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idahopowercompany.sharepoint.com/sites/VODERTeam/Shared Documents/02 Study Review (IPC-E-22-22)/03_Study Report/Revised/Appendices Figures and Support/03 Measurement Interval/"/>
    </mc:Choice>
  </mc:AlternateContent>
  <xr:revisionPtr revIDLastSave="21" documentId="13_ncr:1_{1C67EDF4-08DE-44D4-BA5C-E6960B7C150A}" xr6:coauthVersionLast="47" xr6:coauthVersionMax="47" xr10:uidLastSave="{987B7DF3-DE60-4641-8CB5-C4496584D0FB}"/>
  <bookViews>
    <workbookView xWindow="-120" yWindow="-120" windowWidth="29040" windowHeight="15840" tabRatio="747" xr2:uid="{3EE6B1ED-4AB2-4ECF-9A30-BCBBEB4D0FFC}"/>
  </bookViews>
  <sheets>
    <sheet name="Inputs" sheetId="1" r:id="rId1"/>
    <sheet name="Charts" sheetId="24" r:id="rId2"/>
    <sheet name="Compare-Annual" sheetId="22" r:id="rId3"/>
    <sheet name="Compare-Monthly" sheetId="16" r:id="rId4"/>
    <sheet name="NB.Hour" sheetId="12" r:id="rId5"/>
    <sheet name="NEM" sheetId="11" r:id="rId6"/>
    <sheet name="NoSolar" sheetId="26" r:id="rId7"/>
    <sheet name="Data" sheetId="2" r:id="rId8"/>
  </sheets>
  <definedNames>
    <definedName name="_xlnm._FilterDatabase" localSheetId="2" hidden="1">'Compare-Annual'!$B$8:$AC$87</definedName>
    <definedName name="_xlnm._FilterDatabase" localSheetId="3" hidden="1">'Compare-Monthly'!$B$8:$S$956</definedName>
    <definedName name="_xlnm._FilterDatabase" localSheetId="7" hidden="1">Data!$B$8:$M$1532</definedName>
    <definedName name="_xlnm._FilterDatabase" localSheetId="4" hidden="1">NB.Hour!$B$8:$N$956</definedName>
    <definedName name="_xlnm._FilterDatabase" localSheetId="5" hidden="1">NEM!$B$8:$P$956</definedName>
    <definedName name="_xlnm._FilterDatabase" localSheetId="6" hidden="1">NoSolar!$B$8:$H$956</definedName>
    <definedName name="_xlcn.WorksheetConnection_CompareA1L6251" hidden="1">'Compare-Monthly'!$B$8:$P$632</definedName>
    <definedName name="_xlnm.Print_Area" localSheetId="1">Charts!$A$1:$L$164</definedName>
    <definedName name="_xlnm.Print_Area" localSheetId="2">'Compare-Annual'!$A$1:$AD$135</definedName>
    <definedName name="_xlnm.Print_Area" localSheetId="3">'Compare-Monthly'!$A$1:$T$1532</definedName>
    <definedName name="_xlnm.Print_Area" localSheetId="7">Data!$A$1:$N$1532</definedName>
    <definedName name="_xlnm.Print_Area" localSheetId="0">Inputs!$A$1:$H$46</definedName>
    <definedName name="_xlnm.Print_Area" localSheetId="4">NB.Hour!$A$1:$O$1532</definedName>
    <definedName name="_xlnm.Print_Area" localSheetId="5">NEM!$A$1:$Q$1532</definedName>
    <definedName name="_xlnm.Print_Area" localSheetId="6">NoSolar!$A$1:$N$1532</definedName>
    <definedName name="_xlnm.Print_Titles" localSheetId="1">Charts!$1:$5</definedName>
    <definedName name="_xlnm.Print_Titles" localSheetId="2">'Compare-Annual'!$1:$8</definedName>
    <definedName name="_xlnm.Print_Titles" localSheetId="3">'Compare-Monthly'!$1:$8</definedName>
    <definedName name="_xlnm.Print_Titles" localSheetId="7">Data!$1:$8</definedName>
    <definedName name="_xlnm.Print_Titles" localSheetId="4">NB.Hour!$1:$8</definedName>
    <definedName name="_xlnm.Print_Titles" localSheetId="5">NEM!$1:$8</definedName>
    <definedName name="_xlnm.Print_Titles" localSheetId="6">NoSolar!$1:$8</definedName>
  </definedNames>
  <calcPr calcId="191028" calcMode="autoNoTable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" name="Range" connection="WorksheetConnection_Compare!$A$1:$L$62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" i="16" l="1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448" i="16"/>
  <c r="E449" i="16"/>
  <c r="E450" i="16"/>
  <c r="E451" i="16"/>
  <c r="E452" i="16"/>
  <c r="E453" i="16"/>
  <c r="E454" i="16"/>
  <c r="E455" i="16"/>
  <c r="E456" i="16"/>
  <c r="E457" i="16"/>
  <c r="E458" i="16"/>
  <c r="E459" i="16"/>
  <c r="E460" i="16"/>
  <c r="E461" i="16"/>
  <c r="E462" i="16"/>
  <c r="E463" i="16"/>
  <c r="E464" i="16"/>
  <c r="E465" i="16"/>
  <c r="E466" i="16"/>
  <c r="E467" i="16"/>
  <c r="E468" i="16"/>
  <c r="E469" i="16"/>
  <c r="E470" i="16"/>
  <c r="E471" i="16"/>
  <c r="E472" i="16"/>
  <c r="E473" i="16"/>
  <c r="E474" i="16"/>
  <c r="E475" i="16"/>
  <c r="E476" i="16"/>
  <c r="E477" i="16"/>
  <c r="E478" i="16"/>
  <c r="E479" i="16"/>
  <c r="E480" i="16"/>
  <c r="E481" i="16"/>
  <c r="E482" i="16"/>
  <c r="E483" i="16"/>
  <c r="E484" i="16"/>
  <c r="E485" i="16"/>
  <c r="E486" i="16"/>
  <c r="E487" i="16"/>
  <c r="E488" i="16"/>
  <c r="E489" i="16"/>
  <c r="E490" i="16"/>
  <c r="E491" i="16"/>
  <c r="E492" i="16"/>
  <c r="E493" i="16"/>
  <c r="E494" i="16"/>
  <c r="E495" i="16"/>
  <c r="E496" i="16"/>
  <c r="E497" i="16"/>
  <c r="E498" i="16"/>
  <c r="E499" i="16"/>
  <c r="E500" i="16"/>
  <c r="E501" i="16"/>
  <c r="E502" i="16"/>
  <c r="E503" i="16"/>
  <c r="E504" i="16"/>
  <c r="E505" i="16"/>
  <c r="E506" i="16"/>
  <c r="E507" i="16"/>
  <c r="E508" i="16"/>
  <c r="E509" i="16"/>
  <c r="E510" i="16"/>
  <c r="E511" i="16"/>
  <c r="E512" i="16"/>
  <c r="E513" i="16"/>
  <c r="E514" i="16"/>
  <c r="E515" i="16"/>
  <c r="E516" i="16"/>
  <c r="E517" i="16"/>
  <c r="E518" i="16"/>
  <c r="E519" i="16"/>
  <c r="E520" i="16"/>
  <c r="E521" i="16"/>
  <c r="E522" i="16"/>
  <c r="E523" i="16"/>
  <c r="E524" i="16"/>
  <c r="E525" i="16"/>
  <c r="E526" i="16"/>
  <c r="E527" i="16"/>
  <c r="E528" i="16"/>
  <c r="E529" i="16"/>
  <c r="E530" i="16"/>
  <c r="E531" i="16"/>
  <c r="E532" i="16"/>
  <c r="E533" i="16"/>
  <c r="E534" i="16"/>
  <c r="E535" i="16"/>
  <c r="E536" i="16"/>
  <c r="E537" i="16"/>
  <c r="E538" i="16"/>
  <c r="E539" i="16"/>
  <c r="E540" i="16"/>
  <c r="E541" i="16"/>
  <c r="E542" i="16"/>
  <c r="E543" i="16"/>
  <c r="E544" i="16"/>
  <c r="E545" i="16"/>
  <c r="E546" i="16"/>
  <c r="E547" i="16"/>
  <c r="E548" i="16"/>
  <c r="E549" i="16"/>
  <c r="E550" i="16"/>
  <c r="E551" i="16"/>
  <c r="E552" i="16"/>
  <c r="E553" i="16"/>
  <c r="E554" i="16"/>
  <c r="E555" i="16"/>
  <c r="E556" i="16"/>
  <c r="E557" i="16"/>
  <c r="E558" i="16"/>
  <c r="E559" i="16"/>
  <c r="E560" i="16"/>
  <c r="E561" i="16"/>
  <c r="E562" i="16"/>
  <c r="E563" i="16"/>
  <c r="E564" i="16"/>
  <c r="E565" i="16"/>
  <c r="E566" i="16"/>
  <c r="E567" i="16"/>
  <c r="E568" i="16"/>
  <c r="E569" i="16"/>
  <c r="E570" i="16"/>
  <c r="E571" i="16"/>
  <c r="E572" i="16"/>
  <c r="E573" i="16"/>
  <c r="E574" i="16"/>
  <c r="E575" i="16"/>
  <c r="E576" i="16"/>
  <c r="E577" i="16"/>
  <c r="E578" i="16"/>
  <c r="E579" i="16"/>
  <c r="E580" i="16"/>
  <c r="E581" i="16"/>
  <c r="E582" i="16"/>
  <c r="E583" i="16"/>
  <c r="E584" i="16"/>
  <c r="E585" i="16"/>
  <c r="E586" i="16"/>
  <c r="E587" i="16"/>
  <c r="E588" i="16"/>
  <c r="E589" i="16"/>
  <c r="E590" i="16"/>
  <c r="E591" i="16"/>
  <c r="E592" i="16"/>
  <c r="E593" i="16"/>
  <c r="E594" i="16"/>
  <c r="E595" i="16"/>
  <c r="E596" i="16"/>
  <c r="E597" i="16"/>
  <c r="E598" i="16"/>
  <c r="E599" i="16"/>
  <c r="E600" i="16"/>
  <c r="E601" i="16"/>
  <c r="E602" i="16"/>
  <c r="E603" i="16"/>
  <c r="E604" i="16"/>
  <c r="E605" i="16"/>
  <c r="E606" i="16"/>
  <c r="E607" i="16"/>
  <c r="E608" i="16"/>
  <c r="E609" i="16"/>
  <c r="E610" i="16"/>
  <c r="E611" i="16"/>
  <c r="E612" i="16"/>
  <c r="E613" i="16"/>
  <c r="E614" i="16"/>
  <c r="E615" i="16"/>
  <c r="E616" i="16"/>
  <c r="E617" i="16"/>
  <c r="E618" i="16"/>
  <c r="E619" i="16"/>
  <c r="E620" i="16"/>
  <c r="E621" i="16"/>
  <c r="E622" i="16"/>
  <c r="E623" i="16"/>
  <c r="E624" i="16"/>
  <c r="E625" i="16"/>
  <c r="E626" i="16"/>
  <c r="E627" i="16"/>
  <c r="E628" i="16"/>
  <c r="E629" i="16"/>
  <c r="E630" i="16"/>
  <c r="E631" i="16"/>
  <c r="E632" i="16"/>
  <c r="E633" i="16"/>
  <c r="E634" i="16"/>
  <c r="E635" i="16"/>
  <c r="E636" i="16"/>
  <c r="E637" i="16"/>
  <c r="E638" i="16"/>
  <c r="E639" i="16"/>
  <c r="E640" i="16"/>
  <c r="E641" i="16"/>
  <c r="E642" i="16"/>
  <c r="E643" i="16"/>
  <c r="E644" i="16"/>
  <c r="E645" i="16"/>
  <c r="E646" i="16"/>
  <c r="E647" i="16"/>
  <c r="E648" i="16"/>
  <c r="E649" i="16"/>
  <c r="E650" i="16"/>
  <c r="E651" i="16"/>
  <c r="E652" i="16"/>
  <c r="E653" i="16"/>
  <c r="E654" i="16"/>
  <c r="E655" i="16"/>
  <c r="E656" i="16"/>
  <c r="E657" i="16"/>
  <c r="E658" i="16"/>
  <c r="E659" i="16"/>
  <c r="E660" i="16"/>
  <c r="E661" i="16"/>
  <c r="E662" i="16"/>
  <c r="E663" i="16"/>
  <c r="E664" i="16"/>
  <c r="E665" i="16"/>
  <c r="E666" i="16"/>
  <c r="E667" i="16"/>
  <c r="E668" i="16"/>
  <c r="E669" i="16"/>
  <c r="E670" i="16"/>
  <c r="E671" i="16"/>
  <c r="E672" i="16"/>
  <c r="E673" i="16"/>
  <c r="E674" i="16"/>
  <c r="E675" i="16"/>
  <c r="E676" i="16"/>
  <c r="E677" i="16"/>
  <c r="E678" i="16"/>
  <c r="E679" i="16"/>
  <c r="E680" i="16"/>
  <c r="E681" i="16"/>
  <c r="E682" i="16"/>
  <c r="E683" i="16"/>
  <c r="E684" i="16"/>
  <c r="E685" i="16"/>
  <c r="E686" i="16"/>
  <c r="E687" i="16"/>
  <c r="E688" i="16"/>
  <c r="E689" i="16"/>
  <c r="E690" i="16"/>
  <c r="E691" i="16"/>
  <c r="E692" i="16"/>
  <c r="E693" i="16"/>
  <c r="E694" i="16"/>
  <c r="E695" i="16"/>
  <c r="E696" i="16"/>
  <c r="E697" i="16"/>
  <c r="E698" i="16"/>
  <c r="E699" i="16"/>
  <c r="E700" i="16"/>
  <c r="E701" i="16"/>
  <c r="E702" i="16"/>
  <c r="E703" i="16"/>
  <c r="E704" i="16"/>
  <c r="E705" i="16"/>
  <c r="E706" i="16"/>
  <c r="E707" i="16"/>
  <c r="E708" i="16"/>
  <c r="E709" i="16"/>
  <c r="E710" i="16"/>
  <c r="E711" i="16"/>
  <c r="E712" i="16"/>
  <c r="E713" i="16"/>
  <c r="E714" i="16"/>
  <c r="E715" i="16"/>
  <c r="E716" i="16"/>
  <c r="E717" i="16"/>
  <c r="E718" i="16"/>
  <c r="E719" i="16"/>
  <c r="E720" i="16"/>
  <c r="E721" i="16"/>
  <c r="E722" i="16"/>
  <c r="E723" i="16"/>
  <c r="E724" i="16"/>
  <c r="E725" i="16"/>
  <c r="E726" i="16"/>
  <c r="E727" i="16"/>
  <c r="E728" i="16"/>
  <c r="E729" i="16"/>
  <c r="E730" i="16"/>
  <c r="E731" i="16"/>
  <c r="E732" i="16"/>
  <c r="E733" i="16"/>
  <c r="E734" i="16"/>
  <c r="E735" i="16"/>
  <c r="E736" i="16"/>
  <c r="E737" i="16"/>
  <c r="E738" i="16"/>
  <c r="E739" i="16"/>
  <c r="E740" i="16"/>
  <c r="E741" i="16"/>
  <c r="E742" i="16"/>
  <c r="E743" i="16"/>
  <c r="E744" i="16"/>
  <c r="E745" i="16"/>
  <c r="E746" i="16"/>
  <c r="E747" i="16"/>
  <c r="E748" i="16"/>
  <c r="E749" i="16"/>
  <c r="E750" i="16"/>
  <c r="E751" i="16"/>
  <c r="E752" i="16"/>
  <c r="E753" i="16"/>
  <c r="E754" i="16"/>
  <c r="E755" i="16"/>
  <c r="E756" i="16"/>
  <c r="E757" i="16"/>
  <c r="E758" i="16"/>
  <c r="E759" i="16"/>
  <c r="E760" i="16"/>
  <c r="E761" i="16"/>
  <c r="E762" i="16"/>
  <c r="E763" i="16"/>
  <c r="E764" i="16"/>
  <c r="E765" i="16"/>
  <c r="E766" i="16"/>
  <c r="E767" i="16"/>
  <c r="E768" i="16"/>
  <c r="E769" i="16"/>
  <c r="E770" i="16"/>
  <c r="E771" i="16"/>
  <c r="E772" i="16"/>
  <c r="E773" i="16"/>
  <c r="E774" i="16"/>
  <c r="E775" i="16"/>
  <c r="E776" i="16"/>
  <c r="E777" i="16"/>
  <c r="E778" i="16"/>
  <c r="E779" i="16"/>
  <c r="E780" i="16"/>
  <c r="E781" i="16"/>
  <c r="E782" i="16"/>
  <c r="E783" i="16"/>
  <c r="E784" i="16"/>
  <c r="E785" i="16"/>
  <c r="E786" i="16"/>
  <c r="E787" i="16"/>
  <c r="E788" i="16"/>
  <c r="E789" i="16"/>
  <c r="E790" i="16"/>
  <c r="E791" i="16"/>
  <c r="E792" i="16"/>
  <c r="E793" i="16"/>
  <c r="E794" i="16"/>
  <c r="E795" i="16"/>
  <c r="E796" i="16"/>
  <c r="E797" i="16"/>
  <c r="E798" i="16"/>
  <c r="E799" i="16"/>
  <c r="E800" i="16"/>
  <c r="E801" i="16"/>
  <c r="E802" i="16"/>
  <c r="E803" i="16"/>
  <c r="E804" i="16"/>
  <c r="E805" i="16"/>
  <c r="E806" i="16"/>
  <c r="E807" i="16"/>
  <c r="E808" i="16"/>
  <c r="E809" i="16"/>
  <c r="E810" i="16"/>
  <c r="E811" i="16"/>
  <c r="E812" i="16"/>
  <c r="E813" i="16"/>
  <c r="E814" i="16"/>
  <c r="E815" i="16"/>
  <c r="E816" i="16"/>
  <c r="E817" i="16"/>
  <c r="E818" i="16"/>
  <c r="E819" i="16"/>
  <c r="E820" i="16"/>
  <c r="E821" i="16"/>
  <c r="E822" i="16"/>
  <c r="E823" i="16"/>
  <c r="E824" i="16"/>
  <c r="E825" i="16"/>
  <c r="E826" i="16"/>
  <c r="E827" i="16"/>
  <c r="E828" i="16"/>
  <c r="E829" i="16"/>
  <c r="E830" i="16"/>
  <c r="E831" i="16"/>
  <c r="E832" i="16"/>
  <c r="E833" i="16"/>
  <c r="E834" i="16"/>
  <c r="E835" i="16"/>
  <c r="E836" i="16"/>
  <c r="E837" i="16"/>
  <c r="E838" i="16"/>
  <c r="E839" i="16"/>
  <c r="E840" i="16"/>
  <c r="E841" i="16"/>
  <c r="E842" i="16"/>
  <c r="E843" i="16"/>
  <c r="E844" i="16"/>
  <c r="E845" i="16"/>
  <c r="E846" i="16"/>
  <c r="E847" i="16"/>
  <c r="E848" i="16"/>
  <c r="E849" i="16"/>
  <c r="E850" i="16"/>
  <c r="E851" i="16"/>
  <c r="E852" i="16"/>
  <c r="E853" i="16"/>
  <c r="E854" i="16"/>
  <c r="E855" i="16"/>
  <c r="E856" i="16"/>
  <c r="E857" i="16"/>
  <c r="E858" i="16"/>
  <c r="E859" i="16"/>
  <c r="E860" i="16"/>
  <c r="E861" i="16"/>
  <c r="E862" i="16"/>
  <c r="E863" i="16"/>
  <c r="E864" i="16"/>
  <c r="E865" i="16"/>
  <c r="E866" i="16"/>
  <c r="E867" i="16"/>
  <c r="E868" i="16"/>
  <c r="E869" i="16"/>
  <c r="E870" i="16"/>
  <c r="E871" i="16"/>
  <c r="E872" i="16"/>
  <c r="E873" i="16"/>
  <c r="E874" i="16"/>
  <c r="E875" i="16"/>
  <c r="E876" i="16"/>
  <c r="E877" i="16"/>
  <c r="E878" i="16"/>
  <c r="E879" i="16"/>
  <c r="E880" i="16"/>
  <c r="E881" i="16"/>
  <c r="E882" i="16"/>
  <c r="E883" i="16"/>
  <c r="E884" i="16"/>
  <c r="E885" i="16"/>
  <c r="E886" i="16"/>
  <c r="E887" i="16"/>
  <c r="E888" i="16"/>
  <c r="E889" i="16"/>
  <c r="E890" i="16"/>
  <c r="E891" i="16"/>
  <c r="E892" i="16"/>
  <c r="E893" i="16"/>
  <c r="E894" i="16"/>
  <c r="E895" i="16"/>
  <c r="E896" i="16"/>
  <c r="E897" i="16"/>
  <c r="E898" i="16"/>
  <c r="E899" i="16"/>
  <c r="E900" i="16"/>
  <c r="E901" i="16"/>
  <c r="E902" i="16"/>
  <c r="E903" i="16"/>
  <c r="E904" i="16"/>
  <c r="E905" i="16"/>
  <c r="E906" i="16"/>
  <c r="E907" i="16"/>
  <c r="E908" i="16"/>
  <c r="E909" i="16"/>
  <c r="E910" i="16"/>
  <c r="E911" i="16"/>
  <c r="E912" i="16"/>
  <c r="E913" i="16"/>
  <c r="E914" i="16"/>
  <c r="E915" i="16"/>
  <c r="E916" i="16"/>
  <c r="E917" i="16"/>
  <c r="E918" i="16"/>
  <c r="E919" i="16"/>
  <c r="E920" i="16"/>
  <c r="E921" i="16"/>
  <c r="E922" i="16"/>
  <c r="E923" i="16"/>
  <c r="E924" i="16"/>
  <c r="E925" i="16"/>
  <c r="E926" i="16"/>
  <c r="E927" i="16"/>
  <c r="E928" i="16"/>
  <c r="E929" i="16"/>
  <c r="E930" i="16"/>
  <c r="E931" i="16"/>
  <c r="E932" i="16"/>
  <c r="E933" i="16"/>
  <c r="E934" i="16"/>
  <c r="E935" i="16"/>
  <c r="E936" i="16"/>
  <c r="E937" i="16"/>
  <c r="E938" i="16"/>
  <c r="E939" i="16"/>
  <c r="E940" i="16"/>
  <c r="E941" i="16"/>
  <c r="E942" i="16"/>
  <c r="E943" i="16"/>
  <c r="E944" i="16"/>
  <c r="E945" i="16"/>
  <c r="E946" i="16"/>
  <c r="E947" i="16"/>
  <c r="E948" i="16"/>
  <c r="E949" i="16"/>
  <c r="E950" i="16"/>
  <c r="E951" i="16"/>
  <c r="E952" i="16"/>
  <c r="E953" i="16"/>
  <c r="E954" i="16"/>
  <c r="E955" i="16"/>
  <c r="E956" i="16"/>
  <c r="E957" i="16"/>
  <c r="E958" i="16"/>
  <c r="E959" i="16"/>
  <c r="E960" i="16"/>
  <c r="E961" i="16"/>
  <c r="E962" i="16"/>
  <c r="E963" i="16"/>
  <c r="E964" i="16"/>
  <c r="E965" i="16"/>
  <c r="E966" i="16"/>
  <c r="E967" i="16"/>
  <c r="E968" i="16"/>
  <c r="E969" i="16"/>
  <c r="E970" i="16"/>
  <c r="E971" i="16"/>
  <c r="E972" i="16"/>
  <c r="E973" i="16"/>
  <c r="E974" i="16"/>
  <c r="E975" i="16"/>
  <c r="E976" i="16"/>
  <c r="E977" i="16"/>
  <c r="E978" i="16"/>
  <c r="E979" i="16"/>
  <c r="E980" i="16"/>
  <c r="E981" i="16"/>
  <c r="E982" i="16"/>
  <c r="E983" i="16"/>
  <c r="E984" i="16"/>
  <c r="E985" i="16"/>
  <c r="E986" i="16"/>
  <c r="E987" i="16"/>
  <c r="E988" i="16"/>
  <c r="E989" i="16"/>
  <c r="E990" i="16"/>
  <c r="E991" i="16"/>
  <c r="E992" i="16"/>
  <c r="E993" i="16"/>
  <c r="E994" i="16"/>
  <c r="E995" i="16"/>
  <c r="E996" i="16"/>
  <c r="E997" i="16"/>
  <c r="E998" i="16"/>
  <c r="E999" i="16"/>
  <c r="E1000" i="16"/>
  <c r="E1001" i="16"/>
  <c r="E1002" i="16"/>
  <c r="E1003" i="16"/>
  <c r="E1004" i="16"/>
  <c r="E1005" i="16"/>
  <c r="E1006" i="16"/>
  <c r="E1007" i="16"/>
  <c r="E1008" i="16"/>
  <c r="E1009" i="16"/>
  <c r="E1010" i="16"/>
  <c r="E1011" i="16"/>
  <c r="E1012" i="16"/>
  <c r="E1013" i="16"/>
  <c r="E1014" i="16"/>
  <c r="E1015" i="16"/>
  <c r="E1016" i="16"/>
  <c r="E1017" i="16"/>
  <c r="E1018" i="16"/>
  <c r="E1019" i="16"/>
  <c r="E1020" i="16"/>
  <c r="E1021" i="16"/>
  <c r="E1022" i="16"/>
  <c r="E1023" i="16"/>
  <c r="E1024" i="16"/>
  <c r="E1025" i="16"/>
  <c r="E1026" i="16"/>
  <c r="E1027" i="16"/>
  <c r="E1028" i="16"/>
  <c r="E1029" i="16"/>
  <c r="E1030" i="16"/>
  <c r="E1031" i="16"/>
  <c r="E1032" i="16"/>
  <c r="E1033" i="16"/>
  <c r="E1034" i="16"/>
  <c r="E1035" i="16"/>
  <c r="E1036" i="16"/>
  <c r="E1037" i="16"/>
  <c r="E1038" i="16"/>
  <c r="E1039" i="16"/>
  <c r="E1040" i="16"/>
  <c r="E1041" i="16"/>
  <c r="E1042" i="16"/>
  <c r="E1043" i="16"/>
  <c r="E1044" i="16"/>
  <c r="E1045" i="16"/>
  <c r="E1046" i="16"/>
  <c r="E1047" i="16"/>
  <c r="E1048" i="16"/>
  <c r="E1049" i="16"/>
  <c r="E1050" i="16"/>
  <c r="E1051" i="16"/>
  <c r="E1052" i="16"/>
  <c r="E1053" i="16"/>
  <c r="E1054" i="16"/>
  <c r="E1055" i="16"/>
  <c r="E1056" i="16"/>
  <c r="E1057" i="16"/>
  <c r="E1058" i="16"/>
  <c r="E1059" i="16"/>
  <c r="E1060" i="16"/>
  <c r="E1061" i="16"/>
  <c r="E1062" i="16"/>
  <c r="E1063" i="16"/>
  <c r="E1064" i="16"/>
  <c r="E1065" i="16"/>
  <c r="E1066" i="16"/>
  <c r="E1067" i="16"/>
  <c r="E1068" i="16"/>
  <c r="E1069" i="16"/>
  <c r="E1070" i="16"/>
  <c r="E1071" i="16"/>
  <c r="E1072" i="16"/>
  <c r="E1073" i="16"/>
  <c r="E1074" i="16"/>
  <c r="E1075" i="16"/>
  <c r="E1076" i="16"/>
  <c r="E1077" i="16"/>
  <c r="E1078" i="16"/>
  <c r="E1079" i="16"/>
  <c r="E1080" i="16"/>
  <c r="E1081" i="16"/>
  <c r="E1082" i="16"/>
  <c r="E1083" i="16"/>
  <c r="E1084" i="16"/>
  <c r="E1085" i="16"/>
  <c r="E1086" i="16"/>
  <c r="E1087" i="16"/>
  <c r="E1088" i="16"/>
  <c r="E1089" i="16"/>
  <c r="E1090" i="16"/>
  <c r="E1091" i="16"/>
  <c r="E1092" i="16"/>
  <c r="E1093" i="16"/>
  <c r="E1094" i="16"/>
  <c r="E1095" i="16"/>
  <c r="E1096" i="16"/>
  <c r="E1097" i="16"/>
  <c r="E1098" i="16"/>
  <c r="E1099" i="16"/>
  <c r="E1100" i="16"/>
  <c r="E1101" i="16"/>
  <c r="E1102" i="16"/>
  <c r="E1103" i="16"/>
  <c r="E1104" i="16"/>
  <c r="E1105" i="16"/>
  <c r="E1106" i="16"/>
  <c r="E1107" i="16"/>
  <c r="E1108" i="16"/>
  <c r="E1109" i="16"/>
  <c r="E1110" i="16"/>
  <c r="E1111" i="16"/>
  <c r="E1112" i="16"/>
  <c r="E1113" i="16"/>
  <c r="E1114" i="16"/>
  <c r="E1115" i="16"/>
  <c r="E1116" i="16"/>
  <c r="E1117" i="16"/>
  <c r="E1118" i="16"/>
  <c r="E1119" i="16"/>
  <c r="E1120" i="16"/>
  <c r="E1121" i="16"/>
  <c r="E1122" i="16"/>
  <c r="E1123" i="16"/>
  <c r="E1124" i="16"/>
  <c r="E1125" i="16"/>
  <c r="E1126" i="16"/>
  <c r="E1127" i="16"/>
  <c r="E1128" i="16"/>
  <c r="E1129" i="16"/>
  <c r="E1130" i="16"/>
  <c r="E1131" i="16"/>
  <c r="E1132" i="16"/>
  <c r="E1133" i="16"/>
  <c r="E1134" i="16"/>
  <c r="E1135" i="16"/>
  <c r="E1136" i="16"/>
  <c r="E1137" i="16"/>
  <c r="E1138" i="16"/>
  <c r="E1139" i="16"/>
  <c r="E1140" i="16"/>
  <c r="E1141" i="16"/>
  <c r="E1142" i="16"/>
  <c r="E1143" i="16"/>
  <c r="E1144" i="16"/>
  <c r="E1145" i="16"/>
  <c r="E1146" i="16"/>
  <c r="E1147" i="16"/>
  <c r="E1148" i="16"/>
  <c r="E1149" i="16"/>
  <c r="E1150" i="16"/>
  <c r="E1151" i="16"/>
  <c r="E1152" i="16"/>
  <c r="E1153" i="16"/>
  <c r="E1154" i="16"/>
  <c r="E1155" i="16"/>
  <c r="E1156" i="16"/>
  <c r="E1157" i="16"/>
  <c r="E1158" i="16"/>
  <c r="E1159" i="16"/>
  <c r="E1160" i="16"/>
  <c r="E1161" i="16"/>
  <c r="E1162" i="16"/>
  <c r="E1163" i="16"/>
  <c r="E1164" i="16"/>
  <c r="E1165" i="16"/>
  <c r="E1166" i="16"/>
  <c r="E1167" i="16"/>
  <c r="E1168" i="16"/>
  <c r="E1169" i="16"/>
  <c r="E1170" i="16"/>
  <c r="E1171" i="16"/>
  <c r="E1172" i="16"/>
  <c r="E1173" i="16"/>
  <c r="E1174" i="16"/>
  <c r="E1175" i="16"/>
  <c r="E1176" i="16"/>
  <c r="E1177" i="16"/>
  <c r="E1178" i="16"/>
  <c r="E1179" i="16"/>
  <c r="E1180" i="16"/>
  <c r="E1181" i="16"/>
  <c r="E1182" i="16"/>
  <c r="E1183" i="16"/>
  <c r="E1184" i="16"/>
  <c r="E1185" i="16"/>
  <c r="E1186" i="16"/>
  <c r="E1187" i="16"/>
  <c r="E1188" i="16"/>
  <c r="E1189" i="16"/>
  <c r="E1190" i="16"/>
  <c r="E1191" i="16"/>
  <c r="E1192" i="16"/>
  <c r="E1193" i="16"/>
  <c r="E1194" i="16"/>
  <c r="E1195" i="16"/>
  <c r="E1196" i="16"/>
  <c r="E1197" i="16"/>
  <c r="E1198" i="16"/>
  <c r="E1199" i="16"/>
  <c r="E1200" i="16"/>
  <c r="E1201" i="16"/>
  <c r="E1202" i="16"/>
  <c r="E1203" i="16"/>
  <c r="E1204" i="16"/>
  <c r="E1205" i="16"/>
  <c r="E1206" i="16"/>
  <c r="E1207" i="16"/>
  <c r="E1208" i="16"/>
  <c r="E1209" i="16"/>
  <c r="E1210" i="16"/>
  <c r="E1211" i="16"/>
  <c r="E1212" i="16"/>
  <c r="E1213" i="16"/>
  <c r="E1214" i="16"/>
  <c r="E1215" i="16"/>
  <c r="E1216" i="16"/>
  <c r="E1217" i="16"/>
  <c r="E1218" i="16"/>
  <c r="E1219" i="16"/>
  <c r="E1220" i="16"/>
  <c r="E1221" i="16"/>
  <c r="E1222" i="16"/>
  <c r="E1223" i="16"/>
  <c r="E1224" i="16"/>
  <c r="E1225" i="16"/>
  <c r="E1226" i="16"/>
  <c r="E1227" i="16"/>
  <c r="E1228" i="16"/>
  <c r="E1229" i="16"/>
  <c r="E1230" i="16"/>
  <c r="E1231" i="16"/>
  <c r="E1232" i="16"/>
  <c r="E1233" i="16"/>
  <c r="E1234" i="16"/>
  <c r="E1235" i="16"/>
  <c r="E1236" i="16"/>
  <c r="E1237" i="16"/>
  <c r="E1238" i="16"/>
  <c r="E1239" i="16"/>
  <c r="E1240" i="16"/>
  <c r="E1241" i="16"/>
  <c r="E1242" i="16"/>
  <c r="E1243" i="16"/>
  <c r="E1244" i="16"/>
  <c r="E1245" i="16"/>
  <c r="E1246" i="16"/>
  <c r="E1247" i="16"/>
  <c r="E1248" i="16"/>
  <c r="E1249" i="16"/>
  <c r="E1250" i="16"/>
  <c r="E1251" i="16"/>
  <c r="E1252" i="16"/>
  <c r="E1253" i="16"/>
  <c r="E1254" i="16"/>
  <c r="E1255" i="16"/>
  <c r="E1256" i="16"/>
  <c r="E1257" i="16"/>
  <c r="E1258" i="16"/>
  <c r="E1259" i="16"/>
  <c r="E1260" i="16"/>
  <c r="E1261" i="16"/>
  <c r="E1262" i="16"/>
  <c r="E1263" i="16"/>
  <c r="E1264" i="16"/>
  <c r="E1265" i="16"/>
  <c r="E1266" i="16"/>
  <c r="E1267" i="16"/>
  <c r="E1268" i="16"/>
  <c r="E1269" i="16"/>
  <c r="E1270" i="16"/>
  <c r="E1271" i="16"/>
  <c r="E1272" i="16"/>
  <c r="E1273" i="16"/>
  <c r="E1274" i="16"/>
  <c r="E1275" i="16"/>
  <c r="E1276" i="16"/>
  <c r="E1277" i="16"/>
  <c r="E1278" i="16"/>
  <c r="E1279" i="16"/>
  <c r="E1280" i="16"/>
  <c r="E1281" i="16"/>
  <c r="E1282" i="16"/>
  <c r="E1283" i="16"/>
  <c r="E1284" i="16"/>
  <c r="E1285" i="16"/>
  <c r="E1286" i="16"/>
  <c r="E1287" i="16"/>
  <c r="E1288" i="16"/>
  <c r="E1289" i="16"/>
  <c r="E1290" i="16"/>
  <c r="E1291" i="16"/>
  <c r="E1292" i="16"/>
  <c r="E1293" i="16"/>
  <c r="E1294" i="16"/>
  <c r="E1295" i="16"/>
  <c r="E1296" i="16"/>
  <c r="E1297" i="16"/>
  <c r="E1298" i="16"/>
  <c r="E1299" i="16"/>
  <c r="E1300" i="16"/>
  <c r="E1301" i="16"/>
  <c r="E1302" i="16"/>
  <c r="E1303" i="16"/>
  <c r="E1304" i="16"/>
  <c r="E1305" i="16"/>
  <c r="E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56" i="16"/>
  <c r="E1357" i="16"/>
  <c r="E1358" i="16"/>
  <c r="E1359" i="16"/>
  <c r="E1360" i="16"/>
  <c r="E1361" i="16"/>
  <c r="E1362" i="16"/>
  <c r="E1363" i="16"/>
  <c r="E1364" i="16"/>
  <c r="E1365" i="16"/>
  <c r="E1366" i="16"/>
  <c r="E1367" i="16"/>
  <c r="E1368" i="16"/>
  <c r="E1369" i="16"/>
  <c r="E1370" i="16"/>
  <c r="E1371" i="16"/>
  <c r="E1372" i="16"/>
  <c r="E1373" i="16"/>
  <c r="E1374" i="16"/>
  <c r="E1375" i="16"/>
  <c r="E1376" i="16"/>
  <c r="E1377" i="16"/>
  <c r="E1378" i="16"/>
  <c r="E1379" i="16"/>
  <c r="E1380" i="16"/>
  <c r="E1381" i="16"/>
  <c r="E1382" i="16"/>
  <c r="E1383" i="16"/>
  <c r="E1384" i="16"/>
  <c r="E1385" i="16"/>
  <c r="E1386" i="16"/>
  <c r="E1387" i="16"/>
  <c r="E1388" i="16"/>
  <c r="E1389" i="16"/>
  <c r="E1390" i="16"/>
  <c r="E1391" i="16"/>
  <c r="E1392" i="16"/>
  <c r="E1393" i="16"/>
  <c r="E1394" i="16"/>
  <c r="E1395" i="16"/>
  <c r="E1396" i="16"/>
  <c r="E1397" i="16"/>
  <c r="E1398" i="16"/>
  <c r="E1399" i="16"/>
  <c r="E1400" i="16"/>
  <c r="E1401" i="16"/>
  <c r="E1402" i="16"/>
  <c r="E1403" i="16"/>
  <c r="E1404" i="16"/>
  <c r="E1405" i="16"/>
  <c r="E1406" i="16"/>
  <c r="E1407" i="16"/>
  <c r="E1408" i="16"/>
  <c r="E1409" i="16"/>
  <c r="E1410" i="16"/>
  <c r="E1411" i="16"/>
  <c r="E1412" i="16"/>
  <c r="E1413" i="16"/>
  <c r="E1414" i="16"/>
  <c r="E1415" i="16"/>
  <c r="E1416" i="16"/>
  <c r="E1417" i="16"/>
  <c r="E1418" i="16"/>
  <c r="E1419" i="16"/>
  <c r="E1420" i="16"/>
  <c r="E1421" i="16"/>
  <c r="E1422" i="16"/>
  <c r="E1423" i="16"/>
  <c r="E1424" i="16"/>
  <c r="E1425" i="16"/>
  <c r="E1426" i="16"/>
  <c r="E1427" i="16"/>
  <c r="E1428" i="16"/>
  <c r="E1429" i="16"/>
  <c r="E1430" i="16"/>
  <c r="E1431" i="16"/>
  <c r="E1432" i="16"/>
  <c r="E1433" i="16"/>
  <c r="E1434" i="16"/>
  <c r="E1435" i="16"/>
  <c r="E1436" i="16"/>
  <c r="E1437" i="16"/>
  <c r="E1438" i="16"/>
  <c r="E1439" i="16"/>
  <c r="E1440" i="16"/>
  <c r="E1441" i="16"/>
  <c r="E1442" i="16"/>
  <c r="E1443" i="16"/>
  <c r="E1444" i="16"/>
  <c r="E1445" i="16"/>
  <c r="E1446" i="16"/>
  <c r="E1447" i="16"/>
  <c r="E1448" i="16"/>
  <c r="E1449" i="16"/>
  <c r="E1450" i="16"/>
  <c r="E1451" i="16"/>
  <c r="E1452" i="16"/>
  <c r="E1453" i="16"/>
  <c r="E1454" i="16"/>
  <c r="E1455" i="16"/>
  <c r="E1456" i="16"/>
  <c r="E1457" i="16"/>
  <c r="E1458" i="16"/>
  <c r="E1459" i="16"/>
  <c r="E1460" i="16"/>
  <c r="E1461" i="16"/>
  <c r="E1462" i="16"/>
  <c r="E1463" i="16"/>
  <c r="E1464" i="16"/>
  <c r="E1465" i="16"/>
  <c r="E1466" i="16"/>
  <c r="E1467" i="16"/>
  <c r="E1468" i="16"/>
  <c r="E1469" i="16"/>
  <c r="E1470" i="16"/>
  <c r="E1471" i="16"/>
  <c r="E1472" i="16"/>
  <c r="E1473" i="16"/>
  <c r="E1474" i="16"/>
  <c r="E1475" i="16"/>
  <c r="E1476" i="16"/>
  <c r="E1477" i="16"/>
  <c r="E1478" i="16"/>
  <c r="E1479" i="16"/>
  <c r="E1480" i="16"/>
  <c r="E1481" i="16"/>
  <c r="E1482" i="16"/>
  <c r="E1483" i="16"/>
  <c r="E1484" i="16"/>
  <c r="E1485" i="16"/>
  <c r="E1486" i="16"/>
  <c r="E1487" i="16"/>
  <c r="E1488" i="16"/>
  <c r="E1489" i="16"/>
  <c r="E1490" i="16"/>
  <c r="E1491" i="16"/>
  <c r="E1492" i="16"/>
  <c r="E1493" i="16"/>
  <c r="E1494" i="16"/>
  <c r="E1495" i="16"/>
  <c r="E1496" i="16"/>
  <c r="E1497" i="16"/>
  <c r="E1498" i="16"/>
  <c r="E1499" i="16"/>
  <c r="E1500" i="16"/>
  <c r="E1501" i="16"/>
  <c r="E1502" i="16"/>
  <c r="E1503" i="16"/>
  <c r="E1504" i="16"/>
  <c r="E1505" i="16"/>
  <c r="E1506" i="16"/>
  <c r="E1507" i="16"/>
  <c r="E1508" i="16"/>
  <c r="E1509" i="16"/>
  <c r="E1510" i="16"/>
  <c r="E1511" i="16"/>
  <c r="E1512" i="16"/>
  <c r="E1513" i="16"/>
  <c r="E1514" i="16"/>
  <c r="E1515" i="16"/>
  <c r="E1516" i="16"/>
  <c r="E1517" i="16"/>
  <c r="E1518" i="16"/>
  <c r="E1519" i="16"/>
  <c r="E1520" i="16"/>
  <c r="E1521" i="16"/>
  <c r="E1522" i="16"/>
  <c r="E1523" i="16"/>
  <c r="E1524" i="16"/>
  <c r="E1525" i="16"/>
  <c r="E1526" i="16"/>
  <c r="E1527" i="16"/>
  <c r="E1528" i="16"/>
  <c r="E1529" i="16"/>
  <c r="E1530" i="16"/>
  <c r="E1531" i="16"/>
  <c r="E1532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449" i="16"/>
  <c r="F450" i="16"/>
  <c r="F451" i="16"/>
  <c r="F452" i="16"/>
  <c r="F453" i="16"/>
  <c r="F454" i="16"/>
  <c r="F455" i="16"/>
  <c r="F456" i="16"/>
  <c r="F457" i="16"/>
  <c r="F458" i="16"/>
  <c r="F459" i="16"/>
  <c r="F460" i="16"/>
  <c r="F461" i="16"/>
  <c r="F462" i="16"/>
  <c r="F463" i="16"/>
  <c r="F464" i="16"/>
  <c r="F465" i="16"/>
  <c r="F466" i="16"/>
  <c r="F467" i="16"/>
  <c r="F468" i="16"/>
  <c r="F469" i="16"/>
  <c r="F470" i="16"/>
  <c r="F471" i="16"/>
  <c r="F472" i="16"/>
  <c r="F473" i="16"/>
  <c r="F474" i="16"/>
  <c r="F475" i="16"/>
  <c r="F476" i="16"/>
  <c r="F477" i="16"/>
  <c r="F478" i="16"/>
  <c r="F479" i="16"/>
  <c r="F480" i="16"/>
  <c r="F481" i="16"/>
  <c r="F482" i="16"/>
  <c r="F483" i="16"/>
  <c r="F484" i="16"/>
  <c r="F485" i="16"/>
  <c r="F486" i="16"/>
  <c r="F487" i="16"/>
  <c r="F488" i="16"/>
  <c r="F489" i="16"/>
  <c r="F490" i="16"/>
  <c r="F491" i="16"/>
  <c r="F492" i="16"/>
  <c r="F493" i="16"/>
  <c r="F494" i="16"/>
  <c r="F495" i="16"/>
  <c r="F496" i="16"/>
  <c r="F497" i="16"/>
  <c r="F498" i="16"/>
  <c r="F499" i="16"/>
  <c r="F500" i="16"/>
  <c r="F501" i="16"/>
  <c r="F502" i="16"/>
  <c r="F503" i="16"/>
  <c r="F504" i="16"/>
  <c r="F505" i="16"/>
  <c r="F506" i="16"/>
  <c r="F507" i="16"/>
  <c r="F508" i="16"/>
  <c r="F509" i="16"/>
  <c r="F510" i="16"/>
  <c r="F511" i="16"/>
  <c r="F512" i="16"/>
  <c r="F513" i="16"/>
  <c r="F514" i="16"/>
  <c r="F515" i="16"/>
  <c r="F516" i="16"/>
  <c r="F517" i="16"/>
  <c r="F518" i="16"/>
  <c r="F519" i="16"/>
  <c r="F520" i="16"/>
  <c r="F521" i="16"/>
  <c r="F522" i="16"/>
  <c r="F523" i="16"/>
  <c r="F524" i="16"/>
  <c r="F525" i="16"/>
  <c r="F526" i="16"/>
  <c r="F527" i="16"/>
  <c r="F528" i="16"/>
  <c r="F529" i="16"/>
  <c r="F530" i="16"/>
  <c r="F531" i="16"/>
  <c r="F532" i="16"/>
  <c r="F533" i="16"/>
  <c r="F534" i="16"/>
  <c r="F535" i="16"/>
  <c r="F536" i="16"/>
  <c r="F537" i="16"/>
  <c r="F538" i="16"/>
  <c r="F539" i="16"/>
  <c r="F540" i="16"/>
  <c r="F541" i="16"/>
  <c r="F542" i="16"/>
  <c r="F543" i="16"/>
  <c r="F544" i="16"/>
  <c r="F545" i="16"/>
  <c r="F546" i="16"/>
  <c r="F547" i="16"/>
  <c r="F548" i="16"/>
  <c r="F549" i="16"/>
  <c r="F550" i="16"/>
  <c r="F551" i="16"/>
  <c r="F552" i="16"/>
  <c r="F553" i="16"/>
  <c r="F554" i="16"/>
  <c r="F555" i="16"/>
  <c r="F556" i="16"/>
  <c r="F557" i="16"/>
  <c r="F558" i="16"/>
  <c r="F559" i="16"/>
  <c r="F560" i="16"/>
  <c r="F561" i="16"/>
  <c r="F562" i="16"/>
  <c r="F563" i="16"/>
  <c r="F564" i="16"/>
  <c r="F565" i="16"/>
  <c r="F566" i="16"/>
  <c r="F567" i="16"/>
  <c r="F568" i="16"/>
  <c r="F569" i="16"/>
  <c r="F570" i="16"/>
  <c r="F571" i="16"/>
  <c r="F572" i="16"/>
  <c r="F573" i="16"/>
  <c r="F574" i="16"/>
  <c r="F575" i="16"/>
  <c r="F576" i="16"/>
  <c r="F577" i="16"/>
  <c r="F578" i="16"/>
  <c r="F579" i="16"/>
  <c r="F580" i="16"/>
  <c r="F581" i="16"/>
  <c r="F582" i="16"/>
  <c r="F583" i="16"/>
  <c r="F584" i="16"/>
  <c r="F585" i="16"/>
  <c r="F586" i="16"/>
  <c r="F587" i="16"/>
  <c r="F588" i="16"/>
  <c r="F589" i="16"/>
  <c r="F590" i="16"/>
  <c r="F591" i="16"/>
  <c r="F592" i="16"/>
  <c r="F593" i="16"/>
  <c r="F594" i="16"/>
  <c r="F595" i="16"/>
  <c r="F596" i="16"/>
  <c r="F597" i="16"/>
  <c r="F598" i="16"/>
  <c r="F599" i="16"/>
  <c r="F600" i="16"/>
  <c r="F601" i="16"/>
  <c r="F602" i="16"/>
  <c r="F603" i="16"/>
  <c r="F604" i="16"/>
  <c r="F605" i="16"/>
  <c r="F606" i="16"/>
  <c r="F607" i="16"/>
  <c r="F608" i="16"/>
  <c r="F609" i="16"/>
  <c r="F610" i="16"/>
  <c r="F611" i="16"/>
  <c r="F612" i="16"/>
  <c r="F613" i="16"/>
  <c r="F614" i="16"/>
  <c r="F615" i="16"/>
  <c r="F616" i="16"/>
  <c r="F617" i="16"/>
  <c r="F618" i="16"/>
  <c r="F619" i="16"/>
  <c r="F620" i="16"/>
  <c r="F621" i="16"/>
  <c r="F622" i="16"/>
  <c r="F623" i="16"/>
  <c r="F624" i="16"/>
  <c r="F625" i="16"/>
  <c r="F626" i="16"/>
  <c r="F627" i="16"/>
  <c r="F628" i="16"/>
  <c r="F629" i="16"/>
  <c r="F630" i="16"/>
  <c r="F631" i="16"/>
  <c r="F632" i="16"/>
  <c r="F633" i="16"/>
  <c r="F634" i="16"/>
  <c r="F635" i="16"/>
  <c r="F636" i="16"/>
  <c r="F637" i="16"/>
  <c r="F638" i="16"/>
  <c r="F639" i="16"/>
  <c r="F640" i="16"/>
  <c r="F641" i="16"/>
  <c r="F642" i="16"/>
  <c r="F643" i="16"/>
  <c r="F644" i="16"/>
  <c r="F645" i="16"/>
  <c r="F646" i="16"/>
  <c r="F647" i="16"/>
  <c r="F648" i="16"/>
  <c r="F649" i="16"/>
  <c r="F650" i="16"/>
  <c r="F651" i="16"/>
  <c r="F652" i="16"/>
  <c r="F653" i="16"/>
  <c r="F654" i="16"/>
  <c r="F655" i="16"/>
  <c r="F656" i="16"/>
  <c r="F657" i="16"/>
  <c r="F658" i="16"/>
  <c r="F659" i="16"/>
  <c r="F660" i="16"/>
  <c r="F661" i="16"/>
  <c r="F662" i="16"/>
  <c r="F663" i="16"/>
  <c r="F664" i="16"/>
  <c r="F665" i="16"/>
  <c r="F666" i="16"/>
  <c r="F667" i="16"/>
  <c r="F668" i="16"/>
  <c r="F669" i="16"/>
  <c r="F670" i="16"/>
  <c r="F671" i="16"/>
  <c r="F672" i="16"/>
  <c r="F673" i="16"/>
  <c r="F674" i="16"/>
  <c r="F675" i="16"/>
  <c r="F676" i="16"/>
  <c r="F677" i="16"/>
  <c r="F678" i="16"/>
  <c r="F679" i="16"/>
  <c r="F680" i="16"/>
  <c r="F681" i="16"/>
  <c r="F682" i="16"/>
  <c r="F683" i="16"/>
  <c r="F684" i="16"/>
  <c r="F685" i="16"/>
  <c r="F686" i="16"/>
  <c r="F687" i="16"/>
  <c r="F688" i="16"/>
  <c r="F689" i="16"/>
  <c r="F690" i="16"/>
  <c r="F691" i="16"/>
  <c r="F692" i="16"/>
  <c r="F693" i="16"/>
  <c r="F694" i="16"/>
  <c r="F695" i="16"/>
  <c r="F696" i="16"/>
  <c r="F697" i="16"/>
  <c r="F698" i="16"/>
  <c r="F699" i="16"/>
  <c r="F700" i="16"/>
  <c r="F701" i="16"/>
  <c r="F702" i="16"/>
  <c r="F703" i="16"/>
  <c r="F704" i="16"/>
  <c r="F705" i="16"/>
  <c r="F706" i="16"/>
  <c r="F707" i="16"/>
  <c r="F708" i="16"/>
  <c r="F709" i="16"/>
  <c r="F710" i="16"/>
  <c r="F711" i="16"/>
  <c r="F712" i="16"/>
  <c r="F713" i="16"/>
  <c r="F714" i="16"/>
  <c r="F715" i="16"/>
  <c r="F716" i="16"/>
  <c r="F717" i="16"/>
  <c r="F718" i="16"/>
  <c r="F719" i="16"/>
  <c r="F720" i="16"/>
  <c r="F721" i="16"/>
  <c r="F722" i="16"/>
  <c r="F723" i="16"/>
  <c r="F724" i="16"/>
  <c r="F725" i="16"/>
  <c r="F726" i="16"/>
  <c r="F727" i="16"/>
  <c r="F728" i="16"/>
  <c r="F729" i="16"/>
  <c r="F730" i="16"/>
  <c r="F731" i="16"/>
  <c r="F732" i="16"/>
  <c r="F733" i="16"/>
  <c r="F734" i="16"/>
  <c r="F735" i="16"/>
  <c r="F736" i="16"/>
  <c r="F737" i="16"/>
  <c r="F738" i="16"/>
  <c r="F739" i="16"/>
  <c r="F740" i="16"/>
  <c r="F741" i="16"/>
  <c r="F742" i="16"/>
  <c r="F743" i="16"/>
  <c r="F744" i="16"/>
  <c r="F745" i="16"/>
  <c r="F746" i="16"/>
  <c r="F747" i="16"/>
  <c r="F748" i="16"/>
  <c r="F749" i="16"/>
  <c r="F750" i="16"/>
  <c r="F751" i="16"/>
  <c r="F752" i="16"/>
  <c r="F753" i="16"/>
  <c r="F754" i="16"/>
  <c r="F755" i="16"/>
  <c r="F756" i="16"/>
  <c r="F757" i="16"/>
  <c r="F758" i="16"/>
  <c r="F759" i="16"/>
  <c r="F760" i="16"/>
  <c r="F761" i="16"/>
  <c r="F762" i="16"/>
  <c r="F763" i="16"/>
  <c r="F764" i="16"/>
  <c r="F765" i="16"/>
  <c r="F766" i="16"/>
  <c r="F767" i="16"/>
  <c r="F768" i="16"/>
  <c r="F769" i="16"/>
  <c r="F770" i="16"/>
  <c r="F771" i="16"/>
  <c r="F772" i="16"/>
  <c r="F773" i="16"/>
  <c r="F774" i="16"/>
  <c r="F775" i="16"/>
  <c r="F776" i="16"/>
  <c r="F777" i="16"/>
  <c r="F778" i="16"/>
  <c r="F779" i="16"/>
  <c r="F780" i="16"/>
  <c r="F781" i="16"/>
  <c r="F782" i="16"/>
  <c r="F783" i="16"/>
  <c r="F784" i="16"/>
  <c r="F785" i="16"/>
  <c r="F786" i="16"/>
  <c r="F787" i="16"/>
  <c r="F788" i="16"/>
  <c r="F789" i="16"/>
  <c r="F790" i="16"/>
  <c r="F791" i="16"/>
  <c r="F792" i="16"/>
  <c r="F793" i="16"/>
  <c r="F794" i="16"/>
  <c r="F795" i="16"/>
  <c r="F796" i="16"/>
  <c r="F797" i="16"/>
  <c r="F798" i="16"/>
  <c r="F799" i="16"/>
  <c r="F800" i="16"/>
  <c r="F801" i="16"/>
  <c r="F802" i="16"/>
  <c r="F803" i="16"/>
  <c r="F804" i="16"/>
  <c r="F805" i="16"/>
  <c r="F806" i="16"/>
  <c r="F807" i="16"/>
  <c r="F808" i="16"/>
  <c r="F809" i="16"/>
  <c r="F810" i="16"/>
  <c r="F811" i="16"/>
  <c r="F812" i="16"/>
  <c r="F813" i="16"/>
  <c r="F814" i="16"/>
  <c r="F815" i="16"/>
  <c r="F816" i="16"/>
  <c r="F817" i="16"/>
  <c r="F818" i="16"/>
  <c r="F819" i="16"/>
  <c r="F820" i="16"/>
  <c r="F821" i="16"/>
  <c r="F822" i="16"/>
  <c r="F823" i="16"/>
  <c r="F824" i="16"/>
  <c r="F825" i="16"/>
  <c r="F826" i="16"/>
  <c r="F827" i="16"/>
  <c r="F828" i="16"/>
  <c r="F829" i="16"/>
  <c r="F830" i="16"/>
  <c r="F831" i="16"/>
  <c r="F832" i="16"/>
  <c r="F833" i="16"/>
  <c r="F834" i="16"/>
  <c r="F835" i="16"/>
  <c r="F836" i="16"/>
  <c r="F837" i="16"/>
  <c r="F838" i="16"/>
  <c r="F839" i="16"/>
  <c r="F840" i="16"/>
  <c r="F841" i="16"/>
  <c r="F842" i="16"/>
  <c r="F843" i="16"/>
  <c r="F844" i="16"/>
  <c r="F845" i="16"/>
  <c r="F846" i="16"/>
  <c r="F847" i="16"/>
  <c r="F848" i="16"/>
  <c r="F849" i="16"/>
  <c r="F850" i="16"/>
  <c r="F851" i="16"/>
  <c r="F852" i="16"/>
  <c r="F853" i="16"/>
  <c r="F854" i="16"/>
  <c r="F855" i="16"/>
  <c r="F856" i="16"/>
  <c r="F857" i="16"/>
  <c r="F858" i="16"/>
  <c r="F859" i="16"/>
  <c r="F860" i="16"/>
  <c r="F861" i="16"/>
  <c r="F862" i="16"/>
  <c r="F863" i="16"/>
  <c r="F864" i="16"/>
  <c r="F865" i="16"/>
  <c r="F866" i="16"/>
  <c r="F867" i="16"/>
  <c r="F868" i="16"/>
  <c r="F869" i="16"/>
  <c r="F870" i="16"/>
  <c r="F871" i="16"/>
  <c r="F872" i="16"/>
  <c r="F873" i="16"/>
  <c r="F874" i="16"/>
  <c r="F875" i="16"/>
  <c r="F876" i="16"/>
  <c r="F877" i="16"/>
  <c r="F878" i="16"/>
  <c r="F879" i="16"/>
  <c r="F880" i="16"/>
  <c r="F881" i="16"/>
  <c r="F882" i="16"/>
  <c r="F883" i="16"/>
  <c r="F884" i="16"/>
  <c r="F885" i="16"/>
  <c r="F886" i="16"/>
  <c r="F887" i="16"/>
  <c r="F888" i="16"/>
  <c r="F889" i="16"/>
  <c r="F890" i="16"/>
  <c r="F891" i="16"/>
  <c r="F892" i="16"/>
  <c r="F893" i="16"/>
  <c r="F894" i="16"/>
  <c r="F895" i="16"/>
  <c r="F896" i="16"/>
  <c r="F897" i="16"/>
  <c r="F898" i="16"/>
  <c r="F899" i="16"/>
  <c r="F900" i="16"/>
  <c r="F901" i="16"/>
  <c r="F902" i="16"/>
  <c r="F903" i="16"/>
  <c r="F904" i="16"/>
  <c r="F905" i="16"/>
  <c r="F906" i="16"/>
  <c r="F907" i="16"/>
  <c r="F908" i="16"/>
  <c r="F909" i="16"/>
  <c r="F910" i="16"/>
  <c r="F911" i="16"/>
  <c r="F912" i="16"/>
  <c r="F913" i="16"/>
  <c r="F914" i="16"/>
  <c r="F915" i="16"/>
  <c r="F916" i="16"/>
  <c r="F917" i="16"/>
  <c r="F918" i="16"/>
  <c r="F919" i="16"/>
  <c r="F920" i="16"/>
  <c r="F921" i="16"/>
  <c r="F922" i="16"/>
  <c r="F923" i="16"/>
  <c r="F924" i="16"/>
  <c r="F925" i="16"/>
  <c r="F926" i="16"/>
  <c r="F927" i="16"/>
  <c r="F928" i="16"/>
  <c r="F929" i="16"/>
  <c r="F930" i="16"/>
  <c r="F931" i="16"/>
  <c r="F932" i="16"/>
  <c r="F933" i="16"/>
  <c r="F934" i="16"/>
  <c r="F935" i="16"/>
  <c r="F936" i="16"/>
  <c r="F937" i="16"/>
  <c r="F938" i="16"/>
  <c r="F939" i="16"/>
  <c r="F940" i="16"/>
  <c r="F941" i="16"/>
  <c r="F942" i="16"/>
  <c r="F943" i="16"/>
  <c r="F944" i="16"/>
  <c r="F945" i="16"/>
  <c r="F946" i="16"/>
  <c r="F947" i="16"/>
  <c r="F948" i="16"/>
  <c r="F949" i="16"/>
  <c r="F950" i="16"/>
  <c r="F951" i="16"/>
  <c r="F952" i="16"/>
  <c r="F953" i="16"/>
  <c r="F954" i="16"/>
  <c r="F955" i="16"/>
  <c r="F956" i="16"/>
  <c r="F957" i="16"/>
  <c r="F958" i="16"/>
  <c r="F959" i="16"/>
  <c r="F960" i="16"/>
  <c r="F961" i="16"/>
  <c r="F962" i="16"/>
  <c r="F963" i="16"/>
  <c r="F964" i="16"/>
  <c r="F965" i="16"/>
  <c r="F966" i="16"/>
  <c r="F967" i="16"/>
  <c r="F968" i="16"/>
  <c r="F969" i="16"/>
  <c r="F970" i="16"/>
  <c r="F971" i="16"/>
  <c r="F972" i="16"/>
  <c r="F973" i="16"/>
  <c r="F974" i="16"/>
  <c r="F975" i="16"/>
  <c r="F976" i="16"/>
  <c r="F977" i="16"/>
  <c r="F978" i="16"/>
  <c r="F979" i="16"/>
  <c r="F980" i="16"/>
  <c r="F981" i="16"/>
  <c r="F982" i="16"/>
  <c r="F983" i="16"/>
  <c r="F984" i="16"/>
  <c r="F985" i="16"/>
  <c r="F986" i="16"/>
  <c r="F987" i="16"/>
  <c r="F988" i="16"/>
  <c r="F989" i="16"/>
  <c r="F990" i="16"/>
  <c r="F991" i="16"/>
  <c r="F992" i="16"/>
  <c r="F993" i="16"/>
  <c r="F994" i="16"/>
  <c r="F995" i="16"/>
  <c r="F996" i="16"/>
  <c r="F997" i="16"/>
  <c r="F998" i="16"/>
  <c r="F999" i="16"/>
  <c r="F1000" i="16"/>
  <c r="F1001" i="16"/>
  <c r="F1002" i="16"/>
  <c r="F1003" i="16"/>
  <c r="F1004" i="16"/>
  <c r="F1005" i="16"/>
  <c r="F1006" i="16"/>
  <c r="F1007" i="16"/>
  <c r="F1008" i="16"/>
  <c r="F1009" i="16"/>
  <c r="F1010" i="16"/>
  <c r="F1011" i="16"/>
  <c r="F1012" i="16"/>
  <c r="F1013" i="16"/>
  <c r="F1014" i="16"/>
  <c r="F1015" i="16"/>
  <c r="F1016" i="16"/>
  <c r="F1017" i="16"/>
  <c r="F1018" i="16"/>
  <c r="F1019" i="16"/>
  <c r="F1020" i="16"/>
  <c r="F1021" i="16"/>
  <c r="F1022" i="16"/>
  <c r="F1023" i="16"/>
  <c r="F1024" i="16"/>
  <c r="F1025" i="16"/>
  <c r="F1026" i="16"/>
  <c r="F1027" i="16"/>
  <c r="F1028" i="16"/>
  <c r="F1029" i="16"/>
  <c r="F1030" i="16"/>
  <c r="F1031" i="16"/>
  <c r="F1032" i="16"/>
  <c r="F1033" i="16"/>
  <c r="F1034" i="16"/>
  <c r="F1035" i="16"/>
  <c r="F1036" i="16"/>
  <c r="F1037" i="16"/>
  <c r="F1038" i="16"/>
  <c r="F1039" i="16"/>
  <c r="F1040" i="16"/>
  <c r="F1041" i="16"/>
  <c r="F1042" i="16"/>
  <c r="F1043" i="16"/>
  <c r="F1044" i="16"/>
  <c r="F1045" i="16"/>
  <c r="F1046" i="16"/>
  <c r="F1047" i="16"/>
  <c r="F1048" i="16"/>
  <c r="F1049" i="16"/>
  <c r="F1050" i="16"/>
  <c r="F1051" i="16"/>
  <c r="F1052" i="16"/>
  <c r="F1053" i="16"/>
  <c r="F1054" i="16"/>
  <c r="F1055" i="16"/>
  <c r="F1056" i="16"/>
  <c r="F1057" i="16"/>
  <c r="F1058" i="16"/>
  <c r="F1059" i="16"/>
  <c r="F1060" i="16"/>
  <c r="F1061" i="16"/>
  <c r="F1062" i="16"/>
  <c r="F1063" i="16"/>
  <c r="F1064" i="16"/>
  <c r="F1065" i="16"/>
  <c r="F1066" i="16"/>
  <c r="F1067" i="16"/>
  <c r="F1068" i="16"/>
  <c r="F1069" i="16"/>
  <c r="F1070" i="16"/>
  <c r="F1071" i="16"/>
  <c r="F1072" i="16"/>
  <c r="F1073" i="16"/>
  <c r="F1074" i="16"/>
  <c r="F1075" i="16"/>
  <c r="F1076" i="16"/>
  <c r="F1077" i="16"/>
  <c r="F1078" i="16"/>
  <c r="F1079" i="16"/>
  <c r="F1080" i="16"/>
  <c r="F1081" i="16"/>
  <c r="F1082" i="16"/>
  <c r="F1083" i="16"/>
  <c r="F1084" i="16"/>
  <c r="F1085" i="16"/>
  <c r="F1086" i="16"/>
  <c r="F1087" i="16"/>
  <c r="F1088" i="16"/>
  <c r="F1089" i="16"/>
  <c r="F1090" i="16"/>
  <c r="F1091" i="16"/>
  <c r="F1092" i="16"/>
  <c r="F1093" i="16"/>
  <c r="F1094" i="16"/>
  <c r="F1095" i="16"/>
  <c r="F1096" i="16"/>
  <c r="F1097" i="16"/>
  <c r="F1098" i="16"/>
  <c r="F1099" i="16"/>
  <c r="F1100" i="16"/>
  <c r="F1101" i="16"/>
  <c r="F1102" i="16"/>
  <c r="F1103" i="16"/>
  <c r="F1104" i="16"/>
  <c r="F1105" i="16"/>
  <c r="F1106" i="16"/>
  <c r="F1107" i="16"/>
  <c r="F1108" i="16"/>
  <c r="F1109" i="16"/>
  <c r="F1110" i="16"/>
  <c r="F1111" i="16"/>
  <c r="F1112" i="16"/>
  <c r="F1113" i="16"/>
  <c r="F1114" i="16"/>
  <c r="F1115" i="16"/>
  <c r="F1116" i="16"/>
  <c r="F1117" i="16"/>
  <c r="F1118" i="16"/>
  <c r="F1119" i="16"/>
  <c r="F1120" i="16"/>
  <c r="F1121" i="16"/>
  <c r="F1122" i="16"/>
  <c r="F1123" i="16"/>
  <c r="F1124" i="16"/>
  <c r="F1125" i="16"/>
  <c r="F1126" i="16"/>
  <c r="F1127" i="16"/>
  <c r="F1128" i="16"/>
  <c r="F1129" i="16"/>
  <c r="F1130" i="16"/>
  <c r="F1131" i="16"/>
  <c r="F1132" i="16"/>
  <c r="F1133" i="16"/>
  <c r="F1134" i="16"/>
  <c r="F1135" i="16"/>
  <c r="F1136" i="16"/>
  <c r="F1137" i="16"/>
  <c r="F1138" i="16"/>
  <c r="F1139" i="16"/>
  <c r="F1140" i="16"/>
  <c r="F1141" i="16"/>
  <c r="F1142" i="16"/>
  <c r="F1143" i="16"/>
  <c r="F1144" i="16"/>
  <c r="F1145" i="16"/>
  <c r="F1146" i="16"/>
  <c r="F1147" i="16"/>
  <c r="F1148" i="16"/>
  <c r="F1149" i="16"/>
  <c r="F1150" i="16"/>
  <c r="F1151" i="16"/>
  <c r="F1152" i="16"/>
  <c r="F1153" i="16"/>
  <c r="F1154" i="16"/>
  <c r="F1155" i="16"/>
  <c r="F1156" i="16"/>
  <c r="F1157" i="16"/>
  <c r="F1158" i="16"/>
  <c r="F1159" i="16"/>
  <c r="F1160" i="16"/>
  <c r="F1161" i="16"/>
  <c r="F1162" i="16"/>
  <c r="F1163" i="16"/>
  <c r="F1164" i="16"/>
  <c r="F1165" i="16"/>
  <c r="F1166" i="16"/>
  <c r="F1167" i="16"/>
  <c r="F1168" i="16"/>
  <c r="F1169" i="16"/>
  <c r="F1170" i="16"/>
  <c r="F1171" i="16"/>
  <c r="F1172" i="16"/>
  <c r="F1173" i="16"/>
  <c r="F1174" i="16"/>
  <c r="F1175" i="16"/>
  <c r="F1176" i="16"/>
  <c r="F1177" i="16"/>
  <c r="F1178" i="16"/>
  <c r="F1179" i="16"/>
  <c r="F1180" i="16"/>
  <c r="F1181" i="16"/>
  <c r="F1182" i="16"/>
  <c r="F1183" i="16"/>
  <c r="F1184" i="16"/>
  <c r="F1185" i="16"/>
  <c r="F1186" i="16"/>
  <c r="F1187" i="16"/>
  <c r="F1188" i="16"/>
  <c r="F1189" i="16"/>
  <c r="F1190" i="16"/>
  <c r="F1191" i="16"/>
  <c r="F1192" i="16"/>
  <c r="F1193" i="16"/>
  <c r="F1194" i="16"/>
  <c r="F1195" i="16"/>
  <c r="F1196" i="16"/>
  <c r="F1197" i="16"/>
  <c r="F1198" i="16"/>
  <c r="F1199" i="16"/>
  <c r="F1200" i="16"/>
  <c r="F1201" i="16"/>
  <c r="F1202" i="16"/>
  <c r="F1203" i="16"/>
  <c r="F1204" i="16"/>
  <c r="F1205" i="16"/>
  <c r="F1206" i="16"/>
  <c r="F1207" i="16"/>
  <c r="F1208" i="16"/>
  <c r="F1209" i="16"/>
  <c r="F1210" i="16"/>
  <c r="F1211" i="16"/>
  <c r="F1212" i="16"/>
  <c r="F1213" i="16"/>
  <c r="F1214" i="16"/>
  <c r="F1215" i="16"/>
  <c r="F1216" i="16"/>
  <c r="F1217" i="16"/>
  <c r="F1218" i="16"/>
  <c r="F1219" i="16"/>
  <c r="F1220" i="16"/>
  <c r="F1221" i="16"/>
  <c r="F1222" i="16"/>
  <c r="F1223" i="16"/>
  <c r="F1224" i="16"/>
  <c r="F1225" i="16"/>
  <c r="F1226" i="16"/>
  <c r="F1227" i="16"/>
  <c r="F1228" i="16"/>
  <c r="F1229" i="16"/>
  <c r="F1230" i="16"/>
  <c r="F1231" i="16"/>
  <c r="F1232" i="16"/>
  <c r="F1233" i="16"/>
  <c r="F1234" i="16"/>
  <c r="F1235" i="16"/>
  <c r="F1236" i="16"/>
  <c r="F1237" i="16"/>
  <c r="F1238" i="16"/>
  <c r="F1239" i="16"/>
  <c r="F1240" i="16"/>
  <c r="F1241" i="16"/>
  <c r="F1242" i="16"/>
  <c r="F1243" i="16"/>
  <c r="F1244" i="16"/>
  <c r="F1245" i="16"/>
  <c r="F1246" i="16"/>
  <c r="F1247" i="16"/>
  <c r="F1248" i="16"/>
  <c r="F1249" i="16"/>
  <c r="F1250" i="16"/>
  <c r="F1251" i="16"/>
  <c r="F1252" i="16"/>
  <c r="F1253" i="16"/>
  <c r="F1254" i="16"/>
  <c r="F1255" i="16"/>
  <c r="F1256" i="16"/>
  <c r="F1257" i="16"/>
  <c r="F1258" i="16"/>
  <c r="F1259" i="16"/>
  <c r="F1260" i="16"/>
  <c r="F1261" i="16"/>
  <c r="F1262" i="16"/>
  <c r="F1263" i="16"/>
  <c r="F1264" i="16"/>
  <c r="F1265" i="16"/>
  <c r="F1266" i="16"/>
  <c r="F1267" i="16"/>
  <c r="F1268" i="16"/>
  <c r="F1269" i="16"/>
  <c r="F1270" i="16"/>
  <c r="F1271" i="16"/>
  <c r="F1272" i="16"/>
  <c r="F1273" i="16"/>
  <c r="F1274" i="16"/>
  <c r="F1275" i="16"/>
  <c r="F1276" i="16"/>
  <c r="F1277" i="16"/>
  <c r="F1278" i="16"/>
  <c r="F1279" i="16"/>
  <c r="F1280" i="16"/>
  <c r="F1281" i="16"/>
  <c r="F1282" i="16"/>
  <c r="F1283" i="16"/>
  <c r="F1284" i="16"/>
  <c r="F1285" i="16"/>
  <c r="F1286" i="16"/>
  <c r="F1287" i="16"/>
  <c r="F1288" i="16"/>
  <c r="F1289" i="16"/>
  <c r="F1290" i="16"/>
  <c r="F1291" i="16"/>
  <c r="F1292" i="16"/>
  <c r="F1293" i="16"/>
  <c r="F1294" i="16"/>
  <c r="F1295" i="16"/>
  <c r="F1296" i="16"/>
  <c r="F1297" i="16"/>
  <c r="F1298" i="16"/>
  <c r="F1299" i="16"/>
  <c r="F1300" i="16"/>
  <c r="F1301" i="16"/>
  <c r="F1302" i="16"/>
  <c r="F1303" i="16"/>
  <c r="F1304" i="16"/>
  <c r="F1305" i="16"/>
  <c r="F1306" i="16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56" i="16"/>
  <c r="F1357" i="16"/>
  <c r="F1358" i="16"/>
  <c r="F1359" i="16"/>
  <c r="F1360" i="16"/>
  <c r="F1361" i="16"/>
  <c r="F1362" i="16"/>
  <c r="F1363" i="16"/>
  <c r="F1364" i="16"/>
  <c r="F1365" i="16"/>
  <c r="F1366" i="16"/>
  <c r="F1367" i="16"/>
  <c r="F1368" i="16"/>
  <c r="F1369" i="16"/>
  <c r="F1370" i="16"/>
  <c r="F1371" i="16"/>
  <c r="F1372" i="16"/>
  <c r="F1373" i="16"/>
  <c r="F1374" i="16"/>
  <c r="F1375" i="16"/>
  <c r="F1376" i="16"/>
  <c r="F1377" i="16"/>
  <c r="F1378" i="16"/>
  <c r="F1379" i="16"/>
  <c r="F1380" i="16"/>
  <c r="F1381" i="16"/>
  <c r="F1382" i="16"/>
  <c r="F1383" i="16"/>
  <c r="F1384" i="16"/>
  <c r="F1385" i="16"/>
  <c r="F1386" i="16"/>
  <c r="F1387" i="16"/>
  <c r="F1388" i="16"/>
  <c r="F1389" i="16"/>
  <c r="F1390" i="16"/>
  <c r="F1391" i="16"/>
  <c r="F1392" i="16"/>
  <c r="F1393" i="16"/>
  <c r="F1394" i="16"/>
  <c r="F1395" i="16"/>
  <c r="F1396" i="16"/>
  <c r="F1397" i="16"/>
  <c r="F1398" i="16"/>
  <c r="F1399" i="16"/>
  <c r="F1400" i="16"/>
  <c r="F1401" i="16"/>
  <c r="F1402" i="16"/>
  <c r="F1403" i="16"/>
  <c r="F1404" i="16"/>
  <c r="F1405" i="16"/>
  <c r="F1406" i="16"/>
  <c r="F1407" i="16"/>
  <c r="F1408" i="16"/>
  <c r="F1409" i="16"/>
  <c r="F1410" i="16"/>
  <c r="F1411" i="16"/>
  <c r="F1412" i="16"/>
  <c r="F1413" i="16"/>
  <c r="F1414" i="16"/>
  <c r="F1415" i="16"/>
  <c r="F1416" i="16"/>
  <c r="F1417" i="16"/>
  <c r="F1418" i="16"/>
  <c r="F1419" i="16"/>
  <c r="F1420" i="16"/>
  <c r="F1421" i="16"/>
  <c r="F1422" i="16"/>
  <c r="F1423" i="16"/>
  <c r="F1424" i="16"/>
  <c r="F1425" i="16"/>
  <c r="F1426" i="16"/>
  <c r="F1427" i="16"/>
  <c r="F1428" i="16"/>
  <c r="F1429" i="16"/>
  <c r="F1430" i="16"/>
  <c r="F1431" i="16"/>
  <c r="F1432" i="16"/>
  <c r="F1433" i="16"/>
  <c r="F1434" i="16"/>
  <c r="F1435" i="16"/>
  <c r="F1436" i="16"/>
  <c r="F1437" i="16"/>
  <c r="F1438" i="16"/>
  <c r="F1439" i="16"/>
  <c r="F1440" i="16"/>
  <c r="F1441" i="16"/>
  <c r="F1442" i="16"/>
  <c r="F1443" i="16"/>
  <c r="F1444" i="16"/>
  <c r="F1445" i="16"/>
  <c r="F1446" i="16"/>
  <c r="F1447" i="16"/>
  <c r="F1448" i="16"/>
  <c r="F1449" i="16"/>
  <c r="F1450" i="16"/>
  <c r="F1451" i="16"/>
  <c r="F1452" i="16"/>
  <c r="F1453" i="16"/>
  <c r="F1454" i="16"/>
  <c r="F1455" i="16"/>
  <c r="F1456" i="16"/>
  <c r="F1457" i="16"/>
  <c r="F1458" i="16"/>
  <c r="F1459" i="16"/>
  <c r="F1460" i="16"/>
  <c r="F1461" i="16"/>
  <c r="F1462" i="16"/>
  <c r="F1463" i="16"/>
  <c r="F1464" i="16"/>
  <c r="F1465" i="16"/>
  <c r="F1466" i="16"/>
  <c r="F1467" i="16"/>
  <c r="F1468" i="16"/>
  <c r="F1469" i="16"/>
  <c r="F1470" i="16"/>
  <c r="F1471" i="16"/>
  <c r="F1472" i="16"/>
  <c r="F1473" i="16"/>
  <c r="F1474" i="16"/>
  <c r="F1475" i="16"/>
  <c r="F1476" i="16"/>
  <c r="F1477" i="16"/>
  <c r="F1478" i="16"/>
  <c r="F1479" i="16"/>
  <c r="F1480" i="16"/>
  <c r="F1481" i="16"/>
  <c r="F1482" i="16"/>
  <c r="F1483" i="16"/>
  <c r="F1484" i="16"/>
  <c r="F1485" i="16"/>
  <c r="F1486" i="16"/>
  <c r="F1487" i="16"/>
  <c r="F1488" i="16"/>
  <c r="F1489" i="16"/>
  <c r="F1490" i="16"/>
  <c r="F1491" i="16"/>
  <c r="F1492" i="16"/>
  <c r="F1493" i="16"/>
  <c r="F1494" i="16"/>
  <c r="F1495" i="16"/>
  <c r="F1496" i="16"/>
  <c r="F1497" i="16"/>
  <c r="F1498" i="16"/>
  <c r="F1499" i="16"/>
  <c r="F1500" i="16"/>
  <c r="F1501" i="16"/>
  <c r="F1502" i="16"/>
  <c r="F1503" i="16"/>
  <c r="F1504" i="16"/>
  <c r="F1505" i="16"/>
  <c r="F1506" i="16"/>
  <c r="F1507" i="16"/>
  <c r="F1508" i="16"/>
  <c r="F1509" i="16"/>
  <c r="F1510" i="16"/>
  <c r="F1511" i="16"/>
  <c r="F1512" i="16"/>
  <c r="F1513" i="16"/>
  <c r="F1514" i="16"/>
  <c r="F1515" i="16"/>
  <c r="F1516" i="16"/>
  <c r="F1517" i="16"/>
  <c r="F1518" i="16"/>
  <c r="F1519" i="16"/>
  <c r="F1520" i="16"/>
  <c r="F1521" i="16"/>
  <c r="F1522" i="16"/>
  <c r="F1523" i="16"/>
  <c r="F1524" i="16"/>
  <c r="F1525" i="16"/>
  <c r="F1526" i="16"/>
  <c r="F1527" i="16"/>
  <c r="F1528" i="16"/>
  <c r="F1529" i="16"/>
  <c r="F1530" i="16"/>
  <c r="F1531" i="16"/>
  <c r="F1532" i="16"/>
  <c r="F9" i="16"/>
  <c r="D71" i="24"/>
  <c r="C42" i="1"/>
  <c r="AA88" i="22"/>
  <c r="AA89" i="22"/>
  <c r="AA90" i="22"/>
  <c r="AA91" i="22"/>
  <c r="AA92" i="22"/>
  <c r="AA93" i="22"/>
  <c r="AA94" i="22"/>
  <c r="AA95" i="22"/>
  <c r="AA96" i="22"/>
  <c r="AA97" i="22"/>
  <c r="AA98" i="22"/>
  <c r="AA99" i="22"/>
  <c r="AA100" i="22"/>
  <c r="AA101" i="22"/>
  <c r="AA102" i="22"/>
  <c r="AA103" i="22"/>
  <c r="AA104" i="22"/>
  <c r="AA105" i="22"/>
  <c r="AA106" i="22"/>
  <c r="AA107" i="22"/>
  <c r="AA108" i="22"/>
  <c r="AA109" i="22"/>
  <c r="AA110" i="22"/>
  <c r="AA111" i="22"/>
  <c r="AA112" i="22"/>
  <c r="AA113" i="22"/>
  <c r="AA114" i="22"/>
  <c r="AA115" i="22"/>
  <c r="AA116" i="22"/>
  <c r="AA117" i="22"/>
  <c r="AA118" i="22"/>
  <c r="AA119" i="22"/>
  <c r="AA120" i="22"/>
  <c r="AA121" i="22"/>
  <c r="AA122" i="22"/>
  <c r="AA123" i="22"/>
  <c r="AA124" i="22"/>
  <c r="AA125" i="22"/>
  <c r="AA126" i="22"/>
  <c r="AA127" i="22"/>
  <c r="AA128" i="22"/>
  <c r="AA129" i="22"/>
  <c r="AA130" i="22"/>
  <c r="AA131" i="22"/>
  <c r="AA132" i="22"/>
  <c r="AA133" i="22"/>
  <c r="AA134" i="22"/>
  <c r="AA135" i="22"/>
  <c r="Z88" i="22"/>
  <c r="Z89" i="22"/>
  <c r="Z90" i="22"/>
  <c r="Z91" i="22"/>
  <c r="Z92" i="22"/>
  <c r="Z93" i="22"/>
  <c r="Z94" i="22"/>
  <c r="Z95" i="22"/>
  <c r="Z96" i="22"/>
  <c r="Z97" i="22"/>
  <c r="Z98" i="22"/>
  <c r="Z99" i="22"/>
  <c r="Z100" i="22"/>
  <c r="Z101" i="22"/>
  <c r="Z102" i="22"/>
  <c r="Z103" i="22"/>
  <c r="Z104" i="22"/>
  <c r="Z105" i="22"/>
  <c r="Z106" i="22"/>
  <c r="Z107" i="22"/>
  <c r="Z108" i="22"/>
  <c r="Z109" i="22"/>
  <c r="Z110" i="22"/>
  <c r="Z111" i="22"/>
  <c r="Z112" i="22"/>
  <c r="Z113" i="22"/>
  <c r="Z114" i="22"/>
  <c r="Z115" i="22"/>
  <c r="Z116" i="22"/>
  <c r="Z117" i="22"/>
  <c r="Z118" i="22"/>
  <c r="Z119" i="22"/>
  <c r="Z120" i="22"/>
  <c r="Z121" i="22"/>
  <c r="Z122" i="22"/>
  <c r="Z123" i="22"/>
  <c r="Z124" i="22"/>
  <c r="Z125" i="22"/>
  <c r="Z126" i="22"/>
  <c r="Z127" i="22"/>
  <c r="Z128" i="22"/>
  <c r="Z129" i="22"/>
  <c r="Z130" i="22"/>
  <c r="Z131" i="22"/>
  <c r="Z132" i="22"/>
  <c r="Z133" i="22"/>
  <c r="Z134" i="22"/>
  <c r="Z135" i="22"/>
  <c r="J10" i="22"/>
  <c r="M10" i="22" s="1"/>
  <c r="J11" i="22"/>
  <c r="M11" i="22"/>
  <c r="J12" i="22"/>
  <c r="M12" i="22" s="1"/>
  <c r="J13" i="22"/>
  <c r="M13" i="22"/>
  <c r="J14" i="22"/>
  <c r="M14" i="22"/>
  <c r="J15" i="22"/>
  <c r="M15" i="22"/>
  <c r="J16" i="22"/>
  <c r="M16" i="22"/>
  <c r="J17" i="22"/>
  <c r="M17" i="22"/>
  <c r="J18" i="22"/>
  <c r="M18" i="22" s="1"/>
  <c r="J19" i="22"/>
  <c r="M19" i="22"/>
  <c r="J20" i="22"/>
  <c r="M20" i="22" s="1"/>
  <c r="J21" i="22"/>
  <c r="M21" i="22"/>
  <c r="J22" i="22"/>
  <c r="M22" i="22"/>
  <c r="J23" i="22"/>
  <c r="M23" i="22"/>
  <c r="J24" i="22"/>
  <c r="M24" i="22"/>
  <c r="J25" i="22"/>
  <c r="M25" i="22"/>
  <c r="J26" i="22"/>
  <c r="M26" i="22" s="1"/>
  <c r="J27" i="22"/>
  <c r="M27" i="22" s="1"/>
  <c r="J28" i="22"/>
  <c r="M28" i="22" s="1"/>
  <c r="J29" i="22"/>
  <c r="M29" i="22"/>
  <c r="J30" i="22"/>
  <c r="M30" i="22"/>
  <c r="J31" i="22"/>
  <c r="M31" i="22"/>
  <c r="J32" i="22"/>
  <c r="M32" i="22"/>
  <c r="J33" i="22"/>
  <c r="M33" i="22"/>
  <c r="J34" i="22"/>
  <c r="M34" i="22" s="1"/>
  <c r="J35" i="22"/>
  <c r="M35" i="22" s="1"/>
  <c r="J36" i="22"/>
  <c r="M36" i="22" s="1"/>
  <c r="J37" i="22"/>
  <c r="M37" i="22"/>
  <c r="J38" i="22"/>
  <c r="M38" i="22"/>
  <c r="J39" i="22"/>
  <c r="M39" i="22"/>
  <c r="J40" i="22"/>
  <c r="M40" i="22"/>
  <c r="J41" i="22"/>
  <c r="M41" i="22"/>
  <c r="J42" i="22"/>
  <c r="M42" i="22" s="1"/>
  <c r="J43" i="22"/>
  <c r="M43" i="22" s="1"/>
  <c r="J44" i="22"/>
  <c r="M44" i="22" s="1"/>
  <c r="J45" i="22"/>
  <c r="M45" i="22"/>
  <c r="J46" i="22"/>
  <c r="M46" i="22"/>
  <c r="J47" i="22"/>
  <c r="M47" i="22"/>
  <c r="J48" i="22"/>
  <c r="M48" i="22"/>
  <c r="J49" i="22"/>
  <c r="M49" i="22"/>
  <c r="J50" i="22"/>
  <c r="M50" i="22" s="1"/>
  <c r="J51" i="22"/>
  <c r="M51" i="22" s="1"/>
  <c r="J52" i="22"/>
  <c r="M52" i="22" s="1"/>
  <c r="J53" i="22"/>
  <c r="M53" i="22"/>
  <c r="J54" i="22"/>
  <c r="M54" i="22"/>
  <c r="J55" i="22"/>
  <c r="M55" i="22"/>
  <c r="J56" i="22"/>
  <c r="M56" i="22"/>
  <c r="J57" i="22"/>
  <c r="M57" i="22"/>
  <c r="J58" i="22"/>
  <c r="M58" i="22" s="1"/>
  <c r="J59" i="22"/>
  <c r="M59" i="22" s="1"/>
  <c r="J60" i="22"/>
  <c r="M60" i="22" s="1"/>
  <c r="J61" i="22"/>
  <c r="M61" i="22"/>
  <c r="J62" i="22"/>
  <c r="M62" i="22"/>
  <c r="J63" i="22"/>
  <c r="M63" i="22"/>
  <c r="J64" i="22"/>
  <c r="M64" i="22"/>
  <c r="J65" i="22"/>
  <c r="M65" i="22"/>
  <c r="J66" i="22"/>
  <c r="M66" i="22" s="1"/>
  <c r="J67" i="22"/>
  <c r="M67" i="22" s="1"/>
  <c r="J68" i="22"/>
  <c r="M68" i="22" s="1"/>
  <c r="J69" i="22"/>
  <c r="M69" i="22"/>
  <c r="J70" i="22"/>
  <c r="M70" i="22"/>
  <c r="J71" i="22"/>
  <c r="M71" i="22"/>
  <c r="J72" i="22"/>
  <c r="M72" i="22"/>
  <c r="J73" i="22"/>
  <c r="M73" i="22"/>
  <c r="J74" i="22"/>
  <c r="M74" i="22" s="1"/>
  <c r="J75" i="22"/>
  <c r="M75" i="22" s="1"/>
  <c r="J76" i="22"/>
  <c r="M76" i="22" s="1"/>
  <c r="J77" i="22"/>
  <c r="M77" i="22"/>
  <c r="J78" i="22"/>
  <c r="M78" i="22"/>
  <c r="J79" i="22"/>
  <c r="M79" i="22"/>
  <c r="J80" i="22"/>
  <c r="M80" i="22"/>
  <c r="J81" i="22"/>
  <c r="M81" i="22"/>
  <c r="J82" i="22"/>
  <c r="M82" i="22" s="1"/>
  <c r="J83" i="22"/>
  <c r="M83" i="22" s="1"/>
  <c r="J84" i="22"/>
  <c r="M84" i="22" s="1"/>
  <c r="J85" i="22"/>
  <c r="M85" i="22"/>
  <c r="J86" i="22"/>
  <c r="M86" i="22"/>
  <c r="J87" i="22"/>
  <c r="M87" i="22"/>
  <c r="J88" i="22"/>
  <c r="M88" i="22"/>
  <c r="J89" i="22"/>
  <c r="M89" i="22"/>
  <c r="J90" i="22"/>
  <c r="M90" i="22" s="1"/>
  <c r="J91" i="22"/>
  <c r="M91" i="22" s="1"/>
  <c r="J92" i="22"/>
  <c r="M92" i="22" s="1"/>
  <c r="J93" i="22"/>
  <c r="M93" i="22"/>
  <c r="J94" i="22"/>
  <c r="M94" i="22"/>
  <c r="J95" i="22"/>
  <c r="M95" i="22"/>
  <c r="J96" i="22"/>
  <c r="M96" i="22"/>
  <c r="J97" i="22"/>
  <c r="M97" i="22"/>
  <c r="J98" i="22"/>
  <c r="M98" i="22" s="1"/>
  <c r="J99" i="22"/>
  <c r="M99" i="22" s="1"/>
  <c r="J100" i="22"/>
  <c r="M100" i="22" s="1"/>
  <c r="J101" i="22"/>
  <c r="M101" i="22"/>
  <c r="J102" i="22"/>
  <c r="M102" i="22"/>
  <c r="J103" i="22"/>
  <c r="M103" i="22"/>
  <c r="J104" i="22"/>
  <c r="M104" i="22"/>
  <c r="J105" i="22"/>
  <c r="M105" i="22" s="1"/>
  <c r="J106" i="22"/>
  <c r="M106" i="22" s="1"/>
  <c r="J107" i="22"/>
  <c r="M107" i="22" s="1"/>
  <c r="J108" i="22"/>
  <c r="M108" i="22" s="1"/>
  <c r="J109" i="22"/>
  <c r="M109" i="22"/>
  <c r="J110" i="22"/>
  <c r="M110" i="22"/>
  <c r="J111" i="22"/>
  <c r="M111" i="22"/>
  <c r="J112" i="22"/>
  <c r="M112" i="22"/>
  <c r="J113" i="22"/>
  <c r="M113" i="22" s="1"/>
  <c r="J114" i="22"/>
  <c r="M114" i="22" s="1"/>
  <c r="J115" i="22"/>
  <c r="M115" i="22" s="1"/>
  <c r="J116" i="22"/>
  <c r="M116" i="22" s="1"/>
  <c r="J117" i="22"/>
  <c r="M117" i="22"/>
  <c r="J118" i="22"/>
  <c r="M118" i="22"/>
  <c r="J119" i="22"/>
  <c r="M119" i="22" s="1"/>
  <c r="J120" i="22"/>
  <c r="M120" i="22"/>
  <c r="J121" i="22"/>
  <c r="M121" i="22" s="1"/>
  <c r="J122" i="22"/>
  <c r="M122" i="22" s="1"/>
  <c r="J123" i="22"/>
  <c r="M123" i="22" s="1"/>
  <c r="J124" i="22"/>
  <c r="M124" i="22"/>
  <c r="J125" i="22"/>
  <c r="M125" i="22"/>
  <c r="J126" i="22"/>
  <c r="M126" i="22"/>
  <c r="J127" i="22"/>
  <c r="M127" i="22" s="1"/>
  <c r="J128" i="22"/>
  <c r="M128" i="22"/>
  <c r="J129" i="22"/>
  <c r="M129" i="22" s="1"/>
  <c r="J130" i="22"/>
  <c r="M130" i="22"/>
  <c r="J131" i="22"/>
  <c r="M131" i="22"/>
  <c r="J132" i="22"/>
  <c r="M132" i="22" s="1"/>
  <c r="J133" i="22"/>
  <c r="M133" i="22" s="1"/>
  <c r="J134" i="22"/>
  <c r="M134" i="22"/>
  <c r="J135" i="22"/>
  <c r="M135" i="22" s="1"/>
  <c r="J9" i="22"/>
  <c r="G25" i="1"/>
  <c r="G26" i="1"/>
  <c r="G27" i="1"/>
  <c r="G28" i="1"/>
  <c r="G29" i="1"/>
  <c r="G30" i="1"/>
  <c r="G31" i="1"/>
  <c r="G32" i="1"/>
  <c r="G33" i="1"/>
  <c r="G34" i="1"/>
  <c r="G35" i="1"/>
  <c r="G24" i="1"/>
  <c r="F25" i="1"/>
  <c r="F26" i="1"/>
  <c r="F27" i="1"/>
  <c r="F28" i="1"/>
  <c r="F29" i="1"/>
  <c r="F30" i="1"/>
  <c r="F31" i="1"/>
  <c r="F32" i="1"/>
  <c r="F33" i="1"/>
  <c r="F34" i="1"/>
  <c r="F35" i="1"/>
  <c r="F24" i="1"/>
  <c r="J21" i="12" l="1"/>
  <c r="J33" i="12"/>
  <c r="J45" i="12"/>
  <c r="J57" i="12"/>
  <c r="J69" i="12"/>
  <c r="J81" i="12"/>
  <c r="J93" i="12"/>
  <c r="J105" i="12"/>
  <c r="J117" i="12"/>
  <c r="J129" i="12"/>
  <c r="J141" i="12"/>
  <c r="J153" i="12"/>
  <c r="J165" i="12"/>
  <c r="J177" i="12"/>
  <c r="J189" i="12"/>
  <c r="J201" i="12"/>
  <c r="J213" i="12"/>
  <c r="J225" i="12"/>
  <c r="J237" i="12"/>
  <c r="J249" i="12"/>
  <c r="J261" i="12"/>
  <c r="J273" i="12"/>
  <c r="J285" i="12"/>
  <c r="J297" i="12"/>
  <c r="J309" i="12"/>
  <c r="J321" i="12"/>
  <c r="J333" i="12"/>
  <c r="J345" i="12"/>
  <c r="J357" i="12"/>
  <c r="J369" i="12"/>
  <c r="J381" i="12"/>
  <c r="J393" i="12"/>
  <c r="J405" i="12"/>
  <c r="J417" i="12"/>
  <c r="J429" i="12"/>
  <c r="J441" i="12"/>
  <c r="J453" i="12"/>
  <c r="J465" i="12"/>
  <c r="J477" i="12"/>
  <c r="J489" i="12"/>
  <c r="J501" i="12"/>
  <c r="J513" i="12"/>
  <c r="J525" i="12"/>
  <c r="J537" i="12"/>
  <c r="J549" i="12"/>
  <c r="J561" i="12"/>
  <c r="J573" i="12"/>
  <c r="J585" i="12"/>
  <c r="J597" i="12"/>
  <c r="J609" i="12"/>
  <c r="J621" i="12"/>
  <c r="J633" i="12"/>
  <c r="J645" i="12"/>
  <c r="J657" i="12"/>
  <c r="J669" i="12"/>
  <c r="J681" i="12"/>
  <c r="J693" i="12"/>
  <c r="J705" i="12"/>
  <c r="J717" i="12"/>
  <c r="J729" i="12"/>
  <c r="J741" i="12"/>
  <c r="J753" i="12"/>
  <c r="J765" i="12"/>
  <c r="J777" i="12"/>
  <c r="J789" i="12"/>
  <c r="J801" i="12"/>
  <c r="J813" i="12"/>
  <c r="J825" i="12"/>
  <c r="J837" i="12"/>
  <c r="J849" i="12"/>
  <c r="J861" i="12"/>
  <c r="J873" i="12"/>
  <c r="J885" i="12"/>
  <c r="J897" i="12"/>
  <c r="J909" i="12"/>
  <c r="J921" i="12"/>
  <c r="J933" i="12"/>
  <c r="J945" i="12"/>
  <c r="J957" i="12"/>
  <c r="J969" i="12"/>
  <c r="J981" i="12"/>
  <c r="J993" i="12"/>
  <c r="J1005" i="12"/>
  <c r="J1017" i="12"/>
  <c r="J1029" i="12"/>
  <c r="J1041" i="12"/>
  <c r="J1053" i="12"/>
  <c r="J1065" i="12"/>
  <c r="J1077" i="12"/>
  <c r="J1089" i="12"/>
  <c r="J1101" i="12"/>
  <c r="J1113" i="12"/>
  <c r="J1125" i="12"/>
  <c r="J1137" i="12"/>
  <c r="J1149" i="12"/>
  <c r="J1161" i="12"/>
  <c r="J1173" i="12"/>
  <c r="J1185" i="12"/>
  <c r="J1197" i="12"/>
  <c r="J1209" i="12"/>
  <c r="J1221" i="12"/>
  <c r="J1233" i="12"/>
  <c r="J1245" i="12"/>
  <c r="J1257" i="12"/>
  <c r="J1269" i="12"/>
  <c r="J1281" i="12"/>
  <c r="J1293" i="12"/>
  <c r="J1305" i="12"/>
  <c r="J1317" i="12"/>
  <c r="J1329" i="12"/>
  <c r="J1341" i="12"/>
  <c r="J1353" i="12"/>
  <c r="J1365" i="12"/>
  <c r="J1377" i="12"/>
  <c r="J1389" i="12"/>
  <c r="J1401" i="12"/>
  <c r="J1413" i="12"/>
  <c r="J1425" i="12"/>
  <c r="J1437" i="12"/>
  <c r="J1449" i="12"/>
  <c r="J1461" i="12"/>
  <c r="J1473" i="12"/>
  <c r="J1485" i="12"/>
  <c r="J1497" i="12"/>
  <c r="J1509" i="12"/>
  <c r="J1521" i="12"/>
  <c r="H957" i="12"/>
  <c r="M957" i="16" s="1"/>
  <c r="H958" i="12"/>
  <c r="M958" i="16" s="1"/>
  <c r="H959" i="12"/>
  <c r="M959" i="16" s="1"/>
  <c r="H960" i="12"/>
  <c r="M960" i="16" s="1"/>
  <c r="H961" i="12"/>
  <c r="M961" i="16" s="1"/>
  <c r="H962" i="12"/>
  <c r="M962" i="16" s="1"/>
  <c r="H963" i="12"/>
  <c r="M963" i="16" s="1"/>
  <c r="H964" i="12"/>
  <c r="M964" i="16" s="1"/>
  <c r="H965" i="12"/>
  <c r="M965" i="16" s="1"/>
  <c r="H966" i="12"/>
  <c r="M966" i="16" s="1"/>
  <c r="H967" i="12"/>
  <c r="M967" i="16" s="1"/>
  <c r="H968" i="12"/>
  <c r="M968" i="16" s="1"/>
  <c r="H969" i="12"/>
  <c r="M969" i="16" s="1"/>
  <c r="H970" i="12"/>
  <c r="M970" i="16" s="1"/>
  <c r="H971" i="12"/>
  <c r="M971" i="16" s="1"/>
  <c r="H972" i="12"/>
  <c r="M972" i="16" s="1"/>
  <c r="H973" i="12"/>
  <c r="M973" i="16" s="1"/>
  <c r="H974" i="12"/>
  <c r="M974" i="16" s="1"/>
  <c r="H975" i="12"/>
  <c r="M975" i="16" s="1"/>
  <c r="H976" i="12"/>
  <c r="M976" i="16" s="1"/>
  <c r="H977" i="12"/>
  <c r="M977" i="16" s="1"/>
  <c r="H978" i="12"/>
  <c r="M978" i="16" s="1"/>
  <c r="H979" i="12"/>
  <c r="M979" i="16" s="1"/>
  <c r="H980" i="12"/>
  <c r="M980" i="16" s="1"/>
  <c r="H981" i="12"/>
  <c r="M981" i="16" s="1"/>
  <c r="H982" i="12"/>
  <c r="M982" i="16" s="1"/>
  <c r="H983" i="12"/>
  <c r="M983" i="16" s="1"/>
  <c r="H984" i="12"/>
  <c r="M984" i="16" s="1"/>
  <c r="H985" i="12"/>
  <c r="M985" i="16" s="1"/>
  <c r="H986" i="12"/>
  <c r="M986" i="16" s="1"/>
  <c r="H987" i="12"/>
  <c r="M987" i="16" s="1"/>
  <c r="H988" i="12"/>
  <c r="M988" i="16" s="1"/>
  <c r="H989" i="12"/>
  <c r="M989" i="16" s="1"/>
  <c r="H990" i="12"/>
  <c r="M990" i="16" s="1"/>
  <c r="H991" i="12"/>
  <c r="M991" i="16" s="1"/>
  <c r="H992" i="12"/>
  <c r="M992" i="16" s="1"/>
  <c r="H993" i="12"/>
  <c r="M993" i="16" s="1"/>
  <c r="H994" i="12"/>
  <c r="M994" i="16" s="1"/>
  <c r="H995" i="12"/>
  <c r="M995" i="16" s="1"/>
  <c r="H996" i="12"/>
  <c r="M996" i="16" s="1"/>
  <c r="H997" i="12"/>
  <c r="M997" i="16" s="1"/>
  <c r="H998" i="12"/>
  <c r="M998" i="16" s="1"/>
  <c r="H999" i="12"/>
  <c r="M999" i="16" s="1"/>
  <c r="H1000" i="12"/>
  <c r="M1000" i="16" s="1"/>
  <c r="H1001" i="12"/>
  <c r="M1001" i="16" s="1"/>
  <c r="H1002" i="12"/>
  <c r="M1002" i="16" s="1"/>
  <c r="H1003" i="12"/>
  <c r="M1003" i="16" s="1"/>
  <c r="H1004" i="12"/>
  <c r="M1004" i="16" s="1"/>
  <c r="H1005" i="12"/>
  <c r="M1005" i="16" s="1"/>
  <c r="H1006" i="12"/>
  <c r="M1006" i="16" s="1"/>
  <c r="H1007" i="12"/>
  <c r="M1007" i="16" s="1"/>
  <c r="H1008" i="12"/>
  <c r="M1008" i="16" s="1"/>
  <c r="H1009" i="12"/>
  <c r="M1009" i="16" s="1"/>
  <c r="H1010" i="12"/>
  <c r="M1010" i="16" s="1"/>
  <c r="H1011" i="12"/>
  <c r="M1011" i="16" s="1"/>
  <c r="H1012" i="12"/>
  <c r="M1012" i="16" s="1"/>
  <c r="H1013" i="12"/>
  <c r="M1013" i="16" s="1"/>
  <c r="H1014" i="12"/>
  <c r="M1014" i="16" s="1"/>
  <c r="H1015" i="12"/>
  <c r="M1015" i="16" s="1"/>
  <c r="H1016" i="12"/>
  <c r="M1016" i="16" s="1"/>
  <c r="H1017" i="12"/>
  <c r="M1017" i="16" s="1"/>
  <c r="H1018" i="12"/>
  <c r="M1018" i="16" s="1"/>
  <c r="H1019" i="12"/>
  <c r="M1019" i="16" s="1"/>
  <c r="H1020" i="12"/>
  <c r="M1020" i="16" s="1"/>
  <c r="H1021" i="12"/>
  <c r="M1021" i="16" s="1"/>
  <c r="H1022" i="12"/>
  <c r="M1022" i="16" s="1"/>
  <c r="H1023" i="12"/>
  <c r="M1023" i="16" s="1"/>
  <c r="H1024" i="12"/>
  <c r="M1024" i="16" s="1"/>
  <c r="H1025" i="12"/>
  <c r="M1025" i="16" s="1"/>
  <c r="H1026" i="12"/>
  <c r="M1026" i="16" s="1"/>
  <c r="H1027" i="12"/>
  <c r="M1027" i="16" s="1"/>
  <c r="H1028" i="12"/>
  <c r="M1028" i="16" s="1"/>
  <c r="H1029" i="12"/>
  <c r="M1029" i="16" s="1"/>
  <c r="H1030" i="12"/>
  <c r="M1030" i="16" s="1"/>
  <c r="H1031" i="12"/>
  <c r="M1031" i="16" s="1"/>
  <c r="H1032" i="12"/>
  <c r="M1032" i="16" s="1"/>
  <c r="H1033" i="12"/>
  <c r="M1033" i="16" s="1"/>
  <c r="H1034" i="12"/>
  <c r="M1034" i="16" s="1"/>
  <c r="H1035" i="12"/>
  <c r="M1035" i="16" s="1"/>
  <c r="H1036" i="12"/>
  <c r="M1036" i="16" s="1"/>
  <c r="H1037" i="12"/>
  <c r="M1037" i="16" s="1"/>
  <c r="H1038" i="12"/>
  <c r="M1038" i="16" s="1"/>
  <c r="H1039" i="12"/>
  <c r="M1039" i="16" s="1"/>
  <c r="H1040" i="12"/>
  <c r="M1040" i="16" s="1"/>
  <c r="H1041" i="12"/>
  <c r="M1041" i="16" s="1"/>
  <c r="H1042" i="12"/>
  <c r="M1042" i="16" s="1"/>
  <c r="H1043" i="12"/>
  <c r="M1043" i="16" s="1"/>
  <c r="H1044" i="12"/>
  <c r="M1044" i="16" s="1"/>
  <c r="H1045" i="12"/>
  <c r="M1045" i="16" s="1"/>
  <c r="H1046" i="12"/>
  <c r="M1046" i="16" s="1"/>
  <c r="H1047" i="12"/>
  <c r="M1047" i="16" s="1"/>
  <c r="H1048" i="12"/>
  <c r="M1048" i="16" s="1"/>
  <c r="H1049" i="12"/>
  <c r="M1049" i="16" s="1"/>
  <c r="H1050" i="12"/>
  <c r="M1050" i="16" s="1"/>
  <c r="H1051" i="12"/>
  <c r="M1051" i="16" s="1"/>
  <c r="H1052" i="12"/>
  <c r="M1052" i="16" s="1"/>
  <c r="H1053" i="12"/>
  <c r="M1053" i="16" s="1"/>
  <c r="H1054" i="12"/>
  <c r="M1054" i="16" s="1"/>
  <c r="H1055" i="12"/>
  <c r="M1055" i="16" s="1"/>
  <c r="H1056" i="12"/>
  <c r="M1056" i="16" s="1"/>
  <c r="H1057" i="12"/>
  <c r="M1057" i="16" s="1"/>
  <c r="H1058" i="12"/>
  <c r="M1058" i="16" s="1"/>
  <c r="H1059" i="12"/>
  <c r="M1059" i="16" s="1"/>
  <c r="H1060" i="12"/>
  <c r="M1060" i="16" s="1"/>
  <c r="H1061" i="12"/>
  <c r="M1061" i="16" s="1"/>
  <c r="H1062" i="12"/>
  <c r="M1062" i="16" s="1"/>
  <c r="H1063" i="12"/>
  <c r="M1063" i="16" s="1"/>
  <c r="H1064" i="12"/>
  <c r="M1064" i="16" s="1"/>
  <c r="H1065" i="12"/>
  <c r="M1065" i="16" s="1"/>
  <c r="H1066" i="12"/>
  <c r="M1066" i="16" s="1"/>
  <c r="H1067" i="12"/>
  <c r="M1067" i="16" s="1"/>
  <c r="H1068" i="12"/>
  <c r="M1068" i="16" s="1"/>
  <c r="H1069" i="12"/>
  <c r="M1069" i="16" s="1"/>
  <c r="H1070" i="12"/>
  <c r="M1070" i="16" s="1"/>
  <c r="H1071" i="12"/>
  <c r="M1071" i="16" s="1"/>
  <c r="H1072" i="12"/>
  <c r="M1072" i="16" s="1"/>
  <c r="H1073" i="12"/>
  <c r="M1073" i="16" s="1"/>
  <c r="H1074" i="12"/>
  <c r="M1074" i="16" s="1"/>
  <c r="H1075" i="12"/>
  <c r="M1075" i="16" s="1"/>
  <c r="H1076" i="12"/>
  <c r="M1076" i="16" s="1"/>
  <c r="H1077" i="12"/>
  <c r="M1077" i="16" s="1"/>
  <c r="H1078" i="12"/>
  <c r="M1078" i="16" s="1"/>
  <c r="H1079" i="12"/>
  <c r="M1079" i="16" s="1"/>
  <c r="H1080" i="12"/>
  <c r="M1080" i="16" s="1"/>
  <c r="H1081" i="12"/>
  <c r="M1081" i="16" s="1"/>
  <c r="H1082" i="12"/>
  <c r="M1082" i="16" s="1"/>
  <c r="H1083" i="12"/>
  <c r="M1083" i="16" s="1"/>
  <c r="H1084" i="12"/>
  <c r="M1084" i="16" s="1"/>
  <c r="H1085" i="12"/>
  <c r="M1085" i="16" s="1"/>
  <c r="H1086" i="12"/>
  <c r="M1086" i="16" s="1"/>
  <c r="H1087" i="12"/>
  <c r="M1087" i="16" s="1"/>
  <c r="H1088" i="12"/>
  <c r="M1088" i="16" s="1"/>
  <c r="H1089" i="12"/>
  <c r="M1089" i="16" s="1"/>
  <c r="H1090" i="12"/>
  <c r="M1090" i="16" s="1"/>
  <c r="H1091" i="12"/>
  <c r="M1091" i="16" s="1"/>
  <c r="H1092" i="12"/>
  <c r="M1092" i="16" s="1"/>
  <c r="H1093" i="12"/>
  <c r="M1093" i="16" s="1"/>
  <c r="H1094" i="12"/>
  <c r="M1094" i="16" s="1"/>
  <c r="H1095" i="12"/>
  <c r="M1095" i="16" s="1"/>
  <c r="H1096" i="12"/>
  <c r="M1096" i="16" s="1"/>
  <c r="H1097" i="12"/>
  <c r="M1097" i="16" s="1"/>
  <c r="H1098" i="12"/>
  <c r="M1098" i="16" s="1"/>
  <c r="H1099" i="12"/>
  <c r="M1099" i="16" s="1"/>
  <c r="H1100" i="12"/>
  <c r="M1100" i="16" s="1"/>
  <c r="H1101" i="12"/>
  <c r="M1101" i="16" s="1"/>
  <c r="H1102" i="12"/>
  <c r="M1102" i="16" s="1"/>
  <c r="H1103" i="12"/>
  <c r="M1103" i="16" s="1"/>
  <c r="H1104" i="12"/>
  <c r="M1104" i="16" s="1"/>
  <c r="H1105" i="12"/>
  <c r="M1105" i="16" s="1"/>
  <c r="H1106" i="12"/>
  <c r="M1106" i="16" s="1"/>
  <c r="H1107" i="12"/>
  <c r="M1107" i="16" s="1"/>
  <c r="H1108" i="12"/>
  <c r="M1108" i="16" s="1"/>
  <c r="H1109" i="12"/>
  <c r="M1109" i="16" s="1"/>
  <c r="H1110" i="12"/>
  <c r="M1110" i="16" s="1"/>
  <c r="H1111" i="12"/>
  <c r="M1111" i="16" s="1"/>
  <c r="H1112" i="12"/>
  <c r="M1112" i="16" s="1"/>
  <c r="H1113" i="12"/>
  <c r="M1113" i="16" s="1"/>
  <c r="L101" i="22" s="1"/>
  <c r="O101" i="22" s="1"/>
  <c r="H1114" i="12"/>
  <c r="M1114" i="16" s="1"/>
  <c r="H1115" i="12"/>
  <c r="M1115" i="16" s="1"/>
  <c r="H1116" i="12"/>
  <c r="M1116" i="16" s="1"/>
  <c r="H1117" i="12"/>
  <c r="M1117" i="16" s="1"/>
  <c r="H1118" i="12"/>
  <c r="M1118" i="16" s="1"/>
  <c r="H1119" i="12"/>
  <c r="M1119" i="16" s="1"/>
  <c r="H1120" i="12"/>
  <c r="M1120" i="16" s="1"/>
  <c r="H1121" i="12"/>
  <c r="M1121" i="16" s="1"/>
  <c r="H1122" i="12"/>
  <c r="M1122" i="16" s="1"/>
  <c r="H1123" i="12"/>
  <c r="M1123" i="16" s="1"/>
  <c r="H1124" i="12"/>
  <c r="M1124" i="16" s="1"/>
  <c r="H1125" i="12"/>
  <c r="M1125" i="16" s="1"/>
  <c r="H1126" i="12"/>
  <c r="M1126" i="16" s="1"/>
  <c r="H1127" i="12"/>
  <c r="M1127" i="16" s="1"/>
  <c r="H1128" i="12"/>
  <c r="M1128" i="16" s="1"/>
  <c r="H1129" i="12"/>
  <c r="M1129" i="16" s="1"/>
  <c r="H1130" i="12"/>
  <c r="M1130" i="16" s="1"/>
  <c r="H1131" i="12"/>
  <c r="M1131" i="16" s="1"/>
  <c r="H1132" i="12"/>
  <c r="M1132" i="16" s="1"/>
  <c r="H1133" i="12"/>
  <c r="M1133" i="16" s="1"/>
  <c r="H1134" i="12"/>
  <c r="M1134" i="16" s="1"/>
  <c r="H1135" i="12"/>
  <c r="M1135" i="16" s="1"/>
  <c r="H1136" i="12"/>
  <c r="M1136" i="16" s="1"/>
  <c r="H1137" i="12"/>
  <c r="M1137" i="16" s="1"/>
  <c r="H1138" i="12"/>
  <c r="M1138" i="16" s="1"/>
  <c r="H1139" i="12"/>
  <c r="M1139" i="16" s="1"/>
  <c r="H1140" i="12"/>
  <c r="M1140" i="16" s="1"/>
  <c r="H1141" i="12"/>
  <c r="M1141" i="16" s="1"/>
  <c r="H1142" i="12"/>
  <c r="M1142" i="16" s="1"/>
  <c r="H1143" i="12"/>
  <c r="M1143" i="16" s="1"/>
  <c r="H1144" i="12"/>
  <c r="M1144" i="16" s="1"/>
  <c r="H1145" i="12"/>
  <c r="M1145" i="16" s="1"/>
  <c r="H1146" i="12"/>
  <c r="M1146" i="16" s="1"/>
  <c r="H1147" i="12"/>
  <c r="M1147" i="16" s="1"/>
  <c r="H1148" i="12"/>
  <c r="M1148" i="16" s="1"/>
  <c r="H1149" i="12"/>
  <c r="M1149" i="16" s="1"/>
  <c r="H1150" i="12"/>
  <c r="M1150" i="16" s="1"/>
  <c r="H1151" i="12"/>
  <c r="M1151" i="16" s="1"/>
  <c r="H1152" i="12"/>
  <c r="M1152" i="16" s="1"/>
  <c r="H1153" i="12"/>
  <c r="M1153" i="16" s="1"/>
  <c r="H1154" i="12"/>
  <c r="M1154" i="16" s="1"/>
  <c r="H1155" i="12"/>
  <c r="M1155" i="16" s="1"/>
  <c r="H1156" i="12"/>
  <c r="M1156" i="16" s="1"/>
  <c r="H1157" i="12"/>
  <c r="M1157" i="16" s="1"/>
  <c r="H1158" i="12"/>
  <c r="M1158" i="16" s="1"/>
  <c r="H1159" i="12"/>
  <c r="M1159" i="16" s="1"/>
  <c r="H1160" i="12"/>
  <c r="M1160" i="16" s="1"/>
  <c r="H1161" i="12"/>
  <c r="M1161" i="16" s="1"/>
  <c r="L105" i="22" s="1"/>
  <c r="O105" i="22" s="1"/>
  <c r="H1162" i="12"/>
  <c r="M1162" i="16" s="1"/>
  <c r="H1163" i="12"/>
  <c r="M1163" i="16" s="1"/>
  <c r="H1164" i="12"/>
  <c r="M1164" i="16" s="1"/>
  <c r="H1165" i="12"/>
  <c r="M1165" i="16" s="1"/>
  <c r="H1166" i="12"/>
  <c r="M1166" i="16" s="1"/>
  <c r="H1167" i="12"/>
  <c r="M1167" i="16" s="1"/>
  <c r="H1168" i="12"/>
  <c r="M1168" i="16" s="1"/>
  <c r="H1169" i="12"/>
  <c r="M1169" i="16" s="1"/>
  <c r="H1170" i="12"/>
  <c r="M1170" i="16" s="1"/>
  <c r="H1171" i="12"/>
  <c r="M1171" i="16" s="1"/>
  <c r="H1172" i="12"/>
  <c r="M1172" i="16" s="1"/>
  <c r="H1173" i="12"/>
  <c r="M1173" i="16" s="1"/>
  <c r="H1174" i="12"/>
  <c r="M1174" i="16" s="1"/>
  <c r="H1175" i="12"/>
  <c r="M1175" i="16" s="1"/>
  <c r="H1176" i="12"/>
  <c r="M1176" i="16" s="1"/>
  <c r="H1177" i="12"/>
  <c r="M1177" i="16" s="1"/>
  <c r="H1178" i="12"/>
  <c r="M1178" i="16" s="1"/>
  <c r="H1179" i="12"/>
  <c r="M1179" i="16" s="1"/>
  <c r="H1180" i="12"/>
  <c r="M1180" i="16" s="1"/>
  <c r="H1181" i="12"/>
  <c r="M1181" i="16" s="1"/>
  <c r="H1182" i="12"/>
  <c r="M1182" i="16" s="1"/>
  <c r="H1183" i="12"/>
  <c r="M1183" i="16" s="1"/>
  <c r="H1184" i="12"/>
  <c r="M1184" i="16" s="1"/>
  <c r="H1185" i="12"/>
  <c r="M1185" i="16" s="1"/>
  <c r="L107" i="22" s="1"/>
  <c r="O107" i="22" s="1"/>
  <c r="H1186" i="12"/>
  <c r="M1186" i="16" s="1"/>
  <c r="H1187" i="12"/>
  <c r="M1187" i="16" s="1"/>
  <c r="H1188" i="12"/>
  <c r="M1188" i="16" s="1"/>
  <c r="H1189" i="12"/>
  <c r="M1189" i="16" s="1"/>
  <c r="H1190" i="12"/>
  <c r="M1190" i="16" s="1"/>
  <c r="H1191" i="12"/>
  <c r="M1191" i="16" s="1"/>
  <c r="H1192" i="12"/>
  <c r="M1192" i="16" s="1"/>
  <c r="H1193" i="12"/>
  <c r="M1193" i="16" s="1"/>
  <c r="H1194" i="12"/>
  <c r="M1194" i="16" s="1"/>
  <c r="H1195" i="12"/>
  <c r="M1195" i="16" s="1"/>
  <c r="H1196" i="12"/>
  <c r="M1196" i="16" s="1"/>
  <c r="H1197" i="12"/>
  <c r="M1197" i="16" s="1"/>
  <c r="H1198" i="12"/>
  <c r="M1198" i="16" s="1"/>
  <c r="H1199" i="12"/>
  <c r="M1199" i="16" s="1"/>
  <c r="H1200" i="12"/>
  <c r="M1200" i="16" s="1"/>
  <c r="H1201" i="12"/>
  <c r="M1201" i="16" s="1"/>
  <c r="H1202" i="12"/>
  <c r="M1202" i="16" s="1"/>
  <c r="H1203" i="12"/>
  <c r="M1203" i="16" s="1"/>
  <c r="H1204" i="12"/>
  <c r="M1204" i="16" s="1"/>
  <c r="H1205" i="12"/>
  <c r="M1205" i="16" s="1"/>
  <c r="H1206" i="12"/>
  <c r="M1206" i="16" s="1"/>
  <c r="H1207" i="12"/>
  <c r="M1207" i="16" s="1"/>
  <c r="H1208" i="12"/>
  <c r="M1208" i="16" s="1"/>
  <c r="H1209" i="12"/>
  <c r="M1209" i="16" s="1"/>
  <c r="H1210" i="12"/>
  <c r="M1210" i="16" s="1"/>
  <c r="H1211" i="12"/>
  <c r="M1211" i="16" s="1"/>
  <c r="H1212" i="12"/>
  <c r="M1212" i="16" s="1"/>
  <c r="H1213" i="12"/>
  <c r="M1213" i="16" s="1"/>
  <c r="H1214" i="12"/>
  <c r="M1214" i="16" s="1"/>
  <c r="H1215" i="12"/>
  <c r="M1215" i="16" s="1"/>
  <c r="H1216" i="12"/>
  <c r="M1216" i="16" s="1"/>
  <c r="H1217" i="12"/>
  <c r="M1217" i="16" s="1"/>
  <c r="H1218" i="12"/>
  <c r="M1218" i="16" s="1"/>
  <c r="H1219" i="12"/>
  <c r="M1219" i="16" s="1"/>
  <c r="H1220" i="12"/>
  <c r="M1220" i="16" s="1"/>
  <c r="H1221" i="12"/>
  <c r="M1221" i="16" s="1"/>
  <c r="H1222" i="12"/>
  <c r="M1222" i="16" s="1"/>
  <c r="H1223" i="12"/>
  <c r="M1223" i="16" s="1"/>
  <c r="H1224" i="12"/>
  <c r="M1224" i="16" s="1"/>
  <c r="H1225" i="12"/>
  <c r="M1225" i="16" s="1"/>
  <c r="H1226" i="12"/>
  <c r="M1226" i="16" s="1"/>
  <c r="H1227" i="12"/>
  <c r="M1227" i="16" s="1"/>
  <c r="H1228" i="12"/>
  <c r="M1228" i="16" s="1"/>
  <c r="H1229" i="12"/>
  <c r="M1229" i="16" s="1"/>
  <c r="H1230" i="12"/>
  <c r="M1230" i="16" s="1"/>
  <c r="H1231" i="12"/>
  <c r="M1231" i="16" s="1"/>
  <c r="H1232" i="12"/>
  <c r="M1232" i="16" s="1"/>
  <c r="H1233" i="12"/>
  <c r="M1233" i="16" s="1"/>
  <c r="L111" i="22" s="1"/>
  <c r="O111" i="22" s="1"/>
  <c r="H1234" i="12"/>
  <c r="M1234" i="16" s="1"/>
  <c r="H1235" i="12"/>
  <c r="M1235" i="16" s="1"/>
  <c r="H1236" i="12"/>
  <c r="M1236" i="16" s="1"/>
  <c r="H1237" i="12"/>
  <c r="M1237" i="16" s="1"/>
  <c r="H1238" i="12"/>
  <c r="M1238" i="16" s="1"/>
  <c r="H1239" i="12"/>
  <c r="M1239" i="16" s="1"/>
  <c r="H1240" i="12"/>
  <c r="M1240" i="16" s="1"/>
  <c r="H1241" i="12"/>
  <c r="M1241" i="16" s="1"/>
  <c r="H1242" i="12"/>
  <c r="M1242" i="16" s="1"/>
  <c r="H1243" i="12"/>
  <c r="M1243" i="16" s="1"/>
  <c r="H1244" i="12"/>
  <c r="M1244" i="16" s="1"/>
  <c r="H1245" i="12"/>
  <c r="M1245" i="16" s="1"/>
  <c r="H1246" i="12"/>
  <c r="M1246" i="16" s="1"/>
  <c r="H1247" i="12"/>
  <c r="M1247" i="16" s="1"/>
  <c r="H1248" i="12"/>
  <c r="M1248" i="16" s="1"/>
  <c r="H1249" i="12"/>
  <c r="M1249" i="16" s="1"/>
  <c r="H1250" i="12"/>
  <c r="M1250" i="16" s="1"/>
  <c r="H1251" i="12"/>
  <c r="M1251" i="16" s="1"/>
  <c r="H1252" i="12"/>
  <c r="M1252" i="16" s="1"/>
  <c r="H1253" i="12"/>
  <c r="M1253" i="16" s="1"/>
  <c r="H1254" i="12"/>
  <c r="M1254" i="16" s="1"/>
  <c r="H1255" i="12"/>
  <c r="M1255" i="16" s="1"/>
  <c r="H1256" i="12"/>
  <c r="M1256" i="16" s="1"/>
  <c r="H1257" i="12"/>
  <c r="M1257" i="16" s="1"/>
  <c r="L113" i="22" s="1"/>
  <c r="O113" i="22" s="1"/>
  <c r="H1258" i="12"/>
  <c r="M1258" i="16" s="1"/>
  <c r="H1259" i="12"/>
  <c r="M1259" i="16" s="1"/>
  <c r="H1260" i="12"/>
  <c r="M1260" i="16" s="1"/>
  <c r="H1261" i="12"/>
  <c r="M1261" i="16" s="1"/>
  <c r="H1262" i="12"/>
  <c r="M1262" i="16" s="1"/>
  <c r="H1263" i="12"/>
  <c r="M1263" i="16" s="1"/>
  <c r="H1264" i="12"/>
  <c r="M1264" i="16" s="1"/>
  <c r="H1265" i="12"/>
  <c r="M1265" i="16" s="1"/>
  <c r="H1266" i="12"/>
  <c r="M1266" i="16" s="1"/>
  <c r="H1267" i="12"/>
  <c r="M1267" i="16" s="1"/>
  <c r="H1268" i="12"/>
  <c r="M1268" i="16" s="1"/>
  <c r="H1269" i="12"/>
  <c r="M1269" i="16" s="1"/>
  <c r="H1270" i="12"/>
  <c r="M1270" i="16" s="1"/>
  <c r="H1271" i="12"/>
  <c r="M1271" i="16" s="1"/>
  <c r="H1272" i="12"/>
  <c r="M1272" i="16" s="1"/>
  <c r="H1273" i="12"/>
  <c r="M1273" i="16" s="1"/>
  <c r="H1274" i="12"/>
  <c r="M1274" i="16" s="1"/>
  <c r="H1275" i="12"/>
  <c r="M1275" i="16" s="1"/>
  <c r="H1276" i="12"/>
  <c r="M1276" i="16" s="1"/>
  <c r="H1277" i="12"/>
  <c r="M1277" i="16" s="1"/>
  <c r="H1278" i="12"/>
  <c r="M1278" i="16" s="1"/>
  <c r="H1279" i="12"/>
  <c r="M1279" i="16" s="1"/>
  <c r="H1280" i="12"/>
  <c r="M1280" i="16" s="1"/>
  <c r="H1281" i="12"/>
  <c r="M1281" i="16" s="1"/>
  <c r="L115" i="22" s="1"/>
  <c r="O115" i="22" s="1"/>
  <c r="H1282" i="12"/>
  <c r="M1282" i="16" s="1"/>
  <c r="H1283" i="12"/>
  <c r="M1283" i="16" s="1"/>
  <c r="H1284" i="12"/>
  <c r="M1284" i="16" s="1"/>
  <c r="H1285" i="12"/>
  <c r="M1285" i="16" s="1"/>
  <c r="H1286" i="12"/>
  <c r="M1286" i="16" s="1"/>
  <c r="H1287" i="12"/>
  <c r="M1287" i="16" s="1"/>
  <c r="H1288" i="12"/>
  <c r="M1288" i="16" s="1"/>
  <c r="H1289" i="12"/>
  <c r="M1289" i="16" s="1"/>
  <c r="H1290" i="12"/>
  <c r="M1290" i="16" s="1"/>
  <c r="H1291" i="12"/>
  <c r="M1291" i="16" s="1"/>
  <c r="H1292" i="12"/>
  <c r="M1292" i="16" s="1"/>
  <c r="H1293" i="12"/>
  <c r="M1293" i="16" s="1"/>
  <c r="H1294" i="12"/>
  <c r="M1294" i="16" s="1"/>
  <c r="H1295" i="12"/>
  <c r="M1295" i="16" s="1"/>
  <c r="H1296" i="12"/>
  <c r="M1296" i="16" s="1"/>
  <c r="H1297" i="12"/>
  <c r="M1297" i="16" s="1"/>
  <c r="H1298" i="12"/>
  <c r="M1298" i="16" s="1"/>
  <c r="H1299" i="12"/>
  <c r="M1299" i="16" s="1"/>
  <c r="H1300" i="12"/>
  <c r="M1300" i="16" s="1"/>
  <c r="H1301" i="12"/>
  <c r="M1301" i="16" s="1"/>
  <c r="H1302" i="12"/>
  <c r="M1302" i="16" s="1"/>
  <c r="H1303" i="12"/>
  <c r="M1303" i="16" s="1"/>
  <c r="H1304" i="12"/>
  <c r="M1304" i="16" s="1"/>
  <c r="H1305" i="12"/>
  <c r="M1305" i="16" s="1"/>
  <c r="H1306" i="12"/>
  <c r="M1306" i="16" s="1"/>
  <c r="H1307" i="12"/>
  <c r="M1307" i="16" s="1"/>
  <c r="H1308" i="12"/>
  <c r="M1308" i="16" s="1"/>
  <c r="H1309" i="12"/>
  <c r="M1309" i="16" s="1"/>
  <c r="H1310" i="12"/>
  <c r="M1310" i="16" s="1"/>
  <c r="H1311" i="12"/>
  <c r="M1311" i="16" s="1"/>
  <c r="H1312" i="12"/>
  <c r="M1312" i="16" s="1"/>
  <c r="H1313" i="12"/>
  <c r="M1313" i="16" s="1"/>
  <c r="H1314" i="12"/>
  <c r="M1314" i="16" s="1"/>
  <c r="H1315" i="12"/>
  <c r="M1315" i="16" s="1"/>
  <c r="H1316" i="12"/>
  <c r="M1316" i="16" s="1"/>
  <c r="H1317" i="12"/>
  <c r="M1317" i="16" s="1"/>
  <c r="H1318" i="12"/>
  <c r="M1318" i="16" s="1"/>
  <c r="H1319" i="12"/>
  <c r="M1319" i="16" s="1"/>
  <c r="H1320" i="12"/>
  <c r="M1320" i="16" s="1"/>
  <c r="H1321" i="12"/>
  <c r="M1321" i="16" s="1"/>
  <c r="H1322" i="12"/>
  <c r="M1322" i="16" s="1"/>
  <c r="H1323" i="12"/>
  <c r="M1323" i="16" s="1"/>
  <c r="H1324" i="12"/>
  <c r="M1324" i="16" s="1"/>
  <c r="H1325" i="12"/>
  <c r="M1325" i="16" s="1"/>
  <c r="H1326" i="12"/>
  <c r="M1326" i="16" s="1"/>
  <c r="H1327" i="12"/>
  <c r="M1327" i="16" s="1"/>
  <c r="H1328" i="12"/>
  <c r="M1328" i="16" s="1"/>
  <c r="H1329" i="12"/>
  <c r="M1329" i="16" s="1"/>
  <c r="L119" i="22" s="1"/>
  <c r="O119" i="22" s="1"/>
  <c r="H1330" i="12"/>
  <c r="M1330" i="16" s="1"/>
  <c r="H1331" i="12"/>
  <c r="M1331" i="16" s="1"/>
  <c r="H1332" i="12"/>
  <c r="M1332" i="16" s="1"/>
  <c r="H1333" i="12"/>
  <c r="M1333" i="16" s="1"/>
  <c r="H1334" i="12"/>
  <c r="M1334" i="16" s="1"/>
  <c r="H1335" i="12"/>
  <c r="M1335" i="16" s="1"/>
  <c r="H1336" i="12"/>
  <c r="M1336" i="16" s="1"/>
  <c r="H1337" i="12"/>
  <c r="M1337" i="16" s="1"/>
  <c r="H1338" i="12"/>
  <c r="M1338" i="16" s="1"/>
  <c r="H1339" i="12"/>
  <c r="M1339" i="16" s="1"/>
  <c r="H1340" i="12"/>
  <c r="M1340" i="16" s="1"/>
  <c r="H1341" i="12"/>
  <c r="M1341" i="16" s="1"/>
  <c r="H1342" i="12"/>
  <c r="M1342" i="16" s="1"/>
  <c r="H1343" i="12"/>
  <c r="M1343" i="16" s="1"/>
  <c r="H1344" i="12"/>
  <c r="M1344" i="16" s="1"/>
  <c r="H1345" i="12"/>
  <c r="M1345" i="16" s="1"/>
  <c r="H1346" i="12"/>
  <c r="M1346" i="16" s="1"/>
  <c r="H1347" i="12"/>
  <c r="M1347" i="16" s="1"/>
  <c r="H1348" i="12"/>
  <c r="M1348" i="16" s="1"/>
  <c r="H1349" i="12"/>
  <c r="M1349" i="16" s="1"/>
  <c r="H1350" i="12"/>
  <c r="M1350" i="16" s="1"/>
  <c r="H1351" i="12"/>
  <c r="M1351" i="16" s="1"/>
  <c r="H1352" i="12"/>
  <c r="M1352" i="16" s="1"/>
  <c r="H1353" i="12"/>
  <c r="M1353" i="16" s="1"/>
  <c r="L121" i="22" s="1"/>
  <c r="O121" i="22" s="1"/>
  <c r="H1354" i="12"/>
  <c r="M1354" i="16" s="1"/>
  <c r="H1355" i="12"/>
  <c r="M1355" i="16" s="1"/>
  <c r="H1356" i="12"/>
  <c r="M1356" i="16" s="1"/>
  <c r="H1357" i="12"/>
  <c r="M1357" i="16" s="1"/>
  <c r="H1358" i="12"/>
  <c r="M1358" i="16" s="1"/>
  <c r="H1359" i="12"/>
  <c r="M1359" i="16" s="1"/>
  <c r="H1360" i="12"/>
  <c r="M1360" i="16" s="1"/>
  <c r="H1361" i="12"/>
  <c r="M1361" i="16" s="1"/>
  <c r="H1362" i="12"/>
  <c r="M1362" i="16" s="1"/>
  <c r="H1363" i="12"/>
  <c r="M1363" i="16" s="1"/>
  <c r="H1364" i="12"/>
  <c r="M1364" i="16" s="1"/>
  <c r="H1365" i="12"/>
  <c r="M1365" i="16" s="1"/>
  <c r="H1366" i="12"/>
  <c r="M1366" i="16" s="1"/>
  <c r="H1367" i="12"/>
  <c r="M1367" i="16" s="1"/>
  <c r="H1368" i="12"/>
  <c r="M1368" i="16" s="1"/>
  <c r="H1369" i="12"/>
  <c r="M1369" i="16" s="1"/>
  <c r="H1370" i="12"/>
  <c r="M1370" i="16" s="1"/>
  <c r="H1371" i="12"/>
  <c r="M1371" i="16" s="1"/>
  <c r="H1372" i="12"/>
  <c r="M1372" i="16" s="1"/>
  <c r="H1373" i="12"/>
  <c r="M1373" i="16" s="1"/>
  <c r="H1374" i="12"/>
  <c r="M1374" i="16" s="1"/>
  <c r="H1375" i="12"/>
  <c r="M1375" i="16" s="1"/>
  <c r="H1376" i="12"/>
  <c r="M1376" i="16" s="1"/>
  <c r="H1377" i="12"/>
  <c r="M1377" i="16" s="1"/>
  <c r="L123" i="22" s="1"/>
  <c r="O123" i="22" s="1"/>
  <c r="H1378" i="12"/>
  <c r="M1378" i="16" s="1"/>
  <c r="H1379" i="12"/>
  <c r="M1379" i="16" s="1"/>
  <c r="H1380" i="12"/>
  <c r="M1380" i="16" s="1"/>
  <c r="H1381" i="12"/>
  <c r="M1381" i="16" s="1"/>
  <c r="H1382" i="12"/>
  <c r="M1382" i="16" s="1"/>
  <c r="H1383" i="12"/>
  <c r="M1383" i="16" s="1"/>
  <c r="H1384" i="12"/>
  <c r="M1384" i="16" s="1"/>
  <c r="H1385" i="12"/>
  <c r="M1385" i="16" s="1"/>
  <c r="H1386" i="12"/>
  <c r="M1386" i="16" s="1"/>
  <c r="H1387" i="12"/>
  <c r="M1387" i="16" s="1"/>
  <c r="H1388" i="12"/>
  <c r="M1388" i="16" s="1"/>
  <c r="H1389" i="12"/>
  <c r="M1389" i="16" s="1"/>
  <c r="H1390" i="12"/>
  <c r="M1390" i="16" s="1"/>
  <c r="H1391" i="12"/>
  <c r="M1391" i="16" s="1"/>
  <c r="H1392" i="12"/>
  <c r="M1392" i="16" s="1"/>
  <c r="H1393" i="12"/>
  <c r="M1393" i="16" s="1"/>
  <c r="H1394" i="12"/>
  <c r="M1394" i="16" s="1"/>
  <c r="H1395" i="12"/>
  <c r="M1395" i="16" s="1"/>
  <c r="H1396" i="12"/>
  <c r="M1396" i="16" s="1"/>
  <c r="H1397" i="12"/>
  <c r="M1397" i="16" s="1"/>
  <c r="H1398" i="12"/>
  <c r="M1398" i="16" s="1"/>
  <c r="H1399" i="12"/>
  <c r="M1399" i="16" s="1"/>
  <c r="H1400" i="12"/>
  <c r="M1400" i="16" s="1"/>
  <c r="H1401" i="12"/>
  <c r="M1401" i="16" s="1"/>
  <c r="L125" i="22" s="1"/>
  <c r="O125" i="22" s="1"/>
  <c r="H1402" i="12"/>
  <c r="M1402" i="16" s="1"/>
  <c r="H1403" i="12"/>
  <c r="M1403" i="16" s="1"/>
  <c r="H1404" i="12"/>
  <c r="M1404" i="16" s="1"/>
  <c r="H1405" i="12"/>
  <c r="M1405" i="16" s="1"/>
  <c r="H1406" i="12"/>
  <c r="M1406" i="16" s="1"/>
  <c r="H1407" i="12"/>
  <c r="M1407" i="16" s="1"/>
  <c r="H1408" i="12"/>
  <c r="M1408" i="16" s="1"/>
  <c r="H1409" i="12"/>
  <c r="M1409" i="16" s="1"/>
  <c r="H1410" i="12"/>
  <c r="M1410" i="16" s="1"/>
  <c r="H1411" i="12"/>
  <c r="M1411" i="16" s="1"/>
  <c r="H1412" i="12"/>
  <c r="M1412" i="16" s="1"/>
  <c r="H1413" i="12"/>
  <c r="M1413" i="16" s="1"/>
  <c r="H1414" i="12"/>
  <c r="M1414" i="16" s="1"/>
  <c r="H1415" i="12"/>
  <c r="M1415" i="16" s="1"/>
  <c r="H1416" i="12"/>
  <c r="M1416" i="16" s="1"/>
  <c r="H1417" i="12"/>
  <c r="M1417" i="16" s="1"/>
  <c r="H1418" i="12"/>
  <c r="M1418" i="16" s="1"/>
  <c r="H1419" i="12"/>
  <c r="M1419" i="16" s="1"/>
  <c r="H1420" i="12"/>
  <c r="M1420" i="16" s="1"/>
  <c r="H1421" i="12"/>
  <c r="M1421" i="16" s="1"/>
  <c r="H1422" i="12"/>
  <c r="M1422" i="16" s="1"/>
  <c r="H1423" i="12"/>
  <c r="M1423" i="16" s="1"/>
  <c r="H1424" i="12"/>
  <c r="M1424" i="16" s="1"/>
  <c r="H1425" i="12"/>
  <c r="M1425" i="16" s="1"/>
  <c r="H1426" i="12"/>
  <c r="M1426" i="16" s="1"/>
  <c r="H1427" i="12"/>
  <c r="M1427" i="16" s="1"/>
  <c r="H1428" i="12"/>
  <c r="M1428" i="16" s="1"/>
  <c r="H1429" i="12"/>
  <c r="M1429" i="16" s="1"/>
  <c r="H1430" i="12"/>
  <c r="M1430" i="16" s="1"/>
  <c r="H1431" i="12"/>
  <c r="M1431" i="16" s="1"/>
  <c r="H1432" i="12"/>
  <c r="M1432" i="16" s="1"/>
  <c r="H1433" i="12"/>
  <c r="M1433" i="16" s="1"/>
  <c r="H1434" i="12"/>
  <c r="M1434" i="16" s="1"/>
  <c r="H1435" i="12"/>
  <c r="M1435" i="16" s="1"/>
  <c r="H1436" i="12"/>
  <c r="M1436" i="16" s="1"/>
  <c r="H1437" i="12"/>
  <c r="M1437" i="16" s="1"/>
  <c r="H1438" i="12"/>
  <c r="M1438" i="16" s="1"/>
  <c r="H1439" i="12"/>
  <c r="M1439" i="16" s="1"/>
  <c r="H1440" i="12"/>
  <c r="M1440" i="16" s="1"/>
  <c r="H1441" i="12"/>
  <c r="M1441" i="16" s="1"/>
  <c r="H1442" i="12"/>
  <c r="M1442" i="16" s="1"/>
  <c r="H1443" i="12"/>
  <c r="M1443" i="16" s="1"/>
  <c r="H1444" i="12"/>
  <c r="M1444" i="16" s="1"/>
  <c r="H1445" i="12"/>
  <c r="M1445" i="16" s="1"/>
  <c r="H1446" i="12"/>
  <c r="M1446" i="16" s="1"/>
  <c r="H1447" i="12"/>
  <c r="M1447" i="16" s="1"/>
  <c r="H1448" i="12"/>
  <c r="M1448" i="16" s="1"/>
  <c r="H1449" i="12"/>
  <c r="M1449" i="16" s="1"/>
  <c r="L129" i="22" s="1"/>
  <c r="O129" i="22" s="1"/>
  <c r="H1450" i="12"/>
  <c r="M1450" i="16" s="1"/>
  <c r="H1451" i="12"/>
  <c r="M1451" i="16" s="1"/>
  <c r="H1452" i="12"/>
  <c r="M1452" i="16" s="1"/>
  <c r="H1453" i="12"/>
  <c r="M1453" i="16" s="1"/>
  <c r="H1454" i="12"/>
  <c r="M1454" i="16" s="1"/>
  <c r="H1455" i="12"/>
  <c r="M1455" i="16" s="1"/>
  <c r="H1456" i="12"/>
  <c r="M1456" i="16" s="1"/>
  <c r="H1457" i="12"/>
  <c r="M1457" i="16" s="1"/>
  <c r="H1458" i="12"/>
  <c r="M1458" i="16" s="1"/>
  <c r="H1459" i="12"/>
  <c r="M1459" i="16" s="1"/>
  <c r="H1460" i="12"/>
  <c r="M1460" i="16" s="1"/>
  <c r="H1461" i="12"/>
  <c r="M1461" i="16" s="1"/>
  <c r="H1462" i="12"/>
  <c r="M1462" i="16" s="1"/>
  <c r="H1463" i="12"/>
  <c r="M1463" i="16" s="1"/>
  <c r="H1464" i="12"/>
  <c r="M1464" i="16" s="1"/>
  <c r="H1465" i="12"/>
  <c r="M1465" i="16" s="1"/>
  <c r="H1466" i="12"/>
  <c r="M1466" i="16" s="1"/>
  <c r="H1467" i="12"/>
  <c r="M1467" i="16" s="1"/>
  <c r="H1468" i="12"/>
  <c r="M1468" i="16" s="1"/>
  <c r="H1469" i="12"/>
  <c r="M1469" i="16" s="1"/>
  <c r="H1470" i="12"/>
  <c r="M1470" i="16" s="1"/>
  <c r="H1471" i="12"/>
  <c r="M1471" i="16" s="1"/>
  <c r="H1472" i="12"/>
  <c r="M1472" i="16" s="1"/>
  <c r="H1473" i="12"/>
  <c r="M1473" i="16" s="1"/>
  <c r="L131" i="22" s="1"/>
  <c r="O131" i="22" s="1"/>
  <c r="H1474" i="12"/>
  <c r="M1474" i="16" s="1"/>
  <c r="H1475" i="12"/>
  <c r="M1475" i="16" s="1"/>
  <c r="H1476" i="12"/>
  <c r="M1476" i="16" s="1"/>
  <c r="H1477" i="12"/>
  <c r="M1477" i="16" s="1"/>
  <c r="H1478" i="12"/>
  <c r="M1478" i="16" s="1"/>
  <c r="H1479" i="12"/>
  <c r="M1479" i="16" s="1"/>
  <c r="H1480" i="12"/>
  <c r="M1480" i="16" s="1"/>
  <c r="H1481" i="12"/>
  <c r="M1481" i="16" s="1"/>
  <c r="H1482" i="12"/>
  <c r="M1482" i="16" s="1"/>
  <c r="H1483" i="12"/>
  <c r="M1483" i="16" s="1"/>
  <c r="H1484" i="12"/>
  <c r="M1484" i="16" s="1"/>
  <c r="H1485" i="12"/>
  <c r="M1485" i="16" s="1"/>
  <c r="H1486" i="12"/>
  <c r="M1486" i="16" s="1"/>
  <c r="H1487" i="12"/>
  <c r="M1487" i="16" s="1"/>
  <c r="H1488" i="12"/>
  <c r="M1488" i="16" s="1"/>
  <c r="H1489" i="12"/>
  <c r="M1489" i="16" s="1"/>
  <c r="H1490" i="12"/>
  <c r="M1490" i="16" s="1"/>
  <c r="H1491" i="12"/>
  <c r="M1491" i="16" s="1"/>
  <c r="H1492" i="12"/>
  <c r="M1492" i="16" s="1"/>
  <c r="H1493" i="12"/>
  <c r="M1493" i="16" s="1"/>
  <c r="H1494" i="12"/>
  <c r="M1494" i="16" s="1"/>
  <c r="H1495" i="12"/>
  <c r="M1495" i="16" s="1"/>
  <c r="H1496" i="12"/>
  <c r="M1496" i="16" s="1"/>
  <c r="H1497" i="12"/>
  <c r="M1497" i="16" s="1"/>
  <c r="L133" i="22" s="1"/>
  <c r="O133" i="22" s="1"/>
  <c r="H1498" i="12"/>
  <c r="M1498" i="16" s="1"/>
  <c r="H1499" i="12"/>
  <c r="M1499" i="16" s="1"/>
  <c r="H1500" i="12"/>
  <c r="M1500" i="16" s="1"/>
  <c r="H1501" i="12"/>
  <c r="M1501" i="16" s="1"/>
  <c r="H1502" i="12"/>
  <c r="M1502" i="16" s="1"/>
  <c r="H1503" i="12"/>
  <c r="M1503" i="16" s="1"/>
  <c r="H1504" i="12"/>
  <c r="M1504" i="16" s="1"/>
  <c r="H1505" i="12"/>
  <c r="M1505" i="16" s="1"/>
  <c r="H1506" i="12"/>
  <c r="M1506" i="16" s="1"/>
  <c r="H1507" i="12"/>
  <c r="M1507" i="16" s="1"/>
  <c r="H1508" i="12"/>
  <c r="M1508" i="16" s="1"/>
  <c r="H1509" i="12"/>
  <c r="M1509" i="16" s="1"/>
  <c r="H1510" i="12"/>
  <c r="M1510" i="16" s="1"/>
  <c r="H1511" i="12"/>
  <c r="M1511" i="16" s="1"/>
  <c r="H1512" i="12"/>
  <c r="M1512" i="16" s="1"/>
  <c r="H1513" i="12"/>
  <c r="M1513" i="16" s="1"/>
  <c r="H1514" i="12"/>
  <c r="M1514" i="16" s="1"/>
  <c r="H1515" i="12"/>
  <c r="M1515" i="16" s="1"/>
  <c r="H1516" i="12"/>
  <c r="M1516" i="16" s="1"/>
  <c r="H1517" i="12"/>
  <c r="M1517" i="16" s="1"/>
  <c r="H1518" i="12"/>
  <c r="M1518" i="16" s="1"/>
  <c r="H1519" i="12"/>
  <c r="M1519" i="16" s="1"/>
  <c r="H1520" i="12"/>
  <c r="M1520" i="16" s="1"/>
  <c r="H1521" i="12"/>
  <c r="M1521" i="16" s="1"/>
  <c r="L135" i="22" s="1"/>
  <c r="O135" i="22" s="1"/>
  <c r="H1522" i="12"/>
  <c r="M1522" i="16" s="1"/>
  <c r="H1523" i="12"/>
  <c r="M1523" i="16" s="1"/>
  <c r="H1524" i="12"/>
  <c r="M1524" i="16" s="1"/>
  <c r="H1525" i="12"/>
  <c r="M1525" i="16" s="1"/>
  <c r="H1526" i="12"/>
  <c r="M1526" i="16" s="1"/>
  <c r="H1527" i="12"/>
  <c r="M1527" i="16" s="1"/>
  <c r="H1528" i="12"/>
  <c r="M1528" i="16" s="1"/>
  <c r="H1529" i="12"/>
  <c r="M1529" i="16" s="1"/>
  <c r="H1530" i="12"/>
  <c r="M1530" i="16" s="1"/>
  <c r="H1531" i="12"/>
  <c r="M1531" i="16" s="1"/>
  <c r="H1532" i="12"/>
  <c r="M1532" i="16" s="1"/>
  <c r="F973" i="12"/>
  <c r="G973" i="12" s="1"/>
  <c r="F1008" i="12"/>
  <c r="F1040" i="12"/>
  <c r="F1129" i="12"/>
  <c r="F1216" i="12"/>
  <c r="F1249" i="12"/>
  <c r="F1316" i="12"/>
  <c r="F1344" i="12"/>
  <c r="F1366" i="12"/>
  <c r="F1388" i="12"/>
  <c r="F1414" i="12"/>
  <c r="F1436" i="12"/>
  <c r="F1460" i="12"/>
  <c r="F1482" i="12"/>
  <c r="F1508" i="12"/>
  <c r="F1528" i="12"/>
  <c r="E957" i="12"/>
  <c r="J957" i="16" s="1"/>
  <c r="E958" i="12"/>
  <c r="E959" i="12"/>
  <c r="J959" i="16" s="1"/>
  <c r="E960" i="12"/>
  <c r="J960" i="16" s="1"/>
  <c r="E961" i="12"/>
  <c r="J961" i="16" s="1"/>
  <c r="E962" i="12"/>
  <c r="J962" i="16" s="1"/>
  <c r="E963" i="12"/>
  <c r="J963" i="16" s="1"/>
  <c r="E964" i="12"/>
  <c r="J964" i="16" s="1"/>
  <c r="E965" i="12"/>
  <c r="J965" i="16" s="1"/>
  <c r="E966" i="12"/>
  <c r="J966" i="16" s="1"/>
  <c r="E967" i="12"/>
  <c r="J967" i="16" s="1"/>
  <c r="E968" i="12"/>
  <c r="J968" i="16" s="1"/>
  <c r="E969" i="12"/>
  <c r="J969" i="16" s="1"/>
  <c r="E970" i="12"/>
  <c r="E971" i="12"/>
  <c r="J971" i="16" s="1"/>
  <c r="E972" i="12"/>
  <c r="J972" i="16" s="1"/>
  <c r="E973" i="12"/>
  <c r="J973" i="16" s="1"/>
  <c r="E974" i="12"/>
  <c r="E975" i="12"/>
  <c r="J975" i="16" s="1"/>
  <c r="E976" i="12"/>
  <c r="J976" i="16" s="1"/>
  <c r="E977" i="12"/>
  <c r="J977" i="16" s="1"/>
  <c r="E978" i="12"/>
  <c r="E979" i="12"/>
  <c r="J979" i="16" s="1"/>
  <c r="E980" i="12"/>
  <c r="J980" i="16" s="1"/>
  <c r="E981" i="12"/>
  <c r="J981" i="16" s="1"/>
  <c r="E982" i="12"/>
  <c r="E983" i="12"/>
  <c r="J983" i="16" s="1"/>
  <c r="E984" i="12"/>
  <c r="J984" i="16" s="1"/>
  <c r="E985" i="12"/>
  <c r="J985" i="16" s="1"/>
  <c r="E986" i="12"/>
  <c r="E987" i="12"/>
  <c r="J987" i="16" s="1"/>
  <c r="E988" i="12"/>
  <c r="J988" i="16" s="1"/>
  <c r="E989" i="12"/>
  <c r="J989" i="16" s="1"/>
  <c r="E990" i="12"/>
  <c r="E991" i="12"/>
  <c r="J991" i="16" s="1"/>
  <c r="E992" i="12"/>
  <c r="J992" i="16" s="1"/>
  <c r="E993" i="12"/>
  <c r="E994" i="12"/>
  <c r="J994" i="16" s="1"/>
  <c r="E995" i="12"/>
  <c r="J995" i="16" s="1"/>
  <c r="E996" i="12"/>
  <c r="J996" i="16" s="1"/>
  <c r="E997" i="12"/>
  <c r="J997" i="16" s="1"/>
  <c r="E998" i="12"/>
  <c r="E999" i="12"/>
  <c r="J999" i="16" s="1"/>
  <c r="E1000" i="12"/>
  <c r="J1000" i="16" s="1"/>
  <c r="E1001" i="12"/>
  <c r="E1002" i="12"/>
  <c r="J1002" i="16" s="1"/>
  <c r="E1003" i="12"/>
  <c r="J1003" i="16" s="1"/>
  <c r="E1004" i="12"/>
  <c r="J1004" i="16" s="1"/>
  <c r="E1005" i="12"/>
  <c r="J1005" i="16" s="1"/>
  <c r="E1006" i="12"/>
  <c r="E1007" i="12"/>
  <c r="J1007" i="16" s="1"/>
  <c r="E1008" i="12"/>
  <c r="J1008" i="16" s="1"/>
  <c r="E1009" i="12"/>
  <c r="E1010" i="12"/>
  <c r="E1011" i="12"/>
  <c r="J1011" i="16" s="1"/>
  <c r="E1012" i="12"/>
  <c r="J1012" i="16" s="1"/>
  <c r="E1013" i="12"/>
  <c r="J1013" i="16" s="1"/>
  <c r="E1014" i="12"/>
  <c r="F1014" i="12" s="1"/>
  <c r="E1015" i="12"/>
  <c r="J1015" i="16" s="1"/>
  <c r="E1016" i="12"/>
  <c r="J1016" i="16" s="1"/>
  <c r="E1017" i="12"/>
  <c r="F1017" i="12" s="1"/>
  <c r="E1018" i="12"/>
  <c r="E1019" i="12"/>
  <c r="J1019" i="16" s="1"/>
  <c r="E1020" i="12"/>
  <c r="J1020" i="16" s="1"/>
  <c r="E1021" i="12"/>
  <c r="J1021" i="16" s="1"/>
  <c r="E1022" i="12"/>
  <c r="F1022" i="12" s="1"/>
  <c r="E1023" i="12"/>
  <c r="J1023" i="16" s="1"/>
  <c r="E1024" i="12"/>
  <c r="J1024" i="16" s="1"/>
  <c r="E1025" i="12"/>
  <c r="E1026" i="12"/>
  <c r="E1027" i="12"/>
  <c r="J1027" i="16" s="1"/>
  <c r="E1028" i="12"/>
  <c r="J1028" i="16" s="1"/>
  <c r="E1029" i="12"/>
  <c r="J1029" i="16" s="1"/>
  <c r="E1030" i="12"/>
  <c r="E1031" i="12"/>
  <c r="J1031" i="16" s="1"/>
  <c r="E1032" i="12"/>
  <c r="J1032" i="16" s="1"/>
  <c r="E1033" i="12"/>
  <c r="F1033" i="12" s="1"/>
  <c r="E1034" i="12"/>
  <c r="E1035" i="12"/>
  <c r="J1035" i="16" s="1"/>
  <c r="E1036" i="12"/>
  <c r="J1036" i="16" s="1"/>
  <c r="E1037" i="12"/>
  <c r="E1038" i="12"/>
  <c r="E1039" i="12"/>
  <c r="J1039" i="16" s="1"/>
  <c r="E1040" i="12"/>
  <c r="J1040" i="16" s="1"/>
  <c r="E1041" i="12"/>
  <c r="F1041" i="12" s="1"/>
  <c r="E1042" i="12"/>
  <c r="E1043" i="12"/>
  <c r="J1043" i="16" s="1"/>
  <c r="E1044" i="12"/>
  <c r="J1044" i="16" s="1"/>
  <c r="E1045" i="12"/>
  <c r="E1046" i="12"/>
  <c r="F1046" i="12" s="1"/>
  <c r="E1047" i="12"/>
  <c r="J1047" i="16" s="1"/>
  <c r="E1048" i="12"/>
  <c r="J1048" i="16" s="1"/>
  <c r="E1049" i="12"/>
  <c r="F1049" i="12" s="1"/>
  <c r="E1050" i="12"/>
  <c r="E1051" i="12"/>
  <c r="J1051" i="16" s="1"/>
  <c r="E1052" i="12"/>
  <c r="J1052" i="16" s="1"/>
  <c r="E1053" i="12"/>
  <c r="E1054" i="12"/>
  <c r="E1055" i="12"/>
  <c r="J1055" i="16" s="1"/>
  <c r="E1056" i="12"/>
  <c r="J1056" i="16" s="1"/>
  <c r="E1057" i="12"/>
  <c r="F1057" i="12" s="1"/>
  <c r="E1058" i="12"/>
  <c r="E1059" i="12"/>
  <c r="J1059" i="16" s="1"/>
  <c r="E1060" i="12"/>
  <c r="J1060" i="16" s="1"/>
  <c r="E1061" i="12"/>
  <c r="E1062" i="12"/>
  <c r="F1062" i="12" s="1"/>
  <c r="E1063" i="12"/>
  <c r="J1063" i="16" s="1"/>
  <c r="E1064" i="12"/>
  <c r="J1064" i="16" s="1"/>
  <c r="E1065" i="12"/>
  <c r="F1065" i="12" s="1"/>
  <c r="E1066" i="12"/>
  <c r="E1067" i="12"/>
  <c r="J1067" i="16" s="1"/>
  <c r="E1068" i="12"/>
  <c r="J1068" i="16" s="1"/>
  <c r="E1069" i="12"/>
  <c r="E1070" i="12"/>
  <c r="E1071" i="12"/>
  <c r="J1071" i="16" s="1"/>
  <c r="E1072" i="12"/>
  <c r="J1072" i="16" s="1"/>
  <c r="E1073" i="12"/>
  <c r="F1073" i="12" s="1"/>
  <c r="E1074" i="12"/>
  <c r="E1075" i="12"/>
  <c r="J1075" i="16" s="1"/>
  <c r="E1076" i="12"/>
  <c r="J1076" i="16" s="1"/>
  <c r="E1077" i="12"/>
  <c r="E1078" i="12"/>
  <c r="F1078" i="12" s="1"/>
  <c r="E1079" i="12"/>
  <c r="J1079" i="16" s="1"/>
  <c r="E1080" i="12"/>
  <c r="J1080" i="16" s="1"/>
  <c r="E1081" i="12"/>
  <c r="E1082" i="12"/>
  <c r="E1083" i="12"/>
  <c r="J1083" i="16" s="1"/>
  <c r="E1084" i="12"/>
  <c r="J1084" i="16" s="1"/>
  <c r="E1085" i="12"/>
  <c r="E1086" i="12"/>
  <c r="F1086" i="12" s="1"/>
  <c r="E1087" i="12"/>
  <c r="J1087" i="16" s="1"/>
  <c r="E1088" i="12"/>
  <c r="J1088" i="16" s="1"/>
  <c r="E1089" i="12"/>
  <c r="F1089" i="12" s="1"/>
  <c r="E1090" i="12"/>
  <c r="E1091" i="12"/>
  <c r="J1091" i="16" s="1"/>
  <c r="E1092" i="12"/>
  <c r="J1092" i="16" s="1"/>
  <c r="E1093" i="12"/>
  <c r="E1094" i="12"/>
  <c r="E1095" i="12"/>
  <c r="J1095" i="16" s="1"/>
  <c r="E1096" i="12"/>
  <c r="J1096" i="16" s="1"/>
  <c r="E1097" i="12"/>
  <c r="E1098" i="12"/>
  <c r="E1099" i="12"/>
  <c r="J1099" i="16" s="1"/>
  <c r="E1100" i="12"/>
  <c r="J1100" i="16" s="1"/>
  <c r="E1101" i="12"/>
  <c r="E1102" i="12"/>
  <c r="E1103" i="12"/>
  <c r="J1103" i="16" s="1"/>
  <c r="E1104" i="12"/>
  <c r="J1104" i="16" s="1"/>
  <c r="E1105" i="12"/>
  <c r="F1105" i="12" s="1"/>
  <c r="E1106" i="12"/>
  <c r="E1107" i="12"/>
  <c r="J1107" i="16" s="1"/>
  <c r="E1108" i="12"/>
  <c r="J1108" i="16" s="1"/>
  <c r="E1109" i="12"/>
  <c r="E1110" i="12"/>
  <c r="E1111" i="12"/>
  <c r="J1111" i="16" s="1"/>
  <c r="E1112" i="12"/>
  <c r="J1112" i="16" s="1"/>
  <c r="E1113" i="12"/>
  <c r="F1113" i="12" s="1"/>
  <c r="E1114" i="12"/>
  <c r="E1115" i="12"/>
  <c r="J1115" i="16" s="1"/>
  <c r="E1116" i="12"/>
  <c r="J1116" i="16" s="1"/>
  <c r="E1117" i="12"/>
  <c r="E1118" i="12"/>
  <c r="F1118" i="12" s="1"/>
  <c r="E1119" i="12"/>
  <c r="J1119" i="16" s="1"/>
  <c r="E1120" i="12"/>
  <c r="J1120" i="16" s="1"/>
  <c r="E1121" i="12"/>
  <c r="F1121" i="12" s="1"/>
  <c r="E1122" i="12"/>
  <c r="E1123" i="12"/>
  <c r="J1123" i="16" s="1"/>
  <c r="E1124" i="12"/>
  <c r="J1124" i="16" s="1"/>
  <c r="E1125" i="12"/>
  <c r="E1126" i="12"/>
  <c r="E1127" i="12"/>
  <c r="J1127" i="16" s="1"/>
  <c r="E1128" i="12"/>
  <c r="J1128" i="16" s="1"/>
  <c r="E1129" i="12"/>
  <c r="E1130" i="12"/>
  <c r="E1131" i="12"/>
  <c r="J1131" i="16" s="1"/>
  <c r="E1132" i="12"/>
  <c r="J1132" i="16" s="1"/>
  <c r="E1133" i="12"/>
  <c r="E1134" i="12"/>
  <c r="E1135" i="12"/>
  <c r="J1135" i="16" s="1"/>
  <c r="E1136" i="12"/>
  <c r="J1136" i="16" s="1"/>
  <c r="E1137" i="12"/>
  <c r="E1138" i="12"/>
  <c r="E1139" i="12"/>
  <c r="J1139" i="16" s="1"/>
  <c r="E1140" i="12"/>
  <c r="J1140" i="16" s="1"/>
  <c r="E1141" i="12"/>
  <c r="E1142" i="12"/>
  <c r="F1142" i="12" s="1"/>
  <c r="E1143" i="12"/>
  <c r="J1143" i="16" s="1"/>
  <c r="E1144" i="12"/>
  <c r="J1144" i="16" s="1"/>
  <c r="E1145" i="12"/>
  <c r="F1145" i="12" s="1"/>
  <c r="E1146" i="12"/>
  <c r="E1147" i="12"/>
  <c r="J1147" i="16" s="1"/>
  <c r="E1148" i="12"/>
  <c r="J1148" i="16" s="1"/>
  <c r="E1149" i="12"/>
  <c r="E1150" i="12"/>
  <c r="F1150" i="12" s="1"/>
  <c r="E1151" i="12"/>
  <c r="J1151" i="16" s="1"/>
  <c r="E1152" i="12"/>
  <c r="J1152" i="16" s="1"/>
  <c r="E1153" i="12"/>
  <c r="E1154" i="12"/>
  <c r="E1155" i="12"/>
  <c r="J1155" i="16" s="1"/>
  <c r="E1156" i="12"/>
  <c r="J1156" i="16" s="1"/>
  <c r="E1157" i="12"/>
  <c r="E1158" i="12"/>
  <c r="E1159" i="12"/>
  <c r="J1159" i="16" s="1"/>
  <c r="E1160" i="12"/>
  <c r="J1160" i="16" s="1"/>
  <c r="E1161" i="12"/>
  <c r="F1161" i="12" s="1"/>
  <c r="E1162" i="12"/>
  <c r="E1163" i="12"/>
  <c r="J1163" i="16" s="1"/>
  <c r="E1164" i="12"/>
  <c r="J1164" i="16" s="1"/>
  <c r="E1165" i="12"/>
  <c r="E1166" i="12"/>
  <c r="E1167" i="12"/>
  <c r="J1167" i="16" s="1"/>
  <c r="E1168" i="12"/>
  <c r="J1168" i="16" s="1"/>
  <c r="E1169" i="12"/>
  <c r="F1169" i="12" s="1"/>
  <c r="E1170" i="12"/>
  <c r="E1171" i="12"/>
  <c r="J1171" i="16" s="1"/>
  <c r="E1172" i="12"/>
  <c r="J1172" i="16" s="1"/>
  <c r="E1173" i="12"/>
  <c r="E1174" i="12"/>
  <c r="E1175" i="12"/>
  <c r="J1175" i="16" s="1"/>
  <c r="E1176" i="12"/>
  <c r="J1176" i="16" s="1"/>
  <c r="E1177" i="12"/>
  <c r="F1177" i="12" s="1"/>
  <c r="E1178" i="12"/>
  <c r="E1179" i="12"/>
  <c r="J1179" i="16" s="1"/>
  <c r="E1180" i="12"/>
  <c r="J1180" i="16" s="1"/>
  <c r="E1181" i="12"/>
  <c r="E1182" i="12"/>
  <c r="E1183" i="12"/>
  <c r="J1183" i="16" s="1"/>
  <c r="E1184" i="12"/>
  <c r="J1184" i="16" s="1"/>
  <c r="E1185" i="12"/>
  <c r="F1185" i="12" s="1"/>
  <c r="E1186" i="12"/>
  <c r="E1187" i="12"/>
  <c r="J1187" i="16" s="1"/>
  <c r="E1188" i="12"/>
  <c r="J1188" i="16" s="1"/>
  <c r="E1189" i="12"/>
  <c r="E1190" i="12"/>
  <c r="E1191" i="12"/>
  <c r="J1191" i="16" s="1"/>
  <c r="E1192" i="12"/>
  <c r="J1192" i="16" s="1"/>
  <c r="E1193" i="12"/>
  <c r="F1193" i="12" s="1"/>
  <c r="E1194" i="12"/>
  <c r="E1195" i="12"/>
  <c r="J1195" i="16" s="1"/>
  <c r="E1196" i="12"/>
  <c r="J1196" i="16" s="1"/>
  <c r="E1197" i="12"/>
  <c r="E1198" i="12"/>
  <c r="E1199" i="12"/>
  <c r="J1199" i="16" s="1"/>
  <c r="E1200" i="12"/>
  <c r="J1200" i="16" s="1"/>
  <c r="E1201" i="12"/>
  <c r="F1201" i="12" s="1"/>
  <c r="E1202" i="12"/>
  <c r="E1203" i="12"/>
  <c r="J1203" i="16" s="1"/>
  <c r="E1204" i="12"/>
  <c r="J1204" i="16" s="1"/>
  <c r="E1205" i="12"/>
  <c r="E1206" i="12"/>
  <c r="F1206" i="12" s="1"/>
  <c r="E1207" i="12"/>
  <c r="J1207" i="16" s="1"/>
  <c r="E1208" i="12"/>
  <c r="J1208" i="16" s="1"/>
  <c r="E1209" i="12"/>
  <c r="E1210" i="12"/>
  <c r="E1211" i="12"/>
  <c r="J1211" i="16" s="1"/>
  <c r="E1212" i="12"/>
  <c r="J1212" i="16" s="1"/>
  <c r="E1213" i="12"/>
  <c r="E1214" i="12"/>
  <c r="F1214" i="12" s="1"/>
  <c r="E1215" i="12"/>
  <c r="J1215" i="16" s="1"/>
  <c r="E1216" i="12"/>
  <c r="J1216" i="16" s="1"/>
  <c r="E1217" i="12"/>
  <c r="F1217" i="12" s="1"/>
  <c r="E1218" i="12"/>
  <c r="E1219" i="12"/>
  <c r="J1219" i="16" s="1"/>
  <c r="E1220" i="12"/>
  <c r="J1220" i="16" s="1"/>
  <c r="E1221" i="12"/>
  <c r="E1222" i="12"/>
  <c r="E1223" i="12"/>
  <c r="J1223" i="16" s="1"/>
  <c r="E1224" i="12"/>
  <c r="J1224" i="16" s="1"/>
  <c r="E1225" i="12"/>
  <c r="E1226" i="12"/>
  <c r="E1227" i="12"/>
  <c r="J1227" i="16" s="1"/>
  <c r="E1228" i="12"/>
  <c r="J1228" i="16" s="1"/>
  <c r="E1229" i="12"/>
  <c r="E1230" i="12"/>
  <c r="E1231" i="12"/>
  <c r="J1231" i="16" s="1"/>
  <c r="E1232" i="12"/>
  <c r="J1232" i="16" s="1"/>
  <c r="E1233" i="12"/>
  <c r="F1233" i="12" s="1"/>
  <c r="E1234" i="12"/>
  <c r="E1235" i="12"/>
  <c r="J1235" i="16" s="1"/>
  <c r="E1236" i="12"/>
  <c r="J1236" i="16" s="1"/>
  <c r="E1237" i="12"/>
  <c r="E1238" i="12"/>
  <c r="E1239" i="12"/>
  <c r="J1239" i="16" s="1"/>
  <c r="E1240" i="12"/>
  <c r="J1240" i="16" s="1"/>
  <c r="E1241" i="12"/>
  <c r="F1241" i="12" s="1"/>
  <c r="E1242" i="12"/>
  <c r="E1243" i="12"/>
  <c r="J1243" i="16" s="1"/>
  <c r="E1244" i="12"/>
  <c r="J1244" i="16" s="1"/>
  <c r="E1245" i="12"/>
  <c r="E1246" i="12"/>
  <c r="F1246" i="12" s="1"/>
  <c r="E1247" i="12"/>
  <c r="J1247" i="16" s="1"/>
  <c r="E1248" i="12"/>
  <c r="J1248" i="16" s="1"/>
  <c r="E1249" i="12"/>
  <c r="E1250" i="12"/>
  <c r="E1251" i="12"/>
  <c r="J1251" i="16" s="1"/>
  <c r="E1252" i="12"/>
  <c r="J1252" i="16" s="1"/>
  <c r="E1253" i="12"/>
  <c r="E1254" i="12"/>
  <c r="E1255" i="12"/>
  <c r="J1255" i="16" s="1"/>
  <c r="E1256" i="12"/>
  <c r="J1256" i="16" s="1"/>
  <c r="E1257" i="12"/>
  <c r="F1257" i="12" s="1"/>
  <c r="E1258" i="12"/>
  <c r="E1259" i="12"/>
  <c r="J1259" i="16" s="1"/>
  <c r="E1260" i="12"/>
  <c r="J1260" i="16" s="1"/>
  <c r="E1261" i="12"/>
  <c r="E1262" i="12"/>
  <c r="J1262" i="16" s="1"/>
  <c r="E1263" i="12"/>
  <c r="J1263" i="16" s="1"/>
  <c r="E1264" i="12"/>
  <c r="J1264" i="16" s="1"/>
  <c r="E1265" i="12"/>
  <c r="J1265" i="16" s="1"/>
  <c r="E1266" i="12"/>
  <c r="E1267" i="12"/>
  <c r="J1267" i="16" s="1"/>
  <c r="E1268" i="12"/>
  <c r="J1268" i="16" s="1"/>
  <c r="E1269" i="12"/>
  <c r="E1270" i="12"/>
  <c r="J1270" i="16" s="1"/>
  <c r="E1271" i="12"/>
  <c r="J1271" i="16" s="1"/>
  <c r="E1272" i="12"/>
  <c r="J1272" i="16" s="1"/>
  <c r="E1273" i="12"/>
  <c r="E1274" i="12"/>
  <c r="J1274" i="16" s="1"/>
  <c r="E1275" i="12"/>
  <c r="J1275" i="16" s="1"/>
  <c r="E1276" i="12"/>
  <c r="J1276" i="16" s="1"/>
  <c r="E1277" i="12"/>
  <c r="J1277" i="16" s="1"/>
  <c r="E1278" i="12"/>
  <c r="E1279" i="12"/>
  <c r="J1279" i="16" s="1"/>
  <c r="E1280" i="12"/>
  <c r="J1280" i="16" s="1"/>
  <c r="E1281" i="12"/>
  <c r="F1281" i="12" s="1"/>
  <c r="E1282" i="12"/>
  <c r="E1283" i="12"/>
  <c r="J1283" i="16" s="1"/>
  <c r="E1284" i="12"/>
  <c r="J1284" i="16" s="1"/>
  <c r="E1285" i="12"/>
  <c r="E1286" i="12"/>
  <c r="J1286" i="16" s="1"/>
  <c r="E1287" i="12"/>
  <c r="J1287" i="16" s="1"/>
  <c r="E1288" i="12"/>
  <c r="J1288" i="16" s="1"/>
  <c r="E1289" i="12"/>
  <c r="J1289" i="16" s="1"/>
  <c r="E1290" i="12"/>
  <c r="E1291" i="12"/>
  <c r="J1291" i="16" s="1"/>
  <c r="E1292" i="12"/>
  <c r="J1292" i="16" s="1"/>
  <c r="E1293" i="12"/>
  <c r="E1294" i="12"/>
  <c r="E1295" i="12"/>
  <c r="J1295" i="16" s="1"/>
  <c r="E1296" i="12"/>
  <c r="J1296" i="16" s="1"/>
  <c r="E1297" i="12"/>
  <c r="E1298" i="12"/>
  <c r="E1299" i="12"/>
  <c r="J1299" i="16" s="1"/>
  <c r="E1300" i="12"/>
  <c r="J1300" i="16" s="1"/>
  <c r="E1301" i="12"/>
  <c r="E1302" i="12"/>
  <c r="J1302" i="16" s="1"/>
  <c r="E1303" i="12"/>
  <c r="J1303" i="16" s="1"/>
  <c r="E1304" i="12"/>
  <c r="J1304" i="16" s="1"/>
  <c r="E1305" i="12"/>
  <c r="E1306" i="12"/>
  <c r="E1307" i="12"/>
  <c r="J1307" i="16" s="1"/>
  <c r="E1308" i="12"/>
  <c r="J1308" i="16" s="1"/>
  <c r="E1309" i="12"/>
  <c r="E1310" i="12"/>
  <c r="J1310" i="16" s="1"/>
  <c r="E1311" i="12"/>
  <c r="J1311" i="16" s="1"/>
  <c r="E1312" i="12"/>
  <c r="J1312" i="16" s="1"/>
  <c r="E1313" i="12"/>
  <c r="E1314" i="12"/>
  <c r="F1314" i="12" s="1"/>
  <c r="E1315" i="12"/>
  <c r="J1315" i="16" s="1"/>
  <c r="E1316" i="12"/>
  <c r="J1316" i="16" s="1"/>
  <c r="E1317" i="12"/>
  <c r="J1317" i="16" s="1"/>
  <c r="E1318" i="12"/>
  <c r="E1319" i="12"/>
  <c r="J1319" i="16" s="1"/>
  <c r="E1320" i="12"/>
  <c r="J1320" i="16" s="1"/>
  <c r="E1321" i="12"/>
  <c r="J1321" i="16" s="1"/>
  <c r="E1322" i="12"/>
  <c r="E1323" i="12"/>
  <c r="J1323" i="16" s="1"/>
  <c r="E1324" i="12"/>
  <c r="J1324" i="16" s="1"/>
  <c r="E1325" i="12"/>
  <c r="F1325" i="12" s="1"/>
  <c r="E1326" i="12"/>
  <c r="E1327" i="12"/>
  <c r="J1327" i="16" s="1"/>
  <c r="E1328" i="12"/>
  <c r="J1328" i="16" s="1"/>
  <c r="E1329" i="12"/>
  <c r="E1330" i="12"/>
  <c r="E1331" i="12"/>
  <c r="J1331" i="16" s="1"/>
  <c r="E1332" i="12"/>
  <c r="J1332" i="16" s="1"/>
  <c r="E1333" i="12"/>
  <c r="E1334" i="12"/>
  <c r="F1334" i="12" s="1"/>
  <c r="E1335" i="12"/>
  <c r="J1335" i="16" s="1"/>
  <c r="E1336" i="12"/>
  <c r="J1336" i="16" s="1"/>
  <c r="E1337" i="12"/>
  <c r="E1338" i="12"/>
  <c r="E1339" i="12"/>
  <c r="J1339" i="16" s="1"/>
  <c r="E1340" i="12"/>
  <c r="J1340" i="16" s="1"/>
  <c r="E1341" i="12"/>
  <c r="E1342" i="12"/>
  <c r="E1343" i="12"/>
  <c r="J1343" i="16" s="1"/>
  <c r="E1344" i="12"/>
  <c r="J1344" i="16" s="1"/>
  <c r="E1345" i="12"/>
  <c r="E1346" i="12"/>
  <c r="E1347" i="12"/>
  <c r="J1347" i="16" s="1"/>
  <c r="E1348" i="12"/>
  <c r="J1348" i="16" s="1"/>
  <c r="E1349" i="12"/>
  <c r="E1350" i="12"/>
  <c r="F1350" i="12" s="1"/>
  <c r="E1351" i="12"/>
  <c r="J1351" i="16" s="1"/>
  <c r="E1352" i="12"/>
  <c r="J1352" i="16" s="1"/>
  <c r="E1353" i="12"/>
  <c r="E1354" i="12"/>
  <c r="F1354" i="12" s="1"/>
  <c r="E1355" i="12"/>
  <c r="J1355" i="16" s="1"/>
  <c r="E1356" i="12"/>
  <c r="J1356" i="16" s="1"/>
  <c r="E1357" i="12"/>
  <c r="E1358" i="12"/>
  <c r="E1359" i="12"/>
  <c r="J1359" i="16" s="1"/>
  <c r="E1360" i="12"/>
  <c r="J1360" i="16" s="1"/>
  <c r="E1361" i="12"/>
  <c r="E1362" i="12"/>
  <c r="F1362" i="12" s="1"/>
  <c r="E1363" i="12"/>
  <c r="J1363" i="16" s="1"/>
  <c r="E1364" i="12"/>
  <c r="J1364" i="16" s="1"/>
  <c r="E1365" i="12"/>
  <c r="E1366" i="12"/>
  <c r="E1367" i="12"/>
  <c r="J1367" i="16" s="1"/>
  <c r="E1368" i="12"/>
  <c r="J1368" i="16" s="1"/>
  <c r="E1369" i="12"/>
  <c r="E1370" i="12"/>
  <c r="E1371" i="12"/>
  <c r="J1371" i="16" s="1"/>
  <c r="E1372" i="12"/>
  <c r="J1372" i="16" s="1"/>
  <c r="E1373" i="12"/>
  <c r="E1374" i="12"/>
  <c r="E1375" i="12"/>
  <c r="J1375" i="16" s="1"/>
  <c r="E1376" i="12"/>
  <c r="J1376" i="16" s="1"/>
  <c r="E1377" i="12"/>
  <c r="E1378" i="12"/>
  <c r="E1379" i="12"/>
  <c r="J1379" i="16" s="1"/>
  <c r="E1380" i="12"/>
  <c r="J1380" i="16" s="1"/>
  <c r="E1381" i="12"/>
  <c r="E1382" i="12"/>
  <c r="F1382" i="12" s="1"/>
  <c r="E1383" i="12"/>
  <c r="J1383" i="16" s="1"/>
  <c r="E1384" i="12"/>
  <c r="J1384" i="16" s="1"/>
  <c r="E1385" i="12"/>
  <c r="E1386" i="12"/>
  <c r="F1386" i="12" s="1"/>
  <c r="E1387" i="12"/>
  <c r="J1387" i="16" s="1"/>
  <c r="E1388" i="12"/>
  <c r="J1388" i="16" s="1"/>
  <c r="E1389" i="12"/>
  <c r="E1390" i="12"/>
  <c r="E1391" i="12"/>
  <c r="J1391" i="16" s="1"/>
  <c r="E1392" i="12"/>
  <c r="J1392" i="16" s="1"/>
  <c r="E1393" i="12"/>
  <c r="E1394" i="12"/>
  <c r="F1394" i="12" s="1"/>
  <c r="E1395" i="12"/>
  <c r="J1395" i="16" s="1"/>
  <c r="E1396" i="12"/>
  <c r="J1396" i="16" s="1"/>
  <c r="E1397" i="12"/>
  <c r="E1398" i="12"/>
  <c r="F1398" i="12" s="1"/>
  <c r="E1399" i="12"/>
  <c r="J1399" i="16" s="1"/>
  <c r="E1400" i="12"/>
  <c r="J1400" i="16" s="1"/>
  <c r="E1401" i="12"/>
  <c r="E1402" i="12"/>
  <c r="E1403" i="12"/>
  <c r="J1403" i="16" s="1"/>
  <c r="E1404" i="12"/>
  <c r="J1404" i="16" s="1"/>
  <c r="E1405" i="12"/>
  <c r="E1406" i="12"/>
  <c r="E1407" i="12"/>
  <c r="J1407" i="16" s="1"/>
  <c r="E1408" i="12"/>
  <c r="J1408" i="16" s="1"/>
  <c r="E1409" i="12"/>
  <c r="E1410" i="12"/>
  <c r="E1411" i="12"/>
  <c r="J1411" i="16" s="1"/>
  <c r="E1412" i="12"/>
  <c r="J1412" i="16" s="1"/>
  <c r="E1413" i="12"/>
  <c r="E1414" i="12"/>
  <c r="E1415" i="12"/>
  <c r="J1415" i="16" s="1"/>
  <c r="E1416" i="12"/>
  <c r="J1416" i="16" s="1"/>
  <c r="E1417" i="12"/>
  <c r="E1418" i="12"/>
  <c r="F1418" i="12" s="1"/>
  <c r="E1419" i="12"/>
  <c r="J1419" i="16" s="1"/>
  <c r="E1420" i="12"/>
  <c r="J1420" i="16" s="1"/>
  <c r="E1421" i="12"/>
  <c r="E1422" i="12"/>
  <c r="E1423" i="12"/>
  <c r="J1423" i="16" s="1"/>
  <c r="E1424" i="12"/>
  <c r="J1424" i="16" s="1"/>
  <c r="E1425" i="12"/>
  <c r="E1426" i="12"/>
  <c r="F1426" i="12" s="1"/>
  <c r="E1427" i="12"/>
  <c r="J1427" i="16" s="1"/>
  <c r="E1428" i="12"/>
  <c r="J1428" i="16" s="1"/>
  <c r="E1429" i="12"/>
  <c r="E1430" i="12"/>
  <c r="F1430" i="12" s="1"/>
  <c r="E1431" i="12"/>
  <c r="J1431" i="16" s="1"/>
  <c r="E1432" i="12"/>
  <c r="J1432" i="16" s="1"/>
  <c r="E1433" i="12"/>
  <c r="E1434" i="12"/>
  <c r="E1435" i="12"/>
  <c r="J1435" i="16" s="1"/>
  <c r="E1436" i="12"/>
  <c r="J1436" i="16" s="1"/>
  <c r="E1437" i="12"/>
  <c r="E1438" i="12"/>
  <c r="E1439" i="12"/>
  <c r="J1439" i="16" s="1"/>
  <c r="E1440" i="12"/>
  <c r="J1440" i="16" s="1"/>
  <c r="E1441" i="12"/>
  <c r="E1442" i="12"/>
  <c r="E1443" i="12"/>
  <c r="J1443" i="16" s="1"/>
  <c r="E1444" i="12"/>
  <c r="J1444" i="16" s="1"/>
  <c r="E1445" i="12"/>
  <c r="E1446" i="12"/>
  <c r="F1446" i="12" s="1"/>
  <c r="E1447" i="12"/>
  <c r="J1447" i="16" s="1"/>
  <c r="E1448" i="12"/>
  <c r="J1448" i="16" s="1"/>
  <c r="E1449" i="12"/>
  <c r="E1450" i="12"/>
  <c r="F1450" i="12" s="1"/>
  <c r="E1451" i="12"/>
  <c r="J1451" i="16" s="1"/>
  <c r="E1452" i="12"/>
  <c r="J1452" i="16" s="1"/>
  <c r="E1453" i="12"/>
  <c r="E1454" i="12"/>
  <c r="E1455" i="12"/>
  <c r="J1455" i="16" s="1"/>
  <c r="E1456" i="12"/>
  <c r="J1456" i="16" s="1"/>
  <c r="E1457" i="12"/>
  <c r="E1458" i="12"/>
  <c r="F1458" i="12" s="1"/>
  <c r="E1459" i="12"/>
  <c r="J1459" i="16" s="1"/>
  <c r="E1460" i="12"/>
  <c r="J1460" i="16" s="1"/>
  <c r="E1461" i="12"/>
  <c r="E1462" i="12"/>
  <c r="F1462" i="12" s="1"/>
  <c r="E1463" i="12"/>
  <c r="J1463" i="16" s="1"/>
  <c r="E1464" i="12"/>
  <c r="J1464" i="16" s="1"/>
  <c r="E1465" i="12"/>
  <c r="E1466" i="12"/>
  <c r="E1467" i="12"/>
  <c r="J1467" i="16" s="1"/>
  <c r="E1468" i="12"/>
  <c r="J1468" i="16" s="1"/>
  <c r="E1469" i="12"/>
  <c r="E1470" i="12"/>
  <c r="E1471" i="12"/>
  <c r="J1471" i="16" s="1"/>
  <c r="E1472" i="12"/>
  <c r="J1472" i="16" s="1"/>
  <c r="E1473" i="12"/>
  <c r="E1474" i="12"/>
  <c r="E1475" i="12"/>
  <c r="J1475" i="16" s="1"/>
  <c r="E1476" i="12"/>
  <c r="J1476" i="16" s="1"/>
  <c r="E1477" i="12"/>
  <c r="E1478" i="12"/>
  <c r="F1478" i="12" s="1"/>
  <c r="E1479" i="12"/>
  <c r="J1479" i="16" s="1"/>
  <c r="E1480" i="12"/>
  <c r="J1480" i="16" s="1"/>
  <c r="E1481" i="12"/>
  <c r="E1482" i="12"/>
  <c r="E1483" i="12"/>
  <c r="J1483" i="16" s="1"/>
  <c r="E1484" i="12"/>
  <c r="J1484" i="16" s="1"/>
  <c r="E1485" i="12"/>
  <c r="E1486" i="12"/>
  <c r="E1487" i="12"/>
  <c r="J1487" i="16" s="1"/>
  <c r="E1488" i="12"/>
  <c r="J1488" i="16" s="1"/>
  <c r="E1489" i="12"/>
  <c r="E1490" i="12"/>
  <c r="F1490" i="12" s="1"/>
  <c r="E1491" i="12"/>
  <c r="J1491" i="16" s="1"/>
  <c r="E1492" i="12"/>
  <c r="J1492" i="16" s="1"/>
  <c r="E1493" i="12"/>
  <c r="E1494" i="12"/>
  <c r="F1494" i="12" s="1"/>
  <c r="E1495" i="12"/>
  <c r="J1495" i="16" s="1"/>
  <c r="E1496" i="12"/>
  <c r="J1496" i="16" s="1"/>
  <c r="E1497" i="12"/>
  <c r="E1498" i="12"/>
  <c r="E1499" i="12"/>
  <c r="J1499" i="16" s="1"/>
  <c r="E1500" i="12"/>
  <c r="J1500" i="16" s="1"/>
  <c r="E1501" i="12"/>
  <c r="E1502" i="12"/>
  <c r="E1503" i="12"/>
  <c r="J1503" i="16" s="1"/>
  <c r="E1504" i="12"/>
  <c r="J1504" i="16" s="1"/>
  <c r="E1505" i="12"/>
  <c r="E1506" i="12"/>
  <c r="E1507" i="12"/>
  <c r="J1507" i="16" s="1"/>
  <c r="E1508" i="12"/>
  <c r="J1508" i="16" s="1"/>
  <c r="E1509" i="12"/>
  <c r="E1510" i="12"/>
  <c r="F1510" i="12" s="1"/>
  <c r="E1511" i="12"/>
  <c r="J1511" i="16" s="1"/>
  <c r="E1512" i="12"/>
  <c r="J1512" i="16" s="1"/>
  <c r="E1513" i="12"/>
  <c r="E1514" i="12"/>
  <c r="F1514" i="12" s="1"/>
  <c r="E1515" i="12"/>
  <c r="J1515" i="16" s="1"/>
  <c r="E1516" i="12"/>
  <c r="J1516" i="16" s="1"/>
  <c r="E1517" i="12"/>
  <c r="E1518" i="12"/>
  <c r="E1519" i="12"/>
  <c r="J1519" i="16" s="1"/>
  <c r="E1520" i="12"/>
  <c r="J1520" i="16" s="1"/>
  <c r="E1521" i="12"/>
  <c r="E1522" i="12"/>
  <c r="F1522" i="12" s="1"/>
  <c r="E1523" i="12"/>
  <c r="J1523" i="16" s="1"/>
  <c r="E1524" i="12"/>
  <c r="J1524" i="16" s="1"/>
  <c r="E1525" i="12"/>
  <c r="E1526" i="12"/>
  <c r="F1526" i="12" s="1"/>
  <c r="E1527" i="12"/>
  <c r="J1527" i="16" s="1"/>
  <c r="E1528" i="12"/>
  <c r="J1528" i="16" s="1"/>
  <c r="E1529" i="12"/>
  <c r="E1530" i="12"/>
  <c r="E1531" i="12"/>
  <c r="J1531" i="16" s="1"/>
  <c r="E1532" i="12"/>
  <c r="J1532" i="16" s="1"/>
  <c r="H21" i="11"/>
  <c r="H33" i="11"/>
  <c r="H45" i="11"/>
  <c r="H57" i="11"/>
  <c r="H69" i="11"/>
  <c r="H81" i="11"/>
  <c r="H93" i="11"/>
  <c r="H105" i="11"/>
  <c r="H117" i="11"/>
  <c r="H129" i="11"/>
  <c r="H141" i="11"/>
  <c r="H153" i="11"/>
  <c r="H165" i="11"/>
  <c r="H177" i="11"/>
  <c r="H189" i="11"/>
  <c r="H201" i="11"/>
  <c r="H213" i="11"/>
  <c r="H225" i="11"/>
  <c r="H237" i="11"/>
  <c r="H249" i="11"/>
  <c r="H261" i="11"/>
  <c r="H273" i="11"/>
  <c r="H285" i="11"/>
  <c r="H297" i="11"/>
  <c r="H309" i="11"/>
  <c r="H321" i="11"/>
  <c r="H333" i="11"/>
  <c r="H345" i="11"/>
  <c r="H357" i="11"/>
  <c r="H369" i="11"/>
  <c r="H381" i="11"/>
  <c r="H393" i="11"/>
  <c r="H405" i="11"/>
  <c r="H417" i="11"/>
  <c r="H429" i="11"/>
  <c r="H441" i="11"/>
  <c r="H453" i="11"/>
  <c r="H465" i="11"/>
  <c r="H477" i="11"/>
  <c r="H489" i="11"/>
  <c r="H501" i="11"/>
  <c r="H513" i="11"/>
  <c r="H525" i="11"/>
  <c r="H537" i="11"/>
  <c r="H549" i="11"/>
  <c r="H561" i="11"/>
  <c r="H573" i="11"/>
  <c r="H585" i="11"/>
  <c r="H597" i="11"/>
  <c r="H609" i="11"/>
  <c r="H621" i="11"/>
  <c r="H633" i="11"/>
  <c r="H645" i="11"/>
  <c r="H657" i="11"/>
  <c r="H669" i="11"/>
  <c r="H681" i="11"/>
  <c r="H693" i="11"/>
  <c r="H705" i="11"/>
  <c r="H717" i="11"/>
  <c r="H729" i="11"/>
  <c r="H741" i="11"/>
  <c r="H753" i="11"/>
  <c r="H765" i="11"/>
  <c r="H777" i="11"/>
  <c r="H789" i="11"/>
  <c r="H801" i="11"/>
  <c r="H813" i="11"/>
  <c r="H825" i="11"/>
  <c r="H837" i="11"/>
  <c r="H849" i="11"/>
  <c r="H861" i="11"/>
  <c r="H873" i="11"/>
  <c r="H885" i="11"/>
  <c r="H897" i="11"/>
  <c r="H909" i="11"/>
  <c r="H921" i="11"/>
  <c r="H933" i="11"/>
  <c r="H945" i="11"/>
  <c r="H957" i="11"/>
  <c r="H969" i="11"/>
  <c r="H981" i="11"/>
  <c r="H993" i="11"/>
  <c r="H1005" i="11"/>
  <c r="H1017" i="11"/>
  <c r="H1029" i="11"/>
  <c r="H1041" i="11"/>
  <c r="H1053" i="11"/>
  <c r="H1065" i="11"/>
  <c r="H1077" i="11"/>
  <c r="H1089" i="11"/>
  <c r="H1101" i="11"/>
  <c r="H1113" i="11"/>
  <c r="H1125" i="11"/>
  <c r="H1137" i="11"/>
  <c r="H1149" i="11"/>
  <c r="H1161" i="11"/>
  <c r="H1173" i="11"/>
  <c r="H1185" i="11"/>
  <c r="H1197" i="11"/>
  <c r="H1209" i="11"/>
  <c r="H1221" i="11"/>
  <c r="H1233" i="11"/>
  <c r="H1245" i="11"/>
  <c r="H1257" i="11"/>
  <c r="H1269" i="11"/>
  <c r="H1281" i="11"/>
  <c r="H1293" i="11"/>
  <c r="H1305" i="11"/>
  <c r="H1317" i="11"/>
  <c r="H1329" i="11"/>
  <c r="H1341" i="11"/>
  <c r="H1353" i="11"/>
  <c r="H1365" i="11"/>
  <c r="H1377" i="11"/>
  <c r="H1389" i="11"/>
  <c r="H1401" i="11"/>
  <c r="H1413" i="11"/>
  <c r="H1425" i="11"/>
  <c r="H1437" i="11"/>
  <c r="H1449" i="11"/>
  <c r="H1461" i="11"/>
  <c r="H1473" i="11"/>
  <c r="H1485" i="11"/>
  <c r="H1497" i="11"/>
  <c r="H1509" i="11"/>
  <c r="H1521" i="11"/>
  <c r="G1035" i="11"/>
  <c r="F957" i="11"/>
  <c r="F958" i="11"/>
  <c r="F959" i="11"/>
  <c r="F960" i="11"/>
  <c r="F961" i="11"/>
  <c r="F962" i="11"/>
  <c r="F963" i="11"/>
  <c r="F964" i="11"/>
  <c r="F965" i="11"/>
  <c r="F966" i="11"/>
  <c r="F967" i="11"/>
  <c r="F968" i="11"/>
  <c r="F969" i="11"/>
  <c r="F970" i="11"/>
  <c r="F971" i="11"/>
  <c r="F972" i="11"/>
  <c r="F973" i="11"/>
  <c r="F974" i="11"/>
  <c r="F975" i="11"/>
  <c r="F976" i="11"/>
  <c r="F977" i="11"/>
  <c r="F978" i="11"/>
  <c r="F979" i="11"/>
  <c r="F980" i="11"/>
  <c r="F981" i="11"/>
  <c r="F982" i="11"/>
  <c r="F983" i="11"/>
  <c r="F984" i="11"/>
  <c r="F985" i="11"/>
  <c r="F986" i="11"/>
  <c r="F987" i="11"/>
  <c r="F988" i="11"/>
  <c r="F989" i="11"/>
  <c r="F990" i="11"/>
  <c r="F991" i="11"/>
  <c r="F992" i="11"/>
  <c r="F993" i="11"/>
  <c r="F994" i="11"/>
  <c r="F995" i="11"/>
  <c r="F996" i="11"/>
  <c r="F997" i="11"/>
  <c r="F998" i="11"/>
  <c r="F999" i="11"/>
  <c r="F1000" i="11"/>
  <c r="F1001" i="11"/>
  <c r="F1002" i="11"/>
  <c r="F1003" i="11"/>
  <c r="F1004" i="11"/>
  <c r="F1005" i="11"/>
  <c r="F1006" i="11"/>
  <c r="F1007" i="11"/>
  <c r="F1008" i="11"/>
  <c r="F1009" i="11"/>
  <c r="F1010" i="11"/>
  <c r="F1011" i="11"/>
  <c r="F1012" i="11"/>
  <c r="F1013" i="11"/>
  <c r="F1014" i="11"/>
  <c r="F1015" i="11"/>
  <c r="F1016" i="11"/>
  <c r="F1017" i="11"/>
  <c r="F1018" i="11"/>
  <c r="F1019" i="11"/>
  <c r="F1020" i="11"/>
  <c r="F1021" i="11"/>
  <c r="F1022" i="11"/>
  <c r="F1023" i="11"/>
  <c r="F1024" i="11"/>
  <c r="F1025" i="11"/>
  <c r="F1026" i="11"/>
  <c r="F1027" i="11"/>
  <c r="F1028" i="11"/>
  <c r="F1029" i="11"/>
  <c r="F1030" i="11"/>
  <c r="F1031" i="11"/>
  <c r="F1032" i="11"/>
  <c r="F1033" i="11"/>
  <c r="F1034" i="11"/>
  <c r="F1035" i="11"/>
  <c r="F1036" i="11"/>
  <c r="F1037" i="11"/>
  <c r="F1038" i="11"/>
  <c r="F1039" i="11"/>
  <c r="F1040" i="11"/>
  <c r="F1041" i="11"/>
  <c r="F1042" i="11"/>
  <c r="F1043" i="11"/>
  <c r="F1044" i="11"/>
  <c r="F1045" i="11"/>
  <c r="F1046" i="11"/>
  <c r="F1047" i="11"/>
  <c r="F1048" i="11"/>
  <c r="F1049" i="11"/>
  <c r="F1050" i="11"/>
  <c r="F1051" i="11"/>
  <c r="F1052" i="11"/>
  <c r="F1053" i="11"/>
  <c r="F1054" i="11"/>
  <c r="F1055" i="11"/>
  <c r="F1056" i="11"/>
  <c r="F1057" i="11"/>
  <c r="F1058" i="11"/>
  <c r="F1059" i="11"/>
  <c r="F1060" i="11"/>
  <c r="F1061" i="11"/>
  <c r="F1062" i="11"/>
  <c r="F1063" i="11"/>
  <c r="F1064" i="11"/>
  <c r="F1065" i="11"/>
  <c r="F1066" i="11"/>
  <c r="F1067" i="11"/>
  <c r="F1068" i="11"/>
  <c r="F1069" i="11"/>
  <c r="F1070" i="11"/>
  <c r="F1071" i="11"/>
  <c r="F1072" i="11"/>
  <c r="F1073" i="11"/>
  <c r="F1074" i="11"/>
  <c r="F1075" i="11"/>
  <c r="F1076" i="11"/>
  <c r="F1077" i="11"/>
  <c r="F1078" i="11"/>
  <c r="F1079" i="11"/>
  <c r="F1080" i="11"/>
  <c r="F1081" i="11"/>
  <c r="F1082" i="11"/>
  <c r="F1083" i="11"/>
  <c r="F1084" i="11"/>
  <c r="F1085" i="11"/>
  <c r="F1086" i="11"/>
  <c r="F1087" i="11"/>
  <c r="F1088" i="11"/>
  <c r="F1089" i="11"/>
  <c r="F1090" i="11"/>
  <c r="F1091" i="11"/>
  <c r="F1092" i="11"/>
  <c r="F1093" i="11"/>
  <c r="F1094" i="11"/>
  <c r="F1095" i="11"/>
  <c r="F1096" i="11"/>
  <c r="F1097" i="11"/>
  <c r="F1098" i="11"/>
  <c r="F1099" i="11"/>
  <c r="F1100" i="11"/>
  <c r="F1101" i="11"/>
  <c r="F1102" i="11"/>
  <c r="F1103" i="11"/>
  <c r="F1104" i="11"/>
  <c r="F1105" i="11"/>
  <c r="F1106" i="11"/>
  <c r="F1107" i="11"/>
  <c r="F1108" i="11"/>
  <c r="F1109" i="11"/>
  <c r="F1110" i="11"/>
  <c r="F1111" i="11"/>
  <c r="F1112" i="11"/>
  <c r="F1113" i="11"/>
  <c r="F1114" i="11"/>
  <c r="F1115" i="11"/>
  <c r="F1116" i="11"/>
  <c r="F1117" i="11"/>
  <c r="F1118" i="11"/>
  <c r="F1119" i="11"/>
  <c r="F1120" i="11"/>
  <c r="F1121" i="11"/>
  <c r="F1122" i="11"/>
  <c r="F1123" i="11"/>
  <c r="F1124" i="11"/>
  <c r="F1125" i="11"/>
  <c r="F1126" i="11"/>
  <c r="F1127" i="11"/>
  <c r="F1128" i="11"/>
  <c r="F1129" i="11"/>
  <c r="F1130" i="11"/>
  <c r="F1131" i="11"/>
  <c r="F1132" i="11"/>
  <c r="F1133" i="11"/>
  <c r="F1134" i="11"/>
  <c r="F1135" i="11"/>
  <c r="F1136" i="11"/>
  <c r="F1137" i="11"/>
  <c r="F1138" i="11"/>
  <c r="F1139" i="11"/>
  <c r="G1139" i="11" s="1"/>
  <c r="F1140" i="11"/>
  <c r="F1141" i="11"/>
  <c r="F1142" i="11"/>
  <c r="F1143" i="11"/>
  <c r="F1144" i="11"/>
  <c r="F1145" i="11"/>
  <c r="F1146" i="11"/>
  <c r="F1147" i="11"/>
  <c r="F1148" i="11"/>
  <c r="F1149" i="11"/>
  <c r="F1150" i="11"/>
  <c r="F1151" i="11"/>
  <c r="F1152" i="11"/>
  <c r="F1153" i="11"/>
  <c r="F1154" i="11"/>
  <c r="F1155" i="11"/>
  <c r="F1156" i="11"/>
  <c r="F1157" i="11"/>
  <c r="F1158" i="11"/>
  <c r="F1159" i="11"/>
  <c r="F1160" i="11"/>
  <c r="F1161" i="11"/>
  <c r="F1162" i="11"/>
  <c r="F1163" i="11"/>
  <c r="F1164" i="11"/>
  <c r="F1165" i="11"/>
  <c r="F1166" i="11"/>
  <c r="F1167" i="11"/>
  <c r="F1168" i="11"/>
  <c r="F1169" i="11"/>
  <c r="F1170" i="11"/>
  <c r="F1171" i="11"/>
  <c r="F1172" i="11"/>
  <c r="F1173" i="11"/>
  <c r="F1174" i="11"/>
  <c r="F1175" i="11"/>
  <c r="F1176" i="11"/>
  <c r="F1177" i="11"/>
  <c r="F1178" i="11"/>
  <c r="F1179" i="11"/>
  <c r="F1180" i="11"/>
  <c r="F1181" i="11"/>
  <c r="F1182" i="11"/>
  <c r="F1183" i="11"/>
  <c r="F1184" i="11"/>
  <c r="F1185" i="11"/>
  <c r="F1186" i="11"/>
  <c r="F1187" i="11"/>
  <c r="F1188" i="11"/>
  <c r="F1189" i="11"/>
  <c r="F1190" i="11"/>
  <c r="F1191" i="11"/>
  <c r="F1192" i="11"/>
  <c r="F1193" i="11"/>
  <c r="F1194" i="11"/>
  <c r="F1195" i="11"/>
  <c r="F1196" i="11"/>
  <c r="F1197" i="11"/>
  <c r="F1198" i="11"/>
  <c r="F1199" i="11"/>
  <c r="F1200" i="11"/>
  <c r="F1201" i="11"/>
  <c r="G1201" i="11" s="1"/>
  <c r="F1202" i="11"/>
  <c r="F1203" i="11"/>
  <c r="F1204" i="11"/>
  <c r="F1205" i="11"/>
  <c r="F1206" i="11"/>
  <c r="F1207" i="11"/>
  <c r="F1208" i="11"/>
  <c r="F1209" i="11"/>
  <c r="F1210" i="11"/>
  <c r="F1211" i="11"/>
  <c r="F1212" i="11"/>
  <c r="F1213" i="11"/>
  <c r="F1214" i="11"/>
  <c r="F1215" i="11"/>
  <c r="F1216" i="11"/>
  <c r="F1217" i="11"/>
  <c r="F1218" i="11"/>
  <c r="F1219" i="11"/>
  <c r="F1220" i="11"/>
  <c r="F1221" i="11"/>
  <c r="F1222" i="11"/>
  <c r="F1223" i="11"/>
  <c r="F1224" i="11"/>
  <c r="F1225" i="11"/>
  <c r="F1226" i="11"/>
  <c r="F1227" i="11"/>
  <c r="F1228" i="11"/>
  <c r="F1229" i="11"/>
  <c r="F1230" i="11"/>
  <c r="F1231" i="11"/>
  <c r="F1232" i="11"/>
  <c r="F1233" i="11"/>
  <c r="F1234" i="11"/>
  <c r="F1235" i="11"/>
  <c r="F1236" i="11"/>
  <c r="F1237" i="11"/>
  <c r="F1238" i="11"/>
  <c r="F1239" i="11"/>
  <c r="F1240" i="11"/>
  <c r="F1241" i="11"/>
  <c r="F1242" i="11"/>
  <c r="F1243" i="11"/>
  <c r="F1244" i="11"/>
  <c r="F1245" i="11"/>
  <c r="F1246" i="11"/>
  <c r="F1247" i="11"/>
  <c r="F1248" i="11"/>
  <c r="F1249" i="11"/>
  <c r="F1250" i="11"/>
  <c r="F1251" i="11"/>
  <c r="F1252" i="11"/>
  <c r="F1253" i="11"/>
  <c r="F1254" i="11"/>
  <c r="F1255" i="11"/>
  <c r="F1256" i="11"/>
  <c r="F1257" i="11"/>
  <c r="F1258" i="11"/>
  <c r="F1259" i="11"/>
  <c r="F1260" i="11"/>
  <c r="F1261" i="11"/>
  <c r="F1262" i="11"/>
  <c r="F1263" i="11"/>
  <c r="F1264" i="11"/>
  <c r="F1265" i="11"/>
  <c r="F1266" i="11"/>
  <c r="F1267" i="11"/>
  <c r="F1268" i="11"/>
  <c r="F1269" i="11"/>
  <c r="F1270" i="11"/>
  <c r="F1271" i="11"/>
  <c r="F1272" i="11"/>
  <c r="F1273" i="11"/>
  <c r="F1274" i="11"/>
  <c r="F1275" i="11"/>
  <c r="F1276" i="11"/>
  <c r="F1277" i="11"/>
  <c r="F1278" i="11"/>
  <c r="F1279" i="11"/>
  <c r="F1280" i="11"/>
  <c r="F1281" i="11"/>
  <c r="F1282" i="11"/>
  <c r="F1283" i="11"/>
  <c r="F1284" i="11"/>
  <c r="F1285" i="11"/>
  <c r="F1286" i="11"/>
  <c r="F1287" i="11"/>
  <c r="F1288" i="11"/>
  <c r="F1289" i="11"/>
  <c r="F1290" i="11"/>
  <c r="F1291" i="11"/>
  <c r="F1292" i="11"/>
  <c r="F1293" i="11"/>
  <c r="F1294" i="11"/>
  <c r="F1295" i="11"/>
  <c r="F1296" i="11"/>
  <c r="F1297" i="11"/>
  <c r="F1298" i="11"/>
  <c r="F1299" i="11"/>
  <c r="F1300" i="11"/>
  <c r="F1301" i="11"/>
  <c r="F1302" i="11"/>
  <c r="F1303" i="11"/>
  <c r="F1304" i="11"/>
  <c r="F1305" i="11"/>
  <c r="F1306" i="11"/>
  <c r="F1307" i="11"/>
  <c r="F1308" i="11"/>
  <c r="F1309" i="11"/>
  <c r="F1310" i="11"/>
  <c r="F1311" i="11"/>
  <c r="F1312" i="11"/>
  <c r="F1313" i="11"/>
  <c r="F1314" i="11"/>
  <c r="F1315" i="11"/>
  <c r="F1316" i="11"/>
  <c r="F1317" i="11"/>
  <c r="F1318" i="11"/>
  <c r="F1319" i="11"/>
  <c r="F1320" i="11"/>
  <c r="F1321" i="11"/>
  <c r="F1322" i="11"/>
  <c r="F1323" i="11"/>
  <c r="F1324" i="11"/>
  <c r="F1325" i="11"/>
  <c r="F1326" i="11"/>
  <c r="F1327" i="11"/>
  <c r="F1328" i="11"/>
  <c r="F1329" i="11"/>
  <c r="F1330" i="11"/>
  <c r="F1331" i="11"/>
  <c r="F1332" i="11"/>
  <c r="F1333" i="11"/>
  <c r="F1334" i="11"/>
  <c r="F1335" i="11"/>
  <c r="F1336" i="11"/>
  <c r="F1337" i="11"/>
  <c r="F1338" i="11"/>
  <c r="F1339" i="11"/>
  <c r="F1340" i="11"/>
  <c r="F1341" i="11"/>
  <c r="F1342" i="11"/>
  <c r="F1343" i="11"/>
  <c r="F1344" i="11"/>
  <c r="F1345" i="11"/>
  <c r="F1346" i="11"/>
  <c r="F1347" i="11"/>
  <c r="F1348" i="11"/>
  <c r="F1349" i="11"/>
  <c r="F1350" i="11"/>
  <c r="F1351" i="11"/>
  <c r="F1352" i="11"/>
  <c r="F1353" i="11"/>
  <c r="F1354" i="11"/>
  <c r="F1355" i="11"/>
  <c r="F1356" i="11"/>
  <c r="F1357" i="11"/>
  <c r="F1358" i="11"/>
  <c r="F1359" i="11"/>
  <c r="F1360" i="11"/>
  <c r="F1361" i="11"/>
  <c r="F1362" i="11"/>
  <c r="F1363" i="11"/>
  <c r="F1364" i="11"/>
  <c r="F1365" i="11"/>
  <c r="F1366" i="11"/>
  <c r="F1367" i="11"/>
  <c r="F1368" i="11"/>
  <c r="F1369" i="11"/>
  <c r="F1370" i="11"/>
  <c r="F1371" i="11"/>
  <c r="F1372" i="11"/>
  <c r="F1373" i="11"/>
  <c r="F1374" i="11"/>
  <c r="F1375" i="11"/>
  <c r="F1376" i="11"/>
  <c r="F1377" i="11"/>
  <c r="F1378" i="11"/>
  <c r="F1379" i="11"/>
  <c r="F1380" i="11"/>
  <c r="F1381" i="11"/>
  <c r="F1382" i="11"/>
  <c r="F1383" i="11"/>
  <c r="F1384" i="11"/>
  <c r="F1385" i="11"/>
  <c r="F1386" i="11"/>
  <c r="F1387" i="11"/>
  <c r="F1388" i="11"/>
  <c r="F1389" i="11"/>
  <c r="F1390" i="11"/>
  <c r="F1391" i="11"/>
  <c r="F1392" i="11"/>
  <c r="F1393" i="11"/>
  <c r="F1394" i="11"/>
  <c r="F1395" i="11"/>
  <c r="F1396" i="11"/>
  <c r="F1397" i="11"/>
  <c r="F1398" i="11"/>
  <c r="F1399" i="11"/>
  <c r="F1400" i="11"/>
  <c r="F1401" i="11"/>
  <c r="F1402" i="11"/>
  <c r="F1403" i="11"/>
  <c r="F1404" i="11"/>
  <c r="F1405" i="11"/>
  <c r="F1406" i="11"/>
  <c r="F1407" i="11"/>
  <c r="F1408" i="11"/>
  <c r="F1409" i="11"/>
  <c r="F1410" i="11"/>
  <c r="F1411" i="11"/>
  <c r="G1411" i="11" s="1"/>
  <c r="F1412" i="11"/>
  <c r="F1413" i="11"/>
  <c r="F1414" i="11"/>
  <c r="F1415" i="11"/>
  <c r="F1416" i="11"/>
  <c r="F1417" i="11"/>
  <c r="F1418" i="11"/>
  <c r="F1419" i="11"/>
  <c r="F1420" i="11"/>
  <c r="F1421" i="11"/>
  <c r="F1422" i="11"/>
  <c r="F1423" i="11"/>
  <c r="F1424" i="11"/>
  <c r="F1425" i="11"/>
  <c r="F1426" i="11"/>
  <c r="F1427" i="11"/>
  <c r="F1428" i="11"/>
  <c r="F1429" i="11"/>
  <c r="F1430" i="11"/>
  <c r="F1431" i="11"/>
  <c r="F1432" i="11"/>
  <c r="F1433" i="11"/>
  <c r="F1434" i="11"/>
  <c r="F1435" i="11"/>
  <c r="F1436" i="11"/>
  <c r="F1437" i="11"/>
  <c r="F1438" i="11"/>
  <c r="F1439" i="11"/>
  <c r="F1440" i="11"/>
  <c r="F1441" i="11"/>
  <c r="F1442" i="11"/>
  <c r="F1443" i="11"/>
  <c r="F1444" i="11"/>
  <c r="F1445" i="11"/>
  <c r="F1446" i="11"/>
  <c r="F1447" i="11"/>
  <c r="F1448" i="11"/>
  <c r="F1449" i="11"/>
  <c r="F1450" i="11"/>
  <c r="F1451" i="11"/>
  <c r="F1452" i="11"/>
  <c r="F1453" i="11"/>
  <c r="F1454" i="11"/>
  <c r="F1455" i="11"/>
  <c r="F1456" i="11"/>
  <c r="F1457" i="11"/>
  <c r="F1458" i="11"/>
  <c r="F1459" i="11"/>
  <c r="F1460" i="11"/>
  <c r="F1461" i="11"/>
  <c r="F1462" i="11"/>
  <c r="F1463" i="11"/>
  <c r="F1464" i="11"/>
  <c r="F1465" i="11"/>
  <c r="F1466" i="11"/>
  <c r="F1467" i="11"/>
  <c r="F1468" i="11"/>
  <c r="F1469" i="11"/>
  <c r="F1470" i="11"/>
  <c r="F1471" i="11"/>
  <c r="F1472" i="11"/>
  <c r="F1473" i="11"/>
  <c r="F1474" i="11"/>
  <c r="F1475" i="11"/>
  <c r="G1475" i="11" s="1"/>
  <c r="F1476" i="11"/>
  <c r="F1477" i="11"/>
  <c r="F1478" i="11"/>
  <c r="F1479" i="11"/>
  <c r="F1480" i="11"/>
  <c r="F1481" i="11"/>
  <c r="F1482" i="11"/>
  <c r="F1483" i="11"/>
  <c r="F1484" i="11"/>
  <c r="F1485" i="11"/>
  <c r="F1486" i="11"/>
  <c r="F1487" i="11"/>
  <c r="F1488" i="11"/>
  <c r="F1489" i="11"/>
  <c r="F1490" i="11"/>
  <c r="F1491" i="11"/>
  <c r="F1492" i="11"/>
  <c r="F1493" i="11"/>
  <c r="F1494" i="11"/>
  <c r="F1495" i="11"/>
  <c r="F1496" i="11"/>
  <c r="F1497" i="11"/>
  <c r="F1498" i="11"/>
  <c r="F1499" i="11"/>
  <c r="F1500" i="11"/>
  <c r="F1501" i="11"/>
  <c r="F1502" i="11"/>
  <c r="F1503" i="11"/>
  <c r="F1504" i="11"/>
  <c r="F1505" i="11"/>
  <c r="F1506" i="11"/>
  <c r="F1507" i="11"/>
  <c r="F1508" i="11"/>
  <c r="F1509" i="11"/>
  <c r="F1510" i="11"/>
  <c r="F1511" i="11"/>
  <c r="F1512" i="11"/>
  <c r="F1513" i="11"/>
  <c r="F1514" i="11"/>
  <c r="F1515" i="11"/>
  <c r="F1516" i="11"/>
  <c r="F1517" i="11"/>
  <c r="F1518" i="11"/>
  <c r="F1519" i="11"/>
  <c r="F1520" i="11"/>
  <c r="F1521" i="11"/>
  <c r="F1522" i="11"/>
  <c r="F1523" i="11"/>
  <c r="F1524" i="11"/>
  <c r="F1525" i="11"/>
  <c r="F1526" i="11"/>
  <c r="F1527" i="11"/>
  <c r="F1528" i="11"/>
  <c r="F1529" i="11"/>
  <c r="F1530" i="11"/>
  <c r="F1531" i="11"/>
  <c r="F1532" i="11"/>
  <c r="E957" i="11"/>
  <c r="E958" i="11"/>
  <c r="E959" i="11"/>
  <c r="E960" i="11"/>
  <c r="E961" i="11"/>
  <c r="E962" i="11"/>
  <c r="E963" i="11"/>
  <c r="E964" i="11"/>
  <c r="E965" i="11"/>
  <c r="E966" i="11"/>
  <c r="E967" i="11"/>
  <c r="E968" i="11"/>
  <c r="E969" i="11"/>
  <c r="E970" i="11"/>
  <c r="E971" i="11"/>
  <c r="E972" i="11"/>
  <c r="E973" i="11"/>
  <c r="E974" i="11"/>
  <c r="E975" i="11"/>
  <c r="E976" i="11"/>
  <c r="E977" i="11"/>
  <c r="E978" i="11"/>
  <c r="E979" i="11"/>
  <c r="E980" i="11"/>
  <c r="E981" i="11"/>
  <c r="E982" i="11"/>
  <c r="E983" i="11"/>
  <c r="E984" i="11"/>
  <c r="E985" i="11"/>
  <c r="E986" i="11"/>
  <c r="E987" i="11"/>
  <c r="E988" i="11"/>
  <c r="E989" i="11"/>
  <c r="E990" i="11"/>
  <c r="E991" i="11"/>
  <c r="E992" i="11"/>
  <c r="E993" i="11"/>
  <c r="E994" i="11"/>
  <c r="E995" i="11"/>
  <c r="E996" i="11"/>
  <c r="E997" i="11"/>
  <c r="E998" i="11"/>
  <c r="E999" i="11"/>
  <c r="E1000" i="11"/>
  <c r="E1001" i="11"/>
  <c r="E1002" i="11"/>
  <c r="E1003" i="11"/>
  <c r="E1004" i="11"/>
  <c r="E1005" i="11"/>
  <c r="E1006" i="11"/>
  <c r="E1007" i="11"/>
  <c r="E1008" i="11"/>
  <c r="E1009" i="11"/>
  <c r="E1010" i="11"/>
  <c r="E1011" i="11"/>
  <c r="E1012" i="11"/>
  <c r="E1013" i="11"/>
  <c r="E1014" i="11"/>
  <c r="E1015" i="11"/>
  <c r="E1016" i="11"/>
  <c r="E1017" i="11"/>
  <c r="E1018" i="11"/>
  <c r="E1019" i="11"/>
  <c r="E1020" i="11"/>
  <c r="E1021" i="11"/>
  <c r="E1022" i="11"/>
  <c r="E1023" i="11"/>
  <c r="E1024" i="11"/>
  <c r="E1025" i="11"/>
  <c r="E1026" i="11"/>
  <c r="E1027" i="11"/>
  <c r="E1028" i="11"/>
  <c r="E1029" i="11"/>
  <c r="E1030" i="11"/>
  <c r="E1031" i="11"/>
  <c r="E1032" i="11"/>
  <c r="E1033" i="11"/>
  <c r="E1034" i="11"/>
  <c r="E1035" i="11"/>
  <c r="E1036" i="11"/>
  <c r="E1037" i="11"/>
  <c r="E1038" i="11"/>
  <c r="E1039" i="11"/>
  <c r="E1040" i="11"/>
  <c r="E1041" i="11"/>
  <c r="E1042" i="11"/>
  <c r="E1043" i="11"/>
  <c r="G1043" i="11" s="1"/>
  <c r="E1044" i="11"/>
  <c r="E1045" i="11"/>
  <c r="E1046" i="11"/>
  <c r="E1047" i="11"/>
  <c r="E1048" i="11"/>
  <c r="E1049" i="11"/>
  <c r="E1050" i="11"/>
  <c r="E1051" i="11"/>
  <c r="E1052" i="11"/>
  <c r="E1053" i="11"/>
  <c r="E1054" i="11"/>
  <c r="E1055" i="11"/>
  <c r="E1056" i="11"/>
  <c r="E1057" i="11"/>
  <c r="E1058" i="11"/>
  <c r="E1059" i="11"/>
  <c r="E1060" i="11"/>
  <c r="E1061" i="11"/>
  <c r="E1062" i="11"/>
  <c r="E1063" i="11"/>
  <c r="E1064" i="11"/>
  <c r="E1065" i="11"/>
  <c r="E1066" i="11"/>
  <c r="E1067" i="11"/>
  <c r="E1068" i="11"/>
  <c r="E1069" i="11"/>
  <c r="E1070" i="11"/>
  <c r="E1071" i="11"/>
  <c r="E1072" i="11"/>
  <c r="E1073" i="11"/>
  <c r="E1074" i="11"/>
  <c r="E1075" i="11"/>
  <c r="E1076" i="11"/>
  <c r="E1077" i="11"/>
  <c r="E1078" i="11"/>
  <c r="E1079" i="11"/>
  <c r="E1080" i="11"/>
  <c r="E1081" i="11"/>
  <c r="E1082" i="11"/>
  <c r="E1083" i="11"/>
  <c r="E1084" i="11"/>
  <c r="E1085" i="11"/>
  <c r="E1086" i="11"/>
  <c r="E1087" i="11"/>
  <c r="E1088" i="11"/>
  <c r="E1089" i="11"/>
  <c r="E1090" i="11"/>
  <c r="E1091" i="11"/>
  <c r="E1092" i="11"/>
  <c r="E1093" i="11"/>
  <c r="E1094" i="11"/>
  <c r="E1095" i="11"/>
  <c r="E1096" i="11"/>
  <c r="E1097" i="11"/>
  <c r="E1098" i="11"/>
  <c r="E1099" i="11"/>
  <c r="G1099" i="11" s="1"/>
  <c r="E1100" i="11"/>
  <c r="E1101" i="11"/>
  <c r="E1102" i="11"/>
  <c r="E1103" i="11"/>
  <c r="E1104" i="11"/>
  <c r="E1105" i="11"/>
  <c r="E1106" i="11"/>
  <c r="E1107" i="11"/>
  <c r="E1108" i="11"/>
  <c r="E1109" i="11"/>
  <c r="E1110" i="11"/>
  <c r="E1111" i="11"/>
  <c r="E1112" i="11"/>
  <c r="E1113" i="11"/>
  <c r="E1114" i="11"/>
  <c r="E1115" i="11"/>
  <c r="E1116" i="11"/>
  <c r="E1117" i="11"/>
  <c r="E1118" i="11"/>
  <c r="E1119" i="11"/>
  <c r="E1120" i="11"/>
  <c r="E1121" i="11"/>
  <c r="E1122" i="11"/>
  <c r="E1123" i="11"/>
  <c r="E1124" i="11"/>
  <c r="E1125" i="11"/>
  <c r="E1126" i="11"/>
  <c r="E1127" i="11"/>
  <c r="E1128" i="11"/>
  <c r="E1129" i="11"/>
  <c r="E1130" i="11"/>
  <c r="E1131" i="11"/>
  <c r="E1132" i="11"/>
  <c r="E1133" i="11"/>
  <c r="E1134" i="11"/>
  <c r="E1135" i="11"/>
  <c r="E1136" i="11"/>
  <c r="E1137" i="11"/>
  <c r="E1138" i="11"/>
  <c r="E1139" i="11"/>
  <c r="E1140" i="11"/>
  <c r="E1141" i="11"/>
  <c r="E1142" i="11"/>
  <c r="E1143" i="11"/>
  <c r="E1144" i="11"/>
  <c r="E1145" i="11"/>
  <c r="E1146" i="11"/>
  <c r="E1147" i="11"/>
  <c r="E1148" i="11"/>
  <c r="E1149" i="11"/>
  <c r="E1150" i="11"/>
  <c r="E1151" i="11"/>
  <c r="E1152" i="11"/>
  <c r="E1153" i="11"/>
  <c r="E1154" i="11"/>
  <c r="E1155" i="11"/>
  <c r="E1156" i="11"/>
  <c r="E1157" i="11"/>
  <c r="E1158" i="11"/>
  <c r="E1159" i="11"/>
  <c r="E1160" i="11"/>
  <c r="E1161" i="11"/>
  <c r="E1162" i="11"/>
  <c r="E1163" i="11"/>
  <c r="E1164" i="11"/>
  <c r="E1165" i="11"/>
  <c r="E1166" i="11"/>
  <c r="E1167" i="11"/>
  <c r="E1168" i="11"/>
  <c r="E1169" i="11"/>
  <c r="E1170" i="11"/>
  <c r="E1171" i="11"/>
  <c r="E1172" i="11"/>
  <c r="E1173" i="11"/>
  <c r="E1174" i="11"/>
  <c r="E1175" i="11"/>
  <c r="E1176" i="11"/>
  <c r="E1177" i="11"/>
  <c r="E1178" i="11"/>
  <c r="E1179" i="11"/>
  <c r="E1180" i="11"/>
  <c r="E1181" i="11"/>
  <c r="E1182" i="11"/>
  <c r="E1183" i="11"/>
  <c r="E1184" i="11"/>
  <c r="E1185" i="11"/>
  <c r="E1186" i="11"/>
  <c r="E1187" i="11"/>
  <c r="E1188" i="11"/>
  <c r="E1189" i="11"/>
  <c r="E1190" i="11"/>
  <c r="E1191" i="11"/>
  <c r="E1192" i="11"/>
  <c r="E1193" i="11"/>
  <c r="E1194" i="11"/>
  <c r="E1195" i="11"/>
  <c r="E1196" i="11"/>
  <c r="E1197" i="11"/>
  <c r="E1198" i="11"/>
  <c r="E1199" i="11"/>
  <c r="E1200" i="11"/>
  <c r="E1201" i="11"/>
  <c r="E1202" i="11"/>
  <c r="E1203" i="11"/>
  <c r="G1203" i="11" s="1"/>
  <c r="E1204" i="11"/>
  <c r="E1205" i="11"/>
  <c r="E1206" i="11"/>
  <c r="E1207" i="11"/>
  <c r="E1208" i="11"/>
  <c r="E1209" i="11"/>
  <c r="E1210" i="11"/>
  <c r="E1211" i="11"/>
  <c r="E1212" i="11"/>
  <c r="E1213" i="11"/>
  <c r="E1214" i="11"/>
  <c r="E1215" i="11"/>
  <c r="E1216" i="11"/>
  <c r="E1217" i="11"/>
  <c r="E1218" i="11"/>
  <c r="E1219" i="11"/>
  <c r="E1220" i="11"/>
  <c r="E1221" i="11"/>
  <c r="E1222" i="11"/>
  <c r="E1223" i="11"/>
  <c r="E1224" i="11"/>
  <c r="E1225" i="11"/>
  <c r="E1226" i="11"/>
  <c r="E1227" i="11"/>
  <c r="E1228" i="11"/>
  <c r="E1229" i="11"/>
  <c r="E1230" i="11"/>
  <c r="E1231" i="11"/>
  <c r="E1232" i="11"/>
  <c r="E1233" i="11"/>
  <c r="E1234" i="11"/>
  <c r="E1235" i="11"/>
  <c r="E1236" i="11"/>
  <c r="E1237" i="11"/>
  <c r="E1238" i="11"/>
  <c r="E1239" i="11"/>
  <c r="E1240" i="11"/>
  <c r="E1241" i="11"/>
  <c r="E1242" i="11"/>
  <c r="E1243" i="11"/>
  <c r="E1244" i="11"/>
  <c r="E1245" i="11"/>
  <c r="E1246" i="11"/>
  <c r="E1247" i="11"/>
  <c r="E1248" i="11"/>
  <c r="E1249" i="11"/>
  <c r="E1250" i="11"/>
  <c r="E1251" i="11"/>
  <c r="E1252" i="11"/>
  <c r="E1253" i="11"/>
  <c r="E1254" i="11"/>
  <c r="E1255" i="11"/>
  <c r="E1256" i="11"/>
  <c r="E1257" i="11"/>
  <c r="E1258" i="11"/>
  <c r="E1259" i="11"/>
  <c r="E1260" i="11"/>
  <c r="E1261" i="11"/>
  <c r="E1262" i="11"/>
  <c r="E1263" i="11"/>
  <c r="E1264" i="11"/>
  <c r="E1265" i="11"/>
  <c r="E1266" i="11"/>
  <c r="E1267" i="11"/>
  <c r="G1267" i="11" s="1"/>
  <c r="E1268" i="11"/>
  <c r="E1269" i="11"/>
  <c r="E1270" i="11"/>
  <c r="E1271" i="11"/>
  <c r="E1272" i="11"/>
  <c r="E1273" i="11"/>
  <c r="E1274" i="11"/>
  <c r="E1275" i="11"/>
  <c r="E1276" i="11"/>
  <c r="E1277" i="11"/>
  <c r="E1278" i="11"/>
  <c r="E1279" i="11"/>
  <c r="E1280" i="11"/>
  <c r="E1281" i="11"/>
  <c r="E1282" i="11"/>
  <c r="E1283" i="11"/>
  <c r="E1284" i="11"/>
  <c r="E1285" i="11"/>
  <c r="E1286" i="11"/>
  <c r="E1287" i="11"/>
  <c r="E1288" i="11"/>
  <c r="E1289" i="11"/>
  <c r="E1290" i="11"/>
  <c r="E1291" i="11"/>
  <c r="E1292" i="11"/>
  <c r="E1293" i="11"/>
  <c r="E1294" i="11"/>
  <c r="E1295" i="11"/>
  <c r="E1296" i="11"/>
  <c r="E1297" i="11"/>
  <c r="E1298" i="11"/>
  <c r="E1299" i="11"/>
  <c r="E1300" i="11"/>
  <c r="E1301" i="11"/>
  <c r="E1302" i="11"/>
  <c r="E1303" i="11"/>
  <c r="E1304" i="11"/>
  <c r="E1305" i="11"/>
  <c r="E1306" i="11"/>
  <c r="E1307" i="11"/>
  <c r="E1308" i="11"/>
  <c r="E1309" i="11"/>
  <c r="E1310" i="11"/>
  <c r="E1311" i="11"/>
  <c r="E1312" i="11"/>
  <c r="E1313" i="11"/>
  <c r="E1314" i="11"/>
  <c r="E1315" i="11"/>
  <c r="E1316" i="11"/>
  <c r="E1317" i="11"/>
  <c r="E1318" i="11"/>
  <c r="E1319" i="11"/>
  <c r="E1320" i="11"/>
  <c r="E1321" i="11"/>
  <c r="E1322" i="11"/>
  <c r="E1323" i="11"/>
  <c r="E1324" i="11"/>
  <c r="E1325" i="11"/>
  <c r="E1326" i="11"/>
  <c r="E1327" i="11"/>
  <c r="E1328" i="11"/>
  <c r="E1329" i="11"/>
  <c r="E1330" i="11"/>
  <c r="E1331" i="11"/>
  <c r="E1332" i="11"/>
  <c r="E1333" i="11"/>
  <c r="E1334" i="11"/>
  <c r="E1335" i="11"/>
  <c r="E1336" i="11"/>
  <c r="E1337" i="11"/>
  <c r="E1338" i="11"/>
  <c r="E1339" i="11"/>
  <c r="E1340" i="11"/>
  <c r="E1341" i="11"/>
  <c r="E1342" i="11"/>
  <c r="E1343" i="11"/>
  <c r="E1344" i="11"/>
  <c r="E1345" i="11"/>
  <c r="E1346" i="11"/>
  <c r="E1347" i="11"/>
  <c r="E1348" i="11"/>
  <c r="E1349" i="11"/>
  <c r="E1350" i="11"/>
  <c r="E1351" i="11"/>
  <c r="E1352" i="11"/>
  <c r="E1353" i="11"/>
  <c r="E1354" i="11"/>
  <c r="E1355" i="11"/>
  <c r="E1356" i="11"/>
  <c r="E1357" i="11"/>
  <c r="E1358" i="11"/>
  <c r="E1359" i="11"/>
  <c r="E1360" i="11"/>
  <c r="E1361" i="11"/>
  <c r="E1362" i="11"/>
  <c r="E1363" i="11"/>
  <c r="E1364" i="11"/>
  <c r="E1365" i="11"/>
  <c r="E1366" i="11"/>
  <c r="E1367" i="11"/>
  <c r="E1368" i="11"/>
  <c r="E1369" i="11"/>
  <c r="E1370" i="11"/>
  <c r="E1371" i="11"/>
  <c r="E1372" i="11"/>
  <c r="E1373" i="11"/>
  <c r="E1374" i="11"/>
  <c r="E1375" i="11"/>
  <c r="E1376" i="11"/>
  <c r="E1377" i="11"/>
  <c r="E1378" i="11"/>
  <c r="E1379" i="11"/>
  <c r="E1380" i="11"/>
  <c r="E1381" i="11"/>
  <c r="E1382" i="11"/>
  <c r="E1383" i="11"/>
  <c r="E1384" i="11"/>
  <c r="E1385" i="11"/>
  <c r="E1386" i="11"/>
  <c r="E1387" i="11"/>
  <c r="E1388" i="11"/>
  <c r="E1389" i="11"/>
  <c r="E1390" i="11"/>
  <c r="E1391" i="11"/>
  <c r="E1392" i="11"/>
  <c r="E1393" i="11"/>
  <c r="E1394" i="11"/>
  <c r="E1395" i="11"/>
  <c r="E1396" i="11"/>
  <c r="E1397" i="11"/>
  <c r="E1398" i="11"/>
  <c r="E1399" i="11"/>
  <c r="E1400" i="11"/>
  <c r="E1401" i="11"/>
  <c r="E1402" i="11"/>
  <c r="E1403" i="11"/>
  <c r="E1404" i="11"/>
  <c r="E1405" i="11"/>
  <c r="E1406" i="11"/>
  <c r="E1407" i="11"/>
  <c r="E1408" i="11"/>
  <c r="E1409" i="11"/>
  <c r="E1410" i="11"/>
  <c r="E1411" i="11"/>
  <c r="E1412" i="11"/>
  <c r="E1413" i="11"/>
  <c r="E1414" i="11"/>
  <c r="E1415" i="11"/>
  <c r="E1416" i="11"/>
  <c r="E1417" i="11"/>
  <c r="E1418" i="11"/>
  <c r="E1419" i="11"/>
  <c r="E1420" i="11"/>
  <c r="E1421" i="11"/>
  <c r="E1422" i="11"/>
  <c r="E1423" i="11"/>
  <c r="E1424" i="11"/>
  <c r="E1425" i="11"/>
  <c r="E1426" i="11"/>
  <c r="E1427" i="11"/>
  <c r="E1428" i="11"/>
  <c r="E1429" i="11"/>
  <c r="E1430" i="11"/>
  <c r="E1431" i="11"/>
  <c r="E1432" i="11"/>
  <c r="E1433" i="11"/>
  <c r="E1434" i="11"/>
  <c r="E1435" i="11"/>
  <c r="E1436" i="11"/>
  <c r="E1437" i="11"/>
  <c r="E1438" i="11"/>
  <c r="E1439" i="11"/>
  <c r="E1440" i="11"/>
  <c r="E1441" i="11"/>
  <c r="E1442" i="11"/>
  <c r="E1443" i="11"/>
  <c r="G1443" i="11" s="1"/>
  <c r="E1444" i="11"/>
  <c r="E1445" i="11"/>
  <c r="E1446" i="11"/>
  <c r="E1447" i="11"/>
  <c r="E1448" i="11"/>
  <c r="E1449" i="11"/>
  <c r="E1450" i="11"/>
  <c r="E1451" i="11"/>
  <c r="E1452" i="11"/>
  <c r="E1453" i="11"/>
  <c r="E1454" i="11"/>
  <c r="E1455" i="11"/>
  <c r="E1456" i="11"/>
  <c r="E1457" i="11"/>
  <c r="E1458" i="11"/>
  <c r="E1459" i="11"/>
  <c r="E1460" i="11"/>
  <c r="E1461" i="11"/>
  <c r="E1462" i="11"/>
  <c r="E1463" i="11"/>
  <c r="E1464" i="11"/>
  <c r="E1465" i="11"/>
  <c r="E1466" i="11"/>
  <c r="E1467" i="11"/>
  <c r="E1468" i="11"/>
  <c r="E1469" i="11"/>
  <c r="E1470" i="11"/>
  <c r="E1471" i="11"/>
  <c r="E1472" i="11"/>
  <c r="E1473" i="11"/>
  <c r="E1474" i="11"/>
  <c r="E1475" i="11"/>
  <c r="E1476" i="11"/>
  <c r="E1477" i="11"/>
  <c r="E1478" i="11"/>
  <c r="E1479" i="11"/>
  <c r="E1480" i="11"/>
  <c r="E1481" i="11"/>
  <c r="E1482" i="11"/>
  <c r="E1483" i="11"/>
  <c r="E1484" i="11"/>
  <c r="E1485" i="11"/>
  <c r="E1486" i="11"/>
  <c r="E1487" i="11"/>
  <c r="E1488" i="11"/>
  <c r="E1489" i="11"/>
  <c r="E1490" i="11"/>
  <c r="E1491" i="11"/>
  <c r="E1492" i="11"/>
  <c r="E1493" i="11"/>
  <c r="E1494" i="11"/>
  <c r="E1495" i="11"/>
  <c r="E1496" i="11"/>
  <c r="E1497" i="11"/>
  <c r="E1498" i="11"/>
  <c r="E1499" i="11"/>
  <c r="E1500" i="11"/>
  <c r="E1501" i="11"/>
  <c r="E1502" i="11"/>
  <c r="E1503" i="11"/>
  <c r="E1504" i="11"/>
  <c r="E1505" i="11"/>
  <c r="E1506" i="11"/>
  <c r="E1507" i="11"/>
  <c r="E1508" i="11"/>
  <c r="E1509" i="11"/>
  <c r="E1510" i="11"/>
  <c r="E1511" i="11"/>
  <c r="E1512" i="11"/>
  <c r="E1513" i="11"/>
  <c r="E1514" i="11"/>
  <c r="E1515" i="11"/>
  <c r="E1516" i="11"/>
  <c r="E1517" i="11"/>
  <c r="E1518" i="11"/>
  <c r="E1519" i="11"/>
  <c r="E1520" i="11"/>
  <c r="E1521" i="11"/>
  <c r="E1522" i="11"/>
  <c r="E1523" i="11"/>
  <c r="E1524" i="11"/>
  <c r="E1525" i="11"/>
  <c r="E1526" i="11"/>
  <c r="E1527" i="11"/>
  <c r="E1528" i="11"/>
  <c r="E1529" i="11"/>
  <c r="E1530" i="11"/>
  <c r="E1531" i="11"/>
  <c r="E1532" i="11"/>
  <c r="L99" i="22" l="1"/>
  <c r="O99" i="22" s="1"/>
  <c r="F1283" i="12"/>
  <c r="F1187" i="12"/>
  <c r="F1155" i="12"/>
  <c r="F1099" i="12"/>
  <c r="F1067" i="12"/>
  <c r="L117" i="22"/>
  <c r="O117" i="22" s="1"/>
  <c r="F1504" i="12"/>
  <c r="F1480" i="12"/>
  <c r="F1456" i="12"/>
  <c r="F1432" i="12"/>
  <c r="F1412" i="12"/>
  <c r="F1364" i="12"/>
  <c r="F1340" i="12"/>
  <c r="F1248" i="12"/>
  <c r="G1248" i="12" s="1"/>
  <c r="I1248" i="12" s="1"/>
  <c r="F1152" i="12"/>
  <c r="F1123" i="12"/>
  <c r="F1091" i="12"/>
  <c r="F1035" i="12"/>
  <c r="F1003" i="12"/>
  <c r="F969" i="12"/>
  <c r="L109" i="22"/>
  <c r="O109" i="22" s="1"/>
  <c r="F1524" i="12"/>
  <c r="G1524" i="12" s="1"/>
  <c r="I1524" i="12" s="1"/>
  <c r="F1500" i="12"/>
  <c r="F1452" i="12"/>
  <c r="F1408" i="12"/>
  <c r="F1384" i="12"/>
  <c r="F1360" i="12"/>
  <c r="F1336" i="12"/>
  <c r="F1307" i="12"/>
  <c r="F1271" i="12"/>
  <c r="G1271" i="12" s="1"/>
  <c r="F1243" i="12"/>
  <c r="F1211" i="12"/>
  <c r="F1184" i="12"/>
  <c r="F1088" i="12"/>
  <c r="F1059" i="12"/>
  <c r="F1027" i="12"/>
  <c r="F996" i="12"/>
  <c r="G996" i="12" s="1"/>
  <c r="F968" i="12"/>
  <c r="G968" i="12" s="1"/>
  <c r="I968" i="12" s="1"/>
  <c r="F1520" i="12"/>
  <c r="F1496" i="12"/>
  <c r="F1476" i="12"/>
  <c r="F1428" i="12"/>
  <c r="F1404" i="12"/>
  <c r="F1356" i="12"/>
  <c r="F1303" i="12"/>
  <c r="F1268" i="12"/>
  <c r="G1268" i="12" s="1"/>
  <c r="I1268" i="12" s="1"/>
  <c r="F1235" i="12"/>
  <c r="F1179" i="12"/>
  <c r="F1147" i="12"/>
  <c r="F1120" i="12"/>
  <c r="F1024" i="12"/>
  <c r="F991" i="12"/>
  <c r="F962" i="12"/>
  <c r="G1508" i="11"/>
  <c r="L1508" i="16" s="1"/>
  <c r="G1476" i="11"/>
  <c r="G1444" i="11"/>
  <c r="G1444" i="16" s="1"/>
  <c r="G1412" i="11"/>
  <c r="G1380" i="11"/>
  <c r="F1516" i="12"/>
  <c r="F1472" i="12"/>
  <c r="F1448" i="12"/>
  <c r="F1424" i="12"/>
  <c r="I1424" i="12" s="1"/>
  <c r="F1400" i="12"/>
  <c r="F1380" i="12"/>
  <c r="F1331" i="12"/>
  <c r="F1299" i="12"/>
  <c r="F1265" i="12"/>
  <c r="F1203" i="12"/>
  <c r="F1115" i="12"/>
  <c r="F1083" i="12"/>
  <c r="G1083" i="12" s="1"/>
  <c r="I1083" i="12" s="1"/>
  <c r="F1056" i="12"/>
  <c r="F988" i="12"/>
  <c r="F959" i="12"/>
  <c r="G1507" i="11"/>
  <c r="G1379" i="11"/>
  <c r="G1331" i="11"/>
  <c r="F1492" i="12"/>
  <c r="F1468" i="12"/>
  <c r="G1468" i="12" s="1"/>
  <c r="I1468" i="12" s="1"/>
  <c r="F1420" i="12"/>
  <c r="F1376" i="12"/>
  <c r="F1352" i="12"/>
  <c r="F1328" i="12"/>
  <c r="F1296" i="12"/>
  <c r="F1259" i="12"/>
  <c r="F1232" i="12"/>
  <c r="F1200" i="12"/>
  <c r="I1200" i="12" s="1"/>
  <c r="F1171" i="12"/>
  <c r="F1139" i="12"/>
  <c r="F1107" i="12"/>
  <c r="F1051" i="12"/>
  <c r="F1019" i="12"/>
  <c r="F984" i="12"/>
  <c r="L127" i="22"/>
  <c r="O127" i="22" s="1"/>
  <c r="F1512" i="12"/>
  <c r="G1512" i="12" s="1"/>
  <c r="I1512" i="12" s="1"/>
  <c r="F1488" i="12"/>
  <c r="F1464" i="12"/>
  <c r="F1444" i="12"/>
  <c r="F1396" i="12"/>
  <c r="F1372" i="12"/>
  <c r="F1295" i="12"/>
  <c r="F1227" i="12"/>
  <c r="F1195" i="12"/>
  <c r="G1195" i="12" s="1"/>
  <c r="I1195" i="12" s="1"/>
  <c r="F1168" i="12"/>
  <c r="F1136" i="12"/>
  <c r="F1075" i="12"/>
  <c r="F981" i="12"/>
  <c r="G1329" i="11"/>
  <c r="G1265" i="11"/>
  <c r="G1137" i="11"/>
  <c r="F1532" i="12"/>
  <c r="G1532" i="12" s="1"/>
  <c r="I1532" i="12" s="1"/>
  <c r="F1484" i="12"/>
  <c r="F1440" i="12"/>
  <c r="F1416" i="12"/>
  <c r="F1392" i="12"/>
  <c r="F1368" i="12"/>
  <c r="F1348" i="12"/>
  <c r="F1324" i="12"/>
  <c r="F1289" i="12"/>
  <c r="G1289" i="12" s="1"/>
  <c r="I1289" i="12" s="1"/>
  <c r="F1251" i="12"/>
  <c r="F1219" i="12"/>
  <c r="G1219" i="12" s="1"/>
  <c r="I1219" i="12" s="1"/>
  <c r="F1163" i="12"/>
  <c r="F1131" i="12"/>
  <c r="F1104" i="12"/>
  <c r="F1072" i="12"/>
  <c r="F1043" i="12"/>
  <c r="F1011" i="12"/>
  <c r="G1011" i="12" s="1"/>
  <c r="F976" i="12"/>
  <c r="L1443" i="16"/>
  <c r="G1443" i="16"/>
  <c r="L1476" i="16"/>
  <c r="G1476" i="16"/>
  <c r="L1444" i="16"/>
  <c r="L1412" i="16"/>
  <c r="G1412" i="16"/>
  <c r="L1380" i="16"/>
  <c r="G1380" i="16"/>
  <c r="L1267" i="16"/>
  <c r="G1267" i="16"/>
  <c r="L1203" i="16"/>
  <c r="G1203" i="16"/>
  <c r="L1043" i="16"/>
  <c r="G1043" i="16"/>
  <c r="L1507" i="16"/>
  <c r="G1507" i="16"/>
  <c r="L1379" i="16"/>
  <c r="G1379" i="16"/>
  <c r="L1331" i="16"/>
  <c r="G1331" i="16"/>
  <c r="I1329" i="11"/>
  <c r="L1329" i="11" s="1"/>
  <c r="L1329" i="16"/>
  <c r="G1329" i="16"/>
  <c r="L1265" i="16"/>
  <c r="G1265" i="16"/>
  <c r="L1137" i="16"/>
  <c r="G1137" i="16"/>
  <c r="L1411" i="16"/>
  <c r="G1411" i="16"/>
  <c r="G1296" i="12"/>
  <c r="I1296" i="12" s="1"/>
  <c r="G1163" i="12"/>
  <c r="I1163" i="12" s="1"/>
  <c r="L97" i="22"/>
  <c r="O97" i="22" s="1"/>
  <c r="L95" i="22"/>
  <c r="O95" i="22" s="1"/>
  <c r="L103" i="22"/>
  <c r="O103" i="22" s="1"/>
  <c r="G1532" i="11"/>
  <c r="G1516" i="11"/>
  <c r="G1492" i="11"/>
  <c r="G1468" i="11"/>
  <c r="G1452" i="11"/>
  <c r="G1428" i="11"/>
  <c r="G1396" i="11"/>
  <c r="G1372" i="11"/>
  <c r="L1139" i="16"/>
  <c r="G1139" i="16"/>
  <c r="J1518" i="16"/>
  <c r="J1502" i="16"/>
  <c r="J1486" i="16"/>
  <c r="J1470" i="16"/>
  <c r="J1454" i="16"/>
  <c r="J1438" i="16"/>
  <c r="J1422" i="16"/>
  <c r="J1406" i="16"/>
  <c r="J1390" i="16"/>
  <c r="J1374" i="16"/>
  <c r="J1358" i="16"/>
  <c r="J1342" i="16"/>
  <c r="J1326" i="16"/>
  <c r="F1326" i="12"/>
  <c r="J1278" i="16"/>
  <c r="F1278" i="12"/>
  <c r="J1254" i="16"/>
  <c r="J1238" i="16"/>
  <c r="J1222" i="16"/>
  <c r="J1206" i="16"/>
  <c r="G1206" i="12"/>
  <c r="I1206" i="12" s="1"/>
  <c r="J1190" i="16"/>
  <c r="J1174" i="16"/>
  <c r="J1158" i="16"/>
  <c r="J1142" i="16"/>
  <c r="G1142" i="12"/>
  <c r="J1126" i="16"/>
  <c r="J1110" i="16"/>
  <c r="J1094" i="16"/>
  <c r="J1078" i="16"/>
  <c r="G1078" i="12"/>
  <c r="I1078" i="12" s="1"/>
  <c r="J1054" i="16"/>
  <c r="J1038" i="16"/>
  <c r="J1014" i="16"/>
  <c r="G1014" i="12"/>
  <c r="J998" i="16"/>
  <c r="F998" i="12"/>
  <c r="G1147" i="12"/>
  <c r="I1147" i="12" s="1"/>
  <c r="G1120" i="12"/>
  <c r="I1120" i="12" s="1"/>
  <c r="G1091" i="12"/>
  <c r="I1091" i="12" s="1"/>
  <c r="G1019" i="12"/>
  <c r="I1019" i="12" s="1"/>
  <c r="G969" i="12"/>
  <c r="I969" i="12" s="1"/>
  <c r="K969" i="12" s="1"/>
  <c r="J970" i="12" s="1"/>
  <c r="L1099" i="16"/>
  <c r="G1099" i="16"/>
  <c r="G1531" i="11"/>
  <c r="G1523" i="11"/>
  <c r="G1515" i="11"/>
  <c r="G1499" i="11"/>
  <c r="G1491" i="11"/>
  <c r="G1483" i="11"/>
  <c r="G1467" i="11"/>
  <c r="G1459" i="11"/>
  <c r="G1451" i="11"/>
  <c r="G1435" i="11"/>
  <c r="G1427" i="11"/>
  <c r="G1419" i="11"/>
  <c r="G1403" i="11"/>
  <c r="G1395" i="11"/>
  <c r="G1387" i="11"/>
  <c r="G1371" i="11"/>
  <c r="G1363" i="11"/>
  <c r="G1355" i="11"/>
  <c r="G1347" i="11"/>
  <c r="G1339" i="11"/>
  <c r="G1323" i="11"/>
  <c r="G1299" i="11"/>
  <c r="G1235" i="11"/>
  <c r="G1171" i="11"/>
  <c r="G1107" i="11"/>
  <c r="G979" i="11"/>
  <c r="G971" i="11"/>
  <c r="J1525" i="16"/>
  <c r="F1525" i="12"/>
  <c r="G1525" i="12"/>
  <c r="J1517" i="16"/>
  <c r="F1517" i="12"/>
  <c r="G1517" i="12" s="1"/>
  <c r="J1509" i="16"/>
  <c r="F1509" i="12"/>
  <c r="G1509" i="12" s="1"/>
  <c r="J1501" i="16"/>
  <c r="F1501" i="12"/>
  <c r="G1501" i="12" s="1"/>
  <c r="J1493" i="16"/>
  <c r="F1493" i="12"/>
  <c r="G1493" i="12"/>
  <c r="J1485" i="16"/>
  <c r="F1485" i="12"/>
  <c r="J1477" i="16"/>
  <c r="F1477" i="12"/>
  <c r="G1477" i="12" s="1"/>
  <c r="J1469" i="16"/>
  <c r="F1469" i="12"/>
  <c r="G1469" i="12" s="1"/>
  <c r="J1461" i="16"/>
  <c r="F1461" i="12"/>
  <c r="G1461" i="12" s="1"/>
  <c r="J1453" i="16"/>
  <c r="F1453" i="12"/>
  <c r="G1453" i="12" s="1"/>
  <c r="J1445" i="16"/>
  <c r="F1445" i="12"/>
  <c r="G1445" i="12" s="1"/>
  <c r="J1437" i="16"/>
  <c r="F1437" i="12"/>
  <c r="G1437" i="12" s="1"/>
  <c r="J1429" i="16"/>
  <c r="F1429" i="12"/>
  <c r="G1429" i="12"/>
  <c r="J1421" i="16"/>
  <c r="F1421" i="12"/>
  <c r="J1413" i="16"/>
  <c r="F1413" i="12"/>
  <c r="G1413" i="12"/>
  <c r="J1405" i="16"/>
  <c r="F1405" i="12"/>
  <c r="G1405" i="12" s="1"/>
  <c r="J1397" i="16"/>
  <c r="F1397" i="12"/>
  <c r="G1397" i="12" s="1"/>
  <c r="J1389" i="16"/>
  <c r="F1389" i="12"/>
  <c r="G1389" i="12" s="1"/>
  <c r="J1381" i="16"/>
  <c r="F1381" i="12"/>
  <c r="G1381" i="12" s="1"/>
  <c r="J1373" i="16"/>
  <c r="F1373" i="12"/>
  <c r="G1373" i="12" s="1"/>
  <c r="J1365" i="16"/>
  <c r="F1365" i="12"/>
  <c r="G1365" i="12"/>
  <c r="J1357" i="16"/>
  <c r="F1357" i="12"/>
  <c r="J1349" i="16"/>
  <c r="F1349" i="12"/>
  <c r="G1349" i="12" s="1"/>
  <c r="J1341" i="16"/>
  <c r="F1341" i="12"/>
  <c r="G1341" i="12" s="1"/>
  <c r="J1333" i="16"/>
  <c r="F1333" i="12"/>
  <c r="G1333" i="12"/>
  <c r="J1325" i="16"/>
  <c r="G1325" i="12"/>
  <c r="I1325" i="12" s="1"/>
  <c r="J1309" i="16"/>
  <c r="F1309" i="12"/>
  <c r="J1301" i="16"/>
  <c r="F1301" i="12"/>
  <c r="J1293" i="16"/>
  <c r="G1293" i="12"/>
  <c r="J1285" i="16"/>
  <c r="F1285" i="12"/>
  <c r="G1285" i="12" s="1"/>
  <c r="J1269" i="16"/>
  <c r="F1269" i="12"/>
  <c r="J1261" i="16"/>
  <c r="F1261" i="12"/>
  <c r="G1261" i="12"/>
  <c r="J1253" i="16"/>
  <c r="F1253" i="12"/>
  <c r="J1245" i="16"/>
  <c r="F1245" i="12"/>
  <c r="J1237" i="16"/>
  <c r="F1237" i="12"/>
  <c r="J1229" i="16"/>
  <c r="F1229" i="12"/>
  <c r="G1229" i="12" s="1"/>
  <c r="J1221" i="16"/>
  <c r="F1221" i="12"/>
  <c r="J1213" i="16"/>
  <c r="F1213" i="12"/>
  <c r="G1213" i="12" s="1"/>
  <c r="J1205" i="16"/>
  <c r="F1205" i="12"/>
  <c r="J1197" i="16"/>
  <c r="F1197" i="12"/>
  <c r="G1197" i="12" s="1"/>
  <c r="J1189" i="16"/>
  <c r="F1189" i="12"/>
  <c r="G1189" i="12" s="1"/>
  <c r="J1181" i="16"/>
  <c r="F1181" i="12"/>
  <c r="G1181" i="12" s="1"/>
  <c r="J1173" i="16"/>
  <c r="F1173" i="12"/>
  <c r="J1165" i="16"/>
  <c r="F1165" i="12"/>
  <c r="G1165" i="12" s="1"/>
  <c r="J1157" i="16"/>
  <c r="F1157" i="12"/>
  <c r="J1149" i="16"/>
  <c r="F1149" i="12"/>
  <c r="G1149" i="12" s="1"/>
  <c r="J1141" i="16"/>
  <c r="F1141" i="12"/>
  <c r="J1133" i="16"/>
  <c r="F1133" i="12"/>
  <c r="G1133" i="12"/>
  <c r="J1125" i="16"/>
  <c r="F1125" i="12"/>
  <c r="J1117" i="16"/>
  <c r="F1117" i="12"/>
  <c r="J1109" i="16"/>
  <c r="F1109" i="12"/>
  <c r="G1109" i="12" s="1"/>
  <c r="J1101" i="16"/>
  <c r="F1101" i="12"/>
  <c r="G1101" i="12" s="1"/>
  <c r="J1093" i="16"/>
  <c r="F1093" i="12"/>
  <c r="J1085" i="16"/>
  <c r="F1085" i="12"/>
  <c r="G1085" i="12" s="1"/>
  <c r="J1077" i="16"/>
  <c r="F1077" i="12"/>
  <c r="J1069" i="16"/>
  <c r="F1069" i="12"/>
  <c r="G1069" i="12" s="1"/>
  <c r="J1061" i="16"/>
  <c r="F1061" i="12"/>
  <c r="G1061" i="12" s="1"/>
  <c r="J1053" i="16"/>
  <c r="F1053" i="12"/>
  <c r="G1053" i="12"/>
  <c r="J1045" i="16"/>
  <c r="F1045" i="12"/>
  <c r="J1037" i="16"/>
  <c r="F1037" i="12"/>
  <c r="G1037" i="12" s="1"/>
  <c r="F1502" i="12"/>
  <c r="F1470" i="12"/>
  <c r="G1470" i="12" s="1"/>
  <c r="F1438" i="12"/>
  <c r="F1406" i="12"/>
  <c r="G1406" i="12" s="1"/>
  <c r="F1374" i="12"/>
  <c r="F1342" i="12"/>
  <c r="G1342" i="12" s="1"/>
  <c r="F1310" i="12"/>
  <c r="F1293" i="12"/>
  <c r="F1277" i="12"/>
  <c r="G1259" i="12"/>
  <c r="I1259" i="12" s="1"/>
  <c r="G1232" i="12"/>
  <c r="I1232" i="12"/>
  <c r="G1203" i="12"/>
  <c r="I1203" i="12" s="1"/>
  <c r="F1174" i="12"/>
  <c r="G1174" i="12" s="1"/>
  <c r="G1131" i="12"/>
  <c r="I1131" i="12" s="1"/>
  <c r="G1104" i="12"/>
  <c r="I1104" i="12"/>
  <c r="G1075" i="12"/>
  <c r="I1075" i="12" s="1"/>
  <c r="G1003" i="12"/>
  <c r="I1003" i="12"/>
  <c r="G988" i="12"/>
  <c r="I988" i="12"/>
  <c r="G1524" i="11"/>
  <c r="G1500" i="11"/>
  <c r="G1484" i="11"/>
  <c r="G1460" i="11"/>
  <c r="G1436" i="11"/>
  <c r="G1420" i="11"/>
  <c r="G1404" i="11"/>
  <c r="G1388" i="11"/>
  <c r="J1526" i="16"/>
  <c r="G1526" i="12"/>
  <c r="J1510" i="16"/>
  <c r="G1510" i="12"/>
  <c r="J1494" i="16"/>
  <c r="G1494" i="12"/>
  <c r="G1478" i="12"/>
  <c r="J1478" i="16"/>
  <c r="J1462" i="16"/>
  <c r="G1462" i="12"/>
  <c r="I1462" i="12" s="1"/>
  <c r="J1446" i="16"/>
  <c r="G1446" i="12"/>
  <c r="J1430" i="16"/>
  <c r="G1430" i="12"/>
  <c r="I1430" i="12" s="1"/>
  <c r="J1414" i="16"/>
  <c r="G1414" i="12"/>
  <c r="J1398" i="16"/>
  <c r="G1398" i="12"/>
  <c r="J1382" i="16"/>
  <c r="G1382" i="12"/>
  <c r="I1382" i="12" s="1"/>
  <c r="J1366" i="16"/>
  <c r="G1366" i="12"/>
  <c r="I1366" i="12" s="1"/>
  <c r="J1350" i="16"/>
  <c r="G1350" i="12"/>
  <c r="J1334" i="16"/>
  <c r="G1334" i="12"/>
  <c r="I1334" i="12" s="1"/>
  <c r="J1318" i="16"/>
  <c r="F1318" i="12"/>
  <c r="J1294" i="16"/>
  <c r="F1294" i="12"/>
  <c r="J1246" i="16"/>
  <c r="G1246" i="12"/>
  <c r="I1246" i="12" s="1"/>
  <c r="J1230" i="16"/>
  <c r="J1214" i="16"/>
  <c r="G1214" i="12"/>
  <c r="J1198" i="16"/>
  <c r="J1182" i="16"/>
  <c r="J1166" i="16"/>
  <c r="J1150" i="16"/>
  <c r="G1150" i="12"/>
  <c r="J1134" i="16"/>
  <c r="J1118" i="16"/>
  <c r="G1118" i="12"/>
  <c r="I1118" i="12" s="1"/>
  <c r="J1102" i="16"/>
  <c r="J1086" i="16"/>
  <c r="G1086" i="12"/>
  <c r="J1070" i="16"/>
  <c r="J1062" i="16"/>
  <c r="G1062" i="12"/>
  <c r="I1062" i="12" s="1"/>
  <c r="J1046" i="16"/>
  <c r="G1046" i="12"/>
  <c r="I1046" i="12" s="1"/>
  <c r="J1030" i="16"/>
  <c r="J1022" i="16"/>
  <c r="G1022" i="12"/>
  <c r="J1006" i="16"/>
  <c r="J990" i="16"/>
  <c r="F990" i="12"/>
  <c r="G990" i="12" s="1"/>
  <c r="J982" i="16"/>
  <c r="F982" i="12"/>
  <c r="J974" i="16"/>
  <c r="F974" i="12"/>
  <c r="J958" i="16"/>
  <c r="F958" i="12"/>
  <c r="G1331" i="12"/>
  <c r="I1331" i="12" s="1"/>
  <c r="G1295" i="12"/>
  <c r="I1295" i="12" s="1"/>
  <c r="F1262" i="12"/>
  <c r="F1190" i="12"/>
  <c r="G1190" i="12" s="1"/>
  <c r="F1134" i="12"/>
  <c r="F1006" i="12"/>
  <c r="G1006" i="12" s="1"/>
  <c r="G1328" i="12"/>
  <c r="I1328" i="12"/>
  <c r="G1309" i="12"/>
  <c r="F1274" i="12"/>
  <c r="G1243" i="12"/>
  <c r="I1243" i="12" s="1"/>
  <c r="F1230" i="12"/>
  <c r="G1216" i="12"/>
  <c r="I1216" i="12"/>
  <c r="G1187" i="12"/>
  <c r="I1187" i="12"/>
  <c r="G1173" i="12"/>
  <c r="F1158" i="12"/>
  <c r="G1115" i="12"/>
  <c r="I1115" i="12" s="1"/>
  <c r="F1102" i="12"/>
  <c r="G1088" i="12"/>
  <c r="I1088" i="12" s="1"/>
  <c r="G1059" i="12"/>
  <c r="I1059" i="12"/>
  <c r="G1045" i="12"/>
  <c r="F1030" i="12"/>
  <c r="F1002" i="12"/>
  <c r="F985" i="12"/>
  <c r="F966" i="12"/>
  <c r="I1150" i="12"/>
  <c r="G1035" i="12"/>
  <c r="I1035" i="12" s="1"/>
  <c r="G1505" i="11"/>
  <c r="G1473" i="11"/>
  <c r="G1441" i="11"/>
  <c r="G1417" i="11"/>
  <c r="G1377" i="11"/>
  <c r="G1337" i="11"/>
  <c r="G1297" i="11"/>
  <c r="G1257" i="11"/>
  <c r="G1217" i="11"/>
  <c r="G1153" i="11"/>
  <c r="I1414" i="12"/>
  <c r="L134" i="22"/>
  <c r="O134" i="22" s="1"/>
  <c r="L126" i="22"/>
  <c r="O126" i="22" s="1"/>
  <c r="L122" i="22"/>
  <c r="O122" i="22" s="1"/>
  <c r="L114" i="22"/>
  <c r="O114" i="22" s="1"/>
  <c r="L110" i="22"/>
  <c r="O110" i="22" s="1"/>
  <c r="L108" i="22"/>
  <c r="O108" i="22" s="1"/>
  <c r="L106" i="22"/>
  <c r="O106" i="22" s="1"/>
  <c r="L104" i="22"/>
  <c r="O104" i="22" s="1"/>
  <c r="L102" i="22"/>
  <c r="O102" i="22" s="1"/>
  <c r="L100" i="22"/>
  <c r="O100" i="22" s="1"/>
  <c r="G1529" i="11"/>
  <c r="G1497" i="11"/>
  <c r="G1465" i="11"/>
  <c r="G1433" i="11"/>
  <c r="G1409" i="11"/>
  <c r="G1385" i="11"/>
  <c r="G1353" i="11"/>
  <c r="G1305" i="11"/>
  <c r="G1281" i="11"/>
  <c r="G1249" i="11"/>
  <c r="G1225" i="11"/>
  <c r="G1177" i="11"/>
  <c r="G1145" i="11"/>
  <c r="G1129" i="11"/>
  <c r="L1475" i="16"/>
  <c r="G1475" i="16"/>
  <c r="L132" i="22"/>
  <c r="O132" i="22" s="1"/>
  <c r="L124" i="22"/>
  <c r="O124" i="22" s="1"/>
  <c r="L118" i="22"/>
  <c r="O118" i="22" s="1"/>
  <c r="L112" i="22"/>
  <c r="O112" i="22" s="1"/>
  <c r="G1528" i="11"/>
  <c r="G1520" i="11"/>
  <c r="G1512" i="11"/>
  <c r="G1504" i="11"/>
  <c r="G1496" i="11"/>
  <c r="G1488" i="11"/>
  <c r="G1480" i="11"/>
  <c r="G1472" i="11"/>
  <c r="G1464" i="11"/>
  <c r="G1456" i="11"/>
  <c r="G1448" i="11"/>
  <c r="G1440" i="11"/>
  <c r="G1432" i="11"/>
  <c r="G1424" i="11"/>
  <c r="G1416" i="11"/>
  <c r="G1408" i="11"/>
  <c r="G1400" i="11"/>
  <c r="G1392" i="11"/>
  <c r="G1384" i="11"/>
  <c r="G1376" i="11"/>
  <c r="G1368" i="11"/>
  <c r="J1530" i="16"/>
  <c r="J1522" i="16"/>
  <c r="G1522" i="12"/>
  <c r="I1522" i="12" s="1"/>
  <c r="J1514" i="16"/>
  <c r="G1514" i="12"/>
  <c r="I1514" i="12" s="1"/>
  <c r="J1506" i="16"/>
  <c r="J1498" i="16"/>
  <c r="J1490" i="16"/>
  <c r="G1490" i="12"/>
  <c r="I1490" i="12" s="1"/>
  <c r="J1482" i="16"/>
  <c r="G1482" i="12"/>
  <c r="I1482" i="12" s="1"/>
  <c r="J1474" i="16"/>
  <c r="J1466" i="16"/>
  <c r="J1458" i="16"/>
  <c r="G1458" i="12"/>
  <c r="I1458" i="12" s="1"/>
  <c r="J1450" i="16"/>
  <c r="G1450" i="12"/>
  <c r="I1450" i="12" s="1"/>
  <c r="J1442" i="16"/>
  <c r="J1434" i="16"/>
  <c r="J1426" i="16"/>
  <c r="G1426" i="12"/>
  <c r="I1426" i="12" s="1"/>
  <c r="J1418" i="16"/>
  <c r="G1418" i="12"/>
  <c r="I1418" i="12" s="1"/>
  <c r="J1410" i="16"/>
  <c r="J1402" i="16"/>
  <c r="J1394" i="16"/>
  <c r="G1394" i="12"/>
  <c r="I1394" i="12" s="1"/>
  <c r="J1386" i="16"/>
  <c r="G1386" i="12"/>
  <c r="I1386" i="12" s="1"/>
  <c r="J1378" i="16"/>
  <c r="J1370" i="16"/>
  <c r="J1362" i="16"/>
  <c r="G1362" i="12"/>
  <c r="I1362" i="12" s="1"/>
  <c r="J1354" i="16"/>
  <c r="G1354" i="12"/>
  <c r="I1354" i="12" s="1"/>
  <c r="J1346" i="16"/>
  <c r="J1338" i="16"/>
  <c r="J1330" i="16"/>
  <c r="F1330" i="12"/>
  <c r="J1322" i="16"/>
  <c r="F1322" i="12"/>
  <c r="J1314" i="16"/>
  <c r="G1314" i="12"/>
  <c r="I1314" i="12" s="1"/>
  <c r="J1306" i="16"/>
  <c r="F1306" i="12"/>
  <c r="J1298" i="16"/>
  <c r="F1298" i="12"/>
  <c r="G1298" i="12" s="1"/>
  <c r="J1290" i="16"/>
  <c r="F1290" i="12"/>
  <c r="J1282" i="16"/>
  <c r="F1282" i="12"/>
  <c r="G1282" i="12" s="1"/>
  <c r="J1266" i="16"/>
  <c r="F1266" i="12"/>
  <c r="J1258" i="16"/>
  <c r="F1258" i="12"/>
  <c r="J1250" i="16"/>
  <c r="F1250" i="12"/>
  <c r="G1250" i="12"/>
  <c r="J1242" i="16"/>
  <c r="F1242" i="12"/>
  <c r="J1234" i="16"/>
  <c r="F1234" i="12"/>
  <c r="G1234" i="12" s="1"/>
  <c r="J1226" i="16"/>
  <c r="F1226" i="12"/>
  <c r="J1218" i="16"/>
  <c r="F1218" i="12"/>
  <c r="G1218" i="12"/>
  <c r="J1210" i="16"/>
  <c r="F1210" i="12"/>
  <c r="J1202" i="16"/>
  <c r="F1202" i="12"/>
  <c r="G1202" i="12"/>
  <c r="J1194" i="16"/>
  <c r="F1194" i="12"/>
  <c r="J1186" i="16"/>
  <c r="F1186" i="12"/>
  <c r="G1186" i="12" s="1"/>
  <c r="J1178" i="16"/>
  <c r="F1178" i="12"/>
  <c r="J1170" i="16"/>
  <c r="F1170" i="12"/>
  <c r="G1170" i="12" s="1"/>
  <c r="J1162" i="16"/>
  <c r="F1162" i="12"/>
  <c r="J1154" i="16"/>
  <c r="F1154" i="12"/>
  <c r="G1154" i="12" s="1"/>
  <c r="J1146" i="16"/>
  <c r="F1146" i="12"/>
  <c r="G1146" i="12" s="1"/>
  <c r="J1138" i="16"/>
  <c r="F1138" i="12"/>
  <c r="G1138" i="12"/>
  <c r="J1130" i="16"/>
  <c r="F1130" i="12"/>
  <c r="J1122" i="16"/>
  <c r="F1122" i="12"/>
  <c r="G1122" i="12" s="1"/>
  <c r="J1114" i="16"/>
  <c r="F1114" i="12"/>
  <c r="J1106" i="16"/>
  <c r="F1106" i="12"/>
  <c r="G1106" i="12" s="1"/>
  <c r="J1098" i="16"/>
  <c r="F1098" i="12"/>
  <c r="J1090" i="16"/>
  <c r="F1090" i="12"/>
  <c r="G1090" i="12" s="1"/>
  <c r="J1082" i="16"/>
  <c r="F1082" i="12"/>
  <c r="J1074" i="16"/>
  <c r="F1074" i="12"/>
  <c r="G1074" i="12" s="1"/>
  <c r="J1066" i="16"/>
  <c r="F1066" i="12"/>
  <c r="J1058" i="16"/>
  <c r="F1058" i="12"/>
  <c r="G1058" i="12" s="1"/>
  <c r="J1050" i="16"/>
  <c r="F1050" i="12"/>
  <c r="J1042" i="16"/>
  <c r="F1042" i="12"/>
  <c r="G1042" i="12" s="1"/>
  <c r="J1034" i="16"/>
  <c r="F1034" i="12"/>
  <c r="J1026" i="16"/>
  <c r="F1026" i="12"/>
  <c r="G1026" i="12" s="1"/>
  <c r="J1018" i="16"/>
  <c r="F1018" i="12"/>
  <c r="G1018" i="12" s="1"/>
  <c r="J1010" i="16"/>
  <c r="F92" i="22" s="1"/>
  <c r="I92" i="22" s="1"/>
  <c r="F1010" i="12"/>
  <c r="G1010" i="12"/>
  <c r="J986" i="16"/>
  <c r="F986" i="12"/>
  <c r="G986" i="12" s="1"/>
  <c r="J978" i="16"/>
  <c r="F978" i="12"/>
  <c r="J970" i="16"/>
  <c r="F970" i="12"/>
  <c r="F1530" i="12"/>
  <c r="F1498" i="12"/>
  <c r="F1466" i="12"/>
  <c r="G1466" i="12" s="1"/>
  <c r="F1434" i="12"/>
  <c r="F1402" i="12"/>
  <c r="F1370" i="12"/>
  <c r="F1338" i="12"/>
  <c r="G1338" i="12" s="1"/>
  <c r="G1324" i="12"/>
  <c r="I1324" i="12" s="1"/>
  <c r="G1303" i="12"/>
  <c r="I1303" i="12" s="1"/>
  <c r="F1286" i="12"/>
  <c r="F1270" i="12"/>
  <c r="F1254" i="12"/>
  <c r="G1226" i="12"/>
  <c r="G1211" i="12"/>
  <c r="I1211" i="12" s="1"/>
  <c r="F1198" i="12"/>
  <c r="G1198" i="12" s="1"/>
  <c r="G1184" i="12"/>
  <c r="I1184" i="12" s="1"/>
  <c r="G1155" i="12"/>
  <c r="I1155" i="12" s="1"/>
  <c r="G1141" i="12"/>
  <c r="F1126" i="12"/>
  <c r="G1126" i="12" s="1"/>
  <c r="G1098" i="12"/>
  <c r="F1070" i="12"/>
  <c r="G1056" i="12"/>
  <c r="I1056" i="12" s="1"/>
  <c r="G1027" i="12"/>
  <c r="I1027" i="12" s="1"/>
  <c r="G981" i="12"/>
  <c r="I981" i="12"/>
  <c r="K981" i="12" s="1"/>
  <c r="J982" i="12" s="1"/>
  <c r="F961" i="12"/>
  <c r="G1513" i="11"/>
  <c r="G1481" i="11"/>
  <c r="G1449" i="11"/>
  <c r="G1425" i="11"/>
  <c r="G1393" i="11"/>
  <c r="G1361" i="11"/>
  <c r="G1321" i="11"/>
  <c r="G1289" i="11"/>
  <c r="G1233" i="11"/>
  <c r="I1233" i="11" s="1"/>
  <c r="L1233" i="11" s="1"/>
  <c r="G1193" i="11"/>
  <c r="G1169" i="11"/>
  <c r="G1113" i="11"/>
  <c r="L1035" i="16"/>
  <c r="G1035" i="16"/>
  <c r="I1478" i="12"/>
  <c r="I1446" i="12"/>
  <c r="G1307" i="12"/>
  <c r="I1307" i="12" s="1"/>
  <c r="I1214" i="12"/>
  <c r="I1142" i="12"/>
  <c r="I1086" i="12"/>
  <c r="G1072" i="12"/>
  <c r="I1072" i="12" s="1"/>
  <c r="G1043" i="12"/>
  <c r="I1043" i="12" s="1"/>
  <c r="G962" i="12"/>
  <c r="I962" i="12" s="1"/>
  <c r="L130" i="22"/>
  <c r="O130" i="22" s="1"/>
  <c r="L116" i="22"/>
  <c r="O116" i="22" s="1"/>
  <c r="J1529" i="16"/>
  <c r="F1529" i="12"/>
  <c r="G1529" i="12"/>
  <c r="J1521" i="16"/>
  <c r="F135" i="22" s="1"/>
  <c r="I135" i="22" s="1"/>
  <c r="F1521" i="12"/>
  <c r="G1521" i="12" s="1"/>
  <c r="J1513" i="16"/>
  <c r="F1513" i="12"/>
  <c r="G1513" i="12" s="1"/>
  <c r="J1505" i="16"/>
  <c r="F1505" i="12"/>
  <c r="G1505" i="12"/>
  <c r="J1497" i="16"/>
  <c r="F133" i="22" s="1"/>
  <c r="I133" i="22" s="1"/>
  <c r="F1497" i="12"/>
  <c r="G1497" i="12" s="1"/>
  <c r="J1489" i="16"/>
  <c r="F1489" i="12"/>
  <c r="G1489" i="12" s="1"/>
  <c r="J1481" i="16"/>
  <c r="F1481" i="12"/>
  <c r="G1481" i="12" s="1"/>
  <c r="J1473" i="16"/>
  <c r="F1473" i="12"/>
  <c r="G1473" i="12"/>
  <c r="J1465" i="16"/>
  <c r="F1465" i="12"/>
  <c r="G1465" i="12"/>
  <c r="J1457" i="16"/>
  <c r="F1457" i="12"/>
  <c r="G1457" i="12" s="1"/>
  <c r="J1449" i="16"/>
  <c r="F1449" i="12"/>
  <c r="G1449" i="12"/>
  <c r="J1441" i="16"/>
  <c r="F1441" i="12"/>
  <c r="G1441" i="12"/>
  <c r="J1433" i="16"/>
  <c r="F1433" i="12"/>
  <c r="G1433" i="12" s="1"/>
  <c r="J1425" i="16"/>
  <c r="F1425" i="12"/>
  <c r="G1425" i="12" s="1"/>
  <c r="J1417" i="16"/>
  <c r="F1417" i="12"/>
  <c r="G1417" i="12" s="1"/>
  <c r="J1409" i="16"/>
  <c r="F1409" i="12"/>
  <c r="G1409" i="12" s="1"/>
  <c r="J1401" i="16"/>
  <c r="F1401" i="12"/>
  <c r="G1401" i="12"/>
  <c r="J1393" i="16"/>
  <c r="F1393" i="12"/>
  <c r="G1393" i="12" s="1"/>
  <c r="J1385" i="16"/>
  <c r="F1385" i="12"/>
  <c r="G1385" i="12" s="1"/>
  <c r="J1377" i="16"/>
  <c r="F1377" i="12"/>
  <c r="G1377" i="12"/>
  <c r="J1369" i="16"/>
  <c r="F1369" i="12"/>
  <c r="G1369" i="12" s="1"/>
  <c r="J1361" i="16"/>
  <c r="F1361" i="12"/>
  <c r="G1361" i="12" s="1"/>
  <c r="J1353" i="16"/>
  <c r="F121" i="22" s="1"/>
  <c r="I121" i="22" s="1"/>
  <c r="F1353" i="12"/>
  <c r="G1353" i="12" s="1"/>
  <c r="J1345" i="16"/>
  <c r="F1345" i="12"/>
  <c r="G1345" i="12"/>
  <c r="J1337" i="16"/>
  <c r="F1337" i="12"/>
  <c r="G1337" i="12"/>
  <c r="J1329" i="16"/>
  <c r="F119" i="22" s="1"/>
  <c r="I119" i="22" s="1"/>
  <c r="F1329" i="12"/>
  <c r="J1313" i="16"/>
  <c r="F1313" i="12"/>
  <c r="J1305" i="16"/>
  <c r="F1305" i="12"/>
  <c r="J1297" i="16"/>
  <c r="F1297" i="12"/>
  <c r="J1281" i="16"/>
  <c r="F115" i="22" s="1"/>
  <c r="I115" i="22" s="1"/>
  <c r="G1281" i="12"/>
  <c r="I1281" i="12" s="1"/>
  <c r="J1273" i="16"/>
  <c r="F1273" i="12"/>
  <c r="G1273" i="12"/>
  <c r="J1257" i="16"/>
  <c r="F113" i="22" s="1"/>
  <c r="I113" i="22" s="1"/>
  <c r="G1257" i="12"/>
  <c r="J1249" i="16"/>
  <c r="G1249" i="12"/>
  <c r="I1249" i="12" s="1"/>
  <c r="J1241" i="16"/>
  <c r="G1241" i="12"/>
  <c r="I1241" i="12" s="1"/>
  <c r="J1233" i="16"/>
  <c r="G1233" i="12"/>
  <c r="I1233" i="12" s="1"/>
  <c r="K1233" i="12" s="1"/>
  <c r="J1234" i="12" s="1"/>
  <c r="J1225" i="16"/>
  <c r="J1217" i="16"/>
  <c r="G1217" i="12"/>
  <c r="I1217" i="12" s="1"/>
  <c r="J1209" i="16"/>
  <c r="F109" i="22" s="1"/>
  <c r="I109" i="22" s="1"/>
  <c r="J1201" i="16"/>
  <c r="G1201" i="12"/>
  <c r="I1201" i="12" s="1"/>
  <c r="J1193" i="16"/>
  <c r="G1193" i="12"/>
  <c r="I1193" i="12" s="1"/>
  <c r="J1185" i="16"/>
  <c r="G1185" i="12"/>
  <c r="I1185" i="12" s="1"/>
  <c r="K1185" i="12" s="1"/>
  <c r="J1186" i="12" s="1"/>
  <c r="J1177" i="16"/>
  <c r="G1177" i="12"/>
  <c r="I1177" i="12" s="1"/>
  <c r="J1169" i="16"/>
  <c r="G1169" i="12"/>
  <c r="I1169" i="12" s="1"/>
  <c r="J1161" i="16"/>
  <c r="F105" i="22" s="1"/>
  <c r="I105" i="22" s="1"/>
  <c r="G1161" i="12"/>
  <c r="I1161" i="12" s="1"/>
  <c r="K1161" i="12" s="1"/>
  <c r="J1162" i="12" s="1"/>
  <c r="J1153" i="16"/>
  <c r="J1145" i="16"/>
  <c r="G1145" i="12"/>
  <c r="I1145" i="12" s="1"/>
  <c r="J1137" i="16"/>
  <c r="J1129" i="16"/>
  <c r="G1129" i="12"/>
  <c r="I1129" i="12" s="1"/>
  <c r="J1121" i="16"/>
  <c r="G1121" i="12"/>
  <c r="I1121" i="12" s="1"/>
  <c r="J1113" i="16"/>
  <c r="G1113" i="12"/>
  <c r="I1113" i="12" s="1"/>
  <c r="K1113" i="12" s="1"/>
  <c r="J1114" i="12" s="1"/>
  <c r="J1105" i="16"/>
  <c r="G1105" i="12"/>
  <c r="I1105" i="12" s="1"/>
  <c r="J1097" i="16"/>
  <c r="J1089" i="16"/>
  <c r="G1089" i="12"/>
  <c r="I1089" i="12" s="1"/>
  <c r="K1089" i="12" s="1"/>
  <c r="J1090" i="12" s="1"/>
  <c r="J1081" i="16"/>
  <c r="J1073" i="16"/>
  <c r="G1073" i="12"/>
  <c r="I1073" i="12" s="1"/>
  <c r="J1065" i="16"/>
  <c r="F97" i="22" s="1"/>
  <c r="I97" i="22" s="1"/>
  <c r="G1065" i="12"/>
  <c r="J1057" i="16"/>
  <c r="G1057" i="12"/>
  <c r="I1057" i="12" s="1"/>
  <c r="J1049" i="16"/>
  <c r="G1049" i="12"/>
  <c r="I1049" i="12" s="1"/>
  <c r="J1041" i="16"/>
  <c r="G1041" i="12"/>
  <c r="I1041" i="12" s="1"/>
  <c r="K1041" i="12" s="1"/>
  <c r="J1042" i="12" s="1"/>
  <c r="J1033" i="16"/>
  <c r="G1033" i="12"/>
  <c r="I1033" i="12" s="1"/>
  <c r="J1025" i="16"/>
  <c r="J1017" i="16"/>
  <c r="F93" i="22" s="1"/>
  <c r="I93" i="22" s="1"/>
  <c r="G1017" i="12"/>
  <c r="I1017" i="12" s="1"/>
  <c r="J1009" i="16"/>
  <c r="F1009" i="12"/>
  <c r="J1001" i="16"/>
  <c r="F1001" i="12"/>
  <c r="J993" i="16"/>
  <c r="F993" i="12"/>
  <c r="F89" i="22"/>
  <c r="I89" i="22" s="1"/>
  <c r="F1518" i="12"/>
  <c r="F1486" i="12"/>
  <c r="G1486" i="12" s="1"/>
  <c r="F1454" i="12"/>
  <c r="I1432" i="12"/>
  <c r="F1422" i="12"/>
  <c r="F1390" i="12"/>
  <c r="F1358" i="12"/>
  <c r="G1358" i="12" s="1"/>
  <c r="F1321" i="12"/>
  <c r="F1302" i="12"/>
  <c r="G1283" i="12"/>
  <c r="I1283" i="12" s="1"/>
  <c r="F1238" i="12"/>
  <c r="G1238" i="12" s="1"/>
  <c r="F1225" i="12"/>
  <c r="G1210" i="12"/>
  <c r="F1182" i="12"/>
  <c r="G1168" i="12"/>
  <c r="I1168" i="12" s="1"/>
  <c r="F1153" i="12"/>
  <c r="G1153" i="12" s="1"/>
  <c r="G1139" i="12"/>
  <c r="I1139" i="12" s="1"/>
  <c r="F1110" i="12"/>
  <c r="G1110" i="12" s="1"/>
  <c r="F1097" i="12"/>
  <c r="G1067" i="12"/>
  <c r="I1067" i="12" s="1"/>
  <c r="F1054" i="12"/>
  <c r="G1054" i="12" s="1"/>
  <c r="G1040" i="12"/>
  <c r="I1040" i="12" s="1"/>
  <c r="F1025" i="12"/>
  <c r="G1025" i="12" s="1"/>
  <c r="I996" i="12"/>
  <c r="F977" i="12"/>
  <c r="I973" i="12"/>
  <c r="L1201" i="16"/>
  <c r="G1201" i="16"/>
  <c r="I1526" i="12"/>
  <c r="I1494" i="12"/>
  <c r="I1398" i="12"/>
  <c r="G1316" i="12"/>
  <c r="I1316" i="12"/>
  <c r="G1235" i="12"/>
  <c r="I1235" i="12"/>
  <c r="G1136" i="12"/>
  <c r="I1136" i="12" s="1"/>
  <c r="G1107" i="12"/>
  <c r="I1107" i="12"/>
  <c r="I1065" i="12"/>
  <c r="K1065" i="12" s="1"/>
  <c r="J1066" i="12" s="1"/>
  <c r="I1022" i="12"/>
  <c r="G1521" i="11"/>
  <c r="G1489" i="11"/>
  <c r="G1457" i="11"/>
  <c r="G1401" i="11"/>
  <c r="G1369" i="11"/>
  <c r="G1345" i="11"/>
  <c r="G1313" i="11"/>
  <c r="G1273" i="11"/>
  <c r="G1241" i="11"/>
  <c r="G1209" i="11"/>
  <c r="G1185" i="11"/>
  <c r="G1161" i="11"/>
  <c r="G1121" i="11"/>
  <c r="I1510" i="12"/>
  <c r="I1350" i="12"/>
  <c r="I1257" i="12"/>
  <c r="G1227" i="12"/>
  <c r="I1227" i="12"/>
  <c r="G1200" i="12"/>
  <c r="G1171" i="12"/>
  <c r="I1171" i="12" s="1"/>
  <c r="G1099" i="12"/>
  <c r="I1099" i="12" s="1"/>
  <c r="I1014" i="12"/>
  <c r="G984" i="12"/>
  <c r="I984" i="12" s="1"/>
  <c r="L128" i="22"/>
  <c r="O128" i="22" s="1"/>
  <c r="L120" i="22"/>
  <c r="O120" i="22" s="1"/>
  <c r="F1506" i="12"/>
  <c r="F1474" i="12"/>
  <c r="I1452" i="12"/>
  <c r="F1442" i="12"/>
  <c r="F1410" i="12"/>
  <c r="F1378" i="12"/>
  <c r="F1346" i="12"/>
  <c r="F1317" i="12"/>
  <c r="G1299" i="12"/>
  <c r="I1299" i="12" s="1"/>
  <c r="G1265" i="12"/>
  <c r="I1265" i="12" s="1"/>
  <c r="G1251" i="12"/>
  <c r="I1251" i="12"/>
  <c r="G1237" i="12"/>
  <c r="F1222" i="12"/>
  <c r="F1209" i="12"/>
  <c r="G1194" i="12"/>
  <c r="G1179" i="12"/>
  <c r="I1179" i="12" s="1"/>
  <c r="F1166" i="12"/>
  <c r="G1152" i="12"/>
  <c r="I1152" i="12" s="1"/>
  <c r="F1137" i="12"/>
  <c r="G1123" i="12"/>
  <c r="I1123" i="12" s="1"/>
  <c r="F1094" i="12"/>
  <c r="F1081" i="12"/>
  <c r="G1081" i="12" s="1"/>
  <c r="G1066" i="12"/>
  <c r="G1051" i="12"/>
  <c r="I1051" i="12" s="1"/>
  <c r="F1038" i="12"/>
  <c r="G1024" i="12"/>
  <c r="I1024" i="12" s="1"/>
  <c r="G1008" i="12"/>
  <c r="I1008" i="12" s="1"/>
  <c r="F994" i="12"/>
  <c r="G976" i="12"/>
  <c r="I976" i="12" s="1"/>
  <c r="G1315" i="11"/>
  <c r="G1307" i="11"/>
  <c r="G1291" i="11"/>
  <c r="G1283" i="11"/>
  <c r="G1275" i="11"/>
  <c r="G1259" i="11"/>
  <c r="G1251" i="11"/>
  <c r="G1243" i="11"/>
  <c r="G1227" i="11"/>
  <c r="G1219" i="11"/>
  <c r="G1211" i="11"/>
  <c r="G1195" i="11"/>
  <c r="G1187" i="11"/>
  <c r="G1179" i="11"/>
  <c r="G1163" i="11"/>
  <c r="G1155" i="11"/>
  <c r="G1147" i="11"/>
  <c r="G1131" i="11"/>
  <c r="G1123" i="11"/>
  <c r="G1115" i="11"/>
  <c r="G1091" i="11"/>
  <c r="G1083" i="11"/>
  <c r="G1075" i="11"/>
  <c r="G1067" i="11"/>
  <c r="G1059" i="11"/>
  <c r="G1051" i="11"/>
  <c r="G1027" i="11"/>
  <c r="G1019" i="11"/>
  <c r="G1011" i="11"/>
  <c r="G1003" i="11"/>
  <c r="G995" i="11"/>
  <c r="G987" i="11"/>
  <c r="G963" i="11"/>
  <c r="G1528" i="12"/>
  <c r="I1528" i="12" s="1"/>
  <c r="G1520" i="12"/>
  <c r="I1520" i="12" s="1"/>
  <c r="G1516" i="12"/>
  <c r="I1516" i="12" s="1"/>
  <c r="G1508" i="12"/>
  <c r="I1508" i="12" s="1"/>
  <c r="G1504" i="12"/>
  <c r="I1504" i="12" s="1"/>
  <c r="G1500" i="12"/>
  <c r="I1500" i="12" s="1"/>
  <c r="G1496" i="12"/>
  <c r="I1496" i="12" s="1"/>
  <c r="G1492" i="12"/>
  <c r="I1492" i="12" s="1"/>
  <c r="G1488" i="12"/>
  <c r="I1488" i="12" s="1"/>
  <c r="G1484" i="12"/>
  <c r="I1484" i="12" s="1"/>
  <c r="G1480" i="12"/>
  <c r="I1480" i="12" s="1"/>
  <c r="G1476" i="12"/>
  <c r="I1476" i="12" s="1"/>
  <c r="G1472" i="12"/>
  <c r="I1472" i="12" s="1"/>
  <c r="G1464" i="12"/>
  <c r="I1464" i="12" s="1"/>
  <c r="G1460" i="12"/>
  <c r="I1460" i="12" s="1"/>
  <c r="G1456" i="12"/>
  <c r="I1456" i="12" s="1"/>
  <c r="G1452" i="12"/>
  <c r="G1448" i="12"/>
  <c r="I1448" i="12" s="1"/>
  <c r="G1444" i="12"/>
  <c r="I1444" i="12" s="1"/>
  <c r="G1440" i="12"/>
  <c r="I1440" i="12" s="1"/>
  <c r="G1436" i="12"/>
  <c r="I1436" i="12" s="1"/>
  <c r="G1432" i="12"/>
  <c r="G1428" i="12"/>
  <c r="I1428" i="12" s="1"/>
  <c r="G1424" i="12"/>
  <c r="G1420" i="12"/>
  <c r="I1420" i="12" s="1"/>
  <c r="G1416" i="12"/>
  <c r="I1416" i="12" s="1"/>
  <c r="G1412" i="12"/>
  <c r="I1412" i="12" s="1"/>
  <c r="G1408" i="12"/>
  <c r="I1408" i="12" s="1"/>
  <c r="G1404" i="12"/>
  <c r="I1404" i="12" s="1"/>
  <c r="G1400" i="12"/>
  <c r="I1400" i="12" s="1"/>
  <c r="G1396" i="12"/>
  <c r="I1396" i="12" s="1"/>
  <c r="G1392" i="12"/>
  <c r="I1392" i="12" s="1"/>
  <c r="G1388" i="12"/>
  <c r="I1388" i="12" s="1"/>
  <c r="G1384" i="12"/>
  <c r="I1384" i="12" s="1"/>
  <c r="G1380" i="12"/>
  <c r="I1380" i="12" s="1"/>
  <c r="G1376" i="12"/>
  <c r="I1376" i="12" s="1"/>
  <c r="G1372" i="12"/>
  <c r="I1372" i="12" s="1"/>
  <c r="G1368" i="12"/>
  <c r="I1368" i="12" s="1"/>
  <c r="G1364" i="12"/>
  <c r="I1364" i="12" s="1"/>
  <c r="G1360" i="12"/>
  <c r="I1360" i="12" s="1"/>
  <c r="G1356" i="12"/>
  <c r="I1356" i="12" s="1"/>
  <c r="G1352" i="12"/>
  <c r="I1352" i="12" s="1"/>
  <c r="G1348" i="12"/>
  <c r="I1348" i="12" s="1"/>
  <c r="G1344" i="12"/>
  <c r="I1344" i="12" s="1"/>
  <c r="G1340" i="12"/>
  <c r="I1340" i="12" s="1"/>
  <c r="G1336" i="12"/>
  <c r="I1336" i="12" s="1"/>
  <c r="F1332" i="12"/>
  <c r="F1311" i="12"/>
  <c r="F1304" i="12"/>
  <c r="F1284" i="12"/>
  <c r="F1272" i="12"/>
  <c r="F1260" i="12"/>
  <c r="F1244" i="12"/>
  <c r="F1228" i="12"/>
  <c r="F1212" i="12"/>
  <c r="F1196" i="12"/>
  <c r="F1180" i="12"/>
  <c r="F1164" i="12"/>
  <c r="F1148" i="12"/>
  <c r="F1132" i="12"/>
  <c r="F1116" i="12"/>
  <c r="F1100" i="12"/>
  <c r="F1084" i="12"/>
  <c r="F1068" i="12"/>
  <c r="F1052" i="12"/>
  <c r="F1036" i="12"/>
  <c r="F1020" i="12"/>
  <c r="F1004" i="12"/>
  <c r="F997" i="12"/>
  <c r="G991" i="12"/>
  <c r="I991" i="12" s="1"/>
  <c r="F963" i="12"/>
  <c r="F1531" i="12"/>
  <c r="F1527" i="12"/>
  <c r="F1523" i="12"/>
  <c r="F1519" i="12"/>
  <c r="F1515" i="12"/>
  <c r="F1511" i="12"/>
  <c r="F1507" i="12"/>
  <c r="F1503" i="12"/>
  <c r="F1499" i="12"/>
  <c r="F1495" i="12"/>
  <c r="F1491" i="12"/>
  <c r="F1487" i="12"/>
  <c r="F1483" i="12"/>
  <c r="F1479" i="12"/>
  <c r="F1475" i="12"/>
  <c r="F1471" i="12"/>
  <c r="F1467" i="12"/>
  <c r="F1463" i="12"/>
  <c r="F1459" i="12"/>
  <c r="F1455" i="12"/>
  <c r="F1451" i="12"/>
  <c r="F1447" i="12"/>
  <c r="F1443" i="12"/>
  <c r="F1439" i="12"/>
  <c r="F1435" i="12"/>
  <c r="F1431" i="12"/>
  <c r="F1427" i="12"/>
  <c r="F1423" i="12"/>
  <c r="F1419" i="12"/>
  <c r="F1415" i="12"/>
  <c r="F1411" i="12"/>
  <c r="F1407" i="12"/>
  <c r="F1403" i="12"/>
  <c r="F1399" i="12"/>
  <c r="F1395" i="12"/>
  <c r="F1391" i="12"/>
  <c r="F1387" i="12"/>
  <c r="F1383" i="12"/>
  <c r="F1379" i="12"/>
  <c r="F1375" i="12"/>
  <c r="F1371" i="12"/>
  <c r="F1367" i="12"/>
  <c r="F1363" i="12"/>
  <c r="F1359" i="12"/>
  <c r="F1355" i="12"/>
  <c r="F1351" i="12"/>
  <c r="F1347" i="12"/>
  <c r="F1343" i="12"/>
  <c r="F1339" i="12"/>
  <c r="F1335" i="12"/>
  <c r="F1323" i="12"/>
  <c r="F1315" i="12"/>
  <c r="F1288" i="12"/>
  <c r="F1276" i="12"/>
  <c r="F1264" i="12"/>
  <c r="F1247" i="12"/>
  <c r="F1231" i="12"/>
  <c r="F1215" i="12"/>
  <c r="F1199" i="12"/>
  <c r="F1183" i="12"/>
  <c r="F1167" i="12"/>
  <c r="F1151" i="12"/>
  <c r="F1135" i="12"/>
  <c r="F1119" i="12"/>
  <c r="F1103" i="12"/>
  <c r="F1087" i="12"/>
  <c r="F1071" i="12"/>
  <c r="F1055" i="12"/>
  <c r="F1039" i="12"/>
  <c r="F1029" i="12"/>
  <c r="F1023" i="12"/>
  <c r="F1013" i="12"/>
  <c r="F1007" i="12"/>
  <c r="F983" i="12"/>
  <c r="F975" i="12"/>
  <c r="F960" i="12"/>
  <c r="F1308" i="12"/>
  <c r="F1300" i="12"/>
  <c r="F1287" i="12"/>
  <c r="F1275" i="12"/>
  <c r="F1263" i="12"/>
  <c r="F1252" i="12"/>
  <c r="F1236" i="12"/>
  <c r="F1220" i="12"/>
  <c r="F1204" i="12"/>
  <c r="F1188" i="12"/>
  <c r="F1172" i="12"/>
  <c r="F1156" i="12"/>
  <c r="F1140" i="12"/>
  <c r="F1124" i="12"/>
  <c r="F1108" i="12"/>
  <c r="F1092" i="12"/>
  <c r="F1076" i="12"/>
  <c r="F1060" i="12"/>
  <c r="F1044" i="12"/>
  <c r="F1028" i="12"/>
  <c r="F1012" i="12"/>
  <c r="F1000" i="12"/>
  <c r="F995" i="12"/>
  <c r="F989" i="12"/>
  <c r="F967" i="12"/>
  <c r="G967" i="12" s="1"/>
  <c r="G959" i="12"/>
  <c r="I959" i="12" s="1"/>
  <c r="L98" i="22"/>
  <c r="O98" i="22" s="1"/>
  <c r="L96" i="22"/>
  <c r="O96" i="22" s="1"/>
  <c r="L94" i="22"/>
  <c r="O94" i="22" s="1"/>
  <c r="L92" i="22"/>
  <c r="O92" i="22" s="1"/>
  <c r="L90" i="22"/>
  <c r="O90" i="22" s="1"/>
  <c r="L88" i="22"/>
  <c r="O88" i="22" s="1"/>
  <c r="F90" i="22"/>
  <c r="I90" i="22" s="1"/>
  <c r="F88" i="22"/>
  <c r="I88" i="22" s="1"/>
  <c r="F1327" i="12"/>
  <c r="F1320" i="12"/>
  <c r="F1292" i="12"/>
  <c r="F1280" i="12"/>
  <c r="F1267" i="12"/>
  <c r="F1256" i="12"/>
  <c r="F1240" i="12"/>
  <c r="F1224" i="12"/>
  <c r="F1208" i="12"/>
  <c r="F1192" i="12"/>
  <c r="F1176" i="12"/>
  <c r="F1160" i="12"/>
  <c r="F1144" i="12"/>
  <c r="F1128" i="12"/>
  <c r="F1112" i="12"/>
  <c r="F1096" i="12"/>
  <c r="F1080" i="12"/>
  <c r="F1064" i="12"/>
  <c r="F1048" i="12"/>
  <c r="F1032" i="12"/>
  <c r="F1016" i="12"/>
  <c r="F1005" i="12"/>
  <c r="F999" i="12"/>
  <c r="F987" i="12"/>
  <c r="F980" i="12"/>
  <c r="F972" i="12"/>
  <c r="F965" i="12"/>
  <c r="F1319" i="12"/>
  <c r="F1312" i="12"/>
  <c r="F1291" i="12"/>
  <c r="F1279" i="12"/>
  <c r="F1255" i="12"/>
  <c r="F1239" i="12"/>
  <c r="F1223" i="12"/>
  <c r="F1207" i="12"/>
  <c r="F1191" i="12"/>
  <c r="F1175" i="12"/>
  <c r="F1159" i="12"/>
  <c r="F1143" i="12"/>
  <c r="F1127" i="12"/>
  <c r="F1111" i="12"/>
  <c r="F1095" i="12"/>
  <c r="F1079" i="12"/>
  <c r="F1063" i="12"/>
  <c r="F1047" i="12"/>
  <c r="F1031" i="12"/>
  <c r="F1021" i="12"/>
  <c r="F1015" i="12"/>
  <c r="F992" i="12"/>
  <c r="F979" i="12"/>
  <c r="F971" i="12"/>
  <c r="F964" i="12"/>
  <c r="F957" i="12"/>
  <c r="K1257" i="12"/>
  <c r="J1258" i="12" s="1"/>
  <c r="L93" i="22"/>
  <c r="O93" i="22" s="1"/>
  <c r="L91" i="22"/>
  <c r="O91" i="22" s="1"/>
  <c r="L89" i="22"/>
  <c r="O89" i="22" s="1"/>
  <c r="G1360" i="11"/>
  <c r="G1312" i="11"/>
  <c r="G1264" i="11"/>
  <c r="G1232" i="11"/>
  <c r="G1184" i="11"/>
  <c r="G1136" i="11"/>
  <c r="G1096" i="11"/>
  <c r="G1056" i="11"/>
  <c r="G1016" i="11"/>
  <c r="G960" i="11"/>
  <c r="G1503" i="11"/>
  <c r="G1463" i="11"/>
  <c r="G1415" i="11"/>
  <c r="G1367" i="11"/>
  <c r="G1319" i="11"/>
  <c r="G1279" i="11"/>
  <c r="G1239" i="11"/>
  <c r="G1207" i="11"/>
  <c r="G1167" i="11"/>
  <c r="G1135" i="11"/>
  <c r="G1103" i="11"/>
  <c r="G1071" i="11"/>
  <c r="G1039" i="11"/>
  <c r="G1007" i="11"/>
  <c r="G959" i="11"/>
  <c r="G1105" i="11"/>
  <c r="G1097" i="11"/>
  <c r="G1089" i="11"/>
  <c r="G1081" i="11"/>
  <c r="G1073" i="11"/>
  <c r="G1065" i="11"/>
  <c r="G1057" i="11"/>
  <c r="G1049" i="11"/>
  <c r="G1041" i="11"/>
  <c r="G1033" i="11"/>
  <c r="G1025" i="11"/>
  <c r="G1017" i="11"/>
  <c r="G1009" i="11"/>
  <c r="G1001" i="11"/>
  <c r="G993" i="11"/>
  <c r="G985" i="11"/>
  <c r="G977" i="11"/>
  <c r="G969" i="11"/>
  <c r="G961" i="11"/>
  <c r="G1320" i="11"/>
  <c r="G1272" i="11"/>
  <c r="G1224" i="11"/>
  <c r="G1176" i="11"/>
  <c r="G1112" i="11"/>
  <c r="G1072" i="11"/>
  <c r="G1032" i="11"/>
  <c r="G984" i="11"/>
  <c r="G1343" i="11"/>
  <c r="G1526" i="11"/>
  <c r="G1518" i="11"/>
  <c r="G1510" i="11"/>
  <c r="G1502" i="11"/>
  <c r="G1494" i="11"/>
  <c r="G1486" i="11"/>
  <c r="G1478" i="11"/>
  <c r="G1470" i="11"/>
  <c r="G1462" i="11"/>
  <c r="G1454" i="11"/>
  <c r="G1446" i="11"/>
  <c r="G1438" i="11"/>
  <c r="G1430" i="11"/>
  <c r="G1422" i="11"/>
  <c r="G1414" i="11"/>
  <c r="G1406" i="11"/>
  <c r="G1398" i="11"/>
  <c r="G1390" i="11"/>
  <c r="G1382" i="11"/>
  <c r="G1374" i="11"/>
  <c r="G1366" i="11"/>
  <c r="G1358" i="11"/>
  <c r="G1350" i="11"/>
  <c r="G1342" i="11"/>
  <c r="G1334" i="11"/>
  <c r="G1326" i="11"/>
  <c r="G1318" i="11"/>
  <c r="G1310" i="11"/>
  <c r="G1302" i="11"/>
  <c r="G1294" i="11"/>
  <c r="G1286" i="11"/>
  <c r="G1278" i="11"/>
  <c r="G1270" i="11"/>
  <c r="G1262" i="11"/>
  <c r="G1254" i="11"/>
  <c r="G1246" i="11"/>
  <c r="G1238" i="11"/>
  <c r="G1230" i="11"/>
  <c r="G1222" i="11"/>
  <c r="G1214" i="11"/>
  <c r="G1206" i="11"/>
  <c r="G1198" i="11"/>
  <c r="G1190" i="11"/>
  <c r="G1182" i="11"/>
  <c r="G1174" i="11"/>
  <c r="G1166" i="11"/>
  <c r="G1158" i="11"/>
  <c r="G1150" i="11"/>
  <c r="G1142" i="11"/>
  <c r="G1134" i="11"/>
  <c r="G1126" i="11"/>
  <c r="G1118" i="11"/>
  <c r="G1110" i="11"/>
  <c r="G1102" i="11"/>
  <c r="G1094" i="11"/>
  <c r="G1086" i="11"/>
  <c r="G1078" i="11"/>
  <c r="G1070" i="11"/>
  <c r="G1062" i="11"/>
  <c r="G1054" i="11"/>
  <c r="G1046" i="11"/>
  <c r="G1038" i="11"/>
  <c r="G1030" i="11"/>
  <c r="G1022" i="11"/>
  <c r="G1014" i="11"/>
  <c r="G1006" i="11"/>
  <c r="G998" i="11"/>
  <c r="G990" i="11"/>
  <c r="G982" i="11"/>
  <c r="G974" i="11"/>
  <c r="G966" i="11"/>
  <c r="G958" i="11"/>
  <c r="G1328" i="11"/>
  <c r="G1280" i="11"/>
  <c r="G1216" i="11"/>
  <c r="G1152" i="11"/>
  <c r="G1104" i="11"/>
  <c r="G1064" i="11"/>
  <c r="G992" i="11"/>
  <c r="G1511" i="11"/>
  <c r="G1471" i="11"/>
  <c r="G1431" i="11"/>
  <c r="G1391" i="11"/>
  <c r="G1359" i="11"/>
  <c r="G1311" i="11"/>
  <c r="G1271" i="11"/>
  <c r="G1231" i="11"/>
  <c r="G1183" i="11"/>
  <c r="G1127" i="11"/>
  <c r="G1079" i="11"/>
  <c r="G1023" i="11"/>
  <c r="G1525" i="11"/>
  <c r="G1517" i="11"/>
  <c r="G1509" i="11"/>
  <c r="G1501" i="11"/>
  <c r="G1493" i="11"/>
  <c r="G1485" i="11"/>
  <c r="G1477" i="11"/>
  <c r="G1469" i="11"/>
  <c r="G1461" i="11"/>
  <c r="G1453" i="11"/>
  <c r="G1445" i="11"/>
  <c r="G1437" i="11"/>
  <c r="G1429" i="11"/>
  <c r="G1421" i="11"/>
  <c r="G1413" i="11"/>
  <c r="G1405" i="11"/>
  <c r="G1397" i="11"/>
  <c r="G1389" i="11"/>
  <c r="G1381" i="11"/>
  <c r="G1373" i="11"/>
  <c r="G1365" i="11"/>
  <c r="G1357" i="11"/>
  <c r="G1349" i="11"/>
  <c r="G1341" i="11"/>
  <c r="G1333" i="11"/>
  <c r="G1325" i="11"/>
  <c r="G1317" i="11"/>
  <c r="G1309" i="11"/>
  <c r="G1301" i="11"/>
  <c r="G1293" i="11"/>
  <c r="G1285" i="11"/>
  <c r="G1277" i="11"/>
  <c r="G1269" i="11"/>
  <c r="G1261" i="11"/>
  <c r="G1253" i="11"/>
  <c r="G1245" i="11"/>
  <c r="G1237" i="11"/>
  <c r="G1229" i="11"/>
  <c r="G1221" i="11"/>
  <c r="G1213" i="11"/>
  <c r="G1205" i="11"/>
  <c r="G1197" i="11"/>
  <c r="G1189" i="11"/>
  <c r="G1181" i="11"/>
  <c r="G1173" i="11"/>
  <c r="I1173" i="11" s="1"/>
  <c r="G1165" i="11"/>
  <c r="G1157" i="11"/>
  <c r="G1149" i="11"/>
  <c r="I1149" i="11" s="1"/>
  <c r="G1141" i="11"/>
  <c r="G1133" i="11"/>
  <c r="G1125" i="11"/>
  <c r="G1117" i="11"/>
  <c r="G1109" i="11"/>
  <c r="G1101" i="11"/>
  <c r="G1093" i="11"/>
  <c r="G1085" i="11"/>
  <c r="G1077" i="11"/>
  <c r="G1069" i="11"/>
  <c r="G1061" i="11"/>
  <c r="G1053" i="11"/>
  <c r="G1045" i="11"/>
  <c r="G1037" i="11"/>
  <c r="G1029" i="11"/>
  <c r="G1021" i="11"/>
  <c r="G1013" i="11"/>
  <c r="G1005" i="11"/>
  <c r="G997" i="11"/>
  <c r="G989" i="11"/>
  <c r="G981" i="11"/>
  <c r="G973" i="11"/>
  <c r="G965" i="11"/>
  <c r="G957" i="11"/>
  <c r="G1336" i="11"/>
  <c r="G1288" i="11"/>
  <c r="G1240" i="11"/>
  <c r="G1200" i="11"/>
  <c r="G1160" i="11"/>
  <c r="G1120" i="11"/>
  <c r="G1080" i="11"/>
  <c r="G1048" i="11"/>
  <c r="G1008" i="11"/>
  <c r="G976" i="11"/>
  <c r="G1519" i="11"/>
  <c r="G1479" i="11"/>
  <c r="G1439" i="11"/>
  <c r="G1407" i="11"/>
  <c r="G1375" i="11"/>
  <c r="G1335" i="11"/>
  <c r="G1295" i="11"/>
  <c r="G1255" i="11"/>
  <c r="G1215" i="11"/>
  <c r="G1175" i="11"/>
  <c r="G1151" i="11"/>
  <c r="G1111" i="11"/>
  <c r="G1087" i="11"/>
  <c r="G1047" i="11"/>
  <c r="G1015" i="11"/>
  <c r="G991" i="11"/>
  <c r="G967" i="11"/>
  <c r="G1364" i="11"/>
  <c r="G1356" i="11"/>
  <c r="G1348" i="11"/>
  <c r="G1340" i="11"/>
  <c r="G1332" i="11"/>
  <c r="G1324" i="11"/>
  <c r="G1316" i="11"/>
  <c r="G1308" i="11"/>
  <c r="G1300" i="11"/>
  <c r="G1292" i="11"/>
  <c r="G1284" i="11"/>
  <c r="G1276" i="11"/>
  <c r="G1268" i="11"/>
  <c r="G1260" i="11"/>
  <c r="G1252" i="11"/>
  <c r="G1244" i="11"/>
  <c r="G1236" i="11"/>
  <c r="G1228" i="11"/>
  <c r="G1220" i="11"/>
  <c r="G1212" i="11"/>
  <c r="G1204" i="11"/>
  <c r="G1196" i="11"/>
  <c r="G1188" i="11"/>
  <c r="G1180" i="11"/>
  <c r="G1172" i="11"/>
  <c r="G1164" i="11"/>
  <c r="G1156" i="11"/>
  <c r="G1148" i="11"/>
  <c r="G1140" i="11"/>
  <c r="G1132" i="11"/>
  <c r="G1124" i="11"/>
  <c r="G1116" i="11"/>
  <c r="G1108" i="11"/>
  <c r="G1100" i="11"/>
  <c r="G1092" i="11"/>
  <c r="G1084" i="11"/>
  <c r="G1076" i="11"/>
  <c r="G1068" i="11"/>
  <c r="G1060" i="11"/>
  <c r="G1052" i="11"/>
  <c r="G1044" i="11"/>
  <c r="G1036" i="11"/>
  <c r="G1028" i="11"/>
  <c r="G1020" i="11"/>
  <c r="G1012" i="11"/>
  <c r="G1004" i="11"/>
  <c r="G996" i="11"/>
  <c r="G988" i="11"/>
  <c r="G980" i="11"/>
  <c r="G972" i="11"/>
  <c r="G964" i="11"/>
  <c r="G1352" i="11"/>
  <c r="G1304" i="11"/>
  <c r="G1248" i="11"/>
  <c r="G1192" i="11"/>
  <c r="G1144" i="11"/>
  <c r="G1024" i="11"/>
  <c r="G1495" i="11"/>
  <c r="G1455" i="11"/>
  <c r="G1399" i="11"/>
  <c r="G1351" i="11"/>
  <c r="G1303" i="11"/>
  <c r="G1247" i="11"/>
  <c r="G1199" i="11"/>
  <c r="G1143" i="11"/>
  <c r="G1063" i="11"/>
  <c r="G975" i="11"/>
  <c r="G1344" i="11"/>
  <c r="G1296" i="11"/>
  <c r="G1256" i="11"/>
  <c r="G1208" i="11"/>
  <c r="G1168" i="11"/>
  <c r="G1128" i="11"/>
  <c r="G1088" i="11"/>
  <c r="G1040" i="11"/>
  <c r="G1000" i="11"/>
  <c r="G968" i="11"/>
  <c r="G1527" i="11"/>
  <c r="G1487" i="11"/>
  <c r="G1447" i="11"/>
  <c r="G1423" i="11"/>
  <c r="G1383" i="11"/>
  <c r="G1327" i="11"/>
  <c r="G1287" i="11"/>
  <c r="G1263" i="11"/>
  <c r="G1223" i="11"/>
  <c r="G1191" i="11"/>
  <c r="G1159" i="11"/>
  <c r="G1119" i="11"/>
  <c r="G1095" i="11"/>
  <c r="G1055" i="11"/>
  <c r="G1031" i="11"/>
  <c r="G999" i="11"/>
  <c r="G983" i="11"/>
  <c r="G1530" i="11"/>
  <c r="G1522" i="11"/>
  <c r="G1514" i="11"/>
  <c r="G1506" i="11"/>
  <c r="G1498" i="11"/>
  <c r="G1490" i="11"/>
  <c r="G1482" i="11"/>
  <c r="G1474" i="11"/>
  <c r="G1466" i="11"/>
  <c r="G1458" i="11"/>
  <c r="G1450" i="11"/>
  <c r="G1442" i="11"/>
  <c r="G1434" i="11"/>
  <c r="G1426" i="11"/>
  <c r="G1418" i="11"/>
  <c r="G1410" i="11"/>
  <c r="G1402" i="11"/>
  <c r="G1394" i="11"/>
  <c r="G1386" i="11"/>
  <c r="G1378" i="11"/>
  <c r="G1370" i="11"/>
  <c r="G1362" i="11"/>
  <c r="G1354" i="11"/>
  <c r="G1346" i="11"/>
  <c r="G1338" i="11"/>
  <c r="G1330" i="11"/>
  <c r="G1322" i="11"/>
  <c r="G1314" i="11"/>
  <c r="G1306" i="11"/>
  <c r="G1298" i="11"/>
  <c r="G1290" i="11"/>
  <c r="G1282" i="11"/>
  <c r="G1274" i="11"/>
  <c r="G1266" i="11"/>
  <c r="G1258" i="11"/>
  <c r="G1250" i="11"/>
  <c r="G1242" i="11"/>
  <c r="G1234" i="11"/>
  <c r="G1226" i="11"/>
  <c r="G1218" i="11"/>
  <c r="G1210" i="11"/>
  <c r="G1202" i="11"/>
  <c r="G1194" i="11"/>
  <c r="G1186" i="11"/>
  <c r="G1178" i="11"/>
  <c r="G1170" i="11"/>
  <c r="G1162" i="11"/>
  <c r="G1154" i="11"/>
  <c r="G1146" i="11"/>
  <c r="G1138" i="11"/>
  <c r="G1130" i="11"/>
  <c r="G1122" i="11"/>
  <c r="G1114" i="11"/>
  <c r="G1106" i="11"/>
  <c r="G1098" i="11"/>
  <c r="G1090" i="11"/>
  <c r="G1082" i="11"/>
  <c r="G1074" i="11"/>
  <c r="G1066" i="11"/>
  <c r="G1058" i="11"/>
  <c r="G1050" i="11"/>
  <c r="G1042" i="11"/>
  <c r="G1034" i="11"/>
  <c r="G1026" i="11"/>
  <c r="G1018" i="11"/>
  <c r="G1010" i="11"/>
  <c r="G1002" i="11"/>
  <c r="G994" i="11"/>
  <c r="G986" i="11"/>
  <c r="G978" i="11"/>
  <c r="G970" i="11"/>
  <c r="G962" i="11"/>
  <c r="I1497" i="11"/>
  <c r="I1449" i="11"/>
  <c r="H1450" i="11" s="1"/>
  <c r="I1281" i="11"/>
  <c r="H1282" i="11" s="1"/>
  <c r="I1161" i="11"/>
  <c r="I1077" i="11"/>
  <c r="L1077" i="11" s="1"/>
  <c r="I1437" i="11"/>
  <c r="L1437" i="11" s="1"/>
  <c r="I1269" i="11"/>
  <c r="H1270" i="11" s="1"/>
  <c r="I1270" i="11" s="1"/>
  <c r="I1425" i="11"/>
  <c r="H1426" i="11" s="1"/>
  <c r="I1257" i="11"/>
  <c r="L1257" i="11" s="1"/>
  <c r="I1137" i="11"/>
  <c r="I1473" i="11"/>
  <c r="H1474" i="11" s="1"/>
  <c r="I1101" i="11"/>
  <c r="H1102" i="11" s="1"/>
  <c r="I1102" i="11" s="1"/>
  <c r="I1089" i="11"/>
  <c r="L1089" i="11" s="1"/>
  <c r="I1125" i="11"/>
  <c r="L1125" i="11" s="1"/>
  <c r="I1053" i="11"/>
  <c r="H1054" i="11" s="1"/>
  <c r="I1054" i="11" s="1"/>
  <c r="I1209" i="11"/>
  <c r="I1041" i="11"/>
  <c r="L1041" i="11" s="1"/>
  <c r="L1497" i="11"/>
  <c r="H1498" i="11"/>
  <c r="I1498" i="11" s="1"/>
  <c r="L1449" i="11"/>
  <c r="L1473" i="11"/>
  <c r="L1209" i="11"/>
  <c r="H1210" i="11"/>
  <c r="I1210" i="11" s="1"/>
  <c r="H1330" i="11"/>
  <c r="I1330" i="11" s="1"/>
  <c r="H1174" i="11" l="1"/>
  <c r="I1174" i="11" s="1"/>
  <c r="L1173" i="11"/>
  <c r="H1042" i="11"/>
  <c r="F118" i="22"/>
  <c r="I118" i="22" s="1"/>
  <c r="I1011" i="12"/>
  <c r="F91" i="22"/>
  <c r="I91" i="22" s="1"/>
  <c r="F94" i="22"/>
  <c r="I94" i="22" s="1"/>
  <c r="F123" i="22"/>
  <c r="I123" i="22" s="1"/>
  <c r="F125" i="22"/>
  <c r="I125" i="22" s="1"/>
  <c r="G1508" i="16"/>
  <c r="H1258" i="11"/>
  <c r="I1258" i="11" s="1"/>
  <c r="I1271" i="12"/>
  <c r="L1281" i="11"/>
  <c r="F101" i="22"/>
  <c r="I101" i="22" s="1"/>
  <c r="L1149" i="11"/>
  <c r="H1150" i="11"/>
  <c r="I1150" i="11" s="1"/>
  <c r="L1150" i="11" s="1"/>
  <c r="L1162" i="16"/>
  <c r="G1162" i="16"/>
  <c r="L1482" i="16"/>
  <c r="G1482" i="16"/>
  <c r="L1351" i="16"/>
  <c r="G1351" i="16"/>
  <c r="L1204" i="16"/>
  <c r="G1204" i="16"/>
  <c r="L1021" i="16"/>
  <c r="G1021" i="16"/>
  <c r="L1405" i="16"/>
  <c r="G1405" i="16"/>
  <c r="G1318" i="16"/>
  <c r="L1318" i="16"/>
  <c r="L1053" i="11"/>
  <c r="L1106" i="16"/>
  <c r="G1106" i="16"/>
  <c r="L1490" i="16"/>
  <c r="G1490" i="16"/>
  <c r="L1344" i="16"/>
  <c r="G1344" i="16"/>
  <c r="L1084" i="16"/>
  <c r="G1084" i="16"/>
  <c r="L1340" i="16"/>
  <c r="G1340" i="16"/>
  <c r="I1029" i="11"/>
  <c r="L1029" i="16"/>
  <c r="G1029" i="16"/>
  <c r="L1349" i="16"/>
  <c r="G1349" i="16"/>
  <c r="I1042" i="11"/>
  <c r="L986" i="16"/>
  <c r="G986" i="16"/>
  <c r="L1114" i="16"/>
  <c r="G1114" i="16"/>
  <c r="L1306" i="16"/>
  <c r="G1306" i="16"/>
  <c r="L1498" i="16"/>
  <c r="G1498" i="16"/>
  <c r="L1040" i="16"/>
  <c r="G1040" i="16"/>
  <c r="L1101" i="11"/>
  <c r="L994" i="16"/>
  <c r="G994" i="16"/>
  <c r="L1058" i="16"/>
  <c r="G1058" i="16"/>
  <c r="L1186" i="16"/>
  <c r="G1186" i="16"/>
  <c r="L1250" i="16"/>
  <c r="G1250" i="16"/>
  <c r="L1269" i="11"/>
  <c r="I1474" i="11"/>
  <c r="I1282" i="11"/>
  <c r="L1002" i="16"/>
  <c r="G1002" i="16"/>
  <c r="L1066" i="16"/>
  <c r="G1066" i="16"/>
  <c r="L1130" i="16"/>
  <c r="G1130" i="16"/>
  <c r="L1194" i="16"/>
  <c r="G1194" i="16"/>
  <c r="L1258" i="16"/>
  <c r="G1258" i="16"/>
  <c r="L1322" i="16"/>
  <c r="G1322" i="16"/>
  <c r="L1386" i="16"/>
  <c r="G1386" i="16"/>
  <c r="L1450" i="16"/>
  <c r="G1450" i="16"/>
  <c r="L1514" i="16"/>
  <c r="G1514" i="16"/>
  <c r="L1119" i="16"/>
  <c r="G1119" i="16"/>
  <c r="L1423" i="16"/>
  <c r="G1423" i="16"/>
  <c r="L1128" i="16"/>
  <c r="G1128" i="16"/>
  <c r="L1143" i="16"/>
  <c r="G1143" i="16"/>
  <c r="L1024" i="16"/>
  <c r="G1024" i="16"/>
  <c r="L980" i="16"/>
  <c r="G980" i="16"/>
  <c r="L1044" i="16"/>
  <c r="G1044" i="16"/>
  <c r="L1108" i="16"/>
  <c r="G1108" i="16"/>
  <c r="L1172" i="16"/>
  <c r="G1172" i="16"/>
  <c r="L1236" i="16"/>
  <c r="G1236" i="16"/>
  <c r="G1300" i="16"/>
  <c r="L1300" i="16"/>
  <c r="G1364" i="16"/>
  <c r="L1364" i="16"/>
  <c r="L1175" i="16"/>
  <c r="G1175" i="16"/>
  <c r="L1479" i="16"/>
  <c r="G1479" i="16"/>
  <c r="L1200" i="16"/>
  <c r="G1200" i="16"/>
  <c r="L989" i="16"/>
  <c r="G989" i="16"/>
  <c r="L1053" i="16"/>
  <c r="G1053" i="16"/>
  <c r="L1117" i="16"/>
  <c r="G1117" i="16"/>
  <c r="L1181" i="16"/>
  <c r="G1181" i="16"/>
  <c r="I1245" i="11"/>
  <c r="L1245" i="16"/>
  <c r="G1245" i="16"/>
  <c r="L1309" i="16"/>
  <c r="G1309" i="16"/>
  <c r="L1373" i="16"/>
  <c r="G1373" i="16"/>
  <c r="L1437" i="16"/>
  <c r="G1437" i="16"/>
  <c r="L1501" i="16"/>
  <c r="G1501" i="16"/>
  <c r="L1231" i="16"/>
  <c r="G1231" i="16"/>
  <c r="L992" i="16"/>
  <c r="G992" i="16"/>
  <c r="L966" i="16"/>
  <c r="G966" i="16"/>
  <c r="L1030" i="16"/>
  <c r="G1030" i="16"/>
  <c r="L1094" i="16"/>
  <c r="G1094" i="16"/>
  <c r="G1158" i="16"/>
  <c r="L1158" i="16"/>
  <c r="L1222" i="16"/>
  <c r="G1222" i="16"/>
  <c r="L1286" i="16"/>
  <c r="G1286" i="16"/>
  <c r="G1350" i="16"/>
  <c r="L1350" i="16"/>
  <c r="G1414" i="16"/>
  <c r="L1414" i="16"/>
  <c r="G1478" i="16"/>
  <c r="L1478" i="16"/>
  <c r="L984" i="16"/>
  <c r="G984" i="16"/>
  <c r="L961" i="16"/>
  <c r="G961" i="16"/>
  <c r="L1025" i="16"/>
  <c r="G1025" i="16"/>
  <c r="L1089" i="16"/>
  <c r="G1089" i="16"/>
  <c r="L1135" i="16"/>
  <c r="G1135" i="16"/>
  <c r="L1463" i="16"/>
  <c r="G1463" i="16"/>
  <c r="G1232" i="16"/>
  <c r="L1232" i="16"/>
  <c r="G964" i="12"/>
  <c r="I964" i="12"/>
  <c r="G1063" i="12"/>
  <c r="I1063" i="12" s="1"/>
  <c r="G1191" i="12"/>
  <c r="I1191" i="12" s="1"/>
  <c r="G1319" i="12"/>
  <c r="I1319" i="12"/>
  <c r="G1032" i="12"/>
  <c r="I1032" i="12" s="1"/>
  <c r="G1160" i="12"/>
  <c r="I1160" i="12" s="1"/>
  <c r="G1280" i="12"/>
  <c r="I1280" i="12"/>
  <c r="G1039" i="12"/>
  <c r="I1039" i="12" s="1"/>
  <c r="G1167" i="12"/>
  <c r="I1167" i="12"/>
  <c r="G1288" i="12"/>
  <c r="I1288" i="12" s="1"/>
  <c r="G1355" i="12"/>
  <c r="I1355" i="12" s="1"/>
  <c r="G1387" i="12"/>
  <c r="I1387" i="12" s="1"/>
  <c r="G1419" i="12"/>
  <c r="I1419" i="12" s="1"/>
  <c r="I1451" i="12"/>
  <c r="G1451" i="12"/>
  <c r="G1483" i="12"/>
  <c r="I1483" i="12" s="1"/>
  <c r="G1515" i="12"/>
  <c r="I1515" i="12" s="1"/>
  <c r="G1004" i="12"/>
  <c r="I1004" i="12" s="1"/>
  <c r="G1132" i="12"/>
  <c r="I1132" i="12" s="1"/>
  <c r="G1260" i="12"/>
  <c r="I1260" i="12"/>
  <c r="L963" i="16"/>
  <c r="G963" i="16"/>
  <c r="L1059" i="16"/>
  <c r="G1059" i="16"/>
  <c r="L1147" i="16"/>
  <c r="G1147" i="16"/>
  <c r="L1227" i="16"/>
  <c r="G1227" i="16"/>
  <c r="L1315" i="16"/>
  <c r="G1315" i="16"/>
  <c r="K1017" i="12"/>
  <c r="J1018" i="12" s="1"/>
  <c r="G1108" i="12"/>
  <c r="I1108" i="12" s="1"/>
  <c r="G1055" i="12"/>
  <c r="I1055" i="12"/>
  <c r="G1391" i="12"/>
  <c r="I1391" i="12" s="1"/>
  <c r="L987" i="16"/>
  <c r="G987" i="16"/>
  <c r="L1067" i="16"/>
  <c r="G1067" i="16"/>
  <c r="L1155" i="16"/>
  <c r="G1155" i="16"/>
  <c r="L1243" i="16"/>
  <c r="G1243" i="16"/>
  <c r="G971" i="12"/>
  <c r="I971" i="12" s="1"/>
  <c r="G965" i="12"/>
  <c r="I965" i="12" s="1"/>
  <c r="G995" i="12"/>
  <c r="I995" i="12" s="1"/>
  <c r="G1183" i="12"/>
  <c r="I1183" i="12" s="1"/>
  <c r="I1359" i="12"/>
  <c r="G1359" i="12"/>
  <c r="G1455" i="12"/>
  <c r="I1455" i="12" s="1"/>
  <c r="G1487" i="12"/>
  <c r="I1487" i="12" s="1"/>
  <c r="G1519" i="12"/>
  <c r="I1519" i="12" s="1"/>
  <c r="G1148" i="12"/>
  <c r="I1148" i="12" s="1"/>
  <c r="G1272" i="12"/>
  <c r="I1272" i="12" s="1"/>
  <c r="H1438" i="11"/>
  <c r="I1438" i="11" s="1"/>
  <c r="G1095" i="12"/>
  <c r="I1095" i="12" s="1"/>
  <c r="G1223" i="12"/>
  <c r="I1223" i="12" s="1"/>
  <c r="G1000" i="12"/>
  <c r="I1000" i="12" s="1"/>
  <c r="G1124" i="12"/>
  <c r="I1124" i="12" s="1"/>
  <c r="G1252" i="12"/>
  <c r="I1252" i="12" s="1"/>
  <c r="G975" i="12"/>
  <c r="I975" i="12" s="1"/>
  <c r="G1071" i="12"/>
  <c r="I1071" i="12" s="1"/>
  <c r="G1199" i="12"/>
  <c r="I1199" i="12" s="1"/>
  <c r="G1323" i="12"/>
  <c r="I1323" i="12" s="1"/>
  <c r="G1363" i="12"/>
  <c r="I1363" i="12" s="1"/>
  <c r="I1395" i="12"/>
  <c r="G1395" i="12"/>
  <c r="G1427" i="12"/>
  <c r="I1427" i="12" s="1"/>
  <c r="G1459" i="12"/>
  <c r="I1459" i="12" s="1"/>
  <c r="G1491" i="12"/>
  <c r="I1491" i="12" s="1"/>
  <c r="I1523" i="12"/>
  <c r="G1523" i="12"/>
  <c r="G1442" i="12"/>
  <c r="I1442" i="12" s="1"/>
  <c r="I1097" i="12"/>
  <c r="G1097" i="12"/>
  <c r="G1236" i="12"/>
  <c r="I1236" i="12" s="1"/>
  <c r="G1315" i="12"/>
  <c r="I1315" i="12" s="1"/>
  <c r="I1423" i="12"/>
  <c r="G1423" i="12"/>
  <c r="G1020" i="12"/>
  <c r="I1020" i="12" s="1"/>
  <c r="I1426" i="11"/>
  <c r="L962" i="16"/>
  <c r="G962" i="16"/>
  <c r="L1026" i="16"/>
  <c r="G1026" i="16"/>
  <c r="L1090" i="16"/>
  <c r="G1090" i="16"/>
  <c r="L1154" i="16"/>
  <c r="G1154" i="16"/>
  <c r="L1218" i="16"/>
  <c r="G1218" i="16"/>
  <c r="L1282" i="16"/>
  <c r="G1282" i="16"/>
  <c r="L1346" i="16"/>
  <c r="G1346" i="16"/>
  <c r="G1410" i="16"/>
  <c r="L1410" i="16"/>
  <c r="L1474" i="16"/>
  <c r="G1474" i="16"/>
  <c r="L983" i="16"/>
  <c r="G983" i="16"/>
  <c r="L1223" i="16"/>
  <c r="G1223" i="16"/>
  <c r="L1527" i="16"/>
  <c r="G1527" i="16"/>
  <c r="L1256" i="16"/>
  <c r="G1256" i="16"/>
  <c r="L1303" i="16"/>
  <c r="G1303" i="16"/>
  <c r="L1248" i="16"/>
  <c r="G1248" i="16"/>
  <c r="L1004" i="16"/>
  <c r="G1004" i="16"/>
  <c r="L1068" i="16"/>
  <c r="G1068" i="16"/>
  <c r="L1132" i="16"/>
  <c r="G1132" i="16"/>
  <c r="L1196" i="16"/>
  <c r="G1196" i="16"/>
  <c r="L1260" i="16"/>
  <c r="G1260" i="16"/>
  <c r="L1324" i="16"/>
  <c r="G1324" i="16"/>
  <c r="L1015" i="16"/>
  <c r="G1015" i="16"/>
  <c r="L1295" i="16"/>
  <c r="G1295" i="16"/>
  <c r="L1008" i="16"/>
  <c r="G1008" i="16"/>
  <c r="G1336" i="16"/>
  <c r="L1336" i="16"/>
  <c r="G1013" i="16"/>
  <c r="L1013" i="16"/>
  <c r="G1077" i="16"/>
  <c r="L1077" i="16"/>
  <c r="L1141" i="16"/>
  <c r="G1141" i="16"/>
  <c r="L1205" i="16"/>
  <c r="G1205" i="16"/>
  <c r="L1269" i="16"/>
  <c r="G1269" i="16"/>
  <c r="L1333" i="16"/>
  <c r="G1333" i="16"/>
  <c r="L1397" i="16"/>
  <c r="G1397" i="16"/>
  <c r="I1461" i="11"/>
  <c r="L1461" i="16"/>
  <c r="G1461" i="16"/>
  <c r="L1525" i="16"/>
  <c r="G1525" i="16"/>
  <c r="L1359" i="16"/>
  <c r="G1359" i="16"/>
  <c r="L1152" i="16"/>
  <c r="G1152" i="16"/>
  <c r="L990" i="16"/>
  <c r="G990" i="16"/>
  <c r="L1054" i="16"/>
  <c r="G1054" i="16"/>
  <c r="L1118" i="16"/>
  <c r="G1118" i="16"/>
  <c r="L1182" i="16"/>
  <c r="G1182" i="16"/>
  <c r="L1246" i="16"/>
  <c r="G1246" i="16"/>
  <c r="G1310" i="16"/>
  <c r="L1310" i="16"/>
  <c r="G1374" i="16"/>
  <c r="L1374" i="16"/>
  <c r="G1438" i="16"/>
  <c r="L1438" i="16"/>
  <c r="G1502" i="16"/>
  <c r="L1502" i="16"/>
  <c r="L1112" i="16"/>
  <c r="G1112" i="16"/>
  <c r="L985" i="16"/>
  <c r="G985" i="16"/>
  <c r="L1049" i="16"/>
  <c r="G1049" i="16"/>
  <c r="L959" i="16"/>
  <c r="G959" i="16"/>
  <c r="L1239" i="16"/>
  <c r="G1239" i="16"/>
  <c r="L1016" i="16"/>
  <c r="G1016" i="16"/>
  <c r="G1360" i="16"/>
  <c r="L1360" i="16"/>
  <c r="G992" i="12"/>
  <c r="I992" i="12" s="1"/>
  <c r="G1012" i="12"/>
  <c r="I1012" i="12" s="1"/>
  <c r="G1140" i="12"/>
  <c r="I1140" i="12" s="1"/>
  <c r="G1263" i="12"/>
  <c r="I1263" i="12" s="1"/>
  <c r="G983" i="12"/>
  <c r="I983" i="12" s="1"/>
  <c r="G1052" i="12"/>
  <c r="I1052" i="12" s="1"/>
  <c r="G1180" i="12"/>
  <c r="I1180" i="12" s="1"/>
  <c r="G1304" i="12"/>
  <c r="I1304" i="12"/>
  <c r="L1098" i="16"/>
  <c r="G1098" i="16"/>
  <c r="L1418" i="16"/>
  <c r="G1418" i="16"/>
  <c r="G1296" i="16"/>
  <c r="L1296" i="16"/>
  <c r="L1140" i="16"/>
  <c r="G1140" i="16"/>
  <c r="L1335" i="16"/>
  <c r="G1335" i="16"/>
  <c r="L1213" i="16"/>
  <c r="G1213" i="16"/>
  <c r="L1023" i="16"/>
  <c r="G1023" i="16"/>
  <c r="L998" i="16"/>
  <c r="G998" i="16"/>
  <c r="L1062" i="16"/>
  <c r="G1062" i="16"/>
  <c r="G1126" i="16"/>
  <c r="L1126" i="16"/>
  <c r="G1382" i="16"/>
  <c r="L1382" i="16"/>
  <c r="G1510" i="16"/>
  <c r="L1510" i="16"/>
  <c r="L1176" i="16"/>
  <c r="G1176" i="16"/>
  <c r="I993" i="11"/>
  <c r="L993" i="16"/>
  <c r="G993" i="16"/>
  <c r="L1057" i="16"/>
  <c r="G1057" i="16"/>
  <c r="L1007" i="16"/>
  <c r="G1007" i="16"/>
  <c r="L1279" i="16"/>
  <c r="G1279" i="16"/>
  <c r="L1056" i="16"/>
  <c r="G1056" i="16"/>
  <c r="G1096" i="12"/>
  <c r="I1096" i="12" s="1"/>
  <c r="G1224" i="12"/>
  <c r="I1224" i="12" s="1"/>
  <c r="G1007" i="12"/>
  <c r="I1007" i="12" s="1"/>
  <c r="G1103" i="12"/>
  <c r="I1103" i="12" s="1"/>
  <c r="G1231" i="12"/>
  <c r="I1231" i="12" s="1"/>
  <c r="I1339" i="12"/>
  <c r="G1339" i="12"/>
  <c r="G1371" i="12"/>
  <c r="I1371" i="12" s="1"/>
  <c r="G1403" i="12"/>
  <c r="I1403" i="12" s="1"/>
  <c r="G1435" i="12"/>
  <c r="I1435" i="12" s="1"/>
  <c r="I1467" i="12"/>
  <c r="G1467" i="12"/>
  <c r="I1499" i="12"/>
  <c r="G1499" i="12"/>
  <c r="G1531" i="12"/>
  <c r="I1531" i="12" s="1"/>
  <c r="G1209" i="12"/>
  <c r="I1209" i="12" s="1"/>
  <c r="K1209" i="12" s="1"/>
  <c r="J1210" i="12" s="1"/>
  <c r="I1422" i="12"/>
  <c r="G1422" i="12"/>
  <c r="K1281" i="12"/>
  <c r="J1282" i="12" s="1"/>
  <c r="L970" i="16"/>
  <c r="G970" i="16"/>
  <c r="L1290" i="16"/>
  <c r="G1290" i="16"/>
  <c r="L1263" i="16"/>
  <c r="G1263" i="16"/>
  <c r="L1012" i="16"/>
  <c r="G1012" i="16"/>
  <c r="L1047" i="16"/>
  <c r="G1047" i="16"/>
  <c r="L1085" i="16"/>
  <c r="G1085" i="16"/>
  <c r="I1341" i="11"/>
  <c r="L1341" i="16"/>
  <c r="G1341" i="16"/>
  <c r="L1391" i="16"/>
  <c r="G1391" i="16"/>
  <c r="G1446" i="16"/>
  <c r="L1446" i="16"/>
  <c r="L978" i="16"/>
  <c r="G978" i="16"/>
  <c r="L1170" i="16"/>
  <c r="G1170" i="16"/>
  <c r="L1426" i="16"/>
  <c r="G1426" i="16"/>
  <c r="L1287" i="16"/>
  <c r="G1287" i="16"/>
  <c r="L1352" i="16"/>
  <c r="G1352" i="16"/>
  <c r="L1212" i="16"/>
  <c r="G1212" i="16"/>
  <c r="L1087" i="16"/>
  <c r="G1087" i="16"/>
  <c r="L965" i="16"/>
  <c r="G965" i="16"/>
  <c r="L1093" i="16"/>
  <c r="G1093" i="16"/>
  <c r="L1157" i="16"/>
  <c r="G1157" i="16"/>
  <c r="I1221" i="11"/>
  <c r="L1221" i="16"/>
  <c r="G1221" i="16"/>
  <c r="L1477" i="16"/>
  <c r="G1477" i="16"/>
  <c r="L1079" i="16"/>
  <c r="G1079" i="16"/>
  <c r="L1431" i="16"/>
  <c r="G1431" i="16"/>
  <c r="G1280" i="16"/>
  <c r="L1280" i="16"/>
  <c r="L1006" i="16"/>
  <c r="G1006" i="16"/>
  <c r="L1070" i="16"/>
  <c r="G1070" i="16"/>
  <c r="L1134" i="16"/>
  <c r="G1134" i="16"/>
  <c r="L1198" i="16"/>
  <c r="G1198" i="16"/>
  <c r="L1262" i="16"/>
  <c r="G1262" i="16"/>
  <c r="L1326" i="16"/>
  <c r="G1326" i="16"/>
  <c r="L1390" i="16"/>
  <c r="G1390" i="16"/>
  <c r="L1454" i="16"/>
  <c r="G1454" i="16"/>
  <c r="L1518" i="16"/>
  <c r="G1518" i="16"/>
  <c r="G1224" i="16"/>
  <c r="L1224" i="16"/>
  <c r="L1001" i="16"/>
  <c r="G1001" i="16"/>
  <c r="L1065" i="16"/>
  <c r="G1065" i="16"/>
  <c r="I1065" i="11"/>
  <c r="L1039" i="16"/>
  <c r="G1039" i="16"/>
  <c r="L1319" i="16"/>
  <c r="G1319" i="16"/>
  <c r="L1096" i="16"/>
  <c r="G1096" i="16"/>
  <c r="G999" i="12"/>
  <c r="I999" i="12" s="1"/>
  <c r="G1112" i="12"/>
  <c r="I1112" i="12" s="1"/>
  <c r="G1240" i="12"/>
  <c r="I1240" i="12" s="1"/>
  <c r="G1044" i="12"/>
  <c r="I1044" i="12" s="1"/>
  <c r="G1172" i="12"/>
  <c r="I1172" i="12" s="1"/>
  <c r="G1287" i="12"/>
  <c r="I1287" i="12" s="1"/>
  <c r="G1222" i="12"/>
  <c r="I1222" i="12" s="1"/>
  <c r="G1317" i="12"/>
  <c r="I1317" i="12"/>
  <c r="K1317" i="12" s="1"/>
  <c r="J1318" i="12" s="1"/>
  <c r="L1034" i="16"/>
  <c r="G1034" i="16"/>
  <c r="L1354" i="16"/>
  <c r="G1354" i="16"/>
  <c r="L968" i="16"/>
  <c r="G968" i="16"/>
  <c r="L1076" i="16"/>
  <c r="G1076" i="16"/>
  <c r="G1332" i="16"/>
  <c r="L1332" i="16"/>
  <c r="I957" i="11"/>
  <c r="L957" i="16"/>
  <c r="G957" i="16"/>
  <c r="L1277" i="16"/>
  <c r="G1277" i="16"/>
  <c r="L1216" i="16"/>
  <c r="G1216" i="16"/>
  <c r="L1254" i="16"/>
  <c r="G1254" i="16"/>
  <c r="L1042" i="16"/>
  <c r="G1042" i="16"/>
  <c r="L1234" i="16"/>
  <c r="G1234" i="16"/>
  <c r="L1362" i="16"/>
  <c r="G1362" i="16"/>
  <c r="L1000" i="16"/>
  <c r="G1000" i="16"/>
  <c r="L1020" i="16"/>
  <c r="G1020" i="16"/>
  <c r="L1276" i="16"/>
  <c r="G1276" i="16"/>
  <c r="L1080" i="16"/>
  <c r="G1080" i="16"/>
  <c r="L1285" i="16"/>
  <c r="G1285" i="16"/>
  <c r="L1178" i="16"/>
  <c r="G1178" i="16"/>
  <c r="L1370" i="16"/>
  <c r="G1370" i="16"/>
  <c r="L1055" i="16"/>
  <c r="G1055" i="16"/>
  <c r="L1327" i="16"/>
  <c r="G1327" i="16"/>
  <c r="L1455" i="16"/>
  <c r="G1455" i="16"/>
  <c r="L964" i="16"/>
  <c r="G964" i="16"/>
  <c r="L1028" i="16"/>
  <c r="G1028" i="16"/>
  <c r="L1092" i="16"/>
  <c r="G1092" i="16"/>
  <c r="L1156" i="16"/>
  <c r="G1156" i="16"/>
  <c r="L1220" i="16"/>
  <c r="G1220" i="16"/>
  <c r="L1284" i="16"/>
  <c r="G1284" i="16"/>
  <c r="L1348" i="16"/>
  <c r="G1348" i="16"/>
  <c r="L1111" i="16"/>
  <c r="G1111" i="16"/>
  <c r="L1407" i="16"/>
  <c r="G1407" i="16"/>
  <c r="L1120" i="16"/>
  <c r="G1120" i="16"/>
  <c r="L973" i="16"/>
  <c r="G973" i="16"/>
  <c r="L1037" i="16"/>
  <c r="G1037" i="16"/>
  <c r="L1101" i="16"/>
  <c r="G1101" i="16"/>
  <c r="L1165" i="16"/>
  <c r="G1165" i="16"/>
  <c r="L1229" i="16"/>
  <c r="G1229" i="16"/>
  <c r="I1293" i="11"/>
  <c r="L1293" i="16"/>
  <c r="G1293" i="16"/>
  <c r="L1357" i="16"/>
  <c r="G1357" i="16"/>
  <c r="L1421" i="16"/>
  <c r="G1421" i="16"/>
  <c r="I1485" i="11"/>
  <c r="L1485" i="16"/>
  <c r="G1485" i="16"/>
  <c r="L1127" i="16"/>
  <c r="G1127" i="16"/>
  <c r="L1471" i="16"/>
  <c r="G1471" i="16"/>
  <c r="G1328" i="16"/>
  <c r="L1328" i="16"/>
  <c r="L1014" i="16"/>
  <c r="G1014" i="16"/>
  <c r="L1078" i="16"/>
  <c r="G1078" i="16"/>
  <c r="G1142" i="16"/>
  <c r="L1142" i="16"/>
  <c r="G1206" i="16"/>
  <c r="L1206" i="16"/>
  <c r="L1270" i="16"/>
  <c r="G1270" i="16"/>
  <c r="G1334" i="16"/>
  <c r="L1334" i="16"/>
  <c r="G1398" i="16"/>
  <c r="L1398" i="16"/>
  <c r="G1462" i="16"/>
  <c r="L1462" i="16"/>
  <c r="G1526" i="16"/>
  <c r="L1526" i="16"/>
  <c r="G1272" i="16"/>
  <c r="L1272" i="16"/>
  <c r="L1009" i="16"/>
  <c r="G1009" i="16"/>
  <c r="L1073" i="16"/>
  <c r="G1073" i="16"/>
  <c r="L1071" i="16"/>
  <c r="G1071" i="16"/>
  <c r="L1367" i="16"/>
  <c r="G1367" i="16"/>
  <c r="L1136" i="16"/>
  <c r="G1136" i="16"/>
  <c r="G1031" i="12"/>
  <c r="I1031" i="12" s="1"/>
  <c r="G1159" i="12"/>
  <c r="I1159" i="12" s="1"/>
  <c r="G1291" i="12"/>
  <c r="I1291" i="12"/>
  <c r="G1005" i="12"/>
  <c r="I1005" i="12" s="1"/>
  <c r="K1005" i="12" s="1"/>
  <c r="J1006" i="12" s="1"/>
  <c r="G1128" i="12"/>
  <c r="I1128" i="12" s="1"/>
  <c r="G1256" i="12"/>
  <c r="I1256" i="12" s="1"/>
  <c r="G1038" i="12"/>
  <c r="I1038" i="12" s="1"/>
  <c r="L1241" i="16"/>
  <c r="G1241" i="16"/>
  <c r="I1521" i="11"/>
  <c r="L1521" i="16"/>
  <c r="G1521" i="16"/>
  <c r="L1226" i="16"/>
  <c r="G1226" i="16"/>
  <c r="L999" i="16"/>
  <c r="G999" i="16"/>
  <c r="G1304" i="16"/>
  <c r="L1304" i="16"/>
  <c r="L1268" i="16"/>
  <c r="G1268" i="16"/>
  <c r="L1048" i="16"/>
  <c r="G1048" i="16"/>
  <c r="L1149" i="16"/>
  <c r="G1149" i="16"/>
  <c r="L1469" i="16"/>
  <c r="G1469" i="16"/>
  <c r="L1190" i="16"/>
  <c r="G1190" i="16"/>
  <c r="L1298" i="16"/>
  <c r="G1298" i="16"/>
  <c r="L1031" i="16"/>
  <c r="G1031" i="16"/>
  <c r="L1399" i="16"/>
  <c r="G1399" i="16"/>
  <c r="L1148" i="16"/>
  <c r="G1148" i="16"/>
  <c r="L1375" i="16"/>
  <c r="G1375" i="16"/>
  <c r="L1413" i="16"/>
  <c r="G1413" i="16"/>
  <c r="L1050" i="16"/>
  <c r="G1050" i="16"/>
  <c r="L1242" i="16"/>
  <c r="G1242" i="16"/>
  <c r="L1434" i="16"/>
  <c r="G1434" i="16"/>
  <c r="L975" i="16"/>
  <c r="G975" i="16"/>
  <c r="I1413" i="11"/>
  <c r="L1122" i="16"/>
  <c r="G1122" i="16"/>
  <c r="G957" i="12"/>
  <c r="I957" i="12" s="1"/>
  <c r="K957" i="12" s="1"/>
  <c r="J958" i="12" s="1"/>
  <c r="G1047" i="12"/>
  <c r="I1047" i="12" s="1"/>
  <c r="G1175" i="12"/>
  <c r="I1175" i="12"/>
  <c r="G1312" i="12"/>
  <c r="I1312" i="12"/>
  <c r="G1016" i="12"/>
  <c r="I1016" i="12"/>
  <c r="G997" i="12"/>
  <c r="I997" i="12" s="1"/>
  <c r="G1116" i="12"/>
  <c r="I1116" i="12" s="1"/>
  <c r="G1244" i="12"/>
  <c r="I1244" i="12" s="1"/>
  <c r="L1051" i="16"/>
  <c r="G1051" i="16"/>
  <c r="L1131" i="16"/>
  <c r="G1131" i="16"/>
  <c r="L1219" i="16"/>
  <c r="G1219" i="16"/>
  <c r="L1307" i="16"/>
  <c r="G1307" i="16"/>
  <c r="G1137" i="12"/>
  <c r="I1137" i="12" s="1"/>
  <c r="K1137" i="12" s="1"/>
  <c r="J1138" i="12" s="1"/>
  <c r="G1273" i="16"/>
  <c r="L1273" i="16"/>
  <c r="L1018" i="16"/>
  <c r="G1018" i="16"/>
  <c r="L1082" i="16"/>
  <c r="G1082" i="16"/>
  <c r="L1146" i="16"/>
  <c r="G1146" i="16"/>
  <c r="L1210" i="16"/>
  <c r="G1210" i="16"/>
  <c r="L1274" i="16"/>
  <c r="G1274" i="16"/>
  <c r="L1338" i="16"/>
  <c r="G1338" i="16"/>
  <c r="L1402" i="16"/>
  <c r="G1402" i="16"/>
  <c r="L1466" i="16"/>
  <c r="G1466" i="16"/>
  <c r="L1530" i="16"/>
  <c r="G1530" i="16"/>
  <c r="L1191" i="16"/>
  <c r="G1191" i="16"/>
  <c r="L1487" i="16"/>
  <c r="G1487" i="16"/>
  <c r="G1208" i="16"/>
  <c r="L1208" i="16"/>
  <c r="L1247" i="16"/>
  <c r="G1247" i="16"/>
  <c r="L1192" i="16"/>
  <c r="G1192" i="16"/>
  <c r="L996" i="16"/>
  <c r="G996" i="16"/>
  <c r="L1060" i="16"/>
  <c r="G1060" i="16"/>
  <c r="L1124" i="16"/>
  <c r="G1124" i="16"/>
  <c r="G1188" i="16"/>
  <c r="L1188" i="16"/>
  <c r="G1252" i="16"/>
  <c r="L1252" i="16"/>
  <c r="L1316" i="16"/>
  <c r="G1316" i="16"/>
  <c r="L991" i="16"/>
  <c r="G991" i="16"/>
  <c r="L1255" i="16"/>
  <c r="G1255" i="16"/>
  <c r="L976" i="16"/>
  <c r="G976" i="16"/>
  <c r="G1288" i="16"/>
  <c r="L1288" i="16"/>
  <c r="I1005" i="11"/>
  <c r="L1005" i="16"/>
  <c r="G1005" i="16"/>
  <c r="L1069" i="16"/>
  <c r="G1069" i="16"/>
  <c r="L1133" i="16"/>
  <c r="G1133" i="16"/>
  <c r="I1197" i="11"/>
  <c r="L1197" i="16"/>
  <c r="G1197" i="16"/>
  <c r="L1261" i="16"/>
  <c r="G1261" i="16"/>
  <c r="L1325" i="16"/>
  <c r="G1325" i="16"/>
  <c r="I1389" i="11"/>
  <c r="L1389" i="11" s="1"/>
  <c r="L1389" i="16"/>
  <c r="G1389" i="16"/>
  <c r="L1453" i="16"/>
  <c r="G1453" i="16"/>
  <c r="L1517" i="16"/>
  <c r="G1517" i="16"/>
  <c r="L1311" i="16"/>
  <c r="G1311" i="16"/>
  <c r="L1104" i="16"/>
  <c r="G1104" i="16"/>
  <c r="L982" i="16"/>
  <c r="G982" i="16"/>
  <c r="L1046" i="16"/>
  <c r="G1046" i="16"/>
  <c r="L1110" i="16"/>
  <c r="G1110" i="16"/>
  <c r="G1174" i="16"/>
  <c r="L1174" i="16"/>
  <c r="L1238" i="16"/>
  <c r="G1238" i="16"/>
  <c r="G1302" i="16"/>
  <c r="L1302" i="16"/>
  <c r="G1366" i="16"/>
  <c r="L1366" i="16"/>
  <c r="G1430" i="16"/>
  <c r="L1430" i="16"/>
  <c r="G1494" i="16"/>
  <c r="L1494" i="16"/>
  <c r="L1072" i="16"/>
  <c r="G1072" i="16"/>
  <c r="L977" i="16"/>
  <c r="G977" i="16"/>
  <c r="L1041" i="16"/>
  <c r="G1041" i="16"/>
  <c r="L1105" i="16"/>
  <c r="G1105" i="16"/>
  <c r="L1207" i="16"/>
  <c r="G1207" i="16"/>
  <c r="L960" i="16"/>
  <c r="G960" i="16"/>
  <c r="L1312" i="16"/>
  <c r="G1312" i="16"/>
  <c r="G1015" i="12"/>
  <c r="I1015" i="12" s="1"/>
  <c r="G1127" i="12"/>
  <c r="I1127" i="12" s="1"/>
  <c r="G1255" i="12"/>
  <c r="I1255" i="12"/>
  <c r="G980" i="12"/>
  <c r="I980" i="12" s="1"/>
  <c r="G1064" i="12"/>
  <c r="I1064" i="12" s="1"/>
  <c r="G1192" i="12"/>
  <c r="I1192" i="12" s="1"/>
  <c r="G1320" i="12"/>
  <c r="I1320" i="12"/>
  <c r="I967" i="12"/>
  <c r="G1076" i="12"/>
  <c r="I1076" i="12"/>
  <c r="G1204" i="12"/>
  <c r="I1204" i="12"/>
  <c r="G1308" i="12"/>
  <c r="I1308" i="12" s="1"/>
  <c r="G1023" i="12"/>
  <c r="I1023" i="12" s="1"/>
  <c r="G1135" i="12"/>
  <c r="I1135" i="12"/>
  <c r="G1264" i="12"/>
  <c r="I1264" i="12"/>
  <c r="G1347" i="12"/>
  <c r="I1347" i="12" s="1"/>
  <c r="G1379" i="12"/>
  <c r="I1379" i="12" s="1"/>
  <c r="G1411" i="12"/>
  <c r="I1411" i="12" s="1"/>
  <c r="G1443" i="12"/>
  <c r="I1443" i="12" s="1"/>
  <c r="G1475" i="12"/>
  <c r="I1475" i="12" s="1"/>
  <c r="G1507" i="12"/>
  <c r="I1507" i="12" s="1"/>
  <c r="G963" i="12"/>
  <c r="I963" i="12"/>
  <c r="G1084" i="12"/>
  <c r="I1084" i="12" s="1"/>
  <c r="G1212" i="12"/>
  <c r="I1212" i="12" s="1"/>
  <c r="G1332" i="12"/>
  <c r="I1332" i="12"/>
  <c r="L1019" i="16"/>
  <c r="G1019" i="16"/>
  <c r="L1115" i="16"/>
  <c r="G1115" i="16"/>
  <c r="L1195" i="16"/>
  <c r="G1195" i="16"/>
  <c r="L1283" i="16"/>
  <c r="G1283" i="16"/>
  <c r="I1185" i="11"/>
  <c r="L1185" i="16"/>
  <c r="G1185" i="16"/>
  <c r="L1457" i="16"/>
  <c r="G1457" i="16"/>
  <c r="G977" i="12"/>
  <c r="I977" i="12" s="1"/>
  <c r="F95" i="22"/>
  <c r="I95" i="22" s="1"/>
  <c r="F103" i="22"/>
  <c r="I103" i="22" s="1"/>
  <c r="F111" i="22"/>
  <c r="I111" i="22" s="1"/>
  <c r="I1273" i="12"/>
  <c r="G1313" i="12"/>
  <c r="I1313" i="12"/>
  <c r="I1345" i="12"/>
  <c r="I1409" i="12"/>
  <c r="F129" i="22"/>
  <c r="I129" i="22" s="1"/>
  <c r="I1473" i="12"/>
  <c r="K1473" i="12" s="1"/>
  <c r="J1474" i="12" s="1"/>
  <c r="L1193" i="16"/>
  <c r="G1193" i="16"/>
  <c r="L1481" i="16"/>
  <c r="G1481" i="16"/>
  <c r="I986" i="12"/>
  <c r="G1050" i="12"/>
  <c r="I1050" i="12" s="1"/>
  <c r="I1074" i="12"/>
  <c r="G1178" i="12"/>
  <c r="I1178" i="12" s="1"/>
  <c r="I1202" i="12"/>
  <c r="G1290" i="12"/>
  <c r="I1290" i="12"/>
  <c r="L1376" i="16"/>
  <c r="G1376" i="16"/>
  <c r="L1440" i="16"/>
  <c r="G1440" i="16"/>
  <c r="L1504" i="16"/>
  <c r="G1504" i="16"/>
  <c r="L1249" i="16"/>
  <c r="G1249" i="16"/>
  <c r="L1497" i="16"/>
  <c r="G1497" i="16"/>
  <c r="L1297" i="16"/>
  <c r="G1297" i="16"/>
  <c r="G1002" i="12"/>
  <c r="I1002" i="12" s="1"/>
  <c r="I1006" i="12"/>
  <c r="G1524" i="16"/>
  <c r="L1524" i="16"/>
  <c r="I1293" i="12"/>
  <c r="K1293" i="12" s="1"/>
  <c r="J1294" i="12" s="1"/>
  <c r="G1093" i="12"/>
  <c r="I1093" i="12" s="1"/>
  <c r="I1221" i="12"/>
  <c r="K1221" i="12" s="1"/>
  <c r="J1222" i="12" s="1"/>
  <c r="G1221" i="12"/>
  <c r="F130" i="22"/>
  <c r="I130" i="22" s="1"/>
  <c r="L1339" i="16"/>
  <c r="G1339" i="16"/>
  <c r="L1419" i="16"/>
  <c r="G1419" i="16"/>
  <c r="L1499" i="16"/>
  <c r="G1499" i="16"/>
  <c r="G1492" i="16"/>
  <c r="L1492" i="16"/>
  <c r="G1143" i="12"/>
  <c r="I1143" i="12"/>
  <c r="G1279" i="12"/>
  <c r="I1279" i="12"/>
  <c r="G987" i="12"/>
  <c r="I987" i="12" s="1"/>
  <c r="G1080" i="12"/>
  <c r="I1080" i="12"/>
  <c r="G1208" i="12"/>
  <c r="I1208" i="12"/>
  <c r="G1327" i="12"/>
  <c r="I1327" i="12"/>
  <c r="G989" i="12"/>
  <c r="I989" i="12" s="1"/>
  <c r="G1092" i="12"/>
  <c r="I1092" i="12"/>
  <c r="G1220" i="12"/>
  <c r="I1220" i="12"/>
  <c r="G960" i="12"/>
  <c r="I960" i="12"/>
  <c r="G1029" i="12"/>
  <c r="I1029" i="12" s="1"/>
  <c r="K1029" i="12" s="1"/>
  <c r="J1030" i="12" s="1"/>
  <c r="G1151" i="12"/>
  <c r="I1151" i="12" s="1"/>
  <c r="G1276" i="12"/>
  <c r="I1276" i="12" s="1"/>
  <c r="G1351" i="12"/>
  <c r="I1351" i="12" s="1"/>
  <c r="G1383" i="12"/>
  <c r="I1383" i="12" s="1"/>
  <c r="G1415" i="12"/>
  <c r="I1415" i="12" s="1"/>
  <c r="G1447" i="12"/>
  <c r="I1447" i="12" s="1"/>
  <c r="G1479" i="12"/>
  <c r="I1479" i="12" s="1"/>
  <c r="G1511" i="12"/>
  <c r="I1511" i="12" s="1"/>
  <c r="G1100" i="12"/>
  <c r="I1100" i="12" s="1"/>
  <c r="G1228" i="12"/>
  <c r="I1228" i="12" s="1"/>
  <c r="L1027" i="16"/>
  <c r="G1027" i="16"/>
  <c r="L1123" i="16"/>
  <c r="G1123" i="16"/>
  <c r="L1211" i="16"/>
  <c r="G1211" i="16"/>
  <c r="L1291" i="16"/>
  <c r="G1291" i="16"/>
  <c r="L1209" i="16"/>
  <c r="G1209" i="16"/>
  <c r="L1489" i="16"/>
  <c r="G1489" i="16"/>
  <c r="I1182" i="12"/>
  <c r="I1369" i="12"/>
  <c r="I1433" i="12"/>
  <c r="F131" i="22"/>
  <c r="I131" i="22" s="1"/>
  <c r="I1497" i="12"/>
  <c r="K1497" i="12" s="1"/>
  <c r="J1498" i="12" s="1"/>
  <c r="L1233" i="16"/>
  <c r="G1233" i="16"/>
  <c r="L1513" i="16"/>
  <c r="G1513" i="16"/>
  <c r="G1270" i="12"/>
  <c r="I1270" i="12"/>
  <c r="I1026" i="12"/>
  <c r="I1154" i="12"/>
  <c r="G1322" i="12"/>
  <c r="I1322" i="12" s="1"/>
  <c r="L1384" i="16"/>
  <c r="G1384" i="16"/>
  <c r="L1448" i="16"/>
  <c r="G1448" i="16"/>
  <c r="L1512" i="16"/>
  <c r="G1512" i="16"/>
  <c r="G1281" i="16"/>
  <c r="L1281" i="16"/>
  <c r="L1529" i="16"/>
  <c r="G1529" i="16"/>
  <c r="L1337" i="16"/>
  <c r="G1337" i="16"/>
  <c r="G958" i="12"/>
  <c r="I958" i="12" s="1"/>
  <c r="G1182" i="12"/>
  <c r="L1388" i="16"/>
  <c r="G1388" i="16"/>
  <c r="G1310" i="12"/>
  <c r="I1310" i="12" s="1"/>
  <c r="I1045" i="12"/>
  <c r="I1069" i="12"/>
  <c r="I1173" i="12"/>
  <c r="K1173" i="12" s="1"/>
  <c r="J1174" i="12" s="1"/>
  <c r="I1197" i="12"/>
  <c r="K1197" i="12" s="1"/>
  <c r="J1198" i="12" s="1"/>
  <c r="F110" i="22"/>
  <c r="I110" i="22" s="1"/>
  <c r="F112" i="22"/>
  <c r="I112" i="22" s="1"/>
  <c r="F114" i="22"/>
  <c r="I114" i="22" s="1"/>
  <c r="I1309" i="12"/>
  <c r="I1381" i="12"/>
  <c r="I1445" i="12"/>
  <c r="F132" i="22"/>
  <c r="I132" i="22" s="1"/>
  <c r="I1509" i="12"/>
  <c r="K1509" i="12" s="1"/>
  <c r="J1510" i="12" s="1"/>
  <c r="K1510" i="12" s="1"/>
  <c r="J1511" i="12" s="1"/>
  <c r="L971" i="16"/>
  <c r="G971" i="16"/>
  <c r="L1347" i="16"/>
  <c r="G1347" i="16"/>
  <c r="L1427" i="16"/>
  <c r="G1427" i="16"/>
  <c r="L1515" i="16"/>
  <c r="G1515" i="16"/>
  <c r="L1516" i="16"/>
  <c r="G1516" i="16"/>
  <c r="G1130" i="12"/>
  <c r="I1130" i="12" s="1"/>
  <c r="G1329" i="12"/>
  <c r="I1329" i="12" s="1"/>
  <c r="I1393" i="12"/>
  <c r="I1457" i="12"/>
  <c r="I1521" i="12"/>
  <c r="K1521" i="12" s="1"/>
  <c r="J1522" i="12" s="1"/>
  <c r="K1522" i="12" s="1"/>
  <c r="J1523" i="12" s="1"/>
  <c r="G1289" i="16"/>
  <c r="L1289" i="16"/>
  <c r="G1286" i="12"/>
  <c r="I1286" i="12"/>
  <c r="G1082" i="12"/>
  <c r="I1082" i="12" s="1"/>
  <c r="I1106" i="12"/>
  <c r="I1210" i="12"/>
  <c r="I1234" i="12"/>
  <c r="K1234" i="12" s="1"/>
  <c r="J1235" i="12" s="1"/>
  <c r="K1235" i="12" s="1"/>
  <c r="J1236" i="12" s="1"/>
  <c r="G1392" i="16"/>
  <c r="L1392" i="16"/>
  <c r="G1456" i="16"/>
  <c r="L1456" i="16"/>
  <c r="G1520" i="16"/>
  <c r="L1520" i="16"/>
  <c r="I1305" i="11"/>
  <c r="L1305" i="16"/>
  <c r="G1305" i="16"/>
  <c r="I1377" i="11"/>
  <c r="L1377" i="16"/>
  <c r="G1377" i="16"/>
  <c r="L1404" i="16"/>
  <c r="G1404" i="16"/>
  <c r="I1342" i="12"/>
  <c r="I1470" i="12"/>
  <c r="G1125" i="12"/>
  <c r="I1125" i="12" s="1"/>
  <c r="K1125" i="12" s="1"/>
  <c r="J1126" i="12" s="1"/>
  <c r="I1149" i="12"/>
  <c r="K1149" i="12" s="1"/>
  <c r="J1150" i="12" s="1"/>
  <c r="K1150" i="12" s="1"/>
  <c r="J1151" i="12" s="1"/>
  <c r="F106" i="22"/>
  <c r="I106" i="22" s="1"/>
  <c r="F108" i="22"/>
  <c r="I108" i="22" s="1"/>
  <c r="I1253" i="12"/>
  <c r="G1253" i="12"/>
  <c r="I1341" i="12"/>
  <c r="K1341" i="12" s="1"/>
  <c r="J1342" i="12" s="1"/>
  <c r="K1342" i="12" s="1"/>
  <c r="J1343" i="12" s="1"/>
  <c r="I1405" i="12"/>
  <c r="I1469" i="12"/>
  <c r="F134" i="22"/>
  <c r="I134" i="22" s="1"/>
  <c r="L979" i="16"/>
  <c r="G979" i="16"/>
  <c r="L1355" i="16"/>
  <c r="G1355" i="16"/>
  <c r="L1435" i="16"/>
  <c r="G1435" i="16"/>
  <c r="L1523" i="16"/>
  <c r="G1523" i="16"/>
  <c r="L1532" i="16"/>
  <c r="G1532" i="16"/>
  <c r="I1110" i="12"/>
  <c r="G1302" i="12"/>
  <c r="I1302" i="12" s="1"/>
  <c r="G993" i="12"/>
  <c r="I993" i="12" s="1"/>
  <c r="I1353" i="12"/>
  <c r="K1353" i="12" s="1"/>
  <c r="J1354" i="12" s="1"/>
  <c r="K1354" i="12" s="1"/>
  <c r="J1355" i="12" s="1"/>
  <c r="I1417" i="12"/>
  <c r="I1481" i="12"/>
  <c r="L1321" i="16"/>
  <c r="G1321" i="16"/>
  <c r="G961" i="12"/>
  <c r="I961" i="12" s="1"/>
  <c r="G1034" i="12"/>
  <c r="I1034" i="12" s="1"/>
  <c r="I1058" i="12"/>
  <c r="I1162" i="12"/>
  <c r="K1162" i="12" s="1"/>
  <c r="J1163" i="12" s="1"/>
  <c r="K1163" i="12" s="1"/>
  <c r="J1164" i="12" s="1"/>
  <c r="G1162" i="12"/>
  <c r="I1186" i="12"/>
  <c r="K1186" i="12" s="1"/>
  <c r="J1187" i="12" s="1"/>
  <c r="K1187" i="12" s="1"/>
  <c r="J1188" i="12" s="1"/>
  <c r="I1298" i="12"/>
  <c r="G1400" i="16"/>
  <c r="L1400" i="16"/>
  <c r="G1464" i="16"/>
  <c r="L1464" i="16"/>
  <c r="G1528" i="16"/>
  <c r="L1528" i="16"/>
  <c r="I1353" i="11"/>
  <c r="L1353" i="16"/>
  <c r="G1353" i="16"/>
  <c r="L1417" i="16"/>
  <c r="G1417" i="16"/>
  <c r="G1274" i="12"/>
  <c r="I1274" i="12" s="1"/>
  <c r="I1134" i="12"/>
  <c r="G974" i="12"/>
  <c r="I974" i="12" s="1"/>
  <c r="G1070" i="12"/>
  <c r="I1070" i="12" s="1"/>
  <c r="G1134" i="12"/>
  <c r="G1294" i="12"/>
  <c r="I1294" i="12" s="1"/>
  <c r="L1420" i="16"/>
  <c r="G1420" i="16"/>
  <c r="G1077" i="12"/>
  <c r="I1077" i="12" s="1"/>
  <c r="K1077" i="12" s="1"/>
  <c r="J1078" i="12" s="1"/>
  <c r="K1078" i="12" s="1"/>
  <c r="J1079" i="12" s="1"/>
  <c r="I1101" i="12"/>
  <c r="K1101" i="12" s="1"/>
  <c r="J1102" i="12" s="1"/>
  <c r="F102" i="22"/>
  <c r="I102" i="22" s="1"/>
  <c r="F104" i="22"/>
  <c r="I104" i="22" s="1"/>
  <c r="G1205" i="12"/>
  <c r="I1205" i="12" s="1"/>
  <c r="I1229" i="12"/>
  <c r="I1285" i="12"/>
  <c r="F120" i="22"/>
  <c r="I120" i="22" s="1"/>
  <c r="I1365" i="12"/>
  <c r="K1365" i="12" s="1"/>
  <c r="J1366" i="12" s="1"/>
  <c r="K1366" i="12" s="1"/>
  <c r="J1367" i="12" s="1"/>
  <c r="I1429" i="12"/>
  <c r="I1493" i="12"/>
  <c r="L1107" i="16"/>
  <c r="G1107" i="16"/>
  <c r="L1363" i="16"/>
  <c r="G1363" i="16"/>
  <c r="L1451" i="16"/>
  <c r="G1451" i="16"/>
  <c r="L1531" i="16"/>
  <c r="G1531" i="16"/>
  <c r="G1254" i="12"/>
  <c r="I1254" i="12" s="1"/>
  <c r="L1372" i="16"/>
  <c r="G1372" i="16"/>
  <c r="G1258" i="12"/>
  <c r="I1258" i="12" s="1"/>
  <c r="K1258" i="12" s="1"/>
  <c r="J1259" i="12" s="1"/>
  <c r="K1259" i="12" s="1"/>
  <c r="J1260" i="12" s="1"/>
  <c r="L1313" i="16"/>
  <c r="G1313" i="16"/>
  <c r="I1025" i="12"/>
  <c r="G1321" i="12"/>
  <c r="I1321" i="12"/>
  <c r="F99" i="22"/>
  <c r="I99" i="22" s="1"/>
  <c r="F107" i="22"/>
  <c r="I107" i="22" s="1"/>
  <c r="G1297" i="12"/>
  <c r="I1297" i="12" s="1"/>
  <c r="I1377" i="12"/>
  <c r="K1377" i="12" s="1"/>
  <c r="J1378" i="12" s="1"/>
  <c r="I1441" i="12"/>
  <c r="I1505" i="12"/>
  <c r="L1361" i="16"/>
  <c r="G1361" i="16"/>
  <c r="I1198" i="12"/>
  <c r="K1198" i="12" s="1"/>
  <c r="J1199" i="12" s="1"/>
  <c r="G970" i="12"/>
  <c r="I970" i="12"/>
  <c r="K970" i="12" s="1"/>
  <c r="J971" i="12" s="1"/>
  <c r="I1010" i="12"/>
  <c r="I1114" i="12"/>
  <c r="K1114" i="12" s="1"/>
  <c r="J1115" i="12" s="1"/>
  <c r="K1115" i="12" s="1"/>
  <c r="J1116" i="12" s="1"/>
  <c r="G1114" i="12"/>
  <c r="I1138" i="12"/>
  <c r="I1242" i="12"/>
  <c r="G1242" i="12"/>
  <c r="G1266" i="12"/>
  <c r="I1266" i="12" s="1"/>
  <c r="L1408" i="16"/>
  <c r="G1408" i="16"/>
  <c r="L1472" i="16"/>
  <c r="G1472" i="16"/>
  <c r="L1129" i="16"/>
  <c r="G1129" i="16"/>
  <c r="L1385" i="16"/>
  <c r="G1385" i="16"/>
  <c r="L1441" i="16"/>
  <c r="G1441" i="16"/>
  <c r="I1190" i="12"/>
  <c r="L1436" i="16"/>
  <c r="G1436" i="16"/>
  <c r="I1374" i="12"/>
  <c r="I1053" i="12"/>
  <c r="F98" i="22"/>
  <c r="I98" i="22" s="1"/>
  <c r="F100" i="22"/>
  <c r="I100" i="22" s="1"/>
  <c r="G1157" i="12"/>
  <c r="I1157" i="12" s="1"/>
  <c r="I1181" i="12"/>
  <c r="F122" i="22"/>
  <c r="I122" i="22" s="1"/>
  <c r="I1389" i="12"/>
  <c r="K1389" i="12" s="1"/>
  <c r="J1390" i="12" s="1"/>
  <c r="I1453" i="12"/>
  <c r="I1517" i="12"/>
  <c r="L1171" i="16"/>
  <c r="G1171" i="16"/>
  <c r="L1371" i="16"/>
  <c r="G1371" i="16"/>
  <c r="L1459" i="16"/>
  <c r="G1459" i="16"/>
  <c r="G1396" i="16"/>
  <c r="L1396" i="16"/>
  <c r="G1330" i="12"/>
  <c r="I1330" i="12" s="1"/>
  <c r="L1314" i="16"/>
  <c r="G1314" i="16"/>
  <c r="G1378" i="16"/>
  <c r="L1378" i="16"/>
  <c r="L1442" i="16"/>
  <c r="G1442" i="16"/>
  <c r="G1506" i="16"/>
  <c r="L1506" i="16"/>
  <c r="L1095" i="16"/>
  <c r="G1095" i="16"/>
  <c r="L1383" i="16"/>
  <c r="G1383" i="16"/>
  <c r="L1088" i="16"/>
  <c r="G1088" i="16"/>
  <c r="L1063" i="16"/>
  <c r="G1063" i="16"/>
  <c r="L1495" i="16"/>
  <c r="G1495" i="16"/>
  <c r="L972" i="16"/>
  <c r="G972" i="16"/>
  <c r="L1036" i="16"/>
  <c r="G1036" i="16"/>
  <c r="L1100" i="16"/>
  <c r="G1100" i="16"/>
  <c r="L1164" i="16"/>
  <c r="G1164" i="16"/>
  <c r="L1228" i="16"/>
  <c r="G1228" i="16"/>
  <c r="L1292" i="16"/>
  <c r="G1292" i="16"/>
  <c r="L1356" i="16"/>
  <c r="G1356" i="16"/>
  <c r="L1151" i="16"/>
  <c r="G1151" i="16"/>
  <c r="L1439" i="16"/>
  <c r="G1439" i="16"/>
  <c r="L1160" i="16"/>
  <c r="G1160" i="16"/>
  <c r="I981" i="11"/>
  <c r="L981" i="16"/>
  <c r="G981" i="16"/>
  <c r="G1045" i="16"/>
  <c r="L1045" i="16"/>
  <c r="L1109" i="16"/>
  <c r="G1109" i="16"/>
  <c r="L1173" i="16"/>
  <c r="G1173" i="16"/>
  <c r="L1237" i="16"/>
  <c r="G1237" i="16"/>
  <c r="L1301" i="16"/>
  <c r="G1301" i="16"/>
  <c r="I1365" i="11"/>
  <c r="L1365" i="16"/>
  <c r="G1365" i="16"/>
  <c r="L1429" i="16"/>
  <c r="G1429" i="16"/>
  <c r="L1493" i="16"/>
  <c r="G1493" i="16"/>
  <c r="L1183" i="16"/>
  <c r="G1183" i="16"/>
  <c r="L1511" i="16"/>
  <c r="G1511" i="16"/>
  <c r="L958" i="16"/>
  <c r="G958" i="16"/>
  <c r="L1022" i="16"/>
  <c r="G1022" i="16"/>
  <c r="L1086" i="16"/>
  <c r="G1086" i="16"/>
  <c r="L1150" i="16"/>
  <c r="G1150" i="16"/>
  <c r="L1214" i="16"/>
  <c r="G1214" i="16"/>
  <c r="L1278" i="16"/>
  <c r="G1278" i="16"/>
  <c r="G1342" i="16"/>
  <c r="L1342" i="16"/>
  <c r="G1406" i="16"/>
  <c r="L1406" i="16"/>
  <c r="G1470" i="16"/>
  <c r="L1470" i="16"/>
  <c r="L1343" i="16"/>
  <c r="G1343" i="16"/>
  <c r="L1320" i="16"/>
  <c r="G1320" i="16"/>
  <c r="I1017" i="11"/>
  <c r="L1017" i="16"/>
  <c r="G1017" i="16"/>
  <c r="L1081" i="16"/>
  <c r="G1081" i="16"/>
  <c r="L1103" i="16"/>
  <c r="G1103" i="16"/>
  <c r="L1415" i="16"/>
  <c r="G1415" i="16"/>
  <c r="L1184" i="16"/>
  <c r="G1184" i="16"/>
  <c r="G979" i="12"/>
  <c r="I979" i="12" s="1"/>
  <c r="G1079" i="12"/>
  <c r="I1079" i="12" s="1"/>
  <c r="G1207" i="12"/>
  <c r="I1207" i="12"/>
  <c r="G1021" i="12"/>
  <c r="I1021" i="12" s="1"/>
  <c r="G1144" i="12"/>
  <c r="I1144" i="12" s="1"/>
  <c r="G1267" i="12"/>
  <c r="I1267" i="12" s="1"/>
  <c r="G1028" i="12"/>
  <c r="I1028" i="12"/>
  <c r="G1156" i="12"/>
  <c r="I1156" i="12" s="1"/>
  <c r="G1275" i="12"/>
  <c r="I1275" i="12" s="1"/>
  <c r="G1087" i="12"/>
  <c r="I1087" i="12" s="1"/>
  <c r="G1215" i="12"/>
  <c r="I1215" i="12"/>
  <c r="I1335" i="12"/>
  <c r="G1335" i="12"/>
  <c r="I1367" i="12"/>
  <c r="G1367" i="12"/>
  <c r="G1399" i="12"/>
  <c r="I1399" i="12" s="1"/>
  <c r="G1431" i="12"/>
  <c r="I1431" i="12" s="1"/>
  <c r="G1463" i="12"/>
  <c r="I1463" i="12" s="1"/>
  <c r="G1495" i="12"/>
  <c r="I1495" i="12" s="1"/>
  <c r="G1527" i="12"/>
  <c r="I1527" i="12" s="1"/>
  <c r="G1036" i="12"/>
  <c r="I1036" i="12" s="1"/>
  <c r="G1164" i="12"/>
  <c r="I1164" i="12" s="1"/>
  <c r="G1284" i="12"/>
  <c r="I1284" i="12" s="1"/>
  <c r="L995" i="16"/>
  <c r="G995" i="16"/>
  <c r="L1075" i="16"/>
  <c r="G1075" i="16"/>
  <c r="L1163" i="16"/>
  <c r="G1163" i="16"/>
  <c r="L1251" i="16"/>
  <c r="G1251" i="16"/>
  <c r="L1345" i="16"/>
  <c r="G1345" i="16"/>
  <c r="G1001" i="12"/>
  <c r="I1001" i="12" s="1"/>
  <c r="G1225" i="12"/>
  <c r="I1225" i="12" s="1"/>
  <c r="I1337" i="12"/>
  <c r="I1401" i="12"/>
  <c r="K1401" i="12" s="1"/>
  <c r="J1402" i="12" s="1"/>
  <c r="I1465" i="12"/>
  <c r="I1529" i="12"/>
  <c r="L1393" i="16"/>
  <c r="G1393" i="16"/>
  <c r="I1066" i="12"/>
  <c r="K1066" i="12" s="1"/>
  <c r="J1067" i="12" s="1"/>
  <c r="K1067" i="12" s="1"/>
  <c r="J1068" i="12" s="1"/>
  <c r="I1090" i="12"/>
  <c r="K1090" i="12" s="1"/>
  <c r="J1091" i="12" s="1"/>
  <c r="K1091" i="12" s="1"/>
  <c r="J1092" i="12" s="1"/>
  <c r="K1092" i="12" s="1"/>
  <c r="J1093" i="12" s="1"/>
  <c r="K1093" i="12" s="1"/>
  <c r="J1094" i="12" s="1"/>
  <c r="I1194" i="12"/>
  <c r="I1218" i="12"/>
  <c r="G1306" i="12"/>
  <c r="I1306" i="12" s="1"/>
  <c r="G1370" i="12"/>
  <c r="I1370" i="12" s="1"/>
  <c r="G1402" i="12"/>
  <c r="I1402" i="12" s="1"/>
  <c r="G1434" i="12"/>
  <c r="I1434" i="12" s="1"/>
  <c r="G1498" i="12"/>
  <c r="I1498" i="12" s="1"/>
  <c r="G1530" i="12"/>
  <c r="I1530" i="12" s="1"/>
  <c r="L1416" i="16"/>
  <c r="G1416" i="16"/>
  <c r="L1480" i="16"/>
  <c r="G1480" i="16"/>
  <c r="L1145" i="16"/>
  <c r="G1145" i="16"/>
  <c r="L1409" i="16"/>
  <c r="G1409" i="16"/>
  <c r="L1153" i="16"/>
  <c r="G1153" i="16"/>
  <c r="L1473" i="16"/>
  <c r="G1473" i="16"/>
  <c r="G982" i="12"/>
  <c r="I982" i="12" s="1"/>
  <c r="K982" i="12" s="1"/>
  <c r="J983" i="12" s="1"/>
  <c r="K983" i="12" s="1"/>
  <c r="J984" i="12" s="1"/>
  <c r="K984" i="12" s="1"/>
  <c r="J985" i="12" s="1"/>
  <c r="G1030" i="12"/>
  <c r="I1030" i="12" s="1"/>
  <c r="G1318" i="12"/>
  <c r="I1318" i="12" s="1"/>
  <c r="G1460" i="16"/>
  <c r="L1460" i="16"/>
  <c r="F96" i="22"/>
  <c r="I96" i="22" s="1"/>
  <c r="I1109" i="12"/>
  <c r="I1133" i="12"/>
  <c r="I1237" i="12"/>
  <c r="I1261" i="12"/>
  <c r="I1349" i="12"/>
  <c r="F124" i="22"/>
  <c r="I124" i="22" s="1"/>
  <c r="I1413" i="12"/>
  <c r="K1413" i="12" s="1"/>
  <c r="J1414" i="12" s="1"/>
  <c r="K1414" i="12" s="1"/>
  <c r="J1415" i="12" s="1"/>
  <c r="I1477" i="12"/>
  <c r="L1235" i="16"/>
  <c r="G1235" i="16"/>
  <c r="L1387" i="16"/>
  <c r="G1387" i="16"/>
  <c r="L1467" i="16"/>
  <c r="G1467" i="16"/>
  <c r="G998" i="12"/>
  <c r="I998" i="12" s="1"/>
  <c r="G1278" i="12"/>
  <c r="I1278" i="12" s="1"/>
  <c r="G1374" i="12"/>
  <c r="G1438" i="12"/>
  <c r="I1438" i="12" s="1"/>
  <c r="G1502" i="12"/>
  <c r="I1502" i="12" s="1"/>
  <c r="G1428" i="16"/>
  <c r="L1428" i="16"/>
  <c r="L1003" i="16"/>
  <c r="G1003" i="16"/>
  <c r="L1083" i="16"/>
  <c r="G1083" i="16"/>
  <c r="L1259" i="16"/>
  <c r="G1259" i="16"/>
  <c r="G1305" i="12"/>
  <c r="I1305" i="12" s="1"/>
  <c r="I1361" i="12"/>
  <c r="I1425" i="12"/>
  <c r="K1425" i="12" s="1"/>
  <c r="J1426" i="12" s="1"/>
  <c r="K1426" i="12" s="1"/>
  <c r="J1427" i="12" s="1"/>
  <c r="I1489" i="12"/>
  <c r="I1113" i="11"/>
  <c r="L1113" i="16"/>
  <c r="G1113" i="16"/>
  <c r="L1425" i="16"/>
  <c r="G1425" i="16"/>
  <c r="I1126" i="12"/>
  <c r="G978" i="12"/>
  <c r="I978" i="12"/>
  <c r="I1018" i="12"/>
  <c r="I1042" i="12"/>
  <c r="K1042" i="12" s="1"/>
  <c r="J1043" i="12" s="1"/>
  <c r="K1043" i="12" s="1"/>
  <c r="J1044" i="12" s="1"/>
  <c r="I1146" i="12"/>
  <c r="I1170" i="12"/>
  <c r="I1282" i="12"/>
  <c r="G1424" i="16"/>
  <c r="L1424" i="16"/>
  <c r="G1488" i="16"/>
  <c r="L1488" i="16"/>
  <c r="L1177" i="16"/>
  <c r="G1177" i="16"/>
  <c r="L1433" i="16"/>
  <c r="G1433" i="16"/>
  <c r="L1217" i="16"/>
  <c r="G1217" i="16"/>
  <c r="L1505" i="16"/>
  <c r="G1505" i="16"/>
  <c r="G966" i="12"/>
  <c r="I966" i="12"/>
  <c r="G1262" i="12"/>
  <c r="I1262" i="12" s="1"/>
  <c r="L1484" i="16"/>
  <c r="G1484" i="16"/>
  <c r="I1406" i="12"/>
  <c r="I1061" i="12"/>
  <c r="I1085" i="12"/>
  <c r="I1189" i="12"/>
  <c r="I1213" i="12"/>
  <c r="F116" i="22"/>
  <c r="I116" i="22" s="1"/>
  <c r="I1373" i="12"/>
  <c r="F126" i="22"/>
  <c r="I126" i="22" s="1"/>
  <c r="I1437" i="12"/>
  <c r="K1437" i="12" s="1"/>
  <c r="J1438" i="12" s="1"/>
  <c r="I1501" i="12"/>
  <c r="L1299" i="16"/>
  <c r="G1299" i="16"/>
  <c r="L1395" i="16"/>
  <c r="G1395" i="16"/>
  <c r="L1483" i="16"/>
  <c r="G1483" i="16"/>
  <c r="L1452" i="16"/>
  <c r="G1452" i="16"/>
  <c r="L1179" i="16"/>
  <c r="G1179" i="16"/>
  <c r="L1121" i="16"/>
  <c r="G1121" i="16"/>
  <c r="L1369" i="16"/>
  <c r="G1369" i="16"/>
  <c r="I1153" i="12"/>
  <c r="I1238" i="12"/>
  <c r="I1358" i="12"/>
  <c r="I1486" i="12"/>
  <c r="I1450" i="11"/>
  <c r="H1451" i="11" s="1"/>
  <c r="I1451" i="11" s="1"/>
  <c r="L1010" i="16"/>
  <c r="G1010" i="16"/>
  <c r="L1074" i="16"/>
  <c r="G1074" i="16"/>
  <c r="L1138" i="16"/>
  <c r="K103" i="22" s="1"/>
  <c r="N103" i="22" s="1"/>
  <c r="G1138" i="16"/>
  <c r="L1202" i="16"/>
  <c r="G1202" i="16"/>
  <c r="L1266" i="16"/>
  <c r="G1266" i="16"/>
  <c r="L1330" i="16"/>
  <c r="G1330" i="16"/>
  <c r="L1394" i="16"/>
  <c r="G1394" i="16"/>
  <c r="L1458" i="16"/>
  <c r="G1458" i="16"/>
  <c r="L1522" i="16"/>
  <c r="G1522" i="16"/>
  <c r="L1159" i="16"/>
  <c r="G1159" i="16"/>
  <c r="L1447" i="16"/>
  <c r="G1447" i="16"/>
  <c r="L1168" i="16"/>
  <c r="G1168" i="16"/>
  <c r="L1199" i="16"/>
  <c r="G1199" i="16"/>
  <c r="L1144" i="16"/>
  <c r="G1144" i="16"/>
  <c r="L988" i="16"/>
  <c r="G988" i="16"/>
  <c r="L1052" i="16"/>
  <c r="G1052" i="16"/>
  <c r="L1116" i="16"/>
  <c r="G1116" i="16"/>
  <c r="L1180" i="16"/>
  <c r="G1180" i="16"/>
  <c r="G1244" i="16"/>
  <c r="L1244" i="16"/>
  <c r="L1308" i="16"/>
  <c r="G1308" i="16"/>
  <c r="L967" i="16"/>
  <c r="G967" i="16"/>
  <c r="L1215" i="16"/>
  <c r="G1215" i="16"/>
  <c r="L1519" i="16"/>
  <c r="G1519" i="16"/>
  <c r="L1240" i="16"/>
  <c r="G1240" i="16"/>
  <c r="L997" i="16"/>
  <c r="G997" i="16"/>
  <c r="L1061" i="16"/>
  <c r="G1061" i="16"/>
  <c r="L1125" i="16"/>
  <c r="G1125" i="16"/>
  <c r="L1189" i="16"/>
  <c r="G1189" i="16"/>
  <c r="L1253" i="16"/>
  <c r="G1253" i="16"/>
  <c r="I1317" i="11"/>
  <c r="L1317" i="16"/>
  <c r="G1317" i="16"/>
  <c r="L1381" i="16"/>
  <c r="G1381" i="16"/>
  <c r="L1445" i="16"/>
  <c r="G1445" i="16"/>
  <c r="I1509" i="11"/>
  <c r="L1509" i="16"/>
  <c r="K134" i="22" s="1"/>
  <c r="N134" i="22" s="1"/>
  <c r="G1509" i="16"/>
  <c r="L1271" i="16"/>
  <c r="G1271" i="16"/>
  <c r="L1064" i="16"/>
  <c r="G1064" i="16"/>
  <c r="L974" i="16"/>
  <c r="G974" i="16"/>
  <c r="L1038" i="16"/>
  <c r="G1038" i="16"/>
  <c r="L1102" i="16"/>
  <c r="G1102" i="16"/>
  <c r="L1166" i="16"/>
  <c r="G1166" i="16"/>
  <c r="L1230" i="16"/>
  <c r="G1230" i="16"/>
  <c r="L1294" i="16"/>
  <c r="G1294" i="16"/>
  <c r="L1358" i="16"/>
  <c r="G1358" i="16"/>
  <c r="L1422" i="16"/>
  <c r="G1422" i="16"/>
  <c r="L1486" i="16"/>
  <c r="G1486" i="16"/>
  <c r="L1032" i="16"/>
  <c r="G1032" i="16"/>
  <c r="I969" i="11"/>
  <c r="H970" i="11" s="1"/>
  <c r="I970" i="11" s="1"/>
  <c r="L969" i="16"/>
  <c r="K89" i="22" s="1"/>
  <c r="N89" i="22" s="1"/>
  <c r="G969" i="16"/>
  <c r="L1033" i="16"/>
  <c r="G1033" i="16"/>
  <c r="L1097" i="16"/>
  <c r="G1097" i="16"/>
  <c r="L1167" i="16"/>
  <c r="G1167" i="16"/>
  <c r="L1503" i="16"/>
  <c r="G1503" i="16"/>
  <c r="L1264" i="16"/>
  <c r="G1264" i="16"/>
  <c r="G1111" i="12"/>
  <c r="I1111" i="12"/>
  <c r="G1239" i="12"/>
  <c r="I1239" i="12" s="1"/>
  <c r="G972" i="12"/>
  <c r="I972" i="12"/>
  <c r="G1048" i="12"/>
  <c r="I1048" i="12" s="1"/>
  <c r="G1176" i="12"/>
  <c r="I1176" i="12"/>
  <c r="G1292" i="12"/>
  <c r="I1292" i="12"/>
  <c r="G1060" i="12"/>
  <c r="I1060" i="12"/>
  <c r="G1188" i="12"/>
  <c r="I1188" i="12" s="1"/>
  <c r="G1300" i="12"/>
  <c r="I1300" i="12" s="1"/>
  <c r="G1013" i="12"/>
  <c r="I1013" i="12" s="1"/>
  <c r="G1119" i="12"/>
  <c r="I1119" i="12"/>
  <c r="G1247" i="12"/>
  <c r="I1247" i="12" s="1"/>
  <c r="G1343" i="12"/>
  <c r="I1343" i="12" s="1"/>
  <c r="G1375" i="12"/>
  <c r="I1375" i="12" s="1"/>
  <c r="G1407" i="12"/>
  <c r="I1407" i="12" s="1"/>
  <c r="G1439" i="12"/>
  <c r="I1439" i="12" s="1"/>
  <c r="G1471" i="12"/>
  <c r="I1471" i="12" s="1"/>
  <c r="G1503" i="12"/>
  <c r="I1503" i="12" s="1"/>
  <c r="G1068" i="12"/>
  <c r="I1068" i="12"/>
  <c r="G1196" i="12"/>
  <c r="I1196" i="12" s="1"/>
  <c r="G1311" i="12"/>
  <c r="I1311" i="12" s="1"/>
  <c r="L1011" i="16"/>
  <c r="G1011" i="16"/>
  <c r="L1091" i="16"/>
  <c r="G1091" i="16"/>
  <c r="L1187" i="16"/>
  <c r="G1187" i="16"/>
  <c r="L1275" i="16"/>
  <c r="G1275" i="16"/>
  <c r="G994" i="12"/>
  <c r="I994" i="12"/>
  <c r="I1081" i="12"/>
  <c r="L1161" i="16"/>
  <c r="G1161" i="16"/>
  <c r="I1401" i="11"/>
  <c r="L1401" i="16"/>
  <c r="G1401" i="16"/>
  <c r="I1054" i="12"/>
  <c r="G1009" i="12"/>
  <c r="I1009" i="12" s="1"/>
  <c r="F117" i="22"/>
  <c r="I117" i="22" s="1"/>
  <c r="I1385" i="12"/>
  <c r="F127" i="22"/>
  <c r="I127" i="22" s="1"/>
  <c r="I1449" i="12"/>
  <c r="K1449" i="12" s="1"/>
  <c r="J1450" i="12" s="1"/>
  <c r="K1450" i="12" s="1"/>
  <c r="J1451" i="12" s="1"/>
  <c r="K1451" i="12" s="1"/>
  <c r="J1452" i="12" s="1"/>
  <c r="K1452" i="12" s="1"/>
  <c r="J1453" i="12" s="1"/>
  <c r="K1453" i="12" s="1"/>
  <c r="J1454" i="12" s="1"/>
  <c r="I1513" i="12"/>
  <c r="L1169" i="16"/>
  <c r="G1169" i="16"/>
  <c r="L1449" i="16"/>
  <c r="G1449" i="16"/>
  <c r="I1338" i="12"/>
  <c r="I1466" i="12"/>
  <c r="I1098" i="12"/>
  <c r="I1122" i="12"/>
  <c r="I1226" i="12"/>
  <c r="I1250" i="12"/>
  <c r="G1346" i="12"/>
  <c r="I1346" i="12" s="1"/>
  <c r="G1378" i="12"/>
  <c r="I1378" i="12" s="1"/>
  <c r="G1410" i="12"/>
  <c r="I1410" i="12" s="1"/>
  <c r="G1474" i="12"/>
  <c r="I1474" i="12" s="1"/>
  <c r="G1506" i="12"/>
  <c r="I1506" i="12" s="1"/>
  <c r="G1368" i="16"/>
  <c r="L1368" i="16"/>
  <c r="G1432" i="16"/>
  <c r="L1432" i="16"/>
  <c r="G1496" i="16"/>
  <c r="L1496" i="16"/>
  <c r="G1225" i="16"/>
  <c r="L1225" i="16"/>
  <c r="L1465" i="16"/>
  <c r="G1465" i="16"/>
  <c r="L1257" i="16"/>
  <c r="G1257" i="16"/>
  <c r="G985" i="12"/>
  <c r="I985" i="12" s="1"/>
  <c r="I990" i="12"/>
  <c r="G1102" i="12"/>
  <c r="I1102" i="12" s="1"/>
  <c r="K1102" i="12" s="1"/>
  <c r="J1103" i="12" s="1"/>
  <c r="G1166" i="12"/>
  <c r="I1166" i="12" s="1"/>
  <c r="G1230" i="12"/>
  <c r="I1230" i="12" s="1"/>
  <c r="L1500" i="16"/>
  <c r="G1500" i="16"/>
  <c r="I1174" i="12"/>
  <c r="K1174" i="12" s="1"/>
  <c r="J1175" i="12" s="1"/>
  <c r="K1175" i="12" s="1"/>
  <c r="J1176" i="12" s="1"/>
  <c r="K1176" i="12" s="1"/>
  <c r="J1177" i="12" s="1"/>
  <c r="K1177" i="12" s="1"/>
  <c r="J1178" i="12" s="1"/>
  <c r="G1277" i="12"/>
  <c r="I1277" i="12" s="1"/>
  <c r="I1037" i="12"/>
  <c r="G1117" i="12"/>
  <c r="I1117" i="12" s="1"/>
  <c r="I1141" i="12"/>
  <c r="I1165" i="12"/>
  <c r="G1245" i="12"/>
  <c r="I1245" i="12" s="1"/>
  <c r="G1269" i="12"/>
  <c r="I1269" i="12" s="1"/>
  <c r="K1269" i="12" s="1"/>
  <c r="J1270" i="12" s="1"/>
  <c r="K1270" i="12" s="1"/>
  <c r="J1271" i="12" s="1"/>
  <c r="K1271" i="12" s="1"/>
  <c r="J1272" i="12" s="1"/>
  <c r="G1301" i="12"/>
  <c r="I1301" i="12" s="1"/>
  <c r="I1333" i="12"/>
  <c r="G1357" i="12"/>
  <c r="I1357" i="12" s="1"/>
  <c r="I1397" i="12"/>
  <c r="G1421" i="12"/>
  <c r="I1421" i="12" s="1"/>
  <c r="F128" i="22"/>
  <c r="I128" i="22" s="1"/>
  <c r="I1461" i="12"/>
  <c r="K1461" i="12" s="1"/>
  <c r="J1462" i="12" s="1"/>
  <c r="K1462" i="12" s="1"/>
  <c r="J1463" i="12" s="1"/>
  <c r="G1485" i="12"/>
  <c r="I1485" i="12" s="1"/>
  <c r="K1485" i="12" s="1"/>
  <c r="J1486" i="12" s="1"/>
  <c r="K1486" i="12" s="1"/>
  <c r="J1487" i="12" s="1"/>
  <c r="K1487" i="12" s="1"/>
  <c r="J1488" i="12" s="1"/>
  <c r="K1488" i="12" s="1"/>
  <c r="J1489" i="12" s="1"/>
  <c r="I1525" i="12"/>
  <c r="L1323" i="16"/>
  <c r="G1323" i="16"/>
  <c r="L1403" i="16"/>
  <c r="G1403" i="16"/>
  <c r="L1491" i="16"/>
  <c r="G1491" i="16"/>
  <c r="G1094" i="12"/>
  <c r="I1094" i="12" s="1"/>
  <c r="G1158" i="12"/>
  <c r="I1158" i="12" s="1"/>
  <c r="G1326" i="12"/>
  <c r="I1326" i="12" s="1"/>
  <c r="G1390" i="12"/>
  <c r="I1390" i="12" s="1"/>
  <c r="G1454" i="12"/>
  <c r="I1454" i="12" s="1"/>
  <c r="G1518" i="12"/>
  <c r="I1518" i="12" s="1"/>
  <c r="L1468" i="16"/>
  <c r="G1468" i="16"/>
  <c r="L1425" i="11"/>
  <c r="L1137" i="11"/>
  <c r="H1138" i="11"/>
  <c r="I1138" i="11" s="1"/>
  <c r="L1161" i="11"/>
  <c r="H1162" i="11"/>
  <c r="I1162" i="11" s="1"/>
  <c r="L1461" i="11"/>
  <c r="H1462" i="11"/>
  <c r="I1462" i="11" s="1"/>
  <c r="H1078" i="11"/>
  <c r="I1078" i="11" s="1"/>
  <c r="H1079" i="11" s="1"/>
  <c r="I1079" i="11" s="1"/>
  <c r="L969" i="11"/>
  <c r="H1126" i="11"/>
  <c r="I1126" i="11" s="1"/>
  <c r="H1127" i="11" s="1"/>
  <c r="I1127" i="11" s="1"/>
  <c r="H1234" i="11"/>
  <c r="I1234" i="11" s="1"/>
  <c r="L1234" i="11" s="1"/>
  <c r="L1029" i="11"/>
  <c r="H1030" i="11"/>
  <c r="I1030" i="11" s="1"/>
  <c r="L1221" i="11"/>
  <c r="H1222" i="11"/>
  <c r="I1222" i="11" s="1"/>
  <c r="L1005" i="11"/>
  <c r="H1006" i="11"/>
  <c r="I1006" i="11" s="1"/>
  <c r="H1090" i="11"/>
  <c r="I1090" i="11" s="1"/>
  <c r="L1090" i="11" s="1"/>
  <c r="H1390" i="11"/>
  <c r="I1390" i="11" s="1"/>
  <c r="H1391" i="11" s="1"/>
  <c r="I1391" i="11" s="1"/>
  <c r="L1197" i="11"/>
  <c r="H1198" i="11"/>
  <c r="I1198" i="11" s="1"/>
  <c r="L1017" i="11"/>
  <c r="H1018" i="11"/>
  <c r="I1018" i="11" s="1"/>
  <c r="L1102" i="11"/>
  <c r="H1103" i="11"/>
  <c r="I1103" i="11" s="1"/>
  <c r="L1282" i="11"/>
  <c r="H1283" i="11"/>
  <c r="I1283" i="11" s="1"/>
  <c r="L1426" i="11"/>
  <c r="H1427" i="11"/>
  <c r="I1427" i="11" s="1"/>
  <c r="L1330" i="11"/>
  <c r="H1331" i="11"/>
  <c r="I1331" i="11" s="1"/>
  <c r="L1270" i="11"/>
  <c r="H1271" i="11"/>
  <c r="I1271" i="11" s="1"/>
  <c r="L1174" i="11"/>
  <c r="H1175" i="11"/>
  <c r="I1175" i="11" s="1"/>
  <c r="L1210" i="11"/>
  <c r="H1211" i="11"/>
  <c r="I1211" i="11" s="1"/>
  <c r="L1438" i="11"/>
  <c r="H1439" i="11"/>
  <c r="I1439" i="11" s="1"/>
  <c r="L1054" i="11"/>
  <c r="H1055" i="11"/>
  <c r="I1055" i="11" s="1"/>
  <c r="L1078" i="11"/>
  <c r="L1450" i="11"/>
  <c r="H971" i="11"/>
  <c r="I971" i="11" s="1"/>
  <c r="L970" i="11"/>
  <c r="L1390" i="11"/>
  <c r="L1474" i="11"/>
  <c r="H1475" i="11"/>
  <c r="I1475" i="11" s="1"/>
  <c r="L1498" i="11"/>
  <c r="H1499" i="11"/>
  <c r="I1499" i="11" s="1"/>
  <c r="L1042" i="11"/>
  <c r="H1043" i="11"/>
  <c r="I1043" i="11" s="1"/>
  <c r="L1258" i="11"/>
  <c r="H1259" i="11"/>
  <c r="I1259" i="11" s="1"/>
  <c r="K985" i="12" l="1"/>
  <c r="J986" i="12" s="1"/>
  <c r="K986" i="12" s="1"/>
  <c r="J987" i="12" s="1"/>
  <c r="K987" i="12" s="1"/>
  <c r="J988" i="12" s="1"/>
  <c r="K988" i="12" s="1"/>
  <c r="J989" i="12" s="1"/>
  <c r="K989" i="12" s="1"/>
  <c r="J990" i="12" s="1"/>
  <c r="K990" i="12" s="1"/>
  <c r="J991" i="12" s="1"/>
  <c r="K991" i="12" s="1"/>
  <c r="J992" i="12" s="1"/>
  <c r="K1272" i="12"/>
  <c r="J1273" i="12" s="1"/>
  <c r="K1273" i="12" s="1"/>
  <c r="J1274" i="12" s="1"/>
  <c r="K1274" i="12" s="1"/>
  <c r="J1275" i="12" s="1"/>
  <c r="K1275" i="12" s="1"/>
  <c r="J1276" i="12" s="1"/>
  <c r="K1276" i="12" s="1"/>
  <c r="J1277" i="12" s="1"/>
  <c r="K113" i="22"/>
  <c r="N113" i="22" s="1"/>
  <c r="K119" i="22"/>
  <c r="N119" i="22" s="1"/>
  <c r="K1427" i="12"/>
  <c r="J1428" i="12" s="1"/>
  <c r="K1428" i="12" s="1"/>
  <c r="J1429" i="12" s="1"/>
  <c r="K1463" i="12"/>
  <c r="J1464" i="12" s="1"/>
  <c r="K1464" i="12" s="1"/>
  <c r="J1465" i="12" s="1"/>
  <c r="K1465" i="12" s="1"/>
  <c r="J1466" i="12" s="1"/>
  <c r="K1466" i="12" s="1"/>
  <c r="J1467" i="12" s="1"/>
  <c r="K1467" i="12" s="1"/>
  <c r="J1468" i="12" s="1"/>
  <c r="K1468" i="12" s="1"/>
  <c r="J1469" i="12" s="1"/>
  <c r="K1469" i="12" s="1"/>
  <c r="J1470" i="12" s="1"/>
  <c r="K1470" i="12" s="1"/>
  <c r="J1471" i="12" s="1"/>
  <c r="K1116" i="12"/>
  <c r="J1117" i="12" s="1"/>
  <c r="K1117" i="12" s="1"/>
  <c r="J1118" i="12" s="1"/>
  <c r="K1118" i="12" s="1"/>
  <c r="J1119" i="12" s="1"/>
  <c r="K1119" i="12" s="1"/>
  <c r="J1120" i="12" s="1"/>
  <c r="K1120" i="12" s="1"/>
  <c r="J1121" i="12" s="1"/>
  <c r="K1121" i="12" s="1"/>
  <c r="J1122" i="12" s="1"/>
  <c r="K1122" i="12" s="1"/>
  <c r="J1123" i="12" s="1"/>
  <c r="K1123" i="12" s="1"/>
  <c r="J1124" i="12" s="1"/>
  <c r="K1124" i="12" s="1"/>
  <c r="L1113" i="12" s="1"/>
  <c r="M1113" i="12" s="1"/>
  <c r="L1126" i="11"/>
  <c r="K1260" i="12"/>
  <c r="J1261" i="12" s="1"/>
  <c r="K1261" i="12" s="1"/>
  <c r="J1262" i="12" s="1"/>
  <c r="K1151" i="12"/>
  <c r="J1152" i="12" s="1"/>
  <c r="K1152" i="12" s="1"/>
  <c r="J1153" i="12" s="1"/>
  <c r="K1153" i="12" s="1"/>
  <c r="J1154" i="12" s="1"/>
  <c r="K1154" i="12" s="1"/>
  <c r="J1155" i="12" s="1"/>
  <c r="K1155" i="12" s="1"/>
  <c r="J1156" i="12" s="1"/>
  <c r="K1156" i="12" s="1"/>
  <c r="J1157" i="12" s="1"/>
  <c r="K1157" i="12" s="1"/>
  <c r="J1158" i="12" s="1"/>
  <c r="K1006" i="12"/>
  <c r="J1007" i="12" s="1"/>
  <c r="K1007" i="12" s="1"/>
  <c r="J1008" i="12" s="1"/>
  <c r="K1008" i="12" s="1"/>
  <c r="J1009" i="12" s="1"/>
  <c r="K1009" i="12" s="1"/>
  <c r="J1010" i="12" s="1"/>
  <c r="K1010" i="12" s="1"/>
  <c r="J1011" i="12" s="1"/>
  <c r="K1011" i="12" s="1"/>
  <c r="J1012" i="12" s="1"/>
  <c r="K1012" i="12" s="1"/>
  <c r="J1013" i="12" s="1"/>
  <c r="K1013" i="12" s="1"/>
  <c r="J1014" i="12" s="1"/>
  <c r="K1014" i="12" s="1"/>
  <c r="J1015" i="12" s="1"/>
  <c r="K1015" i="12" s="1"/>
  <c r="J1016" i="12" s="1"/>
  <c r="K1016" i="12" s="1"/>
  <c r="L1005" i="12" s="1"/>
  <c r="M1005" i="12" s="1"/>
  <c r="K125" i="22"/>
  <c r="N125" i="22" s="1"/>
  <c r="K1402" i="12"/>
  <c r="J1403" i="12" s="1"/>
  <c r="K1403" i="12" s="1"/>
  <c r="J1404" i="12" s="1"/>
  <c r="K1404" i="12" s="1"/>
  <c r="J1405" i="12" s="1"/>
  <c r="K1405" i="12" s="1"/>
  <c r="J1406" i="12" s="1"/>
  <c r="K1126" i="12"/>
  <c r="J1127" i="12" s="1"/>
  <c r="K1127" i="12" s="1"/>
  <c r="J1128" i="12" s="1"/>
  <c r="K1367" i="12"/>
  <c r="J1368" i="12" s="1"/>
  <c r="K1368" i="12" s="1"/>
  <c r="J1369" i="12" s="1"/>
  <c r="K1369" i="12" s="1"/>
  <c r="J1370" i="12" s="1"/>
  <c r="K127" i="22"/>
  <c r="N127" i="22" s="1"/>
  <c r="K1523" i="12"/>
  <c r="J1524" i="12" s="1"/>
  <c r="K1524" i="12" s="1"/>
  <c r="J1525" i="12" s="1"/>
  <c r="K1138" i="12"/>
  <c r="J1139" i="12" s="1"/>
  <c r="K1139" i="12" s="1"/>
  <c r="J1140" i="12" s="1"/>
  <c r="K1094" i="12"/>
  <c r="J1095" i="12" s="1"/>
  <c r="K1095" i="12" s="1"/>
  <c r="J1096" i="12" s="1"/>
  <c r="K1096" i="12" s="1"/>
  <c r="J1097" i="12" s="1"/>
  <c r="K1097" i="12" s="1"/>
  <c r="J1098" i="12" s="1"/>
  <c r="K1098" i="12" s="1"/>
  <c r="J1099" i="12" s="1"/>
  <c r="K1099" i="12" s="1"/>
  <c r="J1100" i="12" s="1"/>
  <c r="K1100" i="12" s="1"/>
  <c r="L1089" i="12" s="1"/>
  <c r="M1089" i="12" s="1"/>
  <c r="K1210" i="12"/>
  <c r="J1211" i="12" s="1"/>
  <c r="K1211" i="12" s="1"/>
  <c r="J1212" i="12" s="1"/>
  <c r="K1212" i="12" s="1"/>
  <c r="J1213" i="12" s="1"/>
  <c r="K1213" i="12" s="1"/>
  <c r="J1214" i="12" s="1"/>
  <c r="K1214" i="12" s="1"/>
  <c r="J1215" i="12" s="1"/>
  <c r="K1215" i="12" s="1"/>
  <c r="J1216" i="12" s="1"/>
  <c r="K1216" i="12" s="1"/>
  <c r="J1217" i="12" s="1"/>
  <c r="K1217" i="12" s="1"/>
  <c r="J1218" i="12" s="1"/>
  <c r="K1218" i="12" s="1"/>
  <c r="J1219" i="12" s="1"/>
  <c r="K1219" i="12" s="1"/>
  <c r="J1220" i="12" s="1"/>
  <c r="K1220" i="12" s="1"/>
  <c r="L1209" i="12" s="1"/>
  <c r="M1209" i="12" s="1"/>
  <c r="L1210" i="12" s="1"/>
  <c r="M1210" i="12" s="1"/>
  <c r="K1030" i="12"/>
  <c r="J1031" i="12" s="1"/>
  <c r="K1031" i="12" s="1"/>
  <c r="J1032" i="12" s="1"/>
  <c r="K1032" i="12" s="1"/>
  <c r="J1033" i="12" s="1"/>
  <c r="K1033" i="12" s="1"/>
  <c r="J1034" i="12" s="1"/>
  <c r="H1151" i="11"/>
  <c r="I1151" i="11" s="1"/>
  <c r="K1044" i="12"/>
  <c r="J1045" i="12" s="1"/>
  <c r="K1045" i="12" s="1"/>
  <c r="J1046" i="12" s="1"/>
  <c r="K1046" i="12" s="1"/>
  <c r="J1047" i="12" s="1"/>
  <c r="K1047" i="12" s="1"/>
  <c r="J1048" i="12" s="1"/>
  <c r="K1048" i="12" s="1"/>
  <c r="J1049" i="12" s="1"/>
  <c r="K1049" i="12" s="1"/>
  <c r="J1050" i="12" s="1"/>
  <c r="K1050" i="12" s="1"/>
  <c r="J1051" i="12" s="1"/>
  <c r="K1051" i="12" s="1"/>
  <c r="J1052" i="12" s="1"/>
  <c r="K1052" i="12" s="1"/>
  <c r="L1041" i="12" s="1"/>
  <c r="M1041" i="12" s="1"/>
  <c r="K101" i="22"/>
  <c r="N101" i="22" s="1"/>
  <c r="K1489" i="12"/>
  <c r="J1490" i="12" s="1"/>
  <c r="K1490" i="12" s="1"/>
  <c r="J1491" i="12" s="1"/>
  <c r="K1178" i="12"/>
  <c r="J1179" i="12" s="1"/>
  <c r="K1179" i="12" s="1"/>
  <c r="J1180" i="12" s="1"/>
  <c r="K102" i="22"/>
  <c r="N102" i="22" s="1"/>
  <c r="K1262" i="12"/>
  <c r="J1263" i="12" s="1"/>
  <c r="K1263" i="12" s="1"/>
  <c r="J1264" i="12" s="1"/>
  <c r="K1264" i="12" s="1"/>
  <c r="J1265" i="12" s="1"/>
  <c r="K1265" i="12" s="1"/>
  <c r="J1266" i="12" s="1"/>
  <c r="K1266" i="12" s="1"/>
  <c r="J1267" i="12" s="1"/>
  <c r="K1267" i="12" s="1"/>
  <c r="J1268" i="12" s="1"/>
  <c r="K1268" i="12" s="1"/>
  <c r="L1257" i="12" s="1"/>
  <c r="M1257" i="12" s="1"/>
  <c r="K1158" i="12"/>
  <c r="J1159" i="12" s="1"/>
  <c r="K1159" i="12" s="1"/>
  <c r="J1160" i="12" s="1"/>
  <c r="K1160" i="12" s="1"/>
  <c r="L1149" i="12" s="1"/>
  <c r="M1149" i="12" s="1"/>
  <c r="K1454" i="12"/>
  <c r="J1455" i="12" s="1"/>
  <c r="K1455" i="12" s="1"/>
  <c r="J1456" i="12" s="1"/>
  <c r="K1456" i="12" s="1"/>
  <c r="J1457" i="12" s="1"/>
  <c r="K1457" i="12" s="1"/>
  <c r="J1458" i="12" s="1"/>
  <c r="K1458" i="12" s="1"/>
  <c r="J1459" i="12" s="1"/>
  <c r="K1459" i="12" s="1"/>
  <c r="J1460" i="12" s="1"/>
  <c r="K1460" i="12" s="1"/>
  <c r="L1449" i="12" s="1"/>
  <c r="M1449" i="12" s="1"/>
  <c r="K1140" i="12"/>
  <c r="J1141" i="12" s="1"/>
  <c r="K1141" i="12" s="1"/>
  <c r="J1142" i="12" s="1"/>
  <c r="K1142" i="12" s="1"/>
  <c r="J1143" i="12" s="1"/>
  <c r="K1143" i="12" s="1"/>
  <c r="J1144" i="12" s="1"/>
  <c r="K1144" i="12" s="1"/>
  <c r="J1145" i="12" s="1"/>
  <c r="K1145" i="12" s="1"/>
  <c r="J1146" i="12" s="1"/>
  <c r="K1146" i="12" s="1"/>
  <c r="J1147" i="12" s="1"/>
  <c r="K1147" i="12" s="1"/>
  <c r="J1148" i="12" s="1"/>
  <c r="K1148" i="12" s="1"/>
  <c r="L1137" i="12" s="1"/>
  <c r="M1137" i="12" s="1"/>
  <c r="K1245" i="12"/>
  <c r="J1246" i="12" s="1"/>
  <c r="K1246" i="12" s="1"/>
  <c r="J1247" i="12" s="1"/>
  <c r="K1247" i="12" s="1"/>
  <c r="J1248" i="12" s="1"/>
  <c r="K1248" i="12" s="1"/>
  <c r="J1249" i="12" s="1"/>
  <c r="K1249" i="12" s="1"/>
  <c r="J1250" i="12" s="1"/>
  <c r="K1250" i="12" s="1"/>
  <c r="J1251" i="12" s="1"/>
  <c r="K1251" i="12" s="1"/>
  <c r="J1252" i="12" s="1"/>
  <c r="K1252" i="12" s="1"/>
  <c r="J1253" i="12" s="1"/>
  <c r="K1253" i="12" s="1"/>
  <c r="J1254" i="12" s="1"/>
  <c r="K1254" i="12" s="1"/>
  <c r="J1255" i="12" s="1"/>
  <c r="K1255" i="12" s="1"/>
  <c r="J1256" i="12" s="1"/>
  <c r="K1256" i="12" s="1"/>
  <c r="L1245" i="12" s="1"/>
  <c r="M1245" i="12" s="1"/>
  <c r="K993" i="12"/>
  <c r="J994" i="12" s="1"/>
  <c r="K994" i="12" s="1"/>
  <c r="J995" i="12" s="1"/>
  <c r="K995" i="12" s="1"/>
  <c r="J996" i="12" s="1"/>
  <c r="K996" i="12" s="1"/>
  <c r="J997" i="12" s="1"/>
  <c r="K997" i="12" s="1"/>
  <c r="J998" i="12" s="1"/>
  <c r="K998" i="12" s="1"/>
  <c r="J999" i="12" s="1"/>
  <c r="K999" i="12" s="1"/>
  <c r="J1000" i="12" s="1"/>
  <c r="K1000" i="12" s="1"/>
  <c r="J1001" i="12" s="1"/>
  <c r="K1001" i="12" s="1"/>
  <c r="J1002" i="12" s="1"/>
  <c r="K1002" i="12" s="1"/>
  <c r="J1003" i="12" s="1"/>
  <c r="K1003" i="12" s="1"/>
  <c r="J1004" i="12" s="1"/>
  <c r="K1004" i="12" s="1"/>
  <c r="L993" i="12" s="1"/>
  <c r="M993" i="12" s="1"/>
  <c r="N1209" i="12"/>
  <c r="P1209" i="16" s="1"/>
  <c r="K1034" i="12"/>
  <c r="J1035" i="12" s="1"/>
  <c r="K1035" i="12" s="1"/>
  <c r="J1036" i="12" s="1"/>
  <c r="K1036" i="12" s="1"/>
  <c r="J1037" i="12" s="1"/>
  <c r="K1037" i="12" s="1"/>
  <c r="J1038" i="12" s="1"/>
  <c r="K1038" i="12" s="1"/>
  <c r="J1039" i="12" s="1"/>
  <c r="K1039" i="12" s="1"/>
  <c r="J1040" i="12" s="1"/>
  <c r="K1040" i="12" s="1"/>
  <c r="L1029" i="12" s="1"/>
  <c r="M1029" i="12" s="1"/>
  <c r="M1305" i="12"/>
  <c r="K1305" i="12"/>
  <c r="J1306" i="12" s="1"/>
  <c r="K1306" i="12" s="1"/>
  <c r="J1307" i="12" s="1"/>
  <c r="K1307" i="12" s="1"/>
  <c r="J1308" i="12" s="1"/>
  <c r="K1308" i="12" s="1"/>
  <c r="J1309" i="12" s="1"/>
  <c r="K1309" i="12" s="1"/>
  <c r="J1310" i="12" s="1"/>
  <c r="K1310" i="12" s="1"/>
  <c r="J1311" i="12" s="1"/>
  <c r="K1311" i="12" s="1"/>
  <c r="J1312" i="12" s="1"/>
  <c r="K1312" i="12" s="1"/>
  <c r="J1313" i="12" s="1"/>
  <c r="K1313" i="12" s="1"/>
  <c r="J1314" i="12" s="1"/>
  <c r="K1314" i="12" s="1"/>
  <c r="J1315" i="12" s="1"/>
  <c r="K1315" i="12" s="1"/>
  <c r="J1316" i="12" s="1"/>
  <c r="K1316" i="12" s="1"/>
  <c r="L1305" i="12" s="1"/>
  <c r="K1491" i="12"/>
  <c r="J1492" i="12" s="1"/>
  <c r="K1492" i="12" s="1"/>
  <c r="J1493" i="12" s="1"/>
  <c r="K1493" i="12" s="1"/>
  <c r="J1494" i="12" s="1"/>
  <c r="K1494" i="12" s="1"/>
  <c r="J1495" i="12" s="1"/>
  <c r="K1495" i="12" s="1"/>
  <c r="J1496" i="12" s="1"/>
  <c r="K1496" i="12" s="1"/>
  <c r="L1485" i="12" s="1"/>
  <c r="M1485" i="12" s="1"/>
  <c r="K992" i="12"/>
  <c r="L981" i="12" s="1"/>
  <c r="M981" i="12" s="1"/>
  <c r="K1103" i="12"/>
  <c r="J1104" i="12" s="1"/>
  <c r="K1104" i="12" s="1"/>
  <c r="J1105" i="12" s="1"/>
  <c r="K1105" i="12" s="1"/>
  <c r="J1106" i="12" s="1"/>
  <c r="K1106" i="12" s="1"/>
  <c r="J1107" i="12" s="1"/>
  <c r="K1107" i="12" s="1"/>
  <c r="J1108" i="12" s="1"/>
  <c r="K1108" i="12" s="1"/>
  <c r="J1109" i="12" s="1"/>
  <c r="K1109" i="12" s="1"/>
  <c r="J1110" i="12" s="1"/>
  <c r="K1110" i="12" s="1"/>
  <c r="J1111" i="12" s="1"/>
  <c r="K1111" i="12" s="1"/>
  <c r="J1112" i="12" s="1"/>
  <c r="K1112" i="12" s="1"/>
  <c r="L1101" i="12" s="1"/>
  <c r="M1101" i="12" s="1"/>
  <c r="K1277" i="12"/>
  <c r="J1278" i="12" s="1"/>
  <c r="K1278" i="12" s="1"/>
  <c r="J1279" i="12" s="1"/>
  <c r="K1279" i="12" s="1"/>
  <c r="J1280" i="12" s="1"/>
  <c r="K1280" i="12" s="1"/>
  <c r="L1269" i="12" s="1"/>
  <c r="M1269" i="12" s="1"/>
  <c r="K971" i="12"/>
  <c r="J972" i="12" s="1"/>
  <c r="K972" i="12" s="1"/>
  <c r="J973" i="12" s="1"/>
  <c r="K973" i="12" s="1"/>
  <c r="J974" i="12" s="1"/>
  <c r="K974" i="12" s="1"/>
  <c r="J975" i="12" s="1"/>
  <c r="K975" i="12" s="1"/>
  <c r="J976" i="12" s="1"/>
  <c r="K976" i="12" s="1"/>
  <c r="J977" i="12" s="1"/>
  <c r="K977" i="12" s="1"/>
  <c r="J978" i="12" s="1"/>
  <c r="K978" i="12" s="1"/>
  <c r="J979" i="12" s="1"/>
  <c r="K979" i="12" s="1"/>
  <c r="J980" i="12" s="1"/>
  <c r="K980" i="12" s="1"/>
  <c r="L969" i="12" s="1"/>
  <c r="M969" i="12" s="1"/>
  <c r="K1128" i="12"/>
  <c r="J1129" i="12" s="1"/>
  <c r="K1129" i="12" s="1"/>
  <c r="J1130" i="12" s="1"/>
  <c r="K1130" i="12" s="1"/>
  <c r="J1131" i="12" s="1"/>
  <c r="K1131" i="12" s="1"/>
  <c r="J1132" i="12" s="1"/>
  <c r="K1132" i="12" s="1"/>
  <c r="J1133" i="12" s="1"/>
  <c r="K1133" i="12" s="1"/>
  <c r="J1134" i="12" s="1"/>
  <c r="K1134" i="12" s="1"/>
  <c r="J1135" i="12" s="1"/>
  <c r="K1135" i="12" s="1"/>
  <c r="J1136" i="12" s="1"/>
  <c r="K1136" i="12" s="1"/>
  <c r="L1125" i="12" s="1"/>
  <c r="M1125" i="12" s="1"/>
  <c r="K1406" i="12"/>
  <c r="J1407" i="12" s="1"/>
  <c r="K1407" i="12" s="1"/>
  <c r="J1408" i="12" s="1"/>
  <c r="K1408" i="12" s="1"/>
  <c r="J1409" i="12" s="1"/>
  <c r="K1409" i="12" s="1"/>
  <c r="J1410" i="12" s="1"/>
  <c r="K1410" i="12" s="1"/>
  <c r="J1411" i="12" s="1"/>
  <c r="K1411" i="12" s="1"/>
  <c r="J1412" i="12" s="1"/>
  <c r="K1412" i="12" s="1"/>
  <c r="L1401" i="12" s="1"/>
  <c r="M1401" i="12" s="1"/>
  <c r="H1235" i="11"/>
  <c r="I1235" i="11" s="1"/>
  <c r="L1401" i="11"/>
  <c r="H1402" i="11"/>
  <c r="I1402" i="11" s="1"/>
  <c r="K118" i="22"/>
  <c r="N118" i="22" s="1"/>
  <c r="L1113" i="11"/>
  <c r="H1114" i="11"/>
  <c r="I1114" i="11" s="1"/>
  <c r="L1114" i="11" s="1"/>
  <c r="K133" i="22"/>
  <c r="N133" i="22" s="1"/>
  <c r="K116" i="22"/>
  <c r="N116" i="22" s="1"/>
  <c r="K1282" i="12"/>
  <c r="J1283" i="12" s="1"/>
  <c r="K1283" i="12" s="1"/>
  <c r="J1284" i="12" s="1"/>
  <c r="K1284" i="12" s="1"/>
  <c r="J1285" i="12" s="1"/>
  <c r="K1285" i="12" s="1"/>
  <c r="J1286" i="12" s="1"/>
  <c r="K1286" i="12" s="1"/>
  <c r="J1287" i="12" s="1"/>
  <c r="K1287" i="12" s="1"/>
  <c r="J1288" i="12" s="1"/>
  <c r="K1288" i="12" s="1"/>
  <c r="J1289" i="12" s="1"/>
  <c r="K1289" i="12" s="1"/>
  <c r="J1290" i="12" s="1"/>
  <c r="K1290" i="12" s="1"/>
  <c r="J1291" i="12" s="1"/>
  <c r="K1291" i="12" s="1"/>
  <c r="J1292" i="12" s="1"/>
  <c r="K1292" i="12" s="1"/>
  <c r="L1281" i="12" s="1"/>
  <c r="M1281" i="12" s="1"/>
  <c r="L993" i="11"/>
  <c r="H994" i="11"/>
  <c r="I994" i="11" s="1"/>
  <c r="K1018" i="12"/>
  <c r="J1019" i="12" s="1"/>
  <c r="K1019" i="12" s="1"/>
  <c r="J1020" i="12" s="1"/>
  <c r="K1020" i="12" s="1"/>
  <c r="J1021" i="12" s="1"/>
  <c r="K1021" i="12" s="1"/>
  <c r="J1022" i="12" s="1"/>
  <c r="K1022" i="12" s="1"/>
  <c r="J1023" i="12" s="1"/>
  <c r="K1023" i="12" s="1"/>
  <c r="J1024" i="12" s="1"/>
  <c r="K1024" i="12" s="1"/>
  <c r="J1025" i="12" s="1"/>
  <c r="K1025" i="12" s="1"/>
  <c r="J1026" i="12" s="1"/>
  <c r="K1026" i="12" s="1"/>
  <c r="J1027" i="12" s="1"/>
  <c r="K1027" i="12" s="1"/>
  <c r="J1028" i="12" s="1"/>
  <c r="K1028" i="12" s="1"/>
  <c r="L1017" i="12" s="1"/>
  <c r="M1017" i="12" s="1"/>
  <c r="H1246" i="11"/>
  <c r="I1246" i="11" s="1"/>
  <c r="L1245" i="11"/>
  <c r="K1438" i="12"/>
  <c r="J1439" i="12" s="1"/>
  <c r="K1439" i="12" s="1"/>
  <c r="J1440" i="12" s="1"/>
  <c r="K1440" i="12" s="1"/>
  <c r="J1441" i="12" s="1"/>
  <c r="K1441" i="12" s="1"/>
  <c r="J1442" i="12" s="1"/>
  <c r="K1442" i="12" s="1"/>
  <c r="J1443" i="12" s="1"/>
  <c r="K1443" i="12" s="1"/>
  <c r="J1444" i="12" s="1"/>
  <c r="K1444" i="12" s="1"/>
  <c r="J1445" i="12" s="1"/>
  <c r="K1445" i="12" s="1"/>
  <c r="J1446" i="12" s="1"/>
  <c r="K1446" i="12" s="1"/>
  <c r="J1447" i="12" s="1"/>
  <c r="K1447" i="12" s="1"/>
  <c r="J1448" i="12" s="1"/>
  <c r="K1448" i="12" s="1"/>
  <c r="L1437" i="12" s="1"/>
  <c r="M1437" i="12" s="1"/>
  <c r="K1188" i="12"/>
  <c r="J1189" i="12" s="1"/>
  <c r="K123" i="22"/>
  <c r="N123" i="22" s="1"/>
  <c r="K1329" i="12"/>
  <c r="J1330" i="12" s="1"/>
  <c r="K1330" i="12" s="1"/>
  <c r="J1331" i="12" s="1"/>
  <c r="K1331" i="12" s="1"/>
  <c r="J1332" i="12" s="1"/>
  <c r="K1332" i="12" s="1"/>
  <c r="J1333" i="12" s="1"/>
  <c r="K1333" i="12" s="1"/>
  <c r="J1334" i="12" s="1"/>
  <c r="K1334" i="12" s="1"/>
  <c r="J1335" i="12" s="1"/>
  <c r="K1335" i="12" s="1"/>
  <c r="J1336" i="12" s="1"/>
  <c r="K1336" i="12" s="1"/>
  <c r="J1337" i="12" s="1"/>
  <c r="K1337" i="12" s="1"/>
  <c r="J1338" i="12" s="1"/>
  <c r="K1338" i="12" s="1"/>
  <c r="J1339" i="12" s="1"/>
  <c r="K1339" i="12" s="1"/>
  <c r="J1340" i="12" s="1"/>
  <c r="K1340" i="12" s="1"/>
  <c r="L1329" i="12" s="1"/>
  <c r="M1329" i="12" s="1"/>
  <c r="K107" i="22"/>
  <c r="N107" i="22" s="1"/>
  <c r="K132" i="22"/>
  <c r="N132" i="22" s="1"/>
  <c r="L1293" i="11"/>
  <c r="H1294" i="11"/>
  <c r="I1294" i="11" s="1"/>
  <c r="K88" i="22"/>
  <c r="N88" i="22" s="1"/>
  <c r="K1222" i="12"/>
  <c r="J1223" i="12" s="1"/>
  <c r="K1223" i="12" s="1"/>
  <c r="J1224" i="12" s="1"/>
  <c r="K1224" i="12" s="1"/>
  <c r="J1225" i="12" s="1"/>
  <c r="K1225" i="12" s="1"/>
  <c r="J1226" i="12" s="1"/>
  <c r="K1226" i="12" s="1"/>
  <c r="J1227" i="12" s="1"/>
  <c r="K1227" i="12" s="1"/>
  <c r="J1228" i="12" s="1"/>
  <c r="K1228" i="12" s="1"/>
  <c r="J1229" i="12" s="1"/>
  <c r="K1229" i="12" s="1"/>
  <c r="J1230" i="12" s="1"/>
  <c r="K1230" i="12" s="1"/>
  <c r="J1231" i="12" s="1"/>
  <c r="K1231" i="12" s="1"/>
  <c r="J1232" i="12" s="1"/>
  <c r="K1232" i="12" s="1"/>
  <c r="L1221" i="12" s="1"/>
  <c r="M1221" i="12" s="1"/>
  <c r="K120" i="22"/>
  <c r="N120" i="22" s="1"/>
  <c r="K98" i="22"/>
  <c r="N98" i="22" s="1"/>
  <c r="K99" i="22"/>
  <c r="N99" i="22" s="1"/>
  <c r="K128" i="22"/>
  <c r="N128" i="22" s="1"/>
  <c r="K1180" i="12"/>
  <c r="J1181" i="12" s="1"/>
  <c r="K1181" i="12" s="1"/>
  <c r="J1182" i="12" s="1"/>
  <c r="K1182" i="12" s="1"/>
  <c r="J1183" i="12" s="1"/>
  <c r="K1183" i="12" s="1"/>
  <c r="J1184" i="12" s="1"/>
  <c r="K1184" i="12" s="1"/>
  <c r="L1173" i="12" s="1"/>
  <c r="M1173" i="12" s="1"/>
  <c r="L1317" i="11"/>
  <c r="H1318" i="11"/>
  <c r="I1318" i="11" s="1"/>
  <c r="H1091" i="11"/>
  <c r="I1091" i="11" s="1"/>
  <c r="K105" i="22"/>
  <c r="N105" i="22" s="1"/>
  <c r="L1509" i="11"/>
  <c r="H1510" i="11"/>
  <c r="I1510" i="11" s="1"/>
  <c r="K1429" i="12"/>
  <c r="J1430" i="12" s="1"/>
  <c r="K1430" i="12" s="1"/>
  <c r="J1431" i="12" s="1"/>
  <c r="K1431" i="12" s="1"/>
  <c r="J1432" i="12" s="1"/>
  <c r="K1432" i="12" s="1"/>
  <c r="J1433" i="12" s="1"/>
  <c r="K1433" i="12" s="1"/>
  <c r="J1434" i="12" s="1"/>
  <c r="K1434" i="12" s="1"/>
  <c r="J1435" i="12" s="1"/>
  <c r="K1435" i="12" s="1"/>
  <c r="J1436" i="12" s="1"/>
  <c r="K1436" i="12" s="1"/>
  <c r="L1425" i="12" s="1"/>
  <c r="M1425" i="12" s="1"/>
  <c r="K90" i="22"/>
  <c r="N90" i="22" s="1"/>
  <c r="L1377" i="11"/>
  <c r="H1378" i="11"/>
  <c r="I1378" i="11" s="1"/>
  <c r="L1185" i="11"/>
  <c r="H1186" i="11"/>
  <c r="I1186" i="11" s="1"/>
  <c r="K135" i="22"/>
  <c r="N135" i="22" s="1"/>
  <c r="L1485" i="11"/>
  <c r="H1486" i="11"/>
  <c r="I1486" i="11" s="1"/>
  <c r="H958" i="11"/>
  <c r="I958" i="11" s="1"/>
  <c r="L957" i="11"/>
  <c r="L1341" i="11"/>
  <c r="H1342" i="11"/>
  <c r="I1342" i="11" s="1"/>
  <c r="K1471" i="12"/>
  <c r="J1472" i="12" s="1"/>
  <c r="K1472" i="12" s="1"/>
  <c r="L1461" i="12" s="1"/>
  <c r="M1461" i="12" s="1"/>
  <c r="K129" i="22"/>
  <c r="N129" i="22" s="1"/>
  <c r="H982" i="11"/>
  <c r="I982" i="11" s="1"/>
  <c r="L981" i="11"/>
  <c r="K1378" i="12"/>
  <c r="J1379" i="12" s="1"/>
  <c r="K1379" i="12" s="1"/>
  <c r="J1380" i="12" s="1"/>
  <c r="K1380" i="12" s="1"/>
  <c r="J1381" i="12" s="1"/>
  <c r="K1381" i="12" s="1"/>
  <c r="J1382" i="12" s="1"/>
  <c r="K1382" i="12" s="1"/>
  <c r="J1383" i="12" s="1"/>
  <c r="K1383" i="12" s="1"/>
  <c r="J1384" i="12" s="1"/>
  <c r="K1384" i="12" s="1"/>
  <c r="J1385" i="12" s="1"/>
  <c r="K1385" i="12" s="1"/>
  <c r="J1386" i="12" s="1"/>
  <c r="K1386" i="12" s="1"/>
  <c r="J1387" i="12" s="1"/>
  <c r="K1387" i="12" s="1"/>
  <c r="J1388" i="12" s="1"/>
  <c r="K1388" i="12" s="1"/>
  <c r="L1377" i="12" s="1"/>
  <c r="M1377" i="12" s="1"/>
  <c r="K1164" i="12"/>
  <c r="J1165" i="12" s="1"/>
  <c r="K1165" i="12" s="1"/>
  <c r="J1166" i="12" s="1"/>
  <c r="K1166" i="12" s="1"/>
  <c r="J1167" i="12" s="1"/>
  <c r="K1167" i="12" s="1"/>
  <c r="J1168" i="12" s="1"/>
  <c r="K1168" i="12" s="1"/>
  <c r="J1169" i="12" s="1"/>
  <c r="K1169" i="12" s="1"/>
  <c r="J1170" i="12" s="1"/>
  <c r="K1170" i="12" s="1"/>
  <c r="J1171" i="12" s="1"/>
  <c r="K1171" i="12" s="1"/>
  <c r="J1172" i="12" s="1"/>
  <c r="K1172" i="12" s="1"/>
  <c r="L1161" i="12" s="1"/>
  <c r="M1161" i="12" s="1"/>
  <c r="K1343" i="12"/>
  <c r="J1344" i="12" s="1"/>
  <c r="K1344" i="12" s="1"/>
  <c r="J1345" i="12" s="1"/>
  <c r="K1345" i="12" s="1"/>
  <c r="J1346" i="12" s="1"/>
  <c r="K1346" i="12" s="1"/>
  <c r="J1347" i="12" s="1"/>
  <c r="K1347" i="12" s="1"/>
  <c r="J1348" i="12" s="1"/>
  <c r="K1348" i="12" s="1"/>
  <c r="J1349" i="12" s="1"/>
  <c r="K1349" i="12" s="1"/>
  <c r="J1350" i="12" s="1"/>
  <c r="K1350" i="12" s="1"/>
  <c r="J1351" i="12" s="1"/>
  <c r="K1351" i="12" s="1"/>
  <c r="J1352" i="12" s="1"/>
  <c r="K1352" i="12" s="1"/>
  <c r="L1341" i="12" s="1"/>
  <c r="M1341" i="12" s="1"/>
  <c r="K92" i="22"/>
  <c r="N92" i="22" s="1"/>
  <c r="H1414" i="11"/>
  <c r="I1414" i="11" s="1"/>
  <c r="L1413" i="11"/>
  <c r="L1521" i="11"/>
  <c r="H1522" i="11"/>
  <c r="I1522" i="11" s="1"/>
  <c r="K94" i="22"/>
  <c r="N94" i="22" s="1"/>
  <c r="K1415" i="12"/>
  <c r="J1416" i="12" s="1"/>
  <c r="K1416" i="12" s="1"/>
  <c r="J1417" i="12" s="1"/>
  <c r="K1417" i="12" s="1"/>
  <c r="J1418" i="12" s="1"/>
  <c r="K1418" i="12" s="1"/>
  <c r="J1419" i="12" s="1"/>
  <c r="K1419" i="12" s="1"/>
  <c r="J1420" i="12" s="1"/>
  <c r="K1420" i="12" s="1"/>
  <c r="J1421" i="12" s="1"/>
  <c r="K1421" i="12" s="1"/>
  <c r="J1422" i="12" s="1"/>
  <c r="K1422" i="12" s="1"/>
  <c r="J1423" i="12" s="1"/>
  <c r="K1423" i="12" s="1"/>
  <c r="J1424" i="12" s="1"/>
  <c r="K1424" i="12" s="1"/>
  <c r="L1413" i="12" s="1"/>
  <c r="M1413" i="12" s="1"/>
  <c r="K131" i="22"/>
  <c r="N131" i="22" s="1"/>
  <c r="K93" i="22"/>
  <c r="N93" i="22" s="1"/>
  <c r="K106" i="22"/>
  <c r="N106" i="22" s="1"/>
  <c r="K1053" i="12"/>
  <c r="J1054" i="12" s="1"/>
  <c r="K1054" i="12" s="1"/>
  <c r="J1055" i="12" s="1"/>
  <c r="K1055" i="12" s="1"/>
  <c r="J1056" i="12" s="1"/>
  <c r="K1056" i="12" s="1"/>
  <c r="J1057" i="12" s="1"/>
  <c r="K1057" i="12" s="1"/>
  <c r="J1058" i="12" s="1"/>
  <c r="K1058" i="12" s="1"/>
  <c r="J1059" i="12" s="1"/>
  <c r="K1059" i="12" s="1"/>
  <c r="J1060" i="12" s="1"/>
  <c r="K1060" i="12" s="1"/>
  <c r="J1061" i="12" s="1"/>
  <c r="K1061" i="12" s="1"/>
  <c r="J1062" i="12" s="1"/>
  <c r="K1062" i="12" s="1"/>
  <c r="J1063" i="12" s="1"/>
  <c r="K1063" i="12" s="1"/>
  <c r="J1064" i="12" s="1"/>
  <c r="K1064" i="12" s="1"/>
  <c r="L1053" i="12" s="1"/>
  <c r="M1053" i="12" s="1"/>
  <c r="K117" i="22"/>
  <c r="N117" i="22" s="1"/>
  <c r="K1236" i="12"/>
  <c r="J1237" i="12" s="1"/>
  <c r="K1237" i="12" s="1"/>
  <c r="J1238" i="12" s="1"/>
  <c r="K1238" i="12" s="1"/>
  <c r="J1239" i="12" s="1"/>
  <c r="K1239" i="12" s="1"/>
  <c r="J1240" i="12" s="1"/>
  <c r="K1240" i="12" s="1"/>
  <c r="J1241" i="12" s="1"/>
  <c r="K1241" i="12" s="1"/>
  <c r="J1242" i="12" s="1"/>
  <c r="K1242" i="12" s="1"/>
  <c r="J1243" i="12" s="1"/>
  <c r="K1243" i="12" s="1"/>
  <c r="J1244" i="12" s="1"/>
  <c r="K1244" i="12" s="1"/>
  <c r="L1233" i="12" s="1"/>
  <c r="M1233" i="12" s="1"/>
  <c r="K111" i="22"/>
  <c r="N111" i="22" s="1"/>
  <c r="K108" i="22"/>
  <c r="N108" i="22" s="1"/>
  <c r="L1065" i="11"/>
  <c r="H1066" i="11"/>
  <c r="I1066" i="11" s="1"/>
  <c r="K114" i="22"/>
  <c r="N114" i="22" s="1"/>
  <c r="K1068" i="12"/>
  <c r="J1069" i="12" s="1"/>
  <c r="K1069" i="12" s="1"/>
  <c r="J1070" i="12" s="1"/>
  <c r="K1070" i="12" s="1"/>
  <c r="J1071" i="12" s="1"/>
  <c r="K1071" i="12" s="1"/>
  <c r="J1072" i="12" s="1"/>
  <c r="K1072" i="12" s="1"/>
  <c r="J1073" i="12" s="1"/>
  <c r="K1073" i="12" s="1"/>
  <c r="J1074" i="12" s="1"/>
  <c r="K1074" i="12" s="1"/>
  <c r="J1075" i="12" s="1"/>
  <c r="K1075" i="12" s="1"/>
  <c r="J1076" i="12" s="1"/>
  <c r="K1076" i="12" s="1"/>
  <c r="L1065" i="12" s="1"/>
  <c r="M1065" i="12" s="1"/>
  <c r="K122" i="22"/>
  <c r="N122" i="22" s="1"/>
  <c r="K1390" i="12"/>
  <c r="J1391" i="12" s="1"/>
  <c r="K1391" i="12" s="1"/>
  <c r="J1392" i="12" s="1"/>
  <c r="K1392" i="12" s="1"/>
  <c r="J1393" i="12" s="1"/>
  <c r="K1393" i="12" s="1"/>
  <c r="J1394" i="12" s="1"/>
  <c r="K1394" i="12" s="1"/>
  <c r="J1395" i="12" s="1"/>
  <c r="K1395" i="12" s="1"/>
  <c r="J1396" i="12" s="1"/>
  <c r="K1396" i="12" s="1"/>
  <c r="J1397" i="12" s="1"/>
  <c r="K1397" i="12" s="1"/>
  <c r="J1398" i="12" s="1"/>
  <c r="K1398" i="12" s="1"/>
  <c r="J1399" i="12" s="1"/>
  <c r="K1399" i="12" s="1"/>
  <c r="J1400" i="12" s="1"/>
  <c r="K1400" i="12" s="1"/>
  <c r="L1389" i="12" s="1"/>
  <c r="M1389" i="12" s="1"/>
  <c r="K1199" i="12"/>
  <c r="J1200" i="12" s="1"/>
  <c r="K1200" i="12" s="1"/>
  <c r="J1201" i="12" s="1"/>
  <c r="K1201" i="12" s="1"/>
  <c r="J1202" i="12" s="1"/>
  <c r="K1202" i="12" s="1"/>
  <c r="J1203" i="12" s="1"/>
  <c r="K1203" i="12" s="1"/>
  <c r="J1204" i="12" s="1"/>
  <c r="K1204" i="12" s="1"/>
  <c r="J1205" i="12" s="1"/>
  <c r="K1205" i="12" s="1"/>
  <c r="J1206" i="12" s="1"/>
  <c r="K1206" i="12" s="1"/>
  <c r="J1207" i="12" s="1"/>
  <c r="K1207" i="12" s="1"/>
  <c r="J1208" i="12" s="1"/>
  <c r="K1208" i="12" s="1"/>
  <c r="L1197" i="12" s="1"/>
  <c r="M1197" i="12" s="1"/>
  <c r="K1370" i="12"/>
  <c r="J1371" i="12" s="1"/>
  <c r="K1371" i="12" s="1"/>
  <c r="J1372" i="12" s="1"/>
  <c r="K1372" i="12" s="1"/>
  <c r="J1373" i="12" s="1"/>
  <c r="K1373" i="12" s="1"/>
  <c r="J1374" i="12" s="1"/>
  <c r="K1374" i="12" s="1"/>
  <c r="J1375" i="12" s="1"/>
  <c r="K1375" i="12" s="1"/>
  <c r="J1376" i="12" s="1"/>
  <c r="K1376" i="12" s="1"/>
  <c r="L1365" i="12" s="1"/>
  <c r="M1365" i="12" s="1"/>
  <c r="L1305" i="11"/>
  <c r="H1306" i="11"/>
  <c r="I1306" i="11" s="1"/>
  <c r="K1498" i="12"/>
  <c r="J1499" i="12" s="1"/>
  <c r="K1499" i="12" s="1"/>
  <c r="J1500" i="12" s="1"/>
  <c r="K1500" i="12" s="1"/>
  <c r="J1501" i="12" s="1"/>
  <c r="K1501" i="12" s="1"/>
  <c r="J1502" i="12" s="1"/>
  <c r="K1502" i="12" s="1"/>
  <c r="J1503" i="12" s="1"/>
  <c r="K1503" i="12" s="1"/>
  <c r="J1504" i="12" s="1"/>
  <c r="K1504" i="12" s="1"/>
  <c r="J1505" i="12" s="1"/>
  <c r="K1505" i="12" s="1"/>
  <c r="J1506" i="12" s="1"/>
  <c r="K1506" i="12" s="1"/>
  <c r="J1507" i="12" s="1"/>
  <c r="K1507" i="12" s="1"/>
  <c r="J1508" i="12" s="1"/>
  <c r="K1508" i="12" s="1"/>
  <c r="L1497" i="12" s="1"/>
  <c r="M1497" i="12" s="1"/>
  <c r="K109" i="22"/>
  <c r="N109" i="22" s="1"/>
  <c r="K95" i="22"/>
  <c r="N95" i="22" s="1"/>
  <c r="K124" i="22"/>
  <c r="N124" i="22" s="1"/>
  <c r="K126" i="22"/>
  <c r="N126" i="22" s="1"/>
  <c r="K104" i="22"/>
  <c r="N104" i="22" s="1"/>
  <c r="K130" i="22"/>
  <c r="N130" i="22" s="1"/>
  <c r="K1189" i="12"/>
  <c r="J1190" i="12" s="1"/>
  <c r="K1190" i="12" s="1"/>
  <c r="J1191" i="12" s="1"/>
  <c r="K1191" i="12" s="1"/>
  <c r="J1192" i="12" s="1"/>
  <c r="K1192" i="12" s="1"/>
  <c r="J1193" i="12" s="1"/>
  <c r="K1193" i="12" s="1"/>
  <c r="J1194" i="12" s="1"/>
  <c r="K1194" i="12" s="1"/>
  <c r="J1195" i="12" s="1"/>
  <c r="K1195" i="12" s="1"/>
  <c r="J1196" i="12" s="1"/>
  <c r="K1196" i="12" s="1"/>
  <c r="L1185" i="12" s="1"/>
  <c r="M1185" i="12" s="1"/>
  <c r="L1365" i="11"/>
  <c r="H1366" i="11"/>
  <c r="I1366" i="11" s="1"/>
  <c r="L1366" i="11" s="1"/>
  <c r="K121" i="22"/>
  <c r="N121" i="22" s="1"/>
  <c r="K1525" i="12"/>
  <c r="J1526" i="12" s="1"/>
  <c r="K1526" i="12" s="1"/>
  <c r="J1527" i="12" s="1"/>
  <c r="K1527" i="12" s="1"/>
  <c r="J1528" i="12" s="1"/>
  <c r="K1528" i="12" s="1"/>
  <c r="J1529" i="12" s="1"/>
  <c r="K1529" i="12" s="1"/>
  <c r="J1530" i="12" s="1"/>
  <c r="K1530" i="12" s="1"/>
  <c r="J1531" i="12" s="1"/>
  <c r="K1531" i="12" s="1"/>
  <c r="J1532" i="12" s="1"/>
  <c r="K1532" i="12" s="1"/>
  <c r="L1521" i="12" s="1"/>
  <c r="M1521" i="12" s="1"/>
  <c r="K1511" i="12"/>
  <c r="J1512" i="12" s="1"/>
  <c r="K1512" i="12" s="1"/>
  <c r="J1513" i="12" s="1"/>
  <c r="K1513" i="12" s="1"/>
  <c r="J1514" i="12" s="1"/>
  <c r="K1514" i="12" s="1"/>
  <c r="J1515" i="12" s="1"/>
  <c r="K1515" i="12" s="1"/>
  <c r="J1516" i="12" s="1"/>
  <c r="K1516" i="12" s="1"/>
  <c r="J1517" i="12" s="1"/>
  <c r="K1517" i="12" s="1"/>
  <c r="J1518" i="12" s="1"/>
  <c r="K1518" i="12" s="1"/>
  <c r="J1519" i="12" s="1"/>
  <c r="K1519" i="12" s="1"/>
  <c r="J1520" i="12" s="1"/>
  <c r="K1520" i="12" s="1"/>
  <c r="L1509" i="12" s="1"/>
  <c r="M1509" i="12" s="1"/>
  <c r="K1294" i="12"/>
  <c r="J1295" i="12" s="1"/>
  <c r="K1295" i="12" s="1"/>
  <c r="J1296" i="12" s="1"/>
  <c r="K1296" i="12" s="1"/>
  <c r="J1297" i="12" s="1"/>
  <c r="K1297" i="12" s="1"/>
  <c r="J1298" i="12" s="1"/>
  <c r="K1298" i="12" s="1"/>
  <c r="J1299" i="12" s="1"/>
  <c r="K1299" i="12" s="1"/>
  <c r="J1300" i="12" s="1"/>
  <c r="K1300" i="12" s="1"/>
  <c r="J1301" i="12" s="1"/>
  <c r="K1301" i="12" s="1"/>
  <c r="J1302" i="12" s="1"/>
  <c r="K1302" i="12" s="1"/>
  <c r="J1303" i="12" s="1"/>
  <c r="K1303" i="12" s="1"/>
  <c r="J1304" i="12" s="1"/>
  <c r="K1304" i="12" s="1"/>
  <c r="L1293" i="12" s="1"/>
  <c r="M1293" i="12" s="1"/>
  <c r="K1318" i="12"/>
  <c r="J1319" i="12" s="1"/>
  <c r="K1319" i="12" s="1"/>
  <c r="J1320" i="12" s="1"/>
  <c r="K1320" i="12" s="1"/>
  <c r="J1321" i="12" s="1"/>
  <c r="K1321" i="12" s="1"/>
  <c r="J1322" i="12" s="1"/>
  <c r="K1322" i="12" s="1"/>
  <c r="J1323" i="12" s="1"/>
  <c r="K1323" i="12" s="1"/>
  <c r="J1324" i="12" s="1"/>
  <c r="K1324" i="12" s="1"/>
  <c r="J1325" i="12" s="1"/>
  <c r="K1325" i="12" s="1"/>
  <c r="J1326" i="12" s="1"/>
  <c r="K1326" i="12" s="1"/>
  <c r="J1327" i="12" s="1"/>
  <c r="K1327" i="12" s="1"/>
  <c r="J1328" i="12" s="1"/>
  <c r="K1328" i="12" s="1"/>
  <c r="L1317" i="12" s="1"/>
  <c r="M1317" i="12" s="1"/>
  <c r="K97" i="22"/>
  <c r="N97" i="22" s="1"/>
  <c r="K110" i="22"/>
  <c r="N110" i="22" s="1"/>
  <c r="K96" i="22"/>
  <c r="N96" i="22" s="1"/>
  <c r="K1079" i="12"/>
  <c r="J1080" i="12" s="1"/>
  <c r="K1080" i="12" s="1"/>
  <c r="J1081" i="12" s="1"/>
  <c r="K1081" i="12" s="1"/>
  <c r="J1082" i="12" s="1"/>
  <c r="K1082" i="12" s="1"/>
  <c r="J1083" i="12" s="1"/>
  <c r="K1083" i="12" s="1"/>
  <c r="J1084" i="12" s="1"/>
  <c r="K1084" i="12" s="1"/>
  <c r="J1085" i="12" s="1"/>
  <c r="K1085" i="12" s="1"/>
  <c r="J1086" i="12" s="1"/>
  <c r="K1086" i="12" s="1"/>
  <c r="J1087" i="12" s="1"/>
  <c r="K1087" i="12" s="1"/>
  <c r="J1088" i="12" s="1"/>
  <c r="K1088" i="12" s="1"/>
  <c r="L1077" i="12" s="1"/>
  <c r="M1077" i="12" s="1"/>
  <c r="H1354" i="11"/>
  <c r="I1354" i="11" s="1"/>
  <c r="L1353" i="11"/>
  <c r="K1355" i="12"/>
  <c r="J1356" i="12" s="1"/>
  <c r="K1356" i="12" s="1"/>
  <c r="J1357" i="12" s="1"/>
  <c r="K1357" i="12" s="1"/>
  <c r="J1358" i="12" s="1"/>
  <c r="K1358" i="12" s="1"/>
  <c r="J1359" i="12" s="1"/>
  <c r="K1359" i="12" s="1"/>
  <c r="J1360" i="12" s="1"/>
  <c r="K1360" i="12" s="1"/>
  <c r="J1361" i="12" s="1"/>
  <c r="K1361" i="12" s="1"/>
  <c r="J1362" i="12" s="1"/>
  <c r="K1362" i="12" s="1"/>
  <c r="J1363" i="12" s="1"/>
  <c r="K1363" i="12" s="1"/>
  <c r="J1364" i="12" s="1"/>
  <c r="K1364" i="12" s="1"/>
  <c r="L1353" i="12" s="1"/>
  <c r="M1353" i="12" s="1"/>
  <c r="K115" i="22"/>
  <c r="N115" i="22" s="1"/>
  <c r="K1474" i="12"/>
  <c r="J1475" i="12" s="1"/>
  <c r="K1475" i="12" s="1"/>
  <c r="J1476" i="12" s="1"/>
  <c r="K1476" i="12" s="1"/>
  <c r="J1477" i="12" s="1"/>
  <c r="K1477" i="12" s="1"/>
  <c r="J1478" i="12" s="1"/>
  <c r="K1478" i="12" s="1"/>
  <c r="J1479" i="12" s="1"/>
  <c r="K1479" i="12" s="1"/>
  <c r="J1480" i="12" s="1"/>
  <c r="K1480" i="12" s="1"/>
  <c r="J1481" i="12" s="1"/>
  <c r="K1481" i="12" s="1"/>
  <c r="J1482" i="12" s="1"/>
  <c r="K1482" i="12" s="1"/>
  <c r="J1483" i="12" s="1"/>
  <c r="K1483" i="12" s="1"/>
  <c r="J1484" i="12" s="1"/>
  <c r="K1484" i="12" s="1"/>
  <c r="L1473" i="12" s="1"/>
  <c r="M1473" i="12" s="1"/>
  <c r="K958" i="12"/>
  <c r="J959" i="12" s="1"/>
  <c r="K959" i="12" s="1"/>
  <c r="J960" i="12" s="1"/>
  <c r="K960" i="12" s="1"/>
  <c r="J961" i="12" s="1"/>
  <c r="K961" i="12" s="1"/>
  <c r="J962" i="12" s="1"/>
  <c r="K962" i="12" s="1"/>
  <c r="J963" i="12" s="1"/>
  <c r="K963" i="12" s="1"/>
  <c r="J964" i="12" s="1"/>
  <c r="K964" i="12" s="1"/>
  <c r="J965" i="12" s="1"/>
  <c r="K965" i="12" s="1"/>
  <c r="J966" i="12" s="1"/>
  <c r="K966" i="12" s="1"/>
  <c r="J967" i="12" s="1"/>
  <c r="K967" i="12" s="1"/>
  <c r="J968" i="12" s="1"/>
  <c r="K968" i="12" s="1"/>
  <c r="L957" i="12" s="1"/>
  <c r="M957" i="12" s="1"/>
  <c r="K100" i="22"/>
  <c r="N100" i="22" s="1"/>
  <c r="K91" i="22"/>
  <c r="N91" i="22" s="1"/>
  <c r="K112" i="22"/>
  <c r="N112" i="22" s="1"/>
  <c r="L1198" i="11"/>
  <c r="H1199" i="11"/>
  <c r="I1199" i="11" s="1"/>
  <c r="L1222" i="11"/>
  <c r="H1223" i="11"/>
  <c r="I1223" i="11" s="1"/>
  <c r="L1462" i="11"/>
  <c r="H1463" i="11"/>
  <c r="I1463" i="11" s="1"/>
  <c r="L1018" i="11"/>
  <c r="H1019" i="11"/>
  <c r="I1019" i="11" s="1"/>
  <c r="H1031" i="11"/>
  <c r="I1031" i="11" s="1"/>
  <c r="L1030" i="11"/>
  <c r="L1162" i="11"/>
  <c r="H1163" i="11"/>
  <c r="I1163" i="11" s="1"/>
  <c r="L1006" i="11"/>
  <c r="H1007" i="11"/>
  <c r="I1007" i="11" s="1"/>
  <c r="L1186" i="11"/>
  <c r="H1187" i="11"/>
  <c r="I1187" i="11" s="1"/>
  <c r="H1139" i="11"/>
  <c r="I1139" i="11" s="1"/>
  <c r="L1138" i="11"/>
  <c r="H1115" i="11"/>
  <c r="I1115" i="11" s="1"/>
  <c r="L1079" i="11"/>
  <c r="H1080" i="11"/>
  <c r="I1080" i="11" s="1"/>
  <c r="L1175" i="11"/>
  <c r="H1176" i="11"/>
  <c r="I1176" i="11" s="1"/>
  <c r="H972" i="11"/>
  <c r="I972" i="11" s="1"/>
  <c r="L971" i="11"/>
  <c r="L1259" i="11"/>
  <c r="H1260" i="11"/>
  <c r="I1260" i="11" s="1"/>
  <c r="L1499" i="11"/>
  <c r="H1500" i="11"/>
  <c r="I1500" i="11" s="1"/>
  <c r="L1091" i="11"/>
  <c r="H1092" i="11"/>
  <c r="I1092" i="11" s="1"/>
  <c r="L1127" i="11"/>
  <c r="H1128" i="11"/>
  <c r="I1128" i="11" s="1"/>
  <c r="L1271" i="11"/>
  <c r="H1272" i="11"/>
  <c r="I1272" i="11" s="1"/>
  <c r="L1427" i="11"/>
  <c r="H1428" i="11"/>
  <c r="I1428" i="11" s="1"/>
  <c r="L1439" i="11"/>
  <c r="H1440" i="11"/>
  <c r="I1440" i="11" s="1"/>
  <c r="L1475" i="11"/>
  <c r="H1476" i="11"/>
  <c r="I1476" i="11" s="1"/>
  <c r="L1451" i="11"/>
  <c r="H1452" i="11"/>
  <c r="I1452" i="11" s="1"/>
  <c r="L1331" i="11"/>
  <c r="H1332" i="11"/>
  <c r="I1332" i="11" s="1"/>
  <c r="L1283" i="11"/>
  <c r="H1284" i="11"/>
  <c r="I1284" i="11" s="1"/>
  <c r="L1103" i="11"/>
  <c r="H1104" i="11"/>
  <c r="I1104" i="11" s="1"/>
  <c r="L1043" i="11"/>
  <c r="H1044" i="11"/>
  <c r="I1044" i="11" s="1"/>
  <c r="L1055" i="11"/>
  <c r="H1056" i="11"/>
  <c r="I1056" i="11" s="1"/>
  <c r="L1151" i="11"/>
  <c r="H1152" i="11"/>
  <c r="I1152" i="11" s="1"/>
  <c r="L1235" i="11"/>
  <c r="H1236" i="11"/>
  <c r="I1236" i="11" s="1"/>
  <c r="L1211" i="11"/>
  <c r="H1212" i="11"/>
  <c r="I1212" i="11" s="1"/>
  <c r="L1391" i="11"/>
  <c r="H1392" i="11"/>
  <c r="I1392" i="11" s="1"/>
  <c r="E957" i="26"/>
  <c r="H957" i="16" s="1"/>
  <c r="E958" i="26"/>
  <c r="H958" i="16" s="1"/>
  <c r="E959" i="26"/>
  <c r="H959" i="16" s="1"/>
  <c r="E960" i="26"/>
  <c r="H960" i="16" s="1"/>
  <c r="E961" i="26"/>
  <c r="H961" i="16" s="1"/>
  <c r="E962" i="26"/>
  <c r="H962" i="16" s="1"/>
  <c r="E963" i="26"/>
  <c r="H963" i="16" s="1"/>
  <c r="E964" i="26"/>
  <c r="H964" i="16" s="1"/>
  <c r="E965" i="26"/>
  <c r="H965" i="16" s="1"/>
  <c r="E966" i="26"/>
  <c r="H966" i="16" s="1"/>
  <c r="E967" i="26"/>
  <c r="H967" i="16" s="1"/>
  <c r="E968" i="26"/>
  <c r="H968" i="16" s="1"/>
  <c r="E969" i="26"/>
  <c r="H969" i="16" s="1"/>
  <c r="E970" i="26"/>
  <c r="H970" i="16" s="1"/>
  <c r="E971" i="26"/>
  <c r="H971" i="16" s="1"/>
  <c r="E972" i="26"/>
  <c r="H972" i="16" s="1"/>
  <c r="E973" i="26"/>
  <c r="H973" i="16" s="1"/>
  <c r="E974" i="26"/>
  <c r="H974" i="16" s="1"/>
  <c r="E975" i="26"/>
  <c r="H975" i="16" s="1"/>
  <c r="E976" i="26"/>
  <c r="H976" i="16" s="1"/>
  <c r="E977" i="26"/>
  <c r="H977" i="16" s="1"/>
  <c r="E978" i="26"/>
  <c r="H978" i="16" s="1"/>
  <c r="E979" i="26"/>
  <c r="H979" i="16" s="1"/>
  <c r="E980" i="26"/>
  <c r="H980" i="16" s="1"/>
  <c r="E981" i="26"/>
  <c r="H981" i="16" s="1"/>
  <c r="E982" i="26"/>
  <c r="H982" i="16" s="1"/>
  <c r="E983" i="26"/>
  <c r="H983" i="16" s="1"/>
  <c r="E984" i="26"/>
  <c r="H984" i="16" s="1"/>
  <c r="E985" i="26"/>
  <c r="H985" i="16" s="1"/>
  <c r="E986" i="26"/>
  <c r="H986" i="16" s="1"/>
  <c r="E987" i="26"/>
  <c r="H987" i="16" s="1"/>
  <c r="E988" i="26"/>
  <c r="H988" i="16" s="1"/>
  <c r="E989" i="26"/>
  <c r="H989" i="16" s="1"/>
  <c r="E990" i="26"/>
  <c r="H990" i="16" s="1"/>
  <c r="E991" i="26"/>
  <c r="H991" i="16" s="1"/>
  <c r="E992" i="26"/>
  <c r="H992" i="16" s="1"/>
  <c r="E993" i="26"/>
  <c r="H993" i="16" s="1"/>
  <c r="E994" i="26"/>
  <c r="H994" i="16" s="1"/>
  <c r="E995" i="26"/>
  <c r="H995" i="16" s="1"/>
  <c r="E996" i="26"/>
  <c r="H996" i="16" s="1"/>
  <c r="E997" i="26"/>
  <c r="H997" i="16" s="1"/>
  <c r="E998" i="26"/>
  <c r="H998" i="16" s="1"/>
  <c r="E999" i="26"/>
  <c r="H999" i="16" s="1"/>
  <c r="E1000" i="26"/>
  <c r="H1000" i="16" s="1"/>
  <c r="E1001" i="26"/>
  <c r="H1001" i="16" s="1"/>
  <c r="E1002" i="26"/>
  <c r="H1002" i="16" s="1"/>
  <c r="E1003" i="26"/>
  <c r="H1003" i="16" s="1"/>
  <c r="E1004" i="26"/>
  <c r="H1004" i="16" s="1"/>
  <c r="E1005" i="26"/>
  <c r="H1005" i="16" s="1"/>
  <c r="E1006" i="26"/>
  <c r="H1006" i="16" s="1"/>
  <c r="E1007" i="26"/>
  <c r="H1007" i="16" s="1"/>
  <c r="E1008" i="26"/>
  <c r="H1008" i="16" s="1"/>
  <c r="E1009" i="26"/>
  <c r="H1009" i="16" s="1"/>
  <c r="E1010" i="26"/>
  <c r="H1010" i="16" s="1"/>
  <c r="E1011" i="26"/>
  <c r="H1011" i="16" s="1"/>
  <c r="E1012" i="26"/>
  <c r="H1012" i="16" s="1"/>
  <c r="E1013" i="26"/>
  <c r="H1013" i="16" s="1"/>
  <c r="E1014" i="26"/>
  <c r="H1014" i="16" s="1"/>
  <c r="E1015" i="26"/>
  <c r="H1015" i="16" s="1"/>
  <c r="E1016" i="26"/>
  <c r="H1016" i="16" s="1"/>
  <c r="E1017" i="26"/>
  <c r="H1017" i="16" s="1"/>
  <c r="E1018" i="26"/>
  <c r="H1018" i="16" s="1"/>
  <c r="E1019" i="26"/>
  <c r="H1019" i="16" s="1"/>
  <c r="E1020" i="26"/>
  <c r="H1020" i="16" s="1"/>
  <c r="E1021" i="26"/>
  <c r="H1021" i="16" s="1"/>
  <c r="E1022" i="26"/>
  <c r="H1022" i="16" s="1"/>
  <c r="E1023" i="26"/>
  <c r="H1023" i="16" s="1"/>
  <c r="E1024" i="26"/>
  <c r="H1024" i="16" s="1"/>
  <c r="E1025" i="26"/>
  <c r="H1025" i="16" s="1"/>
  <c r="E1026" i="26"/>
  <c r="H1026" i="16" s="1"/>
  <c r="E1027" i="26"/>
  <c r="H1027" i="16" s="1"/>
  <c r="E1028" i="26"/>
  <c r="H1028" i="16" s="1"/>
  <c r="E1029" i="26"/>
  <c r="H1029" i="16" s="1"/>
  <c r="E1030" i="26"/>
  <c r="H1030" i="16" s="1"/>
  <c r="E1031" i="26"/>
  <c r="H1031" i="16" s="1"/>
  <c r="E1032" i="26"/>
  <c r="H1032" i="16" s="1"/>
  <c r="E1033" i="26"/>
  <c r="H1033" i="16" s="1"/>
  <c r="E1034" i="26"/>
  <c r="H1034" i="16" s="1"/>
  <c r="E1035" i="26"/>
  <c r="H1035" i="16" s="1"/>
  <c r="E1036" i="26"/>
  <c r="H1036" i="16" s="1"/>
  <c r="E1037" i="26"/>
  <c r="H1037" i="16" s="1"/>
  <c r="E1038" i="26"/>
  <c r="H1038" i="16" s="1"/>
  <c r="E1039" i="26"/>
  <c r="H1039" i="16" s="1"/>
  <c r="E1040" i="26"/>
  <c r="H1040" i="16" s="1"/>
  <c r="E1041" i="26"/>
  <c r="H1041" i="16" s="1"/>
  <c r="E1042" i="26"/>
  <c r="H1042" i="16" s="1"/>
  <c r="E1043" i="26"/>
  <c r="H1043" i="16" s="1"/>
  <c r="E1044" i="26"/>
  <c r="H1044" i="16" s="1"/>
  <c r="E1045" i="26"/>
  <c r="H1045" i="16" s="1"/>
  <c r="E1046" i="26"/>
  <c r="H1046" i="16" s="1"/>
  <c r="E1047" i="26"/>
  <c r="H1047" i="16" s="1"/>
  <c r="E1048" i="26"/>
  <c r="H1048" i="16" s="1"/>
  <c r="E1049" i="26"/>
  <c r="H1049" i="16" s="1"/>
  <c r="E1050" i="26"/>
  <c r="H1050" i="16" s="1"/>
  <c r="E1051" i="26"/>
  <c r="H1051" i="16" s="1"/>
  <c r="E1052" i="26"/>
  <c r="H1052" i="16" s="1"/>
  <c r="E1053" i="26"/>
  <c r="H1053" i="16" s="1"/>
  <c r="E1054" i="26"/>
  <c r="H1054" i="16" s="1"/>
  <c r="E1055" i="26"/>
  <c r="H1055" i="16" s="1"/>
  <c r="E1056" i="26"/>
  <c r="H1056" i="16" s="1"/>
  <c r="E1057" i="26"/>
  <c r="H1057" i="16" s="1"/>
  <c r="E1058" i="26"/>
  <c r="H1058" i="16" s="1"/>
  <c r="E1059" i="26"/>
  <c r="H1059" i="16" s="1"/>
  <c r="E1060" i="26"/>
  <c r="H1060" i="16" s="1"/>
  <c r="E1061" i="26"/>
  <c r="H1061" i="16" s="1"/>
  <c r="E1062" i="26"/>
  <c r="H1062" i="16" s="1"/>
  <c r="E1063" i="26"/>
  <c r="H1063" i="16" s="1"/>
  <c r="E1064" i="26"/>
  <c r="H1064" i="16" s="1"/>
  <c r="E1065" i="26"/>
  <c r="H1065" i="16" s="1"/>
  <c r="E1066" i="26"/>
  <c r="H1066" i="16" s="1"/>
  <c r="E1067" i="26"/>
  <c r="H1067" i="16" s="1"/>
  <c r="E1068" i="26"/>
  <c r="H1068" i="16" s="1"/>
  <c r="E1069" i="26"/>
  <c r="H1069" i="16" s="1"/>
  <c r="E1070" i="26"/>
  <c r="H1070" i="16" s="1"/>
  <c r="E1071" i="26"/>
  <c r="H1071" i="16" s="1"/>
  <c r="E1072" i="26"/>
  <c r="H1072" i="16" s="1"/>
  <c r="E1073" i="26"/>
  <c r="H1073" i="16" s="1"/>
  <c r="E1074" i="26"/>
  <c r="H1074" i="16" s="1"/>
  <c r="E1075" i="26"/>
  <c r="H1075" i="16" s="1"/>
  <c r="E1076" i="26"/>
  <c r="H1076" i="16" s="1"/>
  <c r="E1077" i="26"/>
  <c r="H1077" i="16" s="1"/>
  <c r="E1078" i="26"/>
  <c r="H1078" i="16" s="1"/>
  <c r="E1079" i="26"/>
  <c r="H1079" i="16" s="1"/>
  <c r="E1080" i="26"/>
  <c r="H1080" i="16" s="1"/>
  <c r="E1081" i="26"/>
  <c r="H1081" i="16" s="1"/>
  <c r="E1082" i="26"/>
  <c r="H1082" i="16" s="1"/>
  <c r="E1083" i="26"/>
  <c r="H1083" i="16" s="1"/>
  <c r="E1084" i="26"/>
  <c r="H1084" i="16" s="1"/>
  <c r="E1085" i="26"/>
  <c r="H1085" i="16" s="1"/>
  <c r="E1086" i="26"/>
  <c r="H1086" i="16" s="1"/>
  <c r="E1087" i="26"/>
  <c r="H1087" i="16" s="1"/>
  <c r="E1088" i="26"/>
  <c r="H1088" i="16" s="1"/>
  <c r="E1089" i="26"/>
  <c r="H1089" i="16" s="1"/>
  <c r="E1090" i="26"/>
  <c r="H1090" i="16" s="1"/>
  <c r="E1091" i="26"/>
  <c r="H1091" i="16" s="1"/>
  <c r="E1092" i="26"/>
  <c r="H1092" i="16" s="1"/>
  <c r="E1093" i="26"/>
  <c r="H1093" i="16" s="1"/>
  <c r="E1094" i="26"/>
  <c r="H1094" i="16" s="1"/>
  <c r="E1095" i="26"/>
  <c r="H1095" i="16" s="1"/>
  <c r="E1096" i="26"/>
  <c r="H1096" i="16" s="1"/>
  <c r="E1097" i="26"/>
  <c r="H1097" i="16" s="1"/>
  <c r="E1098" i="26"/>
  <c r="H1098" i="16" s="1"/>
  <c r="E1099" i="26"/>
  <c r="H1099" i="16" s="1"/>
  <c r="E1100" i="26"/>
  <c r="H1100" i="16" s="1"/>
  <c r="E1101" i="26"/>
  <c r="H1101" i="16" s="1"/>
  <c r="E1102" i="26"/>
  <c r="H1102" i="16" s="1"/>
  <c r="E1103" i="26"/>
  <c r="H1103" i="16" s="1"/>
  <c r="E1104" i="26"/>
  <c r="H1104" i="16" s="1"/>
  <c r="E1105" i="26"/>
  <c r="H1105" i="16" s="1"/>
  <c r="E1106" i="26"/>
  <c r="H1106" i="16" s="1"/>
  <c r="E1107" i="26"/>
  <c r="H1107" i="16" s="1"/>
  <c r="E1108" i="26"/>
  <c r="H1108" i="16" s="1"/>
  <c r="E1109" i="26"/>
  <c r="H1109" i="16" s="1"/>
  <c r="E1110" i="26"/>
  <c r="H1110" i="16" s="1"/>
  <c r="E1111" i="26"/>
  <c r="H1111" i="16" s="1"/>
  <c r="E1112" i="26"/>
  <c r="H1112" i="16" s="1"/>
  <c r="E1113" i="26"/>
  <c r="H1113" i="16" s="1"/>
  <c r="E1114" i="26"/>
  <c r="H1114" i="16" s="1"/>
  <c r="E1115" i="26"/>
  <c r="H1115" i="16" s="1"/>
  <c r="E1116" i="26"/>
  <c r="H1116" i="16" s="1"/>
  <c r="E1117" i="26"/>
  <c r="H1117" i="16" s="1"/>
  <c r="E1118" i="26"/>
  <c r="H1118" i="16" s="1"/>
  <c r="E1119" i="26"/>
  <c r="H1119" i="16" s="1"/>
  <c r="E1120" i="26"/>
  <c r="H1120" i="16" s="1"/>
  <c r="E1121" i="26"/>
  <c r="H1121" i="16" s="1"/>
  <c r="E1122" i="26"/>
  <c r="H1122" i="16" s="1"/>
  <c r="E1123" i="26"/>
  <c r="H1123" i="16" s="1"/>
  <c r="E1124" i="26"/>
  <c r="H1124" i="16" s="1"/>
  <c r="E1125" i="26"/>
  <c r="H1125" i="16" s="1"/>
  <c r="E1126" i="26"/>
  <c r="H1126" i="16" s="1"/>
  <c r="E1127" i="26"/>
  <c r="H1127" i="16" s="1"/>
  <c r="E1128" i="26"/>
  <c r="H1128" i="16" s="1"/>
  <c r="E1129" i="26"/>
  <c r="H1129" i="16" s="1"/>
  <c r="E1130" i="26"/>
  <c r="H1130" i="16" s="1"/>
  <c r="E1131" i="26"/>
  <c r="H1131" i="16" s="1"/>
  <c r="E1132" i="26"/>
  <c r="H1132" i="16" s="1"/>
  <c r="E1133" i="26"/>
  <c r="H1133" i="16" s="1"/>
  <c r="E1134" i="26"/>
  <c r="H1134" i="16" s="1"/>
  <c r="E1135" i="26"/>
  <c r="H1135" i="16" s="1"/>
  <c r="E1136" i="26"/>
  <c r="H1136" i="16" s="1"/>
  <c r="E1137" i="26"/>
  <c r="H1137" i="16" s="1"/>
  <c r="E1138" i="26"/>
  <c r="H1138" i="16" s="1"/>
  <c r="E1139" i="26"/>
  <c r="H1139" i="16" s="1"/>
  <c r="E1140" i="26"/>
  <c r="H1140" i="16" s="1"/>
  <c r="E1141" i="26"/>
  <c r="H1141" i="16" s="1"/>
  <c r="E1142" i="26"/>
  <c r="H1142" i="16" s="1"/>
  <c r="E1143" i="26"/>
  <c r="H1143" i="16" s="1"/>
  <c r="E1144" i="26"/>
  <c r="H1144" i="16" s="1"/>
  <c r="E1145" i="26"/>
  <c r="H1145" i="16" s="1"/>
  <c r="E1146" i="26"/>
  <c r="H1146" i="16" s="1"/>
  <c r="E1147" i="26"/>
  <c r="H1147" i="16" s="1"/>
  <c r="E1148" i="26"/>
  <c r="H1148" i="16" s="1"/>
  <c r="E1149" i="26"/>
  <c r="H1149" i="16" s="1"/>
  <c r="E1150" i="26"/>
  <c r="H1150" i="16" s="1"/>
  <c r="E1151" i="26"/>
  <c r="H1151" i="16" s="1"/>
  <c r="E1152" i="26"/>
  <c r="H1152" i="16" s="1"/>
  <c r="E1153" i="26"/>
  <c r="H1153" i="16" s="1"/>
  <c r="E1154" i="26"/>
  <c r="H1154" i="16" s="1"/>
  <c r="E1155" i="26"/>
  <c r="H1155" i="16" s="1"/>
  <c r="E1156" i="26"/>
  <c r="H1156" i="16" s="1"/>
  <c r="E1157" i="26"/>
  <c r="H1157" i="16" s="1"/>
  <c r="E1158" i="26"/>
  <c r="H1158" i="16" s="1"/>
  <c r="E1159" i="26"/>
  <c r="H1159" i="16" s="1"/>
  <c r="E1160" i="26"/>
  <c r="H1160" i="16" s="1"/>
  <c r="E1161" i="26"/>
  <c r="H1161" i="16" s="1"/>
  <c r="E1162" i="26"/>
  <c r="H1162" i="16" s="1"/>
  <c r="E1163" i="26"/>
  <c r="H1163" i="16" s="1"/>
  <c r="E1164" i="26"/>
  <c r="H1164" i="16" s="1"/>
  <c r="E1165" i="26"/>
  <c r="H1165" i="16" s="1"/>
  <c r="E1166" i="26"/>
  <c r="H1166" i="16" s="1"/>
  <c r="E1167" i="26"/>
  <c r="H1167" i="16" s="1"/>
  <c r="E1168" i="26"/>
  <c r="H1168" i="16" s="1"/>
  <c r="E1169" i="26"/>
  <c r="H1169" i="16" s="1"/>
  <c r="E1170" i="26"/>
  <c r="H1170" i="16" s="1"/>
  <c r="E1171" i="26"/>
  <c r="H1171" i="16" s="1"/>
  <c r="E1172" i="26"/>
  <c r="H1172" i="16" s="1"/>
  <c r="E1173" i="26"/>
  <c r="H1173" i="16" s="1"/>
  <c r="E1174" i="26"/>
  <c r="H1174" i="16" s="1"/>
  <c r="E1175" i="26"/>
  <c r="H1175" i="16" s="1"/>
  <c r="E1176" i="26"/>
  <c r="H1176" i="16" s="1"/>
  <c r="E1177" i="26"/>
  <c r="H1177" i="16" s="1"/>
  <c r="E1178" i="26"/>
  <c r="H1178" i="16" s="1"/>
  <c r="E1179" i="26"/>
  <c r="H1179" i="16" s="1"/>
  <c r="E1180" i="26"/>
  <c r="H1180" i="16" s="1"/>
  <c r="E1181" i="26"/>
  <c r="H1181" i="16" s="1"/>
  <c r="E1182" i="26"/>
  <c r="H1182" i="16" s="1"/>
  <c r="E1183" i="26"/>
  <c r="H1183" i="16" s="1"/>
  <c r="E1184" i="26"/>
  <c r="H1184" i="16" s="1"/>
  <c r="E1185" i="26"/>
  <c r="H1185" i="16" s="1"/>
  <c r="E1186" i="26"/>
  <c r="H1186" i="16" s="1"/>
  <c r="E1187" i="26"/>
  <c r="H1187" i="16" s="1"/>
  <c r="E1188" i="26"/>
  <c r="H1188" i="16" s="1"/>
  <c r="E1189" i="26"/>
  <c r="H1189" i="16" s="1"/>
  <c r="E1190" i="26"/>
  <c r="H1190" i="16" s="1"/>
  <c r="E1191" i="26"/>
  <c r="H1191" i="16" s="1"/>
  <c r="E1192" i="26"/>
  <c r="H1192" i="16" s="1"/>
  <c r="E1193" i="26"/>
  <c r="H1193" i="16" s="1"/>
  <c r="E1194" i="26"/>
  <c r="H1194" i="16" s="1"/>
  <c r="E1195" i="26"/>
  <c r="H1195" i="16" s="1"/>
  <c r="E1196" i="26"/>
  <c r="H1196" i="16" s="1"/>
  <c r="E1197" i="26"/>
  <c r="H1197" i="16" s="1"/>
  <c r="E1198" i="26"/>
  <c r="H1198" i="16" s="1"/>
  <c r="E1199" i="26"/>
  <c r="H1199" i="16" s="1"/>
  <c r="E1200" i="26"/>
  <c r="H1200" i="16" s="1"/>
  <c r="E1201" i="26"/>
  <c r="H1201" i="16" s="1"/>
  <c r="E1202" i="26"/>
  <c r="H1202" i="16" s="1"/>
  <c r="E1203" i="26"/>
  <c r="H1203" i="16" s="1"/>
  <c r="E1204" i="26"/>
  <c r="H1204" i="16" s="1"/>
  <c r="E1205" i="26"/>
  <c r="H1205" i="16" s="1"/>
  <c r="E1206" i="26"/>
  <c r="H1206" i="16" s="1"/>
  <c r="E1207" i="26"/>
  <c r="H1207" i="16" s="1"/>
  <c r="E1208" i="26"/>
  <c r="H1208" i="16" s="1"/>
  <c r="E1209" i="26"/>
  <c r="H1209" i="16" s="1"/>
  <c r="E1210" i="26"/>
  <c r="H1210" i="16" s="1"/>
  <c r="E1211" i="26"/>
  <c r="H1211" i="16" s="1"/>
  <c r="E1212" i="26"/>
  <c r="H1212" i="16" s="1"/>
  <c r="E1213" i="26"/>
  <c r="H1213" i="16" s="1"/>
  <c r="E1214" i="26"/>
  <c r="H1214" i="16" s="1"/>
  <c r="E1215" i="26"/>
  <c r="H1215" i="16" s="1"/>
  <c r="E1216" i="26"/>
  <c r="H1216" i="16" s="1"/>
  <c r="E1217" i="26"/>
  <c r="H1217" i="16" s="1"/>
  <c r="E1218" i="26"/>
  <c r="H1218" i="16" s="1"/>
  <c r="E1219" i="26"/>
  <c r="H1219" i="16" s="1"/>
  <c r="E1220" i="26"/>
  <c r="H1220" i="16" s="1"/>
  <c r="E1221" i="26"/>
  <c r="H1221" i="16" s="1"/>
  <c r="E1222" i="26"/>
  <c r="H1222" i="16" s="1"/>
  <c r="E1223" i="26"/>
  <c r="H1223" i="16" s="1"/>
  <c r="E1224" i="26"/>
  <c r="H1224" i="16" s="1"/>
  <c r="E1225" i="26"/>
  <c r="H1225" i="16" s="1"/>
  <c r="E1226" i="26"/>
  <c r="H1226" i="16" s="1"/>
  <c r="E1227" i="26"/>
  <c r="H1227" i="16" s="1"/>
  <c r="E1228" i="26"/>
  <c r="H1228" i="16" s="1"/>
  <c r="E1229" i="26"/>
  <c r="H1229" i="16" s="1"/>
  <c r="E1230" i="26"/>
  <c r="H1230" i="16" s="1"/>
  <c r="E1231" i="26"/>
  <c r="H1231" i="16" s="1"/>
  <c r="E1232" i="26"/>
  <c r="H1232" i="16" s="1"/>
  <c r="E1233" i="26"/>
  <c r="H1233" i="16" s="1"/>
  <c r="E1234" i="26"/>
  <c r="H1234" i="16" s="1"/>
  <c r="E1235" i="26"/>
  <c r="H1235" i="16" s="1"/>
  <c r="E1236" i="26"/>
  <c r="H1236" i="16" s="1"/>
  <c r="E1237" i="26"/>
  <c r="H1237" i="16" s="1"/>
  <c r="E1238" i="26"/>
  <c r="H1238" i="16" s="1"/>
  <c r="E1239" i="26"/>
  <c r="H1239" i="16" s="1"/>
  <c r="E1240" i="26"/>
  <c r="H1240" i="16" s="1"/>
  <c r="E1241" i="26"/>
  <c r="H1241" i="16" s="1"/>
  <c r="E1242" i="26"/>
  <c r="H1242" i="16" s="1"/>
  <c r="E1243" i="26"/>
  <c r="H1243" i="16" s="1"/>
  <c r="E1244" i="26"/>
  <c r="H1244" i="16" s="1"/>
  <c r="E1245" i="26"/>
  <c r="H1245" i="16" s="1"/>
  <c r="E1246" i="26"/>
  <c r="H1246" i="16" s="1"/>
  <c r="E1247" i="26"/>
  <c r="H1247" i="16" s="1"/>
  <c r="E1248" i="26"/>
  <c r="H1248" i="16" s="1"/>
  <c r="E1249" i="26"/>
  <c r="H1249" i="16" s="1"/>
  <c r="E1250" i="26"/>
  <c r="H1250" i="16" s="1"/>
  <c r="E1251" i="26"/>
  <c r="H1251" i="16" s="1"/>
  <c r="E1252" i="26"/>
  <c r="H1252" i="16" s="1"/>
  <c r="E1253" i="26"/>
  <c r="H1253" i="16" s="1"/>
  <c r="E1254" i="26"/>
  <c r="H1254" i="16" s="1"/>
  <c r="E1255" i="26"/>
  <c r="H1255" i="16" s="1"/>
  <c r="E1256" i="26"/>
  <c r="H1256" i="16" s="1"/>
  <c r="E1257" i="26"/>
  <c r="H1257" i="16" s="1"/>
  <c r="E1258" i="26"/>
  <c r="H1258" i="16" s="1"/>
  <c r="E1259" i="26"/>
  <c r="H1259" i="16" s="1"/>
  <c r="E1260" i="26"/>
  <c r="H1260" i="16" s="1"/>
  <c r="E1261" i="26"/>
  <c r="H1261" i="16" s="1"/>
  <c r="E1262" i="26"/>
  <c r="H1262" i="16" s="1"/>
  <c r="E1263" i="26"/>
  <c r="H1263" i="16" s="1"/>
  <c r="E1264" i="26"/>
  <c r="H1264" i="16" s="1"/>
  <c r="E1265" i="26"/>
  <c r="H1265" i="16" s="1"/>
  <c r="E1266" i="26"/>
  <c r="H1266" i="16" s="1"/>
  <c r="E1267" i="26"/>
  <c r="H1267" i="16" s="1"/>
  <c r="E1268" i="26"/>
  <c r="H1268" i="16" s="1"/>
  <c r="E1269" i="26"/>
  <c r="H1269" i="16" s="1"/>
  <c r="E1270" i="26"/>
  <c r="H1270" i="16" s="1"/>
  <c r="E1271" i="26"/>
  <c r="H1271" i="16" s="1"/>
  <c r="E1272" i="26"/>
  <c r="H1272" i="16" s="1"/>
  <c r="E1273" i="26"/>
  <c r="H1273" i="16" s="1"/>
  <c r="E1274" i="26"/>
  <c r="H1274" i="16" s="1"/>
  <c r="E1275" i="26"/>
  <c r="H1275" i="16" s="1"/>
  <c r="E1276" i="26"/>
  <c r="H1276" i="16" s="1"/>
  <c r="E1277" i="26"/>
  <c r="H1277" i="16" s="1"/>
  <c r="E1278" i="26"/>
  <c r="H1278" i="16" s="1"/>
  <c r="E1279" i="26"/>
  <c r="H1279" i="16" s="1"/>
  <c r="E1280" i="26"/>
  <c r="H1280" i="16" s="1"/>
  <c r="E1281" i="26"/>
  <c r="H1281" i="16" s="1"/>
  <c r="E1282" i="26"/>
  <c r="H1282" i="16" s="1"/>
  <c r="E1283" i="26"/>
  <c r="H1283" i="16" s="1"/>
  <c r="E1284" i="26"/>
  <c r="H1284" i="16" s="1"/>
  <c r="E1285" i="26"/>
  <c r="H1285" i="16" s="1"/>
  <c r="E1286" i="26"/>
  <c r="H1286" i="16" s="1"/>
  <c r="E1287" i="26"/>
  <c r="H1287" i="16" s="1"/>
  <c r="E1288" i="26"/>
  <c r="H1288" i="16" s="1"/>
  <c r="E1289" i="26"/>
  <c r="H1289" i="16" s="1"/>
  <c r="E1290" i="26"/>
  <c r="H1290" i="16" s="1"/>
  <c r="E1291" i="26"/>
  <c r="H1291" i="16" s="1"/>
  <c r="E1292" i="26"/>
  <c r="H1292" i="16" s="1"/>
  <c r="E1293" i="26"/>
  <c r="H1293" i="16" s="1"/>
  <c r="E1294" i="26"/>
  <c r="H1294" i="16" s="1"/>
  <c r="E1295" i="26"/>
  <c r="H1295" i="16" s="1"/>
  <c r="E1296" i="26"/>
  <c r="H1296" i="16" s="1"/>
  <c r="E1297" i="26"/>
  <c r="H1297" i="16" s="1"/>
  <c r="E1298" i="26"/>
  <c r="H1298" i="16" s="1"/>
  <c r="E1299" i="26"/>
  <c r="H1299" i="16" s="1"/>
  <c r="E1300" i="26"/>
  <c r="H1300" i="16" s="1"/>
  <c r="E1301" i="26"/>
  <c r="H1301" i="16" s="1"/>
  <c r="E1302" i="26"/>
  <c r="H1302" i="16" s="1"/>
  <c r="E1303" i="26"/>
  <c r="H1303" i="16" s="1"/>
  <c r="E1304" i="26"/>
  <c r="H1304" i="16" s="1"/>
  <c r="E1305" i="26"/>
  <c r="H1305" i="16" s="1"/>
  <c r="E1306" i="26"/>
  <c r="H1306" i="16" s="1"/>
  <c r="E1307" i="26"/>
  <c r="H1307" i="16" s="1"/>
  <c r="E1308" i="26"/>
  <c r="H1308" i="16" s="1"/>
  <c r="E1309" i="26"/>
  <c r="H1309" i="16" s="1"/>
  <c r="E1310" i="26"/>
  <c r="H1310" i="16" s="1"/>
  <c r="E1311" i="26"/>
  <c r="H1311" i="16" s="1"/>
  <c r="E1312" i="26"/>
  <c r="H1312" i="16" s="1"/>
  <c r="E1313" i="26"/>
  <c r="H1313" i="16" s="1"/>
  <c r="E1314" i="26"/>
  <c r="H1314" i="16" s="1"/>
  <c r="E1315" i="26"/>
  <c r="H1315" i="16" s="1"/>
  <c r="E1316" i="26"/>
  <c r="H1316" i="16" s="1"/>
  <c r="E1317" i="26"/>
  <c r="H1317" i="16" s="1"/>
  <c r="E1318" i="26"/>
  <c r="H1318" i="16" s="1"/>
  <c r="E1319" i="26"/>
  <c r="H1319" i="16" s="1"/>
  <c r="E1320" i="26"/>
  <c r="H1320" i="16" s="1"/>
  <c r="E1321" i="26"/>
  <c r="H1321" i="16" s="1"/>
  <c r="E1322" i="26"/>
  <c r="H1322" i="16" s="1"/>
  <c r="E1323" i="26"/>
  <c r="H1323" i="16" s="1"/>
  <c r="E1324" i="26"/>
  <c r="H1324" i="16" s="1"/>
  <c r="E1325" i="26"/>
  <c r="H1325" i="16" s="1"/>
  <c r="E1326" i="26"/>
  <c r="H1326" i="16" s="1"/>
  <c r="E1327" i="26"/>
  <c r="H1327" i="16" s="1"/>
  <c r="E1328" i="26"/>
  <c r="H1328" i="16" s="1"/>
  <c r="E1329" i="26"/>
  <c r="H1329" i="16" s="1"/>
  <c r="E1330" i="26"/>
  <c r="H1330" i="16" s="1"/>
  <c r="E1331" i="26"/>
  <c r="H1331" i="16" s="1"/>
  <c r="E1332" i="26"/>
  <c r="H1332" i="16" s="1"/>
  <c r="E1333" i="26"/>
  <c r="H1333" i="16" s="1"/>
  <c r="E1334" i="26"/>
  <c r="H1334" i="16" s="1"/>
  <c r="E1335" i="26"/>
  <c r="H1335" i="16" s="1"/>
  <c r="E1336" i="26"/>
  <c r="H1336" i="16" s="1"/>
  <c r="E1337" i="26"/>
  <c r="H1337" i="16" s="1"/>
  <c r="E1338" i="26"/>
  <c r="H1338" i="16" s="1"/>
  <c r="E1339" i="26"/>
  <c r="H1339" i="16" s="1"/>
  <c r="E1340" i="26"/>
  <c r="H1340" i="16" s="1"/>
  <c r="E1341" i="26"/>
  <c r="H1341" i="16" s="1"/>
  <c r="E1342" i="26"/>
  <c r="H1342" i="16" s="1"/>
  <c r="E1343" i="26"/>
  <c r="H1343" i="16" s="1"/>
  <c r="E1344" i="26"/>
  <c r="H1344" i="16" s="1"/>
  <c r="E1345" i="26"/>
  <c r="H1345" i="16" s="1"/>
  <c r="E1346" i="26"/>
  <c r="H1346" i="16" s="1"/>
  <c r="E1347" i="26"/>
  <c r="H1347" i="16" s="1"/>
  <c r="E1348" i="26"/>
  <c r="H1348" i="16" s="1"/>
  <c r="E1349" i="26"/>
  <c r="H1349" i="16" s="1"/>
  <c r="E1350" i="26"/>
  <c r="H1350" i="16" s="1"/>
  <c r="E1351" i="26"/>
  <c r="H1351" i="16" s="1"/>
  <c r="E1352" i="26"/>
  <c r="H1352" i="16" s="1"/>
  <c r="E1353" i="26"/>
  <c r="H1353" i="16" s="1"/>
  <c r="E1354" i="26"/>
  <c r="H1354" i="16" s="1"/>
  <c r="E1355" i="26"/>
  <c r="H1355" i="16" s="1"/>
  <c r="E1356" i="26"/>
  <c r="H1356" i="16" s="1"/>
  <c r="E1357" i="26"/>
  <c r="H1357" i="16" s="1"/>
  <c r="E1358" i="26"/>
  <c r="H1358" i="16" s="1"/>
  <c r="E1359" i="26"/>
  <c r="H1359" i="16" s="1"/>
  <c r="E1360" i="26"/>
  <c r="H1360" i="16" s="1"/>
  <c r="E1361" i="26"/>
  <c r="H1361" i="16" s="1"/>
  <c r="E1362" i="26"/>
  <c r="H1362" i="16" s="1"/>
  <c r="E1363" i="26"/>
  <c r="H1363" i="16" s="1"/>
  <c r="E1364" i="26"/>
  <c r="H1364" i="16" s="1"/>
  <c r="E1365" i="26"/>
  <c r="H1365" i="16" s="1"/>
  <c r="E1366" i="26"/>
  <c r="H1366" i="16" s="1"/>
  <c r="E1367" i="26"/>
  <c r="H1367" i="16" s="1"/>
  <c r="E1368" i="26"/>
  <c r="H1368" i="16" s="1"/>
  <c r="E1369" i="26"/>
  <c r="H1369" i="16" s="1"/>
  <c r="E1370" i="26"/>
  <c r="H1370" i="16" s="1"/>
  <c r="E1371" i="26"/>
  <c r="H1371" i="16" s="1"/>
  <c r="E1372" i="26"/>
  <c r="H1372" i="16" s="1"/>
  <c r="E1373" i="26"/>
  <c r="H1373" i="16" s="1"/>
  <c r="E1374" i="26"/>
  <c r="H1374" i="16" s="1"/>
  <c r="E1375" i="26"/>
  <c r="H1375" i="16" s="1"/>
  <c r="E1376" i="26"/>
  <c r="H1376" i="16" s="1"/>
  <c r="E1377" i="26"/>
  <c r="H1377" i="16" s="1"/>
  <c r="E1378" i="26"/>
  <c r="H1378" i="16" s="1"/>
  <c r="E1379" i="26"/>
  <c r="H1379" i="16" s="1"/>
  <c r="E1380" i="26"/>
  <c r="H1380" i="16" s="1"/>
  <c r="E1381" i="26"/>
  <c r="H1381" i="16" s="1"/>
  <c r="E1382" i="26"/>
  <c r="H1382" i="16" s="1"/>
  <c r="E1383" i="26"/>
  <c r="H1383" i="16" s="1"/>
  <c r="E1384" i="26"/>
  <c r="H1384" i="16" s="1"/>
  <c r="E1385" i="26"/>
  <c r="H1385" i="16" s="1"/>
  <c r="E1386" i="26"/>
  <c r="H1386" i="16" s="1"/>
  <c r="E1387" i="26"/>
  <c r="H1387" i="16" s="1"/>
  <c r="E1388" i="26"/>
  <c r="H1388" i="16" s="1"/>
  <c r="E1389" i="26"/>
  <c r="H1389" i="16" s="1"/>
  <c r="E1390" i="26"/>
  <c r="H1390" i="16" s="1"/>
  <c r="E1391" i="26"/>
  <c r="H1391" i="16" s="1"/>
  <c r="E1392" i="26"/>
  <c r="H1392" i="16" s="1"/>
  <c r="E1393" i="26"/>
  <c r="H1393" i="16" s="1"/>
  <c r="E1394" i="26"/>
  <c r="H1394" i="16" s="1"/>
  <c r="E1395" i="26"/>
  <c r="H1395" i="16" s="1"/>
  <c r="E1396" i="26"/>
  <c r="H1396" i="16" s="1"/>
  <c r="E1397" i="26"/>
  <c r="H1397" i="16" s="1"/>
  <c r="E1398" i="26"/>
  <c r="H1398" i="16" s="1"/>
  <c r="E1399" i="26"/>
  <c r="H1399" i="16" s="1"/>
  <c r="E1400" i="26"/>
  <c r="H1400" i="16" s="1"/>
  <c r="E1401" i="26"/>
  <c r="H1401" i="16" s="1"/>
  <c r="E1402" i="26"/>
  <c r="H1402" i="16" s="1"/>
  <c r="E1403" i="26"/>
  <c r="H1403" i="16" s="1"/>
  <c r="E1404" i="26"/>
  <c r="H1404" i="16" s="1"/>
  <c r="E1405" i="26"/>
  <c r="H1405" i="16" s="1"/>
  <c r="E1406" i="26"/>
  <c r="H1406" i="16" s="1"/>
  <c r="E1407" i="26"/>
  <c r="H1407" i="16" s="1"/>
  <c r="E1408" i="26"/>
  <c r="H1408" i="16" s="1"/>
  <c r="E1409" i="26"/>
  <c r="H1409" i="16" s="1"/>
  <c r="E1410" i="26"/>
  <c r="H1410" i="16" s="1"/>
  <c r="E1411" i="26"/>
  <c r="H1411" i="16" s="1"/>
  <c r="E1412" i="26"/>
  <c r="H1412" i="16" s="1"/>
  <c r="E1413" i="26"/>
  <c r="H1413" i="16" s="1"/>
  <c r="E1414" i="26"/>
  <c r="H1414" i="16" s="1"/>
  <c r="E1415" i="26"/>
  <c r="H1415" i="16" s="1"/>
  <c r="E1416" i="26"/>
  <c r="H1416" i="16" s="1"/>
  <c r="E1417" i="26"/>
  <c r="H1417" i="16" s="1"/>
  <c r="E1418" i="26"/>
  <c r="H1418" i="16" s="1"/>
  <c r="E1419" i="26"/>
  <c r="H1419" i="16" s="1"/>
  <c r="E1420" i="26"/>
  <c r="H1420" i="16" s="1"/>
  <c r="E1421" i="26"/>
  <c r="H1421" i="16" s="1"/>
  <c r="E1422" i="26"/>
  <c r="H1422" i="16" s="1"/>
  <c r="E1423" i="26"/>
  <c r="H1423" i="16" s="1"/>
  <c r="E1424" i="26"/>
  <c r="H1424" i="16" s="1"/>
  <c r="E1425" i="26"/>
  <c r="H1425" i="16" s="1"/>
  <c r="E1426" i="26"/>
  <c r="H1426" i="16" s="1"/>
  <c r="E1427" i="26"/>
  <c r="H1427" i="16" s="1"/>
  <c r="E1428" i="26"/>
  <c r="H1428" i="16" s="1"/>
  <c r="E1429" i="26"/>
  <c r="H1429" i="16" s="1"/>
  <c r="E1430" i="26"/>
  <c r="H1430" i="16" s="1"/>
  <c r="E1431" i="26"/>
  <c r="H1431" i="16" s="1"/>
  <c r="E1432" i="26"/>
  <c r="H1432" i="16" s="1"/>
  <c r="E1433" i="26"/>
  <c r="H1433" i="16" s="1"/>
  <c r="E1434" i="26"/>
  <c r="H1434" i="16" s="1"/>
  <c r="E1435" i="26"/>
  <c r="H1435" i="16" s="1"/>
  <c r="E1436" i="26"/>
  <c r="H1436" i="16" s="1"/>
  <c r="E1437" i="26"/>
  <c r="H1437" i="16" s="1"/>
  <c r="E1438" i="26"/>
  <c r="H1438" i="16" s="1"/>
  <c r="E1439" i="26"/>
  <c r="H1439" i="16" s="1"/>
  <c r="E1440" i="26"/>
  <c r="H1440" i="16" s="1"/>
  <c r="E1441" i="26"/>
  <c r="H1441" i="16" s="1"/>
  <c r="E1442" i="26"/>
  <c r="H1442" i="16" s="1"/>
  <c r="E1443" i="26"/>
  <c r="H1443" i="16" s="1"/>
  <c r="E1444" i="26"/>
  <c r="H1444" i="16" s="1"/>
  <c r="E1445" i="26"/>
  <c r="H1445" i="16" s="1"/>
  <c r="E1446" i="26"/>
  <c r="H1446" i="16" s="1"/>
  <c r="E1447" i="26"/>
  <c r="H1447" i="16" s="1"/>
  <c r="E1448" i="26"/>
  <c r="H1448" i="16" s="1"/>
  <c r="E1449" i="26"/>
  <c r="H1449" i="16" s="1"/>
  <c r="E1450" i="26"/>
  <c r="H1450" i="16" s="1"/>
  <c r="E1451" i="26"/>
  <c r="H1451" i="16" s="1"/>
  <c r="E1452" i="26"/>
  <c r="H1452" i="16" s="1"/>
  <c r="E1453" i="26"/>
  <c r="H1453" i="16" s="1"/>
  <c r="E1454" i="26"/>
  <c r="H1454" i="16" s="1"/>
  <c r="E1455" i="26"/>
  <c r="H1455" i="16" s="1"/>
  <c r="E1456" i="26"/>
  <c r="H1456" i="16" s="1"/>
  <c r="E1457" i="26"/>
  <c r="H1457" i="16" s="1"/>
  <c r="E1458" i="26"/>
  <c r="H1458" i="16" s="1"/>
  <c r="E1459" i="26"/>
  <c r="H1459" i="16" s="1"/>
  <c r="E1460" i="26"/>
  <c r="H1460" i="16" s="1"/>
  <c r="E1461" i="26"/>
  <c r="H1461" i="16" s="1"/>
  <c r="E1462" i="26"/>
  <c r="H1462" i="16" s="1"/>
  <c r="E1463" i="26"/>
  <c r="H1463" i="16" s="1"/>
  <c r="E1464" i="26"/>
  <c r="H1464" i="16" s="1"/>
  <c r="E1465" i="26"/>
  <c r="H1465" i="16" s="1"/>
  <c r="E1466" i="26"/>
  <c r="H1466" i="16" s="1"/>
  <c r="E1467" i="26"/>
  <c r="H1467" i="16" s="1"/>
  <c r="E1468" i="26"/>
  <c r="H1468" i="16" s="1"/>
  <c r="E1469" i="26"/>
  <c r="H1469" i="16" s="1"/>
  <c r="E1470" i="26"/>
  <c r="H1470" i="16" s="1"/>
  <c r="E1471" i="26"/>
  <c r="H1471" i="16" s="1"/>
  <c r="E1472" i="26"/>
  <c r="H1472" i="16" s="1"/>
  <c r="E1473" i="26"/>
  <c r="H1473" i="16" s="1"/>
  <c r="E1474" i="26"/>
  <c r="H1474" i="16" s="1"/>
  <c r="E1475" i="26"/>
  <c r="H1475" i="16" s="1"/>
  <c r="E1476" i="26"/>
  <c r="H1476" i="16" s="1"/>
  <c r="E1477" i="26"/>
  <c r="H1477" i="16" s="1"/>
  <c r="E1478" i="26"/>
  <c r="H1478" i="16" s="1"/>
  <c r="E1479" i="26"/>
  <c r="H1479" i="16" s="1"/>
  <c r="E1480" i="26"/>
  <c r="H1480" i="16" s="1"/>
  <c r="E1481" i="26"/>
  <c r="H1481" i="16" s="1"/>
  <c r="E1482" i="26"/>
  <c r="H1482" i="16" s="1"/>
  <c r="E1483" i="26"/>
  <c r="H1483" i="16" s="1"/>
  <c r="E1484" i="26"/>
  <c r="H1484" i="16" s="1"/>
  <c r="E1485" i="26"/>
  <c r="H1485" i="16" s="1"/>
  <c r="E1486" i="26"/>
  <c r="H1486" i="16" s="1"/>
  <c r="E1487" i="26"/>
  <c r="H1487" i="16" s="1"/>
  <c r="E1488" i="26"/>
  <c r="H1488" i="16" s="1"/>
  <c r="E1489" i="26"/>
  <c r="H1489" i="16" s="1"/>
  <c r="E1490" i="26"/>
  <c r="H1490" i="16" s="1"/>
  <c r="E1491" i="26"/>
  <c r="H1491" i="16" s="1"/>
  <c r="E1492" i="26"/>
  <c r="H1492" i="16" s="1"/>
  <c r="E1493" i="26"/>
  <c r="H1493" i="16" s="1"/>
  <c r="E1494" i="26"/>
  <c r="H1494" i="16" s="1"/>
  <c r="E1495" i="26"/>
  <c r="H1495" i="16" s="1"/>
  <c r="E1496" i="26"/>
  <c r="H1496" i="16" s="1"/>
  <c r="E1497" i="26"/>
  <c r="H1497" i="16" s="1"/>
  <c r="E1498" i="26"/>
  <c r="H1498" i="16" s="1"/>
  <c r="E1499" i="26"/>
  <c r="H1499" i="16" s="1"/>
  <c r="E1500" i="26"/>
  <c r="H1500" i="16" s="1"/>
  <c r="E1501" i="26"/>
  <c r="H1501" i="16" s="1"/>
  <c r="E1502" i="26"/>
  <c r="H1502" i="16" s="1"/>
  <c r="E1503" i="26"/>
  <c r="H1503" i="16" s="1"/>
  <c r="E1504" i="26"/>
  <c r="H1504" i="16" s="1"/>
  <c r="E1505" i="26"/>
  <c r="H1505" i="16" s="1"/>
  <c r="E1506" i="26"/>
  <c r="H1506" i="16" s="1"/>
  <c r="E1507" i="26"/>
  <c r="H1507" i="16" s="1"/>
  <c r="E1508" i="26"/>
  <c r="H1508" i="16" s="1"/>
  <c r="E1509" i="26"/>
  <c r="H1509" i="16" s="1"/>
  <c r="E1510" i="26"/>
  <c r="H1510" i="16" s="1"/>
  <c r="E1511" i="26"/>
  <c r="H1511" i="16" s="1"/>
  <c r="E1512" i="26"/>
  <c r="H1512" i="16" s="1"/>
  <c r="E1513" i="26"/>
  <c r="H1513" i="16" s="1"/>
  <c r="E1514" i="26"/>
  <c r="H1514" i="16" s="1"/>
  <c r="E1515" i="26"/>
  <c r="H1515" i="16" s="1"/>
  <c r="E1516" i="26"/>
  <c r="H1516" i="16" s="1"/>
  <c r="E1517" i="26"/>
  <c r="H1517" i="16" s="1"/>
  <c r="E1518" i="26"/>
  <c r="H1518" i="16" s="1"/>
  <c r="E1519" i="26"/>
  <c r="H1519" i="16" s="1"/>
  <c r="E1520" i="26"/>
  <c r="H1520" i="16" s="1"/>
  <c r="E1521" i="26"/>
  <c r="H1521" i="16" s="1"/>
  <c r="E1522" i="26"/>
  <c r="H1522" i="16" s="1"/>
  <c r="E1523" i="26"/>
  <c r="H1523" i="16" s="1"/>
  <c r="E1524" i="26"/>
  <c r="H1524" i="16" s="1"/>
  <c r="E1525" i="26"/>
  <c r="H1525" i="16" s="1"/>
  <c r="E1526" i="26"/>
  <c r="H1526" i="16" s="1"/>
  <c r="E1527" i="26"/>
  <c r="H1527" i="16" s="1"/>
  <c r="E1528" i="26"/>
  <c r="H1528" i="16" s="1"/>
  <c r="E1529" i="26"/>
  <c r="H1529" i="16" s="1"/>
  <c r="E1530" i="26"/>
  <c r="H1530" i="16" s="1"/>
  <c r="E1531" i="26"/>
  <c r="H1531" i="16" s="1"/>
  <c r="E1532" i="26"/>
  <c r="H1532" i="16" s="1"/>
  <c r="E25" i="1"/>
  <c r="E26" i="1"/>
  <c r="E27" i="1"/>
  <c r="E28" i="1"/>
  <c r="E29" i="1"/>
  <c r="E30" i="1"/>
  <c r="E31" i="1"/>
  <c r="E32" i="1"/>
  <c r="E33" i="1"/>
  <c r="E34" i="1"/>
  <c r="E35" i="1"/>
  <c r="E24" i="1"/>
  <c r="D35" i="1"/>
  <c r="D34" i="1"/>
  <c r="D33" i="1"/>
  <c r="D32" i="1"/>
  <c r="D31" i="1"/>
  <c r="D30" i="1"/>
  <c r="D29" i="1"/>
  <c r="D28" i="1"/>
  <c r="D27" i="1"/>
  <c r="D26" i="1"/>
  <c r="D25" i="1"/>
  <c r="D24" i="1"/>
  <c r="L1330" i="12" l="1"/>
  <c r="M1330" i="12" s="1"/>
  <c r="N1329" i="12"/>
  <c r="P1329" i="16" s="1"/>
  <c r="L994" i="12"/>
  <c r="M994" i="12" s="1"/>
  <c r="N993" i="12"/>
  <c r="P993" i="16" s="1"/>
  <c r="L1246" i="12"/>
  <c r="M1246" i="12" s="1"/>
  <c r="N1245" i="12"/>
  <c r="P1245" i="16" s="1"/>
  <c r="L1054" i="12"/>
  <c r="M1054" i="12" s="1"/>
  <c r="N1053" i="12"/>
  <c r="P1053" i="16" s="1"/>
  <c r="L1126" i="12"/>
  <c r="M1126" i="12" s="1"/>
  <c r="N1125" i="12"/>
  <c r="P1125" i="16" s="1"/>
  <c r="L1426" i="12"/>
  <c r="M1426" i="12" s="1"/>
  <c r="N1425" i="12"/>
  <c r="P1425" i="16" s="1"/>
  <c r="L1090" i="12"/>
  <c r="M1090" i="12" s="1"/>
  <c r="N1089" i="12"/>
  <c r="P1089" i="16" s="1"/>
  <c r="L970" i="12"/>
  <c r="M970" i="12" s="1"/>
  <c r="N969" i="12"/>
  <c r="P969" i="16" s="1"/>
  <c r="L1306" i="12"/>
  <c r="M1306" i="12" s="1"/>
  <c r="N1305" i="12"/>
  <c r="P1305" i="16" s="1"/>
  <c r="L1474" i="12"/>
  <c r="M1474" i="12" s="1"/>
  <c r="N1473" i="12"/>
  <c r="P1473" i="16" s="1"/>
  <c r="L1066" i="12"/>
  <c r="M1066" i="12" s="1"/>
  <c r="N1065" i="12"/>
  <c r="P1065" i="16" s="1"/>
  <c r="L982" i="11"/>
  <c r="H983" i="11"/>
  <c r="I983" i="11" s="1"/>
  <c r="L1510" i="11"/>
  <c r="H1511" i="11"/>
  <c r="I1511" i="11" s="1"/>
  <c r="H1247" i="11"/>
  <c r="I1247" i="11" s="1"/>
  <c r="L1246" i="11"/>
  <c r="L1114" i="12"/>
  <c r="M1114" i="12" s="1"/>
  <c r="N1113" i="12"/>
  <c r="P1113" i="16" s="1"/>
  <c r="L1486" i="11"/>
  <c r="H1487" i="11"/>
  <c r="I1487" i="11" s="1"/>
  <c r="L1498" i="12"/>
  <c r="M1498" i="12" s="1"/>
  <c r="N1497" i="12"/>
  <c r="P1497" i="16" s="1"/>
  <c r="L1018" i="12"/>
  <c r="M1018" i="12" s="1"/>
  <c r="N1017" i="12"/>
  <c r="P1017" i="16" s="1"/>
  <c r="L1270" i="12"/>
  <c r="M1270" i="12" s="1"/>
  <c r="N1269" i="12"/>
  <c r="P1269" i="16" s="1"/>
  <c r="L1042" i="12"/>
  <c r="M1042" i="12" s="1"/>
  <c r="N1041" i="12"/>
  <c r="P1041" i="16" s="1"/>
  <c r="L1138" i="12"/>
  <c r="M1138" i="12" s="1"/>
  <c r="N1137" i="12"/>
  <c r="P1137" i="16" s="1"/>
  <c r="L1522" i="11"/>
  <c r="H1523" i="11"/>
  <c r="I1523" i="11" s="1"/>
  <c r="H1367" i="11"/>
  <c r="I1367" i="11" s="1"/>
  <c r="L1354" i="12"/>
  <c r="M1354" i="12" s="1"/>
  <c r="N1353" i="12"/>
  <c r="P1353" i="16" s="1"/>
  <c r="L1318" i="12"/>
  <c r="M1318" i="12" s="1"/>
  <c r="N1317" i="12"/>
  <c r="P1317" i="16" s="1"/>
  <c r="L1186" i="12"/>
  <c r="M1186" i="12" s="1"/>
  <c r="N1185" i="12"/>
  <c r="P1185" i="16" s="1"/>
  <c r="H1307" i="11"/>
  <c r="I1307" i="11" s="1"/>
  <c r="L1306" i="11"/>
  <c r="L1066" i="11"/>
  <c r="H1067" i="11"/>
  <c r="I1067" i="11" s="1"/>
  <c r="L1414" i="11"/>
  <c r="H1415" i="11"/>
  <c r="I1415" i="11" s="1"/>
  <c r="L1462" i="12"/>
  <c r="M1462" i="12" s="1"/>
  <c r="N1461" i="12"/>
  <c r="P1461" i="16" s="1"/>
  <c r="L994" i="11"/>
  <c r="H995" i="11"/>
  <c r="I995" i="11" s="1"/>
  <c r="H1403" i="11"/>
  <c r="I1403" i="11" s="1"/>
  <c r="L1402" i="11"/>
  <c r="L1102" i="12"/>
  <c r="M1102" i="12" s="1"/>
  <c r="N1101" i="12"/>
  <c r="P1101" i="16" s="1"/>
  <c r="L1030" i="12"/>
  <c r="M1030" i="12" s="1"/>
  <c r="N1029" i="12"/>
  <c r="P1029" i="16" s="1"/>
  <c r="L1450" i="12"/>
  <c r="M1450" i="12" s="1"/>
  <c r="N1449" i="12"/>
  <c r="P1449" i="16" s="1"/>
  <c r="L958" i="12"/>
  <c r="M958" i="12" s="1"/>
  <c r="N957" i="12"/>
  <c r="P957" i="16" s="1"/>
  <c r="L1294" i="12"/>
  <c r="M1294" i="12" s="1"/>
  <c r="N1293" i="12"/>
  <c r="P1293" i="16" s="1"/>
  <c r="L1342" i="11"/>
  <c r="H1343" i="11"/>
  <c r="I1343" i="11" s="1"/>
  <c r="L982" i="12"/>
  <c r="M982" i="12" s="1"/>
  <c r="N981" i="12"/>
  <c r="P981" i="16" s="1"/>
  <c r="H1355" i="11"/>
  <c r="I1355" i="11" s="1"/>
  <c r="L1354" i="11"/>
  <c r="L1510" i="12"/>
  <c r="M1510" i="12" s="1"/>
  <c r="N1509" i="12"/>
  <c r="P1509" i="16" s="1"/>
  <c r="L1366" i="12"/>
  <c r="M1366" i="12" s="1"/>
  <c r="N1365" i="12"/>
  <c r="P1365" i="16" s="1"/>
  <c r="L1342" i="12"/>
  <c r="M1342" i="12" s="1"/>
  <c r="N1341" i="12"/>
  <c r="P1341" i="16" s="1"/>
  <c r="L1378" i="11"/>
  <c r="H1379" i="11"/>
  <c r="I1379" i="11" s="1"/>
  <c r="H1319" i="11"/>
  <c r="I1319" i="11" s="1"/>
  <c r="L1318" i="11"/>
  <c r="L1222" i="12"/>
  <c r="M1222" i="12" s="1"/>
  <c r="N1221" i="12"/>
  <c r="P1221" i="16" s="1"/>
  <c r="L1282" i="12"/>
  <c r="M1282" i="12" s="1"/>
  <c r="N1281" i="12"/>
  <c r="P1281" i="16" s="1"/>
  <c r="L1211" i="12"/>
  <c r="M1211" i="12" s="1"/>
  <c r="N1210" i="12"/>
  <c r="P1210" i="16" s="1"/>
  <c r="L1006" i="12"/>
  <c r="M1006" i="12" s="1"/>
  <c r="N1005" i="12"/>
  <c r="P1005" i="16" s="1"/>
  <c r="L1078" i="12"/>
  <c r="M1078" i="12" s="1"/>
  <c r="N1077" i="12"/>
  <c r="P1077" i="16" s="1"/>
  <c r="L1522" i="12"/>
  <c r="M1522" i="12" s="1"/>
  <c r="N1521" i="12"/>
  <c r="P1521" i="16" s="1"/>
  <c r="L1198" i="12"/>
  <c r="M1198" i="12" s="1"/>
  <c r="N1197" i="12"/>
  <c r="P1197" i="16" s="1"/>
  <c r="L1414" i="12"/>
  <c r="M1414" i="12" s="1"/>
  <c r="N1413" i="12"/>
  <c r="P1413" i="16" s="1"/>
  <c r="L1162" i="12"/>
  <c r="M1162" i="12" s="1"/>
  <c r="N1161" i="12"/>
  <c r="P1161" i="16" s="1"/>
  <c r="L1402" i="12"/>
  <c r="M1402" i="12" s="1"/>
  <c r="N1401" i="12"/>
  <c r="P1401" i="16" s="1"/>
  <c r="L1486" i="12"/>
  <c r="M1486" i="12" s="1"/>
  <c r="N1485" i="12"/>
  <c r="P1485" i="16" s="1"/>
  <c r="L1150" i="12"/>
  <c r="M1150" i="12" s="1"/>
  <c r="N1149" i="12"/>
  <c r="P1149" i="16" s="1"/>
  <c r="L1390" i="12"/>
  <c r="M1390" i="12" s="1"/>
  <c r="N1389" i="12"/>
  <c r="P1389" i="16" s="1"/>
  <c r="L1234" i="12"/>
  <c r="M1234" i="12" s="1"/>
  <c r="N1233" i="12"/>
  <c r="P1233" i="16" s="1"/>
  <c r="L1378" i="12"/>
  <c r="M1378" i="12" s="1"/>
  <c r="N1377" i="12"/>
  <c r="P1377" i="16" s="1"/>
  <c r="H959" i="11"/>
  <c r="I959" i="11" s="1"/>
  <c r="L958" i="11"/>
  <c r="L1174" i="12"/>
  <c r="M1174" i="12" s="1"/>
  <c r="N1173" i="12"/>
  <c r="P1173" i="16" s="1"/>
  <c r="L1294" i="11"/>
  <c r="H1295" i="11"/>
  <c r="I1295" i="11" s="1"/>
  <c r="L1438" i="12"/>
  <c r="M1438" i="12" s="1"/>
  <c r="N1437" i="12"/>
  <c r="P1437" i="16" s="1"/>
  <c r="L1258" i="12"/>
  <c r="M1258" i="12" s="1"/>
  <c r="N1257" i="12"/>
  <c r="P1257" i="16" s="1"/>
  <c r="D135" i="22"/>
  <c r="G135" i="22" s="1"/>
  <c r="D133" i="22"/>
  <c r="G133" i="22" s="1"/>
  <c r="D131" i="22"/>
  <c r="G131" i="22" s="1"/>
  <c r="D129" i="22"/>
  <c r="G129" i="22" s="1"/>
  <c r="D127" i="22"/>
  <c r="G127" i="22" s="1"/>
  <c r="D125" i="22"/>
  <c r="G125" i="22" s="1"/>
  <c r="D123" i="22"/>
  <c r="G123" i="22" s="1"/>
  <c r="D121" i="22"/>
  <c r="G121" i="22" s="1"/>
  <c r="D119" i="22"/>
  <c r="G119" i="22" s="1"/>
  <c r="D117" i="22"/>
  <c r="G117" i="22" s="1"/>
  <c r="D115" i="22"/>
  <c r="G115" i="22" s="1"/>
  <c r="D113" i="22"/>
  <c r="G113" i="22" s="1"/>
  <c r="D111" i="22"/>
  <c r="G111" i="22" s="1"/>
  <c r="D109" i="22"/>
  <c r="G109" i="22" s="1"/>
  <c r="D107" i="22"/>
  <c r="G107" i="22" s="1"/>
  <c r="D105" i="22"/>
  <c r="G105" i="22" s="1"/>
  <c r="D103" i="22"/>
  <c r="G103" i="22" s="1"/>
  <c r="D101" i="22"/>
  <c r="G101" i="22" s="1"/>
  <c r="D99" i="22"/>
  <c r="G99" i="22" s="1"/>
  <c r="D97" i="22"/>
  <c r="G97" i="22" s="1"/>
  <c r="D95" i="22"/>
  <c r="G95" i="22" s="1"/>
  <c r="D93" i="22"/>
  <c r="G93" i="22" s="1"/>
  <c r="D91" i="22"/>
  <c r="G91" i="22" s="1"/>
  <c r="D89" i="22"/>
  <c r="G89" i="22" s="1"/>
  <c r="D134" i="22"/>
  <c r="G134" i="22" s="1"/>
  <c r="D132" i="22"/>
  <c r="G132" i="22" s="1"/>
  <c r="D130" i="22"/>
  <c r="G130" i="22" s="1"/>
  <c r="D128" i="22"/>
  <c r="G128" i="22" s="1"/>
  <c r="D126" i="22"/>
  <c r="G126" i="22" s="1"/>
  <c r="D124" i="22"/>
  <c r="G124" i="22" s="1"/>
  <c r="D122" i="22"/>
  <c r="G122" i="22" s="1"/>
  <c r="D120" i="22"/>
  <c r="G120" i="22" s="1"/>
  <c r="D118" i="22"/>
  <c r="G118" i="22" s="1"/>
  <c r="D116" i="22"/>
  <c r="G116" i="22" s="1"/>
  <c r="D114" i="22"/>
  <c r="G114" i="22" s="1"/>
  <c r="D112" i="22"/>
  <c r="G112" i="22" s="1"/>
  <c r="D110" i="22"/>
  <c r="G110" i="22" s="1"/>
  <c r="D108" i="22"/>
  <c r="G108" i="22" s="1"/>
  <c r="D106" i="22"/>
  <c r="G106" i="22" s="1"/>
  <c r="D104" i="22"/>
  <c r="G104" i="22" s="1"/>
  <c r="D102" i="22"/>
  <c r="G102" i="22" s="1"/>
  <c r="D100" i="22"/>
  <c r="G100" i="22" s="1"/>
  <c r="D98" i="22"/>
  <c r="G98" i="22" s="1"/>
  <c r="D96" i="22"/>
  <c r="G96" i="22" s="1"/>
  <c r="D94" i="22"/>
  <c r="G94" i="22" s="1"/>
  <c r="D92" i="22"/>
  <c r="G92" i="22" s="1"/>
  <c r="D90" i="22"/>
  <c r="G90" i="22" s="1"/>
  <c r="D88" i="22"/>
  <c r="G88" i="22" s="1"/>
  <c r="L1019" i="11"/>
  <c r="H1020" i="11"/>
  <c r="I1020" i="11" s="1"/>
  <c r="L1187" i="11"/>
  <c r="H1188" i="11"/>
  <c r="I1188" i="11" s="1"/>
  <c r="H1008" i="11"/>
  <c r="I1008" i="11" s="1"/>
  <c r="L1007" i="11"/>
  <c r="L1463" i="11"/>
  <c r="H1464" i="11"/>
  <c r="I1464" i="11" s="1"/>
  <c r="H1116" i="11"/>
  <c r="I1116" i="11" s="1"/>
  <c r="L1115" i="11"/>
  <c r="L1163" i="11"/>
  <c r="H1164" i="11"/>
  <c r="I1164" i="11" s="1"/>
  <c r="L1223" i="11"/>
  <c r="H1224" i="11"/>
  <c r="I1224" i="11" s="1"/>
  <c r="L1199" i="11"/>
  <c r="H1200" i="11"/>
  <c r="I1200" i="11" s="1"/>
  <c r="L1139" i="11"/>
  <c r="H1140" i="11"/>
  <c r="I1140" i="11" s="1"/>
  <c r="L1031" i="11"/>
  <c r="H1032" i="11"/>
  <c r="I1032" i="11" s="1"/>
  <c r="L1392" i="11"/>
  <c r="H1393" i="11"/>
  <c r="I1393" i="11" s="1"/>
  <c r="L1152" i="11"/>
  <c r="H1153" i="11"/>
  <c r="I1153" i="11" s="1"/>
  <c r="L1044" i="11"/>
  <c r="H1045" i="11"/>
  <c r="I1045" i="11" s="1"/>
  <c r="L1332" i="11"/>
  <c r="H1333" i="11"/>
  <c r="I1333" i="11" s="1"/>
  <c r="L1452" i="11"/>
  <c r="H1453" i="11"/>
  <c r="I1453" i="11" s="1"/>
  <c r="L1272" i="11"/>
  <c r="H1273" i="11"/>
  <c r="I1273" i="11" s="1"/>
  <c r="L1500" i="11"/>
  <c r="H1501" i="11"/>
  <c r="I1501" i="11" s="1"/>
  <c r="L1176" i="11"/>
  <c r="H1177" i="11"/>
  <c r="I1177" i="11" s="1"/>
  <c r="L1212" i="11"/>
  <c r="H1213" i="11"/>
  <c r="I1213" i="11" s="1"/>
  <c r="L1476" i="11"/>
  <c r="H1477" i="11"/>
  <c r="I1477" i="11" s="1"/>
  <c r="H973" i="11"/>
  <c r="I973" i="11" s="1"/>
  <c r="L972" i="11"/>
  <c r="L1236" i="11"/>
  <c r="H1237" i="11"/>
  <c r="I1237" i="11" s="1"/>
  <c r="L1056" i="11"/>
  <c r="H1057" i="11"/>
  <c r="I1057" i="11" s="1"/>
  <c r="H1105" i="11"/>
  <c r="I1105" i="11" s="1"/>
  <c r="L1104" i="11"/>
  <c r="L1284" i="11"/>
  <c r="H1285" i="11"/>
  <c r="I1285" i="11" s="1"/>
  <c r="L1440" i="11"/>
  <c r="H1441" i="11"/>
  <c r="I1441" i="11" s="1"/>
  <c r="L1428" i="11"/>
  <c r="H1429" i="11"/>
  <c r="I1429" i="11" s="1"/>
  <c r="L1080" i="11"/>
  <c r="H1081" i="11"/>
  <c r="I1081" i="11" s="1"/>
  <c r="L1128" i="11"/>
  <c r="H1129" i="11"/>
  <c r="I1129" i="11" s="1"/>
  <c r="L1092" i="11"/>
  <c r="H1093" i="11"/>
  <c r="I1093" i="11" s="1"/>
  <c r="L1260" i="11"/>
  <c r="H1261" i="11"/>
  <c r="I1261" i="11" s="1"/>
  <c r="F1530" i="26"/>
  <c r="F1529" i="26"/>
  <c r="F1513" i="26"/>
  <c r="F1528" i="26"/>
  <c r="F1520" i="26"/>
  <c r="F1512" i="26"/>
  <c r="F1504" i="26"/>
  <c r="F1496" i="26"/>
  <c r="G1496" i="26" s="1"/>
  <c r="F1488" i="26"/>
  <c r="F1480" i="26"/>
  <c r="F1472" i="26"/>
  <c r="F1464" i="26"/>
  <c r="F1456" i="26"/>
  <c r="F1448" i="26"/>
  <c r="F1440" i="26"/>
  <c r="F1432" i="26"/>
  <c r="F1424" i="26"/>
  <c r="F1416" i="26"/>
  <c r="F1408" i="26"/>
  <c r="F1400" i="26"/>
  <c r="F1392" i="26"/>
  <c r="F1384" i="26"/>
  <c r="F1376" i="26"/>
  <c r="F1368" i="26"/>
  <c r="F1360" i="26"/>
  <c r="F1352" i="26"/>
  <c r="F1344" i="26"/>
  <c r="F1336" i="26"/>
  <c r="F1328" i="26"/>
  <c r="F1320" i="26"/>
  <c r="F1312" i="26"/>
  <c r="F1304" i="26"/>
  <c r="F1296" i="26"/>
  <c r="F1288" i="26"/>
  <c r="F1280" i="26"/>
  <c r="F1272" i="26"/>
  <c r="F1264" i="26"/>
  <c r="F1256" i="26"/>
  <c r="F1248" i="26"/>
  <c r="F1240" i="26"/>
  <c r="F1232" i="26"/>
  <c r="F1224" i="26"/>
  <c r="F1216" i="26"/>
  <c r="F1208" i="26"/>
  <c r="F1200" i="26"/>
  <c r="F1192" i="26"/>
  <c r="F1184" i="26"/>
  <c r="F1176" i="26"/>
  <c r="F1168" i="26"/>
  <c r="F1160" i="26"/>
  <c r="F1152" i="26"/>
  <c r="F1144" i="26"/>
  <c r="F1136" i="26"/>
  <c r="F1128" i="26"/>
  <c r="F1120" i="26"/>
  <c r="F1112" i="26"/>
  <c r="F1104" i="26"/>
  <c r="F1096" i="26"/>
  <c r="F1088" i="26"/>
  <c r="F1080" i="26"/>
  <c r="F1072" i="26"/>
  <c r="F1064" i="26"/>
  <c r="F1056" i="26"/>
  <c r="F1048" i="26"/>
  <c r="F1040" i="26"/>
  <c r="F1032" i="26"/>
  <c r="F1024" i="26"/>
  <c r="G1024" i="26" s="1"/>
  <c r="F1016" i="26"/>
  <c r="F1008" i="26"/>
  <c r="F1000" i="26"/>
  <c r="F992" i="26"/>
  <c r="F984" i="26"/>
  <c r="F976" i="26"/>
  <c r="F968" i="26"/>
  <c r="F960" i="26"/>
  <c r="F1527" i="26"/>
  <c r="F1519" i="26"/>
  <c r="F1511" i="26"/>
  <c r="F1503" i="26"/>
  <c r="F1495" i="26"/>
  <c r="F1487" i="26"/>
  <c r="F1479" i="26"/>
  <c r="F1471" i="26"/>
  <c r="F1463" i="26"/>
  <c r="F1455" i="26"/>
  <c r="F1447" i="26"/>
  <c r="F1439" i="26"/>
  <c r="F1431" i="26"/>
  <c r="F1423" i="26"/>
  <c r="F1415" i="26"/>
  <c r="F1407" i="26"/>
  <c r="F1399" i="26"/>
  <c r="F1391" i="26"/>
  <c r="F1383" i="26"/>
  <c r="F1375" i="26"/>
  <c r="F1367" i="26"/>
  <c r="F1359" i="26"/>
  <c r="F1351" i="26"/>
  <c r="F1343" i="26"/>
  <c r="G1343" i="26" s="1"/>
  <c r="F1335" i="26"/>
  <c r="F1327" i="26"/>
  <c r="F1319" i="26"/>
  <c r="F1311" i="26"/>
  <c r="F1303" i="26"/>
  <c r="F1295" i="26"/>
  <c r="F1287" i="26"/>
  <c r="F1279" i="26"/>
  <c r="G1279" i="26" s="1"/>
  <c r="F1271" i="26"/>
  <c r="F1263" i="26"/>
  <c r="F1255" i="26"/>
  <c r="F1247" i="26"/>
  <c r="F1239" i="26"/>
  <c r="F1231" i="26"/>
  <c r="F1223" i="26"/>
  <c r="F1215" i="26"/>
  <c r="F1207" i="26"/>
  <c r="F1199" i="26"/>
  <c r="F1191" i="26"/>
  <c r="F1183" i="26"/>
  <c r="F1175" i="26"/>
  <c r="F1167" i="26"/>
  <c r="F1159" i="26"/>
  <c r="F1151" i="26"/>
  <c r="G1151" i="26" s="1"/>
  <c r="F1143" i="26"/>
  <c r="F1135" i="26"/>
  <c r="F1127" i="26"/>
  <c r="F1119" i="26"/>
  <c r="F1111" i="26"/>
  <c r="F1103" i="26"/>
  <c r="F1095" i="26"/>
  <c r="F1087" i="26"/>
  <c r="G1087" i="26" s="1"/>
  <c r="F1079" i="26"/>
  <c r="F1071" i="26"/>
  <c r="F1063" i="26"/>
  <c r="F1055" i="26"/>
  <c r="F1047" i="26"/>
  <c r="F1039" i="26"/>
  <c r="F1031" i="26"/>
  <c r="F1023" i="26"/>
  <c r="G1023" i="26" s="1"/>
  <c r="F1015" i="26"/>
  <c r="F1007" i="26"/>
  <c r="F999" i="26"/>
  <c r="F991" i="26"/>
  <c r="F983" i="26"/>
  <c r="F975" i="26"/>
  <c r="F967" i="26"/>
  <c r="F959" i="26"/>
  <c r="F1526" i="26"/>
  <c r="F1518" i="26"/>
  <c r="F1510" i="26"/>
  <c r="F1502" i="26"/>
  <c r="F1494" i="26"/>
  <c r="F1486" i="26"/>
  <c r="F1478" i="26"/>
  <c r="F1470" i="26"/>
  <c r="G1470" i="26" s="1"/>
  <c r="F1462" i="26"/>
  <c r="F1454" i="26"/>
  <c r="F1446" i="26"/>
  <c r="F1438" i="26"/>
  <c r="F1430" i="26"/>
  <c r="F1422" i="26"/>
  <c r="F1414" i="26"/>
  <c r="F1406" i="26"/>
  <c r="F1398" i="26"/>
  <c r="F1390" i="26"/>
  <c r="F1382" i="26"/>
  <c r="F1374" i="26"/>
  <c r="F1366" i="26"/>
  <c r="F1358" i="26"/>
  <c r="F1350" i="26"/>
  <c r="F1342" i="26"/>
  <c r="G1342" i="26" s="1"/>
  <c r="F1334" i="26"/>
  <c r="F1326" i="26"/>
  <c r="F1318" i="26"/>
  <c r="F1310" i="26"/>
  <c r="F1302" i="26"/>
  <c r="F1294" i="26"/>
  <c r="F1286" i="26"/>
  <c r="F1278" i="26"/>
  <c r="F1270" i="26"/>
  <c r="F1262" i="26"/>
  <c r="F1254" i="26"/>
  <c r="F1246" i="26"/>
  <c r="F1238" i="26"/>
  <c r="F1230" i="26"/>
  <c r="F1222" i="26"/>
  <c r="F1214" i="26"/>
  <c r="F1206" i="26"/>
  <c r="F1198" i="26"/>
  <c r="F1190" i="26"/>
  <c r="F1182" i="26"/>
  <c r="F1174" i="26"/>
  <c r="F1166" i="26"/>
  <c r="F1158" i="26"/>
  <c r="F1150" i="26"/>
  <c r="G1150" i="26" s="1"/>
  <c r="F1142" i="26"/>
  <c r="F1134" i="26"/>
  <c r="F1126" i="26"/>
  <c r="F1118" i="26"/>
  <c r="F1110" i="26"/>
  <c r="F1102" i="26"/>
  <c r="F1094" i="26"/>
  <c r="F1086" i="26"/>
  <c r="G1086" i="26" s="1"/>
  <c r="F1078" i="26"/>
  <c r="F1070" i="26"/>
  <c r="G1070" i="26" s="1"/>
  <c r="F1062" i="26"/>
  <c r="G1062" i="26" s="1"/>
  <c r="F1054" i="26"/>
  <c r="F1046" i="26"/>
  <c r="F1038" i="26"/>
  <c r="F1030" i="26"/>
  <c r="F1022" i="26"/>
  <c r="G1022" i="26" s="1"/>
  <c r="F1014" i="26"/>
  <c r="F1006" i="26"/>
  <c r="G1006" i="26" s="1"/>
  <c r="F998" i="26"/>
  <c r="G998" i="26" s="1"/>
  <c r="F990" i="26"/>
  <c r="F982" i="26"/>
  <c r="F974" i="26"/>
  <c r="F966" i="26"/>
  <c r="F958" i="26"/>
  <c r="F1525" i="26"/>
  <c r="F1517" i="26"/>
  <c r="G1517" i="26" s="1"/>
  <c r="F1509" i="26"/>
  <c r="F1501" i="26"/>
  <c r="F1493" i="26"/>
  <c r="F1485" i="26"/>
  <c r="F1477" i="26"/>
  <c r="F1469" i="26"/>
  <c r="G1469" i="26" s="1"/>
  <c r="F1461" i="26"/>
  <c r="F1453" i="26"/>
  <c r="F1445" i="26"/>
  <c r="G1445" i="26" s="1"/>
  <c r="F1437" i="26"/>
  <c r="F1429" i="26"/>
  <c r="F1421" i="26"/>
  <c r="F1413" i="26"/>
  <c r="F1405" i="26"/>
  <c r="G1405" i="26" s="1"/>
  <c r="F1397" i="26"/>
  <c r="F1389" i="26"/>
  <c r="F1381" i="26"/>
  <c r="F1373" i="26"/>
  <c r="F1365" i="26"/>
  <c r="F1357" i="26"/>
  <c r="F1349" i="26"/>
  <c r="F1341" i="26"/>
  <c r="F1333" i="26"/>
  <c r="F1325" i="26"/>
  <c r="F1317" i="26"/>
  <c r="F1309" i="26"/>
  <c r="F1301" i="26"/>
  <c r="F1293" i="26"/>
  <c r="F1285" i="26"/>
  <c r="F1277" i="26"/>
  <c r="F1269" i="26"/>
  <c r="F1261" i="26"/>
  <c r="F1253" i="26"/>
  <c r="F1245" i="26"/>
  <c r="F1237" i="26"/>
  <c r="F1229" i="26"/>
  <c r="F1221" i="26"/>
  <c r="F1213" i="26"/>
  <c r="G1213" i="26" s="1"/>
  <c r="F1205" i="26"/>
  <c r="F1197" i="26"/>
  <c r="F1189" i="26"/>
  <c r="G1189" i="26" s="1"/>
  <c r="F1181" i="26"/>
  <c r="F1173" i="26"/>
  <c r="F1165" i="26"/>
  <c r="F1157" i="26"/>
  <c r="F1149" i="26"/>
  <c r="G1149" i="26" s="1"/>
  <c r="F1141" i="26"/>
  <c r="F1133" i="26"/>
  <c r="F1125" i="26"/>
  <c r="F1117" i="26"/>
  <c r="F1109" i="26"/>
  <c r="F1101" i="26"/>
  <c r="F1093" i="26"/>
  <c r="F1085" i="26"/>
  <c r="F1077" i="26"/>
  <c r="F1069" i="26"/>
  <c r="G1069" i="26" s="1"/>
  <c r="F1061" i="26"/>
  <c r="F1053" i="26"/>
  <c r="F1045" i="26"/>
  <c r="F1037" i="26"/>
  <c r="G1037" i="26" s="1"/>
  <c r="F1029" i="26"/>
  <c r="F1021" i="26"/>
  <c r="F1013" i="26"/>
  <c r="F1005" i="26"/>
  <c r="F997" i="26"/>
  <c r="F989" i="26"/>
  <c r="F981" i="26"/>
  <c r="F973" i="26"/>
  <c r="F965" i="26"/>
  <c r="F957" i="26"/>
  <c r="F1532" i="26"/>
  <c r="F1524" i="26"/>
  <c r="F1516" i="26"/>
  <c r="F1508" i="26"/>
  <c r="F1500" i="26"/>
  <c r="F1492" i="26"/>
  <c r="F1484" i="26"/>
  <c r="F1476" i="26"/>
  <c r="F1468" i="26"/>
  <c r="F1460" i="26"/>
  <c r="F1452" i="26"/>
  <c r="F1444" i="26"/>
  <c r="F1436" i="26"/>
  <c r="F1428" i="26"/>
  <c r="F1420" i="26"/>
  <c r="F1412" i="26"/>
  <c r="G1412" i="26" s="1"/>
  <c r="F1404" i="26"/>
  <c r="F1396" i="26"/>
  <c r="F1388" i="26"/>
  <c r="F1380" i="26"/>
  <c r="F1372" i="26"/>
  <c r="F1364" i="26"/>
  <c r="F1356" i="26"/>
  <c r="F1348" i="26"/>
  <c r="F1340" i="26"/>
  <c r="F1332" i="26"/>
  <c r="G1332" i="26" s="1"/>
  <c r="F1324" i="26"/>
  <c r="G1324" i="26" s="1"/>
  <c r="F1316" i="26"/>
  <c r="F1308" i="26"/>
  <c r="F1300" i="26"/>
  <c r="F1292" i="26"/>
  <c r="F1284" i="26"/>
  <c r="F1276" i="26"/>
  <c r="F1268" i="26"/>
  <c r="G1268" i="26" s="1"/>
  <c r="F1260" i="26"/>
  <c r="F1252" i="26"/>
  <c r="F1244" i="26"/>
  <c r="F1236" i="26"/>
  <c r="F1228" i="26"/>
  <c r="F1220" i="26"/>
  <c r="F1212" i="26"/>
  <c r="F1204" i="26"/>
  <c r="F1196" i="26"/>
  <c r="F1188" i="26"/>
  <c r="F1180" i="26"/>
  <c r="F1172" i="26"/>
  <c r="F1164" i="26"/>
  <c r="F1156" i="26"/>
  <c r="G1156" i="26" s="1"/>
  <c r="F1148" i="26"/>
  <c r="F1140" i="26"/>
  <c r="F1132" i="26"/>
  <c r="G1132" i="26" s="1"/>
  <c r="F1124" i="26"/>
  <c r="F1116" i="26"/>
  <c r="F1108" i="26"/>
  <c r="F1100" i="26"/>
  <c r="F1092" i="26"/>
  <c r="F1084" i="26"/>
  <c r="F1076" i="26"/>
  <c r="F1068" i="26"/>
  <c r="F1060" i="26"/>
  <c r="F1052" i="26"/>
  <c r="F1044" i="26"/>
  <c r="F1036" i="26"/>
  <c r="F1028" i="26"/>
  <c r="F1020" i="26"/>
  <c r="F1012" i="26"/>
  <c r="F1004" i="26"/>
  <c r="F996" i="26"/>
  <c r="F988" i="26"/>
  <c r="F980" i="26"/>
  <c r="F972" i="26"/>
  <c r="F964" i="26"/>
  <c r="G964" i="26" s="1"/>
  <c r="F1531" i="26"/>
  <c r="F1523" i="26"/>
  <c r="F1515" i="26"/>
  <c r="F1507" i="26"/>
  <c r="F1499" i="26"/>
  <c r="F1491" i="26"/>
  <c r="F1483" i="26"/>
  <c r="F1475" i="26"/>
  <c r="G1475" i="26" s="1"/>
  <c r="F1467" i="26"/>
  <c r="F1459" i="26"/>
  <c r="G1459" i="26" s="1"/>
  <c r="G1451" i="26"/>
  <c r="F1451" i="26"/>
  <c r="F1443" i="26"/>
  <c r="F1435" i="26"/>
  <c r="F1427" i="26"/>
  <c r="F1419" i="26"/>
  <c r="F1411" i="26"/>
  <c r="G1411" i="26" s="1"/>
  <c r="F1403" i="26"/>
  <c r="F1395" i="26"/>
  <c r="G1395" i="26" s="1"/>
  <c r="F1387" i="26"/>
  <c r="G1387" i="26" s="1"/>
  <c r="F1379" i="26"/>
  <c r="F1371" i="26"/>
  <c r="F1363" i="26"/>
  <c r="F1355" i="26"/>
  <c r="F1347" i="26"/>
  <c r="F1339" i="26"/>
  <c r="F1331" i="26"/>
  <c r="G1331" i="26" s="1"/>
  <c r="F1323" i="26"/>
  <c r="F1315" i="26"/>
  <c r="F1307" i="26"/>
  <c r="F1299" i="26"/>
  <c r="F1291" i="26"/>
  <c r="F1283" i="26"/>
  <c r="F1275" i="26"/>
  <c r="F1267" i="26"/>
  <c r="F1259" i="26"/>
  <c r="F1251" i="26"/>
  <c r="F1243" i="26"/>
  <c r="F1235" i="26"/>
  <c r="F1227" i="26"/>
  <c r="F1219" i="26"/>
  <c r="F1211" i="26"/>
  <c r="F1203" i="26"/>
  <c r="F1195" i="26"/>
  <c r="F1187" i="26"/>
  <c r="F1179" i="26"/>
  <c r="F1171" i="26"/>
  <c r="F1163" i="26"/>
  <c r="F1155" i="26"/>
  <c r="F1147" i="26"/>
  <c r="F1139" i="26"/>
  <c r="F1131" i="26"/>
  <c r="F1123" i="26"/>
  <c r="F1115" i="26"/>
  <c r="F1107" i="26"/>
  <c r="F1099" i="26"/>
  <c r="F1091" i="26"/>
  <c r="F1083" i="26"/>
  <c r="F1075" i="26"/>
  <c r="F1067" i="26"/>
  <c r="F1059" i="26"/>
  <c r="F1051" i="26"/>
  <c r="F1043" i="26"/>
  <c r="F1035" i="26"/>
  <c r="F1027" i="26"/>
  <c r="G1027" i="26" s="1"/>
  <c r="F1019" i="26"/>
  <c r="F1011" i="26"/>
  <c r="F1003" i="26"/>
  <c r="G1003" i="26" s="1"/>
  <c r="F995" i="26"/>
  <c r="F987" i="26"/>
  <c r="F979" i="26"/>
  <c r="F971" i="26"/>
  <c r="F963" i="26"/>
  <c r="F1522" i="26"/>
  <c r="F1514" i="26"/>
  <c r="G1514" i="26" s="1"/>
  <c r="F1506" i="26"/>
  <c r="F1498" i="26"/>
  <c r="F1490" i="26"/>
  <c r="F1482" i="26"/>
  <c r="F1474" i="26"/>
  <c r="F1466" i="26"/>
  <c r="G1466" i="26" s="1"/>
  <c r="F1458" i="26"/>
  <c r="F1450" i="26"/>
  <c r="G1450" i="26" s="1"/>
  <c r="F1442" i="26"/>
  <c r="F1434" i="26"/>
  <c r="F1426" i="26"/>
  <c r="F1418" i="26"/>
  <c r="F1410" i="26"/>
  <c r="F1402" i="26"/>
  <c r="F1394" i="26"/>
  <c r="F1386" i="26"/>
  <c r="F1378" i="26"/>
  <c r="F1370" i="26"/>
  <c r="F1362" i="26"/>
  <c r="F1354" i="26"/>
  <c r="F1346" i="26"/>
  <c r="F1338" i="26"/>
  <c r="F1330" i="26"/>
  <c r="F1322" i="26"/>
  <c r="F1314" i="26"/>
  <c r="F1306" i="26"/>
  <c r="F1298" i="26"/>
  <c r="F1290" i="26"/>
  <c r="F1282" i="26"/>
  <c r="F1274" i="26"/>
  <c r="G1274" i="26" s="1"/>
  <c r="F1266" i="26"/>
  <c r="F1258" i="26"/>
  <c r="F1250" i="26"/>
  <c r="G1250" i="26" s="1"/>
  <c r="F1242" i="26"/>
  <c r="F1234" i="26"/>
  <c r="F1226" i="26"/>
  <c r="F1218" i="26"/>
  <c r="F1210" i="26"/>
  <c r="F1202" i="26"/>
  <c r="F1194" i="26"/>
  <c r="F1186" i="26"/>
  <c r="F1178" i="26"/>
  <c r="F1170" i="26"/>
  <c r="F1162" i="26"/>
  <c r="F1154" i="26"/>
  <c r="F1146" i="26"/>
  <c r="F1138" i="26"/>
  <c r="F1130" i="26"/>
  <c r="F1122" i="26"/>
  <c r="F1114" i="26"/>
  <c r="F1106" i="26"/>
  <c r="F1098" i="26"/>
  <c r="F1090" i="26"/>
  <c r="F1082" i="26"/>
  <c r="G1082" i="26" s="1"/>
  <c r="F1074" i="26"/>
  <c r="F1066" i="26"/>
  <c r="F1058" i="26"/>
  <c r="F1050" i="26"/>
  <c r="F1042" i="26"/>
  <c r="F1034" i="26"/>
  <c r="F1026" i="26"/>
  <c r="F1018" i="26"/>
  <c r="G1018" i="26" s="1"/>
  <c r="F1010" i="26"/>
  <c r="F1002" i="26"/>
  <c r="G1002" i="26" s="1"/>
  <c r="F994" i="26"/>
  <c r="F986" i="26"/>
  <c r="F978" i="26"/>
  <c r="F970" i="26"/>
  <c r="F962" i="26"/>
  <c r="F1521" i="26"/>
  <c r="G1521" i="26" s="1"/>
  <c r="F1505" i="26"/>
  <c r="F1497" i="26"/>
  <c r="G1497" i="26" s="1"/>
  <c r="F1489" i="26"/>
  <c r="G1489" i="26" s="1"/>
  <c r="F1481" i="26"/>
  <c r="F1473" i="26"/>
  <c r="F1465" i="26"/>
  <c r="F1457" i="26"/>
  <c r="F1449" i="26"/>
  <c r="F1441" i="26"/>
  <c r="F1433" i="26"/>
  <c r="F1425" i="26"/>
  <c r="F1417" i="26"/>
  <c r="F1409" i="26"/>
  <c r="F1401" i="26"/>
  <c r="G1401" i="26" s="1"/>
  <c r="F1393" i="26"/>
  <c r="F1385" i="26"/>
  <c r="F1377" i="26"/>
  <c r="F1369" i="26"/>
  <c r="F1361" i="26"/>
  <c r="F1353" i="26"/>
  <c r="F1345" i="26"/>
  <c r="F1337" i="26"/>
  <c r="F1329" i="26"/>
  <c r="F1321" i="26"/>
  <c r="F1313" i="26"/>
  <c r="F1305" i="26"/>
  <c r="F1297" i="26"/>
  <c r="F1289" i="26"/>
  <c r="F1281" i="26"/>
  <c r="F1273" i="26"/>
  <c r="G1273" i="26" s="1"/>
  <c r="F1265" i="26"/>
  <c r="F1257" i="26"/>
  <c r="G1257" i="26" s="1"/>
  <c r="F1249" i="26"/>
  <c r="F1241" i="26"/>
  <c r="G1241" i="26" s="1"/>
  <c r="F1233" i="26"/>
  <c r="G1233" i="26" s="1"/>
  <c r="F1225" i="26"/>
  <c r="F1217" i="26"/>
  <c r="F1209" i="26"/>
  <c r="F1201" i="26"/>
  <c r="F1193" i="26"/>
  <c r="F1185" i="26"/>
  <c r="F1177" i="26"/>
  <c r="F1169" i="26"/>
  <c r="F1161" i="26"/>
  <c r="F1153" i="26"/>
  <c r="F1145" i="26"/>
  <c r="F1137" i="26"/>
  <c r="F1129" i="26"/>
  <c r="G1129" i="26" s="1"/>
  <c r="F1121" i="26"/>
  <c r="F1113" i="26"/>
  <c r="F1105" i="26"/>
  <c r="F1097" i="26"/>
  <c r="F1089" i="26"/>
  <c r="F1081" i="26"/>
  <c r="F1073" i="26"/>
  <c r="F1065" i="26"/>
  <c r="F1057" i="26"/>
  <c r="F1049" i="26"/>
  <c r="F1041" i="26"/>
  <c r="F1033" i="26"/>
  <c r="F1025" i="26"/>
  <c r="F1017" i="26"/>
  <c r="G1017" i="26" s="1"/>
  <c r="F1009" i="26"/>
  <c r="F1001" i="26"/>
  <c r="G1001" i="26" s="1"/>
  <c r="F993" i="26"/>
  <c r="F985" i="26"/>
  <c r="G985" i="26" s="1"/>
  <c r="F977" i="26"/>
  <c r="G977" i="26" s="1"/>
  <c r="F969" i="26"/>
  <c r="F961" i="26"/>
  <c r="M9" i="22"/>
  <c r="E956" i="26"/>
  <c r="H956" i="16" s="1"/>
  <c r="E955" i="26"/>
  <c r="H955" i="16" s="1"/>
  <c r="E954" i="26"/>
  <c r="H954" i="16" s="1"/>
  <c r="E953" i="26"/>
  <c r="H953" i="16" s="1"/>
  <c r="E952" i="26"/>
  <c r="H952" i="16" s="1"/>
  <c r="E951" i="26"/>
  <c r="H951" i="16" s="1"/>
  <c r="E950" i="26"/>
  <c r="H950" i="16" s="1"/>
  <c r="E949" i="26"/>
  <c r="H949" i="16" s="1"/>
  <c r="E948" i="26"/>
  <c r="H948" i="16" s="1"/>
  <c r="E947" i="26"/>
  <c r="H947" i="16" s="1"/>
  <c r="E946" i="26"/>
  <c r="H946" i="16" s="1"/>
  <c r="E945" i="26"/>
  <c r="H945" i="16" s="1"/>
  <c r="E944" i="26"/>
  <c r="H944" i="16" s="1"/>
  <c r="E943" i="26"/>
  <c r="H943" i="16" s="1"/>
  <c r="E942" i="26"/>
  <c r="H942" i="16" s="1"/>
  <c r="E941" i="26"/>
  <c r="H941" i="16" s="1"/>
  <c r="E940" i="26"/>
  <c r="H940" i="16" s="1"/>
  <c r="E939" i="26"/>
  <c r="H939" i="16" s="1"/>
  <c r="E938" i="26"/>
  <c r="H938" i="16" s="1"/>
  <c r="E937" i="26"/>
  <c r="H937" i="16" s="1"/>
  <c r="E936" i="26"/>
  <c r="H936" i="16" s="1"/>
  <c r="E935" i="26"/>
  <c r="H935" i="16" s="1"/>
  <c r="E934" i="26"/>
  <c r="H934" i="16" s="1"/>
  <c r="E933" i="26"/>
  <c r="H933" i="16" s="1"/>
  <c r="E932" i="26"/>
  <c r="H932" i="16" s="1"/>
  <c r="E931" i="26"/>
  <c r="H931" i="16" s="1"/>
  <c r="E930" i="26"/>
  <c r="H930" i="16" s="1"/>
  <c r="E929" i="26"/>
  <c r="H929" i="16" s="1"/>
  <c r="E928" i="26"/>
  <c r="H928" i="16" s="1"/>
  <c r="E927" i="26"/>
  <c r="H927" i="16" s="1"/>
  <c r="E926" i="26"/>
  <c r="H926" i="16" s="1"/>
  <c r="E925" i="26"/>
  <c r="H925" i="16" s="1"/>
  <c r="E924" i="26"/>
  <c r="H924" i="16" s="1"/>
  <c r="E923" i="26"/>
  <c r="H923" i="16" s="1"/>
  <c r="E922" i="26"/>
  <c r="H922" i="16" s="1"/>
  <c r="E921" i="26"/>
  <c r="H921" i="16" s="1"/>
  <c r="E920" i="26"/>
  <c r="H920" i="16" s="1"/>
  <c r="E919" i="26"/>
  <c r="H919" i="16" s="1"/>
  <c r="E918" i="26"/>
  <c r="H918" i="16" s="1"/>
  <c r="E917" i="26"/>
  <c r="H917" i="16" s="1"/>
  <c r="E916" i="26"/>
  <c r="H916" i="16" s="1"/>
  <c r="E915" i="26"/>
  <c r="H915" i="16" s="1"/>
  <c r="E914" i="26"/>
  <c r="H914" i="16" s="1"/>
  <c r="E913" i="26"/>
  <c r="H913" i="16" s="1"/>
  <c r="E912" i="26"/>
  <c r="H912" i="16" s="1"/>
  <c r="E911" i="26"/>
  <c r="H911" i="16" s="1"/>
  <c r="E910" i="26"/>
  <c r="H910" i="16" s="1"/>
  <c r="E909" i="26"/>
  <c r="H909" i="16" s="1"/>
  <c r="E908" i="26"/>
  <c r="H908" i="16" s="1"/>
  <c r="E907" i="26"/>
  <c r="H907" i="16" s="1"/>
  <c r="E906" i="26"/>
  <c r="H906" i="16" s="1"/>
  <c r="E905" i="26"/>
  <c r="H905" i="16" s="1"/>
  <c r="E904" i="26"/>
  <c r="H904" i="16" s="1"/>
  <c r="E903" i="26"/>
  <c r="H903" i="16" s="1"/>
  <c r="E902" i="26"/>
  <c r="H902" i="16" s="1"/>
  <c r="E901" i="26"/>
  <c r="H901" i="16" s="1"/>
  <c r="E900" i="26"/>
  <c r="H900" i="16" s="1"/>
  <c r="E899" i="26"/>
  <c r="H899" i="16" s="1"/>
  <c r="E898" i="26"/>
  <c r="H898" i="16" s="1"/>
  <c r="E897" i="26"/>
  <c r="H897" i="16" s="1"/>
  <c r="E896" i="26"/>
  <c r="H896" i="16" s="1"/>
  <c r="E895" i="26"/>
  <c r="H895" i="16" s="1"/>
  <c r="E894" i="26"/>
  <c r="H894" i="16" s="1"/>
  <c r="E893" i="26"/>
  <c r="H893" i="16" s="1"/>
  <c r="E892" i="26"/>
  <c r="H892" i="16" s="1"/>
  <c r="E891" i="26"/>
  <c r="H891" i="16" s="1"/>
  <c r="E890" i="26"/>
  <c r="H890" i="16" s="1"/>
  <c r="E889" i="26"/>
  <c r="H889" i="16" s="1"/>
  <c r="E888" i="26"/>
  <c r="H888" i="16" s="1"/>
  <c r="E887" i="26"/>
  <c r="H887" i="16" s="1"/>
  <c r="E886" i="26"/>
  <c r="H886" i="16" s="1"/>
  <c r="E885" i="26"/>
  <c r="H885" i="16" s="1"/>
  <c r="E884" i="26"/>
  <c r="H884" i="16" s="1"/>
  <c r="E883" i="26"/>
  <c r="H883" i="16" s="1"/>
  <c r="E882" i="26"/>
  <c r="H882" i="16" s="1"/>
  <c r="E881" i="26"/>
  <c r="H881" i="16" s="1"/>
  <c r="E880" i="26"/>
  <c r="H880" i="16" s="1"/>
  <c r="E879" i="26"/>
  <c r="H879" i="16" s="1"/>
  <c r="E878" i="26"/>
  <c r="H878" i="16" s="1"/>
  <c r="E877" i="26"/>
  <c r="H877" i="16" s="1"/>
  <c r="E876" i="26"/>
  <c r="H876" i="16" s="1"/>
  <c r="E875" i="26"/>
  <c r="H875" i="16" s="1"/>
  <c r="E874" i="26"/>
  <c r="H874" i="16" s="1"/>
  <c r="E873" i="26"/>
  <c r="H873" i="16" s="1"/>
  <c r="E872" i="26"/>
  <c r="H872" i="16" s="1"/>
  <c r="E871" i="26"/>
  <c r="H871" i="16" s="1"/>
  <c r="E870" i="26"/>
  <c r="H870" i="16" s="1"/>
  <c r="E869" i="26"/>
  <c r="H869" i="16" s="1"/>
  <c r="E868" i="26"/>
  <c r="H868" i="16" s="1"/>
  <c r="E867" i="26"/>
  <c r="H867" i="16" s="1"/>
  <c r="E866" i="26"/>
  <c r="H866" i="16" s="1"/>
  <c r="E865" i="26"/>
  <c r="H865" i="16" s="1"/>
  <c r="E864" i="26"/>
  <c r="H864" i="16" s="1"/>
  <c r="E863" i="26"/>
  <c r="H863" i="16" s="1"/>
  <c r="E862" i="26"/>
  <c r="H862" i="16" s="1"/>
  <c r="E861" i="26"/>
  <c r="H861" i="16" s="1"/>
  <c r="E860" i="26"/>
  <c r="H860" i="16" s="1"/>
  <c r="E859" i="26"/>
  <c r="H859" i="16" s="1"/>
  <c r="E858" i="26"/>
  <c r="H858" i="16" s="1"/>
  <c r="E857" i="26"/>
  <c r="H857" i="16" s="1"/>
  <c r="E856" i="26"/>
  <c r="H856" i="16" s="1"/>
  <c r="E855" i="26"/>
  <c r="H855" i="16" s="1"/>
  <c r="E854" i="26"/>
  <c r="H854" i="16" s="1"/>
  <c r="E853" i="26"/>
  <c r="H853" i="16" s="1"/>
  <c r="E852" i="26"/>
  <c r="H852" i="16" s="1"/>
  <c r="E851" i="26"/>
  <c r="H851" i="16" s="1"/>
  <c r="E850" i="26"/>
  <c r="H850" i="16" s="1"/>
  <c r="E849" i="26"/>
  <c r="H849" i="16" s="1"/>
  <c r="E848" i="26"/>
  <c r="H848" i="16" s="1"/>
  <c r="E847" i="26"/>
  <c r="H847" i="16" s="1"/>
  <c r="E846" i="26"/>
  <c r="H846" i="16" s="1"/>
  <c r="E845" i="26"/>
  <c r="H845" i="16" s="1"/>
  <c r="E844" i="26"/>
  <c r="H844" i="16" s="1"/>
  <c r="E843" i="26"/>
  <c r="H843" i="16" s="1"/>
  <c r="E842" i="26"/>
  <c r="H842" i="16" s="1"/>
  <c r="E841" i="26"/>
  <c r="H841" i="16" s="1"/>
  <c r="E840" i="26"/>
  <c r="H840" i="16" s="1"/>
  <c r="E839" i="26"/>
  <c r="H839" i="16" s="1"/>
  <c r="E838" i="26"/>
  <c r="H838" i="16" s="1"/>
  <c r="E837" i="26"/>
  <c r="H837" i="16" s="1"/>
  <c r="E836" i="26"/>
  <c r="H836" i="16" s="1"/>
  <c r="E835" i="26"/>
  <c r="H835" i="16" s="1"/>
  <c r="E834" i="26"/>
  <c r="H834" i="16" s="1"/>
  <c r="E833" i="26"/>
  <c r="H833" i="16" s="1"/>
  <c r="E832" i="26"/>
  <c r="H832" i="16" s="1"/>
  <c r="E831" i="26"/>
  <c r="H831" i="16" s="1"/>
  <c r="E830" i="26"/>
  <c r="H830" i="16" s="1"/>
  <c r="E829" i="26"/>
  <c r="H829" i="16" s="1"/>
  <c r="E828" i="26"/>
  <c r="H828" i="16" s="1"/>
  <c r="E827" i="26"/>
  <c r="H827" i="16" s="1"/>
  <c r="E826" i="26"/>
  <c r="H826" i="16" s="1"/>
  <c r="E825" i="26"/>
  <c r="H825" i="16" s="1"/>
  <c r="E824" i="26"/>
  <c r="H824" i="16" s="1"/>
  <c r="E823" i="26"/>
  <c r="H823" i="16" s="1"/>
  <c r="E822" i="26"/>
  <c r="H822" i="16" s="1"/>
  <c r="E821" i="26"/>
  <c r="H821" i="16" s="1"/>
  <c r="E820" i="26"/>
  <c r="H820" i="16" s="1"/>
  <c r="E819" i="26"/>
  <c r="H819" i="16" s="1"/>
  <c r="E818" i="26"/>
  <c r="H818" i="16" s="1"/>
  <c r="E817" i="26"/>
  <c r="H817" i="16" s="1"/>
  <c r="E816" i="26"/>
  <c r="H816" i="16" s="1"/>
  <c r="E815" i="26"/>
  <c r="H815" i="16" s="1"/>
  <c r="E814" i="26"/>
  <c r="H814" i="16" s="1"/>
  <c r="E813" i="26"/>
  <c r="H813" i="16" s="1"/>
  <c r="E812" i="26"/>
  <c r="H812" i="16" s="1"/>
  <c r="E811" i="26"/>
  <c r="H811" i="16" s="1"/>
  <c r="E810" i="26"/>
  <c r="H810" i="16" s="1"/>
  <c r="E809" i="26"/>
  <c r="H809" i="16" s="1"/>
  <c r="E808" i="26"/>
  <c r="H808" i="16" s="1"/>
  <c r="E807" i="26"/>
  <c r="H807" i="16" s="1"/>
  <c r="E806" i="26"/>
  <c r="H806" i="16" s="1"/>
  <c r="E805" i="26"/>
  <c r="H805" i="16" s="1"/>
  <c r="E804" i="26"/>
  <c r="H804" i="16" s="1"/>
  <c r="E803" i="26"/>
  <c r="H803" i="16" s="1"/>
  <c r="E802" i="26"/>
  <c r="H802" i="16" s="1"/>
  <c r="E801" i="26"/>
  <c r="H801" i="16" s="1"/>
  <c r="E800" i="26"/>
  <c r="H800" i="16" s="1"/>
  <c r="E799" i="26"/>
  <c r="H799" i="16" s="1"/>
  <c r="E798" i="26"/>
  <c r="H798" i="16" s="1"/>
  <c r="E797" i="26"/>
  <c r="H797" i="16" s="1"/>
  <c r="E796" i="26"/>
  <c r="H796" i="16" s="1"/>
  <c r="E795" i="26"/>
  <c r="H795" i="16" s="1"/>
  <c r="E794" i="26"/>
  <c r="H794" i="16" s="1"/>
  <c r="E793" i="26"/>
  <c r="H793" i="16" s="1"/>
  <c r="E792" i="26"/>
  <c r="H792" i="16" s="1"/>
  <c r="E791" i="26"/>
  <c r="H791" i="16" s="1"/>
  <c r="E790" i="26"/>
  <c r="H790" i="16" s="1"/>
  <c r="E789" i="26"/>
  <c r="H789" i="16" s="1"/>
  <c r="E788" i="26"/>
  <c r="H788" i="16" s="1"/>
  <c r="E787" i="26"/>
  <c r="H787" i="16" s="1"/>
  <c r="E786" i="26"/>
  <c r="H786" i="16" s="1"/>
  <c r="E785" i="26"/>
  <c r="H785" i="16" s="1"/>
  <c r="E784" i="26"/>
  <c r="H784" i="16" s="1"/>
  <c r="E783" i="26"/>
  <c r="H783" i="16" s="1"/>
  <c r="E782" i="26"/>
  <c r="H782" i="16" s="1"/>
  <c r="E781" i="26"/>
  <c r="H781" i="16" s="1"/>
  <c r="E780" i="26"/>
  <c r="H780" i="16" s="1"/>
  <c r="E779" i="26"/>
  <c r="H779" i="16" s="1"/>
  <c r="E778" i="26"/>
  <c r="H778" i="16" s="1"/>
  <c r="E777" i="26"/>
  <c r="H777" i="16" s="1"/>
  <c r="E776" i="26"/>
  <c r="H776" i="16" s="1"/>
  <c r="E775" i="26"/>
  <c r="H775" i="16" s="1"/>
  <c r="E774" i="26"/>
  <c r="H774" i="16" s="1"/>
  <c r="E773" i="26"/>
  <c r="H773" i="16" s="1"/>
  <c r="E772" i="26"/>
  <c r="H772" i="16" s="1"/>
  <c r="E771" i="26"/>
  <c r="H771" i="16" s="1"/>
  <c r="E770" i="26"/>
  <c r="H770" i="16" s="1"/>
  <c r="E769" i="26"/>
  <c r="H769" i="16" s="1"/>
  <c r="E768" i="26"/>
  <c r="H768" i="16" s="1"/>
  <c r="E767" i="26"/>
  <c r="H767" i="16" s="1"/>
  <c r="E766" i="26"/>
  <c r="H766" i="16" s="1"/>
  <c r="E765" i="26"/>
  <c r="H765" i="16" s="1"/>
  <c r="E764" i="26"/>
  <c r="H764" i="16" s="1"/>
  <c r="E763" i="26"/>
  <c r="H763" i="16" s="1"/>
  <c r="E762" i="26"/>
  <c r="H762" i="16" s="1"/>
  <c r="E761" i="26"/>
  <c r="H761" i="16" s="1"/>
  <c r="E760" i="26"/>
  <c r="H760" i="16" s="1"/>
  <c r="E759" i="26"/>
  <c r="H759" i="16" s="1"/>
  <c r="E758" i="26"/>
  <c r="H758" i="16" s="1"/>
  <c r="E757" i="26"/>
  <c r="H757" i="16" s="1"/>
  <c r="E756" i="26"/>
  <c r="H756" i="16" s="1"/>
  <c r="E755" i="26"/>
  <c r="H755" i="16" s="1"/>
  <c r="E754" i="26"/>
  <c r="H754" i="16" s="1"/>
  <c r="E753" i="26"/>
  <c r="H753" i="16" s="1"/>
  <c r="E752" i="26"/>
  <c r="H752" i="16" s="1"/>
  <c r="E751" i="26"/>
  <c r="H751" i="16" s="1"/>
  <c r="E750" i="26"/>
  <c r="H750" i="16" s="1"/>
  <c r="E749" i="26"/>
  <c r="H749" i="16" s="1"/>
  <c r="E748" i="26"/>
  <c r="H748" i="16" s="1"/>
  <c r="E747" i="26"/>
  <c r="H747" i="16" s="1"/>
  <c r="E746" i="26"/>
  <c r="H746" i="16" s="1"/>
  <c r="E745" i="26"/>
  <c r="H745" i="16" s="1"/>
  <c r="E744" i="26"/>
  <c r="H744" i="16" s="1"/>
  <c r="E743" i="26"/>
  <c r="H743" i="16" s="1"/>
  <c r="E742" i="26"/>
  <c r="H742" i="16" s="1"/>
  <c r="E741" i="26"/>
  <c r="H741" i="16" s="1"/>
  <c r="E740" i="26"/>
  <c r="H740" i="16" s="1"/>
  <c r="E739" i="26"/>
  <c r="H739" i="16" s="1"/>
  <c r="E738" i="26"/>
  <c r="H738" i="16" s="1"/>
  <c r="E737" i="26"/>
  <c r="H737" i="16" s="1"/>
  <c r="E736" i="26"/>
  <c r="H736" i="16" s="1"/>
  <c r="E735" i="26"/>
  <c r="H735" i="16" s="1"/>
  <c r="E734" i="26"/>
  <c r="H734" i="16" s="1"/>
  <c r="E733" i="26"/>
  <c r="H733" i="16" s="1"/>
  <c r="E732" i="26"/>
  <c r="H732" i="16" s="1"/>
  <c r="E731" i="26"/>
  <c r="H731" i="16" s="1"/>
  <c r="E730" i="26"/>
  <c r="H730" i="16" s="1"/>
  <c r="E729" i="26"/>
  <c r="H729" i="16" s="1"/>
  <c r="E728" i="26"/>
  <c r="H728" i="16" s="1"/>
  <c r="E727" i="26"/>
  <c r="H727" i="16" s="1"/>
  <c r="E726" i="26"/>
  <c r="H726" i="16" s="1"/>
  <c r="E725" i="26"/>
  <c r="H725" i="16" s="1"/>
  <c r="E724" i="26"/>
  <c r="H724" i="16" s="1"/>
  <c r="E723" i="26"/>
  <c r="H723" i="16" s="1"/>
  <c r="E722" i="26"/>
  <c r="H722" i="16" s="1"/>
  <c r="E721" i="26"/>
  <c r="H721" i="16" s="1"/>
  <c r="E720" i="26"/>
  <c r="H720" i="16" s="1"/>
  <c r="E719" i="26"/>
  <c r="H719" i="16" s="1"/>
  <c r="E718" i="26"/>
  <c r="H718" i="16" s="1"/>
  <c r="E717" i="26"/>
  <c r="H717" i="16" s="1"/>
  <c r="E716" i="26"/>
  <c r="H716" i="16" s="1"/>
  <c r="E715" i="26"/>
  <c r="H715" i="16" s="1"/>
  <c r="E714" i="26"/>
  <c r="H714" i="16" s="1"/>
  <c r="E713" i="26"/>
  <c r="H713" i="16" s="1"/>
  <c r="E712" i="26"/>
  <c r="H712" i="16" s="1"/>
  <c r="E711" i="26"/>
  <c r="H711" i="16" s="1"/>
  <c r="E710" i="26"/>
  <c r="H710" i="16" s="1"/>
  <c r="E709" i="26"/>
  <c r="H709" i="16" s="1"/>
  <c r="E708" i="26"/>
  <c r="H708" i="16" s="1"/>
  <c r="E707" i="26"/>
  <c r="H707" i="16" s="1"/>
  <c r="E706" i="26"/>
  <c r="H706" i="16" s="1"/>
  <c r="E705" i="26"/>
  <c r="H705" i="16" s="1"/>
  <c r="E704" i="26"/>
  <c r="H704" i="16" s="1"/>
  <c r="E703" i="26"/>
  <c r="H703" i="16" s="1"/>
  <c r="E702" i="26"/>
  <c r="H702" i="16" s="1"/>
  <c r="E701" i="26"/>
  <c r="H701" i="16" s="1"/>
  <c r="E700" i="26"/>
  <c r="H700" i="16" s="1"/>
  <c r="E699" i="26"/>
  <c r="H699" i="16" s="1"/>
  <c r="E698" i="26"/>
  <c r="H698" i="16" s="1"/>
  <c r="E697" i="26"/>
  <c r="H697" i="16" s="1"/>
  <c r="E696" i="26"/>
  <c r="H696" i="16" s="1"/>
  <c r="E695" i="26"/>
  <c r="H695" i="16" s="1"/>
  <c r="E694" i="26"/>
  <c r="H694" i="16" s="1"/>
  <c r="E693" i="26"/>
  <c r="H693" i="16" s="1"/>
  <c r="E692" i="26"/>
  <c r="H692" i="16" s="1"/>
  <c r="E691" i="26"/>
  <c r="H691" i="16" s="1"/>
  <c r="E690" i="26"/>
  <c r="H690" i="16" s="1"/>
  <c r="E689" i="26"/>
  <c r="H689" i="16" s="1"/>
  <c r="E688" i="26"/>
  <c r="H688" i="16" s="1"/>
  <c r="E687" i="26"/>
  <c r="H687" i="16" s="1"/>
  <c r="E686" i="26"/>
  <c r="H686" i="16" s="1"/>
  <c r="E685" i="26"/>
  <c r="H685" i="16" s="1"/>
  <c r="E684" i="26"/>
  <c r="H684" i="16" s="1"/>
  <c r="E683" i="26"/>
  <c r="H683" i="16" s="1"/>
  <c r="E682" i="26"/>
  <c r="H682" i="16" s="1"/>
  <c r="E681" i="26"/>
  <c r="H681" i="16" s="1"/>
  <c r="E680" i="26"/>
  <c r="H680" i="16" s="1"/>
  <c r="E679" i="26"/>
  <c r="H679" i="16" s="1"/>
  <c r="E678" i="26"/>
  <c r="H678" i="16" s="1"/>
  <c r="E677" i="26"/>
  <c r="H677" i="16" s="1"/>
  <c r="E676" i="26"/>
  <c r="H676" i="16" s="1"/>
  <c r="E675" i="26"/>
  <c r="H675" i="16" s="1"/>
  <c r="E674" i="26"/>
  <c r="H674" i="16" s="1"/>
  <c r="E673" i="26"/>
  <c r="H673" i="16" s="1"/>
  <c r="E672" i="26"/>
  <c r="H672" i="16" s="1"/>
  <c r="E671" i="26"/>
  <c r="H671" i="16" s="1"/>
  <c r="E670" i="26"/>
  <c r="H670" i="16" s="1"/>
  <c r="E669" i="26"/>
  <c r="H669" i="16" s="1"/>
  <c r="E668" i="26"/>
  <c r="H668" i="16" s="1"/>
  <c r="E667" i="26"/>
  <c r="H667" i="16" s="1"/>
  <c r="E666" i="26"/>
  <c r="H666" i="16" s="1"/>
  <c r="E665" i="26"/>
  <c r="H665" i="16" s="1"/>
  <c r="E664" i="26"/>
  <c r="H664" i="16" s="1"/>
  <c r="E663" i="26"/>
  <c r="H663" i="16" s="1"/>
  <c r="E662" i="26"/>
  <c r="H662" i="16" s="1"/>
  <c r="E661" i="26"/>
  <c r="H661" i="16" s="1"/>
  <c r="E660" i="26"/>
  <c r="H660" i="16" s="1"/>
  <c r="E659" i="26"/>
  <c r="H659" i="16" s="1"/>
  <c r="E658" i="26"/>
  <c r="H658" i="16" s="1"/>
  <c r="E657" i="26"/>
  <c r="H657" i="16" s="1"/>
  <c r="E656" i="26"/>
  <c r="H656" i="16" s="1"/>
  <c r="E655" i="26"/>
  <c r="H655" i="16" s="1"/>
  <c r="E654" i="26"/>
  <c r="H654" i="16" s="1"/>
  <c r="E653" i="26"/>
  <c r="H653" i="16" s="1"/>
  <c r="E652" i="26"/>
  <c r="H652" i="16" s="1"/>
  <c r="E651" i="26"/>
  <c r="H651" i="16" s="1"/>
  <c r="E650" i="26"/>
  <c r="H650" i="16" s="1"/>
  <c r="E649" i="26"/>
  <c r="H649" i="16" s="1"/>
  <c r="E648" i="26"/>
  <c r="H648" i="16" s="1"/>
  <c r="E647" i="26"/>
  <c r="H647" i="16" s="1"/>
  <c r="E646" i="26"/>
  <c r="H646" i="16" s="1"/>
  <c r="E645" i="26"/>
  <c r="H645" i="16" s="1"/>
  <c r="E644" i="26"/>
  <c r="H644" i="16" s="1"/>
  <c r="E643" i="26"/>
  <c r="H643" i="16" s="1"/>
  <c r="E642" i="26"/>
  <c r="H642" i="16" s="1"/>
  <c r="E641" i="26"/>
  <c r="H641" i="16" s="1"/>
  <c r="E640" i="26"/>
  <c r="H640" i="16" s="1"/>
  <c r="E639" i="26"/>
  <c r="H639" i="16" s="1"/>
  <c r="E638" i="26"/>
  <c r="H638" i="16" s="1"/>
  <c r="E637" i="26"/>
  <c r="H637" i="16" s="1"/>
  <c r="E636" i="26"/>
  <c r="H636" i="16" s="1"/>
  <c r="E635" i="26"/>
  <c r="H635" i="16" s="1"/>
  <c r="E634" i="26"/>
  <c r="H634" i="16" s="1"/>
  <c r="E633" i="26"/>
  <c r="H633" i="16" s="1"/>
  <c r="E632" i="26"/>
  <c r="H632" i="16" s="1"/>
  <c r="E631" i="26"/>
  <c r="H631" i="16" s="1"/>
  <c r="E630" i="26"/>
  <c r="H630" i="16" s="1"/>
  <c r="E629" i="26"/>
  <c r="H629" i="16" s="1"/>
  <c r="E628" i="26"/>
  <c r="H628" i="16" s="1"/>
  <c r="E627" i="26"/>
  <c r="H627" i="16" s="1"/>
  <c r="E626" i="26"/>
  <c r="H626" i="16" s="1"/>
  <c r="E625" i="26"/>
  <c r="H625" i="16" s="1"/>
  <c r="E624" i="26"/>
  <c r="H624" i="16" s="1"/>
  <c r="E623" i="26"/>
  <c r="H623" i="16" s="1"/>
  <c r="E622" i="26"/>
  <c r="H622" i="16" s="1"/>
  <c r="E621" i="26"/>
  <c r="H621" i="16" s="1"/>
  <c r="E620" i="26"/>
  <c r="H620" i="16" s="1"/>
  <c r="E619" i="26"/>
  <c r="H619" i="16" s="1"/>
  <c r="E618" i="26"/>
  <c r="H618" i="16" s="1"/>
  <c r="E617" i="26"/>
  <c r="H617" i="16" s="1"/>
  <c r="E616" i="26"/>
  <c r="H616" i="16" s="1"/>
  <c r="E615" i="26"/>
  <c r="H615" i="16" s="1"/>
  <c r="E614" i="26"/>
  <c r="H614" i="16" s="1"/>
  <c r="E613" i="26"/>
  <c r="H613" i="16" s="1"/>
  <c r="E612" i="26"/>
  <c r="H612" i="16" s="1"/>
  <c r="E611" i="26"/>
  <c r="H611" i="16" s="1"/>
  <c r="E610" i="26"/>
  <c r="H610" i="16" s="1"/>
  <c r="E609" i="26"/>
  <c r="H609" i="16" s="1"/>
  <c r="E608" i="26"/>
  <c r="H608" i="16" s="1"/>
  <c r="E607" i="26"/>
  <c r="H607" i="16" s="1"/>
  <c r="E606" i="26"/>
  <c r="H606" i="16" s="1"/>
  <c r="E605" i="26"/>
  <c r="H605" i="16" s="1"/>
  <c r="E604" i="26"/>
  <c r="H604" i="16" s="1"/>
  <c r="E603" i="26"/>
  <c r="H603" i="16" s="1"/>
  <c r="E602" i="26"/>
  <c r="H602" i="16" s="1"/>
  <c r="E601" i="26"/>
  <c r="H601" i="16" s="1"/>
  <c r="E600" i="26"/>
  <c r="H600" i="16" s="1"/>
  <c r="E599" i="26"/>
  <c r="H599" i="16" s="1"/>
  <c r="E598" i="26"/>
  <c r="H598" i="16" s="1"/>
  <c r="E597" i="26"/>
  <c r="H597" i="16" s="1"/>
  <c r="E596" i="26"/>
  <c r="H596" i="16" s="1"/>
  <c r="E595" i="26"/>
  <c r="H595" i="16" s="1"/>
  <c r="E594" i="26"/>
  <c r="H594" i="16" s="1"/>
  <c r="E593" i="26"/>
  <c r="H593" i="16" s="1"/>
  <c r="E592" i="26"/>
  <c r="H592" i="16" s="1"/>
  <c r="E591" i="26"/>
  <c r="H591" i="16" s="1"/>
  <c r="E590" i="26"/>
  <c r="H590" i="16" s="1"/>
  <c r="E589" i="26"/>
  <c r="H589" i="16" s="1"/>
  <c r="E588" i="26"/>
  <c r="H588" i="16" s="1"/>
  <c r="E587" i="26"/>
  <c r="H587" i="16" s="1"/>
  <c r="E586" i="26"/>
  <c r="H586" i="16" s="1"/>
  <c r="E585" i="26"/>
  <c r="H585" i="16" s="1"/>
  <c r="E584" i="26"/>
  <c r="H584" i="16" s="1"/>
  <c r="E583" i="26"/>
  <c r="H583" i="16" s="1"/>
  <c r="E582" i="26"/>
  <c r="H582" i="16" s="1"/>
  <c r="E581" i="26"/>
  <c r="H581" i="16" s="1"/>
  <c r="E580" i="26"/>
  <c r="H580" i="16" s="1"/>
  <c r="E579" i="26"/>
  <c r="H579" i="16" s="1"/>
  <c r="E578" i="26"/>
  <c r="H578" i="16" s="1"/>
  <c r="E577" i="26"/>
  <c r="H577" i="16" s="1"/>
  <c r="E576" i="26"/>
  <c r="H576" i="16" s="1"/>
  <c r="E575" i="26"/>
  <c r="H575" i="16" s="1"/>
  <c r="E574" i="26"/>
  <c r="H574" i="16" s="1"/>
  <c r="E573" i="26"/>
  <c r="H573" i="16" s="1"/>
  <c r="E572" i="26"/>
  <c r="H572" i="16" s="1"/>
  <c r="E571" i="26"/>
  <c r="H571" i="16" s="1"/>
  <c r="E570" i="26"/>
  <c r="H570" i="16" s="1"/>
  <c r="E569" i="26"/>
  <c r="H569" i="16" s="1"/>
  <c r="E568" i="26"/>
  <c r="H568" i="16" s="1"/>
  <c r="E567" i="26"/>
  <c r="H567" i="16" s="1"/>
  <c r="E566" i="26"/>
  <c r="H566" i="16" s="1"/>
  <c r="E565" i="26"/>
  <c r="H565" i="16" s="1"/>
  <c r="E564" i="26"/>
  <c r="H564" i="16" s="1"/>
  <c r="E563" i="26"/>
  <c r="H563" i="16" s="1"/>
  <c r="E562" i="26"/>
  <c r="H562" i="16" s="1"/>
  <c r="E561" i="26"/>
  <c r="H561" i="16" s="1"/>
  <c r="E560" i="26"/>
  <c r="H560" i="16" s="1"/>
  <c r="E559" i="26"/>
  <c r="H559" i="16" s="1"/>
  <c r="E558" i="26"/>
  <c r="H558" i="16" s="1"/>
  <c r="E557" i="26"/>
  <c r="H557" i="16" s="1"/>
  <c r="E556" i="26"/>
  <c r="H556" i="16" s="1"/>
  <c r="E555" i="26"/>
  <c r="H555" i="16" s="1"/>
  <c r="E554" i="26"/>
  <c r="H554" i="16" s="1"/>
  <c r="E553" i="26"/>
  <c r="H553" i="16" s="1"/>
  <c r="E552" i="26"/>
  <c r="H552" i="16" s="1"/>
  <c r="E551" i="26"/>
  <c r="H551" i="16" s="1"/>
  <c r="E550" i="26"/>
  <c r="H550" i="16" s="1"/>
  <c r="E549" i="26"/>
  <c r="H549" i="16" s="1"/>
  <c r="E548" i="26"/>
  <c r="H548" i="16" s="1"/>
  <c r="E547" i="26"/>
  <c r="H547" i="16" s="1"/>
  <c r="E546" i="26"/>
  <c r="H546" i="16" s="1"/>
  <c r="E545" i="26"/>
  <c r="H545" i="16" s="1"/>
  <c r="E544" i="26"/>
  <c r="H544" i="16" s="1"/>
  <c r="E543" i="26"/>
  <c r="H543" i="16" s="1"/>
  <c r="E542" i="26"/>
  <c r="H542" i="16" s="1"/>
  <c r="E541" i="26"/>
  <c r="H541" i="16" s="1"/>
  <c r="E540" i="26"/>
  <c r="H540" i="16" s="1"/>
  <c r="E539" i="26"/>
  <c r="H539" i="16" s="1"/>
  <c r="E538" i="26"/>
  <c r="H538" i="16" s="1"/>
  <c r="E537" i="26"/>
  <c r="H537" i="16" s="1"/>
  <c r="E536" i="26"/>
  <c r="H536" i="16" s="1"/>
  <c r="E535" i="26"/>
  <c r="H535" i="16" s="1"/>
  <c r="E534" i="26"/>
  <c r="H534" i="16" s="1"/>
  <c r="E533" i="26"/>
  <c r="H533" i="16" s="1"/>
  <c r="E532" i="26"/>
  <c r="H532" i="16" s="1"/>
  <c r="E531" i="26"/>
  <c r="H531" i="16" s="1"/>
  <c r="E530" i="26"/>
  <c r="H530" i="16" s="1"/>
  <c r="E529" i="26"/>
  <c r="H529" i="16" s="1"/>
  <c r="E528" i="26"/>
  <c r="H528" i="16" s="1"/>
  <c r="E527" i="26"/>
  <c r="H527" i="16" s="1"/>
  <c r="E526" i="26"/>
  <c r="H526" i="16" s="1"/>
  <c r="E525" i="26"/>
  <c r="H525" i="16" s="1"/>
  <c r="E524" i="26"/>
  <c r="H524" i="16" s="1"/>
  <c r="E523" i="26"/>
  <c r="H523" i="16" s="1"/>
  <c r="E522" i="26"/>
  <c r="H522" i="16" s="1"/>
  <c r="E521" i="26"/>
  <c r="H521" i="16" s="1"/>
  <c r="E520" i="26"/>
  <c r="H520" i="16" s="1"/>
  <c r="E519" i="26"/>
  <c r="H519" i="16" s="1"/>
  <c r="E518" i="26"/>
  <c r="H518" i="16" s="1"/>
  <c r="E517" i="26"/>
  <c r="H517" i="16" s="1"/>
  <c r="E516" i="26"/>
  <c r="H516" i="16" s="1"/>
  <c r="E515" i="26"/>
  <c r="H515" i="16" s="1"/>
  <c r="E514" i="26"/>
  <c r="H514" i="16" s="1"/>
  <c r="E513" i="26"/>
  <c r="H513" i="16" s="1"/>
  <c r="E512" i="26"/>
  <c r="H512" i="16" s="1"/>
  <c r="E511" i="26"/>
  <c r="H511" i="16" s="1"/>
  <c r="E510" i="26"/>
  <c r="H510" i="16" s="1"/>
  <c r="E509" i="26"/>
  <c r="H509" i="16" s="1"/>
  <c r="E508" i="26"/>
  <c r="H508" i="16" s="1"/>
  <c r="E507" i="26"/>
  <c r="H507" i="16" s="1"/>
  <c r="E506" i="26"/>
  <c r="H506" i="16" s="1"/>
  <c r="E505" i="26"/>
  <c r="H505" i="16" s="1"/>
  <c r="E504" i="26"/>
  <c r="H504" i="16" s="1"/>
  <c r="E503" i="26"/>
  <c r="H503" i="16" s="1"/>
  <c r="E502" i="26"/>
  <c r="H502" i="16" s="1"/>
  <c r="E501" i="26"/>
  <c r="H501" i="16" s="1"/>
  <c r="E500" i="26"/>
  <c r="H500" i="16" s="1"/>
  <c r="E499" i="26"/>
  <c r="H499" i="16" s="1"/>
  <c r="E498" i="26"/>
  <c r="H498" i="16" s="1"/>
  <c r="E497" i="26"/>
  <c r="H497" i="16" s="1"/>
  <c r="E496" i="26"/>
  <c r="H496" i="16" s="1"/>
  <c r="E495" i="26"/>
  <c r="H495" i="16" s="1"/>
  <c r="E494" i="26"/>
  <c r="H494" i="16" s="1"/>
  <c r="E493" i="26"/>
  <c r="H493" i="16" s="1"/>
  <c r="E492" i="26"/>
  <c r="H492" i="16" s="1"/>
  <c r="E491" i="26"/>
  <c r="H491" i="16" s="1"/>
  <c r="E490" i="26"/>
  <c r="H490" i="16" s="1"/>
  <c r="E489" i="26"/>
  <c r="H489" i="16" s="1"/>
  <c r="E488" i="26"/>
  <c r="H488" i="16" s="1"/>
  <c r="E487" i="26"/>
  <c r="H487" i="16" s="1"/>
  <c r="E486" i="26"/>
  <c r="H486" i="16" s="1"/>
  <c r="E485" i="26"/>
  <c r="H485" i="16" s="1"/>
  <c r="E484" i="26"/>
  <c r="H484" i="16" s="1"/>
  <c r="E483" i="26"/>
  <c r="H483" i="16" s="1"/>
  <c r="E482" i="26"/>
  <c r="H482" i="16" s="1"/>
  <c r="E481" i="26"/>
  <c r="H481" i="16" s="1"/>
  <c r="E480" i="26"/>
  <c r="H480" i="16" s="1"/>
  <c r="E479" i="26"/>
  <c r="H479" i="16" s="1"/>
  <c r="E478" i="26"/>
  <c r="H478" i="16" s="1"/>
  <c r="E477" i="26"/>
  <c r="H477" i="16" s="1"/>
  <c r="E476" i="26"/>
  <c r="H476" i="16" s="1"/>
  <c r="E475" i="26"/>
  <c r="H475" i="16" s="1"/>
  <c r="E474" i="26"/>
  <c r="H474" i="16" s="1"/>
  <c r="E473" i="26"/>
  <c r="H473" i="16" s="1"/>
  <c r="E472" i="26"/>
  <c r="H472" i="16" s="1"/>
  <c r="E471" i="26"/>
  <c r="H471" i="16" s="1"/>
  <c r="E470" i="26"/>
  <c r="H470" i="16" s="1"/>
  <c r="E469" i="26"/>
  <c r="H469" i="16" s="1"/>
  <c r="E468" i="26"/>
  <c r="H468" i="16" s="1"/>
  <c r="E467" i="26"/>
  <c r="H467" i="16" s="1"/>
  <c r="E466" i="26"/>
  <c r="H466" i="16" s="1"/>
  <c r="E465" i="26"/>
  <c r="H465" i="16" s="1"/>
  <c r="E464" i="26"/>
  <c r="H464" i="16" s="1"/>
  <c r="E463" i="26"/>
  <c r="H463" i="16" s="1"/>
  <c r="E462" i="26"/>
  <c r="H462" i="16" s="1"/>
  <c r="E461" i="26"/>
  <c r="H461" i="16" s="1"/>
  <c r="E460" i="26"/>
  <c r="H460" i="16" s="1"/>
  <c r="E459" i="26"/>
  <c r="H459" i="16" s="1"/>
  <c r="E458" i="26"/>
  <c r="H458" i="16" s="1"/>
  <c r="E457" i="26"/>
  <c r="H457" i="16" s="1"/>
  <c r="E456" i="26"/>
  <c r="H456" i="16" s="1"/>
  <c r="E455" i="26"/>
  <c r="H455" i="16" s="1"/>
  <c r="E454" i="26"/>
  <c r="H454" i="16" s="1"/>
  <c r="E453" i="26"/>
  <c r="H453" i="16" s="1"/>
  <c r="E452" i="26"/>
  <c r="H452" i="16" s="1"/>
  <c r="E451" i="26"/>
  <c r="H451" i="16" s="1"/>
  <c r="E450" i="26"/>
  <c r="H450" i="16" s="1"/>
  <c r="E449" i="26"/>
  <c r="H449" i="16" s="1"/>
  <c r="E448" i="26"/>
  <c r="H448" i="16" s="1"/>
  <c r="E447" i="26"/>
  <c r="H447" i="16" s="1"/>
  <c r="E446" i="26"/>
  <c r="H446" i="16" s="1"/>
  <c r="E445" i="26"/>
  <c r="H445" i="16" s="1"/>
  <c r="E444" i="26"/>
  <c r="H444" i="16" s="1"/>
  <c r="E443" i="26"/>
  <c r="H443" i="16" s="1"/>
  <c r="E442" i="26"/>
  <c r="H442" i="16" s="1"/>
  <c r="E441" i="26"/>
  <c r="H441" i="16" s="1"/>
  <c r="E440" i="26"/>
  <c r="H440" i="16" s="1"/>
  <c r="E439" i="26"/>
  <c r="H439" i="16" s="1"/>
  <c r="E438" i="26"/>
  <c r="H438" i="16" s="1"/>
  <c r="E437" i="26"/>
  <c r="H437" i="16" s="1"/>
  <c r="E436" i="26"/>
  <c r="H436" i="16" s="1"/>
  <c r="E435" i="26"/>
  <c r="H435" i="16" s="1"/>
  <c r="E434" i="26"/>
  <c r="H434" i="16" s="1"/>
  <c r="E433" i="26"/>
  <c r="H433" i="16" s="1"/>
  <c r="E432" i="26"/>
  <c r="H432" i="16" s="1"/>
  <c r="E431" i="26"/>
  <c r="H431" i="16" s="1"/>
  <c r="E430" i="26"/>
  <c r="H430" i="16" s="1"/>
  <c r="E429" i="26"/>
  <c r="H429" i="16" s="1"/>
  <c r="E428" i="26"/>
  <c r="H428" i="16" s="1"/>
  <c r="E427" i="26"/>
  <c r="H427" i="16" s="1"/>
  <c r="E426" i="26"/>
  <c r="H426" i="16" s="1"/>
  <c r="E425" i="26"/>
  <c r="H425" i="16" s="1"/>
  <c r="E424" i="26"/>
  <c r="H424" i="16" s="1"/>
  <c r="E423" i="26"/>
  <c r="H423" i="16" s="1"/>
  <c r="E422" i="26"/>
  <c r="H422" i="16" s="1"/>
  <c r="E421" i="26"/>
  <c r="H421" i="16" s="1"/>
  <c r="E420" i="26"/>
  <c r="H420" i="16" s="1"/>
  <c r="E419" i="26"/>
  <c r="H419" i="16" s="1"/>
  <c r="E418" i="26"/>
  <c r="H418" i="16" s="1"/>
  <c r="E417" i="26"/>
  <c r="H417" i="16" s="1"/>
  <c r="E416" i="26"/>
  <c r="H416" i="16" s="1"/>
  <c r="E415" i="26"/>
  <c r="H415" i="16" s="1"/>
  <c r="E414" i="26"/>
  <c r="H414" i="16" s="1"/>
  <c r="E413" i="26"/>
  <c r="H413" i="16" s="1"/>
  <c r="E412" i="26"/>
  <c r="H412" i="16" s="1"/>
  <c r="E411" i="26"/>
  <c r="H411" i="16" s="1"/>
  <c r="E410" i="26"/>
  <c r="H410" i="16" s="1"/>
  <c r="E409" i="26"/>
  <c r="H409" i="16" s="1"/>
  <c r="E408" i="26"/>
  <c r="H408" i="16" s="1"/>
  <c r="E407" i="26"/>
  <c r="H407" i="16" s="1"/>
  <c r="E406" i="26"/>
  <c r="H406" i="16" s="1"/>
  <c r="E405" i="26"/>
  <c r="H405" i="16" s="1"/>
  <c r="E404" i="26"/>
  <c r="H404" i="16" s="1"/>
  <c r="E403" i="26"/>
  <c r="H403" i="16" s="1"/>
  <c r="E402" i="26"/>
  <c r="H402" i="16" s="1"/>
  <c r="E401" i="26"/>
  <c r="H401" i="16" s="1"/>
  <c r="E400" i="26"/>
  <c r="H400" i="16" s="1"/>
  <c r="E399" i="26"/>
  <c r="H399" i="16" s="1"/>
  <c r="E398" i="26"/>
  <c r="H398" i="16" s="1"/>
  <c r="E397" i="26"/>
  <c r="H397" i="16" s="1"/>
  <c r="E396" i="26"/>
  <c r="H396" i="16" s="1"/>
  <c r="E395" i="26"/>
  <c r="H395" i="16" s="1"/>
  <c r="E394" i="26"/>
  <c r="H394" i="16" s="1"/>
  <c r="E393" i="26"/>
  <c r="H393" i="16" s="1"/>
  <c r="E392" i="26"/>
  <c r="H392" i="16" s="1"/>
  <c r="E391" i="26"/>
  <c r="H391" i="16" s="1"/>
  <c r="E390" i="26"/>
  <c r="H390" i="16" s="1"/>
  <c r="E389" i="26"/>
  <c r="H389" i="16" s="1"/>
  <c r="E388" i="26"/>
  <c r="H388" i="16" s="1"/>
  <c r="E387" i="26"/>
  <c r="H387" i="16" s="1"/>
  <c r="E386" i="26"/>
  <c r="H386" i="16" s="1"/>
  <c r="E385" i="26"/>
  <c r="H385" i="16" s="1"/>
  <c r="E384" i="26"/>
  <c r="H384" i="16" s="1"/>
  <c r="E383" i="26"/>
  <c r="H383" i="16" s="1"/>
  <c r="E382" i="26"/>
  <c r="H382" i="16" s="1"/>
  <c r="E381" i="26"/>
  <c r="H381" i="16" s="1"/>
  <c r="E380" i="26"/>
  <c r="H380" i="16" s="1"/>
  <c r="E379" i="26"/>
  <c r="H379" i="16" s="1"/>
  <c r="E378" i="26"/>
  <c r="H378" i="16" s="1"/>
  <c r="E377" i="26"/>
  <c r="H377" i="16" s="1"/>
  <c r="E376" i="26"/>
  <c r="H376" i="16" s="1"/>
  <c r="E375" i="26"/>
  <c r="H375" i="16" s="1"/>
  <c r="E374" i="26"/>
  <c r="H374" i="16" s="1"/>
  <c r="E373" i="26"/>
  <c r="H373" i="16" s="1"/>
  <c r="E372" i="26"/>
  <c r="H372" i="16" s="1"/>
  <c r="E371" i="26"/>
  <c r="H371" i="16" s="1"/>
  <c r="E370" i="26"/>
  <c r="H370" i="16" s="1"/>
  <c r="E369" i="26"/>
  <c r="H369" i="16" s="1"/>
  <c r="E368" i="26"/>
  <c r="H368" i="16" s="1"/>
  <c r="E367" i="26"/>
  <c r="H367" i="16" s="1"/>
  <c r="E366" i="26"/>
  <c r="H366" i="16" s="1"/>
  <c r="E365" i="26"/>
  <c r="H365" i="16" s="1"/>
  <c r="E364" i="26"/>
  <c r="H364" i="16" s="1"/>
  <c r="E363" i="26"/>
  <c r="H363" i="16" s="1"/>
  <c r="E362" i="26"/>
  <c r="H362" i="16" s="1"/>
  <c r="E361" i="26"/>
  <c r="H361" i="16" s="1"/>
  <c r="E360" i="26"/>
  <c r="H360" i="16" s="1"/>
  <c r="E359" i="26"/>
  <c r="H359" i="16" s="1"/>
  <c r="E358" i="26"/>
  <c r="H358" i="16" s="1"/>
  <c r="E357" i="26"/>
  <c r="H357" i="16" s="1"/>
  <c r="E356" i="26"/>
  <c r="H356" i="16" s="1"/>
  <c r="E355" i="26"/>
  <c r="H355" i="16" s="1"/>
  <c r="E354" i="26"/>
  <c r="H354" i="16" s="1"/>
  <c r="E353" i="26"/>
  <c r="H353" i="16" s="1"/>
  <c r="E352" i="26"/>
  <c r="H352" i="16" s="1"/>
  <c r="E351" i="26"/>
  <c r="H351" i="16" s="1"/>
  <c r="E350" i="26"/>
  <c r="H350" i="16" s="1"/>
  <c r="E349" i="26"/>
  <c r="H349" i="16" s="1"/>
  <c r="E348" i="26"/>
  <c r="H348" i="16" s="1"/>
  <c r="E347" i="26"/>
  <c r="H347" i="16" s="1"/>
  <c r="E346" i="26"/>
  <c r="H346" i="16" s="1"/>
  <c r="E345" i="26"/>
  <c r="H345" i="16" s="1"/>
  <c r="E344" i="26"/>
  <c r="H344" i="16" s="1"/>
  <c r="E343" i="26"/>
  <c r="H343" i="16" s="1"/>
  <c r="E342" i="26"/>
  <c r="H342" i="16" s="1"/>
  <c r="E341" i="26"/>
  <c r="H341" i="16" s="1"/>
  <c r="E340" i="26"/>
  <c r="H340" i="16" s="1"/>
  <c r="E339" i="26"/>
  <c r="H339" i="16" s="1"/>
  <c r="E338" i="26"/>
  <c r="H338" i="16" s="1"/>
  <c r="E337" i="26"/>
  <c r="H337" i="16" s="1"/>
  <c r="E336" i="26"/>
  <c r="H336" i="16" s="1"/>
  <c r="E335" i="26"/>
  <c r="H335" i="16" s="1"/>
  <c r="E334" i="26"/>
  <c r="H334" i="16" s="1"/>
  <c r="E333" i="26"/>
  <c r="H333" i="16" s="1"/>
  <c r="E332" i="26"/>
  <c r="H332" i="16" s="1"/>
  <c r="E331" i="26"/>
  <c r="H331" i="16" s="1"/>
  <c r="E330" i="26"/>
  <c r="H330" i="16" s="1"/>
  <c r="E329" i="26"/>
  <c r="H329" i="16" s="1"/>
  <c r="E328" i="26"/>
  <c r="H328" i="16" s="1"/>
  <c r="E327" i="26"/>
  <c r="H327" i="16" s="1"/>
  <c r="E326" i="26"/>
  <c r="H326" i="16" s="1"/>
  <c r="E325" i="26"/>
  <c r="H325" i="16" s="1"/>
  <c r="E324" i="26"/>
  <c r="H324" i="16" s="1"/>
  <c r="E323" i="26"/>
  <c r="H323" i="16" s="1"/>
  <c r="E322" i="26"/>
  <c r="H322" i="16" s="1"/>
  <c r="E321" i="26"/>
  <c r="H321" i="16" s="1"/>
  <c r="E320" i="26"/>
  <c r="H320" i="16" s="1"/>
  <c r="E319" i="26"/>
  <c r="H319" i="16" s="1"/>
  <c r="E318" i="26"/>
  <c r="H318" i="16" s="1"/>
  <c r="E317" i="26"/>
  <c r="H317" i="16" s="1"/>
  <c r="E316" i="26"/>
  <c r="H316" i="16" s="1"/>
  <c r="E315" i="26"/>
  <c r="H315" i="16" s="1"/>
  <c r="E314" i="26"/>
  <c r="H314" i="16" s="1"/>
  <c r="E313" i="26"/>
  <c r="H313" i="16" s="1"/>
  <c r="E312" i="26"/>
  <c r="H312" i="16" s="1"/>
  <c r="E311" i="26"/>
  <c r="H311" i="16" s="1"/>
  <c r="E310" i="26"/>
  <c r="H310" i="16" s="1"/>
  <c r="E309" i="26"/>
  <c r="H309" i="16" s="1"/>
  <c r="E308" i="26"/>
  <c r="H308" i="16" s="1"/>
  <c r="E307" i="26"/>
  <c r="H307" i="16" s="1"/>
  <c r="E306" i="26"/>
  <c r="H306" i="16" s="1"/>
  <c r="E305" i="26"/>
  <c r="H305" i="16" s="1"/>
  <c r="E304" i="26"/>
  <c r="H304" i="16" s="1"/>
  <c r="E303" i="26"/>
  <c r="H303" i="16" s="1"/>
  <c r="E302" i="26"/>
  <c r="H302" i="16" s="1"/>
  <c r="E301" i="26"/>
  <c r="H301" i="16" s="1"/>
  <c r="E300" i="26"/>
  <c r="H300" i="16" s="1"/>
  <c r="E299" i="26"/>
  <c r="H299" i="16" s="1"/>
  <c r="E298" i="26"/>
  <c r="H298" i="16" s="1"/>
  <c r="E297" i="26"/>
  <c r="H297" i="16" s="1"/>
  <c r="E296" i="26"/>
  <c r="H296" i="16" s="1"/>
  <c r="E295" i="26"/>
  <c r="H295" i="16" s="1"/>
  <c r="E294" i="26"/>
  <c r="H294" i="16" s="1"/>
  <c r="E293" i="26"/>
  <c r="H293" i="16" s="1"/>
  <c r="E292" i="26"/>
  <c r="H292" i="16" s="1"/>
  <c r="E291" i="26"/>
  <c r="H291" i="16" s="1"/>
  <c r="E290" i="26"/>
  <c r="H290" i="16" s="1"/>
  <c r="E289" i="26"/>
  <c r="H289" i="16" s="1"/>
  <c r="E288" i="26"/>
  <c r="H288" i="16" s="1"/>
  <c r="E287" i="26"/>
  <c r="H287" i="16" s="1"/>
  <c r="E286" i="26"/>
  <c r="H286" i="16" s="1"/>
  <c r="E285" i="26"/>
  <c r="H285" i="16" s="1"/>
  <c r="E284" i="26"/>
  <c r="H284" i="16" s="1"/>
  <c r="E283" i="26"/>
  <c r="H283" i="16" s="1"/>
  <c r="E282" i="26"/>
  <c r="H282" i="16" s="1"/>
  <c r="E281" i="26"/>
  <c r="H281" i="16" s="1"/>
  <c r="E280" i="26"/>
  <c r="H280" i="16" s="1"/>
  <c r="E279" i="26"/>
  <c r="H279" i="16" s="1"/>
  <c r="E278" i="26"/>
  <c r="H278" i="16" s="1"/>
  <c r="E277" i="26"/>
  <c r="H277" i="16" s="1"/>
  <c r="E276" i="26"/>
  <c r="H276" i="16" s="1"/>
  <c r="E275" i="26"/>
  <c r="H275" i="16" s="1"/>
  <c r="E274" i="26"/>
  <c r="H274" i="16" s="1"/>
  <c r="E273" i="26"/>
  <c r="H273" i="16" s="1"/>
  <c r="E272" i="26"/>
  <c r="H272" i="16" s="1"/>
  <c r="E271" i="26"/>
  <c r="H271" i="16" s="1"/>
  <c r="E270" i="26"/>
  <c r="H270" i="16" s="1"/>
  <c r="E269" i="26"/>
  <c r="H269" i="16" s="1"/>
  <c r="E268" i="26"/>
  <c r="H268" i="16" s="1"/>
  <c r="E267" i="26"/>
  <c r="H267" i="16" s="1"/>
  <c r="E266" i="26"/>
  <c r="H266" i="16" s="1"/>
  <c r="E265" i="26"/>
  <c r="H265" i="16" s="1"/>
  <c r="E264" i="26"/>
  <c r="H264" i="16" s="1"/>
  <c r="E263" i="26"/>
  <c r="H263" i="16" s="1"/>
  <c r="E262" i="26"/>
  <c r="H262" i="16" s="1"/>
  <c r="E261" i="26"/>
  <c r="H261" i="16" s="1"/>
  <c r="E260" i="26"/>
  <c r="H260" i="16" s="1"/>
  <c r="E259" i="26"/>
  <c r="H259" i="16" s="1"/>
  <c r="E258" i="26"/>
  <c r="H258" i="16" s="1"/>
  <c r="E257" i="26"/>
  <c r="H257" i="16" s="1"/>
  <c r="E256" i="26"/>
  <c r="H256" i="16" s="1"/>
  <c r="E255" i="26"/>
  <c r="H255" i="16" s="1"/>
  <c r="E254" i="26"/>
  <c r="H254" i="16" s="1"/>
  <c r="E253" i="26"/>
  <c r="H253" i="16" s="1"/>
  <c r="E252" i="26"/>
  <c r="H252" i="16" s="1"/>
  <c r="E251" i="26"/>
  <c r="H251" i="16" s="1"/>
  <c r="E250" i="26"/>
  <c r="H250" i="16" s="1"/>
  <c r="E249" i="26"/>
  <c r="H249" i="16" s="1"/>
  <c r="E248" i="26"/>
  <c r="H248" i="16" s="1"/>
  <c r="E247" i="26"/>
  <c r="H247" i="16" s="1"/>
  <c r="E246" i="26"/>
  <c r="H246" i="16" s="1"/>
  <c r="E245" i="26"/>
  <c r="H245" i="16" s="1"/>
  <c r="E244" i="26"/>
  <c r="H244" i="16" s="1"/>
  <c r="E243" i="26"/>
  <c r="H243" i="16" s="1"/>
  <c r="E242" i="26"/>
  <c r="H242" i="16" s="1"/>
  <c r="E241" i="26"/>
  <c r="H241" i="16" s="1"/>
  <c r="E240" i="26"/>
  <c r="H240" i="16" s="1"/>
  <c r="E239" i="26"/>
  <c r="H239" i="16" s="1"/>
  <c r="E238" i="26"/>
  <c r="H238" i="16" s="1"/>
  <c r="E237" i="26"/>
  <c r="H237" i="16" s="1"/>
  <c r="E236" i="26"/>
  <c r="H236" i="16" s="1"/>
  <c r="E235" i="26"/>
  <c r="H235" i="16" s="1"/>
  <c r="E234" i="26"/>
  <c r="H234" i="16" s="1"/>
  <c r="E233" i="26"/>
  <c r="H233" i="16" s="1"/>
  <c r="E232" i="26"/>
  <c r="H232" i="16" s="1"/>
  <c r="E231" i="26"/>
  <c r="H231" i="16" s="1"/>
  <c r="E230" i="26"/>
  <c r="H230" i="16" s="1"/>
  <c r="E229" i="26"/>
  <c r="H229" i="16" s="1"/>
  <c r="E228" i="26"/>
  <c r="H228" i="16" s="1"/>
  <c r="E227" i="26"/>
  <c r="H227" i="16" s="1"/>
  <c r="E226" i="26"/>
  <c r="H226" i="16" s="1"/>
  <c r="E225" i="26"/>
  <c r="H225" i="16" s="1"/>
  <c r="E224" i="26"/>
  <c r="H224" i="16" s="1"/>
  <c r="E223" i="26"/>
  <c r="H223" i="16" s="1"/>
  <c r="E222" i="26"/>
  <c r="H222" i="16" s="1"/>
  <c r="E221" i="26"/>
  <c r="H221" i="16" s="1"/>
  <c r="E220" i="26"/>
  <c r="H220" i="16" s="1"/>
  <c r="E219" i="26"/>
  <c r="H219" i="16" s="1"/>
  <c r="E218" i="26"/>
  <c r="H218" i="16" s="1"/>
  <c r="E217" i="26"/>
  <c r="H217" i="16" s="1"/>
  <c r="E216" i="26"/>
  <c r="H216" i="16" s="1"/>
  <c r="E215" i="26"/>
  <c r="H215" i="16" s="1"/>
  <c r="E214" i="26"/>
  <c r="H214" i="16" s="1"/>
  <c r="E213" i="26"/>
  <c r="H213" i="16" s="1"/>
  <c r="E212" i="26"/>
  <c r="H212" i="16" s="1"/>
  <c r="E211" i="26"/>
  <c r="H211" i="16" s="1"/>
  <c r="E210" i="26"/>
  <c r="H210" i="16" s="1"/>
  <c r="E209" i="26"/>
  <c r="H209" i="16" s="1"/>
  <c r="E208" i="26"/>
  <c r="H208" i="16" s="1"/>
  <c r="E207" i="26"/>
  <c r="H207" i="16" s="1"/>
  <c r="E206" i="26"/>
  <c r="H206" i="16" s="1"/>
  <c r="E205" i="26"/>
  <c r="H205" i="16" s="1"/>
  <c r="E204" i="26"/>
  <c r="H204" i="16" s="1"/>
  <c r="E203" i="26"/>
  <c r="H203" i="16" s="1"/>
  <c r="E202" i="26"/>
  <c r="H202" i="16" s="1"/>
  <c r="E201" i="26"/>
  <c r="H201" i="16" s="1"/>
  <c r="E200" i="26"/>
  <c r="H200" i="16" s="1"/>
  <c r="E199" i="26"/>
  <c r="H199" i="16" s="1"/>
  <c r="E198" i="26"/>
  <c r="H198" i="16" s="1"/>
  <c r="E197" i="26"/>
  <c r="H197" i="16" s="1"/>
  <c r="E196" i="26"/>
  <c r="H196" i="16" s="1"/>
  <c r="E195" i="26"/>
  <c r="H195" i="16" s="1"/>
  <c r="E194" i="26"/>
  <c r="H194" i="16" s="1"/>
  <c r="E193" i="26"/>
  <c r="H193" i="16" s="1"/>
  <c r="E192" i="26"/>
  <c r="H192" i="16" s="1"/>
  <c r="E191" i="26"/>
  <c r="H191" i="16" s="1"/>
  <c r="E190" i="26"/>
  <c r="H190" i="16" s="1"/>
  <c r="E189" i="26"/>
  <c r="H189" i="16" s="1"/>
  <c r="E188" i="26"/>
  <c r="H188" i="16" s="1"/>
  <c r="E187" i="26"/>
  <c r="H187" i="16" s="1"/>
  <c r="E186" i="26"/>
  <c r="H186" i="16" s="1"/>
  <c r="E185" i="26"/>
  <c r="H185" i="16" s="1"/>
  <c r="E184" i="26"/>
  <c r="H184" i="16" s="1"/>
  <c r="E183" i="26"/>
  <c r="H183" i="16" s="1"/>
  <c r="E182" i="26"/>
  <c r="H182" i="16" s="1"/>
  <c r="E181" i="26"/>
  <c r="H181" i="16" s="1"/>
  <c r="E180" i="26"/>
  <c r="H180" i="16" s="1"/>
  <c r="E179" i="26"/>
  <c r="H179" i="16" s="1"/>
  <c r="E178" i="26"/>
  <c r="H178" i="16" s="1"/>
  <c r="E177" i="26"/>
  <c r="H177" i="16" s="1"/>
  <c r="E176" i="26"/>
  <c r="H176" i="16" s="1"/>
  <c r="E175" i="26"/>
  <c r="H175" i="16" s="1"/>
  <c r="E174" i="26"/>
  <c r="H174" i="16" s="1"/>
  <c r="E173" i="26"/>
  <c r="H173" i="16" s="1"/>
  <c r="E172" i="26"/>
  <c r="H172" i="16" s="1"/>
  <c r="E171" i="26"/>
  <c r="H171" i="16" s="1"/>
  <c r="E170" i="26"/>
  <c r="H170" i="16" s="1"/>
  <c r="E169" i="26"/>
  <c r="H169" i="16" s="1"/>
  <c r="E168" i="26"/>
  <c r="H168" i="16" s="1"/>
  <c r="E167" i="26"/>
  <c r="H167" i="16" s="1"/>
  <c r="E166" i="26"/>
  <c r="H166" i="16" s="1"/>
  <c r="E165" i="26"/>
  <c r="H165" i="16" s="1"/>
  <c r="E164" i="26"/>
  <c r="H164" i="16" s="1"/>
  <c r="E163" i="26"/>
  <c r="H163" i="16" s="1"/>
  <c r="E162" i="26"/>
  <c r="H162" i="16" s="1"/>
  <c r="E161" i="26"/>
  <c r="H161" i="16" s="1"/>
  <c r="E160" i="26"/>
  <c r="H160" i="16" s="1"/>
  <c r="E159" i="26"/>
  <c r="H159" i="16" s="1"/>
  <c r="E158" i="26"/>
  <c r="H158" i="16" s="1"/>
  <c r="E157" i="26"/>
  <c r="H157" i="16" s="1"/>
  <c r="E156" i="26"/>
  <c r="H156" i="16" s="1"/>
  <c r="E155" i="26"/>
  <c r="H155" i="16" s="1"/>
  <c r="E154" i="26"/>
  <c r="H154" i="16" s="1"/>
  <c r="E153" i="26"/>
  <c r="H153" i="16" s="1"/>
  <c r="E152" i="26"/>
  <c r="H152" i="16" s="1"/>
  <c r="E151" i="26"/>
  <c r="H151" i="16" s="1"/>
  <c r="E150" i="26"/>
  <c r="H150" i="16" s="1"/>
  <c r="E149" i="26"/>
  <c r="H149" i="16" s="1"/>
  <c r="E148" i="26"/>
  <c r="H148" i="16" s="1"/>
  <c r="E147" i="26"/>
  <c r="H147" i="16" s="1"/>
  <c r="E146" i="26"/>
  <c r="H146" i="16" s="1"/>
  <c r="E145" i="26"/>
  <c r="H145" i="16" s="1"/>
  <c r="E144" i="26"/>
  <c r="H144" i="16" s="1"/>
  <c r="E143" i="26"/>
  <c r="H143" i="16" s="1"/>
  <c r="E142" i="26"/>
  <c r="H142" i="16" s="1"/>
  <c r="E141" i="26"/>
  <c r="H141" i="16" s="1"/>
  <c r="E140" i="26"/>
  <c r="H140" i="16" s="1"/>
  <c r="E139" i="26"/>
  <c r="H139" i="16" s="1"/>
  <c r="E138" i="26"/>
  <c r="H138" i="16" s="1"/>
  <c r="E137" i="26"/>
  <c r="H137" i="16" s="1"/>
  <c r="E136" i="26"/>
  <c r="H136" i="16" s="1"/>
  <c r="E135" i="26"/>
  <c r="H135" i="16" s="1"/>
  <c r="E134" i="26"/>
  <c r="H134" i="16" s="1"/>
  <c r="E133" i="26"/>
  <c r="H133" i="16" s="1"/>
  <c r="E132" i="26"/>
  <c r="H132" i="16" s="1"/>
  <c r="E131" i="26"/>
  <c r="H131" i="16" s="1"/>
  <c r="E130" i="26"/>
  <c r="H130" i="16" s="1"/>
  <c r="E129" i="26"/>
  <c r="H129" i="16" s="1"/>
  <c r="E128" i="26"/>
  <c r="H128" i="16" s="1"/>
  <c r="E127" i="26"/>
  <c r="H127" i="16" s="1"/>
  <c r="E126" i="26"/>
  <c r="H126" i="16" s="1"/>
  <c r="E125" i="26"/>
  <c r="H125" i="16" s="1"/>
  <c r="E124" i="26"/>
  <c r="H124" i="16" s="1"/>
  <c r="E123" i="26"/>
  <c r="H123" i="16" s="1"/>
  <c r="E122" i="26"/>
  <c r="H122" i="16" s="1"/>
  <c r="E121" i="26"/>
  <c r="H121" i="16" s="1"/>
  <c r="E120" i="26"/>
  <c r="H120" i="16" s="1"/>
  <c r="E119" i="26"/>
  <c r="H119" i="16" s="1"/>
  <c r="E118" i="26"/>
  <c r="H118" i="16" s="1"/>
  <c r="E117" i="26"/>
  <c r="H117" i="16" s="1"/>
  <c r="E116" i="26"/>
  <c r="H116" i="16" s="1"/>
  <c r="E115" i="26"/>
  <c r="H115" i="16" s="1"/>
  <c r="E114" i="26"/>
  <c r="H114" i="16" s="1"/>
  <c r="E113" i="26"/>
  <c r="H113" i="16" s="1"/>
  <c r="E112" i="26"/>
  <c r="H112" i="16" s="1"/>
  <c r="E111" i="26"/>
  <c r="H111" i="16" s="1"/>
  <c r="E110" i="26"/>
  <c r="H110" i="16" s="1"/>
  <c r="E109" i="26"/>
  <c r="H109" i="16" s="1"/>
  <c r="E108" i="26"/>
  <c r="H108" i="16" s="1"/>
  <c r="E107" i="26"/>
  <c r="H107" i="16" s="1"/>
  <c r="E106" i="26"/>
  <c r="H106" i="16" s="1"/>
  <c r="E105" i="26"/>
  <c r="H105" i="16" s="1"/>
  <c r="E104" i="26"/>
  <c r="H104" i="16" s="1"/>
  <c r="E103" i="26"/>
  <c r="H103" i="16" s="1"/>
  <c r="E102" i="26"/>
  <c r="H102" i="16" s="1"/>
  <c r="E101" i="26"/>
  <c r="H101" i="16" s="1"/>
  <c r="E100" i="26"/>
  <c r="H100" i="16" s="1"/>
  <c r="E99" i="26"/>
  <c r="H99" i="16" s="1"/>
  <c r="E98" i="26"/>
  <c r="H98" i="16" s="1"/>
  <c r="E97" i="26"/>
  <c r="H97" i="16" s="1"/>
  <c r="E96" i="26"/>
  <c r="H96" i="16" s="1"/>
  <c r="E95" i="26"/>
  <c r="H95" i="16" s="1"/>
  <c r="E94" i="26"/>
  <c r="H94" i="16" s="1"/>
  <c r="E93" i="26"/>
  <c r="H93" i="16" s="1"/>
  <c r="E92" i="26"/>
  <c r="H92" i="16" s="1"/>
  <c r="E91" i="26"/>
  <c r="H91" i="16" s="1"/>
  <c r="E90" i="26"/>
  <c r="H90" i="16" s="1"/>
  <c r="E89" i="26"/>
  <c r="H89" i="16" s="1"/>
  <c r="E88" i="26"/>
  <c r="H88" i="16" s="1"/>
  <c r="E87" i="26"/>
  <c r="H87" i="16" s="1"/>
  <c r="E86" i="26"/>
  <c r="H86" i="16" s="1"/>
  <c r="E85" i="26"/>
  <c r="H85" i="16" s="1"/>
  <c r="E84" i="26"/>
  <c r="H84" i="16" s="1"/>
  <c r="E83" i="26"/>
  <c r="H83" i="16" s="1"/>
  <c r="E82" i="26"/>
  <c r="H82" i="16" s="1"/>
  <c r="E81" i="26"/>
  <c r="H81" i="16" s="1"/>
  <c r="E80" i="26"/>
  <c r="H80" i="16" s="1"/>
  <c r="E79" i="26"/>
  <c r="H79" i="16" s="1"/>
  <c r="E78" i="26"/>
  <c r="H78" i="16" s="1"/>
  <c r="E77" i="26"/>
  <c r="H77" i="16" s="1"/>
  <c r="E76" i="26"/>
  <c r="H76" i="16" s="1"/>
  <c r="E75" i="26"/>
  <c r="H75" i="16" s="1"/>
  <c r="E74" i="26"/>
  <c r="H74" i="16" s="1"/>
  <c r="E73" i="26"/>
  <c r="H73" i="16" s="1"/>
  <c r="E72" i="26"/>
  <c r="H72" i="16" s="1"/>
  <c r="E71" i="26"/>
  <c r="H71" i="16" s="1"/>
  <c r="E70" i="26"/>
  <c r="H70" i="16" s="1"/>
  <c r="E69" i="26"/>
  <c r="H69" i="16" s="1"/>
  <c r="E68" i="26"/>
  <c r="H68" i="16" s="1"/>
  <c r="E67" i="26"/>
  <c r="H67" i="16" s="1"/>
  <c r="E66" i="26"/>
  <c r="H66" i="16" s="1"/>
  <c r="E65" i="26"/>
  <c r="H65" i="16" s="1"/>
  <c r="E64" i="26"/>
  <c r="H64" i="16" s="1"/>
  <c r="E63" i="26"/>
  <c r="H63" i="16" s="1"/>
  <c r="E62" i="26"/>
  <c r="H62" i="16" s="1"/>
  <c r="E61" i="26"/>
  <c r="H61" i="16" s="1"/>
  <c r="E60" i="26"/>
  <c r="H60" i="16" s="1"/>
  <c r="E59" i="26"/>
  <c r="H59" i="16" s="1"/>
  <c r="E58" i="26"/>
  <c r="H58" i="16" s="1"/>
  <c r="E57" i="26"/>
  <c r="H57" i="16" s="1"/>
  <c r="E56" i="26"/>
  <c r="H56" i="16" s="1"/>
  <c r="E55" i="26"/>
  <c r="H55" i="16" s="1"/>
  <c r="E54" i="26"/>
  <c r="H54" i="16" s="1"/>
  <c r="E53" i="26"/>
  <c r="H53" i="16" s="1"/>
  <c r="E52" i="26"/>
  <c r="H52" i="16" s="1"/>
  <c r="E51" i="26"/>
  <c r="H51" i="16" s="1"/>
  <c r="E50" i="26"/>
  <c r="H50" i="16" s="1"/>
  <c r="E49" i="26"/>
  <c r="H49" i="16" s="1"/>
  <c r="E48" i="26"/>
  <c r="H48" i="16" s="1"/>
  <c r="E47" i="26"/>
  <c r="H47" i="16" s="1"/>
  <c r="E46" i="26"/>
  <c r="H46" i="16" s="1"/>
  <c r="E45" i="26"/>
  <c r="H45" i="16" s="1"/>
  <c r="E44" i="26"/>
  <c r="H44" i="16" s="1"/>
  <c r="E43" i="26"/>
  <c r="H43" i="16" s="1"/>
  <c r="E42" i="26"/>
  <c r="H42" i="16" s="1"/>
  <c r="E41" i="26"/>
  <c r="H41" i="16" s="1"/>
  <c r="E40" i="26"/>
  <c r="H40" i="16" s="1"/>
  <c r="E39" i="26"/>
  <c r="H39" i="16" s="1"/>
  <c r="E38" i="26"/>
  <c r="H38" i="16" s="1"/>
  <c r="E37" i="26"/>
  <c r="H37" i="16" s="1"/>
  <c r="E36" i="26"/>
  <c r="H36" i="16" s="1"/>
  <c r="E35" i="26"/>
  <c r="H35" i="16" s="1"/>
  <c r="E34" i="26"/>
  <c r="H34" i="16" s="1"/>
  <c r="E33" i="26"/>
  <c r="H33" i="16" s="1"/>
  <c r="E32" i="26"/>
  <c r="H32" i="16" s="1"/>
  <c r="E31" i="26"/>
  <c r="H31" i="16" s="1"/>
  <c r="E30" i="26"/>
  <c r="H30" i="16" s="1"/>
  <c r="E29" i="26"/>
  <c r="H29" i="16" s="1"/>
  <c r="E28" i="26"/>
  <c r="H28" i="16" s="1"/>
  <c r="E27" i="26"/>
  <c r="H27" i="16" s="1"/>
  <c r="E26" i="26"/>
  <c r="H26" i="16" s="1"/>
  <c r="E25" i="26"/>
  <c r="H25" i="16" s="1"/>
  <c r="E24" i="26"/>
  <c r="H24" i="16" s="1"/>
  <c r="E23" i="26"/>
  <c r="H23" i="16" s="1"/>
  <c r="E22" i="26"/>
  <c r="H22" i="16" s="1"/>
  <c r="E21" i="26"/>
  <c r="H21" i="16" s="1"/>
  <c r="E20" i="26"/>
  <c r="H20" i="16" s="1"/>
  <c r="E19" i="26"/>
  <c r="H19" i="16" s="1"/>
  <c r="E18" i="26"/>
  <c r="H18" i="16" s="1"/>
  <c r="E17" i="26"/>
  <c r="H17" i="16" s="1"/>
  <c r="E16" i="26"/>
  <c r="H16" i="16" s="1"/>
  <c r="E15" i="26"/>
  <c r="H15" i="16" s="1"/>
  <c r="E14" i="26"/>
  <c r="H14" i="16" s="1"/>
  <c r="E13" i="26"/>
  <c r="E12" i="26"/>
  <c r="H12" i="16" s="1"/>
  <c r="E11" i="26"/>
  <c r="H11" i="16" s="1"/>
  <c r="E10" i="26"/>
  <c r="H10" i="16" s="1"/>
  <c r="E9" i="26"/>
  <c r="A2" i="26"/>
  <c r="A1" i="26"/>
  <c r="Q1125" i="16" l="1"/>
  <c r="R1125" i="16"/>
  <c r="S1125" i="16"/>
  <c r="R1305" i="16"/>
  <c r="Q1305" i="16"/>
  <c r="S1305" i="16"/>
  <c r="S993" i="16"/>
  <c r="R993" i="16"/>
  <c r="R1449" i="16"/>
  <c r="S1449" i="16"/>
  <c r="R1269" i="16"/>
  <c r="S1269" i="16"/>
  <c r="R1005" i="16"/>
  <c r="S1005" i="16"/>
  <c r="S1017" i="16"/>
  <c r="R1017" i="16"/>
  <c r="R1209" i="16"/>
  <c r="S1209" i="16"/>
  <c r="R1521" i="16"/>
  <c r="Q1521" i="16"/>
  <c r="S1521" i="16"/>
  <c r="R1029" i="16"/>
  <c r="S1029" i="16"/>
  <c r="R1293" i="16"/>
  <c r="S1293" i="16"/>
  <c r="Q1293" i="16"/>
  <c r="R1101" i="16"/>
  <c r="S1101" i="16"/>
  <c r="R1257" i="16"/>
  <c r="S1257" i="16"/>
  <c r="R1341" i="16"/>
  <c r="S1341" i="16"/>
  <c r="Q1341" i="16"/>
  <c r="R1185" i="16"/>
  <c r="S1185" i="16"/>
  <c r="R981" i="16"/>
  <c r="S981" i="16"/>
  <c r="R1509" i="16"/>
  <c r="S1509" i="16"/>
  <c r="R1077" i="16"/>
  <c r="S1077" i="16"/>
  <c r="R1041" i="16"/>
  <c r="S1041" i="16"/>
  <c r="S1233" i="16"/>
  <c r="R1233" i="16"/>
  <c r="R1461" i="16"/>
  <c r="S1461" i="16"/>
  <c r="R1053" i="16"/>
  <c r="S1053" i="16"/>
  <c r="R1317" i="16"/>
  <c r="S1317" i="16"/>
  <c r="Q1317" i="16"/>
  <c r="R1245" i="16"/>
  <c r="S1245" i="16"/>
  <c r="R1377" i="16"/>
  <c r="Q1377" i="16"/>
  <c r="S1377" i="16"/>
  <c r="R1113" i="16"/>
  <c r="S1113" i="16"/>
  <c r="R1329" i="16"/>
  <c r="S1329" i="16"/>
  <c r="Q1173" i="16"/>
  <c r="R1173" i="16"/>
  <c r="S1173" i="16"/>
  <c r="R1413" i="16"/>
  <c r="S1413" i="16"/>
  <c r="R1401" i="16"/>
  <c r="S1401" i="16"/>
  <c r="R1089" i="16"/>
  <c r="S1089" i="16"/>
  <c r="R1149" i="16"/>
  <c r="S1149" i="16"/>
  <c r="Q1137" i="16"/>
  <c r="R1137" i="16"/>
  <c r="S1137" i="16"/>
  <c r="R1353" i="16"/>
  <c r="S1353" i="16"/>
  <c r="R1197" i="16"/>
  <c r="S1197" i="16"/>
  <c r="R1437" i="16"/>
  <c r="S1437" i="16"/>
  <c r="R1473" i="16"/>
  <c r="S1473" i="16"/>
  <c r="R1065" i="16"/>
  <c r="S1065" i="16"/>
  <c r="R1281" i="16"/>
  <c r="S1281" i="16"/>
  <c r="R1389" i="16"/>
  <c r="S1389" i="16"/>
  <c r="S969" i="16"/>
  <c r="Q969" i="16"/>
  <c r="R969" i="16"/>
  <c r="R1161" i="16"/>
  <c r="S1161" i="16"/>
  <c r="R1425" i="16"/>
  <c r="S1425" i="16"/>
  <c r="R957" i="16"/>
  <c r="S957" i="16"/>
  <c r="R1221" i="16"/>
  <c r="S1221" i="16"/>
  <c r="R1485" i="16"/>
  <c r="S1485" i="16"/>
  <c r="Q1485" i="16"/>
  <c r="R1365" i="16"/>
  <c r="S1365" i="16"/>
  <c r="Q1365" i="16"/>
  <c r="R1497" i="16"/>
  <c r="S1497" i="16"/>
  <c r="L1259" i="12"/>
  <c r="M1259" i="12" s="1"/>
  <c r="N1258" i="12"/>
  <c r="P1258" i="16" s="1"/>
  <c r="H960" i="11"/>
  <c r="I960" i="11" s="1"/>
  <c r="L959" i="11"/>
  <c r="L1403" i="12"/>
  <c r="M1403" i="12" s="1"/>
  <c r="N1402" i="12"/>
  <c r="P1402" i="16" s="1"/>
  <c r="L1523" i="12"/>
  <c r="M1523" i="12" s="1"/>
  <c r="N1522" i="12"/>
  <c r="P1522" i="16" s="1"/>
  <c r="L1283" i="12"/>
  <c r="M1283" i="12" s="1"/>
  <c r="N1282" i="12"/>
  <c r="P1282" i="16" s="1"/>
  <c r="L1343" i="12"/>
  <c r="M1343" i="12" s="1"/>
  <c r="N1342" i="12"/>
  <c r="P1342" i="16" s="1"/>
  <c r="H996" i="11"/>
  <c r="I996" i="11" s="1"/>
  <c r="L995" i="11"/>
  <c r="L1043" i="12"/>
  <c r="M1043" i="12" s="1"/>
  <c r="N1042" i="12"/>
  <c r="P1042" i="16" s="1"/>
  <c r="L983" i="11"/>
  <c r="H984" i="11"/>
  <c r="I984" i="11" s="1"/>
  <c r="L983" i="12"/>
  <c r="M983" i="12" s="1"/>
  <c r="N982" i="12"/>
  <c r="P982" i="16" s="1"/>
  <c r="L1451" i="12"/>
  <c r="M1451" i="12" s="1"/>
  <c r="N1450" i="12"/>
  <c r="P1450" i="16" s="1"/>
  <c r="L1307" i="11"/>
  <c r="H1308" i="11"/>
  <c r="I1308" i="11" s="1"/>
  <c r="L971" i="12"/>
  <c r="M971" i="12" s="1"/>
  <c r="N970" i="12"/>
  <c r="P970" i="16" s="1"/>
  <c r="L1055" i="12"/>
  <c r="M1055" i="12" s="1"/>
  <c r="N1054" i="12"/>
  <c r="P1054" i="16" s="1"/>
  <c r="L1439" i="12"/>
  <c r="M1439" i="12" s="1"/>
  <c r="N1438" i="12"/>
  <c r="P1438" i="16" s="1"/>
  <c r="L1379" i="12"/>
  <c r="M1379" i="12" s="1"/>
  <c r="N1378" i="12"/>
  <c r="P1378" i="16" s="1"/>
  <c r="L1163" i="12"/>
  <c r="M1163" i="12" s="1"/>
  <c r="N1162" i="12"/>
  <c r="P1162" i="16" s="1"/>
  <c r="L1079" i="12"/>
  <c r="M1079" i="12" s="1"/>
  <c r="N1078" i="12"/>
  <c r="P1078" i="16" s="1"/>
  <c r="L1223" i="12"/>
  <c r="M1223" i="12" s="1"/>
  <c r="N1222" i="12"/>
  <c r="P1222" i="16" s="1"/>
  <c r="L1367" i="12"/>
  <c r="M1367" i="12" s="1"/>
  <c r="N1366" i="12"/>
  <c r="P1366" i="16" s="1"/>
  <c r="L1343" i="11"/>
  <c r="H1344" i="11"/>
  <c r="I1344" i="11" s="1"/>
  <c r="H1368" i="11"/>
  <c r="I1368" i="11" s="1"/>
  <c r="L1367" i="11"/>
  <c r="L1271" i="12"/>
  <c r="M1271" i="12" s="1"/>
  <c r="N1270" i="12"/>
  <c r="P1270" i="16" s="1"/>
  <c r="L1295" i="11"/>
  <c r="H1296" i="11"/>
  <c r="I1296" i="11" s="1"/>
  <c r="L1031" i="12"/>
  <c r="M1031" i="12" s="1"/>
  <c r="N1030" i="12"/>
  <c r="P1030" i="16" s="1"/>
  <c r="L1463" i="12"/>
  <c r="M1463" i="12" s="1"/>
  <c r="N1462" i="12"/>
  <c r="P1462" i="16" s="1"/>
  <c r="L1187" i="12"/>
  <c r="M1187" i="12" s="1"/>
  <c r="N1186" i="12"/>
  <c r="P1186" i="16" s="1"/>
  <c r="L1523" i="11"/>
  <c r="H1524" i="11"/>
  <c r="I1524" i="11" s="1"/>
  <c r="L1115" i="12"/>
  <c r="M1115" i="12" s="1"/>
  <c r="N1114" i="12"/>
  <c r="P1114" i="16" s="1"/>
  <c r="L1067" i="12"/>
  <c r="M1067" i="12" s="1"/>
  <c r="N1066" i="12"/>
  <c r="P1066" i="16" s="1"/>
  <c r="L1091" i="12"/>
  <c r="M1091" i="12" s="1"/>
  <c r="N1090" i="12"/>
  <c r="P1090" i="16" s="1"/>
  <c r="L1247" i="12"/>
  <c r="M1247" i="12" s="1"/>
  <c r="N1246" i="12"/>
  <c r="P1246" i="16" s="1"/>
  <c r="L1235" i="12"/>
  <c r="M1235" i="12" s="1"/>
  <c r="N1234" i="12"/>
  <c r="P1234" i="16" s="1"/>
  <c r="L1151" i="12"/>
  <c r="M1151" i="12" s="1"/>
  <c r="N1150" i="12"/>
  <c r="P1150" i="16" s="1"/>
  <c r="L1415" i="12"/>
  <c r="M1415" i="12" s="1"/>
  <c r="N1414" i="12"/>
  <c r="P1414" i="16" s="1"/>
  <c r="L1007" i="12"/>
  <c r="M1007" i="12" s="1"/>
  <c r="N1006" i="12"/>
  <c r="P1006" i="16" s="1"/>
  <c r="L1319" i="11"/>
  <c r="H1320" i="11"/>
  <c r="I1320" i="11" s="1"/>
  <c r="L1511" i="12"/>
  <c r="M1511" i="12" s="1"/>
  <c r="N1510" i="12"/>
  <c r="P1510" i="16" s="1"/>
  <c r="L1415" i="11"/>
  <c r="H1416" i="11"/>
  <c r="I1416" i="11" s="1"/>
  <c r="L1019" i="12"/>
  <c r="M1019" i="12" s="1"/>
  <c r="N1018" i="12"/>
  <c r="P1018" i="16" s="1"/>
  <c r="L1379" i="11"/>
  <c r="H1380" i="11"/>
  <c r="I1380" i="11" s="1"/>
  <c r="L1295" i="12"/>
  <c r="M1295" i="12" s="1"/>
  <c r="N1294" i="12"/>
  <c r="P1294" i="16" s="1"/>
  <c r="L1103" i="12"/>
  <c r="M1103" i="12" s="1"/>
  <c r="N1102" i="12"/>
  <c r="P1102" i="16" s="1"/>
  <c r="L1319" i="12"/>
  <c r="M1319" i="12" s="1"/>
  <c r="N1318" i="12"/>
  <c r="P1318" i="16" s="1"/>
  <c r="L1247" i="11"/>
  <c r="H1248" i="11"/>
  <c r="I1248" i="11" s="1"/>
  <c r="L1475" i="12"/>
  <c r="M1475" i="12" s="1"/>
  <c r="N1474" i="12"/>
  <c r="P1474" i="16" s="1"/>
  <c r="L1427" i="12"/>
  <c r="M1427" i="12" s="1"/>
  <c r="N1426" i="12"/>
  <c r="P1426" i="16" s="1"/>
  <c r="L995" i="12"/>
  <c r="M995" i="12" s="1"/>
  <c r="N994" i="12"/>
  <c r="P994" i="16" s="1"/>
  <c r="L1175" i="12"/>
  <c r="M1175" i="12" s="1"/>
  <c r="N1174" i="12"/>
  <c r="P1174" i="16" s="1"/>
  <c r="L1391" i="12"/>
  <c r="M1391" i="12" s="1"/>
  <c r="N1390" i="12"/>
  <c r="P1390" i="16" s="1"/>
  <c r="L1487" i="12"/>
  <c r="M1487" i="12" s="1"/>
  <c r="N1486" i="12"/>
  <c r="P1486" i="16" s="1"/>
  <c r="L1199" i="12"/>
  <c r="M1199" i="12" s="1"/>
  <c r="N1198" i="12"/>
  <c r="P1198" i="16" s="1"/>
  <c r="L1212" i="12"/>
  <c r="M1212" i="12" s="1"/>
  <c r="N1211" i="12"/>
  <c r="P1211" i="16" s="1"/>
  <c r="H1356" i="11"/>
  <c r="I1356" i="11" s="1"/>
  <c r="L1355" i="11"/>
  <c r="L1067" i="11"/>
  <c r="H1068" i="11"/>
  <c r="I1068" i="11" s="1"/>
  <c r="L1139" i="12"/>
  <c r="M1139" i="12" s="1"/>
  <c r="N1138" i="12"/>
  <c r="P1138" i="16" s="1"/>
  <c r="L1499" i="12"/>
  <c r="M1499" i="12" s="1"/>
  <c r="N1498" i="12"/>
  <c r="P1498" i="16" s="1"/>
  <c r="H1512" i="11"/>
  <c r="I1512" i="11" s="1"/>
  <c r="L1511" i="11"/>
  <c r="H13" i="16"/>
  <c r="L959" i="12"/>
  <c r="M959" i="12" s="1"/>
  <c r="N958" i="12"/>
  <c r="P958" i="16" s="1"/>
  <c r="L1403" i="11"/>
  <c r="H1404" i="11"/>
  <c r="I1404" i="11" s="1"/>
  <c r="L1355" i="12"/>
  <c r="M1355" i="12" s="1"/>
  <c r="N1354" i="12"/>
  <c r="P1354" i="16" s="1"/>
  <c r="H1488" i="11"/>
  <c r="I1488" i="11" s="1"/>
  <c r="L1487" i="11"/>
  <c r="L1307" i="12"/>
  <c r="M1307" i="12" s="1"/>
  <c r="N1306" i="12"/>
  <c r="P1306" i="16" s="1"/>
  <c r="L1127" i="12"/>
  <c r="M1127" i="12" s="1"/>
  <c r="N1126" i="12"/>
  <c r="P1126" i="16" s="1"/>
  <c r="L1331" i="12"/>
  <c r="M1331" i="12" s="1"/>
  <c r="N1330" i="12"/>
  <c r="P1330" i="16" s="1"/>
  <c r="D11" i="22"/>
  <c r="G11" i="22" s="1"/>
  <c r="D13" i="22"/>
  <c r="G13" i="22" s="1"/>
  <c r="D15" i="22"/>
  <c r="G15" i="22" s="1"/>
  <c r="D17" i="22"/>
  <c r="G17" i="22" s="1"/>
  <c r="D19" i="22"/>
  <c r="G19" i="22" s="1"/>
  <c r="D21" i="22"/>
  <c r="G21" i="22" s="1"/>
  <c r="D23" i="22"/>
  <c r="G23" i="22" s="1"/>
  <c r="D25" i="22"/>
  <c r="G25" i="22" s="1"/>
  <c r="D27" i="22"/>
  <c r="G27" i="22" s="1"/>
  <c r="D29" i="22"/>
  <c r="G29" i="22" s="1"/>
  <c r="D31" i="22"/>
  <c r="G31" i="22" s="1"/>
  <c r="D33" i="22"/>
  <c r="G33" i="22" s="1"/>
  <c r="D35" i="22"/>
  <c r="G35" i="22" s="1"/>
  <c r="D37" i="22"/>
  <c r="G37" i="22" s="1"/>
  <c r="D39" i="22"/>
  <c r="G39" i="22" s="1"/>
  <c r="D41" i="22"/>
  <c r="G41" i="22" s="1"/>
  <c r="D43" i="22"/>
  <c r="G43" i="22" s="1"/>
  <c r="D45" i="22"/>
  <c r="G45" i="22" s="1"/>
  <c r="D47" i="22"/>
  <c r="G47" i="22" s="1"/>
  <c r="D49" i="22"/>
  <c r="G49" i="22" s="1"/>
  <c r="D51" i="22"/>
  <c r="G51" i="22" s="1"/>
  <c r="D53" i="22"/>
  <c r="G53" i="22" s="1"/>
  <c r="D55" i="22"/>
  <c r="G55" i="22" s="1"/>
  <c r="D57" i="22"/>
  <c r="G57" i="22" s="1"/>
  <c r="D59" i="22"/>
  <c r="G59" i="22" s="1"/>
  <c r="D61" i="22"/>
  <c r="G61" i="22" s="1"/>
  <c r="D63" i="22"/>
  <c r="G63" i="22" s="1"/>
  <c r="D65" i="22"/>
  <c r="G65" i="22" s="1"/>
  <c r="D67" i="22"/>
  <c r="G67" i="22" s="1"/>
  <c r="D69" i="22"/>
  <c r="G69" i="22" s="1"/>
  <c r="D71" i="22"/>
  <c r="G71" i="22" s="1"/>
  <c r="D73" i="22"/>
  <c r="G73" i="22" s="1"/>
  <c r="D75" i="22"/>
  <c r="G75" i="22" s="1"/>
  <c r="D77" i="22"/>
  <c r="G77" i="22" s="1"/>
  <c r="D79" i="22"/>
  <c r="G79" i="22" s="1"/>
  <c r="D81" i="22"/>
  <c r="G81" i="22" s="1"/>
  <c r="D83" i="22"/>
  <c r="G83" i="22" s="1"/>
  <c r="D85" i="22"/>
  <c r="G85" i="22" s="1"/>
  <c r="D87" i="22"/>
  <c r="G87" i="22" s="1"/>
  <c r="D10" i="22"/>
  <c r="G10" i="22" s="1"/>
  <c r="D12" i="22"/>
  <c r="G12" i="22" s="1"/>
  <c r="D14" i="22"/>
  <c r="G14" i="22" s="1"/>
  <c r="D16" i="22"/>
  <c r="G16" i="22" s="1"/>
  <c r="D18" i="22"/>
  <c r="G18" i="22" s="1"/>
  <c r="D20" i="22"/>
  <c r="G20" i="22" s="1"/>
  <c r="D22" i="22"/>
  <c r="G22" i="22" s="1"/>
  <c r="D24" i="22"/>
  <c r="G24" i="22" s="1"/>
  <c r="D26" i="22"/>
  <c r="G26" i="22" s="1"/>
  <c r="D28" i="22"/>
  <c r="G28" i="22" s="1"/>
  <c r="D30" i="22"/>
  <c r="G30" i="22" s="1"/>
  <c r="D32" i="22"/>
  <c r="G32" i="22" s="1"/>
  <c r="D34" i="22"/>
  <c r="G34" i="22" s="1"/>
  <c r="D36" i="22"/>
  <c r="G36" i="22" s="1"/>
  <c r="D38" i="22"/>
  <c r="G38" i="22" s="1"/>
  <c r="D40" i="22"/>
  <c r="G40" i="22" s="1"/>
  <c r="D42" i="22"/>
  <c r="G42" i="22" s="1"/>
  <c r="D44" i="22"/>
  <c r="G44" i="22" s="1"/>
  <c r="D46" i="22"/>
  <c r="G46" i="22" s="1"/>
  <c r="D48" i="22"/>
  <c r="G48" i="22" s="1"/>
  <c r="D50" i="22"/>
  <c r="G50" i="22" s="1"/>
  <c r="D52" i="22"/>
  <c r="G52" i="22" s="1"/>
  <c r="D54" i="22"/>
  <c r="G54" i="22" s="1"/>
  <c r="D56" i="22"/>
  <c r="G56" i="22" s="1"/>
  <c r="D58" i="22"/>
  <c r="G58" i="22" s="1"/>
  <c r="D60" i="22"/>
  <c r="G60" i="22" s="1"/>
  <c r="D62" i="22"/>
  <c r="G62" i="22" s="1"/>
  <c r="D64" i="22"/>
  <c r="G64" i="22" s="1"/>
  <c r="D66" i="22"/>
  <c r="G66" i="22" s="1"/>
  <c r="D68" i="22"/>
  <c r="G68" i="22" s="1"/>
  <c r="D70" i="22"/>
  <c r="G70" i="22" s="1"/>
  <c r="D72" i="22"/>
  <c r="G72" i="22" s="1"/>
  <c r="D74" i="22"/>
  <c r="G74" i="22" s="1"/>
  <c r="D76" i="22"/>
  <c r="G76" i="22" s="1"/>
  <c r="D78" i="22"/>
  <c r="G78" i="22" s="1"/>
  <c r="D80" i="22"/>
  <c r="G80" i="22" s="1"/>
  <c r="D82" i="22"/>
  <c r="G82" i="22" s="1"/>
  <c r="D84" i="22"/>
  <c r="G84" i="22" s="1"/>
  <c r="D86" i="22"/>
  <c r="G86" i="22" s="1"/>
  <c r="G1361" i="26"/>
  <c r="H1361" i="26" s="1"/>
  <c r="N1361" i="16" s="1"/>
  <c r="G1145" i="26"/>
  <c r="H1145" i="26" s="1"/>
  <c r="N1145" i="16" s="1"/>
  <c r="H1411" i="26"/>
  <c r="N1411" i="16" s="1"/>
  <c r="G1284" i="26"/>
  <c r="H1284" i="26" s="1"/>
  <c r="N1284" i="16" s="1"/>
  <c r="H1023" i="26"/>
  <c r="N1023" i="16" s="1"/>
  <c r="G1194" i="26"/>
  <c r="H1194" i="26" s="1"/>
  <c r="N1194" i="16" s="1"/>
  <c r="G1299" i="26"/>
  <c r="H1299" i="26" s="1"/>
  <c r="N1299" i="16" s="1"/>
  <c r="G1253" i="26"/>
  <c r="H1253" i="26" s="1"/>
  <c r="N1253" i="16" s="1"/>
  <c r="G1262" i="26"/>
  <c r="H1262" i="26" s="1"/>
  <c r="N1262" i="16" s="1"/>
  <c r="G1128" i="26"/>
  <c r="H1128" i="26" s="1"/>
  <c r="N1128" i="16" s="1"/>
  <c r="H985" i="26"/>
  <c r="N985" i="16" s="1"/>
  <c r="G1025" i="26"/>
  <c r="H1025" i="26" s="1"/>
  <c r="N1025" i="16" s="1"/>
  <c r="G1089" i="26"/>
  <c r="H1089" i="26" s="1"/>
  <c r="N1089" i="16" s="1"/>
  <c r="Q1089" i="16" s="1"/>
  <c r="G1185" i="26"/>
  <c r="H1185" i="26" s="1"/>
  <c r="N1185" i="16" s="1"/>
  <c r="Q1185" i="16" s="1"/>
  <c r="H1241" i="26"/>
  <c r="N1241" i="16" s="1"/>
  <c r="G1281" i="26"/>
  <c r="H1281" i="26" s="1"/>
  <c r="N1281" i="16" s="1"/>
  <c r="Q1281" i="16" s="1"/>
  <c r="G1345" i="26"/>
  <c r="H1345" i="26" s="1"/>
  <c r="N1345" i="16" s="1"/>
  <c r="G1385" i="26"/>
  <c r="H1385" i="26" s="1"/>
  <c r="N1385" i="16" s="1"/>
  <c r="G1441" i="26"/>
  <c r="H1441" i="26" s="1"/>
  <c r="N1441" i="16" s="1"/>
  <c r="H1497" i="26"/>
  <c r="N1497" i="16" s="1"/>
  <c r="Q1497" i="16" s="1"/>
  <c r="G986" i="26"/>
  <c r="H986" i="26"/>
  <c r="N986" i="16" s="1"/>
  <c r="G1026" i="26"/>
  <c r="H1026" i="26" s="1"/>
  <c r="N1026" i="16" s="1"/>
  <c r="H1082" i="26"/>
  <c r="N1082" i="16" s="1"/>
  <c r="G1138" i="26"/>
  <c r="H1138" i="26" s="1"/>
  <c r="N1138" i="16" s="1"/>
  <c r="G1202" i="26"/>
  <c r="H1202" i="26" s="1"/>
  <c r="N1202" i="16" s="1"/>
  <c r="G1258" i="26"/>
  <c r="H1258" i="26" s="1"/>
  <c r="N1258" i="16" s="1"/>
  <c r="G1314" i="26"/>
  <c r="H1314" i="26" s="1"/>
  <c r="N1314" i="16" s="1"/>
  <c r="G1378" i="26"/>
  <c r="H1378" i="26" s="1"/>
  <c r="N1378" i="16" s="1"/>
  <c r="G1434" i="26"/>
  <c r="H1434" i="26" s="1"/>
  <c r="N1434" i="16" s="1"/>
  <c r="G1474" i="26"/>
  <c r="H1474" i="26" s="1"/>
  <c r="N1474" i="16" s="1"/>
  <c r="G1522" i="26"/>
  <c r="H1522" i="26" s="1"/>
  <c r="N1522" i="16" s="1"/>
  <c r="G1059" i="26"/>
  <c r="H1059" i="26" s="1"/>
  <c r="N1059" i="16" s="1"/>
  <c r="G1123" i="26"/>
  <c r="H1123" i="26" s="1"/>
  <c r="N1123" i="16" s="1"/>
  <c r="G1187" i="26"/>
  <c r="H1187" i="26" s="1"/>
  <c r="N1187" i="16" s="1"/>
  <c r="G1243" i="26"/>
  <c r="H1243" i="26" s="1"/>
  <c r="N1243" i="16" s="1"/>
  <c r="G1307" i="26"/>
  <c r="H1307" i="26" s="1"/>
  <c r="N1307" i="16" s="1"/>
  <c r="G1363" i="26"/>
  <c r="H1363" i="26" s="1"/>
  <c r="N1363" i="16" s="1"/>
  <c r="H1459" i="26"/>
  <c r="N1459" i="16" s="1"/>
  <c r="G1507" i="26"/>
  <c r="H1507" i="26" s="1"/>
  <c r="N1507" i="16" s="1"/>
  <c r="G980" i="26"/>
  <c r="H980" i="26" s="1"/>
  <c r="N980" i="16" s="1"/>
  <c r="G1044" i="26"/>
  <c r="H1044" i="26" s="1"/>
  <c r="N1044" i="16" s="1"/>
  <c r="G1108" i="26"/>
  <c r="H1108" i="26" s="1"/>
  <c r="N1108" i="16" s="1"/>
  <c r="G1220" i="26"/>
  <c r="H1220" i="26" s="1"/>
  <c r="N1220" i="16" s="1"/>
  <c r="G1276" i="26"/>
  <c r="H1276" i="26" s="1"/>
  <c r="N1276" i="16" s="1"/>
  <c r="G1372" i="26"/>
  <c r="H1372" i="26" s="1"/>
  <c r="N1372" i="16" s="1"/>
  <c r="G1420" i="26"/>
  <c r="H1420" i="26" s="1"/>
  <c r="N1420" i="16" s="1"/>
  <c r="G1532" i="26"/>
  <c r="H1532" i="26" s="1"/>
  <c r="N1532" i="16" s="1"/>
  <c r="G1013" i="26"/>
  <c r="H1013" i="26" s="1"/>
  <c r="N1013" i="16" s="1"/>
  <c r="G1061" i="26"/>
  <c r="H1061" i="26" s="1"/>
  <c r="N1061" i="16" s="1"/>
  <c r="G1109" i="26"/>
  <c r="H1109" i="26" s="1"/>
  <c r="N1109" i="16" s="1"/>
  <c r="G1205" i="26"/>
  <c r="H1205" i="26" s="1"/>
  <c r="N1205" i="16" s="1"/>
  <c r="G1261" i="26"/>
  <c r="H1261" i="26" s="1"/>
  <c r="N1261" i="16" s="1"/>
  <c r="G1421" i="26"/>
  <c r="H1421" i="26" s="1"/>
  <c r="N1421" i="16" s="1"/>
  <c r="G1525" i="26"/>
  <c r="H1525" i="26" s="1"/>
  <c r="N1525" i="16" s="1"/>
  <c r="H1006" i="26"/>
  <c r="N1006" i="16" s="1"/>
  <c r="G1054" i="26"/>
  <c r="H1054" i="26" s="1"/>
  <c r="N1054" i="16" s="1"/>
  <c r="G1094" i="26"/>
  <c r="H1094" i="26" s="1"/>
  <c r="N1094" i="16" s="1"/>
  <c r="H1150" i="26"/>
  <c r="N1150" i="16" s="1"/>
  <c r="G1206" i="26"/>
  <c r="H1206" i="26" s="1"/>
  <c r="N1206" i="16" s="1"/>
  <c r="G1270" i="26"/>
  <c r="H1270" i="26" s="1"/>
  <c r="N1270" i="16" s="1"/>
  <c r="G1334" i="26"/>
  <c r="H1334" i="26" s="1"/>
  <c r="N1334" i="16" s="1"/>
  <c r="G1390" i="26"/>
  <c r="H1390" i="26" s="1"/>
  <c r="N1390" i="16" s="1"/>
  <c r="G1446" i="26"/>
  <c r="H1446" i="26" s="1"/>
  <c r="N1446" i="16" s="1"/>
  <c r="G1502" i="26"/>
  <c r="H1502" i="26" s="1"/>
  <c r="N1502" i="16" s="1"/>
  <c r="G991" i="26"/>
  <c r="H991" i="26" s="1"/>
  <c r="N991" i="16" s="1"/>
  <c r="G1047" i="26"/>
  <c r="H1047" i="26" s="1"/>
  <c r="N1047" i="16" s="1"/>
  <c r="G1103" i="26"/>
  <c r="H1103" i="26" s="1"/>
  <c r="N1103" i="16" s="1"/>
  <c r="G1159" i="26"/>
  <c r="H1159" i="26" s="1"/>
  <c r="N1159" i="16" s="1"/>
  <c r="G1223" i="26"/>
  <c r="H1223" i="26" s="1"/>
  <c r="N1223" i="16" s="1"/>
  <c r="H1343" i="26"/>
  <c r="N1343" i="16" s="1"/>
  <c r="G1399" i="26"/>
  <c r="H1399" i="26" s="1"/>
  <c r="N1399" i="16" s="1"/>
  <c r="G1463" i="26"/>
  <c r="H1463" i="26" s="1"/>
  <c r="N1463" i="16" s="1"/>
  <c r="G1527" i="26"/>
  <c r="H1527" i="26" s="1"/>
  <c r="N1527" i="16" s="1"/>
  <c r="G1016" i="26"/>
  <c r="H1016" i="26" s="1"/>
  <c r="N1016" i="16" s="1"/>
  <c r="G1072" i="26"/>
  <c r="H1072" i="26" s="1"/>
  <c r="N1072" i="16" s="1"/>
  <c r="G1136" i="26"/>
  <c r="H1136" i="26" s="1"/>
  <c r="N1136" i="16" s="1"/>
  <c r="G1200" i="26"/>
  <c r="H1200" i="26" s="1"/>
  <c r="N1200" i="16" s="1"/>
  <c r="G1264" i="26"/>
  <c r="H1264" i="26" s="1"/>
  <c r="N1264" i="16" s="1"/>
  <c r="G1320" i="26"/>
  <c r="H1320" i="26" s="1"/>
  <c r="N1320" i="16" s="1"/>
  <c r="G1384" i="26"/>
  <c r="H1384" i="26" s="1"/>
  <c r="N1384" i="16" s="1"/>
  <c r="G1448" i="26"/>
  <c r="H1448" i="26" s="1"/>
  <c r="N1448" i="16" s="1"/>
  <c r="G1504" i="26"/>
  <c r="H1504" i="26" s="1"/>
  <c r="N1504" i="16" s="1"/>
  <c r="H1129" i="26"/>
  <c r="N1129" i="16" s="1"/>
  <c r="G1433" i="26"/>
  <c r="H1433" i="26" s="1"/>
  <c r="N1433" i="16" s="1"/>
  <c r="G1306" i="26"/>
  <c r="H1306" i="26" s="1"/>
  <c r="N1306" i="16" s="1"/>
  <c r="H1156" i="26"/>
  <c r="N1156" i="16" s="1"/>
  <c r="G1005" i="26"/>
  <c r="H1005" i="26" s="1"/>
  <c r="N1005" i="16" s="1"/>
  <c r="Q1005" i="16" s="1"/>
  <c r="H1279" i="26"/>
  <c r="N1279" i="16" s="1"/>
  <c r="G1008" i="26"/>
  <c r="H1008" i="26" s="1"/>
  <c r="N1008" i="16" s="1"/>
  <c r="G1033" i="26"/>
  <c r="H1033" i="26" s="1"/>
  <c r="N1033" i="16" s="1"/>
  <c r="G1097" i="26"/>
  <c r="H1097" i="26" s="1"/>
  <c r="N1097" i="16" s="1"/>
  <c r="G1137" i="26"/>
  <c r="H1137" i="26" s="1"/>
  <c r="N1137" i="16" s="1"/>
  <c r="G1193" i="26"/>
  <c r="H1193" i="26" s="1"/>
  <c r="N1193" i="16" s="1"/>
  <c r="G1289" i="26"/>
  <c r="H1289" i="26" s="1"/>
  <c r="N1289" i="16" s="1"/>
  <c r="G1353" i="26"/>
  <c r="H1353" i="26" s="1"/>
  <c r="N1353" i="16" s="1"/>
  <c r="Q1353" i="16" s="1"/>
  <c r="G1393" i="26"/>
  <c r="H1393" i="26" s="1"/>
  <c r="N1393" i="16" s="1"/>
  <c r="G1449" i="26"/>
  <c r="H1449" i="26" s="1"/>
  <c r="N1449" i="16" s="1"/>
  <c r="Q1449" i="16" s="1"/>
  <c r="G1034" i="26"/>
  <c r="H1034" i="26" s="1"/>
  <c r="N1034" i="16" s="1"/>
  <c r="G1146" i="26"/>
  <c r="H1146" i="26" s="1"/>
  <c r="N1146" i="16" s="1"/>
  <c r="G1210" i="26"/>
  <c r="H1210" i="26" s="1"/>
  <c r="N1210" i="16" s="1"/>
  <c r="G1266" i="26"/>
  <c r="H1266" i="26" s="1"/>
  <c r="N1266" i="16" s="1"/>
  <c r="G1322" i="26"/>
  <c r="H1322" i="26" s="1"/>
  <c r="N1322" i="16" s="1"/>
  <c r="G1482" i="26"/>
  <c r="H1482" i="26" s="1"/>
  <c r="N1482" i="16" s="1"/>
  <c r="G1011" i="26"/>
  <c r="H1011" i="26" s="1"/>
  <c r="N1011" i="16" s="1"/>
  <c r="G1067" i="26"/>
  <c r="H1067" i="26" s="1"/>
  <c r="N1067" i="16" s="1"/>
  <c r="G1131" i="26"/>
  <c r="H1131" i="26" s="1"/>
  <c r="N1131" i="16" s="1"/>
  <c r="G1195" i="26"/>
  <c r="H1195" i="26" s="1"/>
  <c r="N1195" i="16" s="1"/>
  <c r="G1251" i="26"/>
  <c r="H1251" i="26" s="1"/>
  <c r="N1251" i="16" s="1"/>
  <c r="G1315" i="26"/>
  <c r="H1315" i="26" s="1"/>
  <c r="N1315" i="16" s="1"/>
  <c r="G1371" i="26"/>
  <c r="H1371" i="26" s="1"/>
  <c r="N1371" i="16" s="1"/>
  <c r="G988" i="26"/>
  <c r="H988" i="26" s="1"/>
  <c r="N988" i="16" s="1"/>
  <c r="G1052" i="26"/>
  <c r="H1052" i="26" s="1"/>
  <c r="N1052" i="16" s="1"/>
  <c r="G1116" i="26"/>
  <c r="H1116" i="26" s="1"/>
  <c r="N1116" i="16" s="1"/>
  <c r="G1164" i="26"/>
  <c r="H1164" i="26" s="1"/>
  <c r="N1164" i="16" s="1"/>
  <c r="G1228" i="26"/>
  <c r="H1228" i="26" s="1"/>
  <c r="N1228" i="16" s="1"/>
  <c r="H1332" i="26"/>
  <c r="N1332" i="16" s="1"/>
  <c r="G1380" i="26"/>
  <c r="H1380" i="26" s="1"/>
  <c r="N1380" i="16" s="1"/>
  <c r="G1428" i="26"/>
  <c r="H1428" i="26" s="1"/>
  <c r="N1428" i="16" s="1"/>
  <c r="G1476" i="26"/>
  <c r="H1476" i="26" s="1"/>
  <c r="N1476" i="16" s="1"/>
  <c r="G957" i="26"/>
  <c r="H957" i="26" s="1"/>
  <c r="N957" i="16" s="1"/>
  <c r="Q957" i="16" s="1"/>
  <c r="G1021" i="26"/>
  <c r="H1021" i="26" s="1"/>
  <c r="N1021" i="16" s="1"/>
  <c r="H1069" i="26"/>
  <c r="N1069" i="16" s="1"/>
  <c r="G1117" i="26"/>
  <c r="H1117" i="26" s="1"/>
  <c r="N1117" i="16" s="1"/>
  <c r="G1157" i="26"/>
  <c r="H1157" i="26" s="1"/>
  <c r="N1157" i="16" s="1"/>
  <c r="H1213" i="26"/>
  <c r="N1213" i="16" s="1"/>
  <c r="G1269" i="26"/>
  <c r="H1269" i="26" s="1"/>
  <c r="N1269" i="16" s="1"/>
  <c r="Q1269" i="16" s="1"/>
  <c r="G1325" i="26"/>
  <c r="H1325" i="26" s="1"/>
  <c r="N1325" i="16" s="1"/>
  <c r="G1381" i="26"/>
  <c r="H1381" i="26" s="1"/>
  <c r="N1381" i="16" s="1"/>
  <c r="G1429" i="26"/>
  <c r="H1429" i="26" s="1"/>
  <c r="N1429" i="16" s="1"/>
  <c r="G1477" i="26"/>
  <c r="H1477" i="26" s="1"/>
  <c r="N1477" i="16" s="1"/>
  <c r="G958" i="26"/>
  <c r="H958" i="26" s="1"/>
  <c r="N958" i="16" s="1"/>
  <c r="H1062" i="26"/>
  <c r="N1062" i="16" s="1"/>
  <c r="G1102" i="26"/>
  <c r="H1102" i="26" s="1"/>
  <c r="N1102" i="16" s="1"/>
  <c r="G1214" i="26"/>
  <c r="H1214" i="26" s="1"/>
  <c r="N1214" i="16" s="1"/>
  <c r="G1278" i="26"/>
  <c r="H1278" i="26" s="1"/>
  <c r="N1278" i="16" s="1"/>
  <c r="H1342" i="26"/>
  <c r="N1342" i="16" s="1"/>
  <c r="G1398" i="26"/>
  <c r="H1398" i="26" s="1"/>
  <c r="N1398" i="16" s="1"/>
  <c r="G1454" i="26"/>
  <c r="H1454" i="26" s="1"/>
  <c r="N1454" i="16" s="1"/>
  <c r="G1510" i="26"/>
  <c r="H1510" i="26" s="1"/>
  <c r="N1510" i="16" s="1"/>
  <c r="G999" i="26"/>
  <c r="H999" i="26" s="1"/>
  <c r="N999" i="16" s="1"/>
  <c r="G1055" i="26"/>
  <c r="H1055" i="26" s="1"/>
  <c r="N1055" i="16" s="1"/>
  <c r="G1111" i="26"/>
  <c r="H1111" i="26" s="1"/>
  <c r="N1111" i="16" s="1"/>
  <c r="G1167" i="26"/>
  <c r="H1167" i="26" s="1"/>
  <c r="N1167" i="16" s="1"/>
  <c r="G1231" i="26"/>
  <c r="H1231" i="26" s="1"/>
  <c r="N1231" i="16" s="1"/>
  <c r="G1287" i="26"/>
  <c r="H1287" i="26" s="1"/>
  <c r="N1287" i="16" s="1"/>
  <c r="G1407" i="26"/>
  <c r="H1407" i="26" s="1"/>
  <c r="N1407" i="16" s="1"/>
  <c r="G1471" i="26"/>
  <c r="H1471" i="26" s="1"/>
  <c r="N1471" i="16" s="1"/>
  <c r="G960" i="26"/>
  <c r="H960" i="26" s="1"/>
  <c r="N960" i="16" s="1"/>
  <c r="H1024" i="26"/>
  <c r="N1024" i="16" s="1"/>
  <c r="G1080" i="26"/>
  <c r="H1080" i="26" s="1"/>
  <c r="N1080" i="16" s="1"/>
  <c r="G1144" i="26"/>
  <c r="H1144" i="26" s="1"/>
  <c r="N1144" i="16" s="1"/>
  <c r="G1208" i="26"/>
  <c r="H1208" i="26" s="1"/>
  <c r="N1208" i="16" s="1"/>
  <c r="G1272" i="26"/>
  <c r="H1272" i="26" s="1"/>
  <c r="N1272" i="16" s="1"/>
  <c r="G1328" i="26"/>
  <c r="H1328" i="26" s="1"/>
  <c r="N1328" i="16" s="1"/>
  <c r="G1392" i="26"/>
  <c r="H1392" i="26" s="1"/>
  <c r="N1392" i="16" s="1"/>
  <c r="G1456" i="26"/>
  <c r="H1456" i="26" s="1"/>
  <c r="N1456" i="16" s="1"/>
  <c r="G1512" i="26"/>
  <c r="H1512" i="26" s="1"/>
  <c r="N1512" i="16" s="1"/>
  <c r="H1003" i="26"/>
  <c r="N1003" i="16" s="1"/>
  <c r="H1324" i="26"/>
  <c r="N1324" i="16" s="1"/>
  <c r="G1101" i="26"/>
  <c r="H1101" i="26" s="1"/>
  <c r="N1101" i="16" s="1"/>
  <c r="Q1101" i="16" s="1"/>
  <c r="G1373" i="26"/>
  <c r="H1373" i="26" s="1"/>
  <c r="N1373" i="16" s="1"/>
  <c r="G1046" i="26"/>
  <c r="H1046" i="26" s="1"/>
  <c r="N1046" i="16" s="1"/>
  <c r="G1382" i="26"/>
  <c r="H1382" i="26" s="1"/>
  <c r="N1382" i="16" s="1"/>
  <c r="G1095" i="26"/>
  <c r="H1095" i="26" s="1"/>
  <c r="N1095" i="16" s="1"/>
  <c r="G1455" i="26"/>
  <c r="H1455" i="26" s="1"/>
  <c r="N1455" i="16" s="1"/>
  <c r="G1376" i="26"/>
  <c r="H1376" i="26" s="1"/>
  <c r="N1376" i="16" s="1"/>
  <c r="G993" i="26"/>
  <c r="H993" i="26" s="1"/>
  <c r="N993" i="16" s="1"/>
  <c r="Q993" i="16" s="1"/>
  <c r="G1041" i="26"/>
  <c r="H1041" i="26" s="1"/>
  <c r="N1041" i="16" s="1"/>
  <c r="Q1041" i="16" s="1"/>
  <c r="G1201" i="26"/>
  <c r="H1201" i="26" s="1"/>
  <c r="N1201" i="16" s="1"/>
  <c r="G1249" i="26"/>
  <c r="H1249" i="26" s="1"/>
  <c r="N1249" i="16" s="1"/>
  <c r="G1297" i="26"/>
  <c r="H1297" i="26" s="1"/>
  <c r="N1297" i="16" s="1"/>
  <c r="H1401" i="26"/>
  <c r="N1401" i="16" s="1"/>
  <c r="Q1401" i="16" s="1"/>
  <c r="G1457" i="26"/>
  <c r="H1457" i="26" s="1"/>
  <c r="N1457" i="16" s="1"/>
  <c r="G1505" i="26"/>
  <c r="H1505" i="26" s="1"/>
  <c r="N1505" i="16" s="1"/>
  <c r="G994" i="26"/>
  <c r="H994" i="26" s="1"/>
  <c r="N994" i="16" s="1"/>
  <c r="G1042" i="26"/>
  <c r="H1042" i="26" s="1"/>
  <c r="N1042" i="16" s="1"/>
  <c r="G1090" i="26"/>
  <c r="H1090" i="26" s="1"/>
  <c r="N1090" i="16" s="1"/>
  <c r="G1154" i="26"/>
  <c r="H1154" i="26" s="1"/>
  <c r="N1154" i="16" s="1"/>
  <c r="G1218" i="26"/>
  <c r="H1218" i="26" s="1"/>
  <c r="N1218" i="16" s="1"/>
  <c r="H1274" i="26"/>
  <c r="N1274" i="16" s="1"/>
  <c r="G1330" i="26"/>
  <c r="H1330" i="26" s="1"/>
  <c r="N1330" i="16" s="1"/>
  <c r="G1386" i="26"/>
  <c r="H1386" i="26" s="1"/>
  <c r="N1386" i="16" s="1"/>
  <c r="G1442" i="26"/>
  <c r="H1442" i="26" s="1"/>
  <c r="N1442" i="16" s="1"/>
  <c r="G1490" i="26"/>
  <c r="H1490" i="26" s="1"/>
  <c r="N1490" i="16" s="1"/>
  <c r="G963" i="26"/>
  <c r="H963" i="26" s="1"/>
  <c r="N963" i="16" s="1"/>
  <c r="G1019" i="26"/>
  <c r="H1019" i="26" s="1"/>
  <c r="N1019" i="16" s="1"/>
  <c r="G1075" i="26"/>
  <c r="H1075" i="26" s="1"/>
  <c r="N1075" i="16" s="1"/>
  <c r="G1139" i="26"/>
  <c r="H1139" i="26" s="1"/>
  <c r="N1139" i="16" s="1"/>
  <c r="G1203" i="26"/>
  <c r="H1203" i="26" s="1"/>
  <c r="N1203" i="16" s="1"/>
  <c r="G1259" i="26"/>
  <c r="H1259" i="26" s="1"/>
  <c r="N1259" i="16" s="1"/>
  <c r="G1323" i="26"/>
  <c r="H1323" i="26" s="1"/>
  <c r="N1323" i="16" s="1"/>
  <c r="G1379" i="26"/>
  <c r="H1379" i="26" s="1"/>
  <c r="N1379" i="16" s="1"/>
  <c r="G1419" i="26"/>
  <c r="H1419" i="26" s="1"/>
  <c r="N1419" i="16" s="1"/>
  <c r="G1467" i="26"/>
  <c r="H1467" i="26" s="1"/>
  <c r="N1467" i="16" s="1"/>
  <c r="G1515" i="26"/>
  <c r="H1515" i="26" s="1"/>
  <c r="N1515" i="16" s="1"/>
  <c r="G996" i="26"/>
  <c r="H996" i="26" s="1"/>
  <c r="N996" i="16" s="1"/>
  <c r="G1060" i="26"/>
  <c r="H1060" i="26" s="1"/>
  <c r="N1060" i="16" s="1"/>
  <c r="G1124" i="26"/>
  <c r="H1124" i="26" s="1"/>
  <c r="N1124" i="16" s="1"/>
  <c r="G1172" i="26"/>
  <c r="H1172" i="26" s="1"/>
  <c r="N1172" i="16" s="1"/>
  <c r="G1236" i="26"/>
  <c r="H1236" i="26" s="1"/>
  <c r="N1236" i="16" s="1"/>
  <c r="G1436" i="26"/>
  <c r="H1436" i="26" s="1"/>
  <c r="N1436" i="16" s="1"/>
  <c r="G1484" i="26"/>
  <c r="H1484" i="26" s="1"/>
  <c r="N1484" i="16" s="1"/>
  <c r="G965" i="26"/>
  <c r="H965" i="26" s="1"/>
  <c r="N965" i="16" s="1"/>
  <c r="G1029" i="26"/>
  <c r="H1029" i="26" s="1"/>
  <c r="N1029" i="16" s="1"/>
  <c r="Q1029" i="16" s="1"/>
  <c r="G1165" i="26"/>
  <c r="H1165" i="26" s="1"/>
  <c r="N1165" i="16" s="1"/>
  <c r="G1277" i="26"/>
  <c r="H1277" i="26" s="1"/>
  <c r="N1277" i="16" s="1"/>
  <c r="G1333" i="26"/>
  <c r="H1333" i="26" s="1"/>
  <c r="N1333" i="16" s="1"/>
  <c r="G1437" i="26"/>
  <c r="H1437" i="26" s="1"/>
  <c r="N1437" i="16" s="1"/>
  <c r="Q1437" i="16" s="1"/>
  <c r="G1485" i="26"/>
  <c r="H1485" i="26" s="1"/>
  <c r="N1485" i="16" s="1"/>
  <c r="G966" i="26"/>
  <c r="H966" i="26" s="1"/>
  <c r="N966" i="16" s="1"/>
  <c r="G1014" i="26"/>
  <c r="H1014" i="26" s="1"/>
  <c r="N1014" i="16" s="1"/>
  <c r="G1110" i="26"/>
  <c r="H1110" i="26" s="1"/>
  <c r="N1110" i="16" s="1"/>
  <c r="G1158" i="26"/>
  <c r="H1158" i="26" s="1"/>
  <c r="N1158" i="16" s="1"/>
  <c r="G1222" i="26"/>
  <c r="H1222" i="26" s="1"/>
  <c r="N1222" i="16" s="1"/>
  <c r="G1286" i="26"/>
  <c r="H1286" i="26" s="1"/>
  <c r="N1286" i="16" s="1"/>
  <c r="G1462" i="26"/>
  <c r="H1462" i="26" s="1"/>
  <c r="N1462" i="16" s="1"/>
  <c r="G1518" i="26"/>
  <c r="H1518" i="26" s="1"/>
  <c r="N1518" i="16" s="1"/>
  <c r="G1007" i="26"/>
  <c r="H1007" i="26" s="1"/>
  <c r="N1007" i="16" s="1"/>
  <c r="G1063" i="26"/>
  <c r="H1063" i="26" s="1"/>
  <c r="N1063" i="16" s="1"/>
  <c r="G1119" i="26"/>
  <c r="H1119" i="26" s="1"/>
  <c r="N1119" i="16" s="1"/>
  <c r="G1175" i="26"/>
  <c r="H1175" i="26" s="1"/>
  <c r="N1175" i="16" s="1"/>
  <c r="G1239" i="26"/>
  <c r="H1239" i="26" s="1"/>
  <c r="N1239" i="16" s="1"/>
  <c r="G1295" i="26"/>
  <c r="H1295" i="26" s="1"/>
  <c r="N1295" i="16" s="1"/>
  <c r="G1351" i="26"/>
  <c r="H1351" i="26" s="1"/>
  <c r="N1351" i="16" s="1"/>
  <c r="G1415" i="26"/>
  <c r="H1415" i="26" s="1"/>
  <c r="N1415" i="16" s="1"/>
  <c r="G1479" i="26"/>
  <c r="H1479" i="26" s="1"/>
  <c r="N1479" i="16" s="1"/>
  <c r="G968" i="26"/>
  <c r="H968" i="26" s="1"/>
  <c r="N968" i="16" s="1"/>
  <c r="G1088" i="26"/>
  <c r="H1088" i="26" s="1"/>
  <c r="N1088" i="16" s="1"/>
  <c r="G1152" i="26"/>
  <c r="H1152" i="26" s="1"/>
  <c r="N1152" i="16" s="1"/>
  <c r="G1216" i="26"/>
  <c r="H1216" i="26" s="1"/>
  <c r="N1216" i="16" s="1"/>
  <c r="G1336" i="26"/>
  <c r="H1336" i="26" s="1"/>
  <c r="N1336" i="16" s="1"/>
  <c r="G1400" i="26"/>
  <c r="H1400" i="26" s="1"/>
  <c r="N1400" i="16" s="1"/>
  <c r="G1464" i="26"/>
  <c r="H1464" i="26" s="1"/>
  <c r="N1464" i="16" s="1"/>
  <c r="G1520" i="26"/>
  <c r="H1520" i="26" s="1"/>
  <c r="N1520" i="16" s="1"/>
  <c r="G1081" i="26"/>
  <c r="H1081" i="26" s="1"/>
  <c r="N1081" i="16" s="1"/>
  <c r="G1074" i="26"/>
  <c r="H1074" i="26" s="1"/>
  <c r="N1074" i="16" s="1"/>
  <c r="G1235" i="26"/>
  <c r="H1235" i="26" s="1"/>
  <c r="N1235" i="16" s="1"/>
  <c r="G1036" i="26"/>
  <c r="H1036" i="26" s="1"/>
  <c r="N1036" i="16" s="1"/>
  <c r="H1149" i="26"/>
  <c r="N1149" i="16" s="1"/>
  <c r="Q1149" i="16" s="1"/>
  <c r="G1413" i="26"/>
  <c r="H1413" i="26" s="1"/>
  <c r="N1413" i="16" s="1"/>
  <c r="Q1413" i="16" s="1"/>
  <c r="G1142" i="26"/>
  <c r="H1142" i="26" s="1"/>
  <c r="N1142" i="16" s="1"/>
  <c r="G1438" i="26"/>
  <c r="H1438" i="26" s="1"/>
  <c r="N1438" i="16" s="1"/>
  <c r="G1215" i="26"/>
  <c r="H1215" i="26" s="1"/>
  <c r="N1215" i="16" s="1"/>
  <c r="G1519" i="26"/>
  <c r="H1519" i="26" s="1"/>
  <c r="N1519" i="16" s="1"/>
  <c r="G1312" i="26"/>
  <c r="H1312" i="26" s="1"/>
  <c r="N1312" i="16" s="1"/>
  <c r="H1001" i="26"/>
  <c r="N1001" i="16" s="1"/>
  <c r="G1049" i="26"/>
  <c r="H1049" i="26" s="1"/>
  <c r="N1049" i="16" s="1"/>
  <c r="G1105" i="26"/>
  <c r="H1105" i="26" s="1"/>
  <c r="N1105" i="16" s="1"/>
  <c r="G1209" i="26"/>
  <c r="H1209" i="26" s="1"/>
  <c r="N1209" i="16" s="1"/>
  <c r="Q1209" i="16" s="1"/>
  <c r="H1257" i="26"/>
  <c r="N1257" i="16" s="1"/>
  <c r="Q1257" i="16" s="1"/>
  <c r="G1305" i="26"/>
  <c r="H1305" i="26" s="1"/>
  <c r="N1305" i="16" s="1"/>
  <c r="G1465" i="26"/>
  <c r="H1465" i="26" s="1"/>
  <c r="N1465" i="16" s="1"/>
  <c r="H1521" i="26"/>
  <c r="N1521" i="16" s="1"/>
  <c r="H1002" i="26"/>
  <c r="N1002" i="16" s="1"/>
  <c r="G1050" i="26"/>
  <c r="H1050" i="26" s="1"/>
  <c r="N1050" i="16" s="1"/>
  <c r="G1098" i="26"/>
  <c r="H1098" i="26" s="1"/>
  <c r="N1098" i="16" s="1"/>
  <c r="G1162" i="26"/>
  <c r="H1162" i="26" s="1"/>
  <c r="N1162" i="16" s="1"/>
  <c r="G1226" i="26"/>
  <c r="H1226" i="26" s="1"/>
  <c r="N1226" i="16" s="1"/>
  <c r="G1338" i="26"/>
  <c r="H1338" i="26" s="1"/>
  <c r="N1338" i="16" s="1"/>
  <c r="G1394" i="26"/>
  <c r="H1394" i="26" s="1"/>
  <c r="N1394" i="16" s="1"/>
  <c r="H1450" i="26"/>
  <c r="N1450" i="16" s="1"/>
  <c r="G1498" i="26"/>
  <c r="H1498" i="26" s="1"/>
  <c r="N1498" i="16" s="1"/>
  <c r="G971" i="26"/>
  <c r="H971" i="26" s="1"/>
  <c r="N971" i="16" s="1"/>
  <c r="H1027" i="26"/>
  <c r="N1027" i="16" s="1"/>
  <c r="G1083" i="26"/>
  <c r="H1083" i="26" s="1"/>
  <c r="N1083" i="16" s="1"/>
  <c r="G1147" i="26"/>
  <c r="H1147" i="26" s="1"/>
  <c r="N1147" i="16" s="1"/>
  <c r="G1211" i="26"/>
  <c r="H1211" i="26" s="1"/>
  <c r="N1211" i="16" s="1"/>
  <c r="G1267" i="26"/>
  <c r="H1267" i="26" s="1"/>
  <c r="N1267" i="16" s="1"/>
  <c r="H1331" i="26"/>
  <c r="N1331" i="16" s="1"/>
  <c r="H1387" i="26"/>
  <c r="N1387" i="16" s="1"/>
  <c r="G1427" i="26"/>
  <c r="H1427" i="26" s="1"/>
  <c r="N1427" i="16" s="1"/>
  <c r="H1475" i="26"/>
  <c r="N1475" i="16" s="1"/>
  <c r="G1523" i="26"/>
  <c r="H1523" i="26" s="1"/>
  <c r="N1523" i="16" s="1"/>
  <c r="G1004" i="26"/>
  <c r="H1004" i="26" s="1"/>
  <c r="N1004" i="16" s="1"/>
  <c r="G1068" i="26"/>
  <c r="H1068" i="26" s="1"/>
  <c r="N1068" i="16" s="1"/>
  <c r="H1132" i="26"/>
  <c r="N1132" i="16" s="1"/>
  <c r="G1180" i="26"/>
  <c r="H1180" i="26" s="1"/>
  <c r="N1180" i="16" s="1"/>
  <c r="G1244" i="26"/>
  <c r="H1244" i="26" s="1"/>
  <c r="N1244" i="16" s="1"/>
  <c r="G1292" i="26"/>
  <c r="H1292" i="26" s="1"/>
  <c r="N1292" i="16" s="1"/>
  <c r="G1340" i="26"/>
  <c r="H1340" i="26" s="1"/>
  <c r="N1340" i="16" s="1"/>
  <c r="G1388" i="26"/>
  <c r="H1388" i="26" s="1"/>
  <c r="N1388" i="16" s="1"/>
  <c r="G1444" i="26"/>
  <c r="H1444" i="26" s="1"/>
  <c r="N1444" i="16" s="1"/>
  <c r="G1492" i="26"/>
  <c r="H1492" i="26" s="1"/>
  <c r="N1492" i="16" s="1"/>
  <c r="G973" i="26"/>
  <c r="H973" i="26" s="1"/>
  <c r="N973" i="16" s="1"/>
  <c r="G1077" i="26"/>
  <c r="H1077" i="26" s="1"/>
  <c r="N1077" i="16" s="1"/>
  <c r="Q1077" i="16" s="1"/>
  <c r="G1125" i="26"/>
  <c r="H1125" i="26" s="1"/>
  <c r="N1125" i="16" s="1"/>
  <c r="G1173" i="26"/>
  <c r="H1173" i="26" s="1"/>
  <c r="N1173" i="16" s="1"/>
  <c r="G1221" i="26"/>
  <c r="H1221" i="26" s="1"/>
  <c r="N1221" i="16" s="1"/>
  <c r="Q1221" i="16" s="1"/>
  <c r="G1285" i="26"/>
  <c r="H1285" i="26" s="1"/>
  <c r="N1285" i="16" s="1"/>
  <c r="G1341" i="26"/>
  <c r="H1341" i="26" s="1"/>
  <c r="N1341" i="16" s="1"/>
  <c r="G1389" i="26"/>
  <c r="H1389" i="26" s="1"/>
  <c r="N1389" i="16" s="1"/>
  <c r="Q1389" i="16" s="1"/>
  <c r="H1445" i="26"/>
  <c r="N1445" i="16" s="1"/>
  <c r="G1493" i="26"/>
  <c r="H1493" i="26" s="1"/>
  <c r="N1493" i="16" s="1"/>
  <c r="G974" i="26"/>
  <c r="H974" i="26" s="1"/>
  <c r="N974" i="16" s="1"/>
  <c r="H1022" i="26"/>
  <c r="N1022" i="16" s="1"/>
  <c r="H1070" i="26"/>
  <c r="N1070" i="16" s="1"/>
  <c r="G1118" i="26"/>
  <c r="H1118" i="26" s="1"/>
  <c r="N1118" i="16" s="1"/>
  <c r="G1166" i="26"/>
  <c r="H1166" i="26" s="1"/>
  <c r="N1166" i="16" s="1"/>
  <c r="G1230" i="26"/>
  <c r="H1230" i="26" s="1"/>
  <c r="N1230" i="16" s="1"/>
  <c r="G1294" i="26"/>
  <c r="H1294" i="26" s="1"/>
  <c r="N1294" i="16" s="1"/>
  <c r="G1350" i="26"/>
  <c r="H1350" i="26" s="1"/>
  <c r="N1350" i="16" s="1"/>
  <c r="G1406" i="26"/>
  <c r="H1406" i="26" s="1"/>
  <c r="N1406" i="16" s="1"/>
  <c r="H1470" i="26"/>
  <c r="N1470" i="16" s="1"/>
  <c r="G1526" i="26"/>
  <c r="H1526" i="26" s="1"/>
  <c r="N1526" i="16" s="1"/>
  <c r="G1015" i="26"/>
  <c r="H1015" i="26" s="1"/>
  <c r="N1015" i="16" s="1"/>
  <c r="G1071" i="26"/>
  <c r="H1071" i="26" s="1"/>
  <c r="N1071" i="16" s="1"/>
  <c r="G1127" i="26"/>
  <c r="H1127" i="26" s="1"/>
  <c r="N1127" i="16" s="1"/>
  <c r="G1183" i="26"/>
  <c r="H1183" i="26" s="1"/>
  <c r="N1183" i="16" s="1"/>
  <c r="G1247" i="26"/>
  <c r="H1247" i="26" s="1"/>
  <c r="N1247" i="16" s="1"/>
  <c r="G1303" i="26"/>
  <c r="H1303" i="26" s="1"/>
  <c r="N1303" i="16" s="1"/>
  <c r="G1359" i="26"/>
  <c r="H1359" i="26" s="1"/>
  <c r="N1359" i="16" s="1"/>
  <c r="G1423" i="26"/>
  <c r="H1423" i="26" s="1"/>
  <c r="N1423" i="16" s="1"/>
  <c r="G1487" i="26"/>
  <c r="H1487" i="26" s="1"/>
  <c r="N1487" i="16" s="1"/>
  <c r="G976" i="26"/>
  <c r="H976" i="26" s="1"/>
  <c r="N976" i="16" s="1"/>
  <c r="G1032" i="26"/>
  <c r="H1032" i="26" s="1"/>
  <c r="N1032" i="16" s="1"/>
  <c r="G1096" i="26"/>
  <c r="H1096" i="26" s="1"/>
  <c r="N1096" i="16" s="1"/>
  <c r="G1160" i="26"/>
  <c r="H1160" i="26"/>
  <c r="N1160" i="16" s="1"/>
  <c r="G1224" i="26"/>
  <c r="H1224" i="26" s="1"/>
  <c r="N1224" i="16" s="1"/>
  <c r="G1280" i="26"/>
  <c r="H1280" i="26" s="1"/>
  <c r="N1280" i="16" s="1"/>
  <c r="G1344" i="26"/>
  <c r="H1344" i="26" s="1"/>
  <c r="N1344" i="16" s="1"/>
  <c r="G1408" i="26"/>
  <c r="H1408" i="26" s="1"/>
  <c r="N1408" i="16" s="1"/>
  <c r="G1472" i="26"/>
  <c r="H1472" i="26" s="1"/>
  <c r="N1472" i="16" s="1"/>
  <c r="G1528" i="26"/>
  <c r="H1528" i="26" s="1"/>
  <c r="N1528" i="16" s="1"/>
  <c r="G978" i="26"/>
  <c r="H978" i="26" s="1"/>
  <c r="N978" i="16" s="1"/>
  <c r="G1115" i="26"/>
  <c r="H1115" i="26" s="1"/>
  <c r="N1115" i="16" s="1"/>
  <c r="G1403" i="26"/>
  <c r="H1403" i="26" s="1"/>
  <c r="N1403" i="16" s="1"/>
  <c r="G972" i="26"/>
  <c r="H972" i="26" s="1"/>
  <c r="N972" i="16" s="1"/>
  <c r="G1212" i="26"/>
  <c r="H1212" i="26" s="1"/>
  <c r="N1212" i="16" s="1"/>
  <c r="G1364" i="26"/>
  <c r="H1364" i="26" s="1"/>
  <c r="N1364" i="16" s="1"/>
  <c r="G1524" i="26"/>
  <c r="H1524" i="26" s="1"/>
  <c r="N1524" i="16" s="1"/>
  <c r="G1317" i="26"/>
  <c r="H1317" i="26" s="1"/>
  <c r="N1317" i="16" s="1"/>
  <c r="G1039" i="26"/>
  <c r="H1039" i="26" s="1"/>
  <c r="N1039" i="16" s="1"/>
  <c r="G1192" i="26"/>
  <c r="H1192" i="26" s="1"/>
  <c r="N1192" i="16" s="1"/>
  <c r="G961" i="26"/>
  <c r="H961" i="26" s="1"/>
  <c r="N961" i="16" s="1"/>
  <c r="G1057" i="26"/>
  <c r="H1057" i="26" s="1"/>
  <c r="N1057" i="16" s="1"/>
  <c r="G1153" i="26"/>
  <c r="H1153" i="26" s="1"/>
  <c r="N1153" i="16" s="1"/>
  <c r="G1217" i="26"/>
  <c r="H1217" i="26" s="1"/>
  <c r="N1217" i="16" s="1"/>
  <c r="G1313" i="26"/>
  <c r="H1313" i="26" s="1"/>
  <c r="N1313" i="16" s="1"/>
  <c r="G1409" i="26"/>
  <c r="H1409" i="26" s="1"/>
  <c r="N1409" i="16" s="1"/>
  <c r="G1473" i="26"/>
  <c r="H1473" i="26" s="1"/>
  <c r="N1473" i="16" s="1"/>
  <c r="Q1473" i="16" s="1"/>
  <c r="G1106" i="26"/>
  <c r="H1106" i="26" s="1"/>
  <c r="N1106" i="16" s="1"/>
  <c r="G1170" i="26"/>
  <c r="H1170" i="26" s="1"/>
  <c r="N1170" i="16" s="1"/>
  <c r="G1234" i="26"/>
  <c r="H1234" i="26" s="1"/>
  <c r="N1234" i="16" s="1"/>
  <c r="G1282" i="26"/>
  <c r="H1282" i="26" s="1"/>
  <c r="N1282" i="16" s="1"/>
  <c r="G1346" i="26"/>
  <c r="H1346" i="26" s="1"/>
  <c r="N1346" i="16" s="1"/>
  <c r="G1402" i="26"/>
  <c r="H1402" i="26" s="1"/>
  <c r="N1402" i="16" s="1"/>
  <c r="G979" i="26"/>
  <c r="H979" i="26" s="1"/>
  <c r="N979" i="16" s="1"/>
  <c r="G1091" i="26"/>
  <c r="H1091" i="26" s="1"/>
  <c r="N1091" i="16" s="1"/>
  <c r="G1155" i="26"/>
  <c r="H1155" i="26" s="1"/>
  <c r="N1155" i="16" s="1"/>
  <c r="G1275" i="26"/>
  <c r="H1275" i="26" s="1"/>
  <c r="N1275" i="16" s="1"/>
  <c r="G1435" i="26"/>
  <c r="H1435" i="26" s="1"/>
  <c r="N1435" i="16" s="1"/>
  <c r="G1531" i="26"/>
  <c r="H1531" i="26" s="1"/>
  <c r="N1531" i="16" s="1"/>
  <c r="G1012" i="26"/>
  <c r="H1012" i="26" s="1"/>
  <c r="N1012" i="16" s="1"/>
  <c r="G1076" i="26"/>
  <c r="H1076" i="26" s="1"/>
  <c r="N1076" i="16" s="1"/>
  <c r="G1188" i="26"/>
  <c r="H1188" i="26" s="1"/>
  <c r="N1188" i="16" s="1"/>
  <c r="G1252" i="26"/>
  <c r="H1252" i="26" s="1"/>
  <c r="N1252" i="16" s="1"/>
  <c r="G1300" i="26"/>
  <c r="H1300" i="26" s="1"/>
  <c r="N1300" i="16" s="1"/>
  <c r="G1396" i="26"/>
  <c r="H1396" i="26" s="1"/>
  <c r="N1396" i="16" s="1"/>
  <c r="G1500" i="26"/>
  <c r="H1500" i="26" s="1"/>
  <c r="N1500" i="16" s="1"/>
  <c r="G981" i="26"/>
  <c r="H981" i="26" s="1"/>
  <c r="N981" i="16" s="1"/>
  <c r="Q981" i="16" s="1"/>
  <c r="H1037" i="26"/>
  <c r="N1037" i="16" s="1"/>
  <c r="G1181" i="26"/>
  <c r="H1181" i="26" s="1"/>
  <c r="N1181" i="16" s="1"/>
  <c r="G1229" i="26"/>
  <c r="H1229" i="26" s="1"/>
  <c r="N1229" i="16" s="1"/>
  <c r="G1293" i="26"/>
  <c r="H1293" i="26" s="1"/>
  <c r="N1293" i="16" s="1"/>
  <c r="G1349" i="26"/>
  <c r="H1349" i="26" s="1"/>
  <c r="N1349" i="16" s="1"/>
  <c r="G1397" i="26"/>
  <c r="H1397" i="26" s="1"/>
  <c r="N1397" i="16" s="1"/>
  <c r="G1501" i="26"/>
  <c r="H1501" i="26" s="1"/>
  <c r="N1501" i="16" s="1"/>
  <c r="G982" i="26"/>
  <c r="H982" i="26" s="1"/>
  <c r="N982" i="16" s="1"/>
  <c r="G1174" i="26"/>
  <c r="H1174" i="26" s="1"/>
  <c r="N1174" i="16" s="1"/>
  <c r="G1238" i="26"/>
  <c r="H1238" i="26" s="1"/>
  <c r="N1238" i="16" s="1"/>
  <c r="G1302" i="26"/>
  <c r="H1302" i="26" s="1"/>
  <c r="N1302" i="16" s="1"/>
  <c r="G1358" i="26"/>
  <c r="H1358" i="26" s="1"/>
  <c r="N1358" i="16" s="1"/>
  <c r="G1414" i="26"/>
  <c r="H1414" i="26" s="1"/>
  <c r="N1414" i="16" s="1"/>
  <c r="G959" i="26"/>
  <c r="H959" i="26" s="1"/>
  <c r="N959" i="16" s="1"/>
  <c r="G1079" i="26"/>
  <c r="H1079" i="26" s="1"/>
  <c r="N1079" i="16" s="1"/>
  <c r="G1135" i="26"/>
  <c r="H1135" i="26" s="1"/>
  <c r="N1135" i="16" s="1"/>
  <c r="G1191" i="26"/>
  <c r="H1191" i="26" s="1"/>
  <c r="N1191" i="16" s="1"/>
  <c r="G1255" i="26"/>
  <c r="H1255" i="26" s="1"/>
  <c r="N1255" i="16" s="1"/>
  <c r="G1311" i="26"/>
  <c r="H1311" i="26" s="1"/>
  <c r="N1311" i="16" s="1"/>
  <c r="G1367" i="26"/>
  <c r="H1367" i="26" s="1"/>
  <c r="N1367" i="16" s="1"/>
  <c r="G1431" i="26"/>
  <c r="H1431" i="26" s="1"/>
  <c r="N1431" i="16" s="1"/>
  <c r="G1495" i="26"/>
  <c r="H1495" i="26" s="1"/>
  <c r="N1495" i="16" s="1"/>
  <c r="G984" i="26"/>
  <c r="H984" i="26" s="1"/>
  <c r="N984" i="16" s="1"/>
  <c r="G1040" i="26"/>
  <c r="H1040" i="26" s="1"/>
  <c r="N1040" i="16" s="1"/>
  <c r="G1104" i="26"/>
  <c r="H1104" i="26" s="1"/>
  <c r="N1104" i="16" s="1"/>
  <c r="G1168" i="26"/>
  <c r="H1168" i="26" s="1"/>
  <c r="N1168" i="16" s="1"/>
  <c r="G1232" i="26"/>
  <c r="H1232" i="26" s="1"/>
  <c r="N1232" i="16" s="1"/>
  <c r="G1288" i="26"/>
  <c r="H1288" i="26" s="1"/>
  <c r="N1288" i="16" s="1"/>
  <c r="G1352" i="26"/>
  <c r="H1352" i="26" s="1"/>
  <c r="N1352" i="16" s="1"/>
  <c r="G1416" i="26"/>
  <c r="H1416" i="26" s="1"/>
  <c r="N1416" i="16" s="1"/>
  <c r="G1480" i="26"/>
  <c r="H1480" i="26" s="1"/>
  <c r="N1480" i="16" s="1"/>
  <c r="G1513" i="26"/>
  <c r="H1513" i="26" s="1"/>
  <c r="N1513" i="16" s="1"/>
  <c r="G1337" i="26"/>
  <c r="H1337" i="26" s="1"/>
  <c r="N1337" i="16" s="1"/>
  <c r="G1426" i="26"/>
  <c r="H1426" i="26" s="1"/>
  <c r="N1426" i="16" s="1"/>
  <c r="G1179" i="26"/>
  <c r="H1179" i="26" s="1"/>
  <c r="N1179" i="16" s="1"/>
  <c r="G1499" i="26"/>
  <c r="H1499" i="26" s="1"/>
  <c r="N1499" i="16" s="1"/>
  <c r="H1469" i="26"/>
  <c r="N1469" i="16" s="1"/>
  <c r="G1198" i="26"/>
  <c r="H1198" i="26" s="1"/>
  <c r="N1198" i="16" s="1"/>
  <c r="G1494" i="26"/>
  <c r="H1494" i="26" s="1"/>
  <c r="N1494" i="16" s="1"/>
  <c r="G1391" i="26"/>
  <c r="H1391" i="26" s="1"/>
  <c r="N1391" i="16" s="1"/>
  <c r="G1256" i="26"/>
  <c r="H1256" i="26" s="1"/>
  <c r="N1256" i="16" s="1"/>
  <c r="G969" i="26"/>
  <c r="H969" i="26" s="1"/>
  <c r="N969" i="16" s="1"/>
  <c r="G1009" i="26"/>
  <c r="H1009" i="26" s="1"/>
  <c r="N1009" i="16" s="1"/>
  <c r="G1065" i="26"/>
  <c r="H1065" i="26" s="1"/>
  <c r="N1065" i="16" s="1"/>
  <c r="Q1065" i="16" s="1"/>
  <c r="G1113" i="26"/>
  <c r="H1113" i="26" s="1"/>
  <c r="N1113" i="16" s="1"/>
  <c r="Q1113" i="16" s="1"/>
  <c r="G1161" i="26"/>
  <c r="H1161" i="26" s="1"/>
  <c r="N1161" i="16" s="1"/>
  <c r="Q1161" i="16" s="1"/>
  <c r="G1225" i="26"/>
  <c r="H1225" i="26" s="1"/>
  <c r="N1225" i="16" s="1"/>
  <c r="G1265" i="26"/>
  <c r="H1265" i="26" s="1"/>
  <c r="N1265" i="16" s="1"/>
  <c r="G1321" i="26"/>
  <c r="H1321" i="26" s="1"/>
  <c r="N1321" i="16" s="1"/>
  <c r="G1369" i="26"/>
  <c r="H1369" i="26" s="1"/>
  <c r="N1369" i="16" s="1"/>
  <c r="G1417" i="26"/>
  <c r="H1417" i="26" s="1"/>
  <c r="N1417" i="16" s="1"/>
  <c r="G1481" i="26"/>
  <c r="H1481" i="26" s="1"/>
  <c r="N1481" i="16" s="1"/>
  <c r="G962" i="26"/>
  <c r="H962" i="26" s="1"/>
  <c r="N962" i="16" s="1"/>
  <c r="G1010" i="26"/>
  <c r="H1010" i="26" s="1"/>
  <c r="N1010" i="16" s="1"/>
  <c r="G1058" i="26"/>
  <c r="H1058" i="26" s="1"/>
  <c r="N1058" i="16" s="1"/>
  <c r="G1114" i="26"/>
  <c r="H1114" i="26" s="1"/>
  <c r="N1114" i="16" s="1"/>
  <c r="G1178" i="26"/>
  <c r="H1178" i="26" s="1"/>
  <c r="N1178" i="16" s="1"/>
  <c r="G1242" i="26"/>
  <c r="H1242" i="26" s="1"/>
  <c r="N1242" i="16" s="1"/>
  <c r="G1290" i="26"/>
  <c r="H1290" i="26"/>
  <c r="N1290" i="16" s="1"/>
  <c r="G1354" i="26"/>
  <c r="H1354" i="26" s="1"/>
  <c r="N1354" i="16" s="1"/>
  <c r="G1410" i="26"/>
  <c r="H1410" i="26" s="1"/>
  <c r="N1410" i="16" s="1"/>
  <c r="G1458" i="26"/>
  <c r="H1458" i="26" s="1"/>
  <c r="N1458" i="16" s="1"/>
  <c r="G1506" i="26"/>
  <c r="H1506" i="26" s="1"/>
  <c r="N1506" i="16" s="1"/>
  <c r="G987" i="26"/>
  <c r="H987" i="26" s="1"/>
  <c r="N987" i="16" s="1"/>
  <c r="G1035" i="26"/>
  <c r="H1035" i="26" s="1"/>
  <c r="N1035" i="16" s="1"/>
  <c r="G1099" i="26"/>
  <c r="H1099" i="26" s="1"/>
  <c r="N1099" i="16" s="1"/>
  <c r="G1163" i="26"/>
  <c r="H1163" i="26" s="1"/>
  <c r="N1163" i="16" s="1"/>
  <c r="G1219" i="26"/>
  <c r="H1219" i="26" s="1"/>
  <c r="N1219" i="16" s="1"/>
  <c r="G1283" i="26"/>
  <c r="H1283" i="26" s="1"/>
  <c r="N1283" i="16" s="1"/>
  <c r="G1339" i="26"/>
  <c r="H1339" i="26" s="1"/>
  <c r="N1339" i="16" s="1"/>
  <c r="H1395" i="26"/>
  <c r="N1395" i="16" s="1"/>
  <c r="G1443" i="26"/>
  <c r="H1443" i="26" s="1"/>
  <c r="N1443" i="16" s="1"/>
  <c r="G1483" i="26"/>
  <c r="H1483" i="26" s="1"/>
  <c r="N1483" i="16" s="1"/>
  <c r="H964" i="26"/>
  <c r="N964" i="16" s="1"/>
  <c r="G1020" i="26"/>
  <c r="H1020" i="26"/>
  <c r="N1020" i="16" s="1"/>
  <c r="G1084" i="26"/>
  <c r="H1084" i="26" s="1"/>
  <c r="N1084" i="16" s="1"/>
  <c r="G1140" i="26"/>
  <c r="H1140" i="26" s="1"/>
  <c r="N1140" i="16" s="1"/>
  <c r="G1196" i="26"/>
  <c r="H1196" i="26" s="1"/>
  <c r="N1196" i="16" s="1"/>
  <c r="G1260" i="26"/>
  <c r="H1260" i="26" s="1"/>
  <c r="N1260" i="16" s="1"/>
  <c r="G1308" i="26"/>
  <c r="H1308" i="26" s="1"/>
  <c r="N1308" i="16" s="1"/>
  <c r="G1348" i="26"/>
  <c r="H1348" i="26" s="1"/>
  <c r="N1348" i="16" s="1"/>
  <c r="G1404" i="26"/>
  <c r="H1404" i="26" s="1"/>
  <c r="N1404" i="16" s="1"/>
  <c r="G1452" i="26"/>
  <c r="H1452" i="26" s="1"/>
  <c r="N1452" i="16" s="1"/>
  <c r="G1508" i="26"/>
  <c r="H1508" i="26" s="1"/>
  <c r="N1508" i="16" s="1"/>
  <c r="G989" i="26"/>
  <c r="H989" i="26" s="1"/>
  <c r="N989" i="16" s="1"/>
  <c r="G1045" i="26"/>
  <c r="H1045" i="26" s="1"/>
  <c r="N1045" i="16" s="1"/>
  <c r="G1085" i="26"/>
  <c r="H1085" i="26" s="1"/>
  <c r="N1085" i="16" s="1"/>
  <c r="G1133" i="26"/>
  <c r="H1133" i="26" s="1"/>
  <c r="N1133" i="16" s="1"/>
  <c r="H1189" i="26"/>
  <c r="N1189" i="16" s="1"/>
  <c r="G1237" i="26"/>
  <c r="H1237" i="26" s="1"/>
  <c r="N1237" i="16" s="1"/>
  <c r="G1301" i="26"/>
  <c r="H1301" i="26" s="1"/>
  <c r="N1301" i="16" s="1"/>
  <c r="G1357" i="26"/>
  <c r="H1357" i="26" s="1"/>
  <c r="N1357" i="16" s="1"/>
  <c r="H1405" i="26"/>
  <c r="N1405" i="16" s="1"/>
  <c r="G1453" i="26"/>
  <c r="H1453" i="26" s="1"/>
  <c r="N1453" i="16" s="1"/>
  <c r="G1509" i="26"/>
  <c r="H1509" i="26" s="1"/>
  <c r="N1509" i="16" s="1"/>
  <c r="Q1509" i="16" s="1"/>
  <c r="G990" i="26"/>
  <c r="H990" i="26" s="1"/>
  <c r="N990" i="16" s="1"/>
  <c r="G1030" i="26"/>
  <c r="H1030" i="26" s="1"/>
  <c r="N1030" i="16" s="1"/>
  <c r="G1078" i="26"/>
  <c r="H1078" i="26" s="1"/>
  <c r="N1078" i="16" s="1"/>
  <c r="G1126" i="26"/>
  <c r="H1126" i="26" s="1"/>
  <c r="N1126" i="16" s="1"/>
  <c r="G1182" i="26"/>
  <c r="H1182" i="26" s="1"/>
  <c r="N1182" i="16" s="1"/>
  <c r="G1246" i="26"/>
  <c r="H1246" i="26" s="1"/>
  <c r="N1246" i="16" s="1"/>
  <c r="G1310" i="26"/>
  <c r="H1310" i="26" s="1"/>
  <c r="N1310" i="16" s="1"/>
  <c r="G1366" i="26"/>
  <c r="H1366" i="26" s="1"/>
  <c r="N1366" i="16" s="1"/>
  <c r="G1422" i="26"/>
  <c r="H1422" i="26" s="1"/>
  <c r="N1422" i="16" s="1"/>
  <c r="G1478" i="26"/>
  <c r="H1478" i="26" s="1"/>
  <c r="N1478" i="16" s="1"/>
  <c r="G967" i="26"/>
  <c r="H967" i="26" s="1"/>
  <c r="N967" i="16" s="1"/>
  <c r="H1087" i="26"/>
  <c r="N1087" i="16" s="1"/>
  <c r="G1143" i="26"/>
  <c r="H1143" i="26" s="1"/>
  <c r="N1143" i="16" s="1"/>
  <c r="G1199" i="26"/>
  <c r="H1199" i="26" s="1"/>
  <c r="N1199" i="16" s="1"/>
  <c r="G1263" i="26"/>
  <c r="H1263" i="26" s="1"/>
  <c r="N1263" i="16" s="1"/>
  <c r="G1319" i="26"/>
  <c r="H1319" i="26" s="1"/>
  <c r="N1319" i="16" s="1"/>
  <c r="G1375" i="26"/>
  <c r="H1375" i="26" s="1"/>
  <c r="N1375" i="16" s="1"/>
  <c r="G1439" i="26"/>
  <c r="H1439" i="26" s="1"/>
  <c r="N1439" i="16" s="1"/>
  <c r="G1503" i="26"/>
  <c r="H1503" i="26" s="1"/>
  <c r="N1503" i="16" s="1"/>
  <c r="G992" i="26"/>
  <c r="H992" i="26" s="1"/>
  <c r="N992" i="16" s="1"/>
  <c r="G1048" i="26"/>
  <c r="H1048" i="26" s="1"/>
  <c r="N1048" i="16" s="1"/>
  <c r="G1112" i="26"/>
  <c r="H1112" i="26" s="1"/>
  <c r="N1112" i="16" s="1"/>
  <c r="G1176" i="26"/>
  <c r="H1176" i="26" s="1"/>
  <c r="N1176" i="16" s="1"/>
  <c r="G1240" i="26"/>
  <c r="H1240" i="26" s="1"/>
  <c r="N1240" i="16" s="1"/>
  <c r="G1296" i="26"/>
  <c r="H1296" i="26" s="1"/>
  <c r="N1296" i="16" s="1"/>
  <c r="G1360" i="26"/>
  <c r="H1360" i="26" s="1"/>
  <c r="N1360" i="16" s="1"/>
  <c r="G1424" i="26"/>
  <c r="H1424" i="26" s="1"/>
  <c r="N1424" i="16" s="1"/>
  <c r="G1488" i="26"/>
  <c r="H1488" i="26" s="1"/>
  <c r="N1488" i="16" s="1"/>
  <c r="G1529" i="26"/>
  <c r="H1529" i="26" s="1"/>
  <c r="N1529" i="16" s="1"/>
  <c r="G1177" i="26"/>
  <c r="H1177" i="26" s="1"/>
  <c r="N1177" i="16" s="1"/>
  <c r="G1130" i="26"/>
  <c r="H1130" i="26" s="1"/>
  <c r="N1130" i="16" s="1"/>
  <c r="G1370" i="26"/>
  <c r="H1370" i="26" s="1"/>
  <c r="N1370" i="16" s="1"/>
  <c r="G1051" i="26"/>
  <c r="H1051" i="26" s="1"/>
  <c r="N1051" i="16" s="1"/>
  <c r="G1355" i="26"/>
  <c r="H1355" i="26" s="1"/>
  <c r="N1355" i="16" s="1"/>
  <c r="G1100" i="26"/>
  <c r="H1100" i="26" s="1"/>
  <c r="N1100" i="16" s="1"/>
  <c r="G1468" i="26"/>
  <c r="H1468" i="26" s="1"/>
  <c r="N1468" i="16" s="1"/>
  <c r="G1197" i="26"/>
  <c r="H1197" i="26" s="1"/>
  <c r="N1197" i="16" s="1"/>
  <c r="Q1197" i="16" s="1"/>
  <c r="G1326" i="26"/>
  <c r="H1326" i="26" s="1"/>
  <c r="N1326" i="16" s="1"/>
  <c r="G983" i="26"/>
  <c r="H983" i="26" s="1"/>
  <c r="N983" i="16" s="1"/>
  <c r="G1335" i="26"/>
  <c r="H1335" i="26" s="1"/>
  <c r="N1335" i="16" s="1"/>
  <c r="G1064" i="26"/>
  <c r="H1064" i="26" s="1"/>
  <c r="N1064" i="16" s="1"/>
  <c r="G1440" i="26"/>
  <c r="H1440" i="26" s="1"/>
  <c r="N1440" i="16" s="1"/>
  <c r="H977" i="26"/>
  <c r="N977" i="16" s="1"/>
  <c r="H1017" i="26"/>
  <c r="N1017" i="16" s="1"/>
  <c r="Q1017" i="16" s="1"/>
  <c r="G1073" i="26"/>
  <c r="H1073" i="26" s="1"/>
  <c r="N1073" i="16" s="1"/>
  <c r="G1121" i="26"/>
  <c r="H1121" i="26" s="1"/>
  <c r="N1121" i="16" s="1"/>
  <c r="G1169" i="26"/>
  <c r="H1169" i="26" s="1"/>
  <c r="N1169" i="16" s="1"/>
  <c r="H1233" i="26"/>
  <c r="N1233" i="16" s="1"/>
  <c r="Q1233" i="16" s="1"/>
  <c r="H1273" i="26"/>
  <c r="N1273" i="16" s="1"/>
  <c r="G1329" i="26"/>
  <c r="H1329" i="26" s="1"/>
  <c r="N1329" i="16" s="1"/>
  <c r="Q1329" i="16" s="1"/>
  <c r="G1377" i="26"/>
  <c r="H1377" i="26" s="1"/>
  <c r="N1377" i="16" s="1"/>
  <c r="G1425" i="26"/>
  <c r="H1425" i="26" s="1"/>
  <c r="N1425" i="16" s="1"/>
  <c r="Q1425" i="16" s="1"/>
  <c r="H1489" i="26"/>
  <c r="N1489" i="16" s="1"/>
  <c r="G970" i="26"/>
  <c r="H970" i="26" s="1"/>
  <c r="N970" i="16" s="1"/>
  <c r="H1018" i="26"/>
  <c r="N1018" i="16" s="1"/>
  <c r="G1066" i="26"/>
  <c r="H1066" i="26" s="1"/>
  <c r="N1066" i="16" s="1"/>
  <c r="G1122" i="26"/>
  <c r="H1122" i="26" s="1"/>
  <c r="N1122" i="16" s="1"/>
  <c r="G1186" i="26"/>
  <c r="H1186" i="26" s="1"/>
  <c r="N1186" i="16" s="1"/>
  <c r="H1250" i="26"/>
  <c r="N1250" i="16" s="1"/>
  <c r="G1298" i="26"/>
  <c r="H1298" i="26" s="1"/>
  <c r="N1298" i="16" s="1"/>
  <c r="G1362" i="26"/>
  <c r="H1362" i="26" s="1"/>
  <c r="N1362" i="16" s="1"/>
  <c r="G1418" i="26"/>
  <c r="H1418" i="26" s="1"/>
  <c r="N1418" i="16" s="1"/>
  <c r="H1466" i="26"/>
  <c r="N1466" i="16" s="1"/>
  <c r="H1514" i="26"/>
  <c r="N1514" i="16" s="1"/>
  <c r="G995" i="26"/>
  <c r="H995" i="26" s="1"/>
  <c r="N995" i="16" s="1"/>
  <c r="G1043" i="26"/>
  <c r="H1043" i="26" s="1"/>
  <c r="N1043" i="16" s="1"/>
  <c r="G1107" i="26"/>
  <c r="H1107" i="26" s="1"/>
  <c r="N1107" i="16" s="1"/>
  <c r="G1171" i="26"/>
  <c r="H1171" i="26" s="1"/>
  <c r="N1171" i="16" s="1"/>
  <c r="G1227" i="26"/>
  <c r="H1227" i="26" s="1"/>
  <c r="N1227" i="16" s="1"/>
  <c r="G1291" i="26"/>
  <c r="H1291" i="26" s="1"/>
  <c r="N1291" i="16" s="1"/>
  <c r="G1347" i="26"/>
  <c r="H1347" i="26" s="1"/>
  <c r="N1347" i="16" s="1"/>
  <c r="H1451" i="26"/>
  <c r="N1451" i="16" s="1"/>
  <c r="G1491" i="26"/>
  <c r="H1491" i="26" s="1"/>
  <c r="N1491" i="16" s="1"/>
  <c r="G1028" i="26"/>
  <c r="H1028" i="26" s="1"/>
  <c r="N1028" i="16" s="1"/>
  <c r="G1092" i="26"/>
  <c r="H1092" i="26" s="1"/>
  <c r="N1092" i="16" s="1"/>
  <c r="G1148" i="26"/>
  <c r="H1148" i="26" s="1"/>
  <c r="N1148" i="16" s="1"/>
  <c r="G1204" i="26"/>
  <c r="H1204" i="26" s="1"/>
  <c r="N1204" i="16" s="1"/>
  <c r="H1268" i="26"/>
  <c r="N1268" i="16" s="1"/>
  <c r="G1316" i="26"/>
  <c r="H1316" i="26" s="1"/>
  <c r="N1316" i="16" s="1"/>
  <c r="G1356" i="26"/>
  <c r="H1356" i="26" s="1"/>
  <c r="N1356" i="16" s="1"/>
  <c r="H1412" i="26"/>
  <c r="N1412" i="16" s="1"/>
  <c r="G1460" i="26"/>
  <c r="H1460" i="26" s="1"/>
  <c r="N1460" i="16" s="1"/>
  <c r="G1516" i="26"/>
  <c r="H1516" i="26" s="1"/>
  <c r="N1516" i="16" s="1"/>
  <c r="G997" i="26"/>
  <c r="H997" i="26" s="1"/>
  <c r="N997" i="16" s="1"/>
  <c r="G1053" i="26"/>
  <c r="H1053" i="26" s="1"/>
  <c r="N1053" i="16" s="1"/>
  <c r="Q1053" i="16" s="1"/>
  <c r="G1093" i="26"/>
  <c r="H1093" i="26" s="1"/>
  <c r="N1093" i="16" s="1"/>
  <c r="G1141" i="26"/>
  <c r="H1141" i="26" s="1"/>
  <c r="N1141" i="16" s="1"/>
  <c r="G1245" i="26"/>
  <c r="H1245" i="26" s="1"/>
  <c r="N1245" i="16" s="1"/>
  <c r="Q1245" i="16" s="1"/>
  <c r="G1309" i="26"/>
  <c r="H1309" i="26" s="1"/>
  <c r="N1309" i="16" s="1"/>
  <c r="G1365" i="26"/>
  <c r="H1365" i="26"/>
  <c r="N1365" i="16" s="1"/>
  <c r="G1461" i="26"/>
  <c r="H1461" i="26" s="1"/>
  <c r="N1461" i="16" s="1"/>
  <c r="Q1461" i="16" s="1"/>
  <c r="H1517" i="26"/>
  <c r="N1517" i="16" s="1"/>
  <c r="H998" i="26"/>
  <c r="N998" i="16" s="1"/>
  <c r="G1038" i="26"/>
  <c r="H1038" i="26" s="1"/>
  <c r="N1038" i="16" s="1"/>
  <c r="H1086" i="26"/>
  <c r="N1086" i="16" s="1"/>
  <c r="G1134" i="26"/>
  <c r="H1134" i="26" s="1"/>
  <c r="N1134" i="16" s="1"/>
  <c r="G1190" i="26"/>
  <c r="H1190" i="26" s="1"/>
  <c r="N1190" i="16" s="1"/>
  <c r="G1254" i="26"/>
  <c r="H1254" i="26" s="1"/>
  <c r="N1254" i="16" s="1"/>
  <c r="G1318" i="26"/>
  <c r="H1318" i="26" s="1"/>
  <c r="N1318" i="16" s="1"/>
  <c r="G1374" i="26"/>
  <c r="H1374" i="26" s="1"/>
  <c r="N1374" i="16" s="1"/>
  <c r="G1430" i="26"/>
  <c r="H1430" i="26" s="1"/>
  <c r="N1430" i="16" s="1"/>
  <c r="G1486" i="26"/>
  <c r="H1486" i="26" s="1"/>
  <c r="N1486" i="16" s="1"/>
  <c r="G975" i="26"/>
  <c r="H975" i="26" s="1"/>
  <c r="N975" i="16" s="1"/>
  <c r="G1031" i="26"/>
  <c r="H1031" i="26" s="1"/>
  <c r="N1031" i="16" s="1"/>
  <c r="H1151" i="26"/>
  <c r="N1151" i="16" s="1"/>
  <c r="G1207" i="26"/>
  <c r="H1207" i="26" s="1"/>
  <c r="N1207" i="16" s="1"/>
  <c r="G1271" i="26"/>
  <c r="H1271" i="26" s="1"/>
  <c r="N1271" i="16" s="1"/>
  <c r="G1327" i="26"/>
  <c r="H1327" i="26" s="1"/>
  <c r="N1327" i="16" s="1"/>
  <c r="G1383" i="26"/>
  <c r="H1383" i="26" s="1"/>
  <c r="N1383" i="16" s="1"/>
  <c r="G1447" i="26"/>
  <c r="H1447" i="26" s="1"/>
  <c r="N1447" i="16" s="1"/>
  <c r="G1511" i="26"/>
  <c r="H1511" i="26" s="1"/>
  <c r="N1511" i="16" s="1"/>
  <c r="G1000" i="26"/>
  <c r="H1000" i="26" s="1"/>
  <c r="N1000" i="16" s="1"/>
  <c r="G1056" i="26"/>
  <c r="H1056" i="26" s="1"/>
  <c r="N1056" i="16" s="1"/>
  <c r="G1120" i="26"/>
  <c r="H1120" i="26" s="1"/>
  <c r="N1120" i="16" s="1"/>
  <c r="G1184" i="26"/>
  <c r="H1184" i="26" s="1"/>
  <c r="N1184" i="16" s="1"/>
  <c r="G1248" i="26"/>
  <c r="H1248" i="26" s="1"/>
  <c r="N1248" i="16" s="1"/>
  <c r="G1304" i="26"/>
  <c r="H1304" i="26" s="1"/>
  <c r="N1304" i="16" s="1"/>
  <c r="G1368" i="26"/>
  <c r="H1368" i="26" s="1"/>
  <c r="N1368" i="16" s="1"/>
  <c r="G1432" i="26"/>
  <c r="H1432" i="26" s="1"/>
  <c r="N1432" i="16" s="1"/>
  <c r="H1496" i="26"/>
  <c r="N1496" i="16" s="1"/>
  <c r="G1530" i="26"/>
  <c r="H1530" i="26" s="1"/>
  <c r="N1530" i="16" s="1"/>
  <c r="L1464" i="11"/>
  <c r="H1465" i="11"/>
  <c r="I1465" i="11" s="1"/>
  <c r="L1224" i="11"/>
  <c r="H1225" i="11"/>
  <c r="I1225" i="11" s="1"/>
  <c r="L1200" i="11"/>
  <c r="H1201" i="11"/>
  <c r="I1201" i="11" s="1"/>
  <c r="L1008" i="11"/>
  <c r="H1009" i="11"/>
  <c r="I1009" i="11" s="1"/>
  <c r="H1033" i="11"/>
  <c r="I1033" i="11" s="1"/>
  <c r="L1032" i="11"/>
  <c r="L1164" i="11"/>
  <c r="H1165" i="11"/>
  <c r="I1165" i="11" s="1"/>
  <c r="L1188" i="11"/>
  <c r="H1189" i="11"/>
  <c r="I1189" i="11" s="1"/>
  <c r="L1140" i="11"/>
  <c r="H1141" i="11"/>
  <c r="I1141" i="11" s="1"/>
  <c r="H1021" i="11"/>
  <c r="I1021" i="11" s="1"/>
  <c r="L1020" i="11"/>
  <c r="L1116" i="11"/>
  <c r="H1117" i="11"/>
  <c r="I1117" i="11" s="1"/>
  <c r="L1261" i="11"/>
  <c r="H1262" i="11"/>
  <c r="I1262" i="11" s="1"/>
  <c r="L1081" i="11"/>
  <c r="H1082" i="11"/>
  <c r="I1082" i="11" s="1"/>
  <c r="L1441" i="11"/>
  <c r="H1442" i="11"/>
  <c r="I1442" i="11" s="1"/>
  <c r="L1285" i="11"/>
  <c r="H1286" i="11"/>
  <c r="I1286" i="11" s="1"/>
  <c r="L1237" i="11"/>
  <c r="H1238" i="11"/>
  <c r="I1238" i="11" s="1"/>
  <c r="L1501" i="11"/>
  <c r="H1502" i="11"/>
  <c r="I1502" i="11" s="1"/>
  <c r="L1273" i="11"/>
  <c r="H1274" i="11"/>
  <c r="I1274" i="11" s="1"/>
  <c r="L1333" i="11"/>
  <c r="H1334" i="11"/>
  <c r="I1334" i="11" s="1"/>
  <c r="L1153" i="11"/>
  <c r="H1154" i="11"/>
  <c r="I1154" i="11" s="1"/>
  <c r="L1429" i="11"/>
  <c r="H1430" i="11"/>
  <c r="I1430" i="11" s="1"/>
  <c r="L1477" i="11"/>
  <c r="H1478" i="11"/>
  <c r="I1478" i="11" s="1"/>
  <c r="L1093" i="11"/>
  <c r="H1094" i="11"/>
  <c r="I1094" i="11" s="1"/>
  <c r="L1393" i="11"/>
  <c r="H1394" i="11"/>
  <c r="I1394" i="11" s="1"/>
  <c r="H1106" i="11"/>
  <c r="I1106" i="11" s="1"/>
  <c r="L1105" i="11"/>
  <c r="L1213" i="11"/>
  <c r="H1214" i="11"/>
  <c r="I1214" i="11" s="1"/>
  <c r="L1129" i="11"/>
  <c r="H1130" i="11"/>
  <c r="I1130" i="11" s="1"/>
  <c r="L1057" i="11"/>
  <c r="H1058" i="11"/>
  <c r="I1058" i="11" s="1"/>
  <c r="L1177" i="11"/>
  <c r="H1178" i="11"/>
  <c r="I1178" i="11" s="1"/>
  <c r="L1453" i="11"/>
  <c r="H1454" i="11"/>
  <c r="I1454" i="11" s="1"/>
  <c r="L1045" i="11"/>
  <c r="H1046" i="11"/>
  <c r="I1046" i="11" s="1"/>
  <c r="H974" i="11"/>
  <c r="I974" i="11" s="1"/>
  <c r="L973" i="11"/>
  <c r="F26" i="26"/>
  <c r="F34" i="26"/>
  <c r="F42" i="26"/>
  <c r="F50" i="26"/>
  <c r="F58" i="26"/>
  <c r="F66" i="26"/>
  <c r="F74" i="26"/>
  <c r="F82" i="26"/>
  <c r="F90" i="26"/>
  <c r="F98" i="26"/>
  <c r="F106" i="26"/>
  <c r="F114" i="26"/>
  <c r="F122" i="26"/>
  <c r="F130" i="26"/>
  <c r="F138" i="26"/>
  <c r="F146" i="26"/>
  <c r="F154" i="26"/>
  <c r="F162" i="26"/>
  <c r="F170" i="26"/>
  <c r="F178" i="26"/>
  <c r="F186" i="26"/>
  <c r="F194" i="26"/>
  <c r="F202" i="26"/>
  <c r="F210" i="26"/>
  <c r="F218" i="26"/>
  <c r="F226" i="26"/>
  <c r="F234" i="26"/>
  <c r="F242" i="26"/>
  <c r="F250" i="26"/>
  <c r="G250" i="26" s="1"/>
  <c r="F258" i="26"/>
  <c r="F266" i="26"/>
  <c r="F274" i="26"/>
  <c r="F282" i="26"/>
  <c r="F290" i="26"/>
  <c r="F298" i="26"/>
  <c r="F306" i="26"/>
  <c r="G306" i="26" s="1"/>
  <c r="F314" i="26"/>
  <c r="F322" i="26"/>
  <c r="F330" i="26"/>
  <c r="F338" i="26"/>
  <c r="G338" i="26" s="1"/>
  <c r="F346" i="26"/>
  <c r="F354" i="26"/>
  <c r="F362" i="26"/>
  <c r="F370" i="26"/>
  <c r="F378" i="26"/>
  <c r="F386" i="26"/>
  <c r="F394" i="26"/>
  <c r="F402" i="26"/>
  <c r="F410" i="26"/>
  <c r="F418" i="26"/>
  <c r="F426" i="26"/>
  <c r="F434" i="26"/>
  <c r="F442" i="26"/>
  <c r="G442" i="26" s="1"/>
  <c r="F450" i="26"/>
  <c r="F458" i="26"/>
  <c r="F466" i="26"/>
  <c r="F474" i="26"/>
  <c r="F482" i="26"/>
  <c r="F490" i="26"/>
  <c r="F498" i="26"/>
  <c r="F506" i="26"/>
  <c r="F514" i="26"/>
  <c r="F522" i="26"/>
  <c r="F530" i="26"/>
  <c r="F538" i="26"/>
  <c r="G538" i="26" s="1"/>
  <c r="F546" i="26"/>
  <c r="F554" i="26"/>
  <c r="F562" i="26"/>
  <c r="F570" i="26"/>
  <c r="F578" i="26"/>
  <c r="F586" i="26"/>
  <c r="F594" i="26"/>
  <c r="F602" i="26"/>
  <c r="F610" i="26"/>
  <c r="F618" i="26"/>
  <c r="F626" i="26"/>
  <c r="F634" i="26"/>
  <c r="F642" i="26"/>
  <c r="F650" i="26"/>
  <c r="F658" i="26"/>
  <c r="F666" i="26"/>
  <c r="F674" i="26"/>
  <c r="F682" i="26"/>
  <c r="F690" i="26"/>
  <c r="F698" i="26"/>
  <c r="F706" i="26"/>
  <c r="F714" i="26"/>
  <c r="F722" i="26"/>
  <c r="F730" i="26"/>
  <c r="F738" i="26"/>
  <c r="F746" i="26"/>
  <c r="F754" i="26"/>
  <c r="F762" i="26"/>
  <c r="F770" i="26"/>
  <c r="F778" i="26"/>
  <c r="F786" i="26"/>
  <c r="F794" i="26"/>
  <c r="F802" i="26"/>
  <c r="F810" i="26"/>
  <c r="F818" i="26"/>
  <c r="F826" i="26"/>
  <c r="F834" i="26"/>
  <c r="F842" i="26"/>
  <c r="F850" i="26"/>
  <c r="F858" i="26"/>
  <c r="F866" i="26"/>
  <c r="F874" i="26"/>
  <c r="F882" i="26"/>
  <c r="F890" i="26"/>
  <c r="F898" i="26"/>
  <c r="F906" i="26"/>
  <c r="F914" i="26"/>
  <c r="F922" i="26"/>
  <c r="F930" i="26"/>
  <c r="F938" i="26"/>
  <c r="F946" i="26"/>
  <c r="F954" i="26"/>
  <c r="F19" i="26"/>
  <c r="F43" i="26"/>
  <c r="F51" i="26"/>
  <c r="F59" i="26"/>
  <c r="F67" i="26"/>
  <c r="F75" i="26"/>
  <c r="F83" i="26"/>
  <c r="F91" i="26"/>
  <c r="F99" i="26"/>
  <c r="F107" i="26"/>
  <c r="F115" i="26"/>
  <c r="F123" i="26"/>
  <c r="F131" i="26"/>
  <c r="F139" i="26"/>
  <c r="F147" i="26"/>
  <c r="F155" i="26"/>
  <c r="F163" i="26"/>
  <c r="F171" i="26"/>
  <c r="F179" i="26"/>
  <c r="F187" i="26"/>
  <c r="F195" i="26"/>
  <c r="F203" i="26"/>
  <c r="G203" i="26" s="1"/>
  <c r="F211" i="26"/>
  <c r="G211" i="26" s="1"/>
  <c r="F219" i="26"/>
  <c r="F227" i="26"/>
  <c r="F235" i="26"/>
  <c r="F243" i="26"/>
  <c r="F251" i="26"/>
  <c r="F259" i="26"/>
  <c r="F267" i="26"/>
  <c r="F275" i="26"/>
  <c r="F283" i="26"/>
  <c r="G283" i="26" s="1"/>
  <c r="F291" i="26"/>
  <c r="F299" i="26"/>
  <c r="F307" i="26"/>
  <c r="F315" i="26"/>
  <c r="F323" i="26"/>
  <c r="F331" i="26"/>
  <c r="F339" i="26"/>
  <c r="F347" i="26"/>
  <c r="F355" i="26"/>
  <c r="G355" i="26" s="1"/>
  <c r="F363" i="26"/>
  <c r="F371" i="26"/>
  <c r="F379" i="26"/>
  <c r="G379" i="26" s="1"/>
  <c r="F387" i="26"/>
  <c r="F395" i="26"/>
  <c r="F403" i="26"/>
  <c r="F411" i="26"/>
  <c r="F419" i="26"/>
  <c r="F427" i="26"/>
  <c r="F435" i="26"/>
  <c r="F443" i="26"/>
  <c r="F451" i="26"/>
  <c r="G451" i="26" s="1"/>
  <c r="F459" i="26"/>
  <c r="F467" i="26"/>
  <c r="F475" i="26"/>
  <c r="G475" i="26" s="1"/>
  <c r="F483" i="26"/>
  <c r="F491" i="26"/>
  <c r="F499" i="26"/>
  <c r="F507" i="26"/>
  <c r="F515" i="26"/>
  <c r="G515" i="26" s="1"/>
  <c r="F523" i="26"/>
  <c r="F531" i="26"/>
  <c r="F539" i="26"/>
  <c r="G539" i="26" s="1"/>
  <c r="F547" i="26"/>
  <c r="F555" i="26"/>
  <c r="F563" i="26"/>
  <c r="F571" i="26"/>
  <c r="F579" i="26"/>
  <c r="G579" i="26" s="1"/>
  <c r="F587" i="26"/>
  <c r="F595" i="26"/>
  <c r="F603" i="26"/>
  <c r="G603" i="26" s="1"/>
  <c r="F611" i="26"/>
  <c r="F619" i="26"/>
  <c r="F627" i="26"/>
  <c r="F635" i="26"/>
  <c r="F643" i="26"/>
  <c r="G643" i="26" s="1"/>
  <c r="F651" i="26"/>
  <c r="F659" i="26"/>
  <c r="F667" i="26"/>
  <c r="F675" i="26"/>
  <c r="F683" i="26"/>
  <c r="G683" i="26" s="1"/>
  <c r="F691" i="26"/>
  <c r="G691" i="26" s="1"/>
  <c r="F699" i="26"/>
  <c r="F707" i="26"/>
  <c r="F715" i="26"/>
  <c r="F723" i="26"/>
  <c r="F731" i="26"/>
  <c r="F739" i="26"/>
  <c r="F747" i="26"/>
  <c r="F755" i="26"/>
  <c r="G755" i="26" s="1"/>
  <c r="F763" i="26"/>
  <c r="F771" i="26"/>
  <c r="G771" i="26" s="1"/>
  <c r="F779" i="26"/>
  <c r="F787" i="26"/>
  <c r="F795" i="26"/>
  <c r="F803" i="26"/>
  <c r="F811" i="26"/>
  <c r="F819" i="26"/>
  <c r="F827" i="26"/>
  <c r="F835" i="26"/>
  <c r="F843" i="26"/>
  <c r="G843" i="26" s="1"/>
  <c r="F851" i="26"/>
  <c r="F859" i="26"/>
  <c r="F867" i="26"/>
  <c r="F875" i="26"/>
  <c r="F883" i="26"/>
  <c r="F891" i="26"/>
  <c r="F899" i="26"/>
  <c r="F907" i="26"/>
  <c r="F915" i="26"/>
  <c r="F923" i="26"/>
  <c r="F931" i="26"/>
  <c r="F939" i="26"/>
  <c r="F947" i="26"/>
  <c r="G947" i="26" s="1"/>
  <c r="F955" i="26"/>
  <c r="F10" i="26"/>
  <c r="G10" i="26" s="1"/>
  <c r="F27" i="26"/>
  <c r="F12" i="26"/>
  <c r="F36" i="26"/>
  <c r="F60" i="26"/>
  <c r="F76" i="26"/>
  <c r="F100" i="26"/>
  <c r="F116" i="26"/>
  <c r="F124" i="26"/>
  <c r="F132" i="26"/>
  <c r="F140" i="26"/>
  <c r="G140" i="26" s="1"/>
  <c r="F148" i="26"/>
  <c r="F156" i="26"/>
  <c r="F164" i="26"/>
  <c r="F172" i="26"/>
  <c r="F180" i="26"/>
  <c r="F188" i="26"/>
  <c r="G188" i="26" s="1"/>
  <c r="F196" i="26"/>
  <c r="F204" i="26"/>
  <c r="F212" i="26"/>
  <c r="F220" i="26"/>
  <c r="F228" i="26"/>
  <c r="F236" i="26"/>
  <c r="F244" i="26"/>
  <c r="G244" i="26" s="1"/>
  <c r="F252" i="26"/>
  <c r="F260" i="26"/>
  <c r="G260" i="26" s="1"/>
  <c r="F268" i="26"/>
  <c r="F276" i="26"/>
  <c r="F284" i="26"/>
  <c r="G284" i="26" s="1"/>
  <c r="F292" i="26"/>
  <c r="F300" i="26"/>
  <c r="F308" i="26"/>
  <c r="F316" i="26"/>
  <c r="F324" i="26"/>
  <c r="F332" i="26"/>
  <c r="F340" i="26"/>
  <c r="F348" i="26"/>
  <c r="F356" i="26"/>
  <c r="F364" i="26"/>
  <c r="F372" i="26"/>
  <c r="F380" i="26"/>
  <c r="F388" i="26"/>
  <c r="F396" i="26"/>
  <c r="F404" i="26"/>
  <c r="F412" i="26"/>
  <c r="F420" i="26"/>
  <c r="G420" i="26" s="1"/>
  <c r="F428" i="26"/>
  <c r="F436" i="26"/>
  <c r="F444" i="26"/>
  <c r="G444" i="26" s="1"/>
  <c r="F452" i="26"/>
  <c r="F460" i="26"/>
  <c r="F468" i="26"/>
  <c r="F476" i="26"/>
  <c r="F484" i="26"/>
  <c r="F492" i="26"/>
  <c r="F500" i="26"/>
  <c r="F508" i="26"/>
  <c r="F516" i="26"/>
  <c r="G516" i="26" s="1"/>
  <c r="F524" i="26"/>
  <c r="F532" i="26"/>
  <c r="F540" i="26"/>
  <c r="G540" i="26" s="1"/>
  <c r="F548" i="26"/>
  <c r="G548" i="26" s="1"/>
  <c r="F556" i="26"/>
  <c r="F564" i="26"/>
  <c r="F572" i="26"/>
  <c r="F580" i="26"/>
  <c r="G580" i="26" s="1"/>
  <c r="F588" i="26"/>
  <c r="F596" i="26"/>
  <c r="F604" i="26"/>
  <c r="F612" i="26"/>
  <c r="F620" i="26"/>
  <c r="F628" i="26"/>
  <c r="F636" i="26"/>
  <c r="F644" i="26"/>
  <c r="F652" i="26"/>
  <c r="F660" i="26"/>
  <c r="F668" i="26"/>
  <c r="F676" i="26"/>
  <c r="F684" i="26"/>
  <c r="F692" i="26"/>
  <c r="F700" i="26"/>
  <c r="F708" i="26"/>
  <c r="F716" i="26"/>
  <c r="G716" i="26" s="1"/>
  <c r="F724" i="26"/>
  <c r="G724" i="26" s="1"/>
  <c r="F732" i="26"/>
  <c r="F740" i="26"/>
  <c r="F748" i="26"/>
  <c r="F756" i="26"/>
  <c r="F764" i="26"/>
  <c r="G764" i="26" s="1"/>
  <c r="F772" i="26"/>
  <c r="F780" i="26"/>
  <c r="F788" i="26"/>
  <c r="F796" i="26"/>
  <c r="F804" i="26"/>
  <c r="F812" i="26"/>
  <c r="G812" i="26" s="1"/>
  <c r="F820" i="26"/>
  <c r="F828" i="26"/>
  <c r="F836" i="26"/>
  <c r="F844" i="26"/>
  <c r="F852" i="26"/>
  <c r="F860" i="26"/>
  <c r="F868" i="26"/>
  <c r="F876" i="26"/>
  <c r="G876" i="26" s="1"/>
  <c r="F884" i="26"/>
  <c r="F892" i="26"/>
  <c r="F900" i="26"/>
  <c r="G900" i="26" s="1"/>
  <c r="F908" i="26"/>
  <c r="F916" i="26"/>
  <c r="F924" i="26"/>
  <c r="F932" i="26"/>
  <c r="F940" i="26"/>
  <c r="G940" i="26" s="1"/>
  <c r="F948" i="26"/>
  <c r="F956" i="26"/>
  <c r="F11" i="26"/>
  <c r="F35" i="26"/>
  <c r="F20" i="26"/>
  <c r="F28" i="26"/>
  <c r="F44" i="26"/>
  <c r="F52" i="26"/>
  <c r="F68" i="26"/>
  <c r="F84" i="26"/>
  <c r="F92" i="26"/>
  <c r="F108" i="26"/>
  <c r="F13" i="26"/>
  <c r="G13" i="26" s="1"/>
  <c r="F21" i="26"/>
  <c r="G21" i="26" s="1"/>
  <c r="F29" i="26"/>
  <c r="F37" i="26"/>
  <c r="F45" i="26"/>
  <c r="F53" i="26"/>
  <c r="F61" i="26"/>
  <c r="G61" i="26" s="1"/>
  <c r="F69" i="26"/>
  <c r="F77" i="26"/>
  <c r="F85" i="26"/>
  <c r="F93" i="26"/>
  <c r="F101" i="26"/>
  <c r="F109" i="26"/>
  <c r="F117" i="26"/>
  <c r="F125" i="26"/>
  <c r="F133" i="26"/>
  <c r="F141" i="26"/>
  <c r="F149" i="26"/>
  <c r="F157" i="26"/>
  <c r="F165" i="26"/>
  <c r="F173" i="26"/>
  <c r="F181" i="26"/>
  <c r="F189" i="26"/>
  <c r="F197" i="26"/>
  <c r="G197" i="26" s="1"/>
  <c r="F205" i="26"/>
  <c r="F213" i="26"/>
  <c r="F221" i="26"/>
  <c r="F229" i="26"/>
  <c r="F237" i="26"/>
  <c r="F245" i="26"/>
  <c r="F253" i="26"/>
  <c r="F261" i="26"/>
  <c r="G261" i="26" s="1"/>
  <c r="F269" i="26"/>
  <c r="F277" i="26"/>
  <c r="F285" i="26"/>
  <c r="F293" i="26"/>
  <c r="F301" i="26"/>
  <c r="F309" i="26"/>
  <c r="F317" i="26"/>
  <c r="F325" i="26"/>
  <c r="F333" i="26"/>
  <c r="F341" i="26"/>
  <c r="F349" i="26"/>
  <c r="F357" i="26"/>
  <c r="F365" i="26"/>
  <c r="F373" i="26"/>
  <c r="F381" i="26"/>
  <c r="F389" i="26"/>
  <c r="F397" i="26"/>
  <c r="F405" i="26"/>
  <c r="F413" i="26"/>
  <c r="F421" i="26"/>
  <c r="F429" i="26"/>
  <c r="G429" i="26" s="1"/>
  <c r="F437" i="26"/>
  <c r="F445" i="26"/>
  <c r="F453" i="26"/>
  <c r="F461" i="26"/>
  <c r="F469" i="26"/>
  <c r="G469" i="26" s="1"/>
  <c r="F477" i="26"/>
  <c r="F485" i="26"/>
  <c r="F493" i="26"/>
  <c r="F501" i="26"/>
  <c r="F509" i="26"/>
  <c r="G509" i="26" s="1"/>
  <c r="F517" i="26"/>
  <c r="F525" i="26"/>
  <c r="F533" i="26"/>
  <c r="F541" i="26"/>
  <c r="F549" i="26"/>
  <c r="F557" i="26"/>
  <c r="F565" i="26"/>
  <c r="F573" i="26"/>
  <c r="F581" i="26"/>
  <c r="F589" i="26"/>
  <c r="F597" i="26"/>
  <c r="F605" i="26"/>
  <c r="F613" i="26"/>
  <c r="F621" i="26"/>
  <c r="F629" i="26"/>
  <c r="F637" i="26"/>
  <c r="F645" i="26"/>
  <c r="F653" i="26"/>
  <c r="F661" i="26"/>
  <c r="F669" i="26"/>
  <c r="F677" i="26"/>
  <c r="F685" i="26"/>
  <c r="F693" i="26"/>
  <c r="F701" i="26"/>
  <c r="F709" i="26"/>
  <c r="F717" i="26"/>
  <c r="G717" i="26" s="1"/>
  <c r="F725" i="26"/>
  <c r="G725" i="26" s="1"/>
  <c r="F733" i="26"/>
  <c r="F741" i="26"/>
  <c r="G749" i="26"/>
  <c r="F749" i="26"/>
  <c r="F757" i="26"/>
  <c r="F765" i="26"/>
  <c r="F773" i="26"/>
  <c r="F781" i="26"/>
  <c r="F789" i="26"/>
  <c r="F797" i="26"/>
  <c r="G797" i="26" s="1"/>
  <c r="F805" i="26"/>
  <c r="F813" i="26"/>
  <c r="F821" i="26"/>
  <c r="G821" i="26" s="1"/>
  <c r="F829" i="26"/>
  <c r="G829" i="26" s="1"/>
  <c r="F837" i="26"/>
  <c r="F845" i="26"/>
  <c r="F853" i="26"/>
  <c r="F861" i="26"/>
  <c r="F869" i="26"/>
  <c r="F877" i="26"/>
  <c r="F885" i="26"/>
  <c r="F893" i="26"/>
  <c r="G893" i="26" s="1"/>
  <c r="F901" i="26"/>
  <c r="F909" i="26"/>
  <c r="F917" i="26"/>
  <c r="F925" i="26"/>
  <c r="F933" i="26"/>
  <c r="F941" i="26"/>
  <c r="G941" i="26" s="1"/>
  <c r="F949" i="26"/>
  <c r="F22" i="26"/>
  <c r="F30" i="26"/>
  <c r="G30" i="26" s="1"/>
  <c r="F38" i="26"/>
  <c r="F46" i="26"/>
  <c r="F54" i="26"/>
  <c r="F62" i="26"/>
  <c r="F70" i="26"/>
  <c r="F78" i="26"/>
  <c r="F86" i="26"/>
  <c r="F94" i="26"/>
  <c r="F102" i="26"/>
  <c r="F110" i="26"/>
  <c r="F118" i="26"/>
  <c r="G118" i="26" s="1"/>
  <c r="F126" i="26"/>
  <c r="F134" i="26"/>
  <c r="F142" i="26"/>
  <c r="F150" i="26"/>
  <c r="F158" i="26"/>
  <c r="G158" i="26" s="1"/>
  <c r="F166" i="26"/>
  <c r="F174" i="26"/>
  <c r="F182" i="26"/>
  <c r="F190" i="26"/>
  <c r="F198" i="26"/>
  <c r="F206" i="26"/>
  <c r="G206" i="26" s="1"/>
  <c r="F214" i="26"/>
  <c r="F222" i="26"/>
  <c r="F230" i="26"/>
  <c r="F238" i="26"/>
  <c r="F246" i="26"/>
  <c r="F254" i="26"/>
  <c r="F262" i="26"/>
  <c r="F270" i="26"/>
  <c r="F278" i="26"/>
  <c r="F286" i="26"/>
  <c r="F294" i="26"/>
  <c r="F302" i="26"/>
  <c r="F310" i="26"/>
  <c r="G310" i="26" s="1"/>
  <c r="F318" i="26"/>
  <c r="F326" i="26"/>
  <c r="F334" i="26"/>
  <c r="F342" i="26"/>
  <c r="F350" i="26"/>
  <c r="G350" i="26" s="1"/>
  <c r="F358" i="26"/>
  <c r="F366" i="26"/>
  <c r="F374" i="26"/>
  <c r="F382" i="26"/>
  <c r="F390" i="26"/>
  <c r="F398" i="26"/>
  <c r="F406" i="26"/>
  <c r="F414" i="26"/>
  <c r="G414" i="26" s="1"/>
  <c r="F422" i="26"/>
  <c r="F430" i="26"/>
  <c r="F438" i="26"/>
  <c r="F446" i="26"/>
  <c r="F454" i="26"/>
  <c r="F462" i="26"/>
  <c r="F470" i="26"/>
  <c r="G470" i="26" s="1"/>
  <c r="F478" i="26"/>
  <c r="F486" i="26"/>
  <c r="F494" i="26"/>
  <c r="F502" i="26"/>
  <c r="G502" i="26" s="1"/>
  <c r="F510" i="26"/>
  <c r="F518" i="26"/>
  <c r="F526" i="26"/>
  <c r="F534" i="26"/>
  <c r="G534" i="26" s="1"/>
  <c r="F542" i="26"/>
  <c r="F550" i="26"/>
  <c r="F558" i="26"/>
  <c r="F566" i="26"/>
  <c r="F574" i="26"/>
  <c r="F582" i="26"/>
  <c r="F590" i="26"/>
  <c r="F598" i="26"/>
  <c r="F606" i="26"/>
  <c r="F614" i="26"/>
  <c r="F622" i="26"/>
  <c r="F630" i="26"/>
  <c r="F638" i="26"/>
  <c r="F646" i="26"/>
  <c r="F654" i="26"/>
  <c r="F662" i="26"/>
  <c r="F670" i="26"/>
  <c r="F678" i="26"/>
  <c r="F686" i="26"/>
  <c r="F694" i="26"/>
  <c r="F702" i="26"/>
  <c r="F710" i="26"/>
  <c r="F718" i="26"/>
  <c r="G718" i="26" s="1"/>
  <c r="F726" i="26"/>
  <c r="F734" i="26"/>
  <c r="F742" i="26"/>
  <c r="G742" i="26" s="1"/>
  <c r="F750" i="26"/>
  <c r="F758" i="26"/>
  <c r="F766" i="26"/>
  <c r="G766" i="26" s="1"/>
  <c r="F774" i="26"/>
  <c r="F782" i="26"/>
  <c r="F790" i="26"/>
  <c r="F798" i="26"/>
  <c r="F806" i="26"/>
  <c r="F814" i="26"/>
  <c r="F822" i="26"/>
  <c r="F830" i="26"/>
  <c r="F838" i="26"/>
  <c r="F846" i="26"/>
  <c r="F854" i="26"/>
  <c r="F862" i="26"/>
  <c r="F870" i="26"/>
  <c r="F878" i="26"/>
  <c r="F886" i="26"/>
  <c r="F894" i="26"/>
  <c r="F902" i="26"/>
  <c r="F910" i="26"/>
  <c r="F918" i="26"/>
  <c r="F926" i="26"/>
  <c r="G926" i="26" s="1"/>
  <c r="F934" i="26"/>
  <c r="F942" i="26"/>
  <c r="F950" i="26"/>
  <c r="F23" i="26"/>
  <c r="F39" i="26"/>
  <c r="F55" i="26"/>
  <c r="F63" i="26"/>
  <c r="F71" i="26"/>
  <c r="F79" i="26"/>
  <c r="F87" i="26"/>
  <c r="F95" i="26"/>
  <c r="F103" i="26"/>
  <c r="F111" i="26"/>
  <c r="F119" i="26"/>
  <c r="F127" i="26"/>
  <c r="F135" i="26"/>
  <c r="G135" i="26" s="1"/>
  <c r="F143" i="26"/>
  <c r="F151" i="26"/>
  <c r="F159" i="26"/>
  <c r="G159" i="26" s="1"/>
  <c r="F167" i="26"/>
  <c r="F175" i="26"/>
  <c r="F183" i="26"/>
  <c r="F191" i="26"/>
  <c r="F199" i="26"/>
  <c r="F207" i="26"/>
  <c r="F215" i="26"/>
  <c r="F223" i="26"/>
  <c r="F231" i="26"/>
  <c r="F239" i="26"/>
  <c r="F247" i="26"/>
  <c r="F255" i="26"/>
  <c r="F263" i="26"/>
  <c r="G263" i="26" s="1"/>
  <c r="F271" i="26"/>
  <c r="F279" i="26"/>
  <c r="F287" i="26"/>
  <c r="F295" i="26"/>
  <c r="F303" i="26"/>
  <c r="F311" i="26"/>
  <c r="F319" i="26"/>
  <c r="F327" i="26"/>
  <c r="F335" i="26"/>
  <c r="F343" i="26"/>
  <c r="F351" i="26"/>
  <c r="F359" i="26"/>
  <c r="F367" i="26"/>
  <c r="F375" i="26"/>
  <c r="F383" i="26"/>
  <c r="F391" i="26"/>
  <c r="F399" i="26"/>
  <c r="F407" i="26"/>
  <c r="F415" i="26"/>
  <c r="F423" i="26"/>
  <c r="F431" i="26"/>
  <c r="F439" i="26"/>
  <c r="F447" i="26"/>
  <c r="F455" i="26"/>
  <c r="F463" i="26"/>
  <c r="F471" i="26"/>
  <c r="F479" i="26"/>
  <c r="F487" i="26"/>
  <c r="F495" i="26"/>
  <c r="F503" i="26"/>
  <c r="F511" i="26"/>
  <c r="F519" i="26"/>
  <c r="F527" i="26"/>
  <c r="F535" i="26"/>
  <c r="F543" i="26"/>
  <c r="F551" i="26"/>
  <c r="F559" i="26"/>
  <c r="F567" i="26"/>
  <c r="F575" i="26"/>
  <c r="F583" i="26"/>
  <c r="F591" i="26"/>
  <c r="F599" i="26"/>
  <c r="F607" i="26"/>
  <c r="G607" i="26" s="1"/>
  <c r="F615" i="26"/>
  <c r="F623" i="26"/>
  <c r="F631" i="26"/>
  <c r="F639" i="26"/>
  <c r="F647" i="26"/>
  <c r="F655" i="26"/>
  <c r="F663" i="26"/>
  <c r="F671" i="26"/>
  <c r="F679" i="26"/>
  <c r="F687" i="26"/>
  <c r="F695" i="26"/>
  <c r="F703" i="26"/>
  <c r="F711" i="26"/>
  <c r="F719" i="26"/>
  <c r="F727" i="26"/>
  <c r="F735" i="26"/>
  <c r="F743" i="26"/>
  <c r="F751" i="26"/>
  <c r="F759" i="26"/>
  <c r="F767" i="26"/>
  <c r="F775" i="26"/>
  <c r="F783" i="26"/>
  <c r="F791" i="26"/>
  <c r="F799" i="26"/>
  <c r="F807" i="26"/>
  <c r="F815" i="26"/>
  <c r="F823" i="26"/>
  <c r="F831" i="26"/>
  <c r="F839" i="26"/>
  <c r="F847" i="26"/>
  <c r="F855" i="26"/>
  <c r="F863" i="26"/>
  <c r="F871" i="26"/>
  <c r="F879" i="26"/>
  <c r="F887" i="26"/>
  <c r="G887" i="26" s="1"/>
  <c r="F895" i="26"/>
  <c r="F903" i="26"/>
  <c r="F911" i="26"/>
  <c r="F919" i="26"/>
  <c r="F927" i="26"/>
  <c r="F935" i="26"/>
  <c r="F943" i="26"/>
  <c r="F951" i="26"/>
  <c r="F14" i="26"/>
  <c r="F15" i="26"/>
  <c r="F40" i="26"/>
  <c r="F72" i="26"/>
  <c r="F96" i="26"/>
  <c r="F112" i="26"/>
  <c r="F120" i="26"/>
  <c r="F128" i="26"/>
  <c r="F136" i="26"/>
  <c r="G136" i="26" s="1"/>
  <c r="F144" i="26"/>
  <c r="G144" i="26" s="1"/>
  <c r="F152" i="26"/>
  <c r="G152" i="26" s="1"/>
  <c r="F160" i="26"/>
  <c r="F168" i="26"/>
  <c r="F176" i="26"/>
  <c r="F184" i="26"/>
  <c r="F192" i="26"/>
  <c r="F200" i="26"/>
  <c r="F208" i="26"/>
  <c r="F216" i="26"/>
  <c r="F224" i="26"/>
  <c r="F232" i="26"/>
  <c r="F240" i="26"/>
  <c r="F248" i="26"/>
  <c r="F256" i="26"/>
  <c r="G256" i="26" s="1"/>
  <c r="F264" i="26"/>
  <c r="F272" i="26"/>
  <c r="F280" i="26"/>
  <c r="F288" i="26"/>
  <c r="F296" i="26"/>
  <c r="F304" i="26"/>
  <c r="G304" i="26" s="1"/>
  <c r="F312" i="26"/>
  <c r="F320" i="26"/>
  <c r="F328" i="26"/>
  <c r="G328" i="26" s="1"/>
  <c r="F336" i="26"/>
  <c r="F344" i="26"/>
  <c r="F352" i="26"/>
  <c r="F360" i="26"/>
  <c r="G360" i="26" s="1"/>
  <c r="F368" i="26"/>
  <c r="F376" i="26"/>
  <c r="F384" i="26"/>
  <c r="F392" i="26"/>
  <c r="F400" i="26"/>
  <c r="F408" i="26"/>
  <c r="G408" i="26" s="1"/>
  <c r="F416" i="26"/>
  <c r="F424" i="26"/>
  <c r="F432" i="26"/>
  <c r="F440" i="26"/>
  <c r="F448" i="26"/>
  <c r="F456" i="26"/>
  <c r="F464" i="26"/>
  <c r="F472" i="26"/>
  <c r="F480" i="26"/>
  <c r="F488" i="26"/>
  <c r="F496" i="26"/>
  <c r="F504" i="26"/>
  <c r="F512" i="26"/>
  <c r="F520" i="26"/>
  <c r="F528" i="26"/>
  <c r="F536" i="26"/>
  <c r="F544" i="26"/>
  <c r="F552" i="26"/>
  <c r="F560" i="26"/>
  <c r="F568" i="26"/>
  <c r="F576" i="26"/>
  <c r="G576" i="26" s="1"/>
  <c r="F584" i="26"/>
  <c r="F592" i="26"/>
  <c r="F600" i="26"/>
  <c r="F608" i="26"/>
  <c r="F616" i="26"/>
  <c r="F624" i="26"/>
  <c r="F632" i="26"/>
  <c r="F640" i="26"/>
  <c r="F648" i="26"/>
  <c r="F656" i="26"/>
  <c r="F664" i="26"/>
  <c r="F672" i="26"/>
  <c r="F680" i="26"/>
  <c r="G680" i="26" s="1"/>
  <c r="F688" i="26"/>
  <c r="F696" i="26"/>
  <c r="F704" i="26"/>
  <c r="F712" i="26"/>
  <c r="F720" i="26"/>
  <c r="F728" i="26"/>
  <c r="G728" i="26" s="1"/>
  <c r="F736" i="26"/>
  <c r="F744" i="26"/>
  <c r="F752" i="26"/>
  <c r="F760" i="26"/>
  <c r="F768" i="26"/>
  <c r="F776" i="26"/>
  <c r="F784" i="26"/>
  <c r="G784" i="26" s="1"/>
  <c r="F792" i="26"/>
  <c r="F800" i="26"/>
  <c r="F808" i="26"/>
  <c r="F816" i="26"/>
  <c r="F824" i="26"/>
  <c r="F832" i="26"/>
  <c r="F840" i="26"/>
  <c r="F848" i="26"/>
  <c r="F856" i="26"/>
  <c r="F864" i="26"/>
  <c r="F872" i="26"/>
  <c r="F880" i="26"/>
  <c r="F888" i="26"/>
  <c r="F896" i="26"/>
  <c r="F904" i="26"/>
  <c r="F912" i="26"/>
  <c r="F920" i="26"/>
  <c r="F928" i="26"/>
  <c r="F936" i="26"/>
  <c r="F944" i="26"/>
  <c r="F952" i="26"/>
  <c r="F18" i="26"/>
  <c r="F31" i="26"/>
  <c r="F47" i="26"/>
  <c r="F16" i="26"/>
  <c r="F24" i="26"/>
  <c r="F32" i="26"/>
  <c r="F48" i="26"/>
  <c r="F56" i="26"/>
  <c r="F64" i="26"/>
  <c r="F80" i="26"/>
  <c r="G80" i="26" s="1"/>
  <c r="F88" i="26"/>
  <c r="F104" i="26"/>
  <c r="F9" i="26"/>
  <c r="F17" i="26"/>
  <c r="F25" i="26"/>
  <c r="F33" i="26"/>
  <c r="F41" i="26"/>
  <c r="F49" i="26"/>
  <c r="F57" i="26"/>
  <c r="F65" i="26"/>
  <c r="G65" i="26" s="1"/>
  <c r="F73" i="26"/>
  <c r="F81" i="26"/>
  <c r="F89" i="26"/>
  <c r="F97" i="26"/>
  <c r="F105" i="26"/>
  <c r="F113" i="26"/>
  <c r="F121" i="26"/>
  <c r="F129" i="26"/>
  <c r="F137" i="26"/>
  <c r="F145" i="26"/>
  <c r="F153" i="26"/>
  <c r="F161" i="26"/>
  <c r="F169" i="26"/>
  <c r="F177" i="26"/>
  <c r="F185" i="26"/>
  <c r="F193" i="26"/>
  <c r="F201" i="26"/>
  <c r="F209" i="26"/>
  <c r="F217" i="26"/>
  <c r="F225" i="26"/>
  <c r="G225" i="26" s="1"/>
  <c r="F233" i="26"/>
  <c r="F241" i="26"/>
  <c r="F249" i="26"/>
  <c r="F257" i="26"/>
  <c r="F265" i="26"/>
  <c r="F273" i="26"/>
  <c r="F281" i="26"/>
  <c r="F289" i="26"/>
  <c r="G289" i="26" s="1"/>
  <c r="F297" i="26"/>
  <c r="G297" i="26" s="1"/>
  <c r="F305" i="26"/>
  <c r="F313" i="26"/>
  <c r="F321" i="26"/>
  <c r="F329" i="26"/>
  <c r="F337" i="26"/>
  <c r="F345" i="26"/>
  <c r="F353" i="26"/>
  <c r="F361" i="26"/>
  <c r="F369" i="26"/>
  <c r="F377" i="26"/>
  <c r="F385" i="26"/>
  <c r="F393" i="26"/>
  <c r="F401" i="26"/>
  <c r="F409" i="26"/>
  <c r="F417" i="26"/>
  <c r="F425" i="26"/>
  <c r="F433" i="26"/>
  <c r="F441" i="26"/>
  <c r="F449" i="26"/>
  <c r="F457" i="26"/>
  <c r="F465" i="26"/>
  <c r="F473" i="26"/>
  <c r="F481" i="26"/>
  <c r="F489" i="26"/>
  <c r="F497" i="26"/>
  <c r="F505" i="26"/>
  <c r="G505" i="26" s="1"/>
  <c r="F513" i="26"/>
  <c r="F521" i="26"/>
  <c r="F529" i="26"/>
  <c r="F537" i="26"/>
  <c r="F545" i="26"/>
  <c r="F553" i="26"/>
  <c r="F561" i="26"/>
  <c r="F569" i="26"/>
  <c r="F577" i="26"/>
  <c r="G577" i="26" s="1"/>
  <c r="F585" i="26"/>
  <c r="F593" i="26"/>
  <c r="F601" i="26"/>
  <c r="F609" i="26"/>
  <c r="F617" i="26"/>
  <c r="F625" i="26"/>
  <c r="F633" i="26"/>
  <c r="F641" i="26"/>
  <c r="F649" i="26"/>
  <c r="G649" i="26" s="1"/>
  <c r="F657" i="26"/>
  <c r="F665" i="26"/>
  <c r="F673" i="26"/>
  <c r="G673" i="26" s="1"/>
  <c r="F681" i="26"/>
  <c r="G681" i="26" s="1"/>
  <c r="F689" i="26"/>
  <c r="F697" i="26"/>
  <c r="F705" i="26"/>
  <c r="F713" i="26"/>
  <c r="F721" i="26"/>
  <c r="F729" i="26"/>
  <c r="F737" i="26"/>
  <c r="F745" i="26"/>
  <c r="F753" i="26"/>
  <c r="F761" i="26"/>
  <c r="G761" i="26" s="1"/>
  <c r="F769" i="26"/>
  <c r="F777" i="26"/>
  <c r="F785" i="26"/>
  <c r="F793" i="26"/>
  <c r="F801" i="26"/>
  <c r="F809" i="26"/>
  <c r="F817" i="26"/>
  <c r="F825" i="26"/>
  <c r="F833" i="26"/>
  <c r="F841" i="26"/>
  <c r="F849" i="26"/>
  <c r="F857" i="26"/>
  <c r="F865" i="26"/>
  <c r="G865" i="26" s="1"/>
  <c r="F873" i="26"/>
  <c r="F881" i="26"/>
  <c r="F889" i="26"/>
  <c r="G889" i="26" s="1"/>
  <c r="F897" i="26"/>
  <c r="F905" i="26"/>
  <c r="F913" i="26"/>
  <c r="F921" i="26"/>
  <c r="F929" i="26"/>
  <c r="F937" i="26"/>
  <c r="F945" i="26"/>
  <c r="F953" i="26"/>
  <c r="H9" i="16"/>
  <c r="R501" i="16" l="1"/>
  <c r="S501" i="16"/>
  <c r="S177" i="16"/>
  <c r="Q177" i="16"/>
  <c r="R177" i="16"/>
  <c r="S897" i="16"/>
  <c r="Q897" i="16"/>
  <c r="R897" i="16"/>
  <c r="R693" i="16"/>
  <c r="S693" i="16"/>
  <c r="Q165" i="16"/>
  <c r="R165" i="16"/>
  <c r="S165" i="16"/>
  <c r="Q933" i="16"/>
  <c r="R933" i="16"/>
  <c r="S933" i="16"/>
  <c r="R513" i="16"/>
  <c r="S513" i="16"/>
  <c r="S873" i="16"/>
  <c r="R873" i="16"/>
  <c r="R633" i="16"/>
  <c r="S633" i="16"/>
  <c r="R345" i="16"/>
  <c r="S345" i="16"/>
  <c r="R93" i="16"/>
  <c r="S93" i="16"/>
  <c r="R597" i="16"/>
  <c r="S597" i="16"/>
  <c r="Q477" i="16"/>
  <c r="R477" i="16"/>
  <c r="S477" i="16"/>
  <c r="R453" i="16"/>
  <c r="S453" i="16"/>
  <c r="R669" i="16"/>
  <c r="S669" i="16"/>
  <c r="R429" i="16"/>
  <c r="S429" i="16"/>
  <c r="R117" i="16"/>
  <c r="S117" i="16"/>
  <c r="R909" i="16"/>
  <c r="S909" i="16"/>
  <c r="R489" i="16"/>
  <c r="S489" i="16"/>
  <c r="R189" i="16"/>
  <c r="S189" i="16"/>
  <c r="Q825" i="16"/>
  <c r="R825" i="16"/>
  <c r="S825" i="16"/>
  <c r="Q609" i="16"/>
  <c r="R609" i="16"/>
  <c r="S609" i="16"/>
  <c r="R321" i="16"/>
  <c r="S321" i="16"/>
  <c r="S81" i="16"/>
  <c r="R81" i="16"/>
  <c r="S1498" i="16"/>
  <c r="Q1498" i="16"/>
  <c r="R1498" i="16"/>
  <c r="S1486" i="16"/>
  <c r="Q1486" i="16"/>
  <c r="R1486" i="16"/>
  <c r="Q958" i="16"/>
  <c r="R958" i="16"/>
  <c r="S958" i="16"/>
  <c r="Q1162" i="16"/>
  <c r="R1162" i="16"/>
  <c r="S1162" i="16"/>
  <c r="Q1390" i="16"/>
  <c r="R1390" i="16"/>
  <c r="S1390" i="16"/>
  <c r="Q1066" i="16"/>
  <c r="R1066" i="16"/>
  <c r="S1066" i="16"/>
  <c r="S1438" i="16"/>
  <c r="Q1438" i="16"/>
  <c r="R1438" i="16"/>
  <c r="S1354" i="16"/>
  <c r="R1354" i="16"/>
  <c r="Q1354" i="16"/>
  <c r="R1150" i="16"/>
  <c r="S1150" i="16"/>
  <c r="Q1150" i="16"/>
  <c r="S1402" i="16"/>
  <c r="R1402" i="16"/>
  <c r="Q1402" i="16"/>
  <c r="R1174" i="16"/>
  <c r="S1174" i="16"/>
  <c r="Q1174" i="16"/>
  <c r="Q1114" i="16"/>
  <c r="R1114" i="16"/>
  <c r="S1114" i="16"/>
  <c r="Q1246" i="16"/>
  <c r="S1246" i="16"/>
  <c r="R1246" i="16"/>
  <c r="R1054" i="16"/>
  <c r="S1054" i="16"/>
  <c r="Q1054" i="16"/>
  <c r="Q1234" i="16"/>
  <c r="R1234" i="16"/>
  <c r="S1234" i="16"/>
  <c r="R1078" i="16"/>
  <c r="S1078" i="16"/>
  <c r="Q1078" i="16"/>
  <c r="Q982" i="16"/>
  <c r="R982" i="16"/>
  <c r="S982" i="16"/>
  <c r="S1342" i="16"/>
  <c r="Q1342" i="16"/>
  <c r="R1342" i="16"/>
  <c r="R1102" i="16"/>
  <c r="S1102" i="16"/>
  <c r="Q1102" i="16"/>
  <c r="Q1030" i="16"/>
  <c r="R1030" i="16"/>
  <c r="S1030" i="16"/>
  <c r="Q1210" i="16"/>
  <c r="R1210" i="16"/>
  <c r="S1210" i="16"/>
  <c r="Q1006" i="16"/>
  <c r="R1006" i="16"/>
  <c r="S1006" i="16"/>
  <c r="S1450" i="16"/>
  <c r="R1450" i="16"/>
  <c r="Q1450" i="16"/>
  <c r="S1306" i="16"/>
  <c r="Q1306" i="16"/>
  <c r="R1306" i="16"/>
  <c r="R705" i="16"/>
  <c r="S705" i="16"/>
  <c r="S153" i="16"/>
  <c r="Q153" i="16"/>
  <c r="R153" i="16"/>
  <c r="R885" i="16"/>
  <c r="S885" i="16"/>
  <c r="R645" i="16"/>
  <c r="S645" i="16"/>
  <c r="Q405" i="16"/>
  <c r="R405" i="16"/>
  <c r="S405" i="16"/>
  <c r="S849" i="16"/>
  <c r="R849" i="16"/>
  <c r="R417" i="16"/>
  <c r="S417" i="16"/>
  <c r="Q417" i="16"/>
  <c r="R45" i="16"/>
  <c r="S45" i="16"/>
  <c r="R801" i="16"/>
  <c r="S801" i="16"/>
  <c r="R585" i="16"/>
  <c r="S585" i="16"/>
  <c r="R297" i="16"/>
  <c r="S297" i="16"/>
  <c r="R69" i="16"/>
  <c r="S69" i="16"/>
  <c r="R237" i="16"/>
  <c r="S237" i="16"/>
  <c r="Q717" i="16"/>
  <c r="R717" i="16"/>
  <c r="S717" i="16"/>
  <c r="R657" i="16"/>
  <c r="S657" i="16"/>
  <c r="R213" i="16"/>
  <c r="S213" i="16"/>
  <c r="R861" i="16"/>
  <c r="S861" i="16"/>
  <c r="R621" i="16"/>
  <c r="S621" i="16"/>
  <c r="R381" i="16"/>
  <c r="S381" i="16"/>
  <c r="R837" i="16"/>
  <c r="S837" i="16"/>
  <c r="R393" i="16"/>
  <c r="S393" i="16"/>
  <c r="S129" i="16"/>
  <c r="R129" i="16"/>
  <c r="R777" i="16"/>
  <c r="S777" i="16"/>
  <c r="R561" i="16"/>
  <c r="S561" i="16"/>
  <c r="R273" i="16"/>
  <c r="S273" i="16"/>
  <c r="S57" i="16"/>
  <c r="Q57" i="16"/>
  <c r="R57" i="16"/>
  <c r="R285" i="16"/>
  <c r="S285" i="16"/>
  <c r="S921" i="16"/>
  <c r="R921" i="16"/>
  <c r="Q261" i="16"/>
  <c r="R261" i="16"/>
  <c r="S261" i="16"/>
  <c r="R369" i="16"/>
  <c r="S369" i="16"/>
  <c r="R9" i="16"/>
  <c r="S9" i="16"/>
  <c r="R141" i="16"/>
  <c r="S141" i="16"/>
  <c r="R813" i="16"/>
  <c r="S813" i="16"/>
  <c r="R549" i="16"/>
  <c r="S549" i="16"/>
  <c r="R357" i="16"/>
  <c r="S357" i="16"/>
  <c r="R765" i="16"/>
  <c r="S765" i="16"/>
  <c r="Q333" i="16"/>
  <c r="R333" i="16"/>
  <c r="S333" i="16"/>
  <c r="S105" i="16"/>
  <c r="R105" i="16"/>
  <c r="R753" i="16"/>
  <c r="S753" i="16"/>
  <c r="R537" i="16"/>
  <c r="S537" i="16"/>
  <c r="S225" i="16"/>
  <c r="R225" i="16"/>
  <c r="S33" i="16"/>
  <c r="Q33" i="16"/>
  <c r="R33" i="16"/>
  <c r="R741" i="16"/>
  <c r="S741" i="16"/>
  <c r="R441" i="16"/>
  <c r="S441" i="16"/>
  <c r="Q573" i="16"/>
  <c r="R573" i="16"/>
  <c r="S573" i="16"/>
  <c r="Q789" i="16"/>
  <c r="R789" i="16"/>
  <c r="S789" i="16"/>
  <c r="R525" i="16"/>
  <c r="S525" i="16"/>
  <c r="R309" i="16"/>
  <c r="S309" i="16"/>
  <c r="R681" i="16"/>
  <c r="S681" i="16"/>
  <c r="R249" i="16"/>
  <c r="S249" i="16"/>
  <c r="S945" i="16"/>
  <c r="Q945" i="16"/>
  <c r="R945" i="16"/>
  <c r="R729" i="16"/>
  <c r="S729" i="16"/>
  <c r="Q465" i="16"/>
  <c r="R465" i="16"/>
  <c r="S465" i="16"/>
  <c r="S201" i="16"/>
  <c r="R201" i="16"/>
  <c r="R21" i="16"/>
  <c r="S21" i="16"/>
  <c r="Q1366" i="16"/>
  <c r="S1366" i="16"/>
  <c r="R1366" i="16"/>
  <c r="R1222" i="16"/>
  <c r="S1222" i="16"/>
  <c r="Q1222" i="16"/>
  <c r="S1426" i="16"/>
  <c r="Q1426" i="16"/>
  <c r="R1426" i="16"/>
  <c r="Q970" i="16"/>
  <c r="R970" i="16"/>
  <c r="S970" i="16"/>
  <c r="S1282" i="16"/>
  <c r="Q1282" i="16"/>
  <c r="R1282" i="16"/>
  <c r="S1474" i="16"/>
  <c r="Q1474" i="16"/>
  <c r="R1474" i="16"/>
  <c r="R1198" i="16"/>
  <c r="S1198" i="16"/>
  <c r="Q1198" i="16"/>
  <c r="Q1138" i="16"/>
  <c r="R1138" i="16"/>
  <c r="S1138" i="16"/>
  <c r="Q1090" i="16"/>
  <c r="R1090" i="16"/>
  <c r="S1090" i="16"/>
  <c r="Q1414" i="16"/>
  <c r="R1414" i="16"/>
  <c r="S1414" i="16"/>
  <c r="S1330" i="16"/>
  <c r="R1330" i="16"/>
  <c r="Q1330" i="16"/>
  <c r="S1378" i="16"/>
  <c r="R1378" i="16"/>
  <c r="Q1378" i="16"/>
  <c r="S1318" i="16"/>
  <c r="Q1318" i="16"/>
  <c r="R1318" i="16"/>
  <c r="Q1462" i="16"/>
  <c r="R1462" i="16"/>
  <c r="S1462" i="16"/>
  <c r="Q1042" i="16"/>
  <c r="R1042" i="16"/>
  <c r="S1042" i="16"/>
  <c r="Q1510" i="16"/>
  <c r="R1510" i="16"/>
  <c r="S1510" i="16"/>
  <c r="Q1186" i="16"/>
  <c r="R1186" i="16"/>
  <c r="S1186" i="16"/>
  <c r="S1258" i="16"/>
  <c r="Q1258" i="16"/>
  <c r="R1258" i="16"/>
  <c r="S1294" i="16"/>
  <c r="Q1294" i="16"/>
  <c r="R1294" i="16"/>
  <c r="S1522" i="16"/>
  <c r="Q1522" i="16"/>
  <c r="R1522" i="16"/>
  <c r="Q1018" i="16"/>
  <c r="R1018" i="16"/>
  <c r="S1018" i="16"/>
  <c r="Q1270" i="16"/>
  <c r="R1270" i="16"/>
  <c r="S1270" i="16"/>
  <c r="Q994" i="16"/>
  <c r="R994" i="16"/>
  <c r="S994" i="16"/>
  <c r="R1126" i="16"/>
  <c r="S1126" i="16"/>
  <c r="Q1126" i="16"/>
  <c r="P130" i="22"/>
  <c r="P124" i="22"/>
  <c r="L1128" i="12"/>
  <c r="M1128" i="12" s="1"/>
  <c r="N1127" i="12"/>
  <c r="P1127" i="16" s="1"/>
  <c r="H1405" i="11"/>
  <c r="I1405" i="11" s="1"/>
  <c r="L1404" i="11"/>
  <c r="L1068" i="11"/>
  <c r="H1069" i="11"/>
  <c r="I1069" i="11" s="1"/>
  <c r="L1200" i="12"/>
  <c r="M1200" i="12" s="1"/>
  <c r="N1199" i="12"/>
  <c r="P1199" i="16" s="1"/>
  <c r="L996" i="12"/>
  <c r="M996" i="12" s="1"/>
  <c r="N995" i="12"/>
  <c r="P995" i="16" s="1"/>
  <c r="L1008" i="12"/>
  <c r="M1008" i="12" s="1"/>
  <c r="N1007" i="12"/>
  <c r="P1007" i="16" s="1"/>
  <c r="L1188" i="12"/>
  <c r="M1188" i="12" s="1"/>
  <c r="N1187" i="12"/>
  <c r="P1187" i="16" s="1"/>
  <c r="L1224" i="12"/>
  <c r="M1224" i="12" s="1"/>
  <c r="N1223" i="12"/>
  <c r="P1223" i="16" s="1"/>
  <c r="L1440" i="12"/>
  <c r="M1440" i="12" s="1"/>
  <c r="N1439" i="12"/>
  <c r="P1439" i="16" s="1"/>
  <c r="L996" i="11"/>
  <c r="H997" i="11"/>
  <c r="I997" i="11" s="1"/>
  <c r="L1524" i="12"/>
  <c r="M1524" i="12" s="1"/>
  <c r="N1523" i="12"/>
  <c r="P1523" i="16" s="1"/>
  <c r="L1068" i="12"/>
  <c r="M1068" i="12" s="1"/>
  <c r="N1067" i="12"/>
  <c r="P1067" i="16" s="1"/>
  <c r="L1452" i="12"/>
  <c r="M1452" i="12" s="1"/>
  <c r="N1451" i="12"/>
  <c r="P1451" i="16" s="1"/>
  <c r="L1308" i="12"/>
  <c r="M1308" i="12" s="1"/>
  <c r="N1307" i="12"/>
  <c r="P1307" i="16" s="1"/>
  <c r="L1512" i="11"/>
  <c r="H1513" i="11"/>
  <c r="I1513" i="11" s="1"/>
  <c r="L1488" i="12"/>
  <c r="M1488" i="12" s="1"/>
  <c r="N1487" i="12"/>
  <c r="P1487" i="16" s="1"/>
  <c r="L1428" i="12"/>
  <c r="M1428" i="12" s="1"/>
  <c r="N1427" i="12"/>
  <c r="P1427" i="16" s="1"/>
  <c r="L1320" i="12"/>
  <c r="M1320" i="12" s="1"/>
  <c r="N1319" i="12"/>
  <c r="P1319" i="16" s="1"/>
  <c r="L1416" i="12"/>
  <c r="M1416" i="12" s="1"/>
  <c r="N1415" i="12"/>
  <c r="P1415" i="16" s="1"/>
  <c r="L1464" i="12"/>
  <c r="M1464" i="12" s="1"/>
  <c r="N1463" i="12"/>
  <c r="P1463" i="16" s="1"/>
  <c r="L1296" i="11"/>
  <c r="H1297" i="11"/>
  <c r="I1297" i="11" s="1"/>
  <c r="L1080" i="12"/>
  <c r="M1080" i="12" s="1"/>
  <c r="N1079" i="12"/>
  <c r="P1079" i="16" s="1"/>
  <c r="L1056" i="12"/>
  <c r="M1056" i="12" s="1"/>
  <c r="N1055" i="12"/>
  <c r="P1055" i="16" s="1"/>
  <c r="L1404" i="12"/>
  <c r="M1404" i="12" s="1"/>
  <c r="N1403" i="12"/>
  <c r="P1403" i="16" s="1"/>
  <c r="L960" i="12"/>
  <c r="M960" i="12" s="1"/>
  <c r="N959" i="12"/>
  <c r="P959" i="16" s="1"/>
  <c r="L1116" i="12"/>
  <c r="M1116" i="12" s="1"/>
  <c r="N1115" i="12"/>
  <c r="P1115" i="16" s="1"/>
  <c r="L1344" i="11"/>
  <c r="H1345" i="11"/>
  <c r="I1345" i="11" s="1"/>
  <c r="L984" i="12"/>
  <c r="M984" i="12" s="1"/>
  <c r="N983" i="12"/>
  <c r="P983" i="16" s="1"/>
  <c r="H985" i="11"/>
  <c r="I985" i="11" s="1"/>
  <c r="L984" i="11"/>
  <c r="L1488" i="11"/>
  <c r="H1489" i="11"/>
  <c r="I1489" i="11" s="1"/>
  <c r="L1500" i="12"/>
  <c r="M1500" i="12" s="1"/>
  <c r="N1499" i="12"/>
  <c r="P1499" i="16" s="1"/>
  <c r="H1357" i="11"/>
  <c r="I1357" i="11" s="1"/>
  <c r="L1356" i="11"/>
  <c r="L1392" i="12"/>
  <c r="M1392" i="12" s="1"/>
  <c r="N1391" i="12"/>
  <c r="P1391" i="16" s="1"/>
  <c r="L1476" i="12"/>
  <c r="M1476" i="12" s="1"/>
  <c r="N1475" i="12"/>
  <c r="P1475" i="16" s="1"/>
  <c r="L1104" i="12"/>
  <c r="M1104" i="12" s="1"/>
  <c r="N1103" i="12"/>
  <c r="P1103" i="16" s="1"/>
  <c r="L1512" i="12"/>
  <c r="M1512" i="12" s="1"/>
  <c r="N1511" i="12"/>
  <c r="P1511" i="16" s="1"/>
  <c r="L1152" i="12"/>
  <c r="M1152" i="12" s="1"/>
  <c r="N1151" i="12"/>
  <c r="P1151" i="16" s="1"/>
  <c r="L1032" i="12"/>
  <c r="M1032" i="12" s="1"/>
  <c r="N1031" i="12"/>
  <c r="P1031" i="16" s="1"/>
  <c r="L1164" i="12"/>
  <c r="M1164" i="12" s="1"/>
  <c r="N1163" i="12"/>
  <c r="P1163" i="16" s="1"/>
  <c r="L972" i="12"/>
  <c r="M972" i="12" s="1"/>
  <c r="N971" i="12"/>
  <c r="P971" i="16" s="1"/>
  <c r="L1344" i="12"/>
  <c r="M1344" i="12" s="1"/>
  <c r="N1343" i="12"/>
  <c r="P1343" i="16" s="1"/>
  <c r="H961" i="11"/>
  <c r="I961" i="11" s="1"/>
  <c r="L960" i="11"/>
  <c r="L1248" i="11"/>
  <c r="H1249" i="11"/>
  <c r="I1249" i="11" s="1"/>
  <c r="L1020" i="12"/>
  <c r="M1020" i="12" s="1"/>
  <c r="N1019" i="12"/>
  <c r="P1019" i="16" s="1"/>
  <c r="L1320" i="11"/>
  <c r="H1321" i="11"/>
  <c r="I1321" i="11" s="1"/>
  <c r="L1248" i="12"/>
  <c r="M1248" i="12" s="1"/>
  <c r="N1247" i="12"/>
  <c r="P1247" i="16" s="1"/>
  <c r="L1524" i="11"/>
  <c r="H1525" i="11"/>
  <c r="I1525" i="11" s="1"/>
  <c r="L1272" i="12"/>
  <c r="M1272" i="12" s="1"/>
  <c r="N1271" i="12"/>
  <c r="P1271" i="16" s="1"/>
  <c r="L1332" i="12"/>
  <c r="M1332" i="12" s="1"/>
  <c r="N1331" i="12"/>
  <c r="P1331" i="16" s="1"/>
  <c r="L1140" i="12"/>
  <c r="M1140" i="12" s="1"/>
  <c r="N1139" i="12"/>
  <c r="P1139" i="16" s="1"/>
  <c r="L1213" i="12"/>
  <c r="M1213" i="12" s="1"/>
  <c r="N1212" i="12"/>
  <c r="P1212" i="16" s="1"/>
  <c r="L1176" i="12"/>
  <c r="M1176" i="12" s="1"/>
  <c r="N1175" i="12"/>
  <c r="P1175" i="16" s="1"/>
  <c r="L1296" i="12"/>
  <c r="M1296" i="12" s="1"/>
  <c r="N1295" i="12"/>
  <c r="P1295" i="16" s="1"/>
  <c r="L1236" i="12"/>
  <c r="M1236" i="12" s="1"/>
  <c r="N1235" i="12"/>
  <c r="P1235" i="16" s="1"/>
  <c r="L1368" i="12"/>
  <c r="M1368" i="12" s="1"/>
  <c r="N1367" i="12"/>
  <c r="P1367" i="16" s="1"/>
  <c r="L1380" i="12"/>
  <c r="M1380" i="12" s="1"/>
  <c r="N1379" i="12"/>
  <c r="P1379" i="16" s="1"/>
  <c r="H1309" i="11"/>
  <c r="I1309" i="11" s="1"/>
  <c r="L1308" i="11"/>
  <c r="L1044" i="12"/>
  <c r="M1044" i="12" s="1"/>
  <c r="N1043" i="12"/>
  <c r="P1043" i="16" s="1"/>
  <c r="L1284" i="12"/>
  <c r="M1284" i="12" s="1"/>
  <c r="N1283" i="12"/>
  <c r="P1283" i="16" s="1"/>
  <c r="L1260" i="12"/>
  <c r="M1260" i="12" s="1"/>
  <c r="N1259" i="12"/>
  <c r="P1259" i="16" s="1"/>
  <c r="L1356" i="12"/>
  <c r="M1356" i="12" s="1"/>
  <c r="N1355" i="12"/>
  <c r="P1355" i="16" s="1"/>
  <c r="L1380" i="11"/>
  <c r="H1381" i="11"/>
  <c r="I1381" i="11" s="1"/>
  <c r="L1416" i="11"/>
  <c r="H1417" i="11"/>
  <c r="I1417" i="11" s="1"/>
  <c r="L1092" i="12"/>
  <c r="M1092" i="12" s="1"/>
  <c r="N1091" i="12"/>
  <c r="P1091" i="16" s="1"/>
  <c r="L1368" i="11"/>
  <c r="H1369" i="11"/>
  <c r="I1369" i="11" s="1"/>
  <c r="P134" i="22"/>
  <c r="P90" i="22"/>
  <c r="P112" i="22"/>
  <c r="P123" i="22"/>
  <c r="P126" i="22"/>
  <c r="P91" i="22"/>
  <c r="P100" i="22"/>
  <c r="P114" i="22"/>
  <c r="P115" i="22"/>
  <c r="P104" i="22"/>
  <c r="P96" i="22"/>
  <c r="P108" i="22"/>
  <c r="P120" i="22"/>
  <c r="P135" i="22"/>
  <c r="P132" i="22"/>
  <c r="P125" i="22"/>
  <c r="P129" i="22"/>
  <c r="P107" i="22"/>
  <c r="P105" i="22"/>
  <c r="P127" i="22"/>
  <c r="P101" i="22"/>
  <c r="P93" i="22"/>
  <c r="P97" i="22"/>
  <c r="P128" i="22"/>
  <c r="P133" i="22"/>
  <c r="P98" i="22"/>
  <c r="P92" i="22"/>
  <c r="D9" i="22"/>
  <c r="G9" i="22" s="1"/>
  <c r="D17" i="24" s="1"/>
  <c r="P122" i="22"/>
  <c r="P121" i="22"/>
  <c r="P119" i="22"/>
  <c r="P89" i="22"/>
  <c r="P110" i="22"/>
  <c r="P113" i="22"/>
  <c r="P99" i="22"/>
  <c r="P131" i="22"/>
  <c r="P106" i="22"/>
  <c r="P109" i="22"/>
  <c r="P88" i="22"/>
  <c r="P117" i="22"/>
  <c r="P111" i="22"/>
  <c r="P116" i="22"/>
  <c r="P118" i="22"/>
  <c r="P102" i="22"/>
  <c r="P94" i="22"/>
  <c r="P95" i="22"/>
  <c r="P103" i="22"/>
  <c r="H761" i="26"/>
  <c r="N761" i="16" s="1"/>
  <c r="H80" i="26"/>
  <c r="N80" i="16" s="1"/>
  <c r="H784" i="26"/>
  <c r="N784" i="16" s="1"/>
  <c r="G265" i="26"/>
  <c r="H265" i="26" s="1"/>
  <c r="N265" i="16" s="1"/>
  <c r="H502" i="26"/>
  <c r="N502" i="16" s="1"/>
  <c r="H680" i="26"/>
  <c r="N680" i="16" s="1"/>
  <c r="G598" i="26"/>
  <c r="H598" i="26" s="1"/>
  <c r="N598" i="16" s="1"/>
  <c r="H580" i="26"/>
  <c r="N580" i="16" s="1"/>
  <c r="G393" i="26"/>
  <c r="H393" i="26" s="1"/>
  <c r="N393" i="16" s="1"/>
  <c r="Q393" i="16" s="1"/>
  <c r="G56" i="26"/>
  <c r="H56" i="26" s="1"/>
  <c r="N56" i="16" s="1"/>
  <c r="G948" i="26"/>
  <c r="H948" i="26" s="1"/>
  <c r="N948" i="16" s="1"/>
  <c r="G689" i="26"/>
  <c r="H689" i="26" s="1"/>
  <c r="N689" i="16" s="1"/>
  <c r="G656" i="26"/>
  <c r="H656" i="26" s="1"/>
  <c r="N656" i="16" s="1"/>
  <c r="G727" i="26"/>
  <c r="H727" i="26" s="1"/>
  <c r="N727" i="16" s="1"/>
  <c r="G55" i="26"/>
  <c r="H55" i="26" s="1"/>
  <c r="N55" i="16" s="1"/>
  <c r="G790" i="26"/>
  <c r="H790" i="26" s="1"/>
  <c r="N790" i="16" s="1"/>
  <c r="G686" i="26"/>
  <c r="H686" i="26" s="1"/>
  <c r="N686" i="16" s="1"/>
  <c r="G325" i="26"/>
  <c r="H325" i="26" s="1"/>
  <c r="N325" i="16" s="1"/>
  <c r="G52" i="26"/>
  <c r="H52" i="26" s="1"/>
  <c r="N52" i="16" s="1"/>
  <c r="G851" i="26"/>
  <c r="H851" i="26" s="1"/>
  <c r="N851" i="16" s="1"/>
  <c r="G795" i="26"/>
  <c r="H795" i="26" s="1"/>
  <c r="N795" i="16" s="1"/>
  <c r="G483" i="26"/>
  <c r="H483" i="26" s="1"/>
  <c r="N483" i="16" s="1"/>
  <c r="G155" i="26"/>
  <c r="H155" i="26" s="1"/>
  <c r="N155" i="16" s="1"/>
  <c r="G753" i="26"/>
  <c r="H753" i="26" s="1"/>
  <c r="N753" i="16" s="1"/>
  <c r="Q753" i="16" s="1"/>
  <c r="G497" i="26"/>
  <c r="H497" i="26" s="1"/>
  <c r="N497" i="16" s="1"/>
  <c r="G953" i="26"/>
  <c r="H953" i="26" s="1"/>
  <c r="N953" i="16" s="1"/>
  <c r="H889" i="26"/>
  <c r="N889" i="16" s="1"/>
  <c r="H681" i="26"/>
  <c r="N681" i="16" s="1"/>
  <c r="Q681" i="16" s="1"/>
  <c r="G641" i="26"/>
  <c r="H641" i="26" s="1"/>
  <c r="N641" i="16" s="1"/>
  <c r="G593" i="26"/>
  <c r="H593" i="26" s="1"/>
  <c r="N593" i="16" s="1"/>
  <c r="G489" i="26"/>
  <c r="H489" i="26" s="1"/>
  <c r="N489" i="16" s="1"/>
  <c r="Q489" i="16" s="1"/>
  <c r="G385" i="26"/>
  <c r="H385" i="26" s="1"/>
  <c r="N385" i="16" s="1"/>
  <c r="G241" i="26"/>
  <c r="H241" i="26" s="1"/>
  <c r="N241" i="16" s="1"/>
  <c r="G185" i="26"/>
  <c r="H185" i="26" s="1"/>
  <c r="N185" i="16" s="1"/>
  <c r="G129" i="26"/>
  <c r="H129" i="26" s="1"/>
  <c r="N129" i="16" s="1"/>
  <c r="Q129" i="16" s="1"/>
  <c r="G760" i="26"/>
  <c r="H760" i="26" s="1"/>
  <c r="N760" i="16" s="1"/>
  <c r="G248" i="26"/>
  <c r="H248" i="26" s="1"/>
  <c r="N248" i="16" s="1"/>
  <c r="G111" i="26"/>
  <c r="H111" i="26" s="1"/>
  <c r="N111" i="16" s="1"/>
  <c r="G398" i="26"/>
  <c r="H398" i="26" s="1"/>
  <c r="N398" i="16" s="1"/>
  <c r="G381" i="26"/>
  <c r="H381" i="26" s="1"/>
  <c r="N381" i="16" s="1"/>
  <c r="Q381" i="16" s="1"/>
  <c r="G907" i="26"/>
  <c r="H907" i="26" s="1"/>
  <c r="N907" i="16" s="1"/>
  <c r="G200" i="26"/>
  <c r="H200" i="26" s="1"/>
  <c r="N200" i="16" s="1"/>
  <c r="G945" i="26"/>
  <c r="H945" i="26" s="1"/>
  <c r="N945" i="16" s="1"/>
  <c r="G841" i="26"/>
  <c r="H841" i="26" s="1"/>
  <c r="N841" i="16" s="1"/>
  <c r="G377" i="26"/>
  <c r="H377" i="26" s="1"/>
  <c r="N377" i="16" s="1"/>
  <c r="G233" i="26"/>
  <c r="H233" i="26" s="1"/>
  <c r="N233" i="16" s="1"/>
  <c r="G177" i="26"/>
  <c r="H177" i="26" s="1"/>
  <c r="N177" i="16" s="1"/>
  <c r="G121" i="26"/>
  <c r="H121" i="26" s="1"/>
  <c r="N121" i="16" s="1"/>
  <c r="G104" i="26"/>
  <c r="H104" i="26" s="1"/>
  <c r="N104" i="16" s="1"/>
  <c r="G872" i="26"/>
  <c r="H872" i="26" s="1"/>
  <c r="N872" i="16" s="1"/>
  <c r="G808" i="26"/>
  <c r="H808" i="26" s="1"/>
  <c r="N808" i="16" s="1"/>
  <c r="G271" i="26"/>
  <c r="H271" i="26" s="1"/>
  <c r="N271" i="16" s="1"/>
  <c r="G596" i="26"/>
  <c r="H596" i="26" s="1"/>
  <c r="N596" i="16" s="1"/>
  <c r="G268" i="26"/>
  <c r="H268" i="26" s="1"/>
  <c r="N268" i="16" s="1"/>
  <c r="G553" i="26"/>
  <c r="H553" i="26" s="1"/>
  <c r="N553" i="16" s="1"/>
  <c r="G857" i="26"/>
  <c r="H857" i="26" s="1"/>
  <c r="N857" i="16" s="1"/>
  <c r="G745" i="26"/>
  <c r="H745" i="26" s="1"/>
  <c r="N745" i="16" s="1"/>
  <c r="G888" i="26"/>
  <c r="H888" i="26" s="1"/>
  <c r="N888" i="16" s="1"/>
  <c r="G937" i="26"/>
  <c r="H937" i="26" s="1"/>
  <c r="N937" i="16" s="1"/>
  <c r="G881" i="26"/>
  <c r="H881" i="26" s="1"/>
  <c r="N881" i="16" s="1"/>
  <c r="G833" i="26"/>
  <c r="H833" i="26" s="1"/>
  <c r="N833" i="16" s="1"/>
  <c r="H673" i="26"/>
  <c r="N673" i="16" s="1"/>
  <c r="G633" i="26"/>
  <c r="H633" i="26" s="1"/>
  <c r="N633" i="16" s="1"/>
  <c r="Q633" i="16" s="1"/>
  <c r="H577" i="26"/>
  <c r="N577" i="16" s="1"/>
  <c r="G521" i="26"/>
  <c r="H521" i="26" s="1"/>
  <c r="N521" i="16" s="1"/>
  <c r="G481" i="26"/>
  <c r="H481" i="26" s="1"/>
  <c r="N481" i="16" s="1"/>
  <c r="G369" i="26"/>
  <c r="H369" i="26" s="1"/>
  <c r="N369" i="16" s="1"/>
  <c r="Q369" i="16" s="1"/>
  <c r="G273" i="26"/>
  <c r="H273" i="26" s="1"/>
  <c r="N273" i="16" s="1"/>
  <c r="Q273" i="16" s="1"/>
  <c r="G113" i="26"/>
  <c r="H113" i="26" s="1"/>
  <c r="N113" i="16" s="1"/>
  <c r="G57" i="26"/>
  <c r="H57" i="26" s="1"/>
  <c r="N57" i="16" s="1"/>
  <c r="G800" i="26"/>
  <c r="H800" i="26" s="1"/>
  <c r="N800" i="16" s="1"/>
  <c r="G744" i="26"/>
  <c r="H744" i="26" s="1"/>
  <c r="N744" i="16" s="1"/>
  <c r="G448" i="26"/>
  <c r="H448" i="26" s="1"/>
  <c r="N448" i="16" s="1"/>
  <c r="G168" i="26"/>
  <c r="H168" i="26" s="1"/>
  <c r="N168" i="16" s="1"/>
  <c r="G831" i="26"/>
  <c r="H831" i="26" s="1"/>
  <c r="N831" i="16" s="1"/>
  <c r="G830" i="26"/>
  <c r="H830" i="26" s="1"/>
  <c r="N830" i="16" s="1"/>
  <c r="G102" i="26"/>
  <c r="H102" i="26" s="1"/>
  <c r="N102" i="16" s="1"/>
  <c r="H649" i="26"/>
  <c r="N649" i="16" s="1"/>
  <c r="G551" i="26"/>
  <c r="H551" i="26" s="1"/>
  <c r="N551" i="16" s="1"/>
  <c r="G929" i="26"/>
  <c r="H929" i="26" s="1"/>
  <c r="N929" i="16" s="1"/>
  <c r="G825" i="26"/>
  <c r="H825" i="26" s="1"/>
  <c r="N825" i="16" s="1"/>
  <c r="G769" i="26"/>
  <c r="H769" i="26" s="1"/>
  <c r="N769" i="16" s="1"/>
  <c r="G513" i="26"/>
  <c r="H513" i="26" s="1"/>
  <c r="N513" i="16" s="1"/>
  <c r="Q513" i="16" s="1"/>
  <c r="G105" i="26"/>
  <c r="H105" i="26" s="1"/>
  <c r="N105" i="16" s="1"/>
  <c r="Q105" i="16" s="1"/>
  <c r="G856" i="26"/>
  <c r="H856" i="26" s="1"/>
  <c r="N856" i="16" s="1"/>
  <c r="G624" i="26"/>
  <c r="H624" i="26" s="1"/>
  <c r="N624" i="16" s="1"/>
  <c r="G568" i="26"/>
  <c r="H568" i="26" s="1"/>
  <c r="N568" i="16" s="1"/>
  <c r="G504" i="26"/>
  <c r="H504" i="26" s="1"/>
  <c r="N504" i="16" s="1"/>
  <c r="G224" i="26"/>
  <c r="H224" i="26" s="1"/>
  <c r="N224" i="16" s="1"/>
  <c r="G486" i="26"/>
  <c r="H486" i="26" s="1"/>
  <c r="N486" i="16" s="1"/>
  <c r="G644" i="26"/>
  <c r="H644" i="26" s="1"/>
  <c r="N644" i="16" s="1"/>
  <c r="G697" i="26"/>
  <c r="H697" i="26" s="1"/>
  <c r="N697" i="16" s="1"/>
  <c r="G921" i="26"/>
  <c r="H921" i="26" s="1"/>
  <c r="N921" i="16" s="1"/>
  <c r="Q921" i="16" s="1"/>
  <c r="G873" i="26"/>
  <c r="H873" i="26" s="1"/>
  <c r="N873" i="16" s="1"/>
  <c r="Q873" i="16" s="1"/>
  <c r="G713" i="26"/>
  <c r="H713" i="26" s="1"/>
  <c r="N713" i="16" s="1"/>
  <c r="G625" i="26"/>
  <c r="H625" i="26" s="1"/>
  <c r="N625" i="16" s="1"/>
  <c r="G569" i="26"/>
  <c r="H569" i="26" s="1"/>
  <c r="N569" i="16" s="1"/>
  <c r="H505" i="26"/>
  <c r="N505" i="16" s="1"/>
  <c r="G473" i="26"/>
  <c r="H473" i="26" s="1"/>
  <c r="N473" i="16" s="1"/>
  <c r="G361" i="26"/>
  <c r="H361" i="26" s="1"/>
  <c r="N361" i="16" s="1"/>
  <c r="G305" i="26"/>
  <c r="H305" i="26" s="1"/>
  <c r="N305" i="16" s="1"/>
  <c r="G41" i="26"/>
  <c r="H41" i="26" s="1"/>
  <c r="N41" i="16" s="1"/>
  <c r="G31" i="26"/>
  <c r="H31" i="26" s="1"/>
  <c r="N31" i="16" s="1"/>
  <c r="G848" i="26"/>
  <c r="H848" i="26" s="1"/>
  <c r="N848" i="16" s="1"/>
  <c r="G432" i="26"/>
  <c r="H432" i="26" s="1"/>
  <c r="N432" i="16" s="1"/>
  <c r="G439" i="26"/>
  <c r="H439" i="26" s="1"/>
  <c r="N439" i="16" s="1"/>
  <c r="G878" i="26"/>
  <c r="H878" i="26" s="1"/>
  <c r="N878" i="16" s="1"/>
  <c r="G853" i="26"/>
  <c r="H853" i="26" s="1"/>
  <c r="N853" i="16" s="1"/>
  <c r="G229" i="26"/>
  <c r="H229" i="26" s="1"/>
  <c r="N229" i="16" s="1"/>
  <c r="G700" i="26"/>
  <c r="H700" i="26" s="1"/>
  <c r="N700" i="16" s="1"/>
  <c r="G809" i="26"/>
  <c r="H809" i="26" s="1"/>
  <c r="N809" i="16" s="1"/>
  <c r="G345" i="26"/>
  <c r="H345" i="26" s="1"/>
  <c r="N345" i="16" s="1"/>
  <c r="Q345" i="16" s="1"/>
  <c r="G776" i="26"/>
  <c r="H776" i="26" s="1"/>
  <c r="N776" i="16" s="1"/>
  <c r="H865" i="26"/>
  <c r="N865" i="16" s="1"/>
  <c r="G817" i="26"/>
  <c r="H817" i="26" s="1"/>
  <c r="N817" i="16" s="1"/>
  <c r="G617" i="26"/>
  <c r="H617" i="26" s="1"/>
  <c r="N617" i="16" s="1"/>
  <c r="G561" i="26"/>
  <c r="H561" i="26" s="1"/>
  <c r="N561" i="16" s="1"/>
  <c r="Q561" i="16" s="1"/>
  <c r="G465" i="26"/>
  <c r="H465" i="26" s="1"/>
  <c r="N465" i="16" s="1"/>
  <c r="G401" i="26"/>
  <c r="H401" i="26" s="1"/>
  <c r="N401" i="16" s="1"/>
  <c r="G353" i="26"/>
  <c r="H353" i="26" s="1"/>
  <c r="N353" i="16" s="1"/>
  <c r="H297" i="26"/>
  <c r="N297" i="16" s="1"/>
  <c r="Q297" i="16" s="1"/>
  <c r="G257" i="26"/>
  <c r="H257" i="26" s="1"/>
  <c r="N257" i="16" s="1"/>
  <c r="G33" i="26"/>
  <c r="H33" i="26" s="1"/>
  <c r="N33" i="16" s="1"/>
  <c r="G64" i="26"/>
  <c r="H64" i="26" s="1"/>
  <c r="N64" i="16" s="1"/>
  <c r="G672" i="26"/>
  <c r="H672" i="26" s="1"/>
  <c r="N672" i="16" s="1"/>
  <c r="G608" i="26"/>
  <c r="H608" i="26" s="1"/>
  <c r="N608" i="16" s="1"/>
  <c r="G582" i="26"/>
  <c r="H582" i="26" s="1"/>
  <c r="N582" i="16" s="1"/>
  <c r="G864" i="26"/>
  <c r="H864" i="26" s="1"/>
  <c r="N864" i="16" s="1"/>
  <c r="G664" i="26"/>
  <c r="H664" i="26" s="1"/>
  <c r="N664" i="16" s="1"/>
  <c r="G560" i="26"/>
  <c r="H560" i="26" s="1"/>
  <c r="N560" i="16" s="1"/>
  <c r="G496" i="26"/>
  <c r="H496" i="26" s="1"/>
  <c r="N496" i="16" s="1"/>
  <c r="G296" i="26"/>
  <c r="H296" i="26" s="1"/>
  <c r="N296" i="16" s="1"/>
  <c r="H144" i="26"/>
  <c r="N144" i="16" s="1"/>
  <c r="G775" i="26"/>
  <c r="H775" i="26"/>
  <c r="N775" i="16" s="1"/>
  <c r="G599" i="26"/>
  <c r="H599" i="26" s="1"/>
  <c r="N599" i="16" s="1"/>
  <c r="G543" i="26"/>
  <c r="H543" i="26"/>
  <c r="N543" i="16" s="1"/>
  <c r="G391" i="26"/>
  <c r="H391" i="26" s="1"/>
  <c r="N391" i="16" s="1"/>
  <c r="H263" i="26"/>
  <c r="N263" i="16" s="1"/>
  <c r="G207" i="26"/>
  <c r="H207" i="26"/>
  <c r="N207" i="16" s="1"/>
  <c r="G151" i="26"/>
  <c r="H151" i="26" s="1"/>
  <c r="N151" i="16" s="1"/>
  <c r="G103" i="26"/>
  <c r="H103" i="26" s="1"/>
  <c r="N103" i="16" s="1"/>
  <c r="G734" i="26"/>
  <c r="H734" i="26" s="1"/>
  <c r="N734" i="16" s="1"/>
  <c r="G678" i="26"/>
  <c r="H678" i="26" s="1"/>
  <c r="N678" i="16" s="1"/>
  <c r="G630" i="26"/>
  <c r="H630" i="26" s="1"/>
  <c r="N630" i="16" s="1"/>
  <c r="H893" i="26"/>
  <c r="N893" i="16" s="1"/>
  <c r="H797" i="26"/>
  <c r="N797" i="16" s="1"/>
  <c r="H749" i="26"/>
  <c r="N749" i="16" s="1"/>
  <c r="G709" i="26"/>
  <c r="H709" i="26" s="1"/>
  <c r="N709" i="16" s="1"/>
  <c r="G485" i="26"/>
  <c r="H485" i="26" s="1"/>
  <c r="N485" i="16" s="1"/>
  <c r="H429" i="26"/>
  <c r="N429" i="16" s="1"/>
  <c r="Q429" i="16" s="1"/>
  <c r="H261" i="26"/>
  <c r="N261" i="16" s="1"/>
  <c r="H61" i="26"/>
  <c r="N61" i="16" s="1"/>
  <c r="H940" i="26"/>
  <c r="N940" i="16" s="1"/>
  <c r="G788" i="26"/>
  <c r="H788" i="26" s="1"/>
  <c r="N788" i="16" s="1"/>
  <c r="H540" i="26"/>
  <c r="N540" i="16" s="1"/>
  <c r="G492" i="26"/>
  <c r="H492" i="26" s="1"/>
  <c r="N492" i="16" s="1"/>
  <c r="G436" i="26"/>
  <c r="H436" i="26" s="1"/>
  <c r="N436" i="16" s="1"/>
  <c r="G164" i="26"/>
  <c r="H164" i="26" s="1"/>
  <c r="N164" i="16" s="1"/>
  <c r="G899" i="26"/>
  <c r="H899" i="26" s="1"/>
  <c r="N899" i="16" s="1"/>
  <c r="G739" i="26"/>
  <c r="H739" i="26" s="1"/>
  <c r="N739" i="16" s="1"/>
  <c r="G240" i="26"/>
  <c r="H240" i="26" s="1"/>
  <c r="N240" i="16" s="1"/>
  <c r="G919" i="26"/>
  <c r="H919" i="26" s="1"/>
  <c r="N919" i="16" s="1"/>
  <c r="G199" i="26"/>
  <c r="H199" i="26" s="1"/>
  <c r="N199" i="16" s="1"/>
  <c r="G143" i="26"/>
  <c r="H143" i="26" s="1"/>
  <c r="N143" i="16" s="1"/>
  <c r="G774" i="26"/>
  <c r="H774" i="26" s="1"/>
  <c r="N774" i="16" s="1"/>
  <c r="G566" i="26"/>
  <c r="H566" i="26" s="1"/>
  <c r="N566" i="16" s="1"/>
  <c r="G526" i="26"/>
  <c r="H526" i="26" s="1"/>
  <c r="N526" i="16" s="1"/>
  <c r="G478" i="26"/>
  <c r="H478" i="26" s="1"/>
  <c r="N478" i="16" s="1"/>
  <c r="G438" i="26"/>
  <c r="H438" i="26" s="1"/>
  <c r="N438" i="16" s="1"/>
  <c r="G334" i="26"/>
  <c r="H334" i="26" s="1"/>
  <c r="N334" i="16" s="1"/>
  <c r="G198" i="26"/>
  <c r="H198" i="26" s="1"/>
  <c r="N198" i="16" s="1"/>
  <c r="G94" i="26"/>
  <c r="H94" i="26" s="1"/>
  <c r="N94" i="16" s="1"/>
  <c r="G933" i="26"/>
  <c r="H933" i="26" s="1"/>
  <c r="N933" i="16" s="1"/>
  <c r="G637" i="26"/>
  <c r="H637" i="26"/>
  <c r="N637" i="16" s="1"/>
  <c r="G581" i="26"/>
  <c r="H581" i="26"/>
  <c r="N581" i="16" s="1"/>
  <c r="G477" i="26"/>
  <c r="H477" i="26" s="1"/>
  <c r="N477" i="16" s="1"/>
  <c r="G884" i="26"/>
  <c r="H884" i="26" s="1"/>
  <c r="N884" i="16" s="1"/>
  <c r="G732" i="26"/>
  <c r="H732" i="26" s="1"/>
  <c r="N732" i="16" s="1"/>
  <c r="G428" i="26"/>
  <c r="H428" i="26" s="1"/>
  <c r="N428" i="16" s="1"/>
  <c r="G891" i="26"/>
  <c r="H891" i="26" s="1"/>
  <c r="N891" i="16" s="1"/>
  <c r="G779" i="26"/>
  <c r="H779" i="26" s="1"/>
  <c r="N779" i="16" s="1"/>
  <c r="G307" i="26"/>
  <c r="H307" i="26" s="1"/>
  <c r="N307" i="16" s="1"/>
  <c r="G554" i="26"/>
  <c r="H554" i="26" s="1"/>
  <c r="N554" i="16" s="1"/>
  <c r="H225" i="26"/>
  <c r="N225" i="16" s="1"/>
  <c r="Q225" i="16" s="1"/>
  <c r="H65" i="26"/>
  <c r="N65" i="16" s="1"/>
  <c r="G896" i="26"/>
  <c r="H896" i="26" s="1"/>
  <c r="N896" i="16" s="1"/>
  <c r="G752" i="26"/>
  <c r="H752" i="26" s="1"/>
  <c r="N752" i="16" s="1"/>
  <c r="G440" i="26"/>
  <c r="H440" i="26" s="1"/>
  <c r="N440" i="16" s="1"/>
  <c r="H328" i="26"/>
  <c r="N328" i="16" s="1"/>
  <c r="G232" i="26"/>
  <c r="H232" i="26" s="1"/>
  <c r="N232" i="16" s="1"/>
  <c r="H136" i="26"/>
  <c r="N136" i="16" s="1"/>
  <c r="G40" i="26"/>
  <c r="H40" i="26" s="1"/>
  <c r="N40" i="16" s="1"/>
  <c r="G911" i="26"/>
  <c r="H911" i="26" s="1"/>
  <c r="N911" i="16" s="1"/>
  <c r="G863" i="26"/>
  <c r="H863" i="26" s="1"/>
  <c r="N863" i="16" s="1"/>
  <c r="G823" i="26"/>
  <c r="H823" i="26" s="1"/>
  <c r="N823" i="16" s="1"/>
  <c r="G759" i="26"/>
  <c r="H759" i="26" s="1"/>
  <c r="N759" i="16" s="1"/>
  <c r="G591" i="26"/>
  <c r="H591" i="26" s="1"/>
  <c r="N591" i="16" s="1"/>
  <c r="G535" i="26"/>
  <c r="H535" i="26" s="1"/>
  <c r="N535" i="16" s="1"/>
  <c r="G423" i="26"/>
  <c r="H423" i="26" s="1"/>
  <c r="N423" i="16" s="1"/>
  <c r="G311" i="26"/>
  <c r="H311" i="26" s="1"/>
  <c r="N311" i="16" s="1"/>
  <c r="G255" i="26"/>
  <c r="H255" i="26" s="1"/>
  <c r="N255" i="16" s="1"/>
  <c r="H135" i="26"/>
  <c r="N135" i="16" s="1"/>
  <c r="G910" i="26"/>
  <c r="H910" i="26" s="1"/>
  <c r="N910" i="16" s="1"/>
  <c r="G862" i="26"/>
  <c r="H862" i="26" s="1"/>
  <c r="N862" i="16" s="1"/>
  <c r="G822" i="26"/>
  <c r="H822" i="26" s="1"/>
  <c r="N822" i="16" s="1"/>
  <c r="H766" i="26"/>
  <c r="N766" i="16" s="1"/>
  <c r="H718" i="26"/>
  <c r="N718" i="16" s="1"/>
  <c r="G670" i="26"/>
  <c r="H670" i="26" s="1"/>
  <c r="N670" i="16" s="1"/>
  <c r="G614" i="26"/>
  <c r="H614" i="26" s="1"/>
  <c r="N614" i="16" s="1"/>
  <c r="G518" i="26"/>
  <c r="H518" i="26" s="1"/>
  <c r="N518" i="16" s="1"/>
  <c r="H470" i="26"/>
  <c r="N470" i="16" s="1"/>
  <c r="G430" i="26"/>
  <c r="H430" i="26" s="1"/>
  <c r="N430" i="16" s="1"/>
  <c r="G278" i="26"/>
  <c r="H278" i="26" s="1"/>
  <c r="N278" i="16" s="1"/>
  <c r="G230" i="26"/>
  <c r="H230" i="26" s="1"/>
  <c r="N230" i="16" s="1"/>
  <c r="G190" i="26"/>
  <c r="H190" i="26" s="1"/>
  <c r="N190" i="16" s="1"/>
  <c r="G134" i="26"/>
  <c r="H134" i="26" s="1"/>
  <c r="N134" i="16" s="1"/>
  <c r="G86" i="26"/>
  <c r="H86" i="26" s="1"/>
  <c r="N86" i="16" s="1"/>
  <c r="H30" i="26"/>
  <c r="N30" i="16" s="1"/>
  <c r="G925" i="26"/>
  <c r="H925" i="26" s="1"/>
  <c r="N925" i="16" s="1"/>
  <c r="H829" i="26"/>
  <c r="N829" i="16" s="1"/>
  <c r="G629" i="26"/>
  <c r="H629" i="26" s="1"/>
  <c r="N629" i="16" s="1"/>
  <c r="G573" i="26"/>
  <c r="H573" i="26" s="1"/>
  <c r="N573" i="16" s="1"/>
  <c r="G525" i="26"/>
  <c r="H525" i="26" s="1"/>
  <c r="N525" i="16" s="1"/>
  <c r="Q525" i="16" s="1"/>
  <c r="H469" i="26"/>
  <c r="N469" i="16" s="1"/>
  <c r="G253" i="26"/>
  <c r="H253" i="26" s="1"/>
  <c r="N253" i="16" s="1"/>
  <c r="G213" i="26"/>
  <c r="H213" i="26" s="1"/>
  <c r="N213" i="16" s="1"/>
  <c r="Q213" i="16" s="1"/>
  <c r="G108" i="26"/>
  <c r="H108" i="26" s="1"/>
  <c r="N108" i="16" s="1"/>
  <c r="G932" i="26"/>
  <c r="H932" i="26" s="1"/>
  <c r="N932" i="16" s="1"/>
  <c r="H876" i="26"/>
  <c r="N876" i="16" s="1"/>
  <c r="G780" i="26"/>
  <c r="H780" i="26" s="1"/>
  <c r="N780" i="16" s="1"/>
  <c r="H724" i="26"/>
  <c r="N724" i="16" s="1"/>
  <c r="G628" i="26"/>
  <c r="H628" i="26" s="1"/>
  <c r="N628" i="16" s="1"/>
  <c r="G532" i="26"/>
  <c r="H532" i="26" s="1"/>
  <c r="N532" i="16" s="1"/>
  <c r="G60" i="26"/>
  <c r="H60" i="26" s="1"/>
  <c r="N60" i="16" s="1"/>
  <c r="H771" i="26"/>
  <c r="N771" i="16" s="1"/>
  <c r="G815" i="26"/>
  <c r="H815" i="26" s="1"/>
  <c r="N815" i="16" s="1"/>
  <c r="G751" i="26"/>
  <c r="H751" i="26" s="1"/>
  <c r="N751" i="16" s="1"/>
  <c r="G527" i="26"/>
  <c r="H527" i="26" s="1"/>
  <c r="N527" i="16" s="1"/>
  <c r="G463" i="26"/>
  <c r="H463" i="26" s="1"/>
  <c r="N463" i="16" s="1"/>
  <c r="G367" i="26"/>
  <c r="H367" i="26" s="1"/>
  <c r="N367" i="16" s="1"/>
  <c r="G247" i="26"/>
  <c r="H247" i="26" s="1"/>
  <c r="N247" i="16" s="1"/>
  <c r="G950" i="26"/>
  <c r="H950" i="26" s="1"/>
  <c r="N950" i="16" s="1"/>
  <c r="G662" i="26"/>
  <c r="H662" i="26" s="1"/>
  <c r="N662" i="16" s="1"/>
  <c r="G374" i="26"/>
  <c r="H374" i="26" s="1"/>
  <c r="N374" i="16" s="1"/>
  <c r="G318" i="26"/>
  <c r="H318" i="26" s="1"/>
  <c r="N318" i="16" s="1"/>
  <c r="G270" i="26"/>
  <c r="H270" i="26" s="1"/>
  <c r="N270" i="16" s="1"/>
  <c r="G517" i="26"/>
  <c r="H517" i="26" s="1"/>
  <c r="N517" i="16" s="1"/>
  <c r="G205" i="26"/>
  <c r="H205" i="26" s="1"/>
  <c r="N205" i="16" s="1"/>
  <c r="G20" i="26"/>
  <c r="H20" i="26" s="1"/>
  <c r="N20" i="16" s="1"/>
  <c r="G676" i="26"/>
  <c r="H676" i="26" s="1"/>
  <c r="N676" i="16" s="1"/>
  <c r="G356" i="26"/>
  <c r="H356" i="26" s="1"/>
  <c r="N356" i="16" s="1"/>
  <c r="G827" i="26"/>
  <c r="H827" i="26" s="1"/>
  <c r="N827" i="16" s="1"/>
  <c r="G611" i="26"/>
  <c r="H611" i="26" s="1"/>
  <c r="N611" i="16" s="1"/>
  <c r="G922" i="26"/>
  <c r="H922" i="26" s="1"/>
  <c r="N922" i="16" s="1"/>
  <c r="G730" i="26"/>
  <c r="H730" i="26" s="1"/>
  <c r="N730" i="16" s="1"/>
  <c r="G666" i="26"/>
  <c r="H666" i="26" s="1"/>
  <c r="N666" i="16" s="1"/>
  <c r="G792" i="26"/>
  <c r="H792" i="26" s="1"/>
  <c r="N792" i="16" s="1"/>
  <c r="G688" i="26"/>
  <c r="H688" i="26" s="1"/>
  <c r="N688" i="16" s="1"/>
  <c r="G584" i="26"/>
  <c r="H584" i="26" s="1"/>
  <c r="N584" i="16" s="1"/>
  <c r="G424" i="26"/>
  <c r="H424" i="26" s="1"/>
  <c r="N424" i="16" s="1"/>
  <c r="G320" i="26"/>
  <c r="H320" i="26" s="1"/>
  <c r="N320" i="16" s="1"/>
  <c r="G903" i="26"/>
  <c r="H903" i="26" s="1"/>
  <c r="N903" i="16" s="1"/>
  <c r="G855" i="26"/>
  <c r="H855" i="26" s="1"/>
  <c r="N855" i="16" s="1"/>
  <c r="G455" i="26"/>
  <c r="H455" i="26" s="1"/>
  <c r="N455" i="16" s="1"/>
  <c r="G415" i="26"/>
  <c r="H415" i="26" s="1"/>
  <c r="N415" i="16" s="1"/>
  <c r="G854" i="26"/>
  <c r="H854" i="26" s="1"/>
  <c r="N854" i="16" s="1"/>
  <c r="G654" i="26"/>
  <c r="H654" i="26" s="1"/>
  <c r="N654" i="16" s="1"/>
  <c r="G550" i="26"/>
  <c r="H550" i="26" s="1"/>
  <c r="N550" i="16" s="1"/>
  <c r="H414" i="26"/>
  <c r="N414" i="16" s="1"/>
  <c r="H310" i="26"/>
  <c r="N310" i="16" s="1"/>
  <c r="G222" i="26"/>
  <c r="H222" i="26" s="1"/>
  <c r="N222" i="16" s="1"/>
  <c r="H118" i="26"/>
  <c r="N118" i="16" s="1"/>
  <c r="G70" i="26"/>
  <c r="H70" i="26" s="1"/>
  <c r="N70" i="16" s="1"/>
  <c r="G917" i="26"/>
  <c r="H917" i="26" s="1"/>
  <c r="N917" i="16" s="1"/>
  <c r="G869" i="26"/>
  <c r="H869" i="26" s="1"/>
  <c r="N869" i="16" s="1"/>
  <c r="H821" i="26"/>
  <c r="N821" i="16" s="1"/>
  <c r="H725" i="26"/>
  <c r="N725" i="16" s="1"/>
  <c r="G621" i="26"/>
  <c r="H621" i="26" s="1"/>
  <c r="N621" i="16" s="1"/>
  <c r="Q621" i="16" s="1"/>
  <c r="G565" i="26"/>
  <c r="H565" i="26" s="1"/>
  <c r="N565" i="16" s="1"/>
  <c r="H509" i="26"/>
  <c r="N509" i="16" s="1"/>
  <c r="G349" i="26"/>
  <c r="H349" i="26" s="1"/>
  <c r="N349" i="16" s="1"/>
  <c r="G285" i="26"/>
  <c r="H285" i="26" s="1"/>
  <c r="N285" i="16" s="1"/>
  <c r="Q285" i="16" s="1"/>
  <c r="G245" i="26"/>
  <c r="H245" i="26" s="1"/>
  <c r="N245" i="16" s="1"/>
  <c r="H197" i="26"/>
  <c r="N197" i="16" s="1"/>
  <c r="G149" i="26"/>
  <c r="H149" i="26" s="1"/>
  <c r="N149" i="16" s="1"/>
  <c r="G85" i="26"/>
  <c r="H85" i="26" s="1"/>
  <c r="N85" i="16" s="1"/>
  <c r="G92" i="26"/>
  <c r="H92" i="26" s="1"/>
  <c r="N92" i="16" s="1"/>
  <c r="G916" i="26"/>
  <c r="H916" i="26" s="1"/>
  <c r="N916" i="16" s="1"/>
  <c r="H812" i="26"/>
  <c r="N812" i="16" s="1"/>
  <c r="H764" i="26"/>
  <c r="N764" i="16" s="1"/>
  <c r="H716" i="26"/>
  <c r="N716" i="16" s="1"/>
  <c r="H516" i="26"/>
  <c r="N516" i="16" s="1"/>
  <c r="G460" i="26"/>
  <c r="H460" i="26" s="1"/>
  <c r="N460" i="16" s="1"/>
  <c r="H284" i="26"/>
  <c r="N284" i="16" s="1"/>
  <c r="H244" i="26"/>
  <c r="N244" i="16" s="1"/>
  <c r="H188" i="26"/>
  <c r="N188" i="16" s="1"/>
  <c r="G875" i="26"/>
  <c r="H875" i="26" s="1"/>
  <c r="N875" i="16" s="1"/>
  <c r="G763" i="26"/>
  <c r="H763" i="26" s="1"/>
  <c r="N763" i="16" s="1"/>
  <c r="G707" i="26"/>
  <c r="H707" i="26" s="1"/>
  <c r="N707" i="16" s="1"/>
  <c r="G179" i="26"/>
  <c r="H179" i="26" s="1"/>
  <c r="N179" i="16" s="1"/>
  <c r="G410" i="26"/>
  <c r="H410" i="26" s="1"/>
  <c r="N410" i="16" s="1"/>
  <c r="G32" i="26"/>
  <c r="H32" i="26" s="1"/>
  <c r="N32" i="16" s="1"/>
  <c r="G936" i="26"/>
  <c r="H936" i="26" s="1"/>
  <c r="N936" i="16" s="1"/>
  <c r="G736" i="26"/>
  <c r="H736" i="26" s="1"/>
  <c r="N736" i="16" s="1"/>
  <c r="G640" i="26"/>
  <c r="H640" i="26" s="1"/>
  <c r="N640" i="16" s="1"/>
  <c r="H576" i="26"/>
  <c r="N576" i="16" s="1"/>
  <c r="G520" i="26"/>
  <c r="H520" i="26" s="1"/>
  <c r="N520" i="16" s="1"/>
  <c r="G464" i="26"/>
  <c r="H464" i="26" s="1"/>
  <c r="N464" i="16" s="1"/>
  <c r="G416" i="26"/>
  <c r="H416" i="26" s="1"/>
  <c r="N416" i="16" s="1"/>
  <c r="H360" i="26"/>
  <c r="N360" i="16" s="1"/>
  <c r="G312" i="26"/>
  <c r="H312" i="26" s="1"/>
  <c r="N312" i="16" s="1"/>
  <c r="H256" i="26"/>
  <c r="N256" i="16" s="1"/>
  <c r="G216" i="26"/>
  <c r="H216" i="26" s="1"/>
  <c r="N216" i="16" s="1"/>
  <c r="G160" i="26"/>
  <c r="H160" i="26" s="1"/>
  <c r="N160" i="16" s="1"/>
  <c r="G120" i="26"/>
  <c r="H120" i="26" s="1"/>
  <c r="N120" i="16" s="1"/>
  <c r="G895" i="26"/>
  <c r="H895" i="26" s="1"/>
  <c r="N895" i="16" s="1"/>
  <c r="G847" i="26"/>
  <c r="H847" i="26" s="1"/>
  <c r="N847" i="16" s="1"/>
  <c r="G743" i="26"/>
  <c r="H743" i="26" s="1"/>
  <c r="N743" i="16" s="1"/>
  <c r="G615" i="26"/>
  <c r="H615" i="26" s="1"/>
  <c r="N615" i="16" s="1"/>
  <c r="G127" i="26"/>
  <c r="H127" i="26" s="1"/>
  <c r="N127" i="16" s="1"/>
  <c r="G71" i="26"/>
  <c r="H71" i="26" s="1"/>
  <c r="N71" i="16" s="1"/>
  <c r="G934" i="26"/>
  <c r="H934" i="26" s="1"/>
  <c r="N934" i="16" s="1"/>
  <c r="G894" i="26"/>
  <c r="H894" i="26" s="1"/>
  <c r="N894" i="16" s="1"/>
  <c r="G806" i="26"/>
  <c r="H806" i="26" s="1"/>
  <c r="N806" i="16" s="1"/>
  <c r="G750" i="26"/>
  <c r="H750" i="26" s="1"/>
  <c r="N750" i="16" s="1"/>
  <c r="G702" i="26"/>
  <c r="H702" i="26" s="1"/>
  <c r="N702" i="16" s="1"/>
  <c r="G358" i="26"/>
  <c r="H358" i="26" s="1"/>
  <c r="N358" i="16" s="1"/>
  <c r="G214" i="26"/>
  <c r="H214" i="26" s="1"/>
  <c r="N214" i="16" s="1"/>
  <c r="G669" i="26"/>
  <c r="H669" i="26" s="1"/>
  <c r="N669" i="16" s="1"/>
  <c r="Q669" i="16" s="1"/>
  <c r="G453" i="26"/>
  <c r="H453" i="26" s="1"/>
  <c r="N453" i="16" s="1"/>
  <c r="Q453" i="16" s="1"/>
  <c r="G141" i="26"/>
  <c r="H141" i="26" s="1"/>
  <c r="N141" i="16" s="1"/>
  <c r="Q141" i="16" s="1"/>
  <c r="G29" i="26"/>
  <c r="H29" i="26" s="1"/>
  <c r="N29" i="16" s="1"/>
  <c r="G84" i="26"/>
  <c r="H84" i="26" s="1"/>
  <c r="N84" i="16" s="1"/>
  <c r="G908" i="26"/>
  <c r="H908" i="26" s="1"/>
  <c r="N908" i="16" s="1"/>
  <c r="G452" i="26"/>
  <c r="H452" i="26" s="1"/>
  <c r="N452" i="16" s="1"/>
  <c r="G404" i="26"/>
  <c r="H404" i="26" s="1"/>
  <c r="N404" i="16" s="1"/>
  <c r="G27" i="26"/>
  <c r="H27" i="26" s="1"/>
  <c r="N27" i="16" s="1"/>
  <c r="G699" i="26"/>
  <c r="H699" i="26" s="1"/>
  <c r="N699" i="16" s="1"/>
  <c r="G547" i="26"/>
  <c r="H547" i="26" s="1"/>
  <c r="N547" i="16" s="1"/>
  <c r="G387" i="26"/>
  <c r="H387" i="26" s="1"/>
  <c r="N387" i="16" s="1"/>
  <c r="G842" i="26"/>
  <c r="H842" i="26" s="1"/>
  <c r="N842" i="16" s="1"/>
  <c r="G778" i="26"/>
  <c r="H778" i="26" s="1"/>
  <c r="N778" i="16" s="1"/>
  <c r="H289" i="26"/>
  <c r="N289" i="16" s="1"/>
  <c r="G249" i="26"/>
  <c r="H249" i="26" s="1"/>
  <c r="N249" i="16" s="1"/>
  <c r="Q249" i="16" s="1"/>
  <c r="G137" i="26"/>
  <c r="H137" i="26" s="1"/>
  <c r="N137" i="16" s="1"/>
  <c r="G97" i="26"/>
  <c r="H97" i="26" s="1"/>
  <c r="N97" i="16" s="1"/>
  <c r="G88" i="26"/>
  <c r="H88" i="26" s="1"/>
  <c r="N88" i="16" s="1"/>
  <c r="G24" i="26"/>
  <c r="H24" i="26" s="1"/>
  <c r="N24" i="16" s="1"/>
  <c r="G880" i="26"/>
  <c r="H880" i="26" s="1"/>
  <c r="N880" i="16" s="1"/>
  <c r="H728" i="26"/>
  <c r="N728" i="16" s="1"/>
  <c r="G632" i="26"/>
  <c r="H632" i="26" s="1"/>
  <c r="N632" i="16" s="1"/>
  <c r="G512" i="26"/>
  <c r="H512" i="26" s="1"/>
  <c r="N512" i="16" s="1"/>
  <c r="G456" i="26"/>
  <c r="H456" i="26" s="1"/>
  <c r="N456" i="16" s="1"/>
  <c r="H408" i="26"/>
  <c r="N408" i="16" s="1"/>
  <c r="H304" i="26"/>
  <c r="N304" i="16" s="1"/>
  <c r="G208" i="26"/>
  <c r="H208" i="26" s="1"/>
  <c r="N208" i="16" s="1"/>
  <c r="H152" i="26"/>
  <c r="N152" i="16" s="1"/>
  <c r="G112" i="26"/>
  <c r="H112" i="26" s="1"/>
  <c r="N112" i="16" s="1"/>
  <c r="H887" i="26"/>
  <c r="N887" i="16" s="1"/>
  <c r="G839" i="26"/>
  <c r="H839" i="26" s="1"/>
  <c r="N839" i="16" s="1"/>
  <c r="G735" i="26"/>
  <c r="H735" i="26" s="1"/>
  <c r="N735" i="16" s="1"/>
  <c r="H607" i="26"/>
  <c r="N607" i="16" s="1"/>
  <c r="G447" i="26"/>
  <c r="H447" i="26" s="1"/>
  <c r="N447" i="16" s="1"/>
  <c r="G407" i="26"/>
  <c r="H407" i="26" s="1"/>
  <c r="N407" i="16" s="1"/>
  <c r="G343" i="26"/>
  <c r="H343" i="26" s="1"/>
  <c r="N343" i="16" s="1"/>
  <c r="H159" i="26"/>
  <c r="N159" i="16" s="1"/>
  <c r="H926" i="26"/>
  <c r="N926" i="16" s="1"/>
  <c r="G886" i="26"/>
  <c r="H886" i="26" s="1"/>
  <c r="N886" i="16" s="1"/>
  <c r="H742" i="26"/>
  <c r="N742" i="16" s="1"/>
  <c r="G646" i="26"/>
  <c r="H646" i="26" s="1"/>
  <c r="N646" i="16" s="1"/>
  <c r="G590" i="26"/>
  <c r="H590" i="26" s="1"/>
  <c r="N590" i="16" s="1"/>
  <c r="H534" i="26"/>
  <c r="N534" i="16" s="1"/>
  <c r="G454" i="26"/>
  <c r="H454" i="26" s="1"/>
  <c r="N454" i="16" s="1"/>
  <c r="G406" i="26"/>
  <c r="H406" i="26" s="1"/>
  <c r="N406" i="16" s="1"/>
  <c r="H350" i="26"/>
  <c r="N350" i="16" s="1"/>
  <c r="G302" i="26"/>
  <c r="H302" i="26" s="1"/>
  <c r="N302" i="16" s="1"/>
  <c r="G254" i="26"/>
  <c r="H254" i="26" s="1"/>
  <c r="N254" i="16" s="1"/>
  <c r="H206" i="26"/>
  <c r="N206" i="16" s="1"/>
  <c r="H158" i="26"/>
  <c r="N158" i="16" s="1"/>
  <c r="G110" i="26"/>
  <c r="H110" i="26" s="1"/>
  <c r="N110" i="16" s="1"/>
  <c r="G62" i="26"/>
  <c r="H62" i="26" s="1"/>
  <c r="N62" i="16" s="1"/>
  <c r="H941" i="26"/>
  <c r="N941" i="16" s="1"/>
  <c r="G909" i="26"/>
  <c r="H909" i="26" s="1"/>
  <c r="N909" i="16" s="1"/>
  <c r="Q909" i="16" s="1"/>
  <c r="G861" i="26"/>
  <c r="H861" i="26" s="1"/>
  <c r="N861" i="16" s="1"/>
  <c r="Q861" i="16" s="1"/>
  <c r="G813" i="26"/>
  <c r="H813" i="26" s="1"/>
  <c r="N813" i="16" s="1"/>
  <c r="Q813" i="16" s="1"/>
  <c r="G765" i="26"/>
  <c r="H765" i="26" s="1"/>
  <c r="N765" i="16" s="1"/>
  <c r="Q765" i="16" s="1"/>
  <c r="H717" i="26"/>
  <c r="N717" i="16" s="1"/>
  <c r="G605" i="26"/>
  <c r="H605" i="26" s="1"/>
  <c r="N605" i="16" s="1"/>
  <c r="G501" i="26"/>
  <c r="H501" i="26" s="1"/>
  <c r="N501" i="16" s="1"/>
  <c r="Q501" i="16" s="1"/>
  <c r="G277" i="26"/>
  <c r="H277" i="26" s="1"/>
  <c r="N277" i="16" s="1"/>
  <c r="G237" i="26"/>
  <c r="H237" i="26" s="1"/>
  <c r="N237" i="16" s="1"/>
  <c r="Q237" i="16" s="1"/>
  <c r="G189" i="26"/>
  <c r="H189" i="26" s="1"/>
  <c r="N189" i="16" s="1"/>
  <c r="Q189" i="16" s="1"/>
  <c r="G77" i="26"/>
  <c r="H77" i="26" s="1"/>
  <c r="N77" i="16" s="1"/>
  <c r="H21" i="26"/>
  <c r="N21" i="16" s="1"/>
  <c r="Q21" i="16" s="1"/>
  <c r="G956" i="26"/>
  <c r="H956" i="26" s="1"/>
  <c r="N956" i="16" s="1"/>
  <c r="H900" i="26"/>
  <c r="N900" i="16" s="1"/>
  <c r="G860" i="26"/>
  <c r="H860" i="26" s="1"/>
  <c r="N860" i="16" s="1"/>
  <c r="G604" i="26"/>
  <c r="H604" i="26" s="1"/>
  <c r="N604" i="16" s="1"/>
  <c r="H548" i="26"/>
  <c r="N548" i="16" s="1"/>
  <c r="H444" i="26"/>
  <c r="N444" i="16" s="1"/>
  <c r="G332" i="26"/>
  <c r="H332" i="26" s="1"/>
  <c r="N332" i="16" s="1"/>
  <c r="G236" i="26"/>
  <c r="H236" i="26" s="1"/>
  <c r="N236" i="16" s="1"/>
  <c r="G180" i="26"/>
  <c r="H180" i="26" s="1"/>
  <c r="N180" i="16" s="1"/>
  <c r="H10" i="26"/>
  <c r="N10" i="16" s="1"/>
  <c r="G163" i="26"/>
  <c r="H163" i="26" s="1"/>
  <c r="N163" i="16" s="1"/>
  <c r="G292" i="26"/>
  <c r="H292" i="26" s="1"/>
  <c r="N292" i="16" s="1"/>
  <c r="H140" i="26"/>
  <c r="N140" i="16" s="1"/>
  <c r="G36" i="26"/>
  <c r="H36" i="26" s="1"/>
  <c r="N36" i="16" s="1"/>
  <c r="H683" i="26"/>
  <c r="N683" i="16" s="1"/>
  <c r="H579" i="26"/>
  <c r="N579" i="16" s="1"/>
  <c r="G531" i="26"/>
  <c r="H531" i="26" s="1"/>
  <c r="N531" i="16" s="1"/>
  <c r="H475" i="26"/>
  <c r="N475" i="16" s="1"/>
  <c r="G371" i="26"/>
  <c r="H371" i="26" s="1"/>
  <c r="N371" i="16" s="1"/>
  <c r="H203" i="26"/>
  <c r="N203" i="16" s="1"/>
  <c r="G898" i="26"/>
  <c r="H898" i="26" s="1"/>
  <c r="N898" i="16" s="1"/>
  <c r="G834" i="26"/>
  <c r="H834" i="26" s="1"/>
  <c r="N834" i="16" s="1"/>
  <c r="G474" i="26"/>
  <c r="H474" i="26" s="1"/>
  <c r="N474" i="16" s="1"/>
  <c r="G418" i="26"/>
  <c r="H418" i="26" s="1"/>
  <c r="N418" i="16" s="1"/>
  <c r="G66" i="26"/>
  <c r="H66" i="26" s="1"/>
  <c r="N66" i="16" s="1"/>
  <c r="H515" i="26"/>
  <c r="N515" i="16" s="1"/>
  <c r="G467" i="26"/>
  <c r="H467" i="26" s="1"/>
  <c r="N467" i="16" s="1"/>
  <c r="H355" i="26"/>
  <c r="N355" i="16" s="1"/>
  <c r="G299" i="26"/>
  <c r="H299" i="26" s="1"/>
  <c r="N299" i="16" s="1"/>
  <c r="G946" i="26"/>
  <c r="H946" i="26" s="1"/>
  <c r="N946" i="16" s="1"/>
  <c r="G818" i="26"/>
  <c r="H818" i="26" s="1"/>
  <c r="N818" i="16" s="1"/>
  <c r="G754" i="26"/>
  <c r="H754" i="26" s="1"/>
  <c r="N754" i="16" s="1"/>
  <c r="G690" i="26"/>
  <c r="H690" i="26" s="1"/>
  <c r="N690" i="16" s="1"/>
  <c r="G626" i="26"/>
  <c r="H626" i="26" s="1"/>
  <c r="N626" i="16" s="1"/>
  <c r="H338" i="26"/>
  <c r="N338" i="16" s="1"/>
  <c r="G403" i="26"/>
  <c r="H403" i="26" s="1"/>
  <c r="N403" i="16" s="1"/>
  <c r="G139" i="26"/>
  <c r="H139" i="26" s="1"/>
  <c r="N139" i="16" s="1"/>
  <c r="G75" i="26"/>
  <c r="H75" i="26" s="1"/>
  <c r="N75" i="16" s="1"/>
  <c r="G746" i="26"/>
  <c r="H746" i="26" s="1"/>
  <c r="N746" i="16" s="1"/>
  <c r="G682" i="26"/>
  <c r="H682" i="26" s="1"/>
  <c r="N682" i="16" s="1"/>
  <c r="G394" i="26"/>
  <c r="H394" i="26" s="1"/>
  <c r="N394" i="16" s="1"/>
  <c r="G42" i="26"/>
  <c r="H42" i="26" s="1"/>
  <c r="N42" i="16" s="1"/>
  <c r="H755" i="26"/>
  <c r="N755" i="16" s="1"/>
  <c r="H603" i="26"/>
  <c r="N603" i="16" s="1"/>
  <c r="H451" i="26"/>
  <c r="N451" i="16" s="1"/>
  <c r="G395" i="26"/>
  <c r="H395" i="26" s="1"/>
  <c r="N395" i="16" s="1"/>
  <c r="H283" i="26"/>
  <c r="N283" i="16" s="1"/>
  <c r="G187" i="26"/>
  <c r="H187" i="26" s="1"/>
  <c r="N187" i="16" s="1"/>
  <c r="G67" i="26"/>
  <c r="H67" i="26" s="1"/>
  <c r="N67" i="16" s="1"/>
  <c r="G866" i="26"/>
  <c r="H866" i="26" s="1"/>
  <c r="N866" i="16" s="1"/>
  <c r="G618" i="26"/>
  <c r="H618" i="26" s="1"/>
  <c r="N618" i="16" s="1"/>
  <c r="G562" i="26"/>
  <c r="H562" i="26" s="1"/>
  <c r="N562" i="16" s="1"/>
  <c r="H442" i="26"/>
  <c r="N442" i="16" s="1"/>
  <c r="G162" i="26"/>
  <c r="H162" i="26" s="1"/>
  <c r="N162" i="16" s="1"/>
  <c r="G498" i="26"/>
  <c r="H498" i="26" s="1"/>
  <c r="N498" i="16" s="1"/>
  <c r="H420" i="26"/>
  <c r="N420" i="16" s="1"/>
  <c r="H260" i="26"/>
  <c r="N260" i="16" s="1"/>
  <c r="H947" i="26"/>
  <c r="N947" i="16" s="1"/>
  <c r="H843" i="26"/>
  <c r="N843" i="16" s="1"/>
  <c r="G787" i="26"/>
  <c r="H787" i="26" s="1"/>
  <c r="N787" i="16" s="1"/>
  <c r="H691" i="26"/>
  <c r="N691" i="16" s="1"/>
  <c r="H643" i="26"/>
  <c r="N643" i="16" s="1"/>
  <c r="G595" i="26"/>
  <c r="H595" i="26" s="1"/>
  <c r="N595" i="16" s="1"/>
  <c r="H539" i="26"/>
  <c r="N539" i="16" s="1"/>
  <c r="H379" i="26"/>
  <c r="N379" i="16" s="1"/>
  <c r="H211" i="26"/>
  <c r="N211" i="16" s="1"/>
  <c r="G914" i="26"/>
  <c r="H914" i="26" s="1"/>
  <c r="N914" i="16" s="1"/>
  <c r="G602" i="26"/>
  <c r="H602" i="26" s="1"/>
  <c r="N602" i="16" s="1"/>
  <c r="G490" i="26"/>
  <c r="H490" i="26" s="1"/>
  <c r="N490" i="16" s="1"/>
  <c r="G434" i="26"/>
  <c r="H434" i="26" s="1"/>
  <c r="N434" i="16" s="1"/>
  <c r="G314" i="26"/>
  <c r="H314" i="26" s="1"/>
  <c r="N314" i="16" s="1"/>
  <c r="G210" i="26"/>
  <c r="H210" i="26" s="1"/>
  <c r="N210" i="16" s="1"/>
  <c r="H538" i="26"/>
  <c r="N538" i="16" s="1"/>
  <c r="H306" i="26"/>
  <c r="N306" i="16" s="1"/>
  <c r="H250" i="26"/>
  <c r="N250" i="16" s="1"/>
  <c r="G138" i="26"/>
  <c r="H138" i="26" s="1"/>
  <c r="N138" i="16" s="1"/>
  <c r="L1009" i="11"/>
  <c r="H1010" i="11"/>
  <c r="I1010" i="11" s="1"/>
  <c r="L1141" i="11"/>
  <c r="H1142" i="11"/>
  <c r="I1142" i="11" s="1"/>
  <c r="L1189" i="11"/>
  <c r="H1190" i="11"/>
  <c r="I1190" i="11" s="1"/>
  <c r="L1201" i="11"/>
  <c r="H1202" i="11"/>
  <c r="I1202" i="11" s="1"/>
  <c r="L1117" i="11"/>
  <c r="H1118" i="11"/>
  <c r="I1118" i="11" s="1"/>
  <c r="L1165" i="11"/>
  <c r="H1166" i="11"/>
  <c r="I1166" i="11" s="1"/>
  <c r="L1225" i="11"/>
  <c r="H1226" i="11"/>
  <c r="I1226" i="11" s="1"/>
  <c r="L1465" i="11"/>
  <c r="H1466" i="11"/>
  <c r="I1466" i="11" s="1"/>
  <c r="L1021" i="11"/>
  <c r="H1022" i="11"/>
  <c r="I1022" i="11" s="1"/>
  <c r="H1034" i="11"/>
  <c r="I1034" i="11" s="1"/>
  <c r="L1033" i="11"/>
  <c r="L1130" i="11"/>
  <c r="H1131" i="11"/>
  <c r="I1131" i="11" s="1"/>
  <c r="L1394" i="11"/>
  <c r="H1395" i="11"/>
  <c r="I1395" i="11" s="1"/>
  <c r="L1274" i="11"/>
  <c r="H1275" i="11"/>
  <c r="I1275" i="11" s="1"/>
  <c r="L1442" i="11"/>
  <c r="H1443" i="11"/>
  <c r="I1443" i="11" s="1"/>
  <c r="L1262" i="11"/>
  <c r="H1263" i="11"/>
  <c r="I1263" i="11" s="1"/>
  <c r="H975" i="11"/>
  <c r="I975" i="11" s="1"/>
  <c r="L974" i="11"/>
  <c r="L1046" i="11"/>
  <c r="H1047" i="11"/>
  <c r="I1047" i="11" s="1"/>
  <c r="L1178" i="11"/>
  <c r="H1179" i="11"/>
  <c r="I1179" i="11" s="1"/>
  <c r="L1058" i="11"/>
  <c r="H1059" i="11"/>
  <c r="I1059" i="11" s="1"/>
  <c r="L1478" i="11"/>
  <c r="H1479" i="11"/>
  <c r="I1479" i="11" s="1"/>
  <c r="L1430" i="11"/>
  <c r="H1431" i="11"/>
  <c r="I1431" i="11" s="1"/>
  <c r="L1154" i="11"/>
  <c r="H1155" i="11"/>
  <c r="I1155" i="11" s="1"/>
  <c r="L1502" i="11"/>
  <c r="H1503" i="11"/>
  <c r="I1503" i="11" s="1"/>
  <c r="L1238" i="11"/>
  <c r="H1239" i="11"/>
  <c r="I1239" i="11" s="1"/>
  <c r="L1214" i="11"/>
  <c r="H1215" i="11"/>
  <c r="I1215" i="11" s="1"/>
  <c r="L1454" i="11"/>
  <c r="H1455" i="11"/>
  <c r="I1455" i="11" s="1"/>
  <c r="L1094" i="11"/>
  <c r="H1095" i="11"/>
  <c r="I1095" i="11" s="1"/>
  <c r="L1334" i="11"/>
  <c r="H1335" i="11"/>
  <c r="I1335" i="11" s="1"/>
  <c r="L1286" i="11"/>
  <c r="H1287" i="11"/>
  <c r="I1287" i="11" s="1"/>
  <c r="L1082" i="11"/>
  <c r="H1083" i="11"/>
  <c r="I1083" i="11" s="1"/>
  <c r="L1106" i="11"/>
  <c r="H1107" i="11"/>
  <c r="I1107" i="11" s="1"/>
  <c r="G558" i="26"/>
  <c r="H558" i="26" s="1"/>
  <c r="N558" i="16" s="1"/>
  <c r="G726" i="26"/>
  <c r="H726" i="26" s="1"/>
  <c r="N726" i="16" s="1"/>
  <c r="G390" i="26"/>
  <c r="H390" i="26" s="1"/>
  <c r="N390" i="16" s="1"/>
  <c r="G897" i="26"/>
  <c r="H897" i="26" s="1"/>
  <c r="N897" i="16" s="1"/>
  <c r="G785" i="26"/>
  <c r="H785" i="26" s="1"/>
  <c r="N785" i="16" s="1"/>
  <c r="G737" i="26"/>
  <c r="H737" i="26" s="1"/>
  <c r="N737" i="16" s="1"/>
  <c r="G657" i="26"/>
  <c r="H657" i="26" s="1"/>
  <c r="N657" i="16" s="1"/>
  <c r="Q657" i="16" s="1"/>
  <c r="G537" i="26"/>
  <c r="H537" i="26" s="1"/>
  <c r="N537" i="16" s="1"/>
  <c r="Q537" i="16" s="1"/>
  <c r="G441" i="26"/>
  <c r="H441" i="26" s="1"/>
  <c r="N441" i="16" s="1"/>
  <c r="Q441" i="16" s="1"/>
  <c r="G417" i="26"/>
  <c r="H417" i="26" s="1"/>
  <c r="N417" i="16" s="1"/>
  <c r="G321" i="26"/>
  <c r="H321" i="26" s="1"/>
  <c r="N321" i="16" s="1"/>
  <c r="Q321" i="16" s="1"/>
  <c r="G201" i="26"/>
  <c r="H201" i="26" s="1"/>
  <c r="N201" i="16" s="1"/>
  <c r="Q201" i="16" s="1"/>
  <c r="G153" i="26"/>
  <c r="H153" i="26" s="1"/>
  <c r="N153" i="16" s="1"/>
  <c r="G81" i="26"/>
  <c r="H81" i="26" s="1"/>
  <c r="N81" i="16" s="1"/>
  <c r="Q81" i="16" s="1"/>
  <c r="G9" i="26"/>
  <c r="H9" i="26" s="1"/>
  <c r="G16" i="26"/>
  <c r="H16" i="26" s="1"/>
  <c r="N16" i="16" s="1"/>
  <c r="G18" i="26"/>
  <c r="H18" i="26" s="1"/>
  <c r="N18" i="16" s="1"/>
  <c r="G912" i="26"/>
  <c r="H912" i="26" s="1"/>
  <c r="N912" i="16" s="1"/>
  <c r="G824" i="26"/>
  <c r="H824" i="26" s="1"/>
  <c r="N824" i="16" s="1"/>
  <c r="G768" i="26"/>
  <c r="H768" i="26" s="1"/>
  <c r="N768" i="16" s="1"/>
  <c r="G704" i="26"/>
  <c r="H704" i="26" s="1"/>
  <c r="N704" i="16" s="1"/>
  <c r="G600" i="26"/>
  <c r="H600" i="26" s="1"/>
  <c r="N600" i="16" s="1"/>
  <c r="G536" i="26"/>
  <c r="H536" i="26" s="1"/>
  <c r="N536" i="16" s="1"/>
  <c r="G472" i="26"/>
  <c r="H472" i="26" s="1"/>
  <c r="N472" i="16" s="1"/>
  <c r="G384" i="26"/>
  <c r="H384" i="26" s="1"/>
  <c r="N384" i="16" s="1"/>
  <c r="G336" i="26"/>
  <c r="H336" i="26" s="1"/>
  <c r="N336" i="16" s="1"/>
  <c r="G272" i="26"/>
  <c r="H272" i="26" s="1"/>
  <c r="N272" i="16" s="1"/>
  <c r="G176" i="26"/>
  <c r="H176" i="26" s="1"/>
  <c r="N176" i="16" s="1"/>
  <c r="G951" i="26"/>
  <c r="H951" i="26" s="1"/>
  <c r="N951" i="16" s="1"/>
  <c r="G927" i="26"/>
  <c r="H927" i="26" s="1"/>
  <c r="N927" i="16" s="1"/>
  <c r="G791" i="26"/>
  <c r="H791" i="26" s="1"/>
  <c r="N791" i="16" s="1"/>
  <c r="G767" i="26"/>
  <c r="H767" i="26" s="1"/>
  <c r="N767" i="16" s="1"/>
  <c r="G703" i="26"/>
  <c r="H703" i="26" s="1"/>
  <c r="N703" i="16" s="1"/>
  <c r="G679" i="26"/>
  <c r="H679" i="26" s="1"/>
  <c r="N679" i="16" s="1"/>
  <c r="G655" i="26"/>
  <c r="H655" i="26" s="1"/>
  <c r="N655" i="16" s="1"/>
  <c r="G631" i="26"/>
  <c r="H631" i="26" s="1"/>
  <c r="N631" i="16" s="1"/>
  <c r="G567" i="26"/>
  <c r="H567" i="26" s="1"/>
  <c r="N567" i="16" s="1"/>
  <c r="G503" i="26"/>
  <c r="H503" i="26" s="1"/>
  <c r="N503" i="16" s="1"/>
  <c r="G479" i="26"/>
  <c r="H479" i="26" s="1"/>
  <c r="N479" i="16" s="1"/>
  <c r="G383" i="26"/>
  <c r="H383" i="26" s="1"/>
  <c r="N383" i="16" s="1"/>
  <c r="G359" i="26"/>
  <c r="H359" i="26" s="1"/>
  <c r="N359" i="16" s="1"/>
  <c r="G335" i="26"/>
  <c r="H335" i="26" s="1"/>
  <c r="N335" i="16" s="1"/>
  <c r="G287" i="26"/>
  <c r="H287" i="26" s="1"/>
  <c r="N287" i="16" s="1"/>
  <c r="G239" i="26"/>
  <c r="H239" i="26" s="1"/>
  <c r="N239" i="16" s="1"/>
  <c r="G215" i="26"/>
  <c r="H215" i="26" s="1"/>
  <c r="N215" i="16" s="1"/>
  <c r="G191" i="26"/>
  <c r="H191" i="26" s="1"/>
  <c r="N191" i="16" s="1"/>
  <c r="G167" i="26"/>
  <c r="H167" i="26" s="1"/>
  <c r="N167" i="16" s="1"/>
  <c r="G79" i="26"/>
  <c r="H79" i="26" s="1"/>
  <c r="N79" i="16" s="1"/>
  <c r="G918" i="26"/>
  <c r="H918" i="26" s="1"/>
  <c r="N918" i="16" s="1"/>
  <c r="G798" i="26"/>
  <c r="H798" i="26" s="1"/>
  <c r="N798" i="16" s="1"/>
  <c r="G942" i="26"/>
  <c r="H942" i="26" s="1"/>
  <c r="N942" i="16" s="1"/>
  <c r="G622" i="26"/>
  <c r="H622" i="26" s="1"/>
  <c r="N622" i="16" s="1"/>
  <c r="G913" i="26"/>
  <c r="H913" i="26" s="1"/>
  <c r="N913" i="16" s="1"/>
  <c r="G849" i="26"/>
  <c r="H849" i="26" s="1"/>
  <c r="N849" i="16" s="1"/>
  <c r="Q849" i="16" s="1"/>
  <c r="G801" i="26"/>
  <c r="H801" i="26" s="1"/>
  <c r="N801" i="16" s="1"/>
  <c r="Q801" i="16" s="1"/>
  <c r="G705" i="26"/>
  <c r="H705" i="26" s="1"/>
  <c r="N705" i="16" s="1"/>
  <c r="Q705" i="16" s="1"/>
  <c r="G609" i="26"/>
  <c r="H609" i="26" s="1"/>
  <c r="N609" i="16" s="1"/>
  <c r="G585" i="26"/>
  <c r="H585" i="26" s="1"/>
  <c r="N585" i="16" s="1"/>
  <c r="Q585" i="16" s="1"/>
  <c r="G529" i="26"/>
  <c r="H529" i="26" s="1"/>
  <c r="N529" i="16" s="1"/>
  <c r="G457" i="26"/>
  <c r="H457" i="26" s="1"/>
  <c r="N457" i="16" s="1"/>
  <c r="G433" i="26"/>
  <c r="H433" i="26" s="1"/>
  <c r="N433" i="16" s="1"/>
  <c r="G409" i="26"/>
  <c r="H409" i="26" s="1"/>
  <c r="N409" i="16" s="1"/>
  <c r="G337" i="26"/>
  <c r="H337" i="26" s="1"/>
  <c r="N337" i="16" s="1"/>
  <c r="G313" i="26"/>
  <c r="H313" i="26" s="1"/>
  <c r="N313" i="16" s="1"/>
  <c r="G217" i="26"/>
  <c r="H217" i="26" s="1"/>
  <c r="N217" i="16" s="1"/>
  <c r="G73" i="26"/>
  <c r="H73" i="26" s="1"/>
  <c r="N73" i="16" s="1"/>
  <c r="G49" i="26"/>
  <c r="H49" i="26" s="1"/>
  <c r="N49" i="16" s="1"/>
  <c r="G25" i="26"/>
  <c r="H25" i="26" s="1"/>
  <c r="N25" i="16" s="1"/>
  <c r="G48" i="26"/>
  <c r="H48" i="26" s="1"/>
  <c r="N48" i="16" s="1"/>
  <c r="G952" i="26"/>
  <c r="H952" i="26" s="1"/>
  <c r="N952" i="16" s="1"/>
  <c r="G928" i="26"/>
  <c r="H928" i="26" s="1"/>
  <c r="N928" i="16" s="1"/>
  <c r="G840" i="26"/>
  <c r="H840" i="26" s="1"/>
  <c r="N840" i="16" s="1"/>
  <c r="G816" i="26"/>
  <c r="H816" i="26" s="1"/>
  <c r="N816" i="16" s="1"/>
  <c r="G720" i="26"/>
  <c r="H720" i="26" s="1"/>
  <c r="N720" i="16" s="1"/>
  <c r="G696" i="26"/>
  <c r="H696" i="26" s="1"/>
  <c r="N696" i="16" s="1"/>
  <c r="G648" i="26"/>
  <c r="H648" i="26" s="1"/>
  <c r="N648" i="16" s="1"/>
  <c r="G552" i="26"/>
  <c r="H552" i="26" s="1"/>
  <c r="N552" i="16" s="1"/>
  <c r="G488" i="26"/>
  <c r="H488" i="26" s="1"/>
  <c r="N488" i="16" s="1"/>
  <c r="G400" i="26"/>
  <c r="H400" i="26" s="1"/>
  <c r="N400" i="16" s="1"/>
  <c r="G376" i="26"/>
  <c r="H376" i="26" s="1"/>
  <c r="N376" i="16" s="1"/>
  <c r="G352" i="26"/>
  <c r="H352" i="26" s="1"/>
  <c r="N352" i="16" s="1"/>
  <c r="G288" i="26"/>
  <c r="H288" i="26" s="1"/>
  <c r="N288" i="16" s="1"/>
  <c r="G264" i="26"/>
  <c r="H264" i="26" s="1"/>
  <c r="N264" i="16" s="1"/>
  <c r="G192" i="26"/>
  <c r="H192" i="26" s="1"/>
  <c r="N192" i="16" s="1"/>
  <c r="G128" i="26"/>
  <c r="H128" i="26" s="1"/>
  <c r="N128" i="16" s="1"/>
  <c r="G96" i="26"/>
  <c r="H96" i="26" s="1"/>
  <c r="N96" i="16" s="1"/>
  <c r="G15" i="26"/>
  <c r="H15" i="26" s="1"/>
  <c r="N15" i="16" s="1"/>
  <c r="G879" i="26"/>
  <c r="H879" i="26" s="1"/>
  <c r="N879" i="16" s="1"/>
  <c r="G807" i="26"/>
  <c r="H807" i="26" s="1"/>
  <c r="N807" i="16" s="1"/>
  <c r="G719" i="26"/>
  <c r="H719" i="26" s="1"/>
  <c r="N719" i="16" s="1"/>
  <c r="G695" i="26"/>
  <c r="H695" i="26" s="1"/>
  <c r="N695" i="16" s="1"/>
  <c r="G671" i="26"/>
  <c r="H671" i="26" s="1"/>
  <c r="N671" i="16" s="1"/>
  <c r="G647" i="26"/>
  <c r="H647" i="26" s="1"/>
  <c r="N647" i="16" s="1"/>
  <c r="G583" i="26"/>
  <c r="H583" i="26" s="1"/>
  <c r="N583" i="16" s="1"/>
  <c r="G519" i="26"/>
  <c r="H519" i="26" s="1"/>
  <c r="N519" i="16" s="1"/>
  <c r="G495" i="26"/>
  <c r="H495" i="26" s="1"/>
  <c r="N495" i="16" s="1"/>
  <c r="G431" i="26"/>
  <c r="H431" i="26" s="1"/>
  <c r="N431" i="16" s="1"/>
  <c r="G327" i="26"/>
  <c r="H327" i="26" s="1"/>
  <c r="N327" i="16" s="1"/>
  <c r="G303" i="26"/>
  <c r="H303" i="26" s="1"/>
  <c r="N303" i="16" s="1"/>
  <c r="G231" i="26"/>
  <c r="H231" i="26" s="1"/>
  <c r="N231" i="16" s="1"/>
  <c r="G183" i="26"/>
  <c r="H183" i="26" s="1"/>
  <c r="N183" i="16" s="1"/>
  <c r="G119" i="26"/>
  <c r="H119" i="26" s="1"/>
  <c r="N119" i="16" s="1"/>
  <c r="G95" i="26"/>
  <c r="H95" i="26" s="1"/>
  <c r="N95" i="16" s="1"/>
  <c r="G39" i="26"/>
  <c r="H39" i="26" s="1"/>
  <c r="N39" i="16" s="1"/>
  <c r="G294" i="26"/>
  <c r="H294" i="26" s="1"/>
  <c r="N294" i="16" s="1"/>
  <c r="G777" i="26"/>
  <c r="H777" i="26" s="1"/>
  <c r="N777" i="16" s="1"/>
  <c r="Q777" i="16" s="1"/>
  <c r="G729" i="26"/>
  <c r="H729" i="26" s="1"/>
  <c r="N729" i="16" s="1"/>
  <c r="Q729" i="16" s="1"/>
  <c r="G281" i="26"/>
  <c r="H281" i="26" s="1"/>
  <c r="N281" i="16" s="1"/>
  <c r="G193" i="26"/>
  <c r="H193" i="26" s="1"/>
  <c r="N193" i="16" s="1"/>
  <c r="G169" i="26"/>
  <c r="H169" i="26" s="1"/>
  <c r="N169" i="16" s="1"/>
  <c r="G145" i="26"/>
  <c r="H145" i="26" s="1"/>
  <c r="N145" i="16" s="1"/>
  <c r="G47" i="26"/>
  <c r="H47" i="26" s="1"/>
  <c r="N47" i="16" s="1"/>
  <c r="G904" i="26"/>
  <c r="H904" i="26" s="1"/>
  <c r="N904" i="16" s="1"/>
  <c r="G616" i="26"/>
  <c r="H616" i="26" s="1"/>
  <c r="N616" i="16" s="1"/>
  <c r="G592" i="26"/>
  <c r="H592" i="26" s="1"/>
  <c r="N592" i="16" s="1"/>
  <c r="G528" i="26"/>
  <c r="H528" i="26" s="1"/>
  <c r="N528" i="16" s="1"/>
  <c r="G943" i="26"/>
  <c r="H943" i="26" s="1"/>
  <c r="N943" i="16" s="1"/>
  <c r="G783" i="26"/>
  <c r="H783" i="26" s="1"/>
  <c r="N783" i="16" s="1"/>
  <c r="G623" i="26"/>
  <c r="H623" i="26" s="1"/>
  <c r="N623" i="16" s="1"/>
  <c r="G559" i="26"/>
  <c r="H559" i="26" s="1"/>
  <c r="N559" i="16" s="1"/>
  <c r="G471" i="26"/>
  <c r="H471" i="26" s="1"/>
  <c r="N471" i="16" s="1"/>
  <c r="G399" i="26"/>
  <c r="H399" i="26" s="1"/>
  <c r="N399" i="16" s="1"/>
  <c r="G375" i="26"/>
  <c r="H375" i="26" s="1"/>
  <c r="N375" i="16" s="1"/>
  <c r="G351" i="26"/>
  <c r="H351" i="26" s="1"/>
  <c r="N351" i="16" s="1"/>
  <c r="G279" i="26"/>
  <c r="H279" i="26" s="1"/>
  <c r="N279" i="16" s="1"/>
  <c r="G902" i="26"/>
  <c r="H902" i="26" s="1"/>
  <c r="N902" i="16" s="1"/>
  <c r="G846" i="26"/>
  <c r="H846" i="26" s="1"/>
  <c r="N846" i="16" s="1"/>
  <c r="G814" i="26"/>
  <c r="H814" i="26" s="1"/>
  <c r="N814" i="16" s="1"/>
  <c r="G494" i="26"/>
  <c r="H494" i="26" s="1"/>
  <c r="N494" i="16" s="1"/>
  <c r="G870" i="26"/>
  <c r="H870" i="26" s="1"/>
  <c r="N870" i="16" s="1"/>
  <c r="G838" i="26"/>
  <c r="H838" i="26" s="1"/>
  <c r="N838" i="16" s="1"/>
  <c r="G758" i="26"/>
  <c r="H758" i="26" s="1"/>
  <c r="N758" i="16" s="1"/>
  <c r="G710" i="26"/>
  <c r="H710" i="26" s="1"/>
  <c r="N710" i="16" s="1"/>
  <c r="G342" i="26"/>
  <c r="H342" i="26" s="1"/>
  <c r="N342" i="16" s="1"/>
  <c r="G905" i="26"/>
  <c r="H905" i="26" s="1"/>
  <c r="N905" i="16" s="1"/>
  <c r="G793" i="26"/>
  <c r="H793" i="26" s="1"/>
  <c r="N793" i="16" s="1"/>
  <c r="G721" i="26"/>
  <c r="H721" i="26" s="1"/>
  <c r="N721" i="16" s="1"/>
  <c r="G665" i="26"/>
  <c r="H665" i="26" s="1"/>
  <c r="N665" i="16" s="1"/>
  <c r="G601" i="26"/>
  <c r="H601" i="26" s="1"/>
  <c r="N601" i="16" s="1"/>
  <c r="G545" i="26"/>
  <c r="H545" i="26" s="1"/>
  <c r="N545" i="16" s="1"/>
  <c r="G449" i="26"/>
  <c r="H449" i="26" s="1"/>
  <c r="N449" i="16" s="1"/>
  <c r="G425" i="26"/>
  <c r="H425" i="26" s="1"/>
  <c r="N425" i="16" s="1"/>
  <c r="G329" i="26"/>
  <c r="H329" i="26" s="1"/>
  <c r="N329" i="16" s="1"/>
  <c r="G209" i="26"/>
  <c r="H209" i="26" s="1"/>
  <c r="N209" i="16" s="1"/>
  <c r="G161" i="26"/>
  <c r="H161" i="26" s="1"/>
  <c r="N161" i="16" s="1"/>
  <c r="G89" i="26"/>
  <c r="H89" i="26" s="1"/>
  <c r="N89" i="16" s="1"/>
  <c r="G17" i="26"/>
  <c r="H17" i="26" s="1"/>
  <c r="N17" i="16" s="1"/>
  <c r="G944" i="26"/>
  <c r="H944" i="26" s="1"/>
  <c r="N944" i="16" s="1"/>
  <c r="G920" i="26"/>
  <c r="H920" i="26" s="1"/>
  <c r="N920" i="16" s="1"/>
  <c r="G832" i="26"/>
  <c r="H832" i="26" s="1"/>
  <c r="N832" i="16" s="1"/>
  <c r="G712" i="26"/>
  <c r="H712" i="26" s="1"/>
  <c r="N712" i="16" s="1"/>
  <c r="G544" i="26"/>
  <c r="H544" i="26" s="1"/>
  <c r="N544" i="16" s="1"/>
  <c r="G480" i="26"/>
  <c r="H480" i="26" s="1"/>
  <c r="N480" i="16" s="1"/>
  <c r="G392" i="26"/>
  <c r="H392" i="26" s="1"/>
  <c r="N392" i="16" s="1"/>
  <c r="G368" i="26"/>
  <c r="H368" i="26" s="1"/>
  <c r="N368" i="16" s="1"/>
  <c r="G344" i="26"/>
  <c r="H344" i="26" s="1"/>
  <c r="N344" i="16" s="1"/>
  <c r="G280" i="26"/>
  <c r="H280" i="26" s="1"/>
  <c r="N280" i="16" s="1"/>
  <c r="G184" i="26"/>
  <c r="H184" i="26" s="1"/>
  <c r="N184" i="16" s="1"/>
  <c r="G72" i="26"/>
  <c r="H72" i="26" s="1"/>
  <c r="N72" i="16" s="1"/>
  <c r="G14" i="26"/>
  <c r="H14" i="26" s="1"/>
  <c r="N14" i="16" s="1"/>
  <c r="G935" i="26"/>
  <c r="H935" i="26" s="1"/>
  <c r="N935" i="16" s="1"/>
  <c r="G871" i="26"/>
  <c r="H871" i="26" s="1"/>
  <c r="N871" i="16" s="1"/>
  <c r="G799" i="26"/>
  <c r="H799" i="26" s="1"/>
  <c r="N799" i="16" s="1"/>
  <c r="G711" i="26"/>
  <c r="H711" i="26" s="1"/>
  <c r="N711" i="16" s="1"/>
  <c r="G687" i="26"/>
  <c r="H687" i="26" s="1"/>
  <c r="N687" i="16" s="1"/>
  <c r="G663" i="26"/>
  <c r="H663" i="26" s="1"/>
  <c r="N663" i="16" s="1"/>
  <c r="G639" i="26"/>
  <c r="H639" i="26" s="1"/>
  <c r="N639" i="16" s="1"/>
  <c r="G575" i="26"/>
  <c r="H575" i="26" s="1"/>
  <c r="N575" i="16" s="1"/>
  <c r="G511" i="26"/>
  <c r="H511" i="26" s="1"/>
  <c r="N511" i="16" s="1"/>
  <c r="G487" i="26"/>
  <c r="H487" i="26" s="1"/>
  <c r="N487" i="16" s="1"/>
  <c r="G319" i="26"/>
  <c r="H319" i="26" s="1"/>
  <c r="N319" i="16" s="1"/>
  <c r="G295" i="26"/>
  <c r="H295" i="26" s="1"/>
  <c r="N295" i="16" s="1"/>
  <c r="G223" i="26"/>
  <c r="H223" i="26" s="1"/>
  <c r="N223" i="16" s="1"/>
  <c r="G175" i="26"/>
  <c r="H175" i="26" s="1"/>
  <c r="N175" i="16" s="1"/>
  <c r="G87" i="26"/>
  <c r="H87" i="26" s="1"/>
  <c r="N87" i="16" s="1"/>
  <c r="G63" i="26"/>
  <c r="H63" i="26" s="1"/>
  <c r="N63" i="16" s="1"/>
  <c r="G23" i="26"/>
  <c r="H23" i="26" s="1"/>
  <c r="N23" i="16" s="1"/>
  <c r="G782" i="26"/>
  <c r="H782" i="26" s="1"/>
  <c r="N782" i="16" s="1"/>
  <c r="G366" i="26"/>
  <c r="H366" i="26" s="1"/>
  <c r="N366" i="16" s="1"/>
  <c r="G694" i="26"/>
  <c r="H694" i="26" s="1"/>
  <c r="N694" i="16" s="1"/>
  <c r="G606" i="26"/>
  <c r="H606" i="26" s="1"/>
  <c r="N606" i="16" s="1"/>
  <c r="G542" i="26"/>
  <c r="H542" i="26" s="1"/>
  <c r="N542" i="16" s="1"/>
  <c r="G446" i="26"/>
  <c r="H446" i="26" s="1"/>
  <c r="N446" i="16" s="1"/>
  <c r="G422" i="26"/>
  <c r="H422" i="26" s="1"/>
  <c r="N422" i="16" s="1"/>
  <c r="G326" i="26"/>
  <c r="H326" i="26" s="1"/>
  <c r="N326" i="16" s="1"/>
  <c r="G174" i="26"/>
  <c r="H174" i="26" s="1"/>
  <c r="N174" i="16" s="1"/>
  <c r="G150" i="26"/>
  <c r="H150" i="26" s="1"/>
  <c r="N150" i="16" s="1"/>
  <c r="G126" i="26"/>
  <c r="H126" i="26" s="1"/>
  <c r="N126" i="16" s="1"/>
  <c r="G78" i="26"/>
  <c r="H78" i="26" s="1"/>
  <c r="N78" i="16" s="1"/>
  <c r="G54" i="26"/>
  <c r="H54" i="26" s="1"/>
  <c r="N54" i="16" s="1"/>
  <c r="G837" i="26"/>
  <c r="H837" i="26" s="1"/>
  <c r="N837" i="16" s="1"/>
  <c r="Q837" i="16" s="1"/>
  <c r="G773" i="26"/>
  <c r="H773" i="26" s="1"/>
  <c r="N773" i="16" s="1"/>
  <c r="G693" i="26"/>
  <c r="H693" i="26" s="1"/>
  <c r="N693" i="16" s="1"/>
  <c r="Q693" i="16" s="1"/>
  <c r="G645" i="26"/>
  <c r="H645" i="26" s="1"/>
  <c r="N645" i="16" s="1"/>
  <c r="Q645" i="16" s="1"/>
  <c r="G549" i="26"/>
  <c r="H549" i="26" s="1"/>
  <c r="N549" i="16" s="1"/>
  <c r="Q549" i="16" s="1"/>
  <c r="G493" i="26"/>
  <c r="H493" i="26" s="1"/>
  <c r="N493" i="16" s="1"/>
  <c r="G405" i="26"/>
  <c r="H405" i="26" s="1"/>
  <c r="N405" i="16" s="1"/>
  <c r="G357" i="26"/>
  <c r="H357" i="26" s="1"/>
  <c r="N357" i="16" s="1"/>
  <c r="Q357" i="16" s="1"/>
  <c r="G333" i="26"/>
  <c r="H333" i="26" s="1"/>
  <c r="N333" i="16" s="1"/>
  <c r="G309" i="26"/>
  <c r="H309" i="26" s="1"/>
  <c r="N309" i="16" s="1"/>
  <c r="Q309" i="16" s="1"/>
  <c r="G181" i="26"/>
  <c r="H181" i="26" s="1"/>
  <c r="N181" i="16" s="1"/>
  <c r="G157" i="26"/>
  <c r="H157" i="26" s="1"/>
  <c r="N157" i="16" s="1"/>
  <c r="G133" i="26"/>
  <c r="H133" i="26" s="1"/>
  <c r="N133" i="16" s="1"/>
  <c r="G109" i="26"/>
  <c r="H109" i="26" s="1"/>
  <c r="N109" i="16" s="1"/>
  <c r="G37" i="26"/>
  <c r="H37" i="26" s="1"/>
  <c r="N37" i="16" s="1"/>
  <c r="H13" i="26"/>
  <c r="N13" i="16" s="1"/>
  <c r="G924" i="26"/>
  <c r="H924" i="26" s="1"/>
  <c r="N924" i="16" s="1"/>
  <c r="G836" i="26"/>
  <c r="H836" i="26" s="1"/>
  <c r="N836" i="16" s="1"/>
  <c r="G740" i="26"/>
  <c r="H740" i="26" s="1"/>
  <c r="N740" i="16" s="1"/>
  <c r="G652" i="26"/>
  <c r="H652" i="26" s="1"/>
  <c r="N652" i="16" s="1"/>
  <c r="G556" i="26"/>
  <c r="H556" i="26" s="1"/>
  <c r="N556" i="16" s="1"/>
  <c r="G468" i="26"/>
  <c r="H468" i="26" s="1"/>
  <c r="N468" i="16" s="1"/>
  <c r="G380" i="26"/>
  <c r="H380" i="26" s="1"/>
  <c r="N380" i="16" s="1"/>
  <c r="G308" i="26"/>
  <c r="H308" i="26" s="1"/>
  <c r="N308" i="16" s="1"/>
  <c r="G212" i="26"/>
  <c r="H212" i="26" s="1"/>
  <c r="N212" i="16" s="1"/>
  <c r="G156" i="26"/>
  <c r="H156" i="26" s="1"/>
  <c r="N156" i="16" s="1"/>
  <c r="G132" i="26"/>
  <c r="H132" i="26" s="1"/>
  <c r="N132" i="16" s="1"/>
  <c r="G100" i="26"/>
  <c r="H100" i="26" s="1"/>
  <c r="N100" i="16" s="1"/>
  <c r="G939" i="26"/>
  <c r="H939" i="26" s="1"/>
  <c r="N939" i="16" s="1"/>
  <c r="G915" i="26"/>
  <c r="H915" i="26" s="1"/>
  <c r="N915" i="16" s="1"/>
  <c r="G803" i="26"/>
  <c r="H803" i="26" s="1"/>
  <c r="N803" i="16" s="1"/>
  <c r="G715" i="26"/>
  <c r="H715" i="26" s="1"/>
  <c r="N715" i="16" s="1"/>
  <c r="G667" i="26"/>
  <c r="H667" i="26" s="1"/>
  <c r="N667" i="16" s="1"/>
  <c r="G619" i="26"/>
  <c r="H619" i="26" s="1"/>
  <c r="N619" i="16" s="1"/>
  <c r="G555" i="26"/>
  <c r="H555" i="26" s="1"/>
  <c r="N555" i="16" s="1"/>
  <c r="G491" i="26"/>
  <c r="H491" i="26" s="1"/>
  <c r="N491" i="16" s="1"/>
  <c r="G427" i="26"/>
  <c r="H427" i="26" s="1"/>
  <c r="N427" i="16" s="1"/>
  <c r="G331" i="26"/>
  <c r="H331" i="26" s="1"/>
  <c r="N331" i="16" s="1"/>
  <c r="G259" i="26"/>
  <c r="H259" i="26" s="1"/>
  <c r="N259" i="16" s="1"/>
  <c r="G235" i="26"/>
  <c r="H235" i="26" s="1"/>
  <c r="N235" i="16" s="1"/>
  <c r="G115" i="26"/>
  <c r="H115" i="26" s="1"/>
  <c r="N115" i="16" s="1"/>
  <c r="G91" i="26"/>
  <c r="H91" i="26" s="1"/>
  <c r="N91" i="16" s="1"/>
  <c r="G43" i="26"/>
  <c r="H43" i="26" s="1"/>
  <c r="N43" i="16" s="1"/>
  <c r="G890" i="26"/>
  <c r="H890" i="26" s="1"/>
  <c r="N890" i="16" s="1"/>
  <c r="G794" i="26"/>
  <c r="H794" i="26" s="1"/>
  <c r="N794" i="16" s="1"/>
  <c r="G770" i="26"/>
  <c r="H770" i="26" s="1"/>
  <c r="N770" i="16" s="1"/>
  <c r="G706" i="26"/>
  <c r="H706" i="26" s="1"/>
  <c r="N706" i="16" s="1"/>
  <c r="G642" i="26"/>
  <c r="H642" i="26" s="1"/>
  <c r="N642" i="16" s="1"/>
  <c r="G578" i="26"/>
  <c r="H578" i="26" s="1"/>
  <c r="N578" i="16" s="1"/>
  <c r="G514" i="26"/>
  <c r="H514" i="26" s="1"/>
  <c r="N514" i="16" s="1"/>
  <c r="G466" i="26"/>
  <c r="H466" i="26" s="1"/>
  <c r="N466" i="16" s="1"/>
  <c r="G386" i="26"/>
  <c r="H386" i="26" s="1"/>
  <c r="N386" i="16" s="1"/>
  <c r="G362" i="26"/>
  <c r="H362" i="26" s="1"/>
  <c r="N362" i="16" s="1"/>
  <c r="G282" i="26"/>
  <c r="H282" i="26" s="1"/>
  <c r="N282" i="16" s="1"/>
  <c r="G258" i="26"/>
  <c r="H258" i="26" s="1"/>
  <c r="N258" i="16" s="1"/>
  <c r="G234" i="26"/>
  <c r="H234" i="26" s="1"/>
  <c r="N234" i="16" s="1"/>
  <c r="G186" i="26"/>
  <c r="H186" i="26" s="1"/>
  <c r="N186" i="16" s="1"/>
  <c r="G114" i="26"/>
  <c r="H114" i="26" s="1"/>
  <c r="N114" i="16" s="1"/>
  <c r="G90" i="26"/>
  <c r="H90" i="26" s="1"/>
  <c r="N90" i="16" s="1"/>
  <c r="G58" i="26"/>
  <c r="H58" i="26" s="1"/>
  <c r="N58" i="16" s="1"/>
  <c r="G34" i="26"/>
  <c r="H34" i="26" s="1"/>
  <c r="N34" i="16" s="1"/>
  <c r="G246" i="26"/>
  <c r="H246" i="26" s="1"/>
  <c r="N246" i="16" s="1"/>
  <c r="G166" i="26"/>
  <c r="H166" i="26" s="1"/>
  <c r="N166" i="16" s="1"/>
  <c r="G142" i="26"/>
  <c r="H142" i="26" s="1"/>
  <c r="N142" i="16" s="1"/>
  <c r="G46" i="26"/>
  <c r="H46" i="26" s="1"/>
  <c r="N46" i="16" s="1"/>
  <c r="G22" i="26"/>
  <c r="H22" i="26" s="1"/>
  <c r="N22" i="16" s="1"/>
  <c r="G885" i="26"/>
  <c r="H885" i="26" s="1"/>
  <c r="N885" i="16" s="1"/>
  <c r="Q885" i="16" s="1"/>
  <c r="G789" i="26"/>
  <c r="H789" i="26" s="1"/>
  <c r="N789" i="16" s="1"/>
  <c r="G741" i="26"/>
  <c r="H741" i="26" s="1"/>
  <c r="N741" i="16" s="1"/>
  <c r="Q741" i="16" s="1"/>
  <c r="G685" i="26"/>
  <c r="H685" i="26" s="1"/>
  <c r="N685" i="16" s="1"/>
  <c r="G661" i="26"/>
  <c r="H661" i="26" s="1"/>
  <c r="N661" i="16" s="1"/>
  <c r="G597" i="26"/>
  <c r="H597" i="26" s="1"/>
  <c r="N597" i="16" s="1"/>
  <c r="Q597" i="16" s="1"/>
  <c r="G541" i="26"/>
  <c r="H541" i="26" s="1"/>
  <c r="N541" i="16" s="1"/>
  <c r="G445" i="26"/>
  <c r="H445" i="26" s="1"/>
  <c r="N445" i="16" s="1"/>
  <c r="G421" i="26"/>
  <c r="H421" i="26" s="1"/>
  <c r="N421" i="16" s="1"/>
  <c r="G397" i="26"/>
  <c r="H397" i="26" s="1"/>
  <c r="N397" i="16" s="1"/>
  <c r="G373" i="26"/>
  <c r="H373" i="26" s="1"/>
  <c r="N373" i="16" s="1"/>
  <c r="G301" i="26"/>
  <c r="H301" i="26" s="1"/>
  <c r="N301" i="16" s="1"/>
  <c r="G173" i="26"/>
  <c r="H173" i="26" s="1"/>
  <c r="N173" i="16" s="1"/>
  <c r="G125" i="26"/>
  <c r="H125" i="26" s="1"/>
  <c r="N125" i="16" s="1"/>
  <c r="G101" i="26"/>
  <c r="H101" i="26" s="1"/>
  <c r="N101" i="16" s="1"/>
  <c r="G53" i="26"/>
  <c r="H53" i="26" s="1"/>
  <c r="N53" i="16" s="1"/>
  <c r="G44" i="26"/>
  <c r="H44" i="26" s="1"/>
  <c r="N44" i="16" s="1"/>
  <c r="G35" i="26"/>
  <c r="H35" i="26" s="1"/>
  <c r="N35" i="16" s="1"/>
  <c r="G852" i="26"/>
  <c r="H852" i="26" s="1"/>
  <c r="N852" i="16" s="1"/>
  <c r="G828" i="26"/>
  <c r="H828" i="26" s="1"/>
  <c r="N828" i="16" s="1"/>
  <c r="G804" i="26"/>
  <c r="H804" i="26" s="1"/>
  <c r="N804" i="16" s="1"/>
  <c r="G756" i="26"/>
  <c r="H756" i="26" s="1"/>
  <c r="N756" i="16" s="1"/>
  <c r="G692" i="26"/>
  <c r="H692" i="26" s="1"/>
  <c r="N692" i="16" s="1"/>
  <c r="G668" i="26"/>
  <c r="H668" i="26" s="1"/>
  <c r="N668" i="16" s="1"/>
  <c r="G620" i="26"/>
  <c r="H620" i="26" s="1"/>
  <c r="N620" i="16" s="1"/>
  <c r="G572" i="26"/>
  <c r="H572" i="26" s="1"/>
  <c r="N572" i="16" s="1"/>
  <c r="G508" i="26"/>
  <c r="H508" i="26" s="1"/>
  <c r="N508" i="16" s="1"/>
  <c r="G484" i="26"/>
  <c r="H484" i="26" s="1"/>
  <c r="N484" i="16" s="1"/>
  <c r="G396" i="26"/>
  <c r="H396" i="26" s="1"/>
  <c r="N396" i="16" s="1"/>
  <c r="G372" i="26"/>
  <c r="H372" i="26" s="1"/>
  <c r="N372" i="16" s="1"/>
  <c r="G348" i="26"/>
  <c r="H348" i="26" s="1"/>
  <c r="N348" i="16" s="1"/>
  <c r="G324" i="26"/>
  <c r="H324" i="26" s="1"/>
  <c r="N324" i="16" s="1"/>
  <c r="G204" i="26"/>
  <c r="H204" i="26" s="1"/>
  <c r="N204" i="16" s="1"/>
  <c r="G124" i="26"/>
  <c r="H124" i="26" s="1"/>
  <c r="N124" i="16" s="1"/>
  <c r="G867" i="26"/>
  <c r="H867" i="26" s="1"/>
  <c r="N867" i="16" s="1"/>
  <c r="G819" i="26"/>
  <c r="H819" i="26" s="1"/>
  <c r="N819" i="16" s="1"/>
  <c r="G731" i="26"/>
  <c r="H731" i="26" s="1"/>
  <c r="N731" i="16" s="1"/>
  <c r="G659" i="26"/>
  <c r="H659" i="26" s="1"/>
  <c r="N659" i="16" s="1"/>
  <c r="G635" i="26"/>
  <c r="H635" i="26" s="1"/>
  <c r="N635" i="16" s="1"/>
  <c r="G571" i="26"/>
  <c r="H571" i="26" s="1"/>
  <c r="N571" i="16" s="1"/>
  <c r="G507" i="26"/>
  <c r="H507" i="26" s="1"/>
  <c r="N507" i="16" s="1"/>
  <c r="G443" i="26"/>
  <c r="H443" i="26" s="1"/>
  <c r="N443" i="16" s="1"/>
  <c r="G419" i="26"/>
  <c r="H419" i="26" s="1"/>
  <c r="N419" i="16" s="1"/>
  <c r="G347" i="26"/>
  <c r="H347" i="26" s="1"/>
  <c r="N347" i="16" s="1"/>
  <c r="G323" i="26"/>
  <c r="H323" i="26" s="1"/>
  <c r="N323" i="16" s="1"/>
  <c r="G275" i="26"/>
  <c r="H275" i="26" s="1"/>
  <c r="N275" i="16" s="1"/>
  <c r="G227" i="26"/>
  <c r="H227" i="26" s="1"/>
  <c r="N227" i="16" s="1"/>
  <c r="G131" i="26"/>
  <c r="H131" i="26" s="1"/>
  <c r="N131" i="16" s="1"/>
  <c r="G107" i="26"/>
  <c r="H107" i="26" s="1"/>
  <c r="N107" i="16" s="1"/>
  <c r="G19" i="26"/>
  <c r="H19" i="26" s="1"/>
  <c r="N19" i="16" s="1"/>
  <c r="G938" i="26"/>
  <c r="H938" i="26" s="1"/>
  <c r="N938" i="16" s="1"/>
  <c r="G858" i="26"/>
  <c r="H858" i="26" s="1"/>
  <c r="N858" i="16" s="1"/>
  <c r="G810" i="26"/>
  <c r="H810" i="26" s="1"/>
  <c r="N810" i="16" s="1"/>
  <c r="G722" i="26"/>
  <c r="H722" i="26" s="1"/>
  <c r="N722" i="16" s="1"/>
  <c r="G658" i="26"/>
  <c r="H658" i="26" s="1"/>
  <c r="N658" i="16" s="1"/>
  <c r="G594" i="26"/>
  <c r="H594" i="26" s="1"/>
  <c r="N594" i="16" s="1"/>
  <c r="G530" i="26"/>
  <c r="H530" i="26" s="1"/>
  <c r="N530" i="16" s="1"/>
  <c r="G458" i="26"/>
  <c r="H458" i="26" s="1"/>
  <c r="N458" i="16" s="1"/>
  <c r="G330" i="26"/>
  <c r="H330" i="26" s="1"/>
  <c r="N330" i="16" s="1"/>
  <c r="G274" i="26"/>
  <c r="H274" i="26" s="1"/>
  <c r="N274" i="16" s="1"/>
  <c r="G226" i="26"/>
  <c r="H226" i="26" s="1"/>
  <c r="N226" i="16" s="1"/>
  <c r="G202" i="26"/>
  <c r="H202" i="26" s="1"/>
  <c r="N202" i="16" s="1"/>
  <c r="G178" i="26"/>
  <c r="H178" i="26" s="1"/>
  <c r="N178" i="16" s="1"/>
  <c r="G154" i="26"/>
  <c r="H154" i="26" s="1"/>
  <c r="N154" i="16" s="1"/>
  <c r="G130" i="26"/>
  <c r="H130" i="26" s="1"/>
  <c r="N130" i="16" s="1"/>
  <c r="G82" i="26"/>
  <c r="H82" i="26" s="1"/>
  <c r="N82" i="16" s="1"/>
  <c r="G300" i="26"/>
  <c r="H300" i="26" s="1"/>
  <c r="N300" i="16" s="1"/>
  <c r="G228" i="26"/>
  <c r="H228" i="26" s="1"/>
  <c r="N228" i="16" s="1"/>
  <c r="G172" i="26"/>
  <c r="H172" i="26" s="1"/>
  <c r="N172" i="16" s="1"/>
  <c r="G148" i="26"/>
  <c r="H148" i="26" s="1"/>
  <c r="N148" i="16" s="1"/>
  <c r="G76" i="26"/>
  <c r="H76" i="26" s="1"/>
  <c r="N76" i="16" s="1"/>
  <c r="G12" i="26"/>
  <c r="H12" i="26" s="1"/>
  <c r="N12" i="16" s="1"/>
  <c r="G955" i="26"/>
  <c r="H955" i="26" s="1"/>
  <c r="N955" i="16" s="1"/>
  <c r="G931" i="26"/>
  <c r="H931" i="26" s="1"/>
  <c r="N931" i="16" s="1"/>
  <c r="G251" i="26"/>
  <c r="H251" i="26" s="1"/>
  <c r="N251" i="16" s="1"/>
  <c r="G195" i="26"/>
  <c r="H195" i="26" s="1"/>
  <c r="N195" i="16" s="1"/>
  <c r="G83" i="26"/>
  <c r="H83" i="26" s="1"/>
  <c r="N83" i="16" s="1"/>
  <c r="G59" i="26"/>
  <c r="H59" i="26" s="1"/>
  <c r="N59" i="16" s="1"/>
  <c r="G882" i="26"/>
  <c r="H882" i="26" s="1"/>
  <c r="N882" i="16" s="1"/>
  <c r="G786" i="26"/>
  <c r="H786" i="26" s="1"/>
  <c r="N786" i="16" s="1"/>
  <c r="G762" i="26"/>
  <c r="H762" i="26" s="1"/>
  <c r="N762" i="16" s="1"/>
  <c r="G698" i="26"/>
  <c r="H698" i="26" s="1"/>
  <c r="N698" i="16" s="1"/>
  <c r="G634" i="26"/>
  <c r="H634" i="26" s="1"/>
  <c r="N634" i="16" s="1"/>
  <c r="G570" i="26"/>
  <c r="H570" i="26" s="1"/>
  <c r="N570" i="16" s="1"/>
  <c r="G506" i="26"/>
  <c r="H506" i="26" s="1"/>
  <c r="N506" i="16" s="1"/>
  <c r="G482" i="26"/>
  <c r="H482" i="26" s="1"/>
  <c r="N482" i="16" s="1"/>
  <c r="G378" i="26"/>
  <c r="H378" i="26" s="1"/>
  <c r="N378" i="16" s="1"/>
  <c r="G354" i="26"/>
  <c r="H354" i="26" s="1"/>
  <c r="N354" i="16" s="1"/>
  <c r="G298" i="26"/>
  <c r="H298" i="26" s="1"/>
  <c r="N298" i="16" s="1"/>
  <c r="G106" i="26"/>
  <c r="H106" i="26" s="1"/>
  <c r="N106" i="16" s="1"/>
  <c r="G50" i="26"/>
  <c r="H50" i="26" s="1"/>
  <c r="N50" i="16" s="1"/>
  <c r="G638" i="26"/>
  <c r="H638" i="26" s="1"/>
  <c r="N638" i="16" s="1"/>
  <c r="G574" i="26"/>
  <c r="H574" i="26" s="1"/>
  <c r="N574" i="16" s="1"/>
  <c r="G510" i="26"/>
  <c r="H510" i="26" s="1"/>
  <c r="N510" i="16" s="1"/>
  <c r="G462" i="26"/>
  <c r="H462" i="26" s="1"/>
  <c r="N462" i="16" s="1"/>
  <c r="G382" i="26"/>
  <c r="H382" i="26" s="1"/>
  <c r="N382" i="16" s="1"/>
  <c r="G286" i="26"/>
  <c r="H286" i="26" s="1"/>
  <c r="N286" i="16" s="1"/>
  <c r="G262" i="26"/>
  <c r="H262" i="26" s="1"/>
  <c r="N262" i="16" s="1"/>
  <c r="G238" i="26"/>
  <c r="H238" i="26" s="1"/>
  <c r="N238" i="16" s="1"/>
  <c r="G38" i="26"/>
  <c r="H38" i="26" s="1"/>
  <c r="N38" i="16" s="1"/>
  <c r="G949" i="26"/>
  <c r="H949" i="26" s="1"/>
  <c r="N949" i="16" s="1"/>
  <c r="G901" i="26"/>
  <c r="H901" i="26" s="1"/>
  <c r="N901" i="16" s="1"/>
  <c r="G877" i="26"/>
  <c r="H877" i="26" s="1"/>
  <c r="N877" i="16" s="1"/>
  <c r="G805" i="26"/>
  <c r="H805" i="26" s="1"/>
  <c r="N805" i="16" s="1"/>
  <c r="G733" i="26"/>
  <c r="H733" i="26" s="1"/>
  <c r="N733" i="16" s="1"/>
  <c r="G677" i="26"/>
  <c r="H677" i="26" s="1"/>
  <c r="N677" i="16" s="1"/>
  <c r="G613" i="26"/>
  <c r="H613" i="26" s="1"/>
  <c r="N613" i="16" s="1"/>
  <c r="G589" i="26"/>
  <c r="H589" i="26" s="1"/>
  <c r="N589" i="16" s="1"/>
  <c r="G533" i="26"/>
  <c r="H533" i="26" s="1"/>
  <c r="N533" i="16" s="1"/>
  <c r="G461" i="26"/>
  <c r="H461" i="26" s="1"/>
  <c r="N461" i="16" s="1"/>
  <c r="G437" i="26"/>
  <c r="H437" i="26" s="1"/>
  <c r="N437" i="16" s="1"/>
  <c r="G389" i="26"/>
  <c r="H389" i="26" s="1"/>
  <c r="N389" i="16" s="1"/>
  <c r="G293" i="26"/>
  <c r="H293" i="26" s="1"/>
  <c r="N293" i="16" s="1"/>
  <c r="G269" i="26"/>
  <c r="H269" i="26" s="1"/>
  <c r="N269" i="16" s="1"/>
  <c r="G221" i="26"/>
  <c r="H221" i="26" s="1"/>
  <c r="N221" i="16" s="1"/>
  <c r="G69" i="26"/>
  <c r="H69" i="26" s="1"/>
  <c r="N69" i="16" s="1"/>
  <c r="Q69" i="16" s="1"/>
  <c r="G68" i="26"/>
  <c r="H68" i="26" s="1"/>
  <c r="N68" i="16" s="1"/>
  <c r="G28" i="26"/>
  <c r="H28" i="26" s="1"/>
  <c r="N28" i="16" s="1"/>
  <c r="G11" i="26"/>
  <c r="H11" i="26" s="1"/>
  <c r="N11" i="16" s="1"/>
  <c r="G892" i="26"/>
  <c r="H892" i="26" s="1"/>
  <c r="N892" i="16" s="1"/>
  <c r="G868" i="26"/>
  <c r="H868" i="26" s="1"/>
  <c r="N868" i="16" s="1"/>
  <c r="G820" i="26"/>
  <c r="H820" i="26" s="1"/>
  <c r="N820" i="16" s="1"/>
  <c r="G796" i="26"/>
  <c r="H796" i="26" s="1"/>
  <c r="N796" i="16" s="1"/>
  <c r="G772" i="26"/>
  <c r="H772" i="26" s="1"/>
  <c r="N772" i="16" s="1"/>
  <c r="G708" i="26"/>
  <c r="H708" i="26" s="1"/>
  <c r="N708" i="16" s="1"/>
  <c r="G684" i="26"/>
  <c r="H684" i="26" s="1"/>
  <c r="N684" i="16" s="1"/>
  <c r="G612" i="26"/>
  <c r="H612" i="26" s="1"/>
  <c r="N612" i="16" s="1"/>
  <c r="G588" i="26"/>
  <c r="H588" i="26" s="1"/>
  <c r="N588" i="16" s="1"/>
  <c r="G524" i="26"/>
  <c r="H524" i="26" s="1"/>
  <c r="N524" i="16" s="1"/>
  <c r="G412" i="26"/>
  <c r="H412" i="26" s="1"/>
  <c r="N412" i="16" s="1"/>
  <c r="G364" i="26"/>
  <c r="H364" i="26" s="1"/>
  <c r="N364" i="16" s="1"/>
  <c r="G340" i="26"/>
  <c r="H340" i="26" s="1"/>
  <c r="N340" i="16" s="1"/>
  <c r="G276" i="26"/>
  <c r="H276" i="26" s="1"/>
  <c r="N276" i="16" s="1"/>
  <c r="G252" i="26"/>
  <c r="H252" i="26" s="1"/>
  <c r="N252" i="16" s="1"/>
  <c r="G196" i="26"/>
  <c r="H196" i="26" s="1"/>
  <c r="N196" i="16" s="1"/>
  <c r="G883" i="26"/>
  <c r="H883" i="26" s="1"/>
  <c r="N883" i="16" s="1"/>
  <c r="G835" i="26"/>
  <c r="H835" i="26" s="1"/>
  <c r="N835" i="16" s="1"/>
  <c r="G747" i="26"/>
  <c r="H747" i="26" s="1"/>
  <c r="N747" i="16" s="1"/>
  <c r="G651" i="26"/>
  <c r="H651" i="26" s="1"/>
  <c r="N651" i="16" s="1"/>
  <c r="G587" i="26"/>
  <c r="H587" i="26" s="1"/>
  <c r="N587" i="16" s="1"/>
  <c r="G523" i="26"/>
  <c r="H523" i="26" s="1"/>
  <c r="N523" i="16" s="1"/>
  <c r="G459" i="26"/>
  <c r="H459" i="26" s="1"/>
  <c r="N459" i="16" s="1"/>
  <c r="G411" i="26"/>
  <c r="H411" i="26" s="1"/>
  <c r="N411" i="16" s="1"/>
  <c r="G363" i="26"/>
  <c r="H363" i="26" s="1"/>
  <c r="N363" i="16" s="1"/>
  <c r="G315" i="26"/>
  <c r="H315" i="26" s="1"/>
  <c r="N315" i="16" s="1"/>
  <c r="G291" i="26"/>
  <c r="H291" i="26" s="1"/>
  <c r="N291" i="16" s="1"/>
  <c r="G219" i="26"/>
  <c r="H219" i="26" s="1"/>
  <c r="N219" i="16" s="1"/>
  <c r="G171" i="26"/>
  <c r="H171" i="26" s="1"/>
  <c r="N171" i="16" s="1"/>
  <c r="G147" i="26"/>
  <c r="H147" i="26" s="1"/>
  <c r="N147" i="16" s="1"/>
  <c r="G954" i="26"/>
  <c r="H954" i="26" s="1"/>
  <c r="N954" i="16" s="1"/>
  <c r="G906" i="26"/>
  <c r="H906" i="26" s="1"/>
  <c r="N906" i="16" s="1"/>
  <c r="G850" i="26"/>
  <c r="H850" i="26" s="1"/>
  <c r="N850" i="16" s="1"/>
  <c r="G826" i="26"/>
  <c r="H826" i="26" s="1"/>
  <c r="N826" i="16" s="1"/>
  <c r="G738" i="26"/>
  <c r="H738" i="26" s="1"/>
  <c r="N738" i="16" s="1"/>
  <c r="G674" i="26"/>
  <c r="H674" i="26" s="1"/>
  <c r="N674" i="16" s="1"/>
  <c r="G610" i="26"/>
  <c r="H610" i="26" s="1"/>
  <c r="N610" i="16" s="1"/>
  <c r="G546" i="26"/>
  <c r="H546" i="26" s="1"/>
  <c r="N546" i="16" s="1"/>
  <c r="G426" i="26"/>
  <c r="H426" i="26" s="1"/>
  <c r="N426" i="16" s="1"/>
  <c r="G402" i="26"/>
  <c r="H402" i="26" s="1"/>
  <c r="N402" i="16" s="1"/>
  <c r="G322" i="26"/>
  <c r="H322" i="26" s="1"/>
  <c r="N322" i="16" s="1"/>
  <c r="G218" i="26"/>
  <c r="H218" i="26" s="1"/>
  <c r="N218" i="16" s="1"/>
  <c r="G170" i="26"/>
  <c r="H170" i="26" s="1"/>
  <c r="N170" i="16" s="1"/>
  <c r="G146" i="26"/>
  <c r="H146" i="26" s="1"/>
  <c r="N146" i="16" s="1"/>
  <c r="G74" i="26"/>
  <c r="H74" i="26" s="1"/>
  <c r="N74" i="16" s="1"/>
  <c r="G26" i="26"/>
  <c r="H26" i="26" s="1"/>
  <c r="N26" i="16" s="1"/>
  <c r="G182" i="26"/>
  <c r="H182" i="26" s="1"/>
  <c r="N182" i="16" s="1"/>
  <c r="G845" i="26"/>
  <c r="H845" i="26" s="1"/>
  <c r="N845" i="16" s="1"/>
  <c r="G781" i="26"/>
  <c r="H781" i="26" s="1"/>
  <c r="N781" i="16" s="1"/>
  <c r="G757" i="26"/>
  <c r="H757" i="26" s="1"/>
  <c r="N757" i="16" s="1"/>
  <c r="G701" i="26"/>
  <c r="H701" i="26" s="1"/>
  <c r="N701" i="16" s="1"/>
  <c r="G653" i="26"/>
  <c r="H653" i="26" s="1"/>
  <c r="N653" i="16" s="1"/>
  <c r="G557" i="26"/>
  <c r="H557" i="26" s="1"/>
  <c r="N557" i="16" s="1"/>
  <c r="G413" i="26"/>
  <c r="H413" i="26" s="1"/>
  <c r="N413" i="16" s="1"/>
  <c r="G365" i="26"/>
  <c r="H365" i="26" s="1"/>
  <c r="N365" i="16" s="1"/>
  <c r="G341" i="26"/>
  <c r="H341" i="26" s="1"/>
  <c r="N341" i="16" s="1"/>
  <c r="G317" i="26"/>
  <c r="H317" i="26" s="1"/>
  <c r="N317" i="16" s="1"/>
  <c r="G165" i="26"/>
  <c r="H165" i="26" s="1"/>
  <c r="N165" i="16" s="1"/>
  <c r="G117" i="26"/>
  <c r="H117" i="26" s="1"/>
  <c r="N117" i="16" s="1"/>
  <c r="Q117" i="16" s="1"/>
  <c r="G93" i="26"/>
  <c r="H93" i="26" s="1"/>
  <c r="N93" i="16" s="1"/>
  <c r="Q93" i="16" s="1"/>
  <c r="G45" i="26"/>
  <c r="H45" i="26" s="1"/>
  <c r="N45" i="16" s="1"/>
  <c r="Q45" i="16" s="1"/>
  <c r="G844" i="26"/>
  <c r="H844" i="26" s="1"/>
  <c r="N844" i="16" s="1"/>
  <c r="G748" i="26"/>
  <c r="H748" i="26" s="1"/>
  <c r="N748" i="16" s="1"/>
  <c r="G660" i="26"/>
  <c r="H660" i="26" s="1"/>
  <c r="N660" i="16" s="1"/>
  <c r="G636" i="26"/>
  <c r="H636" i="26" s="1"/>
  <c r="N636" i="16" s="1"/>
  <c r="G564" i="26"/>
  <c r="H564" i="26" s="1"/>
  <c r="N564" i="16" s="1"/>
  <c r="G500" i="26"/>
  <c r="H500" i="26" s="1"/>
  <c r="N500" i="16" s="1"/>
  <c r="G476" i="26"/>
  <c r="H476" i="26" s="1"/>
  <c r="N476" i="16" s="1"/>
  <c r="G388" i="26"/>
  <c r="H388" i="26" s="1"/>
  <c r="N388" i="16" s="1"/>
  <c r="G316" i="26"/>
  <c r="H316" i="26" s="1"/>
  <c r="N316" i="16" s="1"/>
  <c r="G220" i="26"/>
  <c r="H220" i="26" s="1"/>
  <c r="N220" i="16" s="1"/>
  <c r="G116" i="26"/>
  <c r="H116" i="26" s="1"/>
  <c r="N116" i="16" s="1"/>
  <c r="G923" i="26"/>
  <c r="H923" i="26" s="1"/>
  <c r="N923" i="16" s="1"/>
  <c r="G859" i="26"/>
  <c r="H859" i="26" s="1"/>
  <c r="N859" i="16" s="1"/>
  <c r="G811" i="26"/>
  <c r="H811" i="26" s="1"/>
  <c r="N811" i="16" s="1"/>
  <c r="G723" i="26"/>
  <c r="H723" i="26" s="1"/>
  <c r="N723" i="16" s="1"/>
  <c r="G675" i="26"/>
  <c r="H675" i="26" s="1"/>
  <c r="N675" i="16" s="1"/>
  <c r="G627" i="26"/>
  <c r="H627" i="26" s="1"/>
  <c r="N627" i="16" s="1"/>
  <c r="G563" i="26"/>
  <c r="H563" i="26" s="1"/>
  <c r="N563" i="16" s="1"/>
  <c r="G499" i="26"/>
  <c r="H499" i="26" s="1"/>
  <c r="N499" i="16" s="1"/>
  <c r="G435" i="26"/>
  <c r="H435" i="26" s="1"/>
  <c r="N435" i="16" s="1"/>
  <c r="G339" i="26"/>
  <c r="H339" i="26" s="1"/>
  <c r="N339" i="16" s="1"/>
  <c r="G267" i="26"/>
  <c r="H267" i="26" s="1"/>
  <c r="N267" i="16" s="1"/>
  <c r="G243" i="26"/>
  <c r="H243" i="26" s="1"/>
  <c r="N243" i="16" s="1"/>
  <c r="G123" i="26"/>
  <c r="H123" i="26" s="1"/>
  <c r="N123" i="16" s="1"/>
  <c r="G99" i="26"/>
  <c r="H99" i="26" s="1"/>
  <c r="N99" i="16" s="1"/>
  <c r="G51" i="26"/>
  <c r="H51" i="26" s="1"/>
  <c r="N51" i="16" s="1"/>
  <c r="G930" i="26"/>
  <c r="H930" i="26" s="1"/>
  <c r="N930" i="16" s="1"/>
  <c r="G874" i="26"/>
  <c r="H874" i="26" s="1"/>
  <c r="N874" i="16" s="1"/>
  <c r="G802" i="26"/>
  <c r="H802" i="26" s="1"/>
  <c r="N802" i="16" s="1"/>
  <c r="G714" i="26"/>
  <c r="H714" i="26" s="1"/>
  <c r="N714" i="16" s="1"/>
  <c r="G650" i="26"/>
  <c r="H650" i="26" s="1"/>
  <c r="N650" i="16" s="1"/>
  <c r="G586" i="26"/>
  <c r="H586" i="26" s="1"/>
  <c r="N586" i="16" s="1"/>
  <c r="G522" i="26"/>
  <c r="H522" i="26" s="1"/>
  <c r="N522" i="16" s="1"/>
  <c r="G450" i="26"/>
  <c r="H450" i="26" s="1"/>
  <c r="N450" i="16" s="1"/>
  <c r="G370" i="26"/>
  <c r="H370" i="26" s="1"/>
  <c r="N370" i="16" s="1"/>
  <c r="G346" i="26"/>
  <c r="H346" i="26" s="1"/>
  <c r="N346" i="16" s="1"/>
  <c r="G290" i="26"/>
  <c r="H290" i="26" s="1"/>
  <c r="N290" i="16" s="1"/>
  <c r="G266" i="26"/>
  <c r="H266" i="26" s="1"/>
  <c r="N266" i="16" s="1"/>
  <c r="G242" i="26"/>
  <c r="H242" i="26" s="1"/>
  <c r="N242" i="16" s="1"/>
  <c r="G194" i="26"/>
  <c r="H194" i="26" s="1"/>
  <c r="N194" i="16" s="1"/>
  <c r="G122" i="26"/>
  <c r="H122" i="26" s="1"/>
  <c r="N122" i="16" s="1"/>
  <c r="G98" i="26"/>
  <c r="H98" i="26" s="1"/>
  <c r="N98" i="16" s="1"/>
  <c r="A2" i="2"/>
  <c r="A1" i="2"/>
  <c r="A2" i="11"/>
  <c r="A1" i="11"/>
  <c r="A2" i="12"/>
  <c r="A1" i="12"/>
  <c r="A2" i="16"/>
  <c r="A1" i="16"/>
  <c r="A2" i="22"/>
  <c r="A1" i="22"/>
  <c r="A1" i="24"/>
  <c r="A2" i="24"/>
  <c r="P22" i="22" l="1"/>
  <c r="Q11" i="16"/>
  <c r="R11" i="16"/>
  <c r="S11" i="16"/>
  <c r="Q995" i="16"/>
  <c r="R995" i="16"/>
  <c r="S995" i="16"/>
  <c r="Q1019" i="16"/>
  <c r="R1019" i="16"/>
  <c r="S1019" i="16"/>
  <c r="Q1295" i="16"/>
  <c r="R1295" i="16"/>
  <c r="S1295" i="16"/>
  <c r="S1187" i="16"/>
  <c r="Q1187" i="16"/>
  <c r="R1187" i="16"/>
  <c r="S1043" i="16"/>
  <c r="Q1043" i="16"/>
  <c r="R1043" i="16"/>
  <c r="Q1319" i="16"/>
  <c r="R1319" i="16"/>
  <c r="S1319" i="16"/>
  <c r="Q1331" i="16"/>
  <c r="R1331" i="16"/>
  <c r="S1331" i="16"/>
  <c r="S1091" i="16"/>
  <c r="Q1091" i="16"/>
  <c r="R1091" i="16"/>
  <c r="Q1199" i="16"/>
  <c r="R1199" i="16"/>
  <c r="S1199" i="16"/>
  <c r="Q1283" i="16"/>
  <c r="R1283" i="16"/>
  <c r="S1283" i="16"/>
  <c r="Q1427" i="16"/>
  <c r="R1427" i="16"/>
  <c r="S1427" i="16"/>
  <c r="Q1367" i="16"/>
  <c r="R1367" i="16"/>
  <c r="S1367" i="16"/>
  <c r="Q202" i="16"/>
  <c r="R202" i="16"/>
  <c r="S202" i="16"/>
  <c r="Q730" i="16"/>
  <c r="R730" i="16"/>
  <c r="S730" i="16"/>
  <c r="Q250" i="16"/>
  <c r="R250" i="16"/>
  <c r="S250" i="16"/>
  <c r="S310" i="16"/>
  <c r="R310" i="16"/>
  <c r="Q310" i="16"/>
  <c r="Q790" i="16"/>
  <c r="R790" i="16"/>
  <c r="S790" i="16"/>
  <c r="Q442" i="16"/>
  <c r="R442" i="16"/>
  <c r="S442" i="16"/>
  <c r="Q34" i="16"/>
  <c r="R34" i="16"/>
  <c r="S34" i="16"/>
  <c r="Q538" i="16"/>
  <c r="R538" i="16"/>
  <c r="S538" i="16"/>
  <c r="Q106" i="16"/>
  <c r="R106" i="16"/>
  <c r="S106" i="16"/>
  <c r="Q766" i="16"/>
  <c r="R766" i="16"/>
  <c r="S766" i="16"/>
  <c r="R550" i="16"/>
  <c r="S550" i="16"/>
  <c r="Q550" i="16"/>
  <c r="Q142" i="16"/>
  <c r="R142" i="16"/>
  <c r="S142" i="16"/>
  <c r="Q370" i="16"/>
  <c r="R370" i="16"/>
  <c r="S370" i="16"/>
  <c r="Q922" i="16"/>
  <c r="R922" i="16"/>
  <c r="S922" i="16"/>
  <c r="Q58" i="16"/>
  <c r="R58" i="16"/>
  <c r="S58" i="16"/>
  <c r="Q562" i="16"/>
  <c r="R562" i="16"/>
  <c r="S562" i="16"/>
  <c r="Q130" i="16"/>
  <c r="R130" i="16"/>
  <c r="S130" i="16"/>
  <c r="Q838" i="16"/>
  <c r="R838" i="16"/>
  <c r="S838" i="16"/>
  <c r="R622" i="16"/>
  <c r="S622" i="16"/>
  <c r="Q622" i="16"/>
  <c r="Q214" i="16"/>
  <c r="R214" i="16"/>
  <c r="S214" i="16"/>
  <c r="Q718" i="16"/>
  <c r="R718" i="16"/>
  <c r="S718" i="16"/>
  <c r="Q70" i="16"/>
  <c r="R70" i="16"/>
  <c r="S70" i="16"/>
  <c r="Q586" i="16"/>
  <c r="R586" i="16"/>
  <c r="S586" i="16"/>
  <c r="Q46" i="16"/>
  <c r="R46" i="16"/>
  <c r="S46" i="16"/>
  <c r="Q850" i="16"/>
  <c r="R850" i="16"/>
  <c r="S850" i="16"/>
  <c r="R646" i="16"/>
  <c r="S646" i="16"/>
  <c r="Q646" i="16"/>
  <c r="Q154" i="16"/>
  <c r="R154" i="16"/>
  <c r="S154" i="16"/>
  <c r="Q1307" i="16"/>
  <c r="R1307" i="16"/>
  <c r="S1307" i="16"/>
  <c r="Q1007" i="16"/>
  <c r="R1007" i="16"/>
  <c r="S1007" i="16"/>
  <c r="Q1031" i="16"/>
  <c r="R1031" i="16"/>
  <c r="S1031" i="16"/>
  <c r="Q1343" i="16"/>
  <c r="S1343" i="16"/>
  <c r="R1343" i="16"/>
  <c r="Q1079" i="16"/>
  <c r="R1079" i="16"/>
  <c r="S1079" i="16"/>
  <c r="Q1055" i="16"/>
  <c r="R1055" i="16"/>
  <c r="S1055" i="16"/>
  <c r="S1115" i="16"/>
  <c r="Q1115" i="16"/>
  <c r="R1115" i="16"/>
  <c r="Q1403" i="16"/>
  <c r="R1403" i="16"/>
  <c r="S1403" i="16"/>
  <c r="Q1355" i="16"/>
  <c r="R1355" i="16"/>
  <c r="S1355" i="16"/>
  <c r="S1067" i="16"/>
  <c r="Q1067" i="16"/>
  <c r="R1067" i="16"/>
  <c r="S1163" i="16"/>
  <c r="Q1163" i="16"/>
  <c r="R1163" i="16"/>
  <c r="Q1487" i="16"/>
  <c r="R1487" i="16"/>
  <c r="S1487" i="16"/>
  <c r="Q82" i="16"/>
  <c r="R82" i="16"/>
  <c r="S82" i="16"/>
  <c r="Q610" i="16"/>
  <c r="R610" i="16"/>
  <c r="S610" i="16"/>
  <c r="Q190" i="16"/>
  <c r="R190" i="16"/>
  <c r="S190" i="16"/>
  <c r="Q910" i="16"/>
  <c r="R910" i="16"/>
  <c r="S910" i="16"/>
  <c r="S430" i="16"/>
  <c r="R430" i="16"/>
  <c r="Q430" i="16"/>
  <c r="S454" i="16"/>
  <c r="R454" i="16"/>
  <c r="Q454" i="16"/>
  <c r="R598" i="16"/>
  <c r="S598" i="16"/>
  <c r="Q598" i="16"/>
  <c r="Q346" i="16"/>
  <c r="R346" i="16"/>
  <c r="S346" i="16"/>
  <c r="Q874" i="16"/>
  <c r="R874" i="16"/>
  <c r="S874" i="16"/>
  <c r="Q934" i="16"/>
  <c r="R934" i="16"/>
  <c r="S934" i="16"/>
  <c r="Q694" i="16"/>
  <c r="R694" i="16"/>
  <c r="S694" i="16"/>
  <c r="Q178" i="16"/>
  <c r="R178" i="16"/>
  <c r="S178" i="16"/>
  <c r="Q1127" i="16"/>
  <c r="R1127" i="16"/>
  <c r="S1127" i="16"/>
  <c r="Q1271" i="16"/>
  <c r="S1271" i="16"/>
  <c r="R1271" i="16"/>
  <c r="Q1523" i="16"/>
  <c r="R1523" i="16"/>
  <c r="S1523" i="16"/>
  <c r="Q1259" i="16"/>
  <c r="R1259" i="16"/>
  <c r="S1259" i="16"/>
  <c r="Q1511" i="16"/>
  <c r="R1511" i="16"/>
  <c r="S1511" i="16"/>
  <c r="Q1463" i="16"/>
  <c r="R1463" i="16"/>
  <c r="S1463" i="16"/>
  <c r="Q1379" i="16"/>
  <c r="R1379" i="16"/>
  <c r="S1379" i="16"/>
  <c r="Q1415" i="16"/>
  <c r="S1415" i="16"/>
  <c r="R1415" i="16"/>
  <c r="S1139" i="16"/>
  <c r="Q1139" i="16"/>
  <c r="R1139" i="16"/>
  <c r="Q1475" i="16"/>
  <c r="R1475" i="16"/>
  <c r="S1475" i="16"/>
  <c r="Q971" i="16"/>
  <c r="R971" i="16"/>
  <c r="S971" i="16"/>
  <c r="Q1223" i="16"/>
  <c r="R1223" i="16"/>
  <c r="S1223" i="16"/>
  <c r="Q22" i="16"/>
  <c r="R22" i="16"/>
  <c r="S22" i="16"/>
  <c r="Q466" i="16"/>
  <c r="R466" i="16"/>
  <c r="S466" i="16"/>
  <c r="Q946" i="16"/>
  <c r="R946" i="16"/>
  <c r="S946" i="16"/>
  <c r="Q682" i="16"/>
  <c r="R682" i="16"/>
  <c r="S682" i="16"/>
  <c r="R526" i="16"/>
  <c r="S526" i="16"/>
  <c r="Q526" i="16"/>
  <c r="R574" i="16"/>
  <c r="S574" i="16"/>
  <c r="Q574" i="16"/>
  <c r="Q742" i="16"/>
  <c r="R742" i="16"/>
  <c r="S742" i="16"/>
  <c r="Q226" i="16"/>
  <c r="R226" i="16"/>
  <c r="S226" i="16"/>
  <c r="Q754" i="16"/>
  <c r="R754" i="16"/>
  <c r="S754" i="16"/>
  <c r="S334" i="16"/>
  <c r="R334" i="16"/>
  <c r="Q334" i="16"/>
  <c r="S358" i="16"/>
  <c r="R358" i="16"/>
  <c r="Q358" i="16"/>
  <c r="Q814" i="16"/>
  <c r="R814" i="16"/>
  <c r="S814" i="16"/>
  <c r="Q10" i="16"/>
  <c r="R10" i="16"/>
  <c r="S10" i="16"/>
  <c r="S262" i="16"/>
  <c r="R262" i="16"/>
  <c r="Q262" i="16"/>
  <c r="S286" i="16"/>
  <c r="R286" i="16"/>
  <c r="Q286" i="16"/>
  <c r="Q274" i="16"/>
  <c r="R274" i="16"/>
  <c r="S274" i="16"/>
  <c r="Q778" i="16"/>
  <c r="R778" i="16"/>
  <c r="S778" i="16"/>
  <c r="Q394" i="16"/>
  <c r="R394" i="16"/>
  <c r="S394" i="16"/>
  <c r="S382" i="16"/>
  <c r="R382" i="16"/>
  <c r="Q382" i="16"/>
  <c r="Q862" i="16"/>
  <c r="R862" i="16"/>
  <c r="S862" i="16"/>
  <c r="Q658" i="16"/>
  <c r="R658" i="16"/>
  <c r="S658" i="16"/>
  <c r="S238" i="16"/>
  <c r="R238" i="16"/>
  <c r="Q238" i="16"/>
  <c r="Q298" i="16"/>
  <c r="R298" i="16"/>
  <c r="S298" i="16"/>
  <c r="Q802" i="16"/>
  <c r="R802" i="16"/>
  <c r="S802" i="16"/>
  <c r="Q418" i="16"/>
  <c r="R418" i="16"/>
  <c r="S418" i="16"/>
  <c r="S406" i="16"/>
  <c r="R406" i="16"/>
  <c r="Q406" i="16"/>
  <c r="Q886" i="16"/>
  <c r="R886" i="16"/>
  <c r="S886" i="16"/>
  <c r="Q706" i="16"/>
  <c r="R706" i="16"/>
  <c r="S706" i="16"/>
  <c r="Q1451" i="16"/>
  <c r="R1451" i="16"/>
  <c r="S1451" i="16"/>
  <c r="S1211" i="16"/>
  <c r="Q1211" i="16"/>
  <c r="R1211" i="16"/>
  <c r="Q1103" i="16"/>
  <c r="R1103" i="16"/>
  <c r="S1103" i="16"/>
  <c r="Q983" i="16"/>
  <c r="R983" i="16"/>
  <c r="S983" i="16"/>
  <c r="Q1235" i="16"/>
  <c r="R1235" i="16"/>
  <c r="S1235" i="16"/>
  <c r="Q1247" i="16"/>
  <c r="S1247" i="16"/>
  <c r="R1247" i="16"/>
  <c r="Q1175" i="16"/>
  <c r="R1175" i="16"/>
  <c r="S1175" i="16"/>
  <c r="Q1151" i="16"/>
  <c r="R1151" i="16"/>
  <c r="S1151" i="16"/>
  <c r="Q1439" i="16"/>
  <c r="R1439" i="16"/>
  <c r="S1439" i="16"/>
  <c r="Q1391" i="16"/>
  <c r="S1391" i="16"/>
  <c r="R1391" i="16"/>
  <c r="Q959" i="16"/>
  <c r="R959" i="16"/>
  <c r="S959" i="16"/>
  <c r="Q1499" i="16"/>
  <c r="R1499" i="16"/>
  <c r="S1499" i="16"/>
  <c r="Q322" i="16"/>
  <c r="R322" i="16"/>
  <c r="S322" i="16"/>
  <c r="Q826" i="16"/>
  <c r="R826" i="16"/>
  <c r="S826" i="16"/>
  <c r="Q490" i="16"/>
  <c r="R490" i="16"/>
  <c r="S490" i="16"/>
  <c r="Q118" i="16"/>
  <c r="R118" i="16"/>
  <c r="S118" i="16"/>
  <c r="Q670" i="16"/>
  <c r="R670" i="16"/>
  <c r="S670" i="16"/>
  <c r="R478" i="16"/>
  <c r="S478" i="16"/>
  <c r="Q478" i="16"/>
  <c r="Q94" i="16"/>
  <c r="R94" i="16"/>
  <c r="S94" i="16"/>
  <c r="Q634" i="16"/>
  <c r="R634" i="16"/>
  <c r="S634" i="16"/>
  <c r="Q514" i="16"/>
  <c r="R514" i="16"/>
  <c r="S514" i="16"/>
  <c r="Q166" i="16"/>
  <c r="R166" i="16"/>
  <c r="S166" i="16"/>
  <c r="Q898" i="16"/>
  <c r="R898" i="16"/>
  <c r="S898" i="16"/>
  <c r="R502" i="16"/>
  <c r="S502" i="16"/>
  <c r="Q502" i="16"/>
  <c r="P82" i="22"/>
  <c r="P45" i="22"/>
  <c r="L1477" i="12"/>
  <c r="M1477" i="12" s="1"/>
  <c r="N1476" i="12"/>
  <c r="P1476" i="16" s="1"/>
  <c r="L1117" i="12"/>
  <c r="M1117" i="12" s="1"/>
  <c r="N1116" i="12"/>
  <c r="P1116" i="16" s="1"/>
  <c r="L1321" i="12"/>
  <c r="M1321" i="12" s="1"/>
  <c r="N1320" i="12"/>
  <c r="P1320" i="16" s="1"/>
  <c r="P84" i="22"/>
  <c r="L1369" i="11"/>
  <c r="H1370" i="11"/>
  <c r="I1370" i="11" s="1"/>
  <c r="L1261" i="12"/>
  <c r="M1261" i="12" s="1"/>
  <c r="N1260" i="12"/>
  <c r="P1260" i="16" s="1"/>
  <c r="L1321" i="11"/>
  <c r="H1322" i="11"/>
  <c r="I1322" i="11" s="1"/>
  <c r="L1153" i="12"/>
  <c r="M1153" i="12" s="1"/>
  <c r="N1152" i="12"/>
  <c r="P1152" i="16" s="1"/>
  <c r="L985" i="11"/>
  <c r="H986" i="11"/>
  <c r="I986" i="11" s="1"/>
  <c r="L1405" i="12"/>
  <c r="M1405" i="12" s="1"/>
  <c r="N1404" i="12"/>
  <c r="P1404" i="16" s="1"/>
  <c r="L1309" i="12"/>
  <c r="M1309" i="12" s="1"/>
  <c r="N1308" i="12"/>
  <c r="P1308" i="16" s="1"/>
  <c r="L1009" i="12"/>
  <c r="M1009" i="12" s="1"/>
  <c r="N1008" i="12"/>
  <c r="P1008" i="16" s="1"/>
  <c r="L1381" i="12"/>
  <c r="M1381" i="12" s="1"/>
  <c r="N1380" i="12"/>
  <c r="P1380" i="16" s="1"/>
  <c r="L1297" i="12"/>
  <c r="M1297" i="12" s="1"/>
  <c r="N1296" i="12"/>
  <c r="P1296" i="16" s="1"/>
  <c r="L973" i="12"/>
  <c r="M973" i="12" s="1"/>
  <c r="N972" i="12"/>
  <c r="P972" i="16" s="1"/>
  <c r="L1393" i="12"/>
  <c r="M1393" i="12" s="1"/>
  <c r="N1392" i="12"/>
  <c r="P1392" i="16" s="1"/>
  <c r="L1465" i="12"/>
  <c r="M1465" i="12" s="1"/>
  <c r="N1464" i="12"/>
  <c r="P1464" i="16" s="1"/>
  <c r="L1429" i="12"/>
  <c r="M1429" i="12" s="1"/>
  <c r="N1428" i="12"/>
  <c r="P1428" i="16" s="1"/>
  <c r="L1453" i="12"/>
  <c r="M1453" i="12" s="1"/>
  <c r="N1452" i="12"/>
  <c r="P1452" i="16" s="1"/>
  <c r="L1441" i="12"/>
  <c r="M1441" i="12" s="1"/>
  <c r="N1440" i="12"/>
  <c r="P1440" i="16" s="1"/>
  <c r="L1405" i="11"/>
  <c r="H1406" i="11"/>
  <c r="I1406" i="11" s="1"/>
  <c r="P66" i="22"/>
  <c r="L1285" i="12"/>
  <c r="M1285" i="12" s="1"/>
  <c r="N1284" i="12"/>
  <c r="P1284" i="16" s="1"/>
  <c r="L1333" i="12"/>
  <c r="M1333" i="12" s="1"/>
  <c r="N1332" i="12"/>
  <c r="P1332" i="16" s="1"/>
  <c r="L1513" i="12"/>
  <c r="M1513" i="12" s="1"/>
  <c r="N1512" i="12"/>
  <c r="P1512" i="16" s="1"/>
  <c r="L985" i="12"/>
  <c r="M985" i="12" s="1"/>
  <c r="N984" i="12"/>
  <c r="P984" i="16" s="1"/>
  <c r="L997" i="12"/>
  <c r="M997" i="12" s="1"/>
  <c r="N996" i="12"/>
  <c r="P996" i="16" s="1"/>
  <c r="H1310" i="11"/>
  <c r="I1310" i="11" s="1"/>
  <c r="L1309" i="11"/>
  <c r="L1141" i="12"/>
  <c r="M1141" i="12" s="1"/>
  <c r="N1140" i="12"/>
  <c r="P1140" i="16" s="1"/>
  <c r="P13" i="22"/>
  <c r="L1369" i="12"/>
  <c r="M1369" i="12" s="1"/>
  <c r="N1368" i="12"/>
  <c r="P1368" i="16" s="1"/>
  <c r="L1177" i="12"/>
  <c r="M1177" i="12" s="1"/>
  <c r="N1176" i="12"/>
  <c r="P1176" i="16" s="1"/>
  <c r="L1273" i="12"/>
  <c r="M1273" i="12" s="1"/>
  <c r="N1272" i="12"/>
  <c r="P1272" i="16" s="1"/>
  <c r="L1021" i="12"/>
  <c r="M1021" i="12" s="1"/>
  <c r="N1020" i="12"/>
  <c r="P1020" i="16" s="1"/>
  <c r="L1165" i="12"/>
  <c r="M1165" i="12" s="1"/>
  <c r="N1164" i="12"/>
  <c r="P1164" i="16" s="1"/>
  <c r="L1357" i="11"/>
  <c r="H1358" i="11"/>
  <c r="I1358" i="11" s="1"/>
  <c r="H1346" i="11"/>
  <c r="I1346" i="11" s="1"/>
  <c r="L1345" i="11"/>
  <c r="L961" i="12"/>
  <c r="M961" i="12" s="1"/>
  <c r="N960" i="12"/>
  <c r="P960" i="16" s="1"/>
  <c r="L1057" i="12"/>
  <c r="M1057" i="12" s="1"/>
  <c r="N1056" i="12"/>
  <c r="P1056" i="16" s="1"/>
  <c r="L1417" i="12"/>
  <c r="M1417" i="12" s="1"/>
  <c r="N1416" i="12"/>
  <c r="P1416" i="16" s="1"/>
  <c r="L1489" i="12"/>
  <c r="M1489" i="12" s="1"/>
  <c r="N1488" i="12"/>
  <c r="P1488" i="16" s="1"/>
  <c r="L1225" i="12"/>
  <c r="M1225" i="12" s="1"/>
  <c r="N1224" i="12"/>
  <c r="P1224" i="16" s="1"/>
  <c r="L1129" i="12"/>
  <c r="M1129" i="12" s="1"/>
  <c r="N1128" i="12"/>
  <c r="P1128" i="16" s="1"/>
  <c r="L1249" i="12"/>
  <c r="M1249" i="12" s="1"/>
  <c r="N1248" i="12"/>
  <c r="P1248" i="16" s="1"/>
  <c r="L1093" i="12"/>
  <c r="M1093" i="12" s="1"/>
  <c r="N1092" i="12"/>
  <c r="P1092" i="16" s="1"/>
  <c r="L1045" i="12"/>
  <c r="M1045" i="12" s="1"/>
  <c r="N1044" i="12"/>
  <c r="P1044" i="16" s="1"/>
  <c r="L1525" i="11"/>
  <c r="H1526" i="11"/>
  <c r="I1526" i="11" s="1"/>
  <c r="L1249" i="11"/>
  <c r="H1250" i="11"/>
  <c r="I1250" i="11" s="1"/>
  <c r="L961" i="11"/>
  <c r="H962" i="11"/>
  <c r="I962" i="11" s="1"/>
  <c r="L1069" i="12"/>
  <c r="M1069" i="12" s="1"/>
  <c r="N1068" i="12"/>
  <c r="P1068" i="16" s="1"/>
  <c r="L1525" i="12"/>
  <c r="M1525" i="12" s="1"/>
  <c r="N1524" i="12"/>
  <c r="P1524" i="16" s="1"/>
  <c r="L1201" i="12"/>
  <c r="M1201" i="12" s="1"/>
  <c r="N1200" i="12"/>
  <c r="P1200" i="16" s="1"/>
  <c r="L1381" i="11"/>
  <c r="H1382" i="11"/>
  <c r="I1382" i="11" s="1"/>
  <c r="P72" i="22"/>
  <c r="H1418" i="11"/>
  <c r="I1418" i="11" s="1"/>
  <c r="L1417" i="11"/>
  <c r="L1357" i="12"/>
  <c r="M1357" i="12" s="1"/>
  <c r="N1356" i="12"/>
  <c r="P1356" i="16" s="1"/>
  <c r="L1214" i="12"/>
  <c r="M1214" i="12" s="1"/>
  <c r="N1213" i="12"/>
  <c r="P1213" i="16" s="1"/>
  <c r="L1033" i="12"/>
  <c r="M1033" i="12" s="1"/>
  <c r="N1032" i="12"/>
  <c r="P1032" i="16" s="1"/>
  <c r="L1105" i="12"/>
  <c r="M1105" i="12" s="1"/>
  <c r="N1104" i="12"/>
  <c r="P1104" i="16" s="1"/>
  <c r="L1501" i="12"/>
  <c r="M1501" i="12" s="1"/>
  <c r="N1500" i="12"/>
  <c r="P1500" i="16" s="1"/>
  <c r="L1081" i="12"/>
  <c r="M1081" i="12" s="1"/>
  <c r="N1080" i="12"/>
  <c r="P1080" i="16" s="1"/>
  <c r="H1514" i="11"/>
  <c r="I1514" i="11" s="1"/>
  <c r="L1513" i="11"/>
  <c r="L997" i="11"/>
  <c r="H998" i="11"/>
  <c r="I998" i="11" s="1"/>
  <c r="L1069" i="11"/>
  <c r="H1070" i="11"/>
  <c r="I1070" i="11" s="1"/>
  <c r="P74" i="22"/>
  <c r="L1237" i="12"/>
  <c r="M1237" i="12" s="1"/>
  <c r="N1236" i="12"/>
  <c r="P1236" i="16" s="1"/>
  <c r="L1345" i="12"/>
  <c r="M1345" i="12" s="1"/>
  <c r="N1344" i="12"/>
  <c r="P1344" i="16" s="1"/>
  <c r="L1489" i="11"/>
  <c r="H1490" i="11"/>
  <c r="I1490" i="11" s="1"/>
  <c r="L1297" i="11"/>
  <c r="H1298" i="11"/>
  <c r="I1298" i="11" s="1"/>
  <c r="L1189" i="12"/>
  <c r="M1189" i="12" s="1"/>
  <c r="N1188" i="12"/>
  <c r="P1188" i="16" s="1"/>
  <c r="P37" i="22"/>
  <c r="P40" i="22"/>
  <c r="P49" i="22"/>
  <c r="P59" i="22"/>
  <c r="P10" i="22"/>
  <c r="P61" i="22"/>
  <c r="P34" i="22"/>
  <c r="P67" i="22"/>
  <c r="P53" i="22"/>
  <c r="P76" i="22"/>
  <c r="P44" i="22"/>
  <c r="P81" i="22"/>
  <c r="P51" i="22"/>
  <c r="P87" i="22"/>
  <c r="P30" i="22"/>
  <c r="P36" i="22"/>
  <c r="P78" i="22"/>
  <c r="P75" i="22"/>
  <c r="P63" i="22"/>
  <c r="P24" i="22"/>
  <c r="P80" i="22"/>
  <c r="P48" i="22"/>
  <c r="P11" i="22"/>
  <c r="P85" i="22"/>
  <c r="P31" i="22"/>
  <c r="P19" i="22"/>
  <c r="P26" i="22"/>
  <c r="P77" i="22"/>
  <c r="P39" i="22"/>
  <c r="P65" i="22"/>
  <c r="P32" i="22"/>
  <c r="P58" i="22"/>
  <c r="P28" i="22"/>
  <c r="P42" i="22"/>
  <c r="P21" i="22"/>
  <c r="P60" i="22"/>
  <c r="P33" i="22"/>
  <c r="P23" i="22"/>
  <c r="P55" i="22"/>
  <c r="P38" i="22"/>
  <c r="P79" i="22"/>
  <c r="P25" i="22"/>
  <c r="P83" i="22"/>
  <c r="P50" i="22"/>
  <c r="P20" i="22"/>
  <c r="P41" i="22"/>
  <c r="P56" i="22"/>
  <c r="P17" i="22"/>
  <c r="P15" i="22"/>
  <c r="P12" i="22"/>
  <c r="P14" i="22"/>
  <c r="P16" i="22"/>
  <c r="P70" i="22"/>
  <c r="P54" i="22"/>
  <c r="P69" i="22"/>
  <c r="P35" i="22"/>
  <c r="P29" i="22"/>
  <c r="P46" i="22"/>
  <c r="P18" i="22"/>
  <c r="P62" i="22"/>
  <c r="P73" i="22"/>
  <c r="P57" i="22"/>
  <c r="P43" i="22"/>
  <c r="P68" i="22"/>
  <c r="P64" i="22"/>
  <c r="P52" i="22"/>
  <c r="P27" i="22"/>
  <c r="P86" i="22"/>
  <c r="P47" i="22"/>
  <c r="P71" i="22"/>
  <c r="H1467" i="11"/>
  <c r="I1467" i="11" s="1"/>
  <c r="L1466" i="11"/>
  <c r="L1202" i="11"/>
  <c r="H1203" i="11"/>
  <c r="I1203" i="11" s="1"/>
  <c r="L1226" i="11"/>
  <c r="H1227" i="11"/>
  <c r="I1227" i="11" s="1"/>
  <c r="L1190" i="11"/>
  <c r="H1191" i="11"/>
  <c r="I1191" i="11" s="1"/>
  <c r="L1166" i="11"/>
  <c r="H1167" i="11"/>
  <c r="I1167" i="11" s="1"/>
  <c r="L1142" i="11"/>
  <c r="H1143" i="11"/>
  <c r="I1143" i="11" s="1"/>
  <c r="L1034" i="11"/>
  <c r="H1035" i="11"/>
  <c r="I1035" i="11" s="1"/>
  <c r="L1022" i="11"/>
  <c r="H1023" i="11"/>
  <c r="I1023" i="11" s="1"/>
  <c r="L1118" i="11"/>
  <c r="H1119" i="11"/>
  <c r="I1119" i="11" s="1"/>
  <c r="L1010" i="11"/>
  <c r="H1011" i="11"/>
  <c r="I1011" i="11" s="1"/>
  <c r="L1095" i="11"/>
  <c r="H1096" i="11"/>
  <c r="I1096" i="11" s="1"/>
  <c r="L1503" i="11"/>
  <c r="H1504" i="11"/>
  <c r="I1504" i="11" s="1"/>
  <c r="L1059" i="11"/>
  <c r="H1060" i="11"/>
  <c r="I1060" i="11" s="1"/>
  <c r="L1263" i="11"/>
  <c r="H1264" i="11"/>
  <c r="I1264" i="11" s="1"/>
  <c r="L1083" i="11"/>
  <c r="H1084" i="11"/>
  <c r="I1084" i="11" s="1"/>
  <c r="L1335" i="11"/>
  <c r="H1336" i="11"/>
  <c r="I1336" i="11" s="1"/>
  <c r="L1155" i="11"/>
  <c r="H1156" i="11"/>
  <c r="I1156" i="11" s="1"/>
  <c r="L1275" i="11"/>
  <c r="H1276" i="11"/>
  <c r="I1276" i="11" s="1"/>
  <c r="L1215" i="11"/>
  <c r="H1216" i="11"/>
  <c r="I1216" i="11" s="1"/>
  <c r="L1047" i="11"/>
  <c r="H1048" i="11"/>
  <c r="I1048" i="11" s="1"/>
  <c r="L1107" i="11"/>
  <c r="H1108" i="11"/>
  <c r="I1108" i="11" s="1"/>
  <c r="L1287" i="11"/>
  <c r="H1288" i="11"/>
  <c r="I1288" i="11" s="1"/>
  <c r="L1455" i="11"/>
  <c r="H1456" i="11"/>
  <c r="I1456" i="11" s="1"/>
  <c r="L1239" i="11"/>
  <c r="H1240" i="11"/>
  <c r="I1240" i="11" s="1"/>
  <c r="L1431" i="11"/>
  <c r="H1432" i="11"/>
  <c r="I1432" i="11" s="1"/>
  <c r="L1179" i="11"/>
  <c r="H1180" i="11"/>
  <c r="I1180" i="11" s="1"/>
  <c r="L1443" i="11"/>
  <c r="H1444" i="11"/>
  <c r="I1444" i="11" s="1"/>
  <c r="L1395" i="11"/>
  <c r="H1396" i="11"/>
  <c r="I1396" i="11" s="1"/>
  <c r="L1131" i="11"/>
  <c r="H1132" i="11"/>
  <c r="I1132" i="11" s="1"/>
  <c r="L1479" i="11"/>
  <c r="H1480" i="11"/>
  <c r="I1480" i="11" s="1"/>
  <c r="H976" i="11"/>
  <c r="I976" i="11" s="1"/>
  <c r="L975" i="11"/>
  <c r="C41" i="1"/>
  <c r="F40" i="1"/>
  <c r="R12" i="16" l="1"/>
  <c r="S12" i="16"/>
  <c r="Q12" i="16"/>
  <c r="Q359" i="16"/>
  <c r="R359" i="16"/>
  <c r="S359" i="16"/>
  <c r="Q755" i="16"/>
  <c r="R755" i="16"/>
  <c r="S755" i="16"/>
  <c r="R743" i="16"/>
  <c r="S743" i="16"/>
  <c r="Q743" i="16"/>
  <c r="R527" i="16"/>
  <c r="S527" i="16"/>
  <c r="Q527" i="16"/>
  <c r="Q947" i="16"/>
  <c r="R947" i="16"/>
  <c r="S947" i="16"/>
  <c r="Q23" i="16"/>
  <c r="R23" i="16"/>
  <c r="S23" i="16"/>
  <c r="R972" i="16"/>
  <c r="S972" i="16"/>
  <c r="Q972" i="16"/>
  <c r="Q1140" i="16"/>
  <c r="R1140" i="16"/>
  <c r="S1140" i="16"/>
  <c r="Q1380" i="16"/>
  <c r="R1380" i="16"/>
  <c r="S1380" i="16"/>
  <c r="Q1512" i="16"/>
  <c r="R1512" i="16"/>
  <c r="S1512" i="16"/>
  <c r="Q1524" i="16"/>
  <c r="R1524" i="16"/>
  <c r="S1524" i="16"/>
  <c r="Q1128" i="16"/>
  <c r="R1128" i="16"/>
  <c r="S1128" i="16"/>
  <c r="R695" i="16"/>
  <c r="S695" i="16"/>
  <c r="Q695" i="16"/>
  <c r="Q875" i="16"/>
  <c r="R875" i="16"/>
  <c r="S875" i="16"/>
  <c r="R599" i="16"/>
  <c r="S599" i="16"/>
  <c r="Q599" i="16"/>
  <c r="Q431" i="16"/>
  <c r="R431" i="16"/>
  <c r="S431" i="16"/>
  <c r="Q191" i="16"/>
  <c r="R191" i="16"/>
  <c r="S191" i="16"/>
  <c r="Q83" i="16"/>
  <c r="R83" i="16"/>
  <c r="S83" i="16"/>
  <c r="Q1164" i="16"/>
  <c r="R1164" i="16"/>
  <c r="S1164" i="16"/>
  <c r="Q1356" i="16"/>
  <c r="R1356" i="16"/>
  <c r="S1356" i="16"/>
  <c r="Q1116" i="16"/>
  <c r="R1116" i="16"/>
  <c r="S1116" i="16"/>
  <c r="Q1080" i="16"/>
  <c r="R1080" i="16"/>
  <c r="S1080" i="16"/>
  <c r="Q1032" i="16"/>
  <c r="R1032" i="16"/>
  <c r="S1032" i="16"/>
  <c r="Q1308" i="16"/>
  <c r="R1308" i="16"/>
  <c r="S1308" i="16"/>
  <c r="R647" i="16"/>
  <c r="S647" i="16"/>
  <c r="Q647" i="16"/>
  <c r="Q47" i="16"/>
  <c r="R47" i="16"/>
  <c r="S47" i="16"/>
  <c r="Q71" i="16"/>
  <c r="R71" i="16"/>
  <c r="S71" i="16"/>
  <c r="Q215" i="16"/>
  <c r="R215" i="16"/>
  <c r="S215" i="16"/>
  <c r="Q839" i="16"/>
  <c r="R839" i="16"/>
  <c r="S839" i="16"/>
  <c r="Q563" i="16"/>
  <c r="S563" i="16"/>
  <c r="R563" i="16"/>
  <c r="Q923" i="16"/>
  <c r="R923" i="16"/>
  <c r="S923" i="16"/>
  <c r="Q143" i="16"/>
  <c r="R143" i="16"/>
  <c r="S143" i="16"/>
  <c r="R767" i="16"/>
  <c r="S767" i="16"/>
  <c r="Q767" i="16"/>
  <c r="Q539" i="16"/>
  <c r="S539" i="16"/>
  <c r="R539" i="16"/>
  <c r="Q443" i="16"/>
  <c r="S443" i="16"/>
  <c r="R443" i="16"/>
  <c r="Q311" i="16"/>
  <c r="R311" i="16"/>
  <c r="S311" i="16"/>
  <c r="Q731" i="16"/>
  <c r="R731" i="16"/>
  <c r="S731" i="16"/>
  <c r="Q1368" i="16"/>
  <c r="R1368" i="16"/>
  <c r="S1368" i="16"/>
  <c r="Q1284" i="16"/>
  <c r="R1284" i="16"/>
  <c r="S1284" i="16"/>
  <c r="Q1092" i="16"/>
  <c r="R1092" i="16"/>
  <c r="S1092" i="16"/>
  <c r="Q1320" i="16"/>
  <c r="R1320" i="16"/>
  <c r="S1320" i="16"/>
  <c r="Q1188" i="16"/>
  <c r="R1188" i="16"/>
  <c r="S1188" i="16"/>
  <c r="R1020" i="16"/>
  <c r="S1020" i="16"/>
  <c r="Q1020" i="16"/>
  <c r="Q899" i="16"/>
  <c r="R899" i="16"/>
  <c r="S899" i="16"/>
  <c r="Q515" i="16"/>
  <c r="S515" i="16"/>
  <c r="R515" i="16"/>
  <c r="Q95" i="16"/>
  <c r="R95" i="16"/>
  <c r="S95" i="16"/>
  <c r="R671" i="16"/>
  <c r="S671" i="16"/>
  <c r="Q671" i="16"/>
  <c r="Q491" i="16"/>
  <c r="S491" i="16"/>
  <c r="R491" i="16"/>
  <c r="Q323" i="16"/>
  <c r="S323" i="16"/>
  <c r="R323" i="16"/>
  <c r="Q960" i="16"/>
  <c r="R960" i="16"/>
  <c r="S960" i="16"/>
  <c r="Q1440" i="16"/>
  <c r="R1440" i="16"/>
  <c r="S1440" i="16"/>
  <c r="Q1176" i="16"/>
  <c r="R1176" i="16"/>
  <c r="S1176" i="16"/>
  <c r="Q1236" i="16"/>
  <c r="R1236" i="16"/>
  <c r="S1236" i="16"/>
  <c r="Q1104" i="16"/>
  <c r="R1104" i="16"/>
  <c r="S1104" i="16"/>
  <c r="Q1452" i="16"/>
  <c r="R1452" i="16"/>
  <c r="S1452" i="16"/>
  <c r="Q887" i="16"/>
  <c r="R887" i="16"/>
  <c r="S887" i="16"/>
  <c r="Q419" i="16"/>
  <c r="S419" i="16"/>
  <c r="R419" i="16"/>
  <c r="Q299" i="16"/>
  <c r="S299" i="16"/>
  <c r="R299" i="16"/>
  <c r="Q659" i="16"/>
  <c r="S659" i="16"/>
  <c r="R659" i="16"/>
  <c r="Q383" i="16"/>
  <c r="R383" i="16"/>
  <c r="S383" i="16"/>
  <c r="Q779" i="16"/>
  <c r="R779" i="16"/>
  <c r="S779" i="16"/>
  <c r="Q287" i="16"/>
  <c r="R287" i="16"/>
  <c r="S287" i="16"/>
  <c r="R815" i="16"/>
  <c r="S815" i="16"/>
  <c r="Q815" i="16"/>
  <c r="Q335" i="16"/>
  <c r="R335" i="16"/>
  <c r="S335" i="16"/>
  <c r="Q227" i="16"/>
  <c r="R227" i="16"/>
  <c r="S227" i="16"/>
  <c r="R575" i="16"/>
  <c r="S575" i="16"/>
  <c r="Q575" i="16"/>
  <c r="Q683" i="16"/>
  <c r="R683" i="16"/>
  <c r="S683" i="16"/>
  <c r="Q467" i="16"/>
  <c r="S467" i="16"/>
  <c r="R467" i="16"/>
  <c r="Q1224" i="16"/>
  <c r="R1224" i="16"/>
  <c r="S1224" i="16"/>
  <c r="Q1476" i="16"/>
  <c r="R1476" i="16"/>
  <c r="S1476" i="16"/>
  <c r="Q1416" i="16"/>
  <c r="R1416" i="16"/>
  <c r="S1416" i="16"/>
  <c r="Q1464" i="16"/>
  <c r="R1464" i="16"/>
  <c r="S1464" i="16"/>
  <c r="Q1260" i="16"/>
  <c r="R1260" i="16"/>
  <c r="S1260" i="16"/>
  <c r="Q1272" i="16"/>
  <c r="R1272" i="16"/>
  <c r="S1272" i="16"/>
  <c r="Q179" i="16"/>
  <c r="R179" i="16"/>
  <c r="S179" i="16"/>
  <c r="Q935" i="16"/>
  <c r="R935" i="16"/>
  <c r="S935" i="16"/>
  <c r="Q347" i="16"/>
  <c r="S347" i="16"/>
  <c r="R347" i="16"/>
  <c r="Q455" i="16"/>
  <c r="R455" i="16"/>
  <c r="S455" i="16"/>
  <c r="Q911" i="16"/>
  <c r="R911" i="16"/>
  <c r="S911" i="16"/>
  <c r="Q611" i="16"/>
  <c r="S611" i="16"/>
  <c r="R611" i="16"/>
  <c r="Q1488" i="16"/>
  <c r="R1488" i="16"/>
  <c r="S1488" i="16"/>
  <c r="Q1068" i="16"/>
  <c r="R1068" i="16"/>
  <c r="S1068" i="16"/>
  <c r="Q1404" i="16"/>
  <c r="R1404" i="16"/>
  <c r="S1404" i="16"/>
  <c r="Q1056" i="16"/>
  <c r="R1056" i="16"/>
  <c r="S1056" i="16"/>
  <c r="Q1344" i="16"/>
  <c r="R1344" i="16"/>
  <c r="S1344" i="16"/>
  <c r="Q1008" i="16"/>
  <c r="R1008" i="16"/>
  <c r="S1008" i="16"/>
  <c r="Q155" i="16"/>
  <c r="R155" i="16"/>
  <c r="S155" i="16"/>
  <c r="Q851" i="16"/>
  <c r="R851" i="16"/>
  <c r="S851" i="16"/>
  <c r="Q587" i="16"/>
  <c r="S587" i="16"/>
  <c r="R587" i="16"/>
  <c r="R719" i="16"/>
  <c r="S719" i="16"/>
  <c r="Q719" i="16"/>
  <c r="R623" i="16"/>
  <c r="S623" i="16"/>
  <c r="Q623" i="16"/>
  <c r="Q131" i="16"/>
  <c r="R131" i="16"/>
  <c r="S131" i="16"/>
  <c r="Q59" i="16"/>
  <c r="R59" i="16"/>
  <c r="S59" i="16"/>
  <c r="Q371" i="16"/>
  <c r="S371" i="16"/>
  <c r="R371" i="16"/>
  <c r="R551" i="16"/>
  <c r="S551" i="16"/>
  <c r="Q551" i="16"/>
  <c r="Q107" i="16"/>
  <c r="R107" i="16"/>
  <c r="S107" i="16"/>
  <c r="Q35" i="16"/>
  <c r="R35" i="16"/>
  <c r="S35" i="16"/>
  <c r="R791" i="16"/>
  <c r="S791" i="16"/>
  <c r="Q791" i="16"/>
  <c r="Q251" i="16"/>
  <c r="S251" i="16"/>
  <c r="R251" i="16"/>
  <c r="Q203" i="16"/>
  <c r="R203" i="16"/>
  <c r="S203" i="16"/>
  <c r="Q1428" i="16"/>
  <c r="R1428" i="16"/>
  <c r="S1428" i="16"/>
  <c r="Q1200" i="16"/>
  <c r="R1200" i="16"/>
  <c r="S1200" i="16"/>
  <c r="Q1332" i="16"/>
  <c r="R1332" i="16"/>
  <c r="S1332" i="16"/>
  <c r="Q1044" i="16"/>
  <c r="R1044" i="16"/>
  <c r="S1044" i="16"/>
  <c r="Q1296" i="16"/>
  <c r="R1296" i="16"/>
  <c r="S1296" i="16"/>
  <c r="R996" i="16"/>
  <c r="S996" i="16"/>
  <c r="Q996" i="16"/>
  <c r="R503" i="16"/>
  <c r="S503" i="16"/>
  <c r="Q503" i="16"/>
  <c r="Q167" i="16"/>
  <c r="R167" i="16"/>
  <c r="S167" i="16"/>
  <c r="Q635" i="16"/>
  <c r="S635" i="16"/>
  <c r="R635" i="16"/>
  <c r="R479" i="16"/>
  <c r="S479" i="16"/>
  <c r="Q479" i="16"/>
  <c r="Q119" i="16"/>
  <c r="R119" i="16"/>
  <c r="S119" i="16"/>
  <c r="Q827" i="16"/>
  <c r="R827" i="16"/>
  <c r="S827" i="16"/>
  <c r="Q1500" i="16"/>
  <c r="R1500" i="16"/>
  <c r="S1500" i="16"/>
  <c r="Q1392" i="16"/>
  <c r="R1392" i="16"/>
  <c r="S1392" i="16"/>
  <c r="Q1152" i="16"/>
  <c r="R1152" i="16"/>
  <c r="S1152" i="16"/>
  <c r="Q1248" i="16"/>
  <c r="R1248" i="16"/>
  <c r="S1248" i="16"/>
  <c r="Q984" i="16"/>
  <c r="R984" i="16"/>
  <c r="S984" i="16"/>
  <c r="Q1212" i="16"/>
  <c r="R1212" i="16"/>
  <c r="S1212" i="16"/>
  <c r="Q707" i="16"/>
  <c r="R707" i="16"/>
  <c r="S707" i="16"/>
  <c r="Q407" i="16"/>
  <c r="R407" i="16"/>
  <c r="S407" i="16"/>
  <c r="Q803" i="16"/>
  <c r="R803" i="16"/>
  <c r="S803" i="16"/>
  <c r="Q239" i="16"/>
  <c r="R239" i="16"/>
  <c r="S239" i="16"/>
  <c r="Q863" i="16"/>
  <c r="R863" i="16"/>
  <c r="S863" i="16"/>
  <c r="Q395" i="16"/>
  <c r="S395" i="16"/>
  <c r="R395" i="16"/>
  <c r="Q275" i="16"/>
  <c r="S275" i="16"/>
  <c r="R275" i="16"/>
  <c r="Q263" i="16"/>
  <c r="R263" i="16"/>
  <c r="S263" i="16"/>
  <c r="L1490" i="11"/>
  <c r="H1491" i="11"/>
  <c r="I1491" i="11" s="1"/>
  <c r="L1382" i="11"/>
  <c r="H1383" i="11"/>
  <c r="I1383" i="11" s="1"/>
  <c r="L1178" i="12"/>
  <c r="M1178" i="12" s="1"/>
  <c r="N1177" i="12"/>
  <c r="P1177" i="16" s="1"/>
  <c r="L1406" i="11"/>
  <c r="H1407" i="11"/>
  <c r="I1407" i="11" s="1"/>
  <c r="L1154" i="12"/>
  <c r="M1154" i="12" s="1"/>
  <c r="N1153" i="12"/>
  <c r="P1153" i="16" s="1"/>
  <c r="L1478" i="12"/>
  <c r="M1478" i="12" s="1"/>
  <c r="N1477" i="12"/>
  <c r="P1477" i="16" s="1"/>
  <c r="L1106" i="12"/>
  <c r="M1106" i="12" s="1"/>
  <c r="N1105" i="12"/>
  <c r="P1105" i="16" s="1"/>
  <c r="L1526" i="11"/>
  <c r="H1527" i="11"/>
  <c r="I1527" i="11" s="1"/>
  <c r="L1250" i="12"/>
  <c r="M1250" i="12" s="1"/>
  <c r="N1249" i="12"/>
  <c r="P1249" i="16" s="1"/>
  <c r="L1058" i="12"/>
  <c r="M1058" i="12" s="1"/>
  <c r="N1057" i="12"/>
  <c r="P1057" i="16" s="1"/>
  <c r="L1142" i="12"/>
  <c r="M1142" i="12" s="1"/>
  <c r="N1141" i="12"/>
  <c r="P1141" i="16" s="1"/>
  <c r="L986" i="12"/>
  <c r="M986" i="12" s="1"/>
  <c r="N985" i="12"/>
  <c r="P985" i="16" s="1"/>
  <c r="L1334" i="12"/>
  <c r="M1334" i="12" s="1"/>
  <c r="N1333" i="12"/>
  <c r="P1333" i="16" s="1"/>
  <c r="L1430" i="12"/>
  <c r="M1430" i="12" s="1"/>
  <c r="N1429" i="12"/>
  <c r="P1429" i="16" s="1"/>
  <c r="L1310" i="12"/>
  <c r="M1310" i="12" s="1"/>
  <c r="N1309" i="12"/>
  <c r="P1309" i="16" s="1"/>
  <c r="L1262" i="12"/>
  <c r="M1262" i="12" s="1"/>
  <c r="N1261" i="12"/>
  <c r="P1261" i="16" s="1"/>
  <c r="L1322" i="12"/>
  <c r="M1322" i="12" s="1"/>
  <c r="N1321" i="12"/>
  <c r="P1321" i="16" s="1"/>
  <c r="L998" i="11"/>
  <c r="H999" i="11"/>
  <c r="I999" i="11" s="1"/>
  <c r="L1215" i="12"/>
  <c r="M1215" i="12" s="1"/>
  <c r="N1214" i="12"/>
  <c r="P1214" i="16" s="1"/>
  <c r="L1250" i="11"/>
  <c r="H1251" i="11"/>
  <c r="I1251" i="11" s="1"/>
  <c r="L1226" i="12"/>
  <c r="M1226" i="12" s="1"/>
  <c r="N1225" i="12"/>
  <c r="P1225" i="16" s="1"/>
  <c r="L1418" i="12"/>
  <c r="M1418" i="12" s="1"/>
  <c r="N1417" i="12"/>
  <c r="P1417" i="16" s="1"/>
  <c r="L1454" i="12"/>
  <c r="M1454" i="12" s="1"/>
  <c r="N1453" i="12"/>
  <c r="P1453" i="16" s="1"/>
  <c r="L1238" i="12"/>
  <c r="M1238" i="12" s="1"/>
  <c r="N1237" i="12"/>
  <c r="P1237" i="16" s="1"/>
  <c r="L1514" i="11"/>
  <c r="H1515" i="11"/>
  <c r="I1515" i="11" s="1"/>
  <c r="L1166" i="12"/>
  <c r="M1166" i="12" s="1"/>
  <c r="N1165" i="12"/>
  <c r="P1165" i="16" s="1"/>
  <c r="L1370" i="12"/>
  <c r="M1370" i="12" s="1"/>
  <c r="N1369" i="12"/>
  <c r="P1369" i="16" s="1"/>
  <c r="L974" i="12"/>
  <c r="M974" i="12" s="1"/>
  <c r="N973" i="12"/>
  <c r="P973" i="16" s="1"/>
  <c r="L1370" i="11"/>
  <c r="H1371" i="11"/>
  <c r="I1371" i="11" s="1"/>
  <c r="L1034" i="12"/>
  <c r="M1034" i="12" s="1"/>
  <c r="N1033" i="12"/>
  <c r="P1033" i="16" s="1"/>
  <c r="L1358" i="12"/>
  <c r="M1358" i="12" s="1"/>
  <c r="N1357" i="12"/>
  <c r="P1357" i="16" s="1"/>
  <c r="L1202" i="12"/>
  <c r="M1202" i="12" s="1"/>
  <c r="N1201" i="12"/>
  <c r="P1201" i="16" s="1"/>
  <c r="L1130" i="12"/>
  <c r="M1130" i="12" s="1"/>
  <c r="N1129" i="12"/>
  <c r="P1129" i="16" s="1"/>
  <c r="L962" i="12"/>
  <c r="M962" i="12" s="1"/>
  <c r="N961" i="12"/>
  <c r="P961" i="16" s="1"/>
  <c r="L1310" i="11"/>
  <c r="H1311" i="11"/>
  <c r="I1311" i="11" s="1"/>
  <c r="L1514" i="12"/>
  <c r="M1514" i="12" s="1"/>
  <c r="N1513" i="12"/>
  <c r="P1513" i="16" s="1"/>
  <c r="L1286" i="12"/>
  <c r="M1286" i="12" s="1"/>
  <c r="N1285" i="12"/>
  <c r="P1285" i="16" s="1"/>
  <c r="L1466" i="12"/>
  <c r="M1466" i="12" s="1"/>
  <c r="N1465" i="12"/>
  <c r="P1465" i="16" s="1"/>
  <c r="L1406" i="12"/>
  <c r="M1406" i="12" s="1"/>
  <c r="N1405" i="12"/>
  <c r="P1405" i="16" s="1"/>
  <c r="L1322" i="11"/>
  <c r="H1323" i="11"/>
  <c r="I1323" i="11" s="1"/>
  <c r="L1502" i="12"/>
  <c r="M1502" i="12" s="1"/>
  <c r="N1501" i="12"/>
  <c r="P1501" i="16" s="1"/>
  <c r="L1070" i="12"/>
  <c r="M1070" i="12" s="1"/>
  <c r="N1069" i="12"/>
  <c r="P1069" i="16" s="1"/>
  <c r="L1094" i="12"/>
  <c r="M1094" i="12" s="1"/>
  <c r="N1093" i="12"/>
  <c r="P1093" i="16" s="1"/>
  <c r="L1346" i="12"/>
  <c r="M1346" i="12" s="1"/>
  <c r="N1345" i="12"/>
  <c r="P1345" i="16" s="1"/>
  <c r="L1022" i="12"/>
  <c r="M1022" i="12" s="1"/>
  <c r="N1021" i="12"/>
  <c r="P1021" i="16" s="1"/>
  <c r="L1298" i="12"/>
  <c r="M1298" i="12" s="1"/>
  <c r="N1297" i="12"/>
  <c r="P1297" i="16" s="1"/>
  <c r="L1190" i="12"/>
  <c r="M1190" i="12" s="1"/>
  <c r="N1189" i="12"/>
  <c r="P1189" i="16" s="1"/>
  <c r="L1070" i="11"/>
  <c r="H1071" i="11"/>
  <c r="I1071" i="11" s="1"/>
  <c r="L1082" i="12"/>
  <c r="M1082" i="12" s="1"/>
  <c r="N1081" i="12"/>
  <c r="P1081" i="16" s="1"/>
  <c r="H1419" i="11"/>
  <c r="I1419" i="11" s="1"/>
  <c r="L1418" i="11"/>
  <c r="L1526" i="12"/>
  <c r="M1526" i="12" s="1"/>
  <c r="N1525" i="12"/>
  <c r="P1525" i="16" s="1"/>
  <c r="H963" i="11"/>
  <c r="I963" i="11" s="1"/>
  <c r="L962" i="11"/>
  <c r="L1046" i="12"/>
  <c r="M1046" i="12" s="1"/>
  <c r="N1045" i="12"/>
  <c r="P1045" i="16" s="1"/>
  <c r="L1490" i="12"/>
  <c r="M1490" i="12" s="1"/>
  <c r="N1489" i="12"/>
  <c r="P1489" i="16" s="1"/>
  <c r="L1346" i="11"/>
  <c r="H1347" i="11"/>
  <c r="I1347" i="11" s="1"/>
  <c r="L1442" i="12"/>
  <c r="M1442" i="12" s="1"/>
  <c r="N1441" i="12"/>
  <c r="P1441" i="16" s="1"/>
  <c r="L1010" i="12"/>
  <c r="M1010" i="12" s="1"/>
  <c r="N1009" i="12"/>
  <c r="P1009" i="16" s="1"/>
  <c r="L986" i="11"/>
  <c r="H987" i="11"/>
  <c r="I987" i="11" s="1"/>
  <c r="L1118" i="12"/>
  <c r="M1118" i="12" s="1"/>
  <c r="N1117" i="12"/>
  <c r="P1117" i="16" s="1"/>
  <c r="L998" i="12"/>
  <c r="M998" i="12" s="1"/>
  <c r="N997" i="12"/>
  <c r="P997" i="16" s="1"/>
  <c r="H1299" i="11"/>
  <c r="I1299" i="11" s="1"/>
  <c r="L1298" i="11"/>
  <c r="H1359" i="11"/>
  <c r="I1359" i="11" s="1"/>
  <c r="L1358" i="11"/>
  <c r="L1274" i="12"/>
  <c r="M1274" i="12" s="1"/>
  <c r="N1273" i="12"/>
  <c r="P1273" i="16" s="1"/>
  <c r="L1394" i="12"/>
  <c r="M1394" i="12" s="1"/>
  <c r="N1393" i="12"/>
  <c r="P1393" i="16" s="1"/>
  <c r="L1382" i="12"/>
  <c r="M1382" i="12" s="1"/>
  <c r="N1381" i="12"/>
  <c r="P1381" i="16" s="1"/>
  <c r="L1023" i="11"/>
  <c r="H1024" i="11"/>
  <c r="I1024" i="11" s="1"/>
  <c r="H1192" i="11"/>
  <c r="I1192" i="11" s="1"/>
  <c r="L1191" i="11"/>
  <c r="H1036" i="11"/>
  <c r="I1036" i="11" s="1"/>
  <c r="L1035" i="11"/>
  <c r="H1228" i="11"/>
  <c r="I1228" i="11" s="1"/>
  <c r="L1227" i="11"/>
  <c r="L1011" i="11"/>
  <c r="H1012" i="11"/>
  <c r="I1012" i="11" s="1"/>
  <c r="L1143" i="11"/>
  <c r="H1144" i="11"/>
  <c r="I1144" i="11" s="1"/>
  <c r="H1204" i="11"/>
  <c r="I1204" i="11" s="1"/>
  <c r="L1203" i="11"/>
  <c r="L1119" i="11"/>
  <c r="H1120" i="11"/>
  <c r="I1120" i="11" s="1"/>
  <c r="H1168" i="11"/>
  <c r="I1168" i="11" s="1"/>
  <c r="L1167" i="11"/>
  <c r="L1467" i="11"/>
  <c r="H1468" i="11"/>
  <c r="I1468" i="11" s="1"/>
  <c r="L1480" i="11"/>
  <c r="H1481" i="11"/>
  <c r="I1481" i="11" s="1"/>
  <c r="L1132" i="11"/>
  <c r="H1133" i="11"/>
  <c r="I1133" i="11" s="1"/>
  <c r="L1444" i="11"/>
  <c r="H1445" i="11"/>
  <c r="I1445" i="11" s="1"/>
  <c r="L1276" i="11"/>
  <c r="H1277" i="11"/>
  <c r="I1277" i="11" s="1"/>
  <c r="L1264" i="11"/>
  <c r="H1265" i="11"/>
  <c r="I1265" i="11" s="1"/>
  <c r="L1060" i="11"/>
  <c r="H1061" i="11"/>
  <c r="I1061" i="11" s="1"/>
  <c r="L1504" i="11"/>
  <c r="H1505" i="11"/>
  <c r="I1505" i="11" s="1"/>
  <c r="L1396" i="11"/>
  <c r="H1397" i="11"/>
  <c r="I1397" i="11" s="1"/>
  <c r="L1048" i="11"/>
  <c r="H1049" i="11"/>
  <c r="I1049" i="11" s="1"/>
  <c r="L1216" i="11"/>
  <c r="H1217" i="11"/>
  <c r="I1217" i="11" s="1"/>
  <c r="L1156" i="11"/>
  <c r="H1157" i="11"/>
  <c r="I1157" i="11" s="1"/>
  <c r="L1336" i="11"/>
  <c r="H1337" i="11"/>
  <c r="I1337" i="11" s="1"/>
  <c r="H977" i="11"/>
  <c r="I977" i="11" s="1"/>
  <c r="L976" i="11"/>
  <c r="L1180" i="11"/>
  <c r="H1181" i="11"/>
  <c r="I1181" i="11" s="1"/>
  <c r="L1432" i="11"/>
  <c r="H1433" i="11"/>
  <c r="I1433" i="11" s="1"/>
  <c r="L1456" i="11"/>
  <c r="H1457" i="11"/>
  <c r="I1457" i="11" s="1"/>
  <c r="L1108" i="11"/>
  <c r="H1109" i="11"/>
  <c r="I1109" i="11" s="1"/>
  <c r="L1084" i="11"/>
  <c r="H1085" i="11"/>
  <c r="I1085" i="11" s="1"/>
  <c r="L1240" i="11"/>
  <c r="H1241" i="11"/>
  <c r="I1241" i="11" s="1"/>
  <c r="L1288" i="11"/>
  <c r="H1289" i="11"/>
  <c r="I1289" i="11" s="1"/>
  <c r="L1096" i="11"/>
  <c r="H1097" i="11"/>
  <c r="I1097" i="11" s="1"/>
  <c r="AA10" i="22"/>
  <c r="AA11" i="22"/>
  <c r="AA12" i="22"/>
  <c r="AA13" i="22"/>
  <c r="AA14" i="22"/>
  <c r="AA15" i="22"/>
  <c r="AA16" i="22"/>
  <c r="AA17" i="22"/>
  <c r="AA18" i="22"/>
  <c r="AA19" i="22"/>
  <c r="AA20" i="22"/>
  <c r="AA21" i="22"/>
  <c r="AA22" i="22"/>
  <c r="AA23" i="22"/>
  <c r="AA24" i="22"/>
  <c r="AA25" i="22"/>
  <c r="AA26" i="22"/>
  <c r="AA27" i="22"/>
  <c r="AA28" i="22"/>
  <c r="AA29" i="22"/>
  <c r="AA30" i="22"/>
  <c r="AA31" i="22"/>
  <c r="AA32" i="22"/>
  <c r="AA33" i="22"/>
  <c r="AA34" i="22"/>
  <c r="AA35" i="22"/>
  <c r="AA36" i="22"/>
  <c r="AA37" i="22"/>
  <c r="AA38" i="22"/>
  <c r="AA39" i="22"/>
  <c r="AA40" i="22"/>
  <c r="AA41" i="22"/>
  <c r="AA42" i="22"/>
  <c r="AA43" i="22"/>
  <c r="AA44" i="22"/>
  <c r="AA45" i="22"/>
  <c r="AA46" i="22"/>
  <c r="AA47" i="22"/>
  <c r="AA48" i="22"/>
  <c r="AA49" i="22"/>
  <c r="AA50" i="22"/>
  <c r="AA51" i="22"/>
  <c r="AA52" i="22"/>
  <c r="AA53" i="22"/>
  <c r="AA54" i="22"/>
  <c r="AA55" i="22"/>
  <c r="AA56" i="22"/>
  <c r="AA57" i="22"/>
  <c r="AA58" i="22"/>
  <c r="AA59" i="22"/>
  <c r="AA60" i="22"/>
  <c r="AA61" i="22"/>
  <c r="AA62" i="22"/>
  <c r="AA63" i="22"/>
  <c r="AA64" i="22"/>
  <c r="AA65" i="22"/>
  <c r="AA66" i="22"/>
  <c r="AA67" i="22"/>
  <c r="AA68" i="22"/>
  <c r="AA69" i="22"/>
  <c r="AA70" i="22"/>
  <c r="AA71" i="22"/>
  <c r="AA72" i="22"/>
  <c r="AA73" i="22"/>
  <c r="AA74" i="22"/>
  <c r="AA75" i="22"/>
  <c r="AA76" i="22"/>
  <c r="AA77" i="22"/>
  <c r="AA78" i="22"/>
  <c r="AA79" i="22"/>
  <c r="AA80" i="22"/>
  <c r="AA81" i="22"/>
  <c r="AA82" i="22"/>
  <c r="AA83" i="22"/>
  <c r="AA84" i="22"/>
  <c r="AA85" i="22"/>
  <c r="AA86" i="22"/>
  <c r="AA87" i="22"/>
  <c r="AA9" i="22"/>
  <c r="Z10" i="22"/>
  <c r="Z11" i="22"/>
  <c r="Z12" i="22"/>
  <c r="Z13" i="22"/>
  <c r="Z14" i="22"/>
  <c r="Z15" i="22"/>
  <c r="Z16" i="22"/>
  <c r="Z17" i="22"/>
  <c r="Z18" i="22"/>
  <c r="Z19" i="22"/>
  <c r="Z20" i="22"/>
  <c r="Z21" i="22"/>
  <c r="Z22" i="22"/>
  <c r="Z23" i="22"/>
  <c r="Z24" i="22"/>
  <c r="Z25" i="22"/>
  <c r="Z26" i="22"/>
  <c r="Z27" i="22"/>
  <c r="Z28" i="22"/>
  <c r="Z29" i="22"/>
  <c r="Z30" i="22"/>
  <c r="Z31" i="22"/>
  <c r="Z32" i="22"/>
  <c r="Z33" i="22"/>
  <c r="Z34" i="22"/>
  <c r="Z35" i="22"/>
  <c r="Z36" i="22"/>
  <c r="Z37" i="22"/>
  <c r="Z38" i="22"/>
  <c r="Z39" i="22"/>
  <c r="Z40" i="22"/>
  <c r="Z41" i="22"/>
  <c r="Z42" i="22"/>
  <c r="Z43" i="22"/>
  <c r="Z44" i="22"/>
  <c r="Z45" i="22"/>
  <c r="Z46" i="22"/>
  <c r="Z47" i="22"/>
  <c r="Z48" i="22"/>
  <c r="Z49" i="22"/>
  <c r="Z50" i="22"/>
  <c r="Z51" i="22"/>
  <c r="Z52" i="22"/>
  <c r="Z53" i="22"/>
  <c r="Z54" i="22"/>
  <c r="Z55" i="22"/>
  <c r="Z56" i="22"/>
  <c r="Z57" i="22"/>
  <c r="Z58" i="22"/>
  <c r="Z59" i="22"/>
  <c r="Z60" i="22"/>
  <c r="Z61" i="22"/>
  <c r="Z62" i="22"/>
  <c r="Z63" i="22"/>
  <c r="Z64" i="22"/>
  <c r="Z65" i="22"/>
  <c r="Z66" i="22"/>
  <c r="Z67" i="22"/>
  <c r="Z68" i="22"/>
  <c r="Z69" i="22"/>
  <c r="Z70" i="22"/>
  <c r="Z71" i="22"/>
  <c r="Z72" i="22"/>
  <c r="Z73" i="22"/>
  <c r="Z74" i="22"/>
  <c r="Z75" i="22"/>
  <c r="Z76" i="22"/>
  <c r="Z77" i="22"/>
  <c r="Z78" i="22"/>
  <c r="Z79" i="22"/>
  <c r="Z80" i="22"/>
  <c r="Z81" i="22"/>
  <c r="Z82" i="22"/>
  <c r="Z83" i="22"/>
  <c r="Z84" i="22"/>
  <c r="Z85" i="22"/>
  <c r="Z86" i="22"/>
  <c r="Z87" i="22"/>
  <c r="Z9" i="22"/>
  <c r="F41" i="1"/>
  <c r="F42" i="1"/>
  <c r="F43" i="1"/>
  <c r="F44" i="1"/>
  <c r="F45" i="1"/>
  <c r="Q864" i="16" l="1"/>
  <c r="R864" i="16"/>
  <c r="S864" i="16"/>
  <c r="S804" i="16"/>
  <c r="Q804" i="16"/>
  <c r="R804" i="16"/>
  <c r="S985" i="16"/>
  <c r="Q985" i="16"/>
  <c r="R985" i="16"/>
  <c r="Q1153" i="16"/>
  <c r="R1153" i="16"/>
  <c r="S1153" i="16"/>
  <c r="Q120" i="16"/>
  <c r="R120" i="16"/>
  <c r="S120" i="16"/>
  <c r="S636" i="16"/>
  <c r="Q636" i="16"/>
  <c r="R636" i="16"/>
  <c r="Q504" i="16"/>
  <c r="R504" i="16"/>
  <c r="S504" i="16"/>
  <c r="S780" i="16"/>
  <c r="Q780" i="16"/>
  <c r="R780" i="16"/>
  <c r="S660" i="16"/>
  <c r="Q660" i="16"/>
  <c r="R660" i="16"/>
  <c r="Q420" i="16"/>
  <c r="R420" i="16"/>
  <c r="S420" i="16"/>
  <c r="R1453" i="16"/>
  <c r="S1453" i="16"/>
  <c r="Q1453" i="16"/>
  <c r="R1237" i="16"/>
  <c r="S1237" i="16"/>
  <c r="Q1237" i="16"/>
  <c r="Q1441" i="16"/>
  <c r="R1441" i="16"/>
  <c r="S1441" i="16"/>
  <c r="Q324" i="16"/>
  <c r="R324" i="16"/>
  <c r="S324" i="16"/>
  <c r="Q672" i="16"/>
  <c r="R672" i="16"/>
  <c r="S672" i="16"/>
  <c r="S516" i="16"/>
  <c r="Q516" i="16"/>
  <c r="R516" i="16"/>
  <c r="Q1189" i="16"/>
  <c r="R1189" i="16"/>
  <c r="S1189" i="16"/>
  <c r="Q1093" i="16"/>
  <c r="R1093" i="16"/>
  <c r="S1093" i="16"/>
  <c r="R1369" i="16"/>
  <c r="Q1369" i="16"/>
  <c r="S1369" i="16"/>
  <c r="Q312" i="16"/>
  <c r="R312" i="16"/>
  <c r="S312" i="16"/>
  <c r="S540" i="16"/>
  <c r="Q540" i="16"/>
  <c r="R540" i="16"/>
  <c r="Q144" i="16"/>
  <c r="R144" i="16"/>
  <c r="S144" i="16"/>
  <c r="S564" i="16"/>
  <c r="Q564" i="16"/>
  <c r="R564" i="16"/>
  <c r="Q216" i="16"/>
  <c r="R216" i="16"/>
  <c r="S216" i="16"/>
  <c r="Q48" i="16"/>
  <c r="R48" i="16"/>
  <c r="S48" i="16"/>
  <c r="R1309" i="16"/>
  <c r="S1309" i="16"/>
  <c r="Q1309" i="16"/>
  <c r="Q1081" i="16"/>
  <c r="R1081" i="16"/>
  <c r="S1081" i="16"/>
  <c r="R1357" i="16"/>
  <c r="S1357" i="16"/>
  <c r="Q1357" i="16"/>
  <c r="R84" i="16"/>
  <c r="S84" i="16"/>
  <c r="Q84" i="16"/>
  <c r="Q432" i="16"/>
  <c r="R432" i="16"/>
  <c r="S432" i="16"/>
  <c r="R876" i="16"/>
  <c r="S876" i="16"/>
  <c r="Q876" i="16"/>
  <c r="Q1129" i="16"/>
  <c r="R1129" i="16"/>
  <c r="S1129" i="16"/>
  <c r="R1513" i="16"/>
  <c r="Q1513" i="16"/>
  <c r="S1513" i="16"/>
  <c r="Q1141" i="16"/>
  <c r="R1141" i="16"/>
  <c r="S1141" i="16"/>
  <c r="Q24" i="16"/>
  <c r="R24" i="16"/>
  <c r="S24" i="16"/>
  <c r="Q528" i="16"/>
  <c r="R528" i="16"/>
  <c r="S528" i="16"/>
  <c r="S756" i="16"/>
  <c r="Q756" i="16"/>
  <c r="R756" i="16"/>
  <c r="R1297" i="16"/>
  <c r="Q1297" i="16"/>
  <c r="S1297" i="16"/>
  <c r="R1333" i="16"/>
  <c r="S1333" i="16"/>
  <c r="Q1333" i="16"/>
  <c r="R1429" i="16"/>
  <c r="S1429" i="16"/>
  <c r="Q1429" i="16"/>
  <c r="Q252" i="16"/>
  <c r="R252" i="16"/>
  <c r="S252" i="16"/>
  <c r="R36" i="16"/>
  <c r="S36" i="16"/>
  <c r="Q36" i="16"/>
  <c r="Q552" i="16"/>
  <c r="R552" i="16"/>
  <c r="S552" i="16"/>
  <c r="R60" i="16"/>
  <c r="S60" i="16"/>
  <c r="Q60" i="16"/>
  <c r="Q624" i="16"/>
  <c r="R624" i="16"/>
  <c r="S624" i="16"/>
  <c r="S588" i="16"/>
  <c r="Q588" i="16"/>
  <c r="R588" i="16"/>
  <c r="R156" i="16"/>
  <c r="S156" i="16"/>
  <c r="Q156" i="16"/>
  <c r="R1345" i="16"/>
  <c r="Q1345" i="16"/>
  <c r="S1345" i="16"/>
  <c r="R1405" i="16"/>
  <c r="S1405" i="16"/>
  <c r="Q1405" i="16"/>
  <c r="R1489" i="16"/>
  <c r="Q1489" i="16"/>
  <c r="S1489" i="16"/>
  <c r="Q912" i="16"/>
  <c r="R912" i="16"/>
  <c r="S912" i="16"/>
  <c r="Q348" i="16"/>
  <c r="R348" i="16"/>
  <c r="S348" i="16"/>
  <c r="R180" i="16"/>
  <c r="S180" i="16"/>
  <c r="Q180" i="16"/>
  <c r="R1261" i="16"/>
  <c r="S1261" i="16"/>
  <c r="Q1261" i="16"/>
  <c r="R1417" i="16"/>
  <c r="Q1417" i="16"/>
  <c r="S1417" i="16"/>
  <c r="Q1225" i="16"/>
  <c r="R1225" i="16"/>
  <c r="S1225" i="16"/>
  <c r="S684" i="16"/>
  <c r="Q684" i="16"/>
  <c r="R684" i="16"/>
  <c r="R228" i="16"/>
  <c r="S228" i="16"/>
  <c r="Q228" i="16"/>
  <c r="Q816" i="16"/>
  <c r="R816" i="16"/>
  <c r="S816" i="16"/>
  <c r="Q288" i="16"/>
  <c r="R288" i="16"/>
  <c r="S288" i="16"/>
  <c r="Q384" i="16"/>
  <c r="R384" i="16"/>
  <c r="S384" i="16"/>
  <c r="Q300" i="16"/>
  <c r="R300" i="16"/>
  <c r="S300" i="16"/>
  <c r="Q888" i="16"/>
  <c r="R888" i="16"/>
  <c r="S888" i="16"/>
  <c r="Q1105" i="16"/>
  <c r="R1105" i="16"/>
  <c r="S1105" i="16"/>
  <c r="Q1177" i="16"/>
  <c r="R1177" i="16"/>
  <c r="S1177" i="16"/>
  <c r="S961" i="16"/>
  <c r="Q961" i="16"/>
  <c r="R961" i="16"/>
  <c r="S492" i="16"/>
  <c r="Q492" i="16"/>
  <c r="R492" i="16"/>
  <c r="Q96" i="16"/>
  <c r="R96" i="16"/>
  <c r="S96" i="16"/>
  <c r="R900" i="16"/>
  <c r="S900" i="16"/>
  <c r="Q900" i="16"/>
  <c r="Q1021" i="16"/>
  <c r="R1021" i="16"/>
  <c r="S1021" i="16"/>
  <c r="R1321" i="16"/>
  <c r="Q1321" i="16"/>
  <c r="S1321" i="16"/>
  <c r="R1285" i="16"/>
  <c r="S1285" i="16"/>
  <c r="Q1285" i="16"/>
  <c r="S732" i="16"/>
  <c r="Q732" i="16"/>
  <c r="R732" i="16"/>
  <c r="Q444" i="16"/>
  <c r="R444" i="16"/>
  <c r="S444" i="16"/>
  <c r="Q768" i="16"/>
  <c r="R768" i="16"/>
  <c r="S768" i="16"/>
  <c r="R924" i="16"/>
  <c r="S924" i="16"/>
  <c r="Q924" i="16"/>
  <c r="Q840" i="16"/>
  <c r="R840" i="16"/>
  <c r="S840" i="16"/>
  <c r="Q72" i="16"/>
  <c r="R72" i="16"/>
  <c r="S72" i="16"/>
  <c r="Q648" i="16"/>
  <c r="R648" i="16"/>
  <c r="S648" i="16"/>
  <c r="Q1033" i="16"/>
  <c r="R1033" i="16"/>
  <c r="S1033" i="16"/>
  <c r="Q1117" i="16"/>
  <c r="R1117" i="16"/>
  <c r="S1117" i="16"/>
  <c r="Q1165" i="16"/>
  <c r="R1165" i="16"/>
  <c r="S1165" i="16"/>
  <c r="Q192" i="16"/>
  <c r="R192" i="16"/>
  <c r="S192" i="16"/>
  <c r="Q600" i="16"/>
  <c r="R600" i="16"/>
  <c r="S600" i="16"/>
  <c r="Q696" i="16"/>
  <c r="R696" i="16"/>
  <c r="S696" i="16"/>
  <c r="R1525" i="16"/>
  <c r="S1525" i="16"/>
  <c r="Q1525" i="16"/>
  <c r="R1381" i="16"/>
  <c r="S1381" i="16"/>
  <c r="Q1381" i="16"/>
  <c r="Q973" i="16"/>
  <c r="R973" i="16"/>
  <c r="S973" i="16"/>
  <c r="R948" i="16"/>
  <c r="S948" i="16"/>
  <c r="Q948" i="16"/>
  <c r="Q744" i="16"/>
  <c r="R744" i="16"/>
  <c r="S744" i="16"/>
  <c r="Q360" i="16"/>
  <c r="R360" i="16"/>
  <c r="S360" i="16"/>
  <c r="Q264" i="16"/>
  <c r="R264" i="16"/>
  <c r="S264" i="16"/>
  <c r="Q396" i="16"/>
  <c r="R396" i="16"/>
  <c r="S396" i="16"/>
  <c r="Q240" i="16"/>
  <c r="R240" i="16"/>
  <c r="S240" i="16"/>
  <c r="Q408" i="16"/>
  <c r="R408" i="16"/>
  <c r="S408" i="16"/>
  <c r="Q1213" i="16"/>
  <c r="R1213" i="16"/>
  <c r="S1213" i="16"/>
  <c r="Q1249" i="16"/>
  <c r="R1249" i="16"/>
  <c r="S1249" i="16"/>
  <c r="R1393" i="16"/>
  <c r="Q1393" i="16"/>
  <c r="S1393" i="16"/>
  <c r="S828" i="16"/>
  <c r="Q828" i="16"/>
  <c r="R828" i="16"/>
  <c r="Q480" i="16"/>
  <c r="R480" i="16"/>
  <c r="S480" i="16"/>
  <c r="Q168" i="16"/>
  <c r="R168" i="16"/>
  <c r="S168" i="16"/>
  <c r="Q997" i="16"/>
  <c r="R997" i="16"/>
  <c r="S997" i="16"/>
  <c r="Q1045" i="16"/>
  <c r="R1045" i="16"/>
  <c r="S1045" i="16"/>
  <c r="Q1201" i="16"/>
  <c r="R1201" i="16"/>
  <c r="S1201" i="16"/>
  <c r="R204" i="16"/>
  <c r="S204" i="16"/>
  <c r="Q204" i="16"/>
  <c r="Q792" i="16"/>
  <c r="R792" i="16"/>
  <c r="S792" i="16"/>
  <c r="R108" i="16"/>
  <c r="S108" i="16"/>
  <c r="Q108" i="16"/>
  <c r="Q372" i="16"/>
  <c r="R372" i="16"/>
  <c r="S372" i="16"/>
  <c r="R132" i="16"/>
  <c r="S132" i="16"/>
  <c r="Q132" i="16"/>
  <c r="Q720" i="16"/>
  <c r="R720" i="16"/>
  <c r="S720" i="16"/>
  <c r="R852" i="16"/>
  <c r="S852" i="16"/>
  <c r="Q852" i="16"/>
  <c r="S1009" i="16"/>
  <c r="Q1009" i="16"/>
  <c r="R1009" i="16"/>
  <c r="Q1057" i="16"/>
  <c r="R1057" i="16"/>
  <c r="S1057" i="16"/>
  <c r="Q1069" i="16"/>
  <c r="R1069" i="16"/>
  <c r="S1069" i="16"/>
  <c r="S612" i="16"/>
  <c r="Q612" i="16"/>
  <c r="R612" i="16"/>
  <c r="Q456" i="16"/>
  <c r="R456" i="16"/>
  <c r="S456" i="16"/>
  <c r="Q936" i="16"/>
  <c r="R936" i="16"/>
  <c r="S936" i="16"/>
  <c r="R1273" i="16"/>
  <c r="Q1273" i="16"/>
  <c r="S1273" i="16"/>
  <c r="R1465" i="16"/>
  <c r="Q1465" i="16"/>
  <c r="S1465" i="16"/>
  <c r="R1477" i="16"/>
  <c r="S1477" i="16"/>
  <c r="Q1477" i="16"/>
  <c r="S468" i="16"/>
  <c r="Q468" i="16"/>
  <c r="R468" i="16"/>
  <c r="Q576" i="16"/>
  <c r="R576" i="16"/>
  <c r="S576" i="16"/>
  <c r="Q336" i="16"/>
  <c r="R336" i="16"/>
  <c r="S336" i="16"/>
  <c r="Q276" i="16"/>
  <c r="R276" i="16"/>
  <c r="S276" i="16"/>
  <c r="S708" i="16"/>
  <c r="Q708" i="16"/>
  <c r="R708" i="16"/>
  <c r="R1501" i="16"/>
  <c r="S1501" i="16"/>
  <c r="Q1501" i="16"/>
  <c r="Q13" i="16"/>
  <c r="R13" i="16"/>
  <c r="S13" i="16"/>
  <c r="L1383" i="12"/>
  <c r="M1383" i="12" s="1"/>
  <c r="N1382" i="12"/>
  <c r="P1382" i="16" s="1"/>
  <c r="L1275" i="12"/>
  <c r="M1275" i="12" s="1"/>
  <c r="N1274" i="12"/>
  <c r="P1274" i="16" s="1"/>
  <c r="H988" i="11"/>
  <c r="I988" i="11" s="1"/>
  <c r="L987" i="11"/>
  <c r="L1491" i="12"/>
  <c r="M1491" i="12" s="1"/>
  <c r="N1490" i="12"/>
  <c r="P1490" i="16" s="1"/>
  <c r="L1191" i="12"/>
  <c r="M1191" i="12" s="1"/>
  <c r="N1190" i="12"/>
  <c r="P1190" i="16" s="1"/>
  <c r="L1347" i="12"/>
  <c r="M1347" i="12" s="1"/>
  <c r="N1346" i="12"/>
  <c r="P1346" i="16" s="1"/>
  <c r="L1503" i="12"/>
  <c r="M1503" i="12" s="1"/>
  <c r="N1502" i="12"/>
  <c r="P1502" i="16" s="1"/>
  <c r="L1467" i="12"/>
  <c r="M1467" i="12" s="1"/>
  <c r="N1466" i="12"/>
  <c r="P1466" i="16" s="1"/>
  <c r="L1203" i="12"/>
  <c r="M1203" i="12" s="1"/>
  <c r="N1202" i="12"/>
  <c r="P1202" i="16" s="1"/>
  <c r="L1515" i="11"/>
  <c r="H1516" i="11"/>
  <c r="I1516" i="11" s="1"/>
  <c r="L1431" i="12"/>
  <c r="M1431" i="12" s="1"/>
  <c r="N1430" i="12"/>
  <c r="P1430" i="16" s="1"/>
  <c r="L1443" i="12"/>
  <c r="M1443" i="12" s="1"/>
  <c r="N1442" i="12"/>
  <c r="P1442" i="16" s="1"/>
  <c r="L1419" i="11"/>
  <c r="H1420" i="11"/>
  <c r="I1420" i="11" s="1"/>
  <c r="L1023" i="12"/>
  <c r="M1023" i="12" s="1"/>
  <c r="N1022" i="12"/>
  <c r="P1022" i="16" s="1"/>
  <c r="H1372" i="11"/>
  <c r="I1372" i="11" s="1"/>
  <c r="L1371" i="11"/>
  <c r="L1371" i="12"/>
  <c r="M1371" i="12" s="1"/>
  <c r="N1370" i="12"/>
  <c r="P1370" i="16" s="1"/>
  <c r="L1227" i="12"/>
  <c r="M1227" i="12" s="1"/>
  <c r="N1226" i="12"/>
  <c r="P1226" i="16" s="1"/>
  <c r="L1323" i="12"/>
  <c r="M1323" i="12" s="1"/>
  <c r="N1322" i="12"/>
  <c r="P1322" i="16" s="1"/>
  <c r="H1408" i="11"/>
  <c r="I1408" i="11" s="1"/>
  <c r="L1407" i="11"/>
  <c r="L1395" i="12"/>
  <c r="M1395" i="12" s="1"/>
  <c r="N1394" i="12"/>
  <c r="P1394" i="16" s="1"/>
  <c r="L1359" i="11"/>
  <c r="H1360" i="11"/>
  <c r="I1360" i="11" s="1"/>
  <c r="L1323" i="11"/>
  <c r="H1324" i="11"/>
  <c r="I1324" i="11" s="1"/>
  <c r="L963" i="12"/>
  <c r="M963" i="12" s="1"/>
  <c r="N962" i="12"/>
  <c r="P962" i="16" s="1"/>
  <c r="L1359" i="12"/>
  <c r="M1359" i="12" s="1"/>
  <c r="N1358" i="12"/>
  <c r="P1358" i="16" s="1"/>
  <c r="H1252" i="11"/>
  <c r="I1252" i="11" s="1"/>
  <c r="L1251" i="11"/>
  <c r="L1335" i="12"/>
  <c r="M1335" i="12" s="1"/>
  <c r="N1334" i="12"/>
  <c r="P1334" i="16" s="1"/>
  <c r="L1059" i="12"/>
  <c r="M1059" i="12" s="1"/>
  <c r="N1058" i="12"/>
  <c r="P1058" i="16" s="1"/>
  <c r="L1155" i="12"/>
  <c r="M1155" i="12" s="1"/>
  <c r="N1154" i="12"/>
  <c r="P1154" i="16" s="1"/>
  <c r="L1299" i="11"/>
  <c r="H1300" i="11"/>
  <c r="I1300" i="11" s="1"/>
  <c r="L1011" i="12"/>
  <c r="M1011" i="12" s="1"/>
  <c r="N1010" i="12"/>
  <c r="P1010" i="16" s="1"/>
  <c r="L1047" i="12"/>
  <c r="M1047" i="12" s="1"/>
  <c r="N1046" i="12"/>
  <c r="P1046" i="16" s="1"/>
  <c r="L1287" i="12"/>
  <c r="M1287" i="12" s="1"/>
  <c r="N1286" i="12"/>
  <c r="P1286" i="16" s="1"/>
  <c r="L1167" i="12"/>
  <c r="M1167" i="12" s="1"/>
  <c r="N1166" i="12"/>
  <c r="P1166" i="16" s="1"/>
  <c r="L1239" i="12"/>
  <c r="M1239" i="12" s="1"/>
  <c r="N1238" i="12"/>
  <c r="P1238" i="16" s="1"/>
  <c r="L1263" i="12"/>
  <c r="M1263" i="12" s="1"/>
  <c r="N1262" i="12"/>
  <c r="P1262" i="16" s="1"/>
  <c r="L1107" i="12"/>
  <c r="M1107" i="12" s="1"/>
  <c r="N1106" i="12"/>
  <c r="P1106" i="16" s="1"/>
  <c r="L1383" i="11"/>
  <c r="H1384" i="11"/>
  <c r="I1384" i="11" s="1"/>
  <c r="L1083" i="12"/>
  <c r="M1083" i="12" s="1"/>
  <c r="N1082" i="12"/>
  <c r="P1082" i="16" s="1"/>
  <c r="L1095" i="12"/>
  <c r="M1095" i="12" s="1"/>
  <c r="N1094" i="12"/>
  <c r="P1094" i="16" s="1"/>
  <c r="L1035" i="12"/>
  <c r="M1035" i="12" s="1"/>
  <c r="N1034" i="12"/>
  <c r="P1034" i="16" s="1"/>
  <c r="L987" i="12"/>
  <c r="M987" i="12" s="1"/>
  <c r="N986" i="12"/>
  <c r="P986" i="16" s="1"/>
  <c r="L999" i="12"/>
  <c r="M999" i="12" s="1"/>
  <c r="N998" i="12"/>
  <c r="P998" i="16" s="1"/>
  <c r="H1348" i="11"/>
  <c r="I1348" i="11" s="1"/>
  <c r="L1347" i="11"/>
  <c r="L963" i="11"/>
  <c r="H964" i="11"/>
  <c r="I964" i="11" s="1"/>
  <c r="L1071" i="11"/>
  <c r="H1072" i="11"/>
  <c r="I1072" i="11" s="1"/>
  <c r="L1299" i="12"/>
  <c r="M1299" i="12" s="1"/>
  <c r="N1298" i="12"/>
  <c r="P1298" i="16" s="1"/>
  <c r="L1407" i="12"/>
  <c r="M1407" i="12" s="1"/>
  <c r="N1406" i="12"/>
  <c r="P1406" i="16" s="1"/>
  <c r="L1515" i="12"/>
  <c r="M1515" i="12" s="1"/>
  <c r="N1514" i="12"/>
  <c r="P1514" i="16" s="1"/>
  <c r="L1131" i="12"/>
  <c r="M1131" i="12" s="1"/>
  <c r="N1130" i="12"/>
  <c r="P1130" i="16" s="1"/>
  <c r="L975" i="12"/>
  <c r="M975" i="12" s="1"/>
  <c r="N974" i="12"/>
  <c r="P974" i="16" s="1"/>
  <c r="L1455" i="12"/>
  <c r="M1455" i="12" s="1"/>
  <c r="N1454" i="12"/>
  <c r="P1454" i="16" s="1"/>
  <c r="L1216" i="12"/>
  <c r="M1216" i="12" s="1"/>
  <c r="N1215" i="12"/>
  <c r="P1215" i="16" s="1"/>
  <c r="L1251" i="12"/>
  <c r="M1251" i="12" s="1"/>
  <c r="N1250" i="12"/>
  <c r="P1250" i="16" s="1"/>
  <c r="L1479" i="12"/>
  <c r="M1479" i="12" s="1"/>
  <c r="N1478" i="12"/>
  <c r="P1478" i="16" s="1"/>
  <c r="L1179" i="12"/>
  <c r="M1179" i="12" s="1"/>
  <c r="N1178" i="12"/>
  <c r="P1178" i="16" s="1"/>
  <c r="L1071" i="12"/>
  <c r="M1071" i="12" s="1"/>
  <c r="N1070" i="12"/>
  <c r="P1070" i="16" s="1"/>
  <c r="H1312" i="11"/>
  <c r="I1312" i="11" s="1"/>
  <c r="L1311" i="11"/>
  <c r="L999" i="11"/>
  <c r="H1000" i="11"/>
  <c r="I1000" i="11" s="1"/>
  <c r="L1311" i="12"/>
  <c r="M1311" i="12" s="1"/>
  <c r="N1310" i="12"/>
  <c r="P1310" i="16" s="1"/>
  <c r="L1143" i="12"/>
  <c r="M1143" i="12" s="1"/>
  <c r="N1142" i="12"/>
  <c r="P1142" i="16" s="1"/>
  <c r="L1527" i="11"/>
  <c r="H1528" i="11"/>
  <c r="I1528" i="11" s="1"/>
  <c r="L1119" i="12"/>
  <c r="M1119" i="12" s="1"/>
  <c r="N1118" i="12"/>
  <c r="P1118" i="16" s="1"/>
  <c r="L1527" i="12"/>
  <c r="M1527" i="12" s="1"/>
  <c r="N1526" i="12"/>
  <c r="P1526" i="16" s="1"/>
  <c r="L1419" i="12"/>
  <c r="M1419" i="12" s="1"/>
  <c r="N1418" i="12"/>
  <c r="P1418" i="16" s="1"/>
  <c r="L1491" i="11"/>
  <c r="H1492" i="11"/>
  <c r="I1492" i="11" s="1"/>
  <c r="L1228" i="11"/>
  <c r="H1229" i="11"/>
  <c r="I1229" i="11" s="1"/>
  <c r="H1205" i="11"/>
  <c r="I1205" i="11" s="1"/>
  <c r="L1204" i="11"/>
  <c r="L1036" i="11"/>
  <c r="H1037" i="11"/>
  <c r="I1037" i="11" s="1"/>
  <c r="L1120" i="11"/>
  <c r="H1121" i="11"/>
  <c r="I1121" i="11" s="1"/>
  <c r="L1468" i="11"/>
  <c r="H1469" i="11"/>
  <c r="I1469" i="11" s="1"/>
  <c r="L1144" i="11"/>
  <c r="H1145" i="11"/>
  <c r="I1145" i="11" s="1"/>
  <c r="L1192" i="11"/>
  <c r="H1193" i="11"/>
  <c r="I1193" i="11" s="1"/>
  <c r="H1013" i="11"/>
  <c r="I1013" i="11" s="1"/>
  <c r="L1012" i="11"/>
  <c r="L1024" i="11"/>
  <c r="H1025" i="11"/>
  <c r="I1025" i="11" s="1"/>
  <c r="H1169" i="11"/>
  <c r="I1169" i="11" s="1"/>
  <c r="L1168" i="11"/>
  <c r="L1457" i="11"/>
  <c r="H1458" i="11"/>
  <c r="I1458" i="11" s="1"/>
  <c r="L1157" i="11"/>
  <c r="H1158" i="11"/>
  <c r="I1158" i="11" s="1"/>
  <c r="L1217" i="11"/>
  <c r="H1218" i="11"/>
  <c r="I1218" i="11" s="1"/>
  <c r="L1265" i="11"/>
  <c r="H1266" i="11"/>
  <c r="I1266" i="11" s="1"/>
  <c r="L1097" i="11"/>
  <c r="H1098" i="11"/>
  <c r="I1098" i="11" s="1"/>
  <c r="L1289" i="11"/>
  <c r="H1290" i="11"/>
  <c r="I1290" i="11" s="1"/>
  <c r="L1433" i="11"/>
  <c r="H1434" i="11"/>
  <c r="I1434" i="11" s="1"/>
  <c r="L1049" i="11"/>
  <c r="H1050" i="11"/>
  <c r="I1050" i="11" s="1"/>
  <c r="L1277" i="11"/>
  <c r="H1278" i="11"/>
  <c r="I1278" i="11" s="1"/>
  <c r="L1445" i="11"/>
  <c r="H1446" i="11"/>
  <c r="I1446" i="11" s="1"/>
  <c r="L1241" i="11"/>
  <c r="H1242" i="11"/>
  <c r="I1242" i="11" s="1"/>
  <c r="L1109" i="11"/>
  <c r="H1110" i="11"/>
  <c r="I1110" i="11" s="1"/>
  <c r="L1181" i="11"/>
  <c r="H1182" i="11"/>
  <c r="I1182" i="11" s="1"/>
  <c r="L1337" i="11"/>
  <c r="H1338" i="11"/>
  <c r="I1338" i="11" s="1"/>
  <c r="L1505" i="11"/>
  <c r="H1506" i="11"/>
  <c r="I1506" i="11" s="1"/>
  <c r="L1133" i="11"/>
  <c r="H1134" i="11"/>
  <c r="I1134" i="11" s="1"/>
  <c r="H978" i="11"/>
  <c r="I978" i="11" s="1"/>
  <c r="L977" i="11"/>
  <c r="L1085" i="11"/>
  <c r="H1086" i="11"/>
  <c r="I1086" i="11" s="1"/>
  <c r="L1397" i="11"/>
  <c r="H1398" i="11"/>
  <c r="I1398" i="11" s="1"/>
  <c r="L1061" i="11"/>
  <c r="H1062" i="11"/>
  <c r="I1062" i="11" s="1"/>
  <c r="L1481" i="11"/>
  <c r="H1482" i="11"/>
  <c r="I1482" i="11" s="1"/>
  <c r="B11" i="24"/>
  <c r="S169" i="16" l="1"/>
  <c r="Q169" i="16"/>
  <c r="R169" i="16"/>
  <c r="Q829" i="16"/>
  <c r="R829" i="16"/>
  <c r="S829" i="16"/>
  <c r="S1250" i="16"/>
  <c r="Q1250" i="16"/>
  <c r="R1250" i="16"/>
  <c r="R409" i="16"/>
  <c r="S409" i="16"/>
  <c r="Q409" i="16"/>
  <c r="Q397" i="16"/>
  <c r="R397" i="16"/>
  <c r="S397" i="16"/>
  <c r="Q817" i="16"/>
  <c r="R817" i="16"/>
  <c r="S817" i="16"/>
  <c r="Q685" i="16"/>
  <c r="R685" i="16"/>
  <c r="S685" i="16"/>
  <c r="S1418" i="16"/>
  <c r="R1418" i="16"/>
  <c r="Q1418" i="16"/>
  <c r="Q181" i="16"/>
  <c r="R181" i="16"/>
  <c r="S181" i="16"/>
  <c r="S913" i="16"/>
  <c r="Q913" i="16"/>
  <c r="R913" i="16"/>
  <c r="Q1406" i="16"/>
  <c r="R1406" i="16"/>
  <c r="S1406" i="16"/>
  <c r="Q157" i="16"/>
  <c r="R157" i="16"/>
  <c r="S157" i="16"/>
  <c r="Q625" i="16"/>
  <c r="R625" i="16"/>
  <c r="S625" i="16"/>
  <c r="Q553" i="16"/>
  <c r="R553" i="16"/>
  <c r="S553" i="16"/>
  <c r="Q253" i="16"/>
  <c r="R253" i="16"/>
  <c r="S253" i="16"/>
  <c r="Q1334" i="16"/>
  <c r="R1334" i="16"/>
  <c r="S1334" i="16"/>
  <c r="Q962" i="16"/>
  <c r="R962" i="16"/>
  <c r="S962" i="16"/>
  <c r="Q601" i="16"/>
  <c r="R601" i="16"/>
  <c r="S601" i="16"/>
  <c r="Q925" i="16"/>
  <c r="R925" i="16"/>
  <c r="S925" i="16"/>
  <c r="S97" i="16"/>
  <c r="Q97" i="16"/>
  <c r="R97" i="16"/>
  <c r="R289" i="16"/>
  <c r="S289" i="16"/>
  <c r="Q289" i="16"/>
  <c r="Q709" i="16"/>
  <c r="R709" i="16"/>
  <c r="S709" i="16"/>
  <c r="R337" i="16"/>
  <c r="S337" i="16"/>
  <c r="Q337" i="16"/>
  <c r="Q469" i="16"/>
  <c r="R469" i="16"/>
  <c r="S469" i="16"/>
  <c r="S1466" i="16"/>
  <c r="Q1466" i="16"/>
  <c r="R1466" i="16"/>
  <c r="S937" i="16"/>
  <c r="Q937" i="16"/>
  <c r="R937" i="16"/>
  <c r="Q613" i="16"/>
  <c r="R613" i="16"/>
  <c r="S613" i="16"/>
  <c r="Q1058" i="16"/>
  <c r="R1058" i="16"/>
  <c r="S1058" i="16"/>
  <c r="Q853" i="16"/>
  <c r="R853" i="16"/>
  <c r="S853" i="16"/>
  <c r="Q133" i="16"/>
  <c r="R133" i="16"/>
  <c r="S133" i="16"/>
  <c r="Q109" i="16"/>
  <c r="R109" i="16"/>
  <c r="S109" i="16"/>
  <c r="Q205" i="16"/>
  <c r="R205" i="16"/>
  <c r="S205" i="16"/>
  <c r="R1046" i="16"/>
  <c r="S1046" i="16"/>
  <c r="Q1046" i="16"/>
  <c r="Q757" i="16"/>
  <c r="R757" i="16"/>
  <c r="S757" i="16"/>
  <c r="S25" i="16"/>
  <c r="Q25" i="16"/>
  <c r="R25" i="16"/>
  <c r="S1514" i="16"/>
  <c r="Q1514" i="16"/>
  <c r="R1514" i="16"/>
  <c r="Q877" i="16"/>
  <c r="R877" i="16"/>
  <c r="S877" i="16"/>
  <c r="Q85" i="16"/>
  <c r="R85" i="16"/>
  <c r="S85" i="16"/>
  <c r="Q1082" i="16"/>
  <c r="R1082" i="16"/>
  <c r="S1082" i="16"/>
  <c r="S49" i="16"/>
  <c r="Q49" i="16"/>
  <c r="R49" i="16"/>
  <c r="Q565" i="16"/>
  <c r="R565" i="16"/>
  <c r="S565" i="16"/>
  <c r="Q541" i="16"/>
  <c r="R541" i="16"/>
  <c r="S541" i="16"/>
  <c r="S1370" i="16"/>
  <c r="R1370" i="16"/>
  <c r="Q1370" i="16"/>
  <c r="R1190" i="16"/>
  <c r="S1190" i="16"/>
  <c r="Q1190" i="16"/>
  <c r="Q673" i="16"/>
  <c r="R673" i="16"/>
  <c r="S673" i="16"/>
  <c r="S1442" i="16"/>
  <c r="R1442" i="16"/>
  <c r="Q1442" i="16"/>
  <c r="Q1454" i="16"/>
  <c r="S1454" i="16"/>
  <c r="R1454" i="16"/>
  <c r="Q661" i="16"/>
  <c r="R661" i="16"/>
  <c r="S661" i="16"/>
  <c r="Q505" i="16"/>
  <c r="R505" i="16"/>
  <c r="S505" i="16"/>
  <c r="S121" i="16"/>
  <c r="Q121" i="16"/>
  <c r="R121" i="16"/>
  <c r="Q986" i="16"/>
  <c r="R986" i="16"/>
  <c r="S986" i="16"/>
  <c r="S865" i="16"/>
  <c r="Q865" i="16"/>
  <c r="R865" i="16"/>
  <c r="Q745" i="16"/>
  <c r="R745" i="16"/>
  <c r="S745" i="16"/>
  <c r="S1526" i="16"/>
  <c r="Q1526" i="16"/>
  <c r="R1526" i="16"/>
  <c r="Q1034" i="16"/>
  <c r="R1034" i="16"/>
  <c r="S1034" i="16"/>
  <c r="Q445" i="16"/>
  <c r="R445" i="16"/>
  <c r="S445" i="16"/>
  <c r="Q1022" i="16"/>
  <c r="R1022" i="16"/>
  <c r="S1022" i="16"/>
  <c r="Q301" i="16"/>
  <c r="R301" i="16"/>
  <c r="S301" i="16"/>
  <c r="R361" i="16"/>
  <c r="S361" i="16"/>
  <c r="Q361" i="16"/>
  <c r="Q949" i="16"/>
  <c r="R949" i="16"/>
  <c r="S949" i="16"/>
  <c r="S1382" i="16"/>
  <c r="Q1382" i="16"/>
  <c r="R1382" i="16"/>
  <c r="Q697" i="16"/>
  <c r="R697" i="16"/>
  <c r="S697" i="16"/>
  <c r="S193" i="16"/>
  <c r="Q193" i="16"/>
  <c r="R193" i="16"/>
  <c r="R1118" i="16"/>
  <c r="S1118" i="16"/>
  <c r="Q1118" i="16"/>
  <c r="Q649" i="16"/>
  <c r="R649" i="16"/>
  <c r="S649" i="16"/>
  <c r="S841" i="16"/>
  <c r="Q841" i="16"/>
  <c r="R841" i="16"/>
  <c r="Q769" i="16"/>
  <c r="R769" i="16"/>
  <c r="S769" i="16"/>
  <c r="Q733" i="16"/>
  <c r="R733" i="16"/>
  <c r="S733" i="16"/>
  <c r="S1322" i="16"/>
  <c r="R1322" i="16"/>
  <c r="Q1322" i="16"/>
  <c r="Q901" i="16"/>
  <c r="R901" i="16"/>
  <c r="S901" i="16"/>
  <c r="Q493" i="16"/>
  <c r="R493" i="16"/>
  <c r="S493" i="16"/>
  <c r="Q1178" i="16"/>
  <c r="R1178" i="16"/>
  <c r="S1178" i="16"/>
  <c r="S889" i="16"/>
  <c r="Q889" i="16"/>
  <c r="R889" i="16"/>
  <c r="R385" i="16"/>
  <c r="S385" i="16"/>
  <c r="Q385" i="16"/>
  <c r="R1166" i="16"/>
  <c r="S1166" i="16"/>
  <c r="Q1166" i="16"/>
  <c r="Q1286" i="16"/>
  <c r="R1286" i="16"/>
  <c r="S1286" i="16"/>
  <c r="Q481" i="16"/>
  <c r="R481" i="16"/>
  <c r="S481" i="16"/>
  <c r="S1394" i="16"/>
  <c r="Q1394" i="16"/>
  <c r="R1394" i="16"/>
  <c r="R1214" i="16"/>
  <c r="S1214" i="16"/>
  <c r="Q1214" i="16"/>
  <c r="R241" i="16"/>
  <c r="S241" i="16"/>
  <c r="Q241" i="16"/>
  <c r="R265" i="16"/>
  <c r="S265" i="16"/>
  <c r="Q265" i="16"/>
  <c r="Q229" i="16"/>
  <c r="R229" i="16"/>
  <c r="S229" i="16"/>
  <c r="Q1226" i="16"/>
  <c r="R1226" i="16"/>
  <c r="S1226" i="16"/>
  <c r="S1262" i="16"/>
  <c r="Q1262" i="16"/>
  <c r="R1262" i="16"/>
  <c r="Q349" i="16"/>
  <c r="R349" i="16"/>
  <c r="S349" i="16"/>
  <c r="S1490" i="16"/>
  <c r="Q1490" i="16"/>
  <c r="R1490" i="16"/>
  <c r="S1346" i="16"/>
  <c r="Q1346" i="16"/>
  <c r="R1346" i="16"/>
  <c r="Q589" i="16"/>
  <c r="R589" i="16"/>
  <c r="S589" i="16"/>
  <c r="Q61" i="16"/>
  <c r="R61" i="16"/>
  <c r="S61" i="16"/>
  <c r="Q37" i="16"/>
  <c r="R37" i="16"/>
  <c r="S37" i="16"/>
  <c r="S1430" i="16"/>
  <c r="Q1430" i="16"/>
  <c r="R1430" i="16"/>
  <c r="S1298" i="16"/>
  <c r="R1298" i="16"/>
  <c r="Q1298" i="16"/>
  <c r="Q974" i="16"/>
  <c r="R974" i="16"/>
  <c r="S974" i="16"/>
  <c r="S73" i="16"/>
  <c r="Q73" i="16"/>
  <c r="R73" i="16"/>
  <c r="Q1106" i="16"/>
  <c r="R1106" i="16"/>
  <c r="S1106" i="16"/>
  <c r="Q14" i="16"/>
  <c r="R14" i="16"/>
  <c r="S14" i="16"/>
  <c r="Q1502" i="16"/>
  <c r="R1502" i="16"/>
  <c r="S1502" i="16"/>
  <c r="Q277" i="16"/>
  <c r="R277" i="16"/>
  <c r="S277" i="16"/>
  <c r="Q577" i="16"/>
  <c r="R577" i="16"/>
  <c r="S577" i="16"/>
  <c r="Q1478" i="16"/>
  <c r="R1478" i="16"/>
  <c r="S1478" i="16"/>
  <c r="S1274" i="16"/>
  <c r="Q1274" i="16"/>
  <c r="R1274" i="16"/>
  <c r="R457" i="16"/>
  <c r="S457" i="16"/>
  <c r="Q457" i="16"/>
  <c r="R1070" i="16"/>
  <c r="S1070" i="16"/>
  <c r="Q1070" i="16"/>
  <c r="Q1010" i="16"/>
  <c r="R1010" i="16"/>
  <c r="S1010" i="16"/>
  <c r="Q721" i="16"/>
  <c r="R721" i="16"/>
  <c r="S721" i="16"/>
  <c r="Q373" i="16"/>
  <c r="R373" i="16"/>
  <c r="S373" i="16"/>
  <c r="Q793" i="16"/>
  <c r="R793" i="16"/>
  <c r="S793" i="16"/>
  <c r="Q1202" i="16"/>
  <c r="R1202" i="16"/>
  <c r="S1202" i="16"/>
  <c r="Q998" i="16"/>
  <c r="R998" i="16"/>
  <c r="S998" i="16"/>
  <c r="Q529" i="16"/>
  <c r="R529" i="16"/>
  <c r="S529" i="16"/>
  <c r="R1142" i="16"/>
  <c r="S1142" i="16"/>
  <c r="Q1142" i="16"/>
  <c r="Q1130" i="16"/>
  <c r="R1130" i="16"/>
  <c r="S1130" i="16"/>
  <c r="R433" i="16"/>
  <c r="S433" i="16"/>
  <c r="Q433" i="16"/>
  <c r="S1358" i="16"/>
  <c r="Q1358" i="16"/>
  <c r="R1358" i="16"/>
  <c r="S1310" i="16"/>
  <c r="Q1310" i="16"/>
  <c r="R1310" i="16"/>
  <c r="S217" i="16"/>
  <c r="Q217" i="16"/>
  <c r="R217" i="16"/>
  <c r="S145" i="16"/>
  <c r="Q145" i="16"/>
  <c r="R145" i="16"/>
  <c r="R313" i="16"/>
  <c r="S313" i="16"/>
  <c r="Q313" i="16"/>
  <c r="R1094" i="16"/>
  <c r="S1094" i="16"/>
  <c r="Q1094" i="16"/>
  <c r="Q517" i="16"/>
  <c r="R517" i="16"/>
  <c r="S517" i="16"/>
  <c r="Q325" i="16"/>
  <c r="R325" i="16"/>
  <c r="S325" i="16"/>
  <c r="S1238" i="16"/>
  <c r="Q1238" i="16"/>
  <c r="R1238" i="16"/>
  <c r="Q421" i="16"/>
  <c r="R421" i="16"/>
  <c r="S421" i="16"/>
  <c r="Q781" i="16"/>
  <c r="R781" i="16"/>
  <c r="S781" i="16"/>
  <c r="Q637" i="16"/>
  <c r="R637" i="16"/>
  <c r="S637" i="16"/>
  <c r="Q1154" i="16"/>
  <c r="R1154" i="16"/>
  <c r="S1154" i="16"/>
  <c r="Q805" i="16"/>
  <c r="R805" i="16"/>
  <c r="S805" i="16"/>
  <c r="L1312" i="12"/>
  <c r="M1312" i="12" s="1"/>
  <c r="N1311" i="12"/>
  <c r="P1311" i="16" s="1"/>
  <c r="L1252" i="12"/>
  <c r="M1252" i="12" s="1"/>
  <c r="N1251" i="12"/>
  <c r="P1251" i="16" s="1"/>
  <c r="L1384" i="11"/>
  <c r="H1385" i="11"/>
  <c r="I1385" i="11" s="1"/>
  <c r="L1264" i="12"/>
  <c r="M1264" i="12" s="1"/>
  <c r="N1263" i="12"/>
  <c r="P1263" i="16" s="1"/>
  <c r="L1324" i="11"/>
  <c r="H1325" i="11"/>
  <c r="I1325" i="11" s="1"/>
  <c r="L1324" i="12"/>
  <c r="M1324" i="12" s="1"/>
  <c r="N1323" i="12"/>
  <c r="P1323" i="16" s="1"/>
  <c r="L976" i="12"/>
  <c r="M976" i="12" s="1"/>
  <c r="N975" i="12"/>
  <c r="P975" i="16" s="1"/>
  <c r="L1048" i="12"/>
  <c r="M1048" i="12" s="1"/>
  <c r="N1047" i="12"/>
  <c r="P1047" i="16" s="1"/>
  <c r="L1060" i="12"/>
  <c r="M1060" i="12" s="1"/>
  <c r="N1059" i="12"/>
  <c r="P1059" i="16" s="1"/>
  <c r="L1396" i="12"/>
  <c r="M1396" i="12" s="1"/>
  <c r="N1395" i="12"/>
  <c r="P1395" i="16" s="1"/>
  <c r="L1024" i="12"/>
  <c r="M1024" i="12" s="1"/>
  <c r="N1023" i="12"/>
  <c r="P1023" i="16" s="1"/>
  <c r="L1468" i="12"/>
  <c r="M1468" i="12" s="1"/>
  <c r="N1467" i="12"/>
  <c r="P1467" i="16" s="1"/>
  <c r="L1192" i="12"/>
  <c r="M1192" i="12" s="1"/>
  <c r="N1191" i="12"/>
  <c r="P1191" i="16" s="1"/>
  <c r="L1348" i="11"/>
  <c r="H1349" i="11"/>
  <c r="I1349" i="11" s="1"/>
  <c r="L1036" i="12"/>
  <c r="M1036" i="12" s="1"/>
  <c r="N1035" i="12"/>
  <c r="P1035" i="16" s="1"/>
  <c r="L1084" i="12"/>
  <c r="M1084" i="12" s="1"/>
  <c r="N1083" i="12"/>
  <c r="P1083" i="16" s="1"/>
  <c r="L1240" i="12"/>
  <c r="M1240" i="12" s="1"/>
  <c r="N1239" i="12"/>
  <c r="P1239" i="16" s="1"/>
  <c r="L1228" i="12"/>
  <c r="M1228" i="12" s="1"/>
  <c r="N1227" i="12"/>
  <c r="P1227" i="16" s="1"/>
  <c r="L1420" i="11"/>
  <c r="H1421" i="11"/>
  <c r="I1421" i="11" s="1"/>
  <c r="L1276" i="12"/>
  <c r="M1276" i="12" s="1"/>
  <c r="N1275" i="12"/>
  <c r="P1275" i="16" s="1"/>
  <c r="L1072" i="12"/>
  <c r="M1072" i="12" s="1"/>
  <c r="N1071" i="12"/>
  <c r="P1071" i="16" s="1"/>
  <c r="L1120" i="12"/>
  <c r="M1120" i="12" s="1"/>
  <c r="N1119" i="12"/>
  <c r="P1119" i="16" s="1"/>
  <c r="L1528" i="11"/>
  <c r="H1529" i="11"/>
  <c r="I1529" i="11" s="1"/>
  <c r="L1132" i="12"/>
  <c r="M1132" i="12" s="1"/>
  <c r="N1131" i="12"/>
  <c r="P1131" i="16" s="1"/>
  <c r="L1012" i="12"/>
  <c r="M1012" i="12" s="1"/>
  <c r="N1011" i="12"/>
  <c r="P1011" i="16" s="1"/>
  <c r="L1336" i="12"/>
  <c r="M1336" i="12" s="1"/>
  <c r="N1335" i="12"/>
  <c r="P1335" i="16" s="1"/>
  <c r="L1360" i="12"/>
  <c r="M1360" i="12" s="1"/>
  <c r="N1359" i="12"/>
  <c r="P1359" i="16" s="1"/>
  <c r="L1432" i="12"/>
  <c r="M1432" i="12" s="1"/>
  <c r="N1431" i="12"/>
  <c r="P1431" i="16" s="1"/>
  <c r="L1504" i="12"/>
  <c r="M1504" i="12" s="1"/>
  <c r="N1503" i="12"/>
  <c r="P1503" i="16" s="1"/>
  <c r="L1492" i="12"/>
  <c r="M1492" i="12" s="1"/>
  <c r="N1491" i="12"/>
  <c r="P1491" i="16" s="1"/>
  <c r="L1420" i="12"/>
  <c r="M1420" i="12" s="1"/>
  <c r="N1419" i="12"/>
  <c r="P1419" i="16" s="1"/>
  <c r="L1180" i="12"/>
  <c r="M1180" i="12" s="1"/>
  <c r="N1179" i="12"/>
  <c r="P1179" i="16" s="1"/>
  <c r="L1217" i="12"/>
  <c r="M1217" i="12" s="1"/>
  <c r="N1216" i="12"/>
  <c r="P1216" i="16" s="1"/>
  <c r="L1300" i="12"/>
  <c r="M1300" i="12" s="1"/>
  <c r="N1299" i="12"/>
  <c r="P1299" i="16" s="1"/>
  <c r="L1108" i="12"/>
  <c r="M1108" i="12" s="1"/>
  <c r="N1107" i="12"/>
  <c r="P1107" i="16" s="1"/>
  <c r="L1168" i="12"/>
  <c r="M1168" i="12" s="1"/>
  <c r="N1167" i="12"/>
  <c r="P1167" i="16" s="1"/>
  <c r="L1300" i="11"/>
  <c r="H1301" i="11"/>
  <c r="I1301" i="11" s="1"/>
  <c r="L1408" i="11"/>
  <c r="H1409" i="11"/>
  <c r="I1409" i="11" s="1"/>
  <c r="L1372" i="12"/>
  <c r="M1372" i="12" s="1"/>
  <c r="N1371" i="12"/>
  <c r="P1371" i="16" s="1"/>
  <c r="L1516" i="11"/>
  <c r="H1517" i="11"/>
  <c r="I1517" i="11" s="1"/>
  <c r="L1384" i="12"/>
  <c r="M1384" i="12" s="1"/>
  <c r="N1383" i="12"/>
  <c r="P1383" i="16" s="1"/>
  <c r="L1000" i="11"/>
  <c r="H1001" i="11"/>
  <c r="I1001" i="11" s="1"/>
  <c r="L1492" i="11"/>
  <c r="H1493" i="11"/>
  <c r="I1493" i="11" s="1"/>
  <c r="L1528" i="12"/>
  <c r="M1528" i="12" s="1"/>
  <c r="N1527" i="12"/>
  <c r="P1527" i="16" s="1"/>
  <c r="L1312" i="11"/>
  <c r="H1313" i="11"/>
  <c r="I1313" i="11" s="1"/>
  <c r="L1516" i="12"/>
  <c r="M1516" i="12" s="1"/>
  <c r="N1515" i="12"/>
  <c r="P1515" i="16" s="1"/>
  <c r="L1072" i="11"/>
  <c r="H1073" i="11"/>
  <c r="I1073" i="11" s="1"/>
  <c r="L1000" i="12"/>
  <c r="M1000" i="12" s="1"/>
  <c r="N999" i="12"/>
  <c r="P999" i="16" s="1"/>
  <c r="L964" i="12"/>
  <c r="M964" i="12" s="1"/>
  <c r="N963" i="12"/>
  <c r="P963" i="16" s="1"/>
  <c r="L1444" i="12"/>
  <c r="M1444" i="12" s="1"/>
  <c r="N1443" i="12"/>
  <c r="P1443" i="16" s="1"/>
  <c r="L1348" i="12"/>
  <c r="M1348" i="12" s="1"/>
  <c r="N1347" i="12"/>
  <c r="P1347" i="16" s="1"/>
  <c r="L1144" i="12"/>
  <c r="M1144" i="12" s="1"/>
  <c r="N1143" i="12"/>
  <c r="P1143" i="16" s="1"/>
  <c r="L1480" i="12"/>
  <c r="M1480" i="12" s="1"/>
  <c r="N1479" i="12"/>
  <c r="P1479" i="16" s="1"/>
  <c r="L1456" i="12"/>
  <c r="M1456" i="12" s="1"/>
  <c r="N1455" i="12"/>
  <c r="P1455" i="16" s="1"/>
  <c r="L988" i="12"/>
  <c r="M988" i="12" s="1"/>
  <c r="N987" i="12"/>
  <c r="P987" i="16" s="1"/>
  <c r="L1096" i="12"/>
  <c r="M1096" i="12" s="1"/>
  <c r="N1095" i="12"/>
  <c r="P1095" i="16" s="1"/>
  <c r="L1288" i="12"/>
  <c r="M1288" i="12" s="1"/>
  <c r="N1287" i="12"/>
  <c r="P1287" i="16" s="1"/>
  <c r="L1360" i="11"/>
  <c r="H1361" i="11"/>
  <c r="I1361" i="11" s="1"/>
  <c r="L1372" i="11"/>
  <c r="H1373" i="11"/>
  <c r="I1373" i="11" s="1"/>
  <c r="L1408" i="12"/>
  <c r="M1408" i="12" s="1"/>
  <c r="N1407" i="12"/>
  <c r="P1407" i="16" s="1"/>
  <c r="H965" i="11"/>
  <c r="I965" i="11" s="1"/>
  <c r="L964" i="11"/>
  <c r="L1156" i="12"/>
  <c r="M1156" i="12" s="1"/>
  <c r="N1155" i="12"/>
  <c r="P1155" i="16" s="1"/>
  <c r="L1252" i="11"/>
  <c r="H1253" i="11"/>
  <c r="I1253" i="11" s="1"/>
  <c r="L1204" i="12"/>
  <c r="M1204" i="12" s="1"/>
  <c r="N1203" i="12"/>
  <c r="P1203" i="16" s="1"/>
  <c r="L988" i="11"/>
  <c r="H989" i="11"/>
  <c r="I989" i="11" s="1"/>
  <c r="L1121" i="11"/>
  <c r="H1122" i="11"/>
  <c r="I1122" i="11" s="1"/>
  <c r="L1013" i="11"/>
  <c r="H1014" i="11"/>
  <c r="I1014" i="11" s="1"/>
  <c r="H1194" i="11"/>
  <c r="I1194" i="11" s="1"/>
  <c r="L1193" i="11"/>
  <c r="L1037" i="11"/>
  <c r="H1038" i="11"/>
  <c r="I1038" i="11" s="1"/>
  <c r="L1145" i="11"/>
  <c r="H1146" i="11"/>
  <c r="I1146" i="11" s="1"/>
  <c r="L1169" i="11"/>
  <c r="H1170" i="11"/>
  <c r="I1170" i="11" s="1"/>
  <c r="L1205" i="11"/>
  <c r="H1206" i="11"/>
  <c r="I1206" i="11" s="1"/>
  <c r="H1026" i="11"/>
  <c r="I1026" i="11" s="1"/>
  <c r="L1025" i="11"/>
  <c r="L1469" i="11"/>
  <c r="H1470" i="11"/>
  <c r="I1470" i="11" s="1"/>
  <c r="L1229" i="11"/>
  <c r="H1230" i="11"/>
  <c r="I1230" i="11" s="1"/>
  <c r="L1086" i="11"/>
  <c r="H1087" i="11"/>
  <c r="I1087" i="11" s="1"/>
  <c r="L1134" i="11"/>
  <c r="H1135" i="11"/>
  <c r="I1135" i="11" s="1"/>
  <c r="L1506" i="11"/>
  <c r="H1507" i="11"/>
  <c r="I1507" i="11" s="1"/>
  <c r="L1182" i="11"/>
  <c r="H1183" i="11"/>
  <c r="I1183" i="11" s="1"/>
  <c r="L1242" i="11"/>
  <c r="H1243" i="11"/>
  <c r="I1243" i="11" s="1"/>
  <c r="L1158" i="11"/>
  <c r="H1159" i="11"/>
  <c r="I1159" i="11" s="1"/>
  <c r="L1458" i="11"/>
  <c r="H1459" i="11"/>
  <c r="I1459" i="11" s="1"/>
  <c r="L1062" i="11"/>
  <c r="H1063" i="11"/>
  <c r="I1063" i="11" s="1"/>
  <c r="L1338" i="11"/>
  <c r="H1339" i="11"/>
  <c r="I1339" i="11" s="1"/>
  <c r="L1110" i="11"/>
  <c r="H1111" i="11"/>
  <c r="I1111" i="11" s="1"/>
  <c r="L1278" i="11"/>
  <c r="H1279" i="11"/>
  <c r="I1279" i="11" s="1"/>
  <c r="L1290" i="11"/>
  <c r="H1291" i="11"/>
  <c r="I1291" i="11" s="1"/>
  <c r="L1098" i="11"/>
  <c r="H1099" i="11"/>
  <c r="I1099" i="11" s="1"/>
  <c r="H979" i="11"/>
  <c r="I979" i="11" s="1"/>
  <c r="L978" i="11"/>
  <c r="L1398" i="11"/>
  <c r="H1399" i="11"/>
  <c r="I1399" i="11" s="1"/>
  <c r="L1050" i="11"/>
  <c r="H1051" i="11"/>
  <c r="I1051" i="11" s="1"/>
  <c r="L1446" i="11"/>
  <c r="H1447" i="11"/>
  <c r="I1447" i="11" s="1"/>
  <c r="L1434" i="11"/>
  <c r="H1435" i="11"/>
  <c r="I1435" i="11" s="1"/>
  <c r="L1266" i="11"/>
  <c r="H1267" i="11"/>
  <c r="I1267" i="11" s="1"/>
  <c r="L1218" i="11"/>
  <c r="H1219" i="11"/>
  <c r="I1219" i="11" s="1"/>
  <c r="L1482" i="11"/>
  <c r="H1483" i="11"/>
  <c r="I1483" i="11" s="1"/>
  <c r="B65" i="24"/>
  <c r="B12" i="24"/>
  <c r="Q1167" i="16" l="1"/>
  <c r="R1167" i="16"/>
  <c r="S1167" i="16"/>
  <c r="Q890" i="16"/>
  <c r="R890" i="16"/>
  <c r="S890" i="16"/>
  <c r="R494" i="16"/>
  <c r="S494" i="16"/>
  <c r="Q494" i="16"/>
  <c r="Q1323" i="16"/>
  <c r="R1323" i="16"/>
  <c r="S1323" i="16"/>
  <c r="Q770" i="16"/>
  <c r="R770" i="16"/>
  <c r="S770" i="16"/>
  <c r="Q650" i="16"/>
  <c r="R650" i="16"/>
  <c r="S650" i="16"/>
  <c r="Q194" i="16"/>
  <c r="R194" i="16"/>
  <c r="S194" i="16"/>
  <c r="Q1383" i="16"/>
  <c r="S1383" i="16"/>
  <c r="R1383" i="16"/>
  <c r="Q362" i="16"/>
  <c r="R362" i="16"/>
  <c r="S362" i="16"/>
  <c r="S1035" i="16"/>
  <c r="Q1035" i="16"/>
  <c r="R1035" i="16"/>
  <c r="Q987" i="16"/>
  <c r="R987" i="16"/>
  <c r="S987" i="16"/>
  <c r="Q1455" i="16"/>
  <c r="R1455" i="16"/>
  <c r="S1455" i="16"/>
  <c r="Q878" i="16"/>
  <c r="R878" i="16"/>
  <c r="S878" i="16"/>
  <c r="Q74" i="16"/>
  <c r="R74" i="16"/>
  <c r="S74" i="16"/>
  <c r="Q1299" i="16"/>
  <c r="R1299" i="16"/>
  <c r="S1299" i="16"/>
  <c r="Q38" i="16"/>
  <c r="R38" i="16"/>
  <c r="S38" i="16"/>
  <c r="R590" i="16"/>
  <c r="S590" i="16"/>
  <c r="Q590" i="16"/>
  <c r="Q1491" i="16"/>
  <c r="R1491" i="16"/>
  <c r="S1491" i="16"/>
  <c r="Q1263" i="16"/>
  <c r="R1263" i="16"/>
  <c r="S1263" i="16"/>
  <c r="Q230" i="16"/>
  <c r="R230" i="16"/>
  <c r="S230" i="16"/>
  <c r="Q1047" i="16"/>
  <c r="R1047" i="16"/>
  <c r="S1047" i="16"/>
  <c r="Q110" i="16"/>
  <c r="R110" i="16"/>
  <c r="S110" i="16"/>
  <c r="Q854" i="16"/>
  <c r="R854" i="16"/>
  <c r="S854" i="16"/>
  <c r="R614" i="16"/>
  <c r="S614" i="16"/>
  <c r="Q614" i="16"/>
  <c r="Q1467" i="16"/>
  <c r="R1467" i="16"/>
  <c r="S1467" i="16"/>
  <c r="Q338" i="16"/>
  <c r="R338" i="16"/>
  <c r="S338" i="16"/>
  <c r="Q290" i="16"/>
  <c r="R290" i="16"/>
  <c r="S290" i="16"/>
  <c r="Q926" i="16"/>
  <c r="R926" i="16"/>
  <c r="S926" i="16"/>
  <c r="Q674" i="16"/>
  <c r="R674" i="16"/>
  <c r="S674" i="16"/>
  <c r="Q626" i="16"/>
  <c r="R626" i="16"/>
  <c r="S626" i="16"/>
  <c r="Q686" i="16"/>
  <c r="R686" i="16"/>
  <c r="S686" i="16"/>
  <c r="Q1251" i="16"/>
  <c r="R1251" i="16"/>
  <c r="S1251" i="16"/>
  <c r="R638" i="16"/>
  <c r="S638" i="16"/>
  <c r="Q638" i="16"/>
  <c r="Q146" i="16"/>
  <c r="R146" i="16"/>
  <c r="S146" i="16"/>
  <c r="Q242" i="16"/>
  <c r="R242" i="16"/>
  <c r="S242" i="16"/>
  <c r="Q1395" i="16"/>
  <c r="R1395" i="16"/>
  <c r="S1395" i="16"/>
  <c r="S374" i="16"/>
  <c r="R374" i="16"/>
  <c r="Q374" i="16"/>
  <c r="Q1479" i="16"/>
  <c r="R1479" i="16"/>
  <c r="S1479" i="16"/>
  <c r="R566" i="16"/>
  <c r="S566" i="16"/>
  <c r="Q566" i="16"/>
  <c r="S254" i="16"/>
  <c r="R254" i="16"/>
  <c r="Q254" i="16"/>
  <c r="Q1407" i="16"/>
  <c r="S1407" i="16"/>
  <c r="R1407" i="16"/>
  <c r="Q182" i="16"/>
  <c r="R182" i="16"/>
  <c r="S182" i="16"/>
  <c r="S398" i="16"/>
  <c r="R398" i="16"/>
  <c r="Q398" i="16"/>
  <c r="Q170" i="16"/>
  <c r="R170" i="16"/>
  <c r="S170" i="16"/>
  <c r="Q1287" i="16"/>
  <c r="R1287" i="16"/>
  <c r="S1287" i="16"/>
  <c r="Q386" i="16"/>
  <c r="R386" i="16"/>
  <c r="S386" i="16"/>
  <c r="S1179" i="16"/>
  <c r="Q1179" i="16"/>
  <c r="R1179" i="16"/>
  <c r="Q902" i="16"/>
  <c r="R902" i="16"/>
  <c r="S902" i="16"/>
  <c r="Q734" i="16"/>
  <c r="R734" i="16"/>
  <c r="S734" i="16"/>
  <c r="Q842" i="16"/>
  <c r="R842" i="16"/>
  <c r="S842" i="16"/>
  <c r="Q1119" i="16"/>
  <c r="R1119" i="16"/>
  <c r="S1119" i="16"/>
  <c r="Q698" i="16"/>
  <c r="R698" i="16"/>
  <c r="S698" i="16"/>
  <c r="Q950" i="16"/>
  <c r="R950" i="16"/>
  <c r="S950" i="16"/>
  <c r="Q1023" i="16"/>
  <c r="R1023" i="16"/>
  <c r="S1023" i="16"/>
  <c r="Q746" i="16"/>
  <c r="R746" i="16"/>
  <c r="S746" i="16"/>
  <c r="Q506" i="16"/>
  <c r="R506" i="16"/>
  <c r="S506" i="16"/>
  <c r="S1083" i="16"/>
  <c r="Q1083" i="16"/>
  <c r="R1083" i="16"/>
  <c r="Q806" i="16"/>
  <c r="R806" i="16"/>
  <c r="S806" i="16"/>
  <c r="S422" i="16"/>
  <c r="R422" i="16"/>
  <c r="Q422" i="16"/>
  <c r="S326" i="16"/>
  <c r="R326" i="16"/>
  <c r="Q326" i="16"/>
  <c r="Q1095" i="16"/>
  <c r="R1095" i="16"/>
  <c r="S1095" i="16"/>
  <c r="Q1311" i="16"/>
  <c r="S1311" i="16"/>
  <c r="R1311" i="16"/>
  <c r="Q434" i="16"/>
  <c r="R434" i="16"/>
  <c r="S434" i="16"/>
  <c r="Q1143" i="16"/>
  <c r="R1143" i="16"/>
  <c r="S1143" i="16"/>
  <c r="Q15" i="16"/>
  <c r="R15" i="16"/>
  <c r="S15" i="16"/>
  <c r="Q999" i="16"/>
  <c r="R999" i="16"/>
  <c r="S999" i="16"/>
  <c r="Q794" i="16"/>
  <c r="R794" i="16"/>
  <c r="S794" i="16"/>
  <c r="Q722" i="16"/>
  <c r="R722" i="16"/>
  <c r="S722" i="16"/>
  <c r="Q1071" i="16"/>
  <c r="R1071" i="16"/>
  <c r="S1071" i="16"/>
  <c r="Q1275" i="16"/>
  <c r="R1275" i="16"/>
  <c r="S1275" i="16"/>
  <c r="Q578" i="16"/>
  <c r="R578" i="16"/>
  <c r="S578" i="16"/>
  <c r="Q1503" i="16"/>
  <c r="R1503" i="16"/>
  <c r="S1503" i="16"/>
  <c r="S302" i="16"/>
  <c r="R302" i="16"/>
  <c r="Q302" i="16"/>
  <c r="S446" i="16"/>
  <c r="R446" i="16"/>
  <c r="Q446" i="16"/>
  <c r="Q1527" i="16"/>
  <c r="R1527" i="16"/>
  <c r="S1527" i="16"/>
  <c r="Q866" i="16"/>
  <c r="R866" i="16"/>
  <c r="S866" i="16"/>
  <c r="Q122" i="16"/>
  <c r="R122" i="16"/>
  <c r="S122" i="16"/>
  <c r="Q662" i="16"/>
  <c r="R662" i="16"/>
  <c r="S662" i="16"/>
  <c r="Q1443" i="16"/>
  <c r="R1443" i="16"/>
  <c r="S1443" i="16"/>
  <c r="Q1191" i="16"/>
  <c r="R1191" i="16"/>
  <c r="S1191" i="16"/>
  <c r="R542" i="16"/>
  <c r="S542" i="16"/>
  <c r="Q542" i="16"/>
  <c r="Q50" i="16"/>
  <c r="R50" i="16"/>
  <c r="S50" i="16"/>
  <c r="Q86" i="16"/>
  <c r="R86" i="16"/>
  <c r="S86" i="16"/>
  <c r="Q1515" i="16"/>
  <c r="R1515" i="16"/>
  <c r="S1515" i="16"/>
  <c r="Q758" i="16"/>
  <c r="R758" i="16"/>
  <c r="S758" i="16"/>
  <c r="Q1335" i="16"/>
  <c r="S1335" i="16"/>
  <c r="R1335" i="16"/>
  <c r="Q554" i="16"/>
  <c r="R554" i="16"/>
  <c r="S554" i="16"/>
  <c r="Q158" i="16"/>
  <c r="R158" i="16"/>
  <c r="S158" i="16"/>
  <c r="Q914" i="16"/>
  <c r="R914" i="16"/>
  <c r="S914" i="16"/>
  <c r="Q1419" i="16"/>
  <c r="R1419" i="16"/>
  <c r="S1419" i="16"/>
  <c r="Q818" i="16"/>
  <c r="R818" i="16"/>
  <c r="S818" i="16"/>
  <c r="Q410" i="16"/>
  <c r="R410" i="16"/>
  <c r="S410" i="16"/>
  <c r="Q830" i="16"/>
  <c r="R830" i="16"/>
  <c r="S830" i="16"/>
  <c r="S1203" i="16"/>
  <c r="Q1203" i="16"/>
  <c r="R1203" i="16"/>
  <c r="Q1011" i="16"/>
  <c r="R1011" i="16"/>
  <c r="S1011" i="16"/>
  <c r="Q458" i="16"/>
  <c r="R458" i="16"/>
  <c r="S458" i="16"/>
  <c r="S278" i="16"/>
  <c r="R278" i="16"/>
  <c r="Q278" i="16"/>
  <c r="Q26" i="16"/>
  <c r="R26" i="16"/>
  <c r="S26" i="16"/>
  <c r="S1107" i="16"/>
  <c r="Q1107" i="16"/>
  <c r="R1107" i="16"/>
  <c r="Q975" i="16"/>
  <c r="R975" i="16"/>
  <c r="S975" i="16"/>
  <c r="Q1431" i="16"/>
  <c r="R1431" i="16"/>
  <c r="S1431" i="16"/>
  <c r="Q62" i="16"/>
  <c r="R62" i="16"/>
  <c r="S62" i="16"/>
  <c r="Q1347" i="16"/>
  <c r="R1347" i="16"/>
  <c r="S1347" i="16"/>
  <c r="S350" i="16"/>
  <c r="R350" i="16"/>
  <c r="Q350" i="16"/>
  <c r="S1227" i="16"/>
  <c r="Q1227" i="16"/>
  <c r="R1227" i="16"/>
  <c r="Q206" i="16"/>
  <c r="R206" i="16"/>
  <c r="S206" i="16"/>
  <c r="Q134" i="16"/>
  <c r="R134" i="16"/>
  <c r="S134" i="16"/>
  <c r="S1059" i="16"/>
  <c r="Q1059" i="16"/>
  <c r="R1059" i="16"/>
  <c r="Q938" i="16"/>
  <c r="R938" i="16"/>
  <c r="S938" i="16"/>
  <c r="R470" i="16"/>
  <c r="S470" i="16"/>
  <c r="Q470" i="16"/>
  <c r="Q710" i="16"/>
  <c r="R710" i="16"/>
  <c r="S710" i="16"/>
  <c r="Q98" i="16"/>
  <c r="R98" i="16"/>
  <c r="S98" i="16"/>
  <c r="Q602" i="16"/>
  <c r="R602" i="16"/>
  <c r="S602" i="16"/>
  <c r="Q963" i="16"/>
  <c r="R963" i="16"/>
  <c r="S963" i="16"/>
  <c r="Q1371" i="16"/>
  <c r="R1371" i="16"/>
  <c r="S1371" i="16"/>
  <c r="S1155" i="16"/>
  <c r="Q1155" i="16"/>
  <c r="R1155" i="16"/>
  <c r="Q782" i="16"/>
  <c r="R782" i="16"/>
  <c r="S782" i="16"/>
  <c r="Q1239" i="16"/>
  <c r="R1239" i="16"/>
  <c r="S1239" i="16"/>
  <c r="R518" i="16"/>
  <c r="S518" i="16"/>
  <c r="Q518" i="16"/>
  <c r="Q314" i="16"/>
  <c r="R314" i="16"/>
  <c r="S314" i="16"/>
  <c r="Q218" i="16"/>
  <c r="R218" i="16"/>
  <c r="S218" i="16"/>
  <c r="Q1359" i="16"/>
  <c r="S1359" i="16"/>
  <c r="R1359" i="16"/>
  <c r="S1131" i="16"/>
  <c r="Q1131" i="16"/>
  <c r="R1131" i="16"/>
  <c r="Q530" i="16"/>
  <c r="R530" i="16"/>
  <c r="S530" i="16"/>
  <c r="Q266" i="16"/>
  <c r="R266" i="16"/>
  <c r="S266" i="16"/>
  <c r="Q1215" i="16"/>
  <c r="R1215" i="16"/>
  <c r="S1215" i="16"/>
  <c r="Q482" i="16"/>
  <c r="R482" i="16"/>
  <c r="S482" i="16"/>
  <c r="L1121" i="12"/>
  <c r="M1121" i="12" s="1"/>
  <c r="N1120" i="12"/>
  <c r="P1120" i="16" s="1"/>
  <c r="L1421" i="11"/>
  <c r="H1422" i="11"/>
  <c r="I1422" i="11" s="1"/>
  <c r="L1469" i="12"/>
  <c r="M1469" i="12" s="1"/>
  <c r="N1468" i="12"/>
  <c r="P1468" i="16" s="1"/>
  <c r="L1085" i="12"/>
  <c r="M1085" i="12" s="1"/>
  <c r="N1084" i="12"/>
  <c r="P1084" i="16" s="1"/>
  <c r="L1061" i="12"/>
  <c r="M1061" i="12" s="1"/>
  <c r="N1060" i="12"/>
  <c r="P1060" i="16" s="1"/>
  <c r="L989" i="11"/>
  <c r="H990" i="11"/>
  <c r="I990" i="11" s="1"/>
  <c r="L1457" i="12"/>
  <c r="M1457" i="12" s="1"/>
  <c r="N1456" i="12"/>
  <c r="P1456" i="16" s="1"/>
  <c r="H1314" i="11"/>
  <c r="I1314" i="11" s="1"/>
  <c r="L1313" i="11"/>
  <c r="L1301" i="12"/>
  <c r="M1301" i="12" s="1"/>
  <c r="N1300" i="12"/>
  <c r="P1300" i="16" s="1"/>
  <c r="L1361" i="12"/>
  <c r="M1361" i="12" s="1"/>
  <c r="N1360" i="12"/>
  <c r="P1360" i="16" s="1"/>
  <c r="L1037" i="12"/>
  <c r="M1037" i="12" s="1"/>
  <c r="N1036" i="12"/>
  <c r="P1036" i="16" s="1"/>
  <c r="L1049" i="12"/>
  <c r="M1049" i="12" s="1"/>
  <c r="N1048" i="12"/>
  <c r="P1048" i="16" s="1"/>
  <c r="L1445" i="12"/>
  <c r="M1445" i="12" s="1"/>
  <c r="N1444" i="12"/>
  <c r="P1444" i="16" s="1"/>
  <c r="L1169" i="12"/>
  <c r="M1169" i="12" s="1"/>
  <c r="N1168" i="12"/>
  <c r="P1168" i="16" s="1"/>
  <c r="L1073" i="12"/>
  <c r="M1073" i="12" s="1"/>
  <c r="N1072" i="12"/>
  <c r="P1072" i="16" s="1"/>
  <c r="L1349" i="11"/>
  <c r="H1350" i="11"/>
  <c r="I1350" i="11" s="1"/>
  <c r="L1025" i="12"/>
  <c r="M1025" i="12" s="1"/>
  <c r="N1024" i="12"/>
  <c r="P1024" i="16" s="1"/>
  <c r="L1253" i="12"/>
  <c r="M1253" i="12" s="1"/>
  <c r="N1252" i="12"/>
  <c r="P1252" i="16" s="1"/>
  <c r="H1002" i="11"/>
  <c r="I1002" i="11" s="1"/>
  <c r="L1001" i="11"/>
  <c r="L1301" i="11"/>
  <c r="H1302" i="11"/>
  <c r="I1302" i="11" s="1"/>
  <c r="L1001" i="12"/>
  <c r="M1001" i="12" s="1"/>
  <c r="N1000" i="12"/>
  <c r="P1000" i="16" s="1"/>
  <c r="L1205" i="12"/>
  <c r="M1205" i="12" s="1"/>
  <c r="N1204" i="12"/>
  <c r="P1204" i="16" s="1"/>
  <c r="H966" i="11"/>
  <c r="I966" i="11" s="1"/>
  <c r="L965" i="11"/>
  <c r="L1361" i="11"/>
  <c r="H1362" i="11"/>
  <c r="I1362" i="11" s="1"/>
  <c r="L1097" i="12"/>
  <c r="M1097" i="12" s="1"/>
  <c r="N1096" i="12"/>
  <c r="P1096" i="16" s="1"/>
  <c r="L1481" i="12"/>
  <c r="M1481" i="12" s="1"/>
  <c r="N1480" i="12"/>
  <c r="P1480" i="16" s="1"/>
  <c r="L1073" i="11"/>
  <c r="H1074" i="11"/>
  <c r="I1074" i="11" s="1"/>
  <c r="L1373" i="12"/>
  <c r="M1373" i="12" s="1"/>
  <c r="N1372" i="12"/>
  <c r="P1372" i="16" s="1"/>
  <c r="L1218" i="12"/>
  <c r="M1218" i="12" s="1"/>
  <c r="N1217" i="12"/>
  <c r="P1217" i="16" s="1"/>
  <c r="L1493" i="12"/>
  <c r="M1493" i="12" s="1"/>
  <c r="N1492" i="12"/>
  <c r="P1492" i="16" s="1"/>
  <c r="L1337" i="12"/>
  <c r="M1337" i="12" s="1"/>
  <c r="N1336" i="12"/>
  <c r="P1336" i="16" s="1"/>
  <c r="L1133" i="12"/>
  <c r="M1133" i="12" s="1"/>
  <c r="N1132" i="12"/>
  <c r="P1132" i="16" s="1"/>
  <c r="L1229" i="12"/>
  <c r="M1229" i="12" s="1"/>
  <c r="N1228" i="12"/>
  <c r="P1228" i="16" s="1"/>
  <c r="L1325" i="12"/>
  <c r="M1325" i="12" s="1"/>
  <c r="N1324" i="12"/>
  <c r="P1324" i="16" s="1"/>
  <c r="L1265" i="12"/>
  <c r="M1265" i="12" s="1"/>
  <c r="N1264" i="12"/>
  <c r="P1264" i="16" s="1"/>
  <c r="L1421" i="12"/>
  <c r="M1421" i="12" s="1"/>
  <c r="N1420" i="12"/>
  <c r="P1420" i="16" s="1"/>
  <c r="L1433" i="12"/>
  <c r="M1433" i="12" s="1"/>
  <c r="N1432" i="12"/>
  <c r="P1432" i="16" s="1"/>
  <c r="L977" i="12"/>
  <c r="M977" i="12" s="1"/>
  <c r="N976" i="12"/>
  <c r="P976" i="16" s="1"/>
  <c r="L1157" i="12"/>
  <c r="M1157" i="12" s="1"/>
  <c r="N1156" i="12"/>
  <c r="P1156" i="16" s="1"/>
  <c r="L1373" i="11"/>
  <c r="H1374" i="11"/>
  <c r="I1374" i="11" s="1"/>
  <c r="L1289" i="12"/>
  <c r="M1289" i="12" s="1"/>
  <c r="N1288" i="12"/>
  <c r="P1288" i="16" s="1"/>
  <c r="L1349" i="12"/>
  <c r="M1349" i="12" s="1"/>
  <c r="N1348" i="12"/>
  <c r="P1348" i="16" s="1"/>
  <c r="L1517" i="11"/>
  <c r="H1518" i="11"/>
  <c r="I1518" i="11" s="1"/>
  <c r="L965" i="12"/>
  <c r="M965" i="12" s="1"/>
  <c r="N964" i="12"/>
  <c r="P964" i="16" s="1"/>
  <c r="L1529" i="12"/>
  <c r="M1529" i="12" s="1"/>
  <c r="N1528" i="12"/>
  <c r="P1528" i="16" s="1"/>
  <c r="L1409" i="11"/>
  <c r="H1410" i="11"/>
  <c r="I1410" i="11" s="1"/>
  <c r="L1109" i="12"/>
  <c r="M1109" i="12" s="1"/>
  <c r="N1108" i="12"/>
  <c r="P1108" i="16" s="1"/>
  <c r="H1530" i="11"/>
  <c r="I1530" i="11" s="1"/>
  <c r="L1529" i="11"/>
  <c r="L1397" i="12"/>
  <c r="M1397" i="12" s="1"/>
  <c r="N1396" i="12"/>
  <c r="P1396" i="16" s="1"/>
  <c r="H1386" i="11"/>
  <c r="I1386" i="11" s="1"/>
  <c r="L1385" i="11"/>
  <c r="L1313" i="12"/>
  <c r="M1313" i="12" s="1"/>
  <c r="N1312" i="12"/>
  <c r="P1312" i="16" s="1"/>
  <c r="H1254" i="11"/>
  <c r="I1254" i="11" s="1"/>
  <c r="L1253" i="11"/>
  <c r="L1409" i="12"/>
  <c r="M1409" i="12" s="1"/>
  <c r="N1408" i="12"/>
  <c r="P1408" i="16" s="1"/>
  <c r="L989" i="12"/>
  <c r="M989" i="12" s="1"/>
  <c r="N988" i="12"/>
  <c r="P988" i="16" s="1"/>
  <c r="L1145" i="12"/>
  <c r="M1145" i="12" s="1"/>
  <c r="N1144" i="12"/>
  <c r="P1144" i="16" s="1"/>
  <c r="L1493" i="11"/>
  <c r="H1494" i="11"/>
  <c r="I1494" i="11" s="1"/>
  <c r="L1181" i="12"/>
  <c r="M1181" i="12" s="1"/>
  <c r="N1180" i="12"/>
  <c r="P1180" i="16" s="1"/>
  <c r="L1505" i="12"/>
  <c r="M1505" i="12" s="1"/>
  <c r="N1504" i="12"/>
  <c r="P1504" i="16" s="1"/>
  <c r="L1013" i="12"/>
  <c r="M1013" i="12" s="1"/>
  <c r="N1012" i="12"/>
  <c r="P1012" i="16" s="1"/>
  <c r="L1277" i="12"/>
  <c r="M1277" i="12" s="1"/>
  <c r="N1276" i="12"/>
  <c r="P1276" i="16" s="1"/>
  <c r="L1241" i="12"/>
  <c r="M1241" i="12" s="1"/>
  <c r="N1240" i="12"/>
  <c r="P1240" i="16" s="1"/>
  <c r="L1517" i="12"/>
  <c r="M1517" i="12" s="1"/>
  <c r="N1516" i="12"/>
  <c r="P1516" i="16" s="1"/>
  <c r="L1385" i="12"/>
  <c r="M1385" i="12" s="1"/>
  <c r="N1384" i="12"/>
  <c r="P1384" i="16" s="1"/>
  <c r="L1193" i="12"/>
  <c r="M1193" i="12" s="1"/>
  <c r="N1192" i="12"/>
  <c r="P1192" i="16" s="1"/>
  <c r="H1326" i="11"/>
  <c r="I1326" i="11" s="1"/>
  <c r="L1325" i="11"/>
  <c r="L1026" i="11"/>
  <c r="H1027" i="11"/>
  <c r="I1027" i="11" s="1"/>
  <c r="H1207" i="11"/>
  <c r="I1207" i="11" s="1"/>
  <c r="L1206" i="11"/>
  <c r="L1038" i="11"/>
  <c r="H1039" i="11"/>
  <c r="I1039" i="11" s="1"/>
  <c r="L1194" i="11"/>
  <c r="H1195" i="11"/>
  <c r="I1195" i="11" s="1"/>
  <c r="L1230" i="11"/>
  <c r="H1231" i="11"/>
  <c r="I1231" i="11" s="1"/>
  <c r="H1171" i="11"/>
  <c r="I1171" i="11" s="1"/>
  <c r="L1170" i="11"/>
  <c r="L1014" i="11"/>
  <c r="H1015" i="11"/>
  <c r="I1015" i="11" s="1"/>
  <c r="L1470" i="11"/>
  <c r="H1471" i="11"/>
  <c r="I1471" i="11" s="1"/>
  <c r="L1146" i="11"/>
  <c r="H1147" i="11"/>
  <c r="I1147" i="11" s="1"/>
  <c r="L1122" i="11"/>
  <c r="H1123" i="11"/>
  <c r="I1123" i="11" s="1"/>
  <c r="L1219" i="11"/>
  <c r="H1220" i="11"/>
  <c r="I1220" i="11" s="1"/>
  <c r="L1447" i="11"/>
  <c r="H1448" i="11"/>
  <c r="I1448" i="11" s="1"/>
  <c r="L1435" i="11"/>
  <c r="H1436" i="11"/>
  <c r="I1436" i="11" s="1"/>
  <c r="L1399" i="11"/>
  <c r="H1400" i="11"/>
  <c r="I1400" i="11" s="1"/>
  <c r="L1099" i="11"/>
  <c r="H1100" i="11"/>
  <c r="I1100" i="11" s="1"/>
  <c r="H1112" i="11"/>
  <c r="I1112" i="11" s="1"/>
  <c r="L1111" i="11"/>
  <c r="L1459" i="11"/>
  <c r="H1460" i="11"/>
  <c r="I1460" i="11" s="1"/>
  <c r="L1243" i="11"/>
  <c r="H1244" i="11"/>
  <c r="I1244" i="11" s="1"/>
  <c r="L1507" i="11"/>
  <c r="H1508" i="11"/>
  <c r="I1508" i="11" s="1"/>
  <c r="L1087" i="11"/>
  <c r="H1088" i="11"/>
  <c r="I1088" i="11" s="1"/>
  <c r="L1483" i="11"/>
  <c r="H1484" i="11"/>
  <c r="I1484" i="11" s="1"/>
  <c r="L1267" i="11"/>
  <c r="H1268" i="11"/>
  <c r="I1268" i="11" s="1"/>
  <c r="L1291" i="11"/>
  <c r="H1292" i="11"/>
  <c r="I1292" i="11" s="1"/>
  <c r="L1279" i="11"/>
  <c r="H1280" i="11"/>
  <c r="I1280" i="11" s="1"/>
  <c r="L1339" i="11"/>
  <c r="H1340" i="11"/>
  <c r="I1340" i="11" s="1"/>
  <c r="L1063" i="11"/>
  <c r="H1064" i="11"/>
  <c r="I1064" i="11" s="1"/>
  <c r="L1159" i="11"/>
  <c r="H1160" i="11"/>
  <c r="I1160" i="11" s="1"/>
  <c r="L1135" i="11"/>
  <c r="H1136" i="11"/>
  <c r="I1136" i="11" s="1"/>
  <c r="H980" i="11"/>
  <c r="I980" i="11" s="1"/>
  <c r="L979" i="11"/>
  <c r="L1051" i="11"/>
  <c r="H1052" i="11"/>
  <c r="I1052" i="11" s="1"/>
  <c r="L1183" i="11"/>
  <c r="H1184" i="11"/>
  <c r="I1184" i="11" s="1"/>
  <c r="B66" i="24"/>
  <c r="B117" i="24"/>
  <c r="Q603" i="16" l="1"/>
  <c r="S603" i="16"/>
  <c r="R603" i="16"/>
  <c r="R711" i="16"/>
  <c r="S711" i="16"/>
  <c r="Q711" i="16"/>
  <c r="Q939" i="16"/>
  <c r="R939" i="16"/>
  <c r="S939" i="16"/>
  <c r="Q135" i="16"/>
  <c r="R135" i="16"/>
  <c r="S135" i="16"/>
  <c r="Q27" i="16"/>
  <c r="R27" i="16"/>
  <c r="S27" i="16"/>
  <c r="Q459" i="16"/>
  <c r="S459" i="16"/>
  <c r="R459" i="16"/>
  <c r="Q1204" i="16"/>
  <c r="R1204" i="16"/>
  <c r="S1204" i="16"/>
  <c r="Q411" i="16"/>
  <c r="S411" i="16"/>
  <c r="R411" i="16"/>
  <c r="Q1420" i="16"/>
  <c r="R1420" i="16"/>
  <c r="S1420" i="16"/>
  <c r="Q159" i="16"/>
  <c r="R159" i="16"/>
  <c r="S159" i="16"/>
  <c r="Q1336" i="16"/>
  <c r="R1336" i="16"/>
  <c r="S1336" i="16"/>
  <c r="Q435" i="16"/>
  <c r="S435" i="16"/>
  <c r="R435" i="16"/>
  <c r="Q1096" i="16"/>
  <c r="R1096" i="16"/>
  <c r="S1096" i="16"/>
  <c r="Q423" i="16"/>
  <c r="R423" i="16"/>
  <c r="S423" i="16"/>
  <c r="Q1084" i="16"/>
  <c r="R1084" i="16"/>
  <c r="S1084" i="16"/>
  <c r="Q747" i="16"/>
  <c r="R747" i="16"/>
  <c r="S747" i="16"/>
  <c r="Q699" i="16"/>
  <c r="R699" i="16"/>
  <c r="S699" i="16"/>
  <c r="Q843" i="16"/>
  <c r="R843" i="16"/>
  <c r="S843" i="16"/>
  <c r="Q903" i="16"/>
  <c r="R903" i="16"/>
  <c r="S903" i="16"/>
  <c r="Q387" i="16"/>
  <c r="S387" i="16"/>
  <c r="R387" i="16"/>
  <c r="Q927" i="16"/>
  <c r="R927" i="16"/>
  <c r="S927" i="16"/>
  <c r="Q339" i="16"/>
  <c r="S339" i="16"/>
  <c r="R339" i="16"/>
  <c r="R615" i="16"/>
  <c r="S615" i="16"/>
  <c r="Q615" i="16"/>
  <c r="Q111" i="16"/>
  <c r="R111" i="16"/>
  <c r="S111" i="16"/>
  <c r="Q231" i="16"/>
  <c r="R231" i="16"/>
  <c r="S231" i="16"/>
  <c r="Q1492" i="16"/>
  <c r="R1492" i="16"/>
  <c r="S1492" i="16"/>
  <c r="Q39" i="16"/>
  <c r="R39" i="16"/>
  <c r="S39" i="16"/>
  <c r="Q75" i="16"/>
  <c r="R75" i="16"/>
  <c r="S75" i="16"/>
  <c r="Q1228" i="16"/>
  <c r="R1228" i="16"/>
  <c r="S1228" i="16"/>
  <c r="Q1348" i="16"/>
  <c r="R1348" i="16"/>
  <c r="S1348" i="16"/>
  <c r="Q1516" i="16"/>
  <c r="R1516" i="16"/>
  <c r="S1516" i="16"/>
  <c r="Q51" i="16"/>
  <c r="R51" i="16"/>
  <c r="S51" i="16"/>
  <c r="Q1192" i="16"/>
  <c r="R1192" i="16"/>
  <c r="S1192" i="16"/>
  <c r="R663" i="16"/>
  <c r="S663" i="16"/>
  <c r="Q663" i="16"/>
  <c r="Q867" i="16"/>
  <c r="R867" i="16"/>
  <c r="S867" i="16"/>
  <c r="Q447" i="16"/>
  <c r="R447" i="16"/>
  <c r="S447" i="16"/>
  <c r="Q579" i="16"/>
  <c r="S579" i="16"/>
  <c r="R579" i="16"/>
  <c r="Q1072" i="16"/>
  <c r="R1072" i="16"/>
  <c r="S1072" i="16"/>
  <c r="Q795" i="16"/>
  <c r="R795" i="16"/>
  <c r="S795" i="16"/>
  <c r="Q1108" i="16"/>
  <c r="R1108" i="16"/>
  <c r="S1108" i="16"/>
  <c r="Q1216" i="16"/>
  <c r="R1216" i="16"/>
  <c r="S1216" i="16"/>
  <c r="Q531" i="16"/>
  <c r="S531" i="16"/>
  <c r="R531" i="16"/>
  <c r="Q1360" i="16"/>
  <c r="R1360" i="16"/>
  <c r="S1360" i="16"/>
  <c r="Q315" i="16"/>
  <c r="S315" i="16"/>
  <c r="R315" i="16"/>
  <c r="Q1240" i="16"/>
  <c r="R1240" i="16"/>
  <c r="S1240" i="16"/>
  <c r="Q1156" i="16"/>
  <c r="R1156" i="16"/>
  <c r="S1156" i="16"/>
  <c r="Q171" i="16"/>
  <c r="R171" i="16"/>
  <c r="S171" i="16"/>
  <c r="Q183" i="16"/>
  <c r="R183" i="16"/>
  <c r="S183" i="16"/>
  <c r="Q255" i="16"/>
  <c r="R255" i="16"/>
  <c r="S255" i="16"/>
  <c r="Q147" i="16"/>
  <c r="R147" i="16"/>
  <c r="S147" i="16"/>
  <c r="Q627" i="16"/>
  <c r="S627" i="16"/>
  <c r="R627" i="16"/>
  <c r="Q1432" i="16"/>
  <c r="R1432" i="16"/>
  <c r="S1432" i="16"/>
  <c r="Q1480" i="16"/>
  <c r="R1480" i="16"/>
  <c r="S1480" i="16"/>
  <c r="Q243" i="16"/>
  <c r="S243" i="16"/>
  <c r="R243" i="16"/>
  <c r="R639" i="16"/>
  <c r="S639" i="16"/>
  <c r="Q639" i="16"/>
  <c r="R687" i="16"/>
  <c r="S687" i="16"/>
  <c r="Q687" i="16"/>
  <c r="Q675" i="16"/>
  <c r="R675" i="16"/>
  <c r="S675" i="16"/>
  <c r="Q1456" i="16"/>
  <c r="R1456" i="16"/>
  <c r="S1456" i="16"/>
  <c r="Q1036" i="16"/>
  <c r="R1036" i="16"/>
  <c r="S1036" i="16"/>
  <c r="Q363" i="16"/>
  <c r="S363" i="16"/>
  <c r="R363" i="16"/>
  <c r="Q195" i="16"/>
  <c r="R195" i="16"/>
  <c r="S195" i="16"/>
  <c r="Q771" i="16"/>
  <c r="R771" i="16"/>
  <c r="S771" i="16"/>
  <c r="R495" i="16"/>
  <c r="S495" i="16"/>
  <c r="Q495" i="16"/>
  <c r="Q1168" i="16"/>
  <c r="R1168" i="16"/>
  <c r="S1168" i="16"/>
  <c r="Q1372" i="16"/>
  <c r="R1372" i="16"/>
  <c r="S1372" i="16"/>
  <c r="Q1384" i="16"/>
  <c r="R1384" i="16"/>
  <c r="S1384" i="16"/>
  <c r="Q651" i="16"/>
  <c r="S651" i="16"/>
  <c r="R651" i="16"/>
  <c r="Q891" i="16"/>
  <c r="R891" i="16"/>
  <c r="S891" i="16"/>
  <c r="R964" i="16"/>
  <c r="S964" i="16"/>
  <c r="Q964" i="16"/>
  <c r="Q99" i="16"/>
  <c r="R99" i="16"/>
  <c r="S99" i="16"/>
  <c r="R471" i="16"/>
  <c r="S471" i="16"/>
  <c r="Q471" i="16"/>
  <c r="Q1060" i="16"/>
  <c r="R1060" i="16"/>
  <c r="S1060" i="16"/>
  <c r="Q207" i="16"/>
  <c r="R207" i="16"/>
  <c r="S207" i="16"/>
  <c r="Q279" i="16"/>
  <c r="R279" i="16"/>
  <c r="S279" i="16"/>
  <c r="R1012" i="16"/>
  <c r="S1012" i="16"/>
  <c r="Q1012" i="16"/>
  <c r="R831" i="16"/>
  <c r="S831" i="16"/>
  <c r="Q831" i="16"/>
  <c r="Q819" i="16"/>
  <c r="R819" i="16"/>
  <c r="S819" i="16"/>
  <c r="Q915" i="16"/>
  <c r="R915" i="16"/>
  <c r="S915" i="16"/>
  <c r="Q555" i="16"/>
  <c r="S555" i="16"/>
  <c r="R555" i="16"/>
  <c r="Q1144" i="16"/>
  <c r="R1144" i="16"/>
  <c r="S1144" i="16"/>
  <c r="Q1312" i="16"/>
  <c r="R1312" i="16"/>
  <c r="S1312" i="16"/>
  <c r="Q327" i="16"/>
  <c r="R327" i="16"/>
  <c r="S327" i="16"/>
  <c r="R807" i="16"/>
  <c r="S807" i="16"/>
  <c r="Q807" i="16"/>
  <c r="Q507" i="16"/>
  <c r="S507" i="16"/>
  <c r="R507" i="16"/>
  <c r="Q1024" i="16"/>
  <c r="R1024" i="16"/>
  <c r="S1024" i="16"/>
  <c r="Q951" i="16"/>
  <c r="R951" i="16"/>
  <c r="S951" i="16"/>
  <c r="Q1120" i="16"/>
  <c r="R1120" i="16"/>
  <c r="S1120" i="16"/>
  <c r="R735" i="16"/>
  <c r="S735" i="16"/>
  <c r="Q735" i="16"/>
  <c r="Q1180" i="16"/>
  <c r="R1180" i="16"/>
  <c r="S1180" i="16"/>
  <c r="Q1288" i="16"/>
  <c r="R1288" i="16"/>
  <c r="S1288" i="16"/>
  <c r="Q291" i="16"/>
  <c r="S291" i="16"/>
  <c r="R291" i="16"/>
  <c r="Q1468" i="16"/>
  <c r="R1468" i="16"/>
  <c r="S1468" i="16"/>
  <c r="Q855" i="16"/>
  <c r="R855" i="16"/>
  <c r="S855" i="16"/>
  <c r="Q1048" i="16"/>
  <c r="R1048" i="16"/>
  <c r="S1048" i="16"/>
  <c r="Q1264" i="16"/>
  <c r="R1264" i="16"/>
  <c r="S1264" i="16"/>
  <c r="R591" i="16"/>
  <c r="S591" i="16"/>
  <c r="Q591" i="16"/>
  <c r="Q1300" i="16"/>
  <c r="R1300" i="16"/>
  <c r="S1300" i="16"/>
  <c r="Q16" i="16"/>
  <c r="R16" i="16"/>
  <c r="S16" i="16"/>
  <c r="Q375" i="16"/>
  <c r="R375" i="16"/>
  <c r="S375" i="16"/>
  <c r="Q1396" i="16"/>
  <c r="R1396" i="16"/>
  <c r="S1396" i="16"/>
  <c r="Q1252" i="16"/>
  <c r="R1252" i="16"/>
  <c r="S1252" i="16"/>
  <c r="Q351" i="16"/>
  <c r="R351" i="16"/>
  <c r="S351" i="16"/>
  <c r="Q63" i="16"/>
  <c r="R63" i="16"/>
  <c r="S63" i="16"/>
  <c r="Q976" i="16"/>
  <c r="R976" i="16"/>
  <c r="S976" i="16"/>
  <c r="R759" i="16"/>
  <c r="S759" i="16"/>
  <c r="Q759" i="16"/>
  <c r="Q87" i="16"/>
  <c r="R87" i="16"/>
  <c r="S87" i="16"/>
  <c r="R543" i="16"/>
  <c r="S543" i="16"/>
  <c r="Q543" i="16"/>
  <c r="Q1444" i="16"/>
  <c r="R1444" i="16"/>
  <c r="S1444" i="16"/>
  <c r="Q123" i="16"/>
  <c r="R123" i="16"/>
  <c r="S123" i="16"/>
  <c r="Q1528" i="16"/>
  <c r="R1528" i="16"/>
  <c r="S1528" i="16"/>
  <c r="Q303" i="16"/>
  <c r="R303" i="16"/>
  <c r="S303" i="16"/>
  <c r="Q1504" i="16"/>
  <c r="R1504" i="16"/>
  <c r="S1504" i="16"/>
  <c r="Q1276" i="16"/>
  <c r="R1276" i="16"/>
  <c r="S1276" i="16"/>
  <c r="Q723" i="16"/>
  <c r="R723" i="16"/>
  <c r="S723" i="16"/>
  <c r="Q1000" i="16"/>
  <c r="R1000" i="16"/>
  <c r="S1000" i="16"/>
  <c r="Q879" i="16"/>
  <c r="R879" i="16"/>
  <c r="S879" i="16"/>
  <c r="R988" i="16"/>
  <c r="S988" i="16"/>
  <c r="Q988" i="16"/>
  <c r="Q1324" i="16"/>
  <c r="R1324" i="16"/>
  <c r="S1324" i="16"/>
  <c r="Q483" i="16"/>
  <c r="S483" i="16"/>
  <c r="R483" i="16"/>
  <c r="Q267" i="16"/>
  <c r="S267" i="16"/>
  <c r="R267" i="16"/>
  <c r="Q1132" i="16"/>
  <c r="R1132" i="16"/>
  <c r="S1132" i="16"/>
  <c r="Q219" i="16"/>
  <c r="R219" i="16"/>
  <c r="S219" i="16"/>
  <c r="R519" i="16"/>
  <c r="S519" i="16"/>
  <c r="Q519" i="16"/>
  <c r="R783" i="16"/>
  <c r="S783" i="16"/>
  <c r="Q783" i="16"/>
  <c r="Q399" i="16"/>
  <c r="R399" i="16"/>
  <c r="S399" i="16"/>
  <c r="Q1408" i="16"/>
  <c r="R1408" i="16"/>
  <c r="S1408" i="16"/>
  <c r="R567" i="16"/>
  <c r="S567" i="16"/>
  <c r="Q567" i="16"/>
  <c r="L1134" i="12"/>
  <c r="M1134" i="12" s="1"/>
  <c r="N1133" i="12"/>
  <c r="P1133" i="16" s="1"/>
  <c r="L1374" i="12"/>
  <c r="M1374" i="12" s="1"/>
  <c r="N1373" i="12"/>
  <c r="P1373" i="16" s="1"/>
  <c r="H1303" i="11"/>
  <c r="I1303" i="11" s="1"/>
  <c r="L1302" i="11"/>
  <c r="H1351" i="11"/>
  <c r="I1351" i="11" s="1"/>
  <c r="L1350" i="11"/>
  <c r="L1314" i="11"/>
  <c r="H1315" i="11"/>
  <c r="I1315" i="11" s="1"/>
  <c r="L1086" i="12"/>
  <c r="M1086" i="12" s="1"/>
  <c r="N1085" i="12"/>
  <c r="P1085" i="16" s="1"/>
  <c r="L1470" i="12"/>
  <c r="M1470" i="12" s="1"/>
  <c r="N1469" i="12"/>
  <c r="P1469" i="16" s="1"/>
  <c r="L1530" i="11"/>
  <c r="H1531" i="11"/>
  <c r="I1531" i="11" s="1"/>
  <c r="L1158" i="12"/>
  <c r="M1158" i="12" s="1"/>
  <c r="N1157" i="12"/>
  <c r="P1157" i="16" s="1"/>
  <c r="L1074" i="11"/>
  <c r="H1075" i="11"/>
  <c r="I1075" i="11" s="1"/>
  <c r="L1446" i="12"/>
  <c r="M1446" i="12" s="1"/>
  <c r="N1445" i="12"/>
  <c r="P1445" i="16" s="1"/>
  <c r="L1362" i="12"/>
  <c r="M1362" i="12" s="1"/>
  <c r="N1361" i="12"/>
  <c r="P1361" i="16" s="1"/>
  <c r="L1422" i="11"/>
  <c r="H1423" i="11"/>
  <c r="I1423" i="11" s="1"/>
  <c r="L1278" i="12"/>
  <c r="M1278" i="12" s="1"/>
  <c r="N1277" i="12"/>
  <c r="P1277" i="16" s="1"/>
  <c r="L1458" i="12"/>
  <c r="M1458" i="12" s="1"/>
  <c r="N1457" i="12"/>
  <c r="P1457" i="16" s="1"/>
  <c r="L1518" i="12"/>
  <c r="M1518" i="12" s="1"/>
  <c r="N1517" i="12"/>
  <c r="P1517" i="16" s="1"/>
  <c r="L1146" i="12"/>
  <c r="M1146" i="12" s="1"/>
  <c r="N1145" i="12"/>
  <c r="P1145" i="16" s="1"/>
  <c r="L1266" i="12"/>
  <c r="M1266" i="12" s="1"/>
  <c r="N1265" i="12"/>
  <c r="P1265" i="16" s="1"/>
  <c r="L1338" i="12"/>
  <c r="M1338" i="12" s="1"/>
  <c r="N1337" i="12"/>
  <c r="P1337" i="16" s="1"/>
  <c r="H967" i="11"/>
  <c r="I967" i="11" s="1"/>
  <c r="L966" i="11"/>
  <c r="L1326" i="11"/>
  <c r="H1327" i="11"/>
  <c r="I1327" i="11" s="1"/>
  <c r="L1110" i="12"/>
  <c r="M1110" i="12" s="1"/>
  <c r="N1109" i="12"/>
  <c r="P1109" i="16" s="1"/>
  <c r="L1530" i="12"/>
  <c r="M1530" i="12" s="1"/>
  <c r="N1529" i="12"/>
  <c r="P1529" i="16" s="1"/>
  <c r="L1350" i="12"/>
  <c r="M1350" i="12" s="1"/>
  <c r="N1349" i="12"/>
  <c r="P1349" i="16" s="1"/>
  <c r="L978" i="12"/>
  <c r="M978" i="12" s="1"/>
  <c r="N977" i="12"/>
  <c r="P977" i="16" s="1"/>
  <c r="L1002" i="11"/>
  <c r="H1003" i="11"/>
  <c r="I1003" i="11" s="1"/>
  <c r="L990" i="11"/>
  <c r="H991" i="11"/>
  <c r="I991" i="11" s="1"/>
  <c r="L1518" i="11"/>
  <c r="H1519" i="11"/>
  <c r="I1519" i="11" s="1"/>
  <c r="L1014" i="12"/>
  <c r="M1014" i="12" s="1"/>
  <c r="N1013" i="12"/>
  <c r="P1013" i="16" s="1"/>
  <c r="L1314" i="12"/>
  <c r="M1314" i="12" s="1"/>
  <c r="N1313" i="12"/>
  <c r="P1313" i="16" s="1"/>
  <c r="L1506" i="12"/>
  <c r="M1506" i="12" s="1"/>
  <c r="N1505" i="12"/>
  <c r="P1505" i="16" s="1"/>
  <c r="L990" i="12"/>
  <c r="M990" i="12" s="1"/>
  <c r="N989" i="12"/>
  <c r="P989" i="16" s="1"/>
  <c r="L1386" i="11"/>
  <c r="H1387" i="11"/>
  <c r="I1387" i="11" s="1"/>
  <c r="L1410" i="11"/>
  <c r="H1411" i="11"/>
  <c r="I1411" i="11" s="1"/>
  <c r="L1326" i="12"/>
  <c r="M1326" i="12" s="1"/>
  <c r="N1325" i="12"/>
  <c r="P1325" i="16" s="1"/>
  <c r="L1494" i="12"/>
  <c r="M1494" i="12" s="1"/>
  <c r="N1493" i="12"/>
  <c r="P1493" i="16" s="1"/>
  <c r="L1482" i="12"/>
  <c r="M1482" i="12" s="1"/>
  <c r="N1481" i="12"/>
  <c r="P1481" i="16" s="1"/>
  <c r="L1206" i="12"/>
  <c r="M1206" i="12" s="1"/>
  <c r="N1205" i="12"/>
  <c r="P1205" i="16" s="1"/>
  <c r="L1074" i="12"/>
  <c r="M1074" i="12" s="1"/>
  <c r="N1073" i="12"/>
  <c r="P1073" i="16" s="1"/>
  <c r="L1302" i="12"/>
  <c r="M1302" i="12" s="1"/>
  <c r="N1301" i="12"/>
  <c r="P1301" i="16" s="1"/>
  <c r="L1122" i="12"/>
  <c r="M1122" i="12" s="1"/>
  <c r="N1121" i="12"/>
  <c r="P1121" i="16" s="1"/>
  <c r="L966" i="12"/>
  <c r="M966" i="12" s="1"/>
  <c r="N965" i="12"/>
  <c r="P965" i="16" s="1"/>
  <c r="L1290" i="12"/>
  <c r="M1290" i="12" s="1"/>
  <c r="N1289" i="12"/>
  <c r="P1289" i="16" s="1"/>
  <c r="L1434" i="12"/>
  <c r="M1434" i="12" s="1"/>
  <c r="N1433" i="12"/>
  <c r="P1433" i="16" s="1"/>
  <c r="L1254" i="12"/>
  <c r="M1254" i="12" s="1"/>
  <c r="N1253" i="12"/>
  <c r="P1253" i="16" s="1"/>
  <c r="L1050" i="12"/>
  <c r="M1050" i="12" s="1"/>
  <c r="N1049" i="12"/>
  <c r="P1049" i="16" s="1"/>
  <c r="L1386" i="12"/>
  <c r="M1386" i="12" s="1"/>
  <c r="N1385" i="12"/>
  <c r="P1385" i="16" s="1"/>
  <c r="L1194" i="12"/>
  <c r="M1194" i="12" s="1"/>
  <c r="N1193" i="12"/>
  <c r="P1193" i="16" s="1"/>
  <c r="L1242" i="12"/>
  <c r="M1242" i="12" s="1"/>
  <c r="N1241" i="12"/>
  <c r="P1241" i="16" s="1"/>
  <c r="L1182" i="12"/>
  <c r="M1182" i="12" s="1"/>
  <c r="N1181" i="12"/>
  <c r="P1181" i="16" s="1"/>
  <c r="L1410" i="12"/>
  <c r="M1410" i="12" s="1"/>
  <c r="N1409" i="12"/>
  <c r="P1409" i="16" s="1"/>
  <c r="L1374" i="11"/>
  <c r="H1375" i="11"/>
  <c r="I1375" i="11" s="1"/>
  <c r="L1230" i="12"/>
  <c r="M1230" i="12" s="1"/>
  <c r="N1229" i="12"/>
  <c r="P1229" i="16" s="1"/>
  <c r="L1219" i="12"/>
  <c r="M1219" i="12" s="1"/>
  <c r="N1218" i="12"/>
  <c r="P1218" i="16" s="1"/>
  <c r="L1098" i="12"/>
  <c r="M1098" i="12" s="1"/>
  <c r="N1097" i="12"/>
  <c r="P1097" i="16" s="1"/>
  <c r="L1002" i="12"/>
  <c r="M1002" i="12" s="1"/>
  <c r="N1001" i="12"/>
  <c r="P1001" i="16" s="1"/>
  <c r="L1062" i="12"/>
  <c r="M1062" i="12" s="1"/>
  <c r="N1061" i="12"/>
  <c r="P1061" i="16" s="1"/>
  <c r="L1254" i="11"/>
  <c r="H1255" i="11"/>
  <c r="I1255" i="11" s="1"/>
  <c r="L1494" i="11"/>
  <c r="H1495" i="11"/>
  <c r="I1495" i="11" s="1"/>
  <c r="L1398" i="12"/>
  <c r="M1398" i="12" s="1"/>
  <c r="N1397" i="12"/>
  <c r="P1397" i="16" s="1"/>
  <c r="L1422" i="12"/>
  <c r="M1422" i="12" s="1"/>
  <c r="N1421" i="12"/>
  <c r="P1421" i="16" s="1"/>
  <c r="L1362" i="11"/>
  <c r="H1363" i="11"/>
  <c r="I1363" i="11" s="1"/>
  <c r="L1026" i="12"/>
  <c r="M1026" i="12" s="1"/>
  <c r="N1025" i="12"/>
  <c r="P1025" i="16" s="1"/>
  <c r="L1170" i="12"/>
  <c r="M1170" i="12" s="1"/>
  <c r="N1169" i="12"/>
  <c r="P1169" i="16" s="1"/>
  <c r="L1038" i="12"/>
  <c r="M1038" i="12" s="1"/>
  <c r="N1037" i="12"/>
  <c r="P1037" i="16" s="1"/>
  <c r="B13" i="24"/>
  <c r="B67" i="24" s="1"/>
  <c r="L1195" i="11"/>
  <c r="H1196" i="11"/>
  <c r="I1196" i="11" s="1"/>
  <c r="H1016" i="11"/>
  <c r="I1016" i="11" s="1"/>
  <c r="L1015" i="11"/>
  <c r="L1039" i="11"/>
  <c r="H1040" i="11"/>
  <c r="I1040" i="11" s="1"/>
  <c r="L1123" i="11"/>
  <c r="H1124" i="11"/>
  <c r="I1124" i="11" s="1"/>
  <c r="L1171" i="11"/>
  <c r="H1172" i="11"/>
  <c r="I1172" i="11" s="1"/>
  <c r="L1207" i="11"/>
  <c r="H1208" i="11"/>
  <c r="I1208" i="11" s="1"/>
  <c r="L1147" i="11"/>
  <c r="H1148" i="11"/>
  <c r="I1148" i="11" s="1"/>
  <c r="L1231" i="11"/>
  <c r="H1232" i="11"/>
  <c r="I1232" i="11" s="1"/>
  <c r="L1027" i="11"/>
  <c r="H1028" i="11"/>
  <c r="I1028" i="11" s="1"/>
  <c r="L1471" i="11"/>
  <c r="H1472" i="11"/>
  <c r="I1472" i="11" s="1"/>
  <c r="J1125" i="11"/>
  <c r="K1125" i="11" s="1"/>
  <c r="L1136" i="11"/>
  <c r="L1064" i="11"/>
  <c r="J1053" i="11"/>
  <c r="K1053" i="11" s="1"/>
  <c r="L1484" i="11"/>
  <c r="J1473" i="11"/>
  <c r="K1473" i="11" s="1"/>
  <c r="L1244" i="11"/>
  <c r="J1233" i="11"/>
  <c r="K1233" i="11" s="1"/>
  <c r="L1220" i="11"/>
  <c r="J1209" i="11"/>
  <c r="K1209" i="11" s="1"/>
  <c r="L1340" i="11"/>
  <c r="J1329" i="11"/>
  <c r="K1329" i="11" s="1"/>
  <c r="L1400" i="11"/>
  <c r="J1389" i="11"/>
  <c r="K1389" i="11" s="1"/>
  <c r="J969" i="11"/>
  <c r="K969" i="11" s="1"/>
  <c r="L980" i="11"/>
  <c r="J1101" i="11"/>
  <c r="K1101" i="11" s="1"/>
  <c r="L1112" i="11"/>
  <c r="J1173" i="11"/>
  <c r="K1173" i="11" s="1"/>
  <c r="L1184" i="11"/>
  <c r="L1280" i="11"/>
  <c r="J1269" i="11"/>
  <c r="K1269" i="11" s="1"/>
  <c r="L1088" i="11"/>
  <c r="J1077" i="11"/>
  <c r="K1077" i="11" s="1"/>
  <c r="L1448" i="11"/>
  <c r="J1437" i="11"/>
  <c r="K1437" i="11" s="1"/>
  <c r="L1052" i="11"/>
  <c r="J1041" i="11"/>
  <c r="K1041" i="11" s="1"/>
  <c r="J1149" i="11"/>
  <c r="K1149" i="11" s="1"/>
  <c r="L1160" i="11"/>
  <c r="L1292" i="11"/>
  <c r="J1281" i="11"/>
  <c r="K1281" i="11" s="1"/>
  <c r="L1268" i="11"/>
  <c r="J1257" i="11"/>
  <c r="K1257" i="11" s="1"/>
  <c r="L1508" i="11"/>
  <c r="J1497" i="11"/>
  <c r="K1497" i="11" s="1"/>
  <c r="L1460" i="11"/>
  <c r="J1449" i="11"/>
  <c r="K1449" i="11" s="1"/>
  <c r="J1089" i="11"/>
  <c r="K1089" i="11" s="1"/>
  <c r="L1100" i="11"/>
  <c r="L1436" i="11"/>
  <c r="J1425" i="11"/>
  <c r="K1425" i="11" s="1"/>
  <c r="C43" i="1"/>
  <c r="B118" i="24"/>
  <c r="C45" i="1"/>
  <c r="E10" i="11"/>
  <c r="F10" i="11"/>
  <c r="E11" i="11"/>
  <c r="F11" i="11"/>
  <c r="E12" i="11"/>
  <c r="F12" i="11"/>
  <c r="E13" i="11"/>
  <c r="F13" i="11"/>
  <c r="E14" i="11"/>
  <c r="F14" i="11"/>
  <c r="E15" i="11"/>
  <c r="F15" i="11"/>
  <c r="E16" i="11"/>
  <c r="F16" i="11"/>
  <c r="E17" i="11"/>
  <c r="F17" i="11"/>
  <c r="E18" i="11"/>
  <c r="F18" i="11"/>
  <c r="E19" i="11"/>
  <c r="F19" i="11"/>
  <c r="E20" i="11"/>
  <c r="F20" i="11"/>
  <c r="E21" i="11"/>
  <c r="F21" i="11"/>
  <c r="E22" i="11"/>
  <c r="F22" i="11"/>
  <c r="E23" i="11"/>
  <c r="F23" i="11"/>
  <c r="E24" i="11"/>
  <c r="F24" i="11"/>
  <c r="E25" i="11"/>
  <c r="F25" i="11"/>
  <c r="E26" i="11"/>
  <c r="F26" i="11"/>
  <c r="E27" i="11"/>
  <c r="F27" i="11"/>
  <c r="E28" i="11"/>
  <c r="F28" i="11"/>
  <c r="E29" i="11"/>
  <c r="F29" i="11"/>
  <c r="E30" i="11"/>
  <c r="F30" i="11"/>
  <c r="E31" i="11"/>
  <c r="F31" i="11"/>
  <c r="E32" i="11"/>
  <c r="F32" i="11"/>
  <c r="E33" i="11"/>
  <c r="F33" i="11"/>
  <c r="E34" i="11"/>
  <c r="F34" i="11"/>
  <c r="E35" i="11"/>
  <c r="F35" i="11"/>
  <c r="E36" i="11"/>
  <c r="F36" i="11"/>
  <c r="E37" i="11"/>
  <c r="F37" i="11"/>
  <c r="E38" i="11"/>
  <c r="F38" i="11"/>
  <c r="E39" i="11"/>
  <c r="F39" i="11"/>
  <c r="E40" i="11"/>
  <c r="F40" i="11"/>
  <c r="E41" i="11"/>
  <c r="F41" i="11"/>
  <c r="E42" i="11"/>
  <c r="F42" i="11"/>
  <c r="E43" i="11"/>
  <c r="F43" i="11"/>
  <c r="E44" i="11"/>
  <c r="F44" i="11"/>
  <c r="E45" i="11"/>
  <c r="F45" i="11"/>
  <c r="E46" i="11"/>
  <c r="F46" i="11"/>
  <c r="E47" i="11"/>
  <c r="F47" i="11"/>
  <c r="E48" i="11"/>
  <c r="F48" i="11"/>
  <c r="E49" i="11"/>
  <c r="F49" i="11"/>
  <c r="E50" i="11"/>
  <c r="F50" i="11"/>
  <c r="E51" i="11"/>
  <c r="F51" i="11"/>
  <c r="E52" i="11"/>
  <c r="F52" i="11"/>
  <c r="E53" i="11"/>
  <c r="F53" i="11"/>
  <c r="E54" i="11"/>
  <c r="F54" i="11"/>
  <c r="E55" i="11"/>
  <c r="F55" i="11"/>
  <c r="E56" i="11"/>
  <c r="F56" i="11"/>
  <c r="E57" i="11"/>
  <c r="F57" i="11"/>
  <c r="E58" i="11"/>
  <c r="F58" i="11"/>
  <c r="E59" i="11"/>
  <c r="F59" i="11"/>
  <c r="E60" i="11"/>
  <c r="F60" i="11"/>
  <c r="E61" i="11"/>
  <c r="F61" i="11"/>
  <c r="E62" i="11"/>
  <c r="F62" i="11"/>
  <c r="E63" i="11"/>
  <c r="F63" i="11"/>
  <c r="E64" i="11"/>
  <c r="F64" i="11"/>
  <c r="E65" i="11"/>
  <c r="F65" i="11"/>
  <c r="E66" i="11"/>
  <c r="F66" i="11"/>
  <c r="E67" i="11"/>
  <c r="F67" i="11"/>
  <c r="E68" i="11"/>
  <c r="F68" i="11"/>
  <c r="E69" i="11"/>
  <c r="F69" i="11"/>
  <c r="E70" i="11"/>
  <c r="F70" i="11"/>
  <c r="E71" i="11"/>
  <c r="F71" i="11"/>
  <c r="E72" i="11"/>
  <c r="F72" i="11"/>
  <c r="E73" i="11"/>
  <c r="F73" i="11"/>
  <c r="E74" i="11"/>
  <c r="F74" i="11"/>
  <c r="E75" i="11"/>
  <c r="F75" i="11"/>
  <c r="E76" i="11"/>
  <c r="F76" i="11"/>
  <c r="E77" i="11"/>
  <c r="F77" i="11"/>
  <c r="E78" i="11"/>
  <c r="F78" i="11"/>
  <c r="E79" i="11"/>
  <c r="F79" i="11"/>
  <c r="E80" i="11"/>
  <c r="F80" i="11"/>
  <c r="E81" i="11"/>
  <c r="F81" i="11"/>
  <c r="E82" i="11"/>
  <c r="F82" i="11"/>
  <c r="E83" i="11"/>
  <c r="F83" i="11"/>
  <c r="E84" i="11"/>
  <c r="F84" i="11"/>
  <c r="E85" i="11"/>
  <c r="F85" i="11"/>
  <c r="E86" i="11"/>
  <c r="F86" i="11"/>
  <c r="E87" i="11"/>
  <c r="F87" i="11"/>
  <c r="E88" i="11"/>
  <c r="F88" i="11"/>
  <c r="E89" i="11"/>
  <c r="F89" i="11"/>
  <c r="E90" i="11"/>
  <c r="F90" i="11"/>
  <c r="E91" i="11"/>
  <c r="F91" i="11"/>
  <c r="E92" i="11"/>
  <c r="F92" i="11"/>
  <c r="E93" i="11"/>
  <c r="F93" i="11"/>
  <c r="E94" i="11"/>
  <c r="F94" i="11"/>
  <c r="E95" i="11"/>
  <c r="F95" i="11"/>
  <c r="E96" i="11"/>
  <c r="F96" i="11"/>
  <c r="E97" i="11"/>
  <c r="F97" i="11"/>
  <c r="E98" i="11"/>
  <c r="F98" i="11"/>
  <c r="E99" i="11"/>
  <c r="F99" i="11"/>
  <c r="E100" i="11"/>
  <c r="F100" i="11"/>
  <c r="E101" i="11"/>
  <c r="F101" i="11"/>
  <c r="E102" i="11"/>
  <c r="F102" i="11"/>
  <c r="E103" i="11"/>
  <c r="F103" i="11"/>
  <c r="E104" i="11"/>
  <c r="F104" i="11"/>
  <c r="E105" i="11"/>
  <c r="F105" i="11"/>
  <c r="E106" i="11"/>
  <c r="F106" i="11"/>
  <c r="E107" i="11"/>
  <c r="F107" i="11"/>
  <c r="E108" i="11"/>
  <c r="F108" i="11"/>
  <c r="E109" i="11"/>
  <c r="F109" i="11"/>
  <c r="E110" i="11"/>
  <c r="F110" i="11"/>
  <c r="E111" i="11"/>
  <c r="F111" i="11"/>
  <c r="E112" i="11"/>
  <c r="F112" i="11"/>
  <c r="E113" i="11"/>
  <c r="F113" i="11"/>
  <c r="E114" i="11"/>
  <c r="F114" i="11"/>
  <c r="E115" i="11"/>
  <c r="F115" i="11"/>
  <c r="E116" i="11"/>
  <c r="F116" i="11"/>
  <c r="E117" i="11"/>
  <c r="F117" i="11"/>
  <c r="E118" i="11"/>
  <c r="F118" i="11"/>
  <c r="E119" i="11"/>
  <c r="F119" i="11"/>
  <c r="E120" i="11"/>
  <c r="F120" i="11"/>
  <c r="E121" i="11"/>
  <c r="F121" i="11"/>
  <c r="E122" i="11"/>
  <c r="F122" i="11"/>
  <c r="E123" i="11"/>
  <c r="F123" i="11"/>
  <c r="E124" i="11"/>
  <c r="F124" i="11"/>
  <c r="E125" i="11"/>
  <c r="F125" i="11"/>
  <c r="E126" i="11"/>
  <c r="F126" i="11"/>
  <c r="E127" i="11"/>
  <c r="F127" i="11"/>
  <c r="E128" i="11"/>
  <c r="F128" i="11"/>
  <c r="E129" i="11"/>
  <c r="F129" i="11"/>
  <c r="E130" i="11"/>
  <c r="F130" i="11"/>
  <c r="E131" i="11"/>
  <c r="F131" i="11"/>
  <c r="E132" i="11"/>
  <c r="F132" i="11"/>
  <c r="E133" i="11"/>
  <c r="F133" i="11"/>
  <c r="E134" i="11"/>
  <c r="F134" i="11"/>
  <c r="E135" i="11"/>
  <c r="F135" i="11"/>
  <c r="E136" i="11"/>
  <c r="F136" i="11"/>
  <c r="E137" i="11"/>
  <c r="F137" i="11"/>
  <c r="E138" i="11"/>
  <c r="F138" i="11"/>
  <c r="E139" i="11"/>
  <c r="F139" i="11"/>
  <c r="E140" i="11"/>
  <c r="F140" i="11"/>
  <c r="E141" i="11"/>
  <c r="F141" i="11"/>
  <c r="E142" i="11"/>
  <c r="F142" i="11"/>
  <c r="E143" i="11"/>
  <c r="F143" i="11"/>
  <c r="E144" i="11"/>
  <c r="F144" i="11"/>
  <c r="E145" i="11"/>
  <c r="F145" i="11"/>
  <c r="E146" i="11"/>
  <c r="F146" i="11"/>
  <c r="E147" i="11"/>
  <c r="F147" i="11"/>
  <c r="E148" i="11"/>
  <c r="F148" i="11"/>
  <c r="E149" i="11"/>
  <c r="F149" i="11"/>
  <c r="E150" i="11"/>
  <c r="F150" i="11"/>
  <c r="E151" i="11"/>
  <c r="F151" i="11"/>
  <c r="E152" i="11"/>
  <c r="F152" i="11"/>
  <c r="E153" i="11"/>
  <c r="F153" i="11"/>
  <c r="E154" i="11"/>
  <c r="F154" i="11"/>
  <c r="E155" i="11"/>
  <c r="F155" i="11"/>
  <c r="E156" i="11"/>
  <c r="F156" i="11"/>
  <c r="E157" i="11"/>
  <c r="F157" i="11"/>
  <c r="E158" i="11"/>
  <c r="F158" i="11"/>
  <c r="E159" i="11"/>
  <c r="F159" i="11"/>
  <c r="E160" i="11"/>
  <c r="F160" i="11"/>
  <c r="E161" i="11"/>
  <c r="F161" i="11"/>
  <c r="E162" i="11"/>
  <c r="F162" i="11"/>
  <c r="E163" i="11"/>
  <c r="F163" i="11"/>
  <c r="E164" i="11"/>
  <c r="F164" i="11"/>
  <c r="E165" i="11"/>
  <c r="F165" i="11"/>
  <c r="E166" i="11"/>
  <c r="F166" i="11"/>
  <c r="E167" i="11"/>
  <c r="F167" i="11"/>
  <c r="E168" i="11"/>
  <c r="F168" i="11"/>
  <c r="E169" i="11"/>
  <c r="F169" i="11"/>
  <c r="E170" i="11"/>
  <c r="F170" i="11"/>
  <c r="E171" i="11"/>
  <c r="F171" i="11"/>
  <c r="E172" i="11"/>
  <c r="F172" i="11"/>
  <c r="E173" i="11"/>
  <c r="F173" i="11"/>
  <c r="E174" i="11"/>
  <c r="F174" i="11"/>
  <c r="E175" i="11"/>
  <c r="F175" i="11"/>
  <c r="E176" i="11"/>
  <c r="F176" i="11"/>
  <c r="E177" i="11"/>
  <c r="F177" i="11"/>
  <c r="E178" i="11"/>
  <c r="F178" i="11"/>
  <c r="E179" i="11"/>
  <c r="F179" i="11"/>
  <c r="E180" i="11"/>
  <c r="F180" i="11"/>
  <c r="E181" i="11"/>
  <c r="F181" i="11"/>
  <c r="E182" i="11"/>
  <c r="F182" i="11"/>
  <c r="E183" i="11"/>
  <c r="F183" i="11"/>
  <c r="E184" i="11"/>
  <c r="F184" i="11"/>
  <c r="E185" i="11"/>
  <c r="F185" i="11"/>
  <c r="E186" i="11"/>
  <c r="F186" i="11"/>
  <c r="E187" i="11"/>
  <c r="F187" i="11"/>
  <c r="E188" i="11"/>
  <c r="F188" i="11"/>
  <c r="E189" i="11"/>
  <c r="F189" i="11"/>
  <c r="E190" i="11"/>
  <c r="F190" i="11"/>
  <c r="E191" i="11"/>
  <c r="F191" i="11"/>
  <c r="E192" i="11"/>
  <c r="F192" i="11"/>
  <c r="E193" i="11"/>
  <c r="F193" i="11"/>
  <c r="E194" i="11"/>
  <c r="F194" i="11"/>
  <c r="E195" i="11"/>
  <c r="F195" i="11"/>
  <c r="E196" i="11"/>
  <c r="F196" i="11"/>
  <c r="E197" i="11"/>
  <c r="F197" i="11"/>
  <c r="E198" i="11"/>
  <c r="F198" i="11"/>
  <c r="E199" i="11"/>
  <c r="F199" i="11"/>
  <c r="E200" i="11"/>
  <c r="F200" i="11"/>
  <c r="E201" i="11"/>
  <c r="F201" i="11"/>
  <c r="E202" i="11"/>
  <c r="F202" i="11"/>
  <c r="E203" i="11"/>
  <c r="F203" i="11"/>
  <c r="E204" i="11"/>
  <c r="F204" i="11"/>
  <c r="E205" i="11"/>
  <c r="F205" i="11"/>
  <c r="E206" i="11"/>
  <c r="F206" i="11"/>
  <c r="E207" i="11"/>
  <c r="F207" i="11"/>
  <c r="E208" i="11"/>
  <c r="F208" i="11"/>
  <c r="E209" i="11"/>
  <c r="F209" i="11"/>
  <c r="E210" i="11"/>
  <c r="F210" i="11"/>
  <c r="E211" i="11"/>
  <c r="F211" i="11"/>
  <c r="E212" i="11"/>
  <c r="F212" i="11"/>
  <c r="E213" i="11"/>
  <c r="F213" i="11"/>
  <c r="E214" i="11"/>
  <c r="F214" i="11"/>
  <c r="E215" i="11"/>
  <c r="F215" i="11"/>
  <c r="E216" i="11"/>
  <c r="F216" i="11"/>
  <c r="E217" i="11"/>
  <c r="F217" i="11"/>
  <c r="E218" i="11"/>
  <c r="F218" i="11"/>
  <c r="E219" i="11"/>
  <c r="F219" i="11"/>
  <c r="E220" i="11"/>
  <c r="F220" i="11"/>
  <c r="E221" i="11"/>
  <c r="F221" i="11"/>
  <c r="E222" i="11"/>
  <c r="F222" i="11"/>
  <c r="E223" i="11"/>
  <c r="F223" i="11"/>
  <c r="E224" i="11"/>
  <c r="F224" i="11"/>
  <c r="E225" i="11"/>
  <c r="F225" i="11"/>
  <c r="E226" i="11"/>
  <c r="F226" i="11"/>
  <c r="E227" i="11"/>
  <c r="F227" i="11"/>
  <c r="E228" i="11"/>
  <c r="F228" i="11"/>
  <c r="E229" i="11"/>
  <c r="F229" i="11"/>
  <c r="E230" i="11"/>
  <c r="F230" i="11"/>
  <c r="E231" i="11"/>
  <c r="F231" i="11"/>
  <c r="E232" i="11"/>
  <c r="F232" i="11"/>
  <c r="E233" i="11"/>
  <c r="F233" i="11"/>
  <c r="E234" i="11"/>
  <c r="F234" i="11"/>
  <c r="E235" i="11"/>
  <c r="F235" i="11"/>
  <c r="E236" i="11"/>
  <c r="F236" i="11"/>
  <c r="E237" i="11"/>
  <c r="F237" i="11"/>
  <c r="E238" i="11"/>
  <c r="F238" i="11"/>
  <c r="E239" i="11"/>
  <c r="F239" i="11"/>
  <c r="E240" i="11"/>
  <c r="F240" i="11"/>
  <c r="E241" i="11"/>
  <c r="F241" i="11"/>
  <c r="G241" i="11" s="1"/>
  <c r="E242" i="11"/>
  <c r="F242" i="11"/>
  <c r="E243" i="11"/>
  <c r="F243" i="11"/>
  <c r="E244" i="11"/>
  <c r="F244" i="11"/>
  <c r="E245" i="11"/>
  <c r="F245" i="11"/>
  <c r="E246" i="11"/>
  <c r="F246" i="11"/>
  <c r="E247" i="11"/>
  <c r="F247" i="11"/>
  <c r="E248" i="11"/>
  <c r="F248" i="11"/>
  <c r="E249" i="11"/>
  <c r="F249" i="11"/>
  <c r="G249" i="11" s="1"/>
  <c r="E250" i="11"/>
  <c r="F250" i="11"/>
  <c r="E251" i="11"/>
  <c r="F251" i="11"/>
  <c r="E252" i="11"/>
  <c r="F252" i="11"/>
  <c r="E253" i="11"/>
  <c r="F253" i="11"/>
  <c r="E254" i="11"/>
  <c r="F254" i="11"/>
  <c r="E255" i="11"/>
  <c r="F255" i="11"/>
  <c r="E256" i="11"/>
  <c r="F256" i="11"/>
  <c r="E257" i="11"/>
  <c r="F257" i="11"/>
  <c r="E258" i="11"/>
  <c r="F258" i="11"/>
  <c r="E259" i="11"/>
  <c r="F259" i="11"/>
  <c r="E260" i="11"/>
  <c r="F260" i="11"/>
  <c r="E261" i="11"/>
  <c r="F261" i="11"/>
  <c r="E262" i="11"/>
  <c r="F262" i="11"/>
  <c r="E263" i="11"/>
  <c r="F263" i="11"/>
  <c r="E264" i="11"/>
  <c r="F264" i="11"/>
  <c r="E265" i="11"/>
  <c r="F265" i="11"/>
  <c r="E266" i="11"/>
  <c r="F266" i="11"/>
  <c r="E267" i="11"/>
  <c r="F267" i="11"/>
  <c r="E268" i="11"/>
  <c r="F268" i="11"/>
  <c r="E269" i="11"/>
  <c r="F269" i="11"/>
  <c r="E270" i="11"/>
  <c r="F270" i="11"/>
  <c r="E271" i="11"/>
  <c r="F271" i="11"/>
  <c r="E272" i="11"/>
  <c r="F272" i="11"/>
  <c r="E273" i="11"/>
  <c r="F273" i="11"/>
  <c r="E274" i="11"/>
  <c r="F274" i="11"/>
  <c r="G274" i="11" s="1"/>
  <c r="E275" i="11"/>
  <c r="F275" i="11"/>
  <c r="E276" i="11"/>
  <c r="F276" i="11"/>
  <c r="E277" i="11"/>
  <c r="F277" i="11"/>
  <c r="G277" i="11" s="1"/>
  <c r="E278" i="11"/>
  <c r="F278" i="11"/>
  <c r="E279" i="11"/>
  <c r="F279" i="11"/>
  <c r="E280" i="11"/>
  <c r="F280" i="11"/>
  <c r="E281" i="11"/>
  <c r="F281" i="11"/>
  <c r="E282" i="11"/>
  <c r="F282" i="11"/>
  <c r="G282" i="11" s="1"/>
  <c r="E283" i="11"/>
  <c r="F283" i="11"/>
  <c r="E284" i="11"/>
  <c r="F284" i="11"/>
  <c r="E285" i="11"/>
  <c r="F285" i="11"/>
  <c r="G285" i="11" s="1"/>
  <c r="E286" i="11"/>
  <c r="F286" i="11"/>
  <c r="E287" i="11"/>
  <c r="F287" i="11"/>
  <c r="E288" i="11"/>
  <c r="F288" i="11"/>
  <c r="E289" i="11"/>
  <c r="F289" i="11"/>
  <c r="E290" i="11"/>
  <c r="F290" i="11"/>
  <c r="E291" i="11"/>
  <c r="F291" i="11"/>
  <c r="E292" i="11"/>
  <c r="F292" i="11"/>
  <c r="E293" i="11"/>
  <c r="F293" i="11"/>
  <c r="E294" i="11"/>
  <c r="F294" i="11"/>
  <c r="E295" i="11"/>
  <c r="F295" i="11"/>
  <c r="E296" i="11"/>
  <c r="F296" i="11"/>
  <c r="E297" i="11"/>
  <c r="F297" i="11"/>
  <c r="E298" i="11"/>
  <c r="F298" i="11"/>
  <c r="E299" i="11"/>
  <c r="F299" i="11"/>
  <c r="E300" i="11"/>
  <c r="F300" i="11"/>
  <c r="E301" i="11"/>
  <c r="F301" i="11"/>
  <c r="G301" i="11" s="1"/>
  <c r="E302" i="11"/>
  <c r="F302" i="11"/>
  <c r="E303" i="11"/>
  <c r="F303" i="11"/>
  <c r="E304" i="11"/>
  <c r="F304" i="11"/>
  <c r="E305" i="11"/>
  <c r="F305" i="11"/>
  <c r="E306" i="11"/>
  <c r="F306" i="11"/>
  <c r="E307" i="11"/>
  <c r="F307" i="11"/>
  <c r="E308" i="11"/>
  <c r="F308" i="11"/>
  <c r="E309" i="11"/>
  <c r="F309" i="11"/>
  <c r="G309" i="11" s="1"/>
  <c r="E310" i="11"/>
  <c r="F310" i="11"/>
  <c r="E311" i="11"/>
  <c r="F311" i="11"/>
  <c r="E312" i="11"/>
  <c r="F312" i="11"/>
  <c r="E313" i="11"/>
  <c r="F313" i="11"/>
  <c r="E314" i="11"/>
  <c r="F314" i="11"/>
  <c r="E315" i="11"/>
  <c r="F315" i="11"/>
  <c r="E316" i="11"/>
  <c r="F316" i="11"/>
  <c r="E317" i="11"/>
  <c r="F317" i="11"/>
  <c r="E318" i="11"/>
  <c r="F318" i="11"/>
  <c r="E319" i="11"/>
  <c r="F319" i="11"/>
  <c r="E320" i="11"/>
  <c r="F320" i="11"/>
  <c r="E321" i="11"/>
  <c r="F321" i="11"/>
  <c r="E322" i="11"/>
  <c r="F322" i="11"/>
  <c r="E323" i="11"/>
  <c r="F323" i="11"/>
  <c r="E324" i="11"/>
  <c r="F324" i="11"/>
  <c r="E325" i="11"/>
  <c r="F325" i="11"/>
  <c r="E326" i="11"/>
  <c r="F326" i="11"/>
  <c r="E327" i="11"/>
  <c r="F327" i="11"/>
  <c r="E328" i="11"/>
  <c r="F328" i="11"/>
  <c r="E329" i="11"/>
  <c r="F329" i="11"/>
  <c r="E330" i="11"/>
  <c r="F330" i="11"/>
  <c r="E331" i="11"/>
  <c r="F331" i="11"/>
  <c r="E332" i="11"/>
  <c r="F332" i="11"/>
  <c r="E333" i="11"/>
  <c r="F333" i="11"/>
  <c r="E334" i="11"/>
  <c r="F334" i="11"/>
  <c r="E335" i="11"/>
  <c r="F335" i="11"/>
  <c r="E336" i="11"/>
  <c r="F336" i="11"/>
  <c r="E337" i="11"/>
  <c r="F337" i="11"/>
  <c r="E338" i="11"/>
  <c r="F338" i="11"/>
  <c r="E339" i="11"/>
  <c r="F339" i="11"/>
  <c r="E340" i="11"/>
  <c r="F340" i="11"/>
  <c r="E341" i="11"/>
  <c r="F341" i="11"/>
  <c r="E342" i="11"/>
  <c r="F342" i="11"/>
  <c r="E343" i="11"/>
  <c r="F343" i="11"/>
  <c r="E344" i="11"/>
  <c r="F344" i="11"/>
  <c r="E345" i="11"/>
  <c r="F345" i="11"/>
  <c r="G345" i="11" s="1"/>
  <c r="E346" i="11"/>
  <c r="F346" i="11"/>
  <c r="E347" i="11"/>
  <c r="F347" i="11"/>
  <c r="E348" i="11"/>
  <c r="F348" i="11"/>
  <c r="E349" i="11"/>
  <c r="F349" i="11"/>
  <c r="E350" i="11"/>
  <c r="F350" i="11"/>
  <c r="E351" i="11"/>
  <c r="F351" i="11"/>
  <c r="E352" i="11"/>
  <c r="F352" i="11"/>
  <c r="E353" i="11"/>
  <c r="F353" i="11"/>
  <c r="E354" i="11"/>
  <c r="F354" i="11"/>
  <c r="E355" i="11"/>
  <c r="F355" i="11"/>
  <c r="E356" i="11"/>
  <c r="F356" i="11"/>
  <c r="E357" i="11"/>
  <c r="F357" i="11"/>
  <c r="E358" i="11"/>
  <c r="F358" i="11"/>
  <c r="E359" i="11"/>
  <c r="F359" i="11"/>
  <c r="E360" i="11"/>
  <c r="F360" i="11"/>
  <c r="E361" i="11"/>
  <c r="F361" i="11"/>
  <c r="E362" i="11"/>
  <c r="F362" i="11"/>
  <c r="E363" i="11"/>
  <c r="F363" i="11"/>
  <c r="E364" i="11"/>
  <c r="F364" i="11"/>
  <c r="E365" i="11"/>
  <c r="F365" i="11"/>
  <c r="E366" i="11"/>
  <c r="F366" i="11"/>
  <c r="E367" i="11"/>
  <c r="F367" i="11"/>
  <c r="E368" i="11"/>
  <c r="F368" i="11"/>
  <c r="E369" i="11"/>
  <c r="F369" i="11"/>
  <c r="E370" i="11"/>
  <c r="F370" i="11"/>
  <c r="E371" i="11"/>
  <c r="F371" i="11"/>
  <c r="E372" i="11"/>
  <c r="F372" i="11"/>
  <c r="E373" i="11"/>
  <c r="F373" i="11"/>
  <c r="G373" i="11" s="1"/>
  <c r="E374" i="11"/>
  <c r="F374" i="11"/>
  <c r="E375" i="11"/>
  <c r="F375" i="11"/>
  <c r="E376" i="11"/>
  <c r="F376" i="11"/>
  <c r="E377" i="11"/>
  <c r="F377" i="11"/>
  <c r="E378" i="11"/>
  <c r="F378" i="11"/>
  <c r="E379" i="11"/>
  <c r="F379" i="11"/>
  <c r="E380" i="11"/>
  <c r="F380" i="11"/>
  <c r="E381" i="11"/>
  <c r="F381" i="11"/>
  <c r="G381" i="11" s="1"/>
  <c r="E382" i="11"/>
  <c r="F382" i="11"/>
  <c r="E383" i="11"/>
  <c r="F383" i="11"/>
  <c r="E384" i="11"/>
  <c r="F384" i="11"/>
  <c r="E385" i="11"/>
  <c r="F385" i="11"/>
  <c r="E386" i="11"/>
  <c r="F386" i="11"/>
  <c r="E387" i="11"/>
  <c r="F387" i="11"/>
  <c r="E388" i="11"/>
  <c r="F388" i="11"/>
  <c r="E389" i="11"/>
  <c r="F389" i="11"/>
  <c r="E390" i="11"/>
  <c r="F390" i="11"/>
  <c r="E391" i="11"/>
  <c r="F391" i="11"/>
  <c r="E392" i="11"/>
  <c r="F392" i="11"/>
  <c r="E393" i="11"/>
  <c r="F393" i="11"/>
  <c r="E394" i="11"/>
  <c r="F394" i="11"/>
  <c r="E395" i="11"/>
  <c r="F395" i="11"/>
  <c r="E396" i="11"/>
  <c r="F396" i="11"/>
  <c r="E397" i="11"/>
  <c r="F397" i="11"/>
  <c r="E398" i="11"/>
  <c r="F398" i="11"/>
  <c r="E399" i="11"/>
  <c r="F399" i="11"/>
  <c r="E400" i="11"/>
  <c r="F400" i="11"/>
  <c r="E401" i="11"/>
  <c r="F401" i="11"/>
  <c r="E402" i="11"/>
  <c r="F402" i="11"/>
  <c r="E403" i="11"/>
  <c r="F403" i="11"/>
  <c r="E404" i="11"/>
  <c r="F404" i="11"/>
  <c r="E405" i="11"/>
  <c r="F405" i="11"/>
  <c r="G405" i="11" s="1"/>
  <c r="E406" i="11"/>
  <c r="F406" i="11"/>
  <c r="E407" i="11"/>
  <c r="F407" i="11"/>
  <c r="E408" i="11"/>
  <c r="F408" i="11"/>
  <c r="E409" i="11"/>
  <c r="F409" i="11"/>
  <c r="E410" i="11"/>
  <c r="F410" i="11"/>
  <c r="E411" i="11"/>
  <c r="F411" i="11"/>
  <c r="E412" i="11"/>
  <c r="F412" i="11"/>
  <c r="E413" i="11"/>
  <c r="F413" i="11"/>
  <c r="E414" i="11"/>
  <c r="F414" i="11"/>
  <c r="E415" i="11"/>
  <c r="F415" i="11"/>
  <c r="E416" i="11"/>
  <c r="F416" i="11"/>
  <c r="E417" i="11"/>
  <c r="F417" i="11"/>
  <c r="E418" i="11"/>
  <c r="F418" i="11"/>
  <c r="E419" i="11"/>
  <c r="F419" i="11"/>
  <c r="E420" i="11"/>
  <c r="F420" i="11"/>
  <c r="E421" i="11"/>
  <c r="F421" i="11"/>
  <c r="E422" i="11"/>
  <c r="F422" i="11"/>
  <c r="E423" i="11"/>
  <c r="F423" i="11"/>
  <c r="E424" i="11"/>
  <c r="F424" i="11"/>
  <c r="E425" i="11"/>
  <c r="F425" i="11"/>
  <c r="E426" i="11"/>
  <c r="F426" i="11"/>
  <c r="E427" i="11"/>
  <c r="F427" i="11"/>
  <c r="E428" i="11"/>
  <c r="F428" i="11"/>
  <c r="E429" i="11"/>
  <c r="F429" i="11"/>
  <c r="E430" i="11"/>
  <c r="F430" i="11"/>
  <c r="E431" i="11"/>
  <c r="F431" i="11"/>
  <c r="E432" i="11"/>
  <c r="F432" i="11"/>
  <c r="E433" i="11"/>
  <c r="F433" i="11"/>
  <c r="G433" i="11" s="1"/>
  <c r="E434" i="11"/>
  <c r="F434" i="11"/>
  <c r="E435" i="11"/>
  <c r="F435" i="11"/>
  <c r="E436" i="11"/>
  <c r="F436" i="11"/>
  <c r="E437" i="11"/>
  <c r="F437" i="11"/>
  <c r="E438" i="11"/>
  <c r="F438" i="11"/>
  <c r="E439" i="11"/>
  <c r="F439" i="11"/>
  <c r="E440" i="11"/>
  <c r="F440" i="11"/>
  <c r="E441" i="11"/>
  <c r="F441" i="11"/>
  <c r="G441" i="11" s="1"/>
  <c r="E442" i="11"/>
  <c r="F442" i="11"/>
  <c r="E443" i="11"/>
  <c r="F443" i="11"/>
  <c r="E444" i="11"/>
  <c r="F444" i="11"/>
  <c r="E445" i="11"/>
  <c r="F445" i="11"/>
  <c r="E446" i="11"/>
  <c r="F446" i="11"/>
  <c r="E447" i="11"/>
  <c r="F447" i="11"/>
  <c r="E448" i="11"/>
  <c r="F448" i="11"/>
  <c r="E449" i="11"/>
  <c r="F449" i="11"/>
  <c r="E450" i="11"/>
  <c r="F450" i="11"/>
  <c r="G450" i="11" s="1"/>
  <c r="E451" i="11"/>
  <c r="F451" i="11"/>
  <c r="E452" i="11"/>
  <c r="F452" i="11"/>
  <c r="E453" i="11"/>
  <c r="F453" i="11"/>
  <c r="E454" i="11"/>
  <c r="F454" i="11"/>
  <c r="E455" i="11"/>
  <c r="F455" i="11"/>
  <c r="E456" i="11"/>
  <c r="F456" i="11"/>
  <c r="E457" i="11"/>
  <c r="F457" i="11"/>
  <c r="E458" i="11"/>
  <c r="F458" i="11"/>
  <c r="E459" i="11"/>
  <c r="F459" i="11"/>
  <c r="E460" i="11"/>
  <c r="F460" i="11"/>
  <c r="E461" i="11"/>
  <c r="F461" i="11"/>
  <c r="E462" i="11"/>
  <c r="F462" i="11"/>
  <c r="E463" i="11"/>
  <c r="F463" i="11"/>
  <c r="E464" i="11"/>
  <c r="F464" i="11"/>
  <c r="E465" i="11"/>
  <c r="F465" i="11"/>
  <c r="E466" i="11"/>
  <c r="F466" i="11"/>
  <c r="G466" i="11" s="1"/>
  <c r="E467" i="11"/>
  <c r="F467" i="11"/>
  <c r="E468" i="11"/>
  <c r="F468" i="11"/>
  <c r="E469" i="11"/>
  <c r="F469" i="11"/>
  <c r="E470" i="11"/>
  <c r="F470" i="11"/>
  <c r="E471" i="11"/>
  <c r="F471" i="11"/>
  <c r="E472" i="11"/>
  <c r="F472" i="11"/>
  <c r="E473" i="11"/>
  <c r="F473" i="11"/>
  <c r="E474" i="11"/>
  <c r="F474" i="11"/>
  <c r="G474" i="11" s="1"/>
  <c r="E475" i="11"/>
  <c r="F475" i="11"/>
  <c r="E476" i="11"/>
  <c r="F476" i="11"/>
  <c r="E477" i="11"/>
  <c r="F477" i="11"/>
  <c r="G477" i="11" s="1"/>
  <c r="E478" i="11"/>
  <c r="F478" i="11"/>
  <c r="E479" i="11"/>
  <c r="F479" i="11"/>
  <c r="E480" i="11"/>
  <c r="F480" i="11"/>
  <c r="E481" i="11"/>
  <c r="F481" i="11"/>
  <c r="E482" i="11"/>
  <c r="F482" i="11"/>
  <c r="E483" i="11"/>
  <c r="F483" i="11"/>
  <c r="E484" i="11"/>
  <c r="F484" i="11"/>
  <c r="E485" i="11"/>
  <c r="F485" i="11"/>
  <c r="E486" i="11"/>
  <c r="F486" i="11"/>
  <c r="E487" i="11"/>
  <c r="F487" i="11"/>
  <c r="E488" i="11"/>
  <c r="F488" i="11"/>
  <c r="E489" i="11"/>
  <c r="F489" i="11"/>
  <c r="E490" i="11"/>
  <c r="F490" i="11"/>
  <c r="E491" i="11"/>
  <c r="F491" i="11"/>
  <c r="E492" i="11"/>
  <c r="F492" i="11"/>
  <c r="E493" i="11"/>
  <c r="F493" i="11"/>
  <c r="G493" i="11" s="1"/>
  <c r="E494" i="11"/>
  <c r="F494" i="11"/>
  <c r="E495" i="11"/>
  <c r="F495" i="11"/>
  <c r="E496" i="11"/>
  <c r="F496" i="11"/>
  <c r="E497" i="11"/>
  <c r="F497" i="11"/>
  <c r="E498" i="11"/>
  <c r="F498" i="11"/>
  <c r="E499" i="11"/>
  <c r="F499" i="11"/>
  <c r="E500" i="11"/>
  <c r="F500" i="11"/>
  <c r="E501" i="11"/>
  <c r="F501" i="11"/>
  <c r="G501" i="11" s="1"/>
  <c r="E502" i="11"/>
  <c r="F502" i="11"/>
  <c r="G502" i="11" s="1"/>
  <c r="E503" i="11"/>
  <c r="F503" i="11"/>
  <c r="E504" i="11"/>
  <c r="F504" i="11"/>
  <c r="E505" i="11"/>
  <c r="F505" i="11"/>
  <c r="E506" i="11"/>
  <c r="F506" i="11"/>
  <c r="E507" i="11"/>
  <c r="F507" i="11"/>
  <c r="E508" i="11"/>
  <c r="F508" i="11"/>
  <c r="E509" i="11"/>
  <c r="F509" i="11"/>
  <c r="E510" i="11"/>
  <c r="F510" i="11"/>
  <c r="G510" i="11" s="1"/>
  <c r="E511" i="11"/>
  <c r="F511" i="11"/>
  <c r="E512" i="11"/>
  <c r="F512" i="11"/>
  <c r="E513" i="11"/>
  <c r="F513" i="11"/>
  <c r="E514" i="11"/>
  <c r="F514" i="11"/>
  <c r="E515" i="11"/>
  <c r="F515" i="11"/>
  <c r="E516" i="11"/>
  <c r="F516" i="11"/>
  <c r="E517" i="11"/>
  <c r="F517" i="11"/>
  <c r="E518" i="11"/>
  <c r="F518" i="11"/>
  <c r="E519" i="11"/>
  <c r="F519" i="11"/>
  <c r="E520" i="11"/>
  <c r="F520" i="11"/>
  <c r="E521" i="11"/>
  <c r="F521" i="11"/>
  <c r="E522" i="11"/>
  <c r="F522" i="11"/>
  <c r="E523" i="11"/>
  <c r="F523" i="11"/>
  <c r="E524" i="11"/>
  <c r="F524" i="11"/>
  <c r="E525" i="11"/>
  <c r="F525" i="11"/>
  <c r="E526" i="11"/>
  <c r="F526" i="11"/>
  <c r="E527" i="11"/>
  <c r="F527" i="11"/>
  <c r="E528" i="11"/>
  <c r="F528" i="11"/>
  <c r="E529" i="11"/>
  <c r="F529" i="11"/>
  <c r="G529" i="11" s="1"/>
  <c r="E530" i="11"/>
  <c r="F530" i="11"/>
  <c r="E531" i="11"/>
  <c r="F531" i="11"/>
  <c r="E532" i="11"/>
  <c r="F532" i="11"/>
  <c r="E533" i="11"/>
  <c r="F533" i="11"/>
  <c r="E534" i="11"/>
  <c r="F534" i="11"/>
  <c r="E535" i="11"/>
  <c r="F535" i="11"/>
  <c r="E536" i="11"/>
  <c r="F536" i="11"/>
  <c r="E537" i="11"/>
  <c r="F537" i="11"/>
  <c r="G537" i="11" s="1"/>
  <c r="E538" i="11"/>
  <c r="F538" i="11"/>
  <c r="E539" i="11"/>
  <c r="F539" i="11"/>
  <c r="E540" i="11"/>
  <c r="F540" i="11"/>
  <c r="E541" i="11"/>
  <c r="F541" i="11"/>
  <c r="E542" i="11"/>
  <c r="F542" i="11"/>
  <c r="E543" i="11"/>
  <c r="F543" i="11"/>
  <c r="E544" i="11"/>
  <c r="F544" i="11"/>
  <c r="E545" i="11"/>
  <c r="F545" i="11"/>
  <c r="E546" i="11"/>
  <c r="F546" i="11"/>
  <c r="G546" i="11" s="1"/>
  <c r="E547" i="11"/>
  <c r="F547" i="11"/>
  <c r="E548" i="11"/>
  <c r="F548" i="11"/>
  <c r="E549" i="11"/>
  <c r="F549" i="11"/>
  <c r="E550" i="11"/>
  <c r="F550" i="11"/>
  <c r="E551" i="11"/>
  <c r="F551" i="11"/>
  <c r="E552" i="11"/>
  <c r="F552" i="11"/>
  <c r="E553" i="11"/>
  <c r="F553" i="11"/>
  <c r="E554" i="11"/>
  <c r="F554" i="11"/>
  <c r="E555" i="11"/>
  <c r="F555" i="11"/>
  <c r="E556" i="11"/>
  <c r="F556" i="11"/>
  <c r="E557" i="11"/>
  <c r="F557" i="11"/>
  <c r="E558" i="11"/>
  <c r="F558" i="11"/>
  <c r="E559" i="11"/>
  <c r="F559" i="11"/>
  <c r="E560" i="11"/>
  <c r="F560" i="11"/>
  <c r="E561" i="11"/>
  <c r="F561" i="11"/>
  <c r="E562" i="11"/>
  <c r="F562" i="11"/>
  <c r="G562" i="11" s="1"/>
  <c r="E563" i="11"/>
  <c r="F563" i="11"/>
  <c r="E564" i="11"/>
  <c r="F564" i="11"/>
  <c r="E565" i="11"/>
  <c r="F565" i="11"/>
  <c r="E566" i="11"/>
  <c r="F566" i="11"/>
  <c r="E567" i="11"/>
  <c r="F567" i="11"/>
  <c r="E568" i="11"/>
  <c r="F568" i="11"/>
  <c r="E569" i="11"/>
  <c r="F569" i="11"/>
  <c r="E570" i="11"/>
  <c r="F570" i="11"/>
  <c r="G570" i="11" s="1"/>
  <c r="E571" i="11"/>
  <c r="F571" i="11"/>
  <c r="E572" i="11"/>
  <c r="F572" i="11"/>
  <c r="E573" i="11"/>
  <c r="F573" i="11"/>
  <c r="G573" i="11" s="1"/>
  <c r="E574" i="11"/>
  <c r="F574" i="11"/>
  <c r="E575" i="11"/>
  <c r="F575" i="11"/>
  <c r="E576" i="11"/>
  <c r="F576" i="11"/>
  <c r="E577" i="11"/>
  <c r="F577" i="11"/>
  <c r="E578" i="11"/>
  <c r="F578" i="11"/>
  <c r="E579" i="11"/>
  <c r="F579" i="11"/>
  <c r="E580" i="11"/>
  <c r="F580" i="11"/>
  <c r="E581" i="11"/>
  <c r="F581" i="11"/>
  <c r="E582" i="11"/>
  <c r="F582" i="11"/>
  <c r="E583" i="11"/>
  <c r="F583" i="11"/>
  <c r="E584" i="11"/>
  <c r="F584" i="11"/>
  <c r="E585" i="11"/>
  <c r="F585" i="11"/>
  <c r="E586" i="11"/>
  <c r="F586" i="11"/>
  <c r="E587" i="11"/>
  <c r="F587" i="11"/>
  <c r="E588" i="11"/>
  <c r="F588" i="11"/>
  <c r="E589" i="11"/>
  <c r="F589" i="11"/>
  <c r="G589" i="11" s="1"/>
  <c r="E590" i="11"/>
  <c r="F590" i="11"/>
  <c r="E591" i="11"/>
  <c r="F591" i="11"/>
  <c r="E592" i="11"/>
  <c r="F592" i="11"/>
  <c r="E593" i="11"/>
  <c r="F593" i="11"/>
  <c r="E594" i="11"/>
  <c r="F594" i="11"/>
  <c r="E595" i="11"/>
  <c r="F595" i="11"/>
  <c r="E596" i="11"/>
  <c r="F596" i="11"/>
  <c r="E597" i="11"/>
  <c r="F597" i="11"/>
  <c r="G597" i="11" s="1"/>
  <c r="E598" i="11"/>
  <c r="F598" i="11"/>
  <c r="G598" i="11" s="1"/>
  <c r="E599" i="11"/>
  <c r="F599" i="11"/>
  <c r="E600" i="11"/>
  <c r="F600" i="11"/>
  <c r="E601" i="11"/>
  <c r="F601" i="11"/>
  <c r="E602" i="11"/>
  <c r="F602" i="11"/>
  <c r="E603" i="11"/>
  <c r="F603" i="11"/>
  <c r="E604" i="11"/>
  <c r="F604" i="11"/>
  <c r="E605" i="11"/>
  <c r="F605" i="11"/>
  <c r="E606" i="11"/>
  <c r="F606" i="11"/>
  <c r="G606" i="11" s="1"/>
  <c r="E607" i="11"/>
  <c r="F607" i="11"/>
  <c r="E608" i="11"/>
  <c r="F608" i="11"/>
  <c r="E609" i="11"/>
  <c r="F609" i="11"/>
  <c r="E610" i="11"/>
  <c r="F610" i="11"/>
  <c r="E611" i="11"/>
  <c r="F611" i="11"/>
  <c r="E612" i="11"/>
  <c r="F612" i="11"/>
  <c r="E613" i="11"/>
  <c r="F613" i="11"/>
  <c r="E614" i="11"/>
  <c r="F614" i="11"/>
  <c r="E615" i="11"/>
  <c r="F615" i="11"/>
  <c r="E616" i="11"/>
  <c r="F616" i="11"/>
  <c r="E617" i="11"/>
  <c r="F617" i="11"/>
  <c r="E618" i="11"/>
  <c r="F618" i="11"/>
  <c r="E619" i="11"/>
  <c r="F619" i="11"/>
  <c r="E620" i="11"/>
  <c r="F620" i="11"/>
  <c r="E621" i="11"/>
  <c r="F621" i="11"/>
  <c r="E622" i="11"/>
  <c r="F622" i="11"/>
  <c r="E623" i="11"/>
  <c r="F623" i="11"/>
  <c r="E624" i="11"/>
  <c r="F624" i="11"/>
  <c r="E625" i="11"/>
  <c r="F625" i="11"/>
  <c r="G625" i="11" s="1"/>
  <c r="E626" i="11"/>
  <c r="F626" i="11"/>
  <c r="E627" i="11"/>
  <c r="F627" i="11"/>
  <c r="E628" i="11"/>
  <c r="F628" i="11"/>
  <c r="E629" i="11"/>
  <c r="F629" i="11"/>
  <c r="E630" i="11"/>
  <c r="F630" i="11"/>
  <c r="E631" i="11"/>
  <c r="F631" i="11"/>
  <c r="E632" i="11"/>
  <c r="F632" i="11"/>
  <c r="E633" i="11"/>
  <c r="F633" i="11"/>
  <c r="E634" i="11"/>
  <c r="F634" i="11"/>
  <c r="E635" i="11"/>
  <c r="F635" i="11"/>
  <c r="E636" i="11"/>
  <c r="F636" i="11"/>
  <c r="E637" i="11"/>
  <c r="F637" i="11"/>
  <c r="E638" i="11"/>
  <c r="F638" i="11"/>
  <c r="E639" i="11"/>
  <c r="F639" i="11"/>
  <c r="E640" i="11"/>
  <c r="F640" i="11"/>
  <c r="E641" i="11"/>
  <c r="F641" i="11"/>
  <c r="E642" i="11"/>
  <c r="F642" i="11"/>
  <c r="E643" i="11"/>
  <c r="F643" i="11"/>
  <c r="E644" i="11"/>
  <c r="F644" i="11"/>
  <c r="E645" i="11"/>
  <c r="F645" i="11"/>
  <c r="E646" i="11"/>
  <c r="F646" i="11"/>
  <c r="E647" i="11"/>
  <c r="F647" i="11"/>
  <c r="E648" i="11"/>
  <c r="F648" i="11"/>
  <c r="E649" i="11"/>
  <c r="F649" i="11"/>
  <c r="E650" i="11"/>
  <c r="F650" i="11"/>
  <c r="E651" i="11"/>
  <c r="F651" i="11"/>
  <c r="E652" i="11"/>
  <c r="F652" i="11"/>
  <c r="E653" i="11"/>
  <c r="F653" i="11"/>
  <c r="E654" i="11"/>
  <c r="F654" i="11"/>
  <c r="E655" i="11"/>
  <c r="F655" i="11"/>
  <c r="E656" i="11"/>
  <c r="F656" i="11"/>
  <c r="E657" i="11"/>
  <c r="F657" i="11"/>
  <c r="E658" i="11"/>
  <c r="F658" i="11"/>
  <c r="G658" i="11" s="1"/>
  <c r="E659" i="11"/>
  <c r="F659" i="11"/>
  <c r="E660" i="11"/>
  <c r="F660" i="11"/>
  <c r="E661" i="11"/>
  <c r="F661" i="11"/>
  <c r="E662" i="11"/>
  <c r="F662" i="11"/>
  <c r="E663" i="11"/>
  <c r="F663" i="11"/>
  <c r="E664" i="11"/>
  <c r="F664" i="11"/>
  <c r="E665" i="11"/>
  <c r="F665" i="11"/>
  <c r="E666" i="11"/>
  <c r="F666" i="11"/>
  <c r="G666" i="11" s="1"/>
  <c r="E667" i="11"/>
  <c r="F667" i="11"/>
  <c r="E668" i="11"/>
  <c r="F668" i="11"/>
  <c r="E669" i="11"/>
  <c r="F669" i="11"/>
  <c r="E670" i="11"/>
  <c r="F670" i="11"/>
  <c r="E671" i="11"/>
  <c r="F671" i="11"/>
  <c r="E672" i="11"/>
  <c r="F672" i="11"/>
  <c r="E673" i="11"/>
  <c r="F673" i="11"/>
  <c r="E674" i="11"/>
  <c r="F674" i="11"/>
  <c r="E675" i="11"/>
  <c r="F675" i="11"/>
  <c r="E676" i="11"/>
  <c r="F676" i="11"/>
  <c r="E677" i="11"/>
  <c r="F677" i="11"/>
  <c r="E678" i="11"/>
  <c r="F678" i="11"/>
  <c r="E679" i="11"/>
  <c r="F679" i="11"/>
  <c r="E680" i="11"/>
  <c r="F680" i="11"/>
  <c r="E681" i="11"/>
  <c r="F681" i="11"/>
  <c r="E682" i="11"/>
  <c r="F682" i="11"/>
  <c r="E683" i="11"/>
  <c r="F683" i="11"/>
  <c r="E684" i="11"/>
  <c r="F684" i="11"/>
  <c r="E685" i="11"/>
  <c r="F685" i="11"/>
  <c r="G685" i="11" s="1"/>
  <c r="E686" i="11"/>
  <c r="F686" i="11"/>
  <c r="E687" i="11"/>
  <c r="F687" i="11"/>
  <c r="E688" i="11"/>
  <c r="F688" i="11"/>
  <c r="E689" i="11"/>
  <c r="F689" i="11"/>
  <c r="E690" i="11"/>
  <c r="F690" i="11"/>
  <c r="E691" i="11"/>
  <c r="F691" i="11"/>
  <c r="E692" i="11"/>
  <c r="F692" i="11"/>
  <c r="E693" i="11"/>
  <c r="F693" i="11"/>
  <c r="G693" i="11" s="1"/>
  <c r="E694" i="11"/>
  <c r="F694" i="11"/>
  <c r="G694" i="11" s="1"/>
  <c r="E695" i="11"/>
  <c r="F695" i="11"/>
  <c r="E696" i="11"/>
  <c r="F696" i="11"/>
  <c r="E697" i="11"/>
  <c r="F697" i="11"/>
  <c r="E698" i="11"/>
  <c r="F698" i="11"/>
  <c r="E699" i="11"/>
  <c r="F699" i="11"/>
  <c r="E700" i="11"/>
  <c r="F700" i="11"/>
  <c r="E701" i="11"/>
  <c r="F701" i="11"/>
  <c r="E702" i="11"/>
  <c r="F702" i="11"/>
  <c r="G702" i="11" s="1"/>
  <c r="E703" i="11"/>
  <c r="F703" i="11"/>
  <c r="E704" i="11"/>
  <c r="F704" i="11"/>
  <c r="E705" i="11"/>
  <c r="F705" i="11"/>
  <c r="E706" i="11"/>
  <c r="F706" i="11"/>
  <c r="E707" i="11"/>
  <c r="F707" i="11"/>
  <c r="E708" i="11"/>
  <c r="F708" i="11"/>
  <c r="E709" i="11"/>
  <c r="F709" i="11"/>
  <c r="E710" i="11"/>
  <c r="F710" i="11"/>
  <c r="E711" i="11"/>
  <c r="F711" i="11"/>
  <c r="E712" i="11"/>
  <c r="F712" i="11"/>
  <c r="E713" i="11"/>
  <c r="F713" i="11"/>
  <c r="E714" i="11"/>
  <c r="F714" i="11"/>
  <c r="E715" i="11"/>
  <c r="F715" i="11"/>
  <c r="E716" i="11"/>
  <c r="F716" i="11"/>
  <c r="E717" i="11"/>
  <c r="F717" i="11"/>
  <c r="E718" i="11"/>
  <c r="F718" i="11"/>
  <c r="E719" i="11"/>
  <c r="F719" i="11"/>
  <c r="E720" i="11"/>
  <c r="F720" i="11"/>
  <c r="E721" i="11"/>
  <c r="F721" i="11"/>
  <c r="G721" i="11" s="1"/>
  <c r="E722" i="11"/>
  <c r="F722" i="11"/>
  <c r="E723" i="11"/>
  <c r="F723" i="11"/>
  <c r="E724" i="11"/>
  <c r="F724" i="11"/>
  <c r="E725" i="11"/>
  <c r="F725" i="11"/>
  <c r="E726" i="11"/>
  <c r="F726" i="11"/>
  <c r="E727" i="11"/>
  <c r="F727" i="11"/>
  <c r="E728" i="11"/>
  <c r="F728" i="11"/>
  <c r="E729" i="11"/>
  <c r="F729" i="11"/>
  <c r="G729" i="11" s="1"/>
  <c r="E730" i="11"/>
  <c r="F730" i="11"/>
  <c r="E731" i="11"/>
  <c r="F731" i="11"/>
  <c r="E732" i="11"/>
  <c r="F732" i="11"/>
  <c r="E733" i="11"/>
  <c r="F733" i="11"/>
  <c r="E734" i="11"/>
  <c r="F734" i="11"/>
  <c r="E735" i="11"/>
  <c r="F735" i="11"/>
  <c r="E736" i="11"/>
  <c r="F736" i="11"/>
  <c r="E737" i="11"/>
  <c r="F737" i="11"/>
  <c r="E738" i="11"/>
  <c r="F738" i="11"/>
  <c r="E739" i="11"/>
  <c r="F739" i="11"/>
  <c r="E740" i="11"/>
  <c r="F740" i="11"/>
  <c r="E741" i="11"/>
  <c r="F741" i="11"/>
  <c r="E742" i="11"/>
  <c r="F742" i="11"/>
  <c r="E743" i="11"/>
  <c r="F743" i="11"/>
  <c r="E744" i="11"/>
  <c r="F744" i="11"/>
  <c r="E745" i="11"/>
  <c r="F745" i="11"/>
  <c r="E746" i="11"/>
  <c r="F746" i="11"/>
  <c r="E747" i="11"/>
  <c r="F747" i="11"/>
  <c r="E748" i="11"/>
  <c r="F748" i="11"/>
  <c r="E749" i="11"/>
  <c r="F749" i="11"/>
  <c r="E750" i="11"/>
  <c r="F750" i="11"/>
  <c r="E751" i="11"/>
  <c r="F751" i="11"/>
  <c r="E752" i="11"/>
  <c r="F752" i="11"/>
  <c r="E753" i="11"/>
  <c r="F753" i="11"/>
  <c r="E754" i="11"/>
  <c r="F754" i="11"/>
  <c r="G754" i="11" s="1"/>
  <c r="E755" i="11"/>
  <c r="F755" i="11"/>
  <c r="E756" i="11"/>
  <c r="F756" i="11"/>
  <c r="E757" i="11"/>
  <c r="F757" i="11"/>
  <c r="E758" i="11"/>
  <c r="F758" i="11"/>
  <c r="E759" i="11"/>
  <c r="F759" i="11"/>
  <c r="E760" i="11"/>
  <c r="F760" i="11"/>
  <c r="E761" i="11"/>
  <c r="F761" i="11"/>
  <c r="E762" i="11"/>
  <c r="F762" i="11"/>
  <c r="G762" i="11" s="1"/>
  <c r="E763" i="11"/>
  <c r="F763" i="11"/>
  <c r="E764" i="11"/>
  <c r="F764" i="11"/>
  <c r="E765" i="11"/>
  <c r="F765" i="11"/>
  <c r="E766" i="11"/>
  <c r="F766" i="11"/>
  <c r="E767" i="11"/>
  <c r="F767" i="11"/>
  <c r="E768" i="11"/>
  <c r="F768" i="11"/>
  <c r="E769" i="11"/>
  <c r="F769" i="11"/>
  <c r="E770" i="11"/>
  <c r="F770" i="11"/>
  <c r="E771" i="11"/>
  <c r="F771" i="11"/>
  <c r="E772" i="11"/>
  <c r="F772" i="11"/>
  <c r="E773" i="11"/>
  <c r="F773" i="11"/>
  <c r="E774" i="11"/>
  <c r="F774" i="11"/>
  <c r="E775" i="11"/>
  <c r="F775" i="11"/>
  <c r="E776" i="11"/>
  <c r="F776" i="11"/>
  <c r="E777" i="11"/>
  <c r="F777" i="11"/>
  <c r="E778" i="11"/>
  <c r="F778" i="11"/>
  <c r="E779" i="11"/>
  <c r="F779" i="11"/>
  <c r="E780" i="11"/>
  <c r="F780" i="11"/>
  <c r="E781" i="11"/>
  <c r="F781" i="11"/>
  <c r="G781" i="11" s="1"/>
  <c r="E782" i="11"/>
  <c r="F782" i="11"/>
  <c r="E783" i="11"/>
  <c r="F783" i="11"/>
  <c r="E784" i="11"/>
  <c r="F784" i="11"/>
  <c r="E785" i="11"/>
  <c r="F785" i="11"/>
  <c r="E786" i="11"/>
  <c r="F786" i="11"/>
  <c r="E787" i="11"/>
  <c r="F787" i="11"/>
  <c r="E788" i="11"/>
  <c r="F788" i="11"/>
  <c r="E789" i="11"/>
  <c r="F789" i="11"/>
  <c r="G789" i="11" s="1"/>
  <c r="E790" i="11"/>
  <c r="F790" i="11"/>
  <c r="G790" i="11" s="1"/>
  <c r="E791" i="11"/>
  <c r="F791" i="11"/>
  <c r="E792" i="11"/>
  <c r="F792" i="11"/>
  <c r="E793" i="11"/>
  <c r="F793" i="11"/>
  <c r="E794" i="11"/>
  <c r="F794" i="11"/>
  <c r="E795" i="11"/>
  <c r="F795" i="11"/>
  <c r="E796" i="11"/>
  <c r="F796" i="11"/>
  <c r="E797" i="11"/>
  <c r="F797" i="11"/>
  <c r="E798" i="11"/>
  <c r="F798" i="11"/>
  <c r="G798" i="11" s="1"/>
  <c r="E799" i="11"/>
  <c r="F799" i="11"/>
  <c r="E800" i="11"/>
  <c r="F800" i="11"/>
  <c r="E801" i="11"/>
  <c r="F801" i="11"/>
  <c r="E802" i="11"/>
  <c r="F802" i="11"/>
  <c r="E803" i="11"/>
  <c r="F803" i="11"/>
  <c r="E804" i="11"/>
  <c r="F804" i="11"/>
  <c r="E805" i="11"/>
  <c r="F805" i="11"/>
  <c r="E806" i="11"/>
  <c r="F806" i="11"/>
  <c r="E807" i="11"/>
  <c r="F807" i="11"/>
  <c r="E808" i="11"/>
  <c r="F808" i="11"/>
  <c r="E809" i="11"/>
  <c r="F809" i="11"/>
  <c r="E810" i="11"/>
  <c r="F810" i="11"/>
  <c r="E811" i="11"/>
  <c r="F811" i="11"/>
  <c r="E812" i="11"/>
  <c r="F812" i="11"/>
  <c r="E813" i="11"/>
  <c r="F813" i="11"/>
  <c r="E814" i="11"/>
  <c r="F814" i="11"/>
  <c r="E815" i="11"/>
  <c r="F815" i="11"/>
  <c r="E816" i="11"/>
  <c r="F816" i="11"/>
  <c r="E817" i="11"/>
  <c r="F817" i="11"/>
  <c r="G817" i="11" s="1"/>
  <c r="E818" i="11"/>
  <c r="F818" i="11"/>
  <c r="E819" i="11"/>
  <c r="F819" i="11"/>
  <c r="E820" i="11"/>
  <c r="F820" i="11"/>
  <c r="E821" i="11"/>
  <c r="F821" i="11"/>
  <c r="E822" i="11"/>
  <c r="F822" i="11"/>
  <c r="E823" i="11"/>
  <c r="F823" i="11"/>
  <c r="E824" i="11"/>
  <c r="F824" i="11"/>
  <c r="E825" i="11"/>
  <c r="F825" i="11"/>
  <c r="G825" i="11" s="1"/>
  <c r="E826" i="11"/>
  <c r="F826" i="11"/>
  <c r="E827" i="11"/>
  <c r="F827" i="11"/>
  <c r="E828" i="11"/>
  <c r="F828" i="11"/>
  <c r="E829" i="11"/>
  <c r="F829" i="11"/>
  <c r="E830" i="11"/>
  <c r="F830" i="11"/>
  <c r="E831" i="11"/>
  <c r="F831" i="11"/>
  <c r="E832" i="11"/>
  <c r="F832" i="11"/>
  <c r="E833" i="11"/>
  <c r="F833" i="11"/>
  <c r="E834" i="11"/>
  <c r="F834" i="11"/>
  <c r="E835" i="11"/>
  <c r="F835" i="11"/>
  <c r="E836" i="11"/>
  <c r="F836" i="11"/>
  <c r="E837" i="11"/>
  <c r="F837" i="11"/>
  <c r="E838" i="11"/>
  <c r="F838" i="11"/>
  <c r="E839" i="11"/>
  <c r="F839" i="11"/>
  <c r="E840" i="11"/>
  <c r="F840" i="11"/>
  <c r="E841" i="11"/>
  <c r="F841" i="11"/>
  <c r="E842" i="11"/>
  <c r="F842" i="11"/>
  <c r="E843" i="11"/>
  <c r="F843" i="11"/>
  <c r="E844" i="11"/>
  <c r="F844" i="11"/>
  <c r="E845" i="11"/>
  <c r="F845" i="11"/>
  <c r="E846" i="11"/>
  <c r="F846" i="11"/>
  <c r="E847" i="11"/>
  <c r="F847" i="11"/>
  <c r="E848" i="11"/>
  <c r="F848" i="11"/>
  <c r="E849" i="11"/>
  <c r="F849" i="11"/>
  <c r="E850" i="11"/>
  <c r="F850" i="11"/>
  <c r="G850" i="11" s="1"/>
  <c r="E851" i="11"/>
  <c r="F851" i="11"/>
  <c r="E852" i="11"/>
  <c r="F852" i="11"/>
  <c r="E853" i="11"/>
  <c r="F853" i="11"/>
  <c r="E854" i="11"/>
  <c r="F854" i="11"/>
  <c r="E855" i="11"/>
  <c r="F855" i="11"/>
  <c r="E856" i="11"/>
  <c r="F856" i="11"/>
  <c r="E857" i="11"/>
  <c r="F857" i="11"/>
  <c r="E858" i="11"/>
  <c r="F858" i="11"/>
  <c r="G858" i="11" s="1"/>
  <c r="E859" i="11"/>
  <c r="F859" i="11"/>
  <c r="E860" i="11"/>
  <c r="F860" i="11"/>
  <c r="E861" i="11"/>
  <c r="F861" i="11"/>
  <c r="E862" i="11"/>
  <c r="F862" i="11"/>
  <c r="E863" i="11"/>
  <c r="F863" i="11"/>
  <c r="E864" i="11"/>
  <c r="F864" i="11"/>
  <c r="E865" i="11"/>
  <c r="F865" i="11"/>
  <c r="E866" i="11"/>
  <c r="F866" i="11"/>
  <c r="E867" i="11"/>
  <c r="F867" i="11"/>
  <c r="E868" i="11"/>
  <c r="F868" i="11"/>
  <c r="E869" i="11"/>
  <c r="F869" i="11"/>
  <c r="E870" i="11"/>
  <c r="F870" i="11"/>
  <c r="E871" i="11"/>
  <c r="F871" i="11"/>
  <c r="E872" i="11"/>
  <c r="F872" i="11"/>
  <c r="E873" i="11"/>
  <c r="F873" i="11"/>
  <c r="E874" i="11"/>
  <c r="F874" i="11"/>
  <c r="E875" i="11"/>
  <c r="F875" i="11"/>
  <c r="E876" i="11"/>
  <c r="F876" i="11"/>
  <c r="E877" i="11"/>
  <c r="F877" i="11"/>
  <c r="G877" i="11" s="1"/>
  <c r="E878" i="11"/>
  <c r="F878" i="11"/>
  <c r="E879" i="11"/>
  <c r="F879" i="11"/>
  <c r="E880" i="11"/>
  <c r="F880" i="11"/>
  <c r="E881" i="11"/>
  <c r="F881" i="11"/>
  <c r="E882" i="11"/>
  <c r="F882" i="11"/>
  <c r="E883" i="11"/>
  <c r="F883" i="11"/>
  <c r="E884" i="11"/>
  <c r="F884" i="11"/>
  <c r="E885" i="11"/>
  <c r="F885" i="11"/>
  <c r="G885" i="11" s="1"/>
  <c r="E886" i="11"/>
  <c r="F886" i="11"/>
  <c r="G886" i="11" s="1"/>
  <c r="E887" i="11"/>
  <c r="F887" i="11"/>
  <c r="E888" i="11"/>
  <c r="F888" i="11"/>
  <c r="E889" i="11"/>
  <c r="F889" i="11"/>
  <c r="E890" i="11"/>
  <c r="F890" i="11"/>
  <c r="E891" i="11"/>
  <c r="F891" i="11"/>
  <c r="E892" i="11"/>
  <c r="F892" i="11"/>
  <c r="E893" i="11"/>
  <c r="F893" i="11"/>
  <c r="E894" i="11"/>
  <c r="F894" i="11"/>
  <c r="G894" i="11" s="1"/>
  <c r="E895" i="11"/>
  <c r="F895" i="11"/>
  <c r="E896" i="11"/>
  <c r="F896" i="11"/>
  <c r="E897" i="11"/>
  <c r="F897" i="11"/>
  <c r="E898" i="11"/>
  <c r="F898" i="11"/>
  <c r="E899" i="11"/>
  <c r="F899" i="11"/>
  <c r="E900" i="11"/>
  <c r="F900" i="11"/>
  <c r="E901" i="11"/>
  <c r="F901" i="11"/>
  <c r="E902" i="11"/>
  <c r="F902" i="11"/>
  <c r="E903" i="11"/>
  <c r="F903" i="11"/>
  <c r="E904" i="11"/>
  <c r="F904" i="11"/>
  <c r="E905" i="11"/>
  <c r="F905" i="11"/>
  <c r="E906" i="11"/>
  <c r="F906" i="11"/>
  <c r="E907" i="11"/>
  <c r="F907" i="11"/>
  <c r="E908" i="11"/>
  <c r="F908" i="11"/>
  <c r="E909" i="11"/>
  <c r="F909" i="11"/>
  <c r="E910" i="11"/>
  <c r="F910" i="11"/>
  <c r="E911" i="11"/>
  <c r="F911" i="11"/>
  <c r="E912" i="11"/>
  <c r="F912" i="11"/>
  <c r="E913" i="11"/>
  <c r="F913" i="11"/>
  <c r="G913" i="11" s="1"/>
  <c r="E914" i="11"/>
  <c r="F914" i="11"/>
  <c r="E915" i="11"/>
  <c r="F915" i="11"/>
  <c r="E916" i="11"/>
  <c r="F916" i="11"/>
  <c r="E917" i="11"/>
  <c r="F917" i="11"/>
  <c r="E918" i="11"/>
  <c r="F918" i="11"/>
  <c r="E919" i="11"/>
  <c r="F919" i="11"/>
  <c r="E920" i="11"/>
  <c r="F920" i="11"/>
  <c r="E921" i="11"/>
  <c r="F921" i="11"/>
  <c r="G921" i="11" s="1"/>
  <c r="E922" i="11"/>
  <c r="F922" i="11"/>
  <c r="E923" i="11"/>
  <c r="F923" i="11"/>
  <c r="E924" i="11"/>
  <c r="F924" i="11"/>
  <c r="E925" i="11"/>
  <c r="F925" i="11"/>
  <c r="E926" i="11"/>
  <c r="F926" i="11"/>
  <c r="E927" i="11"/>
  <c r="F927" i="11"/>
  <c r="E928" i="11"/>
  <c r="F928" i="11"/>
  <c r="E929" i="11"/>
  <c r="F929" i="11"/>
  <c r="E930" i="11"/>
  <c r="F930" i="11"/>
  <c r="E931" i="11"/>
  <c r="F931" i="11"/>
  <c r="E932" i="11"/>
  <c r="F932" i="11"/>
  <c r="E933" i="11"/>
  <c r="F933" i="11"/>
  <c r="E934" i="11"/>
  <c r="F934" i="11"/>
  <c r="E935" i="11"/>
  <c r="F935" i="11"/>
  <c r="E936" i="11"/>
  <c r="F936" i="11"/>
  <c r="E937" i="11"/>
  <c r="F937" i="11"/>
  <c r="E938" i="11"/>
  <c r="F938" i="11"/>
  <c r="E939" i="11"/>
  <c r="F939" i="11"/>
  <c r="E940" i="11"/>
  <c r="F940" i="11"/>
  <c r="E941" i="11"/>
  <c r="F941" i="11"/>
  <c r="E942" i="11"/>
  <c r="F942" i="11"/>
  <c r="E943" i="11"/>
  <c r="F943" i="11"/>
  <c r="E944" i="11"/>
  <c r="F944" i="11"/>
  <c r="E945" i="11"/>
  <c r="F945" i="11"/>
  <c r="E946" i="11"/>
  <c r="F946" i="11"/>
  <c r="G946" i="11" s="1"/>
  <c r="E947" i="11"/>
  <c r="F947" i="11"/>
  <c r="E948" i="11"/>
  <c r="F948" i="11"/>
  <c r="E949" i="11"/>
  <c r="F949" i="11"/>
  <c r="E950" i="11"/>
  <c r="F950" i="11"/>
  <c r="E951" i="11"/>
  <c r="F951" i="11"/>
  <c r="E952" i="11"/>
  <c r="F952" i="11"/>
  <c r="E953" i="11"/>
  <c r="F953" i="11"/>
  <c r="E954" i="11"/>
  <c r="F954" i="11"/>
  <c r="G954" i="11" s="1"/>
  <c r="E955" i="11"/>
  <c r="F955" i="11"/>
  <c r="E956" i="11"/>
  <c r="F956" i="11"/>
  <c r="E10" i="12"/>
  <c r="H10" i="12"/>
  <c r="M10" i="16" s="1"/>
  <c r="E11" i="12"/>
  <c r="H11" i="12"/>
  <c r="M11" i="16" s="1"/>
  <c r="E12" i="12"/>
  <c r="H12" i="12"/>
  <c r="M12" i="16" s="1"/>
  <c r="E13" i="12"/>
  <c r="H13" i="12"/>
  <c r="M13" i="16" s="1"/>
  <c r="E14" i="12"/>
  <c r="H14" i="12"/>
  <c r="M14" i="16" s="1"/>
  <c r="E15" i="12"/>
  <c r="H15" i="12"/>
  <c r="M15" i="16" s="1"/>
  <c r="E16" i="12"/>
  <c r="H16" i="12"/>
  <c r="M16" i="16" s="1"/>
  <c r="E17" i="12"/>
  <c r="H17" i="12"/>
  <c r="M17" i="16" s="1"/>
  <c r="E18" i="12"/>
  <c r="H18" i="12"/>
  <c r="M18" i="16" s="1"/>
  <c r="E19" i="12"/>
  <c r="H19" i="12"/>
  <c r="M19" i="16" s="1"/>
  <c r="E20" i="12"/>
  <c r="H20" i="12"/>
  <c r="M20" i="16" s="1"/>
  <c r="E21" i="12"/>
  <c r="H21" i="12"/>
  <c r="M21" i="16" s="1"/>
  <c r="E22" i="12"/>
  <c r="H22" i="12"/>
  <c r="M22" i="16" s="1"/>
  <c r="E23" i="12"/>
  <c r="H23" i="12"/>
  <c r="M23" i="16" s="1"/>
  <c r="E24" i="12"/>
  <c r="H24" i="12"/>
  <c r="M24" i="16" s="1"/>
  <c r="E25" i="12"/>
  <c r="H25" i="12"/>
  <c r="M25" i="16" s="1"/>
  <c r="E26" i="12"/>
  <c r="H26" i="12"/>
  <c r="M26" i="16" s="1"/>
  <c r="E27" i="12"/>
  <c r="H27" i="12"/>
  <c r="M27" i="16" s="1"/>
  <c r="E28" i="12"/>
  <c r="H28" i="12"/>
  <c r="M28" i="16" s="1"/>
  <c r="E29" i="12"/>
  <c r="H29" i="12"/>
  <c r="M29" i="16" s="1"/>
  <c r="E30" i="12"/>
  <c r="H30" i="12"/>
  <c r="M30" i="16" s="1"/>
  <c r="E31" i="12"/>
  <c r="H31" i="12"/>
  <c r="M31" i="16" s="1"/>
  <c r="E32" i="12"/>
  <c r="H32" i="12"/>
  <c r="M32" i="16" s="1"/>
  <c r="E33" i="12"/>
  <c r="H33" i="12"/>
  <c r="M33" i="16" s="1"/>
  <c r="E34" i="12"/>
  <c r="H34" i="12"/>
  <c r="M34" i="16" s="1"/>
  <c r="E35" i="12"/>
  <c r="H35" i="12"/>
  <c r="M35" i="16" s="1"/>
  <c r="E36" i="12"/>
  <c r="H36" i="12"/>
  <c r="M36" i="16" s="1"/>
  <c r="E37" i="12"/>
  <c r="H37" i="12"/>
  <c r="M37" i="16" s="1"/>
  <c r="E38" i="12"/>
  <c r="H38" i="12"/>
  <c r="M38" i="16" s="1"/>
  <c r="E39" i="12"/>
  <c r="H39" i="12"/>
  <c r="M39" i="16" s="1"/>
  <c r="E40" i="12"/>
  <c r="H40" i="12"/>
  <c r="M40" i="16" s="1"/>
  <c r="E41" i="12"/>
  <c r="H41" i="12"/>
  <c r="M41" i="16" s="1"/>
  <c r="E42" i="12"/>
  <c r="H42" i="12"/>
  <c r="M42" i="16" s="1"/>
  <c r="E43" i="12"/>
  <c r="H43" i="12"/>
  <c r="M43" i="16" s="1"/>
  <c r="E44" i="12"/>
  <c r="H44" i="12"/>
  <c r="M44" i="16" s="1"/>
  <c r="E45" i="12"/>
  <c r="H45" i="12"/>
  <c r="M45" i="16" s="1"/>
  <c r="E46" i="12"/>
  <c r="H46" i="12"/>
  <c r="M46" i="16" s="1"/>
  <c r="E47" i="12"/>
  <c r="H47" i="12"/>
  <c r="M47" i="16" s="1"/>
  <c r="E48" i="12"/>
  <c r="H48" i="12"/>
  <c r="M48" i="16" s="1"/>
  <c r="E49" i="12"/>
  <c r="H49" i="12"/>
  <c r="M49" i="16" s="1"/>
  <c r="E50" i="12"/>
  <c r="H50" i="12"/>
  <c r="M50" i="16" s="1"/>
  <c r="E51" i="12"/>
  <c r="H51" i="12"/>
  <c r="M51" i="16" s="1"/>
  <c r="E52" i="12"/>
  <c r="H52" i="12"/>
  <c r="M52" i="16" s="1"/>
  <c r="E53" i="12"/>
  <c r="H53" i="12"/>
  <c r="M53" i="16" s="1"/>
  <c r="E54" i="12"/>
  <c r="H54" i="12"/>
  <c r="M54" i="16" s="1"/>
  <c r="E55" i="12"/>
  <c r="H55" i="12"/>
  <c r="M55" i="16" s="1"/>
  <c r="E56" i="12"/>
  <c r="H56" i="12"/>
  <c r="M56" i="16" s="1"/>
  <c r="E57" i="12"/>
  <c r="H57" i="12"/>
  <c r="M57" i="16" s="1"/>
  <c r="E58" i="12"/>
  <c r="H58" i="12"/>
  <c r="M58" i="16" s="1"/>
  <c r="E59" i="12"/>
  <c r="H59" i="12"/>
  <c r="M59" i="16" s="1"/>
  <c r="E60" i="12"/>
  <c r="H60" i="12"/>
  <c r="M60" i="16" s="1"/>
  <c r="E61" i="12"/>
  <c r="H61" i="12"/>
  <c r="M61" i="16" s="1"/>
  <c r="E62" i="12"/>
  <c r="H62" i="12"/>
  <c r="M62" i="16" s="1"/>
  <c r="E63" i="12"/>
  <c r="H63" i="12"/>
  <c r="M63" i="16" s="1"/>
  <c r="E64" i="12"/>
  <c r="H64" i="12"/>
  <c r="M64" i="16" s="1"/>
  <c r="E65" i="12"/>
  <c r="H65" i="12"/>
  <c r="M65" i="16" s="1"/>
  <c r="E66" i="12"/>
  <c r="H66" i="12"/>
  <c r="M66" i="16" s="1"/>
  <c r="E67" i="12"/>
  <c r="H67" i="12"/>
  <c r="M67" i="16" s="1"/>
  <c r="E68" i="12"/>
  <c r="H68" i="12"/>
  <c r="M68" i="16" s="1"/>
  <c r="E69" i="12"/>
  <c r="H69" i="12"/>
  <c r="M69" i="16" s="1"/>
  <c r="E70" i="12"/>
  <c r="H70" i="12"/>
  <c r="M70" i="16" s="1"/>
  <c r="E71" i="12"/>
  <c r="H71" i="12"/>
  <c r="M71" i="16" s="1"/>
  <c r="E72" i="12"/>
  <c r="H72" i="12"/>
  <c r="M72" i="16" s="1"/>
  <c r="E73" i="12"/>
  <c r="H73" i="12"/>
  <c r="M73" i="16" s="1"/>
  <c r="E74" i="12"/>
  <c r="H74" i="12"/>
  <c r="M74" i="16" s="1"/>
  <c r="E75" i="12"/>
  <c r="H75" i="12"/>
  <c r="M75" i="16" s="1"/>
  <c r="E76" i="12"/>
  <c r="H76" i="12"/>
  <c r="M76" i="16" s="1"/>
  <c r="E77" i="12"/>
  <c r="H77" i="12"/>
  <c r="M77" i="16" s="1"/>
  <c r="E78" i="12"/>
  <c r="H78" i="12"/>
  <c r="M78" i="16" s="1"/>
  <c r="E79" i="12"/>
  <c r="H79" i="12"/>
  <c r="M79" i="16" s="1"/>
  <c r="E80" i="12"/>
  <c r="H80" i="12"/>
  <c r="M80" i="16" s="1"/>
  <c r="E81" i="12"/>
  <c r="H81" i="12"/>
  <c r="M81" i="16" s="1"/>
  <c r="E82" i="12"/>
  <c r="H82" i="12"/>
  <c r="M82" i="16" s="1"/>
  <c r="E83" i="12"/>
  <c r="H83" i="12"/>
  <c r="M83" i="16" s="1"/>
  <c r="E84" i="12"/>
  <c r="H84" i="12"/>
  <c r="M84" i="16" s="1"/>
  <c r="E85" i="12"/>
  <c r="H85" i="12"/>
  <c r="M85" i="16" s="1"/>
  <c r="E86" i="12"/>
  <c r="H86" i="12"/>
  <c r="M86" i="16" s="1"/>
  <c r="E87" i="12"/>
  <c r="H87" i="12"/>
  <c r="M87" i="16" s="1"/>
  <c r="E88" i="12"/>
  <c r="H88" i="12"/>
  <c r="M88" i="16" s="1"/>
  <c r="E89" i="12"/>
  <c r="H89" i="12"/>
  <c r="M89" i="16" s="1"/>
  <c r="E90" i="12"/>
  <c r="H90" i="12"/>
  <c r="M90" i="16" s="1"/>
  <c r="E91" i="12"/>
  <c r="H91" i="12"/>
  <c r="M91" i="16" s="1"/>
  <c r="E92" i="12"/>
  <c r="H92" i="12"/>
  <c r="M92" i="16" s="1"/>
  <c r="E93" i="12"/>
  <c r="H93" i="12"/>
  <c r="M93" i="16" s="1"/>
  <c r="E94" i="12"/>
  <c r="H94" i="12"/>
  <c r="M94" i="16" s="1"/>
  <c r="E95" i="12"/>
  <c r="H95" i="12"/>
  <c r="M95" i="16" s="1"/>
  <c r="E96" i="12"/>
  <c r="H96" i="12"/>
  <c r="M96" i="16" s="1"/>
  <c r="E97" i="12"/>
  <c r="H97" i="12"/>
  <c r="M97" i="16" s="1"/>
  <c r="E98" i="12"/>
  <c r="H98" i="12"/>
  <c r="M98" i="16" s="1"/>
  <c r="E99" i="12"/>
  <c r="H99" i="12"/>
  <c r="M99" i="16" s="1"/>
  <c r="E100" i="12"/>
  <c r="H100" i="12"/>
  <c r="M100" i="16" s="1"/>
  <c r="E101" i="12"/>
  <c r="H101" i="12"/>
  <c r="M101" i="16" s="1"/>
  <c r="E102" i="12"/>
  <c r="H102" i="12"/>
  <c r="M102" i="16" s="1"/>
  <c r="E103" i="12"/>
  <c r="H103" i="12"/>
  <c r="M103" i="16" s="1"/>
  <c r="E104" i="12"/>
  <c r="H104" i="12"/>
  <c r="M104" i="16" s="1"/>
  <c r="E105" i="12"/>
  <c r="H105" i="12"/>
  <c r="M105" i="16" s="1"/>
  <c r="E106" i="12"/>
  <c r="H106" i="12"/>
  <c r="M106" i="16" s="1"/>
  <c r="E107" i="12"/>
  <c r="H107" i="12"/>
  <c r="M107" i="16" s="1"/>
  <c r="E108" i="12"/>
  <c r="H108" i="12"/>
  <c r="M108" i="16" s="1"/>
  <c r="E109" i="12"/>
  <c r="H109" i="12"/>
  <c r="M109" i="16" s="1"/>
  <c r="E110" i="12"/>
  <c r="H110" i="12"/>
  <c r="M110" i="16" s="1"/>
  <c r="E111" i="12"/>
  <c r="H111" i="12"/>
  <c r="M111" i="16" s="1"/>
  <c r="E112" i="12"/>
  <c r="H112" i="12"/>
  <c r="M112" i="16" s="1"/>
  <c r="E113" i="12"/>
  <c r="H113" i="12"/>
  <c r="M113" i="16" s="1"/>
  <c r="E114" i="12"/>
  <c r="H114" i="12"/>
  <c r="M114" i="16" s="1"/>
  <c r="E115" i="12"/>
  <c r="H115" i="12"/>
  <c r="M115" i="16" s="1"/>
  <c r="E116" i="12"/>
  <c r="H116" i="12"/>
  <c r="M116" i="16" s="1"/>
  <c r="E117" i="12"/>
  <c r="H117" i="12"/>
  <c r="M117" i="16" s="1"/>
  <c r="E118" i="12"/>
  <c r="H118" i="12"/>
  <c r="M118" i="16" s="1"/>
  <c r="E119" i="12"/>
  <c r="H119" i="12"/>
  <c r="M119" i="16" s="1"/>
  <c r="E120" i="12"/>
  <c r="H120" i="12"/>
  <c r="M120" i="16" s="1"/>
  <c r="E121" i="12"/>
  <c r="H121" i="12"/>
  <c r="M121" i="16" s="1"/>
  <c r="E122" i="12"/>
  <c r="H122" i="12"/>
  <c r="M122" i="16" s="1"/>
  <c r="E123" i="12"/>
  <c r="H123" i="12"/>
  <c r="M123" i="16" s="1"/>
  <c r="E124" i="12"/>
  <c r="H124" i="12"/>
  <c r="M124" i="16" s="1"/>
  <c r="E125" i="12"/>
  <c r="H125" i="12"/>
  <c r="M125" i="16" s="1"/>
  <c r="E126" i="12"/>
  <c r="H126" i="12"/>
  <c r="M126" i="16" s="1"/>
  <c r="E127" i="12"/>
  <c r="H127" i="12"/>
  <c r="M127" i="16" s="1"/>
  <c r="E128" i="12"/>
  <c r="H128" i="12"/>
  <c r="M128" i="16" s="1"/>
  <c r="E129" i="12"/>
  <c r="H129" i="12"/>
  <c r="M129" i="16" s="1"/>
  <c r="E130" i="12"/>
  <c r="H130" i="12"/>
  <c r="M130" i="16" s="1"/>
  <c r="E131" i="12"/>
  <c r="H131" i="12"/>
  <c r="M131" i="16" s="1"/>
  <c r="E132" i="12"/>
  <c r="H132" i="12"/>
  <c r="M132" i="16" s="1"/>
  <c r="E133" i="12"/>
  <c r="H133" i="12"/>
  <c r="M133" i="16" s="1"/>
  <c r="E134" i="12"/>
  <c r="H134" i="12"/>
  <c r="M134" i="16" s="1"/>
  <c r="E135" i="12"/>
  <c r="H135" i="12"/>
  <c r="M135" i="16" s="1"/>
  <c r="E136" i="12"/>
  <c r="H136" i="12"/>
  <c r="M136" i="16" s="1"/>
  <c r="E137" i="12"/>
  <c r="H137" i="12"/>
  <c r="M137" i="16" s="1"/>
  <c r="E138" i="12"/>
  <c r="H138" i="12"/>
  <c r="M138" i="16" s="1"/>
  <c r="E139" i="12"/>
  <c r="H139" i="12"/>
  <c r="M139" i="16" s="1"/>
  <c r="E140" i="12"/>
  <c r="H140" i="12"/>
  <c r="M140" i="16" s="1"/>
  <c r="E141" i="12"/>
  <c r="H141" i="12"/>
  <c r="M141" i="16" s="1"/>
  <c r="E142" i="12"/>
  <c r="H142" i="12"/>
  <c r="M142" i="16" s="1"/>
  <c r="E143" i="12"/>
  <c r="H143" i="12"/>
  <c r="M143" i="16" s="1"/>
  <c r="E144" i="12"/>
  <c r="H144" i="12"/>
  <c r="M144" i="16" s="1"/>
  <c r="E145" i="12"/>
  <c r="H145" i="12"/>
  <c r="M145" i="16" s="1"/>
  <c r="E146" i="12"/>
  <c r="H146" i="12"/>
  <c r="M146" i="16" s="1"/>
  <c r="E147" i="12"/>
  <c r="H147" i="12"/>
  <c r="M147" i="16" s="1"/>
  <c r="E148" i="12"/>
  <c r="H148" i="12"/>
  <c r="M148" i="16" s="1"/>
  <c r="E149" i="12"/>
  <c r="H149" i="12"/>
  <c r="M149" i="16" s="1"/>
  <c r="E150" i="12"/>
  <c r="H150" i="12"/>
  <c r="M150" i="16" s="1"/>
  <c r="E151" i="12"/>
  <c r="H151" i="12"/>
  <c r="M151" i="16" s="1"/>
  <c r="E152" i="12"/>
  <c r="H152" i="12"/>
  <c r="M152" i="16" s="1"/>
  <c r="E153" i="12"/>
  <c r="H153" i="12"/>
  <c r="M153" i="16" s="1"/>
  <c r="E154" i="12"/>
  <c r="H154" i="12"/>
  <c r="M154" i="16" s="1"/>
  <c r="E155" i="12"/>
  <c r="H155" i="12"/>
  <c r="M155" i="16" s="1"/>
  <c r="E156" i="12"/>
  <c r="H156" i="12"/>
  <c r="M156" i="16" s="1"/>
  <c r="E157" i="12"/>
  <c r="H157" i="12"/>
  <c r="M157" i="16" s="1"/>
  <c r="E158" i="12"/>
  <c r="H158" i="12"/>
  <c r="M158" i="16" s="1"/>
  <c r="E159" i="12"/>
  <c r="H159" i="12"/>
  <c r="M159" i="16" s="1"/>
  <c r="E160" i="12"/>
  <c r="H160" i="12"/>
  <c r="M160" i="16" s="1"/>
  <c r="E161" i="12"/>
  <c r="H161" i="12"/>
  <c r="M161" i="16" s="1"/>
  <c r="E162" i="12"/>
  <c r="H162" i="12"/>
  <c r="M162" i="16" s="1"/>
  <c r="E163" i="12"/>
  <c r="H163" i="12"/>
  <c r="M163" i="16" s="1"/>
  <c r="E164" i="12"/>
  <c r="H164" i="12"/>
  <c r="M164" i="16" s="1"/>
  <c r="E165" i="12"/>
  <c r="H165" i="12"/>
  <c r="M165" i="16" s="1"/>
  <c r="E166" i="12"/>
  <c r="H166" i="12"/>
  <c r="M166" i="16" s="1"/>
  <c r="E167" i="12"/>
  <c r="H167" i="12"/>
  <c r="M167" i="16" s="1"/>
  <c r="E168" i="12"/>
  <c r="H168" i="12"/>
  <c r="M168" i="16" s="1"/>
  <c r="E169" i="12"/>
  <c r="H169" i="12"/>
  <c r="M169" i="16" s="1"/>
  <c r="E170" i="12"/>
  <c r="H170" i="12"/>
  <c r="M170" i="16" s="1"/>
  <c r="E171" i="12"/>
  <c r="H171" i="12"/>
  <c r="M171" i="16" s="1"/>
  <c r="E172" i="12"/>
  <c r="H172" i="12"/>
  <c r="M172" i="16" s="1"/>
  <c r="E173" i="12"/>
  <c r="H173" i="12"/>
  <c r="M173" i="16" s="1"/>
  <c r="E174" i="12"/>
  <c r="H174" i="12"/>
  <c r="M174" i="16" s="1"/>
  <c r="E175" i="12"/>
  <c r="H175" i="12"/>
  <c r="M175" i="16" s="1"/>
  <c r="E176" i="12"/>
  <c r="H176" i="12"/>
  <c r="M176" i="16" s="1"/>
  <c r="E177" i="12"/>
  <c r="H177" i="12"/>
  <c r="M177" i="16" s="1"/>
  <c r="E178" i="12"/>
  <c r="H178" i="12"/>
  <c r="M178" i="16" s="1"/>
  <c r="E179" i="12"/>
  <c r="H179" i="12"/>
  <c r="M179" i="16" s="1"/>
  <c r="E180" i="12"/>
  <c r="H180" i="12"/>
  <c r="M180" i="16" s="1"/>
  <c r="E181" i="12"/>
  <c r="H181" i="12"/>
  <c r="M181" i="16" s="1"/>
  <c r="E182" i="12"/>
  <c r="H182" i="12"/>
  <c r="M182" i="16" s="1"/>
  <c r="E183" i="12"/>
  <c r="H183" i="12"/>
  <c r="M183" i="16" s="1"/>
  <c r="E184" i="12"/>
  <c r="H184" i="12"/>
  <c r="M184" i="16" s="1"/>
  <c r="E185" i="12"/>
  <c r="H185" i="12"/>
  <c r="M185" i="16" s="1"/>
  <c r="E186" i="12"/>
  <c r="H186" i="12"/>
  <c r="M186" i="16" s="1"/>
  <c r="E187" i="12"/>
  <c r="H187" i="12"/>
  <c r="M187" i="16" s="1"/>
  <c r="E188" i="12"/>
  <c r="H188" i="12"/>
  <c r="M188" i="16" s="1"/>
  <c r="E189" i="12"/>
  <c r="H189" i="12"/>
  <c r="M189" i="16" s="1"/>
  <c r="E190" i="12"/>
  <c r="H190" i="12"/>
  <c r="M190" i="16" s="1"/>
  <c r="E191" i="12"/>
  <c r="H191" i="12"/>
  <c r="M191" i="16" s="1"/>
  <c r="E192" i="12"/>
  <c r="H192" i="12"/>
  <c r="M192" i="16" s="1"/>
  <c r="E193" i="12"/>
  <c r="H193" i="12"/>
  <c r="M193" i="16" s="1"/>
  <c r="E194" i="12"/>
  <c r="H194" i="12"/>
  <c r="M194" i="16" s="1"/>
  <c r="E195" i="12"/>
  <c r="H195" i="12"/>
  <c r="M195" i="16" s="1"/>
  <c r="E196" i="12"/>
  <c r="H196" i="12"/>
  <c r="M196" i="16" s="1"/>
  <c r="E197" i="12"/>
  <c r="H197" i="12"/>
  <c r="M197" i="16" s="1"/>
  <c r="E198" i="12"/>
  <c r="H198" i="12"/>
  <c r="M198" i="16" s="1"/>
  <c r="E199" i="12"/>
  <c r="H199" i="12"/>
  <c r="M199" i="16" s="1"/>
  <c r="E200" i="12"/>
  <c r="H200" i="12"/>
  <c r="M200" i="16" s="1"/>
  <c r="E201" i="12"/>
  <c r="H201" i="12"/>
  <c r="M201" i="16" s="1"/>
  <c r="E202" i="12"/>
  <c r="H202" i="12"/>
  <c r="M202" i="16" s="1"/>
  <c r="E203" i="12"/>
  <c r="H203" i="12"/>
  <c r="M203" i="16" s="1"/>
  <c r="E204" i="12"/>
  <c r="H204" i="12"/>
  <c r="M204" i="16" s="1"/>
  <c r="E205" i="12"/>
  <c r="H205" i="12"/>
  <c r="M205" i="16" s="1"/>
  <c r="E206" i="12"/>
  <c r="H206" i="12"/>
  <c r="M206" i="16" s="1"/>
  <c r="E207" i="12"/>
  <c r="H207" i="12"/>
  <c r="M207" i="16" s="1"/>
  <c r="E208" i="12"/>
  <c r="H208" i="12"/>
  <c r="M208" i="16" s="1"/>
  <c r="E209" i="12"/>
  <c r="H209" i="12"/>
  <c r="M209" i="16" s="1"/>
  <c r="E210" i="12"/>
  <c r="H210" i="12"/>
  <c r="M210" i="16" s="1"/>
  <c r="E211" i="12"/>
  <c r="H211" i="12"/>
  <c r="M211" i="16" s="1"/>
  <c r="E212" i="12"/>
  <c r="H212" i="12"/>
  <c r="M212" i="16" s="1"/>
  <c r="E213" i="12"/>
  <c r="H213" i="12"/>
  <c r="M213" i="16" s="1"/>
  <c r="E214" i="12"/>
  <c r="H214" i="12"/>
  <c r="M214" i="16" s="1"/>
  <c r="E215" i="12"/>
  <c r="H215" i="12"/>
  <c r="M215" i="16" s="1"/>
  <c r="E216" i="12"/>
  <c r="H216" i="12"/>
  <c r="M216" i="16" s="1"/>
  <c r="E217" i="12"/>
  <c r="H217" i="12"/>
  <c r="M217" i="16" s="1"/>
  <c r="E218" i="12"/>
  <c r="H218" i="12"/>
  <c r="M218" i="16" s="1"/>
  <c r="E219" i="12"/>
  <c r="H219" i="12"/>
  <c r="M219" i="16" s="1"/>
  <c r="E220" i="12"/>
  <c r="H220" i="12"/>
  <c r="M220" i="16" s="1"/>
  <c r="E221" i="12"/>
  <c r="H221" i="12"/>
  <c r="M221" i="16" s="1"/>
  <c r="E222" i="12"/>
  <c r="H222" i="12"/>
  <c r="M222" i="16" s="1"/>
  <c r="E223" i="12"/>
  <c r="H223" i="12"/>
  <c r="M223" i="16" s="1"/>
  <c r="E224" i="12"/>
  <c r="H224" i="12"/>
  <c r="M224" i="16" s="1"/>
  <c r="E225" i="12"/>
  <c r="H225" i="12"/>
  <c r="M225" i="16" s="1"/>
  <c r="E226" i="12"/>
  <c r="H226" i="12"/>
  <c r="M226" i="16" s="1"/>
  <c r="E227" i="12"/>
  <c r="H227" i="12"/>
  <c r="M227" i="16" s="1"/>
  <c r="E228" i="12"/>
  <c r="H228" i="12"/>
  <c r="M228" i="16" s="1"/>
  <c r="E229" i="12"/>
  <c r="H229" i="12"/>
  <c r="M229" i="16" s="1"/>
  <c r="E230" i="12"/>
  <c r="H230" i="12"/>
  <c r="M230" i="16" s="1"/>
  <c r="E231" i="12"/>
  <c r="H231" i="12"/>
  <c r="M231" i="16" s="1"/>
  <c r="E232" i="12"/>
  <c r="H232" i="12"/>
  <c r="M232" i="16" s="1"/>
  <c r="E233" i="12"/>
  <c r="H233" i="12"/>
  <c r="M233" i="16" s="1"/>
  <c r="E234" i="12"/>
  <c r="H234" i="12"/>
  <c r="M234" i="16" s="1"/>
  <c r="E235" i="12"/>
  <c r="H235" i="12"/>
  <c r="M235" i="16" s="1"/>
  <c r="E236" i="12"/>
  <c r="H236" i="12"/>
  <c r="M236" i="16" s="1"/>
  <c r="E237" i="12"/>
  <c r="H237" i="12"/>
  <c r="M237" i="16" s="1"/>
  <c r="E238" i="12"/>
  <c r="H238" i="12"/>
  <c r="M238" i="16" s="1"/>
  <c r="E239" i="12"/>
  <c r="H239" i="12"/>
  <c r="M239" i="16" s="1"/>
  <c r="E240" i="12"/>
  <c r="H240" i="12"/>
  <c r="M240" i="16" s="1"/>
  <c r="E241" i="12"/>
  <c r="H241" i="12"/>
  <c r="M241" i="16" s="1"/>
  <c r="E242" i="12"/>
  <c r="H242" i="12"/>
  <c r="M242" i="16" s="1"/>
  <c r="E243" i="12"/>
  <c r="H243" i="12"/>
  <c r="M243" i="16" s="1"/>
  <c r="E244" i="12"/>
  <c r="H244" i="12"/>
  <c r="M244" i="16" s="1"/>
  <c r="E245" i="12"/>
  <c r="H245" i="12"/>
  <c r="M245" i="16" s="1"/>
  <c r="E246" i="12"/>
  <c r="H246" i="12"/>
  <c r="M246" i="16" s="1"/>
  <c r="E247" i="12"/>
  <c r="H247" i="12"/>
  <c r="M247" i="16" s="1"/>
  <c r="E248" i="12"/>
  <c r="H248" i="12"/>
  <c r="M248" i="16" s="1"/>
  <c r="E249" i="12"/>
  <c r="H249" i="12"/>
  <c r="M249" i="16" s="1"/>
  <c r="E250" i="12"/>
  <c r="H250" i="12"/>
  <c r="M250" i="16" s="1"/>
  <c r="E251" i="12"/>
  <c r="H251" i="12"/>
  <c r="M251" i="16" s="1"/>
  <c r="E252" i="12"/>
  <c r="H252" i="12"/>
  <c r="M252" i="16" s="1"/>
  <c r="E253" i="12"/>
  <c r="H253" i="12"/>
  <c r="M253" i="16" s="1"/>
  <c r="E254" i="12"/>
  <c r="H254" i="12"/>
  <c r="M254" i="16" s="1"/>
  <c r="E255" i="12"/>
  <c r="H255" i="12"/>
  <c r="M255" i="16" s="1"/>
  <c r="E256" i="12"/>
  <c r="H256" i="12"/>
  <c r="M256" i="16" s="1"/>
  <c r="E257" i="12"/>
  <c r="H257" i="12"/>
  <c r="M257" i="16" s="1"/>
  <c r="E258" i="12"/>
  <c r="H258" i="12"/>
  <c r="M258" i="16" s="1"/>
  <c r="E259" i="12"/>
  <c r="H259" i="12"/>
  <c r="M259" i="16" s="1"/>
  <c r="E260" i="12"/>
  <c r="H260" i="12"/>
  <c r="M260" i="16" s="1"/>
  <c r="E261" i="12"/>
  <c r="H261" i="12"/>
  <c r="M261" i="16" s="1"/>
  <c r="E262" i="12"/>
  <c r="H262" i="12"/>
  <c r="M262" i="16" s="1"/>
  <c r="E263" i="12"/>
  <c r="H263" i="12"/>
  <c r="M263" i="16" s="1"/>
  <c r="E264" i="12"/>
  <c r="H264" i="12"/>
  <c r="M264" i="16" s="1"/>
  <c r="E265" i="12"/>
  <c r="H265" i="12"/>
  <c r="M265" i="16" s="1"/>
  <c r="E266" i="12"/>
  <c r="H266" i="12"/>
  <c r="M266" i="16" s="1"/>
  <c r="E267" i="12"/>
  <c r="H267" i="12"/>
  <c r="M267" i="16" s="1"/>
  <c r="E268" i="12"/>
  <c r="H268" i="12"/>
  <c r="M268" i="16" s="1"/>
  <c r="E269" i="12"/>
  <c r="H269" i="12"/>
  <c r="M269" i="16" s="1"/>
  <c r="E270" i="12"/>
  <c r="H270" i="12"/>
  <c r="M270" i="16" s="1"/>
  <c r="E271" i="12"/>
  <c r="H271" i="12"/>
  <c r="M271" i="16" s="1"/>
  <c r="E272" i="12"/>
  <c r="H272" i="12"/>
  <c r="M272" i="16" s="1"/>
  <c r="E273" i="12"/>
  <c r="H273" i="12"/>
  <c r="M273" i="16" s="1"/>
  <c r="E274" i="12"/>
  <c r="H274" i="12"/>
  <c r="M274" i="16" s="1"/>
  <c r="E275" i="12"/>
  <c r="H275" i="12"/>
  <c r="M275" i="16" s="1"/>
  <c r="E276" i="12"/>
  <c r="H276" i="12"/>
  <c r="M276" i="16" s="1"/>
  <c r="E277" i="12"/>
  <c r="H277" i="12"/>
  <c r="M277" i="16" s="1"/>
  <c r="E278" i="12"/>
  <c r="H278" i="12"/>
  <c r="M278" i="16" s="1"/>
  <c r="E279" i="12"/>
  <c r="H279" i="12"/>
  <c r="M279" i="16" s="1"/>
  <c r="E280" i="12"/>
  <c r="H280" i="12"/>
  <c r="M280" i="16" s="1"/>
  <c r="E281" i="12"/>
  <c r="H281" i="12"/>
  <c r="M281" i="16" s="1"/>
  <c r="E282" i="12"/>
  <c r="H282" i="12"/>
  <c r="M282" i="16" s="1"/>
  <c r="E283" i="12"/>
  <c r="H283" i="12"/>
  <c r="M283" i="16" s="1"/>
  <c r="E284" i="12"/>
  <c r="H284" i="12"/>
  <c r="M284" i="16" s="1"/>
  <c r="E285" i="12"/>
  <c r="H285" i="12"/>
  <c r="M285" i="16" s="1"/>
  <c r="E286" i="12"/>
  <c r="H286" i="12"/>
  <c r="M286" i="16" s="1"/>
  <c r="E287" i="12"/>
  <c r="H287" i="12"/>
  <c r="M287" i="16" s="1"/>
  <c r="E288" i="12"/>
  <c r="H288" i="12"/>
  <c r="M288" i="16" s="1"/>
  <c r="E289" i="12"/>
  <c r="H289" i="12"/>
  <c r="M289" i="16" s="1"/>
  <c r="E290" i="12"/>
  <c r="H290" i="12"/>
  <c r="M290" i="16" s="1"/>
  <c r="E291" i="12"/>
  <c r="H291" i="12"/>
  <c r="M291" i="16" s="1"/>
  <c r="E292" i="12"/>
  <c r="H292" i="12"/>
  <c r="M292" i="16" s="1"/>
  <c r="E293" i="12"/>
  <c r="H293" i="12"/>
  <c r="M293" i="16" s="1"/>
  <c r="E294" i="12"/>
  <c r="H294" i="12"/>
  <c r="M294" i="16" s="1"/>
  <c r="E295" i="12"/>
  <c r="H295" i="12"/>
  <c r="M295" i="16" s="1"/>
  <c r="E296" i="12"/>
  <c r="H296" i="12"/>
  <c r="M296" i="16" s="1"/>
  <c r="E297" i="12"/>
  <c r="H297" i="12"/>
  <c r="M297" i="16" s="1"/>
  <c r="L33" i="22" s="1"/>
  <c r="O33" i="22" s="1"/>
  <c r="E298" i="12"/>
  <c r="H298" i="12"/>
  <c r="M298" i="16" s="1"/>
  <c r="E299" i="12"/>
  <c r="H299" i="12"/>
  <c r="M299" i="16" s="1"/>
  <c r="E300" i="12"/>
  <c r="H300" i="12"/>
  <c r="M300" i="16" s="1"/>
  <c r="E301" i="12"/>
  <c r="H301" i="12"/>
  <c r="M301" i="16" s="1"/>
  <c r="E302" i="12"/>
  <c r="H302" i="12"/>
  <c r="M302" i="16" s="1"/>
  <c r="E303" i="12"/>
  <c r="H303" i="12"/>
  <c r="M303" i="16" s="1"/>
  <c r="E304" i="12"/>
  <c r="H304" i="12"/>
  <c r="M304" i="16" s="1"/>
  <c r="E305" i="12"/>
  <c r="H305" i="12"/>
  <c r="M305" i="16" s="1"/>
  <c r="E306" i="12"/>
  <c r="H306" i="12"/>
  <c r="M306" i="16" s="1"/>
  <c r="E307" i="12"/>
  <c r="H307" i="12"/>
  <c r="M307" i="16" s="1"/>
  <c r="E308" i="12"/>
  <c r="H308" i="12"/>
  <c r="M308" i="16" s="1"/>
  <c r="E309" i="12"/>
  <c r="H309" i="12"/>
  <c r="M309" i="16" s="1"/>
  <c r="L34" i="22" s="1"/>
  <c r="O34" i="22" s="1"/>
  <c r="E310" i="12"/>
  <c r="H310" i="12"/>
  <c r="M310" i="16" s="1"/>
  <c r="E311" i="12"/>
  <c r="H311" i="12"/>
  <c r="M311" i="16" s="1"/>
  <c r="E312" i="12"/>
  <c r="H312" i="12"/>
  <c r="M312" i="16" s="1"/>
  <c r="E313" i="12"/>
  <c r="H313" i="12"/>
  <c r="M313" i="16" s="1"/>
  <c r="E314" i="12"/>
  <c r="H314" i="12"/>
  <c r="M314" i="16" s="1"/>
  <c r="E315" i="12"/>
  <c r="H315" i="12"/>
  <c r="M315" i="16" s="1"/>
  <c r="E316" i="12"/>
  <c r="H316" i="12"/>
  <c r="M316" i="16" s="1"/>
  <c r="E317" i="12"/>
  <c r="H317" i="12"/>
  <c r="M317" i="16" s="1"/>
  <c r="E318" i="12"/>
  <c r="H318" i="12"/>
  <c r="M318" i="16" s="1"/>
  <c r="E319" i="12"/>
  <c r="H319" i="12"/>
  <c r="M319" i="16" s="1"/>
  <c r="E320" i="12"/>
  <c r="H320" i="12"/>
  <c r="M320" i="16" s="1"/>
  <c r="E321" i="12"/>
  <c r="H321" i="12"/>
  <c r="M321" i="16" s="1"/>
  <c r="L35" i="22" s="1"/>
  <c r="O35" i="22" s="1"/>
  <c r="E322" i="12"/>
  <c r="H322" i="12"/>
  <c r="M322" i="16" s="1"/>
  <c r="E323" i="12"/>
  <c r="H323" i="12"/>
  <c r="M323" i="16" s="1"/>
  <c r="E324" i="12"/>
  <c r="H324" i="12"/>
  <c r="M324" i="16" s="1"/>
  <c r="E325" i="12"/>
  <c r="H325" i="12"/>
  <c r="M325" i="16" s="1"/>
  <c r="E326" i="12"/>
  <c r="H326" i="12"/>
  <c r="M326" i="16" s="1"/>
  <c r="E327" i="12"/>
  <c r="H327" i="12"/>
  <c r="M327" i="16" s="1"/>
  <c r="E328" i="12"/>
  <c r="H328" i="12"/>
  <c r="M328" i="16" s="1"/>
  <c r="E329" i="12"/>
  <c r="H329" i="12"/>
  <c r="M329" i="16" s="1"/>
  <c r="E330" i="12"/>
  <c r="H330" i="12"/>
  <c r="M330" i="16" s="1"/>
  <c r="E331" i="12"/>
  <c r="H331" i="12"/>
  <c r="M331" i="16" s="1"/>
  <c r="E332" i="12"/>
  <c r="H332" i="12"/>
  <c r="M332" i="16" s="1"/>
  <c r="E333" i="12"/>
  <c r="H333" i="12"/>
  <c r="M333" i="16" s="1"/>
  <c r="L36" i="22" s="1"/>
  <c r="O36" i="22" s="1"/>
  <c r="E334" i="12"/>
  <c r="H334" i="12"/>
  <c r="M334" i="16" s="1"/>
  <c r="E335" i="12"/>
  <c r="H335" i="12"/>
  <c r="M335" i="16" s="1"/>
  <c r="E336" i="12"/>
  <c r="H336" i="12"/>
  <c r="M336" i="16" s="1"/>
  <c r="E337" i="12"/>
  <c r="H337" i="12"/>
  <c r="M337" i="16" s="1"/>
  <c r="E338" i="12"/>
  <c r="H338" i="12"/>
  <c r="M338" i="16" s="1"/>
  <c r="E339" i="12"/>
  <c r="H339" i="12"/>
  <c r="M339" i="16" s="1"/>
  <c r="E340" i="12"/>
  <c r="H340" i="12"/>
  <c r="M340" i="16" s="1"/>
  <c r="E341" i="12"/>
  <c r="H341" i="12"/>
  <c r="M341" i="16" s="1"/>
  <c r="E342" i="12"/>
  <c r="H342" i="12"/>
  <c r="M342" i="16" s="1"/>
  <c r="E343" i="12"/>
  <c r="H343" i="12"/>
  <c r="M343" i="16" s="1"/>
  <c r="E344" i="12"/>
  <c r="H344" i="12"/>
  <c r="M344" i="16" s="1"/>
  <c r="E345" i="12"/>
  <c r="H345" i="12"/>
  <c r="M345" i="16" s="1"/>
  <c r="L37" i="22" s="1"/>
  <c r="O37" i="22" s="1"/>
  <c r="E346" i="12"/>
  <c r="H346" i="12"/>
  <c r="M346" i="16" s="1"/>
  <c r="E347" i="12"/>
  <c r="H347" i="12"/>
  <c r="M347" i="16" s="1"/>
  <c r="E348" i="12"/>
  <c r="H348" i="12"/>
  <c r="M348" i="16" s="1"/>
  <c r="E349" i="12"/>
  <c r="H349" i="12"/>
  <c r="M349" i="16" s="1"/>
  <c r="E350" i="12"/>
  <c r="H350" i="12"/>
  <c r="M350" i="16" s="1"/>
  <c r="E351" i="12"/>
  <c r="H351" i="12"/>
  <c r="M351" i="16" s="1"/>
  <c r="E352" i="12"/>
  <c r="H352" i="12"/>
  <c r="M352" i="16" s="1"/>
  <c r="E353" i="12"/>
  <c r="H353" i="12"/>
  <c r="M353" i="16" s="1"/>
  <c r="E354" i="12"/>
  <c r="H354" i="12"/>
  <c r="M354" i="16" s="1"/>
  <c r="E355" i="12"/>
  <c r="H355" i="12"/>
  <c r="M355" i="16" s="1"/>
  <c r="E356" i="12"/>
  <c r="H356" i="12"/>
  <c r="M356" i="16" s="1"/>
  <c r="E357" i="12"/>
  <c r="H357" i="12"/>
  <c r="M357" i="16" s="1"/>
  <c r="L38" i="22" s="1"/>
  <c r="O38" i="22" s="1"/>
  <c r="E358" i="12"/>
  <c r="H358" i="12"/>
  <c r="M358" i="16" s="1"/>
  <c r="E359" i="12"/>
  <c r="H359" i="12"/>
  <c r="M359" i="16" s="1"/>
  <c r="E360" i="12"/>
  <c r="H360" i="12"/>
  <c r="M360" i="16" s="1"/>
  <c r="E361" i="12"/>
  <c r="H361" i="12"/>
  <c r="M361" i="16" s="1"/>
  <c r="E362" i="12"/>
  <c r="H362" i="12"/>
  <c r="M362" i="16" s="1"/>
  <c r="E363" i="12"/>
  <c r="H363" i="12"/>
  <c r="M363" i="16" s="1"/>
  <c r="E364" i="12"/>
  <c r="H364" i="12"/>
  <c r="M364" i="16" s="1"/>
  <c r="E365" i="12"/>
  <c r="H365" i="12"/>
  <c r="M365" i="16" s="1"/>
  <c r="E366" i="12"/>
  <c r="H366" i="12"/>
  <c r="M366" i="16" s="1"/>
  <c r="E367" i="12"/>
  <c r="H367" i="12"/>
  <c r="M367" i="16" s="1"/>
  <c r="E368" i="12"/>
  <c r="H368" i="12"/>
  <c r="M368" i="16" s="1"/>
  <c r="E369" i="12"/>
  <c r="H369" i="12"/>
  <c r="M369" i="16" s="1"/>
  <c r="L39" i="22" s="1"/>
  <c r="O39" i="22" s="1"/>
  <c r="E370" i="12"/>
  <c r="H370" i="12"/>
  <c r="M370" i="16" s="1"/>
  <c r="E371" i="12"/>
  <c r="H371" i="12"/>
  <c r="M371" i="16" s="1"/>
  <c r="E372" i="12"/>
  <c r="H372" i="12"/>
  <c r="M372" i="16" s="1"/>
  <c r="E373" i="12"/>
  <c r="H373" i="12"/>
  <c r="M373" i="16" s="1"/>
  <c r="E374" i="12"/>
  <c r="H374" i="12"/>
  <c r="M374" i="16" s="1"/>
  <c r="E375" i="12"/>
  <c r="H375" i="12"/>
  <c r="M375" i="16" s="1"/>
  <c r="E376" i="12"/>
  <c r="H376" i="12"/>
  <c r="M376" i="16" s="1"/>
  <c r="E377" i="12"/>
  <c r="H377" i="12"/>
  <c r="M377" i="16" s="1"/>
  <c r="E378" i="12"/>
  <c r="H378" i="12"/>
  <c r="M378" i="16" s="1"/>
  <c r="E379" i="12"/>
  <c r="H379" i="12"/>
  <c r="M379" i="16" s="1"/>
  <c r="E380" i="12"/>
  <c r="H380" i="12"/>
  <c r="M380" i="16" s="1"/>
  <c r="E381" i="12"/>
  <c r="H381" i="12"/>
  <c r="M381" i="16" s="1"/>
  <c r="L40" i="22" s="1"/>
  <c r="O40" i="22" s="1"/>
  <c r="E382" i="12"/>
  <c r="H382" i="12"/>
  <c r="M382" i="16" s="1"/>
  <c r="E383" i="12"/>
  <c r="H383" i="12"/>
  <c r="M383" i="16" s="1"/>
  <c r="E384" i="12"/>
  <c r="H384" i="12"/>
  <c r="M384" i="16" s="1"/>
  <c r="E385" i="12"/>
  <c r="H385" i="12"/>
  <c r="M385" i="16" s="1"/>
  <c r="E386" i="12"/>
  <c r="H386" i="12"/>
  <c r="M386" i="16" s="1"/>
  <c r="E387" i="12"/>
  <c r="H387" i="12"/>
  <c r="M387" i="16" s="1"/>
  <c r="E388" i="12"/>
  <c r="H388" i="12"/>
  <c r="M388" i="16" s="1"/>
  <c r="E389" i="12"/>
  <c r="H389" i="12"/>
  <c r="M389" i="16" s="1"/>
  <c r="E390" i="12"/>
  <c r="H390" i="12"/>
  <c r="M390" i="16" s="1"/>
  <c r="E391" i="12"/>
  <c r="H391" i="12"/>
  <c r="M391" i="16" s="1"/>
  <c r="E392" i="12"/>
  <c r="H392" i="12"/>
  <c r="M392" i="16" s="1"/>
  <c r="E393" i="12"/>
  <c r="H393" i="12"/>
  <c r="M393" i="16" s="1"/>
  <c r="L41" i="22" s="1"/>
  <c r="O41" i="22" s="1"/>
  <c r="E394" i="12"/>
  <c r="H394" i="12"/>
  <c r="M394" i="16" s="1"/>
  <c r="E395" i="12"/>
  <c r="H395" i="12"/>
  <c r="M395" i="16" s="1"/>
  <c r="E396" i="12"/>
  <c r="H396" i="12"/>
  <c r="M396" i="16" s="1"/>
  <c r="E397" i="12"/>
  <c r="H397" i="12"/>
  <c r="M397" i="16" s="1"/>
  <c r="E398" i="12"/>
  <c r="H398" i="12"/>
  <c r="M398" i="16" s="1"/>
  <c r="E399" i="12"/>
  <c r="H399" i="12"/>
  <c r="M399" i="16" s="1"/>
  <c r="E400" i="12"/>
  <c r="H400" i="12"/>
  <c r="M400" i="16" s="1"/>
  <c r="E401" i="12"/>
  <c r="H401" i="12"/>
  <c r="M401" i="16" s="1"/>
  <c r="E402" i="12"/>
  <c r="H402" i="12"/>
  <c r="M402" i="16" s="1"/>
  <c r="E403" i="12"/>
  <c r="H403" i="12"/>
  <c r="M403" i="16" s="1"/>
  <c r="E404" i="12"/>
  <c r="H404" i="12"/>
  <c r="M404" i="16" s="1"/>
  <c r="E405" i="12"/>
  <c r="H405" i="12"/>
  <c r="M405" i="16" s="1"/>
  <c r="L42" i="22" s="1"/>
  <c r="O42" i="22" s="1"/>
  <c r="E406" i="12"/>
  <c r="H406" i="12"/>
  <c r="M406" i="16" s="1"/>
  <c r="E407" i="12"/>
  <c r="H407" i="12"/>
  <c r="M407" i="16" s="1"/>
  <c r="E408" i="12"/>
  <c r="H408" i="12"/>
  <c r="M408" i="16" s="1"/>
  <c r="E409" i="12"/>
  <c r="H409" i="12"/>
  <c r="M409" i="16" s="1"/>
  <c r="E410" i="12"/>
  <c r="H410" i="12"/>
  <c r="M410" i="16" s="1"/>
  <c r="E411" i="12"/>
  <c r="H411" i="12"/>
  <c r="M411" i="16" s="1"/>
  <c r="E412" i="12"/>
  <c r="H412" i="12"/>
  <c r="M412" i="16" s="1"/>
  <c r="E413" i="12"/>
  <c r="H413" i="12"/>
  <c r="M413" i="16" s="1"/>
  <c r="E414" i="12"/>
  <c r="H414" i="12"/>
  <c r="M414" i="16" s="1"/>
  <c r="E415" i="12"/>
  <c r="H415" i="12"/>
  <c r="M415" i="16" s="1"/>
  <c r="E416" i="12"/>
  <c r="H416" i="12"/>
  <c r="M416" i="16" s="1"/>
  <c r="E417" i="12"/>
  <c r="H417" i="12"/>
  <c r="M417" i="16" s="1"/>
  <c r="L43" i="22" s="1"/>
  <c r="O43" i="22" s="1"/>
  <c r="E418" i="12"/>
  <c r="H418" i="12"/>
  <c r="M418" i="16" s="1"/>
  <c r="E419" i="12"/>
  <c r="H419" i="12"/>
  <c r="M419" i="16" s="1"/>
  <c r="E420" i="12"/>
  <c r="H420" i="12"/>
  <c r="M420" i="16" s="1"/>
  <c r="E421" i="12"/>
  <c r="H421" i="12"/>
  <c r="M421" i="16" s="1"/>
  <c r="E422" i="12"/>
  <c r="H422" i="12"/>
  <c r="M422" i="16" s="1"/>
  <c r="E423" i="12"/>
  <c r="H423" i="12"/>
  <c r="M423" i="16" s="1"/>
  <c r="E424" i="12"/>
  <c r="H424" i="12"/>
  <c r="M424" i="16" s="1"/>
  <c r="E425" i="12"/>
  <c r="H425" i="12"/>
  <c r="M425" i="16" s="1"/>
  <c r="E426" i="12"/>
  <c r="H426" i="12"/>
  <c r="M426" i="16" s="1"/>
  <c r="E427" i="12"/>
  <c r="H427" i="12"/>
  <c r="M427" i="16" s="1"/>
  <c r="E428" i="12"/>
  <c r="H428" i="12"/>
  <c r="M428" i="16" s="1"/>
  <c r="E429" i="12"/>
  <c r="H429" i="12"/>
  <c r="M429" i="16" s="1"/>
  <c r="L44" i="22" s="1"/>
  <c r="O44" i="22" s="1"/>
  <c r="E430" i="12"/>
  <c r="H430" i="12"/>
  <c r="M430" i="16" s="1"/>
  <c r="E431" i="12"/>
  <c r="H431" i="12"/>
  <c r="M431" i="16" s="1"/>
  <c r="E432" i="12"/>
  <c r="H432" i="12"/>
  <c r="M432" i="16" s="1"/>
  <c r="E433" i="12"/>
  <c r="H433" i="12"/>
  <c r="M433" i="16" s="1"/>
  <c r="E434" i="12"/>
  <c r="H434" i="12"/>
  <c r="M434" i="16" s="1"/>
  <c r="E435" i="12"/>
  <c r="H435" i="12"/>
  <c r="M435" i="16" s="1"/>
  <c r="E436" i="12"/>
  <c r="H436" i="12"/>
  <c r="M436" i="16" s="1"/>
  <c r="E437" i="12"/>
  <c r="H437" i="12"/>
  <c r="M437" i="16" s="1"/>
  <c r="E438" i="12"/>
  <c r="H438" i="12"/>
  <c r="M438" i="16" s="1"/>
  <c r="E439" i="12"/>
  <c r="H439" i="12"/>
  <c r="M439" i="16" s="1"/>
  <c r="E440" i="12"/>
  <c r="H440" i="12"/>
  <c r="M440" i="16" s="1"/>
  <c r="E441" i="12"/>
  <c r="H441" i="12"/>
  <c r="M441" i="16" s="1"/>
  <c r="L45" i="22" s="1"/>
  <c r="O45" i="22" s="1"/>
  <c r="E442" i="12"/>
  <c r="H442" i="12"/>
  <c r="M442" i="16" s="1"/>
  <c r="E443" i="12"/>
  <c r="H443" i="12"/>
  <c r="M443" i="16" s="1"/>
  <c r="E444" i="12"/>
  <c r="H444" i="12"/>
  <c r="M444" i="16" s="1"/>
  <c r="E445" i="12"/>
  <c r="H445" i="12"/>
  <c r="M445" i="16" s="1"/>
  <c r="E446" i="12"/>
  <c r="H446" i="12"/>
  <c r="M446" i="16" s="1"/>
  <c r="E447" i="12"/>
  <c r="H447" i="12"/>
  <c r="M447" i="16" s="1"/>
  <c r="E448" i="12"/>
  <c r="H448" i="12"/>
  <c r="M448" i="16" s="1"/>
  <c r="E449" i="12"/>
  <c r="H449" i="12"/>
  <c r="M449" i="16" s="1"/>
  <c r="E450" i="12"/>
  <c r="H450" i="12"/>
  <c r="M450" i="16" s="1"/>
  <c r="E451" i="12"/>
  <c r="H451" i="12"/>
  <c r="M451" i="16" s="1"/>
  <c r="E452" i="12"/>
  <c r="H452" i="12"/>
  <c r="M452" i="16" s="1"/>
  <c r="E453" i="12"/>
  <c r="H453" i="12"/>
  <c r="M453" i="16" s="1"/>
  <c r="L46" i="22" s="1"/>
  <c r="O46" i="22" s="1"/>
  <c r="E454" i="12"/>
  <c r="H454" i="12"/>
  <c r="M454" i="16" s="1"/>
  <c r="E455" i="12"/>
  <c r="H455" i="12"/>
  <c r="M455" i="16" s="1"/>
  <c r="E456" i="12"/>
  <c r="H456" i="12"/>
  <c r="M456" i="16" s="1"/>
  <c r="E457" i="12"/>
  <c r="H457" i="12"/>
  <c r="M457" i="16" s="1"/>
  <c r="E458" i="12"/>
  <c r="H458" i="12"/>
  <c r="M458" i="16" s="1"/>
  <c r="E459" i="12"/>
  <c r="H459" i="12"/>
  <c r="M459" i="16" s="1"/>
  <c r="E460" i="12"/>
  <c r="H460" i="12"/>
  <c r="M460" i="16" s="1"/>
  <c r="E461" i="12"/>
  <c r="H461" i="12"/>
  <c r="M461" i="16" s="1"/>
  <c r="E462" i="12"/>
  <c r="H462" i="12"/>
  <c r="M462" i="16" s="1"/>
  <c r="E463" i="12"/>
  <c r="H463" i="12"/>
  <c r="M463" i="16" s="1"/>
  <c r="E464" i="12"/>
  <c r="H464" i="12"/>
  <c r="M464" i="16" s="1"/>
  <c r="E465" i="12"/>
  <c r="H465" i="12"/>
  <c r="M465" i="16" s="1"/>
  <c r="L47" i="22" s="1"/>
  <c r="O47" i="22" s="1"/>
  <c r="E466" i="12"/>
  <c r="H466" i="12"/>
  <c r="M466" i="16" s="1"/>
  <c r="E467" i="12"/>
  <c r="H467" i="12"/>
  <c r="M467" i="16" s="1"/>
  <c r="E468" i="12"/>
  <c r="H468" i="12"/>
  <c r="M468" i="16" s="1"/>
  <c r="E469" i="12"/>
  <c r="H469" i="12"/>
  <c r="M469" i="16" s="1"/>
  <c r="E470" i="12"/>
  <c r="H470" i="12"/>
  <c r="M470" i="16" s="1"/>
  <c r="E471" i="12"/>
  <c r="H471" i="12"/>
  <c r="M471" i="16" s="1"/>
  <c r="E472" i="12"/>
  <c r="H472" i="12"/>
  <c r="M472" i="16" s="1"/>
  <c r="E473" i="12"/>
  <c r="H473" i="12"/>
  <c r="M473" i="16" s="1"/>
  <c r="E474" i="12"/>
  <c r="H474" i="12"/>
  <c r="M474" i="16" s="1"/>
  <c r="E475" i="12"/>
  <c r="H475" i="12"/>
  <c r="M475" i="16" s="1"/>
  <c r="E476" i="12"/>
  <c r="H476" i="12"/>
  <c r="M476" i="16" s="1"/>
  <c r="E477" i="12"/>
  <c r="H477" i="12"/>
  <c r="M477" i="16" s="1"/>
  <c r="L48" i="22" s="1"/>
  <c r="O48" i="22" s="1"/>
  <c r="E478" i="12"/>
  <c r="H478" i="12"/>
  <c r="M478" i="16" s="1"/>
  <c r="E479" i="12"/>
  <c r="H479" i="12"/>
  <c r="M479" i="16" s="1"/>
  <c r="E480" i="12"/>
  <c r="H480" i="12"/>
  <c r="M480" i="16" s="1"/>
  <c r="E481" i="12"/>
  <c r="H481" i="12"/>
  <c r="M481" i="16" s="1"/>
  <c r="E482" i="12"/>
  <c r="H482" i="12"/>
  <c r="M482" i="16" s="1"/>
  <c r="E483" i="12"/>
  <c r="H483" i="12"/>
  <c r="M483" i="16" s="1"/>
  <c r="E484" i="12"/>
  <c r="H484" i="12"/>
  <c r="M484" i="16" s="1"/>
  <c r="E485" i="12"/>
  <c r="H485" i="12"/>
  <c r="M485" i="16" s="1"/>
  <c r="E486" i="12"/>
  <c r="H486" i="12"/>
  <c r="M486" i="16" s="1"/>
  <c r="E487" i="12"/>
  <c r="H487" i="12"/>
  <c r="M487" i="16" s="1"/>
  <c r="E488" i="12"/>
  <c r="H488" i="12"/>
  <c r="M488" i="16" s="1"/>
  <c r="E489" i="12"/>
  <c r="H489" i="12"/>
  <c r="M489" i="16" s="1"/>
  <c r="L49" i="22" s="1"/>
  <c r="O49" i="22" s="1"/>
  <c r="E490" i="12"/>
  <c r="H490" i="12"/>
  <c r="M490" i="16" s="1"/>
  <c r="E491" i="12"/>
  <c r="H491" i="12"/>
  <c r="M491" i="16" s="1"/>
  <c r="E492" i="12"/>
  <c r="H492" i="12"/>
  <c r="M492" i="16" s="1"/>
  <c r="E493" i="12"/>
  <c r="H493" i="12"/>
  <c r="M493" i="16" s="1"/>
  <c r="E494" i="12"/>
  <c r="H494" i="12"/>
  <c r="M494" i="16" s="1"/>
  <c r="E495" i="12"/>
  <c r="H495" i="12"/>
  <c r="M495" i="16" s="1"/>
  <c r="E496" i="12"/>
  <c r="H496" i="12"/>
  <c r="M496" i="16" s="1"/>
  <c r="E497" i="12"/>
  <c r="H497" i="12"/>
  <c r="M497" i="16" s="1"/>
  <c r="E498" i="12"/>
  <c r="H498" i="12"/>
  <c r="M498" i="16" s="1"/>
  <c r="E499" i="12"/>
  <c r="H499" i="12"/>
  <c r="M499" i="16" s="1"/>
  <c r="E500" i="12"/>
  <c r="H500" i="12"/>
  <c r="M500" i="16" s="1"/>
  <c r="E501" i="12"/>
  <c r="H501" i="12"/>
  <c r="M501" i="16" s="1"/>
  <c r="L50" i="22" s="1"/>
  <c r="O50" i="22" s="1"/>
  <c r="E502" i="12"/>
  <c r="H502" i="12"/>
  <c r="M502" i="16" s="1"/>
  <c r="E503" i="12"/>
  <c r="H503" i="12"/>
  <c r="M503" i="16" s="1"/>
  <c r="E504" i="12"/>
  <c r="H504" i="12"/>
  <c r="M504" i="16" s="1"/>
  <c r="E505" i="12"/>
  <c r="H505" i="12"/>
  <c r="M505" i="16" s="1"/>
  <c r="E506" i="12"/>
  <c r="H506" i="12"/>
  <c r="M506" i="16" s="1"/>
  <c r="E507" i="12"/>
  <c r="H507" i="12"/>
  <c r="M507" i="16" s="1"/>
  <c r="E508" i="12"/>
  <c r="H508" i="12"/>
  <c r="M508" i="16" s="1"/>
  <c r="E509" i="12"/>
  <c r="H509" i="12"/>
  <c r="M509" i="16" s="1"/>
  <c r="E510" i="12"/>
  <c r="H510" i="12"/>
  <c r="M510" i="16" s="1"/>
  <c r="E511" i="12"/>
  <c r="H511" i="12"/>
  <c r="M511" i="16" s="1"/>
  <c r="E512" i="12"/>
  <c r="H512" i="12"/>
  <c r="M512" i="16" s="1"/>
  <c r="E513" i="12"/>
  <c r="H513" i="12"/>
  <c r="M513" i="16" s="1"/>
  <c r="L51" i="22" s="1"/>
  <c r="O51" i="22" s="1"/>
  <c r="E514" i="12"/>
  <c r="H514" i="12"/>
  <c r="M514" i="16" s="1"/>
  <c r="E515" i="12"/>
  <c r="H515" i="12"/>
  <c r="M515" i="16" s="1"/>
  <c r="E516" i="12"/>
  <c r="H516" i="12"/>
  <c r="M516" i="16" s="1"/>
  <c r="E517" i="12"/>
  <c r="H517" i="12"/>
  <c r="M517" i="16" s="1"/>
  <c r="E518" i="12"/>
  <c r="H518" i="12"/>
  <c r="M518" i="16" s="1"/>
  <c r="E519" i="12"/>
  <c r="H519" i="12"/>
  <c r="M519" i="16" s="1"/>
  <c r="E520" i="12"/>
  <c r="H520" i="12"/>
  <c r="M520" i="16" s="1"/>
  <c r="E521" i="12"/>
  <c r="H521" i="12"/>
  <c r="M521" i="16" s="1"/>
  <c r="E522" i="12"/>
  <c r="H522" i="12"/>
  <c r="M522" i="16" s="1"/>
  <c r="E523" i="12"/>
  <c r="H523" i="12"/>
  <c r="M523" i="16" s="1"/>
  <c r="E524" i="12"/>
  <c r="H524" i="12"/>
  <c r="M524" i="16" s="1"/>
  <c r="E525" i="12"/>
  <c r="H525" i="12"/>
  <c r="M525" i="16" s="1"/>
  <c r="L52" i="22" s="1"/>
  <c r="O52" i="22" s="1"/>
  <c r="E526" i="12"/>
  <c r="H526" i="12"/>
  <c r="M526" i="16" s="1"/>
  <c r="E527" i="12"/>
  <c r="H527" i="12"/>
  <c r="M527" i="16" s="1"/>
  <c r="E528" i="12"/>
  <c r="H528" i="12"/>
  <c r="M528" i="16" s="1"/>
  <c r="E529" i="12"/>
  <c r="H529" i="12"/>
  <c r="M529" i="16" s="1"/>
  <c r="E530" i="12"/>
  <c r="H530" i="12"/>
  <c r="M530" i="16" s="1"/>
  <c r="E531" i="12"/>
  <c r="H531" i="12"/>
  <c r="M531" i="16" s="1"/>
  <c r="E532" i="12"/>
  <c r="H532" i="12"/>
  <c r="M532" i="16" s="1"/>
  <c r="E533" i="12"/>
  <c r="H533" i="12"/>
  <c r="M533" i="16" s="1"/>
  <c r="E534" i="12"/>
  <c r="H534" i="12"/>
  <c r="M534" i="16" s="1"/>
  <c r="E535" i="12"/>
  <c r="H535" i="12"/>
  <c r="M535" i="16" s="1"/>
  <c r="E536" i="12"/>
  <c r="H536" i="12"/>
  <c r="M536" i="16" s="1"/>
  <c r="E537" i="12"/>
  <c r="H537" i="12"/>
  <c r="M537" i="16" s="1"/>
  <c r="L53" i="22" s="1"/>
  <c r="O53" i="22" s="1"/>
  <c r="E538" i="12"/>
  <c r="H538" i="12"/>
  <c r="M538" i="16" s="1"/>
  <c r="E539" i="12"/>
  <c r="H539" i="12"/>
  <c r="M539" i="16" s="1"/>
  <c r="E540" i="12"/>
  <c r="H540" i="12"/>
  <c r="M540" i="16" s="1"/>
  <c r="E541" i="12"/>
  <c r="H541" i="12"/>
  <c r="M541" i="16" s="1"/>
  <c r="E542" i="12"/>
  <c r="H542" i="12"/>
  <c r="M542" i="16" s="1"/>
  <c r="E543" i="12"/>
  <c r="H543" i="12"/>
  <c r="M543" i="16" s="1"/>
  <c r="E544" i="12"/>
  <c r="H544" i="12"/>
  <c r="M544" i="16" s="1"/>
  <c r="E545" i="12"/>
  <c r="H545" i="12"/>
  <c r="M545" i="16" s="1"/>
  <c r="E546" i="12"/>
  <c r="H546" i="12"/>
  <c r="M546" i="16" s="1"/>
  <c r="E547" i="12"/>
  <c r="H547" i="12"/>
  <c r="M547" i="16" s="1"/>
  <c r="E548" i="12"/>
  <c r="H548" i="12"/>
  <c r="M548" i="16" s="1"/>
  <c r="E549" i="12"/>
  <c r="H549" i="12"/>
  <c r="M549" i="16" s="1"/>
  <c r="L54" i="22" s="1"/>
  <c r="O54" i="22" s="1"/>
  <c r="E550" i="12"/>
  <c r="H550" i="12"/>
  <c r="M550" i="16" s="1"/>
  <c r="E551" i="12"/>
  <c r="H551" i="12"/>
  <c r="M551" i="16" s="1"/>
  <c r="E552" i="12"/>
  <c r="H552" i="12"/>
  <c r="M552" i="16" s="1"/>
  <c r="E553" i="12"/>
  <c r="H553" i="12"/>
  <c r="M553" i="16" s="1"/>
  <c r="E554" i="12"/>
  <c r="H554" i="12"/>
  <c r="M554" i="16" s="1"/>
  <c r="E555" i="12"/>
  <c r="H555" i="12"/>
  <c r="M555" i="16" s="1"/>
  <c r="E556" i="12"/>
  <c r="H556" i="12"/>
  <c r="M556" i="16" s="1"/>
  <c r="E557" i="12"/>
  <c r="H557" i="12"/>
  <c r="M557" i="16" s="1"/>
  <c r="E558" i="12"/>
  <c r="H558" i="12"/>
  <c r="M558" i="16" s="1"/>
  <c r="E559" i="12"/>
  <c r="H559" i="12"/>
  <c r="M559" i="16" s="1"/>
  <c r="E560" i="12"/>
  <c r="H560" i="12"/>
  <c r="M560" i="16" s="1"/>
  <c r="E561" i="12"/>
  <c r="H561" i="12"/>
  <c r="M561" i="16" s="1"/>
  <c r="L55" i="22" s="1"/>
  <c r="O55" i="22" s="1"/>
  <c r="E562" i="12"/>
  <c r="H562" i="12"/>
  <c r="M562" i="16" s="1"/>
  <c r="E563" i="12"/>
  <c r="H563" i="12"/>
  <c r="M563" i="16" s="1"/>
  <c r="E564" i="12"/>
  <c r="H564" i="12"/>
  <c r="M564" i="16" s="1"/>
  <c r="E565" i="12"/>
  <c r="H565" i="12"/>
  <c r="M565" i="16" s="1"/>
  <c r="E566" i="12"/>
  <c r="H566" i="12"/>
  <c r="M566" i="16" s="1"/>
  <c r="E567" i="12"/>
  <c r="H567" i="12"/>
  <c r="M567" i="16" s="1"/>
  <c r="E568" i="12"/>
  <c r="H568" i="12"/>
  <c r="M568" i="16" s="1"/>
  <c r="E569" i="12"/>
  <c r="H569" i="12"/>
  <c r="M569" i="16" s="1"/>
  <c r="E570" i="12"/>
  <c r="H570" i="12"/>
  <c r="M570" i="16" s="1"/>
  <c r="E571" i="12"/>
  <c r="H571" i="12"/>
  <c r="M571" i="16" s="1"/>
  <c r="E572" i="12"/>
  <c r="H572" i="12"/>
  <c r="M572" i="16" s="1"/>
  <c r="E573" i="12"/>
  <c r="H573" i="12"/>
  <c r="M573" i="16" s="1"/>
  <c r="L56" i="22" s="1"/>
  <c r="O56" i="22" s="1"/>
  <c r="E574" i="12"/>
  <c r="H574" i="12"/>
  <c r="M574" i="16" s="1"/>
  <c r="E575" i="12"/>
  <c r="H575" i="12"/>
  <c r="M575" i="16" s="1"/>
  <c r="E576" i="12"/>
  <c r="H576" i="12"/>
  <c r="M576" i="16" s="1"/>
  <c r="E577" i="12"/>
  <c r="H577" i="12"/>
  <c r="M577" i="16" s="1"/>
  <c r="E578" i="12"/>
  <c r="H578" i="12"/>
  <c r="M578" i="16" s="1"/>
  <c r="E579" i="12"/>
  <c r="H579" i="12"/>
  <c r="M579" i="16" s="1"/>
  <c r="E580" i="12"/>
  <c r="H580" i="12"/>
  <c r="M580" i="16" s="1"/>
  <c r="E581" i="12"/>
  <c r="H581" i="12"/>
  <c r="M581" i="16" s="1"/>
  <c r="E582" i="12"/>
  <c r="H582" i="12"/>
  <c r="M582" i="16" s="1"/>
  <c r="E583" i="12"/>
  <c r="H583" i="12"/>
  <c r="M583" i="16" s="1"/>
  <c r="E584" i="12"/>
  <c r="H584" i="12"/>
  <c r="M584" i="16" s="1"/>
  <c r="E585" i="12"/>
  <c r="H585" i="12"/>
  <c r="M585" i="16" s="1"/>
  <c r="L57" i="22" s="1"/>
  <c r="O57" i="22" s="1"/>
  <c r="E586" i="12"/>
  <c r="H586" i="12"/>
  <c r="M586" i="16" s="1"/>
  <c r="E587" i="12"/>
  <c r="H587" i="12"/>
  <c r="M587" i="16" s="1"/>
  <c r="E588" i="12"/>
  <c r="H588" i="12"/>
  <c r="M588" i="16" s="1"/>
  <c r="E589" i="12"/>
  <c r="H589" i="12"/>
  <c r="M589" i="16" s="1"/>
  <c r="E590" i="12"/>
  <c r="H590" i="12"/>
  <c r="M590" i="16" s="1"/>
  <c r="E591" i="12"/>
  <c r="H591" i="12"/>
  <c r="M591" i="16" s="1"/>
  <c r="E592" i="12"/>
  <c r="H592" i="12"/>
  <c r="M592" i="16" s="1"/>
  <c r="E593" i="12"/>
  <c r="H593" i="12"/>
  <c r="M593" i="16" s="1"/>
  <c r="E594" i="12"/>
  <c r="H594" i="12"/>
  <c r="M594" i="16" s="1"/>
  <c r="E595" i="12"/>
  <c r="H595" i="12"/>
  <c r="M595" i="16" s="1"/>
  <c r="E596" i="12"/>
  <c r="H596" i="12"/>
  <c r="M596" i="16" s="1"/>
  <c r="E597" i="12"/>
  <c r="H597" i="12"/>
  <c r="M597" i="16" s="1"/>
  <c r="L58" i="22" s="1"/>
  <c r="O58" i="22" s="1"/>
  <c r="E598" i="12"/>
  <c r="H598" i="12"/>
  <c r="M598" i="16" s="1"/>
  <c r="E599" i="12"/>
  <c r="H599" i="12"/>
  <c r="M599" i="16" s="1"/>
  <c r="E600" i="12"/>
  <c r="H600" i="12"/>
  <c r="M600" i="16" s="1"/>
  <c r="E601" i="12"/>
  <c r="H601" i="12"/>
  <c r="M601" i="16" s="1"/>
  <c r="E602" i="12"/>
  <c r="H602" i="12"/>
  <c r="M602" i="16" s="1"/>
  <c r="E603" i="12"/>
  <c r="H603" i="12"/>
  <c r="M603" i="16" s="1"/>
  <c r="E604" i="12"/>
  <c r="H604" i="12"/>
  <c r="M604" i="16" s="1"/>
  <c r="E605" i="12"/>
  <c r="H605" i="12"/>
  <c r="M605" i="16" s="1"/>
  <c r="E606" i="12"/>
  <c r="H606" i="12"/>
  <c r="M606" i="16" s="1"/>
  <c r="E607" i="12"/>
  <c r="H607" i="12"/>
  <c r="M607" i="16" s="1"/>
  <c r="E608" i="12"/>
  <c r="H608" i="12"/>
  <c r="M608" i="16" s="1"/>
  <c r="E609" i="12"/>
  <c r="H609" i="12"/>
  <c r="M609" i="16" s="1"/>
  <c r="L59" i="22" s="1"/>
  <c r="O59" i="22" s="1"/>
  <c r="E610" i="12"/>
  <c r="H610" i="12"/>
  <c r="M610" i="16" s="1"/>
  <c r="E611" i="12"/>
  <c r="H611" i="12"/>
  <c r="M611" i="16" s="1"/>
  <c r="E612" i="12"/>
  <c r="H612" i="12"/>
  <c r="M612" i="16" s="1"/>
  <c r="E613" i="12"/>
  <c r="H613" i="12"/>
  <c r="M613" i="16" s="1"/>
  <c r="E614" i="12"/>
  <c r="H614" i="12"/>
  <c r="M614" i="16" s="1"/>
  <c r="E615" i="12"/>
  <c r="H615" i="12"/>
  <c r="M615" i="16" s="1"/>
  <c r="E616" i="12"/>
  <c r="H616" i="12"/>
  <c r="M616" i="16" s="1"/>
  <c r="E617" i="12"/>
  <c r="H617" i="12"/>
  <c r="M617" i="16" s="1"/>
  <c r="E618" i="12"/>
  <c r="H618" i="12"/>
  <c r="M618" i="16" s="1"/>
  <c r="E619" i="12"/>
  <c r="H619" i="12"/>
  <c r="M619" i="16" s="1"/>
  <c r="E620" i="12"/>
  <c r="H620" i="12"/>
  <c r="M620" i="16" s="1"/>
  <c r="E621" i="12"/>
  <c r="H621" i="12"/>
  <c r="M621" i="16" s="1"/>
  <c r="L60" i="22" s="1"/>
  <c r="O60" i="22" s="1"/>
  <c r="E622" i="12"/>
  <c r="H622" i="12"/>
  <c r="M622" i="16" s="1"/>
  <c r="E623" i="12"/>
  <c r="H623" i="12"/>
  <c r="M623" i="16" s="1"/>
  <c r="E624" i="12"/>
  <c r="H624" i="12"/>
  <c r="M624" i="16" s="1"/>
  <c r="E625" i="12"/>
  <c r="H625" i="12"/>
  <c r="M625" i="16" s="1"/>
  <c r="E626" i="12"/>
  <c r="H626" i="12"/>
  <c r="M626" i="16" s="1"/>
  <c r="E627" i="12"/>
  <c r="H627" i="12"/>
  <c r="M627" i="16" s="1"/>
  <c r="E628" i="12"/>
  <c r="H628" i="12"/>
  <c r="M628" i="16" s="1"/>
  <c r="E629" i="12"/>
  <c r="H629" i="12"/>
  <c r="M629" i="16" s="1"/>
  <c r="E630" i="12"/>
  <c r="H630" i="12"/>
  <c r="M630" i="16" s="1"/>
  <c r="E631" i="12"/>
  <c r="H631" i="12"/>
  <c r="M631" i="16" s="1"/>
  <c r="E632" i="12"/>
  <c r="H632" i="12"/>
  <c r="M632" i="16" s="1"/>
  <c r="E633" i="12"/>
  <c r="H633" i="12"/>
  <c r="M633" i="16" s="1"/>
  <c r="L61" i="22" s="1"/>
  <c r="O61" i="22" s="1"/>
  <c r="E634" i="12"/>
  <c r="H634" i="12"/>
  <c r="M634" i="16" s="1"/>
  <c r="E635" i="12"/>
  <c r="H635" i="12"/>
  <c r="M635" i="16" s="1"/>
  <c r="E636" i="12"/>
  <c r="H636" i="12"/>
  <c r="M636" i="16" s="1"/>
  <c r="E637" i="12"/>
  <c r="H637" i="12"/>
  <c r="M637" i="16" s="1"/>
  <c r="E638" i="12"/>
  <c r="H638" i="12"/>
  <c r="M638" i="16" s="1"/>
  <c r="E639" i="12"/>
  <c r="H639" i="12"/>
  <c r="M639" i="16" s="1"/>
  <c r="E640" i="12"/>
  <c r="H640" i="12"/>
  <c r="M640" i="16" s="1"/>
  <c r="E641" i="12"/>
  <c r="H641" i="12"/>
  <c r="M641" i="16" s="1"/>
  <c r="E642" i="12"/>
  <c r="H642" i="12"/>
  <c r="M642" i="16" s="1"/>
  <c r="E643" i="12"/>
  <c r="H643" i="12"/>
  <c r="M643" i="16" s="1"/>
  <c r="E644" i="12"/>
  <c r="H644" i="12"/>
  <c r="M644" i="16" s="1"/>
  <c r="E645" i="12"/>
  <c r="H645" i="12"/>
  <c r="M645" i="16" s="1"/>
  <c r="L62" i="22" s="1"/>
  <c r="O62" i="22" s="1"/>
  <c r="E646" i="12"/>
  <c r="H646" i="12"/>
  <c r="M646" i="16" s="1"/>
  <c r="E647" i="12"/>
  <c r="H647" i="12"/>
  <c r="M647" i="16" s="1"/>
  <c r="E648" i="12"/>
  <c r="H648" i="12"/>
  <c r="M648" i="16" s="1"/>
  <c r="E649" i="12"/>
  <c r="H649" i="12"/>
  <c r="M649" i="16" s="1"/>
  <c r="E650" i="12"/>
  <c r="H650" i="12"/>
  <c r="M650" i="16" s="1"/>
  <c r="E651" i="12"/>
  <c r="H651" i="12"/>
  <c r="M651" i="16" s="1"/>
  <c r="E652" i="12"/>
  <c r="H652" i="12"/>
  <c r="M652" i="16" s="1"/>
  <c r="E653" i="12"/>
  <c r="H653" i="12"/>
  <c r="M653" i="16" s="1"/>
  <c r="E654" i="12"/>
  <c r="H654" i="12"/>
  <c r="M654" i="16" s="1"/>
  <c r="E655" i="12"/>
  <c r="H655" i="12"/>
  <c r="M655" i="16" s="1"/>
  <c r="E656" i="12"/>
  <c r="H656" i="12"/>
  <c r="M656" i="16" s="1"/>
  <c r="E657" i="12"/>
  <c r="H657" i="12"/>
  <c r="M657" i="16" s="1"/>
  <c r="L63" i="22" s="1"/>
  <c r="O63" i="22" s="1"/>
  <c r="E658" i="12"/>
  <c r="H658" i="12"/>
  <c r="M658" i="16" s="1"/>
  <c r="E659" i="12"/>
  <c r="H659" i="12"/>
  <c r="M659" i="16" s="1"/>
  <c r="E660" i="12"/>
  <c r="H660" i="12"/>
  <c r="M660" i="16" s="1"/>
  <c r="E661" i="12"/>
  <c r="H661" i="12"/>
  <c r="M661" i="16" s="1"/>
  <c r="E662" i="12"/>
  <c r="H662" i="12"/>
  <c r="M662" i="16" s="1"/>
  <c r="E663" i="12"/>
  <c r="H663" i="12"/>
  <c r="M663" i="16" s="1"/>
  <c r="E664" i="12"/>
  <c r="H664" i="12"/>
  <c r="M664" i="16" s="1"/>
  <c r="E665" i="12"/>
  <c r="H665" i="12"/>
  <c r="M665" i="16" s="1"/>
  <c r="E666" i="12"/>
  <c r="H666" i="12"/>
  <c r="M666" i="16" s="1"/>
  <c r="E667" i="12"/>
  <c r="H667" i="12"/>
  <c r="M667" i="16" s="1"/>
  <c r="E668" i="12"/>
  <c r="H668" i="12"/>
  <c r="M668" i="16" s="1"/>
  <c r="E669" i="12"/>
  <c r="H669" i="12"/>
  <c r="M669" i="16" s="1"/>
  <c r="L64" i="22" s="1"/>
  <c r="O64" i="22" s="1"/>
  <c r="E670" i="12"/>
  <c r="H670" i="12"/>
  <c r="M670" i="16" s="1"/>
  <c r="E671" i="12"/>
  <c r="H671" i="12"/>
  <c r="M671" i="16" s="1"/>
  <c r="E672" i="12"/>
  <c r="H672" i="12"/>
  <c r="M672" i="16" s="1"/>
  <c r="E673" i="12"/>
  <c r="H673" i="12"/>
  <c r="M673" i="16" s="1"/>
  <c r="E674" i="12"/>
  <c r="H674" i="12"/>
  <c r="M674" i="16" s="1"/>
  <c r="E675" i="12"/>
  <c r="H675" i="12"/>
  <c r="M675" i="16" s="1"/>
  <c r="E676" i="12"/>
  <c r="H676" i="12"/>
  <c r="M676" i="16" s="1"/>
  <c r="E677" i="12"/>
  <c r="H677" i="12"/>
  <c r="M677" i="16" s="1"/>
  <c r="E678" i="12"/>
  <c r="H678" i="12"/>
  <c r="M678" i="16" s="1"/>
  <c r="E679" i="12"/>
  <c r="H679" i="12"/>
  <c r="M679" i="16" s="1"/>
  <c r="E680" i="12"/>
  <c r="H680" i="12"/>
  <c r="M680" i="16" s="1"/>
  <c r="E681" i="12"/>
  <c r="H681" i="12"/>
  <c r="M681" i="16" s="1"/>
  <c r="L65" i="22" s="1"/>
  <c r="O65" i="22" s="1"/>
  <c r="E682" i="12"/>
  <c r="H682" i="12"/>
  <c r="M682" i="16" s="1"/>
  <c r="E683" i="12"/>
  <c r="H683" i="12"/>
  <c r="M683" i="16" s="1"/>
  <c r="E684" i="12"/>
  <c r="H684" i="12"/>
  <c r="M684" i="16" s="1"/>
  <c r="E685" i="12"/>
  <c r="H685" i="12"/>
  <c r="M685" i="16" s="1"/>
  <c r="E686" i="12"/>
  <c r="H686" i="12"/>
  <c r="M686" i="16" s="1"/>
  <c r="E687" i="12"/>
  <c r="H687" i="12"/>
  <c r="M687" i="16" s="1"/>
  <c r="E688" i="12"/>
  <c r="H688" i="12"/>
  <c r="M688" i="16" s="1"/>
  <c r="E689" i="12"/>
  <c r="H689" i="12"/>
  <c r="M689" i="16" s="1"/>
  <c r="E690" i="12"/>
  <c r="H690" i="12"/>
  <c r="M690" i="16" s="1"/>
  <c r="E691" i="12"/>
  <c r="H691" i="12"/>
  <c r="M691" i="16" s="1"/>
  <c r="E692" i="12"/>
  <c r="H692" i="12"/>
  <c r="M692" i="16" s="1"/>
  <c r="E693" i="12"/>
  <c r="H693" i="12"/>
  <c r="M693" i="16" s="1"/>
  <c r="L66" i="22" s="1"/>
  <c r="O66" i="22" s="1"/>
  <c r="E694" i="12"/>
  <c r="H694" i="12"/>
  <c r="M694" i="16" s="1"/>
  <c r="E695" i="12"/>
  <c r="H695" i="12"/>
  <c r="M695" i="16" s="1"/>
  <c r="E696" i="12"/>
  <c r="H696" i="12"/>
  <c r="M696" i="16" s="1"/>
  <c r="E697" i="12"/>
  <c r="H697" i="12"/>
  <c r="M697" i="16" s="1"/>
  <c r="E698" i="12"/>
  <c r="H698" i="12"/>
  <c r="M698" i="16" s="1"/>
  <c r="E699" i="12"/>
  <c r="H699" i="12"/>
  <c r="M699" i="16" s="1"/>
  <c r="E700" i="12"/>
  <c r="H700" i="12"/>
  <c r="M700" i="16" s="1"/>
  <c r="E701" i="12"/>
  <c r="H701" i="12"/>
  <c r="M701" i="16" s="1"/>
  <c r="E702" i="12"/>
  <c r="H702" i="12"/>
  <c r="M702" i="16" s="1"/>
  <c r="E703" i="12"/>
  <c r="H703" i="12"/>
  <c r="M703" i="16" s="1"/>
  <c r="E704" i="12"/>
  <c r="H704" i="12"/>
  <c r="M704" i="16" s="1"/>
  <c r="E705" i="12"/>
  <c r="H705" i="12"/>
  <c r="M705" i="16" s="1"/>
  <c r="L67" i="22" s="1"/>
  <c r="O67" i="22" s="1"/>
  <c r="E706" i="12"/>
  <c r="H706" i="12"/>
  <c r="M706" i="16" s="1"/>
  <c r="E707" i="12"/>
  <c r="H707" i="12"/>
  <c r="M707" i="16" s="1"/>
  <c r="E708" i="12"/>
  <c r="H708" i="12"/>
  <c r="M708" i="16" s="1"/>
  <c r="E709" i="12"/>
  <c r="H709" i="12"/>
  <c r="M709" i="16" s="1"/>
  <c r="E710" i="12"/>
  <c r="H710" i="12"/>
  <c r="M710" i="16" s="1"/>
  <c r="E711" i="12"/>
  <c r="H711" i="12"/>
  <c r="M711" i="16" s="1"/>
  <c r="E712" i="12"/>
  <c r="H712" i="12"/>
  <c r="M712" i="16" s="1"/>
  <c r="E713" i="12"/>
  <c r="H713" i="12"/>
  <c r="M713" i="16" s="1"/>
  <c r="E714" i="12"/>
  <c r="H714" i="12"/>
  <c r="M714" i="16" s="1"/>
  <c r="E715" i="12"/>
  <c r="H715" i="12"/>
  <c r="M715" i="16" s="1"/>
  <c r="E716" i="12"/>
  <c r="H716" i="12"/>
  <c r="M716" i="16" s="1"/>
  <c r="E717" i="12"/>
  <c r="H717" i="12"/>
  <c r="M717" i="16" s="1"/>
  <c r="L68" i="22" s="1"/>
  <c r="O68" i="22" s="1"/>
  <c r="E718" i="12"/>
  <c r="H718" i="12"/>
  <c r="M718" i="16" s="1"/>
  <c r="E719" i="12"/>
  <c r="H719" i="12"/>
  <c r="M719" i="16" s="1"/>
  <c r="E720" i="12"/>
  <c r="H720" i="12"/>
  <c r="M720" i="16" s="1"/>
  <c r="E721" i="12"/>
  <c r="H721" i="12"/>
  <c r="M721" i="16" s="1"/>
  <c r="E722" i="12"/>
  <c r="H722" i="12"/>
  <c r="M722" i="16" s="1"/>
  <c r="E723" i="12"/>
  <c r="H723" i="12"/>
  <c r="M723" i="16" s="1"/>
  <c r="E724" i="12"/>
  <c r="H724" i="12"/>
  <c r="M724" i="16" s="1"/>
  <c r="E725" i="12"/>
  <c r="H725" i="12"/>
  <c r="M725" i="16" s="1"/>
  <c r="E726" i="12"/>
  <c r="H726" i="12"/>
  <c r="M726" i="16" s="1"/>
  <c r="E727" i="12"/>
  <c r="H727" i="12"/>
  <c r="M727" i="16" s="1"/>
  <c r="E728" i="12"/>
  <c r="H728" i="12"/>
  <c r="M728" i="16" s="1"/>
  <c r="E729" i="12"/>
  <c r="H729" i="12"/>
  <c r="M729" i="16" s="1"/>
  <c r="L69" i="22" s="1"/>
  <c r="O69" i="22" s="1"/>
  <c r="E730" i="12"/>
  <c r="H730" i="12"/>
  <c r="M730" i="16" s="1"/>
  <c r="E731" i="12"/>
  <c r="H731" i="12"/>
  <c r="M731" i="16" s="1"/>
  <c r="E732" i="12"/>
  <c r="H732" i="12"/>
  <c r="M732" i="16" s="1"/>
  <c r="E733" i="12"/>
  <c r="H733" i="12"/>
  <c r="M733" i="16" s="1"/>
  <c r="E734" i="12"/>
  <c r="H734" i="12"/>
  <c r="M734" i="16" s="1"/>
  <c r="E735" i="12"/>
  <c r="H735" i="12"/>
  <c r="M735" i="16" s="1"/>
  <c r="E736" i="12"/>
  <c r="H736" i="12"/>
  <c r="M736" i="16" s="1"/>
  <c r="E737" i="12"/>
  <c r="H737" i="12"/>
  <c r="M737" i="16" s="1"/>
  <c r="E738" i="12"/>
  <c r="H738" i="12"/>
  <c r="M738" i="16" s="1"/>
  <c r="E739" i="12"/>
  <c r="H739" i="12"/>
  <c r="M739" i="16" s="1"/>
  <c r="E740" i="12"/>
  <c r="H740" i="12"/>
  <c r="M740" i="16" s="1"/>
  <c r="E741" i="12"/>
  <c r="H741" i="12"/>
  <c r="M741" i="16" s="1"/>
  <c r="L70" i="22" s="1"/>
  <c r="O70" i="22" s="1"/>
  <c r="E742" i="12"/>
  <c r="H742" i="12"/>
  <c r="M742" i="16" s="1"/>
  <c r="E743" i="12"/>
  <c r="H743" i="12"/>
  <c r="M743" i="16" s="1"/>
  <c r="E744" i="12"/>
  <c r="H744" i="12"/>
  <c r="M744" i="16" s="1"/>
  <c r="E745" i="12"/>
  <c r="H745" i="12"/>
  <c r="M745" i="16" s="1"/>
  <c r="E746" i="12"/>
  <c r="H746" i="12"/>
  <c r="M746" i="16" s="1"/>
  <c r="E747" i="12"/>
  <c r="H747" i="12"/>
  <c r="M747" i="16" s="1"/>
  <c r="E748" i="12"/>
  <c r="H748" i="12"/>
  <c r="M748" i="16" s="1"/>
  <c r="E749" i="12"/>
  <c r="H749" i="12"/>
  <c r="M749" i="16" s="1"/>
  <c r="E750" i="12"/>
  <c r="H750" i="12"/>
  <c r="M750" i="16" s="1"/>
  <c r="E751" i="12"/>
  <c r="H751" i="12"/>
  <c r="M751" i="16" s="1"/>
  <c r="E752" i="12"/>
  <c r="H752" i="12"/>
  <c r="M752" i="16" s="1"/>
  <c r="E753" i="12"/>
  <c r="H753" i="12"/>
  <c r="M753" i="16" s="1"/>
  <c r="L71" i="22" s="1"/>
  <c r="O71" i="22" s="1"/>
  <c r="E754" i="12"/>
  <c r="H754" i="12"/>
  <c r="M754" i="16" s="1"/>
  <c r="E755" i="12"/>
  <c r="H755" i="12"/>
  <c r="M755" i="16" s="1"/>
  <c r="E756" i="12"/>
  <c r="H756" i="12"/>
  <c r="M756" i="16" s="1"/>
  <c r="E757" i="12"/>
  <c r="H757" i="12"/>
  <c r="M757" i="16" s="1"/>
  <c r="E758" i="12"/>
  <c r="H758" i="12"/>
  <c r="M758" i="16" s="1"/>
  <c r="E759" i="12"/>
  <c r="H759" i="12"/>
  <c r="M759" i="16" s="1"/>
  <c r="E760" i="12"/>
  <c r="H760" i="12"/>
  <c r="M760" i="16" s="1"/>
  <c r="E761" i="12"/>
  <c r="H761" i="12"/>
  <c r="M761" i="16" s="1"/>
  <c r="E762" i="12"/>
  <c r="H762" i="12"/>
  <c r="M762" i="16" s="1"/>
  <c r="E763" i="12"/>
  <c r="H763" i="12"/>
  <c r="M763" i="16" s="1"/>
  <c r="E764" i="12"/>
  <c r="H764" i="12"/>
  <c r="M764" i="16" s="1"/>
  <c r="E765" i="12"/>
  <c r="H765" i="12"/>
  <c r="M765" i="16" s="1"/>
  <c r="L72" i="22" s="1"/>
  <c r="O72" i="22" s="1"/>
  <c r="E766" i="12"/>
  <c r="H766" i="12"/>
  <c r="M766" i="16" s="1"/>
  <c r="E767" i="12"/>
  <c r="H767" i="12"/>
  <c r="M767" i="16" s="1"/>
  <c r="E768" i="12"/>
  <c r="H768" i="12"/>
  <c r="M768" i="16" s="1"/>
  <c r="E769" i="12"/>
  <c r="H769" i="12"/>
  <c r="M769" i="16" s="1"/>
  <c r="E770" i="12"/>
  <c r="H770" i="12"/>
  <c r="M770" i="16" s="1"/>
  <c r="E771" i="12"/>
  <c r="H771" i="12"/>
  <c r="M771" i="16" s="1"/>
  <c r="E772" i="12"/>
  <c r="H772" i="12"/>
  <c r="M772" i="16" s="1"/>
  <c r="E773" i="12"/>
  <c r="H773" i="12"/>
  <c r="M773" i="16" s="1"/>
  <c r="E774" i="12"/>
  <c r="H774" i="12"/>
  <c r="M774" i="16" s="1"/>
  <c r="E775" i="12"/>
  <c r="H775" i="12"/>
  <c r="M775" i="16" s="1"/>
  <c r="E776" i="12"/>
  <c r="H776" i="12"/>
  <c r="M776" i="16" s="1"/>
  <c r="E777" i="12"/>
  <c r="H777" i="12"/>
  <c r="M777" i="16" s="1"/>
  <c r="L73" i="22" s="1"/>
  <c r="O73" i="22" s="1"/>
  <c r="E778" i="12"/>
  <c r="H778" i="12"/>
  <c r="M778" i="16" s="1"/>
  <c r="E779" i="12"/>
  <c r="H779" i="12"/>
  <c r="M779" i="16" s="1"/>
  <c r="E780" i="12"/>
  <c r="H780" i="12"/>
  <c r="M780" i="16" s="1"/>
  <c r="E781" i="12"/>
  <c r="H781" i="12"/>
  <c r="M781" i="16" s="1"/>
  <c r="E782" i="12"/>
  <c r="H782" i="12"/>
  <c r="M782" i="16" s="1"/>
  <c r="E783" i="12"/>
  <c r="H783" i="12"/>
  <c r="M783" i="16" s="1"/>
  <c r="E784" i="12"/>
  <c r="H784" i="12"/>
  <c r="M784" i="16" s="1"/>
  <c r="E785" i="12"/>
  <c r="H785" i="12"/>
  <c r="M785" i="16" s="1"/>
  <c r="E786" i="12"/>
  <c r="H786" i="12"/>
  <c r="M786" i="16" s="1"/>
  <c r="E787" i="12"/>
  <c r="H787" i="12"/>
  <c r="M787" i="16" s="1"/>
  <c r="E788" i="12"/>
  <c r="H788" i="12"/>
  <c r="M788" i="16" s="1"/>
  <c r="E789" i="12"/>
  <c r="H789" i="12"/>
  <c r="M789" i="16" s="1"/>
  <c r="L74" i="22" s="1"/>
  <c r="O74" i="22" s="1"/>
  <c r="E790" i="12"/>
  <c r="H790" i="12"/>
  <c r="M790" i="16" s="1"/>
  <c r="E791" i="12"/>
  <c r="H791" i="12"/>
  <c r="M791" i="16" s="1"/>
  <c r="E792" i="12"/>
  <c r="H792" i="12"/>
  <c r="M792" i="16" s="1"/>
  <c r="E793" i="12"/>
  <c r="H793" i="12"/>
  <c r="M793" i="16" s="1"/>
  <c r="E794" i="12"/>
  <c r="H794" i="12"/>
  <c r="M794" i="16" s="1"/>
  <c r="E795" i="12"/>
  <c r="H795" i="12"/>
  <c r="M795" i="16" s="1"/>
  <c r="E796" i="12"/>
  <c r="H796" i="12"/>
  <c r="M796" i="16" s="1"/>
  <c r="E797" i="12"/>
  <c r="H797" i="12"/>
  <c r="M797" i="16" s="1"/>
  <c r="E798" i="12"/>
  <c r="H798" i="12"/>
  <c r="M798" i="16" s="1"/>
  <c r="E799" i="12"/>
  <c r="H799" i="12"/>
  <c r="M799" i="16" s="1"/>
  <c r="E800" i="12"/>
  <c r="H800" i="12"/>
  <c r="M800" i="16" s="1"/>
  <c r="E801" i="12"/>
  <c r="H801" i="12"/>
  <c r="M801" i="16" s="1"/>
  <c r="L75" i="22" s="1"/>
  <c r="O75" i="22" s="1"/>
  <c r="E802" i="12"/>
  <c r="H802" i="12"/>
  <c r="M802" i="16" s="1"/>
  <c r="E803" i="12"/>
  <c r="H803" i="12"/>
  <c r="M803" i="16" s="1"/>
  <c r="E804" i="12"/>
  <c r="H804" i="12"/>
  <c r="M804" i="16" s="1"/>
  <c r="E805" i="12"/>
  <c r="H805" i="12"/>
  <c r="M805" i="16" s="1"/>
  <c r="E806" i="12"/>
  <c r="H806" i="12"/>
  <c r="M806" i="16" s="1"/>
  <c r="E807" i="12"/>
  <c r="H807" i="12"/>
  <c r="M807" i="16" s="1"/>
  <c r="E808" i="12"/>
  <c r="H808" i="12"/>
  <c r="M808" i="16" s="1"/>
  <c r="E809" i="12"/>
  <c r="H809" i="12"/>
  <c r="M809" i="16" s="1"/>
  <c r="E810" i="12"/>
  <c r="H810" i="12"/>
  <c r="M810" i="16" s="1"/>
  <c r="E811" i="12"/>
  <c r="H811" i="12"/>
  <c r="M811" i="16" s="1"/>
  <c r="E812" i="12"/>
  <c r="H812" i="12"/>
  <c r="M812" i="16" s="1"/>
  <c r="E813" i="12"/>
  <c r="H813" i="12"/>
  <c r="M813" i="16" s="1"/>
  <c r="L76" i="22" s="1"/>
  <c r="O76" i="22" s="1"/>
  <c r="E814" i="12"/>
  <c r="H814" i="12"/>
  <c r="M814" i="16" s="1"/>
  <c r="E815" i="12"/>
  <c r="H815" i="12"/>
  <c r="M815" i="16" s="1"/>
  <c r="E816" i="12"/>
  <c r="H816" i="12"/>
  <c r="M816" i="16" s="1"/>
  <c r="E817" i="12"/>
  <c r="H817" i="12"/>
  <c r="M817" i="16" s="1"/>
  <c r="E818" i="12"/>
  <c r="H818" i="12"/>
  <c r="M818" i="16" s="1"/>
  <c r="E819" i="12"/>
  <c r="H819" i="12"/>
  <c r="M819" i="16" s="1"/>
  <c r="E820" i="12"/>
  <c r="H820" i="12"/>
  <c r="M820" i="16" s="1"/>
  <c r="E821" i="12"/>
  <c r="H821" i="12"/>
  <c r="M821" i="16" s="1"/>
  <c r="E822" i="12"/>
  <c r="H822" i="12"/>
  <c r="M822" i="16" s="1"/>
  <c r="E823" i="12"/>
  <c r="H823" i="12"/>
  <c r="M823" i="16" s="1"/>
  <c r="E824" i="12"/>
  <c r="H824" i="12"/>
  <c r="M824" i="16" s="1"/>
  <c r="E825" i="12"/>
  <c r="H825" i="12"/>
  <c r="M825" i="16" s="1"/>
  <c r="L77" i="22" s="1"/>
  <c r="O77" i="22" s="1"/>
  <c r="E826" i="12"/>
  <c r="H826" i="12"/>
  <c r="M826" i="16" s="1"/>
  <c r="E827" i="12"/>
  <c r="H827" i="12"/>
  <c r="M827" i="16" s="1"/>
  <c r="E828" i="12"/>
  <c r="H828" i="12"/>
  <c r="M828" i="16" s="1"/>
  <c r="E829" i="12"/>
  <c r="H829" i="12"/>
  <c r="M829" i="16" s="1"/>
  <c r="E830" i="12"/>
  <c r="H830" i="12"/>
  <c r="M830" i="16" s="1"/>
  <c r="E831" i="12"/>
  <c r="H831" i="12"/>
  <c r="M831" i="16" s="1"/>
  <c r="E832" i="12"/>
  <c r="H832" i="12"/>
  <c r="M832" i="16" s="1"/>
  <c r="E833" i="12"/>
  <c r="H833" i="12"/>
  <c r="M833" i="16" s="1"/>
  <c r="E834" i="12"/>
  <c r="H834" i="12"/>
  <c r="M834" i="16" s="1"/>
  <c r="E835" i="12"/>
  <c r="H835" i="12"/>
  <c r="M835" i="16" s="1"/>
  <c r="E836" i="12"/>
  <c r="H836" i="12"/>
  <c r="M836" i="16" s="1"/>
  <c r="E837" i="12"/>
  <c r="H837" i="12"/>
  <c r="M837" i="16" s="1"/>
  <c r="L78" i="22" s="1"/>
  <c r="O78" i="22" s="1"/>
  <c r="E838" i="12"/>
  <c r="H838" i="12"/>
  <c r="M838" i="16" s="1"/>
  <c r="E839" i="12"/>
  <c r="H839" i="12"/>
  <c r="M839" i="16" s="1"/>
  <c r="E840" i="12"/>
  <c r="H840" i="12"/>
  <c r="M840" i="16" s="1"/>
  <c r="E841" i="12"/>
  <c r="H841" i="12"/>
  <c r="M841" i="16" s="1"/>
  <c r="E842" i="12"/>
  <c r="H842" i="12"/>
  <c r="M842" i="16" s="1"/>
  <c r="E843" i="12"/>
  <c r="H843" i="12"/>
  <c r="M843" i="16" s="1"/>
  <c r="E844" i="12"/>
  <c r="H844" i="12"/>
  <c r="M844" i="16" s="1"/>
  <c r="E845" i="12"/>
  <c r="H845" i="12"/>
  <c r="M845" i="16" s="1"/>
  <c r="E846" i="12"/>
  <c r="H846" i="12"/>
  <c r="M846" i="16" s="1"/>
  <c r="E847" i="12"/>
  <c r="H847" i="12"/>
  <c r="M847" i="16" s="1"/>
  <c r="E848" i="12"/>
  <c r="H848" i="12"/>
  <c r="M848" i="16" s="1"/>
  <c r="E849" i="12"/>
  <c r="H849" i="12"/>
  <c r="M849" i="16" s="1"/>
  <c r="L79" i="22" s="1"/>
  <c r="O79" i="22" s="1"/>
  <c r="E850" i="12"/>
  <c r="H850" i="12"/>
  <c r="M850" i="16" s="1"/>
  <c r="E851" i="12"/>
  <c r="H851" i="12"/>
  <c r="M851" i="16" s="1"/>
  <c r="E852" i="12"/>
  <c r="H852" i="12"/>
  <c r="M852" i="16" s="1"/>
  <c r="E853" i="12"/>
  <c r="H853" i="12"/>
  <c r="M853" i="16" s="1"/>
  <c r="E854" i="12"/>
  <c r="H854" i="12"/>
  <c r="M854" i="16" s="1"/>
  <c r="E855" i="12"/>
  <c r="H855" i="12"/>
  <c r="M855" i="16" s="1"/>
  <c r="E856" i="12"/>
  <c r="H856" i="12"/>
  <c r="M856" i="16" s="1"/>
  <c r="E857" i="12"/>
  <c r="H857" i="12"/>
  <c r="M857" i="16" s="1"/>
  <c r="E858" i="12"/>
  <c r="H858" i="12"/>
  <c r="M858" i="16" s="1"/>
  <c r="E859" i="12"/>
  <c r="H859" i="12"/>
  <c r="M859" i="16" s="1"/>
  <c r="E860" i="12"/>
  <c r="H860" i="12"/>
  <c r="M860" i="16" s="1"/>
  <c r="E861" i="12"/>
  <c r="H861" i="12"/>
  <c r="M861" i="16" s="1"/>
  <c r="L80" i="22" s="1"/>
  <c r="O80" i="22" s="1"/>
  <c r="E862" i="12"/>
  <c r="H862" i="12"/>
  <c r="M862" i="16" s="1"/>
  <c r="E863" i="12"/>
  <c r="H863" i="12"/>
  <c r="M863" i="16" s="1"/>
  <c r="E864" i="12"/>
  <c r="H864" i="12"/>
  <c r="M864" i="16" s="1"/>
  <c r="E865" i="12"/>
  <c r="H865" i="12"/>
  <c r="M865" i="16" s="1"/>
  <c r="E866" i="12"/>
  <c r="H866" i="12"/>
  <c r="M866" i="16" s="1"/>
  <c r="E867" i="12"/>
  <c r="H867" i="12"/>
  <c r="M867" i="16" s="1"/>
  <c r="E868" i="12"/>
  <c r="H868" i="12"/>
  <c r="M868" i="16" s="1"/>
  <c r="E869" i="12"/>
  <c r="H869" i="12"/>
  <c r="M869" i="16" s="1"/>
  <c r="E870" i="12"/>
  <c r="H870" i="12"/>
  <c r="M870" i="16" s="1"/>
  <c r="E871" i="12"/>
  <c r="H871" i="12"/>
  <c r="M871" i="16" s="1"/>
  <c r="E872" i="12"/>
  <c r="H872" i="12"/>
  <c r="M872" i="16" s="1"/>
  <c r="E873" i="12"/>
  <c r="H873" i="12"/>
  <c r="M873" i="16" s="1"/>
  <c r="L81" i="22" s="1"/>
  <c r="O81" i="22" s="1"/>
  <c r="E874" i="12"/>
  <c r="H874" i="12"/>
  <c r="M874" i="16" s="1"/>
  <c r="E875" i="12"/>
  <c r="H875" i="12"/>
  <c r="M875" i="16" s="1"/>
  <c r="E876" i="12"/>
  <c r="H876" i="12"/>
  <c r="M876" i="16" s="1"/>
  <c r="E877" i="12"/>
  <c r="H877" i="12"/>
  <c r="M877" i="16" s="1"/>
  <c r="E878" i="12"/>
  <c r="H878" i="12"/>
  <c r="M878" i="16" s="1"/>
  <c r="E879" i="12"/>
  <c r="H879" i="12"/>
  <c r="M879" i="16" s="1"/>
  <c r="E880" i="12"/>
  <c r="H880" i="12"/>
  <c r="M880" i="16" s="1"/>
  <c r="E881" i="12"/>
  <c r="H881" i="12"/>
  <c r="M881" i="16" s="1"/>
  <c r="E882" i="12"/>
  <c r="H882" i="12"/>
  <c r="M882" i="16" s="1"/>
  <c r="E883" i="12"/>
  <c r="H883" i="12"/>
  <c r="M883" i="16" s="1"/>
  <c r="E884" i="12"/>
  <c r="H884" i="12"/>
  <c r="M884" i="16" s="1"/>
  <c r="E885" i="12"/>
  <c r="H885" i="12"/>
  <c r="M885" i="16" s="1"/>
  <c r="L82" i="22" s="1"/>
  <c r="O82" i="22" s="1"/>
  <c r="E886" i="12"/>
  <c r="H886" i="12"/>
  <c r="M886" i="16" s="1"/>
  <c r="E887" i="12"/>
  <c r="H887" i="12"/>
  <c r="M887" i="16" s="1"/>
  <c r="E888" i="12"/>
  <c r="H888" i="12"/>
  <c r="M888" i="16" s="1"/>
  <c r="E889" i="12"/>
  <c r="H889" i="12"/>
  <c r="M889" i="16" s="1"/>
  <c r="E890" i="12"/>
  <c r="H890" i="12"/>
  <c r="M890" i="16" s="1"/>
  <c r="E891" i="12"/>
  <c r="H891" i="12"/>
  <c r="M891" i="16" s="1"/>
  <c r="E892" i="12"/>
  <c r="H892" i="12"/>
  <c r="M892" i="16" s="1"/>
  <c r="E893" i="12"/>
  <c r="H893" i="12"/>
  <c r="M893" i="16" s="1"/>
  <c r="E894" i="12"/>
  <c r="H894" i="12"/>
  <c r="M894" i="16" s="1"/>
  <c r="E895" i="12"/>
  <c r="H895" i="12"/>
  <c r="M895" i="16" s="1"/>
  <c r="E896" i="12"/>
  <c r="H896" i="12"/>
  <c r="M896" i="16" s="1"/>
  <c r="E897" i="12"/>
  <c r="H897" i="12"/>
  <c r="M897" i="16" s="1"/>
  <c r="L83" i="22" s="1"/>
  <c r="O83" i="22" s="1"/>
  <c r="E898" i="12"/>
  <c r="H898" i="12"/>
  <c r="M898" i="16" s="1"/>
  <c r="E899" i="12"/>
  <c r="H899" i="12"/>
  <c r="M899" i="16" s="1"/>
  <c r="E900" i="12"/>
  <c r="H900" i="12"/>
  <c r="M900" i="16" s="1"/>
  <c r="E901" i="12"/>
  <c r="H901" i="12"/>
  <c r="M901" i="16" s="1"/>
  <c r="E902" i="12"/>
  <c r="H902" i="12"/>
  <c r="M902" i="16" s="1"/>
  <c r="E903" i="12"/>
  <c r="H903" i="12"/>
  <c r="M903" i="16" s="1"/>
  <c r="E904" i="12"/>
  <c r="H904" i="12"/>
  <c r="M904" i="16" s="1"/>
  <c r="E905" i="12"/>
  <c r="H905" i="12"/>
  <c r="M905" i="16" s="1"/>
  <c r="E906" i="12"/>
  <c r="H906" i="12"/>
  <c r="M906" i="16" s="1"/>
  <c r="E907" i="12"/>
  <c r="H907" i="12"/>
  <c r="M907" i="16" s="1"/>
  <c r="E908" i="12"/>
  <c r="H908" i="12"/>
  <c r="M908" i="16" s="1"/>
  <c r="E909" i="12"/>
  <c r="H909" i="12"/>
  <c r="M909" i="16" s="1"/>
  <c r="L84" i="22" s="1"/>
  <c r="O84" i="22" s="1"/>
  <c r="E910" i="12"/>
  <c r="H910" i="12"/>
  <c r="M910" i="16" s="1"/>
  <c r="E911" i="12"/>
  <c r="H911" i="12"/>
  <c r="M911" i="16" s="1"/>
  <c r="E912" i="12"/>
  <c r="H912" i="12"/>
  <c r="M912" i="16" s="1"/>
  <c r="E913" i="12"/>
  <c r="H913" i="12"/>
  <c r="M913" i="16" s="1"/>
  <c r="E914" i="12"/>
  <c r="H914" i="12"/>
  <c r="M914" i="16" s="1"/>
  <c r="E915" i="12"/>
  <c r="H915" i="12"/>
  <c r="M915" i="16" s="1"/>
  <c r="E916" i="12"/>
  <c r="H916" i="12"/>
  <c r="M916" i="16" s="1"/>
  <c r="E917" i="12"/>
  <c r="H917" i="12"/>
  <c r="M917" i="16" s="1"/>
  <c r="E918" i="12"/>
  <c r="H918" i="12"/>
  <c r="M918" i="16" s="1"/>
  <c r="E919" i="12"/>
  <c r="H919" i="12"/>
  <c r="M919" i="16" s="1"/>
  <c r="E920" i="12"/>
  <c r="H920" i="12"/>
  <c r="M920" i="16" s="1"/>
  <c r="E921" i="12"/>
  <c r="H921" i="12"/>
  <c r="M921" i="16" s="1"/>
  <c r="L85" i="22" s="1"/>
  <c r="O85" i="22" s="1"/>
  <c r="E922" i="12"/>
  <c r="H922" i="12"/>
  <c r="M922" i="16" s="1"/>
  <c r="E923" i="12"/>
  <c r="H923" i="12"/>
  <c r="M923" i="16" s="1"/>
  <c r="E924" i="12"/>
  <c r="H924" i="12"/>
  <c r="M924" i="16" s="1"/>
  <c r="E925" i="12"/>
  <c r="H925" i="12"/>
  <c r="M925" i="16" s="1"/>
  <c r="E926" i="12"/>
  <c r="H926" i="12"/>
  <c r="M926" i="16" s="1"/>
  <c r="E927" i="12"/>
  <c r="H927" i="12"/>
  <c r="M927" i="16" s="1"/>
  <c r="E928" i="12"/>
  <c r="H928" i="12"/>
  <c r="M928" i="16" s="1"/>
  <c r="E929" i="12"/>
  <c r="H929" i="12"/>
  <c r="M929" i="16" s="1"/>
  <c r="E930" i="12"/>
  <c r="H930" i="12"/>
  <c r="M930" i="16" s="1"/>
  <c r="E931" i="12"/>
  <c r="H931" i="12"/>
  <c r="M931" i="16" s="1"/>
  <c r="E932" i="12"/>
  <c r="H932" i="12"/>
  <c r="M932" i="16" s="1"/>
  <c r="E933" i="12"/>
  <c r="H933" i="12"/>
  <c r="M933" i="16" s="1"/>
  <c r="L86" i="22" s="1"/>
  <c r="O86" i="22" s="1"/>
  <c r="E934" i="12"/>
  <c r="H934" i="12"/>
  <c r="M934" i="16" s="1"/>
  <c r="E935" i="12"/>
  <c r="H935" i="12"/>
  <c r="M935" i="16" s="1"/>
  <c r="E936" i="12"/>
  <c r="H936" i="12"/>
  <c r="M936" i="16" s="1"/>
  <c r="E937" i="12"/>
  <c r="H937" i="12"/>
  <c r="M937" i="16" s="1"/>
  <c r="E938" i="12"/>
  <c r="H938" i="12"/>
  <c r="M938" i="16" s="1"/>
  <c r="E939" i="12"/>
  <c r="H939" i="12"/>
  <c r="M939" i="16" s="1"/>
  <c r="E940" i="12"/>
  <c r="H940" i="12"/>
  <c r="M940" i="16" s="1"/>
  <c r="E941" i="12"/>
  <c r="H941" i="12"/>
  <c r="M941" i="16" s="1"/>
  <c r="E942" i="12"/>
  <c r="H942" i="12"/>
  <c r="M942" i="16" s="1"/>
  <c r="E943" i="12"/>
  <c r="H943" i="12"/>
  <c r="M943" i="16" s="1"/>
  <c r="E944" i="12"/>
  <c r="H944" i="12"/>
  <c r="M944" i="16" s="1"/>
  <c r="E945" i="12"/>
  <c r="H945" i="12"/>
  <c r="M945" i="16" s="1"/>
  <c r="L87" i="22" s="1"/>
  <c r="O87" i="22" s="1"/>
  <c r="E946" i="12"/>
  <c r="H946" i="12"/>
  <c r="M946" i="16" s="1"/>
  <c r="E947" i="12"/>
  <c r="H947" i="12"/>
  <c r="M947" i="16" s="1"/>
  <c r="E948" i="12"/>
  <c r="H948" i="12"/>
  <c r="M948" i="16" s="1"/>
  <c r="E949" i="12"/>
  <c r="H949" i="12"/>
  <c r="M949" i="16" s="1"/>
  <c r="E950" i="12"/>
  <c r="H950" i="12"/>
  <c r="M950" i="16" s="1"/>
  <c r="E951" i="12"/>
  <c r="H951" i="12"/>
  <c r="M951" i="16" s="1"/>
  <c r="E952" i="12"/>
  <c r="H952" i="12"/>
  <c r="M952" i="16" s="1"/>
  <c r="E953" i="12"/>
  <c r="H953" i="12"/>
  <c r="M953" i="16" s="1"/>
  <c r="E954" i="12"/>
  <c r="H954" i="12"/>
  <c r="M954" i="16" s="1"/>
  <c r="E955" i="12"/>
  <c r="H955" i="12"/>
  <c r="M955" i="16" s="1"/>
  <c r="E956" i="12"/>
  <c r="H956" i="12"/>
  <c r="M956" i="16" s="1"/>
  <c r="R1253" i="16" l="1"/>
  <c r="S1253" i="16"/>
  <c r="Q1253" i="16"/>
  <c r="Q376" i="16"/>
  <c r="R376" i="16"/>
  <c r="S376" i="16"/>
  <c r="Q1073" i="16"/>
  <c r="R1073" i="16"/>
  <c r="S1073" i="16"/>
  <c r="Q448" i="16"/>
  <c r="R448" i="16"/>
  <c r="S448" i="16"/>
  <c r="Q664" i="16"/>
  <c r="R664" i="16"/>
  <c r="S664" i="16"/>
  <c r="R52" i="16"/>
  <c r="S52" i="16"/>
  <c r="Q52" i="16"/>
  <c r="Q640" i="16"/>
  <c r="R640" i="16"/>
  <c r="S640" i="16"/>
  <c r="Q784" i="16"/>
  <c r="R784" i="16"/>
  <c r="S784" i="16"/>
  <c r="R220" i="16"/>
  <c r="S220" i="16"/>
  <c r="Q220" i="16"/>
  <c r="Q268" i="16"/>
  <c r="R268" i="16"/>
  <c r="S268" i="16"/>
  <c r="R1325" i="16"/>
  <c r="S1325" i="16"/>
  <c r="Q1325" i="16"/>
  <c r="Q880" i="16"/>
  <c r="R880" i="16"/>
  <c r="S880" i="16"/>
  <c r="S724" i="16"/>
  <c r="Q724" i="16"/>
  <c r="R724" i="16"/>
  <c r="R1505" i="16"/>
  <c r="Q1505" i="16"/>
  <c r="S1505" i="16"/>
  <c r="R1529" i="16"/>
  <c r="Q1529" i="16"/>
  <c r="S1529" i="16"/>
  <c r="R1445" i="16"/>
  <c r="S1445" i="16"/>
  <c r="Q1445" i="16"/>
  <c r="Q88" i="16"/>
  <c r="R88" i="16"/>
  <c r="S88" i="16"/>
  <c r="S977" i="16"/>
  <c r="Q977" i="16"/>
  <c r="R977" i="16"/>
  <c r="Q352" i="16"/>
  <c r="R352" i="16"/>
  <c r="S352" i="16"/>
  <c r="Q592" i="16"/>
  <c r="R592" i="16"/>
  <c r="S592" i="16"/>
  <c r="Q1049" i="16"/>
  <c r="R1049" i="16"/>
  <c r="S1049" i="16"/>
  <c r="R1469" i="16"/>
  <c r="S1469" i="16"/>
  <c r="Q1469" i="16"/>
  <c r="R1289" i="16"/>
  <c r="Q1289" i="16"/>
  <c r="S1289" i="16"/>
  <c r="Q736" i="16"/>
  <c r="R736" i="16"/>
  <c r="S736" i="16"/>
  <c r="Q952" i="16"/>
  <c r="R952" i="16"/>
  <c r="S952" i="16"/>
  <c r="S508" i="16"/>
  <c r="Q508" i="16"/>
  <c r="R508" i="16"/>
  <c r="Q328" i="16"/>
  <c r="R328" i="16"/>
  <c r="S328" i="16"/>
  <c r="Q1145" i="16"/>
  <c r="R1145" i="16"/>
  <c r="S1145" i="16"/>
  <c r="S628" i="16"/>
  <c r="Q628" i="16"/>
  <c r="R628" i="16"/>
  <c r="R76" i="16"/>
  <c r="S76" i="16"/>
  <c r="Q76" i="16"/>
  <c r="R1493" i="16"/>
  <c r="S1493" i="16"/>
  <c r="Q1493" i="16"/>
  <c r="Q112" i="16"/>
  <c r="R112" i="16"/>
  <c r="S112" i="16"/>
  <c r="Q340" i="16"/>
  <c r="R340" i="16"/>
  <c r="S340" i="16"/>
  <c r="Q388" i="16"/>
  <c r="R388" i="16"/>
  <c r="S388" i="16"/>
  <c r="R844" i="16"/>
  <c r="S844" i="16"/>
  <c r="Q844" i="16"/>
  <c r="S748" i="16"/>
  <c r="Q748" i="16"/>
  <c r="R748" i="16"/>
  <c r="Q424" i="16"/>
  <c r="R424" i="16"/>
  <c r="S424" i="16"/>
  <c r="Q436" i="16"/>
  <c r="R436" i="16"/>
  <c r="S436" i="16"/>
  <c r="Q496" i="16"/>
  <c r="R496" i="16"/>
  <c r="S496" i="16"/>
  <c r="R1397" i="16"/>
  <c r="S1397" i="16"/>
  <c r="Q1397" i="16"/>
  <c r="Q256" i="16"/>
  <c r="R256" i="16"/>
  <c r="S256" i="16"/>
  <c r="R172" i="16"/>
  <c r="S172" i="16"/>
  <c r="Q172" i="16"/>
  <c r="R1241" i="16"/>
  <c r="Q1241" i="16"/>
  <c r="S1241" i="16"/>
  <c r="R1361" i="16"/>
  <c r="Q1361" i="16"/>
  <c r="S1361" i="16"/>
  <c r="Q1217" i="16"/>
  <c r="R1217" i="16"/>
  <c r="S1217" i="16"/>
  <c r="S556" i="16"/>
  <c r="Q556" i="16"/>
  <c r="R556" i="16"/>
  <c r="Q1013" i="16"/>
  <c r="R1013" i="16"/>
  <c r="S1013" i="16"/>
  <c r="S652" i="16"/>
  <c r="Q652" i="16"/>
  <c r="R652" i="16"/>
  <c r="R1349" i="16"/>
  <c r="S1349" i="16"/>
  <c r="Q1349" i="16"/>
  <c r="R940" i="16"/>
  <c r="S940" i="16"/>
  <c r="Q940" i="16"/>
  <c r="S796" i="16"/>
  <c r="Q796" i="16"/>
  <c r="R796" i="16"/>
  <c r="S580" i="16"/>
  <c r="Q580" i="16"/>
  <c r="R580" i="16"/>
  <c r="R868" i="16"/>
  <c r="S868" i="16"/>
  <c r="Q868" i="16"/>
  <c r="Q1193" i="16"/>
  <c r="R1193" i="16"/>
  <c r="S1193" i="16"/>
  <c r="R1517" i="16"/>
  <c r="S1517" i="16"/>
  <c r="Q1517" i="16"/>
  <c r="R1409" i="16"/>
  <c r="Q1409" i="16"/>
  <c r="S1409" i="16"/>
  <c r="R1421" i="16"/>
  <c r="S1421" i="16"/>
  <c r="Q1421" i="16"/>
  <c r="S604" i="16"/>
  <c r="Q604" i="16"/>
  <c r="R604" i="16"/>
  <c r="Q568" i="16"/>
  <c r="R568" i="16"/>
  <c r="S568" i="16"/>
  <c r="Q400" i="16"/>
  <c r="R400" i="16"/>
  <c r="S400" i="16"/>
  <c r="R916" i="16"/>
  <c r="S916" i="16"/>
  <c r="Q916" i="16"/>
  <c r="Q832" i="16"/>
  <c r="R832" i="16"/>
  <c r="S832" i="16"/>
  <c r="Q280" i="16"/>
  <c r="R280" i="16"/>
  <c r="S280" i="16"/>
  <c r="Q1061" i="16"/>
  <c r="R1061" i="16"/>
  <c r="S1061" i="16"/>
  <c r="R100" i="16"/>
  <c r="S100" i="16"/>
  <c r="Q100" i="16"/>
  <c r="R892" i="16"/>
  <c r="S892" i="16"/>
  <c r="Q892" i="16"/>
  <c r="R1385" i="16"/>
  <c r="Q1385" i="16"/>
  <c r="S1385" i="16"/>
  <c r="Q1169" i="16"/>
  <c r="R1169" i="16"/>
  <c r="S1169" i="16"/>
  <c r="S772" i="16"/>
  <c r="Q772" i="16"/>
  <c r="R772" i="16"/>
  <c r="Q364" i="16"/>
  <c r="R364" i="16"/>
  <c r="S364" i="16"/>
  <c r="Q1457" i="16"/>
  <c r="R1457" i="16"/>
  <c r="S1457" i="16"/>
  <c r="Q688" i="16"/>
  <c r="R688" i="16"/>
  <c r="S688" i="16"/>
  <c r="Q244" i="16"/>
  <c r="R244" i="16"/>
  <c r="S244" i="16"/>
  <c r="Q1229" i="16"/>
  <c r="R1229" i="16"/>
  <c r="S1229" i="16"/>
  <c r="Q160" i="16"/>
  <c r="R160" i="16"/>
  <c r="S160" i="16"/>
  <c r="Q412" i="16"/>
  <c r="R412" i="16"/>
  <c r="S412" i="16"/>
  <c r="Q460" i="16"/>
  <c r="R460" i="16"/>
  <c r="S460" i="16"/>
  <c r="Q136" i="16"/>
  <c r="R136" i="16"/>
  <c r="S136" i="16"/>
  <c r="Q712" i="16"/>
  <c r="R712" i="16"/>
  <c r="S712" i="16"/>
  <c r="S17" i="16"/>
  <c r="Q17" i="16"/>
  <c r="R17" i="16"/>
  <c r="S820" i="16"/>
  <c r="Q820" i="16"/>
  <c r="R820" i="16"/>
  <c r="Q208" i="16"/>
  <c r="R208" i="16"/>
  <c r="S208" i="16"/>
  <c r="Q472" i="16"/>
  <c r="R472" i="16"/>
  <c r="S472" i="16"/>
  <c r="Q965" i="16"/>
  <c r="R965" i="16"/>
  <c r="S965" i="16"/>
  <c r="R1373" i="16"/>
  <c r="S1373" i="16"/>
  <c r="Q1373" i="16"/>
  <c r="R196" i="16"/>
  <c r="S196" i="16"/>
  <c r="Q196" i="16"/>
  <c r="Q1037" i="16"/>
  <c r="R1037" i="16"/>
  <c r="S1037" i="16"/>
  <c r="S676" i="16"/>
  <c r="Q676" i="16"/>
  <c r="R676" i="16"/>
  <c r="R1481" i="16"/>
  <c r="Q1481" i="16"/>
  <c r="S1481" i="16"/>
  <c r="R1337" i="16"/>
  <c r="Q1337" i="16"/>
  <c r="S1337" i="16"/>
  <c r="Q1205" i="16"/>
  <c r="R1205" i="16"/>
  <c r="S1205" i="16"/>
  <c r="R28" i="16"/>
  <c r="S28" i="16"/>
  <c r="Q28" i="16"/>
  <c r="Q520" i="16"/>
  <c r="R520" i="16"/>
  <c r="S520" i="16"/>
  <c r="Q1133" i="16"/>
  <c r="R1133" i="16"/>
  <c r="S1133" i="16"/>
  <c r="S484" i="16"/>
  <c r="Q484" i="16"/>
  <c r="R484" i="16"/>
  <c r="Q989" i="16"/>
  <c r="R989" i="16"/>
  <c r="S989" i="16"/>
  <c r="S1001" i="16"/>
  <c r="Q1001" i="16"/>
  <c r="R1001" i="16"/>
  <c r="R1277" i="16"/>
  <c r="S1277" i="16"/>
  <c r="Q1277" i="16"/>
  <c r="Q304" i="16"/>
  <c r="R304" i="16"/>
  <c r="S304" i="16"/>
  <c r="R124" i="16"/>
  <c r="S124" i="16"/>
  <c r="Q124" i="16"/>
  <c r="Q544" i="16"/>
  <c r="R544" i="16"/>
  <c r="S544" i="16"/>
  <c r="Q760" i="16"/>
  <c r="R760" i="16"/>
  <c r="S760" i="16"/>
  <c r="Q64" i="16"/>
  <c r="R64" i="16"/>
  <c r="S64" i="16"/>
  <c r="R1301" i="16"/>
  <c r="S1301" i="16"/>
  <c r="Q1301" i="16"/>
  <c r="R1265" i="16"/>
  <c r="Q1265" i="16"/>
  <c r="S1265" i="16"/>
  <c r="Q856" i="16"/>
  <c r="R856" i="16"/>
  <c r="S856" i="16"/>
  <c r="Q292" i="16"/>
  <c r="R292" i="16"/>
  <c r="S292" i="16"/>
  <c r="Q1181" i="16"/>
  <c r="R1181" i="16"/>
  <c r="S1181" i="16"/>
  <c r="Q1121" i="16"/>
  <c r="R1121" i="16"/>
  <c r="S1121" i="16"/>
  <c r="S1025" i="16"/>
  <c r="Q1025" i="16"/>
  <c r="R1025" i="16"/>
  <c r="Q808" i="16"/>
  <c r="R808" i="16"/>
  <c r="S808" i="16"/>
  <c r="Q1313" i="16"/>
  <c r="R1313" i="16"/>
  <c r="S1313" i="16"/>
  <c r="Q1433" i="16"/>
  <c r="R1433" i="16"/>
  <c r="S1433" i="16"/>
  <c r="R148" i="16"/>
  <c r="S148" i="16"/>
  <c r="Q148" i="16"/>
  <c r="Q40" i="16"/>
  <c r="R40" i="16"/>
  <c r="S40" i="16"/>
  <c r="Q232" i="16"/>
  <c r="R232" i="16"/>
  <c r="S232" i="16"/>
  <c r="Q616" i="16"/>
  <c r="R616" i="16"/>
  <c r="S616" i="16"/>
  <c r="Q928" i="16"/>
  <c r="R928" i="16"/>
  <c r="S928" i="16"/>
  <c r="Q904" i="16"/>
  <c r="R904" i="16"/>
  <c r="S904" i="16"/>
  <c r="S700" i="16"/>
  <c r="Q700" i="16"/>
  <c r="R700" i="16"/>
  <c r="Q1085" i="16"/>
  <c r="R1085" i="16"/>
  <c r="S1085" i="16"/>
  <c r="Q1097" i="16"/>
  <c r="R1097" i="16"/>
  <c r="S1097" i="16"/>
  <c r="Q184" i="16"/>
  <c r="R184" i="16"/>
  <c r="S184" i="16"/>
  <c r="Q1157" i="16"/>
  <c r="R1157" i="16"/>
  <c r="S1157" i="16"/>
  <c r="Q316" i="16"/>
  <c r="R316" i="16"/>
  <c r="S316" i="16"/>
  <c r="S532" i="16"/>
  <c r="Q532" i="16"/>
  <c r="R532" i="16"/>
  <c r="Q1109" i="16"/>
  <c r="R1109" i="16"/>
  <c r="S1109" i="16"/>
  <c r="L32" i="22"/>
  <c r="O32" i="22" s="1"/>
  <c r="L30" i="22"/>
  <c r="O30" i="22" s="1"/>
  <c r="L28" i="22"/>
  <c r="O28" i="22" s="1"/>
  <c r="G931" i="11"/>
  <c r="G927" i="11"/>
  <c r="G923" i="11"/>
  <c r="G871" i="11"/>
  <c r="G863" i="11"/>
  <c r="G835" i="11"/>
  <c r="G827" i="11"/>
  <c r="G775" i="11"/>
  <c r="G767" i="11"/>
  <c r="G739" i="11"/>
  <c r="G731" i="11"/>
  <c r="G679" i="11"/>
  <c r="G671" i="11"/>
  <c r="G643" i="11"/>
  <c r="G635" i="11"/>
  <c r="G583" i="11"/>
  <c r="G575" i="11"/>
  <c r="G547" i="11"/>
  <c r="G539" i="11"/>
  <c r="G523" i="11"/>
  <c r="G487" i="11"/>
  <c r="G479" i="11"/>
  <c r="G451" i="11"/>
  <c r="L451" i="16" s="1"/>
  <c r="G391" i="11"/>
  <c r="G383" i="11"/>
  <c r="G355" i="11"/>
  <c r="G331" i="11"/>
  <c r="G295" i="11"/>
  <c r="G287" i="11"/>
  <c r="G259" i="11"/>
  <c r="G235" i="11"/>
  <c r="G227" i="11"/>
  <c r="G199" i="11"/>
  <c r="G191" i="11"/>
  <c r="G175" i="11"/>
  <c r="G167" i="11"/>
  <c r="G79" i="11"/>
  <c r="G71" i="11"/>
  <c r="G414" i="11"/>
  <c r="G378" i="11"/>
  <c r="G370" i="11"/>
  <c r="G354" i="11"/>
  <c r="G346" i="11"/>
  <c r="G318" i="11"/>
  <c r="G310" i="11"/>
  <c r="G258" i="11"/>
  <c r="G222" i="11"/>
  <c r="G198" i="11"/>
  <c r="G190" i="11"/>
  <c r="L26" i="22"/>
  <c r="O26" i="22" s="1"/>
  <c r="L25" i="22"/>
  <c r="O25" i="22" s="1"/>
  <c r="L23" i="22"/>
  <c r="O23" i="22" s="1"/>
  <c r="L21" i="22"/>
  <c r="O21" i="22" s="1"/>
  <c r="L19" i="22"/>
  <c r="O19" i="22" s="1"/>
  <c r="J953" i="16"/>
  <c r="F953" i="12"/>
  <c r="G953" i="12" s="1"/>
  <c r="J949" i="16"/>
  <c r="F949" i="12"/>
  <c r="G949" i="12" s="1"/>
  <c r="J945" i="16"/>
  <c r="F945" i="12"/>
  <c r="G945" i="12" s="1"/>
  <c r="J941" i="16"/>
  <c r="F941" i="12"/>
  <c r="G941" i="12" s="1"/>
  <c r="J937" i="16"/>
  <c r="F937" i="12"/>
  <c r="G937" i="12" s="1"/>
  <c r="J933" i="16"/>
  <c r="F933" i="12"/>
  <c r="G933" i="12" s="1"/>
  <c r="J929" i="16"/>
  <c r="F929" i="12"/>
  <c r="G929" i="12" s="1"/>
  <c r="J925" i="16"/>
  <c r="F925" i="12"/>
  <c r="G925" i="12" s="1"/>
  <c r="J921" i="16"/>
  <c r="F921" i="12"/>
  <c r="G921" i="12" s="1"/>
  <c r="J917" i="16"/>
  <c r="F917" i="12"/>
  <c r="G917" i="12" s="1"/>
  <c r="J913" i="16"/>
  <c r="F913" i="12"/>
  <c r="G913" i="12" s="1"/>
  <c r="J909" i="16"/>
  <c r="F909" i="12"/>
  <c r="G909" i="12" s="1"/>
  <c r="J905" i="16"/>
  <c r="F905" i="12"/>
  <c r="G905" i="12" s="1"/>
  <c r="J901" i="16"/>
  <c r="F901" i="12"/>
  <c r="G901" i="12" s="1"/>
  <c r="J897" i="16"/>
  <c r="F897" i="12"/>
  <c r="G897" i="12" s="1"/>
  <c r="J893" i="16"/>
  <c r="F893" i="12"/>
  <c r="G893" i="12" s="1"/>
  <c r="J889" i="16"/>
  <c r="F889" i="12"/>
  <c r="G889" i="12" s="1"/>
  <c r="J885" i="16"/>
  <c r="F885" i="12"/>
  <c r="G885" i="12" s="1"/>
  <c r="J881" i="16"/>
  <c r="F881" i="12"/>
  <c r="G881" i="12" s="1"/>
  <c r="J877" i="16"/>
  <c r="F877" i="12"/>
  <c r="G877" i="12" s="1"/>
  <c r="J873" i="16"/>
  <c r="F873" i="12"/>
  <c r="G873" i="12" s="1"/>
  <c r="J869" i="16"/>
  <c r="F869" i="12"/>
  <c r="G869" i="12" s="1"/>
  <c r="J865" i="16"/>
  <c r="F865" i="12"/>
  <c r="G865" i="12" s="1"/>
  <c r="J861" i="16"/>
  <c r="F861" i="12"/>
  <c r="G861" i="12" s="1"/>
  <c r="J857" i="16"/>
  <c r="F857" i="12"/>
  <c r="G857" i="12" s="1"/>
  <c r="J853" i="16"/>
  <c r="F853" i="12"/>
  <c r="G853" i="12" s="1"/>
  <c r="J849" i="16"/>
  <c r="F849" i="12"/>
  <c r="G849" i="12" s="1"/>
  <c r="J845" i="16"/>
  <c r="F845" i="12"/>
  <c r="G845" i="12" s="1"/>
  <c r="J841" i="16"/>
  <c r="F841" i="12"/>
  <c r="G841" i="12" s="1"/>
  <c r="J837" i="16"/>
  <c r="F837" i="12"/>
  <c r="G837" i="12" s="1"/>
  <c r="J833" i="16"/>
  <c r="F833" i="12"/>
  <c r="G833" i="12" s="1"/>
  <c r="J829" i="16"/>
  <c r="F829" i="12"/>
  <c r="G829" i="12" s="1"/>
  <c r="J825" i="16"/>
  <c r="F825" i="12"/>
  <c r="G825" i="12" s="1"/>
  <c r="J821" i="16"/>
  <c r="F821" i="12"/>
  <c r="G821" i="12" s="1"/>
  <c r="J817" i="16"/>
  <c r="F817" i="12"/>
  <c r="G817" i="12" s="1"/>
  <c r="J813" i="16"/>
  <c r="F813" i="12"/>
  <c r="G813" i="12" s="1"/>
  <c r="J809" i="16"/>
  <c r="F809" i="12"/>
  <c r="G809" i="12" s="1"/>
  <c r="J805" i="16"/>
  <c r="F805" i="12"/>
  <c r="G805" i="12" s="1"/>
  <c r="J801" i="16"/>
  <c r="F801" i="12"/>
  <c r="G801" i="12" s="1"/>
  <c r="J797" i="16"/>
  <c r="F797" i="12"/>
  <c r="G797" i="12" s="1"/>
  <c r="J793" i="16"/>
  <c r="F793" i="12"/>
  <c r="G793" i="12" s="1"/>
  <c r="J789" i="16"/>
  <c r="F789" i="12"/>
  <c r="G789" i="12" s="1"/>
  <c r="J785" i="16"/>
  <c r="F785" i="12"/>
  <c r="G785" i="12" s="1"/>
  <c r="J781" i="16"/>
  <c r="F781" i="12"/>
  <c r="G781" i="12" s="1"/>
  <c r="J777" i="16"/>
  <c r="F777" i="12"/>
  <c r="G777" i="12" s="1"/>
  <c r="J773" i="16"/>
  <c r="F773" i="12"/>
  <c r="G773" i="12" s="1"/>
  <c r="J769" i="16"/>
  <c r="F769" i="12"/>
  <c r="G769" i="12" s="1"/>
  <c r="J765" i="16"/>
  <c r="F765" i="12"/>
  <c r="G765" i="12" s="1"/>
  <c r="J761" i="16"/>
  <c r="F761" i="12"/>
  <c r="G761" i="12" s="1"/>
  <c r="J757" i="16"/>
  <c r="F757" i="12"/>
  <c r="G757" i="12" s="1"/>
  <c r="J753" i="16"/>
  <c r="F753" i="12"/>
  <c r="G753" i="12" s="1"/>
  <c r="J749" i="16"/>
  <c r="F749" i="12"/>
  <c r="G749" i="12" s="1"/>
  <c r="J745" i="16"/>
  <c r="F745" i="12"/>
  <c r="G745" i="12" s="1"/>
  <c r="J741" i="16"/>
  <c r="F741" i="12"/>
  <c r="G741" i="12" s="1"/>
  <c r="J737" i="16"/>
  <c r="F737" i="12"/>
  <c r="G737" i="12" s="1"/>
  <c r="J733" i="16"/>
  <c r="F733" i="12"/>
  <c r="G733" i="12" s="1"/>
  <c r="J729" i="16"/>
  <c r="F729" i="12"/>
  <c r="G729" i="12" s="1"/>
  <c r="J725" i="16"/>
  <c r="F725" i="12"/>
  <c r="G725" i="12" s="1"/>
  <c r="J721" i="16"/>
  <c r="F721" i="12"/>
  <c r="G721" i="12" s="1"/>
  <c r="J717" i="16"/>
  <c r="F717" i="12"/>
  <c r="G717" i="12" s="1"/>
  <c r="J713" i="16"/>
  <c r="F713" i="12"/>
  <c r="G713" i="12" s="1"/>
  <c r="J709" i="16"/>
  <c r="F709" i="12"/>
  <c r="G709" i="12" s="1"/>
  <c r="J705" i="16"/>
  <c r="F705" i="12"/>
  <c r="G705" i="12" s="1"/>
  <c r="J701" i="16"/>
  <c r="F701" i="12"/>
  <c r="G701" i="12" s="1"/>
  <c r="J697" i="16"/>
  <c r="F697" i="12"/>
  <c r="G697" i="12" s="1"/>
  <c r="J693" i="16"/>
  <c r="F693" i="12"/>
  <c r="G693" i="12" s="1"/>
  <c r="J689" i="16"/>
  <c r="F689" i="12"/>
  <c r="G689" i="12" s="1"/>
  <c r="J685" i="16"/>
  <c r="F685" i="12"/>
  <c r="G685" i="12" s="1"/>
  <c r="J681" i="16"/>
  <c r="F681" i="12"/>
  <c r="G681" i="12" s="1"/>
  <c r="J677" i="16"/>
  <c r="F677" i="12"/>
  <c r="G677" i="12" s="1"/>
  <c r="J673" i="16"/>
  <c r="F673" i="12"/>
  <c r="G673" i="12" s="1"/>
  <c r="J669" i="16"/>
  <c r="F669" i="12"/>
  <c r="G669" i="12" s="1"/>
  <c r="J665" i="16"/>
  <c r="F665" i="12"/>
  <c r="G665" i="12" s="1"/>
  <c r="J661" i="16"/>
  <c r="F661" i="12"/>
  <c r="G661" i="12" s="1"/>
  <c r="J657" i="16"/>
  <c r="F657" i="12"/>
  <c r="G657" i="12" s="1"/>
  <c r="J653" i="16"/>
  <c r="F653" i="12"/>
  <c r="G653" i="12" s="1"/>
  <c r="J649" i="16"/>
  <c r="F649" i="12"/>
  <c r="G649" i="12" s="1"/>
  <c r="J645" i="16"/>
  <c r="F645" i="12"/>
  <c r="G645" i="12" s="1"/>
  <c r="J641" i="16"/>
  <c r="F641" i="12"/>
  <c r="G641" i="12" s="1"/>
  <c r="J637" i="16"/>
  <c r="F637" i="12"/>
  <c r="G637" i="12" s="1"/>
  <c r="J633" i="16"/>
  <c r="F633" i="12"/>
  <c r="G633" i="12" s="1"/>
  <c r="J629" i="16"/>
  <c r="F629" i="12"/>
  <c r="G629" i="12" s="1"/>
  <c r="J625" i="16"/>
  <c r="F625" i="12"/>
  <c r="G625" i="12" s="1"/>
  <c r="J621" i="16"/>
  <c r="F621" i="12"/>
  <c r="G621" i="12" s="1"/>
  <c r="J617" i="16"/>
  <c r="F617" i="12"/>
  <c r="G617" i="12" s="1"/>
  <c r="J613" i="16"/>
  <c r="F613" i="12"/>
  <c r="G613" i="12" s="1"/>
  <c r="J609" i="16"/>
  <c r="F609" i="12"/>
  <c r="G609" i="12" s="1"/>
  <c r="J605" i="16"/>
  <c r="F605" i="12"/>
  <c r="G605" i="12" s="1"/>
  <c r="J601" i="16"/>
  <c r="F601" i="12"/>
  <c r="G601" i="12" s="1"/>
  <c r="J597" i="16"/>
  <c r="F597" i="12"/>
  <c r="G597" i="12" s="1"/>
  <c r="J593" i="16"/>
  <c r="F593" i="12"/>
  <c r="G593" i="12" s="1"/>
  <c r="J589" i="16"/>
  <c r="F589" i="12"/>
  <c r="G589" i="12" s="1"/>
  <c r="J585" i="16"/>
  <c r="F585" i="12"/>
  <c r="G585" i="12" s="1"/>
  <c r="J581" i="16"/>
  <c r="F581" i="12"/>
  <c r="G581" i="12" s="1"/>
  <c r="J577" i="16"/>
  <c r="F577" i="12"/>
  <c r="G577" i="12" s="1"/>
  <c r="J573" i="16"/>
  <c r="F573" i="12"/>
  <c r="G573" i="12" s="1"/>
  <c r="J569" i="16"/>
  <c r="F569" i="12"/>
  <c r="G569" i="12" s="1"/>
  <c r="J565" i="16"/>
  <c r="F565" i="12"/>
  <c r="G565" i="12" s="1"/>
  <c r="J561" i="16"/>
  <c r="F561" i="12"/>
  <c r="G561" i="12" s="1"/>
  <c r="J557" i="16"/>
  <c r="F557" i="12"/>
  <c r="G557" i="12" s="1"/>
  <c r="J553" i="16"/>
  <c r="F553" i="12"/>
  <c r="G553" i="12" s="1"/>
  <c r="J549" i="16"/>
  <c r="F549" i="12"/>
  <c r="G549" i="12" s="1"/>
  <c r="J545" i="16"/>
  <c r="F545" i="12"/>
  <c r="G545" i="12" s="1"/>
  <c r="J541" i="16"/>
  <c r="F541" i="12"/>
  <c r="G541" i="12" s="1"/>
  <c r="J537" i="16"/>
  <c r="F537" i="12"/>
  <c r="G537" i="12" s="1"/>
  <c r="J533" i="16"/>
  <c r="F533" i="12"/>
  <c r="G533" i="12" s="1"/>
  <c r="J529" i="16"/>
  <c r="F529" i="12"/>
  <c r="G529" i="12" s="1"/>
  <c r="J525" i="16"/>
  <c r="F525" i="12"/>
  <c r="G525" i="12" s="1"/>
  <c r="J521" i="16"/>
  <c r="F521" i="12"/>
  <c r="G521" i="12" s="1"/>
  <c r="J517" i="16"/>
  <c r="F517" i="12"/>
  <c r="G517" i="12" s="1"/>
  <c r="J513" i="16"/>
  <c r="F513" i="12"/>
  <c r="G513" i="12" s="1"/>
  <c r="J509" i="16"/>
  <c r="F509" i="12"/>
  <c r="G509" i="12" s="1"/>
  <c r="J505" i="16"/>
  <c r="F505" i="12"/>
  <c r="G505" i="12" s="1"/>
  <c r="J501" i="16"/>
  <c r="F501" i="12"/>
  <c r="G501" i="12" s="1"/>
  <c r="J497" i="16"/>
  <c r="F497" i="12"/>
  <c r="G497" i="12" s="1"/>
  <c r="J493" i="16"/>
  <c r="F493" i="12"/>
  <c r="G493" i="12" s="1"/>
  <c r="J489" i="16"/>
  <c r="F489" i="12"/>
  <c r="G489" i="12" s="1"/>
  <c r="J485" i="16"/>
  <c r="F485" i="12"/>
  <c r="G485" i="12" s="1"/>
  <c r="J481" i="16"/>
  <c r="F481" i="12"/>
  <c r="G481" i="12" s="1"/>
  <c r="J477" i="16"/>
  <c r="F477" i="12"/>
  <c r="G477" i="12" s="1"/>
  <c r="J473" i="16"/>
  <c r="F473" i="12"/>
  <c r="G473" i="12" s="1"/>
  <c r="J469" i="16"/>
  <c r="F469" i="12"/>
  <c r="G469" i="12" s="1"/>
  <c r="J465" i="16"/>
  <c r="F465" i="12"/>
  <c r="G465" i="12" s="1"/>
  <c r="J461" i="16"/>
  <c r="F461" i="12"/>
  <c r="G461" i="12" s="1"/>
  <c r="J457" i="16"/>
  <c r="F457" i="12"/>
  <c r="G457" i="12" s="1"/>
  <c r="J453" i="16"/>
  <c r="F453" i="12"/>
  <c r="G453" i="12" s="1"/>
  <c r="J449" i="16"/>
  <c r="F449" i="12"/>
  <c r="G449" i="12" s="1"/>
  <c r="J445" i="16"/>
  <c r="F445" i="12"/>
  <c r="G445" i="12" s="1"/>
  <c r="J441" i="16"/>
  <c r="F441" i="12"/>
  <c r="G441" i="12" s="1"/>
  <c r="J437" i="16"/>
  <c r="F437" i="12"/>
  <c r="G437" i="12" s="1"/>
  <c r="J433" i="16"/>
  <c r="F433" i="12"/>
  <c r="G433" i="12" s="1"/>
  <c r="J429" i="16"/>
  <c r="F429" i="12"/>
  <c r="G429" i="12" s="1"/>
  <c r="J425" i="16"/>
  <c r="F425" i="12"/>
  <c r="G425" i="12" s="1"/>
  <c r="J421" i="16"/>
  <c r="F421" i="12"/>
  <c r="G421" i="12" s="1"/>
  <c r="J417" i="16"/>
  <c r="F417" i="12"/>
  <c r="G417" i="12" s="1"/>
  <c r="J413" i="16"/>
  <c r="F413" i="12"/>
  <c r="G413" i="12" s="1"/>
  <c r="J409" i="16"/>
  <c r="F409" i="12"/>
  <c r="G409" i="12" s="1"/>
  <c r="J405" i="16"/>
  <c r="F405" i="12"/>
  <c r="G405" i="12" s="1"/>
  <c r="J401" i="16"/>
  <c r="F401" i="12"/>
  <c r="G401" i="12" s="1"/>
  <c r="J397" i="16"/>
  <c r="F397" i="12"/>
  <c r="G397" i="12" s="1"/>
  <c r="J393" i="16"/>
  <c r="F393" i="12"/>
  <c r="G393" i="12" s="1"/>
  <c r="J389" i="16"/>
  <c r="F389" i="12"/>
  <c r="G389" i="12" s="1"/>
  <c r="J385" i="16"/>
  <c r="F385" i="12"/>
  <c r="G385" i="12" s="1"/>
  <c r="J381" i="16"/>
  <c r="F381" i="12"/>
  <c r="G381" i="12" s="1"/>
  <c r="J377" i="16"/>
  <c r="F377" i="12"/>
  <c r="G377" i="12" s="1"/>
  <c r="J373" i="16"/>
  <c r="F373" i="12"/>
  <c r="G373" i="12" s="1"/>
  <c r="J369" i="16"/>
  <c r="F369" i="12"/>
  <c r="G369" i="12" s="1"/>
  <c r="J365" i="16"/>
  <c r="F365" i="12"/>
  <c r="G365" i="12" s="1"/>
  <c r="J361" i="16"/>
  <c r="F361" i="12"/>
  <c r="G361" i="12" s="1"/>
  <c r="J357" i="16"/>
  <c r="F357" i="12"/>
  <c r="G357" i="12" s="1"/>
  <c r="I357" i="12" s="1"/>
  <c r="K357" i="12" s="1"/>
  <c r="J358" i="12" s="1"/>
  <c r="J353" i="16"/>
  <c r="F353" i="12"/>
  <c r="G353" i="12"/>
  <c r="J349" i="16"/>
  <c r="F349" i="12"/>
  <c r="G349" i="12" s="1"/>
  <c r="J345" i="16"/>
  <c r="F345" i="12"/>
  <c r="G345" i="12" s="1"/>
  <c r="J341" i="16"/>
  <c r="F341" i="12"/>
  <c r="G341" i="12" s="1"/>
  <c r="J337" i="16"/>
  <c r="F337" i="12"/>
  <c r="G337" i="12"/>
  <c r="J333" i="16"/>
  <c r="F333" i="12"/>
  <c r="G333" i="12" s="1"/>
  <c r="J329" i="16"/>
  <c r="F329" i="12"/>
  <c r="G329" i="12" s="1"/>
  <c r="J325" i="16"/>
  <c r="F325" i="12"/>
  <c r="G325" i="12" s="1"/>
  <c r="J321" i="16"/>
  <c r="F321" i="12"/>
  <c r="G321" i="12" s="1"/>
  <c r="I321" i="12" s="1"/>
  <c r="K321" i="12" s="1"/>
  <c r="J322" i="12" s="1"/>
  <c r="J317" i="16"/>
  <c r="F317" i="12"/>
  <c r="G317" i="12" s="1"/>
  <c r="J313" i="16"/>
  <c r="F313" i="12"/>
  <c r="G313" i="12" s="1"/>
  <c r="J309" i="16"/>
  <c r="F309" i="12"/>
  <c r="G309" i="12" s="1"/>
  <c r="J305" i="16"/>
  <c r="F305" i="12"/>
  <c r="G305" i="12" s="1"/>
  <c r="J301" i="16"/>
  <c r="F301" i="12"/>
  <c r="G301" i="12" s="1"/>
  <c r="J297" i="16"/>
  <c r="G297" i="12"/>
  <c r="F297" i="12"/>
  <c r="J293" i="16"/>
  <c r="F293" i="12"/>
  <c r="G293" i="12" s="1"/>
  <c r="J289" i="16"/>
  <c r="G289" i="12"/>
  <c r="F289" i="12"/>
  <c r="J285" i="16"/>
  <c r="F285" i="12"/>
  <c r="G285" i="12" s="1"/>
  <c r="J281" i="16"/>
  <c r="F281" i="12"/>
  <c r="G281" i="12" s="1"/>
  <c r="J277" i="16"/>
  <c r="F277" i="12"/>
  <c r="G277" i="12" s="1"/>
  <c r="J273" i="16"/>
  <c r="F273" i="12"/>
  <c r="G273" i="12" s="1"/>
  <c r="I273" i="12" s="1"/>
  <c r="J269" i="16"/>
  <c r="F269" i="12"/>
  <c r="G269" i="12" s="1"/>
  <c r="J265" i="16"/>
  <c r="F265" i="12"/>
  <c r="G265" i="12" s="1"/>
  <c r="J261" i="16"/>
  <c r="F261" i="12"/>
  <c r="J257" i="16"/>
  <c r="F257" i="12"/>
  <c r="G257" i="12" s="1"/>
  <c r="J253" i="16"/>
  <c r="F253" i="12"/>
  <c r="G253" i="12"/>
  <c r="J249" i="16"/>
  <c r="F249" i="12"/>
  <c r="G249" i="12" s="1"/>
  <c r="I249" i="12" s="1"/>
  <c r="K249" i="12" s="1"/>
  <c r="J250" i="12" s="1"/>
  <c r="J245" i="16"/>
  <c r="F245" i="12"/>
  <c r="G245" i="12" s="1"/>
  <c r="J241" i="16"/>
  <c r="F241" i="12"/>
  <c r="G241" i="12" s="1"/>
  <c r="J237" i="16"/>
  <c r="F237" i="12"/>
  <c r="G237" i="12"/>
  <c r="J233" i="16"/>
  <c r="F233" i="12"/>
  <c r="G233" i="12" s="1"/>
  <c r="J229" i="16"/>
  <c r="F229" i="12"/>
  <c r="G229" i="12" s="1"/>
  <c r="J225" i="16"/>
  <c r="F225" i="12"/>
  <c r="G225" i="12" s="1"/>
  <c r="I225" i="12" s="1"/>
  <c r="J221" i="16"/>
  <c r="F221" i="12"/>
  <c r="G221" i="12" s="1"/>
  <c r="J217" i="16"/>
  <c r="G217" i="12"/>
  <c r="F217" i="12"/>
  <c r="J213" i="16"/>
  <c r="F213" i="12"/>
  <c r="G213" i="12" s="1"/>
  <c r="I213" i="12" s="1"/>
  <c r="K213" i="12" s="1"/>
  <c r="J214" i="12" s="1"/>
  <c r="J209" i="16"/>
  <c r="G209" i="12"/>
  <c r="F209" i="12"/>
  <c r="J205" i="16"/>
  <c r="F205" i="12"/>
  <c r="G205" i="12" s="1"/>
  <c r="J201" i="16"/>
  <c r="F201" i="12"/>
  <c r="G201" i="12" s="1"/>
  <c r="I201" i="12" s="1"/>
  <c r="K201" i="12" s="1"/>
  <c r="J202" i="12" s="1"/>
  <c r="J197" i="16"/>
  <c r="F197" i="12"/>
  <c r="G197" i="12" s="1"/>
  <c r="J193" i="16"/>
  <c r="F193" i="12"/>
  <c r="G193" i="12" s="1"/>
  <c r="J189" i="16"/>
  <c r="F189" i="12"/>
  <c r="G189" i="12"/>
  <c r="J185" i="16"/>
  <c r="F185" i="12"/>
  <c r="G185" i="12" s="1"/>
  <c r="J181" i="16"/>
  <c r="F181" i="12"/>
  <c r="G181" i="12" s="1"/>
  <c r="J177" i="16"/>
  <c r="F177" i="12"/>
  <c r="G177" i="12" s="1"/>
  <c r="I177" i="12" s="1"/>
  <c r="K177" i="12" s="1"/>
  <c r="J178" i="12" s="1"/>
  <c r="J173" i="16"/>
  <c r="F173" i="12"/>
  <c r="G173" i="12"/>
  <c r="J169" i="16"/>
  <c r="F169" i="12"/>
  <c r="G169" i="12" s="1"/>
  <c r="J165" i="16"/>
  <c r="F165" i="12"/>
  <c r="J161" i="16"/>
  <c r="F161" i="12"/>
  <c r="G161" i="12" s="1"/>
  <c r="J157" i="16"/>
  <c r="F157" i="12"/>
  <c r="G157" i="12" s="1"/>
  <c r="J153" i="16"/>
  <c r="G153" i="12"/>
  <c r="I153" i="12" s="1"/>
  <c r="K153" i="12" s="1"/>
  <c r="J154" i="12" s="1"/>
  <c r="F153" i="12"/>
  <c r="J149" i="16"/>
  <c r="F149" i="12"/>
  <c r="G149" i="12" s="1"/>
  <c r="J145" i="16"/>
  <c r="G145" i="12"/>
  <c r="F145" i="12"/>
  <c r="J141" i="16"/>
  <c r="F141" i="12"/>
  <c r="G141" i="12" s="1"/>
  <c r="I141" i="12" s="1"/>
  <c r="K141" i="12" s="1"/>
  <c r="J142" i="12" s="1"/>
  <c r="J137" i="16"/>
  <c r="F137" i="12"/>
  <c r="G137" i="12" s="1"/>
  <c r="J133" i="16"/>
  <c r="F133" i="12"/>
  <c r="G133" i="12" s="1"/>
  <c r="J129" i="16"/>
  <c r="F129" i="12"/>
  <c r="G129" i="12" s="1"/>
  <c r="I129" i="12" s="1"/>
  <c r="K129" i="12" s="1"/>
  <c r="J130" i="12" s="1"/>
  <c r="J125" i="16"/>
  <c r="F125" i="12"/>
  <c r="G125" i="12"/>
  <c r="J121" i="16"/>
  <c r="F121" i="12"/>
  <c r="G121" i="12" s="1"/>
  <c r="J117" i="16"/>
  <c r="F117" i="12"/>
  <c r="G117" i="12" s="1"/>
  <c r="I117" i="12" s="1"/>
  <c r="K117" i="12" s="1"/>
  <c r="J118" i="12" s="1"/>
  <c r="J113" i="16"/>
  <c r="F113" i="12"/>
  <c r="G113" i="12" s="1"/>
  <c r="J109" i="16"/>
  <c r="F109" i="12"/>
  <c r="G109" i="12"/>
  <c r="J105" i="16"/>
  <c r="F105" i="12"/>
  <c r="G105" i="12" s="1"/>
  <c r="I105" i="12" s="1"/>
  <c r="K105" i="12" s="1"/>
  <c r="J106" i="12" s="1"/>
  <c r="J101" i="16"/>
  <c r="F101" i="12"/>
  <c r="G101" i="12" s="1"/>
  <c r="J97" i="16"/>
  <c r="F97" i="12"/>
  <c r="G97" i="12" s="1"/>
  <c r="J93" i="16"/>
  <c r="F93" i="12"/>
  <c r="G93" i="12" s="1"/>
  <c r="I93" i="12" s="1"/>
  <c r="K93" i="12" s="1"/>
  <c r="J94" i="12" s="1"/>
  <c r="J89" i="16"/>
  <c r="G89" i="12"/>
  <c r="F89" i="12"/>
  <c r="J85" i="16"/>
  <c r="F85" i="12"/>
  <c r="G85" i="12" s="1"/>
  <c r="J81" i="16"/>
  <c r="G81" i="12"/>
  <c r="F81" i="12"/>
  <c r="J77" i="16"/>
  <c r="F77" i="12"/>
  <c r="G77" i="12" s="1"/>
  <c r="J73" i="16"/>
  <c r="F73" i="12"/>
  <c r="G73" i="12" s="1"/>
  <c r="J69" i="16"/>
  <c r="F69" i="12"/>
  <c r="J65" i="16"/>
  <c r="F65" i="12"/>
  <c r="G65" i="12" s="1"/>
  <c r="J61" i="16"/>
  <c r="F61" i="12"/>
  <c r="G61" i="12"/>
  <c r="J57" i="16"/>
  <c r="F57" i="12"/>
  <c r="G57" i="12" s="1"/>
  <c r="I57" i="12" s="1"/>
  <c r="K57" i="12" s="1"/>
  <c r="J58" i="12" s="1"/>
  <c r="J53" i="16"/>
  <c r="F53" i="12"/>
  <c r="G53" i="12" s="1"/>
  <c r="J49" i="16"/>
  <c r="F49" i="12"/>
  <c r="G49" i="12" s="1"/>
  <c r="J45" i="16"/>
  <c r="F45" i="12"/>
  <c r="G45" i="12"/>
  <c r="J41" i="16"/>
  <c r="F41" i="12"/>
  <c r="G41" i="12" s="1"/>
  <c r="J37" i="16"/>
  <c r="F37" i="12"/>
  <c r="G37" i="12" s="1"/>
  <c r="J33" i="16"/>
  <c r="F33" i="12"/>
  <c r="G33" i="12" s="1"/>
  <c r="I33" i="12" s="1"/>
  <c r="K33" i="12" s="1"/>
  <c r="J34" i="12" s="1"/>
  <c r="J29" i="16"/>
  <c r="F29" i="12"/>
  <c r="G29" i="12" s="1"/>
  <c r="J25" i="16"/>
  <c r="G25" i="12"/>
  <c r="F25" i="12"/>
  <c r="J21" i="16"/>
  <c r="F21" i="12"/>
  <c r="G21" i="12" s="1"/>
  <c r="I21" i="12" s="1"/>
  <c r="K21" i="12" s="1"/>
  <c r="J22" i="12" s="1"/>
  <c r="J17" i="16"/>
  <c r="G17" i="12"/>
  <c r="F17" i="12"/>
  <c r="J13" i="16"/>
  <c r="F13" i="12"/>
  <c r="G13" i="12" s="1"/>
  <c r="L1363" i="11"/>
  <c r="H1364" i="11"/>
  <c r="I1364" i="11" s="1"/>
  <c r="L1255" i="11"/>
  <c r="H1256" i="11"/>
  <c r="I1256" i="11" s="1"/>
  <c r="L1411" i="11"/>
  <c r="H1412" i="11"/>
  <c r="I1412" i="11" s="1"/>
  <c r="H1004" i="11"/>
  <c r="I1004" i="11" s="1"/>
  <c r="L1003" i="11"/>
  <c r="H1076" i="11"/>
  <c r="I1076" i="11" s="1"/>
  <c r="L1075" i="11"/>
  <c r="L1531" i="11"/>
  <c r="H1532" i="11"/>
  <c r="I1532" i="11" s="1"/>
  <c r="L923" i="16"/>
  <c r="G923" i="16"/>
  <c r="L863" i="16"/>
  <c r="G863" i="16"/>
  <c r="L679" i="16"/>
  <c r="G679" i="16"/>
  <c r="G451" i="16"/>
  <c r="L259" i="16"/>
  <c r="G259" i="16"/>
  <c r="L227" i="16"/>
  <c r="G227" i="16"/>
  <c r="L167" i="16"/>
  <c r="G167" i="16"/>
  <c r="L71" i="16"/>
  <c r="G71" i="16"/>
  <c r="L1220" i="12"/>
  <c r="M1220" i="12" s="1"/>
  <c r="N1220" i="12" s="1"/>
  <c r="P1220" i="16" s="1"/>
  <c r="N1219" i="12"/>
  <c r="P1219" i="16" s="1"/>
  <c r="L1051" i="12"/>
  <c r="M1051" i="12" s="1"/>
  <c r="N1050" i="12"/>
  <c r="P1050" i="16" s="1"/>
  <c r="L1207" i="12"/>
  <c r="M1207" i="12" s="1"/>
  <c r="N1206" i="12"/>
  <c r="P1206" i="16" s="1"/>
  <c r="L1111" i="12"/>
  <c r="M1111" i="12" s="1"/>
  <c r="N1110" i="12"/>
  <c r="P1110" i="16" s="1"/>
  <c r="J932" i="16"/>
  <c r="F932" i="12"/>
  <c r="G932" i="12" s="1"/>
  <c r="J908" i="16"/>
  <c r="F908" i="12"/>
  <c r="G908" i="12" s="1"/>
  <c r="J892" i="16"/>
  <c r="F892" i="12"/>
  <c r="G892" i="12" s="1"/>
  <c r="J864" i="16"/>
  <c r="F864" i="12"/>
  <c r="G864" i="12" s="1"/>
  <c r="J840" i="16"/>
  <c r="F840" i="12"/>
  <c r="G840" i="12" s="1"/>
  <c r="J820" i="16"/>
  <c r="F820" i="12"/>
  <c r="G820" i="12" s="1"/>
  <c r="J796" i="16"/>
  <c r="F796" i="12"/>
  <c r="G796" i="12" s="1"/>
  <c r="J776" i="16"/>
  <c r="F776" i="12"/>
  <c r="G776" i="12" s="1"/>
  <c r="J756" i="16"/>
  <c r="F756" i="12"/>
  <c r="G756" i="12" s="1"/>
  <c r="J736" i="16"/>
  <c r="F736" i="12"/>
  <c r="G736" i="12" s="1"/>
  <c r="J708" i="16"/>
  <c r="F708" i="12"/>
  <c r="G708" i="12" s="1"/>
  <c r="J692" i="16"/>
  <c r="F692" i="12"/>
  <c r="G692" i="12" s="1"/>
  <c r="J676" i="16"/>
  <c r="F676" i="12"/>
  <c r="G676" i="12" s="1"/>
  <c r="J652" i="16"/>
  <c r="F652" i="12"/>
  <c r="G652" i="12" s="1"/>
  <c r="J632" i="16"/>
  <c r="F632" i="12"/>
  <c r="G632" i="12" s="1"/>
  <c r="J604" i="16"/>
  <c r="F604" i="12"/>
  <c r="G604" i="12" s="1"/>
  <c r="J580" i="16"/>
  <c r="F580" i="12"/>
  <c r="G580" i="12" s="1"/>
  <c r="J560" i="16"/>
  <c r="F560" i="12"/>
  <c r="G560" i="12" s="1"/>
  <c r="J540" i="16"/>
  <c r="F540" i="12"/>
  <c r="G540" i="12" s="1"/>
  <c r="J524" i="16"/>
  <c r="F524" i="12"/>
  <c r="G524" i="12" s="1"/>
  <c r="J512" i="16"/>
  <c r="F512" i="12"/>
  <c r="G512" i="12" s="1"/>
  <c r="J504" i="16"/>
  <c r="F504" i="12"/>
  <c r="G504" i="12" s="1"/>
  <c r="J496" i="16"/>
  <c r="F496" i="12"/>
  <c r="G496" i="12" s="1"/>
  <c r="J488" i="16"/>
  <c r="G488" i="12"/>
  <c r="F488" i="12"/>
  <c r="J480" i="16"/>
  <c r="F480" i="12"/>
  <c r="G480" i="12" s="1"/>
  <c r="J476" i="16"/>
  <c r="F476" i="12"/>
  <c r="G476" i="12" s="1"/>
  <c r="J472" i="16"/>
  <c r="F472" i="12"/>
  <c r="G472" i="12" s="1"/>
  <c r="J468" i="16"/>
  <c r="F468" i="12"/>
  <c r="G468" i="12" s="1"/>
  <c r="J464" i="16"/>
  <c r="F464" i="12"/>
  <c r="G464" i="12" s="1"/>
  <c r="J460" i="16"/>
  <c r="G460" i="12"/>
  <c r="F460" i="12"/>
  <c r="J456" i="16"/>
  <c r="F456" i="12"/>
  <c r="G456" i="12" s="1"/>
  <c r="J444" i="16"/>
  <c r="F444" i="12"/>
  <c r="G444" i="12" s="1"/>
  <c r="J440" i="16"/>
  <c r="F440" i="12"/>
  <c r="G440" i="12" s="1"/>
  <c r="J436" i="16"/>
  <c r="F436" i="12"/>
  <c r="G436" i="12" s="1"/>
  <c r="J432" i="16"/>
  <c r="F432" i="12"/>
  <c r="G432" i="12" s="1"/>
  <c r="J428" i="16"/>
  <c r="G428" i="12"/>
  <c r="F428" i="12"/>
  <c r="J424" i="16"/>
  <c r="F424" i="12"/>
  <c r="G424" i="12" s="1"/>
  <c r="J420" i="16"/>
  <c r="F420" i="12"/>
  <c r="G420" i="12" s="1"/>
  <c r="J416" i="16"/>
  <c r="F416" i="12"/>
  <c r="G416" i="12" s="1"/>
  <c r="J412" i="16"/>
  <c r="F412" i="12"/>
  <c r="G412" i="12" s="1"/>
  <c r="J408" i="16"/>
  <c r="F408" i="12"/>
  <c r="G408" i="12" s="1"/>
  <c r="J404" i="16"/>
  <c r="F404" i="12"/>
  <c r="G404" i="12" s="1"/>
  <c r="J400" i="16"/>
  <c r="F400" i="12"/>
  <c r="G400" i="12"/>
  <c r="J396" i="16"/>
  <c r="F396" i="12"/>
  <c r="G396" i="12" s="1"/>
  <c r="J392" i="16"/>
  <c r="F392" i="12"/>
  <c r="G392" i="12"/>
  <c r="J388" i="16"/>
  <c r="F388" i="12"/>
  <c r="G388" i="12" s="1"/>
  <c r="J384" i="16"/>
  <c r="F384" i="12"/>
  <c r="G384" i="12" s="1"/>
  <c r="J372" i="16"/>
  <c r="F372" i="12"/>
  <c r="G372" i="12" s="1"/>
  <c r="J368" i="16"/>
  <c r="F368" i="12"/>
  <c r="G368" i="12"/>
  <c r="J364" i="16"/>
  <c r="F364" i="12"/>
  <c r="G364" i="12" s="1"/>
  <c r="J360" i="16"/>
  <c r="F360" i="12"/>
  <c r="G360" i="12"/>
  <c r="J356" i="16"/>
  <c r="F356" i="12"/>
  <c r="G356" i="12" s="1"/>
  <c r="J352" i="16"/>
  <c r="F352" i="12"/>
  <c r="G352" i="12" s="1"/>
  <c r="J348" i="16"/>
  <c r="F348" i="12"/>
  <c r="G348" i="12" s="1"/>
  <c r="J344" i="16"/>
  <c r="F344" i="12"/>
  <c r="G344" i="12" s="1"/>
  <c r="J340" i="16"/>
  <c r="F340" i="12"/>
  <c r="G340" i="12" s="1"/>
  <c r="J336" i="16"/>
  <c r="F336" i="12"/>
  <c r="G336" i="12" s="1"/>
  <c r="J332" i="16"/>
  <c r="F332" i="12"/>
  <c r="G332" i="12" s="1"/>
  <c r="J328" i="16"/>
  <c r="F328" i="12"/>
  <c r="G328" i="12" s="1"/>
  <c r="J324" i="16"/>
  <c r="F324" i="12"/>
  <c r="G324" i="12" s="1"/>
  <c r="J320" i="16"/>
  <c r="F320" i="12"/>
  <c r="G320" i="12" s="1"/>
  <c r="J316" i="16"/>
  <c r="F316" i="12"/>
  <c r="G316" i="12" s="1"/>
  <c r="J312" i="16"/>
  <c r="F312" i="12"/>
  <c r="G312" i="12" s="1"/>
  <c r="J308" i="16"/>
  <c r="F308" i="12"/>
  <c r="G308" i="12" s="1"/>
  <c r="J304" i="16"/>
  <c r="F304" i="12"/>
  <c r="G304" i="12" s="1"/>
  <c r="J300" i="16"/>
  <c r="F300" i="12"/>
  <c r="G300" i="12" s="1"/>
  <c r="J296" i="16"/>
  <c r="F296" i="12"/>
  <c r="G296" i="12" s="1"/>
  <c r="J292" i="16"/>
  <c r="F292" i="12"/>
  <c r="G292" i="12" s="1"/>
  <c r="J288" i="16"/>
  <c r="F288" i="12"/>
  <c r="G288" i="12" s="1"/>
  <c r="J284" i="16"/>
  <c r="F284" i="12"/>
  <c r="G284" i="12" s="1"/>
  <c r="J280" i="16"/>
  <c r="F280" i="12"/>
  <c r="G280" i="12" s="1"/>
  <c r="J276" i="16"/>
  <c r="F276" i="12"/>
  <c r="G276" i="12" s="1"/>
  <c r="J272" i="16"/>
  <c r="F272" i="12"/>
  <c r="G272" i="12" s="1"/>
  <c r="J268" i="16"/>
  <c r="F268" i="12"/>
  <c r="G268" i="12" s="1"/>
  <c r="J264" i="16"/>
  <c r="F264" i="12"/>
  <c r="G264" i="12" s="1"/>
  <c r="J260" i="16"/>
  <c r="F260" i="12"/>
  <c r="G260" i="12" s="1"/>
  <c r="J252" i="16"/>
  <c r="F252" i="12"/>
  <c r="G252" i="12" s="1"/>
  <c r="J248" i="16"/>
  <c r="F248" i="12"/>
  <c r="G248" i="12" s="1"/>
  <c r="J240" i="16"/>
  <c r="F240" i="12"/>
  <c r="G240" i="12" s="1"/>
  <c r="J236" i="16"/>
  <c r="F236" i="12"/>
  <c r="G236" i="12" s="1"/>
  <c r="J232" i="16"/>
  <c r="F232" i="12"/>
  <c r="G232" i="12" s="1"/>
  <c r="J228" i="16"/>
  <c r="F228" i="12"/>
  <c r="G228" i="12" s="1"/>
  <c r="J224" i="16"/>
  <c r="F224" i="12"/>
  <c r="G224" i="12" s="1"/>
  <c r="J220" i="16"/>
  <c r="F220" i="12"/>
  <c r="G220" i="12" s="1"/>
  <c r="J216" i="16"/>
  <c r="F216" i="12"/>
  <c r="G216" i="12" s="1"/>
  <c r="J212" i="16"/>
  <c r="F212" i="12"/>
  <c r="G212" i="12" s="1"/>
  <c r="J208" i="16"/>
  <c r="F208" i="12"/>
  <c r="G208" i="12" s="1"/>
  <c r="J204" i="16"/>
  <c r="F204" i="12"/>
  <c r="G204" i="12" s="1"/>
  <c r="J200" i="16"/>
  <c r="F200" i="12"/>
  <c r="G200" i="12" s="1"/>
  <c r="J196" i="16"/>
  <c r="F196" i="12"/>
  <c r="G196" i="12" s="1"/>
  <c r="J192" i="16"/>
  <c r="F192" i="12"/>
  <c r="G192" i="12" s="1"/>
  <c r="J188" i="16"/>
  <c r="F188" i="12"/>
  <c r="G188" i="12" s="1"/>
  <c r="J184" i="16"/>
  <c r="F184" i="12"/>
  <c r="G184" i="12" s="1"/>
  <c r="J180" i="16"/>
  <c r="F180" i="12"/>
  <c r="G180" i="12" s="1"/>
  <c r="J176" i="16"/>
  <c r="F176" i="12"/>
  <c r="G176" i="12" s="1"/>
  <c r="J172" i="16"/>
  <c r="F172" i="12"/>
  <c r="G172" i="12" s="1"/>
  <c r="J168" i="16"/>
  <c r="F168" i="12"/>
  <c r="G168" i="12" s="1"/>
  <c r="J164" i="16"/>
  <c r="F164" i="12"/>
  <c r="G164" i="12" s="1"/>
  <c r="J160" i="16"/>
  <c r="F160" i="12"/>
  <c r="G160" i="12" s="1"/>
  <c r="J156" i="16"/>
  <c r="F156" i="12"/>
  <c r="G156" i="12" s="1"/>
  <c r="J152" i="16"/>
  <c r="F152" i="12"/>
  <c r="G152" i="12" s="1"/>
  <c r="J148" i="16"/>
  <c r="F148" i="12"/>
  <c r="G148" i="12" s="1"/>
  <c r="J144" i="16"/>
  <c r="F144" i="12"/>
  <c r="G144" i="12" s="1"/>
  <c r="J140" i="16"/>
  <c r="F140" i="12"/>
  <c r="G140" i="12" s="1"/>
  <c r="J136" i="16"/>
  <c r="F136" i="12"/>
  <c r="G136" i="12" s="1"/>
  <c r="J132" i="16"/>
  <c r="F132" i="12"/>
  <c r="G132" i="12" s="1"/>
  <c r="J128" i="16"/>
  <c r="F128" i="12"/>
  <c r="G128" i="12" s="1"/>
  <c r="J124" i="16"/>
  <c r="F124" i="12"/>
  <c r="G124" i="12" s="1"/>
  <c r="J120" i="16"/>
  <c r="F120" i="12"/>
  <c r="G120" i="12" s="1"/>
  <c r="J116" i="16"/>
  <c r="F116" i="12"/>
  <c r="G116" i="12" s="1"/>
  <c r="J112" i="16"/>
  <c r="F112" i="12"/>
  <c r="G112" i="12" s="1"/>
  <c r="J108" i="16"/>
  <c r="F108" i="12"/>
  <c r="G108" i="12" s="1"/>
  <c r="J104" i="16"/>
  <c r="F104" i="12"/>
  <c r="G104" i="12" s="1"/>
  <c r="J100" i="16"/>
  <c r="F100" i="12"/>
  <c r="G100" i="12" s="1"/>
  <c r="J96" i="16"/>
  <c r="F96" i="12"/>
  <c r="G96" i="12" s="1"/>
  <c r="J92" i="16"/>
  <c r="F92" i="12"/>
  <c r="G92" i="12" s="1"/>
  <c r="J88" i="16"/>
  <c r="F88" i="12"/>
  <c r="G88" i="12" s="1"/>
  <c r="J84" i="16"/>
  <c r="F84" i="12"/>
  <c r="G84" i="12" s="1"/>
  <c r="J80" i="16"/>
  <c r="F80" i="12"/>
  <c r="G80" i="12" s="1"/>
  <c r="J76" i="16"/>
  <c r="F76" i="12"/>
  <c r="G76" i="12" s="1"/>
  <c r="J72" i="16"/>
  <c r="F72" i="12"/>
  <c r="G72" i="12" s="1"/>
  <c r="J68" i="16"/>
  <c r="F68" i="12"/>
  <c r="G68" i="12" s="1"/>
  <c r="J64" i="16"/>
  <c r="F64" i="12"/>
  <c r="G64" i="12" s="1"/>
  <c r="J60" i="16"/>
  <c r="F60" i="12"/>
  <c r="G60" i="12" s="1"/>
  <c r="J56" i="16"/>
  <c r="F56" i="12"/>
  <c r="G56" i="12" s="1"/>
  <c r="J52" i="16"/>
  <c r="F52" i="12"/>
  <c r="G52" i="12" s="1"/>
  <c r="J48" i="16"/>
  <c r="F48" i="12"/>
  <c r="G48" i="12" s="1"/>
  <c r="J44" i="16"/>
  <c r="F44" i="12"/>
  <c r="G44" i="12" s="1"/>
  <c r="J40" i="16"/>
  <c r="F40" i="12"/>
  <c r="G40" i="12" s="1"/>
  <c r="J36" i="16"/>
  <c r="F36" i="12"/>
  <c r="G36" i="12" s="1"/>
  <c r="J32" i="16"/>
  <c r="F32" i="12"/>
  <c r="G32" i="12" s="1"/>
  <c r="J28" i="16"/>
  <c r="F28" i="12"/>
  <c r="G28" i="12" s="1"/>
  <c r="J24" i="16"/>
  <c r="F24" i="12"/>
  <c r="G24" i="12" s="1"/>
  <c r="J20" i="16"/>
  <c r="F20" i="12"/>
  <c r="G20" i="12" s="1"/>
  <c r="J16" i="16"/>
  <c r="F16" i="12"/>
  <c r="G16" i="12" s="1"/>
  <c r="J12" i="16"/>
  <c r="F12" i="12"/>
  <c r="G12" i="12" s="1"/>
  <c r="L1387" i="11"/>
  <c r="H1388" i="11"/>
  <c r="I1388" i="11" s="1"/>
  <c r="H1328" i="11"/>
  <c r="I1328" i="11" s="1"/>
  <c r="L1327" i="11"/>
  <c r="H1424" i="11"/>
  <c r="I1424" i="11" s="1"/>
  <c r="L1423" i="11"/>
  <c r="L775" i="16"/>
  <c r="G775" i="16"/>
  <c r="L739" i="16"/>
  <c r="G739" i="16"/>
  <c r="L643" i="16"/>
  <c r="G643" i="16"/>
  <c r="L523" i="16"/>
  <c r="G523" i="16"/>
  <c r="L391" i="16"/>
  <c r="G391" i="16"/>
  <c r="L191" i="16"/>
  <c r="G191" i="16"/>
  <c r="L79" i="16"/>
  <c r="G79" i="16"/>
  <c r="L1351" i="11"/>
  <c r="H1352" i="11"/>
  <c r="I1352" i="11" s="1"/>
  <c r="J944" i="16"/>
  <c r="F944" i="12"/>
  <c r="G944" i="12" s="1"/>
  <c r="J928" i="16"/>
  <c r="F928" i="12"/>
  <c r="G928" i="12" s="1"/>
  <c r="J912" i="16"/>
  <c r="F912" i="12"/>
  <c r="G912" i="12" s="1"/>
  <c r="J900" i="16"/>
  <c r="F900" i="12"/>
  <c r="G900" i="12" s="1"/>
  <c r="J880" i="16"/>
  <c r="F880" i="12"/>
  <c r="G880" i="12" s="1"/>
  <c r="J868" i="16"/>
  <c r="F868" i="12"/>
  <c r="G868" i="12" s="1"/>
  <c r="J852" i="16"/>
  <c r="F852" i="12"/>
  <c r="G852" i="12" s="1"/>
  <c r="J832" i="16"/>
  <c r="F832" i="12"/>
  <c r="G832" i="12" s="1"/>
  <c r="J816" i="16"/>
  <c r="F816" i="12"/>
  <c r="G816" i="12" s="1"/>
  <c r="J800" i="16"/>
  <c r="F800" i="12"/>
  <c r="G800" i="12" s="1"/>
  <c r="J784" i="16"/>
  <c r="F784" i="12"/>
  <c r="G784" i="12" s="1"/>
  <c r="J764" i="16"/>
  <c r="F764" i="12"/>
  <c r="G764" i="12" s="1"/>
  <c r="J744" i="16"/>
  <c r="F744" i="12"/>
  <c r="G744" i="12" s="1"/>
  <c r="J728" i="16"/>
  <c r="F728" i="12"/>
  <c r="G728" i="12" s="1"/>
  <c r="J712" i="16"/>
  <c r="F712" i="12"/>
  <c r="G712" i="12" s="1"/>
  <c r="J700" i="16"/>
  <c r="F700" i="12"/>
  <c r="G700" i="12" s="1"/>
  <c r="J684" i="16"/>
  <c r="F684" i="12"/>
  <c r="G684" i="12" s="1"/>
  <c r="J668" i="16"/>
  <c r="F668" i="12"/>
  <c r="G668" i="12" s="1"/>
  <c r="J648" i="16"/>
  <c r="F648" i="12"/>
  <c r="G648" i="12"/>
  <c r="J636" i="16"/>
  <c r="F636" i="12"/>
  <c r="G636" i="12" s="1"/>
  <c r="J624" i="16"/>
  <c r="F624" i="12"/>
  <c r="G624" i="12" s="1"/>
  <c r="J612" i="16"/>
  <c r="G612" i="12"/>
  <c r="F612" i="12"/>
  <c r="J600" i="16"/>
  <c r="F600" i="12"/>
  <c r="G600" i="12" s="1"/>
  <c r="J592" i="16"/>
  <c r="F592" i="12"/>
  <c r="G592" i="12" s="1"/>
  <c r="J576" i="16"/>
  <c r="F576" i="12"/>
  <c r="G576" i="12" s="1"/>
  <c r="J568" i="16"/>
  <c r="F568" i="12"/>
  <c r="G568" i="12" s="1"/>
  <c r="J552" i="16"/>
  <c r="F552" i="12"/>
  <c r="G552" i="12" s="1"/>
  <c r="J544" i="16"/>
  <c r="F544" i="12"/>
  <c r="G544" i="12" s="1"/>
  <c r="J536" i="16"/>
  <c r="F536" i="12"/>
  <c r="G536" i="12" s="1"/>
  <c r="J528" i="16"/>
  <c r="F528" i="12"/>
  <c r="G528" i="12" s="1"/>
  <c r="J516" i="16"/>
  <c r="F516" i="12"/>
  <c r="G516" i="12" s="1"/>
  <c r="J500" i="16"/>
  <c r="G500" i="12"/>
  <c r="F500" i="12"/>
  <c r="J484" i="16"/>
  <c r="F484" i="12"/>
  <c r="G484" i="12" s="1"/>
  <c r="J448" i="16"/>
  <c r="G448" i="12"/>
  <c r="F448" i="12"/>
  <c r="J256" i="16"/>
  <c r="F256" i="12"/>
  <c r="G256" i="12" s="1"/>
  <c r="L954" i="16"/>
  <c r="G954" i="16"/>
  <c r="L946" i="16"/>
  <c r="G946" i="16"/>
  <c r="L894" i="16"/>
  <c r="G894" i="16"/>
  <c r="L886" i="16"/>
  <c r="G886" i="16"/>
  <c r="L858" i="16"/>
  <c r="G858" i="16"/>
  <c r="L850" i="16"/>
  <c r="G850" i="16"/>
  <c r="L798" i="16"/>
  <c r="G798" i="16"/>
  <c r="L790" i="16"/>
  <c r="G790" i="16"/>
  <c r="L762" i="16"/>
  <c r="G762" i="16"/>
  <c r="L754" i="16"/>
  <c r="G754" i="16"/>
  <c r="L702" i="16"/>
  <c r="G702" i="16"/>
  <c r="L694" i="16"/>
  <c r="G694" i="16"/>
  <c r="L666" i="16"/>
  <c r="G666" i="16"/>
  <c r="L658" i="16"/>
  <c r="G658" i="16"/>
  <c r="L606" i="16"/>
  <c r="G606" i="16"/>
  <c r="L598" i="16"/>
  <c r="G598" i="16"/>
  <c r="L570" i="16"/>
  <c r="G570" i="16"/>
  <c r="L562" i="16"/>
  <c r="G562" i="16"/>
  <c r="L546" i="16"/>
  <c r="G546" i="16"/>
  <c r="L510" i="16"/>
  <c r="G510" i="16"/>
  <c r="L502" i="16"/>
  <c r="G502" i="16"/>
  <c r="L474" i="16"/>
  <c r="G474" i="16"/>
  <c r="L466" i="16"/>
  <c r="G466" i="16"/>
  <c r="L450" i="16"/>
  <c r="G450" i="16"/>
  <c r="L414" i="16"/>
  <c r="G414" i="16"/>
  <c r="L378" i="16"/>
  <c r="G378" i="16"/>
  <c r="L370" i="16"/>
  <c r="G370" i="16"/>
  <c r="L354" i="16"/>
  <c r="G354" i="16"/>
  <c r="L346" i="16"/>
  <c r="G346" i="16"/>
  <c r="L318" i="16"/>
  <c r="G318" i="16"/>
  <c r="L310" i="16"/>
  <c r="G310" i="16"/>
  <c r="L282" i="16"/>
  <c r="G282" i="16"/>
  <c r="L274" i="16"/>
  <c r="G274" i="16"/>
  <c r="L258" i="16"/>
  <c r="G258" i="16"/>
  <c r="L222" i="16"/>
  <c r="G222" i="16"/>
  <c r="L198" i="16"/>
  <c r="G198" i="16"/>
  <c r="L190" i="16"/>
  <c r="G190" i="16"/>
  <c r="G162" i="11"/>
  <c r="G102" i="11"/>
  <c r="G94" i="11"/>
  <c r="L1039" i="12"/>
  <c r="M1039" i="12" s="1"/>
  <c r="N1038" i="12"/>
  <c r="P1038" i="16" s="1"/>
  <c r="L1423" i="12"/>
  <c r="M1423" i="12" s="1"/>
  <c r="N1422" i="12"/>
  <c r="P1422" i="16" s="1"/>
  <c r="L1063" i="12"/>
  <c r="M1063" i="12" s="1"/>
  <c r="N1062" i="12"/>
  <c r="P1062" i="16" s="1"/>
  <c r="L1231" i="12"/>
  <c r="M1231" i="12" s="1"/>
  <c r="N1230" i="12"/>
  <c r="P1230" i="16" s="1"/>
  <c r="L1243" i="12"/>
  <c r="M1243" i="12" s="1"/>
  <c r="N1242" i="12"/>
  <c r="P1242" i="16" s="1"/>
  <c r="L1255" i="12"/>
  <c r="M1255" i="12" s="1"/>
  <c r="N1254" i="12"/>
  <c r="P1254" i="16" s="1"/>
  <c r="L1123" i="12"/>
  <c r="M1123" i="12" s="1"/>
  <c r="N1122" i="12"/>
  <c r="P1122" i="16" s="1"/>
  <c r="L1483" i="12"/>
  <c r="M1483" i="12" s="1"/>
  <c r="N1482" i="12"/>
  <c r="P1482" i="16" s="1"/>
  <c r="L1015" i="12"/>
  <c r="M1015" i="12" s="1"/>
  <c r="N1014" i="12"/>
  <c r="P1014" i="16" s="1"/>
  <c r="L979" i="12"/>
  <c r="M979" i="12" s="1"/>
  <c r="N978" i="12"/>
  <c r="P978" i="16" s="1"/>
  <c r="L1147" i="12"/>
  <c r="M1147" i="12" s="1"/>
  <c r="N1146" i="12"/>
  <c r="P1146" i="16" s="1"/>
  <c r="L1159" i="12"/>
  <c r="M1159" i="12" s="1"/>
  <c r="N1158" i="12"/>
  <c r="P1158" i="16" s="1"/>
  <c r="L1471" i="12"/>
  <c r="M1471" i="12" s="1"/>
  <c r="N1470" i="12"/>
  <c r="P1470" i="16" s="1"/>
  <c r="L1303" i="11"/>
  <c r="H1304" i="11"/>
  <c r="I1304" i="11" s="1"/>
  <c r="L931" i="16"/>
  <c r="G931" i="16"/>
  <c r="L767" i="16"/>
  <c r="G767" i="16"/>
  <c r="L575" i="16"/>
  <c r="G575" i="16"/>
  <c r="L487" i="16"/>
  <c r="G487" i="16"/>
  <c r="L355" i="16"/>
  <c r="G355" i="16"/>
  <c r="L287" i="16"/>
  <c r="G287" i="16"/>
  <c r="L199" i="16"/>
  <c r="G199" i="16"/>
  <c r="J952" i="16"/>
  <c r="F952" i="12"/>
  <c r="G952" i="12" s="1"/>
  <c r="J940" i="16"/>
  <c r="F940" i="12"/>
  <c r="G940" i="12" s="1"/>
  <c r="J924" i="16"/>
  <c r="F924" i="12"/>
  <c r="G924" i="12" s="1"/>
  <c r="J904" i="16"/>
  <c r="F904" i="12"/>
  <c r="G904" i="12" s="1"/>
  <c r="J888" i="16"/>
  <c r="F888" i="12"/>
  <c r="G888" i="12" s="1"/>
  <c r="J872" i="16"/>
  <c r="F872" i="12"/>
  <c r="G872" i="12" s="1"/>
  <c r="J860" i="16"/>
  <c r="F860" i="12"/>
  <c r="G860" i="12" s="1"/>
  <c r="J848" i="16"/>
  <c r="F848" i="12"/>
  <c r="G848" i="12" s="1"/>
  <c r="J828" i="16"/>
  <c r="F828" i="12"/>
  <c r="G828" i="12" s="1"/>
  <c r="J812" i="16"/>
  <c r="F812" i="12"/>
  <c r="G812" i="12" s="1"/>
  <c r="J792" i="16"/>
  <c r="F792" i="12"/>
  <c r="G792" i="12" s="1"/>
  <c r="J780" i="16"/>
  <c r="F780" i="12"/>
  <c r="G780" i="12" s="1"/>
  <c r="J760" i="16"/>
  <c r="F760" i="12"/>
  <c r="G760" i="12" s="1"/>
  <c r="J748" i="16"/>
  <c r="F748" i="12"/>
  <c r="G748" i="12" s="1"/>
  <c r="J732" i="16"/>
  <c r="F732" i="12"/>
  <c r="G732" i="12" s="1"/>
  <c r="J716" i="16"/>
  <c r="F716" i="12"/>
  <c r="G716" i="12" s="1"/>
  <c r="J704" i="16"/>
  <c r="F704" i="12"/>
  <c r="G704" i="12" s="1"/>
  <c r="J688" i="16"/>
  <c r="F688" i="12"/>
  <c r="G688" i="12" s="1"/>
  <c r="J672" i="16"/>
  <c r="G672" i="12"/>
  <c r="F672" i="12"/>
  <c r="J656" i="16"/>
  <c r="F656" i="12"/>
  <c r="G656" i="12" s="1"/>
  <c r="J644" i="16"/>
  <c r="F644" i="12"/>
  <c r="G644" i="12" s="1"/>
  <c r="J628" i="16"/>
  <c r="F628" i="12"/>
  <c r="G628" i="12" s="1"/>
  <c r="J620" i="16"/>
  <c r="F620" i="12"/>
  <c r="G620" i="12" s="1"/>
  <c r="J608" i="16"/>
  <c r="F608" i="12"/>
  <c r="G608" i="12"/>
  <c r="J596" i="16"/>
  <c r="G596" i="12"/>
  <c r="F596" i="12"/>
  <c r="J584" i="16"/>
  <c r="F584" i="12"/>
  <c r="G584" i="12" s="1"/>
  <c r="J572" i="16"/>
  <c r="F572" i="12"/>
  <c r="G572" i="12" s="1"/>
  <c r="J564" i="16"/>
  <c r="F564" i="12"/>
  <c r="G564" i="12" s="1"/>
  <c r="J548" i="16"/>
  <c r="F548" i="12"/>
  <c r="G548" i="12" s="1"/>
  <c r="J532" i="16"/>
  <c r="F532" i="12"/>
  <c r="G532" i="12" s="1"/>
  <c r="J520" i="16"/>
  <c r="G520" i="12"/>
  <c r="F520" i="12"/>
  <c r="J508" i="16"/>
  <c r="F508" i="12"/>
  <c r="G508" i="12"/>
  <c r="J492" i="16"/>
  <c r="F492" i="12"/>
  <c r="G492" i="12" s="1"/>
  <c r="J452" i="16"/>
  <c r="F452" i="12"/>
  <c r="G452" i="12" s="1"/>
  <c r="J244" i="16"/>
  <c r="F244" i="12"/>
  <c r="G244" i="12" s="1"/>
  <c r="J955" i="16"/>
  <c r="F955" i="12"/>
  <c r="G955" i="12" s="1"/>
  <c r="J951" i="16"/>
  <c r="F951" i="12"/>
  <c r="G951" i="12" s="1"/>
  <c r="J947" i="16"/>
  <c r="F947" i="12"/>
  <c r="G947" i="12" s="1"/>
  <c r="J943" i="16"/>
  <c r="F943" i="12"/>
  <c r="G943" i="12" s="1"/>
  <c r="J939" i="16"/>
  <c r="F939" i="12"/>
  <c r="G939" i="12" s="1"/>
  <c r="J935" i="16"/>
  <c r="F935" i="12"/>
  <c r="G935" i="12" s="1"/>
  <c r="J931" i="16"/>
  <c r="F931" i="12"/>
  <c r="G931" i="12" s="1"/>
  <c r="J927" i="16"/>
  <c r="F927" i="12"/>
  <c r="G927" i="12" s="1"/>
  <c r="J923" i="16"/>
  <c r="F923" i="12"/>
  <c r="G923" i="12" s="1"/>
  <c r="J919" i="16"/>
  <c r="F919" i="12"/>
  <c r="G919" i="12" s="1"/>
  <c r="J915" i="16"/>
  <c r="F915" i="12"/>
  <c r="G915" i="12" s="1"/>
  <c r="J911" i="16"/>
  <c r="F911" i="12"/>
  <c r="G911" i="12" s="1"/>
  <c r="J907" i="16"/>
  <c r="F907" i="12"/>
  <c r="G907" i="12" s="1"/>
  <c r="J903" i="16"/>
  <c r="F903" i="12"/>
  <c r="G903" i="12" s="1"/>
  <c r="J899" i="16"/>
  <c r="F899" i="12"/>
  <c r="G899" i="12" s="1"/>
  <c r="J895" i="16"/>
  <c r="F895" i="12"/>
  <c r="G895" i="12" s="1"/>
  <c r="J891" i="16"/>
  <c r="F891" i="12"/>
  <c r="G891" i="12" s="1"/>
  <c r="J887" i="16"/>
  <c r="F887" i="12"/>
  <c r="G887" i="12" s="1"/>
  <c r="J883" i="16"/>
  <c r="F883" i="12"/>
  <c r="G883" i="12" s="1"/>
  <c r="J879" i="16"/>
  <c r="F879" i="12"/>
  <c r="G879" i="12" s="1"/>
  <c r="J875" i="16"/>
  <c r="F875" i="12"/>
  <c r="G875" i="12"/>
  <c r="J871" i="16"/>
  <c r="G871" i="12"/>
  <c r="F871" i="12"/>
  <c r="J867" i="16"/>
  <c r="F867" i="12"/>
  <c r="G867" i="12" s="1"/>
  <c r="J863" i="16"/>
  <c r="F863" i="12"/>
  <c r="G863" i="12" s="1"/>
  <c r="J859" i="16"/>
  <c r="F859" i="12"/>
  <c r="G859" i="12"/>
  <c r="J855" i="16"/>
  <c r="F855" i="12"/>
  <c r="G855" i="12" s="1"/>
  <c r="J851" i="16"/>
  <c r="F851" i="12"/>
  <c r="G851" i="12" s="1"/>
  <c r="J847" i="16"/>
  <c r="F847" i="12"/>
  <c r="G847" i="12" s="1"/>
  <c r="J843" i="16"/>
  <c r="F843" i="12"/>
  <c r="G843" i="12" s="1"/>
  <c r="J839" i="16"/>
  <c r="F839" i="12"/>
  <c r="G839" i="12" s="1"/>
  <c r="J835" i="16"/>
  <c r="F835" i="12"/>
  <c r="G835" i="12" s="1"/>
  <c r="J831" i="16"/>
  <c r="F831" i="12"/>
  <c r="G831" i="12" s="1"/>
  <c r="J827" i="16"/>
  <c r="F827" i="12"/>
  <c r="G827" i="12" s="1"/>
  <c r="J823" i="16"/>
  <c r="F823" i="12"/>
  <c r="G823" i="12" s="1"/>
  <c r="J819" i="16"/>
  <c r="F819" i="12"/>
  <c r="G819" i="12" s="1"/>
  <c r="J815" i="16"/>
  <c r="F815" i="12"/>
  <c r="G815" i="12" s="1"/>
  <c r="J811" i="16"/>
  <c r="F811" i="12"/>
  <c r="G811" i="12"/>
  <c r="J807" i="16"/>
  <c r="G807" i="12"/>
  <c r="F807" i="12"/>
  <c r="J803" i="16"/>
  <c r="F803" i="12"/>
  <c r="G803" i="12" s="1"/>
  <c r="J799" i="16"/>
  <c r="F799" i="12"/>
  <c r="G799" i="12" s="1"/>
  <c r="J795" i="16"/>
  <c r="F795" i="12"/>
  <c r="G795" i="12"/>
  <c r="J791" i="16"/>
  <c r="F791" i="12"/>
  <c r="G791" i="12" s="1"/>
  <c r="J787" i="16"/>
  <c r="F787" i="12"/>
  <c r="G787" i="12" s="1"/>
  <c r="J783" i="16"/>
  <c r="F783" i="12"/>
  <c r="G783" i="12" s="1"/>
  <c r="J779" i="16"/>
  <c r="F779" i="12"/>
  <c r="G779" i="12" s="1"/>
  <c r="J775" i="16"/>
  <c r="F775" i="12"/>
  <c r="G775" i="12" s="1"/>
  <c r="J771" i="16"/>
  <c r="F771" i="12"/>
  <c r="G771" i="12" s="1"/>
  <c r="J767" i="16"/>
  <c r="F767" i="12"/>
  <c r="G767" i="12" s="1"/>
  <c r="J763" i="16"/>
  <c r="F763" i="12"/>
  <c r="G763" i="12" s="1"/>
  <c r="J759" i="16"/>
  <c r="F759" i="12"/>
  <c r="G759" i="12" s="1"/>
  <c r="J755" i="16"/>
  <c r="F755" i="12"/>
  <c r="G755" i="12" s="1"/>
  <c r="J751" i="16"/>
  <c r="F751" i="12"/>
  <c r="G751" i="12" s="1"/>
  <c r="J747" i="16"/>
  <c r="F747" i="12"/>
  <c r="G747" i="12"/>
  <c r="J743" i="16"/>
  <c r="G743" i="12"/>
  <c r="F743" i="12"/>
  <c r="J739" i="16"/>
  <c r="F739" i="12"/>
  <c r="G739" i="12" s="1"/>
  <c r="J735" i="16"/>
  <c r="F735" i="12"/>
  <c r="G735" i="12" s="1"/>
  <c r="J731" i="16"/>
  <c r="F731" i="12"/>
  <c r="G731" i="12"/>
  <c r="J727" i="16"/>
  <c r="F727" i="12"/>
  <c r="G727" i="12" s="1"/>
  <c r="J723" i="16"/>
  <c r="F723" i="12"/>
  <c r="G723" i="12" s="1"/>
  <c r="J719" i="16"/>
  <c r="F719" i="12"/>
  <c r="G719" i="12" s="1"/>
  <c r="J715" i="16"/>
  <c r="F715" i="12"/>
  <c r="G715" i="12" s="1"/>
  <c r="J711" i="16"/>
  <c r="F711" i="12"/>
  <c r="G711" i="12" s="1"/>
  <c r="J707" i="16"/>
  <c r="F707" i="12"/>
  <c r="G707" i="12" s="1"/>
  <c r="J703" i="16"/>
  <c r="F703" i="12"/>
  <c r="G703" i="12" s="1"/>
  <c r="J699" i="16"/>
  <c r="F699" i="12"/>
  <c r="G699" i="12" s="1"/>
  <c r="J695" i="16"/>
  <c r="F695" i="12"/>
  <c r="G695" i="12" s="1"/>
  <c r="J691" i="16"/>
  <c r="F691" i="12"/>
  <c r="G691" i="12" s="1"/>
  <c r="J687" i="16"/>
  <c r="F687" i="12"/>
  <c r="G687" i="12" s="1"/>
  <c r="J683" i="16"/>
  <c r="F683" i="12"/>
  <c r="G683" i="12"/>
  <c r="J679" i="16"/>
  <c r="G679" i="12"/>
  <c r="F679" i="12"/>
  <c r="J675" i="16"/>
  <c r="F675" i="12"/>
  <c r="G675" i="12" s="1"/>
  <c r="J671" i="16"/>
  <c r="F671" i="12"/>
  <c r="G671" i="12" s="1"/>
  <c r="J667" i="16"/>
  <c r="F667" i="12"/>
  <c r="G667" i="12" s="1"/>
  <c r="J663" i="16"/>
  <c r="F663" i="12"/>
  <c r="G663" i="12" s="1"/>
  <c r="J659" i="16"/>
  <c r="F659" i="12"/>
  <c r="G659" i="12" s="1"/>
  <c r="J655" i="16"/>
  <c r="F655" i="12"/>
  <c r="G655" i="12" s="1"/>
  <c r="J651" i="16"/>
  <c r="F651" i="12"/>
  <c r="G651" i="12" s="1"/>
  <c r="J647" i="16"/>
  <c r="F647" i="12"/>
  <c r="G647" i="12" s="1"/>
  <c r="J643" i="16"/>
  <c r="F643" i="12"/>
  <c r="G643" i="12" s="1"/>
  <c r="J639" i="16"/>
  <c r="F639" i="12"/>
  <c r="G639" i="12" s="1"/>
  <c r="J635" i="16"/>
  <c r="F635" i="12"/>
  <c r="G635" i="12" s="1"/>
  <c r="J631" i="16"/>
  <c r="F631" i="12"/>
  <c r="G631" i="12" s="1"/>
  <c r="J627" i="16"/>
  <c r="F627" i="12"/>
  <c r="G627" i="12" s="1"/>
  <c r="J623" i="16"/>
  <c r="F623" i="12"/>
  <c r="G623" i="12" s="1"/>
  <c r="J619" i="16"/>
  <c r="F619" i="12"/>
  <c r="G619" i="12" s="1"/>
  <c r="J615" i="16"/>
  <c r="F615" i="12"/>
  <c r="G615" i="12" s="1"/>
  <c r="J611" i="16"/>
  <c r="F611" i="12"/>
  <c r="G611" i="12" s="1"/>
  <c r="J607" i="16"/>
  <c r="F607" i="12"/>
  <c r="G607" i="12" s="1"/>
  <c r="J603" i="16"/>
  <c r="F603" i="12"/>
  <c r="G603" i="12" s="1"/>
  <c r="J599" i="16"/>
  <c r="F599" i="12"/>
  <c r="G599" i="12" s="1"/>
  <c r="J595" i="16"/>
  <c r="F595" i="12"/>
  <c r="G595" i="12" s="1"/>
  <c r="J591" i="16"/>
  <c r="F591" i="12"/>
  <c r="G591" i="12" s="1"/>
  <c r="J587" i="16"/>
  <c r="F587" i="12"/>
  <c r="G587" i="12" s="1"/>
  <c r="J583" i="16"/>
  <c r="F583" i="12"/>
  <c r="G583" i="12" s="1"/>
  <c r="J579" i="16"/>
  <c r="F579" i="12"/>
  <c r="G579" i="12" s="1"/>
  <c r="J575" i="16"/>
  <c r="F575" i="12"/>
  <c r="G575" i="12" s="1"/>
  <c r="J571" i="16"/>
  <c r="F571" i="12"/>
  <c r="G571" i="12" s="1"/>
  <c r="J567" i="16"/>
  <c r="F567" i="12"/>
  <c r="G567" i="12" s="1"/>
  <c r="J563" i="16"/>
  <c r="F563" i="12"/>
  <c r="G563" i="12" s="1"/>
  <c r="J559" i="16"/>
  <c r="F559" i="12"/>
  <c r="G559" i="12" s="1"/>
  <c r="J555" i="16"/>
  <c r="F555" i="12"/>
  <c r="G555" i="12" s="1"/>
  <c r="J551" i="16"/>
  <c r="F551" i="12"/>
  <c r="G551" i="12" s="1"/>
  <c r="J547" i="16"/>
  <c r="F547" i="12"/>
  <c r="G547" i="12" s="1"/>
  <c r="J543" i="16"/>
  <c r="F543" i="12"/>
  <c r="G543" i="12" s="1"/>
  <c r="J539" i="16"/>
  <c r="F539" i="12"/>
  <c r="G539" i="12" s="1"/>
  <c r="J535" i="16"/>
  <c r="F535" i="12"/>
  <c r="G535" i="12" s="1"/>
  <c r="J531" i="16"/>
  <c r="F531" i="12"/>
  <c r="G531" i="12" s="1"/>
  <c r="J527" i="16"/>
  <c r="F527" i="12"/>
  <c r="G527" i="12" s="1"/>
  <c r="J523" i="16"/>
  <c r="F523" i="12"/>
  <c r="G523" i="12" s="1"/>
  <c r="J519" i="16"/>
  <c r="F519" i="12"/>
  <c r="G519" i="12" s="1"/>
  <c r="J515" i="16"/>
  <c r="F515" i="12"/>
  <c r="G515" i="12" s="1"/>
  <c r="J511" i="16"/>
  <c r="F511" i="12"/>
  <c r="G511" i="12" s="1"/>
  <c r="J507" i="16"/>
  <c r="F507" i="12"/>
  <c r="G507" i="12" s="1"/>
  <c r="J503" i="16"/>
  <c r="F503" i="12"/>
  <c r="G503" i="12" s="1"/>
  <c r="J499" i="16"/>
  <c r="F499" i="12"/>
  <c r="G499" i="12" s="1"/>
  <c r="J495" i="16"/>
  <c r="F495" i="12"/>
  <c r="G495" i="12" s="1"/>
  <c r="J491" i="16"/>
  <c r="F491" i="12"/>
  <c r="G491" i="12" s="1"/>
  <c r="J487" i="16"/>
  <c r="F487" i="12"/>
  <c r="G487" i="12" s="1"/>
  <c r="J483" i="16"/>
  <c r="F483" i="12"/>
  <c r="G483" i="12" s="1"/>
  <c r="J479" i="16"/>
  <c r="F479" i="12"/>
  <c r="G479" i="12" s="1"/>
  <c r="J475" i="16"/>
  <c r="F475" i="12"/>
  <c r="G475" i="12" s="1"/>
  <c r="J471" i="16"/>
  <c r="F471" i="12"/>
  <c r="G471" i="12" s="1"/>
  <c r="J467" i="16"/>
  <c r="F467" i="12"/>
  <c r="G467" i="12" s="1"/>
  <c r="J463" i="16"/>
  <c r="F463" i="12"/>
  <c r="G463" i="12" s="1"/>
  <c r="J459" i="16"/>
  <c r="F459" i="12"/>
  <c r="G459" i="12" s="1"/>
  <c r="J455" i="16"/>
  <c r="F455" i="12"/>
  <c r="G455" i="12" s="1"/>
  <c r="J451" i="16"/>
  <c r="F451" i="12"/>
  <c r="G451" i="12" s="1"/>
  <c r="J447" i="16"/>
  <c r="F447" i="12"/>
  <c r="G447" i="12" s="1"/>
  <c r="J443" i="16"/>
  <c r="F443" i="12"/>
  <c r="G443" i="12" s="1"/>
  <c r="J439" i="16"/>
  <c r="F439" i="12"/>
  <c r="G439" i="12" s="1"/>
  <c r="J435" i="16"/>
  <c r="F435" i="12"/>
  <c r="G435" i="12" s="1"/>
  <c r="J431" i="16"/>
  <c r="F431" i="12"/>
  <c r="G431" i="12" s="1"/>
  <c r="J427" i="16"/>
  <c r="F427" i="12"/>
  <c r="G427" i="12" s="1"/>
  <c r="J423" i="16"/>
  <c r="F423" i="12"/>
  <c r="G423" i="12" s="1"/>
  <c r="J419" i="16"/>
  <c r="F419" i="12"/>
  <c r="G419" i="12" s="1"/>
  <c r="J415" i="16"/>
  <c r="F415" i="12"/>
  <c r="G415" i="12" s="1"/>
  <c r="J411" i="16"/>
  <c r="F411" i="12"/>
  <c r="G411" i="12" s="1"/>
  <c r="J407" i="16"/>
  <c r="F407" i="12"/>
  <c r="G407" i="12" s="1"/>
  <c r="J403" i="16"/>
  <c r="F403" i="12"/>
  <c r="G403" i="12" s="1"/>
  <c r="J399" i="16"/>
  <c r="F399" i="12"/>
  <c r="G399" i="12" s="1"/>
  <c r="J395" i="16"/>
  <c r="F395" i="12"/>
  <c r="G395" i="12" s="1"/>
  <c r="J391" i="16"/>
  <c r="F391" i="12"/>
  <c r="G391" i="12" s="1"/>
  <c r="J387" i="16"/>
  <c r="F387" i="12"/>
  <c r="G387" i="12" s="1"/>
  <c r="J383" i="16"/>
  <c r="F383" i="12"/>
  <c r="G383" i="12" s="1"/>
  <c r="J379" i="16"/>
  <c r="F379" i="12"/>
  <c r="G379" i="12" s="1"/>
  <c r="J375" i="16"/>
  <c r="F375" i="12"/>
  <c r="G375" i="12" s="1"/>
  <c r="J371" i="16"/>
  <c r="G371" i="12"/>
  <c r="F371" i="12"/>
  <c r="J367" i="16"/>
  <c r="F367" i="12"/>
  <c r="G367" i="12" s="1"/>
  <c r="J363" i="16"/>
  <c r="F363" i="12"/>
  <c r="G363" i="12" s="1"/>
  <c r="J359" i="16"/>
  <c r="F359" i="12"/>
  <c r="G359" i="12" s="1"/>
  <c r="J355" i="16"/>
  <c r="F355" i="12"/>
  <c r="G355" i="12" s="1"/>
  <c r="J351" i="16"/>
  <c r="F351" i="12"/>
  <c r="G351" i="12" s="1"/>
  <c r="J347" i="16"/>
  <c r="F347" i="12"/>
  <c r="G347" i="12" s="1"/>
  <c r="J343" i="16"/>
  <c r="F343" i="12"/>
  <c r="G343" i="12" s="1"/>
  <c r="J339" i="16"/>
  <c r="F339" i="12"/>
  <c r="G339" i="12" s="1"/>
  <c r="J335" i="16"/>
  <c r="F335" i="12"/>
  <c r="G335" i="12" s="1"/>
  <c r="J331" i="16"/>
  <c r="F331" i="12"/>
  <c r="G331" i="12" s="1"/>
  <c r="J327" i="16"/>
  <c r="F327" i="12"/>
  <c r="G327" i="12" s="1"/>
  <c r="J323" i="16"/>
  <c r="F323" i="12"/>
  <c r="G323" i="12" s="1"/>
  <c r="J319" i="16"/>
  <c r="F319" i="12"/>
  <c r="G319" i="12" s="1"/>
  <c r="J315" i="16"/>
  <c r="F315" i="12"/>
  <c r="G315" i="12" s="1"/>
  <c r="J311" i="16"/>
  <c r="F311" i="12"/>
  <c r="G311" i="12" s="1"/>
  <c r="J307" i="16"/>
  <c r="F307" i="12"/>
  <c r="G307" i="12" s="1"/>
  <c r="J303" i="16"/>
  <c r="F303" i="12"/>
  <c r="G303" i="12" s="1"/>
  <c r="J299" i="16"/>
  <c r="F299" i="12"/>
  <c r="G299" i="12" s="1"/>
  <c r="J295" i="16"/>
  <c r="F295" i="12"/>
  <c r="G295" i="12" s="1"/>
  <c r="J291" i="16"/>
  <c r="F291" i="12"/>
  <c r="G291" i="12" s="1"/>
  <c r="J287" i="16"/>
  <c r="F287" i="12"/>
  <c r="G287" i="12" s="1"/>
  <c r="J283" i="16"/>
  <c r="F283" i="12"/>
  <c r="G283" i="12" s="1"/>
  <c r="J279" i="16"/>
  <c r="F279" i="12"/>
  <c r="G279" i="12" s="1"/>
  <c r="J275" i="16"/>
  <c r="F275" i="12"/>
  <c r="G275" i="12" s="1"/>
  <c r="J271" i="16"/>
  <c r="F271" i="12"/>
  <c r="G271" i="12" s="1"/>
  <c r="J267" i="16"/>
  <c r="F267" i="12"/>
  <c r="G267" i="12" s="1"/>
  <c r="J263" i="16"/>
  <c r="F263" i="12"/>
  <c r="G263" i="12" s="1"/>
  <c r="J259" i="16"/>
  <c r="F259" i="12"/>
  <c r="G259" i="12" s="1"/>
  <c r="J255" i="16"/>
  <c r="F255" i="12"/>
  <c r="G255" i="12" s="1"/>
  <c r="J251" i="16"/>
  <c r="F251" i="12"/>
  <c r="G251" i="12" s="1"/>
  <c r="J247" i="16"/>
  <c r="F247" i="12"/>
  <c r="G247" i="12" s="1"/>
  <c r="J243" i="16"/>
  <c r="F243" i="12"/>
  <c r="G243" i="12" s="1"/>
  <c r="J239" i="16"/>
  <c r="F239" i="12"/>
  <c r="G239" i="12" s="1"/>
  <c r="J235" i="16"/>
  <c r="F235" i="12"/>
  <c r="G235" i="12" s="1"/>
  <c r="J231" i="16"/>
  <c r="F231" i="12"/>
  <c r="G231" i="12" s="1"/>
  <c r="J227" i="16"/>
  <c r="F227" i="12"/>
  <c r="G227" i="12" s="1"/>
  <c r="J223" i="16"/>
  <c r="F223" i="12"/>
  <c r="G223" i="12" s="1"/>
  <c r="J219" i="16"/>
  <c r="F219" i="12"/>
  <c r="G219" i="12" s="1"/>
  <c r="J215" i="16"/>
  <c r="F215" i="12"/>
  <c r="G215" i="12" s="1"/>
  <c r="J211" i="16"/>
  <c r="F211" i="12"/>
  <c r="G211" i="12" s="1"/>
  <c r="J207" i="16"/>
  <c r="F207" i="12"/>
  <c r="G207" i="12" s="1"/>
  <c r="J203" i="16"/>
  <c r="F203" i="12"/>
  <c r="G203" i="12" s="1"/>
  <c r="J199" i="16"/>
  <c r="F199" i="12"/>
  <c r="G199" i="12" s="1"/>
  <c r="J195" i="16"/>
  <c r="F195" i="12"/>
  <c r="G195" i="12" s="1"/>
  <c r="J191" i="16"/>
  <c r="F191" i="12"/>
  <c r="G191" i="12" s="1"/>
  <c r="J187" i="16"/>
  <c r="F187" i="12"/>
  <c r="G187" i="12" s="1"/>
  <c r="J183" i="16"/>
  <c r="F183" i="12"/>
  <c r="G183" i="12" s="1"/>
  <c r="J179" i="16"/>
  <c r="F179" i="12"/>
  <c r="G179" i="12" s="1"/>
  <c r="J175" i="16"/>
  <c r="F175" i="12"/>
  <c r="G175" i="12" s="1"/>
  <c r="J171" i="16"/>
  <c r="F171" i="12"/>
  <c r="G171" i="12" s="1"/>
  <c r="J167" i="16"/>
  <c r="F167" i="12"/>
  <c r="G167" i="12" s="1"/>
  <c r="J163" i="16"/>
  <c r="F163" i="12"/>
  <c r="G163" i="12" s="1"/>
  <c r="J159" i="16"/>
  <c r="F159" i="12"/>
  <c r="G159" i="12" s="1"/>
  <c r="J155" i="16"/>
  <c r="F155" i="12"/>
  <c r="G155" i="12" s="1"/>
  <c r="J151" i="16"/>
  <c r="F151" i="12"/>
  <c r="G151" i="12" s="1"/>
  <c r="J147" i="16"/>
  <c r="F147" i="12"/>
  <c r="G147" i="12" s="1"/>
  <c r="J143" i="16"/>
  <c r="F143" i="12"/>
  <c r="G143" i="12" s="1"/>
  <c r="J139" i="16"/>
  <c r="F139" i="12"/>
  <c r="G139" i="12" s="1"/>
  <c r="J135" i="16"/>
  <c r="F135" i="12"/>
  <c r="G135" i="12" s="1"/>
  <c r="J131" i="16"/>
  <c r="F131" i="12"/>
  <c r="G131" i="12" s="1"/>
  <c r="J127" i="16"/>
  <c r="F127" i="12"/>
  <c r="G127" i="12" s="1"/>
  <c r="J123" i="16"/>
  <c r="F123" i="12"/>
  <c r="G123" i="12" s="1"/>
  <c r="J119" i="16"/>
  <c r="F119" i="12"/>
  <c r="G119" i="12" s="1"/>
  <c r="J115" i="16"/>
  <c r="F115" i="12"/>
  <c r="G115" i="12" s="1"/>
  <c r="J111" i="16"/>
  <c r="F111" i="12"/>
  <c r="G111" i="12" s="1"/>
  <c r="J107" i="16"/>
  <c r="F107" i="12"/>
  <c r="G107" i="12" s="1"/>
  <c r="J103" i="16"/>
  <c r="F103" i="12"/>
  <c r="G103" i="12" s="1"/>
  <c r="J99" i="16"/>
  <c r="F99" i="12"/>
  <c r="G99" i="12" s="1"/>
  <c r="J95" i="16"/>
  <c r="F95" i="12"/>
  <c r="G95" i="12" s="1"/>
  <c r="J91" i="16"/>
  <c r="F91" i="12"/>
  <c r="G91" i="12" s="1"/>
  <c r="J87" i="16"/>
  <c r="F87" i="12"/>
  <c r="G87" i="12" s="1"/>
  <c r="J83" i="16"/>
  <c r="F83" i="12"/>
  <c r="G83" i="12" s="1"/>
  <c r="J79" i="16"/>
  <c r="F79" i="12"/>
  <c r="G79" i="12" s="1"/>
  <c r="J75" i="16"/>
  <c r="F75" i="12"/>
  <c r="G75" i="12" s="1"/>
  <c r="J71" i="16"/>
  <c r="F71" i="12"/>
  <c r="G71" i="12" s="1"/>
  <c r="J67" i="16"/>
  <c r="F67" i="12"/>
  <c r="G67" i="12" s="1"/>
  <c r="J63" i="16"/>
  <c r="F63" i="12"/>
  <c r="G63" i="12" s="1"/>
  <c r="J59" i="16"/>
  <c r="F59" i="12"/>
  <c r="G59" i="12" s="1"/>
  <c r="J55" i="16"/>
  <c r="F55" i="12"/>
  <c r="G55" i="12" s="1"/>
  <c r="J51" i="16"/>
  <c r="F51" i="12"/>
  <c r="G51" i="12" s="1"/>
  <c r="J47" i="16"/>
  <c r="F47" i="12"/>
  <c r="G47" i="12" s="1"/>
  <c r="J43" i="16"/>
  <c r="F43" i="12"/>
  <c r="G43" i="12" s="1"/>
  <c r="J39" i="16"/>
  <c r="F39" i="12"/>
  <c r="G39" i="12" s="1"/>
  <c r="J35" i="16"/>
  <c r="F35" i="12"/>
  <c r="G35" i="12" s="1"/>
  <c r="J31" i="16"/>
  <c r="F31" i="12"/>
  <c r="G31" i="12" s="1"/>
  <c r="J27" i="16"/>
  <c r="F27" i="12"/>
  <c r="G27" i="12" s="1"/>
  <c r="J23" i="16"/>
  <c r="F23" i="12"/>
  <c r="G23" i="12" s="1"/>
  <c r="J19" i="16"/>
  <c r="F19" i="12"/>
  <c r="G19" i="12" s="1"/>
  <c r="J15" i="16"/>
  <c r="F15" i="12"/>
  <c r="G15" i="12" s="1"/>
  <c r="J11" i="16"/>
  <c r="F11" i="12"/>
  <c r="G11" i="12" s="1"/>
  <c r="H1376" i="11"/>
  <c r="I1376" i="11" s="1"/>
  <c r="L1375" i="11"/>
  <c r="H1520" i="11"/>
  <c r="I1520" i="11" s="1"/>
  <c r="L1519" i="11"/>
  <c r="L927" i="16"/>
  <c r="G927" i="16"/>
  <c r="L835" i="16"/>
  <c r="G835" i="16"/>
  <c r="L671" i="16"/>
  <c r="G671" i="16"/>
  <c r="L539" i="16"/>
  <c r="G539" i="16"/>
  <c r="L479" i="16"/>
  <c r="G479" i="16"/>
  <c r="L383" i="16"/>
  <c r="G383" i="16"/>
  <c r="L295" i="16"/>
  <c r="G295" i="16"/>
  <c r="L175" i="16"/>
  <c r="G175" i="16"/>
  <c r="L1183" i="12"/>
  <c r="M1183" i="12" s="1"/>
  <c r="N1182" i="12"/>
  <c r="P1182" i="16" s="1"/>
  <c r="L967" i="12"/>
  <c r="M967" i="12" s="1"/>
  <c r="N966" i="12"/>
  <c r="P966" i="16" s="1"/>
  <c r="L1315" i="12"/>
  <c r="M1315" i="12" s="1"/>
  <c r="N1314" i="12"/>
  <c r="P1314" i="16" s="1"/>
  <c r="L1279" i="12"/>
  <c r="M1279" i="12" s="1"/>
  <c r="N1278" i="12"/>
  <c r="P1278" i="16" s="1"/>
  <c r="J956" i="16"/>
  <c r="F956" i="12"/>
  <c r="G956" i="12" s="1"/>
  <c r="J936" i="16"/>
  <c r="F936" i="12"/>
  <c r="G936" i="12" s="1"/>
  <c r="J916" i="16"/>
  <c r="F916" i="12"/>
  <c r="G916" i="12" s="1"/>
  <c r="J896" i="16"/>
  <c r="F896" i="12"/>
  <c r="G896" i="12" s="1"/>
  <c r="J876" i="16"/>
  <c r="F876" i="12"/>
  <c r="G876" i="12" s="1"/>
  <c r="J856" i="16"/>
  <c r="F856" i="12"/>
  <c r="G856" i="12" s="1"/>
  <c r="J836" i="16"/>
  <c r="F836" i="12"/>
  <c r="G836" i="12" s="1"/>
  <c r="J824" i="16"/>
  <c r="F824" i="12"/>
  <c r="G824" i="12" s="1"/>
  <c r="J804" i="16"/>
  <c r="F804" i="12"/>
  <c r="G804" i="12" s="1"/>
  <c r="J788" i="16"/>
  <c r="F788" i="12"/>
  <c r="G788" i="12" s="1"/>
  <c r="J768" i="16"/>
  <c r="F768" i="12"/>
  <c r="G768" i="12" s="1"/>
  <c r="J752" i="16"/>
  <c r="F752" i="12"/>
  <c r="G752" i="12" s="1"/>
  <c r="J740" i="16"/>
  <c r="F740" i="12"/>
  <c r="G740" i="12" s="1"/>
  <c r="J720" i="16"/>
  <c r="F720" i="12"/>
  <c r="G720" i="12" s="1"/>
  <c r="J696" i="16"/>
  <c r="F696" i="12"/>
  <c r="G696" i="12" s="1"/>
  <c r="J680" i="16"/>
  <c r="F680" i="12"/>
  <c r="G680" i="12" s="1"/>
  <c r="J660" i="16"/>
  <c r="F660" i="12"/>
  <c r="G660" i="12" s="1"/>
  <c r="J640" i="16"/>
  <c r="F640" i="12"/>
  <c r="G640" i="12" s="1"/>
  <c r="J616" i="16"/>
  <c r="F616" i="12"/>
  <c r="G616" i="12" s="1"/>
  <c r="J556" i="16"/>
  <c r="F556" i="12"/>
  <c r="G556" i="12" s="1"/>
  <c r="J376" i="16"/>
  <c r="F376" i="12"/>
  <c r="G376" i="12" s="1"/>
  <c r="I921" i="11"/>
  <c r="L921" i="16"/>
  <c r="G921" i="16"/>
  <c r="L913" i="16"/>
  <c r="G913" i="16"/>
  <c r="I885" i="11"/>
  <c r="H886" i="11" s="1"/>
  <c r="I886" i="11" s="1"/>
  <c r="L885" i="16"/>
  <c r="G885" i="16"/>
  <c r="L877" i="16"/>
  <c r="G877" i="16"/>
  <c r="I825" i="11"/>
  <c r="L825" i="16"/>
  <c r="G825" i="16"/>
  <c r="L817" i="16"/>
  <c r="G817" i="16"/>
  <c r="I789" i="11"/>
  <c r="L789" i="16"/>
  <c r="G789" i="16"/>
  <c r="L781" i="16"/>
  <c r="G781" i="16"/>
  <c r="I729" i="11"/>
  <c r="H730" i="11" s="1"/>
  <c r="L729" i="16"/>
  <c r="G729" i="16"/>
  <c r="L721" i="16"/>
  <c r="G721" i="16"/>
  <c r="I693" i="11"/>
  <c r="H694" i="11" s="1"/>
  <c r="I694" i="11" s="1"/>
  <c r="L693" i="16"/>
  <c r="G693" i="16"/>
  <c r="L685" i="16"/>
  <c r="G685" i="16"/>
  <c r="G633" i="11"/>
  <c r="L625" i="16"/>
  <c r="G625" i="16"/>
  <c r="I597" i="11"/>
  <c r="L597" i="16"/>
  <c r="G597" i="16"/>
  <c r="L589" i="16"/>
  <c r="G589" i="16"/>
  <c r="I573" i="11"/>
  <c r="L573" i="16"/>
  <c r="G573" i="16"/>
  <c r="I537" i="11"/>
  <c r="H538" i="11" s="1"/>
  <c r="L537" i="16"/>
  <c r="G537" i="16"/>
  <c r="L529" i="16"/>
  <c r="G529" i="16"/>
  <c r="I501" i="11"/>
  <c r="L501" i="16"/>
  <c r="G501" i="16"/>
  <c r="L493" i="16"/>
  <c r="G493" i="16"/>
  <c r="I477" i="11"/>
  <c r="L477" i="16"/>
  <c r="G477" i="16"/>
  <c r="I441" i="11"/>
  <c r="L441" i="16"/>
  <c r="G441" i="16"/>
  <c r="L433" i="16"/>
  <c r="G433" i="16"/>
  <c r="I405" i="11"/>
  <c r="L405" i="11" s="1"/>
  <c r="L405" i="16"/>
  <c r="G405" i="16"/>
  <c r="I381" i="11"/>
  <c r="L381" i="16"/>
  <c r="G381" i="16"/>
  <c r="L373" i="16"/>
  <c r="G373" i="16"/>
  <c r="I345" i="11"/>
  <c r="L345" i="16"/>
  <c r="G345" i="16"/>
  <c r="I309" i="11"/>
  <c r="L309" i="16"/>
  <c r="G309" i="16"/>
  <c r="L301" i="16"/>
  <c r="G301" i="16"/>
  <c r="I285" i="11"/>
  <c r="H286" i="11" s="1"/>
  <c r="L285" i="16"/>
  <c r="G285" i="16"/>
  <c r="L277" i="16"/>
  <c r="G277" i="16"/>
  <c r="I249" i="11"/>
  <c r="L249" i="16"/>
  <c r="G249" i="16"/>
  <c r="L241" i="16"/>
  <c r="G241" i="16"/>
  <c r="L1171" i="12"/>
  <c r="M1171" i="12" s="1"/>
  <c r="N1170" i="12"/>
  <c r="P1170" i="16" s="1"/>
  <c r="L1399" i="12"/>
  <c r="M1399" i="12" s="1"/>
  <c r="N1398" i="12"/>
  <c r="P1398" i="16" s="1"/>
  <c r="L1003" i="12"/>
  <c r="M1003" i="12" s="1"/>
  <c r="N1002" i="12"/>
  <c r="P1002" i="16" s="1"/>
  <c r="L1195" i="12"/>
  <c r="M1195" i="12" s="1"/>
  <c r="N1194" i="12"/>
  <c r="P1194" i="16" s="1"/>
  <c r="L1435" i="12"/>
  <c r="M1435" i="12" s="1"/>
  <c r="N1434" i="12"/>
  <c r="P1434" i="16" s="1"/>
  <c r="L1303" i="12"/>
  <c r="M1303" i="12" s="1"/>
  <c r="N1302" i="12"/>
  <c r="P1302" i="16" s="1"/>
  <c r="L1495" i="12"/>
  <c r="M1495" i="12" s="1"/>
  <c r="N1494" i="12"/>
  <c r="P1494" i="16" s="1"/>
  <c r="L991" i="12"/>
  <c r="M991" i="12" s="1"/>
  <c r="N990" i="12"/>
  <c r="P990" i="16" s="1"/>
  <c r="L1351" i="12"/>
  <c r="M1351" i="12" s="1"/>
  <c r="N1350" i="12"/>
  <c r="P1350" i="16" s="1"/>
  <c r="H968" i="11"/>
  <c r="I968" i="11" s="1"/>
  <c r="L967" i="11"/>
  <c r="L1519" i="12"/>
  <c r="M1519" i="12" s="1"/>
  <c r="N1518" i="12"/>
  <c r="P1518" i="16" s="1"/>
  <c r="L1363" i="12"/>
  <c r="M1363" i="12" s="1"/>
  <c r="N1362" i="12"/>
  <c r="P1362" i="16" s="1"/>
  <c r="L1087" i="12"/>
  <c r="M1087" i="12" s="1"/>
  <c r="N1086" i="12"/>
  <c r="P1086" i="16" s="1"/>
  <c r="L1375" i="12"/>
  <c r="M1375" i="12" s="1"/>
  <c r="N1374" i="12"/>
  <c r="P1374" i="16" s="1"/>
  <c r="L871" i="16"/>
  <c r="G871" i="16"/>
  <c r="L827" i="16"/>
  <c r="G827" i="16"/>
  <c r="L731" i="16"/>
  <c r="G731" i="16"/>
  <c r="L635" i="16"/>
  <c r="G635" i="16"/>
  <c r="L583" i="16"/>
  <c r="G583" i="16"/>
  <c r="L547" i="16"/>
  <c r="G547" i="16"/>
  <c r="L331" i="16"/>
  <c r="G331" i="16"/>
  <c r="L235" i="16"/>
  <c r="G235" i="16"/>
  <c r="L1267" i="12"/>
  <c r="M1267" i="12" s="1"/>
  <c r="N1266" i="12"/>
  <c r="P1266" i="16" s="1"/>
  <c r="J948" i="16"/>
  <c r="F948" i="12"/>
  <c r="G948" i="12" s="1"/>
  <c r="J920" i="16"/>
  <c r="F920" i="12"/>
  <c r="G920" i="12" s="1"/>
  <c r="J884" i="16"/>
  <c r="F884" i="12"/>
  <c r="G884" i="12" s="1"/>
  <c r="J844" i="16"/>
  <c r="F844" i="12"/>
  <c r="G844" i="12" s="1"/>
  <c r="J808" i="16"/>
  <c r="F808" i="12"/>
  <c r="G808" i="12" s="1"/>
  <c r="J772" i="16"/>
  <c r="F772" i="12"/>
  <c r="G772" i="12" s="1"/>
  <c r="J724" i="16"/>
  <c r="F724" i="12"/>
  <c r="G724" i="12" s="1"/>
  <c r="J664" i="16"/>
  <c r="F664" i="12"/>
  <c r="G664" i="12" s="1"/>
  <c r="J588" i="16"/>
  <c r="F588" i="12"/>
  <c r="G588" i="12"/>
  <c r="J380" i="16"/>
  <c r="F380" i="12"/>
  <c r="G380" i="12" s="1"/>
  <c r="J954" i="16"/>
  <c r="F954" i="12"/>
  <c r="G954" i="12" s="1"/>
  <c r="J950" i="16"/>
  <c r="F950" i="12"/>
  <c r="G950" i="12" s="1"/>
  <c r="J946" i="16"/>
  <c r="F946" i="12"/>
  <c r="G946" i="12" s="1"/>
  <c r="J942" i="16"/>
  <c r="F942" i="12"/>
  <c r="G942" i="12" s="1"/>
  <c r="J938" i="16"/>
  <c r="F938" i="12"/>
  <c r="G938" i="12" s="1"/>
  <c r="J934" i="16"/>
  <c r="F934" i="12"/>
  <c r="G934" i="12" s="1"/>
  <c r="J930" i="16"/>
  <c r="F930" i="12"/>
  <c r="G930" i="12" s="1"/>
  <c r="J926" i="16"/>
  <c r="F926" i="12"/>
  <c r="G926" i="12" s="1"/>
  <c r="J922" i="16"/>
  <c r="F922" i="12"/>
  <c r="G922" i="12" s="1"/>
  <c r="J918" i="16"/>
  <c r="F918" i="12"/>
  <c r="G918" i="12" s="1"/>
  <c r="J914" i="16"/>
  <c r="F914" i="12"/>
  <c r="G914" i="12" s="1"/>
  <c r="J910" i="16"/>
  <c r="F910" i="12"/>
  <c r="G910" i="12" s="1"/>
  <c r="J906" i="16"/>
  <c r="F906" i="12"/>
  <c r="G906" i="12" s="1"/>
  <c r="J902" i="16"/>
  <c r="F902" i="12"/>
  <c r="G902" i="12" s="1"/>
  <c r="J898" i="16"/>
  <c r="F898" i="12"/>
  <c r="G898" i="12" s="1"/>
  <c r="J894" i="16"/>
  <c r="F894" i="12"/>
  <c r="G894" i="12" s="1"/>
  <c r="J890" i="16"/>
  <c r="F890" i="12"/>
  <c r="G890" i="12" s="1"/>
  <c r="J886" i="16"/>
  <c r="F886" i="12"/>
  <c r="G886" i="12" s="1"/>
  <c r="J882" i="16"/>
  <c r="F882" i="12"/>
  <c r="G882" i="12" s="1"/>
  <c r="J878" i="16"/>
  <c r="F878" i="12"/>
  <c r="G878" i="12" s="1"/>
  <c r="J874" i="16"/>
  <c r="F874" i="12"/>
  <c r="G874" i="12" s="1"/>
  <c r="J870" i="16"/>
  <c r="F870" i="12"/>
  <c r="G870" i="12" s="1"/>
  <c r="J866" i="16"/>
  <c r="F866" i="12"/>
  <c r="G866" i="12" s="1"/>
  <c r="J862" i="16"/>
  <c r="F862" i="12"/>
  <c r="G862" i="12" s="1"/>
  <c r="J858" i="16"/>
  <c r="F858" i="12"/>
  <c r="G858" i="12" s="1"/>
  <c r="J854" i="16"/>
  <c r="F854" i="12"/>
  <c r="G854" i="12" s="1"/>
  <c r="J850" i="16"/>
  <c r="F850" i="12"/>
  <c r="G850" i="12" s="1"/>
  <c r="J846" i="16"/>
  <c r="F846" i="12"/>
  <c r="G846" i="12" s="1"/>
  <c r="J842" i="16"/>
  <c r="F842" i="12"/>
  <c r="G842" i="12" s="1"/>
  <c r="J838" i="16"/>
  <c r="F838" i="12"/>
  <c r="G838" i="12" s="1"/>
  <c r="J834" i="16"/>
  <c r="F834" i="12"/>
  <c r="G834" i="12" s="1"/>
  <c r="J830" i="16"/>
  <c r="F830" i="12"/>
  <c r="G830" i="12" s="1"/>
  <c r="J826" i="16"/>
  <c r="F826" i="12"/>
  <c r="G826" i="12" s="1"/>
  <c r="J822" i="16"/>
  <c r="F822" i="12"/>
  <c r="G822" i="12" s="1"/>
  <c r="J818" i="16"/>
  <c r="F818" i="12"/>
  <c r="G818" i="12" s="1"/>
  <c r="J814" i="16"/>
  <c r="F814" i="12"/>
  <c r="G814" i="12" s="1"/>
  <c r="J810" i="16"/>
  <c r="F810" i="12"/>
  <c r="G810" i="12" s="1"/>
  <c r="J806" i="16"/>
  <c r="F806" i="12"/>
  <c r="G806" i="12" s="1"/>
  <c r="J802" i="16"/>
  <c r="F802" i="12"/>
  <c r="G802" i="12" s="1"/>
  <c r="J798" i="16"/>
  <c r="F798" i="12"/>
  <c r="G798" i="12" s="1"/>
  <c r="J794" i="16"/>
  <c r="F794" i="12"/>
  <c r="G794" i="12" s="1"/>
  <c r="J790" i="16"/>
  <c r="F790" i="12"/>
  <c r="G790" i="12" s="1"/>
  <c r="J786" i="16"/>
  <c r="F786" i="12"/>
  <c r="G786" i="12" s="1"/>
  <c r="J782" i="16"/>
  <c r="F782" i="12"/>
  <c r="G782" i="12" s="1"/>
  <c r="J778" i="16"/>
  <c r="F778" i="12"/>
  <c r="G778" i="12" s="1"/>
  <c r="J774" i="16"/>
  <c r="F774" i="12"/>
  <c r="G774" i="12" s="1"/>
  <c r="J770" i="16"/>
  <c r="F770" i="12"/>
  <c r="G770" i="12" s="1"/>
  <c r="J766" i="16"/>
  <c r="F766" i="12"/>
  <c r="G766" i="12" s="1"/>
  <c r="J762" i="16"/>
  <c r="F762" i="12"/>
  <c r="G762" i="12" s="1"/>
  <c r="J758" i="16"/>
  <c r="F758" i="12"/>
  <c r="G758" i="12" s="1"/>
  <c r="J754" i="16"/>
  <c r="F754" i="12"/>
  <c r="G754" i="12" s="1"/>
  <c r="J750" i="16"/>
  <c r="F750" i="12"/>
  <c r="G750" i="12" s="1"/>
  <c r="J746" i="16"/>
  <c r="F746" i="12"/>
  <c r="G746" i="12" s="1"/>
  <c r="J742" i="16"/>
  <c r="F742" i="12"/>
  <c r="G742" i="12" s="1"/>
  <c r="J738" i="16"/>
  <c r="F738" i="12"/>
  <c r="G738" i="12" s="1"/>
  <c r="J734" i="16"/>
  <c r="F734" i="12"/>
  <c r="G734" i="12" s="1"/>
  <c r="J730" i="16"/>
  <c r="F730" i="12"/>
  <c r="G730" i="12" s="1"/>
  <c r="J726" i="16"/>
  <c r="F726" i="12"/>
  <c r="G726" i="12" s="1"/>
  <c r="J722" i="16"/>
  <c r="F722" i="12"/>
  <c r="G722" i="12" s="1"/>
  <c r="J718" i="16"/>
  <c r="F718" i="12"/>
  <c r="G718" i="12" s="1"/>
  <c r="J714" i="16"/>
  <c r="F714" i="12"/>
  <c r="G714" i="12" s="1"/>
  <c r="J710" i="16"/>
  <c r="F710" i="12"/>
  <c r="G710" i="12" s="1"/>
  <c r="J706" i="16"/>
  <c r="F706" i="12"/>
  <c r="G706" i="12" s="1"/>
  <c r="J702" i="16"/>
  <c r="F702" i="12"/>
  <c r="G702" i="12" s="1"/>
  <c r="J698" i="16"/>
  <c r="F698" i="12"/>
  <c r="G698" i="12" s="1"/>
  <c r="J694" i="16"/>
  <c r="F694" i="12"/>
  <c r="G694" i="12" s="1"/>
  <c r="J690" i="16"/>
  <c r="F690" i="12"/>
  <c r="G690" i="12" s="1"/>
  <c r="J686" i="16"/>
  <c r="F686" i="12"/>
  <c r="G686" i="12" s="1"/>
  <c r="J682" i="16"/>
  <c r="F682" i="12"/>
  <c r="G682" i="12" s="1"/>
  <c r="J678" i="16"/>
  <c r="F678" i="12"/>
  <c r="G678" i="12" s="1"/>
  <c r="J674" i="16"/>
  <c r="F674" i="12"/>
  <c r="G674" i="12" s="1"/>
  <c r="J670" i="16"/>
  <c r="F670" i="12"/>
  <c r="G670" i="12" s="1"/>
  <c r="J666" i="16"/>
  <c r="F666" i="12"/>
  <c r="G666" i="12" s="1"/>
  <c r="J662" i="16"/>
  <c r="F662" i="12"/>
  <c r="G662" i="12" s="1"/>
  <c r="J658" i="16"/>
  <c r="F658" i="12"/>
  <c r="G658" i="12" s="1"/>
  <c r="J654" i="16"/>
  <c r="F654" i="12"/>
  <c r="G654" i="12" s="1"/>
  <c r="J650" i="16"/>
  <c r="F650" i="12"/>
  <c r="G650" i="12" s="1"/>
  <c r="J646" i="16"/>
  <c r="F646" i="12"/>
  <c r="G646" i="12" s="1"/>
  <c r="J642" i="16"/>
  <c r="F642" i="12"/>
  <c r="G642" i="12" s="1"/>
  <c r="J638" i="16"/>
  <c r="F638" i="12"/>
  <c r="G638" i="12" s="1"/>
  <c r="J634" i="16"/>
  <c r="F634" i="12"/>
  <c r="G634" i="12" s="1"/>
  <c r="J630" i="16"/>
  <c r="F630" i="12"/>
  <c r="G630" i="12" s="1"/>
  <c r="J626" i="16"/>
  <c r="F626" i="12"/>
  <c r="G626" i="12" s="1"/>
  <c r="J622" i="16"/>
  <c r="F622" i="12"/>
  <c r="G622" i="12" s="1"/>
  <c r="J618" i="16"/>
  <c r="F618" i="12"/>
  <c r="G618" i="12" s="1"/>
  <c r="J614" i="16"/>
  <c r="F614" i="12"/>
  <c r="G614" i="12" s="1"/>
  <c r="J610" i="16"/>
  <c r="F610" i="12"/>
  <c r="G610" i="12" s="1"/>
  <c r="J606" i="16"/>
  <c r="F606" i="12"/>
  <c r="G606" i="12" s="1"/>
  <c r="J602" i="16"/>
  <c r="F602" i="12"/>
  <c r="G602" i="12" s="1"/>
  <c r="J598" i="16"/>
  <c r="F598" i="12"/>
  <c r="G598" i="12" s="1"/>
  <c r="J594" i="16"/>
  <c r="F594" i="12"/>
  <c r="G594" i="12" s="1"/>
  <c r="J590" i="16"/>
  <c r="F590" i="12"/>
  <c r="G590" i="12" s="1"/>
  <c r="J586" i="16"/>
  <c r="F586" i="12"/>
  <c r="G586" i="12" s="1"/>
  <c r="J582" i="16"/>
  <c r="F582" i="12"/>
  <c r="G582" i="12" s="1"/>
  <c r="J578" i="16"/>
  <c r="F578" i="12"/>
  <c r="G578" i="12" s="1"/>
  <c r="J574" i="16"/>
  <c r="F574" i="12"/>
  <c r="G574" i="12" s="1"/>
  <c r="J570" i="16"/>
  <c r="F570" i="12"/>
  <c r="G570" i="12" s="1"/>
  <c r="J566" i="16"/>
  <c r="F566" i="12"/>
  <c r="G566" i="12" s="1"/>
  <c r="J562" i="16"/>
  <c r="F562" i="12"/>
  <c r="G562" i="12" s="1"/>
  <c r="J558" i="16"/>
  <c r="F558" i="12"/>
  <c r="G558" i="12" s="1"/>
  <c r="J554" i="16"/>
  <c r="F554" i="12"/>
  <c r="G554" i="12" s="1"/>
  <c r="J550" i="16"/>
  <c r="F550" i="12"/>
  <c r="G550" i="12" s="1"/>
  <c r="J546" i="16"/>
  <c r="F546" i="12"/>
  <c r="G546" i="12" s="1"/>
  <c r="J542" i="16"/>
  <c r="F542" i="12"/>
  <c r="G542" i="12" s="1"/>
  <c r="J538" i="16"/>
  <c r="F538" i="12"/>
  <c r="G538" i="12" s="1"/>
  <c r="J534" i="16"/>
  <c r="F534" i="12"/>
  <c r="G534" i="12" s="1"/>
  <c r="J530" i="16"/>
  <c r="F530" i="12"/>
  <c r="G530" i="12" s="1"/>
  <c r="J526" i="16"/>
  <c r="F526" i="12"/>
  <c r="G526" i="12" s="1"/>
  <c r="J522" i="16"/>
  <c r="F522" i="12"/>
  <c r="G522" i="12" s="1"/>
  <c r="J518" i="16"/>
  <c r="F518" i="12"/>
  <c r="G518" i="12" s="1"/>
  <c r="J514" i="16"/>
  <c r="F514" i="12"/>
  <c r="G514" i="12" s="1"/>
  <c r="J510" i="16"/>
  <c r="F510" i="12"/>
  <c r="G510" i="12" s="1"/>
  <c r="J506" i="16"/>
  <c r="F506" i="12"/>
  <c r="G506" i="12" s="1"/>
  <c r="J502" i="16"/>
  <c r="F502" i="12"/>
  <c r="G502" i="12" s="1"/>
  <c r="J498" i="16"/>
  <c r="F498" i="12"/>
  <c r="G498" i="12" s="1"/>
  <c r="J494" i="16"/>
  <c r="F494" i="12"/>
  <c r="G494" i="12" s="1"/>
  <c r="J490" i="16"/>
  <c r="F490" i="12"/>
  <c r="G490" i="12" s="1"/>
  <c r="J486" i="16"/>
  <c r="F486" i="12"/>
  <c r="G486" i="12" s="1"/>
  <c r="J482" i="16"/>
  <c r="F482" i="12"/>
  <c r="G482" i="12" s="1"/>
  <c r="J478" i="16"/>
  <c r="F478" i="12"/>
  <c r="G478" i="12" s="1"/>
  <c r="J474" i="16"/>
  <c r="F474" i="12"/>
  <c r="G474" i="12" s="1"/>
  <c r="J470" i="16"/>
  <c r="F470" i="12"/>
  <c r="G470" i="12" s="1"/>
  <c r="J466" i="16"/>
  <c r="F466" i="12"/>
  <c r="G466" i="12" s="1"/>
  <c r="J462" i="16"/>
  <c r="F462" i="12"/>
  <c r="G462" i="12" s="1"/>
  <c r="J458" i="16"/>
  <c r="F458" i="12"/>
  <c r="G458" i="12" s="1"/>
  <c r="J454" i="16"/>
  <c r="F454" i="12"/>
  <c r="G454" i="12" s="1"/>
  <c r="J450" i="16"/>
  <c r="F450" i="12"/>
  <c r="G450" i="12" s="1"/>
  <c r="J446" i="16"/>
  <c r="F446" i="12"/>
  <c r="G446" i="12" s="1"/>
  <c r="J442" i="16"/>
  <c r="F442" i="12"/>
  <c r="G442" i="12" s="1"/>
  <c r="J438" i="16"/>
  <c r="F438" i="12"/>
  <c r="G438" i="12" s="1"/>
  <c r="J434" i="16"/>
  <c r="F434" i="12"/>
  <c r="G434" i="12" s="1"/>
  <c r="J430" i="16"/>
  <c r="F430" i="12"/>
  <c r="G430" i="12" s="1"/>
  <c r="J426" i="16"/>
  <c r="F426" i="12"/>
  <c r="G426" i="12" s="1"/>
  <c r="J422" i="16"/>
  <c r="F422" i="12"/>
  <c r="G422" i="12" s="1"/>
  <c r="J418" i="16"/>
  <c r="F418" i="12"/>
  <c r="G418" i="12" s="1"/>
  <c r="J414" i="16"/>
  <c r="F414" i="12"/>
  <c r="G414" i="12" s="1"/>
  <c r="J410" i="16"/>
  <c r="F410" i="12"/>
  <c r="G410" i="12" s="1"/>
  <c r="J406" i="16"/>
  <c r="F406" i="12"/>
  <c r="G406" i="12" s="1"/>
  <c r="J402" i="16"/>
  <c r="F402" i="12"/>
  <c r="G402" i="12" s="1"/>
  <c r="J398" i="16"/>
  <c r="F398" i="12"/>
  <c r="G398" i="12" s="1"/>
  <c r="J394" i="16"/>
  <c r="F394" i="12"/>
  <c r="G394" i="12" s="1"/>
  <c r="J390" i="16"/>
  <c r="F390" i="12"/>
  <c r="G390" i="12" s="1"/>
  <c r="J386" i="16"/>
  <c r="F386" i="12"/>
  <c r="G386" i="12" s="1"/>
  <c r="J382" i="16"/>
  <c r="F382" i="12"/>
  <c r="G382" i="12" s="1"/>
  <c r="J378" i="16"/>
  <c r="F378" i="12"/>
  <c r="G378" i="12" s="1"/>
  <c r="J374" i="16"/>
  <c r="F374" i="12"/>
  <c r="G374" i="12" s="1"/>
  <c r="J370" i="16"/>
  <c r="F370" i="12"/>
  <c r="G370" i="12" s="1"/>
  <c r="J366" i="16"/>
  <c r="F366" i="12"/>
  <c r="G366" i="12" s="1"/>
  <c r="J362" i="16"/>
  <c r="F362" i="12"/>
  <c r="G362" i="12" s="1"/>
  <c r="J358" i="16"/>
  <c r="F358" i="12"/>
  <c r="G358" i="12" s="1"/>
  <c r="J354" i="16"/>
  <c r="F354" i="12"/>
  <c r="G354" i="12" s="1"/>
  <c r="J350" i="16"/>
  <c r="F350" i="12"/>
  <c r="G350" i="12" s="1"/>
  <c r="J346" i="16"/>
  <c r="F346" i="12"/>
  <c r="G346" i="12" s="1"/>
  <c r="J342" i="16"/>
  <c r="F342" i="12"/>
  <c r="G342" i="12" s="1"/>
  <c r="J338" i="16"/>
  <c r="F338" i="12"/>
  <c r="G338" i="12" s="1"/>
  <c r="J334" i="16"/>
  <c r="F334" i="12"/>
  <c r="G334" i="12" s="1"/>
  <c r="J330" i="16"/>
  <c r="F330" i="12"/>
  <c r="G330" i="12" s="1"/>
  <c r="J326" i="16"/>
  <c r="F326" i="12"/>
  <c r="G326" i="12" s="1"/>
  <c r="J322" i="16"/>
  <c r="F322" i="12"/>
  <c r="G322" i="12" s="1"/>
  <c r="J318" i="16"/>
  <c r="F318" i="12"/>
  <c r="G318" i="12" s="1"/>
  <c r="J314" i="16"/>
  <c r="F314" i="12"/>
  <c r="G314" i="12" s="1"/>
  <c r="J310" i="16"/>
  <c r="F310" i="12"/>
  <c r="G310" i="12" s="1"/>
  <c r="J306" i="16"/>
  <c r="F306" i="12"/>
  <c r="G306" i="12" s="1"/>
  <c r="J302" i="16"/>
  <c r="F302" i="12"/>
  <c r="G302" i="12" s="1"/>
  <c r="J298" i="16"/>
  <c r="F298" i="12"/>
  <c r="G298" i="12" s="1"/>
  <c r="J294" i="16"/>
  <c r="F294" i="12"/>
  <c r="G294" i="12" s="1"/>
  <c r="J290" i="16"/>
  <c r="F290" i="12"/>
  <c r="G290" i="12" s="1"/>
  <c r="J286" i="16"/>
  <c r="F286" i="12"/>
  <c r="G286" i="12" s="1"/>
  <c r="J282" i="16"/>
  <c r="F282" i="12"/>
  <c r="G282" i="12" s="1"/>
  <c r="J278" i="16"/>
  <c r="F278" i="12"/>
  <c r="G278" i="12" s="1"/>
  <c r="J274" i="16"/>
  <c r="F274" i="12"/>
  <c r="G274" i="12" s="1"/>
  <c r="J270" i="16"/>
  <c r="F270" i="12"/>
  <c r="G270" i="12" s="1"/>
  <c r="J266" i="16"/>
  <c r="F266" i="12"/>
  <c r="G266" i="12" s="1"/>
  <c r="J262" i="16"/>
  <c r="F262" i="12"/>
  <c r="G262" i="12" s="1"/>
  <c r="J258" i="16"/>
  <c r="F258" i="12"/>
  <c r="G258" i="12" s="1"/>
  <c r="J254" i="16"/>
  <c r="F254" i="12"/>
  <c r="G254" i="12" s="1"/>
  <c r="J250" i="16"/>
  <c r="F250" i="12"/>
  <c r="G250" i="12" s="1"/>
  <c r="J246" i="16"/>
  <c r="F246" i="12"/>
  <c r="G246" i="12" s="1"/>
  <c r="J242" i="16"/>
  <c r="F242" i="12"/>
  <c r="G242" i="12" s="1"/>
  <c r="J238" i="16"/>
  <c r="F238" i="12"/>
  <c r="G238" i="12" s="1"/>
  <c r="J234" i="16"/>
  <c r="F234" i="12"/>
  <c r="G234" i="12" s="1"/>
  <c r="J230" i="16"/>
  <c r="F230" i="12"/>
  <c r="G230" i="12" s="1"/>
  <c r="J226" i="16"/>
  <c r="F226" i="12"/>
  <c r="G226" i="12" s="1"/>
  <c r="J222" i="16"/>
  <c r="F222" i="12"/>
  <c r="G222" i="12" s="1"/>
  <c r="J218" i="16"/>
  <c r="F218" i="12"/>
  <c r="G218" i="12" s="1"/>
  <c r="J214" i="16"/>
  <c r="F214" i="12"/>
  <c r="G214" i="12" s="1"/>
  <c r="J210" i="16"/>
  <c r="F210" i="12"/>
  <c r="G210" i="12" s="1"/>
  <c r="J206" i="16"/>
  <c r="F206" i="12"/>
  <c r="G206" i="12" s="1"/>
  <c r="J202" i="16"/>
  <c r="F202" i="12"/>
  <c r="G202" i="12" s="1"/>
  <c r="J198" i="16"/>
  <c r="F198" i="12"/>
  <c r="G198" i="12" s="1"/>
  <c r="J194" i="16"/>
  <c r="F194" i="12"/>
  <c r="G194" i="12" s="1"/>
  <c r="J190" i="16"/>
  <c r="F190" i="12"/>
  <c r="G190" i="12" s="1"/>
  <c r="J186" i="16"/>
  <c r="F186" i="12"/>
  <c r="G186" i="12" s="1"/>
  <c r="J182" i="16"/>
  <c r="F182" i="12"/>
  <c r="G182" i="12" s="1"/>
  <c r="J178" i="16"/>
  <c r="F178" i="12"/>
  <c r="G178" i="12" s="1"/>
  <c r="J174" i="16"/>
  <c r="F174" i="12"/>
  <c r="G174" i="12" s="1"/>
  <c r="J170" i="16"/>
  <c r="F170" i="12"/>
  <c r="G170" i="12" s="1"/>
  <c r="J166" i="16"/>
  <c r="F166" i="12"/>
  <c r="G166" i="12" s="1"/>
  <c r="J162" i="16"/>
  <c r="F162" i="12"/>
  <c r="G162" i="12" s="1"/>
  <c r="J158" i="16"/>
  <c r="F158" i="12"/>
  <c r="G158" i="12" s="1"/>
  <c r="J154" i="16"/>
  <c r="F154" i="12"/>
  <c r="G154" i="12" s="1"/>
  <c r="J150" i="16"/>
  <c r="F150" i="12"/>
  <c r="G150" i="12" s="1"/>
  <c r="J146" i="16"/>
  <c r="F146" i="12"/>
  <c r="G146" i="12" s="1"/>
  <c r="J142" i="16"/>
  <c r="F142" i="12"/>
  <c r="G142" i="12" s="1"/>
  <c r="J138" i="16"/>
  <c r="F138" i="12"/>
  <c r="G138" i="12" s="1"/>
  <c r="J134" i="16"/>
  <c r="F134" i="12"/>
  <c r="G134" i="12" s="1"/>
  <c r="J130" i="16"/>
  <c r="F130" i="12"/>
  <c r="G130" i="12" s="1"/>
  <c r="J126" i="16"/>
  <c r="F126" i="12"/>
  <c r="G126" i="12" s="1"/>
  <c r="J122" i="16"/>
  <c r="F122" i="12"/>
  <c r="G122" i="12" s="1"/>
  <c r="J118" i="16"/>
  <c r="F118" i="12"/>
  <c r="G118" i="12" s="1"/>
  <c r="J114" i="16"/>
  <c r="F114" i="12"/>
  <c r="G114" i="12" s="1"/>
  <c r="J110" i="16"/>
  <c r="F110" i="12"/>
  <c r="G110" i="12" s="1"/>
  <c r="J106" i="16"/>
  <c r="F106" i="12"/>
  <c r="G106" i="12" s="1"/>
  <c r="J102" i="16"/>
  <c r="F102" i="12"/>
  <c r="G102" i="12" s="1"/>
  <c r="J98" i="16"/>
  <c r="F98" i="12"/>
  <c r="G98" i="12" s="1"/>
  <c r="J94" i="16"/>
  <c r="F94" i="12"/>
  <c r="G94" i="12" s="1"/>
  <c r="J90" i="16"/>
  <c r="F90" i="12"/>
  <c r="G90" i="12" s="1"/>
  <c r="J86" i="16"/>
  <c r="F86" i="12"/>
  <c r="G86" i="12" s="1"/>
  <c r="J82" i="16"/>
  <c r="F82" i="12"/>
  <c r="G82" i="12" s="1"/>
  <c r="J78" i="16"/>
  <c r="F78" i="12"/>
  <c r="G78" i="12" s="1"/>
  <c r="J74" i="16"/>
  <c r="F74" i="12"/>
  <c r="G74" i="12" s="1"/>
  <c r="J70" i="16"/>
  <c r="F70" i="12"/>
  <c r="G70" i="12" s="1"/>
  <c r="J66" i="16"/>
  <c r="F66" i="12"/>
  <c r="G66" i="12" s="1"/>
  <c r="J62" i="16"/>
  <c r="F62" i="12"/>
  <c r="G62" i="12" s="1"/>
  <c r="J58" i="16"/>
  <c r="F58" i="12"/>
  <c r="G58" i="12" s="1"/>
  <c r="J54" i="16"/>
  <c r="F54" i="12"/>
  <c r="G54" i="12" s="1"/>
  <c r="J50" i="16"/>
  <c r="F50" i="12"/>
  <c r="G50" i="12" s="1"/>
  <c r="J46" i="16"/>
  <c r="F46" i="12"/>
  <c r="G46" i="12" s="1"/>
  <c r="J42" i="16"/>
  <c r="F42" i="12"/>
  <c r="G42" i="12" s="1"/>
  <c r="J38" i="16"/>
  <c r="F38" i="12"/>
  <c r="G38" i="12" s="1"/>
  <c r="J34" i="16"/>
  <c r="F34" i="12"/>
  <c r="G34" i="12" s="1"/>
  <c r="J30" i="16"/>
  <c r="F30" i="12"/>
  <c r="G30" i="12" s="1"/>
  <c r="J26" i="16"/>
  <c r="F26" i="12"/>
  <c r="G26" i="12" s="1"/>
  <c r="J22" i="16"/>
  <c r="F22" i="12"/>
  <c r="G22" i="12" s="1"/>
  <c r="J18" i="16"/>
  <c r="F18" i="12"/>
  <c r="G18" i="12" s="1"/>
  <c r="J14" i="16"/>
  <c r="F14" i="12"/>
  <c r="G14" i="12" s="1"/>
  <c r="J10" i="16"/>
  <c r="F10" i="12"/>
  <c r="G10" i="12" s="1"/>
  <c r="L1495" i="11"/>
  <c r="H1496" i="11"/>
  <c r="I1496" i="11" s="1"/>
  <c r="L991" i="11"/>
  <c r="H992" i="11"/>
  <c r="I992" i="11" s="1"/>
  <c r="L1315" i="11"/>
  <c r="H1316" i="11"/>
  <c r="I1316" i="11" s="1"/>
  <c r="L31" i="22"/>
  <c r="O31" i="22" s="1"/>
  <c r="L29" i="22"/>
  <c r="O29" i="22" s="1"/>
  <c r="L27" i="22"/>
  <c r="O27" i="22" s="1"/>
  <c r="L24" i="22"/>
  <c r="O24" i="22" s="1"/>
  <c r="L22" i="22"/>
  <c r="O22" i="22" s="1"/>
  <c r="L20" i="22"/>
  <c r="O20" i="22" s="1"/>
  <c r="L18" i="22"/>
  <c r="O18" i="22" s="1"/>
  <c r="L17" i="22"/>
  <c r="O17" i="22" s="1"/>
  <c r="L16" i="22"/>
  <c r="O16" i="22" s="1"/>
  <c r="L15" i="22"/>
  <c r="O15" i="22" s="1"/>
  <c r="L14" i="22"/>
  <c r="O14" i="22" s="1"/>
  <c r="L13" i="22"/>
  <c r="O13" i="22" s="1"/>
  <c r="L12" i="22"/>
  <c r="O12" i="22" s="1"/>
  <c r="L11" i="22"/>
  <c r="O11" i="22" s="1"/>
  <c r="L10" i="22"/>
  <c r="O10" i="22" s="1"/>
  <c r="L1027" i="12"/>
  <c r="M1027" i="12" s="1"/>
  <c r="N1026" i="12"/>
  <c r="P1026" i="16" s="1"/>
  <c r="L1099" i="12"/>
  <c r="M1099" i="12" s="1"/>
  <c r="N1098" i="12"/>
  <c r="P1098" i="16" s="1"/>
  <c r="L1411" i="12"/>
  <c r="M1411" i="12" s="1"/>
  <c r="N1410" i="12"/>
  <c r="P1410" i="16" s="1"/>
  <c r="L1387" i="12"/>
  <c r="M1387" i="12" s="1"/>
  <c r="N1386" i="12"/>
  <c r="P1386" i="16" s="1"/>
  <c r="L1291" i="12"/>
  <c r="M1291" i="12" s="1"/>
  <c r="N1290" i="12"/>
  <c r="P1290" i="16" s="1"/>
  <c r="L1075" i="12"/>
  <c r="M1075" i="12" s="1"/>
  <c r="N1074" i="12"/>
  <c r="P1074" i="16" s="1"/>
  <c r="L1327" i="12"/>
  <c r="M1327" i="12" s="1"/>
  <c r="N1326" i="12"/>
  <c r="P1326" i="16" s="1"/>
  <c r="L1507" i="12"/>
  <c r="M1507" i="12" s="1"/>
  <c r="N1506" i="12"/>
  <c r="P1506" i="16" s="1"/>
  <c r="L1531" i="12"/>
  <c r="M1531" i="12" s="1"/>
  <c r="N1530" i="12"/>
  <c r="P1530" i="16" s="1"/>
  <c r="L1339" i="12"/>
  <c r="M1339" i="12" s="1"/>
  <c r="N1338" i="12"/>
  <c r="P1338" i="16" s="1"/>
  <c r="L1459" i="12"/>
  <c r="M1459" i="12" s="1"/>
  <c r="N1458" i="12"/>
  <c r="P1458" i="16" s="1"/>
  <c r="L1447" i="12"/>
  <c r="M1447" i="12" s="1"/>
  <c r="N1446" i="12"/>
  <c r="P1446" i="16" s="1"/>
  <c r="L1135" i="12"/>
  <c r="M1135" i="12" s="1"/>
  <c r="N1134" i="12"/>
  <c r="P1134" i="16" s="1"/>
  <c r="B14" i="24"/>
  <c r="B119" i="24"/>
  <c r="G944" i="11"/>
  <c r="G936" i="11"/>
  <c r="G908" i="11"/>
  <c r="G900" i="11"/>
  <c r="G848" i="11"/>
  <c r="G840" i="11"/>
  <c r="G812" i="11"/>
  <c r="G804" i="11"/>
  <c r="G752" i="11"/>
  <c r="G744" i="11"/>
  <c r="G716" i="11"/>
  <c r="G708" i="11"/>
  <c r="G656" i="11"/>
  <c r="G648" i="11"/>
  <c r="G620" i="11"/>
  <c r="G616" i="11"/>
  <c r="G612" i="11"/>
  <c r="G560" i="11"/>
  <c r="G552" i="11"/>
  <c r="G524" i="11"/>
  <c r="G516" i="11"/>
  <c r="G500" i="11"/>
  <c r="G464" i="11"/>
  <c r="G456" i="11"/>
  <c r="G404" i="11"/>
  <c r="G368" i="11"/>
  <c r="G332" i="11"/>
  <c r="G272" i="11"/>
  <c r="G264" i="11"/>
  <c r="G236" i="11"/>
  <c r="G228" i="11"/>
  <c r="G212" i="11"/>
  <c r="G204" i="11"/>
  <c r="G176" i="11"/>
  <c r="G168" i="11"/>
  <c r="G152" i="11"/>
  <c r="G144" i="11"/>
  <c r="G56" i="11"/>
  <c r="G48" i="11"/>
  <c r="J1221" i="11"/>
  <c r="K1221" i="11" s="1"/>
  <c r="L1232" i="11"/>
  <c r="J1113" i="11"/>
  <c r="K1113" i="11" s="1"/>
  <c r="L1124" i="11"/>
  <c r="L1148" i="11"/>
  <c r="J1137" i="11"/>
  <c r="K1137" i="11" s="1"/>
  <c r="L1040" i="11"/>
  <c r="J1029" i="11"/>
  <c r="K1029" i="11" s="1"/>
  <c r="J1461" i="11"/>
  <c r="K1461" i="11" s="1"/>
  <c r="L1472" i="11"/>
  <c r="L1208" i="11"/>
  <c r="J1197" i="11"/>
  <c r="K1197" i="11" s="1"/>
  <c r="J1005" i="11"/>
  <c r="K1005" i="11" s="1"/>
  <c r="L1016" i="11"/>
  <c r="H922" i="11"/>
  <c r="L921" i="11"/>
  <c r="H826" i="11"/>
  <c r="L825" i="11"/>
  <c r="H790" i="11"/>
  <c r="I790" i="11" s="1"/>
  <c r="L789" i="11"/>
  <c r="L729" i="11"/>
  <c r="L693" i="11"/>
  <c r="L597" i="11"/>
  <c r="H598" i="11"/>
  <c r="I598" i="11" s="1"/>
  <c r="H574" i="11"/>
  <c r="L573" i="11"/>
  <c r="L537" i="11"/>
  <c r="H502" i="11"/>
  <c r="I502" i="11" s="1"/>
  <c r="L501" i="11"/>
  <c r="H478" i="11"/>
  <c r="L477" i="11"/>
  <c r="L441" i="11"/>
  <c r="H442" i="11"/>
  <c r="H406" i="11"/>
  <c r="L381" i="11"/>
  <c r="H382" i="11"/>
  <c r="H346" i="11"/>
  <c r="I346" i="11" s="1"/>
  <c r="L345" i="11"/>
  <c r="L309" i="11"/>
  <c r="H310" i="11"/>
  <c r="I310" i="11" s="1"/>
  <c r="L285" i="11"/>
  <c r="L249" i="11"/>
  <c r="H250" i="11"/>
  <c r="G213" i="11"/>
  <c r="G205" i="11"/>
  <c r="G189" i="11"/>
  <c r="G181" i="11"/>
  <c r="G129" i="11"/>
  <c r="G121" i="11"/>
  <c r="G33" i="11"/>
  <c r="G25" i="11"/>
  <c r="G21" i="11"/>
  <c r="G13" i="11"/>
  <c r="L1028" i="11"/>
  <c r="J1017" i="11"/>
  <c r="K1017" i="11" s="1"/>
  <c r="L1172" i="11"/>
  <c r="J1161" i="11"/>
  <c r="K1161" i="11" s="1"/>
  <c r="L1196" i="11"/>
  <c r="J1185" i="11"/>
  <c r="K1185" i="11" s="1"/>
  <c r="J1150" i="11"/>
  <c r="K1150" i="11" s="1"/>
  <c r="M1149" i="11"/>
  <c r="I1149" i="16" s="1"/>
  <c r="M1041" i="11"/>
  <c r="I1041" i="16" s="1"/>
  <c r="J1042" i="11"/>
  <c r="K1042" i="11" s="1"/>
  <c r="M1449" i="11"/>
  <c r="I1449" i="16" s="1"/>
  <c r="J1450" i="11"/>
  <c r="K1450" i="11" s="1"/>
  <c r="M1329" i="11"/>
  <c r="I1329" i="16" s="1"/>
  <c r="J1330" i="11"/>
  <c r="K1330" i="11" s="1"/>
  <c r="M1209" i="11"/>
  <c r="I1209" i="16" s="1"/>
  <c r="J1210" i="11"/>
  <c r="K1210" i="11" s="1"/>
  <c r="M1101" i="11"/>
  <c r="I1101" i="16" s="1"/>
  <c r="J1102" i="11"/>
  <c r="K1102" i="11" s="1"/>
  <c r="J970" i="11"/>
  <c r="K970" i="11" s="1"/>
  <c r="M969" i="11"/>
  <c r="I969" i="16" s="1"/>
  <c r="M1089" i="11"/>
  <c r="I1089" i="16" s="1"/>
  <c r="J1090" i="11"/>
  <c r="K1090" i="11" s="1"/>
  <c r="M1425" i="11"/>
  <c r="I1425" i="16" s="1"/>
  <c r="J1426" i="11"/>
  <c r="K1426" i="11" s="1"/>
  <c r="M1497" i="11"/>
  <c r="I1497" i="16" s="1"/>
  <c r="J1498" i="11"/>
  <c r="K1498" i="11" s="1"/>
  <c r="M1389" i="11"/>
  <c r="I1389" i="16" s="1"/>
  <c r="J1390" i="11"/>
  <c r="K1390" i="11" s="1"/>
  <c r="M1233" i="11"/>
  <c r="I1233" i="16" s="1"/>
  <c r="J1234" i="11"/>
  <c r="K1234" i="11" s="1"/>
  <c r="M1053" i="11"/>
  <c r="I1053" i="16" s="1"/>
  <c r="J1054" i="11"/>
  <c r="K1054" i="11" s="1"/>
  <c r="M1257" i="11"/>
  <c r="I1257" i="16" s="1"/>
  <c r="J1258" i="11"/>
  <c r="K1258" i="11" s="1"/>
  <c r="M1281" i="11"/>
  <c r="I1281" i="16" s="1"/>
  <c r="J1282" i="11"/>
  <c r="K1282" i="11" s="1"/>
  <c r="M1437" i="11"/>
  <c r="I1437" i="16" s="1"/>
  <c r="J1438" i="11"/>
  <c r="K1438" i="11" s="1"/>
  <c r="M1077" i="11"/>
  <c r="I1077" i="16" s="1"/>
  <c r="J1078" i="11"/>
  <c r="K1078" i="11" s="1"/>
  <c r="M1269" i="11"/>
  <c r="I1269" i="16" s="1"/>
  <c r="J1270" i="11"/>
  <c r="K1270" i="11" s="1"/>
  <c r="M1473" i="11"/>
  <c r="I1473" i="16" s="1"/>
  <c r="J1474" i="11"/>
  <c r="K1474" i="11" s="1"/>
  <c r="J1174" i="11"/>
  <c r="K1174" i="11" s="1"/>
  <c r="M1173" i="11"/>
  <c r="I1173" i="16" s="1"/>
  <c r="J1126" i="11"/>
  <c r="K1126" i="11" s="1"/>
  <c r="M1125" i="11"/>
  <c r="I1125" i="16" s="1"/>
  <c r="G859" i="11"/>
  <c r="G851" i="11"/>
  <c r="G836" i="11"/>
  <c r="G828" i="11"/>
  <c r="G813" i="11"/>
  <c r="G805" i="11"/>
  <c r="G786" i="11"/>
  <c r="G402" i="11"/>
  <c r="G356" i="11"/>
  <c r="G333" i="11"/>
  <c r="G18" i="11"/>
  <c r="G397" i="11"/>
  <c r="G251" i="11"/>
  <c r="G250" i="11"/>
  <c r="G214" i="11"/>
  <c r="G406" i="11"/>
  <c r="G154" i="11"/>
  <c r="G139" i="11"/>
  <c r="G131" i="11"/>
  <c r="G116" i="11"/>
  <c r="G108" i="11"/>
  <c r="G93" i="11"/>
  <c r="G85" i="11"/>
  <c r="G66" i="11"/>
  <c r="G58" i="11"/>
  <c r="G43" i="11"/>
  <c r="G35" i="11"/>
  <c r="G20" i="11"/>
  <c r="G12" i="11"/>
  <c r="G582" i="11"/>
  <c r="G596" i="11"/>
  <c r="G427" i="11"/>
  <c r="G10" i="11"/>
  <c r="G870" i="11"/>
  <c r="G536" i="11"/>
  <c r="G513" i="11"/>
  <c r="G505" i="11"/>
  <c r="G486" i="11"/>
  <c r="G478" i="11"/>
  <c r="G463" i="11"/>
  <c r="G455" i="11"/>
  <c r="G440" i="11"/>
  <c r="G432" i="11"/>
  <c r="G321" i="11"/>
  <c r="G313" i="11"/>
  <c r="G294" i="11"/>
  <c r="G286" i="11"/>
  <c r="G271" i="11"/>
  <c r="G248" i="11"/>
  <c r="G240" i="11"/>
  <c r="G225" i="11"/>
  <c r="G360" i="11"/>
  <c r="G337" i="11"/>
  <c r="G153" i="11"/>
  <c r="G145" i="11"/>
  <c r="G126" i="11"/>
  <c r="G118" i="11"/>
  <c r="G103" i="11"/>
  <c r="G95" i="11"/>
  <c r="G80" i="11"/>
  <c r="G72" i="11"/>
  <c r="G57" i="11"/>
  <c r="G49" i="11"/>
  <c r="G30" i="11"/>
  <c r="G22" i="11"/>
  <c r="G559" i="11"/>
  <c r="G528" i="11"/>
  <c r="G417" i="11"/>
  <c r="G390" i="11"/>
  <c r="G382" i="11"/>
  <c r="G367" i="11"/>
  <c r="G344" i="11"/>
  <c r="G263" i="11"/>
  <c r="G217" i="11"/>
  <c r="G32" i="11"/>
  <c r="G861" i="11"/>
  <c r="G811" i="11"/>
  <c r="G807" i="11"/>
  <c r="G803" i="11"/>
  <c r="G788" i="11"/>
  <c r="G784" i="11"/>
  <c r="G761" i="11"/>
  <c r="G757" i="11"/>
  <c r="G738" i="11"/>
  <c r="G715" i="11"/>
  <c r="G707" i="11"/>
  <c r="G692" i="11"/>
  <c r="G684" i="11"/>
  <c r="G669" i="11"/>
  <c r="G661" i="11"/>
  <c r="G642" i="11"/>
  <c r="G634" i="11"/>
  <c r="G619" i="11"/>
  <c r="G565" i="11"/>
  <c r="G492" i="11"/>
  <c r="G419" i="11"/>
  <c r="G945" i="11"/>
  <c r="G937" i="11"/>
  <c r="G918" i="11"/>
  <c r="G910" i="11"/>
  <c r="G895" i="11"/>
  <c r="G887" i="11"/>
  <c r="G872" i="11"/>
  <c r="G849" i="11"/>
  <c r="G841" i="11"/>
  <c r="G822" i="11"/>
  <c r="G814" i="11"/>
  <c r="G799" i="11"/>
  <c r="G791" i="11"/>
  <c r="G776" i="11"/>
  <c r="G768" i="11"/>
  <c r="G753" i="11"/>
  <c r="G745" i="11"/>
  <c r="G726" i="11"/>
  <c r="G718" i="11"/>
  <c r="G703" i="11"/>
  <c r="G695" i="11"/>
  <c r="G680" i="11"/>
  <c r="G672" i="11"/>
  <c r="G657" i="11"/>
  <c r="G649" i="11"/>
  <c r="G630" i="11"/>
  <c r="G622" i="11"/>
  <c r="G607" i="11"/>
  <c r="G599" i="11"/>
  <c r="G584" i="11"/>
  <c r="G576" i="11"/>
  <c r="G561" i="11"/>
  <c r="G553" i="11"/>
  <c r="G534" i="11"/>
  <c r="G526" i="11"/>
  <c r="G511" i="11"/>
  <c r="G503" i="11"/>
  <c r="G488" i="11"/>
  <c r="G480" i="11"/>
  <c r="G465" i="11"/>
  <c r="G457" i="11"/>
  <c r="G438" i="11"/>
  <c r="G430" i="11"/>
  <c r="G415" i="11"/>
  <c r="G407" i="11"/>
  <c r="G392" i="11"/>
  <c r="G384" i="11"/>
  <c r="G369" i="11"/>
  <c r="G342" i="11"/>
  <c r="G319" i="11"/>
  <c r="G311" i="11"/>
  <c r="G379" i="11"/>
  <c r="G348" i="11"/>
  <c r="G920" i="11"/>
  <c r="G359" i="11"/>
  <c r="G347" i="11"/>
  <c r="G949" i="11"/>
  <c r="G930" i="11"/>
  <c r="G922" i="11"/>
  <c r="G907" i="11"/>
  <c r="G899" i="11"/>
  <c r="G884" i="11"/>
  <c r="G876" i="11"/>
  <c r="G853" i="11"/>
  <c r="G834" i="11"/>
  <c r="G826" i="11"/>
  <c r="G780" i="11"/>
  <c r="G730" i="11"/>
  <c r="G611" i="11"/>
  <c r="G588" i="11"/>
  <c r="G538" i="11"/>
  <c r="G515" i="11"/>
  <c r="G469" i="11"/>
  <c r="G442" i="11"/>
  <c r="G323" i="11"/>
  <c r="G300" i="11"/>
  <c r="G864" i="11"/>
  <c r="I897" i="12"/>
  <c r="K897" i="12" s="1"/>
  <c r="J898" i="12" s="1"/>
  <c r="I801" i="12"/>
  <c r="K801" i="12" s="1"/>
  <c r="J802" i="12" s="1"/>
  <c r="I705" i="12"/>
  <c r="K705" i="12" s="1"/>
  <c r="J706" i="12" s="1"/>
  <c r="I609" i="12"/>
  <c r="K609" i="12" s="1"/>
  <c r="J610" i="12" s="1"/>
  <c r="I513" i="12"/>
  <c r="K513" i="12" s="1"/>
  <c r="J514" i="12" s="1"/>
  <c r="I417" i="12"/>
  <c r="K417" i="12" s="1"/>
  <c r="J418" i="12" s="1"/>
  <c r="G956" i="11"/>
  <c r="G952" i="11"/>
  <c r="G948" i="11"/>
  <c r="G933" i="11"/>
  <c r="G929" i="11"/>
  <c r="G925" i="11"/>
  <c r="G906" i="11"/>
  <c r="G902" i="11"/>
  <c r="G898" i="11"/>
  <c r="G883" i="11"/>
  <c r="G879" i="11"/>
  <c r="G875" i="11"/>
  <c r="G860" i="11"/>
  <c r="G856" i="11"/>
  <c r="G852" i="11"/>
  <c r="G837" i="11"/>
  <c r="G833" i="11"/>
  <c r="G829" i="11"/>
  <c r="G810" i="11"/>
  <c r="G806" i="11"/>
  <c r="G802" i="11"/>
  <c r="G787" i="11"/>
  <c r="G783" i="11"/>
  <c r="G779" i="11"/>
  <c r="G764" i="11"/>
  <c r="G760" i="11"/>
  <c r="G756" i="11"/>
  <c r="G741" i="11"/>
  <c r="G737" i="11"/>
  <c r="G733" i="11"/>
  <c r="G714" i="11"/>
  <c r="G710" i="11"/>
  <c r="G706" i="11"/>
  <c r="G691" i="11"/>
  <c r="G687" i="11"/>
  <c r="G683" i="11"/>
  <c r="G668" i="11"/>
  <c r="G664" i="11"/>
  <c r="G660" i="11"/>
  <c r="G645" i="11"/>
  <c r="G641" i="11"/>
  <c r="G637" i="11"/>
  <c r="G618" i="11"/>
  <c r="G614" i="11"/>
  <c r="G610" i="11"/>
  <c r="G595" i="11"/>
  <c r="G591" i="11"/>
  <c r="G587" i="11"/>
  <c r="G572" i="11"/>
  <c r="G568" i="11"/>
  <c r="G564" i="11"/>
  <c r="G549" i="11"/>
  <c r="G545" i="11"/>
  <c r="G541" i="11"/>
  <c r="G522" i="11"/>
  <c r="G518" i="11"/>
  <c r="G514" i="11"/>
  <c r="G499" i="11"/>
  <c r="G495" i="11"/>
  <c r="G491" i="11"/>
  <c r="G476" i="11"/>
  <c r="G472" i="11"/>
  <c r="G468" i="11"/>
  <c r="G453" i="11"/>
  <c r="G449" i="11"/>
  <c r="G445" i="11"/>
  <c r="G426" i="11"/>
  <c r="G422" i="11"/>
  <c r="G418" i="11"/>
  <c r="G403" i="11"/>
  <c r="G399" i="11"/>
  <c r="G395" i="11"/>
  <c r="G380" i="11"/>
  <c r="G376" i="11"/>
  <c r="G372" i="11"/>
  <c r="G357" i="11"/>
  <c r="G353" i="11"/>
  <c r="G349" i="11"/>
  <c r="G330" i="11"/>
  <c r="G326" i="11"/>
  <c r="G322" i="11"/>
  <c r="G307" i="11"/>
  <c r="G303" i="11"/>
  <c r="G299" i="11"/>
  <c r="G284" i="11"/>
  <c r="G280" i="11"/>
  <c r="G276" i="11"/>
  <c r="G261" i="11"/>
  <c r="G257" i="11"/>
  <c r="G253" i="11"/>
  <c r="G234" i="11"/>
  <c r="G230" i="11"/>
  <c r="G226" i="11"/>
  <c r="G211" i="11"/>
  <c r="G207" i="11"/>
  <c r="G203" i="11"/>
  <c r="G188" i="11"/>
  <c r="G184" i="11"/>
  <c r="G180" i="11"/>
  <c r="G165" i="11"/>
  <c r="G161" i="11"/>
  <c r="G157" i="11"/>
  <c r="G138" i="11"/>
  <c r="G134" i="11"/>
  <c r="G130" i="11"/>
  <c r="G115" i="11"/>
  <c r="G111" i="11"/>
  <c r="G107" i="11"/>
  <c r="G92" i="11"/>
  <c r="G88" i="11"/>
  <c r="G84" i="11"/>
  <c r="G69" i="11"/>
  <c r="G65" i="11"/>
  <c r="G61" i="11"/>
  <c r="G42" i="11"/>
  <c r="G38" i="11"/>
  <c r="G34" i="11"/>
  <c r="G19" i="11"/>
  <c r="G15" i="11"/>
  <c r="G11" i="11"/>
  <c r="I885" i="12"/>
  <c r="K885" i="12" s="1"/>
  <c r="J886" i="12" s="1"/>
  <c r="I789" i="12"/>
  <c r="K789" i="12" s="1"/>
  <c r="J790" i="12" s="1"/>
  <c r="I693" i="12"/>
  <c r="K693" i="12" s="1"/>
  <c r="J694" i="12" s="1"/>
  <c r="I597" i="12"/>
  <c r="K597" i="12" s="1"/>
  <c r="J598" i="12" s="1"/>
  <c r="I501" i="12"/>
  <c r="K501" i="12" s="1"/>
  <c r="J502" i="12" s="1"/>
  <c r="I405" i="12"/>
  <c r="K405" i="12" s="1"/>
  <c r="J406" i="12" s="1"/>
  <c r="I309" i="12"/>
  <c r="K309" i="12" s="1"/>
  <c r="J310" i="12" s="1"/>
  <c r="G940" i="11"/>
  <c r="G917" i="11"/>
  <c r="G890" i="11"/>
  <c r="G867" i="11"/>
  <c r="G844" i="11"/>
  <c r="G821" i="11"/>
  <c r="G794" i="11"/>
  <c r="G771" i="11"/>
  <c r="G748" i="11"/>
  <c r="G725" i="11"/>
  <c r="G698" i="11"/>
  <c r="G675" i="11"/>
  <c r="G652" i="11"/>
  <c r="G629" i="11"/>
  <c r="G602" i="11"/>
  <c r="G579" i="11"/>
  <c r="G556" i="11"/>
  <c r="G533" i="11"/>
  <c r="G506" i="11"/>
  <c r="G483" i="11"/>
  <c r="G460" i="11"/>
  <c r="G437" i="11"/>
  <c r="G410" i="11"/>
  <c r="G387" i="11"/>
  <c r="G364" i="11"/>
  <c r="G341" i="11"/>
  <c r="G314" i="11"/>
  <c r="G291" i="11"/>
  <c r="G268" i="11"/>
  <c r="G245" i="11"/>
  <c r="G218" i="11"/>
  <c r="G195" i="11"/>
  <c r="G172" i="11"/>
  <c r="G149" i="11"/>
  <c r="G122" i="11"/>
  <c r="G99" i="11"/>
  <c r="G76" i="11"/>
  <c r="G53" i="11"/>
  <c r="G26" i="11"/>
  <c r="I873" i="12"/>
  <c r="K873" i="12" s="1"/>
  <c r="J874" i="12" s="1"/>
  <c r="I777" i="12"/>
  <c r="K777" i="12" s="1"/>
  <c r="J778" i="12" s="1"/>
  <c r="I681" i="12"/>
  <c r="K681" i="12" s="1"/>
  <c r="J682" i="12" s="1"/>
  <c r="I585" i="12"/>
  <c r="K585" i="12" s="1"/>
  <c r="J586" i="12" s="1"/>
  <c r="I489" i="12"/>
  <c r="K489" i="12" s="1"/>
  <c r="J490" i="12" s="1"/>
  <c r="I393" i="12"/>
  <c r="K393" i="12" s="1"/>
  <c r="J394" i="12" s="1"/>
  <c r="I297" i="12"/>
  <c r="K297" i="12" s="1"/>
  <c r="J298" i="12" s="1"/>
  <c r="G955" i="11"/>
  <c r="G951" i="11"/>
  <c r="G947" i="11"/>
  <c r="G932" i="11"/>
  <c r="G928" i="11"/>
  <c r="G924" i="11"/>
  <c r="G909" i="11"/>
  <c r="G905" i="11"/>
  <c r="G901" i="11"/>
  <c r="G882" i="11"/>
  <c r="G878" i="11"/>
  <c r="G874" i="11"/>
  <c r="G855" i="11"/>
  <c r="G832" i="11"/>
  <c r="G809" i="11"/>
  <c r="G782" i="11"/>
  <c r="G778" i="11"/>
  <c r="G763" i="11"/>
  <c r="G759" i="11"/>
  <c r="G755" i="11"/>
  <c r="G740" i="11"/>
  <c r="G736" i="11"/>
  <c r="G732" i="11"/>
  <c r="G717" i="11"/>
  <c r="G713" i="11"/>
  <c r="G709" i="11"/>
  <c r="G690" i="11"/>
  <c r="G686" i="11"/>
  <c r="G682" i="11"/>
  <c r="G667" i="11"/>
  <c r="G663" i="11"/>
  <c r="G659" i="11"/>
  <c r="G644" i="11"/>
  <c r="G640" i="11"/>
  <c r="G636" i="11"/>
  <c r="G621" i="11"/>
  <c r="G617" i="11"/>
  <c r="G613" i="11"/>
  <c r="G594" i="11"/>
  <c r="G590" i="11"/>
  <c r="G586" i="11"/>
  <c r="G571" i="11"/>
  <c r="G567" i="11"/>
  <c r="G563" i="11"/>
  <c r="G548" i="11"/>
  <c r="G544" i="11"/>
  <c r="G540" i="11"/>
  <c r="G525" i="11"/>
  <c r="G521" i="11"/>
  <c r="G517" i="11"/>
  <c r="G498" i="11"/>
  <c r="G494" i="11"/>
  <c r="G490" i="11"/>
  <c r="G475" i="11"/>
  <c r="G471" i="11"/>
  <c r="G467" i="11"/>
  <c r="G452" i="11"/>
  <c r="G448" i="11"/>
  <c r="G444" i="11"/>
  <c r="G429" i="11"/>
  <c r="G425" i="11"/>
  <c r="G421" i="11"/>
  <c r="G398" i="11"/>
  <c r="G394" i="11"/>
  <c r="G375" i="11"/>
  <c r="G371" i="11"/>
  <c r="G352" i="11"/>
  <c r="G329" i="11"/>
  <c r="G325" i="11"/>
  <c r="G306" i="11"/>
  <c r="G302" i="11"/>
  <c r="G298" i="11"/>
  <c r="G283" i="11"/>
  <c r="G279" i="11"/>
  <c r="G275" i="11"/>
  <c r="G260" i="11"/>
  <c r="G256" i="11"/>
  <c r="G252" i="11"/>
  <c r="G237" i="11"/>
  <c r="G233" i="11"/>
  <c r="G229" i="11"/>
  <c r="G210" i="11"/>
  <c r="G206" i="11"/>
  <c r="G202" i="11"/>
  <c r="G187" i="11"/>
  <c r="G183" i="11"/>
  <c r="G179" i="11"/>
  <c r="G164" i="11"/>
  <c r="G160" i="11"/>
  <c r="G156" i="11"/>
  <c r="G141" i="11"/>
  <c r="G137" i="11"/>
  <c r="G133" i="11"/>
  <c r="G114" i="11"/>
  <c r="G110" i="11"/>
  <c r="G106" i="11"/>
  <c r="G91" i="11"/>
  <c r="G87" i="11"/>
  <c r="G83" i="11"/>
  <c r="G68" i="11"/>
  <c r="G64" i="11"/>
  <c r="G60" i="11"/>
  <c r="G45" i="11"/>
  <c r="G41" i="11"/>
  <c r="G37" i="11"/>
  <c r="G14" i="11"/>
  <c r="I861" i="12"/>
  <c r="K861" i="12" s="1"/>
  <c r="J862" i="12" s="1"/>
  <c r="I765" i="12"/>
  <c r="K765" i="12" s="1"/>
  <c r="J766" i="12" s="1"/>
  <c r="I669" i="12"/>
  <c r="K669" i="12" s="1"/>
  <c r="J670" i="12" s="1"/>
  <c r="I573" i="12"/>
  <c r="K573" i="12" s="1"/>
  <c r="J574" i="12" s="1"/>
  <c r="I477" i="12"/>
  <c r="K477" i="12" s="1"/>
  <c r="J478" i="12" s="1"/>
  <c r="I381" i="12"/>
  <c r="K381" i="12" s="1"/>
  <c r="J382" i="12" s="1"/>
  <c r="I285" i="12"/>
  <c r="K285" i="12" s="1"/>
  <c r="J286" i="12" s="1"/>
  <c r="I189" i="12"/>
  <c r="K189" i="12" s="1"/>
  <c r="J190" i="12" s="1"/>
  <c r="G943" i="11"/>
  <c r="G939" i="11"/>
  <c r="G935" i="11"/>
  <c r="G916" i="11"/>
  <c r="G912" i="11"/>
  <c r="G897" i="11"/>
  <c r="G893" i="11"/>
  <c r="G889" i="11"/>
  <c r="G866" i="11"/>
  <c r="G862" i="11"/>
  <c r="G847" i="11"/>
  <c r="G843" i="11"/>
  <c r="G839" i="11"/>
  <c r="G824" i="11"/>
  <c r="G820" i="11"/>
  <c r="G816" i="11"/>
  <c r="G801" i="11"/>
  <c r="G797" i="11"/>
  <c r="G793" i="11"/>
  <c r="G774" i="11"/>
  <c r="G770" i="11"/>
  <c r="G766" i="11"/>
  <c r="G751" i="11"/>
  <c r="G747" i="11"/>
  <c r="G743" i="11"/>
  <c r="G728" i="11"/>
  <c r="G724" i="11"/>
  <c r="G720" i="11"/>
  <c r="G705" i="11"/>
  <c r="G701" i="11"/>
  <c r="G697" i="11"/>
  <c r="G678" i="11"/>
  <c r="G674" i="11"/>
  <c r="G670" i="11"/>
  <c r="G655" i="11"/>
  <c r="G651" i="11"/>
  <c r="G647" i="11"/>
  <c r="G632" i="11"/>
  <c r="G628" i="11"/>
  <c r="G624" i="11"/>
  <c r="G609" i="11"/>
  <c r="G605" i="11"/>
  <c r="G601" i="11"/>
  <c r="G578" i="11"/>
  <c r="G574" i="11"/>
  <c r="G555" i="11"/>
  <c r="G551" i="11"/>
  <c r="G532" i="11"/>
  <c r="G509" i="11"/>
  <c r="G482" i="11"/>
  <c r="G459" i="11"/>
  <c r="G436" i="11"/>
  <c r="G413" i="11"/>
  <c r="G409" i="11"/>
  <c r="G386" i="11"/>
  <c r="G363" i="11"/>
  <c r="G340" i="11"/>
  <c r="G336" i="11"/>
  <c r="G317" i="11"/>
  <c r="G290" i="11"/>
  <c r="G267" i="11"/>
  <c r="G244" i="11"/>
  <c r="G221" i="11"/>
  <c r="G194" i="11"/>
  <c r="G171" i="11"/>
  <c r="G148" i="11"/>
  <c r="G125" i="11"/>
  <c r="G98" i="11"/>
  <c r="G75" i="11"/>
  <c r="G52" i="11"/>
  <c r="G29" i="11"/>
  <c r="I945" i="12"/>
  <c r="K945" i="12" s="1"/>
  <c r="J946" i="12" s="1"/>
  <c r="I849" i="12"/>
  <c r="K849" i="12" s="1"/>
  <c r="J850" i="12" s="1"/>
  <c r="I753" i="12"/>
  <c r="K753" i="12" s="1"/>
  <c r="J754" i="12" s="1"/>
  <c r="I657" i="12"/>
  <c r="K657" i="12" s="1"/>
  <c r="J658" i="12" s="1"/>
  <c r="I561" i="12"/>
  <c r="K561" i="12" s="1"/>
  <c r="J562" i="12" s="1"/>
  <c r="I465" i="12"/>
  <c r="K465" i="12" s="1"/>
  <c r="J466" i="12" s="1"/>
  <c r="I369" i="12"/>
  <c r="K369" i="12" s="1"/>
  <c r="J370" i="12" s="1"/>
  <c r="G950" i="11"/>
  <c r="G904" i="11"/>
  <c r="G881" i="11"/>
  <c r="G854" i="11"/>
  <c r="G831" i="11"/>
  <c r="G808" i="11"/>
  <c r="G785" i="11"/>
  <c r="G758" i="11"/>
  <c r="G735" i="11"/>
  <c r="G712" i="11"/>
  <c r="G689" i="11"/>
  <c r="G662" i="11"/>
  <c r="G639" i="11"/>
  <c r="G593" i="11"/>
  <c r="G566" i="11"/>
  <c r="G543" i="11"/>
  <c r="G520" i="11"/>
  <c r="G497" i="11"/>
  <c r="G470" i="11"/>
  <c r="G447" i="11"/>
  <c r="G443" i="11"/>
  <c r="G428" i="11"/>
  <c r="G424" i="11"/>
  <c r="G420" i="11"/>
  <c r="G401" i="11"/>
  <c r="G374" i="11"/>
  <c r="G351" i="11"/>
  <c r="G328" i="11"/>
  <c r="G324" i="11"/>
  <c r="G305" i="11"/>
  <c r="G278" i="11"/>
  <c r="G255" i="11"/>
  <c r="G232" i="11"/>
  <c r="G209" i="11"/>
  <c r="G186" i="11"/>
  <c r="G182" i="11"/>
  <c r="G178" i="11"/>
  <c r="G163" i="11"/>
  <c r="G159" i="11"/>
  <c r="G155" i="11"/>
  <c r="G140" i="11"/>
  <c r="G136" i="11"/>
  <c r="G132" i="11"/>
  <c r="G117" i="11"/>
  <c r="G113" i="11"/>
  <c r="G109" i="11"/>
  <c r="G90" i="11"/>
  <c r="G86" i="11"/>
  <c r="G82" i="11"/>
  <c r="G67" i="11"/>
  <c r="G63" i="11"/>
  <c r="G59" i="11"/>
  <c r="G44" i="11"/>
  <c r="G40" i="11"/>
  <c r="G36" i="11"/>
  <c r="G17" i="11"/>
  <c r="I933" i="12"/>
  <c r="K933" i="12" s="1"/>
  <c r="J934" i="12" s="1"/>
  <c r="I837" i="12"/>
  <c r="K837" i="12" s="1"/>
  <c r="J838" i="12" s="1"/>
  <c r="I741" i="12"/>
  <c r="K741" i="12" s="1"/>
  <c r="J742" i="12" s="1"/>
  <c r="I645" i="12"/>
  <c r="K645" i="12" s="1"/>
  <c r="J646" i="12" s="1"/>
  <c r="I549" i="12"/>
  <c r="K549" i="12" s="1"/>
  <c r="J550" i="12" s="1"/>
  <c r="I453" i="12"/>
  <c r="K453" i="12" s="1"/>
  <c r="J454" i="12" s="1"/>
  <c r="G942" i="11"/>
  <c r="G938" i="11"/>
  <c r="G934" i="11"/>
  <c r="G919" i="11"/>
  <c r="G915" i="11"/>
  <c r="G911" i="11"/>
  <c r="G896" i="11"/>
  <c r="G892" i="11"/>
  <c r="G888" i="11"/>
  <c r="G873" i="11"/>
  <c r="G869" i="11"/>
  <c r="G865" i="11"/>
  <c r="G846" i="11"/>
  <c r="G842" i="11"/>
  <c r="G838" i="11"/>
  <c r="G823" i="11"/>
  <c r="G819" i="11"/>
  <c r="G815" i="11"/>
  <c r="G800" i="11"/>
  <c r="G796" i="11"/>
  <c r="G792" i="11"/>
  <c r="G777" i="11"/>
  <c r="G773" i="11"/>
  <c r="G769" i="11"/>
  <c r="G750" i="11"/>
  <c r="G746" i="11"/>
  <c r="G742" i="11"/>
  <c r="G727" i="11"/>
  <c r="G723" i="11"/>
  <c r="G719" i="11"/>
  <c r="G704" i="11"/>
  <c r="G700" i="11"/>
  <c r="G696" i="11"/>
  <c r="G681" i="11"/>
  <c r="G677" i="11"/>
  <c r="G673" i="11"/>
  <c r="G654" i="11"/>
  <c r="G650" i="11"/>
  <c r="G646" i="11"/>
  <c r="G631" i="11"/>
  <c r="G627" i="11"/>
  <c r="G623" i="11"/>
  <c r="G608" i="11"/>
  <c r="G604" i="11"/>
  <c r="G600" i="11"/>
  <c r="G585" i="11"/>
  <c r="G581" i="11"/>
  <c r="G577" i="11"/>
  <c r="G558" i="11"/>
  <c r="G554" i="11"/>
  <c r="G550" i="11"/>
  <c r="G535" i="11"/>
  <c r="G531" i="11"/>
  <c r="G527" i="11"/>
  <c r="G512" i="11"/>
  <c r="G508" i="11"/>
  <c r="G504" i="11"/>
  <c r="G489" i="11"/>
  <c r="G485" i="11"/>
  <c r="G481" i="11"/>
  <c r="G462" i="11"/>
  <c r="G458" i="11"/>
  <c r="G454" i="11"/>
  <c r="G439" i="11"/>
  <c r="G435" i="11"/>
  <c r="G431" i="11"/>
  <c r="G416" i="11"/>
  <c r="G412" i="11"/>
  <c r="G408" i="11"/>
  <c r="G393" i="11"/>
  <c r="G389" i="11"/>
  <c r="G385" i="11"/>
  <c r="G366" i="11"/>
  <c r="G362" i="11"/>
  <c r="G358" i="11"/>
  <c r="G343" i="11"/>
  <c r="G339" i="11"/>
  <c r="G335" i="11"/>
  <c r="G320" i="11"/>
  <c r="G316" i="11"/>
  <c r="G312" i="11"/>
  <c r="G297" i="11"/>
  <c r="G293" i="11"/>
  <c r="G289" i="11"/>
  <c r="G270" i="11"/>
  <c r="G266" i="11"/>
  <c r="G262" i="11"/>
  <c r="G247" i="11"/>
  <c r="G243" i="11"/>
  <c r="G239" i="11"/>
  <c r="G224" i="11"/>
  <c r="G220" i="11"/>
  <c r="G216" i="11"/>
  <c r="G201" i="11"/>
  <c r="G197" i="11"/>
  <c r="G193" i="11"/>
  <c r="G174" i="11"/>
  <c r="G170" i="11"/>
  <c r="G166" i="11"/>
  <c r="G151" i="11"/>
  <c r="G147" i="11"/>
  <c r="G143" i="11"/>
  <c r="G128" i="11"/>
  <c r="G124" i="11"/>
  <c r="G120" i="11"/>
  <c r="G105" i="11"/>
  <c r="G101" i="11"/>
  <c r="G97" i="11"/>
  <c r="G78" i="11"/>
  <c r="G74" i="11"/>
  <c r="G70" i="11"/>
  <c r="G55" i="11"/>
  <c r="G51" i="11"/>
  <c r="G47" i="11"/>
  <c r="G28" i="11"/>
  <c r="G24" i="11"/>
  <c r="I921" i="12"/>
  <c r="K921" i="12" s="1"/>
  <c r="J922" i="12" s="1"/>
  <c r="I825" i="12"/>
  <c r="K825" i="12" s="1"/>
  <c r="J826" i="12" s="1"/>
  <c r="I729" i="12"/>
  <c r="K729" i="12" s="1"/>
  <c r="J730" i="12" s="1"/>
  <c r="I633" i="12"/>
  <c r="I441" i="12"/>
  <c r="K441" i="12" s="1"/>
  <c r="J442" i="12" s="1"/>
  <c r="I345" i="12"/>
  <c r="K345" i="12" s="1"/>
  <c r="J346" i="12" s="1"/>
  <c r="G953" i="11"/>
  <c r="G926" i="11"/>
  <c r="G903" i="11"/>
  <c r="G880" i="11"/>
  <c r="G857" i="11"/>
  <c r="G830" i="11"/>
  <c r="G765" i="11"/>
  <c r="G734" i="11"/>
  <c r="G711" i="11"/>
  <c r="G688" i="11"/>
  <c r="G665" i="11"/>
  <c r="G638" i="11"/>
  <c r="G615" i="11"/>
  <c r="G592" i="11"/>
  <c r="G569" i="11"/>
  <c r="G542" i="11"/>
  <c r="G519" i="11"/>
  <c r="G496" i="11"/>
  <c r="G473" i="11"/>
  <c r="G446" i="11"/>
  <c r="G423" i="11"/>
  <c r="G400" i="11"/>
  <c r="G396" i="11"/>
  <c r="G377" i="11"/>
  <c r="G350" i="11"/>
  <c r="G327" i="11"/>
  <c r="G308" i="11"/>
  <c r="G304" i="11"/>
  <c r="G281" i="11"/>
  <c r="G254" i="11"/>
  <c r="G231" i="11"/>
  <c r="G208" i="11"/>
  <c r="G185" i="11"/>
  <c r="G158" i="11"/>
  <c r="G135" i="11"/>
  <c r="G112" i="11"/>
  <c r="G89" i="11"/>
  <c r="G62" i="11"/>
  <c r="G39" i="11"/>
  <c r="G16" i="11"/>
  <c r="I909" i="12"/>
  <c r="K909" i="12" s="1"/>
  <c r="J910" i="12" s="1"/>
  <c r="I813" i="12"/>
  <c r="K813" i="12" s="1"/>
  <c r="J814" i="12" s="1"/>
  <c r="I717" i="12"/>
  <c r="K717" i="12" s="1"/>
  <c r="J718" i="12" s="1"/>
  <c r="I621" i="12"/>
  <c r="K621" i="12" s="1"/>
  <c r="J622" i="12" s="1"/>
  <c r="I525" i="12"/>
  <c r="K525" i="12" s="1"/>
  <c r="J526" i="12" s="1"/>
  <c r="I429" i="12"/>
  <c r="K429" i="12" s="1"/>
  <c r="J430" i="12" s="1"/>
  <c r="I333" i="12"/>
  <c r="K333" i="12" s="1"/>
  <c r="J334" i="12" s="1"/>
  <c r="I237" i="12"/>
  <c r="I45" i="12"/>
  <c r="K45" i="12" s="1"/>
  <c r="J46" i="12" s="1"/>
  <c r="G941" i="11"/>
  <c r="G914" i="11"/>
  <c r="G891" i="11"/>
  <c r="G868" i="11"/>
  <c r="G845" i="11"/>
  <c r="G818" i="11"/>
  <c r="G795" i="11"/>
  <c r="G772" i="11"/>
  <c r="G749" i="11"/>
  <c r="G722" i="11"/>
  <c r="G699" i="11"/>
  <c r="G676" i="11"/>
  <c r="G653" i="11"/>
  <c r="G626" i="11"/>
  <c r="G603" i="11"/>
  <c r="G580" i="11"/>
  <c r="G557" i="11"/>
  <c r="G530" i="11"/>
  <c r="G507" i="11"/>
  <c r="G484" i="11"/>
  <c r="G461" i="11"/>
  <c r="G434" i="11"/>
  <c r="G411" i="11"/>
  <c r="G388" i="11"/>
  <c r="G365" i="11"/>
  <c r="G361" i="11"/>
  <c r="G338" i="11"/>
  <c r="G334" i="11"/>
  <c r="G315" i="11"/>
  <c r="G296" i="11"/>
  <c r="G292" i="11"/>
  <c r="G288" i="11"/>
  <c r="G273" i="11"/>
  <c r="G269" i="11"/>
  <c r="G265" i="11"/>
  <c r="G246" i="11"/>
  <c r="G242" i="11"/>
  <c r="G238" i="11"/>
  <c r="G223" i="11"/>
  <c r="G219" i="11"/>
  <c r="G215" i="11"/>
  <c r="G200" i="11"/>
  <c r="G196" i="11"/>
  <c r="G192" i="11"/>
  <c r="G177" i="11"/>
  <c r="G173" i="11"/>
  <c r="G169" i="11"/>
  <c r="G150" i="11"/>
  <c r="G146" i="11"/>
  <c r="G142" i="11"/>
  <c r="G127" i="11"/>
  <c r="G123" i="11"/>
  <c r="G119" i="11"/>
  <c r="G104" i="11"/>
  <c r="G100" i="11"/>
  <c r="G96" i="11"/>
  <c r="G81" i="11"/>
  <c r="G77" i="11"/>
  <c r="G73" i="11"/>
  <c r="G54" i="11"/>
  <c r="G50" i="11"/>
  <c r="G46" i="11"/>
  <c r="G31" i="11"/>
  <c r="G27" i="11"/>
  <c r="G23" i="11"/>
  <c r="B68" i="24"/>
  <c r="B120" i="24" s="1"/>
  <c r="C44" i="1"/>
  <c r="Q18" i="16" l="1"/>
  <c r="R18" i="16"/>
  <c r="S18" i="16"/>
  <c r="R1110" i="16"/>
  <c r="S1110" i="16"/>
  <c r="Q1110" i="16"/>
  <c r="Q317" i="16"/>
  <c r="R317" i="16"/>
  <c r="S317" i="16"/>
  <c r="S185" i="16"/>
  <c r="Q185" i="16"/>
  <c r="R185" i="16"/>
  <c r="Q713" i="16"/>
  <c r="R713" i="16"/>
  <c r="S713" i="16"/>
  <c r="Q461" i="16"/>
  <c r="R461" i="16"/>
  <c r="S461" i="16"/>
  <c r="S161" i="16"/>
  <c r="Q161" i="16"/>
  <c r="R161" i="16"/>
  <c r="Q245" i="16"/>
  <c r="R245" i="16"/>
  <c r="S245" i="16"/>
  <c r="S1458" i="16"/>
  <c r="Q1458" i="16"/>
  <c r="R1458" i="16"/>
  <c r="Q773" i="16"/>
  <c r="R773" i="16"/>
  <c r="S773" i="16"/>
  <c r="S1386" i="16"/>
  <c r="Q1386" i="16"/>
  <c r="R1386" i="16"/>
  <c r="Q101" i="16"/>
  <c r="R101" i="16"/>
  <c r="S101" i="16"/>
  <c r="R281" i="16"/>
  <c r="S281" i="16"/>
  <c r="Q281" i="16"/>
  <c r="Q917" i="16"/>
  <c r="R917" i="16"/>
  <c r="S917" i="16"/>
  <c r="Q569" i="16"/>
  <c r="R569" i="16"/>
  <c r="S569" i="16"/>
  <c r="Q1422" i="16"/>
  <c r="R1422" i="16"/>
  <c r="S1422" i="16"/>
  <c r="Q941" i="16"/>
  <c r="R941" i="16"/>
  <c r="S941" i="16"/>
  <c r="Q653" i="16"/>
  <c r="R653" i="16"/>
  <c r="S653" i="16"/>
  <c r="Q557" i="16"/>
  <c r="R557" i="16"/>
  <c r="S557" i="16"/>
  <c r="R1086" i="16"/>
  <c r="S1086" i="16"/>
  <c r="Q1086" i="16"/>
  <c r="S905" i="16"/>
  <c r="Q905" i="16"/>
  <c r="R905" i="16"/>
  <c r="Q617" i="16"/>
  <c r="R617" i="16"/>
  <c r="S617" i="16"/>
  <c r="S41" i="16"/>
  <c r="Q41" i="16"/>
  <c r="R41" i="16"/>
  <c r="S1434" i="16"/>
  <c r="R1434" i="16"/>
  <c r="Q1434" i="16"/>
  <c r="Q809" i="16"/>
  <c r="R809" i="16"/>
  <c r="S809" i="16"/>
  <c r="Q1122" i="16"/>
  <c r="R1122" i="16"/>
  <c r="S1122" i="16"/>
  <c r="Q293" i="16"/>
  <c r="R293" i="16"/>
  <c r="S293" i="16"/>
  <c r="S1266" i="16"/>
  <c r="R1266" i="16"/>
  <c r="Q1266" i="16"/>
  <c r="S65" i="16"/>
  <c r="Q65" i="16"/>
  <c r="R65" i="16"/>
  <c r="Q545" i="16"/>
  <c r="R545" i="16"/>
  <c r="S545" i="16"/>
  <c r="R305" i="16"/>
  <c r="S305" i="16"/>
  <c r="Q305" i="16"/>
  <c r="Q1002" i="16"/>
  <c r="R1002" i="16"/>
  <c r="S1002" i="16"/>
  <c r="Q485" i="16"/>
  <c r="R485" i="16"/>
  <c r="S485" i="16"/>
  <c r="Q521" i="16"/>
  <c r="R521" i="16"/>
  <c r="S521" i="16"/>
  <c r="R1206" i="16"/>
  <c r="S1206" i="16"/>
  <c r="Q1206" i="16"/>
  <c r="S1482" i="16"/>
  <c r="Q1482" i="16"/>
  <c r="R1482" i="16"/>
  <c r="R1038" i="16"/>
  <c r="S1038" i="16"/>
  <c r="Q1038" i="16"/>
  <c r="Q1374" i="16"/>
  <c r="S1374" i="16"/>
  <c r="R1374" i="16"/>
  <c r="Q473" i="16"/>
  <c r="R473" i="16"/>
  <c r="S473" i="16"/>
  <c r="Q821" i="16"/>
  <c r="R821" i="16"/>
  <c r="S821" i="16"/>
  <c r="S1362" i="16"/>
  <c r="Q1362" i="16"/>
  <c r="R1362" i="16"/>
  <c r="Q173" i="16"/>
  <c r="R173" i="16"/>
  <c r="S173" i="16"/>
  <c r="Q1398" i="16"/>
  <c r="R1398" i="16"/>
  <c r="S1398" i="16"/>
  <c r="Q437" i="16"/>
  <c r="R437" i="16"/>
  <c r="S437" i="16"/>
  <c r="Q749" i="16"/>
  <c r="R749" i="16"/>
  <c r="S749" i="16"/>
  <c r="Q389" i="16"/>
  <c r="R389" i="16"/>
  <c r="S389" i="16"/>
  <c r="S113" i="16"/>
  <c r="Q113" i="16"/>
  <c r="R113" i="16"/>
  <c r="Q77" i="16"/>
  <c r="R77" i="16"/>
  <c r="S77" i="16"/>
  <c r="Q1146" i="16"/>
  <c r="R1146" i="16"/>
  <c r="S1146" i="16"/>
  <c r="Q509" i="16"/>
  <c r="R509" i="16"/>
  <c r="S509" i="16"/>
  <c r="Q737" i="16"/>
  <c r="R737" i="16"/>
  <c r="S737" i="16"/>
  <c r="Q1470" i="16"/>
  <c r="S1470" i="16"/>
  <c r="R1470" i="16"/>
  <c r="Q593" i="16"/>
  <c r="R593" i="16"/>
  <c r="S593" i="16"/>
  <c r="Q978" i="16"/>
  <c r="R978" i="16"/>
  <c r="S978" i="16"/>
  <c r="S1446" i="16"/>
  <c r="Q1446" i="16"/>
  <c r="R1446" i="16"/>
  <c r="S1506" i="16"/>
  <c r="Q1506" i="16"/>
  <c r="R1506" i="16"/>
  <c r="S881" i="16"/>
  <c r="Q881" i="16"/>
  <c r="R881" i="16"/>
  <c r="Q269" i="16"/>
  <c r="R269" i="16"/>
  <c r="S269" i="16"/>
  <c r="Q785" i="16"/>
  <c r="R785" i="16"/>
  <c r="S785" i="16"/>
  <c r="S1518" i="16"/>
  <c r="Q1518" i="16"/>
  <c r="R1518" i="16"/>
  <c r="Q869" i="16"/>
  <c r="R869" i="16"/>
  <c r="S869" i="16"/>
  <c r="Q797" i="16"/>
  <c r="R797" i="16"/>
  <c r="S797" i="16"/>
  <c r="Q53" i="16"/>
  <c r="R53" i="16"/>
  <c r="S53" i="16"/>
  <c r="R449" i="16"/>
  <c r="S449" i="16"/>
  <c r="Q449" i="16"/>
  <c r="R377" i="16"/>
  <c r="S377" i="16"/>
  <c r="Q377" i="16"/>
  <c r="Q533" i="16"/>
  <c r="R533" i="16"/>
  <c r="S533" i="16"/>
  <c r="R1158" i="16"/>
  <c r="S1158" i="16"/>
  <c r="Q1158" i="16"/>
  <c r="S137" i="16"/>
  <c r="Q137" i="16"/>
  <c r="R137" i="16"/>
  <c r="Q413" i="16"/>
  <c r="R413" i="16"/>
  <c r="S413" i="16"/>
  <c r="R1230" i="16"/>
  <c r="S1230" i="16"/>
  <c r="Q1230" i="16"/>
  <c r="Q689" i="16"/>
  <c r="R689" i="16"/>
  <c r="S689" i="16"/>
  <c r="Q365" i="16"/>
  <c r="R365" i="16"/>
  <c r="S365" i="16"/>
  <c r="Q1170" i="16"/>
  <c r="R1170" i="16"/>
  <c r="S1170" i="16"/>
  <c r="Q893" i="16"/>
  <c r="R893" i="16"/>
  <c r="S893" i="16"/>
  <c r="R1062" i="16"/>
  <c r="S1062" i="16"/>
  <c r="Q1062" i="16"/>
  <c r="R833" i="16"/>
  <c r="S833" i="16"/>
  <c r="Q833" i="16"/>
  <c r="R401" i="16"/>
  <c r="S401" i="16"/>
  <c r="Q401" i="16"/>
  <c r="Q605" i="16"/>
  <c r="R605" i="16"/>
  <c r="S605" i="16"/>
  <c r="Q1350" i="16"/>
  <c r="R1350" i="16"/>
  <c r="S1350" i="16"/>
  <c r="Q1014" i="16"/>
  <c r="R1014" i="16"/>
  <c r="S1014" i="16"/>
  <c r="Q1098" i="16"/>
  <c r="R1098" i="16"/>
  <c r="S1098" i="16"/>
  <c r="Q701" i="16"/>
  <c r="R701" i="16"/>
  <c r="S701" i="16"/>
  <c r="S929" i="16"/>
  <c r="Q929" i="16"/>
  <c r="R929" i="16"/>
  <c r="S233" i="16"/>
  <c r="Q233" i="16"/>
  <c r="R233" i="16"/>
  <c r="Q149" i="16"/>
  <c r="R149" i="16"/>
  <c r="S149" i="16"/>
  <c r="S1314" i="16"/>
  <c r="Q1314" i="16"/>
  <c r="R1314" i="16"/>
  <c r="Q1026" i="16"/>
  <c r="R1026" i="16"/>
  <c r="S1026" i="16"/>
  <c r="R1182" i="16"/>
  <c r="S1182" i="16"/>
  <c r="Q1182" i="16"/>
  <c r="S857" i="16"/>
  <c r="Q857" i="16"/>
  <c r="R857" i="16"/>
  <c r="Q1302" i="16"/>
  <c r="S1302" i="16"/>
  <c r="R1302" i="16"/>
  <c r="Q761" i="16"/>
  <c r="R761" i="16"/>
  <c r="S761" i="16"/>
  <c r="Q125" i="16"/>
  <c r="R125" i="16"/>
  <c r="S125" i="16"/>
  <c r="S1278" i="16"/>
  <c r="Q1278" i="16"/>
  <c r="R1278" i="16"/>
  <c r="Q990" i="16"/>
  <c r="R990" i="16"/>
  <c r="S990" i="16"/>
  <c r="R1134" i="16"/>
  <c r="S1134" i="16"/>
  <c r="Q1134" i="16"/>
  <c r="Q29" i="16"/>
  <c r="R29" i="16"/>
  <c r="S29" i="16"/>
  <c r="S1338" i="16"/>
  <c r="Q1338" i="16"/>
  <c r="R1338" i="16"/>
  <c r="Q677" i="16"/>
  <c r="R677" i="16"/>
  <c r="S677" i="16"/>
  <c r="Q197" i="16"/>
  <c r="R197" i="16"/>
  <c r="S197" i="16"/>
  <c r="Q966" i="16"/>
  <c r="R966" i="16"/>
  <c r="S966" i="16"/>
  <c r="S209" i="16"/>
  <c r="Q209" i="16"/>
  <c r="R209" i="16"/>
  <c r="S1410" i="16"/>
  <c r="Q1410" i="16"/>
  <c r="R1410" i="16"/>
  <c r="Q1218" i="16"/>
  <c r="R1218" i="16"/>
  <c r="S1218" i="16"/>
  <c r="S1242" i="16"/>
  <c r="R1242" i="16"/>
  <c r="Q1242" i="16"/>
  <c r="R257" i="16"/>
  <c r="S257" i="16"/>
  <c r="Q257" i="16"/>
  <c r="Q497" i="16"/>
  <c r="R497" i="16"/>
  <c r="S497" i="16"/>
  <c r="R425" i="16"/>
  <c r="S425" i="16"/>
  <c r="Q425" i="16"/>
  <c r="Q845" i="16"/>
  <c r="R845" i="16"/>
  <c r="S845" i="16"/>
  <c r="Q341" i="16"/>
  <c r="R341" i="16"/>
  <c r="S341" i="16"/>
  <c r="S1494" i="16"/>
  <c r="Q1494" i="16"/>
  <c r="R1494" i="16"/>
  <c r="Q629" i="16"/>
  <c r="R629" i="16"/>
  <c r="S629" i="16"/>
  <c r="R329" i="16"/>
  <c r="S329" i="16"/>
  <c r="Q329" i="16"/>
  <c r="S953" i="16"/>
  <c r="Q953" i="16"/>
  <c r="R953" i="16"/>
  <c r="S1290" i="16"/>
  <c r="R1290" i="16"/>
  <c r="Q1290" i="16"/>
  <c r="Q1050" i="16"/>
  <c r="R1050" i="16"/>
  <c r="S1050" i="16"/>
  <c r="R353" i="16"/>
  <c r="S353" i="16"/>
  <c r="Q353" i="16"/>
  <c r="S89" i="16"/>
  <c r="Q89" i="16"/>
  <c r="R89" i="16"/>
  <c r="S1530" i="16"/>
  <c r="Q1530" i="16"/>
  <c r="R1530" i="16"/>
  <c r="Q725" i="16"/>
  <c r="R725" i="16"/>
  <c r="S725" i="16"/>
  <c r="Q1326" i="16"/>
  <c r="S1326" i="16"/>
  <c r="R1326" i="16"/>
  <c r="Q221" i="16"/>
  <c r="R221" i="16"/>
  <c r="S221" i="16"/>
  <c r="Q641" i="16"/>
  <c r="R641" i="16"/>
  <c r="S641" i="16"/>
  <c r="Q1194" i="16"/>
  <c r="R1194" i="16"/>
  <c r="S1194" i="16"/>
  <c r="Q581" i="16"/>
  <c r="R581" i="16"/>
  <c r="S581" i="16"/>
  <c r="Q665" i="16"/>
  <c r="R665" i="16"/>
  <c r="S665" i="16"/>
  <c r="Q1074" i="16"/>
  <c r="R1074" i="16"/>
  <c r="S1074" i="16"/>
  <c r="S1254" i="16"/>
  <c r="Q1254" i="16"/>
  <c r="R1254" i="16"/>
  <c r="F34" i="22"/>
  <c r="I34" i="22" s="1"/>
  <c r="F66" i="22"/>
  <c r="I66" i="22" s="1"/>
  <c r="F70" i="22"/>
  <c r="I70" i="22" s="1"/>
  <c r="F74" i="22"/>
  <c r="I74" i="22" s="1"/>
  <c r="F78" i="22"/>
  <c r="I78" i="22" s="1"/>
  <c r="F82" i="22"/>
  <c r="I82" i="22" s="1"/>
  <c r="I261" i="12"/>
  <c r="K225" i="12"/>
  <c r="J226" i="12" s="1"/>
  <c r="K273" i="12"/>
  <c r="J274" i="12" s="1"/>
  <c r="L174" i="16"/>
  <c r="G174" i="16"/>
  <c r="L366" i="16"/>
  <c r="G366" i="16"/>
  <c r="L696" i="16"/>
  <c r="G696" i="16"/>
  <c r="L888" i="16"/>
  <c r="G888" i="16"/>
  <c r="L132" i="16"/>
  <c r="G132" i="16"/>
  <c r="L881" i="16"/>
  <c r="G881" i="16"/>
  <c r="L601" i="16"/>
  <c r="G601" i="16"/>
  <c r="L724" i="16"/>
  <c r="G724" i="16"/>
  <c r="L935" i="16"/>
  <c r="G935" i="16"/>
  <c r="L60" i="16"/>
  <c r="G60" i="16"/>
  <c r="L114" i="16"/>
  <c r="G114" i="16"/>
  <c r="L183" i="16"/>
  <c r="G183" i="16"/>
  <c r="L306" i="16"/>
  <c r="G306" i="16"/>
  <c r="L544" i="16"/>
  <c r="G544" i="16"/>
  <c r="L613" i="16"/>
  <c r="G613" i="16"/>
  <c r="L832" i="16"/>
  <c r="G832" i="16"/>
  <c r="L924" i="16"/>
  <c r="G924" i="16"/>
  <c r="L53" i="16"/>
  <c r="G53" i="16"/>
  <c r="L437" i="16"/>
  <c r="G437" i="16"/>
  <c r="L821" i="16"/>
  <c r="G821" i="16"/>
  <c r="L11" i="16"/>
  <c r="G11" i="16"/>
  <c r="L203" i="16"/>
  <c r="G203" i="16"/>
  <c r="L326" i="16"/>
  <c r="G326" i="16"/>
  <c r="I453" i="11"/>
  <c r="L453" i="16"/>
  <c r="G453" i="16"/>
  <c r="L710" i="16"/>
  <c r="G710" i="16"/>
  <c r="I837" i="11"/>
  <c r="L837" i="16"/>
  <c r="G837" i="16"/>
  <c r="L902" i="16"/>
  <c r="G902" i="16"/>
  <c r="L538" i="16"/>
  <c r="G538" i="16"/>
  <c r="L876" i="16"/>
  <c r="G876" i="16"/>
  <c r="L359" i="16"/>
  <c r="G359" i="16"/>
  <c r="L384" i="16"/>
  <c r="G384" i="16"/>
  <c r="L480" i="16"/>
  <c r="G480" i="16"/>
  <c r="L576" i="16"/>
  <c r="G576" i="16"/>
  <c r="L672" i="16"/>
  <c r="G672" i="16"/>
  <c r="L768" i="16"/>
  <c r="G768" i="16"/>
  <c r="L872" i="16"/>
  <c r="G872" i="16"/>
  <c r="L492" i="16"/>
  <c r="G492" i="16"/>
  <c r="L692" i="16"/>
  <c r="G692" i="16"/>
  <c r="L803" i="16"/>
  <c r="G803" i="16"/>
  <c r="L367" i="16"/>
  <c r="G367" i="16"/>
  <c r="L49" i="16"/>
  <c r="G49" i="16"/>
  <c r="L286" i="16"/>
  <c r="G286" i="16"/>
  <c r="L478" i="16"/>
  <c r="G478" i="16"/>
  <c r="L596" i="16"/>
  <c r="G596" i="16"/>
  <c r="L85" i="16"/>
  <c r="G85" i="16"/>
  <c r="L214" i="16"/>
  <c r="G214" i="16"/>
  <c r="L786" i="16"/>
  <c r="G786" i="16"/>
  <c r="L1136" i="12"/>
  <c r="M1136" i="12" s="1"/>
  <c r="N1136" i="12" s="1"/>
  <c r="P1136" i="16" s="1"/>
  <c r="N1135" i="12"/>
  <c r="P1135" i="16" s="1"/>
  <c r="F50" i="22"/>
  <c r="I50" i="22" s="1"/>
  <c r="L665" i="16"/>
  <c r="G665" i="16"/>
  <c r="L55" i="16"/>
  <c r="G55" i="16"/>
  <c r="L316" i="16"/>
  <c r="G316" i="16"/>
  <c r="L508" i="16"/>
  <c r="G508" i="16"/>
  <c r="L823" i="16"/>
  <c r="G823" i="16"/>
  <c r="L67" i="16"/>
  <c r="G67" i="16"/>
  <c r="L497" i="16"/>
  <c r="G497" i="16"/>
  <c r="L482" i="16"/>
  <c r="G482" i="16"/>
  <c r="L64" i="16"/>
  <c r="G64" i="16"/>
  <c r="L207" i="16"/>
  <c r="G207" i="16"/>
  <c r="L522" i="16"/>
  <c r="G522" i="16"/>
  <c r="L852" i="16"/>
  <c r="G852" i="16"/>
  <c r="L884" i="16"/>
  <c r="G884" i="16"/>
  <c r="L488" i="16"/>
  <c r="G488" i="16"/>
  <c r="L565" i="16"/>
  <c r="G565" i="16"/>
  <c r="L382" i="16"/>
  <c r="G382" i="16"/>
  <c r="I153" i="11"/>
  <c r="H154" i="11" s="1"/>
  <c r="I154" i="11" s="1"/>
  <c r="L153" i="16"/>
  <c r="G153" i="16"/>
  <c r="L486" i="16"/>
  <c r="G486" i="16"/>
  <c r="L13" i="16"/>
  <c r="G13" i="16"/>
  <c r="L205" i="16"/>
  <c r="G205" i="16"/>
  <c r="L144" i="16"/>
  <c r="G144" i="16"/>
  <c r="L264" i="16"/>
  <c r="G264" i="16"/>
  <c r="L516" i="16"/>
  <c r="G516" i="16"/>
  <c r="L656" i="16"/>
  <c r="G656" i="16"/>
  <c r="L848" i="16"/>
  <c r="G848" i="16"/>
  <c r="L1496" i="11"/>
  <c r="J1485" i="11"/>
  <c r="K1485" i="11" s="1"/>
  <c r="L968" i="12"/>
  <c r="M968" i="12" s="1"/>
  <c r="N968" i="12" s="1"/>
  <c r="P968" i="16" s="1"/>
  <c r="N967" i="12"/>
  <c r="P967" i="16" s="1"/>
  <c r="L1472" i="12"/>
  <c r="M1472" i="12" s="1"/>
  <c r="N1472" i="12" s="1"/>
  <c r="P1472" i="16" s="1"/>
  <c r="N1471" i="12"/>
  <c r="P1471" i="16" s="1"/>
  <c r="L1016" i="12"/>
  <c r="M1016" i="12" s="1"/>
  <c r="N1016" i="12" s="1"/>
  <c r="P1016" i="16" s="1"/>
  <c r="N1015" i="12"/>
  <c r="P1015" i="16" s="1"/>
  <c r="L1244" i="12"/>
  <c r="M1244" i="12" s="1"/>
  <c r="N1244" i="12" s="1"/>
  <c r="P1244" i="16" s="1"/>
  <c r="N1243" i="12"/>
  <c r="P1243" i="16" s="1"/>
  <c r="L1040" i="12"/>
  <c r="M1040" i="12" s="1"/>
  <c r="N1040" i="12" s="1"/>
  <c r="P1040" i="16" s="1"/>
  <c r="N1039" i="12"/>
  <c r="P1039" i="16" s="1"/>
  <c r="L1328" i="11"/>
  <c r="J1317" i="11"/>
  <c r="K1317" i="11" s="1"/>
  <c r="F13" i="22"/>
  <c r="I13" i="22" s="1"/>
  <c r="G69" i="12"/>
  <c r="I69" i="12" s="1"/>
  <c r="K69" i="12" s="1"/>
  <c r="J70" i="12" s="1"/>
  <c r="F21" i="22"/>
  <c r="I21" i="22" s="1"/>
  <c r="G165" i="12"/>
  <c r="I165" i="12" s="1"/>
  <c r="K165" i="12" s="1"/>
  <c r="J166" i="12" s="1"/>
  <c r="F29" i="22"/>
  <c r="I29" i="22" s="1"/>
  <c r="G261" i="12"/>
  <c r="F33" i="22"/>
  <c r="I33" i="22" s="1"/>
  <c r="L200" i="16"/>
  <c r="G200" i="16"/>
  <c r="L304" i="16"/>
  <c r="G304" i="16"/>
  <c r="L459" i="16"/>
  <c r="G459" i="16"/>
  <c r="L847" i="16"/>
  <c r="G847" i="16"/>
  <c r="L475" i="16"/>
  <c r="G475" i="16"/>
  <c r="I645" i="11"/>
  <c r="L645" i="16"/>
  <c r="G645" i="16"/>
  <c r="L1088" i="12"/>
  <c r="M1088" i="12" s="1"/>
  <c r="N1088" i="12" s="1"/>
  <c r="P1088" i="16" s="1"/>
  <c r="N1087" i="12"/>
  <c r="P1087" i="16" s="1"/>
  <c r="F32" i="22"/>
  <c r="I32" i="22" s="1"/>
  <c r="F54" i="22"/>
  <c r="I54" i="22" s="1"/>
  <c r="K633" i="12"/>
  <c r="J634" i="12" s="1"/>
  <c r="L247" i="16"/>
  <c r="G247" i="16"/>
  <c r="L439" i="16"/>
  <c r="G439" i="16"/>
  <c r="L631" i="16"/>
  <c r="G631" i="16"/>
  <c r="L769" i="16"/>
  <c r="G769" i="16"/>
  <c r="L136" i="16"/>
  <c r="G136" i="16"/>
  <c r="L374" i="16"/>
  <c r="G374" i="16"/>
  <c r="L712" i="16"/>
  <c r="G712" i="16"/>
  <c r="L148" i="16"/>
  <c r="G148" i="16"/>
  <c r="L605" i="16"/>
  <c r="G605" i="16"/>
  <c r="L728" i="16"/>
  <c r="G728" i="16"/>
  <c r="L939" i="16"/>
  <c r="G939" i="16"/>
  <c r="L187" i="16"/>
  <c r="G187" i="16"/>
  <c r="L325" i="16"/>
  <c r="G325" i="16"/>
  <c r="L548" i="16"/>
  <c r="G548" i="16"/>
  <c r="L682" i="16"/>
  <c r="G682" i="16"/>
  <c r="L855" i="16"/>
  <c r="G855" i="16"/>
  <c r="L76" i="16"/>
  <c r="G76" i="16"/>
  <c r="L652" i="16"/>
  <c r="G652" i="16"/>
  <c r="L84" i="16"/>
  <c r="G84" i="16"/>
  <c r="L330" i="16"/>
  <c r="G330" i="16"/>
  <c r="L660" i="16"/>
  <c r="G660" i="16"/>
  <c r="L582" i="16"/>
  <c r="G582" i="16"/>
  <c r="L496" i="16"/>
  <c r="G496" i="16"/>
  <c r="L70" i="16"/>
  <c r="G70" i="16"/>
  <c r="L389" i="16"/>
  <c r="G389" i="16"/>
  <c r="L704" i="16"/>
  <c r="G704" i="16"/>
  <c r="L140" i="16"/>
  <c r="G140" i="16"/>
  <c r="L202" i="16"/>
  <c r="G202" i="16"/>
  <c r="L260" i="16"/>
  <c r="G260" i="16"/>
  <c r="I429" i="11"/>
  <c r="H430" i="11" s="1"/>
  <c r="I430" i="11" s="1"/>
  <c r="L429" i="16"/>
  <c r="G429" i="16"/>
  <c r="L494" i="16"/>
  <c r="G494" i="16"/>
  <c r="L563" i="16"/>
  <c r="G563" i="16"/>
  <c r="I621" i="11"/>
  <c r="L621" i="16"/>
  <c r="G621" i="16"/>
  <c r="L686" i="16"/>
  <c r="G686" i="16"/>
  <c r="L755" i="16"/>
  <c r="G755" i="16"/>
  <c r="L874" i="16"/>
  <c r="G874" i="16"/>
  <c r="L932" i="16"/>
  <c r="G932" i="16"/>
  <c r="L99" i="16"/>
  <c r="G99" i="16"/>
  <c r="L291" i="16"/>
  <c r="G291" i="16"/>
  <c r="L483" i="16"/>
  <c r="G483" i="16"/>
  <c r="L675" i="16"/>
  <c r="G675" i="16"/>
  <c r="L867" i="16"/>
  <c r="G867" i="16"/>
  <c r="L403" i="16"/>
  <c r="G403" i="16"/>
  <c r="I21" i="11"/>
  <c r="L21" i="16"/>
  <c r="G21" i="16"/>
  <c r="L152" i="16"/>
  <c r="G152" i="16"/>
  <c r="L272" i="16"/>
  <c r="G272" i="16"/>
  <c r="L524" i="16"/>
  <c r="G524" i="16"/>
  <c r="L708" i="16"/>
  <c r="G708" i="16"/>
  <c r="L900" i="16"/>
  <c r="G900" i="16"/>
  <c r="L1340" i="12"/>
  <c r="M1340" i="12" s="1"/>
  <c r="N1340" i="12" s="1"/>
  <c r="P1340" i="16" s="1"/>
  <c r="N1339" i="12"/>
  <c r="P1339" i="16" s="1"/>
  <c r="L1076" i="12"/>
  <c r="M1076" i="12" s="1"/>
  <c r="N1076" i="12" s="1"/>
  <c r="P1076" i="16" s="1"/>
  <c r="N1075" i="12"/>
  <c r="P1075" i="16" s="1"/>
  <c r="L1100" i="12"/>
  <c r="M1100" i="12" s="1"/>
  <c r="N1100" i="12" s="1"/>
  <c r="P1100" i="16" s="1"/>
  <c r="N1099" i="12"/>
  <c r="P1099" i="16" s="1"/>
  <c r="L1364" i="12"/>
  <c r="M1364" i="12" s="1"/>
  <c r="N1364" i="12" s="1"/>
  <c r="P1364" i="16" s="1"/>
  <c r="N1363" i="12"/>
  <c r="P1363" i="16" s="1"/>
  <c r="L992" i="12"/>
  <c r="M992" i="12" s="1"/>
  <c r="N992" i="12" s="1"/>
  <c r="P992" i="16" s="1"/>
  <c r="N991" i="12"/>
  <c r="P991" i="16" s="1"/>
  <c r="L1196" i="12"/>
  <c r="M1196" i="12" s="1"/>
  <c r="N1196" i="12" s="1"/>
  <c r="P1196" i="16" s="1"/>
  <c r="N1195" i="12"/>
  <c r="P1195" i="16" s="1"/>
  <c r="L94" i="16"/>
  <c r="G94" i="16"/>
  <c r="L1388" i="11"/>
  <c r="J1377" i="11"/>
  <c r="K1377" i="11" s="1"/>
  <c r="J1521" i="11"/>
  <c r="K1521" i="11" s="1"/>
  <c r="L1532" i="11"/>
  <c r="L1256" i="11"/>
  <c r="J1245" i="11"/>
  <c r="K1245" i="11" s="1"/>
  <c r="F14" i="22"/>
  <c r="I14" i="22" s="1"/>
  <c r="F22" i="22"/>
  <c r="I22" i="22" s="1"/>
  <c r="F30" i="22"/>
  <c r="I30" i="22" s="1"/>
  <c r="F31" i="22"/>
  <c r="I31" i="22" s="1"/>
  <c r="F41" i="22"/>
  <c r="I41" i="22" s="1"/>
  <c r="F45" i="22"/>
  <c r="I45" i="22" s="1"/>
  <c r="F49" i="22"/>
  <c r="I49" i="22" s="1"/>
  <c r="F53" i="22"/>
  <c r="I53" i="22" s="1"/>
  <c r="F57" i="22"/>
  <c r="I57" i="22" s="1"/>
  <c r="F61" i="22"/>
  <c r="I61" i="22" s="1"/>
  <c r="F65" i="22"/>
  <c r="I65" i="22" s="1"/>
  <c r="F69" i="22"/>
  <c r="I69" i="22" s="1"/>
  <c r="F73" i="22"/>
  <c r="I73" i="22" s="1"/>
  <c r="F77" i="22"/>
  <c r="I77" i="22" s="1"/>
  <c r="F81" i="22"/>
  <c r="I81" i="22" s="1"/>
  <c r="F85" i="22"/>
  <c r="I85" i="22" s="1"/>
  <c r="L361" i="16"/>
  <c r="G361" i="16"/>
  <c r="L446" i="16"/>
  <c r="G446" i="16"/>
  <c r="L435" i="16"/>
  <c r="G435" i="16"/>
  <c r="L470" i="16"/>
  <c r="G470" i="16"/>
  <c r="L667" i="16"/>
  <c r="G667" i="16"/>
  <c r="I189" i="11"/>
  <c r="L189" i="16"/>
  <c r="G189" i="16"/>
  <c r="L236" i="16"/>
  <c r="G236" i="16"/>
  <c r="L840" i="16"/>
  <c r="G840" i="16"/>
  <c r="L1460" i="12"/>
  <c r="M1460" i="12" s="1"/>
  <c r="N1460" i="12" s="1"/>
  <c r="P1460" i="16" s="1"/>
  <c r="N1459" i="12"/>
  <c r="P1459" i="16" s="1"/>
  <c r="L1436" i="12"/>
  <c r="M1436" i="12" s="1"/>
  <c r="N1436" i="12" s="1"/>
  <c r="P1436" i="16" s="1"/>
  <c r="N1435" i="12"/>
  <c r="P1435" i="16" s="1"/>
  <c r="F28" i="22"/>
  <c r="I28" i="22" s="1"/>
  <c r="F62" i="22"/>
  <c r="I62" i="22" s="1"/>
  <c r="L146" i="16"/>
  <c r="G146" i="16"/>
  <c r="L365" i="16"/>
  <c r="G365" i="16"/>
  <c r="L941" i="16"/>
  <c r="G941" i="16"/>
  <c r="L473" i="16"/>
  <c r="G473" i="16"/>
  <c r="L124" i="16"/>
  <c r="G124" i="16"/>
  <c r="L700" i="16"/>
  <c r="G700" i="16"/>
  <c r="L336" i="16"/>
  <c r="G336" i="16"/>
  <c r="L670" i="16"/>
  <c r="G670" i="16"/>
  <c r="L862" i="16"/>
  <c r="G862" i="16"/>
  <c r="L133" i="16"/>
  <c r="G133" i="16"/>
  <c r="L490" i="16"/>
  <c r="G490" i="16"/>
  <c r="L268" i="16"/>
  <c r="G268" i="16"/>
  <c r="L584" i="16"/>
  <c r="G584" i="16"/>
  <c r="I93" i="11"/>
  <c r="L93" i="16"/>
  <c r="G93" i="16"/>
  <c r="L327" i="16"/>
  <c r="G327" i="16"/>
  <c r="L926" i="16"/>
  <c r="G926" i="16"/>
  <c r="L197" i="16"/>
  <c r="G197" i="16"/>
  <c r="L454" i="16"/>
  <c r="G454" i="16"/>
  <c r="L581" i="16"/>
  <c r="G581" i="16"/>
  <c r="L773" i="16"/>
  <c r="G773" i="16"/>
  <c r="L838" i="16"/>
  <c r="G838" i="16"/>
  <c r="L82" i="16"/>
  <c r="G82" i="16"/>
  <c r="L520" i="16"/>
  <c r="G520" i="16"/>
  <c r="L950" i="16"/>
  <c r="G950" i="16"/>
  <c r="L340" i="16"/>
  <c r="G340" i="16"/>
  <c r="I609" i="11"/>
  <c r="L609" i="16"/>
  <c r="G609" i="16"/>
  <c r="L674" i="16"/>
  <c r="G674" i="16"/>
  <c r="L743" i="16"/>
  <c r="G743" i="16"/>
  <c r="I801" i="11"/>
  <c r="L801" i="16"/>
  <c r="G801" i="16"/>
  <c r="L866" i="16"/>
  <c r="G866" i="16"/>
  <c r="L943" i="16"/>
  <c r="G943" i="16"/>
  <c r="L329" i="16"/>
  <c r="G329" i="16"/>
  <c r="L19" i="16"/>
  <c r="G19" i="16"/>
  <c r="L88" i="16"/>
  <c r="G88" i="16"/>
  <c r="L157" i="16"/>
  <c r="G157" i="16"/>
  <c r="L211" i="16"/>
  <c r="G211" i="16"/>
  <c r="L280" i="16"/>
  <c r="G280" i="16"/>
  <c r="L349" i="16"/>
  <c r="G349" i="16"/>
  <c r="L472" i="16"/>
  <c r="G472" i="16"/>
  <c r="L541" i="16"/>
  <c r="G541" i="16"/>
  <c r="L595" i="16"/>
  <c r="G595" i="16"/>
  <c r="L664" i="16"/>
  <c r="G664" i="16"/>
  <c r="L733" i="16"/>
  <c r="G733" i="16"/>
  <c r="L787" i="16"/>
  <c r="G787" i="16"/>
  <c r="L856" i="16"/>
  <c r="G856" i="16"/>
  <c r="L925" i="16"/>
  <c r="G925" i="16"/>
  <c r="L864" i="16"/>
  <c r="G864" i="16"/>
  <c r="L611" i="16"/>
  <c r="G611" i="16"/>
  <c r="L899" i="16"/>
  <c r="G899" i="16"/>
  <c r="L348" i="16"/>
  <c r="G348" i="16"/>
  <c r="L407" i="16"/>
  <c r="G407" i="16"/>
  <c r="L503" i="16"/>
  <c r="G503" i="16"/>
  <c r="L599" i="16"/>
  <c r="G599" i="16"/>
  <c r="L695" i="16"/>
  <c r="G695" i="16"/>
  <c r="L791" i="16"/>
  <c r="G791" i="16"/>
  <c r="L895" i="16"/>
  <c r="G895" i="16"/>
  <c r="L619" i="16"/>
  <c r="G619" i="16"/>
  <c r="L715" i="16"/>
  <c r="G715" i="16"/>
  <c r="L811" i="16"/>
  <c r="G811" i="16"/>
  <c r="L390" i="16"/>
  <c r="G390" i="16"/>
  <c r="L72" i="16"/>
  <c r="G72" i="16"/>
  <c r="L337" i="16"/>
  <c r="G337" i="16"/>
  <c r="L313" i="16"/>
  <c r="G313" i="16"/>
  <c r="L505" i="16"/>
  <c r="G505" i="16"/>
  <c r="L12" i="16"/>
  <c r="G12" i="16"/>
  <c r="L108" i="16"/>
  <c r="G108" i="16"/>
  <c r="L251" i="16"/>
  <c r="G251" i="16"/>
  <c r="I813" i="11"/>
  <c r="L813" i="16"/>
  <c r="G813" i="16"/>
  <c r="I213" i="11"/>
  <c r="L213" i="16"/>
  <c r="G213" i="16"/>
  <c r="L31" i="16"/>
  <c r="G31" i="16"/>
  <c r="L100" i="16"/>
  <c r="G100" i="16"/>
  <c r="L169" i="16"/>
  <c r="G169" i="16"/>
  <c r="L223" i="16"/>
  <c r="G223" i="16"/>
  <c r="L292" i="16"/>
  <c r="G292" i="16"/>
  <c r="L411" i="16"/>
  <c r="G411" i="16"/>
  <c r="L603" i="16"/>
  <c r="G603" i="16"/>
  <c r="L795" i="16"/>
  <c r="G795" i="16"/>
  <c r="L185" i="16"/>
  <c r="G185" i="16"/>
  <c r="L350" i="16"/>
  <c r="G350" i="16"/>
  <c r="L519" i="16"/>
  <c r="G519" i="16"/>
  <c r="L711" i="16"/>
  <c r="G711" i="16"/>
  <c r="L953" i="16"/>
  <c r="G953" i="16"/>
  <c r="L74" i="16"/>
  <c r="G74" i="16"/>
  <c r="L143" i="16"/>
  <c r="G143" i="16"/>
  <c r="I201" i="11"/>
  <c r="L201" i="16"/>
  <c r="G201" i="16"/>
  <c r="L266" i="16"/>
  <c r="G266" i="16"/>
  <c r="L335" i="16"/>
  <c r="G335" i="16"/>
  <c r="I393" i="11"/>
  <c r="L393" i="16"/>
  <c r="G393" i="16"/>
  <c r="L458" i="16"/>
  <c r="G458" i="16"/>
  <c r="L527" i="16"/>
  <c r="G527" i="16"/>
  <c r="I585" i="11"/>
  <c r="L585" i="16"/>
  <c r="G585" i="16"/>
  <c r="L650" i="16"/>
  <c r="G650" i="16"/>
  <c r="L719" i="16"/>
  <c r="G719" i="16"/>
  <c r="I777" i="11"/>
  <c r="L777" i="16"/>
  <c r="G777" i="16"/>
  <c r="L842" i="16"/>
  <c r="G842" i="16"/>
  <c r="L911" i="16"/>
  <c r="G911" i="16"/>
  <c r="L17" i="16"/>
  <c r="G17" i="16"/>
  <c r="L86" i="16"/>
  <c r="G86" i="16"/>
  <c r="L155" i="16"/>
  <c r="G155" i="16"/>
  <c r="L255" i="16"/>
  <c r="G255" i="16"/>
  <c r="L420" i="16"/>
  <c r="G420" i="16"/>
  <c r="L543" i="16"/>
  <c r="G543" i="16"/>
  <c r="L758" i="16"/>
  <c r="G758" i="16"/>
  <c r="L194" i="16"/>
  <c r="G194" i="16"/>
  <c r="L363" i="16"/>
  <c r="G363" i="16"/>
  <c r="L532" i="16"/>
  <c r="G532" i="16"/>
  <c r="L624" i="16"/>
  <c r="G624" i="16"/>
  <c r="L678" i="16"/>
  <c r="G678" i="16"/>
  <c r="L747" i="16"/>
  <c r="G747" i="16"/>
  <c r="L816" i="16"/>
  <c r="G816" i="16"/>
  <c r="L889" i="16"/>
  <c r="G889" i="16"/>
  <c r="L83" i="16"/>
  <c r="G83" i="16"/>
  <c r="I141" i="11"/>
  <c r="L141" i="16"/>
  <c r="G141" i="16"/>
  <c r="L206" i="16"/>
  <c r="G206" i="16"/>
  <c r="L275" i="16"/>
  <c r="G275" i="16"/>
  <c r="L352" i="16"/>
  <c r="G352" i="16"/>
  <c r="L444" i="16"/>
  <c r="G444" i="16"/>
  <c r="L498" i="16"/>
  <c r="G498" i="16"/>
  <c r="L567" i="16"/>
  <c r="G567" i="16"/>
  <c r="L636" i="16"/>
  <c r="G636" i="16"/>
  <c r="L690" i="16"/>
  <c r="G690" i="16"/>
  <c r="L759" i="16"/>
  <c r="G759" i="16"/>
  <c r="L878" i="16"/>
  <c r="G878" i="16"/>
  <c r="L947" i="16"/>
  <c r="G947" i="16"/>
  <c r="L122" i="16"/>
  <c r="G122" i="16"/>
  <c r="L314" i="16"/>
  <c r="G314" i="16"/>
  <c r="L506" i="16"/>
  <c r="G506" i="16"/>
  <c r="L698" i="16"/>
  <c r="G698" i="16"/>
  <c r="L890" i="16"/>
  <c r="G890" i="16"/>
  <c r="L34" i="16"/>
  <c r="G34" i="16"/>
  <c r="L92" i="16"/>
  <c r="G92" i="16"/>
  <c r="L161" i="16"/>
  <c r="G161" i="16"/>
  <c r="L226" i="16"/>
  <c r="G226" i="16"/>
  <c r="L284" i="16"/>
  <c r="G284" i="16"/>
  <c r="L353" i="16"/>
  <c r="G353" i="16"/>
  <c r="L418" i="16"/>
  <c r="G418" i="16"/>
  <c r="L476" i="16"/>
  <c r="G476" i="16"/>
  <c r="L545" i="16"/>
  <c r="G545" i="16"/>
  <c r="L610" i="16"/>
  <c r="G610" i="16"/>
  <c r="L668" i="16"/>
  <c r="G668" i="16"/>
  <c r="L737" i="16"/>
  <c r="G737" i="16"/>
  <c r="L802" i="16"/>
  <c r="G802" i="16"/>
  <c r="L860" i="16"/>
  <c r="G860" i="16"/>
  <c r="L929" i="16"/>
  <c r="G929" i="16"/>
  <c r="L300" i="16"/>
  <c r="G300" i="16"/>
  <c r="L730" i="16"/>
  <c r="G730" i="16"/>
  <c r="L907" i="16"/>
  <c r="G907" i="16"/>
  <c r="L379" i="16"/>
  <c r="G379" i="16"/>
  <c r="L415" i="16"/>
  <c r="G415" i="16"/>
  <c r="L511" i="16"/>
  <c r="G511" i="16"/>
  <c r="L607" i="16"/>
  <c r="G607" i="16"/>
  <c r="L703" i="16"/>
  <c r="G703" i="16"/>
  <c r="L799" i="16"/>
  <c r="G799" i="16"/>
  <c r="L910" i="16"/>
  <c r="G910" i="16"/>
  <c r="L634" i="16"/>
  <c r="G634" i="16"/>
  <c r="L738" i="16"/>
  <c r="G738" i="16"/>
  <c r="I861" i="11"/>
  <c r="H862" i="11" s="1"/>
  <c r="I862" i="11" s="1"/>
  <c r="L861" i="16"/>
  <c r="G861" i="16"/>
  <c r="I417" i="11"/>
  <c r="L417" i="11" s="1"/>
  <c r="L417" i="16"/>
  <c r="G417" i="16"/>
  <c r="L80" i="16"/>
  <c r="G80" i="16"/>
  <c r="L360" i="16"/>
  <c r="G360" i="16"/>
  <c r="I321" i="11"/>
  <c r="L321" i="16"/>
  <c r="G321" i="16"/>
  <c r="I513" i="11"/>
  <c r="L513" i="16"/>
  <c r="G513" i="16"/>
  <c r="L20" i="16"/>
  <c r="G20" i="16"/>
  <c r="L116" i="16"/>
  <c r="G116" i="16"/>
  <c r="L397" i="16"/>
  <c r="G397" i="16"/>
  <c r="L828" i="16"/>
  <c r="G828" i="16"/>
  <c r="L25" i="16"/>
  <c r="G25" i="16"/>
  <c r="I250" i="11"/>
  <c r="L168" i="16"/>
  <c r="G168" i="16"/>
  <c r="L332" i="16"/>
  <c r="G332" i="16"/>
  <c r="L552" i="16"/>
  <c r="G552" i="16"/>
  <c r="L716" i="16"/>
  <c r="G716" i="16"/>
  <c r="L908" i="16"/>
  <c r="G908" i="16"/>
  <c r="L1184" i="12"/>
  <c r="M1184" i="12" s="1"/>
  <c r="N1184" i="12" s="1"/>
  <c r="P1184" i="16" s="1"/>
  <c r="N1183" i="12"/>
  <c r="P1183" i="16" s="1"/>
  <c r="L1160" i="12"/>
  <c r="M1160" i="12" s="1"/>
  <c r="N1160" i="12" s="1"/>
  <c r="P1160" i="16" s="1"/>
  <c r="N1159" i="12"/>
  <c r="P1159" i="16" s="1"/>
  <c r="L1484" i="12"/>
  <c r="M1484" i="12" s="1"/>
  <c r="N1484" i="12" s="1"/>
  <c r="P1484" i="16" s="1"/>
  <c r="N1483" i="12"/>
  <c r="P1483" i="16" s="1"/>
  <c r="L1232" i="12"/>
  <c r="M1232" i="12" s="1"/>
  <c r="N1232" i="12" s="1"/>
  <c r="P1232" i="16" s="1"/>
  <c r="N1231" i="12"/>
  <c r="P1231" i="16" s="1"/>
  <c r="L102" i="16"/>
  <c r="G102" i="16"/>
  <c r="L1112" i="12"/>
  <c r="M1112" i="12" s="1"/>
  <c r="N1112" i="12" s="1"/>
  <c r="P1112" i="16" s="1"/>
  <c r="N1111" i="12"/>
  <c r="P1111" i="16" s="1"/>
  <c r="F15" i="22"/>
  <c r="I15" i="22" s="1"/>
  <c r="F23" i="22"/>
  <c r="I23" i="22" s="1"/>
  <c r="L351" i="16"/>
  <c r="G351" i="16"/>
  <c r="L317" i="16"/>
  <c r="G317" i="16"/>
  <c r="L793" i="16"/>
  <c r="G793" i="16"/>
  <c r="L252" i="16"/>
  <c r="G252" i="16"/>
  <c r="L134" i="16"/>
  <c r="G134" i="16"/>
  <c r="L500" i="16"/>
  <c r="G500" i="16"/>
  <c r="L1412" i="12"/>
  <c r="M1412" i="12" s="1"/>
  <c r="N1412" i="12" s="1"/>
  <c r="P1412" i="16" s="1"/>
  <c r="N1411" i="12"/>
  <c r="P1411" i="16" s="1"/>
  <c r="F20" i="22"/>
  <c r="I20" i="22" s="1"/>
  <c r="F46" i="22"/>
  <c r="I46" i="22" s="1"/>
  <c r="F86" i="22"/>
  <c r="I86" i="22" s="1"/>
  <c r="L23" i="16"/>
  <c r="G23" i="16"/>
  <c r="L215" i="16"/>
  <c r="G215" i="16"/>
  <c r="L557" i="16"/>
  <c r="G557" i="16"/>
  <c r="L749" i="16"/>
  <c r="G749" i="16"/>
  <c r="L308" i="16"/>
  <c r="G308" i="16"/>
  <c r="L903" i="16"/>
  <c r="G903" i="16"/>
  <c r="L193" i="16"/>
  <c r="G193" i="16"/>
  <c r="L385" i="16"/>
  <c r="G385" i="16"/>
  <c r="L577" i="16"/>
  <c r="G577" i="16"/>
  <c r="L892" i="16"/>
  <c r="G892" i="16"/>
  <c r="L209" i="16"/>
  <c r="G209" i="16"/>
  <c r="L904" i="16"/>
  <c r="G904" i="16"/>
  <c r="L797" i="16"/>
  <c r="G797" i="16"/>
  <c r="L844" i="16"/>
  <c r="G844" i="16"/>
  <c r="L138" i="16"/>
  <c r="G138" i="16"/>
  <c r="L399" i="16"/>
  <c r="G399" i="16"/>
  <c r="L591" i="16"/>
  <c r="G591" i="16"/>
  <c r="L783" i="16"/>
  <c r="G783" i="16"/>
  <c r="L588" i="16"/>
  <c r="G588" i="16"/>
  <c r="L392" i="16"/>
  <c r="G392" i="16"/>
  <c r="L776" i="16"/>
  <c r="G776" i="16"/>
  <c r="L807" i="16"/>
  <c r="G807" i="16"/>
  <c r="L250" i="16"/>
  <c r="G250" i="16"/>
  <c r="L27" i="16"/>
  <c r="G27" i="16"/>
  <c r="L388" i="16"/>
  <c r="G388" i="16"/>
  <c r="L128" i="16"/>
  <c r="G128" i="16"/>
  <c r="L320" i="16"/>
  <c r="G320" i="16"/>
  <c r="L512" i="16"/>
  <c r="G512" i="16"/>
  <c r="L646" i="16"/>
  <c r="G646" i="16"/>
  <c r="L896" i="16"/>
  <c r="G896" i="16"/>
  <c r="L509" i="16"/>
  <c r="G509" i="16"/>
  <c r="L137" i="16"/>
  <c r="G137" i="16"/>
  <c r="L104" i="16"/>
  <c r="G104" i="16"/>
  <c r="L238" i="16"/>
  <c r="G238" i="16"/>
  <c r="L434" i="16"/>
  <c r="G434" i="16"/>
  <c r="K237" i="12"/>
  <c r="J238" i="12" s="1"/>
  <c r="L16" i="16"/>
  <c r="G16" i="16"/>
  <c r="L208" i="16"/>
  <c r="G208" i="16"/>
  <c r="L377" i="16"/>
  <c r="G377" i="16"/>
  <c r="L542" i="16"/>
  <c r="G542" i="16"/>
  <c r="L734" i="16"/>
  <c r="G734" i="16"/>
  <c r="L78" i="16"/>
  <c r="G78" i="16"/>
  <c r="L270" i="16"/>
  <c r="G270" i="16"/>
  <c r="L531" i="16"/>
  <c r="G531" i="16"/>
  <c r="L90" i="16"/>
  <c r="G90" i="16"/>
  <c r="L424" i="16"/>
  <c r="G424" i="16"/>
  <c r="L785" i="16"/>
  <c r="G785" i="16"/>
  <c r="L221" i="16"/>
  <c r="G221" i="16"/>
  <c r="L156" i="16"/>
  <c r="G156" i="16"/>
  <c r="L448" i="16"/>
  <c r="G448" i="16"/>
  <c r="L149" i="16"/>
  <c r="G149" i="16"/>
  <c r="L341" i="16"/>
  <c r="G341" i="16"/>
  <c r="L533" i="16"/>
  <c r="G533" i="16"/>
  <c r="L725" i="16"/>
  <c r="G725" i="16"/>
  <c r="L917" i="16"/>
  <c r="G917" i="16"/>
  <c r="L38" i="16"/>
  <c r="G38" i="16"/>
  <c r="I165" i="11"/>
  <c r="L165" i="11" s="1"/>
  <c r="L165" i="16"/>
  <c r="G165" i="16"/>
  <c r="L422" i="16"/>
  <c r="G422" i="16"/>
  <c r="I933" i="11"/>
  <c r="H934" i="11" s="1"/>
  <c r="I934" i="11" s="1"/>
  <c r="L933" i="16"/>
  <c r="G933" i="16"/>
  <c r="I33" i="11"/>
  <c r="L33" i="16"/>
  <c r="G33" i="16"/>
  <c r="L560" i="16"/>
  <c r="G560" i="16"/>
  <c r="L936" i="16"/>
  <c r="G936" i="16"/>
  <c r="L1292" i="12"/>
  <c r="M1292" i="12" s="1"/>
  <c r="N1292" i="12" s="1"/>
  <c r="P1292" i="16" s="1"/>
  <c r="N1291" i="12"/>
  <c r="P1291" i="16" s="1"/>
  <c r="L1268" i="12"/>
  <c r="M1268" i="12" s="1"/>
  <c r="N1268" i="12" s="1"/>
  <c r="P1268" i="16" s="1"/>
  <c r="N1267" i="12"/>
  <c r="P1267" i="16" s="1"/>
  <c r="L1520" i="12"/>
  <c r="M1520" i="12" s="1"/>
  <c r="N1520" i="12" s="1"/>
  <c r="P1520" i="16" s="1"/>
  <c r="N1519" i="12"/>
  <c r="P1519" i="16" s="1"/>
  <c r="L1496" i="12"/>
  <c r="M1496" i="12" s="1"/>
  <c r="N1496" i="12" s="1"/>
  <c r="P1496" i="16" s="1"/>
  <c r="N1495" i="12"/>
  <c r="P1495" i="16" s="1"/>
  <c r="L1004" i="12"/>
  <c r="M1004" i="12" s="1"/>
  <c r="N1004" i="12" s="1"/>
  <c r="P1004" i="16" s="1"/>
  <c r="N1003" i="12"/>
  <c r="P1003" i="16" s="1"/>
  <c r="L162" i="16"/>
  <c r="G162" i="16"/>
  <c r="L1364" i="11"/>
  <c r="J1353" i="11"/>
  <c r="K1353" i="11" s="1"/>
  <c r="F16" i="22"/>
  <c r="I16" i="22" s="1"/>
  <c r="F24" i="22"/>
  <c r="I24" i="22" s="1"/>
  <c r="F40" i="22"/>
  <c r="I40" i="22" s="1"/>
  <c r="F44" i="22"/>
  <c r="I44" i="22" s="1"/>
  <c r="F48" i="22"/>
  <c r="I48" i="22" s="1"/>
  <c r="F52" i="22"/>
  <c r="I52" i="22" s="1"/>
  <c r="F56" i="22"/>
  <c r="I56" i="22" s="1"/>
  <c r="F60" i="22"/>
  <c r="I60" i="22" s="1"/>
  <c r="F64" i="22"/>
  <c r="I64" i="22" s="1"/>
  <c r="F68" i="22"/>
  <c r="I68" i="22" s="1"/>
  <c r="F72" i="22"/>
  <c r="I72" i="22" s="1"/>
  <c r="F76" i="22"/>
  <c r="I76" i="22" s="1"/>
  <c r="F80" i="22"/>
  <c r="I80" i="22" s="1"/>
  <c r="F84" i="22"/>
  <c r="I84" i="22" s="1"/>
  <c r="L269" i="16"/>
  <c r="G269" i="16"/>
  <c r="L722" i="16"/>
  <c r="G722" i="16"/>
  <c r="L112" i="16"/>
  <c r="G112" i="16"/>
  <c r="L51" i="16"/>
  <c r="G51" i="16"/>
  <c r="L120" i="16"/>
  <c r="G120" i="16"/>
  <c r="L312" i="16"/>
  <c r="G312" i="16"/>
  <c r="L627" i="16"/>
  <c r="G627" i="16"/>
  <c r="L819" i="16"/>
  <c r="G819" i="16"/>
  <c r="L63" i="16"/>
  <c r="G63" i="16"/>
  <c r="L245" i="16"/>
  <c r="G245" i="16"/>
  <c r="L629" i="16"/>
  <c r="G629" i="16"/>
  <c r="I69" i="11"/>
  <c r="L69" i="16"/>
  <c r="G69" i="16"/>
  <c r="I261" i="11"/>
  <c r="L261" i="16"/>
  <c r="G261" i="16"/>
  <c r="L395" i="16"/>
  <c r="G395" i="16"/>
  <c r="L518" i="16"/>
  <c r="G518" i="16"/>
  <c r="L779" i="16"/>
  <c r="G779" i="16"/>
  <c r="L145" i="16"/>
  <c r="G145" i="16"/>
  <c r="F42" i="22"/>
  <c r="I42" i="22" s="1"/>
  <c r="F58" i="22"/>
  <c r="I58" i="22" s="1"/>
  <c r="L81" i="16"/>
  <c r="G81" i="16"/>
  <c r="L273" i="16"/>
  <c r="G273" i="16"/>
  <c r="L135" i="16"/>
  <c r="G135" i="16"/>
  <c r="L256" i="16"/>
  <c r="G256" i="16"/>
  <c r="L425" i="16"/>
  <c r="G425" i="16"/>
  <c r="L617" i="16"/>
  <c r="G617" i="16"/>
  <c r="L740" i="16"/>
  <c r="G740" i="16"/>
  <c r="L928" i="16"/>
  <c r="G928" i="16"/>
  <c r="L460" i="16"/>
  <c r="G460" i="16"/>
  <c r="L15" i="16"/>
  <c r="G15" i="16"/>
  <c r="L276" i="16"/>
  <c r="G276" i="16"/>
  <c r="L468" i="16"/>
  <c r="G468" i="16"/>
  <c r="L714" i="16"/>
  <c r="G714" i="16"/>
  <c r="L906" i="16"/>
  <c r="G906" i="16"/>
  <c r="L920" i="16"/>
  <c r="G920" i="16"/>
  <c r="L680" i="16"/>
  <c r="G680" i="16"/>
  <c r="L887" i="16"/>
  <c r="G887" i="16"/>
  <c r="L707" i="16"/>
  <c r="G707" i="16"/>
  <c r="I57" i="11"/>
  <c r="L57" i="16"/>
  <c r="G57" i="16"/>
  <c r="L294" i="16"/>
  <c r="G294" i="16"/>
  <c r="L805" i="16"/>
  <c r="G805" i="16"/>
  <c r="L96" i="16"/>
  <c r="G96" i="16"/>
  <c r="L150" i="16"/>
  <c r="G150" i="16"/>
  <c r="L219" i="16"/>
  <c r="G219" i="16"/>
  <c r="L288" i="16"/>
  <c r="G288" i="16"/>
  <c r="L580" i="16"/>
  <c r="G580" i="16"/>
  <c r="L772" i="16"/>
  <c r="G772" i="16"/>
  <c r="L158" i="16"/>
  <c r="G158" i="16"/>
  <c r="L688" i="16"/>
  <c r="G688" i="16"/>
  <c r="L262" i="16"/>
  <c r="G262" i="16"/>
  <c r="L232" i="16"/>
  <c r="G232" i="16"/>
  <c r="L401" i="16"/>
  <c r="G401" i="16"/>
  <c r="L735" i="16"/>
  <c r="G735" i="16"/>
  <c r="L171" i="16"/>
  <c r="G171" i="16"/>
  <c r="L68" i="16"/>
  <c r="G68" i="16"/>
  <c r="L46" i="16"/>
  <c r="G46" i="16"/>
  <c r="L173" i="16"/>
  <c r="G173" i="16"/>
  <c r="L296" i="16"/>
  <c r="G296" i="16"/>
  <c r="L626" i="16"/>
  <c r="G626" i="16"/>
  <c r="L818" i="16"/>
  <c r="G818" i="16"/>
  <c r="L147" i="16"/>
  <c r="G147" i="16"/>
  <c r="L216" i="16"/>
  <c r="G216" i="16"/>
  <c r="L339" i="16"/>
  <c r="G339" i="16"/>
  <c r="L408" i="16"/>
  <c r="G408" i="16"/>
  <c r="L462" i="16"/>
  <c r="G462" i="16"/>
  <c r="L600" i="16"/>
  <c r="G600" i="16"/>
  <c r="L654" i="16"/>
  <c r="G654" i="16"/>
  <c r="L723" i="16"/>
  <c r="G723" i="16"/>
  <c r="L792" i="16"/>
  <c r="G792" i="16"/>
  <c r="L846" i="16"/>
  <c r="G846" i="16"/>
  <c r="L915" i="16"/>
  <c r="G915" i="16"/>
  <c r="L36" i="16"/>
  <c r="G36" i="16"/>
  <c r="L159" i="16"/>
  <c r="G159" i="16"/>
  <c r="L278" i="16"/>
  <c r="G278" i="16"/>
  <c r="L566" i="16"/>
  <c r="G566" i="16"/>
  <c r="L29" i="16"/>
  <c r="G29" i="16"/>
  <c r="L386" i="16"/>
  <c r="G386" i="16"/>
  <c r="L551" i="16"/>
  <c r="G551" i="16"/>
  <c r="L628" i="16"/>
  <c r="G628" i="16"/>
  <c r="L697" i="16"/>
  <c r="G697" i="16"/>
  <c r="L751" i="16"/>
  <c r="G751" i="16"/>
  <c r="L820" i="16"/>
  <c r="G820" i="16"/>
  <c r="L893" i="16"/>
  <c r="G893" i="16"/>
  <c r="L14" i="16"/>
  <c r="G14" i="16"/>
  <c r="L87" i="16"/>
  <c r="G87" i="16"/>
  <c r="L210" i="16"/>
  <c r="G210" i="16"/>
  <c r="L279" i="16"/>
  <c r="G279" i="16"/>
  <c r="L371" i="16"/>
  <c r="G371" i="16"/>
  <c r="L517" i="16"/>
  <c r="G517" i="16"/>
  <c r="L571" i="16"/>
  <c r="G571" i="16"/>
  <c r="L640" i="16"/>
  <c r="G640" i="16"/>
  <c r="L709" i="16"/>
  <c r="G709" i="16"/>
  <c r="L763" i="16"/>
  <c r="G763" i="16"/>
  <c r="L882" i="16"/>
  <c r="G882" i="16"/>
  <c r="L951" i="16"/>
  <c r="G951" i="16"/>
  <c r="L107" i="16"/>
  <c r="G107" i="16"/>
  <c r="L230" i="16"/>
  <c r="G230" i="16"/>
  <c r="L299" i="16"/>
  <c r="G299" i="16"/>
  <c r="I357" i="11"/>
  <c r="L357" i="16"/>
  <c r="G357" i="16"/>
  <c r="L491" i="16"/>
  <c r="G491" i="16"/>
  <c r="I549" i="11"/>
  <c r="L549" i="16"/>
  <c r="G549" i="16"/>
  <c r="L614" i="16"/>
  <c r="G614" i="16"/>
  <c r="L683" i="16"/>
  <c r="G683" i="16"/>
  <c r="I741" i="11"/>
  <c r="L741" i="11" s="1"/>
  <c r="L741" i="16"/>
  <c r="G741" i="16"/>
  <c r="L806" i="16"/>
  <c r="G806" i="16"/>
  <c r="L875" i="16"/>
  <c r="G875" i="16"/>
  <c r="L323" i="16"/>
  <c r="G323" i="16"/>
  <c r="L780" i="16"/>
  <c r="G780" i="16"/>
  <c r="L922" i="16"/>
  <c r="K85" i="22" s="1"/>
  <c r="N85" i="22" s="1"/>
  <c r="G922" i="16"/>
  <c r="L311" i="16"/>
  <c r="G311" i="16"/>
  <c r="L430" i="16"/>
  <c r="G430" i="16"/>
  <c r="L526" i="16"/>
  <c r="G526" i="16"/>
  <c r="L622" i="16"/>
  <c r="G622" i="16"/>
  <c r="L718" i="16"/>
  <c r="G718" i="16"/>
  <c r="L814" i="16"/>
  <c r="G814" i="16"/>
  <c r="L918" i="16"/>
  <c r="G918" i="16"/>
  <c r="L642" i="16"/>
  <c r="G642" i="16"/>
  <c r="L757" i="16"/>
  <c r="G757" i="16"/>
  <c r="L32" i="16"/>
  <c r="G32" i="16"/>
  <c r="L528" i="16"/>
  <c r="G528" i="16"/>
  <c r="L95" i="16"/>
  <c r="G95" i="16"/>
  <c r="I225" i="11"/>
  <c r="L225" i="16"/>
  <c r="G225" i="16"/>
  <c r="L432" i="16"/>
  <c r="G432" i="16"/>
  <c r="L536" i="16"/>
  <c r="G536" i="16"/>
  <c r="L35" i="16"/>
  <c r="G35" i="16"/>
  <c r="L131" i="16"/>
  <c r="G131" i="16"/>
  <c r="L18" i="16"/>
  <c r="G18" i="16"/>
  <c r="L836" i="16"/>
  <c r="G836" i="16"/>
  <c r="L176" i="16"/>
  <c r="G176" i="16"/>
  <c r="L368" i="16"/>
  <c r="G368" i="16"/>
  <c r="L744" i="16"/>
  <c r="G744" i="16"/>
  <c r="L1532" i="12"/>
  <c r="M1532" i="12" s="1"/>
  <c r="N1532" i="12" s="1"/>
  <c r="P1532" i="16" s="1"/>
  <c r="N1531" i="12"/>
  <c r="P1531" i="16" s="1"/>
  <c r="L1028" i="12"/>
  <c r="M1028" i="12" s="1"/>
  <c r="N1028" i="12" s="1"/>
  <c r="P1028" i="16" s="1"/>
  <c r="N1027" i="12"/>
  <c r="P1027" i="16" s="1"/>
  <c r="L50" i="16"/>
  <c r="G50" i="16"/>
  <c r="L119" i="16"/>
  <c r="G119" i="16"/>
  <c r="I177" i="11"/>
  <c r="H178" i="11" s="1"/>
  <c r="I178" i="11" s="1"/>
  <c r="L177" i="16"/>
  <c r="G177" i="16"/>
  <c r="L242" i="16"/>
  <c r="G242" i="16"/>
  <c r="L315" i="16"/>
  <c r="G315" i="16"/>
  <c r="L461" i="16"/>
  <c r="G461" i="16"/>
  <c r="L653" i="16"/>
  <c r="G653" i="16"/>
  <c r="L845" i="16"/>
  <c r="G845" i="16"/>
  <c r="L39" i="16"/>
  <c r="G39" i="16"/>
  <c r="L231" i="16"/>
  <c r="G231" i="16"/>
  <c r="L396" i="16"/>
  <c r="G396" i="16"/>
  <c r="L569" i="16"/>
  <c r="G569" i="16"/>
  <c r="L765" i="16"/>
  <c r="G765" i="16"/>
  <c r="L24" i="16"/>
  <c r="G24" i="16"/>
  <c r="L97" i="16"/>
  <c r="G97" i="16"/>
  <c r="L151" i="16"/>
  <c r="G151" i="16"/>
  <c r="L220" i="16"/>
  <c r="G220" i="16"/>
  <c r="L289" i="16"/>
  <c r="G289" i="16"/>
  <c r="L343" i="16"/>
  <c r="G343" i="16"/>
  <c r="L412" i="16"/>
  <c r="G412" i="16"/>
  <c r="L481" i="16"/>
  <c r="G481" i="16"/>
  <c r="L535" i="16"/>
  <c r="G535" i="16"/>
  <c r="L604" i="16"/>
  <c r="G604" i="16"/>
  <c r="L673" i="16"/>
  <c r="G673" i="16"/>
  <c r="L727" i="16"/>
  <c r="G727" i="16"/>
  <c r="L796" i="16"/>
  <c r="G796" i="16"/>
  <c r="L865" i="16"/>
  <c r="G865" i="16"/>
  <c r="L919" i="16"/>
  <c r="G919" i="16"/>
  <c r="L40" i="16"/>
  <c r="G40" i="16"/>
  <c r="L109" i="16"/>
  <c r="G109" i="16"/>
  <c r="L163" i="16"/>
  <c r="G163" i="16"/>
  <c r="L305" i="16"/>
  <c r="G305" i="16"/>
  <c r="L428" i="16"/>
  <c r="G428" i="16"/>
  <c r="L593" i="16"/>
  <c r="G593" i="16"/>
  <c r="L808" i="16"/>
  <c r="G808" i="16"/>
  <c r="L52" i="16"/>
  <c r="G52" i="16"/>
  <c r="L244" i="16"/>
  <c r="G244" i="16"/>
  <c r="L409" i="16"/>
  <c r="G409" i="16"/>
  <c r="L555" i="16"/>
  <c r="G555" i="16"/>
  <c r="L632" i="16"/>
  <c r="G632" i="16"/>
  <c r="L701" i="16"/>
  <c r="G701" i="16"/>
  <c r="L766" i="16"/>
  <c r="G766" i="16"/>
  <c r="L824" i="16"/>
  <c r="G824" i="16"/>
  <c r="I897" i="11"/>
  <c r="L897" i="16"/>
  <c r="G897" i="16"/>
  <c r="L37" i="16"/>
  <c r="G37" i="16"/>
  <c r="L91" i="16"/>
  <c r="G91" i="16"/>
  <c r="L160" i="16"/>
  <c r="G160" i="16"/>
  <c r="L229" i="16"/>
  <c r="G229" i="16"/>
  <c r="L283" i="16"/>
  <c r="G283" i="16"/>
  <c r="L375" i="16"/>
  <c r="G375" i="16"/>
  <c r="L452" i="16"/>
  <c r="G452" i="16"/>
  <c r="L521" i="16"/>
  <c r="G521" i="16"/>
  <c r="L586" i="16"/>
  <c r="G586" i="16"/>
  <c r="L644" i="16"/>
  <c r="G644" i="16"/>
  <c r="L713" i="16"/>
  <c r="G713" i="16"/>
  <c r="L778" i="16"/>
  <c r="G778" i="16"/>
  <c r="L901" i="16"/>
  <c r="G901" i="16"/>
  <c r="L955" i="16"/>
  <c r="G955" i="16"/>
  <c r="L172" i="16"/>
  <c r="G172" i="16"/>
  <c r="L364" i="16"/>
  <c r="G364" i="16"/>
  <c r="L556" i="16"/>
  <c r="G556" i="16"/>
  <c r="L748" i="16"/>
  <c r="G748" i="16"/>
  <c r="L940" i="16"/>
  <c r="G940" i="16"/>
  <c r="L42" i="16"/>
  <c r="G42" i="16"/>
  <c r="L111" i="16"/>
  <c r="G111" i="16"/>
  <c r="L180" i="16"/>
  <c r="G180" i="16"/>
  <c r="L234" i="16"/>
  <c r="G234" i="16"/>
  <c r="L303" i="16"/>
  <c r="G303" i="16"/>
  <c r="L372" i="16"/>
  <c r="G372" i="16"/>
  <c r="L426" i="16"/>
  <c r="G426" i="16"/>
  <c r="L495" i="16"/>
  <c r="G495" i="16"/>
  <c r="L564" i="16"/>
  <c r="G564" i="16"/>
  <c r="L618" i="16"/>
  <c r="G618" i="16"/>
  <c r="L687" i="16"/>
  <c r="G687" i="16"/>
  <c r="L756" i="16"/>
  <c r="G756" i="16"/>
  <c r="L810" i="16"/>
  <c r="G810" i="16"/>
  <c r="L879" i="16"/>
  <c r="G879" i="16"/>
  <c r="L948" i="16"/>
  <c r="G948" i="16"/>
  <c r="L442" i="16"/>
  <c r="G442" i="16"/>
  <c r="I826" i="11"/>
  <c r="L826" i="16"/>
  <c r="G826" i="16"/>
  <c r="L930" i="16"/>
  <c r="G930" i="16"/>
  <c r="L319" i="16"/>
  <c r="G319" i="16"/>
  <c r="L438" i="16"/>
  <c r="G438" i="16"/>
  <c r="L534" i="16"/>
  <c r="G534" i="16"/>
  <c r="L630" i="16"/>
  <c r="G630" i="16"/>
  <c r="L726" i="16"/>
  <c r="G726" i="16"/>
  <c r="L822" i="16"/>
  <c r="G822" i="16"/>
  <c r="L937" i="16"/>
  <c r="G937" i="16"/>
  <c r="L661" i="16"/>
  <c r="G661" i="16"/>
  <c r="L761" i="16"/>
  <c r="G761" i="16"/>
  <c r="L217" i="16"/>
  <c r="G217" i="16"/>
  <c r="L559" i="16"/>
  <c r="G559" i="16"/>
  <c r="L103" i="16"/>
  <c r="G103" i="16"/>
  <c r="L240" i="16"/>
  <c r="G240" i="16"/>
  <c r="L440" i="16"/>
  <c r="G440" i="16"/>
  <c r="L870" i="16"/>
  <c r="G870" i="16"/>
  <c r="L43" i="16"/>
  <c r="G43" i="16"/>
  <c r="L139" i="16"/>
  <c r="G139" i="16"/>
  <c r="I333" i="11"/>
  <c r="H334" i="11" s="1"/>
  <c r="I334" i="11" s="1"/>
  <c r="L333" i="16"/>
  <c r="G333" i="16"/>
  <c r="L851" i="16"/>
  <c r="G851" i="16"/>
  <c r="L121" i="16"/>
  <c r="G121" i="16"/>
  <c r="L885" i="11"/>
  <c r="L204" i="16"/>
  <c r="G204" i="16"/>
  <c r="L404" i="16"/>
  <c r="G404" i="16"/>
  <c r="L612" i="16"/>
  <c r="G612" i="16"/>
  <c r="L752" i="16"/>
  <c r="G752" i="16"/>
  <c r="L944" i="16"/>
  <c r="G944" i="16"/>
  <c r="L1316" i="11"/>
  <c r="J1305" i="11"/>
  <c r="K1305" i="11" s="1"/>
  <c r="L1280" i="12"/>
  <c r="M1280" i="12" s="1"/>
  <c r="N1280" i="12" s="1"/>
  <c r="P1280" i="16" s="1"/>
  <c r="N1279" i="12"/>
  <c r="P1279" i="16" s="1"/>
  <c r="L1520" i="11"/>
  <c r="J1509" i="11"/>
  <c r="K1509" i="11" s="1"/>
  <c r="L1148" i="12"/>
  <c r="M1148" i="12" s="1"/>
  <c r="N1148" i="12" s="1"/>
  <c r="P1148" i="16" s="1"/>
  <c r="N1147" i="12"/>
  <c r="P1147" i="16" s="1"/>
  <c r="L1124" i="12"/>
  <c r="M1124" i="12" s="1"/>
  <c r="N1124" i="12" s="1"/>
  <c r="P1124" i="16" s="1"/>
  <c r="N1123" i="12"/>
  <c r="P1123" i="16" s="1"/>
  <c r="L1064" i="12"/>
  <c r="M1064" i="12" s="1"/>
  <c r="N1064" i="12" s="1"/>
  <c r="P1064" i="16" s="1"/>
  <c r="N1063" i="12"/>
  <c r="P1063" i="16" s="1"/>
  <c r="L1208" i="12"/>
  <c r="M1208" i="12" s="1"/>
  <c r="N1208" i="12" s="1"/>
  <c r="P1208" i="16" s="1"/>
  <c r="N1207" i="12"/>
  <c r="P1207" i="16" s="1"/>
  <c r="J1065" i="11"/>
  <c r="K1065" i="11" s="1"/>
  <c r="L1076" i="11"/>
  <c r="F17" i="22"/>
  <c r="I17" i="22" s="1"/>
  <c r="F25" i="22"/>
  <c r="I25" i="22" s="1"/>
  <c r="L142" i="16"/>
  <c r="G142" i="16"/>
  <c r="L914" i="16"/>
  <c r="G914" i="16"/>
  <c r="L638" i="16"/>
  <c r="G638" i="16"/>
  <c r="L243" i="16"/>
  <c r="G243" i="16"/>
  <c r="L504" i="16"/>
  <c r="G504" i="16"/>
  <c r="L750" i="16"/>
  <c r="G750" i="16"/>
  <c r="L942" i="16"/>
  <c r="G942" i="16"/>
  <c r="L186" i="16"/>
  <c r="G186" i="16"/>
  <c r="L125" i="16"/>
  <c r="G125" i="16"/>
  <c r="L655" i="16"/>
  <c r="G655" i="16"/>
  <c r="L421" i="16"/>
  <c r="G421" i="16"/>
  <c r="L587" i="16"/>
  <c r="G587" i="16"/>
  <c r="L1352" i="12"/>
  <c r="M1352" i="12" s="1"/>
  <c r="N1352" i="12" s="1"/>
  <c r="P1352" i="16" s="1"/>
  <c r="N1351" i="12"/>
  <c r="P1351" i="16" s="1"/>
  <c r="F12" i="22"/>
  <c r="I12" i="22" s="1"/>
  <c r="L123" i="16"/>
  <c r="G123" i="16"/>
  <c r="L192" i="16"/>
  <c r="G192" i="16"/>
  <c r="L246" i="16"/>
  <c r="G246" i="16"/>
  <c r="L334" i="16"/>
  <c r="G334" i="16"/>
  <c r="L484" i="16"/>
  <c r="G484" i="16"/>
  <c r="L676" i="16"/>
  <c r="G676" i="16"/>
  <c r="L868" i="16"/>
  <c r="G868" i="16"/>
  <c r="L62" i="16"/>
  <c r="G62" i="16"/>
  <c r="L400" i="16"/>
  <c r="G400" i="16"/>
  <c r="L830" i="16"/>
  <c r="G830" i="16"/>
  <c r="L101" i="16"/>
  <c r="G101" i="16"/>
  <c r="L224" i="16"/>
  <c r="G224" i="16"/>
  <c r="L358" i="16"/>
  <c r="G358" i="16"/>
  <c r="L608" i="16"/>
  <c r="G608" i="16"/>
  <c r="L44" i="16"/>
  <c r="G44" i="16"/>
  <c r="L178" i="16"/>
  <c r="G178" i="16"/>
  <c r="L324" i="16"/>
  <c r="G324" i="16"/>
  <c r="L443" i="16"/>
  <c r="G443" i="16"/>
  <c r="L639" i="16"/>
  <c r="G639" i="16"/>
  <c r="L831" i="16"/>
  <c r="G831" i="16"/>
  <c r="L75" i="16"/>
  <c r="G75" i="16"/>
  <c r="L164" i="16"/>
  <c r="G164" i="16"/>
  <c r="L298" i="16"/>
  <c r="G298" i="16"/>
  <c r="L467" i="16"/>
  <c r="G467" i="16"/>
  <c r="L590" i="16"/>
  <c r="G590" i="16"/>
  <c r="I717" i="11"/>
  <c r="L717" i="11" s="1"/>
  <c r="L717" i="16"/>
  <c r="G717" i="16"/>
  <c r="L195" i="16"/>
  <c r="G195" i="16"/>
  <c r="L387" i="16"/>
  <c r="G387" i="16"/>
  <c r="L579" i="16"/>
  <c r="G579" i="16"/>
  <c r="L771" i="16"/>
  <c r="G771" i="16"/>
  <c r="L253" i="16"/>
  <c r="G253" i="16"/>
  <c r="L834" i="16"/>
  <c r="G834" i="16"/>
  <c r="L342" i="16"/>
  <c r="G342" i="16"/>
  <c r="L553" i="16"/>
  <c r="G553" i="16"/>
  <c r="L745" i="16"/>
  <c r="G745" i="16"/>
  <c r="I945" i="11"/>
  <c r="L945" i="16"/>
  <c r="G945" i="16"/>
  <c r="L784" i="16"/>
  <c r="G784" i="16"/>
  <c r="L22" i="16"/>
  <c r="G22" i="16"/>
  <c r="L248" i="16"/>
  <c r="G248" i="16"/>
  <c r="L154" i="16"/>
  <c r="G154" i="16"/>
  <c r="L212" i="16"/>
  <c r="G212" i="16"/>
  <c r="L616" i="16"/>
  <c r="G616" i="16"/>
  <c r="L1508" i="12"/>
  <c r="M1508" i="12" s="1"/>
  <c r="N1508" i="12" s="1"/>
  <c r="P1508" i="16" s="1"/>
  <c r="N1507" i="12"/>
  <c r="P1507" i="16" s="1"/>
  <c r="L1376" i="12"/>
  <c r="M1376" i="12" s="1"/>
  <c r="N1376" i="12" s="1"/>
  <c r="P1376" i="16" s="1"/>
  <c r="N1375" i="12"/>
  <c r="P1375" i="16" s="1"/>
  <c r="J957" i="11"/>
  <c r="K957" i="11" s="1"/>
  <c r="L968" i="11"/>
  <c r="L1304" i="12"/>
  <c r="M1304" i="12" s="1"/>
  <c r="N1304" i="12" s="1"/>
  <c r="P1304" i="16" s="1"/>
  <c r="N1303" i="12"/>
  <c r="P1303" i="16" s="1"/>
  <c r="L1400" i="12"/>
  <c r="M1400" i="12" s="1"/>
  <c r="N1400" i="12" s="1"/>
  <c r="P1400" i="16" s="1"/>
  <c r="N1399" i="12"/>
  <c r="P1399" i="16" s="1"/>
  <c r="L1304" i="11"/>
  <c r="J1293" i="11"/>
  <c r="K1293" i="11" s="1"/>
  <c r="L1352" i="11"/>
  <c r="J1341" i="11"/>
  <c r="K1341" i="11" s="1"/>
  <c r="F10" i="22"/>
  <c r="I10" i="22" s="1"/>
  <c r="F18" i="22"/>
  <c r="I18" i="22" s="1"/>
  <c r="F26" i="22"/>
  <c r="I26" i="22" s="1"/>
  <c r="F37" i="22"/>
  <c r="I37" i="22" s="1"/>
  <c r="F39" i="22"/>
  <c r="I39" i="22" s="1"/>
  <c r="F43" i="22"/>
  <c r="I43" i="22" s="1"/>
  <c r="F47" i="22"/>
  <c r="I47" i="22" s="1"/>
  <c r="F51" i="22"/>
  <c r="I51" i="22" s="1"/>
  <c r="F55" i="22"/>
  <c r="I55" i="22" s="1"/>
  <c r="F59" i="22"/>
  <c r="I59" i="22" s="1"/>
  <c r="F63" i="22"/>
  <c r="I63" i="22" s="1"/>
  <c r="F67" i="22"/>
  <c r="I67" i="22" s="1"/>
  <c r="F71" i="22"/>
  <c r="I71" i="22" s="1"/>
  <c r="F75" i="22"/>
  <c r="I75" i="22" s="1"/>
  <c r="F79" i="22"/>
  <c r="I79" i="22" s="1"/>
  <c r="F83" i="22"/>
  <c r="I83" i="22" s="1"/>
  <c r="F87" i="22"/>
  <c r="I87" i="22" s="1"/>
  <c r="L77" i="16"/>
  <c r="G77" i="16"/>
  <c r="L530" i="16"/>
  <c r="G530" i="16"/>
  <c r="L880" i="16"/>
  <c r="G880" i="16"/>
  <c r="L558" i="16"/>
  <c r="G558" i="16"/>
  <c r="L689" i="16"/>
  <c r="G689" i="16"/>
  <c r="L736" i="16"/>
  <c r="G736" i="16"/>
  <c r="L56" i="16"/>
  <c r="G56" i="16"/>
  <c r="L648" i="16"/>
  <c r="G648" i="16"/>
  <c r="L1328" i="12"/>
  <c r="M1328" i="12" s="1"/>
  <c r="N1328" i="12" s="1"/>
  <c r="P1328" i="16" s="1"/>
  <c r="N1327" i="12"/>
  <c r="P1327" i="16" s="1"/>
  <c r="L1172" i="12"/>
  <c r="M1172" i="12" s="1"/>
  <c r="N1172" i="12" s="1"/>
  <c r="P1172" i="16" s="1"/>
  <c r="N1171" i="12"/>
  <c r="P1171" i="16" s="1"/>
  <c r="J1401" i="11"/>
  <c r="K1401" i="11" s="1"/>
  <c r="L1412" i="11"/>
  <c r="L54" i="16"/>
  <c r="G54" i="16"/>
  <c r="L254" i="16"/>
  <c r="G254" i="16"/>
  <c r="L592" i="16"/>
  <c r="G592" i="16"/>
  <c r="L28" i="16"/>
  <c r="G28" i="16"/>
  <c r="L166" i="16"/>
  <c r="G166" i="16"/>
  <c r="L293" i="16"/>
  <c r="G293" i="16"/>
  <c r="L416" i="16"/>
  <c r="G416" i="16"/>
  <c r="L485" i="16"/>
  <c r="G485" i="16"/>
  <c r="L550" i="16"/>
  <c r="G550" i="16"/>
  <c r="L677" i="16"/>
  <c r="G677" i="16"/>
  <c r="L742" i="16"/>
  <c r="G742" i="16"/>
  <c r="L800" i="16"/>
  <c r="G800" i="16"/>
  <c r="L869" i="16"/>
  <c r="G869" i="16"/>
  <c r="L934" i="16"/>
  <c r="G934" i="16"/>
  <c r="L113" i="16"/>
  <c r="G113" i="16"/>
  <c r="L267" i="16"/>
  <c r="G267" i="16"/>
  <c r="L413" i="16"/>
  <c r="G413" i="16"/>
  <c r="L574" i="16"/>
  <c r="G574" i="16"/>
  <c r="L647" i="16"/>
  <c r="G647" i="16"/>
  <c r="I705" i="11"/>
  <c r="H706" i="11" s="1"/>
  <c r="I706" i="11" s="1"/>
  <c r="L705" i="16"/>
  <c r="G705" i="16"/>
  <c r="L770" i="16"/>
  <c r="G770" i="16"/>
  <c r="L839" i="16"/>
  <c r="G839" i="16"/>
  <c r="L912" i="16"/>
  <c r="G912" i="16"/>
  <c r="L41" i="16"/>
  <c r="G41" i="16"/>
  <c r="L106" i="16"/>
  <c r="G106" i="16"/>
  <c r="L233" i="16"/>
  <c r="G233" i="16"/>
  <c r="L394" i="16"/>
  <c r="G394" i="16"/>
  <c r="I525" i="11"/>
  <c r="L525" i="16"/>
  <c r="G525" i="16"/>
  <c r="L659" i="16"/>
  <c r="G659" i="16"/>
  <c r="L782" i="16"/>
  <c r="G782" i="16"/>
  <c r="L905" i="16"/>
  <c r="G905" i="16"/>
  <c r="L61" i="16"/>
  <c r="G61" i="16"/>
  <c r="L115" i="16"/>
  <c r="G115" i="16"/>
  <c r="L184" i="16"/>
  <c r="G184" i="16"/>
  <c r="L307" i="16"/>
  <c r="G307" i="16"/>
  <c r="L376" i="16"/>
  <c r="G376" i="16"/>
  <c r="L445" i="16"/>
  <c r="G445" i="16"/>
  <c r="L499" i="16"/>
  <c r="G499" i="16"/>
  <c r="L568" i="16"/>
  <c r="G568" i="16"/>
  <c r="L637" i="16"/>
  <c r="G637" i="16"/>
  <c r="L691" i="16"/>
  <c r="G691" i="16"/>
  <c r="L760" i="16"/>
  <c r="G760" i="16"/>
  <c r="L829" i="16"/>
  <c r="G829" i="16"/>
  <c r="L883" i="16"/>
  <c r="G883" i="16"/>
  <c r="L952" i="16"/>
  <c r="G952" i="16"/>
  <c r="L469" i="16"/>
  <c r="G469" i="16"/>
  <c r="G949" i="16"/>
  <c r="L949" i="16"/>
  <c r="L457" i="16"/>
  <c r="G457" i="16"/>
  <c r="L649" i="16"/>
  <c r="G649" i="16"/>
  <c r="L841" i="16"/>
  <c r="G841" i="16"/>
  <c r="I669" i="11"/>
  <c r="H670" i="11" s="1"/>
  <c r="I670" i="11" s="1"/>
  <c r="L669" i="16"/>
  <c r="G669" i="16"/>
  <c r="L263" i="16"/>
  <c r="G263" i="16"/>
  <c r="L118" i="16"/>
  <c r="G118" i="16"/>
  <c r="L455" i="16"/>
  <c r="G455" i="16"/>
  <c r="L10" i="16"/>
  <c r="G10" i="16"/>
  <c r="L58" i="16"/>
  <c r="G58" i="16"/>
  <c r="L356" i="16"/>
  <c r="G356" i="16"/>
  <c r="L859" i="16"/>
  <c r="G859" i="16"/>
  <c r="I129" i="11"/>
  <c r="L129" i="16"/>
  <c r="G129" i="16"/>
  <c r="L456" i="16"/>
  <c r="G456" i="16"/>
  <c r="L804" i="16"/>
  <c r="G804" i="16"/>
  <c r="L1448" i="12"/>
  <c r="M1448" i="12" s="1"/>
  <c r="N1448" i="12" s="1"/>
  <c r="P1448" i="16" s="1"/>
  <c r="N1447" i="12"/>
  <c r="P1447" i="16" s="1"/>
  <c r="L1388" i="12"/>
  <c r="M1388" i="12" s="1"/>
  <c r="N1388" i="12" s="1"/>
  <c r="P1388" i="16" s="1"/>
  <c r="N1387" i="12"/>
  <c r="P1387" i="16" s="1"/>
  <c r="L73" i="16"/>
  <c r="G73" i="16"/>
  <c r="L127" i="16"/>
  <c r="G127" i="16"/>
  <c r="L196" i="16"/>
  <c r="G196" i="16"/>
  <c r="L265" i="16"/>
  <c r="G265" i="16"/>
  <c r="L338" i="16"/>
  <c r="G338" i="16"/>
  <c r="L507" i="16"/>
  <c r="K50" i="22" s="1"/>
  <c r="N50" i="22" s="1"/>
  <c r="G507" i="16"/>
  <c r="L699" i="16"/>
  <c r="G699" i="16"/>
  <c r="L891" i="16"/>
  <c r="G891" i="16"/>
  <c r="L89" i="16"/>
  <c r="G89" i="16"/>
  <c r="L281" i="16"/>
  <c r="G281" i="16"/>
  <c r="L423" i="16"/>
  <c r="G423" i="16"/>
  <c r="L615" i="16"/>
  <c r="G615" i="16"/>
  <c r="L857" i="16"/>
  <c r="G857" i="16"/>
  <c r="L47" i="16"/>
  <c r="G47" i="16"/>
  <c r="L105" i="16"/>
  <c r="G105" i="16"/>
  <c r="L170" i="16"/>
  <c r="G170" i="16"/>
  <c r="L239" i="16"/>
  <c r="G239" i="16"/>
  <c r="I297" i="11"/>
  <c r="L297" i="11" s="1"/>
  <c r="L297" i="16"/>
  <c r="K33" i="22" s="1"/>
  <c r="N33" i="22" s="1"/>
  <c r="G297" i="16"/>
  <c r="L362" i="16"/>
  <c r="G362" i="16"/>
  <c r="L431" i="16"/>
  <c r="G431" i="16"/>
  <c r="L489" i="16"/>
  <c r="G489" i="16"/>
  <c r="L554" i="16"/>
  <c r="G554" i="16"/>
  <c r="L623" i="16"/>
  <c r="G623" i="16"/>
  <c r="L681" i="16"/>
  <c r="G681" i="16"/>
  <c r="L746" i="16"/>
  <c r="G746" i="16"/>
  <c r="L815" i="16"/>
  <c r="G815" i="16"/>
  <c r="I873" i="11"/>
  <c r="L873" i="16"/>
  <c r="K81" i="22" s="1"/>
  <c r="N81" i="22" s="1"/>
  <c r="G873" i="16"/>
  <c r="L938" i="16"/>
  <c r="G938" i="16"/>
  <c r="L59" i="16"/>
  <c r="G59" i="16"/>
  <c r="I117" i="11"/>
  <c r="L117" i="16"/>
  <c r="G117" i="16"/>
  <c r="L182" i="16"/>
  <c r="G182" i="16"/>
  <c r="L328" i="16"/>
  <c r="G328" i="16"/>
  <c r="L447" i="16"/>
  <c r="G447" i="16"/>
  <c r="L662" i="16"/>
  <c r="G662" i="16"/>
  <c r="L854" i="16"/>
  <c r="G854" i="16"/>
  <c r="L98" i="16"/>
  <c r="G98" i="16"/>
  <c r="L290" i="16"/>
  <c r="G290" i="16"/>
  <c r="L436" i="16"/>
  <c r="G436" i="16"/>
  <c r="L578" i="16"/>
  <c r="K56" i="22" s="1"/>
  <c r="N56" i="22" s="1"/>
  <c r="G578" i="16"/>
  <c r="L651" i="16"/>
  <c r="G651" i="16"/>
  <c r="L720" i="16"/>
  <c r="G720" i="16"/>
  <c r="L774" i="16"/>
  <c r="G774" i="16"/>
  <c r="L843" i="16"/>
  <c r="G843" i="16"/>
  <c r="L916" i="16"/>
  <c r="G916" i="16"/>
  <c r="I45" i="11"/>
  <c r="L45" i="16"/>
  <c r="G45" i="16"/>
  <c r="L110" i="16"/>
  <c r="G110" i="16"/>
  <c r="L179" i="16"/>
  <c r="G179" i="16"/>
  <c r="I237" i="11"/>
  <c r="L237" i="16"/>
  <c r="G237" i="16"/>
  <c r="L302" i="16"/>
  <c r="G302" i="16"/>
  <c r="L398" i="16"/>
  <c r="G398" i="16"/>
  <c r="L471" i="16"/>
  <c r="G471" i="16"/>
  <c r="L540" i="16"/>
  <c r="K53" i="22" s="1"/>
  <c r="N53" i="22" s="1"/>
  <c r="G540" i="16"/>
  <c r="L594" i="16"/>
  <c r="G594" i="16"/>
  <c r="L663" i="16"/>
  <c r="G663" i="16"/>
  <c r="L732" i="16"/>
  <c r="K69" i="22" s="1"/>
  <c r="N69" i="22" s="1"/>
  <c r="G732" i="16"/>
  <c r="L809" i="16"/>
  <c r="G809" i="16"/>
  <c r="I909" i="11"/>
  <c r="L909" i="16"/>
  <c r="K84" i="22" s="1"/>
  <c r="N84" i="22" s="1"/>
  <c r="G909" i="16"/>
  <c r="L26" i="16"/>
  <c r="G26" i="16"/>
  <c r="L218" i="16"/>
  <c r="G218" i="16"/>
  <c r="L410" i="16"/>
  <c r="G410" i="16"/>
  <c r="L602" i="16"/>
  <c r="G602" i="16"/>
  <c r="L794" i="16"/>
  <c r="K74" i="22" s="1"/>
  <c r="N74" i="22" s="1"/>
  <c r="G794" i="16"/>
  <c r="L65" i="16"/>
  <c r="G65" i="16"/>
  <c r="L130" i="16"/>
  <c r="G130" i="16"/>
  <c r="L188" i="16"/>
  <c r="G188" i="16"/>
  <c r="L257" i="16"/>
  <c r="K29" i="22" s="1"/>
  <c r="N29" i="22" s="1"/>
  <c r="G257" i="16"/>
  <c r="L322" i="16"/>
  <c r="G322" i="16"/>
  <c r="L380" i="16"/>
  <c r="G380" i="16"/>
  <c r="L449" i="16"/>
  <c r="G449" i="16"/>
  <c r="L514" i="16"/>
  <c r="G514" i="16"/>
  <c r="L572" i="16"/>
  <c r="G572" i="16"/>
  <c r="L641" i="16"/>
  <c r="G641" i="16"/>
  <c r="L706" i="16"/>
  <c r="G706" i="16"/>
  <c r="L764" i="16"/>
  <c r="G764" i="16"/>
  <c r="L833" i="16"/>
  <c r="G833" i="16"/>
  <c r="L898" i="16"/>
  <c r="G898" i="16"/>
  <c r="L956" i="16"/>
  <c r="G956" i="16"/>
  <c r="L515" i="16"/>
  <c r="G515" i="16"/>
  <c r="L853" i="16"/>
  <c r="G853" i="16"/>
  <c r="L347" i="16"/>
  <c r="K37" i="22" s="1"/>
  <c r="N37" i="22" s="1"/>
  <c r="G347" i="16"/>
  <c r="I369" i="11"/>
  <c r="L369" i="16"/>
  <c r="G369" i="16"/>
  <c r="I465" i="11"/>
  <c r="L465" i="16"/>
  <c r="K47" i="22" s="1"/>
  <c r="N47" i="22" s="1"/>
  <c r="G465" i="16"/>
  <c r="I561" i="11"/>
  <c r="H562" i="11" s="1"/>
  <c r="I562" i="11" s="1"/>
  <c r="L561" i="16"/>
  <c r="G561" i="16"/>
  <c r="I657" i="11"/>
  <c r="L657" i="11" s="1"/>
  <c r="L657" i="16"/>
  <c r="G657" i="16"/>
  <c r="I753" i="11"/>
  <c r="L753" i="11" s="1"/>
  <c r="L753" i="16"/>
  <c r="G753" i="16"/>
  <c r="I849" i="11"/>
  <c r="L849" i="16"/>
  <c r="G849" i="16"/>
  <c r="L419" i="16"/>
  <c r="G419" i="16"/>
  <c r="L684" i="16"/>
  <c r="G684" i="16"/>
  <c r="L788" i="16"/>
  <c r="G788" i="16"/>
  <c r="L344" i="16"/>
  <c r="G344" i="16"/>
  <c r="L30" i="16"/>
  <c r="G30" i="16"/>
  <c r="L126" i="16"/>
  <c r="G126" i="16"/>
  <c r="L271" i="16"/>
  <c r="G271" i="16"/>
  <c r="L463" i="16"/>
  <c r="G463" i="16"/>
  <c r="L427" i="16"/>
  <c r="G427" i="16"/>
  <c r="L66" i="16"/>
  <c r="G66" i="16"/>
  <c r="L406" i="16"/>
  <c r="K42" i="22" s="1"/>
  <c r="N42" i="22" s="1"/>
  <c r="G406" i="16"/>
  <c r="L402" i="16"/>
  <c r="G402" i="16"/>
  <c r="L181" i="16"/>
  <c r="G181" i="16"/>
  <c r="L48" i="16"/>
  <c r="G48" i="16"/>
  <c r="L228" i="16"/>
  <c r="G228" i="16"/>
  <c r="L464" i="16"/>
  <c r="G464" i="16"/>
  <c r="L620" i="16"/>
  <c r="G620" i="16"/>
  <c r="L812" i="16"/>
  <c r="G812" i="16"/>
  <c r="J981" i="11"/>
  <c r="K981" i="11" s="1"/>
  <c r="L992" i="11"/>
  <c r="I633" i="11"/>
  <c r="L633" i="16"/>
  <c r="G633" i="16"/>
  <c r="K82" i="22"/>
  <c r="N82" i="22" s="1"/>
  <c r="L1316" i="12"/>
  <c r="M1316" i="12" s="1"/>
  <c r="N1316" i="12" s="1"/>
  <c r="P1316" i="16" s="1"/>
  <c r="N1315" i="12"/>
  <c r="P1315" i="16" s="1"/>
  <c r="J1365" i="11"/>
  <c r="K1365" i="11" s="1"/>
  <c r="L1376" i="11"/>
  <c r="L980" i="12"/>
  <c r="M980" i="12" s="1"/>
  <c r="N980" i="12" s="1"/>
  <c r="P980" i="16" s="1"/>
  <c r="N979" i="12"/>
  <c r="P979" i="16" s="1"/>
  <c r="L1256" i="12"/>
  <c r="M1256" i="12" s="1"/>
  <c r="N1256" i="12" s="1"/>
  <c r="P1256" i="16" s="1"/>
  <c r="N1255" i="12"/>
  <c r="P1255" i="16" s="1"/>
  <c r="L1424" i="12"/>
  <c r="M1424" i="12" s="1"/>
  <c r="N1424" i="12" s="1"/>
  <c r="P1424" i="16" s="1"/>
  <c r="N1423" i="12"/>
  <c r="P1423" i="16" s="1"/>
  <c r="L1424" i="11"/>
  <c r="J1413" i="11"/>
  <c r="K1413" i="11" s="1"/>
  <c r="L1052" i="12"/>
  <c r="M1052" i="12" s="1"/>
  <c r="N1052" i="12" s="1"/>
  <c r="P1052" i="16" s="1"/>
  <c r="N1051" i="12"/>
  <c r="P1051" i="16" s="1"/>
  <c r="L1004" i="11"/>
  <c r="J993" i="11"/>
  <c r="K993" i="11" s="1"/>
  <c r="F11" i="22"/>
  <c r="I11" i="22" s="1"/>
  <c r="F19" i="22"/>
  <c r="I19" i="22" s="1"/>
  <c r="F27" i="22"/>
  <c r="I27" i="22" s="1"/>
  <c r="F35" i="22"/>
  <c r="I35" i="22" s="1"/>
  <c r="F36" i="22"/>
  <c r="I36" i="22" s="1"/>
  <c r="F38" i="22"/>
  <c r="I38" i="22" s="1"/>
  <c r="B15" i="24"/>
  <c r="L45" i="11"/>
  <c r="H46" i="11"/>
  <c r="I46" i="11" s="1"/>
  <c r="L237" i="11"/>
  <c r="H238" i="11"/>
  <c r="I238" i="11" s="1"/>
  <c r="L525" i="11"/>
  <c r="H526" i="11"/>
  <c r="I526" i="11" s="1"/>
  <c r="H718" i="11"/>
  <c r="I718" i="11" s="1"/>
  <c r="L837" i="11"/>
  <c r="H838" i="11"/>
  <c r="I838" i="11" s="1"/>
  <c r="L861" i="11"/>
  <c r="H418" i="11"/>
  <c r="I418" i="11" s="1"/>
  <c r="L321" i="11"/>
  <c r="H322" i="11"/>
  <c r="I322" i="11" s="1"/>
  <c r="H514" i="11"/>
  <c r="I514" i="11" s="1"/>
  <c r="L513" i="11"/>
  <c r="M1017" i="11"/>
  <c r="I1017" i="16" s="1"/>
  <c r="J1018" i="11"/>
  <c r="K1018" i="11" s="1"/>
  <c r="L310" i="11"/>
  <c r="H311" i="11"/>
  <c r="I311" i="11" s="1"/>
  <c r="I442" i="11"/>
  <c r="I730" i="11"/>
  <c r="J1030" i="11"/>
  <c r="K1030" i="11" s="1"/>
  <c r="M1029" i="11"/>
  <c r="I1029" i="16" s="1"/>
  <c r="M1221" i="11"/>
  <c r="I1221" i="16" s="1"/>
  <c r="J1222" i="11"/>
  <c r="K1222" i="11" s="1"/>
  <c r="I81" i="11"/>
  <c r="I273" i="11"/>
  <c r="I105" i="11"/>
  <c r="H298" i="11"/>
  <c r="I298" i="11" s="1"/>
  <c r="I489" i="11"/>
  <c r="I681" i="11"/>
  <c r="H874" i="11"/>
  <c r="I874" i="11" s="1"/>
  <c r="L873" i="11"/>
  <c r="L225" i="11"/>
  <c r="H226" i="11"/>
  <c r="I226" i="11" s="1"/>
  <c r="L189" i="11"/>
  <c r="H190" i="11"/>
  <c r="I190" i="11" s="1"/>
  <c r="I574" i="11"/>
  <c r="I922" i="11"/>
  <c r="H910" i="11"/>
  <c r="I910" i="11" s="1"/>
  <c r="L909" i="11"/>
  <c r="H166" i="11"/>
  <c r="I166" i="11" s="1"/>
  <c r="L357" i="11"/>
  <c r="H358" i="11"/>
  <c r="I358" i="11" s="1"/>
  <c r="L549" i="11"/>
  <c r="H550" i="11"/>
  <c r="I550" i="11" s="1"/>
  <c r="H827" i="11"/>
  <c r="I827" i="11" s="1"/>
  <c r="L826" i="11"/>
  <c r="L333" i="11"/>
  <c r="H599" i="11"/>
  <c r="I599" i="11" s="1"/>
  <c r="L598" i="11"/>
  <c r="J1138" i="11"/>
  <c r="K1138" i="11" s="1"/>
  <c r="M1137" i="11"/>
  <c r="I1137" i="16" s="1"/>
  <c r="L609" i="11"/>
  <c r="H610" i="11"/>
  <c r="I610" i="11" s="1"/>
  <c r="H802" i="11"/>
  <c r="I802" i="11" s="1"/>
  <c r="L801" i="11"/>
  <c r="H742" i="11"/>
  <c r="I742" i="11" s="1"/>
  <c r="H946" i="11"/>
  <c r="I946" i="11" s="1"/>
  <c r="L945" i="11"/>
  <c r="L669" i="11"/>
  <c r="H22" i="11"/>
  <c r="I22" i="11" s="1"/>
  <c r="L21" i="11"/>
  <c r="L213" i="11"/>
  <c r="H214" i="11"/>
  <c r="I214" i="11" s="1"/>
  <c r="H347" i="11"/>
  <c r="I347" i="11" s="1"/>
  <c r="L346" i="11"/>
  <c r="I478" i="11"/>
  <c r="H791" i="11"/>
  <c r="I791" i="11" s="1"/>
  <c r="L790" i="11"/>
  <c r="M1005" i="11"/>
  <c r="I1005" i="16" s="1"/>
  <c r="J1006" i="11"/>
  <c r="K1006" i="11" s="1"/>
  <c r="H142" i="11"/>
  <c r="I142" i="11" s="1"/>
  <c r="L141" i="11"/>
  <c r="L429" i="11"/>
  <c r="L621" i="11"/>
  <c r="H622" i="11"/>
  <c r="I622" i="11" s="1"/>
  <c r="L933" i="11"/>
  <c r="L369" i="11"/>
  <c r="H370" i="11"/>
  <c r="I370" i="11" s="1"/>
  <c r="L465" i="11"/>
  <c r="H466" i="11"/>
  <c r="I466" i="11" s="1"/>
  <c r="L561" i="11"/>
  <c r="H658" i="11"/>
  <c r="I658" i="11" s="1"/>
  <c r="H850" i="11"/>
  <c r="I850" i="11" s="1"/>
  <c r="L849" i="11"/>
  <c r="M1185" i="11"/>
  <c r="I1185" i="16" s="1"/>
  <c r="J1186" i="11"/>
  <c r="K1186" i="11" s="1"/>
  <c r="L250" i="11"/>
  <c r="H251" i="11"/>
  <c r="I251" i="11" s="1"/>
  <c r="I382" i="11"/>
  <c r="M1197" i="11"/>
  <c r="I1197" i="16" s="1"/>
  <c r="J1198" i="11"/>
  <c r="K1198" i="11" s="1"/>
  <c r="L177" i="11"/>
  <c r="L201" i="11"/>
  <c r="H202" i="11"/>
  <c r="I202" i="11" s="1"/>
  <c r="L393" i="11"/>
  <c r="H394" i="11"/>
  <c r="I394" i="11" s="1"/>
  <c r="L585" i="11"/>
  <c r="H586" i="11"/>
  <c r="I586" i="11" s="1"/>
  <c r="H778" i="11"/>
  <c r="I778" i="11" s="1"/>
  <c r="L777" i="11"/>
  <c r="H34" i="11"/>
  <c r="I34" i="11" s="1"/>
  <c r="L33" i="11"/>
  <c r="H503" i="11"/>
  <c r="I503" i="11" s="1"/>
  <c r="L502" i="11"/>
  <c r="L69" i="11"/>
  <c r="H70" i="11"/>
  <c r="I70" i="11" s="1"/>
  <c r="L261" i="11"/>
  <c r="H262" i="11"/>
  <c r="I262" i="11" s="1"/>
  <c r="L453" i="11"/>
  <c r="H454" i="11"/>
  <c r="I454" i="11" s="1"/>
  <c r="L645" i="11"/>
  <c r="H646" i="11"/>
  <c r="I646" i="11" s="1"/>
  <c r="L57" i="11"/>
  <c r="H58" i="11"/>
  <c r="I58" i="11" s="1"/>
  <c r="L93" i="11"/>
  <c r="H94" i="11"/>
  <c r="I94" i="11" s="1"/>
  <c r="J1162" i="11"/>
  <c r="K1162" i="11" s="1"/>
  <c r="M1161" i="11"/>
  <c r="I1161" i="16" s="1"/>
  <c r="I286" i="11"/>
  <c r="I538" i="11"/>
  <c r="L694" i="11"/>
  <c r="H695" i="11"/>
  <c r="I695" i="11" s="1"/>
  <c r="M1113" i="11"/>
  <c r="I1113" i="16" s="1"/>
  <c r="J1114" i="11"/>
  <c r="K1114" i="11" s="1"/>
  <c r="I765" i="11"/>
  <c r="H118" i="11"/>
  <c r="I118" i="11" s="1"/>
  <c r="L117" i="11"/>
  <c r="H898" i="11"/>
  <c r="I898" i="11" s="1"/>
  <c r="L897" i="11"/>
  <c r="H814" i="11"/>
  <c r="I814" i="11" s="1"/>
  <c r="L813" i="11"/>
  <c r="L129" i="11"/>
  <c r="H130" i="11"/>
  <c r="I130" i="11" s="1"/>
  <c r="I406" i="11"/>
  <c r="L886" i="11"/>
  <c r="H887" i="11"/>
  <c r="I887" i="11" s="1"/>
  <c r="M1461" i="11"/>
  <c r="I1461" i="16" s="1"/>
  <c r="J1462" i="11"/>
  <c r="K1462" i="11" s="1"/>
  <c r="M1078" i="11"/>
  <c r="I1078" i="16" s="1"/>
  <c r="J1079" i="11"/>
  <c r="K1079" i="11" s="1"/>
  <c r="M1426" i="11"/>
  <c r="I1426" i="16" s="1"/>
  <c r="J1427" i="11"/>
  <c r="K1427" i="11" s="1"/>
  <c r="N969" i="11"/>
  <c r="M1330" i="11"/>
  <c r="I1330" i="16" s="1"/>
  <c r="J1331" i="11"/>
  <c r="K1331" i="11" s="1"/>
  <c r="N1077" i="11"/>
  <c r="N1425" i="11"/>
  <c r="O1425" i="11" s="1"/>
  <c r="M1474" i="11"/>
  <c r="I1474" i="16" s="1"/>
  <c r="J1475" i="11"/>
  <c r="K1475" i="11" s="1"/>
  <c r="M1054" i="11"/>
  <c r="I1054" i="16" s="1"/>
  <c r="J1055" i="11"/>
  <c r="K1055" i="11" s="1"/>
  <c r="M1390" i="11"/>
  <c r="I1390" i="16" s="1"/>
  <c r="J1391" i="11"/>
  <c r="K1391" i="11" s="1"/>
  <c r="M1102" i="11"/>
  <c r="I1102" i="16" s="1"/>
  <c r="J1103" i="11"/>
  <c r="K1103" i="11" s="1"/>
  <c r="N1473" i="11"/>
  <c r="N1053" i="11"/>
  <c r="O1053" i="11" s="1"/>
  <c r="N1389" i="11"/>
  <c r="N1101" i="11"/>
  <c r="O1101" i="11" s="1"/>
  <c r="N1173" i="11"/>
  <c r="M1438" i="11"/>
  <c r="I1438" i="16" s="1"/>
  <c r="J1439" i="11"/>
  <c r="K1439" i="11" s="1"/>
  <c r="M1282" i="11"/>
  <c r="I1282" i="16" s="1"/>
  <c r="J1283" i="11"/>
  <c r="K1283" i="11" s="1"/>
  <c r="M1090" i="11"/>
  <c r="I1090" i="16" s="1"/>
  <c r="J1091" i="11"/>
  <c r="K1091" i="11" s="1"/>
  <c r="M1210" i="11"/>
  <c r="I1210" i="16" s="1"/>
  <c r="J1211" i="11"/>
  <c r="K1211" i="11" s="1"/>
  <c r="M1450" i="11"/>
  <c r="I1450" i="16" s="1"/>
  <c r="J1451" i="11"/>
  <c r="K1451" i="11" s="1"/>
  <c r="N1149" i="11"/>
  <c r="O1149" i="11" s="1"/>
  <c r="J1175" i="11"/>
  <c r="K1175" i="11" s="1"/>
  <c r="M1174" i="11"/>
  <c r="I1174" i="16" s="1"/>
  <c r="N1437" i="11"/>
  <c r="N1281" i="11"/>
  <c r="N1089" i="11"/>
  <c r="O1089" i="11" s="1"/>
  <c r="N1209" i="11"/>
  <c r="O1209" i="11" s="1"/>
  <c r="N1449" i="11"/>
  <c r="O1449" i="11" s="1"/>
  <c r="J1151" i="11"/>
  <c r="K1151" i="11" s="1"/>
  <c r="M1150" i="11"/>
  <c r="I1150" i="16" s="1"/>
  <c r="J971" i="11"/>
  <c r="K971" i="11" s="1"/>
  <c r="M970" i="11"/>
  <c r="I970" i="16" s="1"/>
  <c r="N1329" i="11"/>
  <c r="O1329" i="11" s="1"/>
  <c r="N1125" i="11"/>
  <c r="M1270" i="11"/>
  <c r="I1270" i="16" s="1"/>
  <c r="J1271" i="11"/>
  <c r="K1271" i="11" s="1"/>
  <c r="M1258" i="11"/>
  <c r="I1258" i="16" s="1"/>
  <c r="J1259" i="11"/>
  <c r="K1259" i="11" s="1"/>
  <c r="M1234" i="11"/>
  <c r="I1234" i="16" s="1"/>
  <c r="J1235" i="11"/>
  <c r="K1235" i="11" s="1"/>
  <c r="M1498" i="11"/>
  <c r="I1498" i="16" s="1"/>
  <c r="J1499" i="11"/>
  <c r="K1499" i="11" s="1"/>
  <c r="M1042" i="11"/>
  <c r="I1042" i="16" s="1"/>
  <c r="J1043" i="11"/>
  <c r="K1043" i="11" s="1"/>
  <c r="J1127" i="11"/>
  <c r="K1127" i="11" s="1"/>
  <c r="M1126" i="11"/>
  <c r="I1126" i="16" s="1"/>
  <c r="N1269" i="11"/>
  <c r="N1257" i="11"/>
  <c r="N1233" i="11"/>
  <c r="N1497" i="11"/>
  <c r="O1497" i="11" s="1"/>
  <c r="N1041" i="11"/>
  <c r="O1041" i="11" s="1"/>
  <c r="I537" i="12"/>
  <c r="K537" i="12" s="1"/>
  <c r="J538" i="12" s="1"/>
  <c r="I81" i="12"/>
  <c r="K81" i="12" s="1"/>
  <c r="J82" i="12" s="1"/>
  <c r="B69" i="24"/>
  <c r="B121" i="24" s="1"/>
  <c r="B16" i="24"/>
  <c r="Q1255" i="16" l="1"/>
  <c r="S1255" i="16"/>
  <c r="R1255" i="16"/>
  <c r="Q666" i="16"/>
  <c r="R666" i="16"/>
  <c r="S666" i="16"/>
  <c r="S1195" i="16"/>
  <c r="Q1195" i="16"/>
  <c r="R1195" i="16"/>
  <c r="Q222" i="16"/>
  <c r="R222" i="16"/>
  <c r="S222" i="16"/>
  <c r="Q726" i="16"/>
  <c r="R726" i="16"/>
  <c r="S726" i="16"/>
  <c r="Q90" i="16"/>
  <c r="R90" i="16"/>
  <c r="S90" i="16"/>
  <c r="S1051" i="16"/>
  <c r="Q1051" i="16"/>
  <c r="R1051" i="16"/>
  <c r="Q954" i="16"/>
  <c r="R954" i="16"/>
  <c r="S954" i="16"/>
  <c r="R630" i="16"/>
  <c r="S630" i="16"/>
  <c r="Q630" i="16"/>
  <c r="S342" i="16"/>
  <c r="R342" i="16"/>
  <c r="Q342" i="16"/>
  <c r="Q426" i="16"/>
  <c r="R426" i="16"/>
  <c r="S426" i="16"/>
  <c r="Q258" i="16"/>
  <c r="R258" i="16"/>
  <c r="S258" i="16"/>
  <c r="S1219" i="16"/>
  <c r="Q1219" i="16"/>
  <c r="R1219" i="16"/>
  <c r="Q210" i="16"/>
  <c r="R210" i="16"/>
  <c r="S210" i="16"/>
  <c r="Q198" i="16"/>
  <c r="R198" i="16"/>
  <c r="S198" i="16"/>
  <c r="Q1339" i="16"/>
  <c r="R1339" i="16"/>
  <c r="S1339" i="16"/>
  <c r="Q1135" i="16"/>
  <c r="R1135" i="16"/>
  <c r="S1135" i="16"/>
  <c r="Q1279" i="16"/>
  <c r="S1279" i="16"/>
  <c r="R1279" i="16"/>
  <c r="Q762" i="16"/>
  <c r="R762" i="16"/>
  <c r="S762" i="16"/>
  <c r="Q858" i="16"/>
  <c r="R858" i="16"/>
  <c r="S858" i="16"/>
  <c r="Q1027" i="16"/>
  <c r="R1027" i="16"/>
  <c r="S1027" i="16"/>
  <c r="Q150" i="16"/>
  <c r="R150" i="16"/>
  <c r="S150" i="16"/>
  <c r="Q930" i="16"/>
  <c r="R930" i="16"/>
  <c r="S930" i="16"/>
  <c r="S1099" i="16"/>
  <c r="Q1099" i="16"/>
  <c r="R1099" i="16"/>
  <c r="Q1351" i="16"/>
  <c r="R1351" i="16"/>
  <c r="S1351" i="16"/>
  <c r="Q402" i="16"/>
  <c r="R402" i="16"/>
  <c r="S402" i="16"/>
  <c r="Q1063" i="16"/>
  <c r="R1063" i="16"/>
  <c r="S1063" i="16"/>
  <c r="S1171" i="16"/>
  <c r="Q1171" i="16"/>
  <c r="R1171" i="16"/>
  <c r="Q690" i="16"/>
  <c r="R690" i="16"/>
  <c r="S690" i="16"/>
  <c r="S414" i="16"/>
  <c r="R414" i="16"/>
  <c r="Q414" i="16"/>
  <c r="Q1159" i="16"/>
  <c r="R1159" i="16"/>
  <c r="S1159" i="16"/>
  <c r="Q378" i="16"/>
  <c r="R378" i="16"/>
  <c r="S378" i="16"/>
  <c r="Q54" i="16"/>
  <c r="R54" i="16"/>
  <c r="S54" i="16"/>
  <c r="Q870" i="16"/>
  <c r="R870" i="16"/>
  <c r="S870" i="16"/>
  <c r="Q786" i="16"/>
  <c r="R786" i="16"/>
  <c r="S786" i="16"/>
  <c r="Q882" i="16"/>
  <c r="R882" i="16"/>
  <c r="S882" i="16"/>
  <c r="Q1447" i="16"/>
  <c r="R1447" i="16"/>
  <c r="S1447" i="16"/>
  <c r="Q594" i="16"/>
  <c r="R594" i="16"/>
  <c r="S594" i="16"/>
  <c r="Q738" i="16"/>
  <c r="R738" i="16"/>
  <c r="S738" i="16"/>
  <c r="S1147" i="16"/>
  <c r="Q1147" i="16"/>
  <c r="R1147" i="16"/>
  <c r="Q114" i="16"/>
  <c r="R114" i="16"/>
  <c r="S114" i="16"/>
  <c r="Q750" i="16"/>
  <c r="R750" i="16"/>
  <c r="S750" i="16"/>
  <c r="Q1399" i="16"/>
  <c r="R1399" i="16"/>
  <c r="S1399" i="16"/>
  <c r="Q1363" i="16"/>
  <c r="R1363" i="16"/>
  <c r="S1363" i="16"/>
  <c r="Q474" i="16"/>
  <c r="R474" i="16"/>
  <c r="S474" i="16"/>
  <c r="Q1039" i="16"/>
  <c r="R1039" i="16"/>
  <c r="S1039" i="16"/>
  <c r="Q1207" i="16"/>
  <c r="R1207" i="16"/>
  <c r="S1207" i="16"/>
  <c r="R486" i="16"/>
  <c r="S486" i="16"/>
  <c r="Q486" i="16"/>
  <c r="Q306" i="16"/>
  <c r="R306" i="16"/>
  <c r="S306" i="16"/>
  <c r="Q66" i="16"/>
  <c r="R66" i="16"/>
  <c r="S66" i="16"/>
  <c r="S294" i="16"/>
  <c r="R294" i="16"/>
  <c r="Q294" i="16"/>
  <c r="Q810" i="16"/>
  <c r="R810" i="16"/>
  <c r="S810" i="16"/>
  <c r="Q42" i="16"/>
  <c r="R42" i="16"/>
  <c r="S42" i="16"/>
  <c r="Q906" i="16"/>
  <c r="R906" i="16"/>
  <c r="S906" i="16"/>
  <c r="R558" i="16"/>
  <c r="S558" i="16"/>
  <c r="Q558" i="16"/>
  <c r="Q942" i="16"/>
  <c r="R942" i="16"/>
  <c r="S942" i="16"/>
  <c r="Q570" i="16"/>
  <c r="R570" i="16"/>
  <c r="S570" i="16"/>
  <c r="Q282" i="16"/>
  <c r="R282" i="16"/>
  <c r="S282" i="16"/>
  <c r="Q1387" i="16"/>
  <c r="R1387" i="16"/>
  <c r="S1387" i="16"/>
  <c r="Q1459" i="16"/>
  <c r="R1459" i="16"/>
  <c r="S1459" i="16"/>
  <c r="Q162" i="16"/>
  <c r="R162" i="16"/>
  <c r="S162" i="16"/>
  <c r="Q714" i="16"/>
  <c r="R714" i="16"/>
  <c r="S714" i="16"/>
  <c r="S318" i="16"/>
  <c r="R318" i="16"/>
  <c r="Q318" i="16"/>
  <c r="Q19" i="16"/>
  <c r="R19" i="16"/>
  <c r="S19" i="16"/>
  <c r="S1075" i="16"/>
  <c r="Q1075" i="16"/>
  <c r="R1075" i="16"/>
  <c r="R582" i="16"/>
  <c r="S582" i="16"/>
  <c r="Q582" i="16"/>
  <c r="Q642" i="16"/>
  <c r="R642" i="16"/>
  <c r="S642" i="16"/>
  <c r="Q1327" i="16"/>
  <c r="R1327" i="16"/>
  <c r="S1327" i="16"/>
  <c r="Q1531" i="16"/>
  <c r="R1531" i="16"/>
  <c r="S1531" i="16"/>
  <c r="Q354" i="16"/>
  <c r="R354" i="16"/>
  <c r="S354" i="16"/>
  <c r="Q1291" i="16"/>
  <c r="R1291" i="16"/>
  <c r="S1291" i="16"/>
  <c r="Q330" i="16"/>
  <c r="R330" i="16"/>
  <c r="S330" i="16"/>
  <c r="Q1495" i="16"/>
  <c r="R1495" i="16"/>
  <c r="S1495" i="16"/>
  <c r="Q846" i="16"/>
  <c r="R846" i="16"/>
  <c r="S846" i="16"/>
  <c r="Q498" i="16"/>
  <c r="R498" i="16"/>
  <c r="S498" i="16"/>
  <c r="Q1243" i="16"/>
  <c r="R1243" i="16"/>
  <c r="S1243" i="16"/>
  <c r="Q1411" i="16"/>
  <c r="R1411" i="16"/>
  <c r="S1411" i="16"/>
  <c r="Q967" i="16"/>
  <c r="R967" i="16"/>
  <c r="S967" i="16"/>
  <c r="Q678" i="16"/>
  <c r="R678" i="16"/>
  <c r="S678" i="16"/>
  <c r="Q30" i="16"/>
  <c r="R30" i="16"/>
  <c r="S30" i="16"/>
  <c r="Q991" i="16"/>
  <c r="R991" i="16"/>
  <c r="S991" i="16"/>
  <c r="Q126" i="16"/>
  <c r="R126" i="16"/>
  <c r="S126" i="16"/>
  <c r="Q1303" i="16"/>
  <c r="S1303" i="16"/>
  <c r="R1303" i="16"/>
  <c r="Q1183" i="16"/>
  <c r="R1183" i="16"/>
  <c r="S1183" i="16"/>
  <c r="Q1315" i="16"/>
  <c r="R1315" i="16"/>
  <c r="S1315" i="16"/>
  <c r="Q234" i="16"/>
  <c r="R234" i="16"/>
  <c r="S234" i="16"/>
  <c r="Q702" i="16"/>
  <c r="R702" i="16"/>
  <c r="S702" i="16"/>
  <c r="Q1015" i="16"/>
  <c r="R1015" i="16"/>
  <c r="S1015" i="16"/>
  <c r="R606" i="16"/>
  <c r="S606" i="16"/>
  <c r="Q606" i="16"/>
  <c r="Q834" i="16"/>
  <c r="R834" i="16"/>
  <c r="S834" i="16"/>
  <c r="Q894" i="16"/>
  <c r="R894" i="16"/>
  <c r="S894" i="16"/>
  <c r="S366" i="16"/>
  <c r="R366" i="16"/>
  <c r="Q366" i="16"/>
  <c r="Q1231" i="16"/>
  <c r="R1231" i="16"/>
  <c r="S1231" i="16"/>
  <c r="Q138" i="16"/>
  <c r="R138" i="16"/>
  <c r="S138" i="16"/>
  <c r="R534" i="16"/>
  <c r="S534" i="16"/>
  <c r="Q534" i="16"/>
  <c r="Q450" i="16"/>
  <c r="R450" i="16"/>
  <c r="S450" i="16"/>
  <c r="Q798" i="16"/>
  <c r="R798" i="16"/>
  <c r="S798" i="16"/>
  <c r="Q1519" i="16"/>
  <c r="R1519" i="16"/>
  <c r="S1519" i="16"/>
  <c r="S270" i="16"/>
  <c r="R270" i="16"/>
  <c r="Q270" i="16"/>
  <c r="Q1507" i="16"/>
  <c r="R1507" i="16"/>
  <c r="S1507" i="16"/>
  <c r="Q979" i="16"/>
  <c r="R979" i="16"/>
  <c r="S979" i="16"/>
  <c r="Q1471" i="16"/>
  <c r="R1471" i="16"/>
  <c r="S1471" i="16"/>
  <c r="R510" i="16"/>
  <c r="S510" i="16"/>
  <c r="Q510" i="16"/>
  <c r="Q78" i="16"/>
  <c r="R78" i="16"/>
  <c r="S78" i="16"/>
  <c r="S390" i="16"/>
  <c r="R390" i="16"/>
  <c r="Q390" i="16"/>
  <c r="S438" i="16"/>
  <c r="R438" i="16"/>
  <c r="Q438" i="16"/>
  <c r="Q174" i="16"/>
  <c r="R174" i="16"/>
  <c r="S174" i="16"/>
  <c r="Q822" i="16"/>
  <c r="R822" i="16"/>
  <c r="S822" i="16"/>
  <c r="Q1375" i="16"/>
  <c r="R1375" i="16"/>
  <c r="S1375" i="16"/>
  <c r="Q1483" i="16"/>
  <c r="R1483" i="16"/>
  <c r="S1483" i="16"/>
  <c r="Q522" i="16"/>
  <c r="R522" i="16"/>
  <c r="S522" i="16"/>
  <c r="Q1003" i="16"/>
  <c r="R1003" i="16"/>
  <c r="S1003" i="16"/>
  <c r="Q546" i="16"/>
  <c r="R546" i="16"/>
  <c r="S546" i="16"/>
  <c r="Q1267" i="16"/>
  <c r="R1267" i="16"/>
  <c r="S1267" i="16"/>
  <c r="S1123" i="16"/>
  <c r="Q1123" i="16"/>
  <c r="R1123" i="16"/>
  <c r="Q1435" i="16"/>
  <c r="R1435" i="16"/>
  <c r="S1435" i="16"/>
  <c r="Q618" i="16"/>
  <c r="R618" i="16"/>
  <c r="S618" i="16"/>
  <c r="Q1087" i="16"/>
  <c r="R1087" i="16"/>
  <c r="S1087" i="16"/>
  <c r="R654" i="16"/>
  <c r="S654" i="16"/>
  <c r="Q654" i="16"/>
  <c r="Q1423" i="16"/>
  <c r="S1423" i="16"/>
  <c r="R1423" i="16"/>
  <c r="Q918" i="16"/>
  <c r="R918" i="16"/>
  <c r="S918" i="16"/>
  <c r="Q102" i="16"/>
  <c r="R102" i="16"/>
  <c r="S102" i="16"/>
  <c r="Q774" i="16"/>
  <c r="R774" i="16"/>
  <c r="S774" i="16"/>
  <c r="S246" i="16"/>
  <c r="R246" i="16"/>
  <c r="Q246" i="16"/>
  <c r="S462" i="16"/>
  <c r="Q462" i="16"/>
  <c r="R462" i="16"/>
  <c r="Q186" i="16"/>
  <c r="R186" i="16"/>
  <c r="S186" i="16"/>
  <c r="Q1111" i="16"/>
  <c r="R1111" i="16"/>
  <c r="S1111" i="16"/>
  <c r="K52" i="22"/>
  <c r="N52" i="22" s="1"/>
  <c r="K40" i="22"/>
  <c r="N40" i="22" s="1"/>
  <c r="K12" i="22"/>
  <c r="N12" i="22" s="1"/>
  <c r="K45" i="22"/>
  <c r="N45" i="22" s="1"/>
  <c r="K77" i="22"/>
  <c r="N77" i="22" s="1"/>
  <c r="K48" i="22"/>
  <c r="N48" i="22" s="1"/>
  <c r="K34" i="22"/>
  <c r="N34" i="22" s="1"/>
  <c r="K32" i="22"/>
  <c r="N32" i="22" s="1"/>
  <c r="K87" i="22"/>
  <c r="N87" i="22" s="1"/>
  <c r="K38" i="22"/>
  <c r="N38" i="22" s="1"/>
  <c r="K25" i="22"/>
  <c r="N25" i="22" s="1"/>
  <c r="K66" i="22"/>
  <c r="N66" i="22" s="1"/>
  <c r="K39" i="22"/>
  <c r="N39" i="22" s="1"/>
  <c r="K58" i="22"/>
  <c r="N58" i="22" s="1"/>
  <c r="M993" i="11"/>
  <c r="J994" i="11"/>
  <c r="K994" i="11" s="1"/>
  <c r="H754" i="11"/>
  <c r="I754" i="11" s="1"/>
  <c r="K28" i="22"/>
  <c r="N28" i="22" s="1"/>
  <c r="K18" i="22"/>
  <c r="N18" i="22" s="1"/>
  <c r="J1342" i="11"/>
  <c r="K1342" i="11" s="1"/>
  <c r="M1341" i="11"/>
  <c r="M1065" i="11"/>
  <c r="J1066" i="11"/>
  <c r="K1066" i="11" s="1"/>
  <c r="K27" i="22"/>
  <c r="N27" i="22" s="1"/>
  <c r="K30" i="22"/>
  <c r="N30" i="22" s="1"/>
  <c r="M1245" i="11"/>
  <c r="J1246" i="11"/>
  <c r="K1246" i="11" s="1"/>
  <c r="K10" i="22"/>
  <c r="N10" i="22" s="1"/>
  <c r="K78" i="22"/>
  <c r="N78" i="22" s="1"/>
  <c r="K35" i="22"/>
  <c r="N35" i="22" s="1"/>
  <c r="K61" i="22"/>
  <c r="N61" i="22" s="1"/>
  <c r="K63" i="22"/>
  <c r="N63" i="22" s="1"/>
  <c r="K17" i="22"/>
  <c r="N17" i="22" s="1"/>
  <c r="M1401" i="11"/>
  <c r="J1402" i="11"/>
  <c r="K1402" i="11" s="1"/>
  <c r="J1510" i="11"/>
  <c r="K1510" i="11" s="1"/>
  <c r="M1509" i="11"/>
  <c r="K36" i="22"/>
  <c r="N36" i="22" s="1"/>
  <c r="K23" i="22"/>
  <c r="N23" i="22" s="1"/>
  <c r="K31" i="22"/>
  <c r="N31" i="22" s="1"/>
  <c r="K86" i="22"/>
  <c r="N86" i="22" s="1"/>
  <c r="K80" i="22"/>
  <c r="N80" i="22" s="1"/>
  <c r="K44" i="22"/>
  <c r="N44" i="22" s="1"/>
  <c r="J1318" i="11"/>
  <c r="K1318" i="11" s="1"/>
  <c r="M1317" i="11"/>
  <c r="M1485" i="11"/>
  <c r="J1486" i="11"/>
  <c r="K1486" i="11" s="1"/>
  <c r="K60" i="22"/>
  <c r="N60" i="22" s="1"/>
  <c r="M1353" i="11"/>
  <c r="J1354" i="11"/>
  <c r="K1354" i="11" s="1"/>
  <c r="K59" i="22"/>
  <c r="N59" i="22" s="1"/>
  <c r="L705" i="11"/>
  <c r="L153" i="11"/>
  <c r="J1414" i="11"/>
  <c r="K1414" i="11" s="1"/>
  <c r="M1413" i="11"/>
  <c r="K79" i="22"/>
  <c r="N79" i="22" s="1"/>
  <c r="K19" i="22"/>
  <c r="N19" i="22" s="1"/>
  <c r="J958" i="11"/>
  <c r="K958" i="11" s="1"/>
  <c r="M957" i="11"/>
  <c r="K15" i="22"/>
  <c r="N15" i="22" s="1"/>
  <c r="K14" i="22"/>
  <c r="N14" i="22" s="1"/>
  <c r="K11" i="22"/>
  <c r="N11" i="22" s="1"/>
  <c r="K20" i="22"/>
  <c r="N20" i="22" s="1"/>
  <c r="K41" i="22"/>
  <c r="N41" i="22" s="1"/>
  <c r="K75" i="22"/>
  <c r="N75" i="22" s="1"/>
  <c r="K16" i="22"/>
  <c r="N16" i="22" s="1"/>
  <c r="K24" i="22"/>
  <c r="N24" i="22" s="1"/>
  <c r="M1521" i="11"/>
  <c r="J1522" i="11"/>
  <c r="K1522" i="11" s="1"/>
  <c r="L633" i="11"/>
  <c r="H634" i="11"/>
  <c r="I634" i="11" s="1"/>
  <c r="J1294" i="11"/>
  <c r="K1294" i="11" s="1"/>
  <c r="M1293" i="11"/>
  <c r="R109" i="22"/>
  <c r="R106" i="22"/>
  <c r="R121" i="22"/>
  <c r="R88" i="22"/>
  <c r="R107" i="22"/>
  <c r="R114" i="22"/>
  <c r="R102" i="22"/>
  <c r="R93" i="22"/>
  <c r="R110" i="22"/>
  <c r="R132" i="22"/>
  <c r="R119" i="22"/>
  <c r="R90" i="22"/>
  <c r="R118" i="22"/>
  <c r="R92" i="22"/>
  <c r="R101" i="22"/>
  <c r="R123" i="22"/>
  <c r="R122" i="22"/>
  <c r="R135" i="22"/>
  <c r="R117" i="22"/>
  <c r="R98" i="22"/>
  <c r="R111" i="22"/>
  <c r="R127" i="22"/>
  <c r="R131" i="22"/>
  <c r="R96" i="22"/>
  <c r="R133" i="22"/>
  <c r="R100" i="22"/>
  <c r="R113" i="22"/>
  <c r="R91" i="22"/>
  <c r="R104" i="22"/>
  <c r="R108" i="22"/>
  <c r="R124" i="22"/>
  <c r="R94" i="22"/>
  <c r="R129" i="22"/>
  <c r="R89" i="22"/>
  <c r="R99" i="22"/>
  <c r="R112" i="22"/>
  <c r="R97" i="22"/>
  <c r="R95" i="22"/>
  <c r="R130" i="22"/>
  <c r="R134" i="22"/>
  <c r="R126" i="22"/>
  <c r="R128" i="22"/>
  <c r="R125" i="22"/>
  <c r="R103" i="22"/>
  <c r="R116" i="22"/>
  <c r="R105" i="22"/>
  <c r="R115" i="22"/>
  <c r="R120" i="22"/>
  <c r="K76" i="22"/>
  <c r="N76" i="22" s="1"/>
  <c r="J1366" i="11"/>
  <c r="K1366" i="11" s="1"/>
  <c r="M1365" i="11"/>
  <c r="J982" i="11"/>
  <c r="K982" i="11" s="1"/>
  <c r="M981" i="11"/>
  <c r="K55" i="22"/>
  <c r="N55" i="22" s="1"/>
  <c r="K49" i="22"/>
  <c r="N49" i="22" s="1"/>
  <c r="K83" i="22"/>
  <c r="N83" i="22" s="1"/>
  <c r="K72" i="22"/>
  <c r="N72" i="22" s="1"/>
  <c r="K51" i="22"/>
  <c r="N51" i="22" s="1"/>
  <c r="K57" i="22"/>
  <c r="N57" i="22" s="1"/>
  <c r="M1377" i="11"/>
  <c r="J1378" i="11"/>
  <c r="K1378" i="11" s="1"/>
  <c r="K54" i="22"/>
  <c r="N54" i="22" s="1"/>
  <c r="K13" i="22"/>
  <c r="N13" i="22" s="1"/>
  <c r="K73" i="22"/>
  <c r="N73" i="22" s="1"/>
  <c r="K26" i="22"/>
  <c r="N26" i="22" s="1"/>
  <c r="K62" i="22"/>
  <c r="N62" i="22" s="1"/>
  <c r="K46" i="22"/>
  <c r="N46" i="22" s="1"/>
  <c r="K261" i="12"/>
  <c r="J262" i="12" s="1"/>
  <c r="K71" i="22"/>
  <c r="N71" i="22" s="1"/>
  <c r="K65" i="22"/>
  <c r="N65" i="22" s="1"/>
  <c r="K64" i="22"/>
  <c r="N64" i="22" s="1"/>
  <c r="K67" i="22"/>
  <c r="N67" i="22" s="1"/>
  <c r="K68" i="22"/>
  <c r="N68" i="22" s="1"/>
  <c r="M1305" i="11"/>
  <c r="J1306" i="11"/>
  <c r="K1306" i="11" s="1"/>
  <c r="K70" i="22"/>
  <c r="N70" i="22" s="1"/>
  <c r="K22" i="22"/>
  <c r="N22" i="22" s="1"/>
  <c r="K43" i="22"/>
  <c r="N43" i="22" s="1"/>
  <c r="K21" i="22"/>
  <c r="N21" i="22" s="1"/>
  <c r="P1473" i="11"/>
  <c r="O1473" i="16" s="1"/>
  <c r="M1114" i="11"/>
  <c r="I1114" i="16" s="1"/>
  <c r="J1115" i="11"/>
  <c r="K1115" i="11" s="1"/>
  <c r="L262" i="11"/>
  <c r="H263" i="11"/>
  <c r="I263" i="11" s="1"/>
  <c r="N1197" i="11"/>
  <c r="O1197" i="11" s="1"/>
  <c r="H792" i="11"/>
  <c r="I792" i="11" s="1"/>
  <c r="L791" i="11"/>
  <c r="H947" i="11"/>
  <c r="I947" i="11" s="1"/>
  <c r="L946" i="11"/>
  <c r="J1139" i="11"/>
  <c r="K1139" i="11" s="1"/>
  <c r="M1138" i="11"/>
  <c r="I1138" i="16" s="1"/>
  <c r="L166" i="11"/>
  <c r="H167" i="11"/>
  <c r="I167" i="11" s="1"/>
  <c r="H490" i="11"/>
  <c r="I490" i="11" s="1"/>
  <c r="L489" i="11"/>
  <c r="L81" i="11"/>
  <c r="H82" i="11"/>
  <c r="I82" i="11" s="1"/>
  <c r="L311" i="11"/>
  <c r="H312" i="11"/>
  <c r="I312" i="11" s="1"/>
  <c r="L322" i="11"/>
  <c r="H323" i="11"/>
  <c r="I323" i="11" s="1"/>
  <c r="L718" i="11"/>
  <c r="H719" i="11"/>
  <c r="I719" i="11" s="1"/>
  <c r="L154" i="11"/>
  <c r="H155" i="11"/>
  <c r="I155" i="11" s="1"/>
  <c r="H467" i="11"/>
  <c r="I467" i="11" s="1"/>
  <c r="L466" i="11"/>
  <c r="N1461" i="11"/>
  <c r="O1461" i="11" s="1"/>
  <c r="L695" i="11"/>
  <c r="H696" i="11"/>
  <c r="I696" i="11" s="1"/>
  <c r="L58" i="11"/>
  <c r="H59" i="11"/>
  <c r="I59" i="11" s="1"/>
  <c r="L70" i="11"/>
  <c r="H71" i="11"/>
  <c r="I71" i="11" s="1"/>
  <c r="L382" i="11"/>
  <c r="H383" i="11"/>
  <c r="I383" i="11" s="1"/>
  <c r="H851" i="11"/>
  <c r="I851" i="11" s="1"/>
  <c r="L850" i="11"/>
  <c r="L599" i="11"/>
  <c r="H600" i="11"/>
  <c r="I600" i="11" s="1"/>
  <c r="H828" i="11"/>
  <c r="I828" i="11" s="1"/>
  <c r="L827" i="11"/>
  <c r="H911" i="11"/>
  <c r="I911" i="11" s="1"/>
  <c r="L910" i="11"/>
  <c r="L298" i="11"/>
  <c r="H299" i="11"/>
  <c r="I299" i="11" s="1"/>
  <c r="M1222" i="11"/>
  <c r="I1222" i="16" s="1"/>
  <c r="J1223" i="11"/>
  <c r="K1223" i="11" s="1"/>
  <c r="M1018" i="11"/>
  <c r="I1018" i="16" s="1"/>
  <c r="J1019" i="11"/>
  <c r="K1019" i="11" s="1"/>
  <c r="L418" i="11"/>
  <c r="H419" i="11"/>
  <c r="I419" i="11" s="1"/>
  <c r="L526" i="11"/>
  <c r="H527" i="11"/>
  <c r="I527" i="11" s="1"/>
  <c r="H395" i="11"/>
  <c r="I395" i="11" s="1"/>
  <c r="L394" i="11"/>
  <c r="L34" i="11"/>
  <c r="H35" i="11"/>
  <c r="I35" i="11" s="1"/>
  <c r="P1041" i="11"/>
  <c r="O1041" i="16" s="1"/>
  <c r="P1449" i="11"/>
  <c r="O1449" i="16" s="1"/>
  <c r="P1389" i="11"/>
  <c r="O1389" i="16" s="1"/>
  <c r="L887" i="11"/>
  <c r="H888" i="11"/>
  <c r="I888" i="11" s="1"/>
  <c r="H707" i="11"/>
  <c r="I707" i="11" s="1"/>
  <c r="L706" i="11"/>
  <c r="O1389" i="11"/>
  <c r="L202" i="11"/>
  <c r="H203" i="11"/>
  <c r="I203" i="11" s="1"/>
  <c r="H252" i="11"/>
  <c r="I252" i="11" s="1"/>
  <c r="L251" i="11"/>
  <c r="L754" i="11"/>
  <c r="H755" i="11"/>
  <c r="I755" i="11" s="1"/>
  <c r="H371" i="11"/>
  <c r="I371" i="11" s="1"/>
  <c r="L370" i="11"/>
  <c r="H348" i="11"/>
  <c r="I348" i="11" s="1"/>
  <c r="L347" i="11"/>
  <c r="H551" i="11"/>
  <c r="I551" i="11" s="1"/>
  <c r="L550" i="11"/>
  <c r="H923" i="11"/>
  <c r="I923" i="11" s="1"/>
  <c r="L922" i="11"/>
  <c r="N1221" i="11"/>
  <c r="N1017" i="11"/>
  <c r="O1017" i="11" s="1"/>
  <c r="H899" i="11"/>
  <c r="I899" i="11" s="1"/>
  <c r="L898" i="11"/>
  <c r="L634" i="11"/>
  <c r="H635" i="11"/>
  <c r="I635" i="11" s="1"/>
  <c r="P1329" i="11"/>
  <c r="O1329" i="16" s="1"/>
  <c r="O1281" i="11"/>
  <c r="P1281" i="11" s="1"/>
  <c r="O1281" i="16" s="1"/>
  <c r="L538" i="11"/>
  <c r="H539" i="11"/>
  <c r="I539" i="11" s="1"/>
  <c r="O1473" i="11"/>
  <c r="H647" i="11"/>
  <c r="I647" i="11" s="1"/>
  <c r="L646" i="11"/>
  <c r="H143" i="11"/>
  <c r="I143" i="11" s="1"/>
  <c r="L142" i="11"/>
  <c r="H215" i="11"/>
  <c r="I215" i="11" s="1"/>
  <c r="L214" i="11"/>
  <c r="O1077" i="11"/>
  <c r="P1077" i="11" s="1"/>
  <c r="O1077" i="16" s="1"/>
  <c r="H803" i="11"/>
  <c r="I803" i="11" s="1"/>
  <c r="L802" i="11"/>
  <c r="O1233" i="11"/>
  <c r="P1233" i="11" s="1"/>
  <c r="O1233" i="16" s="1"/>
  <c r="L574" i="11"/>
  <c r="H575" i="11"/>
  <c r="I575" i="11" s="1"/>
  <c r="O1257" i="11"/>
  <c r="P1257" i="11" s="1"/>
  <c r="O1257" i="16" s="1"/>
  <c r="L105" i="11"/>
  <c r="H106" i="11"/>
  <c r="I106" i="11" s="1"/>
  <c r="N1029" i="11"/>
  <c r="O1029" i="11" s="1"/>
  <c r="H863" i="11"/>
  <c r="I863" i="11" s="1"/>
  <c r="L862" i="11"/>
  <c r="H239" i="11"/>
  <c r="I239" i="11" s="1"/>
  <c r="L238" i="11"/>
  <c r="P1497" i="11"/>
  <c r="O1497" i="16" s="1"/>
  <c r="N1113" i="11"/>
  <c r="O1113" i="11" s="1"/>
  <c r="L430" i="11"/>
  <c r="H431" i="11"/>
  <c r="I431" i="11" s="1"/>
  <c r="P1089" i="11"/>
  <c r="O1089" i="16" s="1"/>
  <c r="P1053" i="11"/>
  <c r="O1053" i="16" s="1"/>
  <c r="L406" i="11"/>
  <c r="H407" i="11"/>
  <c r="I407" i="11" s="1"/>
  <c r="O1437" i="11"/>
  <c r="P1437" i="11" s="1"/>
  <c r="O1437" i="16" s="1"/>
  <c r="H119" i="11"/>
  <c r="I119" i="11" s="1"/>
  <c r="L118" i="11"/>
  <c r="L286" i="11"/>
  <c r="H287" i="11"/>
  <c r="I287" i="11" s="1"/>
  <c r="O1125" i="11"/>
  <c r="P1125" i="11" s="1"/>
  <c r="O1125" i="16" s="1"/>
  <c r="L503" i="11"/>
  <c r="H504" i="11"/>
  <c r="I504" i="11" s="1"/>
  <c r="H179" i="11"/>
  <c r="I179" i="11" s="1"/>
  <c r="L178" i="11"/>
  <c r="M1186" i="11"/>
  <c r="I1186" i="16" s="1"/>
  <c r="J1187" i="11"/>
  <c r="K1187" i="11" s="1"/>
  <c r="L658" i="11"/>
  <c r="H659" i="11"/>
  <c r="I659" i="11" s="1"/>
  <c r="M1006" i="11"/>
  <c r="I1006" i="16" s="1"/>
  <c r="J1007" i="11"/>
  <c r="K1007" i="11" s="1"/>
  <c r="L670" i="11"/>
  <c r="H671" i="11"/>
  <c r="I671" i="11" s="1"/>
  <c r="H611" i="11"/>
  <c r="I611" i="11" s="1"/>
  <c r="L610" i="11"/>
  <c r="L358" i="11"/>
  <c r="H359" i="11"/>
  <c r="I359" i="11" s="1"/>
  <c r="L190" i="11"/>
  <c r="H191" i="11"/>
  <c r="I191" i="11" s="1"/>
  <c r="O1269" i="11"/>
  <c r="P1269" i="11" s="1"/>
  <c r="O1269" i="16" s="1"/>
  <c r="H875" i="11"/>
  <c r="I875" i="11" s="1"/>
  <c r="L874" i="11"/>
  <c r="M1030" i="11"/>
  <c r="I1030" i="16" s="1"/>
  <c r="J1031" i="11"/>
  <c r="K1031" i="11" s="1"/>
  <c r="O969" i="11"/>
  <c r="P969" i="11" s="1"/>
  <c r="O969" i="16" s="1"/>
  <c r="P1425" i="11"/>
  <c r="O1425" i="16" s="1"/>
  <c r="M1462" i="11"/>
  <c r="I1462" i="16" s="1"/>
  <c r="J1463" i="11"/>
  <c r="K1463" i="11" s="1"/>
  <c r="L478" i="11"/>
  <c r="H479" i="11"/>
  <c r="I479" i="11" s="1"/>
  <c r="P1149" i="11"/>
  <c r="O1149" i="16" s="1"/>
  <c r="P1101" i="11"/>
  <c r="O1101" i="16" s="1"/>
  <c r="L130" i="11"/>
  <c r="H131" i="11"/>
  <c r="I131" i="11" s="1"/>
  <c r="L765" i="11"/>
  <c r="H766" i="11"/>
  <c r="I766" i="11" s="1"/>
  <c r="N1161" i="11"/>
  <c r="L94" i="11"/>
  <c r="H95" i="11"/>
  <c r="I95" i="11" s="1"/>
  <c r="L454" i="11"/>
  <c r="H455" i="11"/>
  <c r="I455" i="11" s="1"/>
  <c r="H779" i="11"/>
  <c r="I779" i="11" s="1"/>
  <c r="L778" i="11"/>
  <c r="N1185" i="11"/>
  <c r="H935" i="11"/>
  <c r="I935" i="11" s="1"/>
  <c r="L934" i="11"/>
  <c r="N1005" i="11"/>
  <c r="O1005" i="11" s="1"/>
  <c r="O1173" i="11"/>
  <c r="P1173" i="11" s="1"/>
  <c r="O1173" i="16" s="1"/>
  <c r="L681" i="11"/>
  <c r="H682" i="11"/>
  <c r="I682" i="11" s="1"/>
  <c r="H274" i="11"/>
  <c r="I274" i="11" s="1"/>
  <c r="L273" i="11"/>
  <c r="L730" i="11"/>
  <c r="H731" i="11"/>
  <c r="I731" i="11" s="1"/>
  <c r="H839" i="11"/>
  <c r="I839" i="11" s="1"/>
  <c r="L838" i="11"/>
  <c r="L46" i="11"/>
  <c r="H47" i="11"/>
  <c r="I47" i="11" s="1"/>
  <c r="L742" i="11"/>
  <c r="H743" i="11"/>
  <c r="I743" i="11" s="1"/>
  <c r="P1209" i="11"/>
  <c r="O1209" i="16" s="1"/>
  <c r="H815" i="11"/>
  <c r="I815" i="11" s="1"/>
  <c r="L814" i="11"/>
  <c r="M1162" i="11"/>
  <c r="I1162" i="16" s="1"/>
  <c r="J1163" i="11"/>
  <c r="K1163" i="11" s="1"/>
  <c r="L586" i="11"/>
  <c r="H587" i="11"/>
  <c r="I587" i="11" s="1"/>
  <c r="M1198" i="11"/>
  <c r="I1198" i="16" s="1"/>
  <c r="J1199" i="11"/>
  <c r="K1199" i="11" s="1"/>
  <c r="L562" i="11"/>
  <c r="H563" i="11"/>
  <c r="I563" i="11" s="1"/>
  <c r="L622" i="11"/>
  <c r="H623" i="11"/>
  <c r="I623" i="11" s="1"/>
  <c r="H23" i="11"/>
  <c r="I23" i="11" s="1"/>
  <c r="L22" i="11"/>
  <c r="N1137" i="11"/>
  <c r="O1137" i="11" s="1"/>
  <c r="L334" i="11"/>
  <c r="H335" i="11"/>
  <c r="I335" i="11" s="1"/>
  <c r="L226" i="11"/>
  <c r="H227" i="11"/>
  <c r="I227" i="11" s="1"/>
  <c r="L442" i="11"/>
  <c r="H443" i="11"/>
  <c r="I443" i="11" s="1"/>
  <c r="H515" i="11"/>
  <c r="I515" i="11" s="1"/>
  <c r="L514" i="11"/>
  <c r="J972" i="11"/>
  <c r="K972" i="11" s="1"/>
  <c r="M971" i="11"/>
  <c r="I971" i="16" s="1"/>
  <c r="N1126" i="11"/>
  <c r="N970" i="11"/>
  <c r="N1150" i="11"/>
  <c r="M1283" i="11"/>
  <c r="I1283" i="16" s="1"/>
  <c r="J1284" i="11"/>
  <c r="K1284" i="11" s="1"/>
  <c r="M1391" i="11"/>
  <c r="I1391" i="16" s="1"/>
  <c r="J1392" i="11"/>
  <c r="K1392" i="11" s="1"/>
  <c r="M1235" i="11"/>
  <c r="I1235" i="16" s="1"/>
  <c r="J1236" i="11"/>
  <c r="K1236" i="11" s="1"/>
  <c r="M1259" i="11"/>
  <c r="I1259" i="16" s="1"/>
  <c r="J1260" i="11"/>
  <c r="K1260" i="11" s="1"/>
  <c r="N1174" i="11"/>
  <c r="M1091" i="11"/>
  <c r="I1091" i="16" s="1"/>
  <c r="J1092" i="11"/>
  <c r="K1092" i="11" s="1"/>
  <c r="M1439" i="11"/>
  <c r="I1439" i="16" s="1"/>
  <c r="J1440" i="11"/>
  <c r="K1440" i="11" s="1"/>
  <c r="M1427" i="11"/>
  <c r="I1427" i="16" s="1"/>
  <c r="J1428" i="11"/>
  <c r="K1428" i="11" s="1"/>
  <c r="M1079" i="11"/>
  <c r="I1079" i="16" s="1"/>
  <c r="J1080" i="11"/>
  <c r="K1080" i="11" s="1"/>
  <c r="N1234" i="11"/>
  <c r="O1234" i="11" s="1"/>
  <c r="N1258" i="11"/>
  <c r="O1258" i="11" s="1"/>
  <c r="J1176" i="11"/>
  <c r="K1176" i="11" s="1"/>
  <c r="M1175" i="11"/>
  <c r="I1175" i="16" s="1"/>
  <c r="N1090" i="11"/>
  <c r="O1090" i="11" s="1"/>
  <c r="N1438" i="11"/>
  <c r="O1438" i="11" s="1"/>
  <c r="N1426" i="11"/>
  <c r="N1078" i="11"/>
  <c r="O1078" i="11" s="1"/>
  <c r="N1282" i="11"/>
  <c r="M1499" i="11"/>
  <c r="I1499" i="16" s="1"/>
  <c r="J1500" i="11"/>
  <c r="K1500" i="11" s="1"/>
  <c r="M1055" i="11"/>
  <c r="I1055" i="16" s="1"/>
  <c r="J1056" i="11"/>
  <c r="K1056" i="11" s="1"/>
  <c r="M1475" i="11"/>
  <c r="I1475" i="16" s="1"/>
  <c r="J1476" i="11"/>
  <c r="K1476" i="11" s="1"/>
  <c r="N1498" i="11"/>
  <c r="O1498" i="11" s="1"/>
  <c r="N1054" i="11"/>
  <c r="O1054" i="11" s="1"/>
  <c r="N1474" i="11"/>
  <c r="J1128" i="11"/>
  <c r="K1128" i="11" s="1"/>
  <c r="M1127" i="11"/>
  <c r="I1127" i="16" s="1"/>
  <c r="J1152" i="11"/>
  <c r="K1152" i="11" s="1"/>
  <c r="M1151" i="11"/>
  <c r="I1151" i="16" s="1"/>
  <c r="M1043" i="11"/>
  <c r="I1043" i="16" s="1"/>
  <c r="J1044" i="11"/>
  <c r="K1044" i="11" s="1"/>
  <c r="M1271" i="11"/>
  <c r="I1271" i="16" s="1"/>
  <c r="J1272" i="11"/>
  <c r="K1272" i="11" s="1"/>
  <c r="M1451" i="11"/>
  <c r="I1451" i="16" s="1"/>
  <c r="J1452" i="11"/>
  <c r="K1452" i="11" s="1"/>
  <c r="M1211" i="11"/>
  <c r="I1211" i="16" s="1"/>
  <c r="J1212" i="11"/>
  <c r="K1212" i="11" s="1"/>
  <c r="M1103" i="11"/>
  <c r="I1103" i="16" s="1"/>
  <c r="J1104" i="11"/>
  <c r="K1104" i="11" s="1"/>
  <c r="M1331" i="11"/>
  <c r="I1331" i="16" s="1"/>
  <c r="J1332" i="11"/>
  <c r="K1332" i="11" s="1"/>
  <c r="N1390" i="11"/>
  <c r="N1042" i="11"/>
  <c r="N1270" i="11"/>
  <c r="O1270" i="11" s="1"/>
  <c r="N1450" i="11"/>
  <c r="O1450" i="11" s="1"/>
  <c r="N1210" i="11"/>
  <c r="N1102" i="11"/>
  <c r="N1330" i="11"/>
  <c r="O1330" i="11" s="1"/>
  <c r="B70" i="24"/>
  <c r="Q1112" i="16" l="1"/>
  <c r="R1112" i="16"/>
  <c r="S1112" i="16"/>
  <c r="R463" i="16"/>
  <c r="S463" i="16"/>
  <c r="Q463" i="16"/>
  <c r="R775" i="16"/>
  <c r="S775" i="16"/>
  <c r="Q775" i="16"/>
  <c r="Q919" i="16"/>
  <c r="R919" i="16"/>
  <c r="S919" i="16"/>
  <c r="R655" i="16"/>
  <c r="S655" i="16"/>
  <c r="Q655" i="16"/>
  <c r="Q619" i="16"/>
  <c r="S619" i="16"/>
  <c r="R619" i="16"/>
  <c r="Q1124" i="16"/>
  <c r="R1124" i="16"/>
  <c r="S1124" i="16"/>
  <c r="Q547" i="16"/>
  <c r="S547" i="16"/>
  <c r="R547" i="16"/>
  <c r="Q523" i="16"/>
  <c r="S523" i="16"/>
  <c r="R523" i="16"/>
  <c r="Q1376" i="16"/>
  <c r="R1376" i="16"/>
  <c r="S1376" i="16"/>
  <c r="Q175" i="16"/>
  <c r="R175" i="16"/>
  <c r="S175" i="16"/>
  <c r="Q391" i="16"/>
  <c r="R391" i="16"/>
  <c r="S391" i="16"/>
  <c r="R511" i="16"/>
  <c r="S511" i="16"/>
  <c r="Q511" i="16"/>
  <c r="R980" i="16"/>
  <c r="S980" i="16"/>
  <c r="Q980" i="16"/>
  <c r="Q271" i="16"/>
  <c r="R271" i="16"/>
  <c r="S271" i="16"/>
  <c r="R799" i="16"/>
  <c r="S799" i="16"/>
  <c r="Q799" i="16"/>
  <c r="R535" i="16"/>
  <c r="S535" i="16"/>
  <c r="Q535" i="16"/>
  <c r="Q1232" i="16"/>
  <c r="R1232" i="16"/>
  <c r="S1232" i="16"/>
  <c r="Q895" i="16"/>
  <c r="R895" i="16"/>
  <c r="S895" i="16"/>
  <c r="R607" i="16"/>
  <c r="S607" i="16"/>
  <c r="Q607" i="16"/>
  <c r="R703" i="16"/>
  <c r="S703" i="16"/>
  <c r="Q703" i="16"/>
  <c r="Q1316" i="16"/>
  <c r="R1316" i="16"/>
  <c r="S1316" i="16"/>
  <c r="Q1304" i="16"/>
  <c r="R1304" i="16"/>
  <c r="S1304" i="16"/>
  <c r="Q992" i="16"/>
  <c r="R992" i="16"/>
  <c r="S992" i="16"/>
  <c r="U90" i="22" s="1"/>
  <c r="X90" i="22" s="1"/>
  <c r="R679" i="16"/>
  <c r="S679" i="16"/>
  <c r="Q679" i="16"/>
  <c r="Q1412" i="16"/>
  <c r="R1412" i="16"/>
  <c r="S1412" i="16"/>
  <c r="U125" i="22" s="1"/>
  <c r="X125" i="22" s="1"/>
  <c r="Q499" i="16"/>
  <c r="S499" i="16"/>
  <c r="R499" i="16"/>
  <c r="Q1496" i="16"/>
  <c r="R1496" i="16"/>
  <c r="S1496" i="16"/>
  <c r="Q1292" i="16"/>
  <c r="R1292" i="16"/>
  <c r="S1292" i="16"/>
  <c r="Q1532" i="16"/>
  <c r="R1532" i="16"/>
  <c r="S1532" i="16"/>
  <c r="Q643" i="16"/>
  <c r="S643" i="16"/>
  <c r="R643" i="16"/>
  <c r="Q1076" i="16"/>
  <c r="R1076" i="16"/>
  <c r="S1076" i="16"/>
  <c r="Q715" i="16"/>
  <c r="R715" i="16"/>
  <c r="S715" i="16"/>
  <c r="Q1460" i="16"/>
  <c r="R1460" i="16"/>
  <c r="S1460" i="16"/>
  <c r="Q283" i="16"/>
  <c r="S283" i="16"/>
  <c r="R283" i="16"/>
  <c r="Q943" i="16"/>
  <c r="R943" i="16"/>
  <c r="S943" i="16"/>
  <c r="Q907" i="16"/>
  <c r="R907" i="16"/>
  <c r="S907" i="16"/>
  <c r="Q811" i="16"/>
  <c r="R811" i="16"/>
  <c r="S811" i="16"/>
  <c r="Q67" i="16"/>
  <c r="R67" i="16"/>
  <c r="S67" i="16"/>
  <c r="R487" i="16"/>
  <c r="S487" i="16"/>
  <c r="Q487" i="16"/>
  <c r="Q1040" i="16"/>
  <c r="R1040" i="16"/>
  <c r="S1040" i="16"/>
  <c r="Q1364" i="16"/>
  <c r="R1364" i="16"/>
  <c r="S1364" i="16"/>
  <c r="U121" i="22" s="1"/>
  <c r="X121" i="22" s="1"/>
  <c r="R751" i="16"/>
  <c r="S751" i="16"/>
  <c r="Q751" i="16"/>
  <c r="Q1148" i="16"/>
  <c r="R1148" i="16"/>
  <c r="S1148" i="16"/>
  <c r="U103" i="22" s="1"/>
  <c r="X103" i="22" s="1"/>
  <c r="Q595" i="16"/>
  <c r="S595" i="16"/>
  <c r="R595" i="16"/>
  <c r="Q883" i="16"/>
  <c r="R883" i="16"/>
  <c r="S883" i="16"/>
  <c r="Q871" i="16"/>
  <c r="R871" i="16"/>
  <c r="S871" i="16"/>
  <c r="Q379" i="16"/>
  <c r="S379" i="16"/>
  <c r="R379" i="16"/>
  <c r="Q415" i="16"/>
  <c r="R415" i="16"/>
  <c r="S415" i="16"/>
  <c r="Q1172" i="16"/>
  <c r="R1172" i="16"/>
  <c r="S1172" i="16"/>
  <c r="Q403" i="16"/>
  <c r="S403" i="16"/>
  <c r="R403" i="16"/>
  <c r="Q1100" i="16"/>
  <c r="R1100" i="16"/>
  <c r="S1100" i="16"/>
  <c r="Q151" i="16"/>
  <c r="R151" i="16"/>
  <c r="S151" i="16"/>
  <c r="Q859" i="16"/>
  <c r="R859" i="16"/>
  <c r="S859" i="16"/>
  <c r="Q1280" i="16"/>
  <c r="R1280" i="16"/>
  <c r="S1280" i="16"/>
  <c r="Q1340" i="16"/>
  <c r="R1340" i="16"/>
  <c r="S1340" i="16"/>
  <c r="Q211" i="16"/>
  <c r="R211" i="16"/>
  <c r="S211" i="16"/>
  <c r="Q259" i="16"/>
  <c r="S259" i="16"/>
  <c r="R259" i="16"/>
  <c r="Q343" i="16"/>
  <c r="R343" i="16"/>
  <c r="S343" i="16"/>
  <c r="Q955" i="16"/>
  <c r="R955" i="16"/>
  <c r="S955" i="16"/>
  <c r="Q91" i="16"/>
  <c r="R91" i="16"/>
  <c r="S91" i="16"/>
  <c r="Q223" i="16"/>
  <c r="R223" i="16"/>
  <c r="S223" i="16"/>
  <c r="Q667" i="16"/>
  <c r="R667" i="16"/>
  <c r="S667" i="16"/>
  <c r="R20" i="16"/>
  <c r="S20" i="16"/>
  <c r="Q20" i="16"/>
  <c r="Q187" i="16"/>
  <c r="R187" i="16"/>
  <c r="S187" i="16"/>
  <c r="Q247" i="16"/>
  <c r="R247" i="16"/>
  <c r="S247" i="16"/>
  <c r="Q103" i="16"/>
  <c r="R103" i="16"/>
  <c r="S103" i="16"/>
  <c r="Q1424" i="16"/>
  <c r="R1424" i="16"/>
  <c r="S1424" i="16"/>
  <c r="Q1088" i="16"/>
  <c r="R1088" i="16"/>
  <c r="S1088" i="16"/>
  <c r="Q1436" i="16"/>
  <c r="R1436" i="16"/>
  <c r="S1436" i="16"/>
  <c r="U127" i="22" s="1"/>
  <c r="X127" i="22" s="1"/>
  <c r="Q1268" i="16"/>
  <c r="R1268" i="16"/>
  <c r="S1268" i="16"/>
  <c r="R1004" i="16"/>
  <c r="S1004" i="16"/>
  <c r="Q1004" i="16"/>
  <c r="Q1484" i="16"/>
  <c r="R1484" i="16"/>
  <c r="S1484" i="16"/>
  <c r="U131" i="22" s="1"/>
  <c r="X131" i="22" s="1"/>
  <c r="R823" i="16"/>
  <c r="S823" i="16"/>
  <c r="Q823" i="16"/>
  <c r="Q439" i="16"/>
  <c r="R439" i="16"/>
  <c r="S439" i="16"/>
  <c r="Q79" i="16"/>
  <c r="R79" i="16"/>
  <c r="S79" i="16"/>
  <c r="Q1472" i="16"/>
  <c r="R1472" i="16"/>
  <c r="S1472" i="16"/>
  <c r="U130" i="22" s="1"/>
  <c r="X130" i="22" s="1"/>
  <c r="Q1508" i="16"/>
  <c r="R1508" i="16"/>
  <c r="S1508" i="16"/>
  <c r="Q1520" i="16"/>
  <c r="R1520" i="16"/>
  <c r="S1520" i="16"/>
  <c r="Q451" i="16"/>
  <c r="S451" i="16"/>
  <c r="R451" i="16"/>
  <c r="Q139" i="16"/>
  <c r="R139" i="16"/>
  <c r="S139" i="16"/>
  <c r="Q367" i="16"/>
  <c r="R367" i="16"/>
  <c r="S367" i="16"/>
  <c r="Q835" i="16"/>
  <c r="R835" i="16"/>
  <c r="S835" i="16"/>
  <c r="Q1016" i="16"/>
  <c r="R1016" i="16"/>
  <c r="S1016" i="16"/>
  <c r="U92" i="22" s="1"/>
  <c r="X92" i="22" s="1"/>
  <c r="Q235" i="16"/>
  <c r="R235" i="16"/>
  <c r="S235" i="16"/>
  <c r="Q1184" i="16"/>
  <c r="R1184" i="16"/>
  <c r="S1184" i="16"/>
  <c r="U106" i="22" s="1"/>
  <c r="X106" i="22" s="1"/>
  <c r="Q127" i="16"/>
  <c r="R127" i="16"/>
  <c r="S127" i="16"/>
  <c r="Q31" i="16"/>
  <c r="R31" i="16"/>
  <c r="S31" i="16"/>
  <c r="Q968" i="16"/>
  <c r="R968" i="16"/>
  <c r="S968" i="16"/>
  <c r="U88" i="22" s="1"/>
  <c r="X88" i="22" s="1"/>
  <c r="Q1244" i="16"/>
  <c r="R1244" i="16"/>
  <c r="S1244" i="16"/>
  <c r="Q847" i="16"/>
  <c r="R847" i="16"/>
  <c r="S847" i="16"/>
  <c r="Q331" i="16"/>
  <c r="S331" i="16"/>
  <c r="R331" i="16"/>
  <c r="Q355" i="16"/>
  <c r="S355" i="16"/>
  <c r="R355" i="16"/>
  <c r="Q1328" i="16"/>
  <c r="R1328" i="16"/>
  <c r="S1328" i="16"/>
  <c r="R583" i="16"/>
  <c r="S583" i="16"/>
  <c r="Q583" i="16"/>
  <c r="Q319" i="16"/>
  <c r="R319" i="16"/>
  <c r="S319" i="16"/>
  <c r="Q163" i="16"/>
  <c r="R163" i="16"/>
  <c r="S163" i="16"/>
  <c r="Q1388" i="16"/>
  <c r="R1388" i="16"/>
  <c r="S1388" i="16"/>
  <c r="U123" i="22" s="1"/>
  <c r="X123" i="22" s="1"/>
  <c r="Q571" i="16"/>
  <c r="S571" i="16"/>
  <c r="R571" i="16"/>
  <c r="R559" i="16"/>
  <c r="S559" i="16"/>
  <c r="Q559" i="16"/>
  <c r="Q43" i="16"/>
  <c r="R43" i="16"/>
  <c r="S43" i="16"/>
  <c r="Q295" i="16"/>
  <c r="R295" i="16"/>
  <c r="S295" i="16"/>
  <c r="Q307" i="16"/>
  <c r="S307" i="16"/>
  <c r="R307" i="16"/>
  <c r="Q1208" i="16"/>
  <c r="R1208" i="16"/>
  <c r="S1208" i="16"/>
  <c r="Q475" i="16"/>
  <c r="S475" i="16"/>
  <c r="R475" i="16"/>
  <c r="Q1400" i="16"/>
  <c r="R1400" i="16"/>
  <c r="S1400" i="16"/>
  <c r="Q115" i="16"/>
  <c r="R115" i="16"/>
  <c r="S115" i="16"/>
  <c r="Q739" i="16"/>
  <c r="R739" i="16"/>
  <c r="S739" i="16"/>
  <c r="Q1448" i="16"/>
  <c r="R1448" i="16"/>
  <c r="S1448" i="16"/>
  <c r="Q787" i="16"/>
  <c r="R787" i="16"/>
  <c r="S787" i="16"/>
  <c r="Q55" i="16"/>
  <c r="R55" i="16"/>
  <c r="S55" i="16"/>
  <c r="Q1160" i="16"/>
  <c r="R1160" i="16"/>
  <c r="S1160" i="16"/>
  <c r="U104" i="22" s="1"/>
  <c r="X104" i="22" s="1"/>
  <c r="Q691" i="16"/>
  <c r="R691" i="16"/>
  <c r="S691" i="16"/>
  <c r="Q1064" i="16"/>
  <c r="R1064" i="16"/>
  <c r="S1064" i="16"/>
  <c r="U96" i="22" s="1"/>
  <c r="X96" i="22" s="1"/>
  <c r="Q1352" i="16"/>
  <c r="R1352" i="16"/>
  <c r="S1352" i="16"/>
  <c r="Q931" i="16"/>
  <c r="R931" i="16"/>
  <c r="S931" i="16"/>
  <c r="R1028" i="16"/>
  <c r="S1028" i="16"/>
  <c r="U93" i="22" s="1"/>
  <c r="X93" i="22" s="1"/>
  <c r="Q1028" i="16"/>
  <c r="Q763" i="16"/>
  <c r="R763" i="16"/>
  <c r="S763" i="16"/>
  <c r="Q1136" i="16"/>
  <c r="R1136" i="16"/>
  <c r="S1136" i="16"/>
  <c r="U102" i="22" s="1"/>
  <c r="X102" i="22" s="1"/>
  <c r="Q199" i="16"/>
  <c r="R199" i="16"/>
  <c r="S199" i="16"/>
  <c r="Q1220" i="16"/>
  <c r="R1220" i="16"/>
  <c r="S1220" i="16"/>
  <c r="Q427" i="16"/>
  <c r="S427" i="16"/>
  <c r="R427" i="16"/>
  <c r="R631" i="16"/>
  <c r="S631" i="16"/>
  <c r="Q631" i="16"/>
  <c r="Q1052" i="16"/>
  <c r="R1052" i="16"/>
  <c r="S1052" i="16"/>
  <c r="R727" i="16"/>
  <c r="S727" i="16"/>
  <c r="Q727" i="16"/>
  <c r="Q1196" i="16"/>
  <c r="R1196" i="16"/>
  <c r="S1196" i="16"/>
  <c r="Q1256" i="16"/>
  <c r="R1256" i="16"/>
  <c r="S1256" i="16"/>
  <c r="U109" i="22"/>
  <c r="X109" i="22" s="1"/>
  <c r="U114" i="22"/>
  <c r="X114" i="22" s="1"/>
  <c r="U101" i="22"/>
  <c r="X101" i="22" s="1"/>
  <c r="U135" i="22"/>
  <c r="X135" i="22" s="1"/>
  <c r="U122" i="22"/>
  <c r="X122" i="22" s="1"/>
  <c r="U133" i="22"/>
  <c r="X133" i="22" s="1"/>
  <c r="U98" i="22"/>
  <c r="X98" i="22" s="1"/>
  <c r="U118" i="22"/>
  <c r="X118" i="22" s="1"/>
  <c r="U116" i="22"/>
  <c r="X116" i="22" s="1"/>
  <c r="U120" i="22"/>
  <c r="X120" i="22" s="1"/>
  <c r="U134" i="22"/>
  <c r="X134" i="22" s="1"/>
  <c r="U91" i="22"/>
  <c r="X91" i="22" s="1"/>
  <c r="U117" i="22"/>
  <c r="X117" i="22" s="1"/>
  <c r="U97" i="22"/>
  <c r="X97" i="22" s="1"/>
  <c r="U105" i="22"/>
  <c r="X105" i="22" s="1"/>
  <c r="U113" i="22"/>
  <c r="X113" i="22" s="1"/>
  <c r="U115" i="22"/>
  <c r="X115" i="22" s="1"/>
  <c r="U112" i="22"/>
  <c r="X112" i="22" s="1"/>
  <c r="U132" i="22"/>
  <c r="X132" i="22" s="1"/>
  <c r="U119" i="22"/>
  <c r="X119" i="22" s="1"/>
  <c r="U128" i="22"/>
  <c r="X128" i="22" s="1"/>
  <c r="U111" i="22"/>
  <c r="X111" i="22" s="1"/>
  <c r="U89" i="22"/>
  <c r="X89" i="22" s="1"/>
  <c r="U99" i="22"/>
  <c r="X99" i="22" s="1"/>
  <c r="U129" i="22"/>
  <c r="X129" i="22" s="1"/>
  <c r="U108" i="22"/>
  <c r="X108" i="22" s="1"/>
  <c r="U94" i="22"/>
  <c r="X94" i="22" s="1"/>
  <c r="U107" i="22"/>
  <c r="X107" i="22" s="1"/>
  <c r="U95" i="22"/>
  <c r="X95" i="22" s="1"/>
  <c r="U124" i="22"/>
  <c r="X124" i="22" s="1"/>
  <c r="U126" i="22"/>
  <c r="X126" i="22" s="1"/>
  <c r="U110" i="22"/>
  <c r="X110" i="22" s="1"/>
  <c r="U100" i="22"/>
  <c r="X100" i="22" s="1"/>
  <c r="I1521" i="16"/>
  <c r="N1521" i="11"/>
  <c r="O1521" i="11" s="1"/>
  <c r="P1521" i="11" s="1"/>
  <c r="O1521" i="16" s="1"/>
  <c r="J1487" i="11"/>
  <c r="K1487" i="11" s="1"/>
  <c r="M1486" i="11"/>
  <c r="J1379" i="11"/>
  <c r="K1379" i="11" s="1"/>
  <c r="M1378" i="11"/>
  <c r="I981" i="16"/>
  <c r="N981" i="11"/>
  <c r="I1293" i="16"/>
  <c r="N1293" i="11"/>
  <c r="I957" i="16"/>
  <c r="N957" i="11"/>
  <c r="O957" i="11" s="1"/>
  <c r="P957" i="11" s="1"/>
  <c r="O957" i="16" s="1"/>
  <c r="I1485" i="16"/>
  <c r="N1485" i="11"/>
  <c r="O1485" i="11" s="1"/>
  <c r="P1485" i="11" s="1"/>
  <c r="O1485" i="16" s="1"/>
  <c r="M1066" i="11"/>
  <c r="J1067" i="11"/>
  <c r="K1067" i="11" s="1"/>
  <c r="I1377" i="16"/>
  <c r="N1377" i="11"/>
  <c r="O1377" i="11" s="1"/>
  <c r="P1377" i="11" s="1"/>
  <c r="O1377" i="16" s="1"/>
  <c r="J983" i="11"/>
  <c r="K983" i="11" s="1"/>
  <c r="M982" i="11"/>
  <c r="M1294" i="11"/>
  <c r="J1295" i="11"/>
  <c r="K1295" i="11" s="1"/>
  <c r="J959" i="11"/>
  <c r="K959" i="11" s="1"/>
  <c r="M958" i="11"/>
  <c r="I1317" i="16"/>
  <c r="N1317" i="11"/>
  <c r="I1509" i="16"/>
  <c r="N1509" i="11"/>
  <c r="I1065" i="16"/>
  <c r="N1065" i="11"/>
  <c r="O1065" i="11" s="1"/>
  <c r="P1065" i="11" s="1"/>
  <c r="O1065" i="16" s="1"/>
  <c r="M994" i="11"/>
  <c r="J995" i="11"/>
  <c r="K995" i="11" s="1"/>
  <c r="M1414" i="11"/>
  <c r="J1415" i="11"/>
  <c r="K1415" i="11" s="1"/>
  <c r="I1353" i="16"/>
  <c r="N1353" i="11"/>
  <c r="M1306" i="11"/>
  <c r="J1307" i="11"/>
  <c r="K1307" i="11" s="1"/>
  <c r="I1365" i="16"/>
  <c r="N1365" i="11"/>
  <c r="M1318" i="11"/>
  <c r="J1319" i="11"/>
  <c r="K1319" i="11" s="1"/>
  <c r="J1511" i="11"/>
  <c r="K1511" i="11" s="1"/>
  <c r="M1510" i="11"/>
  <c r="I1341" i="16"/>
  <c r="N1341" i="11"/>
  <c r="O1341" i="11"/>
  <c r="I993" i="16"/>
  <c r="N993" i="11"/>
  <c r="I1245" i="16"/>
  <c r="N1245" i="11"/>
  <c r="O1245" i="11" s="1"/>
  <c r="P1245" i="11" s="1"/>
  <c r="O1245" i="16" s="1"/>
  <c r="J1367" i="11"/>
  <c r="K1367" i="11" s="1"/>
  <c r="M1366" i="11"/>
  <c r="M1402" i="11"/>
  <c r="J1403" i="11"/>
  <c r="K1403" i="11" s="1"/>
  <c r="M1342" i="11"/>
  <c r="J1343" i="11"/>
  <c r="K1343" i="11" s="1"/>
  <c r="J1523" i="11"/>
  <c r="K1523" i="11" s="1"/>
  <c r="M1522" i="11"/>
  <c r="I1305" i="16"/>
  <c r="N1305" i="11"/>
  <c r="O1305" i="11" s="1"/>
  <c r="P1305" i="11" s="1"/>
  <c r="O1305" i="16" s="1"/>
  <c r="I1413" i="16"/>
  <c r="N1413" i="11"/>
  <c r="O1413" i="11" s="1"/>
  <c r="P1413" i="11" s="1"/>
  <c r="O1413" i="16" s="1"/>
  <c r="M1354" i="11"/>
  <c r="J1355" i="11"/>
  <c r="K1355" i="11" s="1"/>
  <c r="I1401" i="16"/>
  <c r="N1401" i="11"/>
  <c r="M1246" i="11"/>
  <c r="J1247" i="11"/>
  <c r="K1247" i="11" s="1"/>
  <c r="P1078" i="11"/>
  <c r="O1078" i="16" s="1"/>
  <c r="H516" i="11"/>
  <c r="I516" i="11" s="1"/>
  <c r="L515" i="11"/>
  <c r="P1137" i="11"/>
  <c r="O1137" i="16" s="1"/>
  <c r="H816" i="11"/>
  <c r="I816" i="11" s="1"/>
  <c r="L815" i="11"/>
  <c r="L839" i="11"/>
  <c r="H840" i="11"/>
  <c r="I840" i="11" s="1"/>
  <c r="H780" i="11"/>
  <c r="I780" i="11" s="1"/>
  <c r="L779" i="11"/>
  <c r="O1210" i="11"/>
  <c r="P1210" i="11" s="1"/>
  <c r="O1210" i="16" s="1"/>
  <c r="J1464" i="11"/>
  <c r="K1464" i="11" s="1"/>
  <c r="M1463" i="11"/>
  <c r="I1463" i="16" s="1"/>
  <c r="L671" i="11"/>
  <c r="H672" i="11"/>
  <c r="I672" i="11" s="1"/>
  <c r="L119" i="11"/>
  <c r="H120" i="11"/>
  <c r="I120" i="11" s="1"/>
  <c r="H804" i="11"/>
  <c r="I804" i="11" s="1"/>
  <c r="L803" i="11"/>
  <c r="L899" i="11"/>
  <c r="H900" i="11"/>
  <c r="I900" i="11" s="1"/>
  <c r="H924" i="11"/>
  <c r="I924" i="11" s="1"/>
  <c r="L923" i="11"/>
  <c r="L371" i="11"/>
  <c r="H372" i="11"/>
  <c r="I372" i="11" s="1"/>
  <c r="L527" i="11"/>
  <c r="H528" i="11"/>
  <c r="I528" i="11" s="1"/>
  <c r="H300" i="11"/>
  <c r="I300" i="11" s="1"/>
  <c r="L299" i="11"/>
  <c r="H60" i="11"/>
  <c r="I60" i="11" s="1"/>
  <c r="L59" i="11"/>
  <c r="L155" i="11"/>
  <c r="H156" i="11"/>
  <c r="I156" i="11" s="1"/>
  <c r="L312" i="11"/>
  <c r="H313" i="11"/>
  <c r="I313" i="11" s="1"/>
  <c r="N1138" i="11"/>
  <c r="H264" i="11"/>
  <c r="I264" i="11" s="1"/>
  <c r="L263" i="11"/>
  <c r="L743" i="11"/>
  <c r="H744" i="11"/>
  <c r="I744" i="11" s="1"/>
  <c r="N1198" i="11"/>
  <c r="M1007" i="11"/>
  <c r="I1007" i="16" s="1"/>
  <c r="J1008" i="11"/>
  <c r="K1008" i="11" s="1"/>
  <c r="H505" i="11"/>
  <c r="I505" i="11" s="1"/>
  <c r="L504" i="11"/>
  <c r="L407" i="11"/>
  <c r="H408" i="11"/>
  <c r="I408" i="11" s="1"/>
  <c r="O970" i="11"/>
  <c r="P970" i="11" s="1"/>
  <c r="O970" i="16" s="1"/>
  <c r="H552" i="11"/>
  <c r="I552" i="11" s="1"/>
  <c r="L551" i="11"/>
  <c r="L888" i="11"/>
  <c r="H889" i="11"/>
  <c r="I889" i="11" s="1"/>
  <c r="L35" i="11"/>
  <c r="H36" i="11"/>
  <c r="I36" i="11" s="1"/>
  <c r="L419" i="11"/>
  <c r="H420" i="11"/>
  <c r="I420" i="11" s="1"/>
  <c r="H852" i="11"/>
  <c r="I852" i="11" s="1"/>
  <c r="L851" i="11"/>
  <c r="L696" i="11"/>
  <c r="H697" i="11"/>
  <c r="I697" i="11" s="1"/>
  <c r="L82" i="11"/>
  <c r="H83" i="11"/>
  <c r="I83" i="11" s="1"/>
  <c r="M1115" i="11"/>
  <c r="I1115" i="16" s="1"/>
  <c r="J1116" i="11"/>
  <c r="K1116" i="11" s="1"/>
  <c r="M1199" i="11"/>
  <c r="I1199" i="16" s="1"/>
  <c r="J1200" i="11"/>
  <c r="K1200" i="11" s="1"/>
  <c r="P1005" i="11"/>
  <c r="O1005" i="16" s="1"/>
  <c r="L131" i="11"/>
  <c r="H132" i="11"/>
  <c r="I132" i="11" s="1"/>
  <c r="N1462" i="11"/>
  <c r="L191" i="11"/>
  <c r="H192" i="11"/>
  <c r="I192" i="11" s="1"/>
  <c r="L179" i="11"/>
  <c r="H180" i="11"/>
  <c r="I180" i="11" s="1"/>
  <c r="L106" i="11"/>
  <c r="H107" i="11"/>
  <c r="I107" i="11" s="1"/>
  <c r="L539" i="11"/>
  <c r="H540" i="11"/>
  <c r="I540" i="11" s="1"/>
  <c r="L755" i="11"/>
  <c r="H756" i="11"/>
  <c r="I756" i="11" s="1"/>
  <c r="L707" i="11"/>
  <c r="H708" i="11"/>
  <c r="I708" i="11" s="1"/>
  <c r="J1140" i="11"/>
  <c r="K1140" i="11" s="1"/>
  <c r="M1139" i="11"/>
  <c r="I1139" i="16" s="1"/>
  <c r="P1258" i="11"/>
  <c r="O1258" i="16" s="1"/>
  <c r="L227" i="11"/>
  <c r="H228" i="11"/>
  <c r="I228" i="11" s="1"/>
  <c r="H24" i="11"/>
  <c r="I24" i="11" s="1"/>
  <c r="L23" i="11"/>
  <c r="H588" i="11"/>
  <c r="I588" i="11" s="1"/>
  <c r="L587" i="11"/>
  <c r="L95" i="11"/>
  <c r="H96" i="11"/>
  <c r="I96" i="11" s="1"/>
  <c r="L359" i="11"/>
  <c r="H360" i="11"/>
  <c r="I360" i="11" s="1"/>
  <c r="O1006" i="11"/>
  <c r="N1006" i="11"/>
  <c r="L215" i="11"/>
  <c r="H216" i="11"/>
  <c r="I216" i="11" s="1"/>
  <c r="P1017" i="11"/>
  <c r="O1017" i="16" s="1"/>
  <c r="H384" i="11"/>
  <c r="I384" i="11" s="1"/>
  <c r="L383" i="11"/>
  <c r="H948" i="11"/>
  <c r="I948" i="11" s="1"/>
  <c r="L947" i="11"/>
  <c r="N1114" i="11"/>
  <c r="O1114" i="11" s="1"/>
  <c r="H444" i="11"/>
  <c r="I444" i="11" s="1"/>
  <c r="L443" i="11"/>
  <c r="L731" i="11"/>
  <c r="H732" i="11"/>
  <c r="I732" i="11" s="1"/>
  <c r="H456" i="11"/>
  <c r="I456" i="11" s="1"/>
  <c r="L455" i="11"/>
  <c r="P1438" i="11"/>
  <c r="O1438" i="16" s="1"/>
  <c r="P1234" i="11"/>
  <c r="O1234" i="16" s="1"/>
  <c r="L623" i="11"/>
  <c r="H624" i="11"/>
  <c r="I624" i="11" s="1"/>
  <c r="L274" i="11"/>
  <c r="H275" i="11"/>
  <c r="I275" i="11" s="1"/>
  <c r="H936" i="11"/>
  <c r="I936" i="11" s="1"/>
  <c r="L935" i="11"/>
  <c r="J1032" i="11"/>
  <c r="K1032" i="11" s="1"/>
  <c r="M1031" i="11"/>
  <c r="I1031" i="16" s="1"/>
  <c r="H660" i="11"/>
  <c r="I660" i="11" s="1"/>
  <c r="L659" i="11"/>
  <c r="L239" i="11"/>
  <c r="H240" i="11"/>
  <c r="I240" i="11" s="1"/>
  <c r="H576" i="11"/>
  <c r="I576" i="11" s="1"/>
  <c r="L575" i="11"/>
  <c r="L252" i="11"/>
  <c r="H253" i="11"/>
  <c r="I253" i="11" s="1"/>
  <c r="M1019" i="11"/>
  <c r="I1019" i="16" s="1"/>
  <c r="J1020" i="11"/>
  <c r="K1020" i="11" s="1"/>
  <c r="L911" i="11"/>
  <c r="H912" i="11"/>
  <c r="I912" i="11" s="1"/>
  <c r="P1461" i="11"/>
  <c r="O1461" i="16" s="1"/>
  <c r="L719" i="11"/>
  <c r="H720" i="11"/>
  <c r="I720" i="11" s="1"/>
  <c r="P1330" i="11"/>
  <c r="O1330" i="16" s="1"/>
  <c r="P1270" i="11"/>
  <c r="O1270" i="16" s="1"/>
  <c r="M1163" i="11"/>
  <c r="I1163" i="16" s="1"/>
  <c r="J1164" i="11"/>
  <c r="K1164" i="11" s="1"/>
  <c r="H48" i="11"/>
  <c r="I48" i="11" s="1"/>
  <c r="L47" i="11"/>
  <c r="L682" i="11"/>
  <c r="H683" i="11"/>
  <c r="I683" i="11" s="1"/>
  <c r="N1030" i="11"/>
  <c r="O1030" i="11" s="1"/>
  <c r="L287" i="11"/>
  <c r="H288" i="11"/>
  <c r="I288" i="11" s="1"/>
  <c r="H432" i="11"/>
  <c r="I432" i="11" s="1"/>
  <c r="L431" i="11"/>
  <c r="H144" i="11"/>
  <c r="I144" i="11" s="1"/>
  <c r="L143" i="11"/>
  <c r="L635" i="11"/>
  <c r="H636" i="11"/>
  <c r="I636" i="11" s="1"/>
  <c r="L203" i="11"/>
  <c r="H204" i="11"/>
  <c r="I204" i="11" s="1"/>
  <c r="L395" i="11"/>
  <c r="H396" i="11"/>
  <c r="I396" i="11" s="1"/>
  <c r="N1018" i="11"/>
  <c r="O1018" i="11" s="1"/>
  <c r="H491" i="11"/>
  <c r="I491" i="11" s="1"/>
  <c r="L490" i="11"/>
  <c r="H793" i="11"/>
  <c r="I793" i="11" s="1"/>
  <c r="L792" i="11"/>
  <c r="P1450" i="11"/>
  <c r="O1450" i="16" s="1"/>
  <c r="P1054" i="11"/>
  <c r="O1054" i="16" s="1"/>
  <c r="P1498" i="11"/>
  <c r="O1498" i="16" s="1"/>
  <c r="L335" i="11"/>
  <c r="H336" i="11"/>
  <c r="I336" i="11" s="1"/>
  <c r="L563" i="11"/>
  <c r="H564" i="11"/>
  <c r="I564" i="11" s="1"/>
  <c r="N1162" i="11"/>
  <c r="O1162" i="11" s="1"/>
  <c r="O1185" i="11"/>
  <c r="P1185" i="11" s="1"/>
  <c r="O1185" i="16" s="1"/>
  <c r="O1161" i="11"/>
  <c r="P1161" i="11" s="1"/>
  <c r="O1161" i="16" s="1"/>
  <c r="O1282" i="11"/>
  <c r="P1282" i="11" s="1"/>
  <c r="O1282" i="16" s="1"/>
  <c r="H480" i="11"/>
  <c r="I480" i="11" s="1"/>
  <c r="L479" i="11"/>
  <c r="M1187" i="11"/>
  <c r="I1187" i="16" s="1"/>
  <c r="J1188" i="11"/>
  <c r="K1188" i="11" s="1"/>
  <c r="L863" i="11"/>
  <c r="H864" i="11"/>
  <c r="I864" i="11" s="1"/>
  <c r="O1221" i="11"/>
  <c r="P1221" i="11" s="1"/>
  <c r="O1221" i="16" s="1"/>
  <c r="H349" i="11"/>
  <c r="I349" i="11" s="1"/>
  <c r="L348" i="11"/>
  <c r="O1474" i="11"/>
  <c r="P1474" i="11" s="1"/>
  <c r="O1474" i="16" s="1"/>
  <c r="O1150" i="11"/>
  <c r="P1150" i="11" s="1"/>
  <c r="O1150" i="16" s="1"/>
  <c r="M1223" i="11"/>
  <c r="I1223" i="16" s="1"/>
  <c r="J1224" i="11"/>
  <c r="K1224" i="11" s="1"/>
  <c r="H829" i="11"/>
  <c r="I829" i="11" s="1"/>
  <c r="L828" i="11"/>
  <c r="L71" i="11"/>
  <c r="H72" i="11"/>
  <c r="I72" i="11" s="1"/>
  <c r="O1426" i="11"/>
  <c r="P1426" i="11" s="1"/>
  <c r="O1426" i="16" s="1"/>
  <c r="H324" i="11"/>
  <c r="I324" i="11" s="1"/>
  <c r="L323" i="11"/>
  <c r="L167" i="11"/>
  <c r="H168" i="11"/>
  <c r="I168" i="11" s="1"/>
  <c r="P1197" i="11"/>
  <c r="O1197" i="16" s="1"/>
  <c r="P1090" i="11"/>
  <c r="O1090" i="16" s="1"/>
  <c r="P1126" i="11"/>
  <c r="O1126" i="16" s="1"/>
  <c r="O1126" i="11"/>
  <c r="L766" i="11"/>
  <c r="H767" i="11"/>
  <c r="I767" i="11" s="1"/>
  <c r="L875" i="11"/>
  <c r="H876" i="11"/>
  <c r="I876" i="11" s="1"/>
  <c r="L611" i="11"/>
  <c r="H612" i="11"/>
  <c r="I612" i="11" s="1"/>
  <c r="N1186" i="11"/>
  <c r="P1113" i="11"/>
  <c r="O1113" i="16" s="1"/>
  <c r="P1029" i="11"/>
  <c r="O1029" i="16" s="1"/>
  <c r="H648" i="11"/>
  <c r="I648" i="11" s="1"/>
  <c r="L647" i="11"/>
  <c r="O1042" i="11"/>
  <c r="P1042" i="11" s="1"/>
  <c r="O1042" i="16" s="1"/>
  <c r="O1174" i="11"/>
  <c r="P1174" i="11" s="1"/>
  <c r="O1174" i="16" s="1"/>
  <c r="N1222" i="11"/>
  <c r="L600" i="11"/>
  <c r="H601" i="11"/>
  <c r="I601" i="11" s="1"/>
  <c r="O1390" i="11"/>
  <c r="P1390" i="11" s="1"/>
  <c r="O1390" i="16" s="1"/>
  <c r="L467" i="11"/>
  <c r="H468" i="11"/>
  <c r="I468" i="11" s="1"/>
  <c r="O1102" i="11"/>
  <c r="P1102" i="11" s="1"/>
  <c r="O1102" i="16" s="1"/>
  <c r="N1331" i="11"/>
  <c r="O1331" i="11" s="1"/>
  <c r="J1153" i="11"/>
  <c r="K1153" i="11" s="1"/>
  <c r="M1152" i="11"/>
  <c r="I1152" i="16" s="1"/>
  <c r="N1475" i="11"/>
  <c r="J1177" i="11"/>
  <c r="K1177" i="11" s="1"/>
  <c r="M1176" i="11"/>
  <c r="I1176" i="16" s="1"/>
  <c r="M1476" i="11"/>
  <c r="I1476" i="16" s="1"/>
  <c r="J1477" i="11"/>
  <c r="K1477" i="11" s="1"/>
  <c r="M1212" i="11"/>
  <c r="I1212" i="16" s="1"/>
  <c r="J1213" i="11"/>
  <c r="K1213" i="11" s="1"/>
  <c r="M1044" i="11"/>
  <c r="I1044" i="16" s="1"/>
  <c r="J1045" i="11"/>
  <c r="K1045" i="11" s="1"/>
  <c r="N1127" i="11"/>
  <c r="M1056" i="11"/>
  <c r="I1056" i="16" s="1"/>
  <c r="J1057" i="11"/>
  <c r="K1057" i="11" s="1"/>
  <c r="M1428" i="11"/>
  <c r="I1428" i="16" s="1"/>
  <c r="J1429" i="11"/>
  <c r="K1429" i="11" s="1"/>
  <c r="M1092" i="11"/>
  <c r="I1092" i="16" s="1"/>
  <c r="J1093" i="11"/>
  <c r="K1093" i="11" s="1"/>
  <c r="M1260" i="11"/>
  <c r="I1260" i="16" s="1"/>
  <c r="J1261" i="11"/>
  <c r="K1261" i="11" s="1"/>
  <c r="N1175" i="11"/>
  <c r="O1175" i="11" s="1"/>
  <c r="M1272" i="11"/>
  <c r="I1272" i="16" s="1"/>
  <c r="J1273" i="11"/>
  <c r="K1273" i="11" s="1"/>
  <c r="N1211" i="11"/>
  <c r="N1271" i="11"/>
  <c r="N1043" i="11"/>
  <c r="J1129" i="11"/>
  <c r="K1129" i="11" s="1"/>
  <c r="M1128" i="11"/>
  <c r="I1128" i="16" s="1"/>
  <c r="N1055" i="11"/>
  <c r="O1055" i="11" s="1"/>
  <c r="N1427" i="11"/>
  <c r="O1427" i="11" s="1"/>
  <c r="N1091" i="11"/>
  <c r="O1091" i="11" s="1"/>
  <c r="N1259" i="11"/>
  <c r="N1151" i="11"/>
  <c r="O1151" i="11" s="1"/>
  <c r="M1452" i="11"/>
  <c r="I1452" i="16" s="1"/>
  <c r="J1453" i="11"/>
  <c r="K1453" i="11" s="1"/>
  <c r="M1080" i="11"/>
  <c r="I1080" i="16" s="1"/>
  <c r="J1081" i="11"/>
  <c r="K1081" i="11" s="1"/>
  <c r="M1440" i="11"/>
  <c r="I1440" i="16" s="1"/>
  <c r="J1441" i="11"/>
  <c r="K1441" i="11" s="1"/>
  <c r="M1236" i="11"/>
  <c r="I1236" i="16" s="1"/>
  <c r="J1237" i="11"/>
  <c r="K1237" i="11" s="1"/>
  <c r="M1284" i="11"/>
  <c r="I1284" i="16" s="1"/>
  <c r="J1285" i="11"/>
  <c r="K1285" i="11" s="1"/>
  <c r="N971" i="11"/>
  <c r="N1451" i="11"/>
  <c r="N1079" i="11"/>
  <c r="O1079" i="11" s="1"/>
  <c r="N1439" i="11"/>
  <c r="O1439" i="11" s="1"/>
  <c r="N1235" i="11"/>
  <c r="O1235" i="11" s="1"/>
  <c r="N1283" i="11"/>
  <c r="J973" i="11"/>
  <c r="K973" i="11" s="1"/>
  <c r="M972" i="11"/>
  <c r="I972" i="16" s="1"/>
  <c r="M1104" i="11"/>
  <c r="I1104" i="16" s="1"/>
  <c r="J1105" i="11"/>
  <c r="K1105" i="11" s="1"/>
  <c r="M1500" i="11"/>
  <c r="I1500" i="16" s="1"/>
  <c r="J1501" i="11"/>
  <c r="K1501" i="11" s="1"/>
  <c r="M1392" i="11"/>
  <c r="I1392" i="16" s="1"/>
  <c r="J1393" i="11"/>
  <c r="K1393" i="11" s="1"/>
  <c r="M1332" i="11"/>
  <c r="I1332" i="16" s="1"/>
  <c r="J1333" i="11"/>
  <c r="K1333" i="11" s="1"/>
  <c r="N1103" i="11"/>
  <c r="N1499" i="11"/>
  <c r="O1499" i="11" s="1"/>
  <c r="N1391" i="11"/>
  <c r="O1391" i="11" s="1"/>
  <c r="B122" i="24"/>
  <c r="Q248" i="16" l="1"/>
  <c r="R248" i="16"/>
  <c r="S248" i="16"/>
  <c r="Q200" i="16"/>
  <c r="R200" i="16"/>
  <c r="S200" i="16"/>
  <c r="S692" i="16"/>
  <c r="Q692" i="16"/>
  <c r="S65" i="22" s="1"/>
  <c r="V65" i="22" s="1"/>
  <c r="R692" i="16"/>
  <c r="Q296" i="16"/>
  <c r="R296" i="16"/>
  <c r="S296" i="16"/>
  <c r="Q560" i="16"/>
  <c r="R560" i="16"/>
  <c r="S560" i="16"/>
  <c r="Q128" i="16"/>
  <c r="S18" i="22" s="1"/>
  <c r="V18" i="22" s="1"/>
  <c r="R128" i="16"/>
  <c r="S128" i="16"/>
  <c r="Q224" i="16"/>
  <c r="R224" i="16"/>
  <c r="S224" i="16"/>
  <c r="R956" i="16"/>
  <c r="S956" i="16"/>
  <c r="Q956" i="16"/>
  <c r="Q260" i="16"/>
  <c r="R260" i="16"/>
  <c r="S260" i="16"/>
  <c r="Q416" i="16"/>
  <c r="R416" i="16"/>
  <c r="S416" i="16"/>
  <c r="Q872" i="16"/>
  <c r="R872" i="16"/>
  <c r="S872" i="16"/>
  <c r="S596" i="16"/>
  <c r="Q596" i="16"/>
  <c r="R596" i="16"/>
  <c r="S500" i="16"/>
  <c r="Q500" i="16"/>
  <c r="R500" i="16"/>
  <c r="Q608" i="16"/>
  <c r="S58" i="22" s="1"/>
  <c r="V58" i="22" s="1"/>
  <c r="R608" i="16"/>
  <c r="S608" i="16"/>
  <c r="Q656" i="16"/>
  <c r="R656" i="16"/>
  <c r="S656" i="16"/>
  <c r="Q776" i="16"/>
  <c r="R776" i="16"/>
  <c r="S776" i="16"/>
  <c r="Q488" i="16"/>
  <c r="R488" i="16"/>
  <c r="S488" i="16"/>
  <c r="Q944" i="16"/>
  <c r="R944" i="16"/>
  <c r="S944" i="16"/>
  <c r="S740" i="16"/>
  <c r="Q740" i="16"/>
  <c r="R740" i="16"/>
  <c r="Q356" i="16"/>
  <c r="R356" i="16"/>
  <c r="S356" i="16"/>
  <c r="Q848" i="16"/>
  <c r="R848" i="16"/>
  <c r="S848" i="16"/>
  <c r="Q368" i="16"/>
  <c r="S38" i="22" s="1"/>
  <c r="V38" i="22" s="1"/>
  <c r="R368" i="16"/>
  <c r="S368" i="16"/>
  <c r="Q452" i="16"/>
  <c r="R452" i="16"/>
  <c r="S452" i="16"/>
  <c r="Q152" i="16"/>
  <c r="R152" i="16"/>
  <c r="S152" i="16"/>
  <c r="Q512" i="16"/>
  <c r="R512" i="16"/>
  <c r="S512" i="16"/>
  <c r="Q176" i="16"/>
  <c r="R176" i="16"/>
  <c r="S176" i="16"/>
  <c r="Q428" i="16"/>
  <c r="R428" i="16"/>
  <c r="S428" i="16"/>
  <c r="Q404" i="16"/>
  <c r="R404" i="16"/>
  <c r="S404" i="16"/>
  <c r="S788" i="16"/>
  <c r="Q788" i="16"/>
  <c r="R788" i="16"/>
  <c r="R164" i="16"/>
  <c r="S164" i="16"/>
  <c r="Q164" i="16"/>
  <c r="Q584" i="16"/>
  <c r="R584" i="16"/>
  <c r="S584" i="16"/>
  <c r="Q440" i="16"/>
  <c r="R440" i="16"/>
  <c r="S440" i="16"/>
  <c r="S644" i="16"/>
  <c r="Q644" i="16"/>
  <c r="R644" i="16"/>
  <c r="Q536" i="16"/>
  <c r="R536" i="16"/>
  <c r="S536" i="16"/>
  <c r="Q272" i="16"/>
  <c r="R272" i="16"/>
  <c r="S272" i="16"/>
  <c r="S812" i="16"/>
  <c r="Q812" i="16"/>
  <c r="R812" i="16"/>
  <c r="S524" i="16"/>
  <c r="Q524" i="16"/>
  <c r="R524" i="16"/>
  <c r="Q308" i="16"/>
  <c r="S33" i="22" s="1"/>
  <c r="V33" i="22" s="1"/>
  <c r="R308" i="16"/>
  <c r="S308" i="16"/>
  <c r="R44" i="16"/>
  <c r="S44" i="16"/>
  <c r="Q44" i="16"/>
  <c r="S572" i="16"/>
  <c r="Q572" i="16"/>
  <c r="R572" i="16"/>
  <c r="Q32" i="16"/>
  <c r="R32" i="16"/>
  <c r="S32" i="16"/>
  <c r="S668" i="16"/>
  <c r="Q668" i="16"/>
  <c r="R668" i="16"/>
  <c r="R92" i="16"/>
  <c r="S92" i="16"/>
  <c r="Q92" i="16"/>
  <c r="Q344" i="16"/>
  <c r="R344" i="16"/>
  <c r="S344" i="16"/>
  <c r="R212" i="16"/>
  <c r="S212" i="16"/>
  <c r="Q212" i="16"/>
  <c r="Q380" i="16"/>
  <c r="S39" i="22" s="1"/>
  <c r="V39" i="22" s="1"/>
  <c r="R380" i="16"/>
  <c r="S380" i="16"/>
  <c r="R884" i="16"/>
  <c r="S884" i="16"/>
  <c r="Q884" i="16"/>
  <c r="S716" i="16"/>
  <c r="Q716" i="16"/>
  <c r="R716" i="16"/>
  <c r="Q704" i="16"/>
  <c r="R704" i="16"/>
  <c r="S704" i="16"/>
  <c r="Q896" i="16"/>
  <c r="R896" i="16"/>
  <c r="S896" i="16"/>
  <c r="S620" i="16"/>
  <c r="Q620" i="16"/>
  <c r="S59" i="22" s="1"/>
  <c r="V59" i="22" s="1"/>
  <c r="R620" i="16"/>
  <c r="Q920" i="16"/>
  <c r="R920" i="16"/>
  <c r="S920" i="16"/>
  <c r="Q464" i="16"/>
  <c r="R464" i="16"/>
  <c r="S464" i="16"/>
  <c r="Q632" i="16"/>
  <c r="S60" i="22" s="1"/>
  <c r="V60" i="22" s="1"/>
  <c r="R632" i="16"/>
  <c r="S632" i="16"/>
  <c r="S476" i="16"/>
  <c r="Q476" i="16"/>
  <c r="R476" i="16"/>
  <c r="Q104" i="16"/>
  <c r="R104" i="16"/>
  <c r="S104" i="16"/>
  <c r="R188" i="16"/>
  <c r="S188" i="16"/>
  <c r="Q188" i="16"/>
  <c r="R68" i="16"/>
  <c r="S68" i="16"/>
  <c r="Q68" i="16"/>
  <c r="R908" i="16"/>
  <c r="S908" i="16"/>
  <c r="Q908" i="16"/>
  <c r="Q284" i="16"/>
  <c r="R284" i="16"/>
  <c r="S284" i="16"/>
  <c r="S548" i="16"/>
  <c r="Q548" i="16"/>
  <c r="R548" i="16"/>
  <c r="Q728" i="16"/>
  <c r="S68" i="22" s="1"/>
  <c r="V68" i="22" s="1"/>
  <c r="R728" i="16"/>
  <c r="S728" i="16"/>
  <c r="R932" i="16"/>
  <c r="S932" i="16"/>
  <c r="Q932" i="16"/>
  <c r="R116" i="16"/>
  <c r="S116" i="16"/>
  <c r="Q116" i="16"/>
  <c r="S17" i="22" s="1"/>
  <c r="V17" i="22" s="1"/>
  <c r="Q332" i="16"/>
  <c r="R332" i="16"/>
  <c r="S332" i="16"/>
  <c r="R836" i="16"/>
  <c r="S836" i="16"/>
  <c r="Q836" i="16"/>
  <c r="R140" i="16"/>
  <c r="S140" i="16"/>
  <c r="Q140" i="16"/>
  <c r="R860" i="16"/>
  <c r="S860" i="16"/>
  <c r="Q860" i="16"/>
  <c r="S108" i="22"/>
  <c r="V108" i="22" s="1"/>
  <c r="S102" i="22"/>
  <c r="V102" i="22" s="1"/>
  <c r="S121" i="22"/>
  <c r="V121" i="22" s="1"/>
  <c r="S96" i="22"/>
  <c r="V96" i="22" s="1"/>
  <c r="S125" i="22"/>
  <c r="V125" i="22" s="1"/>
  <c r="S119" i="22"/>
  <c r="V119" i="22" s="1"/>
  <c r="S115" i="22"/>
  <c r="V115" i="22" s="1"/>
  <c r="S116" i="22"/>
  <c r="V116" i="22" s="1"/>
  <c r="S89" i="22"/>
  <c r="V89" i="22" s="1"/>
  <c r="S129" i="22"/>
  <c r="V129" i="22" s="1"/>
  <c r="S72" i="22"/>
  <c r="V72" i="22" s="1"/>
  <c r="S69" i="22"/>
  <c r="V69" i="22" s="1"/>
  <c r="S113" i="22"/>
  <c r="V113" i="22" s="1"/>
  <c r="S110" i="22"/>
  <c r="V110" i="22" s="1"/>
  <c r="S101" i="22"/>
  <c r="V101" i="22" s="1"/>
  <c r="S127" i="22"/>
  <c r="V127" i="22" s="1"/>
  <c r="S131" i="22"/>
  <c r="V131" i="22" s="1"/>
  <c r="S99" i="22"/>
  <c r="V99" i="22" s="1"/>
  <c r="S45" i="22"/>
  <c r="V45" i="22" s="1"/>
  <c r="S87" i="22"/>
  <c r="V87" i="22" s="1"/>
  <c r="S122" i="22"/>
  <c r="V122" i="22" s="1"/>
  <c r="S78" i="22"/>
  <c r="V78" i="22" s="1"/>
  <c r="S95" i="22"/>
  <c r="V95" i="22" s="1"/>
  <c r="S117" i="22"/>
  <c r="V117" i="22" s="1"/>
  <c r="S91" i="22"/>
  <c r="V91" i="22" s="1"/>
  <c r="S85" i="22"/>
  <c r="V85" i="22" s="1"/>
  <c r="S16" i="22"/>
  <c r="V16" i="22" s="1"/>
  <c r="S123" i="22"/>
  <c r="V123" i="22" s="1"/>
  <c r="S47" i="22"/>
  <c r="V47" i="22" s="1"/>
  <c r="S106" i="22"/>
  <c r="V106" i="22" s="1"/>
  <c r="S105" i="22"/>
  <c r="V105" i="22" s="1"/>
  <c r="S111" i="22"/>
  <c r="V111" i="22" s="1"/>
  <c r="S109" i="22"/>
  <c r="V109" i="22" s="1"/>
  <c r="S130" i="22"/>
  <c r="V130" i="22" s="1"/>
  <c r="S86" i="22"/>
  <c r="V86" i="22" s="1"/>
  <c r="S114" i="22"/>
  <c r="V114" i="22" s="1"/>
  <c r="S26" i="22"/>
  <c r="V26" i="22" s="1"/>
  <c r="S88" i="22"/>
  <c r="V88" i="22" s="1"/>
  <c r="S81" i="22"/>
  <c r="V81" i="22" s="1"/>
  <c r="S120" i="22"/>
  <c r="V120" i="22" s="1"/>
  <c r="S93" i="22"/>
  <c r="V93" i="22" s="1"/>
  <c r="S15" i="22"/>
  <c r="V15" i="22" s="1"/>
  <c r="S118" i="22"/>
  <c r="V118" i="22" s="1"/>
  <c r="S24" i="22"/>
  <c r="V24" i="22" s="1"/>
  <c r="S112" i="22"/>
  <c r="V112" i="22" s="1"/>
  <c r="S46" i="22"/>
  <c r="V46" i="22" s="1"/>
  <c r="S32" i="22"/>
  <c r="V32" i="22" s="1"/>
  <c r="S103" i="22"/>
  <c r="V103" i="22" s="1"/>
  <c r="S79" i="22"/>
  <c r="V79" i="22" s="1"/>
  <c r="S90" i="22"/>
  <c r="V90" i="22" s="1"/>
  <c r="S23" i="22"/>
  <c r="V23" i="22" s="1"/>
  <c r="S55" i="22"/>
  <c r="V55" i="22" s="1"/>
  <c r="S124" i="22"/>
  <c r="V124" i="22" s="1"/>
  <c r="S53" i="22"/>
  <c r="V53" i="22" s="1"/>
  <c r="S49" i="22"/>
  <c r="V49" i="22" s="1"/>
  <c r="S132" i="22"/>
  <c r="V132" i="22" s="1"/>
  <c r="S104" i="22"/>
  <c r="V104" i="22" s="1"/>
  <c r="S84" i="22"/>
  <c r="V84" i="22" s="1"/>
  <c r="S67" i="22"/>
  <c r="V67" i="22" s="1"/>
  <c r="S10" i="22"/>
  <c r="V10" i="22" s="1"/>
  <c r="S75" i="22"/>
  <c r="V75" i="22" s="1"/>
  <c r="S54" i="22"/>
  <c r="V54" i="22" s="1"/>
  <c r="S92" i="22"/>
  <c r="V92" i="22" s="1"/>
  <c r="S22" i="22"/>
  <c r="V22" i="22" s="1"/>
  <c r="S36" i="22"/>
  <c r="V36" i="22" s="1"/>
  <c r="S83" i="22"/>
  <c r="V83" i="22" s="1"/>
  <c r="S28" i="22"/>
  <c r="V28" i="22" s="1"/>
  <c r="S20" i="22"/>
  <c r="V20" i="22" s="1"/>
  <c r="S100" i="22"/>
  <c r="V100" i="22" s="1"/>
  <c r="S29" i="22"/>
  <c r="V29" i="22" s="1"/>
  <c r="S19" i="22"/>
  <c r="V19" i="22" s="1"/>
  <c r="S25" i="22"/>
  <c r="V25" i="22" s="1"/>
  <c r="S56" i="22"/>
  <c r="V56" i="22" s="1"/>
  <c r="S30" i="22"/>
  <c r="V30" i="22" s="1"/>
  <c r="S63" i="22"/>
  <c r="V63" i="22" s="1"/>
  <c r="S44" i="22"/>
  <c r="V44" i="22" s="1"/>
  <c r="S126" i="22"/>
  <c r="V126" i="22" s="1"/>
  <c r="S80" i="22"/>
  <c r="V80" i="22" s="1"/>
  <c r="S42" i="22"/>
  <c r="V42" i="22" s="1"/>
  <c r="S98" i="22"/>
  <c r="V98" i="22" s="1"/>
  <c r="S35" i="22"/>
  <c r="V35" i="22" s="1"/>
  <c r="S13" i="22"/>
  <c r="V13" i="22" s="1"/>
  <c r="S134" i="22"/>
  <c r="V134" i="22" s="1"/>
  <c r="S31" i="22"/>
  <c r="V31" i="22" s="1"/>
  <c r="S128" i="22"/>
  <c r="V128" i="22" s="1"/>
  <c r="S66" i="22"/>
  <c r="V66" i="22" s="1"/>
  <c r="S73" i="22"/>
  <c r="V73" i="22" s="1"/>
  <c r="S107" i="22"/>
  <c r="V107" i="22" s="1"/>
  <c r="S135" i="22"/>
  <c r="V135" i="22" s="1"/>
  <c r="S61" i="22"/>
  <c r="V61" i="22" s="1"/>
  <c r="S77" i="22"/>
  <c r="V77" i="22" s="1"/>
  <c r="S97" i="22"/>
  <c r="V97" i="22" s="1"/>
  <c r="S133" i="22"/>
  <c r="V133" i="22" s="1"/>
  <c r="S48" i="22"/>
  <c r="V48" i="22" s="1"/>
  <c r="S43" i="22"/>
  <c r="V43" i="22" s="1"/>
  <c r="S11" i="22"/>
  <c r="V11" i="22" s="1"/>
  <c r="S41" i="22"/>
  <c r="V41" i="22" s="1"/>
  <c r="S52" i="22"/>
  <c r="V52" i="22" s="1"/>
  <c r="S51" i="22"/>
  <c r="V51" i="22" s="1"/>
  <c r="S94" i="22"/>
  <c r="V94" i="22" s="1"/>
  <c r="S62" i="22"/>
  <c r="V62" i="22" s="1"/>
  <c r="S37" i="22"/>
  <c r="V37" i="22" s="1"/>
  <c r="S21" i="22"/>
  <c r="V21" i="22" s="1"/>
  <c r="S82" i="22"/>
  <c r="V82" i="22" s="1"/>
  <c r="S50" i="22"/>
  <c r="V50" i="22" s="1"/>
  <c r="S57" i="22"/>
  <c r="V57" i="22" s="1"/>
  <c r="Q392" i="16"/>
  <c r="S40" i="22" s="1"/>
  <c r="V40" i="22" s="1"/>
  <c r="R392" i="16"/>
  <c r="S392" i="16"/>
  <c r="S764" i="16"/>
  <c r="Q764" i="16"/>
  <c r="S71" i="22" s="1"/>
  <c r="V71" i="22" s="1"/>
  <c r="R764" i="16"/>
  <c r="Q56" i="16"/>
  <c r="S12" i="22" s="1"/>
  <c r="V12" i="22" s="1"/>
  <c r="R56" i="16"/>
  <c r="S56" i="16"/>
  <c r="Q320" i="16"/>
  <c r="S34" i="22" s="1"/>
  <c r="V34" i="22" s="1"/>
  <c r="R320" i="16"/>
  <c r="S320" i="16"/>
  <c r="R236" i="16"/>
  <c r="Q236" i="16"/>
  <c r="S27" i="22" s="1"/>
  <c r="V27" i="22" s="1"/>
  <c r="S236" i="16"/>
  <c r="Q80" i="16"/>
  <c r="S14" i="22" s="1"/>
  <c r="V14" i="22" s="1"/>
  <c r="R80" i="16"/>
  <c r="S80" i="16"/>
  <c r="Q824" i="16"/>
  <c r="S76" i="22" s="1"/>
  <c r="V76" i="22" s="1"/>
  <c r="R824" i="16"/>
  <c r="S824" i="16"/>
  <c r="Q752" i="16"/>
  <c r="S70" i="22" s="1"/>
  <c r="V70" i="22" s="1"/>
  <c r="R752" i="16"/>
  <c r="S752" i="16"/>
  <c r="Q680" i="16"/>
  <c r="S64" i="22" s="1"/>
  <c r="V64" i="22" s="1"/>
  <c r="R680" i="16"/>
  <c r="S680" i="16"/>
  <c r="Q800" i="16"/>
  <c r="S74" i="22" s="1"/>
  <c r="V74" i="22" s="1"/>
  <c r="R800" i="16"/>
  <c r="S800" i="16"/>
  <c r="M983" i="11"/>
  <c r="J984" i="11"/>
  <c r="K984" i="11" s="1"/>
  <c r="I1402" i="16"/>
  <c r="O1402" i="11"/>
  <c r="N1402" i="11"/>
  <c r="J1368" i="11"/>
  <c r="K1368" i="11" s="1"/>
  <c r="M1367" i="11"/>
  <c r="O1365" i="11"/>
  <c r="P1365" i="11" s="1"/>
  <c r="O1365" i="16" s="1"/>
  <c r="I1066" i="16"/>
  <c r="N1066" i="11"/>
  <c r="I1366" i="16"/>
  <c r="N1366" i="11"/>
  <c r="I1246" i="16"/>
  <c r="N1246" i="11"/>
  <c r="J1524" i="11"/>
  <c r="K1524" i="11" s="1"/>
  <c r="M1523" i="11"/>
  <c r="J1320" i="11"/>
  <c r="K1320" i="11" s="1"/>
  <c r="M1319" i="11"/>
  <c r="I1318" i="16"/>
  <c r="N1318" i="11"/>
  <c r="O1318" i="11" s="1"/>
  <c r="P1318" i="11" s="1"/>
  <c r="O1318" i="16" s="1"/>
  <c r="O1353" i="11"/>
  <c r="P1353" i="11" s="1"/>
  <c r="O1353" i="16" s="1"/>
  <c r="M995" i="11"/>
  <c r="J996" i="11"/>
  <c r="K996" i="11" s="1"/>
  <c r="I958" i="16"/>
  <c r="N958" i="11"/>
  <c r="I1378" i="16"/>
  <c r="N1378" i="11"/>
  <c r="I1354" i="16"/>
  <c r="N1354" i="11"/>
  <c r="O1354" i="11" s="1"/>
  <c r="P1354" i="11" s="1"/>
  <c r="O1354" i="16" s="1"/>
  <c r="P1341" i="11"/>
  <c r="O1341" i="16" s="1"/>
  <c r="J1308" i="11"/>
  <c r="K1308" i="11" s="1"/>
  <c r="M1307" i="11"/>
  <c r="I994" i="16"/>
  <c r="N994" i="11"/>
  <c r="O994" i="11" s="1"/>
  <c r="P994" i="11" s="1"/>
  <c r="O994" i="16" s="1"/>
  <c r="J960" i="11"/>
  <c r="K960" i="11" s="1"/>
  <c r="M959" i="11"/>
  <c r="M1379" i="11"/>
  <c r="J1380" i="11"/>
  <c r="K1380" i="11" s="1"/>
  <c r="O1317" i="11"/>
  <c r="P1317" i="11" s="1"/>
  <c r="O1317" i="16" s="1"/>
  <c r="M1067" i="11"/>
  <c r="J1068" i="11"/>
  <c r="K1068" i="11" s="1"/>
  <c r="O981" i="11"/>
  <c r="P981" i="11" s="1"/>
  <c r="O981" i="16" s="1"/>
  <c r="O1378" i="11"/>
  <c r="P1378" i="11" s="1"/>
  <c r="O1378" i="16" s="1"/>
  <c r="P1114" i="11"/>
  <c r="O1114" i="16" s="1"/>
  <c r="J1344" i="11"/>
  <c r="K1344" i="11" s="1"/>
  <c r="M1343" i="11"/>
  <c r="I1306" i="16"/>
  <c r="N1306" i="11"/>
  <c r="O1306" i="11" s="1"/>
  <c r="P1306" i="11" s="1"/>
  <c r="O1306" i="16" s="1"/>
  <c r="M1415" i="11"/>
  <c r="J1416" i="11"/>
  <c r="K1416" i="11" s="1"/>
  <c r="M1295" i="11"/>
  <c r="J1296" i="11"/>
  <c r="K1296" i="11" s="1"/>
  <c r="O1401" i="11"/>
  <c r="P1401" i="11" s="1"/>
  <c r="O1401" i="16" s="1"/>
  <c r="J1356" i="11"/>
  <c r="K1356" i="11" s="1"/>
  <c r="M1355" i="11"/>
  <c r="I1342" i="16"/>
  <c r="N1342" i="11"/>
  <c r="I1510" i="16"/>
  <c r="N1510" i="11"/>
  <c r="O1510" i="11" s="1"/>
  <c r="P1510" i="11" s="1"/>
  <c r="O1510" i="16" s="1"/>
  <c r="I1414" i="16"/>
  <c r="N1414" i="11"/>
  <c r="O1414" i="11" s="1"/>
  <c r="P1414" i="11" s="1"/>
  <c r="O1414" i="16" s="1"/>
  <c r="I1294" i="16"/>
  <c r="N1294" i="11"/>
  <c r="I1486" i="16"/>
  <c r="N1486" i="11"/>
  <c r="O993" i="11"/>
  <c r="P993" i="11" s="1"/>
  <c r="O993" i="16" s="1"/>
  <c r="O1138" i="11"/>
  <c r="P1138" i="11" s="1"/>
  <c r="O1138" i="16" s="1"/>
  <c r="O1366" i="11"/>
  <c r="P1366" i="11" s="1"/>
  <c r="O1366" i="16" s="1"/>
  <c r="J1248" i="11"/>
  <c r="K1248" i="11" s="1"/>
  <c r="M1247" i="11"/>
  <c r="I1522" i="16"/>
  <c r="N1522" i="11"/>
  <c r="O1522" i="11" s="1"/>
  <c r="P1522" i="11" s="1"/>
  <c r="O1522" i="16" s="1"/>
  <c r="J1404" i="11"/>
  <c r="K1404" i="11" s="1"/>
  <c r="M1403" i="11"/>
  <c r="J1512" i="11"/>
  <c r="K1512" i="11" s="1"/>
  <c r="M1511" i="11"/>
  <c r="O1509" i="11"/>
  <c r="P1509" i="11" s="1"/>
  <c r="O1509" i="16" s="1"/>
  <c r="I982" i="16"/>
  <c r="N982" i="11"/>
  <c r="O982" i="11" s="1"/>
  <c r="P982" i="11" s="1"/>
  <c r="O982" i="16" s="1"/>
  <c r="O1293" i="11"/>
  <c r="P1293" i="11" s="1"/>
  <c r="O1293" i="16" s="1"/>
  <c r="M1487" i="11"/>
  <c r="J1488" i="11"/>
  <c r="K1488" i="11" s="1"/>
  <c r="N1223" i="11"/>
  <c r="L864" i="11"/>
  <c r="H865" i="11"/>
  <c r="I865" i="11" s="1"/>
  <c r="H492" i="11"/>
  <c r="I492" i="11" s="1"/>
  <c r="L491" i="11"/>
  <c r="L636" i="11"/>
  <c r="H637" i="11"/>
  <c r="I637" i="11" s="1"/>
  <c r="L48" i="11"/>
  <c r="H49" i="11"/>
  <c r="I49" i="11" s="1"/>
  <c r="H949" i="11"/>
  <c r="I949" i="11" s="1"/>
  <c r="L948" i="11"/>
  <c r="H25" i="11"/>
  <c r="I25" i="11" s="1"/>
  <c r="L24" i="11"/>
  <c r="L708" i="11"/>
  <c r="H709" i="11"/>
  <c r="I709" i="11" s="1"/>
  <c r="H181" i="11"/>
  <c r="I181" i="11" s="1"/>
  <c r="L180" i="11"/>
  <c r="L672" i="11"/>
  <c r="H673" i="11"/>
  <c r="I673" i="11" s="1"/>
  <c r="H937" i="11"/>
  <c r="I937" i="11" s="1"/>
  <c r="L936" i="11"/>
  <c r="H229" i="11"/>
  <c r="I229" i="11" s="1"/>
  <c r="L228" i="11"/>
  <c r="L601" i="11"/>
  <c r="H602" i="11"/>
  <c r="I602" i="11" s="1"/>
  <c r="L648" i="11"/>
  <c r="H649" i="11"/>
  <c r="I649" i="11" s="1"/>
  <c r="M1188" i="11"/>
  <c r="I1188" i="16" s="1"/>
  <c r="J1189" i="11"/>
  <c r="K1189" i="11" s="1"/>
  <c r="N1163" i="11"/>
  <c r="O1163" i="11" s="1"/>
  <c r="O1271" i="11"/>
  <c r="P1271" i="11" s="1"/>
  <c r="O1271" i="16" s="1"/>
  <c r="L240" i="11"/>
  <c r="H241" i="11"/>
  <c r="I241" i="11" s="1"/>
  <c r="L275" i="11"/>
  <c r="H276" i="11"/>
  <c r="I276" i="11" s="1"/>
  <c r="O1103" i="11"/>
  <c r="P1103" i="11" s="1"/>
  <c r="O1103" i="16" s="1"/>
  <c r="H445" i="11"/>
  <c r="I445" i="11" s="1"/>
  <c r="L444" i="11"/>
  <c r="L384" i="11"/>
  <c r="H385" i="11"/>
  <c r="I385" i="11" s="1"/>
  <c r="H757" i="11"/>
  <c r="I757" i="11" s="1"/>
  <c r="L756" i="11"/>
  <c r="L192" i="11"/>
  <c r="H193" i="11"/>
  <c r="I193" i="11" s="1"/>
  <c r="N1199" i="11"/>
  <c r="O1199" i="11" s="1"/>
  <c r="H506" i="11"/>
  <c r="I506" i="11" s="1"/>
  <c r="L505" i="11"/>
  <c r="H901" i="11"/>
  <c r="I901" i="11" s="1"/>
  <c r="L900" i="11"/>
  <c r="N1463" i="11"/>
  <c r="O1463" i="11" s="1"/>
  <c r="H817" i="11"/>
  <c r="I817" i="11" s="1"/>
  <c r="L816" i="11"/>
  <c r="L324" i="11"/>
  <c r="H325" i="11"/>
  <c r="I325" i="11" s="1"/>
  <c r="H913" i="11"/>
  <c r="I913" i="11" s="1"/>
  <c r="L912" i="11"/>
  <c r="H890" i="11"/>
  <c r="I890" i="11" s="1"/>
  <c r="L889" i="11"/>
  <c r="P1079" i="11"/>
  <c r="O1079" i="16" s="1"/>
  <c r="O1272" i="11"/>
  <c r="L72" i="11"/>
  <c r="H73" i="11"/>
  <c r="I73" i="11" s="1"/>
  <c r="N1187" i="11"/>
  <c r="O1187" i="11" s="1"/>
  <c r="L564" i="11"/>
  <c r="H565" i="11"/>
  <c r="I565" i="11" s="1"/>
  <c r="L396" i="11"/>
  <c r="H397" i="11"/>
  <c r="I397" i="11" s="1"/>
  <c r="O1283" i="11"/>
  <c r="P1283" i="11" s="1"/>
  <c r="O1283" i="16" s="1"/>
  <c r="J1021" i="11"/>
  <c r="K1021" i="11" s="1"/>
  <c r="M1020" i="11"/>
  <c r="I1020" i="16" s="1"/>
  <c r="L96" i="11"/>
  <c r="H97" i="11"/>
  <c r="I97" i="11" s="1"/>
  <c r="J1009" i="11"/>
  <c r="K1009" i="11" s="1"/>
  <c r="M1008" i="11"/>
  <c r="I1008" i="16" s="1"/>
  <c r="H301" i="11"/>
  <c r="I301" i="11" s="1"/>
  <c r="L300" i="11"/>
  <c r="J1465" i="11"/>
  <c r="K1465" i="11" s="1"/>
  <c r="M1464" i="11"/>
  <c r="I1464" i="16" s="1"/>
  <c r="P1162" i="11"/>
  <c r="O1162" i="16" s="1"/>
  <c r="J1165" i="11"/>
  <c r="K1165" i="11" s="1"/>
  <c r="M1164" i="11"/>
  <c r="I1164" i="16" s="1"/>
  <c r="L697" i="11"/>
  <c r="H698" i="11"/>
  <c r="I698" i="11" s="1"/>
  <c r="L60" i="11"/>
  <c r="H61" i="11"/>
  <c r="I61" i="11" s="1"/>
  <c r="P1091" i="11"/>
  <c r="O1091" i="16" s="1"/>
  <c r="L767" i="11"/>
  <c r="H768" i="11"/>
  <c r="I768" i="11" s="1"/>
  <c r="H145" i="11"/>
  <c r="I145" i="11" s="1"/>
  <c r="L144" i="11"/>
  <c r="N1019" i="11"/>
  <c r="H625" i="11"/>
  <c r="I625" i="11" s="1"/>
  <c r="L624" i="11"/>
  <c r="H541" i="11"/>
  <c r="I541" i="11" s="1"/>
  <c r="L540" i="11"/>
  <c r="J1117" i="11"/>
  <c r="K1117" i="11" s="1"/>
  <c r="M1116" i="11"/>
  <c r="I1116" i="16" s="1"/>
  <c r="H853" i="11"/>
  <c r="I853" i="11" s="1"/>
  <c r="L852" i="11"/>
  <c r="L552" i="11"/>
  <c r="H553" i="11"/>
  <c r="I553" i="11" s="1"/>
  <c r="N1007" i="11"/>
  <c r="O1007" i="11" s="1"/>
  <c r="L744" i="11"/>
  <c r="H745" i="11"/>
  <c r="I745" i="11" s="1"/>
  <c r="L313" i="11"/>
  <c r="H314" i="11"/>
  <c r="I314" i="11" s="1"/>
  <c r="H529" i="11"/>
  <c r="I529" i="11" s="1"/>
  <c r="L528" i="11"/>
  <c r="P1030" i="11"/>
  <c r="O1030" i="16" s="1"/>
  <c r="O1043" i="11"/>
  <c r="P1043" i="11" s="1"/>
  <c r="O1043" i="16" s="1"/>
  <c r="M1200" i="11"/>
  <c r="I1200" i="16" s="1"/>
  <c r="J1201" i="11"/>
  <c r="K1201" i="11" s="1"/>
  <c r="H925" i="11"/>
  <c r="I925" i="11" s="1"/>
  <c r="L924" i="11"/>
  <c r="P1235" i="11"/>
  <c r="O1235" i="16" s="1"/>
  <c r="P1331" i="11"/>
  <c r="O1331" i="16" s="1"/>
  <c r="O1222" i="11"/>
  <c r="P1222" i="11" s="1"/>
  <c r="O1222" i="16" s="1"/>
  <c r="L349" i="11"/>
  <c r="H350" i="11"/>
  <c r="I350" i="11" s="1"/>
  <c r="L480" i="11"/>
  <c r="H481" i="11"/>
  <c r="I481" i="11" s="1"/>
  <c r="L336" i="11"/>
  <c r="H337" i="11"/>
  <c r="I337" i="11" s="1"/>
  <c r="L204" i="11"/>
  <c r="H205" i="11"/>
  <c r="I205" i="11" s="1"/>
  <c r="H684" i="11"/>
  <c r="I684" i="11" s="1"/>
  <c r="L683" i="11"/>
  <c r="L660" i="11"/>
  <c r="H661" i="11"/>
  <c r="I661" i="11" s="1"/>
  <c r="H217" i="11"/>
  <c r="I217" i="11" s="1"/>
  <c r="L216" i="11"/>
  <c r="O1462" i="11"/>
  <c r="P1462" i="11" s="1"/>
  <c r="O1462" i="16" s="1"/>
  <c r="O1115" i="11"/>
  <c r="N1115" i="11"/>
  <c r="L420" i="11"/>
  <c r="H421" i="11"/>
  <c r="I421" i="11" s="1"/>
  <c r="H805" i="11"/>
  <c r="I805" i="11" s="1"/>
  <c r="L804" i="11"/>
  <c r="H517" i="11"/>
  <c r="I517" i="11" s="1"/>
  <c r="L516" i="11"/>
  <c r="P1499" i="11"/>
  <c r="O1499" i="16" s="1"/>
  <c r="P1018" i="11"/>
  <c r="O1018" i="16" s="1"/>
  <c r="L360" i="11"/>
  <c r="H361" i="11"/>
  <c r="I361" i="11" s="1"/>
  <c r="P1391" i="11"/>
  <c r="O1391" i="16" s="1"/>
  <c r="P1151" i="11"/>
  <c r="O1151" i="16" s="1"/>
  <c r="P1475" i="11"/>
  <c r="O1475" i="16" s="1"/>
  <c r="O1186" i="11"/>
  <c r="P1186" i="11" s="1"/>
  <c r="O1186" i="16" s="1"/>
  <c r="L168" i="11"/>
  <c r="H169" i="11"/>
  <c r="I169" i="11" s="1"/>
  <c r="L829" i="11"/>
  <c r="H830" i="11"/>
  <c r="I830" i="11" s="1"/>
  <c r="O1127" i="11"/>
  <c r="P1127" i="11" s="1"/>
  <c r="O1127" i="16" s="1"/>
  <c r="H794" i="11"/>
  <c r="I794" i="11" s="1"/>
  <c r="L793" i="11"/>
  <c r="H433" i="11"/>
  <c r="I433" i="11" s="1"/>
  <c r="L432" i="11"/>
  <c r="L720" i="11"/>
  <c r="H721" i="11"/>
  <c r="I721" i="11" s="1"/>
  <c r="L253" i="11"/>
  <c r="H254" i="11"/>
  <c r="I254" i="11" s="1"/>
  <c r="N1031" i="11"/>
  <c r="O1031" i="11" s="1"/>
  <c r="O971" i="11"/>
  <c r="P971" i="11" s="1"/>
  <c r="O971" i="16" s="1"/>
  <c r="O1475" i="11"/>
  <c r="H457" i="11"/>
  <c r="I457" i="11" s="1"/>
  <c r="L456" i="11"/>
  <c r="L588" i="11"/>
  <c r="H589" i="11"/>
  <c r="I589" i="11" s="1"/>
  <c r="N1139" i="11"/>
  <c r="L107" i="11"/>
  <c r="H108" i="11"/>
  <c r="I108" i="11" s="1"/>
  <c r="H133" i="11"/>
  <c r="I133" i="11" s="1"/>
  <c r="L132" i="11"/>
  <c r="L83" i="11"/>
  <c r="H84" i="11"/>
  <c r="I84" i="11" s="1"/>
  <c r="L156" i="11"/>
  <c r="H157" i="11"/>
  <c r="I157" i="11" s="1"/>
  <c r="H373" i="11"/>
  <c r="I373" i="11" s="1"/>
  <c r="L372" i="11"/>
  <c r="L120" i="11"/>
  <c r="H121" i="11"/>
  <c r="I121" i="11" s="1"/>
  <c r="L780" i="11"/>
  <c r="H781" i="11"/>
  <c r="I781" i="11" s="1"/>
  <c r="O1451" i="11"/>
  <c r="P1451" i="11" s="1"/>
  <c r="O1451" i="16" s="1"/>
  <c r="P1175" i="11"/>
  <c r="O1175" i="16" s="1"/>
  <c r="H877" i="11"/>
  <c r="I877" i="11" s="1"/>
  <c r="L876" i="11"/>
  <c r="L576" i="11"/>
  <c r="H577" i="11"/>
  <c r="I577" i="11" s="1"/>
  <c r="L264" i="11"/>
  <c r="H265" i="11"/>
  <c r="I265" i="11" s="1"/>
  <c r="P1439" i="11"/>
  <c r="O1439" i="16" s="1"/>
  <c r="P1427" i="11"/>
  <c r="O1427" i="16" s="1"/>
  <c r="P1055" i="11"/>
  <c r="O1055" i="16" s="1"/>
  <c r="L468" i="11"/>
  <c r="H469" i="11"/>
  <c r="I469" i="11" s="1"/>
  <c r="L612" i="11"/>
  <c r="H613" i="11"/>
  <c r="I613" i="11" s="1"/>
  <c r="M1224" i="11"/>
  <c r="I1224" i="16" s="1"/>
  <c r="J1225" i="11"/>
  <c r="K1225" i="11" s="1"/>
  <c r="O1211" i="11"/>
  <c r="P1211" i="11" s="1"/>
  <c r="O1211" i="16" s="1"/>
  <c r="H289" i="11"/>
  <c r="I289" i="11" s="1"/>
  <c r="L288" i="11"/>
  <c r="J1033" i="11"/>
  <c r="K1033" i="11" s="1"/>
  <c r="M1032" i="11"/>
  <c r="I1032" i="16" s="1"/>
  <c r="L732" i="11"/>
  <c r="H733" i="11"/>
  <c r="I733" i="11" s="1"/>
  <c r="P1006" i="11"/>
  <c r="O1006" i="16" s="1"/>
  <c r="J1141" i="11"/>
  <c r="K1141" i="11" s="1"/>
  <c r="M1140" i="11"/>
  <c r="I1140" i="16" s="1"/>
  <c r="H37" i="11"/>
  <c r="I37" i="11" s="1"/>
  <c r="L36" i="11"/>
  <c r="L408" i="11"/>
  <c r="H409" i="11"/>
  <c r="I409" i="11" s="1"/>
  <c r="O1198" i="11"/>
  <c r="P1198" i="11" s="1"/>
  <c r="O1198" i="16" s="1"/>
  <c r="L840" i="11"/>
  <c r="H841" i="11"/>
  <c r="I841" i="11" s="1"/>
  <c r="O1259" i="11"/>
  <c r="P1259" i="11" s="1"/>
  <c r="O1259" i="16" s="1"/>
  <c r="N1332" i="11"/>
  <c r="O1332" i="11" s="1"/>
  <c r="N1104" i="11"/>
  <c r="J974" i="11"/>
  <c r="K974" i="11" s="1"/>
  <c r="M973" i="11"/>
  <c r="I973" i="16" s="1"/>
  <c r="N1440" i="11"/>
  <c r="N1080" i="11"/>
  <c r="N1260" i="11"/>
  <c r="O1260" i="11" s="1"/>
  <c r="N1428" i="11"/>
  <c r="O1428" i="11" s="1"/>
  <c r="M1429" i="11"/>
  <c r="I1429" i="16" s="1"/>
  <c r="J1430" i="11"/>
  <c r="K1430" i="11" s="1"/>
  <c r="N1128" i="11"/>
  <c r="M1273" i="11"/>
  <c r="I1273" i="16" s="1"/>
  <c r="J1274" i="11"/>
  <c r="K1274" i="11" s="1"/>
  <c r="M1093" i="11"/>
  <c r="I1093" i="16" s="1"/>
  <c r="J1094" i="11"/>
  <c r="K1094" i="11" s="1"/>
  <c r="M1045" i="11"/>
  <c r="I1045" i="16" s="1"/>
  <c r="J1046" i="11"/>
  <c r="K1046" i="11" s="1"/>
  <c r="N1152" i="11"/>
  <c r="O1152" i="11" s="1"/>
  <c r="N972" i="11"/>
  <c r="M1393" i="11"/>
  <c r="I1393" i="16" s="1"/>
  <c r="J1394" i="11"/>
  <c r="K1394" i="11" s="1"/>
  <c r="N1392" i="11"/>
  <c r="O1392" i="11" s="1"/>
  <c r="J1130" i="11"/>
  <c r="K1130" i="11" s="1"/>
  <c r="M1129" i="11"/>
  <c r="I1129" i="16" s="1"/>
  <c r="N1272" i="11"/>
  <c r="N1092" i="11"/>
  <c r="N1044" i="11"/>
  <c r="O1044" i="11" s="1"/>
  <c r="J1154" i="11"/>
  <c r="K1154" i="11" s="1"/>
  <c r="M1153" i="11"/>
  <c r="I1153" i="16" s="1"/>
  <c r="M1261" i="11"/>
  <c r="I1261" i="16" s="1"/>
  <c r="J1262" i="11"/>
  <c r="K1262" i="11" s="1"/>
  <c r="M1285" i="11"/>
  <c r="I1285" i="16" s="1"/>
  <c r="J1286" i="11"/>
  <c r="K1286" i="11" s="1"/>
  <c r="M1237" i="11"/>
  <c r="I1237" i="16" s="1"/>
  <c r="J1238" i="11"/>
  <c r="K1238" i="11" s="1"/>
  <c r="M1453" i="11"/>
  <c r="I1453" i="16" s="1"/>
  <c r="J1454" i="11"/>
  <c r="K1454" i="11" s="1"/>
  <c r="M1213" i="11"/>
  <c r="I1213" i="16" s="1"/>
  <c r="J1214" i="11"/>
  <c r="K1214" i="11" s="1"/>
  <c r="M1477" i="11"/>
  <c r="I1477" i="16" s="1"/>
  <c r="J1478" i="11"/>
  <c r="K1478" i="11" s="1"/>
  <c r="M1105" i="11"/>
  <c r="I1105" i="16" s="1"/>
  <c r="J1106" i="11"/>
  <c r="K1106" i="11" s="1"/>
  <c r="N1284" i="11"/>
  <c r="N1236" i="11"/>
  <c r="N1452" i="11"/>
  <c r="N1212" i="11"/>
  <c r="N1476" i="11"/>
  <c r="M1441" i="11"/>
  <c r="I1441" i="16" s="1"/>
  <c r="J1442" i="11"/>
  <c r="K1442" i="11" s="1"/>
  <c r="M1501" i="11"/>
  <c r="I1501" i="16" s="1"/>
  <c r="J1502" i="11"/>
  <c r="K1502" i="11" s="1"/>
  <c r="M1057" i="11"/>
  <c r="I1057" i="16" s="1"/>
  <c r="J1058" i="11"/>
  <c r="K1058" i="11" s="1"/>
  <c r="N1176" i="11"/>
  <c r="M1333" i="11"/>
  <c r="I1333" i="16" s="1"/>
  <c r="J1334" i="11"/>
  <c r="K1334" i="11" s="1"/>
  <c r="M1081" i="11"/>
  <c r="I1081" i="16" s="1"/>
  <c r="J1082" i="11"/>
  <c r="K1082" i="11" s="1"/>
  <c r="N1500" i="11"/>
  <c r="O1500" i="11" s="1"/>
  <c r="N1056" i="11"/>
  <c r="J1178" i="11"/>
  <c r="K1178" i="11" s="1"/>
  <c r="M1177" i="11"/>
  <c r="I1177" i="16" s="1"/>
  <c r="M984" i="11" l="1"/>
  <c r="J985" i="11"/>
  <c r="K985" i="11" s="1"/>
  <c r="I1247" i="16"/>
  <c r="N1247" i="11"/>
  <c r="I1415" i="16"/>
  <c r="N1415" i="11"/>
  <c r="O1415" i="11" s="1"/>
  <c r="P1415" i="11" s="1"/>
  <c r="O1415" i="16" s="1"/>
  <c r="I959" i="16"/>
  <c r="N959" i="11"/>
  <c r="O959" i="11" s="1"/>
  <c r="P959" i="11" s="1"/>
  <c r="O959" i="16" s="1"/>
  <c r="I1523" i="16"/>
  <c r="N1523" i="11"/>
  <c r="O1523" i="11" s="1"/>
  <c r="I983" i="16"/>
  <c r="N983" i="11"/>
  <c r="M1320" i="11"/>
  <c r="J1321" i="11"/>
  <c r="K1321" i="11" s="1"/>
  <c r="I1511" i="16"/>
  <c r="N1511" i="11"/>
  <c r="J1249" i="11"/>
  <c r="K1249" i="11" s="1"/>
  <c r="M1248" i="11"/>
  <c r="I1355" i="16"/>
  <c r="N1355" i="11"/>
  <c r="O1355" i="11" s="1"/>
  <c r="P1355" i="11" s="1"/>
  <c r="O1355" i="16" s="1"/>
  <c r="J961" i="11"/>
  <c r="K961" i="11" s="1"/>
  <c r="M960" i="11"/>
  <c r="J1525" i="11"/>
  <c r="K1525" i="11" s="1"/>
  <c r="M1524" i="11"/>
  <c r="O1066" i="11"/>
  <c r="P1066" i="11" s="1"/>
  <c r="O1066" i="16" s="1"/>
  <c r="I1367" i="16"/>
  <c r="N1367" i="11"/>
  <c r="O1367" i="11" s="1"/>
  <c r="P1367" i="11" s="1"/>
  <c r="O1367" i="16" s="1"/>
  <c r="M1416" i="11"/>
  <c r="J1417" i="11"/>
  <c r="K1417" i="11" s="1"/>
  <c r="O958" i="11"/>
  <c r="P958" i="11" s="1"/>
  <c r="O958" i="16" s="1"/>
  <c r="M1368" i="11"/>
  <c r="J1369" i="11"/>
  <c r="K1369" i="11" s="1"/>
  <c r="P1187" i="11"/>
  <c r="O1187" i="16" s="1"/>
  <c r="I1403" i="16"/>
  <c r="N1403" i="11"/>
  <c r="O1403" i="11" s="1"/>
  <c r="O1294" i="11"/>
  <c r="P1294" i="11" s="1"/>
  <c r="O1294" i="16" s="1"/>
  <c r="M1296" i="11"/>
  <c r="J1297" i="11"/>
  <c r="K1297" i="11" s="1"/>
  <c r="M1512" i="11"/>
  <c r="J1513" i="11"/>
  <c r="K1513" i="11" s="1"/>
  <c r="I1295" i="16"/>
  <c r="N1295" i="11"/>
  <c r="I1343" i="16"/>
  <c r="N1343" i="11"/>
  <c r="O1343" i="11" s="1"/>
  <c r="P1343" i="11" s="1"/>
  <c r="O1343" i="16" s="1"/>
  <c r="M1068" i="11"/>
  <c r="J1069" i="11"/>
  <c r="K1069" i="11" s="1"/>
  <c r="M996" i="11"/>
  <c r="J997" i="11"/>
  <c r="K997" i="11" s="1"/>
  <c r="P1402" i="11"/>
  <c r="O1402" i="16" s="1"/>
  <c r="O1246" i="11"/>
  <c r="P1246" i="11" s="1"/>
  <c r="O1246" i="16" s="1"/>
  <c r="M1404" i="11"/>
  <c r="J1405" i="11"/>
  <c r="K1405" i="11" s="1"/>
  <c r="M1488" i="11"/>
  <c r="J1489" i="11"/>
  <c r="K1489" i="11" s="1"/>
  <c r="O1342" i="11"/>
  <c r="P1342" i="11" s="1"/>
  <c r="O1342" i="16" s="1"/>
  <c r="M1344" i="11"/>
  <c r="J1345" i="11"/>
  <c r="K1345" i="11" s="1"/>
  <c r="I1067" i="16"/>
  <c r="N1067" i="11"/>
  <c r="I1379" i="16"/>
  <c r="N1379" i="11"/>
  <c r="I1307" i="16"/>
  <c r="N1307" i="11"/>
  <c r="I995" i="16"/>
  <c r="N995" i="11"/>
  <c r="J1357" i="11"/>
  <c r="K1357" i="11" s="1"/>
  <c r="M1356" i="11"/>
  <c r="M1380" i="11"/>
  <c r="J1381" i="11"/>
  <c r="K1381" i="11" s="1"/>
  <c r="I1487" i="16"/>
  <c r="N1487" i="11"/>
  <c r="O1487" i="11" s="1"/>
  <c r="P1487" i="11" s="1"/>
  <c r="O1487" i="16" s="1"/>
  <c r="O1486" i="11"/>
  <c r="P1486" i="11"/>
  <c r="O1486" i="16" s="1"/>
  <c r="M1308" i="11"/>
  <c r="J1309" i="11"/>
  <c r="K1309" i="11" s="1"/>
  <c r="I1319" i="16"/>
  <c r="N1319" i="11"/>
  <c r="L529" i="11"/>
  <c r="H530" i="11"/>
  <c r="I530" i="11" s="1"/>
  <c r="N1032" i="11"/>
  <c r="O1032" i="11" s="1"/>
  <c r="L613" i="11"/>
  <c r="H614" i="11"/>
  <c r="I614" i="11" s="1"/>
  <c r="L265" i="11"/>
  <c r="H266" i="11"/>
  <c r="I266" i="11" s="1"/>
  <c r="L433" i="11"/>
  <c r="H434" i="11"/>
  <c r="I434" i="11" s="1"/>
  <c r="L205" i="11"/>
  <c r="H206" i="11"/>
  <c r="I206" i="11" s="1"/>
  <c r="L768" i="11"/>
  <c r="H769" i="11"/>
  <c r="I769" i="11" s="1"/>
  <c r="M1165" i="11"/>
  <c r="I1165" i="16" s="1"/>
  <c r="J1166" i="11"/>
  <c r="K1166" i="11" s="1"/>
  <c r="L301" i="11"/>
  <c r="H302" i="11"/>
  <c r="I302" i="11" s="1"/>
  <c r="L397" i="11"/>
  <c r="H398" i="11"/>
  <c r="I398" i="11" s="1"/>
  <c r="L890" i="11"/>
  <c r="H891" i="11"/>
  <c r="I891" i="11" s="1"/>
  <c r="H818" i="11"/>
  <c r="I818" i="11" s="1"/>
  <c r="L817" i="11"/>
  <c r="P1199" i="11"/>
  <c r="O1199" i="16" s="1"/>
  <c r="P1163" i="11"/>
  <c r="O1163" i="16" s="1"/>
  <c r="L781" i="11"/>
  <c r="H782" i="11"/>
  <c r="I782" i="11" s="1"/>
  <c r="L541" i="11"/>
  <c r="H542" i="11"/>
  <c r="I542" i="11" s="1"/>
  <c r="N1140" i="11"/>
  <c r="L469" i="11"/>
  <c r="H470" i="11"/>
  <c r="I470" i="11" s="1"/>
  <c r="L577" i="11"/>
  <c r="H578" i="11"/>
  <c r="I578" i="11" s="1"/>
  <c r="O1139" i="11"/>
  <c r="P1139" i="11" s="1"/>
  <c r="O1139" i="16" s="1"/>
  <c r="H795" i="11"/>
  <c r="I795" i="11" s="1"/>
  <c r="L794" i="11"/>
  <c r="H518" i="11"/>
  <c r="I518" i="11" s="1"/>
  <c r="L517" i="11"/>
  <c r="H338" i="11"/>
  <c r="I338" i="11" s="1"/>
  <c r="L337" i="11"/>
  <c r="H926" i="11"/>
  <c r="I926" i="11" s="1"/>
  <c r="L925" i="11"/>
  <c r="H315" i="11"/>
  <c r="I315" i="11" s="1"/>
  <c r="L314" i="11"/>
  <c r="J1010" i="11"/>
  <c r="K1010" i="11" s="1"/>
  <c r="M1009" i="11"/>
  <c r="I1009" i="16" s="1"/>
  <c r="L565" i="11"/>
  <c r="H566" i="11"/>
  <c r="I566" i="11" s="1"/>
  <c r="H914" i="11"/>
  <c r="I914" i="11" s="1"/>
  <c r="L913" i="11"/>
  <c r="L193" i="11"/>
  <c r="H194" i="11"/>
  <c r="I194" i="11" s="1"/>
  <c r="M1189" i="11"/>
  <c r="I1189" i="16" s="1"/>
  <c r="J1190" i="11"/>
  <c r="K1190" i="11" s="1"/>
  <c r="L865" i="11"/>
  <c r="H866" i="11"/>
  <c r="I866" i="11" s="1"/>
  <c r="N1008" i="11"/>
  <c r="O1008" i="11" s="1"/>
  <c r="P1428" i="11"/>
  <c r="O1428" i="16" s="1"/>
  <c r="L841" i="11"/>
  <c r="H842" i="11"/>
  <c r="I842" i="11" s="1"/>
  <c r="J1142" i="11"/>
  <c r="K1142" i="11" s="1"/>
  <c r="M1141" i="11"/>
  <c r="I1141" i="16" s="1"/>
  <c r="L289" i="11"/>
  <c r="H290" i="11"/>
  <c r="I290" i="11" s="1"/>
  <c r="L121" i="11"/>
  <c r="H122" i="11"/>
  <c r="I122" i="11" s="1"/>
  <c r="L84" i="11"/>
  <c r="H85" i="11"/>
  <c r="I85" i="11" s="1"/>
  <c r="H590" i="11"/>
  <c r="I590" i="11" s="1"/>
  <c r="L589" i="11"/>
  <c r="L254" i="11"/>
  <c r="H255" i="11"/>
  <c r="I255" i="11" s="1"/>
  <c r="O1452" i="11"/>
  <c r="P1452" i="11" s="1"/>
  <c r="O1452" i="16" s="1"/>
  <c r="L217" i="11"/>
  <c r="H218" i="11"/>
  <c r="I218" i="11" s="1"/>
  <c r="M1201" i="11"/>
  <c r="I1201" i="16" s="1"/>
  <c r="J1202" i="11"/>
  <c r="K1202" i="11" s="1"/>
  <c r="H626" i="11"/>
  <c r="I626" i="11" s="1"/>
  <c r="L625" i="11"/>
  <c r="L61" i="11"/>
  <c r="H62" i="11"/>
  <c r="I62" i="11" s="1"/>
  <c r="O1104" i="11"/>
  <c r="P1104" i="11" s="1"/>
  <c r="O1104" i="16" s="1"/>
  <c r="L97" i="11"/>
  <c r="H98" i="11"/>
  <c r="I98" i="11" s="1"/>
  <c r="H326" i="11"/>
  <c r="I326" i="11" s="1"/>
  <c r="L325" i="11"/>
  <c r="L276" i="11"/>
  <c r="H277" i="11"/>
  <c r="I277" i="11" s="1"/>
  <c r="N1188" i="11"/>
  <c r="O1188" i="11" s="1"/>
  <c r="H950" i="11"/>
  <c r="I950" i="11" s="1"/>
  <c r="L949" i="11"/>
  <c r="L553" i="11"/>
  <c r="H554" i="11"/>
  <c r="I554" i="11" s="1"/>
  <c r="L673" i="11"/>
  <c r="H674" i="11"/>
  <c r="I674" i="11" s="1"/>
  <c r="P1260" i="11"/>
  <c r="O1260" i="16" s="1"/>
  <c r="O1476" i="11"/>
  <c r="P1476" i="11" s="1"/>
  <c r="O1476" i="16" s="1"/>
  <c r="H831" i="11"/>
  <c r="I831" i="11" s="1"/>
  <c r="L830" i="11"/>
  <c r="O1080" i="11"/>
  <c r="P1080" i="11" s="1"/>
  <c r="O1080" i="16" s="1"/>
  <c r="L361" i="11"/>
  <c r="H362" i="11"/>
  <c r="I362" i="11" s="1"/>
  <c r="H806" i="11"/>
  <c r="I806" i="11" s="1"/>
  <c r="L805" i="11"/>
  <c r="L661" i="11"/>
  <c r="H662" i="11"/>
  <c r="I662" i="11" s="1"/>
  <c r="L481" i="11"/>
  <c r="H482" i="11"/>
  <c r="I482" i="11" s="1"/>
  <c r="N1200" i="11"/>
  <c r="L745" i="11"/>
  <c r="H746" i="11"/>
  <c r="I746" i="11" s="1"/>
  <c r="L853" i="11"/>
  <c r="H854" i="11"/>
  <c r="I854" i="11" s="1"/>
  <c r="H902" i="11"/>
  <c r="I902" i="11" s="1"/>
  <c r="L901" i="11"/>
  <c r="H650" i="11"/>
  <c r="I650" i="11" s="1"/>
  <c r="L649" i="11"/>
  <c r="L49" i="11"/>
  <c r="H50" i="11"/>
  <c r="I50" i="11" s="1"/>
  <c r="J1034" i="11"/>
  <c r="K1034" i="11" s="1"/>
  <c r="M1033" i="11"/>
  <c r="I1033" i="16" s="1"/>
  <c r="L25" i="11"/>
  <c r="H26" i="11"/>
  <c r="I26" i="11" s="1"/>
  <c r="P1500" i="11"/>
  <c r="O1500" i="16" s="1"/>
  <c r="P1392" i="11"/>
  <c r="O1392" i="16" s="1"/>
  <c r="L733" i="11"/>
  <c r="H734" i="11"/>
  <c r="I734" i="11" s="1"/>
  <c r="L877" i="11"/>
  <c r="H878" i="11"/>
  <c r="I878" i="11" s="1"/>
  <c r="H722" i="11"/>
  <c r="I722" i="11" s="1"/>
  <c r="L721" i="11"/>
  <c r="O1440" i="11"/>
  <c r="P1440" i="11" s="1"/>
  <c r="O1440" i="16" s="1"/>
  <c r="L421" i="11"/>
  <c r="H422" i="11"/>
  <c r="I422" i="11" s="1"/>
  <c r="N1116" i="11"/>
  <c r="O1116" i="11" s="1"/>
  <c r="O1019" i="11"/>
  <c r="P1019" i="11" s="1"/>
  <c r="O1019" i="16" s="1"/>
  <c r="O1092" i="11"/>
  <c r="P1092" i="11" s="1"/>
  <c r="O1092" i="16" s="1"/>
  <c r="H699" i="11"/>
  <c r="I699" i="11" s="1"/>
  <c r="L698" i="11"/>
  <c r="N1464" i="11"/>
  <c r="N1020" i="11"/>
  <c r="O1020" i="11" s="1"/>
  <c r="L757" i="11"/>
  <c r="H758" i="11"/>
  <c r="I758" i="11" s="1"/>
  <c r="L241" i="11"/>
  <c r="H242" i="11"/>
  <c r="I242" i="11" s="1"/>
  <c r="O1236" i="11"/>
  <c r="P1236" i="11" s="1"/>
  <c r="O1236" i="16" s="1"/>
  <c r="L229" i="11"/>
  <c r="H230" i="11"/>
  <c r="I230" i="11" s="1"/>
  <c r="H182" i="11"/>
  <c r="I182" i="11" s="1"/>
  <c r="L181" i="11"/>
  <c r="O1223" i="11"/>
  <c r="P1223" i="11" s="1"/>
  <c r="O1223" i="16" s="1"/>
  <c r="P1044" i="11"/>
  <c r="O1044" i="16" s="1"/>
  <c r="P1031" i="11"/>
  <c r="O1031" i="16" s="1"/>
  <c r="P1463" i="11"/>
  <c r="O1463" i="16" s="1"/>
  <c r="H493" i="11"/>
  <c r="I493" i="11" s="1"/>
  <c r="L492" i="11"/>
  <c r="P1272" i="11"/>
  <c r="O1272" i="16" s="1"/>
  <c r="P1152" i="11"/>
  <c r="O1152" i="16" s="1"/>
  <c r="H410" i="11"/>
  <c r="I410" i="11" s="1"/>
  <c r="L409" i="11"/>
  <c r="M1225" i="11"/>
  <c r="I1225" i="16" s="1"/>
  <c r="J1226" i="11"/>
  <c r="K1226" i="11" s="1"/>
  <c r="O1056" i="11"/>
  <c r="P1056" i="11" s="1"/>
  <c r="O1056" i="16" s="1"/>
  <c r="L373" i="11"/>
  <c r="H374" i="11"/>
  <c r="I374" i="11" s="1"/>
  <c r="H134" i="11"/>
  <c r="I134" i="11" s="1"/>
  <c r="L133" i="11"/>
  <c r="L457" i="11"/>
  <c r="H458" i="11"/>
  <c r="I458" i="11" s="1"/>
  <c r="L169" i="11"/>
  <c r="H170" i="11"/>
  <c r="I170" i="11" s="1"/>
  <c r="L350" i="11"/>
  <c r="H351" i="11"/>
  <c r="I351" i="11" s="1"/>
  <c r="J1118" i="11"/>
  <c r="K1118" i="11" s="1"/>
  <c r="M1117" i="11"/>
  <c r="I1117" i="16" s="1"/>
  <c r="J1466" i="11"/>
  <c r="K1466" i="11" s="1"/>
  <c r="M1465" i="11"/>
  <c r="I1465" i="16" s="1"/>
  <c r="J1022" i="11"/>
  <c r="K1022" i="11" s="1"/>
  <c r="M1021" i="11"/>
  <c r="I1021" i="16" s="1"/>
  <c r="H74" i="11"/>
  <c r="I74" i="11" s="1"/>
  <c r="L73" i="11"/>
  <c r="L385" i="11"/>
  <c r="H386" i="11"/>
  <c r="I386" i="11" s="1"/>
  <c r="L602" i="11"/>
  <c r="H603" i="11"/>
  <c r="I603" i="11" s="1"/>
  <c r="O1284" i="11"/>
  <c r="P1284" i="11" s="1"/>
  <c r="O1284" i="16" s="1"/>
  <c r="H710" i="11"/>
  <c r="I710" i="11" s="1"/>
  <c r="L709" i="11"/>
  <c r="H638" i="11"/>
  <c r="I638" i="11" s="1"/>
  <c r="L637" i="11"/>
  <c r="O1176" i="11"/>
  <c r="P1176" i="11" s="1"/>
  <c r="O1176" i="16" s="1"/>
  <c r="L37" i="11"/>
  <c r="H38" i="11"/>
  <c r="I38" i="11" s="1"/>
  <c r="H446" i="11"/>
  <c r="I446" i="11" s="1"/>
  <c r="L445" i="11"/>
  <c r="P1332" i="11"/>
  <c r="O1332" i="16" s="1"/>
  <c r="N1224" i="11"/>
  <c r="O1128" i="11"/>
  <c r="P1128" i="11" s="1"/>
  <c r="O1128" i="16" s="1"/>
  <c r="H158" i="11"/>
  <c r="I158" i="11" s="1"/>
  <c r="L157" i="11"/>
  <c r="L108" i="11"/>
  <c r="H109" i="11"/>
  <c r="I109" i="11" s="1"/>
  <c r="O972" i="11"/>
  <c r="P972" i="11" s="1"/>
  <c r="O972" i="16" s="1"/>
  <c r="P1115" i="11"/>
  <c r="O1115" i="16" s="1"/>
  <c r="L684" i="11"/>
  <c r="H685" i="11"/>
  <c r="I685" i="11" s="1"/>
  <c r="O1212" i="11"/>
  <c r="P1212" i="11" s="1"/>
  <c r="O1212" i="16" s="1"/>
  <c r="P1007" i="11"/>
  <c r="O1007" i="16" s="1"/>
  <c r="L145" i="11"/>
  <c r="H146" i="11"/>
  <c r="I146" i="11" s="1"/>
  <c r="N1164" i="11"/>
  <c r="H507" i="11"/>
  <c r="I507" i="11" s="1"/>
  <c r="L506" i="11"/>
  <c r="H938" i="11"/>
  <c r="I938" i="11" s="1"/>
  <c r="L937" i="11"/>
  <c r="M1082" i="11"/>
  <c r="I1082" i="16" s="1"/>
  <c r="J1083" i="11"/>
  <c r="K1083" i="11" s="1"/>
  <c r="M1058" i="11"/>
  <c r="I1058" i="16" s="1"/>
  <c r="J1059" i="11"/>
  <c r="K1059" i="11" s="1"/>
  <c r="M1106" i="11"/>
  <c r="I1106" i="16" s="1"/>
  <c r="J1107" i="11"/>
  <c r="K1107" i="11" s="1"/>
  <c r="M1454" i="11"/>
  <c r="I1454" i="16" s="1"/>
  <c r="J1455" i="11"/>
  <c r="K1455" i="11" s="1"/>
  <c r="M1286" i="11"/>
  <c r="I1286" i="16" s="1"/>
  <c r="J1287" i="11"/>
  <c r="K1287" i="11" s="1"/>
  <c r="M1394" i="11"/>
  <c r="I1394" i="16" s="1"/>
  <c r="J1395" i="11"/>
  <c r="K1395" i="11" s="1"/>
  <c r="M1274" i="11"/>
  <c r="I1274" i="16" s="1"/>
  <c r="J1275" i="11"/>
  <c r="K1275" i="11" s="1"/>
  <c r="N973" i="11"/>
  <c r="O973" i="11" s="1"/>
  <c r="M1478" i="11"/>
  <c r="I1478" i="16" s="1"/>
  <c r="J1479" i="11"/>
  <c r="K1479" i="11" s="1"/>
  <c r="M1262" i="11"/>
  <c r="I1262" i="16" s="1"/>
  <c r="J1263" i="11"/>
  <c r="K1263" i="11" s="1"/>
  <c r="N1129" i="11"/>
  <c r="O1129" i="11" s="1"/>
  <c r="N1453" i="11"/>
  <c r="N1273" i="11"/>
  <c r="J975" i="11"/>
  <c r="K975" i="11" s="1"/>
  <c r="M974" i="11"/>
  <c r="I974" i="16" s="1"/>
  <c r="N1477" i="11"/>
  <c r="N1261" i="11"/>
  <c r="O1261" i="11" s="1"/>
  <c r="J1131" i="11"/>
  <c r="K1131" i="11" s="1"/>
  <c r="M1130" i="11"/>
  <c r="I1130" i="16" s="1"/>
  <c r="N1057" i="11"/>
  <c r="N1105" i="11"/>
  <c r="O1105" i="11" s="1"/>
  <c r="M1334" i="11"/>
  <c r="I1334" i="16" s="1"/>
  <c r="J1335" i="11"/>
  <c r="K1335" i="11" s="1"/>
  <c r="M1214" i="11"/>
  <c r="I1214" i="16" s="1"/>
  <c r="J1215" i="11"/>
  <c r="K1215" i="11" s="1"/>
  <c r="N1153" i="11"/>
  <c r="M1094" i="11"/>
  <c r="I1094" i="16" s="1"/>
  <c r="J1095" i="11"/>
  <c r="K1095" i="11" s="1"/>
  <c r="N1285" i="11"/>
  <c r="J1179" i="11"/>
  <c r="K1179" i="11" s="1"/>
  <c r="M1178" i="11"/>
  <c r="I1178" i="16" s="1"/>
  <c r="N1333" i="11"/>
  <c r="O1333" i="11" s="1"/>
  <c r="N1213" i="11"/>
  <c r="O1213" i="11" s="1"/>
  <c r="J1155" i="11"/>
  <c r="K1155" i="11" s="1"/>
  <c r="M1154" i="11"/>
  <c r="I1154" i="16" s="1"/>
  <c r="N1093" i="11"/>
  <c r="N1081" i="11"/>
  <c r="N1177" i="11"/>
  <c r="M1502" i="11"/>
  <c r="I1502" i="16" s="1"/>
  <c r="J1503" i="11"/>
  <c r="K1503" i="11" s="1"/>
  <c r="M1442" i="11"/>
  <c r="I1442" i="16" s="1"/>
  <c r="J1443" i="11"/>
  <c r="K1443" i="11" s="1"/>
  <c r="M1238" i="11"/>
  <c r="I1238" i="16" s="1"/>
  <c r="J1239" i="11"/>
  <c r="K1239" i="11" s="1"/>
  <c r="M1046" i="11"/>
  <c r="I1046" i="16" s="1"/>
  <c r="J1047" i="11"/>
  <c r="K1047" i="11" s="1"/>
  <c r="M1430" i="11"/>
  <c r="I1430" i="16" s="1"/>
  <c r="J1431" i="11"/>
  <c r="K1431" i="11" s="1"/>
  <c r="N1393" i="11"/>
  <c r="O1393" i="11" s="1"/>
  <c r="N1501" i="11"/>
  <c r="N1441" i="11"/>
  <c r="N1237" i="11"/>
  <c r="N1045" i="11"/>
  <c r="O1045" i="11" s="1"/>
  <c r="N1429" i="11"/>
  <c r="O1319" i="11" l="1"/>
  <c r="P1319" i="11"/>
  <c r="O1319" i="16" s="1"/>
  <c r="I984" i="16"/>
  <c r="N984" i="11"/>
  <c r="J1070" i="11"/>
  <c r="K1070" i="11" s="1"/>
  <c r="M1069" i="11"/>
  <c r="I1524" i="16"/>
  <c r="N1524" i="11"/>
  <c r="O1524" i="11" s="1"/>
  <c r="P1524" i="11" s="1"/>
  <c r="O1524" i="16" s="1"/>
  <c r="I1248" i="16"/>
  <c r="N1248" i="11"/>
  <c r="O1248" i="11" s="1"/>
  <c r="P1248" i="11" s="1"/>
  <c r="O1248" i="16" s="1"/>
  <c r="I1068" i="16"/>
  <c r="N1068" i="11"/>
  <c r="O1068" i="11" s="1"/>
  <c r="P1068" i="11" s="1"/>
  <c r="O1068" i="16" s="1"/>
  <c r="M1513" i="11"/>
  <c r="J1514" i="11"/>
  <c r="K1514" i="11" s="1"/>
  <c r="I1296" i="16"/>
  <c r="N1296" i="11"/>
  <c r="I1308" i="16"/>
  <c r="N1308" i="11"/>
  <c r="O1308" i="11" s="1"/>
  <c r="P1308" i="11" s="1"/>
  <c r="O1308" i="16" s="1"/>
  <c r="I1380" i="16"/>
  <c r="N1380" i="11"/>
  <c r="O1380" i="11" s="1"/>
  <c r="I1488" i="16"/>
  <c r="N1488" i="11"/>
  <c r="O1488" i="11" s="1"/>
  <c r="P1488" i="11" s="1"/>
  <c r="O1488" i="16" s="1"/>
  <c r="I1512" i="16"/>
  <c r="N1512" i="11"/>
  <c r="O1512" i="11" s="1"/>
  <c r="P1512" i="11" s="1"/>
  <c r="O1512" i="16" s="1"/>
  <c r="M1369" i="11"/>
  <c r="J1370" i="11"/>
  <c r="K1370" i="11" s="1"/>
  <c r="J1418" i="11"/>
  <c r="K1418" i="11" s="1"/>
  <c r="M1417" i="11"/>
  <c r="O1511" i="11"/>
  <c r="P1511" i="11" s="1"/>
  <c r="O1511" i="16" s="1"/>
  <c r="I1320" i="16"/>
  <c r="N1320" i="11"/>
  <c r="O1320" i="11" s="1"/>
  <c r="P1320" i="11" s="1"/>
  <c r="O1320" i="16" s="1"/>
  <c r="O1247" i="11"/>
  <c r="P1247" i="11" s="1"/>
  <c r="O1247" i="16" s="1"/>
  <c r="P1188" i="11"/>
  <c r="O1188" i="16" s="1"/>
  <c r="J1358" i="11"/>
  <c r="K1358" i="11" s="1"/>
  <c r="M1357" i="11"/>
  <c r="I996" i="16"/>
  <c r="N996" i="11"/>
  <c r="O996" i="11" s="1"/>
  <c r="M1297" i="11"/>
  <c r="J1298" i="11"/>
  <c r="K1298" i="11" s="1"/>
  <c r="J1310" i="11"/>
  <c r="K1310" i="11" s="1"/>
  <c r="M1309" i="11"/>
  <c r="J1526" i="11"/>
  <c r="K1526" i="11" s="1"/>
  <c r="M1525" i="11"/>
  <c r="J1250" i="11"/>
  <c r="K1250" i="11" s="1"/>
  <c r="M1249" i="11"/>
  <c r="M1345" i="11"/>
  <c r="J1346" i="11"/>
  <c r="K1346" i="11" s="1"/>
  <c r="M1405" i="11"/>
  <c r="J1406" i="11"/>
  <c r="K1406" i="11" s="1"/>
  <c r="I1368" i="16"/>
  <c r="N1368" i="11"/>
  <c r="O1368" i="11" s="1"/>
  <c r="P1368" i="11" s="1"/>
  <c r="O1368" i="16" s="1"/>
  <c r="I1416" i="16"/>
  <c r="N1416" i="11"/>
  <c r="I960" i="16"/>
  <c r="N960" i="11"/>
  <c r="P1523" i="11"/>
  <c r="O1523" i="16" s="1"/>
  <c r="O983" i="11"/>
  <c r="P983" i="11" s="1"/>
  <c r="O983" i="16" s="1"/>
  <c r="J986" i="11"/>
  <c r="K986" i="11" s="1"/>
  <c r="M985" i="11"/>
  <c r="O1379" i="11"/>
  <c r="P1379" i="11" s="1"/>
  <c r="O1379" i="16" s="1"/>
  <c r="J998" i="11"/>
  <c r="K998" i="11" s="1"/>
  <c r="M997" i="11"/>
  <c r="J1382" i="11"/>
  <c r="K1382" i="11" s="1"/>
  <c r="M1381" i="11"/>
  <c r="O995" i="11"/>
  <c r="P995" i="11" s="1"/>
  <c r="O995" i="16" s="1"/>
  <c r="O1067" i="11"/>
  <c r="P1067" i="11" s="1"/>
  <c r="O1067" i="16" s="1"/>
  <c r="J1490" i="11"/>
  <c r="K1490" i="11" s="1"/>
  <c r="M1489" i="11"/>
  <c r="M1321" i="11"/>
  <c r="J1322" i="11"/>
  <c r="K1322" i="11" s="1"/>
  <c r="I1356" i="16"/>
  <c r="N1356" i="11"/>
  <c r="O1356" i="11" s="1"/>
  <c r="P1356" i="11" s="1"/>
  <c r="O1356" i="16" s="1"/>
  <c r="O1307" i="11"/>
  <c r="P1307" i="11" s="1"/>
  <c r="O1307" i="16" s="1"/>
  <c r="I1344" i="16"/>
  <c r="N1344" i="11"/>
  <c r="I1404" i="16"/>
  <c r="N1404" i="11"/>
  <c r="O1295" i="11"/>
  <c r="P1295" i="11" s="1"/>
  <c r="O1295" i="16" s="1"/>
  <c r="P1403" i="11"/>
  <c r="O1403" i="16" s="1"/>
  <c r="M961" i="11"/>
  <c r="J962" i="11"/>
  <c r="K962" i="11" s="1"/>
  <c r="M1118" i="11"/>
  <c r="I1118" i="16" s="1"/>
  <c r="J1119" i="11"/>
  <c r="K1119" i="11" s="1"/>
  <c r="L878" i="11"/>
  <c r="H879" i="11"/>
  <c r="I879" i="11" s="1"/>
  <c r="H99" i="11"/>
  <c r="I99" i="11" s="1"/>
  <c r="L98" i="11"/>
  <c r="H508" i="11"/>
  <c r="I508" i="11" s="1"/>
  <c r="L507" i="11"/>
  <c r="H686" i="11"/>
  <c r="I686" i="11" s="1"/>
  <c r="L685" i="11"/>
  <c r="L638" i="11"/>
  <c r="H639" i="11"/>
  <c r="I639" i="11" s="1"/>
  <c r="L351" i="11"/>
  <c r="H352" i="11"/>
  <c r="I352" i="11" s="1"/>
  <c r="L374" i="11"/>
  <c r="H375" i="11"/>
  <c r="I375" i="11" s="1"/>
  <c r="L230" i="11"/>
  <c r="H231" i="11"/>
  <c r="I231" i="11" s="1"/>
  <c r="H651" i="11"/>
  <c r="I651" i="11" s="1"/>
  <c r="L650" i="11"/>
  <c r="H807" i="11"/>
  <c r="I807" i="11" s="1"/>
  <c r="L806" i="11"/>
  <c r="H951" i="11"/>
  <c r="I951" i="11" s="1"/>
  <c r="L950" i="11"/>
  <c r="H219" i="11"/>
  <c r="I219" i="11" s="1"/>
  <c r="L218" i="11"/>
  <c r="H843" i="11"/>
  <c r="I843" i="11" s="1"/>
  <c r="L842" i="11"/>
  <c r="P1008" i="11"/>
  <c r="O1008" i="16" s="1"/>
  <c r="J1191" i="11"/>
  <c r="K1191" i="11" s="1"/>
  <c r="M1190" i="11"/>
  <c r="I1190" i="16" s="1"/>
  <c r="N1009" i="11"/>
  <c r="L302" i="11"/>
  <c r="H303" i="11"/>
  <c r="I303" i="11" s="1"/>
  <c r="L434" i="11"/>
  <c r="H435" i="11"/>
  <c r="I435" i="11" s="1"/>
  <c r="H183" i="11"/>
  <c r="I183" i="11" s="1"/>
  <c r="L182" i="11"/>
  <c r="H747" i="11"/>
  <c r="I747" i="11" s="1"/>
  <c r="L746" i="11"/>
  <c r="L674" i="11"/>
  <c r="H675" i="11"/>
  <c r="I675" i="11" s="1"/>
  <c r="N1201" i="11"/>
  <c r="O1201" i="11" s="1"/>
  <c r="H471" i="11"/>
  <c r="I471" i="11" s="1"/>
  <c r="L470" i="11"/>
  <c r="L74" i="11"/>
  <c r="H75" i="11"/>
  <c r="I75" i="11" s="1"/>
  <c r="L734" i="11"/>
  <c r="H735" i="11"/>
  <c r="I735" i="11" s="1"/>
  <c r="N1033" i="11"/>
  <c r="O1033" i="11" s="1"/>
  <c r="L362" i="11"/>
  <c r="H363" i="11"/>
  <c r="I363" i="11" s="1"/>
  <c r="L554" i="11"/>
  <c r="H555" i="11"/>
  <c r="I555" i="11" s="1"/>
  <c r="L122" i="11"/>
  <c r="H123" i="11"/>
  <c r="I123" i="11" s="1"/>
  <c r="O1153" i="11"/>
  <c r="P1153" i="11" s="1"/>
  <c r="O1153" i="16" s="1"/>
  <c r="N1189" i="11"/>
  <c r="O1189" i="11" s="1"/>
  <c r="J1011" i="11"/>
  <c r="K1011" i="11" s="1"/>
  <c r="M1010" i="11"/>
  <c r="I1010" i="16" s="1"/>
  <c r="H519" i="11"/>
  <c r="I519" i="11" s="1"/>
  <c r="L518" i="11"/>
  <c r="P1020" i="11"/>
  <c r="O1020" i="16" s="1"/>
  <c r="P1393" i="11"/>
  <c r="O1393" i="16" s="1"/>
  <c r="O1164" i="11"/>
  <c r="P1164" i="11" s="1"/>
  <c r="O1164" i="16" s="1"/>
  <c r="O1224" i="11"/>
  <c r="P1224" i="11" s="1"/>
  <c r="O1224" i="16" s="1"/>
  <c r="L446" i="11"/>
  <c r="H447" i="11"/>
  <c r="I447" i="11" s="1"/>
  <c r="L710" i="11"/>
  <c r="H711" i="11"/>
  <c r="I711" i="11" s="1"/>
  <c r="N1021" i="11"/>
  <c r="L170" i="11"/>
  <c r="H171" i="11"/>
  <c r="I171" i="11" s="1"/>
  <c r="O1464" i="11"/>
  <c r="P1464" i="11" s="1"/>
  <c r="O1464" i="16" s="1"/>
  <c r="L422" i="11"/>
  <c r="H423" i="11"/>
  <c r="I423" i="11" s="1"/>
  <c r="M1034" i="11"/>
  <c r="I1034" i="16" s="1"/>
  <c r="J1035" i="11"/>
  <c r="K1035" i="11" s="1"/>
  <c r="H903" i="11"/>
  <c r="I903" i="11" s="1"/>
  <c r="L902" i="11"/>
  <c r="O1200" i="11"/>
  <c r="P1200" i="11" s="1"/>
  <c r="O1200" i="16" s="1"/>
  <c r="L62" i="11"/>
  <c r="H63" i="11"/>
  <c r="I63" i="11" s="1"/>
  <c r="H195" i="11"/>
  <c r="I195" i="11" s="1"/>
  <c r="L194" i="11"/>
  <c r="O1140" i="11"/>
  <c r="P1140" i="11" s="1"/>
  <c r="O1140" i="16" s="1"/>
  <c r="H543" i="11"/>
  <c r="I543" i="11" s="1"/>
  <c r="L542" i="11"/>
  <c r="J1167" i="11"/>
  <c r="K1167" i="11" s="1"/>
  <c r="M1166" i="11"/>
  <c r="I1166" i="16" s="1"/>
  <c r="L266" i="11"/>
  <c r="H267" i="11"/>
  <c r="I267" i="11" s="1"/>
  <c r="P1333" i="11"/>
  <c r="O1333" i="16" s="1"/>
  <c r="L134" i="11"/>
  <c r="H135" i="11"/>
  <c r="I135" i="11" s="1"/>
  <c r="L26" i="11"/>
  <c r="H27" i="11"/>
  <c r="I27" i="11" s="1"/>
  <c r="J1143" i="11"/>
  <c r="K1143" i="11" s="1"/>
  <c r="M1142" i="11"/>
  <c r="I1142" i="16" s="1"/>
  <c r="P1045" i="11"/>
  <c r="O1045" i="16" s="1"/>
  <c r="H147" i="11"/>
  <c r="I147" i="11" s="1"/>
  <c r="L146" i="11"/>
  <c r="L38" i="11"/>
  <c r="H39" i="11"/>
  <c r="I39" i="11" s="1"/>
  <c r="M1022" i="11"/>
  <c r="I1022" i="16" s="1"/>
  <c r="J1023" i="11"/>
  <c r="K1023" i="11" s="1"/>
  <c r="M1226" i="11"/>
  <c r="I1226" i="16" s="1"/>
  <c r="J1227" i="11"/>
  <c r="K1227" i="11" s="1"/>
  <c r="O1081" i="11"/>
  <c r="P1081" i="11" s="1"/>
  <c r="O1081" i="16" s="1"/>
  <c r="H243" i="11"/>
  <c r="I243" i="11" s="1"/>
  <c r="L242" i="11"/>
  <c r="L482" i="11"/>
  <c r="H483" i="11"/>
  <c r="I483" i="11" s="1"/>
  <c r="O1285" i="11"/>
  <c r="P1285" i="11" s="1"/>
  <c r="O1285" i="16" s="1"/>
  <c r="L277" i="11"/>
  <c r="H278" i="11"/>
  <c r="I278" i="11" s="1"/>
  <c r="L255" i="11"/>
  <c r="H256" i="11"/>
  <c r="I256" i="11" s="1"/>
  <c r="L315" i="11"/>
  <c r="H316" i="11"/>
  <c r="I316" i="11" s="1"/>
  <c r="H796" i="11"/>
  <c r="I796" i="11" s="1"/>
  <c r="L795" i="11"/>
  <c r="H819" i="11"/>
  <c r="I819" i="11" s="1"/>
  <c r="L818" i="11"/>
  <c r="N1165" i="11"/>
  <c r="L530" i="11"/>
  <c r="H531" i="11"/>
  <c r="I531" i="11" s="1"/>
  <c r="P973" i="11"/>
  <c r="O973" i="16" s="1"/>
  <c r="H159" i="11"/>
  <c r="I159" i="11" s="1"/>
  <c r="L158" i="11"/>
  <c r="H494" i="11"/>
  <c r="I494" i="11" s="1"/>
  <c r="L493" i="11"/>
  <c r="H339" i="11"/>
  <c r="I339" i="11" s="1"/>
  <c r="L338" i="11"/>
  <c r="P1213" i="11"/>
  <c r="O1213" i="16" s="1"/>
  <c r="L109" i="11"/>
  <c r="H110" i="11"/>
  <c r="I110" i="11" s="1"/>
  <c r="L603" i="11"/>
  <c r="H604" i="11"/>
  <c r="I604" i="11" s="1"/>
  <c r="N1465" i="11"/>
  <c r="O1465" i="11" s="1"/>
  <c r="L458" i="11"/>
  <c r="H459" i="11"/>
  <c r="I459" i="11" s="1"/>
  <c r="N1225" i="11"/>
  <c r="H700" i="11"/>
  <c r="I700" i="11" s="1"/>
  <c r="L699" i="11"/>
  <c r="H51" i="11"/>
  <c r="I51" i="11" s="1"/>
  <c r="L50" i="11"/>
  <c r="O1453" i="11"/>
  <c r="P1453" i="11" s="1"/>
  <c r="O1453" i="16" s="1"/>
  <c r="L290" i="11"/>
  <c r="H291" i="11"/>
  <c r="I291" i="11" s="1"/>
  <c r="H867" i="11"/>
  <c r="I867" i="11" s="1"/>
  <c r="L866" i="11"/>
  <c r="L782" i="11"/>
  <c r="H783" i="11"/>
  <c r="I783" i="11" s="1"/>
  <c r="H892" i="11"/>
  <c r="I892" i="11" s="1"/>
  <c r="L891" i="11"/>
  <c r="L769" i="11"/>
  <c r="H770" i="11"/>
  <c r="I770" i="11" s="1"/>
  <c r="L614" i="11"/>
  <c r="H615" i="11"/>
  <c r="I615" i="11" s="1"/>
  <c r="P1105" i="11"/>
  <c r="O1105" i="16" s="1"/>
  <c r="P1129" i="11"/>
  <c r="O1129" i="16" s="1"/>
  <c r="O1429" i="11"/>
  <c r="P1429" i="11" s="1"/>
  <c r="O1429" i="16" s="1"/>
  <c r="M1466" i="11"/>
  <c r="I1466" i="16" s="1"/>
  <c r="J1467" i="11"/>
  <c r="K1467" i="11" s="1"/>
  <c r="H759" i="11"/>
  <c r="I759" i="11" s="1"/>
  <c r="L758" i="11"/>
  <c r="O1057" i="11"/>
  <c r="P1057" i="11" s="1"/>
  <c r="O1057" i="16" s="1"/>
  <c r="H855" i="11"/>
  <c r="I855" i="11" s="1"/>
  <c r="L854" i="11"/>
  <c r="L662" i="11"/>
  <c r="H663" i="11"/>
  <c r="I663" i="11" s="1"/>
  <c r="L831" i="11"/>
  <c r="H832" i="11"/>
  <c r="I832" i="11" s="1"/>
  <c r="O1441" i="11"/>
  <c r="P1441" i="11" s="1"/>
  <c r="O1441" i="16" s="1"/>
  <c r="H627" i="11"/>
  <c r="I627" i="11" s="1"/>
  <c r="L626" i="11"/>
  <c r="O1501" i="11"/>
  <c r="P1501" i="11" s="1"/>
  <c r="O1501" i="16" s="1"/>
  <c r="H915" i="11"/>
  <c r="I915" i="11" s="1"/>
  <c r="L914" i="11"/>
  <c r="H927" i="11"/>
  <c r="I927" i="11" s="1"/>
  <c r="L926" i="11"/>
  <c r="L578" i="11"/>
  <c r="H579" i="11"/>
  <c r="I579" i="11" s="1"/>
  <c r="P1116" i="11"/>
  <c r="O1116" i="16" s="1"/>
  <c r="L85" i="11"/>
  <c r="H86" i="11"/>
  <c r="I86" i="11" s="1"/>
  <c r="P1261" i="11"/>
  <c r="O1261" i="16" s="1"/>
  <c r="L938" i="11"/>
  <c r="H939" i="11"/>
  <c r="I939" i="11" s="1"/>
  <c r="O1273" i="11"/>
  <c r="P1273" i="11" s="1"/>
  <c r="O1273" i="16" s="1"/>
  <c r="L386" i="11"/>
  <c r="H387" i="11"/>
  <c r="I387" i="11" s="1"/>
  <c r="N1117" i="11"/>
  <c r="H411" i="11"/>
  <c r="I411" i="11" s="1"/>
  <c r="L410" i="11"/>
  <c r="L722" i="11"/>
  <c r="H723" i="11"/>
  <c r="I723" i="11" s="1"/>
  <c r="O1177" i="11"/>
  <c r="P1177" i="11" s="1"/>
  <c r="O1177" i="16" s="1"/>
  <c r="H327" i="11"/>
  <c r="I327" i="11" s="1"/>
  <c r="L326" i="11"/>
  <c r="M1202" i="11"/>
  <c r="I1202" i="16" s="1"/>
  <c r="J1203" i="11"/>
  <c r="K1203" i="11" s="1"/>
  <c r="L590" i="11"/>
  <c r="H591" i="11"/>
  <c r="I591" i="11" s="1"/>
  <c r="N1141" i="11"/>
  <c r="O1141" i="11" s="1"/>
  <c r="O1093" i="11"/>
  <c r="P1093" i="11" s="1"/>
  <c r="O1093" i="16" s="1"/>
  <c r="H567" i="11"/>
  <c r="I567" i="11" s="1"/>
  <c r="L566" i="11"/>
  <c r="O1237" i="11"/>
  <c r="P1237" i="11" s="1"/>
  <c r="O1237" i="16" s="1"/>
  <c r="L398" i="11"/>
  <c r="H399" i="11"/>
  <c r="I399" i="11" s="1"/>
  <c r="L206" i="11"/>
  <c r="H207" i="11"/>
  <c r="I207" i="11" s="1"/>
  <c r="P1032" i="11"/>
  <c r="O1032" i="16" s="1"/>
  <c r="O1477" i="11"/>
  <c r="P1477" i="11" s="1"/>
  <c r="O1477" i="16" s="1"/>
  <c r="M1443" i="11"/>
  <c r="I1443" i="16" s="1"/>
  <c r="J1444" i="11"/>
  <c r="K1444" i="11" s="1"/>
  <c r="M1263" i="11"/>
  <c r="I1263" i="16" s="1"/>
  <c r="J1264" i="11"/>
  <c r="K1264" i="11" s="1"/>
  <c r="M1107" i="11"/>
  <c r="I1107" i="16" s="1"/>
  <c r="J1108" i="11"/>
  <c r="K1108" i="11" s="1"/>
  <c r="N1442" i="11"/>
  <c r="N1094" i="11"/>
  <c r="O1094" i="11" s="1"/>
  <c r="J1132" i="11"/>
  <c r="K1132" i="11" s="1"/>
  <c r="M1131" i="11"/>
  <c r="I1131" i="16" s="1"/>
  <c r="J976" i="11"/>
  <c r="K976" i="11" s="1"/>
  <c r="M975" i="11"/>
  <c r="I975" i="16" s="1"/>
  <c r="N1262" i="11"/>
  <c r="N1394" i="11"/>
  <c r="O1394" i="11" s="1"/>
  <c r="N1106" i="11"/>
  <c r="N1130" i="11"/>
  <c r="M1503" i="11"/>
  <c r="I1503" i="16" s="1"/>
  <c r="J1504" i="11"/>
  <c r="K1504" i="11" s="1"/>
  <c r="M1287" i="11"/>
  <c r="I1287" i="16" s="1"/>
  <c r="J1288" i="11"/>
  <c r="K1288" i="11" s="1"/>
  <c r="N974" i="11"/>
  <c r="N1502" i="11"/>
  <c r="N1286" i="11"/>
  <c r="O1286" i="11" s="1"/>
  <c r="M1395" i="11"/>
  <c r="I1395" i="16" s="1"/>
  <c r="J1396" i="11"/>
  <c r="K1396" i="11" s="1"/>
  <c r="M1239" i="11"/>
  <c r="I1239" i="16" s="1"/>
  <c r="J1240" i="11"/>
  <c r="K1240" i="11" s="1"/>
  <c r="N1154" i="11"/>
  <c r="O1154" i="11" s="1"/>
  <c r="M1215" i="11"/>
  <c r="I1215" i="16" s="1"/>
  <c r="J1216" i="11"/>
  <c r="K1216" i="11" s="1"/>
  <c r="M1479" i="11"/>
  <c r="I1479" i="16" s="1"/>
  <c r="J1480" i="11"/>
  <c r="K1480" i="11" s="1"/>
  <c r="M1275" i="11"/>
  <c r="I1275" i="16" s="1"/>
  <c r="J1276" i="11"/>
  <c r="K1276" i="11" s="1"/>
  <c r="M1455" i="11"/>
  <c r="I1455" i="16" s="1"/>
  <c r="J1456" i="11"/>
  <c r="K1456" i="11" s="1"/>
  <c r="M1059" i="11"/>
  <c r="I1059" i="16" s="1"/>
  <c r="J1060" i="11"/>
  <c r="K1060" i="11" s="1"/>
  <c r="N1238" i="11"/>
  <c r="J1156" i="11"/>
  <c r="K1156" i="11" s="1"/>
  <c r="M1155" i="11"/>
  <c r="I1155" i="16" s="1"/>
  <c r="N1214" i="11"/>
  <c r="O1214" i="11" s="1"/>
  <c r="N1478" i="11"/>
  <c r="N1274" i="11"/>
  <c r="N1454" i="11"/>
  <c r="N1058" i="11"/>
  <c r="O1058" i="11" s="1"/>
  <c r="M1431" i="11"/>
  <c r="I1431" i="16" s="1"/>
  <c r="J1432" i="11"/>
  <c r="K1432" i="11" s="1"/>
  <c r="N1178" i="11"/>
  <c r="M1335" i="11"/>
  <c r="I1335" i="16" s="1"/>
  <c r="J1336" i="11"/>
  <c r="K1336" i="11" s="1"/>
  <c r="M1083" i="11"/>
  <c r="I1083" i="16" s="1"/>
  <c r="J1084" i="11"/>
  <c r="K1084" i="11" s="1"/>
  <c r="M1095" i="11"/>
  <c r="I1095" i="16" s="1"/>
  <c r="J1096" i="11"/>
  <c r="K1096" i="11" s="1"/>
  <c r="M1047" i="11"/>
  <c r="I1047" i="16" s="1"/>
  <c r="J1048" i="11"/>
  <c r="K1048" i="11" s="1"/>
  <c r="N1430" i="11"/>
  <c r="N1046" i="11"/>
  <c r="J1180" i="11"/>
  <c r="K1180" i="11" s="1"/>
  <c r="M1179" i="11"/>
  <c r="I1179" i="16" s="1"/>
  <c r="N1334" i="11"/>
  <c r="O1334" i="11" s="1"/>
  <c r="N1082" i="11"/>
  <c r="O1082" i="11" s="1"/>
  <c r="N9" i="16"/>
  <c r="Q9" i="16" s="1"/>
  <c r="M962" i="11" l="1"/>
  <c r="J963" i="11"/>
  <c r="K963" i="11" s="1"/>
  <c r="M1322" i="11"/>
  <c r="J1323" i="11"/>
  <c r="K1323" i="11" s="1"/>
  <c r="I1321" i="16"/>
  <c r="N1321" i="11"/>
  <c r="M1418" i="11"/>
  <c r="J1419" i="11"/>
  <c r="K1419" i="11" s="1"/>
  <c r="O984" i="11"/>
  <c r="P984" i="11" s="1"/>
  <c r="O984" i="16" s="1"/>
  <c r="I1417" i="16"/>
  <c r="N1417" i="11"/>
  <c r="O1417" i="11" s="1"/>
  <c r="P1417" i="11" s="1"/>
  <c r="O1417" i="16" s="1"/>
  <c r="P1380" i="11"/>
  <c r="O1380" i="16" s="1"/>
  <c r="O1296" i="11"/>
  <c r="P1296" i="11" s="1"/>
  <c r="O1296" i="16" s="1"/>
  <c r="J1371" i="11"/>
  <c r="K1371" i="11" s="1"/>
  <c r="M1370" i="11"/>
  <c r="M1514" i="11"/>
  <c r="J1515" i="11"/>
  <c r="K1515" i="11" s="1"/>
  <c r="I1249" i="16"/>
  <c r="N1249" i="11"/>
  <c r="O1249" i="11" s="1"/>
  <c r="P1249" i="11" s="1"/>
  <c r="O1249" i="16" s="1"/>
  <c r="O1021" i="11"/>
  <c r="P1021" i="11" s="1"/>
  <c r="O1021" i="16" s="1"/>
  <c r="J1407" i="11"/>
  <c r="K1407" i="11" s="1"/>
  <c r="M1406" i="11"/>
  <c r="M1526" i="11"/>
  <c r="J1527" i="11"/>
  <c r="K1527" i="11" s="1"/>
  <c r="I1297" i="16"/>
  <c r="N1297" i="11"/>
  <c r="O1297" i="11" s="1"/>
  <c r="P1297" i="11" s="1"/>
  <c r="O1297" i="16" s="1"/>
  <c r="I961" i="16"/>
  <c r="N961" i="11"/>
  <c r="I985" i="16"/>
  <c r="N985" i="11"/>
  <c r="O1404" i="11"/>
  <c r="P1404" i="11"/>
  <c r="O1404" i="16" s="1"/>
  <c r="I997" i="16"/>
  <c r="N997" i="11"/>
  <c r="O960" i="11"/>
  <c r="P960" i="11"/>
  <c r="O960" i="16" s="1"/>
  <c r="I1405" i="16"/>
  <c r="N1405" i="11"/>
  <c r="O1405" i="11" s="1"/>
  <c r="P1405" i="11" s="1"/>
  <c r="O1405" i="16" s="1"/>
  <c r="I1357" i="16"/>
  <c r="N1357" i="11"/>
  <c r="I1069" i="16"/>
  <c r="N1069" i="11"/>
  <c r="J1383" i="11"/>
  <c r="K1383" i="11" s="1"/>
  <c r="M1382" i="11"/>
  <c r="M1490" i="11"/>
  <c r="J1491" i="11"/>
  <c r="K1491" i="11" s="1"/>
  <c r="I1369" i="16"/>
  <c r="N1369" i="11"/>
  <c r="O1369" i="11" s="1"/>
  <c r="P1369" i="11" s="1"/>
  <c r="O1369" i="16" s="1"/>
  <c r="I1513" i="16"/>
  <c r="N1513" i="11"/>
  <c r="O985" i="11"/>
  <c r="J999" i="11"/>
  <c r="K999" i="11" s="1"/>
  <c r="M998" i="11"/>
  <c r="J1347" i="11"/>
  <c r="K1347" i="11" s="1"/>
  <c r="M1346" i="11"/>
  <c r="I1309" i="16"/>
  <c r="N1309" i="11"/>
  <c r="J1359" i="11"/>
  <c r="K1359" i="11" s="1"/>
  <c r="M1358" i="11"/>
  <c r="J1071" i="11"/>
  <c r="K1071" i="11" s="1"/>
  <c r="M1070" i="11"/>
  <c r="P996" i="11"/>
  <c r="O996" i="16" s="1"/>
  <c r="P1189" i="11"/>
  <c r="O1189" i="16" s="1"/>
  <c r="I1489" i="16"/>
  <c r="N1489" i="11"/>
  <c r="O1489" i="11" s="1"/>
  <c r="P1489" i="11" s="1"/>
  <c r="O1489" i="16" s="1"/>
  <c r="J987" i="11"/>
  <c r="K987" i="11" s="1"/>
  <c r="M986" i="11"/>
  <c r="M1250" i="11"/>
  <c r="J1251" i="11"/>
  <c r="K1251" i="11" s="1"/>
  <c r="I1525" i="16"/>
  <c r="N1525" i="11"/>
  <c r="O1525" i="11" s="1"/>
  <c r="P1525" i="11" s="1"/>
  <c r="O1525" i="16" s="1"/>
  <c r="M1298" i="11"/>
  <c r="J1299" i="11"/>
  <c r="K1299" i="11" s="1"/>
  <c r="P1465" i="11"/>
  <c r="O1465" i="16" s="1"/>
  <c r="O1344" i="11"/>
  <c r="P1344" i="11"/>
  <c r="O1344" i="16" s="1"/>
  <c r="I1381" i="16"/>
  <c r="N1381" i="11"/>
  <c r="O1381" i="11" s="1"/>
  <c r="P1381" i="11" s="1"/>
  <c r="O1381" i="16" s="1"/>
  <c r="O1416" i="11"/>
  <c r="P1416" i="11"/>
  <c r="O1416" i="16" s="1"/>
  <c r="I1345" i="16"/>
  <c r="N1345" i="11"/>
  <c r="O1345" i="11" s="1"/>
  <c r="P1345" i="11" s="1"/>
  <c r="O1345" i="16" s="1"/>
  <c r="M1310" i="11"/>
  <c r="J1311" i="11"/>
  <c r="K1311" i="11" s="1"/>
  <c r="P9" i="22"/>
  <c r="S9" i="22"/>
  <c r="H87" i="11"/>
  <c r="I87" i="11" s="1"/>
  <c r="L86" i="11"/>
  <c r="L700" i="11"/>
  <c r="H701" i="11"/>
  <c r="I701" i="11" s="1"/>
  <c r="N1226" i="11"/>
  <c r="O1226" i="11" s="1"/>
  <c r="N1202" i="11"/>
  <c r="H412" i="11"/>
  <c r="I412" i="11" s="1"/>
  <c r="L411" i="11"/>
  <c r="O1106" i="11"/>
  <c r="P1106" i="11" s="1"/>
  <c r="O1106" i="16" s="1"/>
  <c r="H928" i="11"/>
  <c r="I928" i="11" s="1"/>
  <c r="L927" i="11"/>
  <c r="L832" i="11"/>
  <c r="H833" i="11"/>
  <c r="I833" i="11" s="1"/>
  <c r="L759" i="11"/>
  <c r="H760" i="11"/>
  <c r="I760" i="11" s="1"/>
  <c r="H771" i="11"/>
  <c r="I771" i="11" s="1"/>
  <c r="L770" i="11"/>
  <c r="L291" i="11"/>
  <c r="H292" i="11"/>
  <c r="I292" i="11" s="1"/>
  <c r="L339" i="11"/>
  <c r="H340" i="11"/>
  <c r="I340" i="11" s="1"/>
  <c r="H484" i="11"/>
  <c r="I484" i="11" s="1"/>
  <c r="L483" i="11"/>
  <c r="M1023" i="11"/>
  <c r="I1023" i="16" s="1"/>
  <c r="J1024" i="11"/>
  <c r="K1024" i="11" s="1"/>
  <c r="H736" i="11"/>
  <c r="I736" i="11" s="1"/>
  <c r="L735" i="11"/>
  <c r="H676" i="11"/>
  <c r="I676" i="11" s="1"/>
  <c r="L675" i="11"/>
  <c r="H436" i="11"/>
  <c r="I436" i="11" s="1"/>
  <c r="L435" i="11"/>
  <c r="H808" i="11"/>
  <c r="I808" i="11" s="1"/>
  <c r="L807" i="11"/>
  <c r="L867" i="11"/>
  <c r="H868" i="11"/>
  <c r="I868" i="11" s="1"/>
  <c r="M1167" i="11"/>
  <c r="I1167" i="16" s="1"/>
  <c r="J1168" i="11"/>
  <c r="K1168" i="11" s="1"/>
  <c r="H353" i="11"/>
  <c r="I353" i="11" s="1"/>
  <c r="L352" i="11"/>
  <c r="P1430" i="11"/>
  <c r="O1430" i="16" s="1"/>
  <c r="L567" i="11"/>
  <c r="H568" i="11"/>
  <c r="I568" i="11" s="1"/>
  <c r="M1467" i="11"/>
  <c r="I1467" i="16" s="1"/>
  <c r="J1468" i="11"/>
  <c r="K1468" i="11" s="1"/>
  <c r="H111" i="11"/>
  <c r="I111" i="11" s="1"/>
  <c r="L110" i="11"/>
  <c r="N1022" i="11"/>
  <c r="O1022" i="11" s="1"/>
  <c r="O1262" i="11"/>
  <c r="P1262" i="11" s="1"/>
  <c r="O1262" i="16" s="1"/>
  <c r="L543" i="11"/>
  <c r="H544" i="11"/>
  <c r="I544" i="11" s="1"/>
  <c r="H904" i="11"/>
  <c r="I904" i="11" s="1"/>
  <c r="L903" i="11"/>
  <c r="H520" i="11"/>
  <c r="I520" i="11" s="1"/>
  <c r="L519" i="11"/>
  <c r="L555" i="11"/>
  <c r="H556" i="11"/>
  <c r="I556" i="11" s="1"/>
  <c r="O1442" i="11"/>
  <c r="P1442" i="11" s="1"/>
  <c r="O1442" i="16" s="1"/>
  <c r="H640" i="11"/>
  <c r="I640" i="11" s="1"/>
  <c r="L639" i="11"/>
  <c r="L99" i="11"/>
  <c r="H100" i="11"/>
  <c r="I100" i="11" s="1"/>
  <c r="L123" i="11"/>
  <c r="H124" i="11"/>
  <c r="I124" i="11" s="1"/>
  <c r="P1394" i="11"/>
  <c r="O1394" i="16" s="1"/>
  <c r="L327" i="11"/>
  <c r="H328" i="11"/>
  <c r="I328" i="11" s="1"/>
  <c r="O1117" i="11"/>
  <c r="P1117" i="11" s="1"/>
  <c r="O1117" i="16" s="1"/>
  <c r="L915" i="11"/>
  <c r="H916" i="11"/>
  <c r="I916" i="11" s="1"/>
  <c r="L663" i="11"/>
  <c r="H664" i="11"/>
  <c r="I664" i="11" s="1"/>
  <c r="N1466" i="11"/>
  <c r="O1225" i="11"/>
  <c r="P1225" i="11" s="1"/>
  <c r="O1225" i="16" s="1"/>
  <c r="H495" i="11"/>
  <c r="I495" i="11" s="1"/>
  <c r="L494" i="11"/>
  <c r="O1165" i="11"/>
  <c r="P1165" i="11" s="1"/>
  <c r="O1165" i="16" s="1"/>
  <c r="L256" i="11"/>
  <c r="H257" i="11"/>
  <c r="I257" i="11" s="1"/>
  <c r="H40" i="11"/>
  <c r="I40" i="11" s="1"/>
  <c r="L39" i="11"/>
  <c r="O1046" i="11"/>
  <c r="P1046" i="11" s="1"/>
  <c r="O1046" i="16" s="1"/>
  <c r="M1035" i="11"/>
  <c r="I1035" i="16" s="1"/>
  <c r="J1036" i="11"/>
  <c r="K1036" i="11" s="1"/>
  <c r="O1454" i="11"/>
  <c r="P1454" i="11" s="1"/>
  <c r="O1454" i="16" s="1"/>
  <c r="N1010" i="11"/>
  <c r="O1430" i="11"/>
  <c r="L303" i="11"/>
  <c r="H304" i="11"/>
  <c r="I304" i="11" s="1"/>
  <c r="L843" i="11"/>
  <c r="H844" i="11"/>
  <c r="I844" i="11" s="1"/>
  <c r="L651" i="11"/>
  <c r="H652" i="11"/>
  <c r="I652" i="11" s="1"/>
  <c r="H880" i="11"/>
  <c r="I880" i="11" s="1"/>
  <c r="L879" i="11"/>
  <c r="P1286" i="11"/>
  <c r="O1286" i="16" s="1"/>
  <c r="L207" i="11"/>
  <c r="H208" i="11"/>
  <c r="I208" i="11" s="1"/>
  <c r="P1141" i="11"/>
  <c r="O1141" i="16" s="1"/>
  <c r="L387" i="11"/>
  <c r="H388" i="11"/>
  <c r="I388" i="11" s="1"/>
  <c r="H893" i="11"/>
  <c r="I893" i="11" s="1"/>
  <c r="L892" i="11"/>
  <c r="L459" i="11"/>
  <c r="H460" i="11"/>
  <c r="I460" i="11" s="1"/>
  <c r="O1178" i="11"/>
  <c r="P1178" i="11" s="1"/>
  <c r="O1178" i="16" s="1"/>
  <c r="N1142" i="11"/>
  <c r="N1034" i="11"/>
  <c r="O1034" i="11" s="1"/>
  <c r="L711" i="11"/>
  <c r="H712" i="11"/>
  <c r="I712" i="11" s="1"/>
  <c r="J1012" i="11"/>
  <c r="K1012" i="11" s="1"/>
  <c r="M1011" i="11"/>
  <c r="I1011" i="16" s="1"/>
  <c r="L363" i="11"/>
  <c r="H364" i="11"/>
  <c r="I364" i="11" s="1"/>
  <c r="L75" i="11"/>
  <c r="H76" i="11"/>
  <c r="I76" i="11" s="1"/>
  <c r="L747" i="11"/>
  <c r="H748" i="11"/>
  <c r="I748" i="11" s="1"/>
  <c r="L231" i="11"/>
  <c r="H232" i="11"/>
  <c r="I232" i="11" s="1"/>
  <c r="M1203" i="11"/>
  <c r="I1203" i="16" s="1"/>
  <c r="J1204" i="11"/>
  <c r="K1204" i="11" s="1"/>
  <c r="L604" i="11"/>
  <c r="H605" i="11"/>
  <c r="I605" i="11" s="1"/>
  <c r="H172" i="11"/>
  <c r="I172" i="11" s="1"/>
  <c r="L171" i="11"/>
  <c r="P1058" i="11"/>
  <c r="O1058" i="16" s="1"/>
  <c r="L783" i="11"/>
  <c r="H784" i="11"/>
  <c r="I784" i="11" s="1"/>
  <c r="H52" i="11"/>
  <c r="I52" i="11" s="1"/>
  <c r="L51" i="11"/>
  <c r="O1130" i="11"/>
  <c r="P1130" i="11" s="1"/>
  <c r="O1130" i="16" s="1"/>
  <c r="H160" i="11"/>
  <c r="I160" i="11" s="1"/>
  <c r="L159" i="11"/>
  <c r="H820" i="11"/>
  <c r="I820" i="11" s="1"/>
  <c r="L819" i="11"/>
  <c r="H279" i="11"/>
  <c r="I279" i="11" s="1"/>
  <c r="L278" i="11"/>
  <c r="L243" i="11"/>
  <c r="H244" i="11"/>
  <c r="I244" i="11" s="1"/>
  <c r="J1144" i="11"/>
  <c r="K1144" i="11" s="1"/>
  <c r="M1143" i="11"/>
  <c r="I1143" i="16" s="1"/>
  <c r="L267" i="11"/>
  <c r="H268" i="11"/>
  <c r="I268" i="11" s="1"/>
  <c r="H196" i="11"/>
  <c r="I196" i="11" s="1"/>
  <c r="L195" i="11"/>
  <c r="H424" i="11"/>
  <c r="I424" i="11" s="1"/>
  <c r="L423" i="11"/>
  <c r="O1274" i="11"/>
  <c r="P1274" i="11" s="1"/>
  <c r="O1274" i="16" s="1"/>
  <c r="H220" i="11"/>
  <c r="I220" i="11" s="1"/>
  <c r="L219" i="11"/>
  <c r="L686" i="11"/>
  <c r="H687" i="11"/>
  <c r="I687" i="11" s="1"/>
  <c r="J1120" i="11"/>
  <c r="K1120" i="11" s="1"/>
  <c r="M1119" i="11"/>
  <c r="I1119" i="16" s="1"/>
  <c r="L531" i="11"/>
  <c r="H532" i="11"/>
  <c r="I532" i="11" s="1"/>
  <c r="H136" i="11"/>
  <c r="I136" i="11" s="1"/>
  <c r="L135" i="11"/>
  <c r="M1191" i="11"/>
  <c r="I1191" i="16" s="1"/>
  <c r="J1192" i="11"/>
  <c r="K1192" i="11" s="1"/>
  <c r="P1082" i="11"/>
  <c r="O1082" i="16" s="1"/>
  <c r="P1094" i="11"/>
  <c r="O1094" i="16" s="1"/>
  <c r="L399" i="11"/>
  <c r="H400" i="11"/>
  <c r="I400" i="11" s="1"/>
  <c r="H592" i="11"/>
  <c r="I592" i="11" s="1"/>
  <c r="L591" i="11"/>
  <c r="L723" i="11"/>
  <c r="H724" i="11"/>
  <c r="I724" i="11" s="1"/>
  <c r="H580" i="11"/>
  <c r="I580" i="11" s="1"/>
  <c r="L579" i="11"/>
  <c r="L855" i="11"/>
  <c r="H856" i="11"/>
  <c r="I856" i="11" s="1"/>
  <c r="O974" i="11"/>
  <c r="P974" i="11" s="1"/>
  <c r="O974" i="16" s="1"/>
  <c r="O1502" i="11"/>
  <c r="P1502" i="11" s="1"/>
  <c r="O1502" i="16" s="1"/>
  <c r="H28" i="11"/>
  <c r="I28" i="11" s="1"/>
  <c r="L27" i="11"/>
  <c r="L63" i="11"/>
  <c r="H64" i="11"/>
  <c r="I64" i="11" s="1"/>
  <c r="H448" i="11"/>
  <c r="I448" i="11" s="1"/>
  <c r="L447" i="11"/>
  <c r="H472" i="11"/>
  <c r="I472" i="11" s="1"/>
  <c r="L471" i="11"/>
  <c r="H184" i="11"/>
  <c r="I184" i="11" s="1"/>
  <c r="L183" i="11"/>
  <c r="O1009" i="11"/>
  <c r="P1009" i="11" s="1"/>
  <c r="O1009" i="16" s="1"/>
  <c r="H376" i="11"/>
  <c r="I376" i="11" s="1"/>
  <c r="L375" i="11"/>
  <c r="N1118" i="11"/>
  <c r="O1118" i="11" s="1"/>
  <c r="L316" i="11"/>
  <c r="H317" i="11"/>
  <c r="I317" i="11" s="1"/>
  <c r="P1334" i="11"/>
  <c r="O1334" i="16" s="1"/>
  <c r="P1214" i="11"/>
  <c r="O1214" i="16" s="1"/>
  <c r="P1154" i="11"/>
  <c r="O1154" i="16" s="1"/>
  <c r="L939" i="11"/>
  <c r="H940" i="11"/>
  <c r="I940" i="11" s="1"/>
  <c r="O1238" i="11"/>
  <c r="P1238" i="11" s="1"/>
  <c r="O1238" i="16" s="1"/>
  <c r="L627" i="11"/>
  <c r="H628" i="11"/>
  <c r="I628" i="11" s="1"/>
  <c r="L615" i="11"/>
  <c r="H616" i="11"/>
  <c r="I616" i="11" s="1"/>
  <c r="H797" i="11"/>
  <c r="I797" i="11" s="1"/>
  <c r="L796" i="11"/>
  <c r="J1228" i="11"/>
  <c r="K1228" i="11" s="1"/>
  <c r="M1227" i="11"/>
  <c r="I1227" i="16" s="1"/>
  <c r="H148" i="11"/>
  <c r="I148" i="11" s="1"/>
  <c r="L147" i="11"/>
  <c r="N1166" i="11"/>
  <c r="O1166" i="11" s="1"/>
  <c r="O1478" i="11"/>
  <c r="P1478" i="11" s="1"/>
  <c r="O1478" i="16" s="1"/>
  <c r="P1033" i="11"/>
  <c r="O1033" i="16" s="1"/>
  <c r="P1201" i="11"/>
  <c r="O1201" i="16" s="1"/>
  <c r="N1190" i="11"/>
  <c r="O1190" i="11" s="1"/>
  <c r="H952" i="11"/>
  <c r="I952" i="11" s="1"/>
  <c r="L951" i="11"/>
  <c r="H509" i="11"/>
  <c r="I509" i="11" s="1"/>
  <c r="L508" i="11"/>
  <c r="N1047" i="11"/>
  <c r="O1047" i="11" s="1"/>
  <c r="N1335" i="11"/>
  <c r="J1157" i="11"/>
  <c r="K1157" i="11" s="1"/>
  <c r="M1156" i="11"/>
  <c r="I1156" i="16" s="1"/>
  <c r="N1059" i="11"/>
  <c r="O1059" i="11" s="1"/>
  <c r="N1215" i="11"/>
  <c r="O1215" i="11" s="1"/>
  <c r="N1287" i="11"/>
  <c r="M1336" i="11"/>
  <c r="I1336" i="16" s="1"/>
  <c r="J1337" i="11"/>
  <c r="K1337" i="11" s="1"/>
  <c r="N1179" i="11"/>
  <c r="M1276" i="11"/>
  <c r="I1276" i="16" s="1"/>
  <c r="J1277" i="11"/>
  <c r="K1277" i="11" s="1"/>
  <c r="M1480" i="11"/>
  <c r="I1480" i="16" s="1"/>
  <c r="J1481" i="11"/>
  <c r="K1481" i="11" s="1"/>
  <c r="N975" i="11"/>
  <c r="O975" i="11" s="1"/>
  <c r="N1155" i="11"/>
  <c r="O1155" i="11" s="1"/>
  <c r="M1216" i="11"/>
  <c r="I1216" i="16" s="1"/>
  <c r="J1217" i="11"/>
  <c r="K1217" i="11" s="1"/>
  <c r="J1181" i="11"/>
  <c r="K1181" i="11" s="1"/>
  <c r="M1180" i="11"/>
  <c r="I1180" i="16" s="1"/>
  <c r="N1275" i="11"/>
  <c r="O1275" i="11" s="1"/>
  <c r="N1479" i="11"/>
  <c r="O1479" i="11" s="1"/>
  <c r="J977" i="11"/>
  <c r="K977" i="11" s="1"/>
  <c r="M976" i="11"/>
  <c r="I976" i="16" s="1"/>
  <c r="M1084" i="11"/>
  <c r="I1084" i="16" s="1"/>
  <c r="J1085" i="11"/>
  <c r="K1085" i="11" s="1"/>
  <c r="M1432" i="11"/>
  <c r="I1432" i="16" s="1"/>
  <c r="J1433" i="11"/>
  <c r="K1433" i="11" s="1"/>
  <c r="M1240" i="11"/>
  <c r="I1240" i="16" s="1"/>
  <c r="J1241" i="11"/>
  <c r="K1241" i="11" s="1"/>
  <c r="M1396" i="11"/>
  <c r="I1396" i="16" s="1"/>
  <c r="J1397" i="11"/>
  <c r="K1397" i="11" s="1"/>
  <c r="M1108" i="11"/>
  <c r="I1108" i="16" s="1"/>
  <c r="J1109" i="11"/>
  <c r="K1109" i="11" s="1"/>
  <c r="M1264" i="11"/>
  <c r="I1264" i="16" s="1"/>
  <c r="J1265" i="11"/>
  <c r="K1265" i="11" s="1"/>
  <c r="M1444" i="11"/>
  <c r="I1444" i="16" s="1"/>
  <c r="J1445" i="11"/>
  <c r="K1445" i="11" s="1"/>
  <c r="M1060" i="11"/>
  <c r="I1060" i="16" s="1"/>
  <c r="J1061" i="11"/>
  <c r="K1061" i="11" s="1"/>
  <c r="M1288" i="11"/>
  <c r="I1288" i="16" s="1"/>
  <c r="J1289" i="11"/>
  <c r="K1289" i="11" s="1"/>
  <c r="N1083" i="11"/>
  <c r="O1083" i="11" s="1"/>
  <c r="N1431" i="11"/>
  <c r="O1431" i="11" s="1"/>
  <c r="N1239" i="11"/>
  <c r="O1239" i="11" s="1"/>
  <c r="N1395" i="11"/>
  <c r="O1395" i="11" s="1"/>
  <c r="N1107" i="11"/>
  <c r="O1107" i="11" s="1"/>
  <c r="N1263" i="11"/>
  <c r="N1443" i="11"/>
  <c r="M1048" i="11"/>
  <c r="I1048" i="16" s="1"/>
  <c r="J1049" i="11"/>
  <c r="K1049" i="11" s="1"/>
  <c r="M1096" i="11"/>
  <c r="I1096" i="16" s="1"/>
  <c r="J1097" i="11"/>
  <c r="K1097" i="11" s="1"/>
  <c r="M1456" i="11"/>
  <c r="I1456" i="16" s="1"/>
  <c r="J1457" i="11"/>
  <c r="K1457" i="11" s="1"/>
  <c r="M1504" i="11"/>
  <c r="I1504" i="16" s="1"/>
  <c r="J1505" i="11"/>
  <c r="K1505" i="11" s="1"/>
  <c r="N1131" i="11"/>
  <c r="N1095" i="11"/>
  <c r="N1455" i="11"/>
  <c r="N1503" i="11"/>
  <c r="O1503" i="11" s="1"/>
  <c r="J1133" i="11"/>
  <c r="K1133" i="11" s="1"/>
  <c r="M1132" i="11"/>
  <c r="I1132" i="16" s="1"/>
  <c r="M1515" i="11" l="1"/>
  <c r="J1516" i="11"/>
  <c r="K1516" i="11" s="1"/>
  <c r="I1310" i="16"/>
  <c r="N1310" i="11"/>
  <c r="I1346" i="16"/>
  <c r="N1346" i="11"/>
  <c r="I1490" i="16"/>
  <c r="N1490" i="11"/>
  <c r="O1490" i="11" s="1"/>
  <c r="P1490" i="11" s="1"/>
  <c r="O1490" i="16" s="1"/>
  <c r="I1514" i="16"/>
  <c r="N1514" i="11"/>
  <c r="M1311" i="11"/>
  <c r="J1312" i="11"/>
  <c r="K1312" i="11" s="1"/>
  <c r="I1418" i="16"/>
  <c r="N1418" i="11"/>
  <c r="M1251" i="11"/>
  <c r="J1252" i="11"/>
  <c r="K1252" i="11" s="1"/>
  <c r="I1070" i="16"/>
  <c r="N1070" i="11"/>
  <c r="O1070" i="11" s="1"/>
  <c r="P1070" i="11" s="1"/>
  <c r="O1070" i="16" s="1"/>
  <c r="J1348" i="11"/>
  <c r="K1348" i="11" s="1"/>
  <c r="M1347" i="11"/>
  <c r="I1382" i="16"/>
  <c r="N1382" i="11"/>
  <c r="O997" i="11"/>
  <c r="P997" i="11" s="1"/>
  <c r="O997" i="16" s="1"/>
  <c r="O1321" i="11"/>
  <c r="P1321" i="11" s="1"/>
  <c r="O1321" i="16" s="1"/>
  <c r="O1466" i="11"/>
  <c r="P1466" i="11" s="1"/>
  <c r="O1466" i="16" s="1"/>
  <c r="I1250" i="16"/>
  <c r="N1250" i="11"/>
  <c r="M1071" i="11"/>
  <c r="J1072" i="11"/>
  <c r="K1072" i="11" s="1"/>
  <c r="I998" i="16"/>
  <c r="N998" i="11"/>
  <c r="O1513" i="11"/>
  <c r="P1513" i="11" s="1"/>
  <c r="O1513" i="16" s="1"/>
  <c r="J1384" i="11"/>
  <c r="K1384" i="11" s="1"/>
  <c r="M1383" i="11"/>
  <c r="O1357" i="11"/>
  <c r="P1357" i="11" s="1"/>
  <c r="O1357" i="16" s="1"/>
  <c r="I1370" i="16"/>
  <c r="N1370" i="11"/>
  <c r="O1370" i="11" s="1"/>
  <c r="P1370" i="11" s="1"/>
  <c r="O1370" i="16" s="1"/>
  <c r="I986" i="16"/>
  <c r="N986" i="11"/>
  <c r="O986" i="11" s="1"/>
  <c r="P986" i="11" s="1"/>
  <c r="O986" i="16" s="1"/>
  <c r="I1358" i="16"/>
  <c r="N1358" i="11"/>
  <c r="O1358" i="11" s="1"/>
  <c r="P1358" i="11" s="1"/>
  <c r="O1358" i="16" s="1"/>
  <c r="M999" i="11"/>
  <c r="J1000" i="11"/>
  <c r="K1000" i="11" s="1"/>
  <c r="J1528" i="11"/>
  <c r="K1528" i="11" s="1"/>
  <c r="M1527" i="11"/>
  <c r="M1371" i="11"/>
  <c r="J1372" i="11"/>
  <c r="K1372" i="11" s="1"/>
  <c r="M1323" i="11"/>
  <c r="J1324" i="11"/>
  <c r="K1324" i="11" s="1"/>
  <c r="M987" i="11"/>
  <c r="J988" i="11"/>
  <c r="K988" i="11" s="1"/>
  <c r="M1359" i="11"/>
  <c r="J1360" i="11"/>
  <c r="K1360" i="11" s="1"/>
  <c r="P985" i="11"/>
  <c r="O985" i="16" s="1"/>
  <c r="I1526" i="16"/>
  <c r="N1526" i="11"/>
  <c r="O1526" i="11" s="1"/>
  <c r="P1526" i="11" s="1"/>
  <c r="O1526" i="16" s="1"/>
  <c r="I1322" i="16"/>
  <c r="N1322" i="11"/>
  <c r="O1322" i="11" s="1"/>
  <c r="M1299" i="11"/>
  <c r="J1300" i="11"/>
  <c r="K1300" i="11" s="1"/>
  <c r="O1069" i="11"/>
  <c r="P1069" i="11"/>
  <c r="O1069" i="16" s="1"/>
  <c r="I1406" i="16"/>
  <c r="N1406" i="11"/>
  <c r="M963" i="11"/>
  <c r="J964" i="11"/>
  <c r="K964" i="11" s="1"/>
  <c r="M1491" i="11"/>
  <c r="J1492" i="11"/>
  <c r="K1492" i="11" s="1"/>
  <c r="I1298" i="16"/>
  <c r="N1298" i="11"/>
  <c r="O1309" i="11"/>
  <c r="P1309" i="11" s="1"/>
  <c r="O1309" i="16" s="1"/>
  <c r="O961" i="11"/>
  <c r="P961" i="11" s="1"/>
  <c r="O961" i="16" s="1"/>
  <c r="J1408" i="11"/>
  <c r="K1408" i="11" s="1"/>
  <c r="M1407" i="11"/>
  <c r="M1419" i="11"/>
  <c r="J1420" i="11"/>
  <c r="K1420" i="11" s="1"/>
  <c r="I962" i="16"/>
  <c r="N962" i="11"/>
  <c r="O962" i="11" s="1"/>
  <c r="P962" i="11" s="1"/>
  <c r="O962" i="16" s="1"/>
  <c r="M1228" i="11"/>
  <c r="I1228" i="16" s="1"/>
  <c r="J1229" i="11"/>
  <c r="K1229" i="11" s="1"/>
  <c r="L592" i="11"/>
  <c r="H593" i="11"/>
  <c r="I593" i="11" s="1"/>
  <c r="O1191" i="11"/>
  <c r="N1191" i="11"/>
  <c r="L196" i="11"/>
  <c r="H197" i="11"/>
  <c r="I197" i="11" s="1"/>
  <c r="H280" i="11"/>
  <c r="I280" i="11" s="1"/>
  <c r="L279" i="11"/>
  <c r="H785" i="11"/>
  <c r="I785" i="11" s="1"/>
  <c r="L784" i="11"/>
  <c r="H365" i="11"/>
  <c r="I365" i="11" s="1"/>
  <c r="L364" i="11"/>
  <c r="L893" i="11"/>
  <c r="H894" i="11"/>
  <c r="I894" i="11" s="1"/>
  <c r="O1035" i="11"/>
  <c r="N1035" i="11"/>
  <c r="L736" i="11"/>
  <c r="H737" i="11"/>
  <c r="I737" i="11" s="1"/>
  <c r="H929" i="11"/>
  <c r="I929" i="11" s="1"/>
  <c r="L928" i="11"/>
  <c r="L940" i="11"/>
  <c r="H941" i="11"/>
  <c r="I941" i="11" s="1"/>
  <c r="L856" i="11"/>
  <c r="H857" i="11"/>
  <c r="I857" i="11" s="1"/>
  <c r="L400" i="11"/>
  <c r="H401" i="11"/>
  <c r="I401" i="11" s="1"/>
  <c r="L268" i="11"/>
  <c r="H269" i="11"/>
  <c r="I269" i="11" s="1"/>
  <c r="L388" i="11"/>
  <c r="H389" i="11"/>
  <c r="I389" i="11" s="1"/>
  <c r="L304" i="11"/>
  <c r="H305" i="11"/>
  <c r="I305" i="11" s="1"/>
  <c r="L495" i="11"/>
  <c r="H496" i="11"/>
  <c r="I496" i="11" s="1"/>
  <c r="H905" i="11"/>
  <c r="I905" i="11" s="1"/>
  <c r="L904" i="11"/>
  <c r="L111" i="11"/>
  <c r="H112" i="11"/>
  <c r="I112" i="11" s="1"/>
  <c r="J1025" i="11"/>
  <c r="K1025" i="11" s="1"/>
  <c r="M1024" i="11"/>
  <c r="I1024" i="16" s="1"/>
  <c r="L701" i="11"/>
  <c r="H702" i="11"/>
  <c r="I702" i="11" s="1"/>
  <c r="L509" i="11"/>
  <c r="H510" i="11"/>
  <c r="I510" i="11" s="1"/>
  <c r="P1166" i="11"/>
  <c r="O1166" i="16" s="1"/>
  <c r="H798" i="11"/>
  <c r="I798" i="11" s="1"/>
  <c r="L797" i="11"/>
  <c r="L376" i="11"/>
  <c r="H377" i="11"/>
  <c r="I377" i="11" s="1"/>
  <c r="L448" i="11"/>
  <c r="H449" i="11"/>
  <c r="I449" i="11" s="1"/>
  <c r="H137" i="11"/>
  <c r="I137" i="11" s="1"/>
  <c r="L136" i="11"/>
  <c r="L220" i="11"/>
  <c r="H221" i="11"/>
  <c r="I221" i="11" s="1"/>
  <c r="L820" i="11"/>
  <c r="H821" i="11"/>
  <c r="I821" i="11" s="1"/>
  <c r="L232" i="11"/>
  <c r="H233" i="11"/>
  <c r="I233" i="11" s="1"/>
  <c r="N1011" i="11"/>
  <c r="O1142" i="11"/>
  <c r="P1142" i="11" s="1"/>
  <c r="O1142" i="16" s="1"/>
  <c r="L328" i="11"/>
  <c r="H329" i="11"/>
  <c r="I329" i="11" s="1"/>
  <c r="H641" i="11"/>
  <c r="I641" i="11" s="1"/>
  <c r="L640" i="11"/>
  <c r="L544" i="11"/>
  <c r="H545" i="11"/>
  <c r="I545" i="11" s="1"/>
  <c r="H809" i="11"/>
  <c r="I809" i="11" s="1"/>
  <c r="L808" i="11"/>
  <c r="N1023" i="11"/>
  <c r="L771" i="11"/>
  <c r="H772" i="11"/>
  <c r="I772" i="11" s="1"/>
  <c r="P1047" i="11"/>
  <c r="O1047" i="16" s="1"/>
  <c r="L317" i="11"/>
  <c r="H318" i="11"/>
  <c r="I318" i="11" s="1"/>
  <c r="L64" i="11"/>
  <c r="H65" i="11"/>
  <c r="I65" i="11" s="1"/>
  <c r="O1443" i="11"/>
  <c r="P1443" i="11" s="1"/>
  <c r="O1443" i="16" s="1"/>
  <c r="H533" i="11"/>
  <c r="I533" i="11" s="1"/>
  <c r="L532" i="11"/>
  <c r="N1143" i="11"/>
  <c r="H173" i="11"/>
  <c r="I173" i="11" s="1"/>
  <c r="L172" i="11"/>
  <c r="J1013" i="11"/>
  <c r="K1013" i="11" s="1"/>
  <c r="M1012" i="11"/>
  <c r="I1012" i="16" s="1"/>
  <c r="L124" i="11"/>
  <c r="H125" i="11"/>
  <c r="I125" i="11" s="1"/>
  <c r="M1468" i="11"/>
  <c r="I1468" i="16" s="1"/>
  <c r="J1469" i="11"/>
  <c r="K1469" i="11" s="1"/>
  <c r="H354" i="11"/>
  <c r="I354" i="11" s="1"/>
  <c r="L353" i="11"/>
  <c r="L760" i="11"/>
  <c r="H761" i="11"/>
  <c r="I761" i="11" s="1"/>
  <c r="L412" i="11"/>
  <c r="H413" i="11"/>
  <c r="I413" i="11" s="1"/>
  <c r="P1431" i="11"/>
  <c r="O1431" i="16" s="1"/>
  <c r="P1503" i="11"/>
  <c r="O1503" i="16" s="1"/>
  <c r="P1107" i="11"/>
  <c r="O1107" i="16" s="1"/>
  <c r="P1059" i="11"/>
  <c r="O1059" i="16" s="1"/>
  <c r="L952" i="11"/>
  <c r="H953" i="11"/>
  <c r="I953" i="11" s="1"/>
  <c r="L616" i="11"/>
  <c r="H617" i="11"/>
  <c r="I617" i="11" s="1"/>
  <c r="L580" i="11"/>
  <c r="H581" i="11"/>
  <c r="I581" i="11" s="1"/>
  <c r="O1263" i="11"/>
  <c r="P1263" i="11" s="1"/>
  <c r="O1263" i="16" s="1"/>
  <c r="J1145" i="11"/>
  <c r="K1145" i="11" s="1"/>
  <c r="M1144" i="11"/>
  <c r="I1144" i="16" s="1"/>
  <c r="H161" i="11"/>
  <c r="I161" i="11" s="1"/>
  <c r="L160" i="11"/>
  <c r="L605" i="11"/>
  <c r="H606" i="11"/>
  <c r="I606" i="11" s="1"/>
  <c r="L748" i="11"/>
  <c r="H749" i="11"/>
  <c r="I749" i="11" s="1"/>
  <c r="L208" i="11"/>
  <c r="H209" i="11"/>
  <c r="I209" i="11" s="1"/>
  <c r="H881" i="11"/>
  <c r="I881" i="11" s="1"/>
  <c r="L880" i="11"/>
  <c r="H41" i="11"/>
  <c r="I41" i="11" s="1"/>
  <c r="L40" i="11"/>
  <c r="L556" i="11"/>
  <c r="H557" i="11"/>
  <c r="I557" i="11" s="1"/>
  <c r="O1467" i="11"/>
  <c r="N1467" i="11"/>
  <c r="J1169" i="11"/>
  <c r="K1169" i="11" s="1"/>
  <c r="M1168" i="11"/>
  <c r="I1168" i="16" s="1"/>
  <c r="L436" i="11"/>
  <c r="H437" i="11"/>
  <c r="I437" i="11" s="1"/>
  <c r="H485" i="11"/>
  <c r="I485" i="11" s="1"/>
  <c r="L484" i="11"/>
  <c r="P1202" i="11"/>
  <c r="O1202" i="16" s="1"/>
  <c r="L87" i="11"/>
  <c r="H88" i="11"/>
  <c r="I88" i="11" s="1"/>
  <c r="P1395" i="11"/>
  <c r="O1395" i="16" s="1"/>
  <c r="P1479" i="11"/>
  <c r="O1479" i="16" s="1"/>
  <c r="P1155" i="11"/>
  <c r="O1155" i="16" s="1"/>
  <c r="P975" i="11"/>
  <c r="O975" i="16" s="1"/>
  <c r="P1190" i="11"/>
  <c r="O1190" i="16" s="1"/>
  <c r="L184" i="11"/>
  <c r="H185" i="11"/>
  <c r="I185" i="11" s="1"/>
  <c r="L724" i="11"/>
  <c r="H725" i="11"/>
  <c r="I725" i="11" s="1"/>
  <c r="O1179" i="11"/>
  <c r="P1179" i="11" s="1"/>
  <c r="O1179" i="16" s="1"/>
  <c r="N1119" i="11"/>
  <c r="L244" i="11"/>
  <c r="H245" i="11"/>
  <c r="I245" i="11" s="1"/>
  <c r="L712" i="11"/>
  <c r="H713" i="11"/>
  <c r="I713" i="11" s="1"/>
  <c r="L460" i="11"/>
  <c r="H461" i="11"/>
  <c r="I461" i="11" s="1"/>
  <c r="H653" i="11"/>
  <c r="I653" i="11" s="1"/>
  <c r="L652" i="11"/>
  <c r="O1010" i="11"/>
  <c r="P1010" i="11" s="1"/>
  <c r="O1010" i="16" s="1"/>
  <c r="L257" i="11"/>
  <c r="H258" i="11"/>
  <c r="I258" i="11" s="1"/>
  <c r="L664" i="11"/>
  <c r="H665" i="11"/>
  <c r="I665" i="11" s="1"/>
  <c r="P1022" i="11"/>
  <c r="O1022" i="16" s="1"/>
  <c r="N1167" i="11"/>
  <c r="L340" i="11"/>
  <c r="H341" i="11"/>
  <c r="I341" i="11" s="1"/>
  <c r="H834" i="11"/>
  <c r="I834" i="11" s="1"/>
  <c r="L833" i="11"/>
  <c r="O1202" i="11"/>
  <c r="O1095" i="11"/>
  <c r="P1095" i="11" s="1"/>
  <c r="O1095" i="16" s="1"/>
  <c r="P1239" i="11"/>
  <c r="O1239" i="16" s="1"/>
  <c r="P1083" i="11"/>
  <c r="O1083" i="16" s="1"/>
  <c r="P1275" i="11"/>
  <c r="O1275" i="16" s="1"/>
  <c r="H149" i="11"/>
  <c r="I149" i="11" s="1"/>
  <c r="L148" i="11"/>
  <c r="L628" i="11"/>
  <c r="H629" i="11"/>
  <c r="I629" i="11" s="1"/>
  <c r="O1335" i="11"/>
  <c r="P1335" i="11" s="1"/>
  <c r="O1335" i="16" s="1"/>
  <c r="L28" i="11"/>
  <c r="H29" i="11"/>
  <c r="I29" i="11" s="1"/>
  <c r="J1121" i="11"/>
  <c r="K1121" i="11" s="1"/>
  <c r="M1120" i="11"/>
  <c r="I1120" i="16" s="1"/>
  <c r="H425" i="11"/>
  <c r="I425" i="11" s="1"/>
  <c r="L424" i="11"/>
  <c r="M1204" i="11"/>
  <c r="I1204" i="16" s="1"/>
  <c r="J1205" i="11"/>
  <c r="K1205" i="11" s="1"/>
  <c r="L76" i="11"/>
  <c r="H77" i="11"/>
  <c r="I77" i="11" s="1"/>
  <c r="O1287" i="11"/>
  <c r="P1287" i="11" s="1"/>
  <c r="O1287" i="16" s="1"/>
  <c r="H569" i="11"/>
  <c r="I569" i="11" s="1"/>
  <c r="L568" i="11"/>
  <c r="L868" i="11"/>
  <c r="H869" i="11"/>
  <c r="I869" i="11" s="1"/>
  <c r="L676" i="11"/>
  <c r="H677" i="11"/>
  <c r="I677" i="11" s="1"/>
  <c r="P1215" i="11"/>
  <c r="O1215" i="16" s="1"/>
  <c r="N1227" i="11"/>
  <c r="O1227" i="11" s="1"/>
  <c r="O1455" i="11"/>
  <c r="P1455" i="11" s="1"/>
  <c r="O1455" i="16" s="1"/>
  <c r="P1118" i="11"/>
  <c r="O1118" i="16" s="1"/>
  <c r="H473" i="11"/>
  <c r="I473" i="11" s="1"/>
  <c r="L472" i="11"/>
  <c r="J1193" i="11"/>
  <c r="K1193" i="11" s="1"/>
  <c r="M1192" i="11"/>
  <c r="I1192" i="16" s="1"/>
  <c r="L687" i="11"/>
  <c r="H688" i="11"/>
  <c r="I688" i="11" s="1"/>
  <c r="H53" i="11"/>
  <c r="I53" i="11" s="1"/>
  <c r="L52" i="11"/>
  <c r="N1203" i="11"/>
  <c r="P1034" i="11"/>
  <c r="O1034" i="16" s="1"/>
  <c r="O1131" i="11"/>
  <c r="P1131" i="11" s="1"/>
  <c r="O1131" i="16" s="1"/>
  <c r="L844" i="11"/>
  <c r="H845" i="11"/>
  <c r="I845" i="11" s="1"/>
  <c r="J1037" i="11"/>
  <c r="K1037" i="11" s="1"/>
  <c r="M1036" i="11"/>
  <c r="I1036" i="16" s="1"/>
  <c r="L916" i="11"/>
  <c r="H917" i="11"/>
  <c r="I917" i="11" s="1"/>
  <c r="L100" i="11"/>
  <c r="H101" i="11"/>
  <c r="I101" i="11" s="1"/>
  <c r="L520" i="11"/>
  <c r="H521" i="11"/>
  <c r="I521" i="11" s="1"/>
  <c r="L292" i="11"/>
  <c r="H293" i="11"/>
  <c r="I293" i="11" s="1"/>
  <c r="P1226" i="11"/>
  <c r="O1226" i="16" s="1"/>
  <c r="N1276" i="11"/>
  <c r="M1277" i="11"/>
  <c r="I1277" i="16" s="1"/>
  <c r="J1278" i="11"/>
  <c r="K1278" i="11" s="1"/>
  <c r="M1097" i="11"/>
  <c r="I1097" i="16" s="1"/>
  <c r="J1098" i="11"/>
  <c r="K1098" i="11" s="1"/>
  <c r="M1289" i="11"/>
  <c r="I1289" i="16" s="1"/>
  <c r="J1290" i="11"/>
  <c r="K1290" i="11" s="1"/>
  <c r="M1445" i="11"/>
  <c r="I1445" i="16" s="1"/>
  <c r="J1446" i="11"/>
  <c r="K1446" i="11" s="1"/>
  <c r="M1085" i="11"/>
  <c r="I1085" i="16" s="1"/>
  <c r="J1086" i="11"/>
  <c r="K1086" i="11" s="1"/>
  <c r="N1156" i="11"/>
  <c r="M1457" i="11"/>
  <c r="I1457" i="16" s="1"/>
  <c r="J1458" i="11"/>
  <c r="K1458" i="11" s="1"/>
  <c r="N1456" i="11"/>
  <c r="N1096" i="11"/>
  <c r="N1288" i="11"/>
  <c r="N1444" i="11"/>
  <c r="N1084" i="11"/>
  <c r="J1158" i="11"/>
  <c r="K1158" i="11" s="1"/>
  <c r="M1157" i="11"/>
  <c r="I1157" i="16" s="1"/>
  <c r="M1505" i="11"/>
  <c r="I1505" i="16" s="1"/>
  <c r="J1506" i="11"/>
  <c r="K1506" i="11" s="1"/>
  <c r="M1061" i="11"/>
  <c r="I1061" i="16" s="1"/>
  <c r="J1062" i="11"/>
  <c r="K1062" i="11" s="1"/>
  <c r="M1265" i="11"/>
  <c r="I1265" i="16" s="1"/>
  <c r="J1266" i="11"/>
  <c r="K1266" i="11" s="1"/>
  <c r="M1397" i="11"/>
  <c r="I1397" i="16" s="1"/>
  <c r="J1398" i="11"/>
  <c r="K1398" i="11" s="1"/>
  <c r="M1217" i="11"/>
  <c r="I1217" i="16" s="1"/>
  <c r="J1218" i="11"/>
  <c r="K1218" i="11" s="1"/>
  <c r="M1337" i="11"/>
  <c r="I1337" i="16" s="1"/>
  <c r="J1338" i="11"/>
  <c r="K1338" i="11" s="1"/>
  <c r="N1504" i="11"/>
  <c r="N1060" i="11"/>
  <c r="N1264" i="11"/>
  <c r="N1396" i="11"/>
  <c r="N1216" i="11"/>
  <c r="O1216" i="11" s="1"/>
  <c r="N1336" i="11"/>
  <c r="N1132" i="11"/>
  <c r="M1049" i="11"/>
  <c r="I1049" i="16" s="1"/>
  <c r="J1050" i="11"/>
  <c r="K1050" i="11" s="1"/>
  <c r="M1109" i="11"/>
  <c r="I1109" i="16" s="1"/>
  <c r="J1110" i="11"/>
  <c r="K1110" i="11" s="1"/>
  <c r="M1241" i="11"/>
  <c r="I1241" i="16" s="1"/>
  <c r="J1242" i="11"/>
  <c r="K1242" i="11" s="1"/>
  <c r="M1433" i="11"/>
  <c r="I1433" i="16" s="1"/>
  <c r="J1434" i="11"/>
  <c r="K1434" i="11" s="1"/>
  <c r="N976" i="11"/>
  <c r="N1180" i="11"/>
  <c r="M1481" i="11"/>
  <c r="I1481" i="16" s="1"/>
  <c r="J1482" i="11"/>
  <c r="K1482" i="11" s="1"/>
  <c r="J1134" i="11"/>
  <c r="K1134" i="11" s="1"/>
  <c r="M1133" i="11"/>
  <c r="I1133" i="16" s="1"/>
  <c r="N1048" i="11"/>
  <c r="O1048" i="11" s="1"/>
  <c r="N1108" i="11"/>
  <c r="O1108" i="11" s="1"/>
  <c r="N1240" i="11"/>
  <c r="O1240" i="11" s="1"/>
  <c r="N1432" i="11"/>
  <c r="O1432" i="11" s="1"/>
  <c r="J978" i="11"/>
  <c r="K978" i="11" s="1"/>
  <c r="M977" i="11"/>
  <c r="I977" i="16" s="1"/>
  <c r="J1182" i="11"/>
  <c r="K1182" i="11" s="1"/>
  <c r="M1181" i="11"/>
  <c r="I1181" i="16" s="1"/>
  <c r="N1480" i="11"/>
  <c r="M1372" i="11" l="1"/>
  <c r="J1373" i="11"/>
  <c r="K1373" i="11" s="1"/>
  <c r="M1384" i="11"/>
  <c r="J1385" i="11"/>
  <c r="K1385" i="11" s="1"/>
  <c r="O1250" i="11"/>
  <c r="P1250" i="11"/>
  <c r="O1250" i="16" s="1"/>
  <c r="J1253" i="11"/>
  <c r="K1253" i="11" s="1"/>
  <c r="M1252" i="11"/>
  <c r="M1312" i="11"/>
  <c r="J1313" i="11"/>
  <c r="K1313" i="11" s="1"/>
  <c r="M1516" i="11"/>
  <c r="J1517" i="11"/>
  <c r="K1517" i="11" s="1"/>
  <c r="J1421" i="11"/>
  <c r="K1421" i="11" s="1"/>
  <c r="M1420" i="11"/>
  <c r="I1371" i="16"/>
  <c r="N1371" i="11"/>
  <c r="I1251" i="16"/>
  <c r="N1251" i="11"/>
  <c r="O1251" i="11" s="1"/>
  <c r="I1311" i="16"/>
  <c r="N1311" i="11"/>
  <c r="O1310" i="11"/>
  <c r="P1310" i="11" s="1"/>
  <c r="O1310" i="16" s="1"/>
  <c r="I1515" i="16"/>
  <c r="N1515" i="11"/>
  <c r="I1383" i="16"/>
  <c r="N1383" i="11"/>
  <c r="O1382" i="11"/>
  <c r="P1382" i="11" s="1"/>
  <c r="O1382" i="16" s="1"/>
  <c r="M1360" i="11"/>
  <c r="J1361" i="11"/>
  <c r="K1361" i="11" s="1"/>
  <c r="I1527" i="16"/>
  <c r="N1527" i="11"/>
  <c r="I1347" i="16"/>
  <c r="N1347" i="11"/>
  <c r="O1347" i="11" s="1"/>
  <c r="P1347" i="11" s="1"/>
  <c r="O1347" i="16" s="1"/>
  <c r="I1323" i="16"/>
  <c r="N1323" i="11"/>
  <c r="I1407" i="16"/>
  <c r="N1407" i="11"/>
  <c r="M964" i="11"/>
  <c r="J965" i="11"/>
  <c r="K965" i="11" s="1"/>
  <c r="I1359" i="16"/>
  <c r="N1359" i="11"/>
  <c r="M1528" i="11"/>
  <c r="J1529" i="11"/>
  <c r="K1529" i="11" s="1"/>
  <c r="O998" i="11"/>
  <c r="P998" i="11" s="1"/>
  <c r="O998" i="16" s="1"/>
  <c r="M1348" i="11"/>
  <c r="J1349" i="11"/>
  <c r="K1349" i="11" s="1"/>
  <c r="O1346" i="11"/>
  <c r="P1346" i="11" s="1"/>
  <c r="O1346" i="16" s="1"/>
  <c r="I1419" i="16"/>
  <c r="N1419" i="11"/>
  <c r="O1419" i="11" s="1"/>
  <c r="P1419" i="11" s="1"/>
  <c r="O1419" i="16" s="1"/>
  <c r="M1408" i="11"/>
  <c r="J1409" i="11"/>
  <c r="K1409" i="11" s="1"/>
  <c r="O1298" i="11"/>
  <c r="P1298" i="11" s="1"/>
  <c r="O1298" i="16" s="1"/>
  <c r="I963" i="16"/>
  <c r="N963" i="11"/>
  <c r="J1301" i="11"/>
  <c r="K1301" i="11" s="1"/>
  <c r="M1300" i="11"/>
  <c r="P1322" i="11"/>
  <c r="O1322" i="16" s="1"/>
  <c r="J989" i="11"/>
  <c r="K989" i="11" s="1"/>
  <c r="M988" i="11"/>
  <c r="P1035" i="11"/>
  <c r="O1035" i="16" s="1"/>
  <c r="O1406" i="11"/>
  <c r="P1406" i="11" s="1"/>
  <c r="O1406" i="16" s="1"/>
  <c r="I1299" i="16"/>
  <c r="N1299" i="11"/>
  <c r="I987" i="16"/>
  <c r="N987" i="11"/>
  <c r="J1001" i="11"/>
  <c r="K1001" i="11" s="1"/>
  <c r="M1000" i="11"/>
  <c r="M1072" i="11"/>
  <c r="J1073" i="11"/>
  <c r="K1073" i="11" s="1"/>
  <c r="P1514" i="11"/>
  <c r="O1514" i="16" s="1"/>
  <c r="O1514" i="11"/>
  <c r="I1491" i="16"/>
  <c r="N1491" i="11"/>
  <c r="O1491" i="11" s="1"/>
  <c r="P1491" i="11" s="1"/>
  <c r="O1491" i="16" s="1"/>
  <c r="J1493" i="11"/>
  <c r="K1493" i="11" s="1"/>
  <c r="M1492" i="11"/>
  <c r="M1324" i="11"/>
  <c r="J1325" i="11"/>
  <c r="K1325" i="11" s="1"/>
  <c r="I999" i="16"/>
  <c r="N999" i="11"/>
  <c r="O999" i="11" s="1"/>
  <c r="P999" i="11" s="1"/>
  <c r="O999" i="16" s="1"/>
  <c r="I1071" i="16"/>
  <c r="N1071" i="11"/>
  <c r="O1071" i="11" s="1"/>
  <c r="P1071" i="11" s="1"/>
  <c r="O1071" i="16" s="1"/>
  <c r="O1418" i="11"/>
  <c r="P1418" i="11"/>
  <c r="O1418" i="16" s="1"/>
  <c r="L688" i="11"/>
  <c r="H689" i="11"/>
  <c r="I689" i="11" s="1"/>
  <c r="N1204" i="11"/>
  <c r="L341" i="11"/>
  <c r="H342" i="11"/>
  <c r="I342" i="11" s="1"/>
  <c r="L857" i="11"/>
  <c r="H858" i="11"/>
  <c r="I858" i="11" s="1"/>
  <c r="H522" i="11"/>
  <c r="I522" i="11" s="1"/>
  <c r="L521" i="11"/>
  <c r="J1038" i="11"/>
  <c r="K1038" i="11" s="1"/>
  <c r="M1037" i="11"/>
  <c r="I1037" i="16" s="1"/>
  <c r="L53" i="11"/>
  <c r="H54" i="11"/>
  <c r="I54" i="11" s="1"/>
  <c r="H870" i="11"/>
  <c r="I870" i="11" s="1"/>
  <c r="L869" i="11"/>
  <c r="M1205" i="11"/>
  <c r="I1205" i="16" s="1"/>
  <c r="J1206" i="11"/>
  <c r="K1206" i="11" s="1"/>
  <c r="H835" i="11"/>
  <c r="I835" i="11" s="1"/>
  <c r="L834" i="11"/>
  <c r="L713" i="11"/>
  <c r="H714" i="11"/>
  <c r="I714" i="11" s="1"/>
  <c r="L725" i="11"/>
  <c r="H726" i="11"/>
  <c r="I726" i="11" s="1"/>
  <c r="P1467" i="11"/>
  <c r="O1467" i="16" s="1"/>
  <c r="H882" i="11"/>
  <c r="I882" i="11" s="1"/>
  <c r="L881" i="11"/>
  <c r="H162" i="11"/>
  <c r="I162" i="11" s="1"/>
  <c r="L161" i="11"/>
  <c r="H954" i="11"/>
  <c r="I954" i="11" s="1"/>
  <c r="L953" i="11"/>
  <c r="O1456" i="11"/>
  <c r="P1456" i="11" s="1"/>
  <c r="O1456" i="16" s="1"/>
  <c r="H773" i="11"/>
  <c r="I773" i="11" s="1"/>
  <c r="L772" i="11"/>
  <c r="N1024" i="11"/>
  <c r="L305" i="11"/>
  <c r="H306" i="11"/>
  <c r="I306" i="11" s="1"/>
  <c r="H930" i="11"/>
  <c r="I930" i="11" s="1"/>
  <c r="L929" i="11"/>
  <c r="L365" i="11"/>
  <c r="H366" i="11"/>
  <c r="I366" i="11" s="1"/>
  <c r="H822" i="11"/>
  <c r="I822" i="11" s="1"/>
  <c r="L821" i="11"/>
  <c r="L593" i="11"/>
  <c r="H594" i="11"/>
  <c r="I594" i="11" s="1"/>
  <c r="L101" i="11"/>
  <c r="H102" i="11"/>
  <c r="I102" i="11" s="1"/>
  <c r="O1180" i="11"/>
  <c r="P1180" i="11" s="1"/>
  <c r="O1180" i="16" s="1"/>
  <c r="L185" i="11"/>
  <c r="H186" i="11"/>
  <c r="I186" i="11" s="1"/>
  <c r="L557" i="11"/>
  <c r="H558" i="11"/>
  <c r="I558" i="11" s="1"/>
  <c r="J1146" i="11"/>
  <c r="K1146" i="11" s="1"/>
  <c r="M1145" i="11"/>
  <c r="I1145" i="16" s="1"/>
  <c r="M1469" i="11"/>
  <c r="I1469" i="16" s="1"/>
  <c r="J1470" i="11"/>
  <c r="K1470" i="11" s="1"/>
  <c r="L329" i="11"/>
  <c r="H330" i="11"/>
  <c r="I330" i="11" s="1"/>
  <c r="L112" i="11"/>
  <c r="H113" i="11"/>
  <c r="I113" i="11" s="1"/>
  <c r="L389" i="11"/>
  <c r="H390" i="11"/>
  <c r="I390" i="11" s="1"/>
  <c r="H786" i="11"/>
  <c r="I786" i="11" s="1"/>
  <c r="L785" i="11"/>
  <c r="L354" i="11"/>
  <c r="H355" i="11"/>
  <c r="I355" i="11" s="1"/>
  <c r="P1432" i="11"/>
  <c r="O1432" i="16" s="1"/>
  <c r="N1192" i="11"/>
  <c r="L569" i="11"/>
  <c r="H570" i="11"/>
  <c r="I570" i="11" s="1"/>
  <c r="L425" i="11"/>
  <c r="H426" i="11"/>
  <c r="I426" i="11" s="1"/>
  <c r="L245" i="11"/>
  <c r="H246" i="11"/>
  <c r="I246" i="11" s="1"/>
  <c r="H486" i="11"/>
  <c r="I486" i="11" s="1"/>
  <c r="L485" i="11"/>
  <c r="H750" i="11"/>
  <c r="I750" i="11" s="1"/>
  <c r="L749" i="11"/>
  <c r="N1468" i="11"/>
  <c r="O1468" i="11" s="1"/>
  <c r="O1143" i="11"/>
  <c r="P1143" i="11" s="1"/>
  <c r="O1143" i="16" s="1"/>
  <c r="O1084" i="11"/>
  <c r="P1084" i="11" s="1"/>
  <c r="O1084" i="16" s="1"/>
  <c r="O1023" i="11"/>
  <c r="P1023" i="11" s="1"/>
  <c r="O1023" i="16" s="1"/>
  <c r="L221" i="11"/>
  <c r="H222" i="11"/>
  <c r="I222" i="11" s="1"/>
  <c r="O1276" i="11"/>
  <c r="P1276" i="11" s="1"/>
  <c r="O1276" i="16" s="1"/>
  <c r="H942" i="11"/>
  <c r="I942" i="11" s="1"/>
  <c r="L941" i="11"/>
  <c r="M1229" i="11"/>
  <c r="I1229" i="16" s="1"/>
  <c r="J1230" i="11"/>
  <c r="K1230" i="11" s="1"/>
  <c r="P1227" i="11"/>
  <c r="O1227" i="16" s="1"/>
  <c r="H174" i="11"/>
  <c r="I174" i="11" s="1"/>
  <c r="L173" i="11"/>
  <c r="M1193" i="11"/>
  <c r="I1193" i="16" s="1"/>
  <c r="J1194" i="11"/>
  <c r="K1194" i="11" s="1"/>
  <c r="O1120" i="11"/>
  <c r="N1120" i="11"/>
  <c r="H150" i="11"/>
  <c r="I150" i="11" s="1"/>
  <c r="L149" i="11"/>
  <c r="O1264" i="11"/>
  <c r="P1264" i="11" s="1"/>
  <c r="O1264" i="16" s="1"/>
  <c r="O1167" i="11"/>
  <c r="P1167" i="11" s="1"/>
  <c r="O1167" i="16" s="1"/>
  <c r="L437" i="11"/>
  <c r="H438" i="11"/>
  <c r="I438" i="11" s="1"/>
  <c r="H582" i="11"/>
  <c r="I582" i="11" s="1"/>
  <c r="L581" i="11"/>
  <c r="O1396" i="11"/>
  <c r="P1396" i="11" s="1"/>
  <c r="O1396" i="16" s="1"/>
  <c r="L413" i="11"/>
  <c r="H414" i="11"/>
  <c r="I414" i="11" s="1"/>
  <c r="L125" i="11"/>
  <c r="H126" i="11"/>
  <c r="I126" i="11" s="1"/>
  <c r="H799" i="11"/>
  <c r="I799" i="11" s="1"/>
  <c r="L798" i="11"/>
  <c r="H281" i="11"/>
  <c r="I281" i="11" s="1"/>
  <c r="L280" i="11"/>
  <c r="N1228" i="11"/>
  <c r="L845" i="11"/>
  <c r="H846" i="11"/>
  <c r="I846" i="11" s="1"/>
  <c r="L629" i="11"/>
  <c r="H630" i="11"/>
  <c r="I630" i="11" s="1"/>
  <c r="L258" i="11"/>
  <c r="H259" i="11"/>
  <c r="I259" i="11" s="1"/>
  <c r="L209" i="11"/>
  <c r="H210" i="11"/>
  <c r="I210" i="11" s="1"/>
  <c r="O1336" i="11"/>
  <c r="P1336" i="11" s="1"/>
  <c r="O1336" i="16" s="1"/>
  <c r="L318" i="11"/>
  <c r="H319" i="11"/>
  <c r="I319" i="11" s="1"/>
  <c r="L641" i="11"/>
  <c r="H642" i="11"/>
  <c r="I642" i="11" s="1"/>
  <c r="L377" i="11"/>
  <c r="H378" i="11"/>
  <c r="I378" i="11" s="1"/>
  <c r="P1240" i="11"/>
  <c r="O1240" i="16" s="1"/>
  <c r="P1048" i="11"/>
  <c r="O1048" i="16" s="1"/>
  <c r="L917" i="11"/>
  <c r="H918" i="11"/>
  <c r="I918" i="11" s="1"/>
  <c r="M1121" i="11"/>
  <c r="I1121" i="16" s="1"/>
  <c r="J1122" i="11"/>
  <c r="K1122" i="11" s="1"/>
  <c r="O1060" i="11"/>
  <c r="P1060" i="11" s="1"/>
  <c r="O1060" i="16" s="1"/>
  <c r="L653" i="11"/>
  <c r="H654" i="11"/>
  <c r="I654" i="11" s="1"/>
  <c r="L41" i="11"/>
  <c r="H42" i="11"/>
  <c r="I42" i="11" s="1"/>
  <c r="L606" i="11"/>
  <c r="H607" i="11"/>
  <c r="I607" i="11" s="1"/>
  <c r="O1444" i="11"/>
  <c r="P1444" i="11" s="1"/>
  <c r="O1444" i="16" s="1"/>
  <c r="L533" i="11"/>
  <c r="H534" i="11"/>
  <c r="I534" i="11" s="1"/>
  <c r="H810" i="11"/>
  <c r="I810" i="11" s="1"/>
  <c r="L809" i="11"/>
  <c r="O976" i="11"/>
  <c r="P976" i="11" s="1"/>
  <c r="O976" i="16" s="1"/>
  <c r="L702" i="11"/>
  <c r="H703" i="11"/>
  <c r="I703" i="11" s="1"/>
  <c r="L905" i="11"/>
  <c r="H906" i="11"/>
  <c r="I906" i="11" s="1"/>
  <c r="L269" i="11"/>
  <c r="H270" i="11"/>
  <c r="I270" i="11" s="1"/>
  <c r="H895" i="11"/>
  <c r="I895" i="11" s="1"/>
  <c r="L894" i="11"/>
  <c r="L197" i="11"/>
  <c r="H198" i="11"/>
  <c r="I198" i="11" s="1"/>
  <c r="O1480" i="11"/>
  <c r="P1480" i="11" s="1"/>
  <c r="O1480" i="16" s="1"/>
  <c r="J1026" i="11"/>
  <c r="K1026" i="11" s="1"/>
  <c r="M1025" i="11"/>
  <c r="I1025" i="16" s="1"/>
  <c r="H294" i="11"/>
  <c r="I294" i="11" s="1"/>
  <c r="L293" i="11"/>
  <c r="O1203" i="11"/>
  <c r="P1203" i="11" s="1"/>
  <c r="O1203" i="16" s="1"/>
  <c r="L473" i="11"/>
  <c r="H474" i="11"/>
  <c r="I474" i="11" s="1"/>
  <c r="L677" i="11"/>
  <c r="H678" i="11"/>
  <c r="I678" i="11" s="1"/>
  <c r="L77" i="11"/>
  <c r="H78" i="11"/>
  <c r="I78" i="11" s="1"/>
  <c r="H30" i="11"/>
  <c r="I30" i="11" s="1"/>
  <c r="L29" i="11"/>
  <c r="L461" i="11"/>
  <c r="H462" i="11"/>
  <c r="I462" i="11" s="1"/>
  <c r="O1119" i="11"/>
  <c r="P1119" i="11" s="1"/>
  <c r="O1119" i="16" s="1"/>
  <c r="N1168" i="11"/>
  <c r="H618" i="11"/>
  <c r="I618" i="11" s="1"/>
  <c r="L617" i="11"/>
  <c r="O1288" i="11"/>
  <c r="P1288" i="11" s="1"/>
  <c r="O1288" i="16" s="1"/>
  <c r="L761" i="11"/>
  <c r="H762" i="11"/>
  <c r="I762" i="11" s="1"/>
  <c r="N1012" i="11"/>
  <c r="O1504" i="11"/>
  <c r="P1504" i="11" s="1"/>
  <c r="O1504" i="16" s="1"/>
  <c r="H546" i="11"/>
  <c r="I546" i="11" s="1"/>
  <c r="L545" i="11"/>
  <c r="O1011" i="11"/>
  <c r="P1011" i="11" s="1"/>
  <c r="O1011" i="16" s="1"/>
  <c r="L137" i="11"/>
  <c r="H138" i="11"/>
  <c r="I138" i="11" s="1"/>
  <c r="H511" i="11"/>
  <c r="I511" i="11" s="1"/>
  <c r="L510" i="11"/>
  <c r="L496" i="11"/>
  <c r="H497" i="11"/>
  <c r="I497" i="11" s="1"/>
  <c r="N1144" i="11"/>
  <c r="L737" i="11"/>
  <c r="H738" i="11"/>
  <c r="I738" i="11" s="1"/>
  <c r="P1108" i="11"/>
  <c r="O1108" i="16" s="1"/>
  <c r="P1216" i="11"/>
  <c r="O1216" i="16" s="1"/>
  <c r="O1036" i="11"/>
  <c r="N1036" i="11"/>
  <c r="O1156" i="11"/>
  <c r="P1156" i="11" s="1"/>
  <c r="O1156" i="16" s="1"/>
  <c r="L665" i="11"/>
  <c r="H666" i="11"/>
  <c r="I666" i="11" s="1"/>
  <c r="L88" i="11"/>
  <c r="H89" i="11"/>
  <c r="I89" i="11" s="1"/>
  <c r="J1170" i="11"/>
  <c r="K1170" i="11" s="1"/>
  <c r="M1169" i="11"/>
  <c r="I1169" i="16" s="1"/>
  <c r="J1014" i="11"/>
  <c r="K1014" i="11" s="1"/>
  <c r="M1013" i="11"/>
  <c r="I1013" i="16" s="1"/>
  <c r="L65" i="11"/>
  <c r="H66" i="11"/>
  <c r="I66" i="11" s="1"/>
  <c r="O1132" i="11"/>
  <c r="P1132" i="11" s="1"/>
  <c r="O1132" i="16" s="1"/>
  <c r="L233" i="11"/>
  <c r="H234" i="11"/>
  <c r="I234" i="11" s="1"/>
  <c r="L449" i="11"/>
  <c r="H450" i="11"/>
  <c r="I450" i="11" s="1"/>
  <c r="L401" i="11"/>
  <c r="H402" i="11"/>
  <c r="I402" i="11" s="1"/>
  <c r="P1191" i="11"/>
  <c r="O1191" i="16" s="1"/>
  <c r="O1096" i="11"/>
  <c r="P1096" i="11" s="1"/>
  <c r="O1096" i="16" s="1"/>
  <c r="J1183" i="11"/>
  <c r="K1183" i="11" s="1"/>
  <c r="M1182" i="11"/>
  <c r="I1182" i="16" s="1"/>
  <c r="J1135" i="11"/>
  <c r="K1135" i="11" s="1"/>
  <c r="M1134" i="11"/>
  <c r="I1134" i="16" s="1"/>
  <c r="N1241" i="11"/>
  <c r="O1241" i="11" s="1"/>
  <c r="N1217" i="11"/>
  <c r="O1217" i="11" s="1"/>
  <c r="J1159" i="11"/>
  <c r="K1159" i="11" s="1"/>
  <c r="M1158" i="11"/>
  <c r="I1158" i="16" s="1"/>
  <c r="N1457" i="11"/>
  <c r="N1289" i="11"/>
  <c r="N1277" i="11"/>
  <c r="M1278" i="11"/>
  <c r="I1278" i="16" s="1"/>
  <c r="J1279" i="11"/>
  <c r="K1279" i="11" s="1"/>
  <c r="M1266" i="11"/>
  <c r="I1266" i="16" s="1"/>
  <c r="J1267" i="11"/>
  <c r="K1267" i="11" s="1"/>
  <c r="M1218" i="11"/>
  <c r="I1218" i="16" s="1"/>
  <c r="J1219" i="11"/>
  <c r="K1219" i="11" s="1"/>
  <c r="N1157" i="11"/>
  <c r="O1157" i="11" s="1"/>
  <c r="N1265" i="11"/>
  <c r="N977" i="11"/>
  <c r="M1482" i="11"/>
  <c r="I1482" i="16" s="1"/>
  <c r="J1483" i="11"/>
  <c r="K1483" i="11" s="1"/>
  <c r="M1434" i="11"/>
  <c r="I1434" i="16" s="1"/>
  <c r="J1435" i="11"/>
  <c r="K1435" i="11" s="1"/>
  <c r="M1050" i="11"/>
  <c r="I1050" i="16" s="1"/>
  <c r="J1051" i="11"/>
  <c r="K1051" i="11" s="1"/>
  <c r="M1062" i="11"/>
  <c r="I1062" i="16" s="1"/>
  <c r="J1063" i="11"/>
  <c r="K1063" i="11" s="1"/>
  <c r="M1506" i="11"/>
  <c r="I1506" i="16" s="1"/>
  <c r="J1507" i="11"/>
  <c r="K1507" i="11" s="1"/>
  <c r="M1086" i="11"/>
  <c r="I1086" i="16" s="1"/>
  <c r="J1087" i="11"/>
  <c r="K1087" i="11" s="1"/>
  <c r="M1290" i="11"/>
  <c r="I1290" i="16" s="1"/>
  <c r="J1291" i="11"/>
  <c r="K1291" i="11" s="1"/>
  <c r="M1110" i="11"/>
  <c r="I1110" i="16" s="1"/>
  <c r="J1111" i="11"/>
  <c r="K1111" i="11" s="1"/>
  <c r="J979" i="11"/>
  <c r="K979" i="11" s="1"/>
  <c r="M978" i="11"/>
  <c r="I978" i="16" s="1"/>
  <c r="N1481" i="11"/>
  <c r="O1481" i="11" s="1"/>
  <c r="N1433" i="11"/>
  <c r="O1433" i="11" s="1"/>
  <c r="N1109" i="11"/>
  <c r="O1109" i="11" s="1"/>
  <c r="N1049" i="11"/>
  <c r="N1061" i="11"/>
  <c r="N1505" i="11"/>
  <c r="O1505" i="11" s="1"/>
  <c r="N1085" i="11"/>
  <c r="N1133" i="11"/>
  <c r="M1338" i="11"/>
  <c r="I1338" i="16" s="1"/>
  <c r="J1339" i="11"/>
  <c r="K1339" i="11" s="1"/>
  <c r="M1398" i="11"/>
  <c r="I1398" i="16" s="1"/>
  <c r="J1399" i="11"/>
  <c r="K1399" i="11" s="1"/>
  <c r="M1446" i="11"/>
  <c r="I1446" i="16" s="1"/>
  <c r="J1447" i="11"/>
  <c r="K1447" i="11" s="1"/>
  <c r="M1098" i="11"/>
  <c r="I1098" i="16" s="1"/>
  <c r="J1099" i="11"/>
  <c r="K1099" i="11" s="1"/>
  <c r="N1181" i="11"/>
  <c r="O1181" i="11" s="1"/>
  <c r="M1242" i="11"/>
  <c r="I1242" i="16" s="1"/>
  <c r="J1243" i="11"/>
  <c r="K1243" i="11" s="1"/>
  <c r="M1458" i="11"/>
  <c r="I1458" i="16" s="1"/>
  <c r="J1459" i="11"/>
  <c r="K1459" i="11" s="1"/>
  <c r="N1337" i="11"/>
  <c r="N1397" i="11"/>
  <c r="N1445" i="11"/>
  <c r="N1097" i="11"/>
  <c r="O1097" i="11" s="1"/>
  <c r="I1324" i="16" l="1"/>
  <c r="N1324" i="11"/>
  <c r="O1324" i="11" s="1"/>
  <c r="P1324" i="11" s="1"/>
  <c r="O1324" i="16" s="1"/>
  <c r="O1299" i="11"/>
  <c r="P1299" i="11" s="1"/>
  <c r="O1299" i="16" s="1"/>
  <c r="I1300" i="16"/>
  <c r="N1300" i="11"/>
  <c r="O1359" i="11"/>
  <c r="P1359" i="11" s="1"/>
  <c r="O1359" i="16" s="1"/>
  <c r="O1323" i="11"/>
  <c r="P1323" i="11" s="1"/>
  <c r="O1323" i="16" s="1"/>
  <c r="O1527" i="11"/>
  <c r="P1527" i="11" s="1"/>
  <c r="O1527" i="16" s="1"/>
  <c r="I1516" i="16"/>
  <c r="N1516" i="11"/>
  <c r="M1325" i="11"/>
  <c r="J1326" i="11"/>
  <c r="K1326" i="11" s="1"/>
  <c r="O1383" i="11"/>
  <c r="P1383" i="11" s="1"/>
  <c r="O1383" i="16" s="1"/>
  <c r="P1251" i="11"/>
  <c r="O1251" i="16" s="1"/>
  <c r="I1492" i="16"/>
  <c r="N1492" i="11"/>
  <c r="O1492" i="11" s="1"/>
  <c r="P1492" i="11" s="1"/>
  <c r="O1492" i="16" s="1"/>
  <c r="J1302" i="11"/>
  <c r="K1302" i="11" s="1"/>
  <c r="M1301" i="11"/>
  <c r="J1350" i="11"/>
  <c r="K1350" i="11" s="1"/>
  <c r="M1349" i="11"/>
  <c r="O1515" i="11"/>
  <c r="P1515" i="11"/>
  <c r="O1515" i="16" s="1"/>
  <c r="J1386" i="11"/>
  <c r="K1386" i="11" s="1"/>
  <c r="M1385" i="11"/>
  <c r="I1408" i="16"/>
  <c r="N1408" i="11"/>
  <c r="O1408" i="11" s="1"/>
  <c r="P1408" i="11" s="1"/>
  <c r="O1408" i="16" s="1"/>
  <c r="M1493" i="11"/>
  <c r="J1494" i="11"/>
  <c r="K1494" i="11" s="1"/>
  <c r="M1073" i="11"/>
  <c r="J1074" i="11"/>
  <c r="K1074" i="11" s="1"/>
  <c r="O963" i="11"/>
  <c r="P963" i="11"/>
  <c r="O963" i="16" s="1"/>
  <c r="I1348" i="16"/>
  <c r="N1348" i="11"/>
  <c r="O1348" i="11" s="1"/>
  <c r="P1348" i="11" s="1"/>
  <c r="O1348" i="16" s="1"/>
  <c r="M965" i="11"/>
  <c r="J966" i="11"/>
  <c r="K966" i="11" s="1"/>
  <c r="J1362" i="11"/>
  <c r="K1362" i="11" s="1"/>
  <c r="M1361" i="11"/>
  <c r="O1371" i="11"/>
  <c r="P1371" i="11" s="1"/>
  <c r="O1371" i="16" s="1"/>
  <c r="M1313" i="11"/>
  <c r="J1314" i="11"/>
  <c r="K1314" i="11" s="1"/>
  <c r="I1384" i="16"/>
  <c r="N1384" i="11"/>
  <c r="M1517" i="11"/>
  <c r="J1518" i="11"/>
  <c r="K1518" i="11" s="1"/>
  <c r="P1024" i="11"/>
  <c r="O1024" i="16" s="1"/>
  <c r="O1024" i="11"/>
  <c r="I1072" i="16"/>
  <c r="N1072" i="11"/>
  <c r="I964" i="16"/>
  <c r="N964" i="11"/>
  <c r="I1360" i="16"/>
  <c r="N1360" i="11"/>
  <c r="I1312" i="16"/>
  <c r="N1312" i="11"/>
  <c r="O1312" i="11" s="1"/>
  <c r="P1312" i="11" s="1"/>
  <c r="O1312" i="16" s="1"/>
  <c r="J1374" i="11"/>
  <c r="K1374" i="11" s="1"/>
  <c r="M1373" i="11"/>
  <c r="I1000" i="16"/>
  <c r="N1000" i="11"/>
  <c r="O1407" i="11"/>
  <c r="P1407" i="11" s="1"/>
  <c r="O1407" i="16" s="1"/>
  <c r="I1252" i="16"/>
  <c r="N1252" i="11"/>
  <c r="I1372" i="16"/>
  <c r="N1372" i="11"/>
  <c r="J1002" i="11"/>
  <c r="K1002" i="11" s="1"/>
  <c r="M1001" i="11"/>
  <c r="I988" i="16"/>
  <c r="N988" i="11"/>
  <c r="O988" i="11" s="1"/>
  <c r="P988" i="11" s="1"/>
  <c r="O988" i="16" s="1"/>
  <c r="M1529" i="11"/>
  <c r="J1530" i="11"/>
  <c r="K1530" i="11" s="1"/>
  <c r="O1311" i="11"/>
  <c r="P1311" i="11" s="1"/>
  <c r="O1311" i="16" s="1"/>
  <c r="I1420" i="16"/>
  <c r="N1420" i="11"/>
  <c r="M1253" i="11"/>
  <c r="J1254" i="11"/>
  <c r="K1254" i="11" s="1"/>
  <c r="O987" i="11"/>
  <c r="P987" i="11" s="1"/>
  <c r="O987" i="16" s="1"/>
  <c r="M989" i="11"/>
  <c r="J990" i="11"/>
  <c r="K990" i="11" s="1"/>
  <c r="M1409" i="11"/>
  <c r="J1410" i="11"/>
  <c r="K1410" i="11" s="1"/>
  <c r="I1528" i="16"/>
  <c r="N1528" i="11"/>
  <c r="J1422" i="11"/>
  <c r="K1422" i="11" s="1"/>
  <c r="M1421" i="11"/>
  <c r="L234" i="11"/>
  <c r="H235" i="11"/>
  <c r="I235" i="11" s="1"/>
  <c r="J1171" i="11"/>
  <c r="K1171" i="11" s="1"/>
  <c r="M1170" i="11"/>
  <c r="I1170" i="16" s="1"/>
  <c r="L703" i="11"/>
  <c r="H704" i="11"/>
  <c r="I704" i="11" s="1"/>
  <c r="L378" i="11"/>
  <c r="H379" i="11"/>
  <c r="I379" i="11" s="1"/>
  <c r="H800" i="11"/>
  <c r="I800" i="11" s="1"/>
  <c r="L799" i="11"/>
  <c r="L438" i="11"/>
  <c r="H439" i="11"/>
  <c r="I439" i="11" s="1"/>
  <c r="M1194" i="11"/>
  <c r="I1194" i="16" s="1"/>
  <c r="J1195" i="11"/>
  <c r="K1195" i="11" s="1"/>
  <c r="L942" i="11"/>
  <c r="H943" i="11"/>
  <c r="I943" i="11" s="1"/>
  <c r="L426" i="11"/>
  <c r="H427" i="11"/>
  <c r="I427" i="11" s="1"/>
  <c r="L330" i="11"/>
  <c r="H331" i="11"/>
  <c r="I331" i="11" s="1"/>
  <c r="L558" i="11"/>
  <c r="H559" i="11"/>
  <c r="I559" i="11" s="1"/>
  <c r="L366" i="11"/>
  <c r="H367" i="11"/>
  <c r="I367" i="11" s="1"/>
  <c r="L882" i="11"/>
  <c r="H883" i="11"/>
  <c r="I883" i="11" s="1"/>
  <c r="J1207" i="11"/>
  <c r="K1207" i="11" s="1"/>
  <c r="M1206" i="11"/>
  <c r="I1206" i="16" s="1"/>
  <c r="H343" i="11"/>
  <c r="I343" i="11" s="1"/>
  <c r="L342" i="11"/>
  <c r="P1181" i="11"/>
  <c r="O1181" i="16" s="1"/>
  <c r="L89" i="11"/>
  <c r="H90" i="11"/>
  <c r="I90" i="11" s="1"/>
  <c r="H739" i="11"/>
  <c r="I739" i="11" s="1"/>
  <c r="L738" i="11"/>
  <c r="H498" i="11"/>
  <c r="I498" i="11" s="1"/>
  <c r="L497" i="11"/>
  <c r="H31" i="11"/>
  <c r="I31" i="11" s="1"/>
  <c r="L30" i="11"/>
  <c r="L259" i="11"/>
  <c r="H260" i="11"/>
  <c r="I260" i="11" s="1"/>
  <c r="L126" i="11"/>
  <c r="H127" i="11"/>
  <c r="I127" i="11" s="1"/>
  <c r="N1193" i="11"/>
  <c r="H774" i="11"/>
  <c r="I774" i="11" s="1"/>
  <c r="L773" i="11"/>
  <c r="N1205" i="11"/>
  <c r="O1205" i="11" s="1"/>
  <c r="L522" i="11"/>
  <c r="H523" i="11"/>
  <c r="I523" i="11" s="1"/>
  <c r="P1241" i="11"/>
  <c r="O1241" i="16" s="1"/>
  <c r="L546" i="11"/>
  <c r="H547" i="11"/>
  <c r="I547" i="11" s="1"/>
  <c r="L618" i="11"/>
  <c r="H619" i="11"/>
  <c r="I619" i="11" s="1"/>
  <c r="L78" i="11"/>
  <c r="H79" i="11"/>
  <c r="I79" i="11" s="1"/>
  <c r="L294" i="11"/>
  <c r="H295" i="11"/>
  <c r="I295" i="11" s="1"/>
  <c r="H896" i="11"/>
  <c r="I896" i="11" s="1"/>
  <c r="L895" i="11"/>
  <c r="L607" i="11"/>
  <c r="H608" i="11"/>
  <c r="I608" i="11" s="1"/>
  <c r="J1123" i="11"/>
  <c r="K1123" i="11" s="1"/>
  <c r="M1122" i="11"/>
  <c r="I1122" i="16" s="1"/>
  <c r="L642" i="11"/>
  <c r="H643" i="11"/>
  <c r="I643" i="11" s="1"/>
  <c r="H175" i="11"/>
  <c r="I175" i="11" s="1"/>
  <c r="L174" i="11"/>
  <c r="L222" i="11"/>
  <c r="H223" i="11"/>
  <c r="I223" i="11" s="1"/>
  <c r="L750" i="11"/>
  <c r="H751" i="11"/>
  <c r="I751" i="11" s="1"/>
  <c r="L570" i="11"/>
  <c r="H571" i="11"/>
  <c r="I571" i="11" s="1"/>
  <c r="O1085" i="11"/>
  <c r="P1085" i="11" s="1"/>
  <c r="O1085" i="16" s="1"/>
  <c r="H727" i="11"/>
  <c r="I727" i="11" s="1"/>
  <c r="L726" i="11"/>
  <c r="O1277" i="11"/>
  <c r="P1277" i="11" s="1"/>
  <c r="O1277" i="16" s="1"/>
  <c r="O1133" i="11"/>
  <c r="P1133" i="11" s="1"/>
  <c r="O1133" i="16" s="1"/>
  <c r="P1097" i="11"/>
  <c r="O1097" i="16" s="1"/>
  <c r="P1109" i="11"/>
  <c r="O1109" i="16" s="1"/>
  <c r="P1217" i="11"/>
  <c r="O1217" i="16" s="1"/>
  <c r="L66" i="11"/>
  <c r="H67" i="11"/>
  <c r="I67" i="11" s="1"/>
  <c r="L666" i="11"/>
  <c r="H667" i="11"/>
  <c r="I667" i="11" s="1"/>
  <c r="N1121" i="11"/>
  <c r="O1121" i="11" s="1"/>
  <c r="L630" i="11"/>
  <c r="H631" i="11"/>
  <c r="I631" i="11" s="1"/>
  <c r="O1228" i="11"/>
  <c r="P1228" i="11" s="1"/>
  <c r="O1228" i="16" s="1"/>
  <c r="L414" i="11"/>
  <c r="H415" i="11"/>
  <c r="I415" i="11" s="1"/>
  <c r="L786" i="11"/>
  <c r="H787" i="11"/>
  <c r="I787" i="11" s="1"/>
  <c r="L186" i="11"/>
  <c r="H187" i="11"/>
  <c r="I187" i="11" s="1"/>
  <c r="L594" i="11"/>
  <c r="H595" i="11"/>
  <c r="I595" i="11" s="1"/>
  <c r="H931" i="11"/>
  <c r="I931" i="11" s="1"/>
  <c r="L930" i="11"/>
  <c r="H871" i="11"/>
  <c r="I871" i="11" s="1"/>
  <c r="L870" i="11"/>
  <c r="O1204" i="11"/>
  <c r="P1204" i="11" s="1"/>
  <c r="O1204" i="16" s="1"/>
  <c r="P1433" i="11"/>
  <c r="O1433" i="16" s="1"/>
  <c r="P1157" i="11"/>
  <c r="O1157" i="16" s="1"/>
  <c r="H403" i="11"/>
  <c r="I403" i="11" s="1"/>
  <c r="L402" i="11"/>
  <c r="O1144" i="11"/>
  <c r="P1144" i="11" s="1"/>
  <c r="O1144" i="16" s="1"/>
  <c r="P1012" i="11"/>
  <c r="O1012" i="16" s="1"/>
  <c r="O1168" i="11"/>
  <c r="P1168" i="11" s="1"/>
  <c r="O1168" i="16" s="1"/>
  <c r="L678" i="11"/>
  <c r="H679" i="11"/>
  <c r="I679" i="11" s="1"/>
  <c r="N1025" i="11"/>
  <c r="O1025" i="11" s="1"/>
  <c r="H271" i="11"/>
  <c r="I271" i="11" s="1"/>
  <c r="L270" i="11"/>
  <c r="L42" i="11"/>
  <c r="H43" i="11"/>
  <c r="I43" i="11" s="1"/>
  <c r="H320" i="11"/>
  <c r="I320" i="11" s="1"/>
  <c r="L319" i="11"/>
  <c r="O1061" i="11"/>
  <c r="P1061" i="11" s="1"/>
  <c r="O1061" i="16" s="1"/>
  <c r="H487" i="11"/>
  <c r="I487" i="11" s="1"/>
  <c r="L486" i="11"/>
  <c r="L390" i="11"/>
  <c r="H391" i="11"/>
  <c r="I391" i="11" s="1"/>
  <c r="M1470" i="11"/>
  <c r="I1470" i="16" s="1"/>
  <c r="J1471" i="11"/>
  <c r="K1471" i="11" s="1"/>
  <c r="O1265" i="11"/>
  <c r="P1265" i="11" s="1"/>
  <c r="O1265" i="16" s="1"/>
  <c r="L306" i="11"/>
  <c r="H307" i="11"/>
  <c r="I307" i="11" s="1"/>
  <c r="L954" i="11"/>
  <c r="H955" i="11"/>
  <c r="I955" i="11" s="1"/>
  <c r="L714" i="11"/>
  <c r="H715" i="11"/>
  <c r="I715" i="11" s="1"/>
  <c r="L54" i="11"/>
  <c r="H55" i="11"/>
  <c r="I55" i="11" s="1"/>
  <c r="O977" i="11"/>
  <c r="P977" i="11" s="1"/>
  <c r="O977" i="16" s="1"/>
  <c r="H690" i="11"/>
  <c r="I690" i="11" s="1"/>
  <c r="L689" i="11"/>
  <c r="P1481" i="11"/>
  <c r="O1481" i="16" s="1"/>
  <c r="N1013" i="11"/>
  <c r="O1013" i="11" s="1"/>
  <c r="L511" i="11"/>
  <c r="H512" i="11"/>
  <c r="I512" i="11" s="1"/>
  <c r="O1012" i="11"/>
  <c r="O1397" i="11"/>
  <c r="P1397" i="11" s="1"/>
  <c r="O1397" i="16" s="1"/>
  <c r="M1026" i="11"/>
  <c r="I1026" i="16" s="1"/>
  <c r="J1027" i="11"/>
  <c r="K1027" i="11" s="1"/>
  <c r="L810" i="11"/>
  <c r="H811" i="11"/>
  <c r="I811" i="11" s="1"/>
  <c r="H919" i="11"/>
  <c r="I919" i="11" s="1"/>
  <c r="L918" i="11"/>
  <c r="L846" i="11"/>
  <c r="H847" i="11"/>
  <c r="I847" i="11" s="1"/>
  <c r="L281" i="11"/>
  <c r="H282" i="11"/>
  <c r="I282" i="11" s="1"/>
  <c r="H151" i="11"/>
  <c r="I151" i="11" s="1"/>
  <c r="L150" i="11"/>
  <c r="M1230" i="11"/>
  <c r="I1230" i="16" s="1"/>
  <c r="J1231" i="11"/>
  <c r="K1231" i="11" s="1"/>
  <c r="L246" i="11"/>
  <c r="H247" i="11"/>
  <c r="I247" i="11" s="1"/>
  <c r="O1192" i="11"/>
  <c r="P1192" i="11" s="1"/>
  <c r="O1192" i="16" s="1"/>
  <c r="L355" i="11"/>
  <c r="H356" i="11"/>
  <c r="I356" i="11" s="1"/>
  <c r="N1469" i="11"/>
  <c r="O1469" i="11" s="1"/>
  <c r="O1337" i="11"/>
  <c r="P1337" i="11" s="1"/>
  <c r="O1337" i="16" s="1"/>
  <c r="L450" i="11"/>
  <c r="H451" i="11"/>
  <c r="I451" i="11" s="1"/>
  <c r="M1014" i="11"/>
  <c r="I1014" i="16" s="1"/>
  <c r="J1015" i="11"/>
  <c r="K1015" i="11" s="1"/>
  <c r="P1036" i="11"/>
  <c r="O1036" i="16" s="1"/>
  <c r="H139" i="11"/>
  <c r="I139" i="11" s="1"/>
  <c r="L138" i="11"/>
  <c r="L762" i="11"/>
  <c r="H763" i="11"/>
  <c r="I763" i="11" s="1"/>
  <c r="L462" i="11"/>
  <c r="H463" i="11"/>
  <c r="I463" i="11" s="1"/>
  <c r="L474" i="11"/>
  <c r="H475" i="11"/>
  <c r="I475" i="11" s="1"/>
  <c r="H907" i="11"/>
  <c r="I907" i="11" s="1"/>
  <c r="L906" i="11"/>
  <c r="P1120" i="11"/>
  <c r="O1120" i="16" s="1"/>
  <c r="O1049" i="11"/>
  <c r="P1049" i="11" s="1"/>
  <c r="O1049" i="16" s="1"/>
  <c r="N1229" i="11"/>
  <c r="O1445" i="11"/>
  <c r="P1445" i="11" s="1"/>
  <c r="O1445" i="16" s="1"/>
  <c r="L113" i="11"/>
  <c r="H114" i="11"/>
  <c r="I114" i="11" s="1"/>
  <c r="N1145" i="11"/>
  <c r="L102" i="11"/>
  <c r="H103" i="11"/>
  <c r="I103" i="11" s="1"/>
  <c r="H823" i="11"/>
  <c r="I823" i="11" s="1"/>
  <c r="L822" i="11"/>
  <c r="H163" i="11"/>
  <c r="I163" i="11" s="1"/>
  <c r="L162" i="11"/>
  <c r="N1037" i="11"/>
  <c r="H859" i="11"/>
  <c r="I859" i="11" s="1"/>
  <c r="L858" i="11"/>
  <c r="O1457" i="11"/>
  <c r="P1457" i="11" s="1"/>
  <c r="O1457" i="16" s="1"/>
  <c r="P1505" i="11"/>
  <c r="O1505" i="16" s="1"/>
  <c r="N1169" i="11"/>
  <c r="L198" i="11"/>
  <c r="H199" i="11"/>
  <c r="I199" i="11" s="1"/>
  <c r="L534" i="11"/>
  <c r="H535" i="11"/>
  <c r="I535" i="11" s="1"/>
  <c r="H655" i="11"/>
  <c r="I655" i="11" s="1"/>
  <c r="L654" i="11"/>
  <c r="O1289" i="11"/>
  <c r="P1289" i="11" s="1"/>
  <c r="O1289" i="16" s="1"/>
  <c r="H211" i="11"/>
  <c r="I211" i="11" s="1"/>
  <c r="L210" i="11"/>
  <c r="H583" i="11"/>
  <c r="I583" i="11" s="1"/>
  <c r="L582" i="11"/>
  <c r="P1468" i="11"/>
  <c r="O1468" i="16" s="1"/>
  <c r="J1147" i="11"/>
  <c r="K1147" i="11" s="1"/>
  <c r="M1146" i="11"/>
  <c r="I1146" i="16" s="1"/>
  <c r="L835" i="11"/>
  <c r="H836" i="11"/>
  <c r="I836" i="11" s="1"/>
  <c r="M1038" i="11"/>
  <c r="I1038" i="16" s="1"/>
  <c r="J1039" i="11"/>
  <c r="K1039" i="11" s="1"/>
  <c r="N1098" i="11"/>
  <c r="O1098" i="11" s="1"/>
  <c r="N1290" i="11"/>
  <c r="M1243" i="11"/>
  <c r="I1243" i="16" s="1"/>
  <c r="J1244" i="11"/>
  <c r="K1244" i="11" s="1"/>
  <c r="M1244" i="11" s="1"/>
  <c r="I1244" i="16" s="1"/>
  <c r="M1099" i="11"/>
  <c r="I1099" i="16" s="1"/>
  <c r="J1100" i="11"/>
  <c r="K1100" i="11" s="1"/>
  <c r="M1100" i="11" s="1"/>
  <c r="I1100" i="16" s="1"/>
  <c r="M1339" i="11"/>
  <c r="I1339" i="16" s="1"/>
  <c r="J1340" i="11"/>
  <c r="K1340" i="11" s="1"/>
  <c r="M1340" i="11" s="1"/>
  <c r="I1340" i="16" s="1"/>
  <c r="N978" i="11"/>
  <c r="O978" i="11" s="1"/>
  <c r="M1291" i="11"/>
  <c r="I1291" i="16" s="1"/>
  <c r="J1292" i="11"/>
  <c r="K1292" i="11" s="1"/>
  <c r="M1292" i="11" s="1"/>
  <c r="I1292" i="16" s="1"/>
  <c r="M1087" i="11"/>
  <c r="I1087" i="16" s="1"/>
  <c r="J1088" i="11"/>
  <c r="K1088" i="11" s="1"/>
  <c r="M1088" i="11" s="1"/>
  <c r="I1088" i="16" s="1"/>
  <c r="M1435" i="11"/>
  <c r="I1435" i="16" s="1"/>
  <c r="J1436" i="11"/>
  <c r="K1436" i="11" s="1"/>
  <c r="M1436" i="11" s="1"/>
  <c r="I1436" i="16" s="1"/>
  <c r="N1086" i="11"/>
  <c r="O1086" i="11" s="1"/>
  <c r="M1459" i="11"/>
  <c r="I1459" i="16" s="1"/>
  <c r="J1460" i="11"/>
  <c r="K1460" i="11" s="1"/>
  <c r="M1460" i="11" s="1"/>
  <c r="I1460" i="16" s="1"/>
  <c r="M1507" i="11"/>
  <c r="I1507" i="16" s="1"/>
  <c r="J1508" i="11"/>
  <c r="K1508" i="11" s="1"/>
  <c r="M1508" i="11" s="1"/>
  <c r="I1508" i="16" s="1"/>
  <c r="M1483" i="11"/>
  <c r="I1483" i="16" s="1"/>
  <c r="J1484" i="11"/>
  <c r="K1484" i="11" s="1"/>
  <c r="M1484" i="11" s="1"/>
  <c r="I1484" i="16" s="1"/>
  <c r="M1267" i="11"/>
  <c r="I1267" i="16" s="1"/>
  <c r="J1268" i="11"/>
  <c r="K1268" i="11" s="1"/>
  <c r="M1268" i="11" s="1"/>
  <c r="I1268" i="16" s="1"/>
  <c r="N1158" i="11"/>
  <c r="O1158" i="11" s="1"/>
  <c r="N1434" i="11"/>
  <c r="M1447" i="11"/>
  <c r="I1447" i="16" s="1"/>
  <c r="J1448" i="11"/>
  <c r="K1448" i="11" s="1"/>
  <c r="M1448" i="11" s="1"/>
  <c r="I1448" i="16" s="1"/>
  <c r="N1458" i="11"/>
  <c r="O1458" i="11" s="1"/>
  <c r="N1446" i="11"/>
  <c r="N1506" i="11"/>
  <c r="O1506" i="11" s="1"/>
  <c r="N1482" i="11"/>
  <c r="O1482" i="11" s="1"/>
  <c r="N1266" i="11"/>
  <c r="O1266" i="11" s="1"/>
  <c r="J1160" i="11"/>
  <c r="K1160" i="11" s="1"/>
  <c r="M1160" i="11" s="1"/>
  <c r="I1160" i="16" s="1"/>
  <c r="M1159" i="11"/>
  <c r="I1159" i="16" s="1"/>
  <c r="J980" i="11"/>
  <c r="K980" i="11" s="1"/>
  <c r="M980" i="11" s="1"/>
  <c r="I980" i="16" s="1"/>
  <c r="M979" i="11"/>
  <c r="I979" i="16" s="1"/>
  <c r="M1111" i="11"/>
  <c r="I1111" i="16" s="1"/>
  <c r="J1112" i="11"/>
  <c r="K1112" i="11" s="1"/>
  <c r="M1112" i="11" s="1"/>
  <c r="I1112" i="16" s="1"/>
  <c r="M1219" i="11"/>
  <c r="I1219" i="16" s="1"/>
  <c r="J1220" i="11"/>
  <c r="K1220" i="11" s="1"/>
  <c r="M1220" i="11" s="1"/>
  <c r="I1220" i="16" s="1"/>
  <c r="N1134" i="11"/>
  <c r="N1110" i="11"/>
  <c r="O1110" i="11" s="1"/>
  <c r="N1218" i="11"/>
  <c r="J1136" i="11"/>
  <c r="K1136" i="11" s="1"/>
  <c r="M1136" i="11" s="1"/>
  <c r="I1136" i="16" s="1"/>
  <c r="M1135" i="11"/>
  <c r="I1135" i="16" s="1"/>
  <c r="N1242" i="11"/>
  <c r="M1399" i="11"/>
  <c r="I1399" i="16" s="1"/>
  <c r="J1400" i="11"/>
  <c r="K1400" i="11" s="1"/>
  <c r="M1400" i="11" s="1"/>
  <c r="I1400" i="16" s="1"/>
  <c r="M1063" i="11"/>
  <c r="I1063" i="16" s="1"/>
  <c r="J1064" i="11"/>
  <c r="K1064" i="11" s="1"/>
  <c r="M1064" i="11" s="1"/>
  <c r="I1064" i="16" s="1"/>
  <c r="M1051" i="11"/>
  <c r="I1051" i="16" s="1"/>
  <c r="J1052" i="11"/>
  <c r="K1052" i="11" s="1"/>
  <c r="M1052" i="11" s="1"/>
  <c r="I1052" i="16" s="1"/>
  <c r="M1279" i="11"/>
  <c r="I1279" i="16" s="1"/>
  <c r="J1280" i="11"/>
  <c r="K1280" i="11" s="1"/>
  <c r="M1280" i="11" s="1"/>
  <c r="I1280" i="16" s="1"/>
  <c r="N1182" i="11"/>
  <c r="N1338" i="11"/>
  <c r="N1398" i="11"/>
  <c r="N1062" i="11"/>
  <c r="O1062" i="11" s="1"/>
  <c r="N1050" i="11"/>
  <c r="O1050" i="11" s="1"/>
  <c r="N1278" i="11"/>
  <c r="J1184" i="11"/>
  <c r="K1184" i="11" s="1"/>
  <c r="M1184" i="11" s="1"/>
  <c r="I1184" i="16" s="1"/>
  <c r="M1183" i="11"/>
  <c r="I1183" i="16" s="1"/>
  <c r="I1349" i="16" l="1"/>
  <c r="N1349" i="11"/>
  <c r="O1349" i="11" s="1"/>
  <c r="P1349" i="11" s="1"/>
  <c r="O1349" i="16" s="1"/>
  <c r="M1254" i="11"/>
  <c r="J1255" i="11"/>
  <c r="K1255" i="11" s="1"/>
  <c r="J1495" i="11"/>
  <c r="K1495" i="11" s="1"/>
  <c r="M1494" i="11"/>
  <c r="J1351" i="11"/>
  <c r="K1351" i="11" s="1"/>
  <c r="M1350" i="11"/>
  <c r="M1326" i="11"/>
  <c r="J1327" i="11"/>
  <c r="K1327" i="11" s="1"/>
  <c r="I1529" i="16"/>
  <c r="N1529" i="11"/>
  <c r="O1252" i="11"/>
  <c r="P1252" i="11" s="1"/>
  <c r="O1252" i="16" s="1"/>
  <c r="M1410" i="11"/>
  <c r="J1411" i="11"/>
  <c r="K1411" i="11" s="1"/>
  <c r="I1253" i="16"/>
  <c r="N1253" i="11"/>
  <c r="O1253" i="11" s="1"/>
  <c r="P1253" i="11" s="1"/>
  <c r="O1253" i="16" s="1"/>
  <c r="O1360" i="11"/>
  <c r="P1360" i="11" s="1"/>
  <c r="O1360" i="16" s="1"/>
  <c r="I1493" i="16"/>
  <c r="N1493" i="11"/>
  <c r="O1493" i="11" s="1"/>
  <c r="I1301" i="16"/>
  <c r="N1301" i="11"/>
  <c r="O1301" i="11" s="1"/>
  <c r="P1301" i="11" s="1"/>
  <c r="O1301" i="16" s="1"/>
  <c r="I1325" i="16"/>
  <c r="N1325" i="11"/>
  <c r="I1421" i="16"/>
  <c r="N1421" i="11"/>
  <c r="I1409" i="16"/>
  <c r="N1409" i="11"/>
  <c r="O1409" i="11" s="1"/>
  <c r="P1409" i="11" s="1"/>
  <c r="O1409" i="16" s="1"/>
  <c r="O1420" i="11"/>
  <c r="P1420" i="11"/>
  <c r="O1420" i="16" s="1"/>
  <c r="M1518" i="11"/>
  <c r="J1519" i="11"/>
  <c r="K1519" i="11" s="1"/>
  <c r="I1361" i="16"/>
  <c r="N1361" i="11"/>
  <c r="O1361" i="11" s="1"/>
  <c r="P1361" i="11" s="1"/>
  <c r="O1361" i="16" s="1"/>
  <c r="M1302" i="11"/>
  <c r="J1303" i="11"/>
  <c r="K1303" i="11" s="1"/>
  <c r="O1516" i="11"/>
  <c r="P1516" i="11"/>
  <c r="O1516" i="16" s="1"/>
  <c r="I1313" i="16"/>
  <c r="N1313" i="11"/>
  <c r="I1073" i="16"/>
  <c r="N1073" i="11"/>
  <c r="I1001" i="16"/>
  <c r="N1001" i="11"/>
  <c r="M1422" i="11"/>
  <c r="J1423" i="11"/>
  <c r="K1423" i="11" s="1"/>
  <c r="M990" i="11"/>
  <c r="J991" i="11"/>
  <c r="K991" i="11" s="1"/>
  <c r="M1002" i="11"/>
  <c r="J1003" i="11"/>
  <c r="K1003" i="11" s="1"/>
  <c r="O1000" i="11"/>
  <c r="P1000" i="11"/>
  <c r="O1000" i="16" s="1"/>
  <c r="I1517" i="16"/>
  <c r="N1517" i="11"/>
  <c r="O1517" i="11" s="1"/>
  <c r="P1517" i="11" s="1"/>
  <c r="O1517" i="16" s="1"/>
  <c r="J1363" i="11"/>
  <c r="K1363" i="11" s="1"/>
  <c r="M1362" i="11"/>
  <c r="I1385" i="16"/>
  <c r="N1385" i="11"/>
  <c r="O1385" i="11" s="1"/>
  <c r="P1385" i="11" s="1"/>
  <c r="O1385" i="16" s="1"/>
  <c r="O1300" i="11"/>
  <c r="P1300" i="11"/>
  <c r="O1300" i="16" s="1"/>
  <c r="I989" i="16"/>
  <c r="N989" i="11"/>
  <c r="O989" i="11" s="1"/>
  <c r="P989" i="11" s="1"/>
  <c r="O989" i="16" s="1"/>
  <c r="O964" i="11"/>
  <c r="P964" i="11" s="1"/>
  <c r="O964" i="16" s="1"/>
  <c r="O1384" i="11"/>
  <c r="P1384" i="11" s="1"/>
  <c r="O1384" i="16" s="1"/>
  <c r="M1386" i="11"/>
  <c r="J1387" i="11"/>
  <c r="K1387" i="11" s="1"/>
  <c r="O1372" i="11"/>
  <c r="P1372" i="11" s="1"/>
  <c r="O1372" i="16" s="1"/>
  <c r="I1373" i="16"/>
  <c r="N1373" i="11"/>
  <c r="O1373" i="11" s="1"/>
  <c r="P1373" i="11" s="1"/>
  <c r="O1373" i="16" s="1"/>
  <c r="J967" i="11"/>
  <c r="K967" i="11" s="1"/>
  <c r="M966" i="11"/>
  <c r="P1025" i="11"/>
  <c r="O1025" i="16" s="1"/>
  <c r="O1073" i="11"/>
  <c r="P1073" i="11" s="1"/>
  <c r="O1073" i="16" s="1"/>
  <c r="O1313" i="11"/>
  <c r="P1313" i="11" s="1"/>
  <c r="O1313" i="16" s="1"/>
  <c r="O1528" i="11"/>
  <c r="P1528" i="11" s="1"/>
  <c r="O1528" i="16" s="1"/>
  <c r="J1531" i="11"/>
  <c r="K1531" i="11" s="1"/>
  <c r="M1530" i="11"/>
  <c r="J1375" i="11"/>
  <c r="K1375" i="11" s="1"/>
  <c r="M1374" i="11"/>
  <c r="O1072" i="11"/>
  <c r="P1072" i="11" s="1"/>
  <c r="O1072" i="16" s="1"/>
  <c r="J1315" i="11"/>
  <c r="K1315" i="11" s="1"/>
  <c r="M1314" i="11"/>
  <c r="I965" i="16"/>
  <c r="N965" i="11"/>
  <c r="M1074" i="11"/>
  <c r="J1075" i="11"/>
  <c r="K1075" i="11" s="1"/>
  <c r="H920" i="11"/>
  <c r="I920" i="11" s="1"/>
  <c r="L919" i="11"/>
  <c r="H128" i="11"/>
  <c r="I128" i="11" s="1"/>
  <c r="L127" i="11"/>
  <c r="P1158" i="11"/>
  <c r="O1158" i="16" s="1"/>
  <c r="P1098" i="11"/>
  <c r="O1098" i="16" s="1"/>
  <c r="H656" i="11"/>
  <c r="I656" i="11" s="1"/>
  <c r="L655" i="11"/>
  <c r="H476" i="11"/>
  <c r="I476" i="11" s="1"/>
  <c r="L475" i="11"/>
  <c r="L811" i="11"/>
  <c r="H812" i="11"/>
  <c r="I812" i="11" s="1"/>
  <c r="P1013" i="11"/>
  <c r="O1013" i="16" s="1"/>
  <c r="L487" i="11"/>
  <c r="H488" i="11"/>
  <c r="I488" i="11" s="1"/>
  <c r="L787" i="11"/>
  <c r="H788" i="11"/>
  <c r="I788" i="11" s="1"/>
  <c r="L175" i="11"/>
  <c r="H176" i="11"/>
  <c r="I176" i="11" s="1"/>
  <c r="L547" i="11"/>
  <c r="H548" i="11"/>
  <c r="I548" i="11" s="1"/>
  <c r="P1205" i="11"/>
  <c r="O1205" i="16" s="1"/>
  <c r="L739" i="11"/>
  <c r="H740" i="11"/>
  <c r="I740" i="11" s="1"/>
  <c r="P1469" i="11"/>
  <c r="O1469" i="16" s="1"/>
  <c r="N1230" i="11"/>
  <c r="H944" i="11"/>
  <c r="I944" i="11" s="1"/>
  <c r="L943" i="11"/>
  <c r="M1039" i="11"/>
  <c r="I1039" i="16" s="1"/>
  <c r="J1040" i="11"/>
  <c r="K1040" i="11" s="1"/>
  <c r="M1040" i="11" s="1"/>
  <c r="I1040" i="16" s="1"/>
  <c r="L535" i="11"/>
  <c r="H536" i="11"/>
  <c r="I536" i="11" s="1"/>
  <c r="H824" i="11"/>
  <c r="I824" i="11" s="1"/>
  <c r="L823" i="11"/>
  <c r="L356" i="11"/>
  <c r="J345" i="11"/>
  <c r="K345" i="11" s="1"/>
  <c r="H152" i="11"/>
  <c r="I152" i="11" s="1"/>
  <c r="L151" i="11"/>
  <c r="L55" i="11"/>
  <c r="H56" i="11"/>
  <c r="I56" i="11" s="1"/>
  <c r="L271" i="11"/>
  <c r="H272" i="11"/>
  <c r="I272" i="11" s="1"/>
  <c r="L871" i="11"/>
  <c r="H872" i="11"/>
  <c r="I872" i="11" s="1"/>
  <c r="H572" i="11"/>
  <c r="I572" i="11" s="1"/>
  <c r="L571" i="11"/>
  <c r="L896" i="11"/>
  <c r="J885" i="11"/>
  <c r="K885" i="11" s="1"/>
  <c r="L260" i="11"/>
  <c r="J249" i="11"/>
  <c r="K249" i="11" s="1"/>
  <c r="H560" i="11"/>
  <c r="I560" i="11" s="1"/>
  <c r="L559" i="11"/>
  <c r="M1195" i="11"/>
  <c r="I1195" i="16" s="1"/>
  <c r="J1196" i="11"/>
  <c r="K1196" i="11" s="1"/>
  <c r="M1196" i="11" s="1"/>
  <c r="I1196" i="16" s="1"/>
  <c r="J693" i="11"/>
  <c r="K693" i="11" s="1"/>
  <c r="L704" i="11"/>
  <c r="P1121" i="11"/>
  <c r="O1121" i="16" s="1"/>
  <c r="L379" i="11"/>
  <c r="H380" i="11"/>
  <c r="I380" i="11" s="1"/>
  <c r="N1038" i="11"/>
  <c r="O1038" i="11" s="1"/>
  <c r="H584" i="11"/>
  <c r="I584" i="11" s="1"/>
  <c r="L583" i="11"/>
  <c r="L859" i="11"/>
  <c r="H860" i="11"/>
  <c r="I860" i="11" s="1"/>
  <c r="H104" i="11"/>
  <c r="I104" i="11" s="1"/>
  <c r="L103" i="11"/>
  <c r="O1229" i="11"/>
  <c r="P1229" i="11" s="1"/>
  <c r="O1229" i="16" s="1"/>
  <c r="H464" i="11"/>
  <c r="I464" i="11" s="1"/>
  <c r="L463" i="11"/>
  <c r="M1015" i="11"/>
  <c r="I1015" i="16" s="1"/>
  <c r="J1016" i="11"/>
  <c r="K1016" i="11" s="1"/>
  <c r="M1016" i="11" s="1"/>
  <c r="I1016" i="16" s="1"/>
  <c r="O1218" i="11"/>
  <c r="P1218" i="11" s="1"/>
  <c r="O1218" i="16" s="1"/>
  <c r="L282" i="11"/>
  <c r="H283" i="11"/>
  <c r="I283" i="11" s="1"/>
  <c r="J1028" i="11"/>
  <c r="K1028" i="11" s="1"/>
  <c r="M1028" i="11" s="1"/>
  <c r="I1028" i="16" s="1"/>
  <c r="M1027" i="11"/>
  <c r="I1027" i="16" s="1"/>
  <c r="O1434" i="11"/>
  <c r="P1434" i="11" s="1"/>
  <c r="O1434" i="16" s="1"/>
  <c r="M1471" i="11"/>
  <c r="I1471" i="16" s="1"/>
  <c r="J1472" i="11"/>
  <c r="K1472" i="11" s="1"/>
  <c r="M1472" i="11" s="1"/>
  <c r="I1472" i="16" s="1"/>
  <c r="L415" i="11"/>
  <c r="H416" i="11"/>
  <c r="I416" i="11" s="1"/>
  <c r="L643" i="11"/>
  <c r="H644" i="11"/>
  <c r="I644" i="11" s="1"/>
  <c r="L295" i="11"/>
  <c r="H296" i="11"/>
  <c r="I296" i="11" s="1"/>
  <c r="H91" i="11"/>
  <c r="I91" i="11" s="1"/>
  <c r="L90" i="11"/>
  <c r="H344" i="11"/>
  <c r="I344" i="11" s="1"/>
  <c r="L343" i="11"/>
  <c r="N1194" i="11"/>
  <c r="O1194" i="11" s="1"/>
  <c r="H308" i="11"/>
  <c r="I308" i="11" s="1"/>
  <c r="L307" i="11"/>
  <c r="P1506" i="11"/>
  <c r="O1506" i="16" s="1"/>
  <c r="J825" i="11"/>
  <c r="K825" i="11" s="1"/>
  <c r="L836" i="11"/>
  <c r="L199" i="11"/>
  <c r="H200" i="11"/>
  <c r="I200" i="11" s="1"/>
  <c r="N1014" i="11"/>
  <c r="O1014" i="11" s="1"/>
  <c r="N1026" i="11"/>
  <c r="H716" i="11"/>
  <c r="I716" i="11" s="1"/>
  <c r="L715" i="11"/>
  <c r="O1470" i="11"/>
  <c r="N1470" i="11"/>
  <c r="L403" i="11"/>
  <c r="H404" i="11"/>
  <c r="I404" i="11" s="1"/>
  <c r="L931" i="11"/>
  <c r="H932" i="11"/>
  <c r="I932" i="11" s="1"/>
  <c r="H668" i="11"/>
  <c r="I668" i="11" s="1"/>
  <c r="L667" i="11"/>
  <c r="H752" i="11"/>
  <c r="I752" i="11" s="1"/>
  <c r="L751" i="11"/>
  <c r="H775" i="11"/>
  <c r="I775" i="11" s="1"/>
  <c r="L774" i="11"/>
  <c r="N1206" i="11"/>
  <c r="L331" i="11"/>
  <c r="H332" i="11"/>
  <c r="I332" i="11" s="1"/>
  <c r="H440" i="11"/>
  <c r="I440" i="11" s="1"/>
  <c r="L439" i="11"/>
  <c r="N1170" i="11"/>
  <c r="O1170" i="11" s="1"/>
  <c r="O1290" i="11"/>
  <c r="P1290" i="11" s="1"/>
  <c r="O1290" i="16" s="1"/>
  <c r="P978" i="11"/>
  <c r="O978" i="16" s="1"/>
  <c r="H368" i="11"/>
  <c r="I368" i="11" s="1"/>
  <c r="L367" i="11"/>
  <c r="L763" i="11"/>
  <c r="H764" i="11"/>
  <c r="I764" i="11" s="1"/>
  <c r="H452" i="11"/>
  <c r="I452" i="11" s="1"/>
  <c r="L451" i="11"/>
  <c r="L247" i="11"/>
  <c r="H248" i="11"/>
  <c r="I248" i="11" s="1"/>
  <c r="L847" i="11"/>
  <c r="H848" i="11"/>
  <c r="I848" i="11" s="1"/>
  <c r="L391" i="11"/>
  <c r="H392" i="11"/>
  <c r="I392" i="11" s="1"/>
  <c r="L320" i="11"/>
  <c r="J309" i="11"/>
  <c r="K309" i="11" s="1"/>
  <c r="L679" i="11"/>
  <c r="H680" i="11"/>
  <c r="I680" i="11" s="1"/>
  <c r="L595" i="11"/>
  <c r="H596" i="11"/>
  <c r="I596" i="11" s="1"/>
  <c r="N1122" i="11"/>
  <c r="L79" i="11"/>
  <c r="H80" i="11"/>
  <c r="I80" i="11" s="1"/>
  <c r="H32" i="11"/>
  <c r="I32" i="11" s="1"/>
  <c r="L31" i="11"/>
  <c r="M1207" i="11"/>
  <c r="I1207" i="16" s="1"/>
  <c r="J1208" i="11"/>
  <c r="K1208" i="11" s="1"/>
  <c r="M1208" i="11" s="1"/>
  <c r="I1208" i="16" s="1"/>
  <c r="J1172" i="11"/>
  <c r="K1172" i="11" s="1"/>
  <c r="M1172" i="11" s="1"/>
  <c r="I1172" i="16" s="1"/>
  <c r="M1171" i="11"/>
  <c r="I1171" i="16" s="1"/>
  <c r="P1086" i="11"/>
  <c r="O1086" i="16" s="1"/>
  <c r="H140" i="11"/>
  <c r="I140" i="11" s="1"/>
  <c r="L139" i="11"/>
  <c r="L690" i="11"/>
  <c r="H691" i="11"/>
  <c r="I691" i="11" s="1"/>
  <c r="L727" i="11"/>
  <c r="H728" i="11"/>
  <c r="I728" i="11" s="1"/>
  <c r="O1182" i="11"/>
  <c r="P1182" i="11" s="1"/>
  <c r="O1182" i="16" s="1"/>
  <c r="P1050" i="11"/>
  <c r="O1050" i="16" s="1"/>
  <c r="P1458" i="11"/>
  <c r="O1458" i="16" s="1"/>
  <c r="N1146" i="11"/>
  <c r="H212" i="11"/>
  <c r="I212" i="11" s="1"/>
  <c r="L211" i="11"/>
  <c r="O1037" i="11"/>
  <c r="P1037" i="11" s="1"/>
  <c r="O1037" i="16" s="1"/>
  <c r="O1145" i="11"/>
  <c r="P1145" i="11" s="1"/>
  <c r="O1145" i="16" s="1"/>
  <c r="L955" i="11"/>
  <c r="H956" i="11"/>
  <c r="I956" i="11" s="1"/>
  <c r="L631" i="11"/>
  <c r="H632" i="11"/>
  <c r="I632" i="11" s="1"/>
  <c r="L67" i="11"/>
  <c r="H68" i="11"/>
  <c r="I68" i="11" s="1"/>
  <c r="L223" i="11"/>
  <c r="H224" i="11"/>
  <c r="I224" i="11" s="1"/>
  <c r="J1124" i="11"/>
  <c r="K1124" i="11" s="1"/>
  <c r="M1124" i="11" s="1"/>
  <c r="I1124" i="16" s="1"/>
  <c r="M1123" i="11"/>
  <c r="I1123" i="16" s="1"/>
  <c r="O1398" i="11"/>
  <c r="P1398" i="11" s="1"/>
  <c r="O1398" i="16" s="1"/>
  <c r="H884" i="11"/>
  <c r="I884" i="11" s="1"/>
  <c r="L883" i="11"/>
  <c r="H428" i="11"/>
  <c r="I428" i="11" s="1"/>
  <c r="L427" i="11"/>
  <c r="H236" i="11"/>
  <c r="I236" i="11" s="1"/>
  <c r="L235" i="11"/>
  <c r="P1110" i="11"/>
  <c r="O1110" i="16" s="1"/>
  <c r="H164" i="11"/>
  <c r="I164" i="11" s="1"/>
  <c r="L163" i="11"/>
  <c r="P1062" i="11"/>
  <c r="O1062" i="16" s="1"/>
  <c r="P1266" i="11"/>
  <c r="O1266" i="16" s="1"/>
  <c r="P1482" i="11"/>
  <c r="O1482" i="16" s="1"/>
  <c r="J1148" i="11"/>
  <c r="K1148" i="11" s="1"/>
  <c r="M1148" i="11" s="1"/>
  <c r="I1148" i="16" s="1"/>
  <c r="M1147" i="11"/>
  <c r="I1147" i="16" s="1"/>
  <c r="O1169" i="11"/>
  <c r="P1169" i="11" s="1"/>
  <c r="O1169" i="16" s="1"/>
  <c r="L114" i="11"/>
  <c r="H115" i="11"/>
  <c r="I115" i="11" s="1"/>
  <c r="H908" i="11"/>
  <c r="I908" i="11" s="1"/>
  <c r="L907" i="11"/>
  <c r="O1134" i="11"/>
  <c r="P1134" i="11" s="1"/>
  <c r="O1134" i="16" s="1"/>
  <c r="M1231" i="11"/>
  <c r="I1231" i="16" s="1"/>
  <c r="J1232" i="11"/>
  <c r="K1232" i="11" s="1"/>
  <c r="M1232" i="11" s="1"/>
  <c r="I1232" i="16" s="1"/>
  <c r="L512" i="11"/>
  <c r="J501" i="11"/>
  <c r="K501" i="11" s="1"/>
  <c r="H44" i="11"/>
  <c r="I44" i="11" s="1"/>
  <c r="L43" i="11"/>
  <c r="L187" i="11"/>
  <c r="H188" i="11"/>
  <c r="I188" i="11" s="1"/>
  <c r="O1338" i="11"/>
  <c r="P1338" i="11" s="1"/>
  <c r="O1338" i="16" s="1"/>
  <c r="J597" i="11"/>
  <c r="K597" i="11" s="1"/>
  <c r="L608" i="11"/>
  <c r="L619" i="11"/>
  <c r="H620" i="11"/>
  <c r="I620" i="11" s="1"/>
  <c r="L523" i="11"/>
  <c r="H524" i="11"/>
  <c r="I524" i="11" s="1"/>
  <c r="O1193" i="11"/>
  <c r="P1193" i="11" s="1"/>
  <c r="O1193" i="16" s="1"/>
  <c r="L498" i="11"/>
  <c r="H499" i="11"/>
  <c r="I499" i="11" s="1"/>
  <c r="O1278" i="11"/>
  <c r="P1278" i="11" s="1"/>
  <c r="O1278" i="16" s="1"/>
  <c r="O1446" i="11"/>
  <c r="P1446" i="11" s="1"/>
  <c r="O1446" i="16" s="1"/>
  <c r="L800" i="11"/>
  <c r="J789" i="11"/>
  <c r="K789" i="11" s="1"/>
  <c r="O1242" i="11"/>
  <c r="P1242" i="11" s="1"/>
  <c r="O1242" i="16" s="1"/>
  <c r="N1508" i="11"/>
  <c r="O1508" i="11" s="1"/>
  <c r="N1279" i="11"/>
  <c r="N1219" i="11"/>
  <c r="O1219" i="11" s="1"/>
  <c r="N1507" i="11"/>
  <c r="N1280" i="11"/>
  <c r="N1112" i="11"/>
  <c r="N1448" i="11"/>
  <c r="O1448" i="11" s="1"/>
  <c r="N1268" i="11"/>
  <c r="N1484" i="11"/>
  <c r="N1460" i="11"/>
  <c r="N1292" i="11"/>
  <c r="O1292" i="11" s="1"/>
  <c r="N1100" i="11"/>
  <c r="O1100" i="11" s="1"/>
  <c r="N1052" i="11"/>
  <c r="O1052" i="11" s="1"/>
  <c r="N1184" i="11"/>
  <c r="N1051" i="11"/>
  <c r="N1111" i="11"/>
  <c r="N1447" i="11"/>
  <c r="N1267" i="11"/>
  <c r="N1483" i="11"/>
  <c r="N1459" i="11"/>
  <c r="N1291" i="11"/>
  <c r="N1099" i="11"/>
  <c r="O1099" i="11" s="1"/>
  <c r="N1220" i="11"/>
  <c r="N1183" i="11"/>
  <c r="N1064" i="11"/>
  <c r="N1400" i="11"/>
  <c r="N1135" i="11"/>
  <c r="N979" i="11"/>
  <c r="N1159" i="11"/>
  <c r="N1436" i="11"/>
  <c r="N1088" i="11"/>
  <c r="N1063" i="11"/>
  <c r="N1399" i="11"/>
  <c r="N1136" i="11"/>
  <c r="N980" i="11"/>
  <c r="O980" i="11" s="1"/>
  <c r="N1160" i="11"/>
  <c r="O1160" i="11" s="1"/>
  <c r="N1435" i="11"/>
  <c r="N1087" i="11"/>
  <c r="O1087" i="11" s="1"/>
  <c r="N1340" i="11"/>
  <c r="O1340" i="11" s="1"/>
  <c r="N1244" i="11"/>
  <c r="O1244" i="11" s="1"/>
  <c r="N1339" i="11"/>
  <c r="N1243" i="11"/>
  <c r="O1243" i="11" s="1"/>
  <c r="O1001" i="11" l="1"/>
  <c r="P1001" i="11"/>
  <c r="O1001" i="16" s="1"/>
  <c r="M1303" i="11"/>
  <c r="J1304" i="11"/>
  <c r="K1304" i="11" s="1"/>
  <c r="M1304" i="11" s="1"/>
  <c r="J1328" i="11"/>
  <c r="K1328" i="11" s="1"/>
  <c r="M1328" i="11" s="1"/>
  <c r="M1327" i="11"/>
  <c r="M1075" i="11"/>
  <c r="J1076" i="11"/>
  <c r="K1076" i="11" s="1"/>
  <c r="M1076" i="11" s="1"/>
  <c r="I1374" i="16"/>
  <c r="N1374" i="11"/>
  <c r="O1374" i="11" s="1"/>
  <c r="I1302" i="16"/>
  <c r="N1302" i="11"/>
  <c r="O1302" i="11" s="1"/>
  <c r="P1302" i="11" s="1"/>
  <c r="O1302" i="16" s="1"/>
  <c r="I1326" i="16"/>
  <c r="N1326" i="11"/>
  <c r="I1074" i="16"/>
  <c r="N1074" i="11"/>
  <c r="O1074" i="11" s="1"/>
  <c r="P1074" i="11" s="1"/>
  <c r="O1074" i="16" s="1"/>
  <c r="M1375" i="11"/>
  <c r="J1376" i="11"/>
  <c r="K1376" i="11" s="1"/>
  <c r="M1376" i="11" s="1"/>
  <c r="M1003" i="11"/>
  <c r="J1004" i="11"/>
  <c r="K1004" i="11" s="1"/>
  <c r="M1004" i="11" s="1"/>
  <c r="M1411" i="11"/>
  <c r="J1412" i="11"/>
  <c r="K1412" i="11" s="1"/>
  <c r="M1412" i="11" s="1"/>
  <c r="I1350" i="16"/>
  <c r="N1350" i="11"/>
  <c r="I1386" i="16"/>
  <c r="N1386" i="11"/>
  <c r="O1386" i="11" s="1"/>
  <c r="P1386" i="11" s="1"/>
  <c r="O1386" i="16" s="1"/>
  <c r="O965" i="11"/>
  <c r="P965" i="11"/>
  <c r="O965" i="16" s="1"/>
  <c r="I1530" i="16"/>
  <c r="N1530" i="11"/>
  <c r="I1002" i="16"/>
  <c r="N1002" i="11"/>
  <c r="I1410" i="16"/>
  <c r="N1410" i="11"/>
  <c r="O1410" i="11" s="1"/>
  <c r="P1410" i="11" s="1"/>
  <c r="O1410" i="16" s="1"/>
  <c r="J1352" i="11"/>
  <c r="K1352" i="11" s="1"/>
  <c r="M1352" i="11" s="1"/>
  <c r="M1351" i="11"/>
  <c r="J1532" i="11"/>
  <c r="K1532" i="11" s="1"/>
  <c r="M1532" i="11" s="1"/>
  <c r="M1531" i="11"/>
  <c r="I1362" i="16"/>
  <c r="N1362" i="11"/>
  <c r="J992" i="11"/>
  <c r="K992" i="11" s="1"/>
  <c r="M992" i="11" s="1"/>
  <c r="M991" i="11"/>
  <c r="O1421" i="11"/>
  <c r="P1421" i="11" s="1"/>
  <c r="O1421" i="16" s="1"/>
  <c r="P1493" i="11"/>
  <c r="O1493" i="16" s="1"/>
  <c r="I1494" i="16"/>
  <c r="N1494" i="11"/>
  <c r="O1230" i="11"/>
  <c r="P1230" i="11" s="1"/>
  <c r="O1230" i="16" s="1"/>
  <c r="I1314" i="16"/>
  <c r="N1314" i="11"/>
  <c r="O1314" i="11" s="1"/>
  <c r="P1314" i="11" s="1"/>
  <c r="O1314" i="16" s="1"/>
  <c r="I966" i="16"/>
  <c r="N966" i="11"/>
  <c r="M1363" i="11"/>
  <c r="J1364" i="11"/>
  <c r="K1364" i="11" s="1"/>
  <c r="M1364" i="11" s="1"/>
  <c r="I990" i="16"/>
  <c r="N990" i="11"/>
  <c r="O990" i="11" s="1"/>
  <c r="P990" i="11" s="1"/>
  <c r="O990" i="16" s="1"/>
  <c r="J1496" i="11"/>
  <c r="K1496" i="11" s="1"/>
  <c r="M1496" i="11" s="1"/>
  <c r="M1495" i="11"/>
  <c r="J1316" i="11"/>
  <c r="K1316" i="11" s="1"/>
  <c r="M1316" i="11" s="1"/>
  <c r="M1315" i="11"/>
  <c r="J968" i="11"/>
  <c r="K968" i="11" s="1"/>
  <c r="M968" i="11" s="1"/>
  <c r="M967" i="11"/>
  <c r="M1423" i="11"/>
  <c r="J1424" i="11"/>
  <c r="K1424" i="11" s="1"/>
  <c r="M1424" i="11" s="1"/>
  <c r="M1519" i="11"/>
  <c r="J1520" i="11"/>
  <c r="K1520" i="11" s="1"/>
  <c r="M1520" i="11" s="1"/>
  <c r="O1529" i="11"/>
  <c r="P1529" i="11" s="1"/>
  <c r="O1529" i="16" s="1"/>
  <c r="M1255" i="11"/>
  <c r="J1256" i="11"/>
  <c r="K1256" i="11" s="1"/>
  <c r="M1256" i="11" s="1"/>
  <c r="O1122" i="11"/>
  <c r="P1122" i="11" s="1"/>
  <c r="O1122" i="16" s="1"/>
  <c r="M1387" i="11"/>
  <c r="J1388" i="11"/>
  <c r="K1388" i="11" s="1"/>
  <c r="M1388" i="11" s="1"/>
  <c r="I1422" i="16"/>
  <c r="N1422" i="11"/>
  <c r="O1422" i="11" s="1"/>
  <c r="P1422" i="11" s="1"/>
  <c r="O1422" i="16" s="1"/>
  <c r="I1518" i="16"/>
  <c r="N1518" i="11"/>
  <c r="O1325" i="11"/>
  <c r="P1325" i="11" s="1"/>
  <c r="O1325" i="16" s="1"/>
  <c r="I1254" i="16"/>
  <c r="N1254" i="11"/>
  <c r="O1254" i="11" s="1"/>
  <c r="N1232" i="11"/>
  <c r="O1232" i="11" s="1"/>
  <c r="L212" i="11"/>
  <c r="J201" i="11"/>
  <c r="K201" i="11" s="1"/>
  <c r="L80" i="11"/>
  <c r="J69" i="11"/>
  <c r="K69" i="11" s="1"/>
  <c r="J310" i="11"/>
  <c r="K310" i="11" s="1"/>
  <c r="M309" i="11"/>
  <c r="I309" i="16" s="1"/>
  <c r="J921" i="11"/>
  <c r="K921" i="11" s="1"/>
  <c r="L932" i="11"/>
  <c r="M825" i="11"/>
  <c r="I825" i="16" s="1"/>
  <c r="J826" i="11"/>
  <c r="K826" i="11" s="1"/>
  <c r="N1028" i="11"/>
  <c r="L380" i="11"/>
  <c r="J369" i="11"/>
  <c r="K369" i="11" s="1"/>
  <c r="O1195" i="11"/>
  <c r="N1195" i="11"/>
  <c r="L572" i="11"/>
  <c r="J561" i="11"/>
  <c r="K561" i="11" s="1"/>
  <c r="J141" i="11"/>
  <c r="K141" i="11" s="1"/>
  <c r="L152" i="11"/>
  <c r="O1040" i="11"/>
  <c r="N1040" i="11"/>
  <c r="L524" i="11"/>
  <c r="J513" i="11"/>
  <c r="K513" i="11" s="1"/>
  <c r="J177" i="11"/>
  <c r="K177" i="11" s="1"/>
  <c r="L188" i="11"/>
  <c r="N1231" i="11"/>
  <c r="N1147" i="11"/>
  <c r="L236" i="11"/>
  <c r="J225" i="11"/>
  <c r="K225" i="11" s="1"/>
  <c r="O1123" i="11"/>
  <c r="N1123" i="11"/>
  <c r="L728" i="11"/>
  <c r="J717" i="11"/>
  <c r="K717" i="11" s="1"/>
  <c r="O1171" i="11"/>
  <c r="N1171" i="11"/>
  <c r="O1460" i="11"/>
  <c r="P1460" i="11" s="1"/>
  <c r="O1460" i="16" s="1"/>
  <c r="O1206" i="11"/>
  <c r="P1206" i="11" s="1"/>
  <c r="O1206" i="16" s="1"/>
  <c r="O1026" i="11"/>
  <c r="P1026" i="11" s="1"/>
  <c r="O1026" i="16" s="1"/>
  <c r="O1183" i="11"/>
  <c r="P1183" i="11" s="1"/>
  <c r="O1183" i="16" s="1"/>
  <c r="J405" i="11"/>
  <c r="K405" i="11" s="1"/>
  <c r="L416" i="11"/>
  <c r="L283" i="11"/>
  <c r="H284" i="11"/>
  <c r="I284" i="11" s="1"/>
  <c r="L872" i="11"/>
  <c r="J861" i="11"/>
  <c r="K861" i="11" s="1"/>
  <c r="J346" i="11"/>
  <c r="K346" i="11" s="1"/>
  <c r="M345" i="11"/>
  <c r="I345" i="16" s="1"/>
  <c r="O1039" i="11"/>
  <c r="N1039" i="11"/>
  <c r="J777" i="11"/>
  <c r="K777" i="11" s="1"/>
  <c r="L788" i="11"/>
  <c r="J465" i="11"/>
  <c r="K465" i="11" s="1"/>
  <c r="L476" i="11"/>
  <c r="M789" i="11"/>
  <c r="I789" i="16" s="1"/>
  <c r="J790" i="11"/>
  <c r="K790" i="11" s="1"/>
  <c r="N1148" i="11"/>
  <c r="O1148" i="11" s="1"/>
  <c r="O1124" i="11"/>
  <c r="N1124" i="11"/>
  <c r="J945" i="11"/>
  <c r="K945" i="11" s="1"/>
  <c r="L956" i="11"/>
  <c r="O1146" i="11"/>
  <c r="P1146" i="11" s="1"/>
  <c r="O1146" i="16" s="1"/>
  <c r="O1111" i="11"/>
  <c r="P1111" i="11" s="1"/>
  <c r="O1111" i="16" s="1"/>
  <c r="N1172" i="11"/>
  <c r="O1172" i="11" s="1"/>
  <c r="J381" i="11"/>
  <c r="K381" i="11" s="1"/>
  <c r="L392" i="11"/>
  <c r="J441" i="11"/>
  <c r="K441" i="11" s="1"/>
  <c r="L452" i="11"/>
  <c r="P1170" i="11"/>
  <c r="O1170" i="16" s="1"/>
  <c r="J393" i="11"/>
  <c r="K393" i="11" s="1"/>
  <c r="L404" i="11"/>
  <c r="P1014" i="11"/>
  <c r="O1014" i="16" s="1"/>
  <c r="J333" i="11"/>
  <c r="K333" i="11" s="1"/>
  <c r="L344" i="11"/>
  <c r="L104" i="11"/>
  <c r="J93" i="11"/>
  <c r="K93" i="11" s="1"/>
  <c r="O1399" i="11"/>
  <c r="P1399" i="11" s="1"/>
  <c r="O1399" i="16" s="1"/>
  <c r="J549" i="11"/>
  <c r="K549" i="11" s="1"/>
  <c r="L560" i="11"/>
  <c r="J729" i="11"/>
  <c r="K729" i="11" s="1"/>
  <c r="L740" i="11"/>
  <c r="P1160" i="11"/>
  <c r="O1160" i="16" s="1"/>
  <c r="P1100" i="11"/>
  <c r="O1100" i="16" s="1"/>
  <c r="P1219" i="11"/>
  <c r="O1219" i="16" s="1"/>
  <c r="O1136" i="11"/>
  <c r="P1136" i="11" s="1"/>
  <c r="O1136" i="16" s="1"/>
  <c r="J417" i="11"/>
  <c r="K417" i="11" s="1"/>
  <c r="L428" i="11"/>
  <c r="J213" i="11"/>
  <c r="K213" i="11" s="1"/>
  <c r="L224" i="11"/>
  <c r="L691" i="11"/>
  <c r="H692" i="11"/>
  <c r="I692" i="11" s="1"/>
  <c r="N1208" i="11"/>
  <c r="O1208" i="11" s="1"/>
  <c r="L764" i="11"/>
  <c r="J753" i="11"/>
  <c r="K753" i="11" s="1"/>
  <c r="O1447" i="11"/>
  <c r="P1447" i="11" s="1"/>
  <c r="O1447" i="16" s="1"/>
  <c r="H776" i="11"/>
  <c r="I776" i="11" s="1"/>
  <c r="L775" i="11"/>
  <c r="L308" i="11"/>
  <c r="J297" i="11"/>
  <c r="K297" i="11" s="1"/>
  <c r="L860" i="11"/>
  <c r="J849" i="11"/>
  <c r="K849" i="11" s="1"/>
  <c r="M249" i="11"/>
  <c r="I249" i="16" s="1"/>
  <c r="J250" i="11"/>
  <c r="K250" i="11" s="1"/>
  <c r="L272" i="11"/>
  <c r="J261" i="11"/>
  <c r="K261" i="11" s="1"/>
  <c r="L944" i="11"/>
  <c r="J933" i="11"/>
  <c r="K933" i="11" s="1"/>
  <c r="J477" i="11"/>
  <c r="K477" i="11" s="1"/>
  <c r="L488" i="11"/>
  <c r="L656" i="11"/>
  <c r="J645" i="11"/>
  <c r="K645" i="11" s="1"/>
  <c r="J117" i="11"/>
  <c r="K117" i="11" s="1"/>
  <c r="L128" i="11"/>
  <c r="P980" i="11"/>
  <c r="O980" i="16" s="1"/>
  <c r="P1099" i="11"/>
  <c r="O1099" i="16" s="1"/>
  <c r="J609" i="11"/>
  <c r="K609" i="11" s="1"/>
  <c r="L620" i="11"/>
  <c r="J897" i="11"/>
  <c r="K897" i="11" s="1"/>
  <c r="L908" i="11"/>
  <c r="O1339" i="11"/>
  <c r="P1339" i="11" s="1"/>
  <c r="O1339" i="16" s="1"/>
  <c r="O1063" i="11"/>
  <c r="P1063" i="11" s="1"/>
  <c r="O1063" i="16" s="1"/>
  <c r="N1207" i="11"/>
  <c r="O1207" i="11" s="1"/>
  <c r="J585" i="11"/>
  <c r="K585" i="11" s="1"/>
  <c r="L596" i="11"/>
  <c r="J837" i="11"/>
  <c r="K837" i="11" s="1"/>
  <c r="L848" i="11"/>
  <c r="P1470" i="11"/>
  <c r="O1470" i="16" s="1"/>
  <c r="O1051" i="11"/>
  <c r="P1051" i="11" s="1"/>
  <c r="O1051" i="16" s="1"/>
  <c r="O1435" i="11"/>
  <c r="P1435" i="11" s="1"/>
  <c r="O1435" i="16" s="1"/>
  <c r="H92" i="11"/>
  <c r="I92" i="11" s="1"/>
  <c r="L91" i="11"/>
  <c r="N1472" i="11"/>
  <c r="N1016" i="11"/>
  <c r="O1279" i="11"/>
  <c r="P1279" i="11" s="1"/>
  <c r="O1279" i="16" s="1"/>
  <c r="P1292" i="11"/>
  <c r="O1292" i="16" s="1"/>
  <c r="P1508" i="11"/>
  <c r="O1508" i="16" s="1"/>
  <c r="J33" i="11"/>
  <c r="K33" i="11" s="1"/>
  <c r="L44" i="11"/>
  <c r="L115" i="11"/>
  <c r="H116" i="11"/>
  <c r="I116" i="11" s="1"/>
  <c r="L164" i="11"/>
  <c r="J153" i="11"/>
  <c r="K153" i="11" s="1"/>
  <c r="J873" i="11"/>
  <c r="K873" i="11" s="1"/>
  <c r="L884" i="11"/>
  <c r="L68" i="11"/>
  <c r="J57" i="11"/>
  <c r="K57" i="11" s="1"/>
  <c r="O1088" i="11"/>
  <c r="P1088" i="11" s="1"/>
  <c r="O1088" i="16" s="1"/>
  <c r="O1112" i="11"/>
  <c r="P1112" i="11" s="1"/>
  <c r="O1112" i="16" s="1"/>
  <c r="J357" i="11"/>
  <c r="K357" i="11" s="1"/>
  <c r="L368" i="11"/>
  <c r="J429" i="11"/>
  <c r="K429" i="11" s="1"/>
  <c r="L440" i="11"/>
  <c r="L752" i="11"/>
  <c r="J741" i="11"/>
  <c r="K741" i="11" s="1"/>
  <c r="L200" i="11"/>
  <c r="J189" i="11"/>
  <c r="K189" i="11" s="1"/>
  <c r="L296" i="11"/>
  <c r="J285" i="11"/>
  <c r="K285" i="11" s="1"/>
  <c r="N1471" i="11"/>
  <c r="N1015" i="11"/>
  <c r="J886" i="11"/>
  <c r="K886" i="11" s="1"/>
  <c r="M885" i="11"/>
  <c r="I885" i="16" s="1"/>
  <c r="J45" i="11"/>
  <c r="K45" i="11" s="1"/>
  <c r="L56" i="11"/>
  <c r="L824" i="11"/>
  <c r="J813" i="11"/>
  <c r="K813" i="11" s="1"/>
  <c r="L548" i="11"/>
  <c r="J537" i="11"/>
  <c r="K537" i="11" s="1"/>
  <c r="J909" i="11"/>
  <c r="K909" i="11" s="1"/>
  <c r="L920" i="11"/>
  <c r="P1244" i="11"/>
  <c r="O1244" i="16" s="1"/>
  <c r="H500" i="11"/>
  <c r="I500" i="11" s="1"/>
  <c r="L499" i="11"/>
  <c r="M501" i="11"/>
  <c r="I501" i="16" s="1"/>
  <c r="J502" i="11"/>
  <c r="K502" i="11" s="1"/>
  <c r="O1436" i="11"/>
  <c r="P1436" i="11" s="1"/>
  <c r="O1436" i="16" s="1"/>
  <c r="O1220" i="11"/>
  <c r="P1220" i="11" s="1"/>
  <c r="O1220" i="16" s="1"/>
  <c r="O1459" i="11"/>
  <c r="P1459" i="11" s="1"/>
  <c r="O1459" i="16" s="1"/>
  <c r="J129" i="11"/>
  <c r="K129" i="11" s="1"/>
  <c r="L140" i="11"/>
  <c r="J21" i="11"/>
  <c r="K21" i="11" s="1"/>
  <c r="L32" i="11"/>
  <c r="L680" i="11"/>
  <c r="J669" i="11"/>
  <c r="K669" i="11" s="1"/>
  <c r="L248" i="11"/>
  <c r="J237" i="11"/>
  <c r="K237" i="11" s="1"/>
  <c r="O1064" i="11"/>
  <c r="P1064" i="11" s="1"/>
  <c r="O1064" i="16" s="1"/>
  <c r="L332" i="11"/>
  <c r="J321" i="11"/>
  <c r="K321" i="11" s="1"/>
  <c r="L584" i="11"/>
  <c r="J573" i="11"/>
  <c r="K573" i="11" s="1"/>
  <c r="O979" i="11"/>
  <c r="P979" i="11" s="1"/>
  <c r="O979" i="16" s="1"/>
  <c r="O1184" i="11"/>
  <c r="P1184" i="11" s="1"/>
  <c r="O1184" i="16" s="1"/>
  <c r="M693" i="11"/>
  <c r="I693" i="16" s="1"/>
  <c r="J694" i="11"/>
  <c r="K694" i="11" s="1"/>
  <c r="L536" i="11"/>
  <c r="J525" i="11"/>
  <c r="K525" i="11" s="1"/>
  <c r="O1267" i="11"/>
  <c r="P1267" i="11" s="1"/>
  <c r="O1267" i="16" s="1"/>
  <c r="L812" i="11"/>
  <c r="J801" i="11"/>
  <c r="K801" i="11" s="1"/>
  <c r="O1135" i="11"/>
  <c r="P1135" i="11" s="1"/>
  <c r="O1135" i="16" s="1"/>
  <c r="P1243" i="11"/>
  <c r="O1243" i="16" s="1"/>
  <c r="P1340" i="11"/>
  <c r="O1340" i="16" s="1"/>
  <c r="P1087" i="11"/>
  <c r="O1087" i="16" s="1"/>
  <c r="P1052" i="11"/>
  <c r="O1052" i="16" s="1"/>
  <c r="P1448" i="11"/>
  <c r="O1448" i="16" s="1"/>
  <c r="J598" i="11"/>
  <c r="K598" i="11" s="1"/>
  <c r="M597" i="11"/>
  <c r="I597" i="16" s="1"/>
  <c r="O1484" i="11"/>
  <c r="P1484" i="11" s="1"/>
  <c r="O1484" i="16" s="1"/>
  <c r="J621" i="11"/>
  <c r="K621" i="11" s="1"/>
  <c r="L632" i="11"/>
  <c r="O1507" i="11"/>
  <c r="P1507" i="11" s="1"/>
  <c r="O1507" i="16" s="1"/>
  <c r="O1280" i="11"/>
  <c r="P1280" i="11" s="1"/>
  <c r="O1280" i="16" s="1"/>
  <c r="O1291" i="11"/>
  <c r="P1291" i="11" s="1"/>
  <c r="O1291" i="16" s="1"/>
  <c r="O1159" i="11"/>
  <c r="P1159" i="11" s="1"/>
  <c r="O1159" i="16" s="1"/>
  <c r="J657" i="11"/>
  <c r="K657" i="11" s="1"/>
  <c r="L668" i="11"/>
  <c r="L716" i="11"/>
  <c r="J705" i="11"/>
  <c r="K705" i="11" s="1"/>
  <c r="P1194" i="11"/>
  <c r="O1194" i="16" s="1"/>
  <c r="J633" i="11"/>
  <c r="K633" i="11" s="1"/>
  <c r="L644" i="11"/>
  <c r="O1027" i="11"/>
  <c r="N1027" i="11"/>
  <c r="J453" i="11"/>
  <c r="K453" i="11" s="1"/>
  <c r="L464" i="11"/>
  <c r="P1038" i="11"/>
  <c r="O1038" i="16" s="1"/>
  <c r="O1400" i="11"/>
  <c r="P1400" i="11" s="1"/>
  <c r="O1400" i="16" s="1"/>
  <c r="N1196" i="11"/>
  <c r="O1483" i="11"/>
  <c r="P1483" i="11" s="1"/>
  <c r="O1483" i="16" s="1"/>
  <c r="J165" i="11"/>
  <c r="K165" i="11" s="1"/>
  <c r="L176" i="11"/>
  <c r="O1268" i="11"/>
  <c r="P1268" i="11" s="1"/>
  <c r="O1268" i="16" s="1"/>
  <c r="P1123" i="11" l="1"/>
  <c r="O1123" i="16" s="1"/>
  <c r="O1518" i="11"/>
  <c r="P1518" i="11"/>
  <c r="O1518" i="16" s="1"/>
  <c r="I1255" i="16"/>
  <c r="N1255" i="11"/>
  <c r="O1255" i="11" s="1"/>
  <c r="P1255" i="11" s="1"/>
  <c r="O1255" i="16" s="1"/>
  <c r="I1424" i="16"/>
  <c r="N1424" i="11"/>
  <c r="O1424" i="11" s="1"/>
  <c r="P1424" i="11" s="1"/>
  <c r="O1424" i="16" s="1"/>
  <c r="I1495" i="16"/>
  <c r="N1495" i="11"/>
  <c r="O1495" i="11" s="1"/>
  <c r="P1495" i="11" s="1"/>
  <c r="O1495" i="16" s="1"/>
  <c r="I991" i="16"/>
  <c r="N991" i="11"/>
  <c r="I1351" i="16"/>
  <c r="N1351" i="11"/>
  <c r="O1351" i="11" s="1"/>
  <c r="P1351" i="11" s="1"/>
  <c r="O1351" i="16" s="1"/>
  <c r="I1412" i="16"/>
  <c r="N1412" i="11"/>
  <c r="O1412" i="11" s="1"/>
  <c r="P1412" i="11" s="1"/>
  <c r="O1412" i="16" s="1"/>
  <c r="O1326" i="11"/>
  <c r="P1326" i="11" s="1"/>
  <c r="O1326" i="16" s="1"/>
  <c r="I1075" i="16"/>
  <c r="N1075" i="11"/>
  <c r="I1256" i="16"/>
  <c r="N1256" i="11"/>
  <c r="P1015" i="11"/>
  <c r="O1015" i="16" s="1"/>
  <c r="I1423" i="16"/>
  <c r="N1423" i="11"/>
  <c r="I1496" i="16"/>
  <c r="N1496" i="11"/>
  <c r="O1496" i="11" s="1"/>
  <c r="P1496" i="11" s="1"/>
  <c r="O1496" i="16" s="1"/>
  <c r="I992" i="16"/>
  <c r="N992" i="11"/>
  <c r="I1352" i="16"/>
  <c r="N1352" i="11"/>
  <c r="O1352" i="11" s="1"/>
  <c r="P1352" i="11" s="1"/>
  <c r="O1352" i="16" s="1"/>
  <c r="I1411" i="16"/>
  <c r="N1411" i="11"/>
  <c r="I1327" i="16"/>
  <c r="N1327" i="11"/>
  <c r="O1015" i="11"/>
  <c r="P1232" i="11"/>
  <c r="O1232" i="16" s="1"/>
  <c r="I967" i="16"/>
  <c r="N967" i="11"/>
  <c r="O1362" i="11"/>
  <c r="P1362" i="11"/>
  <c r="O1362" i="16" s="1"/>
  <c r="I1004" i="16"/>
  <c r="N1004" i="11"/>
  <c r="I1328" i="16"/>
  <c r="N1328" i="11"/>
  <c r="I968" i="16"/>
  <c r="N968" i="11"/>
  <c r="O968" i="11" s="1"/>
  <c r="P968" i="11" s="1"/>
  <c r="O968" i="16" s="1"/>
  <c r="O1494" i="11"/>
  <c r="P1494" i="11" s="1"/>
  <c r="O1494" i="16" s="1"/>
  <c r="I1003" i="16"/>
  <c r="N1003" i="11"/>
  <c r="O1003" i="11" s="1"/>
  <c r="P1003" i="11" s="1"/>
  <c r="O1003" i="16" s="1"/>
  <c r="I1076" i="16"/>
  <c r="N1076" i="11"/>
  <c r="O1076" i="11" s="1"/>
  <c r="P1076" i="11" s="1"/>
  <c r="O1076" i="16" s="1"/>
  <c r="P1027" i="11"/>
  <c r="O1027" i="16" s="1"/>
  <c r="P1040" i="11"/>
  <c r="O1040" i="16" s="1"/>
  <c r="I1388" i="16"/>
  <c r="N1388" i="11"/>
  <c r="I1520" i="16"/>
  <c r="N1520" i="11"/>
  <c r="O1520" i="11" s="1"/>
  <c r="P1520" i="11" s="1"/>
  <c r="O1520" i="16" s="1"/>
  <c r="I1315" i="16"/>
  <c r="N1315" i="11"/>
  <c r="O1315" i="11" s="1"/>
  <c r="P1315" i="11" s="1"/>
  <c r="O1315" i="16" s="1"/>
  <c r="I1364" i="16"/>
  <c r="N1364" i="11"/>
  <c r="O1364" i="11" s="1"/>
  <c r="P1364" i="11" s="1"/>
  <c r="O1364" i="16" s="1"/>
  <c r="O1002" i="11"/>
  <c r="P1002" i="11" s="1"/>
  <c r="O1002" i="16" s="1"/>
  <c r="I1376" i="16"/>
  <c r="N1376" i="11"/>
  <c r="P1374" i="11"/>
  <c r="O1374" i="16" s="1"/>
  <c r="P1254" i="11"/>
  <c r="O1254" i="16" s="1"/>
  <c r="I1387" i="16"/>
  <c r="N1387" i="11"/>
  <c r="I1519" i="16"/>
  <c r="N1519" i="11"/>
  <c r="O1519" i="11" s="1"/>
  <c r="P1519" i="11" s="1"/>
  <c r="O1519" i="16" s="1"/>
  <c r="I1316" i="16"/>
  <c r="N1316" i="11"/>
  <c r="I1363" i="16"/>
  <c r="N1363" i="11"/>
  <c r="O1363" i="11" s="1"/>
  <c r="P1363" i="11" s="1"/>
  <c r="O1363" i="16" s="1"/>
  <c r="I1531" i="16"/>
  <c r="N1531" i="11"/>
  <c r="O1531" i="11" s="1"/>
  <c r="P1531" i="11" s="1"/>
  <c r="O1531" i="16" s="1"/>
  <c r="I1375" i="16"/>
  <c r="N1375" i="11"/>
  <c r="I1304" i="16"/>
  <c r="N1304" i="11"/>
  <c r="O1304" i="11" s="1"/>
  <c r="P1304" i="11" s="1"/>
  <c r="O1304" i="16" s="1"/>
  <c r="P1207" i="11"/>
  <c r="O1207" i="16" s="1"/>
  <c r="O1231" i="11"/>
  <c r="P1231" i="11" s="1"/>
  <c r="O1231" i="16" s="1"/>
  <c r="O966" i="11"/>
  <c r="P966" i="11"/>
  <c r="O966" i="16" s="1"/>
  <c r="I1532" i="16"/>
  <c r="N1532" i="11"/>
  <c r="O1530" i="11"/>
  <c r="P1530" i="11" s="1"/>
  <c r="O1530" i="16" s="1"/>
  <c r="O1350" i="11"/>
  <c r="P1350" i="11"/>
  <c r="O1350" i="16" s="1"/>
  <c r="I1303" i="16"/>
  <c r="N1303" i="11"/>
  <c r="O1303" i="11" s="1"/>
  <c r="P1303" i="11" s="1"/>
  <c r="O1303" i="16" s="1"/>
  <c r="M801" i="11"/>
  <c r="I801" i="16" s="1"/>
  <c r="J802" i="11"/>
  <c r="K802" i="11" s="1"/>
  <c r="M886" i="11"/>
  <c r="I886" i="16" s="1"/>
  <c r="J887" i="11"/>
  <c r="K887" i="11" s="1"/>
  <c r="M153" i="11"/>
  <c r="I153" i="16" s="1"/>
  <c r="J154" i="11"/>
  <c r="K154" i="11" s="1"/>
  <c r="M117" i="11"/>
  <c r="I117" i="16" s="1"/>
  <c r="J118" i="11"/>
  <c r="K118" i="11" s="1"/>
  <c r="M261" i="11"/>
  <c r="I261" i="16" s="1"/>
  <c r="J262" i="11"/>
  <c r="K262" i="11" s="1"/>
  <c r="J681" i="11"/>
  <c r="K681" i="11" s="1"/>
  <c r="L692" i="11"/>
  <c r="M777" i="11"/>
  <c r="I777" i="16" s="1"/>
  <c r="J778" i="11"/>
  <c r="K778" i="11" s="1"/>
  <c r="P1147" i="11"/>
  <c r="O1147" i="16" s="1"/>
  <c r="M201" i="11"/>
  <c r="I201" i="16" s="1"/>
  <c r="J202" i="11"/>
  <c r="K202" i="11" s="1"/>
  <c r="M165" i="11"/>
  <c r="I165" i="16" s="1"/>
  <c r="J166" i="11"/>
  <c r="K166" i="11" s="1"/>
  <c r="M453" i="11"/>
  <c r="I453" i="16" s="1"/>
  <c r="J454" i="11"/>
  <c r="K454" i="11" s="1"/>
  <c r="J622" i="11"/>
  <c r="K622" i="11" s="1"/>
  <c r="M621" i="11"/>
  <c r="I621" i="16" s="1"/>
  <c r="J574" i="11"/>
  <c r="K574" i="11" s="1"/>
  <c r="M573" i="11"/>
  <c r="I573" i="16" s="1"/>
  <c r="M669" i="11"/>
  <c r="I669" i="16" s="1"/>
  <c r="J670" i="11"/>
  <c r="K670" i="11" s="1"/>
  <c r="M537" i="11"/>
  <c r="I537" i="16" s="1"/>
  <c r="J538" i="11"/>
  <c r="K538" i="11" s="1"/>
  <c r="M357" i="11"/>
  <c r="I357" i="16" s="1"/>
  <c r="J358" i="11"/>
  <c r="K358" i="11" s="1"/>
  <c r="M645" i="11"/>
  <c r="I645" i="16" s="1"/>
  <c r="J646" i="11"/>
  <c r="K646" i="11" s="1"/>
  <c r="M93" i="11"/>
  <c r="I93" i="16" s="1"/>
  <c r="J94" i="11"/>
  <c r="K94" i="11" s="1"/>
  <c r="M393" i="11"/>
  <c r="I393" i="16" s="1"/>
  <c r="J394" i="11"/>
  <c r="K394" i="11" s="1"/>
  <c r="J791" i="11"/>
  <c r="K791" i="11" s="1"/>
  <c r="M790" i="11"/>
  <c r="I790" i="16" s="1"/>
  <c r="P1039" i="11"/>
  <c r="O1039" i="16" s="1"/>
  <c r="J718" i="11"/>
  <c r="K718" i="11" s="1"/>
  <c r="M717" i="11"/>
  <c r="I717" i="16" s="1"/>
  <c r="O1147" i="11"/>
  <c r="J370" i="11"/>
  <c r="K370" i="11" s="1"/>
  <c r="M369" i="11"/>
  <c r="I369" i="16" s="1"/>
  <c r="J658" i="11"/>
  <c r="K658" i="11" s="1"/>
  <c r="M657" i="11"/>
  <c r="I657" i="16" s="1"/>
  <c r="M189" i="11"/>
  <c r="I189" i="16" s="1"/>
  <c r="J190" i="11"/>
  <c r="K190" i="11" s="1"/>
  <c r="O1016" i="11"/>
  <c r="P1016" i="11" s="1"/>
  <c r="O1016" i="16" s="1"/>
  <c r="M250" i="11"/>
  <c r="I250" i="16" s="1"/>
  <c r="J251" i="11"/>
  <c r="K251" i="11" s="1"/>
  <c r="J765" i="11"/>
  <c r="K765" i="11" s="1"/>
  <c r="L776" i="11"/>
  <c r="N789" i="11"/>
  <c r="O789" i="11" s="1"/>
  <c r="M405" i="11"/>
  <c r="I405" i="16" s="1"/>
  <c r="J406" i="11"/>
  <c r="K406" i="11" s="1"/>
  <c r="J922" i="11"/>
  <c r="K922" i="11" s="1"/>
  <c r="M921" i="11"/>
  <c r="I921" i="16" s="1"/>
  <c r="P1196" i="11"/>
  <c r="O1196" i="16" s="1"/>
  <c r="N597" i="11"/>
  <c r="O597" i="11" s="1"/>
  <c r="M525" i="11"/>
  <c r="I525" i="16" s="1"/>
  <c r="J526" i="11"/>
  <c r="K526" i="11" s="1"/>
  <c r="M502" i="11"/>
  <c r="I502" i="16" s="1"/>
  <c r="J503" i="11"/>
  <c r="K503" i="11" s="1"/>
  <c r="M813" i="11"/>
  <c r="I813" i="16" s="1"/>
  <c r="J814" i="11"/>
  <c r="K814" i="11" s="1"/>
  <c r="J105" i="11"/>
  <c r="K105" i="11" s="1"/>
  <c r="L116" i="11"/>
  <c r="M837" i="11"/>
  <c r="I837" i="16" s="1"/>
  <c r="J838" i="11"/>
  <c r="K838" i="11" s="1"/>
  <c r="J898" i="11"/>
  <c r="K898" i="11" s="1"/>
  <c r="M897" i="11"/>
  <c r="I897" i="16" s="1"/>
  <c r="N249" i="11"/>
  <c r="O249" i="11" s="1"/>
  <c r="N345" i="11"/>
  <c r="O345" i="11" s="1"/>
  <c r="O1196" i="11"/>
  <c r="J599" i="11"/>
  <c r="K599" i="11" s="1"/>
  <c r="M598" i="11"/>
  <c r="I598" i="16" s="1"/>
  <c r="M321" i="11"/>
  <c r="I321" i="16" s="1"/>
  <c r="J322" i="11"/>
  <c r="K322" i="11" s="1"/>
  <c r="J22" i="11"/>
  <c r="K22" i="11" s="1"/>
  <c r="M21" i="11"/>
  <c r="I21" i="16" s="1"/>
  <c r="O501" i="11"/>
  <c r="N501" i="11"/>
  <c r="M741" i="11"/>
  <c r="I741" i="16" s="1"/>
  <c r="J742" i="11"/>
  <c r="K742" i="11" s="1"/>
  <c r="M57" i="11"/>
  <c r="I57" i="16" s="1"/>
  <c r="J58" i="11"/>
  <c r="K58" i="11" s="1"/>
  <c r="O1472" i="11"/>
  <c r="P1472" i="11" s="1"/>
  <c r="O1472" i="16" s="1"/>
  <c r="M477" i="11"/>
  <c r="I477" i="16" s="1"/>
  <c r="J478" i="11"/>
  <c r="K478" i="11" s="1"/>
  <c r="M849" i="11"/>
  <c r="I849" i="16" s="1"/>
  <c r="J850" i="11"/>
  <c r="K850" i="11" s="1"/>
  <c r="M753" i="11"/>
  <c r="I753" i="16" s="1"/>
  <c r="J754" i="11"/>
  <c r="K754" i="11" s="1"/>
  <c r="M213" i="11"/>
  <c r="I213" i="16" s="1"/>
  <c r="J214" i="11"/>
  <c r="K214" i="11" s="1"/>
  <c r="M333" i="11"/>
  <c r="I333" i="16" s="1"/>
  <c r="J334" i="11"/>
  <c r="K334" i="11" s="1"/>
  <c r="J442" i="11"/>
  <c r="K442" i="11" s="1"/>
  <c r="M441" i="11"/>
  <c r="I441" i="16" s="1"/>
  <c r="J946" i="11"/>
  <c r="K946" i="11" s="1"/>
  <c r="M945" i="11"/>
  <c r="I945" i="16" s="1"/>
  <c r="M346" i="11"/>
  <c r="I346" i="16" s="1"/>
  <c r="J347" i="11"/>
  <c r="K347" i="11" s="1"/>
  <c r="M141" i="11"/>
  <c r="I141" i="16" s="1"/>
  <c r="J142" i="11"/>
  <c r="K142" i="11" s="1"/>
  <c r="O1028" i="11"/>
  <c r="P1028" i="11" s="1"/>
  <c r="O1028" i="16" s="1"/>
  <c r="N309" i="11"/>
  <c r="J634" i="11"/>
  <c r="K634" i="11" s="1"/>
  <c r="M633" i="11"/>
  <c r="I633" i="16" s="1"/>
  <c r="J695" i="11"/>
  <c r="K695" i="11" s="1"/>
  <c r="M694" i="11"/>
  <c r="I694" i="16" s="1"/>
  <c r="O1471" i="11"/>
  <c r="P1471" i="11" s="1"/>
  <c r="O1471" i="16" s="1"/>
  <c r="M585" i="11"/>
  <c r="I585" i="16" s="1"/>
  <c r="J586" i="11"/>
  <c r="K586" i="11" s="1"/>
  <c r="M609" i="11"/>
  <c r="I609" i="16" s="1"/>
  <c r="J610" i="11"/>
  <c r="K610" i="11" s="1"/>
  <c r="J934" i="11"/>
  <c r="K934" i="11" s="1"/>
  <c r="M933" i="11"/>
  <c r="I933" i="16" s="1"/>
  <c r="M729" i="11"/>
  <c r="I729" i="16" s="1"/>
  <c r="J730" i="11"/>
  <c r="K730" i="11" s="1"/>
  <c r="P1124" i="11"/>
  <c r="O1124" i="16" s="1"/>
  <c r="J862" i="11"/>
  <c r="K862" i="11" s="1"/>
  <c r="M861" i="11"/>
  <c r="I861" i="16" s="1"/>
  <c r="M177" i="11"/>
  <c r="I177" i="16" s="1"/>
  <c r="J178" i="11"/>
  <c r="K178" i="11" s="1"/>
  <c r="M561" i="11"/>
  <c r="I561" i="16" s="1"/>
  <c r="J562" i="11"/>
  <c r="K562" i="11" s="1"/>
  <c r="J311" i="11"/>
  <c r="K311" i="11" s="1"/>
  <c r="M310" i="11"/>
  <c r="I310" i="16" s="1"/>
  <c r="N693" i="11"/>
  <c r="M129" i="11"/>
  <c r="I129" i="16" s="1"/>
  <c r="J130" i="11"/>
  <c r="K130" i="11" s="1"/>
  <c r="L500" i="11"/>
  <c r="J489" i="11"/>
  <c r="K489" i="11" s="1"/>
  <c r="J46" i="11"/>
  <c r="K46" i="11" s="1"/>
  <c r="M45" i="11"/>
  <c r="I45" i="16" s="1"/>
  <c r="M285" i="11"/>
  <c r="I285" i="16" s="1"/>
  <c r="J286" i="11"/>
  <c r="K286" i="11" s="1"/>
  <c r="J34" i="11"/>
  <c r="K34" i="11" s="1"/>
  <c r="M33" i="11"/>
  <c r="I33" i="16" s="1"/>
  <c r="J81" i="11"/>
  <c r="K81" i="11" s="1"/>
  <c r="L92" i="11"/>
  <c r="M297" i="11"/>
  <c r="I297" i="16" s="1"/>
  <c r="J298" i="11"/>
  <c r="K298" i="11" s="1"/>
  <c r="P1208" i="11"/>
  <c r="O1208" i="16" s="1"/>
  <c r="M417" i="11"/>
  <c r="I417" i="16" s="1"/>
  <c r="J418" i="11"/>
  <c r="K418" i="11" s="1"/>
  <c r="M381" i="11"/>
  <c r="I381" i="16" s="1"/>
  <c r="J382" i="11"/>
  <c r="K382" i="11" s="1"/>
  <c r="J466" i="11"/>
  <c r="K466" i="11" s="1"/>
  <c r="M465" i="11"/>
  <c r="I465" i="16" s="1"/>
  <c r="M225" i="11"/>
  <c r="I225" i="16" s="1"/>
  <c r="J226" i="11"/>
  <c r="K226" i="11" s="1"/>
  <c r="M513" i="11"/>
  <c r="I513" i="16" s="1"/>
  <c r="J514" i="11"/>
  <c r="K514" i="11" s="1"/>
  <c r="M826" i="11"/>
  <c r="I826" i="16" s="1"/>
  <c r="J827" i="11"/>
  <c r="K827" i="11" s="1"/>
  <c r="M69" i="11"/>
  <c r="I69" i="16" s="1"/>
  <c r="J70" i="11"/>
  <c r="K70" i="11" s="1"/>
  <c r="M705" i="11"/>
  <c r="I705" i="16" s="1"/>
  <c r="J706" i="11"/>
  <c r="K706" i="11" s="1"/>
  <c r="J238" i="11"/>
  <c r="K238" i="11" s="1"/>
  <c r="M237" i="11"/>
  <c r="I237" i="16" s="1"/>
  <c r="J910" i="11"/>
  <c r="K910" i="11" s="1"/>
  <c r="M909" i="11"/>
  <c r="I909" i="16" s="1"/>
  <c r="N885" i="11"/>
  <c r="M429" i="11"/>
  <c r="I429" i="16" s="1"/>
  <c r="J430" i="11"/>
  <c r="K430" i="11" s="1"/>
  <c r="M873" i="11"/>
  <c r="I873" i="16" s="1"/>
  <c r="J874" i="11"/>
  <c r="K874" i="11" s="1"/>
  <c r="J550" i="11"/>
  <c r="K550" i="11" s="1"/>
  <c r="M549" i="11"/>
  <c r="I549" i="16" s="1"/>
  <c r="P1172" i="11"/>
  <c r="O1172" i="16" s="1"/>
  <c r="P1148" i="11"/>
  <c r="O1148" i="16" s="1"/>
  <c r="L284" i="11"/>
  <c r="J273" i="11"/>
  <c r="K273" i="11" s="1"/>
  <c r="P1171" i="11"/>
  <c r="O1171" i="16" s="1"/>
  <c r="P1195" i="11"/>
  <c r="O1195" i="16" s="1"/>
  <c r="O825" i="11"/>
  <c r="N825" i="11"/>
  <c r="O1327" i="11" l="1"/>
  <c r="P1327" i="11" s="1"/>
  <c r="O1327" i="16" s="1"/>
  <c r="O1075" i="11"/>
  <c r="P1075" i="11"/>
  <c r="O1075" i="16" s="1"/>
  <c r="O991" i="11"/>
  <c r="P991" i="11" s="1"/>
  <c r="O991" i="16" s="1"/>
  <c r="O1411" i="11"/>
  <c r="P1411" i="11"/>
  <c r="O1411" i="16" s="1"/>
  <c r="O1423" i="11"/>
  <c r="P1423" i="11" s="1"/>
  <c r="O1423" i="16" s="1"/>
  <c r="O1388" i="11"/>
  <c r="P1388" i="11" s="1"/>
  <c r="O1388" i="16" s="1"/>
  <c r="O1532" i="11"/>
  <c r="P1532" i="11" s="1"/>
  <c r="O1532" i="16" s="1"/>
  <c r="O1316" i="11"/>
  <c r="P1316" i="11"/>
  <c r="O1316" i="16" s="1"/>
  <c r="O967" i="11"/>
  <c r="P967" i="11" s="1"/>
  <c r="O967" i="16" s="1"/>
  <c r="O1004" i="11"/>
  <c r="P1004" i="11" s="1"/>
  <c r="O1004" i="16" s="1"/>
  <c r="O1256" i="11"/>
  <c r="P1256" i="11" s="1"/>
  <c r="O1256" i="16" s="1"/>
  <c r="P825" i="11"/>
  <c r="O825" i="16" s="1"/>
  <c r="E109" i="22"/>
  <c r="H109" i="22" s="1"/>
  <c r="AB109" i="22" s="1"/>
  <c r="E133" i="22"/>
  <c r="H133" i="22" s="1"/>
  <c r="AB133" i="22" s="1"/>
  <c r="E131" i="22"/>
  <c r="H131" i="22" s="1"/>
  <c r="AB131" i="22" s="1"/>
  <c r="E127" i="22"/>
  <c r="H127" i="22" s="1"/>
  <c r="AB127" i="22" s="1"/>
  <c r="E89" i="22"/>
  <c r="H89" i="22" s="1"/>
  <c r="AB89" i="22" s="1"/>
  <c r="E114" i="22"/>
  <c r="H114" i="22" s="1"/>
  <c r="AB114" i="22" s="1"/>
  <c r="E124" i="22"/>
  <c r="H124" i="22" s="1"/>
  <c r="AB124" i="22" s="1"/>
  <c r="E119" i="22"/>
  <c r="H119" i="22" s="1"/>
  <c r="AB119" i="22" s="1"/>
  <c r="E98" i="22"/>
  <c r="H98" i="22" s="1"/>
  <c r="AB98" i="22" s="1"/>
  <c r="E102" i="22"/>
  <c r="H102" i="22" s="1"/>
  <c r="AB102" i="22" s="1"/>
  <c r="E95" i="22"/>
  <c r="H95" i="22" s="1"/>
  <c r="AB95" i="22" s="1"/>
  <c r="E115" i="22"/>
  <c r="H115" i="22" s="1"/>
  <c r="AB115" i="22" s="1"/>
  <c r="E106" i="22"/>
  <c r="H106" i="22" s="1"/>
  <c r="AB106" i="22" s="1"/>
  <c r="E93" i="22"/>
  <c r="H93" i="22" s="1"/>
  <c r="AB93" i="22" s="1"/>
  <c r="E105" i="22"/>
  <c r="H105" i="22" s="1"/>
  <c r="AB105" i="22" s="1"/>
  <c r="E99" i="22"/>
  <c r="H99" i="22" s="1"/>
  <c r="AB99" i="22" s="1"/>
  <c r="E129" i="22"/>
  <c r="H129" i="22" s="1"/>
  <c r="AB129" i="22" s="1"/>
  <c r="E111" i="22"/>
  <c r="H111" i="22" s="1"/>
  <c r="AB111" i="22" s="1"/>
  <c r="E103" i="22"/>
  <c r="H103" i="22" s="1"/>
  <c r="AB103" i="22" s="1"/>
  <c r="E100" i="22"/>
  <c r="H100" i="22" s="1"/>
  <c r="AB100" i="22" s="1"/>
  <c r="E128" i="22"/>
  <c r="H128" i="22" s="1"/>
  <c r="AB128" i="22" s="1"/>
  <c r="E113" i="22"/>
  <c r="H113" i="22" s="1"/>
  <c r="AB113" i="22" s="1"/>
  <c r="E110" i="22"/>
  <c r="H110" i="22" s="1"/>
  <c r="AB110" i="22" s="1"/>
  <c r="E94" i="22"/>
  <c r="H94" i="22" s="1"/>
  <c r="AB94" i="22" s="1"/>
  <c r="E130" i="22"/>
  <c r="H130" i="22" s="1"/>
  <c r="AB130" i="22" s="1"/>
  <c r="E107" i="22"/>
  <c r="H107" i="22" s="1"/>
  <c r="AB107" i="22" s="1"/>
  <c r="E104" i="22"/>
  <c r="H104" i="22" s="1"/>
  <c r="AB104" i="22" s="1"/>
  <c r="E108" i="22"/>
  <c r="H108" i="22" s="1"/>
  <c r="AB108" i="22" s="1"/>
  <c r="E92" i="22"/>
  <c r="H92" i="22" s="1"/>
  <c r="AB92" i="22" s="1"/>
  <c r="E101" i="22"/>
  <c r="H101" i="22" s="1"/>
  <c r="AB101" i="22" s="1"/>
  <c r="E96" i="22"/>
  <c r="H96" i="22" s="1"/>
  <c r="AB96" i="22" s="1"/>
  <c r="E126" i="22"/>
  <c r="H126" i="22" s="1"/>
  <c r="AB126" i="22" s="1"/>
  <c r="E97" i="22"/>
  <c r="H97" i="22" s="1"/>
  <c r="AB97" i="22" s="1"/>
  <c r="E122" i="22"/>
  <c r="H122" i="22" s="1"/>
  <c r="AB122" i="22" s="1"/>
  <c r="E116" i="22"/>
  <c r="H116" i="22" s="1"/>
  <c r="AB116" i="22" s="1"/>
  <c r="E117" i="22"/>
  <c r="H117" i="22" s="1"/>
  <c r="AB117" i="22" s="1"/>
  <c r="E90" i="22"/>
  <c r="H90" i="22" s="1"/>
  <c r="AB90" i="22" s="1"/>
  <c r="E132" i="22"/>
  <c r="H132" i="22" s="1"/>
  <c r="AB132" i="22" s="1"/>
  <c r="E125" i="22"/>
  <c r="H125" i="22" s="1"/>
  <c r="AB125" i="22" s="1"/>
  <c r="E121" i="22"/>
  <c r="H121" i="22" s="1"/>
  <c r="AB121" i="22" s="1"/>
  <c r="E91" i="22"/>
  <c r="H91" i="22" s="1"/>
  <c r="AB91" i="22" s="1"/>
  <c r="E120" i="22"/>
  <c r="H120" i="22" s="1"/>
  <c r="AB120" i="22" s="1"/>
  <c r="E88" i="22"/>
  <c r="H88" i="22" s="1"/>
  <c r="AB88" i="22" s="1"/>
  <c r="E123" i="22"/>
  <c r="H123" i="22" s="1"/>
  <c r="AB123" i="22" s="1"/>
  <c r="E135" i="22"/>
  <c r="H135" i="22" s="1"/>
  <c r="AB135" i="22" s="1"/>
  <c r="E134" i="22"/>
  <c r="H134" i="22" s="1"/>
  <c r="AB134" i="22" s="1"/>
  <c r="E112" i="22"/>
  <c r="H112" i="22" s="1"/>
  <c r="AB112" i="22" s="1"/>
  <c r="E118" i="22"/>
  <c r="H118" i="22" s="1"/>
  <c r="AB118" i="22" s="1"/>
  <c r="O1387" i="11"/>
  <c r="P1387" i="11" s="1"/>
  <c r="O1387" i="16" s="1"/>
  <c r="O1375" i="11"/>
  <c r="P1375" i="11"/>
  <c r="O1375" i="16" s="1"/>
  <c r="O1376" i="11"/>
  <c r="P1376" i="11"/>
  <c r="O1376" i="16" s="1"/>
  <c r="O1328" i="11"/>
  <c r="P1328" i="11" s="1"/>
  <c r="O1328" i="16" s="1"/>
  <c r="O992" i="11"/>
  <c r="P992" i="11" s="1"/>
  <c r="O992" i="16" s="1"/>
  <c r="M514" i="11"/>
  <c r="I514" i="16" s="1"/>
  <c r="J515" i="11"/>
  <c r="K515" i="11" s="1"/>
  <c r="N129" i="11"/>
  <c r="N177" i="11"/>
  <c r="N945" i="11"/>
  <c r="O945" i="11" s="1"/>
  <c r="M791" i="11"/>
  <c r="I791" i="16" s="1"/>
  <c r="J792" i="11"/>
  <c r="K792" i="11" s="1"/>
  <c r="M550" i="11"/>
  <c r="I550" i="16" s="1"/>
  <c r="J551" i="11"/>
  <c r="K551" i="11" s="1"/>
  <c r="M910" i="11"/>
  <c r="I910" i="16" s="1"/>
  <c r="J911" i="11"/>
  <c r="K911" i="11" s="1"/>
  <c r="N826" i="11"/>
  <c r="O826" i="11" s="1"/>
  <c r="N381" i="11"/>
  <c r="N33" i="11"/>
  <c r="O33" i="11" s="1"/>
  <c r="J131" i="11"/>
  <c r="K131" i="11" s="1"/>
  <c r="M130" i="11"/>
  <c r="I130" i="16" s="1"/>
  <c r="J179" i="11"/>
  <c r="K179" i="11" s="1"/>
  <c r="M178" i="11"/>
  <c r="I178" i="16" s="1"/>
  <c r="J935" i="11"/>
  <c r="K935" i="11" s="1"/>
  <c r="M934" i="11"/>
  <c r="I934" i="16" s="1"/>
  <c r="N633" i="11"/>
  <c r="N346" i="11"/>
  <c r="N213" i="11"/>
  <c r="O213" i="11" s="1"/>
  <c r="M58" i="11"/>
  <c r="I58" i="16" s="1"/>
  <c r="J59" i="11"/>
  <c r="K59" i="11" s="1"/>
  <c r="J23" i="11"/>
  <c r="K23" i="11" s="1"/>
  <c r="M22" i="11"/>
  <c r="I22" i="16" s="1"/>
  <c r="P597" i="11"/>
  <c r="O597" i="16" s="1"/>
  <c r="N657" i="11"/>
  <c r="O657" i="11" s="1"/>
  <c r="N790" i="11"/>
  <c r="O790" i="11" s="1"/>
  <c r="J575" i="11"/>
  <c r="K575" i="11" s="1"/>
  <c r="M574" i="11"/>
  <c r="I574" i="16" s="1"/>
  <c r="N201" i="11"/>
  <c r="M118" i="11"/>
  <c r="I118" i="16" s="1"/>
  <c r="J119" i="11"/>
  <c r="K119" i="11" s="1"/>
  <c r="N237" i="11"/>
  <c r="O237" i="11" s="1"/>
  <c r="J635" i="11"/>
  <c r="K635" i="11" s="1"/>
  <c r="M634" i="11"/>
  <c r="I634" i="16" s="1"/>
  <c r="N57" i="11"/>
  <c r="J106" i="11"/>
  <c r="K106" i="11" s="1"/>
  <c r="M105" i="11"/>
  <c r="I105" i="16" s="1"/>
  <c r="N873" i="11"/>
  <c r="O873" i="11" s="1"/>
  <c r="M238" i="11"/>
  <c r="I238" i="16" s="1"/>
  <c r="J239" i="11"/>
  <c r="K239" i="11" s="1"/>
  <c r="N513" i="11"/>
  <c r="O513" i="11" s="1"/>
  <c r="N417" i="11"/>
  <c r="J287" i="11"/>
  <c r="K287" i="11" s="1"/>
  <c r="M286" i="11"/>
  <c r="I286" i="16" s="1"/>
  <c r="N861" i="11"/>
  <c r="N609" i="11"/>
  <c r="O609" i="11" s="1"/>
  <c r="J947" i="11"/>
  <c r="K947" i="11" s="1"/>
  <c r="M946" i="11"/>
  <c r="I946" i="16" s="1"/>
  <c r="N753" i="11"/>
  <c r="M742" i="11"/>
  <c r="I742" i="16" s="1"/>
  <c r="J743" i="11"/>
  <c r="K743" i="11" s="1"/>
  <c r="O321" i="11"/>
  <c r="N321" i="11"/>
  <c r="M814" i="11"/>
  <c r="I814" i="16" s="1"/>
  <c r="J815" i="11"/>
  <c r="K815" i="11" s="1"/>
  <c r="M765" i="11"/>
  <c r="I765" i="16" s="1"/>
  <c r="J766" i="11"/>
  <c r="K766" i="11" s="1"/>
  <c r="N369" i="11"/>
  <c r="O369" i="11" s="1"/>
  <c r="M394" i="11"/>
  <c r="I394" i="16" s="1"/>
  <c r="J395" i="11"/>
  <c r="K395" i="11" s="1"/>
  <c r="N357" i="11"/>
  <c r="M622" i="11"/>
  <c r="I622" i="16" s="1"/>
  <c r="J623" i="11"/>
  <c r="K623" i="11" s="1"/>
  <c r="M778" i="11"/>
  <c r="I778" i="16" s="1"/>
  <c r="J779" i="11"/>
  <c r="K779" i="11" s="1"/>
  <c r="J155" i="11"/>
  <c r="K155" i="11" s="1"/>
  <c r="M154" i="11"/>
  <c r="I154" i="16" s="1"/>
  <c r="J419" i="11"/>
  <c r="K419" i="11" s="1"/>
  <c r="M418" i="11"/>
  <c r="I418" i="16" s="1"/>
  <c r="M754" i="11"/>
  <c r="I754" i="16" s="1"/>
  <c r="J755" i="11"/>
  <c r="K755" i="11" s="1"/>
  <c r="J659" i="11"/>
  <c r="K659" i="11" s="1"/>
  <c r="M658" i="11"/>
  <c r="I658" i="16" s="1"/>
  <c r="M273" i="11"/>
  <c r="I273" i="16" s="1"/>
  <c r="J274" i="11"/>
  <c r="K274" i="11" s="1"/>
  <c r="M430" i="11"/>
  <c r="I430" i="16" s="1"/>
  <c r="J431" i="11"/>
  <c r="K431" i="11" s="1"/>
  <c r="M706" i="11"/>
  <c r="I706" i="16" s="1"/>
  <c r="J707" i="11"/>
  <c r="K707" i="11" s="1"/>
  <c r="J227" i="11"/>
  <c r="K227" i="11" s="1"/>
  <c r="M226" i="11"/>
  <c r="I226" i="16" s="1"/>
  <c r="N285" i="11"/>
  <c r="O285" i="11" s="1"/>
  <c r="O693" i="11"/>
  <c r="P693" i="11" s="1"/>
  <c r="O693" i="16" s="1"/>
  <c r="M862" i="11"/>
  <c r="I862" i="16" s="1"/>
  <c r="J863" i="11"/>
  <c r="K863" i="11" s="1"/>
  <c r="M586" i="11"/>
  <c r="I586" i="16" s="1"/>
  <c r="J587" i="11"/>
  <c r="K587" i="11" s="1"/>
  <c r="O309" i="11"/>
  <c r="P309" i="11" s="1"/>
  <c r="O309" i="16" s="1"/>
  <c r="N441" i="11"/>
  <c r="O441" i="11" s="1"/>
  <c r="M850" i="11"/>
  <c r="I850" i="16" s="1"/>
  <c r="J851" i="11"/>
  <c r="K851" i="11" s="1"/>
  <c r="O741" i="11"/>
  <c r="N741" i="11"/>
  <c r="N598" i="11"/>
  <c r="N897" i="11"/>
  <c r="N813" i="11"/>
  <c r="N921" i="11"/>
  <c r="O921" i="11" s="1"/>
  <c r="J252" i="11"/>
  <c r="K252" i="11" s="1"/>
  <c r="M251" i="11"/>
  <c r="I251" i="16" s="1"/>
  <c r="M370" i="11"/>
  <c r="I370" i="16" s="1"/>
  <c r="J371" i="11"/>
  <c r="K371" i="11" s="1"/>
  <c r="N393" i="11"/>
  <c r="M538" i="11"/>
  <c r="I538" i="16" s="1"/>
  <c r="J539" i="11"/>
  <c r="K539" i="11" s="1"/>
  <c r="J455" i="11"/>
  <c r="K455" i="11" s="1"/>
  <c r="M454" i="11"/>
  <c r="I454" i="16" s="1"/>
  <c r="N777" i="11"/>
  <c r="N153" i="11"/>
  <c r="J611" i="11"/>
  <c r="K611" i="11" s="1"/>
  <c r="M610" i="11"/>
  <c r="I610" i="16" s="1"/>
  <c r="O117" i="11"/>
  <c r="N117" i="11"/>
  <c r="N429" i="11"/>
  <c r="N705" i="11"/>
  <c r="N225" i="11"/>
  <c r="J299" i="11"/>
  <c r="K299" i="11" s="1"/>
  <c r="M298" i="11"/>
  <c r="I298" i="16" s="1"/>
  <c r="N45" i="11"/>
  <c r="N310" i="11"/>
  <c r="N585" i="11"/>
  <c r="O585" i="11" s="1"/>
  <c r="M442" i="11"/>
  <c r="I442" i="16" s="1"/>
  <c r="J443" i="11"/>
  <c r="K443" i="11" s="1"/>
  <c r="N849" i="11"/>
  <c r="M599" i="11"/>
  <c r="I599" i="16" s="1"/>
  <c r="J600" i="11"/>
  <c r="K600" i="11" s="1"/>
  <c r="M898" i="11"/>
  <c r="I898" i="16" s="1"/>
  <c r="J899" i="11"/>
  <c r="K899" i="11" s="1"/>
  <c r="J504" i="11"/>
  <c r="K504" i="11" s="1"/>
  <c r="M503" i="11"/>
  <c r="I503" i="16" s="1"/>
  <c r="J923" i="11"/>
  <c r="K923" i="11" s="1"/>
  <c r="M922" i="11"/>
  <c r="I922" i="16" s="1"/>
  <c r="N250" i="11"/>
  <c r="O250" i="11" s="1"/>
  <c r="J95" i="11"/>
  <c r="K95" i="11" s="1"/>
  <c r="M94" i="11"/>
  <c r="I94" i="16" s="1"/>
  <c r="O537" i="11"/>
  <c r="N537" i="11"/>
  <c r="N453" i="11"/>
  <c r="M887" i="11"/>
  <c r="I887" i="16" s="1"/>
  <c r="J888" i="11"/>
  <c r="K888" i="11" s="1"/>
  <c r="M874" i="11"/>
  <c r="I874" i="16" s="1"/>
  <c r="J875" i="11"/>
  <c r="K875" i="11" s="1"/>
  <c r="P249" i="11"/>
  <c r="O249" i="16" s="1"/>
  <c r="N621" i="11"/>
  <c r="M70" i="11"/>
  <c r="I70" i="16" s="1"/>
  <c r="J71" i="11"/>
  <c r="K71" i="11" s="1"/>
  <c r="N465" i="11"/>
  <c r="N297" i="11"/>
  <c r="J47" i="11"/>
  <c r="K47" i="11" s="1"/>
  <c r="M46" i="11"/>
  <c r="I46" i="16" s="1"/>
  <c r="J312" i="11"/>
  <c r="K312" i="11" s="1"/>
  <c r="M311" i="11"/>
  <c r="I311" i="16" s="1"/>
  <c r="M730" i="11"/>
  <c r="I730" i="16" s="1"/>
  <c r="J731" i="11"/>
  <c r="K731" i="11" s="1"/>
  <c r="M142" i="11"/>
  <c r="I142" i="16" s="1"/>
  <c r="J143" i="11"/>
  <c r="K143" i="11" s="1"/>
  <c r="M334" i="11"/>
  <c r="I334" i="16" s="1"/>
  <c r="J335" i="11"/>
  <c r="K335" i="11" s="1"/>
  <c r="M478" i="11"/>
  <c r="I478" i="16" s="1"/>
  <c r="J479" i="11"/>
  <c r="K479" i="11" s="1"/>
  <c r="P501" i="11"/>
  <c r="O501" i="16" s="1"/>
  <c r="M838" i="11"/>
  <c r="I838" i="16" s="1"/>
  <c r="J839" i="11"/>
  <c r="K839" i="11" s="1"/>
  <c r="N502" i="11"/>
  <c r="O502" i="11" s="1"/>
  <c r="J407" i="11"/>
  <c r="K407" i="11" s="1"/>
  <c r="M406" i="11"/>
  <c r="I406" i="16" s="1"/>
  <c r="N717" i="11"/>
  <c r="N93" i="11"/>
  <c r="O93" i="11" s="1"/>
  <c r="J671" i="11"/>
  <c r="K671" i="11" s="1"/>
  <c r="M670" i="11"/>
  <c r="I670" i="16" s="1"/>
  <c r="J167" i="11"/>
  <c r="K167" i="11" s="1"/>
  <c r="M166" i="11"/>
  <c r="I166" i="16" s="1"/>
  <c r="M681" i="11"/>
  <c r="I681" i="16" s="1"/>
  <c r="J682" i="11"/>
  <c r="K682" i="11" s="1"/>
  <c r="N886" i="11"/>
  <c r="O885" i="11"/>
  <c r="P885" i="11" s="1"/>
  <c r="O885" i="16" s="1"/>
  <c r="N69" i="11"/>
  <c r="O69" i="11" s="1"/>
  <c r="M466" i="11"/>
  <c r="I466" i="16" s="1"/>
  <c r="J467" i="11"/>
  <c r="K467" i="11" s="1"/>
  <c r="J490" i="11"/>
  <c r="K490" i="11" s="1"/>
  <c r="M489" i="11"/>
  <c r="I489" i="16" s="1"/>
  <c r="J563" i="11"/>
  <c r="K563" i="11" s="1"/>
  <c r="M562" i="11"/>
  <c r="I562" i="16" s="1"/>
  <c r="N729" i="11"/>
  <c r="O729" i="11" s="1"/>
  <c r="N694" i="11"/>
  <c r="O694" i="11" s="1"/>
  <c r="N141" i="11"/>
  <c r="N333" i="11"/>
  <c r="N477" i="11"/>
  <c r="O477" i="11" s="1"/>
  <c r="N837" i="11"/>
  <c r="O837" i="11" s="1"/>
  <c r="J527" i="11"/>
  <c r="K527" i="11" s="1"/>
  <c r="M526" i="11"/>
  <c r="I526" i="16" s="1"/>
  <c r="N405" i="11"/>
  <c r="J191" i="11"/>
  <c r="K191" i="11" s="1"/>
  <c r="M190" i="11"/>
  <c r="I190" i="16" s="1"/>
  <c r="M718" i="11"/>
  <c r="I718" i="16" s="1"/>
  <c r="J719" i="11"/>
  <c r="K719" i="11" s="1"/>
  <c r="J647" i="11"/>
  <c r="K647" i="11" s="1"/>
  <c r="M646" i="11"/>
  <c r="I646" i="16" s="1"/>
  <c r="N669" i="11"/>
  <c r="N165" i="11"/>
  <c r="O165" i="11" s="1"/>
  <c r="M262" i="11"/>
  <c r="I262" i="16" s="1"/>
  <c r="J263" i="11"/>
  <c r="K263" i="11" s="1"/>
  <c r="J803" i="11"/>
  <c r="K803" i="11" s="1"/>
  <c r="M802" i="11"/>
  <c r="I802" i="16" s="1"/>
  <c r="J35" i="11"/>
  <c r="K35" i="11" s="1"/>
  <c r="M34" i="11"/>
  <c r="I34" i="16" s="1"/>
  <c r="M322" i="11"/>
  <c r="I322" i="16" s="1"/>
  <c r="J323" i="11"/>
  <c r="K323" i="11" s="1"/>
  <c r="M358" i="11"/>
  <c r="I358" i="16" s="1"/>
  <c r="J359" i="11"/>
  <c r="K359" i="11" s="1"/>
  <c r="N549" i="11"/>
  <c r="O549" i="11" s="1"/>
  <c r="N909" i="11"/>
  <c r="O909" i="11" s="1"/>
  <c r="M827" i="11"/>
  <c r="I827" i="16" s="1"/>
  <c r="J828" i="11"/>
  <c r="K828" i="11" s="1"/>
  <c r="M382" i="11"/>
  <c r="I382" i="16" s="1"/>
  <c r="J383" i="11"/>
  <c r="K383" i="11" s="1"/>
  <c r="M81" i="11"/>
  <c r="I81" i="16" s="1"/>
  <c r="J82" i="11"/>
  <c r="K82" i="11" s="1"/>
  <c r="N561" i="11"/>
  <c r="O561" i="11" s="1"/>
  <c r="N933" i="11"/>
  <c r="M695" i="11"/>
  <c r="I695" i="16" s="1"/>
  <c r="J696" i="11"/>
  <c r="K696" i="11" s="1"/>
  <c r="M347" i="11"/>
  <c r="I347" i="16" s="1"/>
  <c r="J348" i="11"/>
  <c r="K348" i="11" s="1"/>
  <c r="M214" i="11"/>
  <c r="I214" i="16" s="1"/>
  <c r="J215" i="11"/>
  <c r="K215" i="11" s="1"/>
  <c r="N21" i="11"/>
  <c r="P345" i="11"/>
  <c r="O345" i="16" s="1"/>
  <c r="N525" i="11"/>
  <c r="P789" i="11"/>
  <c r="O789" i="16" s="1"/>
  <c r="N189" i="11"/>
  <c r="O189" i="11" s="1"/>
  <c r="N645" i="11"/>
  <c r="N573" i="11"/>
  <c r="O573" i="11" s="1"/>
  <c r="M202" i="11"/>
  <c r="I202" i="16" s="1"/>
  <c r="J203" i="11"/>
  <c r="K203" i="11" s="1"/>
  <c r="N261" i="11"/>
  <c r="O261" i="11" s="1"/>
  <c r="N801" i="11"/>
  <c r="E9" i="11"/>
  <c r="F9" i="11"/>
  <c r="P897" i="11" l="1"/>
  <c r="O897" i="16" s="1"/>
  <c r="O897" i="11"/>
  <c r="Q128" i="22"/>
  <c r="Q131" i="22"/>
  <c r="Q127" i="22"/>
  <c r="Q129" i="22"/>
  <c r="Q114" i="22"/>
  <c r="Q113" i="22"/>
  <c r="Q103" i="22"/>
  <c r="Q89" i="22"/>
  <c r="Q104" i="22"/>
  <c r="Q99" i="22"/>
  <c r="Q119" i="22"/>
  <c r="Q100" i="22"/>
  <c r="Q124" i="22"/>
  <c r="Q111" i="22"/>
  <c r="Q101" i="22"/>
  <c r="Q96" i="22"/>
  <c r="Q109" i="22"/>
  <c r="Q95" i="22"/>
  <c r="Q135" i="22"/>
  <c r="Q98" i="22"/>
  <c r="Q94" i="22"/>
  <c r="Q133" i="22"/>
  <c r="Q102" i="22"/>
  <c r="Q93" i="22"/>
  <c r="Q115" i="22"/>
  <c r="Q130" i="22"/>
  <c r="Q107" i="22"/>
  <c r="Q108" i="22"/>
  <c r="Q91" i="22"/>
  <c r="Q116" i="22"/>
  <c r="Q117" i="22"/>
  <c r="Q97" i="22"/>
  <c r="Q106" i="22"/>
  <c r="Q110" i="22"/>
  <c r="Q92" i="22"/>
  <c r="Q132" i="22"/>
  <c r="Q118" i="22"/>
  <c r="Q105" i="22"/>
  <c r="Q90" i="22"/>
  <c r="Q88" i="22"/>
  <c r="Q120" i="22"/>
  <c r="Q123" i="22"/>
  <c r="Q134" i="22"/>
  <c r="Q122" i="22"/>
  <c r="Q121" i="22"/>
  <c r="Q125" i="22"/>
  <c r="Q126" i="22"/>
  <c r="Q112" i="22"/>
  <c r="O886" i="11"/>
  <c r="P886" i="11" s="1"/>
  <c r="O886" i="16" s="1"/>
  <c r="O453" i="11"/>
  <c r="P453" i="11" s="1"/>
  <c r="O453" i="16" s="1"/>
  <c r="O225" i="11"/>
  <c r="P225" i="11" s="1"/>
  <c r="O225" i="16" s="1"/>
  <c r="O777" i="11"/>
  <c r="P777" i="11" s="1"/>
  <c r="O777" i="16" s="1"/>
  <c r="P33" i="11"/>
  <c r="O33" i="16" s="1"/>
  <c r="G9" i="11"/>
  <c r="P237" i="11"/>
  <c r="O237" i="16" s="1"/>
  <c r="P213" i="11"/>
  <c r="O213" i="16" s="1"/>
  <c r="P549" i="11"/>
  <c r="O549" i="16" s="1"/>
  <c r="P837" i="11"/>
  <c r="O837" i="16" s="1"/>
  <c r="P502" i="11"/>
  <c r="O502" i="16" s="1"/>
  <c r="P261" i="11"/>
  <c r="O261" i="16" s="1"/>
  <c r="P189" i="11"/>
  <c r="O189" i="16" s="1"/>
  <c r="M215" i="11"/>
  <c r="I215" i="16" s="1"/>
  <c r="J216" i="11"/>
  <c r="K216" i="11" s="1"/>
  <c r="P561" i="11"/>
  <c r="O561" i="16" s="1"/>
  <c r="P909" i="11"/>
  <c r="O909" i="16" s="1"/>
  <c r="N322" i="11"/>
  <c r="O322" i="11" s="1"/>
  <c r="M191" i="11"/>
  <c r="I191" i="16" s="1"/>
  <c r="J192" i="11"/>
  <c r="K192" i="11" s="1"/>
  <c r="P729" i="11"/>
  <c r="O729" i="16" s="1"/>
  <c r="P69" i="11"/>
  <c r="O69" i="16" s="1"/>
  <c r="N166" i="11"/>
  <c r="O166" i="11" s="1"/>
  <c r="N406" i="11"/>
  <c r="O406" i="11" s="1"/>
  <c r="N478" i="11"/>
  <c r="J313" i="11"/>
  <c r="K313" i="11" s="1"/>
  <c r="M312" i="11"/>
  <c r="I312" i="16" s="1"/>
  <c r="M71" i="11"/>
  <c r="I71" i="16" s="1"/>
  <c r="J72" i="11"/>
  <c r="K72" i="11" s="1"/>
  <c r="M888" i="11"/>
  <c r="I888" i="16" s="1"/>
  <c r="J889" i="11"/>
  <c r="K889" i="11" s="1"/>
  <c r="P250" i="11"/>
  <c r="O250" i="16" s="1"/>
  <c r="J601" i="11"/>
  <c r="K601" i="11" s="1"/>
  <c r="M600" i="11"/>
  <c r="I600" i="16" s="1"/>
  <c r="M611" i="11"/>
  <c r="I611" i="16" s="1"/>
  <c r="J612" i="11"/>
  <c r="K612" i="11" s="1"/>
  <c r="N538" i="11"/>
  <c r="P921" i="11"/>
  <c r="O921" i="16" s="1"/>
  <c r="P741" i="11"/>
  <c r="O741" i="16" s="1"/>
  <c r="O586" i="11"/>
  <c r="N586" i="11"/>
  <c r="J708" i="11"/>
  <c r="K708" i="11" s="1"/>
  <c r="M707" i="11"/>
  <c r="I707" i="16" s="1"/>
  <c r="J660" i="11"/>
  <c r="K660" i="11" s="1"/>
  <c r="M659" i="11"/>
  <c r="I659" i="16" s="1"/>
  <c r="N778" i="11"/>
  <c r="O778" i="11" s="1"/>
  <c r="N742" i="11"/>
  <c r="P513" i="11"/>
  <c r="O513" i="16" s="1"/>
  <c r="J107" i="11"/>
  <c r="K107" i="11" s="1"/>
  <c r="M106" i="11"/>
  <c r="I106" i="16" s="1"/>
  <c r="N118" i="11"/>
  <c r="O118" i="11" s="1"/>
  <c r="P657" i="11"/>
  <c r="O657" i="16" s="1"/>
  <c r="J180" i="11"/>
  <c r="K180" i="11" s="1"/>
  <c r="M179" i="11"/>
  <c r="I179" i="16" s="1"/>
  <c r="P945" i="11"/>
  <c r="O945" i="16" s="1"/>
  <c r="N214" i="11"/>
  <c r="N34" i="11"/>
  <c r="O34" i="11" s="1"/>
  <c r="J168" i="11"/>
  <c r="K168" i="11" s="1"/>
  <c r="M167" i="11"/>
  <c r="I167" i="16" s="1"/>
  <c r="M407" i="11"/>
  <c r="I407" i="16" s="1"/>
  <c r="J408" i="11"/>
  <c r="K408" i="11" s="1"/>
  <c r="J336" i="11"/>
  <c r="K336" i="11" s="1"/>
  <c r="M335" i="11"/>
  <c r="I335" i="16" s="1"/>
  <c r="N46" i="11"/>
  <c r="N70" i="11"/>
  <c r="O70" i="11" s="1"/>
  <c r="N887" i="11"/>
  <c r="O887" i="11" s="1"/>
  <c r="N599" i="11"/>
  <c r="O599" i="11" s="1"/>
  <c r="M863" i="11"/>
  <c r="I863" i="16" s="1"/>
  <c r="J864" i="11"/>
  <c r="K864" i="11" s="1"/>
  <c r="N706" i="11"/>
  <c r="J756" i="11"/>
  <c r="K756" i="11" s="1"/>
  <c r="M755" i="11"/>
  <c r="I755" i="16" s="1"/>
  <c r="J624" i="11"/>
  <c r="K624" i="11" s="1"/>
  <c r="M623" i="11"/>
  <c r="I623" i="16" s="1"/>
  <c r="M766" i="11"/>
  <c r="I766" i="16" s="1"/>
  <c r="J767" i="11"/>
  <c r="K767" i="11" s="1"/>
  <c r="N130" i="11"/>
  <c r="J912" i="11"/>
  <c r="K912" i="11" s="1"/>
  <c r="M911" i="11"/>
  <c r="I911" i="16" s="1"/>
  <c r="M203" i="11"/>
  <c r="I203" i="16" s="1"/>
  <c r="J204" i="11"/>
  <c r="K204" i="11" s="1"/>
  <c r="M348" i="11"/>
  <c r="I348" i="16" s="1"/>
  <c r="J349" i="11"/>
  <c r="K349" i="11" s="1"/>
  <c r="J83" i="11"/>
  <c r="K83" i="11" s="1"/>
  <c r="M82" i="11"/>
  <c r="I82" i="16" s="1"/>
  <c r="M35" i="11"/>
  <c r="I35" i="16" s="1"/>
  <c r="J36" i="11"/>
  <c r="K36" i="11" s="1"/>
  <c r="O669" i="11"/>
  <c r="P669" i="11" s="1"/>
  <c r="O669" i="16" s="1"/>
  <c r="O405" i="11"/>
  <c r="P405" i="11" s="1"/>
  <c r="O405" i="16" s="1"/>
  <c r="O333" i="11"/>
  <c r="P333" i="11" s="1"/>
  <c r="O333" i="16" s="1"/>
  <c r="N562" i="11"/>
  <c r="N670" i="11"/>
  <c r="O670" i="11" s="1"/>
  <c r="O334" i="11"/>
  <c r="N334" i="11"/>
  <c r="J48" i="11"/>
  <c r="K48" i="11" s="1"/>
  <c r="M47" i="11"/>
  <c r="I47" i="16" s="1"/>
  <c r="N922" i="11"/>
  <c r="O310" i="11"/>
  <c r="P310" i="11" s="1"/>
  <c r="O310" i="16" s="1"/>
  <c r="O705" i="11"/>
  <c r="P705" i="11" s="1"/>
  <c r="O705" i="16" s="1"/>
  <c r="O153" i="11"/>
  <c r="P153" i="11" s="1"/>
  <c r="O153" i="16" s="1"/>
  <c r="O393" i="11"/>
  <c r="P393" i="11" s="1"/>
  <c r="O393" i="16" s="1"/>
  <c r="M851" i="11"/>
  <c r="I851" i="16" s="1"/>
  <c r="J852" i="11"/>
  <c r="K852" i="11" s="1"/>
  <c r="O862" i="11"/>
  <c r="N862" i="11"/>
  <c r="J432" i="11"/>
  <c r="K432" i="11" s="1"/>
  <c r="M431" i="11"/>
  <c r="I431" i="16" s="1"/>
  <c r="N754" i="11"/>
  <c r="O754" i="11" s="1"/>
  <c r="O622" i="11"/>
  <c r="N622" i="11"/>
  <c r="N765" i="11"/>
  <c r="O765" i="11" s="1"/>
  <c r="O861" i="11"/>
  <c r="P861" i="11" s="1"/>
  <c r="O861" i="16" s="1"/>
  <c r="M239" i="11"/>
  <c r="I239" i="16" s="1"/>
  <c r="J240" i="11"/>
  <c r="K240" i="11" s="1"/>
  <c r="O57" i="11"/>
  <c r="P57" i="11" s="1"/>
  <c r="O57" i="16" s="1"/>
  <c r="O201" i="11"/>
  <c r="P201" i="11" s="1"/>
  <c r="O201" i="16" s="1"/>
  <c r="O346" i="11"/>
  <c r="P346" i="11" s="1"/>
  <c r="O346" i="16" s="1"/>
  <c r="M131" i="11"/>
  <c r="I131" i="16" s="1"/>
  <c r="J132" i="11"/>
  <c r="K132" i="11" s="1"/>
  <c r="O910" i="11"/>
  <c r="N910" i="11"/>
  <c r="N202" i="11"/>
  <c r="O202" i="11" s="1"/>
  <c r="N347" i="11"/>
  <c r="O81" i="11"/>
  <c r="N81" i="11"/>
  <c r="N802" i="11"/>
  <c r="O802" i="11" s="1"/>
  <c r="N646" i="11"/>
  <c r="O646" i="11" s="1"/>
  <c r="N526" i="11"/>
  <c r="O526" i="11" s="1"/>
  <c r="J564" i="11"/>
  <c r="K564" i="11" s="1"/>
  <c r="M563" i="11"/>
  <c r="I563" i="16" s="1"/>
  <c r="M671" i="11"/>
  <c r="I671" i="16" s="1"/>
  <c r="J672" i="11"/>
  <c r="K672" i="11" s="1"/>
  <c r="M143" i="11"/>
  <c r="I143" i="16" s="1"/>
  <c r="J144" i="11"/>
  <c r="K144" i="11" s="1"/>
  <c r="M923" i="11"/>
  <c r="I923" i="16" s="1"/>
  <c r="J924" i="11"/>
  <c r="K924" i="11" s="1"/>
  <c r="M371" i="11"/>
  <c r="I371" i="16" s="1"/>
  <c r="J372" i="11"/>
  <c r="K372" i="11" s="1"/>
  <c r="O813" i="11"/>
  <c r="P813" i="11" s="1"/>
  <c r="O813" i="16" s="1"/>
  <c r="N850" i="11"/>
  <c r="O850" i="11" s="1"/>
  <c r="O430" i="11"/>
  <c r="N430" i="11"/>
  <c r="N418" i="11"/>
  <c r="O418" i="11" s="1"/>
  <c r="M815" i="11"/>
  <c r="I815" i="16" s="1"/>
  <c r="J816" i="11"/>
  <c r="K816" i="11" s="1"/>
  <c r="O753" i="11"/>
  <c r="P753" i="11" s="1"/>
  <c r="O753" i="16" s="1"/>
  <c r="N238" i="11"/>
  <c r="O238" i="11" s="1"/>
  <c r="N634" i="11"/>
  <c r="O634" i="11" s="1"/>
  <c r="N574" i="11"/>
  <c r="N22" i="11"/>
  <c r="O22" i="11" s="1"/>
  <c r="J552" i="11"/>
  <c r="K552" i="11" s="1"/>
  <c r="M551" i="11"/>
  <c r="I551" i="16" s="1"/>
  <c r="O177" i="11"/>
  <c r="P177" i="11" s="1"/>
  <c r="O177" i="16" s="1"/>
  <c r="P573" i="11"/>
  <c r="O573" i="16" s="1"/>
  <c r="O525" i="11"/>
  <c r="P525" i="11" s="1"/>
  <c r="O525" i="16" s="1"/>
  <c r="J697" i="11"/>
  <c r="K697" i="11" s="1"/>
  <c r="M696" i="11"/>
  <c r="I696" i="16" s="1"/>
  <c r="M383" i="11"/>
  <c r="I383" i="16" s="1"/>
  <c r="J384" i="11"/>
  <c r="K384" i="11" s="1"/>
  <c r="M803" i="11"/>
  <c r="I803" i="16" s="1"/>
  <c r="J804" i="11"/>
  <c r="K804" i="11" s="1"/>
  <c r="J648" i="11"/>
  <c r="K648" i="11" s="1"/>
  <c r="M647" i="11"/>
  <c r="I647" i="16" s="1"/>
  <c r="J528" i="11"/>
  <c r="K528" i="11" s="1"/>
  <c r="M527" i="11"/>
  <c r="I527" i="16" s="1"/>
  <c r="O141" i="11"/>
  <c r="P141" i="11" s="1"/>
  <c r="O141" i="16" s="1"/>
  <c r="N489" i="11"/>
  <c r="P93" i="11"/>
  <c r="O93" i="16" s="1"/>
  <c r="M839" i="11"/>
  <c r="I839" i="16" s="1"/>
  <c r="J840" i="11"/>
  <c r="K840" i="11" s="1"/>
  <c r="N142" i="11"/>
  <c r="O142" i="11" s="1"/>
  <c r="O297" i="11"/>
  <c r="P297" i="11" s="1"/>
  <c r="O297" i="16" s="1"/>
  <c r="O621" i="11"/>
  <c r="P621" i="11" s="1"/>
  <c r="O621" i="16" s="1"/>
  <c r="P537" i="11"/>
  <c r="O537" i="16" s="1"/>
  <c r="N503" i="11"/>
  <c r="O503" i="11" s="1"/>
  <c r="O849" i="11"/>
  <c r="P849" i="11" s="1"/>
  <c r="O849" i="16" s="1"/>
  <c r="O45" i="11"/>
  <c r="P45" i="11" s="1"/>
  <c r="O45" i="16" s="1"/>
  <c r="O429" i="11"/>
  <c r="P429" i="11" s="1"/>
  <c r="O429" i="16" s="1"/>
  <c r="N370" i="11"/>
  <c r="P441" i="11"/>
  <c r="O441" i="16" s="1"/>
  <c r="P285" i="11"/>
  <c r="O285" i="16" s="1"/>
  <c r="J275" i="11"/>
  <c r="K275" i="11" s="1"/>
  <c r="M274" i="11"/>
  <c r="I274" i="16" s="1"/>
  <c r="M419" i="11"/>
  <c r="I419" i="16" s="1"/>
  <c r="J420" i="11"/>
  <c r="K420" i="11" s="1"/>
  <c r="O357" i="11"/>
  <c r="P357" i="11" s="1"/>
  <c r="O357" i="16" s="1"/>
  <c r="N814" i="11"/>
  <c r="O814" i="11" s="1"/>
  <c r="N946" i="11"/>
  <c r="O946" i="11" s="1"/>
  <c r="N286" i="11"/>
  <c r="P873" i="11"/>
  <c r="O873" i="16" s="1"/>
  <c r="M635" i="11"/>
  <c r="I635" i="16" s="1"/>
  <c r="J636" i="11"/>
  <c r="K636" i="11" s="1"/>
  <c r="J576" i="11"/>
  <c r="K576" i="11" s="1"/>
  <c r="M575" i="11"/>
  <c r="I575" i="16" s="1"/>
  <c r="J24" i="11"/>
  <c r="K24" i="11" s="1"/>
  <c r="M23" i="11"/>
  <c r="I23" i="16" s="1"/>
  <c r="O633" i="11"/>
  <c r="P633" i="11" s="1"/>
  <c r="O633" i="16" s="1"/>
  <c r="N550" i="11"/>
  <c r="N695" i="11"/>
  <c r="N382" i="11"/>
  <c r="O382" i="11" s="1"/>
  <c r="M359" i="11"/>
  <c r="I359" i="16" s="1"/>
  <c r="J360" i="11"/>
  <c r="K360" i="11" s="1"/>
  <c r="J264" i="11"/>
  <c r="K264" i="11" s="1"/>
  <c r="M263" i="11"/>
  <c r="I263" i="16" s="1"/>
  <c r="M719" i="11"/>
  <c r="I719" i="16" s="1"/>
  <c r="J720" i="11"/>
  <c r="K720" i="11" s="1"/>
  <c r="P694" i="11"/>
  <c r="O694" i="16" s="1"/>
  <c r="M490" i="11"/>
  <c r="I490" i="16" s="1"/>
  <c r="J491" i="11"/>
  <c r="K491" i="11" s="1"/>
  <c r="N838" i="11"/>
  <c r="M731" i="11"/>
  <c r="I731" i="16" s="1"/>
  <c r="J732" i="11"/>
  <c r="K732" i="11" s="1"/>
  <c r="M504" i="11"/>
  <c r="I504" i="16" s="1"/>
  <c r="J505" i="11"/>
  <c r="K505" i="11" s="1"/>
  <c r="J444" i="11"/>
  <c r="K444" i="11" s="1"/>
  <c r="M443" i="11"/>
  <c r="I443" i="16" s="1"/>
  <c r="N298" i="11"/>
  <c r="P117" i="11"/>
  <c r="O117" i="16" s="1"/>
  <c r="N454" i="11"/>
  <c r="N251" i="11"/>
  <c r="O251" i="11" s="1"/>
  <c r="N273" i="11"/>
  <c r="O273" i="11" s="1"/>
  <c r="N154" i="11"/>
  <c r="O154" i="11" s="1"/>
  <c r="J396" i="11"/>
  <c r="K396" i="11" s="1"/>
  <c r="M395" i="11"/>
  <c r="I395" i="16" s="1"/>
  <c r="P321" i="11"/>
  <c r="O321" i="16" s="1"/>
  <c r="M947" i="11"/>
  <c r="I947" i="16" s="1"/>
  <c r="J948" i="11"/>
  <c r="K948" i="11" s="1"/>
  <c r="J288" i="11"/>
  <c r="K288" i="11" s="1"/>
  <c r="M287" i="11"/>
  <c r="I287" i="16" s="1"/>
  <c r="P790" i="11"/>
  <c r="O790" i="16" s="1"/>
  <c r="M59" i="11"/>
  <c r="I59" i="16" s="1"/>
  <c r="J60" i="11"/>
  <c r="K60" i="11" s="1"/>
  <c r="N934" i="11"/>
  <c r="O934" i="11" s="1"/>
  <c r="M792" i="11"/>
  <c r="I792" i="16" s="1"/>
  <c r="J793" i="11"/>
  <c r="K793" i="11" s="1"/>
  <c r="O129" i="11"/>
  <c r="P129" i="11" s="1"/>
  <c r="O129" i="16" s="1"/>
  <c r="M828" i="11"/>
  <c r="I828" i="16" s="1"/>
  <c r="J829" i="11"/>
  <c r="K829" i="11" s="1"/>
  <c r="N358" i="11"/>
  <c r="O358" i="11" s="1"/>
  <c r="N262" i="11"/>
  <c r="O262" i="11" s="1"/>
  <c r="N718" i="11"/>
  <c r="J468" i="11"/>
  <c r="K468" i="11" s="1"/>
  <c r="M467" i="11"/>
  <c r="I467" i="16" s="1"/>
  <c r="M682" i="11"/>
  <c r="I682" i="16" s="1"/>
  <c r="J683" i="11"/>
  <c r="K683" i="11" s="1"/>
  <c r="N730" i="11"/>
  <c r="O730" i="11" s="1"/>
  <c r="J876" i="11"/>
  <c r="K876" i="11" s="1"/>
  <c r="M875" i="11"/>
  <c r="I875" i="16" s="1"/>
  <c r="N94" i="11"/>
  <c r="J900" i="11"/>
  <c r="K900" i="11" s="1"/>
  <c r="M899" i="11"/>
  <c r="I899" i="16" s="1"/>
  <c r="N442" i="11"/>
  <c r="O442" i="11" s="1"/>
  <c r="J300" i="11"/>
  <c r="K300" i="11" s="1"/>
  <c r="M299" i="11"/>
  <c r="I299" i="16" s="1"/>
  <c r="M455" i="11"/>
  <c r="I455" i="16" s="1"/>
  <c r="J456" i="11"/>
  <c r="K456" i="11" s="1"/>
  <c r="M252" i="11"/>
  <c r="I252" i="16" s="1"/>
  <c r="J253" i="11"/>
  <c r="K253" i="11" s="1"/>
  <c r="N226" i="11"/>
  <c r="O226" i="11" s="1"/>
  <c r="M155" i="11"/>
  <c r="I155" i="16" s="1"/>
  <c r="J156" i="11"/>
  <c r="K156" i="11" s="1"/>
  <c r="N394" i="11"/>
  <c r="O394" i="11" s="1"/>
  <c r="O58" i="11"/>
  <c r="N58" i="11"/>
  <c r="J936" i="11"/>
  <c r="K936" i="11" s="1"/>
  <c r="M935" i="11"/>
  <c r="I935" i="16" s="1"/>
  <c r="O381" i="11"/>
  <c r="P381" i="11" s="1"/>
  <c r="O381" i="16" s="1"/>
  <c r="N791" i="11"/>
  <c r="O791" i="11" s="1"/>
  <c r="M515" i="11"/>
  <c r="I515" i="16" s="1"/>
  <c r="J516" i="11"/>
  <c r="K516" i="11" s="1"/>
  <c r="O801" i="11"/>
  <c r="P801" i="11" s="1"/>
  <c r="O801" i="16" s="1"/>
  <c r="O645" i="11"/>
  <c r="P645" i="11" s="1"/>
  <c r="O645" i="16" s="1"/>
  <c r="O21" i="11"/>
  <c r="P21" i="11" s="1"/>
  <c r="O21" i="16" s="1"/>
  <c r="O933" i="11"/>
  <c r="P933" i="11" s="1"/>
  <c r="O933" i="16" s="1"/>
  <c r="N827" i="11"/>
  <c r="O827" i="11" s="1"/>
  <c r="M323" i="11"/>
  <c r="I323" i="16" s="1"/>
  <c r="J324" i="11"/>
  <c r="K324" i="11" s="1"/>
  <c r="P165" i="11"/>
  <c r="O165" i="16" s="1"/>
  <c r="O190" i="11"/>
  <c r="N190" i="11"/>
  <c r="P477" i="11"/>
  <c r="O477" i="16" s="1"/>
  <c r="N466" i="11"/>
  <c r="O466" i="11" s="1"/>
  <c r="N681" i="11"/>
  <c r="O681" i="11" s="1"/>
  <c r="O717" i="11"/>
  <c r="P717" i="11" s="1"/>
  <c r="O717" i="16" s="1"/>
  <c r="J480" i="11"/>
  <c r="K480" i="11" s="1"/>
  <c r="M479" i="11"/>
  <c r="I479" i="16" s="1"/>
  <c r="N311" i="11"/>
  <c r="O465" i="11"/>
  <c r="P465" i="11" s="1"/>
  <c r="O465" i="16" s="1"/>
  <c r="N874" i="11"/>
  <c r="O874" i="11" s="1"/>
  <c r="M95" i="11"/>
  <c r="I95" i="16" s="1"/>
  <c r="J96" i="11"/>
  <c r="K96" i="11" s="1"/>
  <c r="N898" i="11"/>
  <c r="P585" i="11"/>
  <c r="O585" i="16" s="1"/>
  <c r="N610" i="11"/>
  <c r="M539" i="11"/>
  <c r="I539" i="16" s="1"/>
  <c r="J540" i="11"/>
  <c r="K540" i="11" s="1"/>
  <c r="O598" i="11"/>
  <c r="P598" i="11" s="1"/>
  <c r="O598" i="16" s="1"/>
  <c r="M587" i="11"/>
  <c r="I587" i="16" s="1"/>
  <c r="J588" i="11"/>
  <c r="K588" i="11" s="1"/>
  <c r="J228" i="11"/>
  <c r="K228" i="11" s="1"/>
  <c r="M227" i="11"/>
  <c r="I227" i="16" s="1"/>
  <c r="N658" i="11"/>
  <c r="O658" i="11" s="1"/>
  <c r="J780" i="11"/>
  <c r="K780" i="11" s="1"/>
  <c r="M779" i="11"/>
  <c r="I779" i="16" s="1"/>
  <c r="P369" i="11"/>
  <c r="O369" i="16" s="1"/>
  <c r="M743" i="11"/>
  <c r="I743" i="16" s="1"/>
  <c r="J744" i="11"/>
  <c r="K744" i="11" s="1"/>
  <c r="P609" i="11"/>
  <c r="O609" i="16" s="1"/>
  <c r="O417" i="11"/>
  <c r="P417" i="11" s="1"/>
  <c r="O417" i="16" s="1"/>
  <c r="N105" i="11"/>
  <c r="O105" i="11" s="1"/>
  <c r="J120" i="11"/>
  <c r="K120" i="11" s="1"/>
  <c r="M119" i="11"/>
  <c r="I119" i="16" s="1"/>
  <c r="N178" i="11"/>
  <c r="O178" i="11" s="1"/>
  <c r="P826" i="11"/>
  <c r="O826" i="16" s="1"/>
  <c r="N514" i="11"/>
  <c r="O514" i="11" s="1"/>
  <c r="G9" i="16"/>
  <c r="J9" i="12"/>
  <c r="H9" i="11"/>
  <c r="H9" i="12"/>
  <c r="M9" i="16" s="1"/>
  <c r="L9" i="22" s="1"/>
  <c r="P70" i="11" l="1"/>
  <c r="O70" i="16" s="1"/>
  <c r="T96" i="22"/>
  <c r="W96" i="22" s="1"/>
  <c r="Y96" i="22" s="1"/>
  <c r="AC96" i="22" s="1"/>
  <c r="T113" i="22"/>
  <c r="W113" i="22" s="1"/>
  <c r="Y113" i="22" s="1"/>
  <c r="AC113" i="22" s="1"/>
  <c r="T104" i="22"/>
  <c r="W104" i="22" s="1"/>
  <c r="Y104" i="22" s="1"/>
  <c r="AC104" i="22" s="1"/>
  <c r="T127" i="22"/>
  <c r="W127" i="22" s="1"/>
  <c r="Y127" i="22" s="1"/>
  <c r="AC127" i="22" s="1"/>
  <c r="T131" i="22"/>
  <c r="W131" i="22" s="1"/>
  <c r="Y131" i="22" s="1"/>
  <c r="AC131" i="22" s="1"/>
  <c r="T119" i="22"/>
  <c r="W119" i="22" s="1"/>
  <c r="Y119" i="22" s="1"/>
  <c r="AC119" i="22" s="1"/>
  <c r="T111" i="22"/>
  <c r="W111" i="22" s="1"/>
  <c r="Y111" i="22" s="1"/>
  <c r="AC111" i="22" s="1"/>
  <c r="T129" i="22"/>
  <c r="W129" i="22" s="1"/>
  <c r="Y129" i="22" s="1"/>
  <c r="AC129" i="22" s="1"/>
  <c r="T95" i="22"/>
  <c r="W95" i="22" s="1"/>
  <c r="Y95" i="22" s="1"/>
  <c r="AC95" i="22" s="1"/>
  <c r="T114" i="22"/>
  <c r="W114" i="22" s="1"/>
  <c r="Y114" i="22" s="1"/>
  <c r="AC114" i="22" s="1"/>
  <c r="T128" i="22"/>
  <c r="W128" i="22" s="1"/>
  <c r="Y128" i="22" s="1"/>
  <c r="AC128" i="22" s="1"/>
  <c r="T115" i="22"/>
  <c r="W115" i="22" s="1"/>
  <c r="Y115" i="22" s="1"/>
  <c r="AC115" i="22" s="1"/>
  <c r="T124" i="22"/>
  <c r="W124" i="22" s="1"/>
  <c r="Y124" i="22" s="1"/>
  <c r="AC124" i="22" s="1"/>
  <c r="T99" i="22"/>
  <c r="W99" i="22" s="1"/>
  <c r="Y99" i="22" s="1"/>
  <c r="AC99" i="22" s="1"/>
  <c r="T106" i="22"/>
  <c r="W106" i="22" s="1"/>
  <c r="Y106" i="22" s="1"/>
  <c r="AC106" i="22" s="1"/>
  <c r="T105" i="22"/>
  <c r="W105" i="22" s="1"/>
  <c r="Y105" i="22" s="1"/>
  <c r="AC105" i="22" s="1"/>
  <c r="T92" i="22"/>
  <c r="W92" i="22" s="1"/>
  <c r="Y92" i="22" s="1"/>
  <c r="AC92" i="22" s="1"/>
  <c r="T101" i="22"/>
  <c r="W101" i="22" s="1"/>
  <c r="Y101" i="22" s="1"/>
  <c r="AC101" i="22" s="1"/>
  <c r="T93" i="22"/>
  <c r="W93" i="22" s="1"/>
  <c r="Y93" i="22" s="1"/>
  <c r="AC93" i="22" s="1"/>
  <c r="T98" i="22"/>
  <c r="W98" i="22" s="1"/>
  <c r="Y98" i="22" s="1"/>
  <c r="AC98" i="22" s="1"/>
  <c r="T133" i="22"/>
  <c r="W133" i="22" s="1"/>
  <c r="Y133" i="22" s="1"/>
  <c r="AC133" i="22" s="1"/>
  <c r="T109" i="22"/>
  <c r="W109" i="22" s="1"/>
  <c r="Y109" i="22" s="1"/>
  <c r="AC109" i="22" s="1"/>
  <c r="T103" i="22"/>
  <c r="W103" i="22" s="1"/>
  <c r="Y103" i="22" s="1"/>
  <c r="AC103" i="22" s="1"/>
  <c r="T130" i="22"/>
  <c r="W130" i="22" s="1"/>
  <c r="Y130" i="22" s="1"/>
  <c r="AC130" i="22" s="1"/>
  <c r="T102" i="22"/>
  <c r="W102" i="22" s="1"/>
  <c r="Y102" i="22" s="1"/>
  <c r="AC102" i="22" s="1"/>
  <c r="T89" i="22"/>
  <c r="W89" i="22" s="1"/>
  <c r="Y89" i="22" s="1"/>
  <c r="AC89" i="22" s="1"/>
  <c r="T110" i="22"/>
  <c r="W110" i="22" s="1"/>
  <c r="Y110" i="22" s="1"/>
  <c r="AC110" i="22" s="1"/>
  <c r="T132" i="22"/>
  <c r="W132" i="22" s="1"/>
  <c r="Y132" i="22" s="1"/>
  <c r="AC132" i="22" s="1"/>
  <c r="T100" i="22"/>
  <c r="W100" i="22" s="1"/>
  <c r="Y100" i="22" s="1"/>
  <c r="AC100" i="22" s="1"/>
  <c r="T108" i="22"/>
  <c r="W108" i="22" s="1"/>
  <c r="Y108" i="22" s="1"/>
  <c r="AC108" i="22" s="1"/>
  <c r="T94" i="22"/>
  <c r="W94" i="22" s="1"/>
  <c r="Y94" i="22" s="1"/>
  <c r="AC94" i="22" s="1"/>
  <c r="T116" i="22"/>
  <c r="W116" i="22" s="1"/>
  <c r="Y116" i="22" s="1"/>
  <c r="AC116" i="22" s="1"/>
  <c r="T107" i="22"/>
  <c r="W107" i="22" s="1"/>
  <c r="Y107" i="22" s="1"/>
  <c r="AC107" i="22" s="1"/>
  <c r="T126" i="22"/>
  <c r="W126" i="22" s="1"/>
  <c r="Y126" i="22" s="1"/>
  <c r="AC126" i="22" s="1"/>
  <c r="T135" i="22"/>
  <c r="W135" i="22" s="1"/>
  <c r="Y135" i="22" s="1"/>
  <c r="AC135" i="22" s="1"/>
  <c r="T88" i="22"/>
  <c r="W88" i="22" s="1"/>
  <c r="Y88" i="22" s="1"/>
  <c r="AC88" i="22" s="1"/>
  <c r="T97" i="22"/>
  <c r="W97" i="22" s="1"/>
  <c r="Y97" i="22" s="1"/>
  <c r="AC97" i="22" s="1"/>
  <c r="T91" i="22"/>
  <c r="W91" i="22" s="1"/>
  <c r="Y91" i="22" s="1"/>
  <c r="AC91" i="22" s="1"/>
  <c r="T134" i="22"/>
  <c r="W134" i="22" s="1"/>
  <c r="Y134" i="22" s="1"/>
  <c r="AC134" i="22" s="1"/>
  <c r="T122" i="22"/>
  <c r="W122" i="22" s="1"/>
  <c r="Y122" i="22" s="1"/>
  <c r="AC122" i="22" s="1"/>
  <c r="T118" i="22"/>
  <c r="W118" i="22" s="1"/>
  <c r="Y118" i="22" s="1"/>
  <c r="AC118" i="22" s="1"/>
  <c r="T117" i="22"/>
  <c r="W117" i="22" s="1"/>
  <c r="Y117" i="22" s="1"/>
  <c r="AC117" i="22" s="1"/>
  <c r="T121" i="22"/>
  <c r="W121" i="22" s="1"/>
  <c r="Y121" i="22" s="1"/>
  <c r="AC121" i="22" s="1"/>
  <c r="T123" i="22"/>
  <c r="W123" i="22" s="1"/>
  <c r="Y123" i="22" s="1"/>
  <c r="AC123" i="22" s="1"/>
  <c r="T125" i="22"/>
  <c r="W125" i="22" s="1"/>
  <c r="Y125" i="22" s="1"/>
  <c r="AC125" i="22" s="1"/>
  <c r="T112" i="22"/>
  <c r="W112" i="22" s="1"/>
  <c r="Y112" i="22" s="1"/>
  <c r="AC112" i="22" s="1"/>
  <c r="T120" i="22"/>
  <c r="W120" i="22" s="1"/>
  <c r="Y120" i="22" s="1"/>
  <c r="AC120" i="22" s="1"/>
  <c r="T90" i="22"/>
  <c r="W90" i="22" s="1"/>
  <c r="Y90" i="22" s="1"/>
  <c r="AC90" i="22" s="1"/>
  <c r="O311" i="11"/>
  <c r="P311" i="11" s="1"/>
  <c r="O311" i="16" s="1"/>
  <c r="P730" i="11"/>
  <c r="O730" i="16" s="1"/>
  <c r="O574" i="11"/>
  <c r="P574" i="11" s="1"/>
  <c r="O574" i="16" s="1"/>
  <c r="P81" i="11"/>
  <c r="O81" i="16" s="1"/>
  <c r="O562" i="11"/>
  <c r="P562" i="11" s="1"/>
  <c r="O562" i="16" s="1"/>
  <c r="O706" i="11"/>
  <c r="P706" i="11" s="1"/>
  <c r="O706" i="16" s="1"/>
  <c r="P946" i="11"/>
  <c r="O946" i="16" s="1"/>
  <c r="O214" i="11"/>
  <c r="P214" i="11" s="1"/>
  <c r="O214" i="16" s="1"/>
  <c r="P586" i="11"/>
  <c r="O586" i="16" s="1"/>
  <c r="N95" i="11"/>
  <c r="M300" i="11"/>
  <c r="I300" i="16" s="1"/>
  <c r="J301" i="11"/>
  <c r="K301" i="11" s="1"/>
  <c r="N467" i="11"/>
  <c r="M264" i="11"/>
  <c r="I264" i="16" s="1"/>
  <c r="J265" i="11"/>
  <c r="K265" i="11" s="1"/>
  <c r="N635" i="11"/>
  <c r="O635" i="11" s="1"/>
  <c r="N803" i="11"/>
  <c r="O803" i="11" s="1"/>
  <c r="N551" i="11"/>
  <c r="N371" i="11"/>
  <c r="M144" i="11"/>
  <c r="I144" i="16" s="1"/>
  <c r="J145" i="11"/>
  <c r="K145" i="11" s="1"/>
  <c r="P347" i="11"/>
  <c r="O347" i="16" s="1"/>
  <c r="J133" i="11"/>
  <c r="K133" i="11" s="1"/>
  <c r="M132" i="11"/>
  <c r="I132" i="16" s="1"/>
  <c r="J49" i="11"/>
  <c r="K49" i="11" s="1"/>
  <c r="M48" i="11"/>
  <c r="I48" i="16" s="1"/>
  <c r="M204" i="11"/>
  <c r="I204" i="16" s="1"/>
  <c r="J205" i="11"/>
  <c r="K205" i="11" s="1"/>
  <c r="P658" i="11"/>
  <c r="O658" i="16" s="1"/>
  <c r="N539" i="11"/>
  <c r="P874" i="11"/>
  <c r="O874" i="16" s="1"/>
  <c r="P681" i="11"/>
  <c r="O681" i="16" s="1"/>
  <c r="P58" i="11"/>
  <c r="O58" i="16" s="1"/>
  <c r="P442" i="11"/>
  <c r="O442" i="16" s="1"/>
  <c r="J469" i="11"/>
  <c r="K469" i="11" s="1"/>
  <c r="M468" i="11"/>
  <c r="I468" i="16" s="1"/>
  <c r="N828" i="11"/>
  <c r="J949" i="11"/>
  <c r="K949" i="11" s="1"/>
  <c r="M948" i="11"/>
  <c r="I948" i="16" s="1"/>
  <c r="P273" i="11"/>
  <c r="O273" i="16" s="1"/>
  <c r="O298" i="11"/>
  <c r="P298" i="11" s="1"/>
  <c r="O298" i="16" s="1"/>
  <c r="O838" i="11"/>
  <c r="P838" i="11" s="1"/>
  <c r="O838" i="16" s="1"/>
  <c r="M360" i="11"/>
  <c r="I360" i="16" s="1"/>
  <c r="J361" i="11"/>
  <c r="K361" i="11" s="1"/>
  <c r="O550" i="11"/>
  <c r="P550" i="11" s="1"/>
  <c r="O550" i="16" s="1"/>
  <c r="O370" i="11"/>
  <c r="P370" i="11" s="1"/>
  <c r="O370" i="16" s="1"/>
  <c r="O489" i="11"/>
  <c r="P489" i="11" s="1"/>
  <c r="O489" i="16" s="1"/>
  <c r="M384" i="11"/>
  <c r="I384" i="16" s="1"/>
  <c r="J385" i="11"/>
  <c r="K385" i="11" s="1"/>
  <c r="J553" i="11"/>
  <c r="K553" i="11" s="1"/>
  <c r="M552" i="11"/>
  <c r="I552" i="16" s="1"/>
  <c r="P238" i="11"/>
  <c r="O238" i="16" s="1"/>
  <c r="P430" i="11"/>
  <c r="O430" i="16" s="1"/>
  <c r="N143" i="11"/>
  <c r="P646" i="11"/>
  <c r="O646" i="16" s="1"/>
  <c r="O347" i="11"/>
  <c r="N131" i="11"/>
  <c r="O131" i="11" s="1"/>
  <c r="N431" i="11"/>
  <c r="P334" i="11"/>
  <c r="O334" i="16" s="1"/>
  <c r="N203" i="11"/>
  <c r="O203" i="11" s="1"/>
  <c r="M336" i="11"/>
  <c r="I336" i="16" s="1"/>
  <c r="J337" i="11"/>
  <c r="K337" i="11" s="1"/>
  <c r="P34" i="11"/>
  <c r="O34" i="16" s="1"/>
  <c r="P118" i="11"/>
  <c r="O118" i="16" s="1"/>
  <c r="M889" i="11"/>
  <c r="I889" i="16" s="1"/>
  <c r="J890" i="11"/>
  <c r="K890" i="11" s="1"/>
  <c r="P406" i="11"/>
  <c r="O406" i="16" s="1"/>
  <c r="P322" i="11"/>
  <c r="O322" i="16" s="1"/>
  <c r="P226" i="11"/>
  <c r="O226" i="16" s="1"/>
  <c r="M288" i="11"/>
  <c r="I288" i="16" s="1"/>
  <c r="J289" i="11"/>
  <c r="K289" i="11" s="1"/>
  <c r="M744" i="11"/>
  <c r="I744" i="16" s="1"/>
  <c r="J745" i="11"/>
  <c r="K745" i="11" s="1"/>
  <c r="N227" i="11"/>
  <c r="O610" i="11"/>
  <c r="P610" i="11" s="1"/>
  <c r="O610" i="16" s="1"/>
  <c r="N323" i="11"/>
  <c r="O323" i="11" s="1"/>
  <c r="N515" i="11"/>
  <c r="M253" i="11"/>
  <c r="I253" i="16" s="1"/>
  <c r="J254" i="11"/>
  <c r="K254" i="11" s="1"/>
  <c r="N899" i="11"/>
  <c r="O899" i="11" s="1"/>
  <c r="O718" i="11"/>
  <c r="P718" i="11" s="1"/>
  <c r="O718" i="16" s="1"/>
  <c r="P251" i="11"/>
  <c r="O251" i="16" s="1"/>
  <c r="M444" i="11"/>
  <c r="I444" i="16" s="1"/>
  <c r="J445" i="11"/>
  <c r="K445" i="11" s="1"/>
  <c r="N490" i="11"/>
  <c r="O490" i="11" s="1"/>
  <c r="P382" i="11"/>
  <c r="O382" i="16" s="1"/>
  <c r="N23" i="11"/>
  <c r="O286" i="11"/>
  <c r="P286" i="11" s="1"/>
  <c r="O286" i="16" s="1"/>
  <c r="N419" i="11"/>
  <c r="O419" i="11" s="1"/>
  <c r="N527" i="11"/>
  <c r="N696" i="11"/>
  <c r="P22" i="11"/>
  <c r="O22" i="16" s="1"/>
  <c r="N671" i="11"/>
  <c r="P802" i="11"/>
  <c r="O802" i="16" s="1"/>
  <c r="P202" i="11"/>
  <c r="O202" i="16" s="1"/>
  <c r="P862" i="11"/>
  <c r="O862" i="16" s="1"/>
  <c r="P670" i="11"/>
  <c r="O670" i="16" s="1"/>
  <c r="N35" i="11"/>
  <c r="J913" i="11"/>
  <c r="K913" i="11" s="1"/>
  <c r="M912" i="11"/>
  <c r="I912" i="16" s="1"/>
  <c r="N766" i="11"/>
  <c r="O766" i="11" s="1"/>
  <c r="N863" i="11"/>
  <c r="N407" i="11"/>
  <c r="N106" i="11"/>
  <c r="O106" i="11" s="1"/>
  <c r="M660" i="11"/>
  <c r="I660" i="16" s="1"/>
  <c r="J661" i="11"/>
  <c r="K661" i="11" s="1"/>
  <c r="O538" i="11"/>
  <c r="P538" i="11" s="1"/>
  <c r="O538" i="16" s="1"/>
  <c r="J73" i="11"/>
  <c r="K73" i="11" s="1"/>
  <c r="M72" i="11"/>
  <c r="I72" i="16" s="1"/>
  <c r="P166" i="11"/>
  <c r="O166" i="16" s="1"/>
  <c r="P178" i="11"/>
  <c r="O178" i="16" s="1"/>
  <c r="M516" i="11"/>
  <c r="I516" i="16" s="1"/>
  <c r="J517" i="11"/>
  <c r="K517" i="11" s="1"/>
  <c r="N947" i="11"/>
  <c r="M491" i="11"/>
  <c r="I491" i="16" s="1"/>
  <c r="J492" i="11"/>
  <c r="K492" i="11" s="1"/>
  <c r="N359" i="11"/>
  <c r="O359" i="11" s="1"/>
  <c r="M420" i="11"/>
  <c r="I420" i="16" s="1"/>
  <c r="J421" i="11"/>
  <c r="K421" i="11" s="1"/>
  <c r="M672" i="11"/>
  <c r="I672" i="16" s="1"/>
  <c r="J673" i="11"/>
  <c r="K673" i="11" s="1"/>
  <c r="M432" i="11"/>
  <c r="I432" i="16" s="1"/>
  <c r="J433" i="11"/>
  <c r="K433" i="11" s="1"/>
  <c r="J37" i="11"/>
  <c r="K37" i="11" s="1"/>
  <c r="M36" i="11"/>
  <c r="I36" i="16" s="1"/>
  <c r="N911" i="11"/>
  <c r="O911" i="11" s="1"/>
  <c r="M767" i="11"/>
  <c r="I767" i="16" s="1"/>
  <c r="J768" i="11"/>
  <c r="K768" i="11" s="1"/>
  <c r="M864" i="11"/>
  <c r="I864" i="16" s="1"/>
  <c r="J865" i="11"/>
  <c r="K865" i="11" s="1"/>
  <c r="M408" i="11"/>
  <c r="I408" i="16" s="1"/>
  <c r="J409" i="11"/>
  <c r="K409" i="11" s="1"/>
  <c r="N659" i="11"/>
  <c r="O659" i="11" s="1"/>
  <c r="N888" i="11"/>
  <c r="N119" i="11"/>
  <c r="O119" i="11" s="1"/>
  <c r="N743" i="11"/>
  <c r="O743" i="11" s="1"/>
  <c r="J229" i="11"/>
  <c r="K229" i="11" s="1"/>
  <c r="M228" i="11"/>
  <c r="I228" i="16" s="1"/>
  <c r="P466" i="11"/>
  <c r="O466" i="16" s="1"/>
  <c r="P827" i="11"/>
  <c r="O827" i="16" s="1"/>
  <c r="P791" i="11"/>
  <c r="O791" i="16" s="1"/>
  <c r="P394" i="11"/>
  <c r="O394" i="16" s="1"/>
  <c r="N252" i="11"/>
  <c r="O252" i="11" s="1"/>
  <c r="M900" i="11"/>
  <c r="I900" i="16" s="1"/>
  <c r="J901" i="11"/>
  <c r="K901" i="11" s="1"/>
  <c r="P262" i="11"/>
  <c r="O262" i="16" s="1"/>
  <c r="M60" i="11"/>
  <c r="I60" i="16" s="1"/>
  <c r="J61" i="11"/>
  <c r="K61" i="11" s="1"/>
  <c r="N395" i="11"/>
  <c r="O395" i="11" s="1"/>
  <c r="M505" i="11"/>
  <c r="I505" i="16" s="1"/>
  <c r="J506" i="11"/>
  <c r="K506" i="11" s="1"/>
  <c r="J25" i="11"/>
  <c r="K25" i="11" s="1"/>
  <c r="M24" i="11"/>
  <c r="I24" i="16" s="1"/>
  <c r="N274" i="11"/>
  <c r="O274" i="11" s="1"/>
  <c r="J841" i="11"/>
  <c r="K841" i="11" s="1"/>
  <c r="M840" i="11"/>
  <c r="I840" i="16" s="1"/>
  <c r="J529" i="11"/>
  <c r="K529" i="11" s="1"/>
  <c r="M528" i="11"/>
  <c r="I528" i="16" s="1"/>
  <c r="M697" i="11"/>
  <c r="I697" i="16" s="1"/>
  <c r="J698" i="11"/>
  <c r="K698" i="11" s="1"/>
  <c r="M816" i="11"/>
  <c r="I816" i="16" s="1"/>
  <c r="J817" i="11"/>
  <c r="K817" i="11" s="1"/>
  <c r="P850" i="11"/>
  <c r="O850" i="16" s="1"/>
  <c r="J925" i="11"/>
  <c r="K925" i="11" s="1"/>
  <c r="M924" i="11"/>
  <c r="I924" i="16" s="1"/>
  <c r="N563" i="11"/>
  <c r="P622" i="11"/>
  <c r="O622" i="16" s="1"/>
  <c r="N82" i="11"/>
  <c r="O82" i="11" s="1"/>
  <c r="N623" i="11"/>
  <c r="O623" i="11" s="1"/>
  <c r="N167" i="11"/>
  <c r="O167" i="11" s="1"/>
  <c r="M107" i="11"/>
  <c r="I107" i="16" s="1"/>
  <c r="J108" i="11"/>
  <c r="K108" i="11" s="1"/>
  <c r="N707" i="11"/>
  <c r="O707" i="11" s="1"/>
  <c r="J613" i="11"/>
  <c r="K613" i="11" s="1"/>
  <c r="M612" i="11"/>
  <c r="I612" i="16" s="1"/>
  <c r="N71" i="11"/>
  <c r="O71" i="11" s="1"/>
  <c r="J541" i="11"/>
  <c r="K541" i="11" s="1"/>
  <c r="M540" i="11"/>
  <c r="I540" i="16" s="1"/>
  <c r="N792" i="11"/>
  <c r="O792" i="11" s="1"/>
  <c r="J121" i="11"/>
  <c r="K121" i="11" s="1"/>
  <c r="M120" i="11"/>
  <c r="I120" i="16" s="1"/>
  <c r="M588" i="11"/>
  <c r="I588" i="16" s="1"/>
  <c r="J589" i="11"/>
  <c r="K589" i="11" s="1"/>
  <c r="J457" i="11"/>
  <c r="K457" i="11" s="1"/>
  <c r="M456" i="11"/>
  <c r="I456" i="16" s="1"/>
  <c r="N59" i="11"/>
  <c r="O59" i="11" s="1"/>
  <c r="M396" i="11"/>
  <c r="I396" i="16" s="1"/>
  <c r="J397" i="11"/>
  <c r="K397" i="11" s="1"/>
  <c r="N504" i="11"/>
  <c r="O504" i="11" s="1"/>
  <c r="M720" i="11"/>
  <c r="I720" i="16" s="1"/>
  <c r="J721" i="11"/>
  <c r="K721" i="11" s="1"/>
  <c r="N575" i="11"/>
  <c r="M275" i="11"/>
  <c r="I275" i="16" s="1"/>
  <c r="J276" i="11"/>
  <c r="K276" i="11" s="1"/>
  <c r="P503" i="11"/>
  <c r="O503" i="16" s="1"/>
  <c r="N839" i="11"/>
  <c r="O839" i="11" s="1"/>
  <c r="N647" i="11"/>
  <c r="O647" i="11" s="1"/>
  <c r="N815" i="11"/>
  <c r="O815" i="11" s="1"/>
  <c r="N923" i="11"/>
  <c r="J565" i="11"/>
  <c r="K565" i="11" s="1"/>
  <c r="M564" i="11"/>
  <c r="I564" i="16" s="1"/>
  <c r="M240" i="11"/>
  <c r="I240" i="16" s="1"/>
  <c r="J241" i="11"/>
  <c r="K241" i="11" s="1"/>
  <c r="M852" i="11"/>
  <c r="I852" i="16" s="1"/>
  <c r="J853" i="11"/>
  <c r="K853" i="11" s="1"/>
  <c r="M83" i="11"/>
  <c r="I83" i="16" s="1"/>
  <c r="J84" i="11"/>
  <c r="K84" i="11" s="1"/>
  <c r="O130" i="11"/>
  <c r="P130" i="11" s="1"/>
  <c r="O130" i="16" s="1"/>
  <c r="J625" i="11"/>
  <c r="K625" i="11" s="1"/>
  <c r="M624" i="11"/>
  <c r="I624" i="16" s="1"/>
  <c r="J169" i="11"/>
  <c r="K169" i="11" s="1"/>
  <c r="M168" i="11"/>
  <c r="I168" i="16" s="1"/>
  <c r="M708" i="11"/>
  <c r="I708" i="16" s="1"/>
  <c r="J709" i="11"/>
  <c r="K709" i="11" s="1"/>
  <c r="N611" i="11"/>
  <c r="O611" i="11" s="1"/>
  <c r="N312" i="11"/>
  <c r="J217" i="11"/>
  <c r="K217" i="11" s="1"/>
  <c r="M216" i="11"/>
  <c r="I216" i="16" s="1"/>
  <c r="J830" i="11"/>
  <c r="K830" i="11" s="1"/>
  <c r="M829" i="11"/>
  <c r="I829" i="16" s="1"/>
  <c r="P934" i="11"/>
  <c r="O934" i="16" s="1"/>
  <c r="N443" i="11"/>
  <c r="O443" i="11" s="1"/>
  <c r="P142" i="11"/>
  <c r="O142" i="16" s="1"/>
  <c r="N383" i="11"/>
  <c r="O383" i="11" s="1"/>
  <c r="P765" i="11"/>
  <c r="O765" i="16" s="1"/>
  <c r="P887" i="11"/>
  <c r="O887" i="16" s="1"/>
  <c r="N779" i="11"/>
  <c r="O779" i="11" s="1"/>
  <c r="N587" i="11"/>
  <c r="O587" i="11" s="1"/>
  <c r="O898" i="11"/>
  <c r="P898" i="11" s="1"/>
  <c r="O898" i="16" s="1"/>
  <c r="N479" i="11"/>
  <c r="O479" i="11" s="1"/>
  <c r="M156" i="11"/>
  <c r="I156" i="16" s="1"/>
  <c r="J157" i="11"/>
  <c r="K157" i="11" s="1"/>
  <c r="N455" i="11"/>
  <c r="O455" i="11" s="1"/>
  <c r="O94" i="11"/>
  <c r="P94" i="11" s="1"/>
  <c r="O94" i="16" s="1"/>
  <c r="M683" i="11"/>
  <c r="I683" i="16" s="1"/>
  <c r="J684" i="11"/>
  <c r="K684" i="11" s="1"/>
  <c r="P358" i="11"/>
  <c r="O358" i="16" s="1"/>
  <c r="P154" i="11"/>
  <c r="O154" i="16" s="1"/>
  <c r="O454" i="11"/>
  <c r="P454" i="11" s="1"/>
  <c r="O454" i="16" s="1"/>
  <c r="M732" i="11"/>
  <c r="I732" i="16" s="1"/>
  <c r="J733" i="11"/>
  <c r="K733" i="11" s="1"/>
  <c r="N719" i="11"/>
  <c r="O719" i="11" s="1"/>
  <c r="O695" i="11"/>
  <c r="P695" i="11" s="1"/>
  <c r="O695" i="16" s="1"/>
  <c r="M576" i="11"/>
  <c r="I576" i="16" s="1"/>
  <c r="J577" i="11"/>
  <c r="K577" i="11" s="1"/>
  <c r="J649" i="11"/>
  <c r="K649" i="11" s="1"/>
  <c r="M648" i="11"/>
  <c r="I648" i="16" s="1"/>
  <c r="P910" i="11"/>
  <c r="O910" i="16" s="1"/>
  <c r="N239" i="11"/>
  <c r="O239" i="11" s="1"/>
  <c r="N851" i="11"/>
  <c r="O851" i="11" s="1"/>
  <c r="O922" i="11"/>
  <c r="P922" i="11" s="1"/>
  <c r="O922" i="16" s="1"/>
  <c r="J350" i="11"/>
  <c r="K350" i="11" s="1"/>
  <c r="M349" i="11"/>
  <c r="I349" i="16" s="1"/>
  <c r="N755" i="11"/>
  <c r="O755" i="11" s="1"/>
  <c r="N179" i="11"/>
  <c r="O179" i="11" s="1"/>
  <c r="O600" i="11"/>
  <c r="N600" i="11"/>
  <c r="J314" i="11"/>
  <c r="K314" i="11" s="1"/>
  <c r="M313" i="11"/>
  <c r="I313" i="16" s="1"/>
  <c r="N215" i="11"/>
  <c r="O215" i="11" s="1"/>
  <c r="J937" i="11"/>
  <c r="K937" i="11" s="1"/>
  <c r="M936" i="11"/>
  <c r="I936" i="16" s="1"/>
  <c r="M876" i="11"/>
  <c r="I876" i="16" s="1"/>
  <c r="J877" i="11"/>
  <c r="K877" i="11" s="1"/>
  <c r="M324" i="11"/>
  <c r="I324" i="16" s="1"/>
  <c r="J325" i="11"/>
  <c r="K325" i="11" s="1"/>
  <c r="P514" i="11"/>
  <c r="O514" i="16" s="1"/>
  <c r="P105" i="11"/>
  <c r="O105" i="16" s="1"/>
  <c r="M780" i="11"/>
  <c r="I780" i="16" s="1"/>
  <c r="J781" i="11"/>
  <c r="K781" i="11" s="1"/>
  <c r="J97" i="11"/>
  <c r="K97" i="11" s="1"/>
  <c r="M96" i="11"/>
  <c r="I96" i="16" s="1"/>
  <c r="M480" i="11"/>
  <c r="I480" i="16" s="1"/>
  <c r="J481" i="11"/>
  <c r="K481" i="11" s="1"/>
  <c r="P190" i="11"/>
  <c r="O190" i="16" s="1"/>
  <c r="N935" i="11"/>
  <c r="N155" i="11"/>
  <c r="O155" i="11" s="1"/>
  <c r="N299" i="11"/>
  <c r="O299" i="11" s="1"/>
  <c r="N875" i="11"/>
  <c r="N682" i="11"/>
  <c r="O682" i="11" s="1"/>
  <c r="M793" i="11"/>
  <c r="I793" i="16" s="1"/>
  <c r="J794" i="11"/>
  <c r="K794" i="11" s="1"/>
  <c r="N287" i="11"/>
  <c r="N731" i="11"/>
  <c r="N263" i="11"/>
  <c r="O263" i="11" s="1"/>
  <c r="J637" i="11"/>
  <c r="K637" i="11" s="1"/>
  <c r="M636" i="11"/>
  <c r="I636" i="16" s="1"/>
  <c r="P814" i="11"/>
  <c r="O814" i="16" s="1"/>
  <c r="M804" i="11"/>
  <c r="I804" i="16" s="1"/>
  <c r="J805" i="11"/>
  <c r="K805" i="11" s="1"/>
  <c r="P634" i="11"/>
  <c r="O634" i="16" s="1"/>
  <c r="P418" i="11"/>
  <c r="O418" i="16" s="1"/>
  <c r="M372" i="11"/>
  <c r="I372" i="16" s="1"/>
  <c r="J373" i="11"/>
  <c r="K373" i="11" s="1"/>
  <c r="P526" i="11"/>
  <c r="O526" i="16" s="1"/>
  <c r="P754" i="11"/>
  <c r="O754" i="16" s="1"/>
  <c r="N47" i="11"/>
  <c r="N348" i="11"/>
  <c r="M756" i="11"/>
  <c r="I756" i="16" s="1"/>
  <c r="J757" i="11"/>
  <c r="K757" i="11" s="1"/>
  <c r="O46" i="11"/>
  <c r="P46" i="11" s="1"/>
  <c r="O46" i="16" s="1"/>
  <c r="M180" i="11"/>
  <c r="I180" i="16" s="1"/>
  <c r="J181" i="11"/>
  <c r="K181" i="11" s="1"/>
  <c r="O742" i="11"/>
  <c r="P742" i="11" s="1"/>
  <c r="O742" i="16" s="1"/>
  <c r="J602" i="11"/>
  <c r="K602" i="11" s="1"/>
  <c r="M601" i="11"/>
  <c r="I601" i="16" s="1"/>
  <c r="M192" i="11"/>
  <c r="I192" i="16" s="1"/>
  <c r="J193" i="11"/>
  <c r="K193" i="11" s="1"/>
  <c r="P599" i="11"/>
  <c r="O599" i="16" s="1"/>
  <c r="N335" i="11"/>
  <c r="P778" i="11"/>
  <c r="O778" i="16" s="1"/>
  <c r="O478" i="11"/>
  <c r="P478" i="11" s="1"/>
  <c r="O478" i="16" s="1"/>
  <c r="N191" i="11"/>
  <c r="O191" i="11" s="1"/>
  <c r="L9" i="16"/>
  <c r="O9" i="22"/>
  <c r="F71" i="24" s="1"/>
  <c r="B25" i="1"/>
  <c r="E9" i="12"/>
  <c r="F9" i="12" s="1"/>
  <c r="G9" i="12" s="1"/>
  <c r="K9" i="22" l="1"/>
  <c r="N9" i="22" s="1"/>
  <c r="E71" i="24" s="1"/>
  <c r="I71" i="24" s="1"/>
  <c r="O287" i="11"/>
  <c r="P287" i="11" s="1"/>
  <c r="O287" i="16" s="1"/>
  <c r="P23" i="11"/>
  <c r="O23" i="16" s="1"/>
  <c r="O923" i="11"/>
  <c r="P923" i="11" s="1"/>
  <c r="O923" i="16" s="1"/>
  <c r="O23" i="11"/>
  <c r="O875" i="11"/>
  <c r="P875" i="11" s="1"/>
  <c r="O875" i="16" s="1"/>
  <c r="N624" i="11"/>
  <c r="N60" i="11"/>
  <c r="M445" i="11"/>
  <c r="I445" i="16" s="1"/>
  <c r="J446" i="11"/>
  <c r="K446" i="11" s="1"/>
  <c r="N756" i="11"/>
  <c r="N372" i="11"/>
  <c r="O372" i="11" s="1"/>
  <c r="P263" i="11"/>
  <c r="O263" i="16" s="1"/>
  <c r="N793" i="11"/>
  <c r="O793" i="11" s="1"/>
  <c r="M781" i="11"/>
  <c r="I781" i="16" s="1"/>
  <c r="J782" i="11"/>
  <c r="K782" i="11" s="1"/>
  <c r="M877" i="11"/>
  <c r="I877" i="16" s="1"/>
  <c r="J878" i="11"/>
  <c r="K878" i="11" s="1"/>
  <c r="P600" i="11"/>
  <c r="O600" i="16" s="1"/>
  <c r="P587" i="11"/>
  <c r="O587" i="16" s="1"/>
  <c r="M217" i="11"/>
  <c r="I217" i="16" s="1"/>
  <c r="J218" i="11"/>
  <c r="K218" i="11" s="1"/>
  <c r="J170" i="11"/>
  <c r="K170" i="11" s="1"/>
  <c r="M169" i="11"/>
  <c r="I169" i="16" s="1"/>
  <c r="N852" i="11"/>
  <c r="P815" i="11"/>
  <c r="O815" i="16" s="1"/>
  <c r="N275" i="11"/>
  <c r="O275" i="11" s="1"/>
  <c r="J542" i="11"/>
  <c r="K542" i="11" s="1"/>
  <c r="M541" i="11"/>
  <c r="I541" i="16" s="1"/>
  <c r="N107" i="11"/>
  <c r="O816" i="11"/>
  <c r="N816" i="11"/>
  <c r="P274" i="11"/>
  <c r="O274" i="16" s="1"/>
  <c r="M61" i="11"/>
  <c r="I61" i="16" s="1"/>
  <c r="J62" i="11"/>
  <c r="K62" i="11" s="1"/>
  <c r="N408" i="11"/>
  <c r="J38" i="11"/>
  <c r="K38" i="11" s="1"/>
  <c r="M37" i="11"/>
  <c r="I37" i="16" s="1"/>
  <c r="P106" i="11"/>
  <c r="O106" i="16" s="1"/>
  <c r="P419" i="11"/>
  <c r="O419" i="16" s="1"/>
  <c r="O253" i="11"/>
  <c r="N253" i="11"/>
  <c r="M745" i="11"/>
  <c r="I745" i="16" s="1"/>
  <c r="J746" i="11"/>
  <c r="K746" i="11" s="1"/>
  <c r="N336" i="11"/>
  <c r="J386" i="11"/>
  <c r="K386" i="11" s="1"/>
  <c r="M385" i="11"/>
  <c r="I385" i="16" s="1"/>
  <c r="M145" i="11"/>
  <c r="I145" i="16" s="1"/>
  <c r="J146" i="11"/>
  <c r="K146" i="11" s="1"/>
  <c r="N601" i="11"/>
  <c r="M589" i="11"/>
  <c r="I589" i="16" s="1"/>
  <c r="J590" i="11"/>
  <c r="K590" i="11" s="1"/>
  <c r="N780" i="11"/>
  <c r="O780" i="11" s="1"/>
  <c r="M733" i="11"/>
  <c r="I733" i="16" s="1"/>
  <c r="J734" i="11"/>
  <c r="K734" i="11" s="1"/>
  <c r="M241" i="11"/>
  <c r="I241" i="16" s="1"/>
  <c r="J242" i="11"/>
  <c r="K242" i="11" s="1"/>
  <c r="M397" i="11"/>
  <c r="I397" i="16" s="1"/>
  <c r="J398" i="11"/>
  <c r="K398" i="11" s="1"/>
  <c r="M698" i="11"/>
  <c r="I698" i="16" s="1"/>
  <c r="J699" i="11"/>
  <c r="K699" i="11" s="1"/>
  <c r="O935" i="11"/>
  <c r="P935" i="11" s="1"/>
  <c r="O935" i="16" s="1"/>
  <c r="N936" i="11"/>
  <c r="J351" i="11"/>
  <c r="K351" i="11" s="1"/>
  <c r="M350" i="11"/>
  <c r="I350" i="16" s="1"/>
  <c r="N648" i="11"/>
  <c r="O648" i="11" s="1"/>
  <c r="J626" i="11"/>
  <c r="K626" i="11" s="1"/>
  <c r="M625" i="11"/>
  <c r="I625" i="16" s="1"/>
  <c r="P563" i="11"/>
  <c r="O563" i="16" s="1"/>
  <c r="P407" i="11"/>
  <c r="O407" i="16" s="1"/>
  <c r="O671" i="11"/>
  <c r="P671" i="11" s="1"/>
  <c r="O671" i="16" s="1"/>
  <c r="O948" i="11"/>
  <c r="N948" i="11"/>
  <c r="M805" i="11"/>
  <c r="I805" i="16" s="1"/>
  <c r="J806" i="11"/>
  <c r="K806" i="11" s="1"/>
  <c r="M937" i="11"/>
  <c r="I937" i="16" s="1"/>
  <c r="J938" i="11"/>
  <c r="K938" i="11" s="1"/>
  <c r="P179" i="11"/>
  <c r="O179" i="16" s="1"/>
  <c r="J650" i="11"/>
  <c r="K650" i="11" s="1"/>
  <c r="M649" i="11"/>
  <c r="I649" i="16" s="1"/>
  <c r="J158" i="11"/>
  <c r="K158" i="11" s="1"/>
  <c r="M157" i="11"/>
  <c r="I157" i="16" s="1"/>
  <c r="P611" i="11"/>
  <c r="O611" i="16" s="1"/>
  <c r="N564" i="11"/>
  <c r="P59" i="11"/>
  <c r="O59" i="16" s="1"/>
  <c r="N120" i="11"/>
  <c r="O120" i="11" s="1"/>
  <c r="N612" i="11"/>
  <c r="O612" i="11" s="1"/>
  <c r="P623" i="11"/>
  <c r="O623" i="16" s="1"/>
  <c r="O563" i="11"/>
  <c r="N528" i="11"/>
  <c r="J26" i="11"/>
  <c r="K26" i="11" s="1"/>
  <c r="M25" i="11"/>
  <c r="I25" i="16" s="1"/>
  <c r="J902" i="11"/>
  <c r="K902" i="11" s="1"/>
  <c r="M901" i="11"/>
  <c r="I901" i="16" s="1"/>
  <c r="N228" i="11"/>
  <c r="O228" i="11" s="1"/>
  <c r="O888" i="11"/>
  <c r="P888" i="11" s="1"/>
  <c r="O888" i="16" s="1"/>
  <c r="J769" i="11"/>
  <c r="K769" i="11" s="1"/>
  <c r="M768" i="11"/>
  <c r="I768" i="16" s="1"/>
  <c r="M673" i="11"/>
  <c r="I673" i="16" s="1"/>
  <c r="J674" i="11"/>
  <c r="K674" i="11" s="1"/>
  <c r="M73" i="11"/>
  <c r="I73" i="16" s="1"/>
  <c r="J74" i="11"/>
  <c r="K74" i="11" s="1"/>
  <c r="O407" i="11"/>
  <c r="P323" i="11"/>
  <c r="O323" i="16" s="1"/>
  <c r="M890" i="11"/>
  <c r="I890" i="16" s="1"/>
  <c r="J891" i="11"/>
  <c r="K891" i="11" s="1"/>
  <c r="O143" i="11"/>
  <c r="P143" i="11" s="1"/>
  <c r="O143" i="16" s="1"/>
  <c r="M949" i="11"/>
  <c r="I949" i="16" s="1"/>
  <c r="J950" i="11"/>
  <c r="K950" i="11" s="1"/>
  <c r="N48" i="11"/>
  <c r="O371" i="11"/>
  <c r="P371" i="11" s="1"/>
  <c r="O371" i="16" s="1"/>
  <c r="O467" i="11"/>
  <c r="P467" i="11" s="1"/>
  <c r="O467" i="16" s="1"/>
  <c r="P455" i="11"/>
  <c r="O455" i="16" s="1"/>
  <c r="M492" i="11"/>
  <c r="I492" i="16" s="1"/>
  <c r="J493" i="11"/>
  <c r="K493" i="11" s="1"/>
  <c r="N912" i="11"/>
  <c r="P515" i="11"/>
  <c r="O515" i="16" s="1"/>
  <c r="J206" i="11"/>
  <c r="K206" i="11" s="1"/>
  <c r="M205" i="11"/>
  <c r="I205" i="16" s="1"/>
  <c r="O348" i="11"/>
  <c r="P348" i="11" s="1"/>
  <c r="O348" i="16" s="1"/>
  <c r="N732" i="11"/>
  <c r="P647" i="11"/>
  <c r="O647" i="16" s="1"/>
  <c r="O575" i="11"/>
  <c r="P575" i="11" s="1"/>
  <c r="O575" i="16" s="1"/>
  <c r="N396" i="11"/>
  <c r="O396" i="11" s="1"/>
  <c r="N588" i="11"/>
  <c r="N697" i="11"/>
  <c r="N24" i="11"/>
  <c r="O24" i="11" s="1"/>
  <c r="N864" i="11"/>
  <c r="O864" i="11" s="1"/>
  <c r="N491" i="11"/>
  <c r="N72" i="11"/>
  <c r="O72" i="11" s="1"/>
  <c r="J914" i="11"/>
  <c r="K914" i="11" s="1"/>
  <c r="M913" i="11"/>
  <c r="I913" i="16" s="1"/>
  <c r="N444" i="11"/>
  <c r="O444" i="11" s="1"/>
  <c r="O515" i="11"/>
  <c r="N204" i="11"/>
  <c r="P635" i="11"/>
  <c r="O635" i="16" s="1"/>
  <c r="O335" i="11"/>
  <c r="P335" i="11" s="1"/>
  <c r="O335" i="16" s="1"/>
  <c r="M181" i="11"/>
  <c r="I181" i="16" s="1"/>
  <c r="J182" i="11"/>
  <c r="K182" i="11" s="1"/>
  <c r="O47" i="11"/>
  <c r="P47" i="11" s="1"/>
  <c r="O47" i="16" s="1"/>
  <c r="N804" i="11"/>
  <c r="O731" i="11"/>
  <c r="P731" i="11" s="1"/>
  <c r="O731" i="16" s="1"/>
  <c r="J482" i="11"/>
  <c r="K482" i="11" s="1"/>
  <c r="M481" i="11"/>
  <c r="I481" i="16" s="1"/>
  <c r="P215" i="11"/>
  <c r="O215" i="16" s="1"/>
  <c r="J578" i="11"/>
  <c r="K578" i="11" s="1"/>
  <c r="M577" i="11"/>
  <c r="I577" i="16" s="1"/>
  <c r="N156" i="11"/>
  <c r="J85" i="11"/>
  <c r="K85" i="11" s="1"/>
  <c r="M84" i="11"/>
  <c r="I84" i="16" s="1"/>
  <c r="M565" i="11"/>
  <c r="I565" i="16" s="1"/>
  <c r="J566" i="11"/>
  <c r="K566" i="11" s="1"/>
  <c r="P839" i="11"/>
  <c r="O839" i="16" s="1"/>
  <c r="M721" i="11"/>
  <c r="I721" i="16" s="1"/>
  <c r="J722" i="11"/>
  <c r="K722" i="11" s="1"/>
  <c r="M121" i="11"/>
  <c r="I121" i="16" s="1"/>
  <c r="J122" i="11"/>
  <c r="K122" i="11" s="1"/>
  <c r="J614" i="11"/>
  <c r="K614" i="11" s="1"/>
  <c r="M613" i="11"/>
  <c r="I613" i="16" s="1"/>
  <c r="N924" i="11"/>
  <c r="O924" i="11" s="1"/>
  <c r="M529" i="11"/>
  <c r="I529" i="16" s="1"/>
  <c r="J530" i="11"/>
  <c r="K530" i="11" s="1"/>
  <c r="J507" i="11"/>
  <c r="K507" i="11" s="1"/>
  <c r="M506" i="11"/>
  <c r="I506" i="16" s="1"/>
  <c r="N900" i="11"/>
  <c r="O900" i="11" s="1"/>
  <c r="M229" i="11"/>
  <c r="I229" i="16" s="1"/>
  <c r="J230" i="11"/>
  <c r="K230" i="11" s="1"/>
  <c r="N767" i="11"/>
  <c r="O672" i="11"/>
  <c r="N672" i="11"/>
  <c r="O35" i="11"/>
  <c r="P35" i="11" s="1"/>
  <c r="O35" i="16" s="1"/>
  <c r="N889" i="11"/>
  <c r="J50" i="11"/>
  <c r="K50" i="11" s="1"/>
  <c r="M49" i="11"/>
  <c r="I49" i="16" s="1"/>
  <c r="M301" i="11"/>
  <c r="I301" i="16" s="1"/>
  <c r="J302" i="11"/>
  <c r="K302" i="11" s="1"/>
  <c r="P71" i="11"/>
  <c r="O71" i="16" s="1"/>
  <c r="M433" i="11"/>
  <c r="I433" i="16" s="1"/>
  <c r="J434" i="11"/>
  <c r="K434" i="11" s="1"/>
  <c r="P203" i="11"/>
  <c r="O203" i="16" s="1"/>
  <c r="N384" i="11"/>
  <c r="N144" i="11"/>
  <c r="P443" i="11"/>
  <c r="O443" i="16" s="1"/>
  <c r="N240" i="11"/>
  <c r="O240" i="11" s="1"/>
  <c r="N432" i="11"/>
  <c r="O432" i="11" s="1"/>
  <c r="N180" i="11"/>
  <c r="P299" i="11"/>
  <c r="O299" i="16" s="1"/>
  <c r="N480" i="11"/>
  <c r="O480" i="11" s="1"/>
  <c r="P851" i="11"/>
  <c r="O851" i="16" s="1"/>
  <c r="N576" i="11"/>
  <c r="O576" i="11" s="1"/>
  <c r="P479" i="11"/>
  <c r="O479" i="16" s="1"/>
  <c r="N829" i="11"/>
  <c r="O829" i="11" s="1"/>
  <c r="M709" i="11"/>
  <c r="I709" i="16" s="1"/>
  <c r="J710" i="11"/>
  <c r="K710" i="11" s="1"/>
  <c r="N83" i="11"/>
  <c r="O83" i="11" s="1"/>
  <c r="N720" i="11"/>
  <c r="P792" i="11"/>
  <c r="O792" i="16" s="1"/>
  <c r="P707" i="11"/>
  <c r="O707" i="16" s="1"/>
  <c r="M925" i="11"/>
  <c r="I925" i="16" s="1"/>
  <c r="J926" i="11"/>
  <c r="K926" i="11" s="1"/>
  <c r="N840" i="11"/>
  <c r="O840" i="11" s="1"/>
  <c r="N505" i="11"/>
  <c r="P252" i="11"/>
  <c r="O252" i="16" s="1"/>
  <c r="P743" i="11"/>
  <c r="O743" i="16" s="1"/>
  <c r="P659" i="11"/>
  <c r="O659" i="16" s="1"/>
  <c r="P911" i="11"/>
  <c r="O911" i="16" s="1"/>
  <c r="M421" i="11"/>
  <c r="I421" i="16" s="1"/>
  <c r="J422" i="11"/>
  <c r="K422" i="11" s="1"/>
  <c r="O947" i="11"/>
  <c r="P947" i="11" s="1"/>
  <c r="O947" i="16" s="1"/>
  <c r="J662" i="11"/>
  <c r="K662" i="11" s="1"/>
  <c r="M661" i="11"/>
  <c r="I661" i="16" s="1"/>
  <c r="O863" i="11"/>
  <c r="P863" i="11" s="1"/>
  <c r="O863" i="16" s="1"/>
  <c r="O696" i="11"/>
  <c r="P696" i="11" s="1"/>
  <c r="O696" i="16" s="1"/>
  <c r="P899" i="11"/>
  <c r="O899" i="16" s="1"/>
  <c r="O431" i="11"/>
  <c r="P431" i="11" s="1"/>
  <c r="O431" i="16" s="1"/>
  <c r="M361" i="11"/>
  <c r="I361" i="16" s="1"/>
  <c r="J362" i="11"/>
  <c r="K362" i="11" s="1"/>
  <c r="O828" i="11"/>
  <c r="P828" i="11" s="1"/>
  <c r="O828" i="16" s="1"/>
  <c r="O539" i="11"/>
  <c r="P539" i="11" s="1"/>
  <c r="O539" i="16" s="1"/>
  <c r="N132" i="11"/>
  <c r="O132" i="11" s="1"/>
  <c r="O551" i="11"/>
  <c r="P551" i="11" s="1"/>
  <c r="O551" i="16" s="1"/>
  <c r="M265" i="11"/>
  <c r="I265" i="16" s="1"/>
  <c r="J266" i="11"/>
  <c r="K266" i="11" s="1"/>
  <c r="N300" i="11"/>
  <c r="P682" i="11"/>
  <c r="O682" i="16" s="1"/>
  <c r="N876" i="11"/>
  <c r="O876" i="11" s="1"/>
  <c r="N349" i="11"/>
  <c r="O349" i="11" s="1"/>
  <c r="P167" i="11"/>
  <c r="O167" i="16" s="1"/>
  <c r="M865" i="11"/>
  <c r="I865" i="16" s="1"/>
  <c r="J866" i="11"/>
  <c r="K866" i="11" s="1"/>
  <c r="N744" i="11"/>
  <c r="M602" i="11"/>
  <c r="I602" i="16" s="1"/>
  <c r="J603" i="11"/>
  <c r="K603" i="11" s="1"/>
  <c r="P779" i="11"/>
  <c r="O779" i="16" s="1"/>
  <c r="M193" i="11"/>
  <c r="I193" i="16" s="1"/>
  <c r="J194" i="11"/>
  <c r="K194" i="11" s="1"/>
  <c r="N636" i="11"/>
  <c r="O636" i="11" s="1"/>
  <c r="N96" i="11"/>
  <c r="O96" i="11" s="1"/>
  <c r="M325" i="11"/>
  <c r="I325" i="16" s="1"/>
  <c r="J326" i="11"/>
  <c r="K326" i="11" s="1"/>
  <c r="N313" i="11"/>
  <c r="M684" i="11"/>
  <c r="I684" i="16" s="1"/>
  <c r="J685" i="11"/>
  <c r="K685" i="11" s="1"/>
  <c r="M830" i="11"/>
  <c r="I830" i="16" s="1"/>
  <c r="J831" i="11"/>
  <c r="K831" i="11" s="1"/>
  <c r="N708" i="11"/>
  <c r="O708" i="11" s="1"/>
  <c r="P504" i="11"/>
  <c r="O504" i="16" s="1"/>
  <c r="N456" i="11"/>
  <c r="M841" i="11"/>
  <c r="I841" i="16" s="1"/>
  <c r="J842" i="11"/>
  <c r="K842" i="11" s="1"/>
  <c r="P395" i="11"/>
  <c r="O395" i="16" s="1"/>
  <c r="N420" i="11"/>
  <c r="O420" i="11" s="1"/>
  <c r="M517" i="11"/>
  <c r="I517" i="16" s="1"/>
  <c r="J518" i="11"/>
  <c r="K518" i="11" s="1"/>
  <c r="N660" i="11"/>
  <c r="O660" i="11" s="1"/>
  <c r="M289" i="11"/>
  <c r="I289" i="16" s="1"/>
  <c r="J290" i="11"/>
  <c r="K290" i="11" s="1"/>
  <c r="P131" i="11"/>
  <c r="O131" i="16" s="1"/>
  <c r="N552" i="11"/>
  <c r="N360" i="11"/>
  <c r="O360" i="11" s="1"/>
  <c r="N468" i="11"/>
  <c r="O468" i="11" s="1"/>
  <c r="M133" i="11"/>
  <c r="I133" i="16" s="1"/>
  <c r="J134" i="11"/>
  <c r="K134" i="11" s="1"/>
  <c r="P803" i="11"/>
  <c r="O803" i="16" s="1"/>
  <c r="N264" i="11"/>
  <c r="O264" i="11" s="1"/>
  <c r="O312" i="11"/>
  <c r="P312" i="11" s="1"/>
  <c r="O312" i="16" s="1"/>
  <c r="P191" i="11"/>
  <c r="O191" i="16" s="1"/>
  <c r="N192" i="11"/>
  <c r="O192" i="11" s="1"/>
  <c r="M757" i="11"/>
  <c r="I757" i="16" s="1"/>
  <c r="J758" i="11"/>
  <c r="K758" i="11" s="1"/>
  <c r="M373" i="11"/>
  <c r="I373" i="16" s="1"/>
  <c r="J374" i="11"/>
  <c r="K374" i="11" s="1"/>
  <c r="J638" i="11"/>
  <c r="K638" i="11" s="1"/>
  <c r="M637" i="11"/>
  <c r="I637" i="16" s="1"/>
  <c r="M794" i="11"/>
  <c r="I794" i="16" s="1"/>
  <c r="J795" i="11"/>
  <c r="K795" i="11" s="1"/>
  <c r="P155" i="11"/>
  <c r="O155" i="16" s="1"/>
  <c r="J98" i="11"/>
  <c r="K98" i="11" s="1"/>
  <c r="M97" i="11"/>
  <c r="I97" i="16" s="1"/>
  <c r="N324" i="11"/>
  <c r="O324" i="11" s="1"/>
  <c r="M314" i="11"/>
  <c r="I314" i="16" s="1"/>
  <c r="J315" i="11"/>
  <c r="K315" i="11" s="1"/>
  <c r="P755" i="11"/>
  <c r="O755" i="16" s="1"/>
  <c r="P239" i="11"/>
  <c r="O239" i="16" s="1"/>
  <c r="P719" i="11"/>
  <c r="O719" i="16" s="1"/>
  <c r="N683" i="11"/>
  <c r="O683" i="11" s="1"/>
  <c r="P383" i="11"/>
  <c r="O383" i="16" s="1"/>
  <c r="N216" i="11"/>
  <c r="N168" i="11"/>
  <c r="O168" i="11" s="1"/>
  <c r="M853" i="11"/>
  <c r="I853" i="16" s="1"/>
  <c r="J854" i="11"/>
  <c r="K854" i="11" s="1"/>
  <c r="J277" i="11"/>
  <c r="K277" i="11" s="1"/>
  <c r="M276" i="11"/>
  <c r="I276" i="16" s="1"/>
  <c r="M457" i="11"/>
  <c r="I457" i="16" s="1"/>
  <c r="J458" i="11"/>
  <c r="K458" i="11" s="1"/>
  <c r="N540" i="11"/>
  <c r="O540" i="11" s="1"/>
  <c r="M108" i="11"/>
  <c r="I108" i="16" s="1"/>
  <c r="J109" i="11"/>
  <c r="K109" i="11" s="1"/>
  <c r="P82" i="11"/>
  <c r="O82" i="16" s="1"/>
  <c r="J818" i="11"/>
  <c r="K818" i="11" s="1"/>
  <c r="M817" i="11"/>
  <c r="I817" i="16" s="1"/>
  <c r="P119" i="11"/>
  <c r="O119" i="16" s="1"/>
  <c r="J410" i="11"/>
  <c r="K410" i="11" s="1"/>
  <c r="M409" i="11"/>
  <c r="I409" i="16" s="1"/>
  <c r="N36" i="11"/>
  <c r="O36" i="11" s="1"/>
  <c r="P359" i="11"/>
  <c r="O359" i="16" s="1"/>
  <c r="N516" i="11"/>
  <c r="P766" i="11"/>
  <c r="O766" i="16" s="1"/>
  <c r="O527" i="11"/>
  <c r="P527" i="11" s="1"/>
  <c r="O527" i="16" s="1"/>
  <c r="P490" i="11"/>
  <c r="O490" i="16" s="1"/>
  <c r="M254" i="11"/>
  <c r="I254" i="16" s="1"/>
  <c r="J255" i="11"/>
  <c r="K255" i="11" s="1"/>
  <c r="O227" i="11"/>
  <c r="P227" i="11" s="1"/>
  <c r="O227" i="16" s="1"/>
  <c r="N288" i="11"/>
  <c r="M337" i="11"/>
  <c r="I337" i="16" s="1"/>
  <c r="J338" i="11"/>
  <c r="K338" i="11" s="1"/>
  <c r="M553" i="11"/>
  <c r="I553" i="16" s="1"/>
  <c r="J554" i="11"/>
  <c r="K554" i="11" s="1"/>
  <c r="M469" i="11"/>
  <c r="I469" i="16" s="1"/>
  <c r="J470" i="11"/>
  <c r="K470" i="11" s="1"/>
  <c r="O95" i="11"/>
  <c r="P95" i="11" s="1"/>
  <c r="O95" i="16" s="1"/>
  <c r="I754" i="12"/>
  <c r="K754" i="12" s="1"/>
  <c r="J755" i="12" s="1"/>
  <c r="I586" i="12"/>
  <c r="K586" i="12" s="1"/>
  <c r="J587" i="12" s="1"/>
  <c r="I562" i="12"/>
  <c r="K562" i="12" s="1"/>
  <c r="J563" i="12" s="1"/>
  <c r="I226" i="12"/>
  <c r="K226" i="12" s="1"/>
  <c r="J227" i="12" s="1"/>
  <c r="I430" i="12"/>
  <c r="K430" i="12" s="1"/>
  <c r="J431" i="12" s="1"/>
  <c r="I658" i="12"/>
  <c r="K658" i="12" s="1"/>
  <c r="J659" i="12" s="1"/>
  <c r="I214" i="12"/>
  <c r="K214" i="12" s="1"/>
  <c r="J215" i="12" s="1"/>
  <c r="I898" i="12"/>
  <c r="K898" i="12" s="1"/>
  <c r="J899" i="12" s="1"/>
  <c r="I718" i="12"/>
  <c r="K718" i="12" s="1"/>
  <c r="J719" i="12" s="1"/>
  <c r="I538" i="12"/>
  <c r="K538" i="12" s="1"/>
  <c r="J539" i="12" s="1"/>
  <c r="I10" i="12"/>
  <c r="I670" i="12"/>
  <c r="K670" i="12" s="1"/>
  <c r="J671" i="12" s="1"/>
  <c r="I46" i="12"/>
  <c r="K46" i="12" s="1"/>
  <c r="J47" i="12" s="1"/>
  <c r="I934" i="12"/>
  <c r="K934" i="12" s="1"/>
  <c r="J935" i="12" s="1"/>
  <c r="I322" i="12"/>
  <c r="K322" i="12" s="1"/>
  <c r="J323" i="12" s="1"/>
  <c r="I142" i="12"/>
  <c r="K142" i="12" s="1"/>
  <c r="J143" i="12" s="1"/>
  <c r="I730" i="12"/>
  <c r="K730" i="12" s="1"/>
  <c r="J731" i="12" s="1"/>
  <c r="I118" i="12"/>
  <c r="K118" i="12" s="1"/>
  <c r="J119" i="12" s="1"/>
  <c r="I310" i="12"/>
  <c r="K310" i="12" s="1"/>
  <c r="J311" i="12" s="1"/>
  <c r="I406" i="12"/>
  <c r="K406" i="12" s="1"/>
  <c r="J407" i="12" s="1"/>
  <c r="I814" i="12"/>
  <c r="K814" i="12" s="1"/>
  <c r="J815" i="12" s="1"/>
  <c r="I358" i="12"/>
  <c r="K358" i="12" s="1"/>
  <c r="J359" i="12" s="1"/>
  <c r="I598" i="12"/>
  <c r="K598" i="12" s="1"/>
  <c r="J599" i="12" s="1"/>
  <c r="I106" i="12"/>
  <c r="K106" i="12" s="1"/>
  <c r="J107" i="12" s="1"/>
  <c r="I766" i="12"/>
  <c r="K766" i="12" s="1"/>
  <c r="J767" i="12" s="1"/>
  <c r="I238" i="12"/>
  <c r="K238" i="12" s="1"/>
  <c r="J239" i="12" s="1"/>
  <c r="I838" i="12"/>
  <c r="K838" i="12" s="1"/>
  <c r="J839" i="12" s="1"/>
  <c r="I274" i="12"/>
  <c r="K274" i="12" s="1"/>
  <c r="J275" i="12" s="1"/>
  <c r="I58" i="12"/>
  <c r="K58" i="12" s="1"/>
  <c r="J59" i="12" s="1"/>
  <c r="I502" i="12"/>
  <c r="K502" i="12" s="1"/>
  <c r="J503" i="12" s="1"/>
  <c r="I910" i="12"/>
  <c r="K910" i="12" s="1"/>
  <c r="J911" i="12" s="1"/>
  <c r="I454" i="12"/>
  <c r="K454" i="12" s="1"/>
  <c r="J455" i="12" s="1"/>
  <c r="I694" i="12"/>
  <c r="K694" i="12" s="1"/>
  <c r="J695" i="12" s="1"/>
  <c r="I202" i="12"/>
  <c r="K202" i="12" s="1"/>
  <c r="J203" i="12" s="1"/>
  <c r="I862" i="12"/>
  <c r="K862" i="12" s="1"/>
  <c r="J863" i="12" s="1"/>
  <c r="I334" i="12"/>
  <c r="K334" i="12" s="1"/>
  <c r="J335" i="12" s="1"/>
  <c r="I850" i="12"/>
  <c r="K850" i="12" s="1"/>
  <c r="J851" i="12" s="1"/>
  <c r="I550" i="12"/>
  <c r="K550" i="12" s="1"/>
  <c r="J551" i="12" s="1"/>
  <c r="I874" i="12"/>
  <c r="K874" i="12" s="1"/>
  <c r="J875" i="12" s="1"/>
  <c r="I790" i="12"/>
  <c r="K790" i="12" s="1"/>
  <c r="J791" i="12" s="1"/>
  <c r="I298" i="12"/>
  <c r="K298" i="12" s="1"/>
  <c r="J299" i="12" s="1"/>
  <c r="I946" i="12"/>
  <c r="K946" i="12" s="1"/>
  <c r="J947" i="12" s="1"/>
  <c r="I94" i="12"/>
  <c r="K94" i="12" s="1"/>
  <c r="J95" i="12" s="1"/>
  <c r="I22" i="12"/>
  <c r="K22" i="12" s="1"/>
  <c r="J23" i="12" s="1"/>
  <c r="I70" i="12"/>
  <c r="K70" i="12" s="1"/>
  <c r="J71" i="12" s="1"/>
  <c r="I682" i="12"/>
  <c r="K682" i="12" s="1"/>
  <c r="J683" i="12" s="1"/>
  <c r="I190" i="12"/>
  <c r="K190" i="12" s="1"/>
  <c r="J191" i="12" s="1"/>
  <c r="I778" i="12"/>
  <c r="K778" i="12" s="1"/>
  <c r="J779" i="12" s="1"/>
  <c r="I514" i="12"/>
  <c r="K514" i="12" s="1"/>
  <c r="J515" i="12" s="1"/>
  <c r="I262" i="12"/>
  <c r="K262" i="12" s="1"/>
  <c r="J263" i="12" s="1"/>
  <c r="I154" i="12"/>
  <c r="K154" i="12" s="1"/>
  <c r="J155" i="12" s="1"/>
  <c r="I886" i="12"/>
  <c r="K886" i="12" s="1"/>
  <c r="J887" i="12" s="1"/>
  <c r="I646" i="12"/>
  <c r="K646" i="12" s="1"/>
  <c r="J647" i="12" s="1"/>
  <c r="I826" i="12"/>
  <c r="K826" i="12" s="1"/>
  <c r="J827" i="12" s="1"/>
  <c r="I166" i="12"/>
  <c r="K166" i="12" s="1"/>
  <c r="J167" i="12" s="1"/>
  <c r="I286" i="12"/>
  <c r="K286" i="12" s="1"/>
  <c r="J287" i="12" s="1"/>
  <c r="I610" i="12"/>
  <c r="K610" i="12" s="1"/>
  <c r="J611" i="12" s="1"/>
  <c r="I526" i="12"/>
  <c r="K526" i="12" s="1"/>
  <c r="J527" i="12" s="1"/>
  <c r="I250" i="12"/>
  <c r="K250" i="12" s="1"/>
  <c r="J251" i="12" s="1"/>
  <c r="I478" i="12"/>
  <c r="K478" i="12" s="1"/>
  <c r="J479" i="12" s="1"/>
  <c r="I742" i="12"/>
  <c r="K742" i="12" s="1"/>
  <c r="J743" i="12" s="1"/>
  <c r="I178" i="12"/>
  <c r="K178" i="12" s="1"/>
  <c r="J179" i="12" s="1"/>
  <c r="I634" i="12"/>
  <c r="K634" i="12" s="1"/>
  <c r="J635" i="12" s="1"/>
  <c r="I82" i="12"/>
  <c r="K82" i="12" s="1"/>
  <c r="J83" i="12" s="1"/>
  <c r="I490" i="12"/>
  <c r="K490" i="12" s="1"/>
  <c r="J491" i="12" s="1"/>
  <c r="I370" i="12"/>
  <c r="I34" i="12"/>
  <c r="K34" i="12" s="1"/>
  <c r="J35" i="12" s="1"/>
  <c r="I418" i="12"/>
  <c r="K418" i="12" s="1"/>
  <c r="J419" i="12" s="1"/>
  <c r="I706" i="12"/>
  <c r="K706" i="12" s="1"/>
  <c r="J707" i="12" s="1"/>
  <c r="I622" i="12"/>
  <c r="K622" i="12" s="1"/>
  <c r="J623" i="12" s="1"/>
  <c r="I346" i="12"/>
  <c r="K346" i="12" s="1"/>
  <c r="J347" i="12" s="1"/>
  <c r="I574" i="12"/>
  <c r="K574" i="12" s="1"/>
  <c r="J575" i="12" s="1"/>
  <c r="I466" i="12"/>
  <c r="K466" i="12" s="1"/>
  <c r="J467" i="12" s="1"/>
  <c r="I130" i="12"/>
  <c r="K130" i="12" s="1"/>
  <c r="J131" i="12" s="1"/>
  <c r="I802" i="12"/>
  <c r="K802" i="12" s="1"/>
  <c r="J803" i="12" s="1"/>
  <c r="I382" i="12"/>
  <c r="K382" i="12" s="1"/>
  <c r="J383" i="12" s="1"/>
  <c r="I394" i="12"/>
  <c r="K394" i="12" s="1"/>
  <c r="J395" i="12" s="1"/>
  <c r="I442" i="12"/>
  <c r="I922" i="12"/>
  <c r="K922" i="12" s="1"/>
  <c r="J923" i="12" s="1"/>
  <c r="I9" i="12"/>
  <c r="V9" i="22"/>
  <c r="D123" i="24" s="1"/>
  <c r="B26" i="1"/>
  <c r="J9" i="16"/>
  <c r="F9" i="22" s="1"/>
  <c r="I9" i="11"/>
  <c r="H10" i="11" s="1"/>
  <c r="I10" i="11" s="1"/>
  <c r="K370" i="12" l="1"/>
  <c r="J371" i="12" s="1"/>
  <c r="P648" i="11"/>
  <c r="O648" i="16" s="1"/>
  <c r="P36" i="11"/>
  <c r="O36" i="16" s="1"/>
  <c r="P253" i="11"/>
  <c r="O253" i="16" s="1"/>
  <c r="K442" i="12"/>
  <c r="J443" i="12" s="1"/>
  <c r="N84" i="11"/>
  <c r="M482" i="11"/>
  <c r="I482" i="16" s="1"/>
  <c r="J483" i="11"/>
  <c r="K483" i="11" s="1"/>
  <c r="M891" i="11"/>
  <c r="I891" i="16" s="1"/>
  <c r="J892" i="11"/>
  <c r="K892" i="11" s="1"/>
  <c r="N25" i="11"/>
  <c r="N445" i="11"/>
  <c r="O445" i="11" s="1"/>
  <c r="N841" i="11"/>
  <c r="O841" i="11" s="1"/>
  <c r="M122" i="11"/>
  <c r="I122" i="16" s="1"/>
  <c r="J123" i="11"/>
  <c r="K123" i="11" s="1"/>
  <c r="J555" i="11"/>
  <c r="K555" i="11" s="1"/>
  <c r="M554" i="11"/>
  <c r="I554" i="16" s="1"/>
  <c r="N254" i="11"/>
  <c r="N108" i="11"/>
  <c r="O108" i="11" s="1"/>
  <c r="N853" i="11"/>
  <c r="O853" i="11" s="1"/>
  <c r="J99" i="11"/>
  <c r="K99" i="11" s="1"/>
  <c r="M98" i="11"/>
  <c r="I98" i="16" s="1"/>
  <c r="M758" i="11"/>
  <c r="I758" i="16" s="1"/>
  <c r="J759" i="11"/>
  <c r="K759" i="11" s="1"/>
  <c r="P264" i="11"/>
  <c r="O264" i="16" s="1"/>
  <c r="P360" i="11"/>
  <c r="O360" i="16" s="1"/>
  <c r="M831" i="11"/>
  <c r="I831" i="16" s="1"/>
  <c r="J832" i="11"/>
  <c r="K832" i="11" s="1"/>
  <c r="P96" i="11"/>
  <c r="O96" i="16" s="1"/>
  <c r="N602" i="11"/>
  <c r="P876" i="11"/>
  <c r="O876" i="16" s="1"/>
  <c r="P132" i="11"/>
  <c r="O132" i="16" s="1"/>
  <c r="N925" i="11"/>
  <c r="O925" i="11" s="1"/>
  <c r="M710" i="11"/>
  <c r="I710" i="16" s="1"/>
  <c r="J711" i="11"/>
  <c r="K711" i="11" s="1"/>
  <c r="P480" i="11"/>
  <c r="O480" i="16" s="1"/>
  <c r="N433" i="11"/>
  <c r="O433" i="11" s="1"/>
  <c r="P672" i="11"/>
  <c r="O672" i="16" s="1"/>
  <c r="N613" i="11"/>
  <c r="N565" i="11"/>
  <c r="N481" i="11"/>
  <c r="O481" i="11" s="1"/>
  <c r="M914" i="11"/>
  <c r="I914" i="16" s="1"/>
  <c r="J915" i="11"/>
  <c r="K915" i="11" s="1"/>
  <c r="P24" i="11"/>
  <c r="O24" i="16" s="1"/>
  <c r="N205" i="11"/>
  <c r="O205" i="11" s="1"/>
  <c r="M674" i="11"/>
  <c r="I674" i="16" s="1"/>
  <c r="J675" i="11"/>
  <c r="K675" i="11" s="1"/>
  <c r="M902" i="11"/>
  <c r="I902" i="16" s="1"/>
  <c r="J903" i="11"/>
  <c r="K903" i="11" s="1"/>
  <c r="J159" i="11"/>
  <c r="K159" i="11" s="1"/>
  <c r="M158" i="11"/>
  <c r="I158" i="16" s="1"/>
  <c r="N805" i="11"/>
  <c r="N698" i="11"/>
  <c r="M386" i="11"/>
  <c r="I386" i="16" s="1"/>
  <c r="J387" i="11"/>
  <c r="K387" i="11" s="1"/>
  <c r="P816" i="11"/>
  <c r="O816" i="16" s="1"/>
  <c r="P275" i="11"/>
  <c r="O275" i="16" s="1"/>
  <c r="M218" i="11"/>
  <c r="I218" i="16" s="1"/>
  <c r="J219" i="11"/>
  <c r="K219" i="11" s="1"/>
  <c r="P793" i="11"/>
  <c r="O793" i="16" s="1"/>
  <c r="M446" i="11"/>
  <c r="I446" i="16" s="1"/>
  <c r="J447" i="11"/>
  <c r="K447" i="11" s="1"/>
  <c r="N506" i="11"/>
  <c r="O506" i="11" s="1"/>
  <c r="N673" i="11"/>
  <c r="M398" i="11"/>
  <c r="I398" i="16" s="1"/>
  <c r="J399" i="11"/>
  <c r="K399" i="11" s="1"/>
  <c r="J339" i="11"/>
  <c r="K339" i="11" s="1"/>
  <c r="M338" i="11"/>
  <c r="I338" i="16" s="1"/>
  <c r="N890" i="11"/>
  <c r="O768" i="11"/>
  <c r="N768" i="11"/>
  <c r="M26" i="11"/>
  <c r="I26" i="16" s="1"/>
  <c r="J27" i="11"/>
  <c r="K27" i="11" s="1"/>
  <c r="M650" i="11"/>
  <c r="I650" i="16" s="1"/>
  <c r="J651" i="11"/>
  <c r="K651" i="11" s="1"/>
  <c r="M351" i="11"/>
  <c r="I351" i="16" s="1"/>
  <c r="J352" i="11"/>
  <c r="K352" i="11" s="1"/>
  <c r="N397" i="11"/>
  <c r="O397" i="11" s="1"/>
  <c r="O589" i="11"/>
  <c r="N589" i="11"/>
  <c r="O336" i="11"/>
  <c r="P336" i="11" s="1"/>
  <c r="O336" i="16" s="1"/>
  <c r="J39" i="11"/>
  <c r="K39" i="11" s="1"/>
  <c r="M38" i="11"/>
  <c r="I38" i="16" s="1"/>
  <c r="N337" i="11"/>
  <c r="O337" i="11" s="1"/>
  <c r="J459" i="11"/>
  <c r="K459" i="11" s="1"/>
  <c r="M458" i="11"/>
  <c r="I458" i="16" s="1"/>
  <c r="M315" i="11"/>
  <c r="I315" i="16" s="1"/>
  <c r="J316" i="11"/>
  <c r="K316" i="11" s="1"/>
  <c r="N794" i="11"/>
  <c r="O794" i="11" s="1"/>
  <c r="M134" i="11"/>
  <c r="I134" i="16" s="1"/>
  <c r="J135" i="11"/>
  <c r="K135" i="11" s="1"/>
  <c r="O552" i="11"/>
  <c r="P552" i="11" s="1"/>
  <c r="O552" i="16" s="1"/>
  <c r="N684" i="11"/>
  <c r="M866" i="11"/>
  <c r="I866" i="16" s="1"/>
  <c r="J867" i="11"/>
  <c r="K867" i="11" s="1"/>
  <c r="J663" i="11"/>
  <c r="K663" i="11" s="1"/>
  <c r="M662" i="11"/>
  <c r="I662" i="16" s="1"/>
  <c r="O144" i="11"/>
  <c r="P144" i="11" s="1"/>
  <c r="O144" i="16" s="1"/>
  <c r="N301" i="11"/>
  <c r="O301" i="11" s="1"/>
  <c r="O889" i="11"/>
  <c r="P889" i="11" s="1"/>
  <c r="O889" i="16" s="1"/>
  <c r="J531" i="11"/>
  <c r="K531" i="11" s="1"/>
  <c r="M530" i="11"/>
  <c r="I530" i="16" s="1"/>
  <c r="N121" i="11"/>
  <c r="O204" i="11"/>
  <c r="P204" i="11" s="1"/>
  <c r="O204" i="16" s="1"/>
  <c r="O697" i="11"/>
  <c r="P697" i="11" s="1"/>
  <c r="O697" i="16" s="1"/>
  <c r="M769" i="11"/>
  <c r="I769" i="16" s="1"/>
  <c r="J770" i="11"/>
  <c r="K770" i="11" s="1"/>
  <c r="M242" i="11"/>
  <c r="I242" i="16" s="1"/>
  <c r="J243" i="11"/>
  <c r="K243" i="11" s="1"/>
  <c r="M746" i="11"/>
  <c r="I746" i="16" s="1"/>
  <c r="J747" i="11"/>
  <c r="K747" i="11" s="1"/>
  <c r="P372" i="11"/>
  <c r="O372" i="16" s="1"/>
  <c r="O60" i="11"/>
  <c r="P60" i="11" s="1"/>
  <c r="O60" i="16" s="1"/>
  <c r="P120" i="11"/>
  <c r="O120" i="16" s="1"/>
  <c r="O649" i="11"/>
  <c r="N649" i="11"/>
  <c r="J591" i="11"/>
  <c r="K591" i="11" s="1"/>
  <c r="M590" i="11"/>
  <c r="I590" i="16" s="1"/>
  <c r="N37" i="11"/>
  <c r="O37" i="11" s="1"/>
  <c r="M410" i="11"/>
  <c r="I410" i="16" s="1"/>
  <c r="J411" i="11"/>
  <c r="K411" i="11" s="1"/>
  <c r="M795" i="11"/>
  <c r="I795" i="16" s="1"/>
  <c r="J796" i="11"/>
  <c r="K796" i="11" s="1"/>
  <c r="P660" i="11"/>
  <c r="O660" i="16" s="1"/>
  <c r="P829" i="11"/>
  <c r="O829" i="16" s="1"/>
  <c r="M302" i="11"/>
  <c r="I302" i="16" s="1"/>
  <c r="J303" i="11"/>
  <c r="K303" i="11" s="1"/>
  <c r="N817" i="11"/>
  <c r="N457" i="11"/>
  <c r="O457" i="11" s="1"/>
  <c r="O216" i="11"/>
  <c r="P216" i="11" s="1"/>
  <c r="O216" i="16" s="1"/>
  <c r="N314" i="11"/>
  <c r="N637" i="11"/>
  <c r="O637" i="11" s="1"/>
  <c r="N133" i="11"/>
  <c r="O133" i="11" s="1"/>
  <c r="J519" i="11"/>
  <c r="K519" i="11" s="1"/>
  <c r="M518" i="11"/>
  <c r="I518" i="16" s="1"/>
  <c r="O456" i="11"/>
  <c r="P456" i="11" s="1"/>
  <c r="O456" i="16" s="1"/>
  <c r="M194" i="11"/>
  <c r="I194" i="16" s="1"/>
  <c r="J195" i="11"/>
  <c r="K195" i="11" s="1"/>
  <c r="N865" i="11"/>
  <c r="O865" i="11" s="1"/>
  <c r="O300" i="11"/>
  <c r="P300" i="11" s="1"/>
  <c r="O300" i="16" s="1"/>
  <c r="M362" i="11"/>
  <c r="I362" i="16" s="1"/>
  <c r="J363" i="11"/>
  <c r="K363" i="11" s="1"/>
  <c r="O505" i="11"/>
  <c r="P505" i="11" s="1"/>
  <c r="O505" i="16" s="1"/>
  <c r="O720" i="11"/>
  <c r="P720" i="11" s="1"/>
  <c r="O720" i="16" s="1"/>
  <c r="O180" i="11"/>
  <c r="P180" i="11" s="1"/>
  <c r="O180" i="16" s="1"/>
  <c r="O767" i="11"/>
  <c r="P767" i="11" s="1"/>
  <c r="O767" i="16" s="1"/>
  <c r="N529" i="11"/>
  <c r="O529" i="11" s="1"/>
  <c r="M722" i="11"/>
  <c r="I722" i="16" s="1"/>
  <c r="J723" i="11"/>
  <c r="K723" i="11" s="1"/>
  <c r="O156" i="11"/>
  <c r="P156" i="11" s="1"/>
  <c r="O156" i="16" s="1"/>
  <c r="O804" i="11"/>
  <c r="P804" i="11" s="1"/>
  <c r="O804" i="16" s="1"/>
  <c r="O732" i="11"/>
  <c r="P732" i="11" s="1"/>
  <c r="O732" i="16" s="1"/>
  <c r="O912" i="11"/>
  <c r="P912" i="11" s="1"/>
  <c r="O912" i="16" s="1"/>
  <c r="O528" i="11"/>
  <c r="P528" i="11" s="1"/>
  <c r="O528" i="16" s="1"/>
  <c r="J939" i="11"/>
  <c r="K939" i="11" s="1"/>
  <c r="M938" i="11"/>
  <c r="I938" i="16" s="1"/>
  <c r="O936" i="11"/>
  <c r="P936" i="11" s="1"/>
  <c r="O936" i="16" s="1"/>
  <c r="N241" i="11"/>
  <c r="O241" i="11" s="1"/>
  <c r="O601" i="11"/>
  <c r="P601" i="11" s="1"/>
  <c r="O601" i="16" s="1"/>
  <c r="N745" i="11"/>
  <c r="O745" i="11" s="1"/>
  <c r="O408" i="11"/>
  <c r="P408" i="11" s="1"/>
  <c r="O408" i="16" s="1"/>
  <c r="O107" i="11"/>
  <c r="P107" i="11" s="1"/>
  <c r="O107" i="16" s="1"/>
  <c r="J879" i="11"/>
  <c r="K879" i="11" s="1"/>
  <c r="M878" i="11"/>
  <c r="I878" i="16" s="1"/>
  <c r="N553" i="11"/>
  <c r="N409" i="11"/>
  <c r="M842" i="11"/>
  <c r="I842" i="16" s="1"/>
  <c r="J843" i="11"/>
  <c r="K843" i="11" s="1"/>
  <c r="J615" i="11"/>
  <c r="K615" i="11" s="1"/>
  <c r="M614" i="11"/>
  <c r="I614" i="16" s="1"/>
  <c r="N350" i="11"/>
  <c r="N217" i="11"/>
  <c r="M685" i="11"/>
  <c r="I685" i="16" s="1"/>
  <c r="J686" i="11"/>
  <c r="K686" i="11" s="1"/>
  <c r="O744" i="11"/>
  <c r="P744" i="11" s="1"/>
  <c r="O744" i="16" s="1"/>
  <c r="N661" i="11"/>
  <c r="J508" i="11"/>
  <c r="K508" i="11" s="1"/>
  <c r="M507" i="11"/>
  <c r="I507" i="16" s="1"/>
  <c r="O288" i="11"/>
  <c r="P288" i="11" s="1"/>
  <c r="O288" i="16" s="1"/>
  <c r="O516" i="11"/>
  <c r="P516" i="11" s="1"/>
  <c r="O516" i="16" s="1"/>
  <c r="M818" i="11"/>
  <c r="I818" i="16" s="1"/>
  <c r="J819" i="11"/>
  <c r="K819" i="11" s="1"/>
  <c r="N276" i="11"/>
  <c r="P324" i="11"/>
  <c r="O324" i="16" s="1"/>
  <c r="J639" i="11"/>
  <c r="K639" i="11" s="1"/>
  <c r="M638" i="11"/>
  <c r="I638" i="16" s="1"/>
  <c r="J291" i="11"/>
  <c r="K291" i="11" s="1"/>
  <c r="M290" i="11"/>
  <c r="I290" i="16" s="1"/>
  <c r="N517" i="11"/>
  <c r="O313" i="11"/>
  <c r="P313" i="11" s="1"/>
  <c r="O313" i="16" s="1"/>
  <c r="N193" i="11"/>
  <c r="M266" i="11"/>
  <c r="I266" i="16" s="1"/>
  <c r="J267" i="11"/>
  <c r="K267" i="11" s="1"/>
  <c r="N361" i="11"/>
  <c r="M422" i="11"/>
  <c r="I422" i="16" s="1"/>
  <c r="J423" i="11"/>
  <c r="K423" i="11" s="1"/>
  <c r="P840" i="11"/>
  <c r="O840" i="16" s="1"/>
  <c r="P576" i="11"/>
  <c r="O576" i="16" s="1"/>
  <c r="P432" i="11"/>
  <c r="O432" i="16" s="1"/>
  <c r="O384" i="11"/>
  <c r="P384" i="11" s="1"/>
  <c r="O384" i="16" s="1"/>
  <c r="N49" i="11"/>
  <c r="M230" i="11"/>
  <c r="I230" i="16" s="1"/>
  <c r="J231" i="11"/>
  <c r="K231" i="11" s="1"/>
  <c r="N721" i="11"/>
  <c r="N577" i="11"/>
  <c r="O577" i="11" s="1"/>
  <c r="P444" i="11"/>
  <c r="O444" i="16" s="1"/>
  <c r="O491" i="11"/>
  <c r="P491" i="11" s="1"/>
  <c r="O491" i="16" s="1"/>
  <c r="O588" i="11"/>
  <c r="P588" i="11" s="1"/>
  <c r="O588" i="16" s="1"/>
  <c r="J494" i="11"/>
  <c r="K494" i="11" s="1"/>
  <c r="M493" i="11"/>
  <c r="I493" i="16" s="1"/>
  <c r="O48" i="11"/>
  <c r="P48" i="11" s="1"/>
  <c r="O48" i="16" s="1"/>
  <c r="P228" i="11"/>
  <c r="O228" i="16" s="1"/>
  <c r="O564" i="11"/>
  <c r="P564" i="11" s="1"/>
  <c r="O564" i="16" s="1"/>
  <c r="N937" i="11"/>
  <c r="N625" i="11"/>
  <c r="M734" i="11"/>
  <c r="I734" i="16" s="1"/>
  <c r="J735" i="11"/>
  <c r="K735" i="11" s="1"/>
  <c r="M146" i="11"/>
  <c r="I146" i="16" s="1"/>
  <c r="J147" i="11"/>
  <c r="K147" i="11" s="1"/>
  <c r="M62" i="11"/>
  <c r="I62" i="16" s="1"/>
  <c r="J63" i="11"/>
  <c r="K63" i="11" s="1"/>
  <c r="N541" i="11"/>
  <c r="O852" i="11"/>
  <c r="P852" i="11" s="1"/>
  <c r="O852" i="16" s="1"/>
  <c r="N877" i="11"/>
  <c r="O877" i="11" s="1"/>
  <c r="O624" i="11"/>
  <c r="P624" i="11" s="1"/>
  <c r="O624" i="16" s="1"/>
  <c r="P540" i="11"/>
  <c r="O540" i="16" s="1"/>
  <c r="N757" i="11"/>
  <c r="J207" i="11"/>
  <c r="K207" i="11" s="1"/>
  <c r="M206" i="11"/>
  <c r="I206" i="16" s="1"/>
  <c r="P192" i="11"/>
  <c r="O192" i="16" s="1"/>
  <c r="P636" i="11"/>
  <c r="O636" i="16" s="1"/>
  <c r="J86" i="11"/>
  <c r="K86" i="11" s="1"/>
  <c r="M85" i="11"/>
  <c r="I85" i="16" s="1"/>
  <c r="M470" i="11"/>
  <c r="I470" i="16" s="1"/>
  <c r="J471" i="11"/>
  <c r="K471" i="11" s="1"/>
  <c r="M277" i="11"/>
  <c r="I277" i="16" s="1"/>
  <c r="J278" i="11"/>
  <c r="K278" i="11" s="1"/>
  <c r="P683" i="11"/>
  <c r="O683" i="16" s="1"/>
  <c r="M374" i="11"/>
  <c r="I374" i="16" s="1"/>
  <c r="J375" i="11"/>
  <c r="K375" i="11" s="1"/>
  <c r="P468" i="11"/>
  <c r="O468" i="16" s="1"/>
  <c r="N289" i="11"/>
  <c r="P420" i="11"/>
  <c r="O420" i="16" s="1"/>
  <c r="P708" i="11"/>
  <c r="O708" i="16" s="1"/>
  <c r="M326" i="11"/>
  <c r="I326" i="16" s="1"/>
  <c r="J327" i="11"/>
  <c r="K327" i="11" s="1"/>
  <c r="P349" i="11"/>
  <c r="O349" i="16" s="1"/>
  <c r="N265" i="11"/>
  <c r="O421" i="11"/>
  <c r="N421" i="11"/>
  <c r="P83" i="11"/>
  <c r="O83" i="16" s="1"/>
  <c r="J51" i="11"/>
  <c r="K51" i="11" s="1"/>
  <c r="M50" i="11"/>
  <c r="I50" i="16" s="1"/>
  <c r="N229" i="11"/>
  <c r="P924" i="11"/>
  <c r="O924" i="16" s="1"/>
  <c r="J579" i="11"/>
  <c r="K579" i="11" s="1"/>
  <c r="M578" i="11"/>
  <c r="I578" i="16" s="1"/>
  <c r="M182" i="11"/>
  <c r="I182" i="16" s="1"/>
  <c r="J183" i="11"/>
  <c r="K183" i="11" s="1"/>
  <c r="P864" i="11"/>
  <c r="O864" i="16" s="1"/>
  <c r="P396" i="11"/>
  <c r="O396" i="16" s="1"/>
  <c r="N492" i="11"/>
  <c r="J951" i="11"/>
  <c r="K951" i="11" s="1"/>
  <c r="M950" i="11"/>
  <c r="I950" i="16" s="1"/>
  <c r="J75" i="11"/>
  <c r="K75" i="11" s="1"/>
  <c r="M74" i="11"/>
  <c r="I74" i="16" s="1"/>
  <c r="P948" i="11"/>
  <c r="O948" i="16" s="1"/>
  <c r="J627" i="11"/>
  <c r="K627" i="11" s="1"/>
  <c r="M626" i="11"/>
  <c r="I626" i="16" s="1"/>
  <c r="O733" i="11"/>
  <c r="N733" i="11"/>
  <c r="N145" i="11"/>
  <c r="O145" i="11" s="1"/>
  <c r="N61" i="11"/>
  <c r="J543" i="11"/>
  <c r="K543" i="11" s="1"/>
  <c r="M542" i="11"/>
  <c r="I542" i="16" s="1"/>
  <c r="N169" i="11"/>
  <c r="O169" i="11" s="1"/>
  <c r="M782" i="11"/>
  <c r="I782" i="16" s="1"/>
  <c r="J783" i="11"/>
  <c r="K783" i="11" s="1"/>
  <c r="P168" i="11"/>
  <c r="O168" i="16" s="1"/>
  <c r="N830" i="11"/>
  <c r="N709" i="11"/>
  <c r="O709" i="11" s="1"/>
  <c r="P72" i="11"/>
  <c r="O72" i="16" s="1"/>
  <c r="L10" i="11"/>
  <c r="H11" i="11"/>
  <c r="I11" i="11" s="1"/>
  <c r="N469" i="11"/>
  <c r="O469" i="11" s="1"/>
  <c r="M255" i="11"/>
  <c r="I255" i="16" s="1"/>
  <c r="J256" i="11"/>
  <c r="K256" i="11" s="1"/>
  <c r="J110" i="11"/>
  <c r="K110" i="11" s="1"/>
  <c r="M109" i="11"/>
  <c r="I109" i="16" s="1"/>
  <c r="M854" i="11"/>
  <c r="I854" i="16" s="1"/>
  <c r="J855" i="11"/>
  <c r="K855" i="11" s="1"/>
  <c r="N97" i="11"/>
  <c r="O97" i="11" s="1"/>
  <c r="N373" i="11"/>
  <c r="N325" i="11"/>
  <c r="J604" i="11"/>
  <c r="K604" i="11" s="1"/>
  <c r="M603" i="11"/>
  <c r="I603" i="16" s="1"/>
  <c r="M926" i="11"/>
  <c r="I926" i="16" s="1"/>
  <c r="J927" i="11"/>
  <c r="K927" i="11" s="1"/>
  <c r="P240" i="11"/>
  <c r="O240" i="16" s="1"/>
  <c r="M434" i="11"/>
  <c r="I434" i="16" s="1"/>
  <c r="J435" i="11"/>
  <c r="K435" i="11" s="1"/>
  <c r="P900" i="11"/>
  <c r="O900" i="16" s="1"/>
  <c r="M566" i="11"/>
  <c r="I566" i="16" s="1"/>
  <c r="J567" i="11"/>
  <c r="K567" i="11" s="1"/>
  <c r="N181" i="11"/>
  <c r="O181" i="11" s="1"/>
  <c r="N913" i="11"/>
  <c r="N949" i="11"/>
  <c r="N73" i="11"/>
  <c r="O73" i="11" s="1"/>
  <c r="N901" i="11"/>
  <c r="P612" i="11"/>
  <c r="O612" i="16" s="1"/>
  <c r="N157" i="11"/>
  <c r="M806" i="11"/>
  <c r="I806" i="16" s="1"/>
  <c r="J807" i="11"/>
  <c r="K807" i="11" s="1"/>
  <c r="M699" i="11"/>
  <c r="I699" i="16" s="1"/>
  <c r="J700" i="11"/>
  <c r="K700" i="11" s="1"/>
  <c r="P780" i="11"/>
  <c r="O780" i="16" s="1"/>
  <c r="N385" i="11"/>
  <c r="J171" i="11"/>
  <c r="K171" i="11" s="1"/>
  <c r="M170" i="11"/>
  <c r="I170" i="16" s="1"/>
  <c r="N781" i="11"/>
  <c r="O781" i="11" s="1"/>
  <c r="O756" i="11"/>
  <c r="P756" i="11" s="1"/>
  <c r="O756" i="16" s="1"/>
  <c r="I563" i="12"/>
  <c r="K563" i="12" s="1"/>
  <c r="J564" i="12" s="1"/>
  <c r="I671" i="12"/>
  <c r="K671" i="12" s="1"/>
  <c r="J672" i="12" s="1"/>
  <c r="I947" i="12"/>
  <c r="K947" i="12" s="1"/>
  <c r="J948" i="12" s="1"/>
  <c r="I383" i="12"/>
  <c r="K383" i="12" s="1"/>
  <c r="J384" i="12" s="1"/>
  <c r="I911" i="12"/>
  <c r="K911" i="12" s="1"/>
  <c r="J912" i="12" s="1"/>
  <c r="I503" i="12"/>
  <c r="K503" i="12" s="1"/>
  <c r="J504" i="12" s="1"/>
  <c r="I263" i="12"/>
  <c r="K263" i="12" s="1"/>
  <c r="J264" i="12" s="1"/>
  <c r="I119" i="12"/>
  <c r="K119" i="12" s="1"/>
  <c r="J120" i="12" s="1"/>
  <c r="I551" i="12"/>
  <c r="K551" i="12" s="1"/>
  <c r="J552" i="12" s="1"/>
  <c r="I623" i="12"/>
  <c r="K623" i="12" s="1"/>
  <c r="J624" i="12" s="1"/>
  <c r="I755" i="12"/>
  <c r="K755" i="12" s="1"/>
  <c r="J756" i="12" s="1"/>
  <c r="I695" i="12"/>
  <c r="K695" i="12" s="1"/>
  <c r="J696" i="12" s="1"/>
  <c r="I71" i="12"/>
  <c r="K71" i="12" s="1"/>
  <c r="J72" i="12" s="1"/>
  <c r="I863" i="12"/>
  <c r="I707" i="12"/>
  <c r="K707" i="12" s="1"/>
  <c r="J708" i="12" s="1"/>
  <c r="I923" i="12"/>
  <c r="K923" i="12" s="1"/>
  <c r="J924" i="12" s="1"/>
  <c r="I371" i="12"/>
  <c r="I875" i="12"/>
  <c r="K875" i="12" s="1"/>
  <c r="J876" i="12" s="1"/>
  <c r="I11" i="12"/>
  <c r="I731" i="12"/>
  <c r="K731" i="12" s="1"/>
  <c r="J732" i="12" s="1"/>
  <c r="I419" i="12"/>
  <c r="K419" i="12" s="1"/>
  <c r="J420" i="12" s="1"/>
  <c r="I935" i="12"/>
  <c r="K935" i="12" s="1"/>
  <c r="J936" i="12" s="1"/>
  <c r="I347" i="12"/>
  <c r="K347" i="12" s="1"/>
  <c r="J348" i="12" s="1"/>
  <c r="I395" i="12"/>
  <c r="K395" i="12" s="1"/>
  <c r="J396" i="12" s="1"/>
  <c r="I587" i="12"/>
  <c r="K587" i="12" s="1"/>
  <c r="J588" i="12" s="1"/>
  <c r="I479" i="12"/>
  <c r="K479" i="12" s="1"/>
  <c r="J480" i="12" s="1"/>
  <c r="I887" i="12"/>
  <c r="K887" i="12" s="1"/>
  <c r="J888" i="12" s="1"/>
  <c r="I179" i="12"/>
  <c r="K179" i="12" s="1"/>
  <c r="J180" i="12" s="1"/>
  <c r="I191" i="12"/>
  <c r="K191" i="12" s="1"/>
  <c r="J192" i="12" s="1"/>
  <c r="I47" i="12"/>
  <c r="K47" i="12" s="1"/>
  <c r="J48" i="12" s="1"/>
  <c r="I527" i="12"/>
  <c r="K527" i="12" s="1"/>
  <c r="J528" i="12" s="1"/>
  <c r="I167" i="12"/>
  <c r="K167" i="12" s="1"/>
  <c r="J168" i="12" s="1"/>
  <c r="I299" i="12"/>
  <c r="K299" i="12" s="1"/>
  <c r="J300" i="12" s="1"/>
  <c r="I899" i="12"/>
  <c r="K899" i="12" s="1"/>
  <c r="J900" i="12" s="1"/>
  <c r="I407" i="12"/>
  <c r="K407" i="12" s="1"/>
  <c r="J408" i="12" s="1"/>
  <c r="I59" i="12"/>
  <c r="K59" i="12" s="1"/>
  <c r="J60" i="12" s="1"/>
  <c r="I95" i="12"/>
  <c r="K95" i="12" s="1"/>
  <c r="J96" i="12" s="1"/>
  <c r="I359" i="12"/>
  <c r="K359" i="12" s="1"/>
  <c r="J360" i="12" s="1"/>
  <c r="I659" i="12"/>
  <c r="K659" i="12" s="1"/>
  <c r="J660" i="12" s="1"/>
  <c r="I851" i="12"/>
  <c r="K851" i="12" s="1"/>
  <c r="J852" i="12" s="1"/>
  <c r="I767" i="12"/>
  <c r="K767" i="12" s="1"/>
  <c r="J768" i="12" s="1"/>
  <c r="I215" i="12"/>
  <c r="K215" i="12" s="1"/>
  <c r="J216" i="12" s="1"/>
  <c r="I827" i="12"/>
  <c r="K827" i="12" s="1"/>
  <c r="J828" i="12" s="1"/>
  <c r="I779" i="12"/>
  <c r="K779" i="12" s="1"/>
  <c r="J780" i="12" s="1"/>
  <c r="I635" i="12"/>
  <c r="K635" i="12" s="1"/>
  <c r="J636" i="12" s="1"/>
  <c r="I227" i="12"/>
  <c r="K227" i="12" s="1"/>
  <c r="J228" i="12" s="1"/>
  <c r="I647" i="12"/>
  <c r="K647" i="12" s="1"/>
  <c r="J648" i="12" s="1"/>
  <c r="I155" i="12"/>
  <c r="K155" i="12" s="1"/>
  <c r="J156" i="12" s="1"/>
  <c r="I719" i="12"/>
  <c r="K719" i="12" s="1"/>
  <c r="J720" i="12" s="1"/>
  <c r="I539" i="12"/>
  <c r="K539" i="12" s="1"/>
  <c r="J540" i="12" s="1"/>
  <c r="I143" i="12"/>
  <c r="K143" i="12" s="1"/>
  <c r="J144" i="12" s="1"/>
  <c r="I575" i="12"/>
  <c r="K575" i="12" s="1"/>
  <c r="J576" i="12" s="1"/>
  <c r="I107" i="12"/>
  <c r="K107" i="12" s="1"/>
  <c r="J108" i="12" s="1"/>
  <c r="I311" i="12"/>
  <c r="K311" i="12" s="1"/>
  <c r="J312" i="12" s="1"/>
  <c r="I791" i="12"/>
  <c r="K791" i="12" s="1"/>
  <c r="J792" i="12" s="1"/>
  <c r="I83" i="12"/>
  <c r="K83" i="12" s="1"/>
  <c r="J84" i="12" s="1"/>
  <c r="I203" i="12"/>
  <c r="K203" i="12" s="1"/>
  <c r="J204" i="12" s="1"/>
  <c r="I599" i="12"/>
  <c r="K599" i="12" s="1"/>
  <c r="J600" i="12" s="1"/>
  <c r="I815" i="12"/>
  <c r="K815" i="12" s="1"/>
  <c r="J816" i="12" s="1"/>
  <c r="I335" i="12"/>
  <c r="K335" i="12" s="1"/>
  <c r="J336" i="12" s="1"/>
  <c r="I323" i="12"/>
  <c r="K323" i="12" s="1"/>
  <c r="J324" i="12" s="1"/>
  <c r="I743" i="12"/>
  <c r="K743" i="12" s="1"/>
  <c r="J744" i="12" s="1"/>
  <c r="I251" i="12"/>
  <c r="K251" i="12" s="1"/>
  <c r="J252" i="12" s="1"/>
  <c r="I611" i="12"/>
  <c r="K611" i="12" s="1"/>
  <c r="J612" i="12" s="1"/>
  <c r="I491" i="12"/>
  <c r="K491" i="12" s="1"/>
  <c r="J492" i="12" s="1"/>
  <c r="I803" i="12"/>
  <c r="K803" i="12" s="1"/>
  <c r="J804" i="12" s="1"/>
  <c r="I467" i="12"/>
  <c r="K467" i="12" s="1"/>
  <c r="J468" i="12" s="1"/>
  <c r="I431" i="12"/>
  <c r="K431" i="12" s="1"/>
  <c r="J432" i="12" s="1"/>
  <c r="I35" i="12"/>
  <c r="K35" i="12" s="1"/>
  <c r="J36" i="12" s="1"/>
  <c r="I515" i="12"/>
  <c r="K515" i="12" s="1"/>
  <c r="J516" i="12" s="1"/>
  <c r="I443" i="12"/>
  <c r="I683" i="12"/>
  <c r="K683" i="12" s="1"/>
  <c r="J684" i="12" s="1"/>
  <c r="I239" i="12"/>
  <c r="K239" i="12" s="1"/>
  <c r="J240" i="12" s="1"/>
  <c r="I131" i="12"/>
  <c r="K131" i="12" s="1"/>
  <c r="J132" i="12" s="1"/>
  <c r="I275" i="12"/>
  <c r="K275" i="12" s="1"/>
  <c r="J276" i="12" s="1"/>
  <c r="I23" i="12"/>
  <c r="K23" i="12" s="1"/>
  <c r="J24" i="12" s="1"/>
  <c r="I287" i="12"/>
  <c r="K287" i="12" s="1"/>
  <c r="J288" i="12" s="1"/>
  <c r="I455" i="12"/>
  <c r="K455" i="12" s="1"/>
  <c r="J456" i="12" s="1"/>
  <c r="I839" i="12"/>
  <c r="K839" i="12" s="1"/>
  <c r="J840" i="12" s="1"/>
  <c r="B27" i="1"/>
  <c r="K9" i="12"/>
  <c r="J10" i="12" s="1"/>
  <c r="K10" i="12" s="1"/>
  <c r="J11" i="12" s="1"/>
  <c r="L9" i="11"/>
  <c r="K371" i="12" l="1"/>
  <c r="J372" i="12" s="1"/>
  <c r="K11" i="12"/>
  <c r="J12" i="12" s="1"/>
  <c r="K443" i="12"/>
  <c r="J444" i="12" s="1"/>
  <c r="O553" i="11"/>
  <c r="P553" i="11" s="1"/>
  <c r="O553" i="16" s="1"/>
  <c r="P637" i="11"/>
  <c r="O637" i="16" s="1"/>
  <c r="P589" i="11"/>
  <c r="O589" i="16" s="1"/>
  <c r="K863" i="12"/>
  <c r="J864" i="12" s="1"/>
  <c r="P181" i="11"/>
  <c r="O181" i="16" s="1"/>
  <c r="O890" i="11"/>
  <c r="P890" i="11" s="1"/>
  <c r="O890" i="16" s="1"/>
  <c r="P925" i="11"/>
  <c r="O925" i="16" s="1"/>
  <c r="N170" i="11"/>
  <c r="N806" i="11"/>
  <c r="O566" i="11"/>
  <c r="N566" i="11"/>
  <c r="J605" i="11"/>
  <c r="K605" i="11" s="1"/>
  <c r="M604" i="11"/>
  <c r="I604" i="16" s="1"/>
  <c r="N854" i="11"/>
  <c r="P733" i="11"/>
  <c r="O733" i="16" s="1"/>
  <c r="J952" i="11"/>
  <c r="K952" i="11" s="1"/>
  <c r="M951" i="11"/>
  <c r="I951" i="16" s="1"/>
  <c r="O578" i="11"/>
  <c r="N578" i="11"/>
  <c r="P421" i="11"/>
  <c r="O421" i="16" s="1"/>
  <c r="N277" i="11"/>
  <c r="O277" i="11" s="1"/>
  <c r="P877" i="11"/>
  <c r="O877" i="16" s="1"/>
  <c r="N146" i="11"/>
  <c r="O146" i="11" s="1"/>
  <c r="O266" i="11"/>
  <c r="N266" i="11"/>
  <c r="N638" i="11"/>
  <c r="N507" i="11"/>
  <c r="O507" i="11" s="1"/>
  <c r="N842" i="11"/>
  <c r="P865" i="11"/>
  <c r="O865" i="16" s="1"/>
  <c r="P133" i="11"/>
  <c r="O133" i="16" s="1"/>
  <c r="N302" i="11"/>
  <c r="M867" i="11"/>
  <c r="I867" i="16" s="1"/>
  <c r="J868" i="11"/>
  <c r="K868" i="11" s="1"/>
  <c r="P794" i="11"/>
  <c r="O794" i="16" s="1"/>
  <c r="P768" i="11"/>
  <c r="O768" i="16" s="1"/>
  <c r="N338" i="11"/>
  <c r="J448" i="11"/>
  <c r="K448" i="11" s="1"/>
  <c r="M447" i="11"/>
  <c r="I447" i="16" s="1"/>
  <c r="O386" i="11"/>
  <c r="N386" i="11"/>
  <c r="N902" i="11"/>
  <c r="P481" i="11"/>
  <c r="O481" i="16" s="1"/>
  <c r="M759" i="11"/>
  <c r="I759" i="16" s="1"/>
  <c r="J760" i="11"/>
  <c r="K760" i="11" s="1"/>
  <c r="P108" i="11"/>
  <c r="O108" i="16" s="1"/>
  <c r="P841" i="11"/>
  <c r="O841" i="16" s="1"/>
  <c r="J893" i="11"/>
  <c r="K893" i="11" s="1"/>
  <c r="M892" i="11"/>
  <c r="I892" i="16" s="1"/>
  <c r="J172" i="11"/>
  <c r="K172" i="11" s="1"/>
  <c r="M171" i="11"/>
  <c r="I171" i="16" s="1"/>
  <c r="N109" i="11"/>
  <c r="O109" i="11" s="1"/>
  <c r="N542" i="11"/>
  <c r="M579" i="11"/>
  <c r="I579" i="16" s="1"/>
  <c r="J580" i="11"/>
  <c r="K580" i="11" s="1"/>
  <c r="M471" i="11"/>
  <c r="I471" i="16" s="1"/>
  <c r="J472" i="11"/>
  <c r="K472" i="11" s="1"/>
  <c r="N206" i="11"/>
  <c r="O206" i="11" s="1"/>
  <c r="M735" i="11"/>
  <c r="I735" i="16" s="1"/>
  <c r="J736" i="11"/>
  <c r="K736" i="11" s="1"/>
  <c r="P193" i="11"/>
  <c r="O193" i="16" s="1"/>
  <c r="J640" i="11"/>
  <c r="K640" i="11" s="1"/>
  <c r="M639" i="11"/>
  <c r="I639" i="16" s="1"/>
  <c r="J509" i="11"/>
  <c r="K509" i="11" s="1"/>
  <c r="M508" i="11"/>
  <c r="I508" i="16" s="1"/>
  <c r="N938" i="11"/>
  <c r="N590" i="11"/>
  <c r="J771" i="11"/>
  <c r="K771" i="11" s="1"/>
  <c r="M770" i="11"/>
  <c r="I770" i="16" s="1"/>
  <c r="N866" i="11"/>
  <c r="M352" i="11"/>
  <c r="I352" i="16" s="1"/>
  <c r="J353" i="11"/>
  <c r="K353" i="11" s="1"/>
  <c r="M339" i="11"/>
  <c r="I339" i="16" s="1"/>
  <c r="J340" i="11"/>
  <c r="K340" i="11" s="1"/>
  <c r="N446" i="11"/>
  <c r="M675" i="11"/>
  <c r="I675" i="16" s="1"/>
  <c r="J676" i="11"/>
  <c r="K676" i="11" s="1"/>
  <c r="N758" i="11"/>
  <c r="O758" i="11" s="1"/>
  <c r="N891" i="11"/>
  <c r="O157" i="11"/>
  <c r="P157" i="11" s="1"/>
  <c r="O157" i="16" s="1"/>
  <c r="O949" i="11"/>
  <c r="P949" i="11" s="1"/>
  <c r="O949" i="16" s="1"/>
  <c r="M435" i="11"/>
  <c r="I435" i="16" s="1"/>
  <c r="J436" i="11"/>
  <c r="K436" i="11" s="1"/>
  <c r="O325" i="11"/>
  <c r="P325" i="11" s="1"/>
  <c r="O325" i="16" s="1"/>
  <c r="J111" i="11"/>
  <c r="K111" i="11" s="1"/>
  <c r="M110" i="11"/>
  <c r="I110" i="16" s="1"/>
  <c r="O830" i="11"/>
  <c r="P830" i="11" s="1"/>
  <c r="O830" i="16" s="1"/>
  <c r="M543" i="11"/>
  <c r="I543" i="16" s="1"/>
  <c r="J544" i="11"/>
  <c r="K544" i="11" s="1"/>
  <c r="N626" i="11"/>
  <c r="O626" i="11" s="1"/>
  <c r="P265" i="11"/>
  <c r="O265" i="16" s="1"/>
  <c r="O289" i="11"/>
  <c r="P289" i="11" s="1"/>
  <c r="O289" i="16" s="1"/>
  <c r="N470" i="11"/>
  <c r="O470" i="11" s="1"/>
  <c r="M207" i="11"/>
  <c r="I207" i="16" s="1"/>
  <c r="J208" i="11"/>
  <c r="K208" i="11" s="1"/>
  <c r="N734" i="11"/>
  <c r="N493" i="11"/>
  <c r="O493" i="11" s="1"/>
  <c r="O721" i="11"/>
  <c r="P721" i="11" s="1"/>
  <c r="O721" i="16" s="1"/>
  <c r="O193" i="11"/>
  <c r="O217" i="11"/>
  <c r="P217" i="11" s="1"/>
  <c r="O217" i="16" s="1"/>
  <c r="O409" i="11"/>
  <c r="P409" i="11" s="1"/>
  <c r="O409" i="16" s="1"/>
  <c r="J940" i="11"/>
  <c r="K940" i="11" s="1"/>
  <c r="M939" i="11"/>
  <c r="I939" i="16" s="1"/>
  <c r="M195" i="11"/>
  <c r="I195" i="16" s="1"/>
  <c r="J196" i="11"/>
  <c r="K196" i="11" s="1"/>
  <c r="O817" i="11"/>
  <c r="P817" i="11" s="1"/>
  <c r="O817" i="16" s="1"/>
  <c r="J592" i="11"/>
  <c r="K592" i="11" s="1"/>
  <c r="M591" i="11"/>
  <c r="I591" i="16" s="1"/>
  <c r="M747" i="11"/>
  <c r="I747" i="16" s="1"/>
  <c r="J748" i="11"/>
  <c r="K748" i="11" s="1"/>
  <c r="O769" i="11"/>
  <c r="N769" i="11"/>
  <c r="O121" i="11"/>
  <c r="P121" i="11" s="1"/>
  <c r="O121" i="16" s="1"/>
  <c r="M316" i="11"/>
  <c r="I316" i="16" s="1"/>
  <c r="J317" i="11"/>
  <c r="K317" i="11" s="1"/>
  <c r="N38" i="11"/>
  <c r="N351" i="11"/>
  <c r="O351" i="11" s="1"/>
  <c r="M399" i="11"/>
  <c r="I399" i="16" s="1"/>
  <c r="J400" i="11"/>
  <c r="K400" i="11" s="1"/>
  <c r="O698" i="11"/>
  <c r="P698" i="11" s="1"/>
  <c r="O698" i="16" s="1"/>
  <c r="N674" i="11"/>
  <c r="M711" i="11"/>
  <c r="I711" i="16" s="1"/>
  <c r="J712" i="11"/>
  <c r="K712" i="11" s="1"/>
  <c r="O602" i="11"/>
  <c r="P602" i="11" s="1"/>
  <c r="O602" i="16" s="1"/>
  <c r="N98" i="11"/>
  <c r="O98" i="11" s="1"/>
  <c r="M483" i="11"/>
  <c r="I483" i="16" s="1"/>
  <c r="J484" i="11"/>
  <c r="K484" i="11" s="1"/>
  <c r="O385" i="11"/>
  <c r="P385" i="11" s="1"/>
  <c r="O385" i="16" s="1"/>
  <c r="N434" i="11"/>
  <c r="J257" i="11"/>
  <c r="K257" i="11" s="1"/>
  <c r="M256" i="11"/>
  <c r="I256" i="16" s="1"/>
  <c r="J628" i="11"/>
  <c r="K628" i="11" s="1"/>
  <c r="M627" i="11"/>
  <c r="I627" i="16" s="1"/>
  <c r="O492" i="11"/>
  <c r="P492" i="11" s="1"/>
  <c r="O492" i="16" s="1"/>
  <c r="O265" i="11"/>
  <c r="M494" i="11"/>
  <c r="I494" i="16" s="1"/>
  <c r="J495" i="11"/>
  <c r="K495" i="11" s="1"/>
  <c r="M231" i="11"/>
  <c r="I231" i="16" s="1"/>
  <c r="J232" i="11"/>
  <c r="K232" i="11" s="1"/>
  <c r="M423" i="11"/>
  <c r="I423" i="16" s="1"/>
  <c r="J424" i="11"/>
  <c r="K424" i="11" s="1"/>
  <c r="P745" i="11"/>
  <c r="O745" i="16" s="1"/>
  <c r="N194" i="11"/>
  <c r="O194" i="11" s="1"/>
  <c r="M796" i="11"/>
  <c r="I796" i="16" s="1"/>
  <c r="J797" i="11"/>
  <c r="K797" i="11" s="1"/>
  <c r="P649" i="11"/>
  <c r="O649" i="16" s="1"/>
  <c r="N746" i="11"/>
  <c r="O530" i="11"/>
  <c r="N530" i="11"/>
  <c r="O684" i="11"/>
  <c r="P684" i="11" s="1"/>
  <c r="O684" i="16" s="1"/>
  <c r="N315" i="11"/>
  <c r="M39" i="11"/>
  <c r="I39" i="16" s="1"/>
  <c r="J40" i="11"/>
  <c r="K40" i="11" s="1"/>
  <c r="M651" i="11"/>
  <c r="I651" i="16" s="1"/>
  <c r="J652" i="11"/>
  <c r="K652" i="11" s="1"/>
  <c r="O398" i="11"/>
  <c r="N398" i="11"/>
  <c r="J220" i="11"/>
  <c r="K220" i="11" s="1"/>
  <c r="M219" i="11"/>
  <c r="I219" i="16" s="1"/>
  <c r="P205" i="11"/>
  <c r="O205" i="16" s="1"/>
  <c r="O565" i="11"/>
  <c r="P565" i="11" s="1"/>
  <c r="O565" i="16" s="1"/>
  <c r="N710" i="11"/>
  <c r="O710" i="11" s="1"/>
  <c r="J100" i="11"/>
  <c r="K100" i="11" s="1"/>
  <c r="M99" i="11"/>
  <c r="I99" i="16" s="1"/>
  <c r="O254" i="11"/>
  <c r="P254" i="11" s="1"/>
  <c r="O254" i="16" s="1"/>
  <c r="P445" i="11"/>
  <c r="O445" i="16" s="1"/>
  <c r="N482" i="11"/>
  <c r="P901" i="11"/>
  <c r="O901" i="16" s="1"/>
  <c r="O913" i="11"/>
  <c r="P913" i="11" s="1"/>
  <c r="O913" i="16" s="1"/>
  <c r="O373" i="11"/>
  <c r="P373" i="11" s="1"/>
  <c r="O373" i="16" s="1"/>
  <c r="N255" i="11"/>
  <c r="H12" i="11"/>
  <c r="I12" i="11" s="1"/>
  <c r="L11" i="11"/>
  <c r="O61" i="11"/>
  <c r="P61" i="11" s="1"/>
  <c r="O61" i="16" s="1"/>
  <c r="O229" i="11"/>
  <c r="P229" i="11" s="1"/>
  <c r="O229" i="16" s="1"/>
  <c r="M375" i="11"/>
  <c r="I375" i="16" s="1"/>
  <c r="J376" i="11"/>
  <c r="K376" i="11" s="1"/>
  <c r="O541" i="11"/>
  <c r="P541" i="11" s="1"/>
  <c r="O541" i="16" s="1"/>
  <c r="O625" i="11"/>
  <c r="P625" i="11" s="1"/>
  <c r="O625" i="16" s="1"/>
  <c r="N230" i="11"/>
  <c r="N422" i="11"/>
  <c r="O422" i="11" s="1"/>
  <c r="O661" i="11"/>
  <c r="P661" i="11" s="1"/>
  <c r="O661" i="16" s="1"/>
  <c r="O350" i="11"/>
  <c r="P350" i="11" s="1"/>
  <c r="O350" i="16" s="1"/>
  <c r="M723" i="11"/>
  <c r="I723" i="16" s="1"/>
  <c r="J724" i="11"/>
  <c r="K724" i="11" s="1"/>
  <c r="N795" i="11"/>
  <c r="O795" i="11" s="1"/>
  <c r="J532" i="11"/>
  <c r="K532" i="11" s="1"/>
  <c r="M531" i="11"/>
  <c r="I531" i="16" s="1"/>
  <c r="N650" i="11"/>
  <c r="N218" i="11"/>
  <c r="O218" i="11" s="1"/>
  <c r="O805" i="11"/>
  <c r="P805" i="11" s="1"/>
  <c r="O805" i="16" s="1"/>
  <c r="M832" i="11"/>
  <c r="I832" i="16" s="1"/>
  <c r="J833" i="11"/>
  <c r="K833" i="11" s="1"/>
  <c r="N554" i="11"/>
  <c r="M700" i="11"/>
  <c r="I700" i="16" s="1"/>
  <c r="J701" i="11"/>
  <c r="K701" i="11" s="1"/>
  <c r="O901" i="11"/>
  <c r="J928" i="11"/>
  <c r="K928" i="11" s="1"/>
  <c r="M927" i="11"/>
  <c r="I927" i="16" s="1"/>
  <c r="P97" i="11"/>
  <c r="O97" i="16" s="1"/>
  <c r="M783" i="11"/>
  <c r="I783" i="16" s="1"/>
  <c r="J784" i="11"/>
  <c r="K784" i="11" s="1"/>
  <c r="P145" i="11"/>
  <c r="O145" i="16" s="1"/>
  <c r="N74" i="11"/>
  <c r="N50" i="11"/>
  <c r="O50" i="11" s="1"/>
  <c r="M327" i="11"/>
  <c r="I327" i="16" s="1"/>
  <c r="J328" i="11"/>
  <c r="K328" i="11" s="1"/>
  <c r="N374" i="11"/>
  <c r="O374" i="11" s="1"/>
  <c r="N85" i="11"/>
  <c r="O757" i="11"/>
  <c r="P757" i="11" s="1"/>
  <c r="O757" i="16" s="1"/>
  <c r="M63" i="11"/>
  <c r="I63" i="16" s="1"/>
  <c r="J64" i="11"/>
  <c r="K64" i="11" s="1"/>
  <c r="O517" i="11"/>
  <c r="P517" i="11" s="1"/>
  <c r="O517" i="16" s="1"/>
  <c r="O276" i="11"/>
  <c r="P276" i="11" s="1"/>
  <c r="O276" i="16" s="1"/>
  <c r="N614" i="11"/>
  <c r="N722" i="11"/>
  <c r="M363" i="11"/>
  <c r="I363" i="16" s="1"/>
  <c r="J364" i="11"/>
  <c r="K364" i="11" s="1"/>
  <c r="O314" i="11"/>
  <c r="P314" i="11" s="1"/>
  <c r="O314" i="16" s="1"/>
  <c r="M411" i="11"/>
  <c r="I411" i="16" s="1"/>
  <c r="J412" i="11"/>
  <c r="K412" i="11" s="1"/>
  <c r="M243" i="11"/>
  <c r="I243" i="16" s="1"/>
  <c r="J244" i="11"/>
  <c r="K244" i="11" s="1"/>
  <c r="N662" i="11"/>
  <c r="O662" i="11" s="1"/>
  <c r="N458" i="11"/>
  <c r="J28" i="11"/>
  <c r="K28" i="11" s="1"/>
  <c r="M27" i="11"/>
  <c r="I27" i="16" s="1"/>
  <c r="O673" i="11"/>
  <c r="P673" i="11" s="1"/>
  <c r="O673" i="16" s="1"/>
  <c r="O158" i="11"/>
  <c r="N158" i="11"/>
  <c r="O613" i="11"/>
  <c r="P613" i="11" s="1"/>
  <c r="O613" i="16" s="1"/>
  <c r="N831" i="11"/>
  <c r="P853" i="11"/>
  <c r="O853" i="16" s="1"/>
  <c r="J556" i="11"/>
  <c r="K556" i="11" s="1"/>
  <c r="M555" i="11"/>
  <c r="I555" i="16" s="1"/>
  <c r="P781" i="11"/>
  <c r="O781" i="16" s="1"/>
  <c r="O699" i="11"/>
  <c r="N699" i="11"/>
  <c r="P73" i="11"/>
  <c r="O73" i="16" s="1"/>
  <c r="N926" i="11"/>
  <c r="P469" i="11"/>
  <c r="O469" i="16" s="1"/>
  <c r="N782" i="11"/>
  <c r="J76" i="11"/>
  <c r="K76" i="11" s="1"/>
  <c r="M75" i="11"/>
  <c r="I75" i="16" s="1"/>
  <c r="M183" i="11"/>
  <c r="I183" i="16" s="1"/>
  <c r="J184" i="11"/>
  <c r="K184" i="11" s="1"/>
  <c r="M51" i="11"/>
  <c r="I51" i="16" s="1"/>
  <c r="J52" i="11"/>
  <c r="K52" i="11" s="1"/>
  <c r="N326" i="11"/>
  <c r="M86" i="11"/>
  <c r="I86" i="16" s="1"/>
  <c r="J87" i="11"/>
  <c r="K87" i="11" s="1"/>
  <c r="N62" i="11"/>
  <c r="O937" i="11"/>
  <c r="P937" i="11" s="1"/>
  <c r="O937" i="16" s="1"/>
  <c r="O49" i="11"/>
  <c r="P49" i="11" s="1"/>
  <c r="O49" i="16" s="1"/>
  <c r="O361" i="11"/>
  <c r="P361" i="11" s="1"/>
  <c r="O361" i="16" s="1"/>
  <c r="N290" i="11"/>
  <c r="O290" i="11" s="1"/>
  <c r="M819" i="11"/>
  <c r="I819" i="16" s="1"/>
  <c r="J820" i="11"/>
  <c r="K820" i="11" s="1"/>
  <c r="J687" i="11"/>
  <c r="K687" i="11" s="1"/>
  <c r="M686" i="11"/>
  <c r="I686" i="16" s="1"/>
  <c r="M615" i="11"/>
  <c r="I615" i="16" s="1"/>
  <c r="J616" i="11"/>
  <c r="K616" i="11" s="1"/>
  <c r="N878" i="11"/>
  <c r="O878" i="11" s="1"/>
  <c r="P241" i="11"/>
  <c r="O241" i="16" s="1"/>
  <c r="P529" i="11"/>
  <c r="O529" i="16" s="1"/>
  <c r="N362" i="11"/>
  <c r="O362" i="11" s="1"/>
  <c r="N518" i="11"/>
  <c r="N410" i="11"/>
  <c r="O410" i="11" s="1"/>
  <c r="N242" i="11"/>
  <c r="O242" i="11" s="1"/>
  <c r="J664" i="11"/>
  <c r="K664" i="11" s="1"/>
  <c r="M663" i="11"/>
  <c r="I663" i="16" s="1"/>
  <c r="M135" i="11"/>
  <c r="I135" i="16" s="1"/>
  <c r="J136" i="11"/>
  <c r="K136" i="11" s="1"/>
  <c r="M459" i="11"/>
  <c r="I459" i="16" s="1"/>
  <c r="J460" i="11"/>
  <c r="K460" i="11" s="1"/>
  <c r="N26" i="11"/>
  <c r="O26" i="11" s="1"/>
  <c r="P506" i="11"/>
  <c r="O506" i="16" s="1"/>
  <c r="J160" i="11"/>
  <c r="K160" i="11" s="1"/>
  <c r="M159" i="11"/>
  <c r="I159" i="16" s="1"/>
  <c r="J916" i="11"/>
  <c r="K916" i="11" s="1"/>
  <c r="M915" i="11"/>
  <c r="I915" i="16" s="1"/>
  <c r="M123" i="11"/>
  <c r="I123" i="16" s="1"/>
  <c r="J124" i="11"/>
  <c r="K124" i="11" s="1"/>
  <c r="O84" i="11"/>
  <c r="P84" i="11" s="1"/>
  <c r="O84" i="16" s="1"/>
  <c r="M807" i="11"/>
  <c r="I807" i="16" s="1"/>
  <c r="J808" i="11"/>
  <c r="K808" i="11" s="1"/>
  <c r="J568" i="11"/>
  <c r="K568" i="11" s="1"/>
  <c r="M567" i="11"/>
  <c r="I567" i="16" s="1"/>
  <c r="N603" i="11"/>
  <c r="O603" i="11" s="1"/>
  <c r="J856" i="11"/>
  <c r="K856" i="11" s="1"/>
  <c r="M855" i="11"/>
  <c r="I855" i="16" s="1"/>
  <c r="P709" i="11"/>
  <c r="O709" i="16" s="1"/>
  <c r="P169" i="11"/>
  <c r="O169" i="16" s="1"/>
  <c r="N950" i="11"/>
  <c r="N182" i="11"/>
  <c r="M278" i="11"/>
  <c r="I278" i="16" s="1"/>
  <c r="J279" i="11"/>
  <c r="K279" i="11" s="1"/>
  <c r="J148" i="11"/>
  <c r="K148" i="11" s="1"/>
  <c r="M147" i="11"/>
  <c r="I147" i="16" s="1"/>
  <c r="P577" i="11"/>
  <c r="O577" i="16" s="1"/>
  <c r="M267" i="11"/>
  <c r="I267" i="16" s="1"/>
  <c r="J268" i="11"/>
  <c r="K268" i="11" s="1"/>
  <c r="J292" i="11"/>
  <c r="K292" i="11" s="1"/>
  <c r="M291" i="11"/>
  <c r="I291" i="16" s="1"/>
  <c r="N818" i="11"/>
  <c r="N685" i="11"/>
  <c r="J844" i="11"/>
  <c r="K844" i="11" s="1"/>
  <c r="M843" i="11"/>
  <c r="I843" i="16" s="1"/>
  <c r="M879" i="11"/>
  <c r="I879" i="16" s="1"/>
  <c r="J880" i="11"/>
  <c r="K880" i="11" s="1"/>
  <c r="J520" i="11"/>
  <c r="K520" i="11" s="1"/>
  <c r="M519" i="11"/>
  <c r="I519" i="16" s="1"/>
  <c r="P457" i="11"/>
  <c r="O457" i="16" s="1"/>
  <c r="M303" i="11"/>
  <c r="I303" i="16" s="1"/>
  <c r="J304" i="11"/>
  <c r="K304" i="11" s="1"/>
  <c r="P37" i="11"/>
  <c r="O37" i="16" s="1"/>
  <c r="P301" i="11"/>
  <c r="O301" i="16" s="1"/>
  <c r="O134" i="11"/>
  <c r="N134" i="11"/>
  <c r="P337" i="11"/>
  <c r="O337" i="16" s="1"/>
  <c r="P397" i="11"/>
  <c r="O397" i="16" s="1"/>
  <c r="J388" i="11"/>
  <c r="K388" i="11" s="1"/>
  <c r="M387" i="11"/>
  <c r="I387" i="16" s="1"/>
  <c r="J904" i="11"/>
  <c r="K904" i="11" s="1"/>
  <c r="M903" i="11"/>
  <c r="I903" i="16" s="1"/>
  <c r="O914" i="11"/>
  <c r="N914" i="11"/>
  <c r="P433" i="11"/>
  <c r="O433" i="16" s="1"/>
  <c r="N122" i="11"/>
  <c r="O25" i="11"/>
  <c r="P25" i="11" s="1"/>
  <c r="O25" i="16" s="1"/>
  <c r="I840" i="12"/>
  <c r="K840" i="12" s="1"/>
  <c r="J841" i="12" s="1"/>
  <c r="I444" i="12"/>
  <c r="I456" i="12"/>
  <c r="K456" i="12" s="1"/>
  <c r="J457" i="12" s="1"/>
  <c r="I24" i="12"/>
  <c r="K24" i="12" s="1"/>
  <c r="J25" i="12" s="1"/>
  <c r="K25" i="12" s="1"/>
  <c r="J26" i="12" s="1"/>
  <c r="I264" i="12"/>
  <c r="K264" i="12" s="1"/>
  <c r="J265" i="12" s="1"/>
  <c r="I660" i="12"/>
  <c r="K660" i="12" s="1"/>
  <c r="J661" i="12" s="1"/>
  <c r="I624" i="12"/>
  <c r="K624" i="12" s="1"/>
  <c r="J625" i="12" s="1"/>
  <c r="I204" i="12"/>
  <c r="K204" i="12" s="1"/>
  <c r="J205" i="12" s="1"/>
  <c r="I888" i="12"/>
  <c r="K888" i="12" s="1"/>
  <c r="J889" i="12" s="1"/>
  <c r="I757" i="12"/>
  <c r="B28" i="1"/>
  <c r="I205" i="12" s="1"/>
  <c r="I109" i="12"/>
  <c r="I468" i="12"/>
  <c r="K468" i="12" s="1"/>
  <c r="J469" i="12" s="1"/>
  <c r="I253" i="12"/>
  <c r="I25" i="12"/>
  <c r="I516" i="12"/>
  <c r="K516" i="12" s="1"/>
  <c r="J517" i="12" s="1"/>
  <c r="I193" i="12"/>
  <c r="I937" i="12"/>
  <c r="I648" i="12"/>
  <c r="K648" i="12" s="1"/>
  <c r="J649" i="12" s="1"/>
  <c r="I372" i="12"/>
  <c r="K372" i="12" s="1"/>
  <c r="J373" i="12" s="1"/>
  <c r="K373" i="12" s="1"/>
  <c r="J374" i="12" s="1"/>
  <c r="I385" i="12"/>
  <c r="I181" i="12"/>
  <c r="I156" i="12"/>
  <c r="K156" i="12" s="1"/>
  <c r="J157" i="12" s="1"/>
  <c r="I540" i="12"/>
  <c r="K540" i="12" s="1"/>
  <c r="J541" i="12" s="1"/>
  <c r="I36" i="12"/>
  <c r="K36" i="12" s="1"/>
  <c r="J37" i="12" s="1"/>
  <c r="I577" i="12"/>
  <c r="I912" i="12"/>
  <c r="K912" i="12" s="1"/>
  <c r="J913" i="12" s="1"/>
  <c r="I349" i="12"/>
  <c r="I529" i="12"/>
  <c r="I84" i="12"/>
  <c r="K84" i="12" s="1"/>
  <c r="J85" i="12" s="1"/>
  <c r="I685" i="12"/>
  <c r="I445" i="12"/>
  <c r="I553" i="12"/>
  <c r="I565" i="12"/>
  <c r="I324" i="12"/>
  <c r="K324" i="12" s="1"/>
  <c r="J325" i="12" s="1"/>
  <c r="I876" i="12"/>
  <c r="K876" i="12" s="1"/>
  <c r="J877" i="12" s="1"/>
  <c r="I288" i="12"/>
  <c r="K288" i="12" s="1"/>
  <c r="J289" i="12" s="1"/>
  <c r="I720" i="12"/>
  <c r="K720" i="12" s="1"/>
  <c r="J721" i="12" s="1"/>
  <c r="I925" i="12"/>
  <c r="I864" i="12"/>
  <c r="I229" i="12"/>
  <c r="I793" i="12"/>
  <c r="I396" i="12"/>
  <c r="K396" i="12" s="1"/>
  <c r="J397" i="12" s="1"/>
  <c r="I625" i="12"/>
  <c r="I61" i="12"/>
  <c r="I780" i="12"/>
  <c r="K780" i="12" s="1"/>
  <c r="J781" i="12" s="1"/>
  <c r="I913" i="12"/>
  <c r="I589" i="12"/>
  <c r="I612" i="12"/>
  <c r="K612" i="12" s="1"/>
  <c r="J613" i="12" s="1"/>
  <c r="I804" i="12"/>
  <c r="K804" i="12" s="1"/>
  <c r="J805" i="12" s="1"/>
  <c r="I564" i="12"/>
  <c r="K564" i="12" s="1"/>
  <c r="J565" i="12" s="1"/>
  <c r="I889" i="12"/>
  <c r="I828" i="12"/>
  <c r="K828" i="12" s="1"/>
  <c r="J829" i="12" s="1"/>
  <c r="K829" i="12" s="1"/>
  <c r="J830" i="12" s="1"/>
  <c r="I49" i="12"/>
  <c r="I276" i="12"/>
  <c r="K276" i="12" s="1"/>
  <c r="J277" i="12" s="1"/>
  <c r="I48" i="12"/>
  <c r="K48" i="12" s="1"/>
  <c r="J49" i="12" s="1"/>
  <c r="I313" i="12"/>
  <c r="I169" i="12"/>
  <c r="I469" i="12"/>
  <c r="I673" i="12"/>
  <c r="I528" i="12"/>
  <c r="K528" i="12" s="1"/>
  <c r="J529" i="12" s="1"/>
  <c r="K529" i="12" s="1"/>
  <c r="J530" i="12" s="1"/>
  <c r="I228" i="12"/>
  <c r="K228" i="12" s="1"/>
  <c r="J229" i="12" s="1"/>
  <c r="K229" i="12" s="1"/>
  <c r="J230" i="12" s="1"/>
  <c r="I97" i="12"/>
  <c r="I96" i="12"/>
  <c r="K96" i="12" s="1"/>
  <c r="J97" i="12" s="1"/>
  <c r="I85" i="12"/>
  <c r="I217" i="12"/>
  <c r="I829" i="12"/>
  <c r="I649" i="12"/>
  <c r="I240" i="12"/>
  <c r="K240" i="12" s="1"/>
  <c r="J241" i="12" s="1"/>
  <c r="I144" i="12"/>
  <c r="K144" i="12" s="1"/>
  <c r="J145" i="12" s="1"/>
  <c r="I300" i="12"/>
  <c r="K300" i="12" s="1"/>
  <c r="J301" i="12" s="1"/>
  <c r="I325" i="12"/>
  <c r="I756" i="12"/>
  <c r="K756" i="12" s="1"/>
  <c r="J757" i="12" s="1"/>
  <c r="I360" i="12"/>
  <c r="K360" i="12" s="1"/>
  <c r="J361" i="12" s="1"/>
  <c r="I289" i="12"/>
  <c r="I408" i="12"/>
  <c r="K408" i="12" s="1"/>
  <c r="J409" i="12" s="1"/>
  <c r="K409" i="12" s="1"/>
  <c r="J410" i="12" s="1"/>
  <c r="I216" i="12"/>
  <c r="K216" i="12" s="1"/>
  <c r="J217" i="12" s="1"/>
  <c r="K217" i="12" s="1"/>
  <c r="J218" i="12" s="1"/>
  <c r="I852" i="12"/>
  <c r="K852" i="12" s="1"/>
  <c r="J853" i="12" s="1"/>
  <c r="I397" i="12"/>
  <c r="I180" i="12"/>
  <c r="K180" i="12" s="1"/>
  <c r="J181" i="12" s="1"/>
  <c r="K181" i="12" s="1"/>
  <c r="J182" i="12" s="1"/>
  <c r="I192" i="12"/>
  <c r="K192" i="12" s="1"/>
  <c r="J193" i="12" s="1"/>
  <c r="K193" i="12" s="1"/>
  <c r="J194" i="12" s="1"/>
  <c r="I744" i="12"/>
  <c r="K744" i="12" s="1"/>
  <c r="J745" i="12" s="1"/>
  <c r="I145" i="12"/>
  <c r="I637" i="12"/>
  <c r="I108" i="12"/>
  <c r="K108" i="12" s="1"/>
  <c r="J109" i="12" s="1"/>
  <c r="K109" i="12" s="1"/>
  <c r="J110" i="12" s="1"/>
  <c r="I504" i="12"/>
  <c r="K504" i="12" s="1"/>
  <c r="J505" i="12" s="1"/>
  <c r="I133" i="12"/>
  <c r="I120" i="12"/>
  <c r="K120" i="12" s="1"/>
  <c r="J121" i="12" s="1"/>
  <c r="I600" i="12"/>
  <c r="K600" i="12" s="1"/>
  <c r="J601" i="12" s="1"/>
  <c r="I792" i="12"/>
  <c r="K792" i="12" s="1"/>
  <c r="J793" i="12" s="1"/>
  <c r="K793" i="12" s="1"/>
  <c r="J794" i="12" s="1"/>
  <c r="I697" i="12"/>
  <c r="I877" i="12"/>
  <c r="I948" i="12"/>
  <c r="K948" i="12" s="1"/>
  <c r="J949" i="12" s="1"/>
  <c r="I480" i="12"/>
  <c r="K480" i="12" s="1"/>
  <c r="J481" i="12" s="1"/>
  <c r="I421" i="12"/>
  <c r="I768" i="12"/>
  <c r="K768" i="12" s="1"/>
  <c r="J769" i="12" s="1"/>
  <c r="I420" i="12"/>
  <c r="K420" i="12" s="1"/>
  <c r="J421" i="12" s="1"/>
  <c r="K421" i="12" s="1"/>
  <c r="J422" i="12" s="1"/>
  <c r="I348" i="12"/>
  <c r="K348" i="12" s="1"/>
  <c r="J349" i="12" s="1"/>
  <c r="K349" i="12" s="1"/>
  <c r="J350" i="12" s="1"/>
  <c r="I732" i="12"/>
  <c r="K732" i="12" s="1"/>
  <c r="J733" i="12" s="1"/>
  <c r="I900" i="12"/>
  <c r="K900" i="12" s="1"/>
  <c r="J901" i="12" s="1"/>
  <c r="K901" i="12" s="1"/>
  <c r="J902" i="12" s="1"/>
  <c r="I708" i="12"/>
  <c r="K708" i="12" s="1"/>
  <c r="J709" i="12" s="1"/>
  <c r="K709" i="12" s="1"/>
  <c r="J710" i="12" s="1"/>
  <c r="I433" i="12"/>
  <c r="I505" i="12"/>
  <c r="I373" i="12"/>
  <c r="I37" i="12"/>
  <c r="I277" i="12"/>
  <c r="I865" i="12"/>
  <c r="I936" i="12"/>
  <c r="K936" i="12" s="1"/>
  <c r="J937" i="12" s="1"/>
  <c r="K937" i="12" s="1"/>
  <c r="J938" i="12" s="1"/>
  <c r="I517" i="12"/>
  <c r="I432" i="12"/>
  <c r="K432" i="12" s="1"/>
  <c r="J433" i="12" s="1"/>
  <c r="K433" i="12" s="1"/>
  <c r="J434" i="12" s="1"/>
  <c r="I636" i="12"/>
  <c r="K636" i="12" s="1"/>
  <c r="J637" i="12" s="1"/>
  <c r="I337" i="12"/>
  <c r="I613" i="12"/>
  <c r="I841" i="12"/>
  <c r="I817" i="12"/>
  <c r="I541" i="12"/>
  <c r="I696" i="12"/>
  <c r="K696" i="12" s="1"/>
  <c r="J697" i="12" s="1"/>
  <c r="K697" i="12" s="1"/>
  <c r="J698" i="12" s="1"/>
  <c r="I781" i="12"/>
  <c r="I336" i="12"/>
  <c r="K336" i="12" s="1"/>
  <c r="J337" i="12" s="1"/>
  <c r="K337" i="12" s="1"/>
  <c r="J338" i="12" s="1"/>
  <c r="I481" i="12"/>
  <c r="I901" i="12"/>
  <c r="I312" i="12"/>
  <c r="K312" i="12" s="1"/>
  <c r="J313" i="12" s="1"/>
  <c r="K313" i="12" s="1"/>
  <c r="J314" i="12" s="1"/>
  <c r="I672" i="12"/>
  <c r="K672" i="12" s="1"/>
  <c r="J673" i="12" s="1"/>
  <c r="I168" i="12"/>
  <c r="K168" i="12" s="1"/>
  <c r="J169" i="12" s="1"/>
  <c r="K169" i="12" s="1"/>
  <c r="J170" i="12" s="1"/>
  <c r="I552" i="12"/>
  <c r="K552" i="12" s="1"/>
  <c r="J553" i="12" s="1"/>
  <c r="K553" i="12" s="1"/>
  <c r="J554" i="12" s="1"/>
  <c r="I816" i="12"/>
  <c r="K816" i="12" s="1"/>
  <c r="J817" i="12" s="1"/>
  <c r="K817" i="12" s="1"/>
  <c r="J818" i="12" s="1"/>
  <c r="I588" i="12"/>
  <c r="K588" i="12" s="1"/>
  <c r="J589" i="12" s="1"/>
  <c r="K589" i="12" s="1"/>
  <c r="J590" i="12" s="1"/>
  <c r="I13" i="12"/>
  <c r="I60" i="12"/>
  <c r="K60" i="12" s="1"/>
  <c r="J61" i="12" s="1"/>
  <c r="K61" i="12" s="1"/>
  <c r="J62" i="12" s="1"/>
  <c r="I301" i="12"/>
  <c r="I265" i="12"/>
  <c r="I684" i="12"/>
  <c r="K684" i="12" s="1"/>
  <c r="J685" i="12" s="1"/>
  <c r="K685" i="12" s="1"/>
  <c r="J686" i="12" s="1"/>
  <c r="I721" i="12"/>
  <c r="I492" i="12"/>
  <c r="K492" i="12" s="1"/>
  <c r="J493" i="12" s="1"/>
  <c r="I252" i="12"/>
  <c r="K252" i="12" s="1"/>
  <c r="J253" i="12" s="1"/>
  <c r="K253" i="12" s="1"/>
  <c r="J254" i="12" s="1"/>
  <c r="I601" i="12"/>
  <c r="I576" i="12"/>
  <c r="K576" i="12" s="1"/>
  <c r="J577" i="12" s="1"/>
  <c r="K577" i="12" s="1"/>
  <c r="J578" i="12" s="1"/>
  <c r="I361" i="12"/>
  <c r="I121" i="12"/>
  <c r="I241" i="12"/>
  <c r="I384" i="12"/>
  <c r="K384" i="12" s="1"/>
  <c r="J385" i="12" s="1"/>
  <c r="K385" i="12" s="1"/>
  <c r="J386" i="12" s="1"/>
  <c r="I409" i="12"/>
  <c r="I73" i="12"/>
  <c r="I157" i="12"/>
  <c r="I924" i="12"/>
  <c r="I12" i="12"/>
  <c r="K12" i="12" s="1"/>
  <c r="J13" i="12" s="1"/>
  <c r="K13" i="12" s="1"/>
  <c r="J14" i="12" s="1"/>
  <c r="I132" i="12"/>
  <c r="K132" i="12" s="1"/>
  <c r="J133" i="12" s="1"/>
  <c r="K133" i="12" s="1"/>
  <c r="J134" i="12" s="1"/>
  <c r="I72" i="12"/>
  <c r="K72" i="12" s="1"/>
  <c r="J73" i="12" s="1"/>
  <c r="K73" i="12" s="1"/>
  <c r="J74" i="12" s="1"/>
  <c r="I733" i="12"/>
  <c r="I457" i="12"/>
  <c r="I709" i="12"/>
  <c r="I9" i="22"/>
  <c r="K241" i="12" l="1"/>
  <c r="J242" i="12" s="1"/>
  <c r="K289" i="12"/>
  <c r="J290" i="12" s="1"/>
  <c r="K469" i="12"/>
  <c r="J470" i="12" s="1"/>
  <c r="K265" i="12"/>
  <c r="J266" i="12" s="1"/>
  <c r="K877" i="12"/>
  <c r="J878" i="12" s="1"/>
  <c r="K673" i="12"/>
  <c r="J674" i="12" s="1"/>
  <c r="K733" i="12"/>
  <c r="J734" i="12" s="1"/>
  <c r="K565" i="12"/>
  <c r="J566" i="12" s="1"/>
  <c r="K397" i="12"/>
  <c r="J398" i="12" s="1"/>
  <c r="K325" i="12"/>
  <c r="J326" i="12" s="1"/>
  <c r="K913" i="12"/>
  <c r="J914" i="12" s="1"/>
  <c r="K649" i="12"/>
  <c r="J650" i="12" s="1"/>
  <c r="K457" i="12"/>
  <c r="J458" i="12" s="1"/>
  <c r="K361" i="12"/>
  <c r="J362" i="12" s="1"/>
  <c r="K601" i="12"/>
  <c r="J602" i="12" s="1"/>
  <c r="K757" i="12"/>
  <c r="J758" i="12" s="1"/>
  <c r="K613" i="12"/>
  <c r="J614" i="12" s="1"/>
  <c r="K37" i="12"/>
  <c r="J38" i="12" s="1"/>
  <c r="K841" i="12"/>
  <c r="J842" i="12" s="1"/>
  <c r="K121" i="12"/>
  <c r="J122" i="12" s="1"/>
  <c r="K97" i="12"/>
  <c r="J98" i="12" s="1"/>
  <c r="K49" i="12"/>
  <c r="J50" i="12" s="1"/>
  <c r="K517" i="12"/>
  <c r="J518" i="12" s="1"/>
  <c r="K205" i="12"/>
  <c r="J206" i="12" s="1"/>
  <c r="K637" i="12"/>
  <c r="J638" i="12" s="1"/>
  <c r="K301" i="12"/>
  <c r="J302" i="12" s="1"/>
  <c r="K277" i="12"/>
  <c r="J278" i="12" s="1"/>
  <c r="K157" i="12"/>
  <c r="J158" i="12" s="1"/>
  <c r="K625" i="12"/>
  <c r="J626" i="12" s="1"/>
  <c r="K481" i="12"/>
  <c r="J482" i="12" s="1"/>
  <c r="K505" i="12"/>
  <c r="J506" i="12" s="1"/>
  <c r="K145" i="12"/>
  <c r="J146" i="12" s="1"/>
  <c r="K781" i="12"/>
  <c r="J782" i="12" s="1"/>
  <c r="K721" i="12"/>
  <c r="J722" i="12" s="1"/>
  <c r="K85" i="12"/>
  <c r="J86" i="12" s="1"/>
  <c r="P277" i="11"/>
  <c r="O277" i="16" s="1"/>
  <c r="K864" i="12"/>
  <c r="J865" i="12" s="1"/>
  <c r="K865" i="12" s="1"/>
  <c r="J866" i="12" s="1"/>
  <c r="K889" i="12"/>
  <c r="J890" i="12" s="1"/>
  <c r="P266" i="11"/>
  <c r="O266" i="16" s="1"/>
  <c r="P578" i="11"/>
  <c r="O578" i="16" s="1"/>
  <c r="P566" i="11"/>
  <c r="O566" i="16" s="1"/>
  <c r="F17" i="24"/>
  <c r="H17" i="24" s="1"/>
  <c r="K541" i="12"/>
  <c r="J542" i="12" s="1"/>
  <c r="P146" i="11"/>
  <c r="O146" i="16" s="1"/>
  <c r="K444" i="12"/>
  <c r="J445" i="12" s="1"/>
  <c r="K445" i="12" s="1"/>
  <c r="J446" i="12" s="1"/>
  <c r="P603" i="11"/>
  <c r="O603" i="16" s="1"/>
  <c r="K924" i="12"/>
  <c r="J925" i="12" s="1"/>
  <c r="K925" i="12" s="1"/>
  <c r="J926" i="12" s="1"/>
  <c r="J881" i="11"/>
  <c r="K881" i="11" s="1"/>
  <c r="M880" i="11"/>
  <c r="I880" i="16" s="1"/>
  <c r="N291" i="11"/>
  <c r="N278" i="11"/>
  <c r="N855" i="11"/>
  <c r="J161" i="11"/>
  <c r="K161" i="11" s="1"/>
  <c r="M160" i="11"/>
  <c r="I160" i="16" s="1"/>
  <c r="N663" i="11"/>
  <c r="P362" i="11"/>
  <c r="O362" i="16" s="1"/>
  <c r="N686" i="11"/>
  <c r="O686" i="11" s="1"/>
  <c r="N51" i="11"/>
  <c r="P158" i="11"/>
  <c r="O158" i="16" s="1"/>
  <c r="P662" i="11"/>
  <c r="O662" i="16" s="1"/>
  <c r="N363" i="11"/>
  <c r="O363" i="11" s="1"/>
  <c r="P374" i="11"/>
  <c r="O374" i="16" s="1"/>
  <c r="N700" i="11"/>
  <c r="O700" i="11" s="1"/>
  <c r="P218" i="11"/>
  <c r="O218" i="16" s="1"/>
  <c r="P422" i="11"/>
  <c r="O422" i="16" s="1"/>
  <c r="O375" i="11"/>
  <c r="N375" i="11"/>
  <c r="P710" i="11"/>
  <c r="O710" i="16" s="1"/>
  <c r="P530" i="11"/>
  <c r="O530" i="16" s="1"/>
  <c r="M495" i="11"/>
  <c r="I495" i="16" s="1"/>
  <c r="J496" i="11"/>
  <c r="K496" i="11" s="1"/>
  <c r="J629" i="11"/>
  <c r="K629" i="11" s="1"/>
  <c r="M628" i="11"/>
  <c r="I628" i="16" s="1"/>
  <c r="O711" i="11"/>
  <c r="N711" i="11"/>
  <c r="P769" i="11"/>
  <c r="O769" i="16" s="1"/>
  <c r="N195" i="11"/>
  <c r="O195" i="11" s="1"/>
  <c r="P493" i="11"/>
  <c r="O493" i="16" s="1"/>
  <c r="P470" i="11"/>
  <c r="O470" i="16" s="1"/>
  <c r="N543" i="11"/>
  <c r="M676" i="11"/>
  <c r="I676" i="16" s="1"/>
  <c r="J677" i="11"/>
  <c r="K677" i="11" s="1"/>
  <c r="N352" i="11"/>
  <c r="O352" i="11" s="1"/>
  <c r="J641" i="11"/>
  <c r="K641" i="11" s="1"/>
  <c r="M640" i="11"/>
  <c r="I640" i="16" s="1"/>
  <c r="N471" i="11"/>
  <c r="P109" i="11"/>
  <c r="O109" i="16" s="1"/>
  <c r="J894" i="11"/>
  <c r="K894" i="11" s="1"/>
  <c r="M893" i="11"/>
  <c r="I893" i="16" s="1"/>
  <c r="P386" i="11"/>
  <c r="O386" i="16" s="1"/>
  <c r="M868" i="11"/>
  <c r="I868" i="16" s="1"/>
  <c r="J869" i="11"/>
  <c r="K869" i="11" s="1"/>
  <c r="P507" i="11"/>
  <c r="O507" i="16" s="1"/>
  <c r="J953" i="11"/>
  <c r="K953" i="11" s="1"/>
  <c r="M952" i="11"/>
  <c r="I952" i="16" s="1"/>
  <c r="N903" i="11"/>
  <c r="N879" i="11"/>
  <c r="M292" i="11"/>
  <c r="I292" i="16" s="1"/>
  <c r="J293" i="11"/>
  <c r="K293" i="11" s="1"/>
  <c r="M856" i="11"/>
  <c r="I856" i="16" s="1"/>
  <c r="J857" i="11"/>
  <c r="K857" i="11" s="1"/>
  <c r="J665" i="11"/>
  <c r="K665" i="11" s="1"/>
  <c r="M664" i="11"/>
  <c r="I664" i="16" s="1"/>
  <c r="J688" i="11"/>
  <c r="K688" i="11" s="1"/>
  <c r="M687" i="11"/>
  <c r="I687" i="16" s="1"/>
  <c r="M184" i="11"/>
  <c r="I184" i="16" s="1"/>
  <c r="J185" i="11"/>
  <c r="K185" i="11" s="1"/>
  <c r="M784" i="11"/>
  <c r="I784" i="16" s="1"/>
  <c r="J785" i="11"/>
  <c r="K785" i="11" s="1"/>
  <c r="M652" i="11"/>
  <c r="I652" i="16" s="1"/>
  <c r="J653" i="11"/>
  <c r="K653" i="11" s="1"/>
  <c r="N494" i="11"/>
  <c r="O494" i="11" s="1"/>
  <c r="M484" i="11"/>
  <c r="I484" i="16" s="1"/>
  <c r="J485" i="11"/>
  <c r="K485" i="11" s="1"/>
  <c r="N939" i="11"/>
  <c r="N675" i="11"/>
  <c r="O675" i="11" s="1"/>
  <c r="N867" i="11"/>
  <c r="J905" i="11"/>
  <c r="K905" i="11" s="1"/>
  <c r="M904" i="11"/>
  <c r="I904" i="16" s="1"/>
  <c r="N843" i="11"/>
  <c r="O843" i="11" s="1"/>
  <c r="M268" i="11"/>
  <c r="I268" i="16" s="1"/>
  <c r="J269" i="11"/>
  <c r="K269" i="11" s="1"/>
  <c r="O182" i="11"/>
  <c r="P182" i="11" s="1"/>
  <c r="O182" i="16" s="1"/>
  <c r="P26" i="11"/>
  <c r="O26" i="16" s="1"/>
  <c r="P242" i="11"/>
  <c r="O242" i="16" s="1"/>
  <c r="M820" i="11"/>
  <c r="I820" i="16" s="1"/>
  <c r="J821" i="11"/>
  <c r="K821" i="11" s="1"/>
  <c r="O62" i="11"/>
  <c r="P62" i="11" s="1"/>
  <c r="O62" i="16" s="1"/>
  <c r="N183" i="11"/>
  <c r="O926" i="11"/>
  <c r="P926" i="11" s="1"/>
  <c r="O926" i="16" s="1"/>
  <c r="N555" i="11"/>
  <c r="J245" i="11"/>
  <c r="K245" i="11" s="1"/>
  <c r="M244" i="11"/>
  <c r="I244" i="16" s="1"/>
  <c r="O722" i="11"/>
  <c r="P722" i="11" s="1"/>
  <c r="O722" i="16" s="1"/>
  <c r="M64" i="11"/>
  <c r="I64" i="16" s="1"/>
  <c r="J65" i="11"/>
  <c r="K65" i="11" s="1"/>
  <c r="M328" i="11"/>
  <c r="I328" i="16" s="1"/>
  <c r="J329" i="11"/>
  <c r="K329" i="11" s="1"/>
  <c r="N783" i="11"/>
  <c r="O783" i="11" s="1"/>
  <c r="J725" i="11"/>
  <c r="K725" i="11" s="1"/>
  <c r="M724" i="11"/>
  <c r="I724" i="16" s="1"/>
  <c r="N651" i="11"/>
  <c r="N256" i="11"/>
  <c r="O256" i="11" s="1"/>
  <c r="N483" i="11"/>
  <c r="O38" i="11"/>
  <c r="P38" i="11" s="1"/>
  <c r="O38" i="16" s="1"/>
  <c r="M748" i="11"/>
  <c r="I748" i="16" s="1"/>
  <c r="J749" i="11"/>
  <c r="K749" i="11" s="1"/>
  <c r="J941" i="11"/>
  <c r="K941" i="11" s="1"/>
  <c r="M940" i="11"/>
  <c r="I940" i="16" s="1"/>
  <c r="N110" i="11"/>
  <c r="O866" i="11"/>
  <c r="P866" i="11" s="1"/>
  <c r="O866" i="16" s="1"/>
  <c r="O938" i="11"/>
  <c r="P938" i="11" s="1"/>
  <c r="O938" i="16" s="1"/>
  <c r="J581" i="11"/>
  <c r="K581" i="11" s="1"/>
  <c r="M580" i="11"/>
  <c r="I580" i="16" s="1"/>
  <c r="N447" i="11"/>
  <c r="O806" i="11"/>
  <c r="P806" i="11" s="1"/>
  <c r="O806" i="16" s="1"/>
  <c r="N387" i="11"/>
  <c r="O387" i="11" s="1"/>
  <c r="M304" i="11"/>
  <c r="I304" i="16" s="1"/>
  <c r="J305" i="11"/>
  <c r="K305" i="11" s="1"/>
  <c r="M844" i="11"/>
  <c r="I844" i="16" s="1"/>
  <c r="J845" i="11"/>
  <c r="K845" i="11" s="1"/>
  <c r="N267" i="11"/>
  <c r="J125" i="11"/>
  <c r="K125" i="11" s="1"/>
  <c r="M124" i="11"/>
  <c r="I124" i="16" s="1"/>
  <c r="N819" i="11"/>
  <c r="O819" i="11" s="1"/>
  <c r="M87" i="11"/>
  <c r="I87" i="16" s="1"/>
  <c r="J88" i="11"/>
  <c r="K88" i="11" s="1"/>
  <c r="N75" i="11"/>
  <c r="M556" i="11"/>
  <c r="I556" i="16" s="1"/>
  <c r="J557" i="11"/>
  <c r="K557" i="11" s="1"/>
  <c r="N27" i="11"/>
  <c r="N243" i="11"/>
  <c r="O63" i="11"/>
  <c r="N63" i="11"/>
  <c r="O327" i="11"/>
  <c r="N327" i="11"/>
  <c r="O554" i="11"/>
  <c r="P554" i="11" s="1"/>
  <c r="O554" i="16" s="1"/>
  <c r="N723" i="11"/>
  <c r="O723" i="11" s="1"/>
  <c r="O230" i="11"/>
  <c r="P230" i="11" s="1"/>
  <c r="O230" i="16" s="1"/>
  <c r="O482" i="11"/>
  <c r="P482" i="11" s="1"/>
  <c r="O482" i="16" s="1"/>
  <c r="J41" i="11"/>
  <c r="K41" i="11" s="1"/>
  <c r="M40" i="11"/>
  <c r="I40" i="16" s="1"/>
  <c r="O746" i="11"/>
  <c r="P746" i="11" s="1"/>
  <c r="O746" i="16" s="1"/>
  <c r="M257" i="11"/>
  <c r="I257" i="16" s="1"/>
  <c r="J258" i="11"/>
  <c r="K258" i="11" s="1"/>
  <c r="O674" i="11"/>
  <c r="P674" i="11" s="1"/>
  <c r="O674" i="16" s="1"/>
  <c r="M317" i="11"/>
  <c r="I317" i="16" s="1"/>
  <c r="J318" i="11"/>
  <c r="K318" i="11" s="1"/>
  <c r="N747" i="11"/>
  <c r="O747" i="11" s="1"/>
  <c r="J112" i="11"/>
  <c r="K112" i="11" s="1"/>
  <c r="M111" i="11"/>
  <c r="I111" i="16" s="1"/>
  <c r="O891" i="11"/>
  <c r="P891" i="11" s="1"/>
  <c r="O891" i="16" s="1"/>
  <c r="M736" i="11"/>
  <c r="I736" i="16" s="1"/>
  <c r="J737" i="11"/>
  <c r="K737" i="11" s="1"/>
  <c r="N579" i="11"/>
  <c r="M760" i="11"/>
  <c r="I760" i="16" s="1"/>
  <c r="J761" i="11"/>
  <c r="K761" i="11" s="1"/>
  <c r="M448" i="11"/>
  <c r="I448" i="16" s="1"/>
  <c r="J449" i="11"/>
  <c r="K449" i="11" s="1"/>
  <c r="O302" i="11"/>
  <c r="P302" i="11" s="1"/>
  <c r="O302" i="16" s="1"/>
  <c r="O638" i="11"/>
  <c r="P638" i="11" s="1"/>
  <c r="O638" i="16" s="1"/>
  <c r="M388" i="11"/>
  <c r="I388" i="16" s="1"/>
  <c r="J389" i="11"/>
  <c r="K389" i="11" s="1"/>
  <c r="N303" i="11"/>
  <c r="O303" i="11" s="1"/>
  <c r="N567" i="11"/>
  <c r="N123" i="11"/>
  <c r="M460" i="11"/>
  <c r="I460" i="16" s="1"/>
  <c r="J461" i="11"/>
  <c r="K461" i="11" s="1"/>
  <c r="P410" i="11"/>
  <c r="O410" i="16" s="1"/>
  <c r="P878" i="11"/>
  <c r="O878" i="16" s="1"/>
  <c r="P290" i="11"/>
  <c r="O290" i="16" s="1"/>
  <c r="N86" i="11"/>
  <c r="O86" i="11" s="1"/>
  <c r="J77" i="11"/>
  <c r="K77" i="11" s="1"/>
  <c r="M76" i="11"/>
  <c r="I76" i="16" s="1"/>
  <c r="P699" i="11"/>
  <c r="O699" i="16" s="1"/>
  <c r="M28" i="11"/>
  <c r="I28" i="16" s="1"/>
  <c r="J29" i="11"/>
  <c r="K29" i="11" s="1"/>
  <c r="M412" i="11"/>
  <c r="I412" i="16" s="1"/>
  <c r="J413" i="11"/>
  <c r="K413" i="11" s="1"/>
  <c r="O614" i="11"/>
  <c r="P614" i="11" s="1"/>
  <c r="O614" i="16" s="1"/>
  <c r="P50" i="11"/>
  <c r="O50" i="16" s="1"/>
  <c r="N927" i="11"/>
  <c r="O927" i="11" s="1"/>
  <c r="M833" i="11"/>
  <c r="I833" i="16" s="1"/>
  <c r="J834" i="11"/>
  <c r="K834" i="11" s="1"/>
  <c r="O650" i="11"/>
  <c r="P650" i="11" s="1"/>
  <c r="O650" i="16" s="1"/>
  <c r="H13" i="11"/>
  <c r="I13" i="11" s="1"/>
  <c r="L12" i="11"/>
  <c r="N39" i="11"/>
  <c r="O39" i="11" s="1"/>
  <c r="M424" i="11"/>
  <c r="I424" i="16" s="1"/>
  <c r="J425" i="11"/>
  <c r="K425" i="11" s="1"/>
  <c r="P98" i="11"/>
  <c r="O98" i="16" s="1"/>
  <c r="N316" i="11"/>
  <c r="N591" i="11"/>
  <c r="O591" i="11" s="1"/>
  <c r="O734" i="11"/>
  <c r="P734" i="11" s="1"/>
  <c r="O734" i="16" s="1"/>
  <c r="O446" i="11"/>
  <c r="P446" i="11" s="1"/>
  <c r="O446" i="16" s="1"/>
  <c r="N770" i="11"/>
  <c r="N735" i="11"/>
  <c r="O735" i="11" s="1"/>
  <c r="N759" i="11"/>
  <c r="O854" i="11"/>
  <c r="P854" i="11" s="1"/>
  <c r="O854" i="16" s="1"/>
  <c r="O170" i="11"/>
  <c r="P170" i="11" s="1"/>
  <c r="O170" i="16" s="1"/>
  <c r="O122" i="11"/>
  <c r="P122" i="11" s="1"/>
  <c r="O122" i="16" s="1"/>
  <c r="O685" i="11"/>
  <c r="P685" i="11" s="1"/>
  <c r="O685" i="16" s="1"/>
  <c r="N147" i="11"/>
  <c r="O950" i="11"/>
  <c r="P950" i="11" s="1"/>
  <c r="O950" i="16" s="1"/>
  <c r="J569" i="11"/>
  <c r="K569" i="11" s="1"/>
  <c r="M568" i="11"/>
  <c r="I568" i="16" s="1"/>
  <c r="N915" i="11"/>
  <c r="O915" i="11" s="1"/>
  <c r="N459" i="11"/>
  <c r="O459" i="11" s="1"/>
  <c r="N411" i="11"/>
  <c r="O411" i="11" s="1"/>
  <c r="J929" i="11"/>
  <c r="K929" i="11" s="1"/>
  <c r="M928" i="11"/>
  <c r="I928" i="16" s="1"/>
  <c r="N832" i="11"/>
  <c r="N531" i="11"/>
  <c r="N219" i="11"/>
  <c r="O219" i="11" s="1"/>
  <c r="M797" i="11"/>
  <c r="I797" i="16" s="1"/>
  <c r="J798" i="11"/>
  <c r="K798" i="11" s="1"/>
  <c r="N423" i="11"/>
  <c r="J401" i="11"/>
  <c r="K401" i="11" s="1"/>
  <c r="M400" i="11"/>
  <c r="I400" i="16" s="1"/>
  <c r="J593" i="11"/>
  <c r="K593" i="11" s="1"/>
  <c r="M592" i="11"/>
  <c r="I592" i="16" s="1"/>
  <c r="M208" i="11"/>
  <c r="I208" i="16" s="1"/>
  <c r="J209" i="11"/>
  <c r="K209" i="11" s="1"/>
  <c r="P626" i="11"/>
  <c r="O626" i="16" s="1"/>
  <c r="J437" i="11"/>
  <c r="K437" i="11" s="1"/>
  <c r="M436" i="11"/>
  <c r="I436" i="16" s="1"/>
  <c r="P758" i="11"/>
  <c r="O758" i="16" s="1"/>
  <c r="J341" i="11"/>
  <c r="K341" i="11" s="1"/>
  <c r="M340" i="11"/>
  <c r="I340" i="16" s="1"/>
  <c r="J772" i="11"/>
  <c r="K772" i="11" s="1"/>
  <c r="M771" i="11"/>
  <c r="I771" i="16" s="1"/>
  <c r="N508" i="11"/>
  <c r="O508" i="11" s="1"/>
  <c r="P206" i="11"/>
  <c r="O206" i="16" s="1"/>
  <c r="O542" i="11"/>
  <c r="P542" i="11" s="1"/>
  <c r="O542" i="16" s="1"/>
  <c r="N171" i="11"/>
  <c r="O338" i="11"/>
  <c r="P338" i="11" s="1"/>
  <c r="O338" i="16" s="1"/>
  <c r="N604" i="11"/>
  <c r="N519" i="11"/>
  <c r="J149" i="11"/>
  <c r="K149" i="11" s="1"/>
  <c r="M148" i="11"/>
  <c r="I148" i="16" s="1"/>
  <c r="M808" i="11"/>
  <c r="I808" i="16" s="1"/>
  <c r="J809" i="11"/>
  <c r="K809" i="11" s="1"/>
  <c r="J917" i="11"/>
  <c r="K917" i="11" s="1"/>
  <c r="M916" i="11"/>
  <c r="I916" i="16" s="1"/>
  <c r="M136" i="11"/>
  <c r="I136" i="16" s="1"/>
  <c r="J137" i="11"/>
  <c r="K137" i="11" s="1"/>
  <c r="J617" i="11"/>
  <c r="K617" i="11" s="1"/>
  <c r="M616" i="11"/>
  <c r="I616" i="16" s="1"/>
  <c r="O326" i="11"/>
  <c r="P326" i="11" s="1"/>
  <c r="O326" i="16" s="1"/>
  <c r="O782" i="11"/>
  <c r="P782" i="11" s="1"/>
  <c r="O782" i="16" s="1"/>
  <c r="O831" i="11"/>
  <c r="P831" i="11" s="1"/>
  <c r="O831" i="16" s="1"/>
  <c r="O458" i="11"/>
  <c r="P458" i="11" s="1"/>
  <c r="O458" i="16" s="1"/>
  <c r="M532" i="11"/>
  <c r="I532" i="16" s="1"/>
  <c r="J533" i="11"/>
  <c r="K533" i="11" s="1"/>
  <c r="O255" i="11"/>
  <c r="P255" i="11" s="1"/>
  <c r="O255" i="16" s="1"/>
  <c r="N99" i="11"/>
  <c r="O99" i="11" s="1"/>
  <c r="M220" i="11"/>
  <c r="I220" i="16" s="1"/>
  <c r="J221" i="11"/>
  <c r="K221" i="11" s="1"/>
  <c r="O315" i="11"/>
  <c r="P315" i="11" s="1"/>
  <c r="O315" i="16" s="1"/>
  <c r="N796" i="11"/>
  <c r="M232" i="11"/>
  <c r="I232" i="16" s="1"/>
  <c r="J233" i="11"/>
  <c r="K233" i="11" s="1"/>
  <c r="O434" i="11"/>
  <c r="P434" i="11" s="1"/>
  <c r="O434" i="16" s="1"/>
  <c r="N399" i="11"/>
  <c r="O399" i="11" s="1"/>
  <c r="N207" i="11"/>
  <c r="N435" i="11"/>
  <c r="O435" i="11" s="1"/>
  <c r="N339" i="11"/>
  <c r="O339" i="11" s="1"/>
  <c r="M509" i="11"/>
  <c r="I509" i="16" s="1"/>
  <c r="J510" i="11"/>
  <c r="K510" i="11" s="1"/>
  <c r="M172" i="11"/>
  <c r="I172" i="16" s="1"/>
  <c r="J173" i="11"/>
  <c r="K173" i="11" s="1"/>
  <c r="J606" i="11"/>
  <c r="K606" i="11" s="1"/>
  <c r="M605" i="11"/>
  <c r="I605" i="16" s="1"/>
  <c r="P914" i="11"/>
  <c r="O914" i="16" s="1"/>
  <c r="P134" i="11"/>
  <c r="O134" i="16" s="1"/>
  <c r="M520" i="11"/>
  <c r="I520" i="16" s="1"/>
  <c r="J521" i="11"/>
  <c r="K521" i="11" s="1"/>
  <c r="O818" i="11"/>
  <c r="P818" i="11" s="1"/>
  <c r="O818" i="16" s="1"/>
  <c r="M279" i="11"/>
  <c r="I279" i="16" s="1"/>
  <c r="J280" i="11"/>
  <c r="K280" i="11" s="1"/>
  <c r="N807" i="11"/>
  <c r="N159" i="11"/>
  <c r="N135" i="11"/>
  <c r="O135" i="11" s="1"/>
  <c r="O518" i="11"/>
  <c r="P518" i="11" s="1"/>
  <c r="O518" i="16" s="1"/>
  <c r="N615" i="11"/>
  <c r="M52" i="11"/>
  <c r="I52" i="16" s="1"/>
  <c r="J53" i="11"/>
  <c r="K53" i="11" s="1"/>
  <c r="M364" i="11"/>
  <c r="I364" i="16" s="1"/>
  <c r="J365" i="11"/>
  <c r="K365" i="11" s="1"/>
  <c r="O85" i="11"/>
  <c r="P85" i="11" s="1"/>
  <c r="O85" i="16" s="1"/>
  <c r="O74" i="11"/>
  <c r="P74" i="11" s="1"/>
  <c r="O74" i="16" s="1"/>
  <c r="M701" i="11"/>
  <c r="I701" i="16" s="1"/>
  <c r="J702" i="11"/>
  <c r="K702" i="11" s="1"/>
  <c r="P795" i="11"/>
  <c r="O795" i="16" s="1"/>
  <c r="M376" i="11"/>
  <c r="I376" i="16" s="1"/>
  <c r="J377" i="11"/>
  <c r="K377" i="11" s="1"/>
  <c r="J101" i="11"/>
  <c r="K101" i="11" s="1"/>
  <c r="M100" i="11"/>
  <c r="I100" i="16" s="1"/>
  <c r="P398" i="11"/>
  <c r="O398" i="16" s="1"/>
  <c r="P194" i="11"/>
  <c r="O194" i="16" s="1"/>
  <c r="N231" i="11"/>
  <c r="N627" i="11"/>
  <c r="J713" i="11"/>
  <c r="K713" i="11" s="1"/>
  <c r="M712" i="11"/>
  <c r="I712" i="16" s="1"/>
  <c r="P351" i="11"/>
  <c r="O351" i="16" s="1"/>
  <c r="M196" i="11"/>
  <c r="I196" i="16" s="1"/>
  <c r="J197" i="11"/>
  <c r="K197" i="11" s="1"/>
  <c r="M544" i="11"/>
  <c r="I544" i="16" s="1"/>
  <c r="J545" i="11"/>
  <c r="K545" i="11" s="1"/>
  <c r="M353" i="11"/>
  <c r="I353" i="16" s="1"/>
  <c r="J354" i="11"/>
  <c r="K354" i="11" s="1"/>
  <c r="O590" i="11"/>
  <c r="P590" i="11" s="1"/>
  <c r="O590" i="16" s="1"/>
  <c r="N639" i="11"/>
  <c r="O639" i="11" s="1"/>
  <c r="J473" i="11"/>
  <c r="K473" i="11" s="1"/>
  <c r="M472" i="11"/>
  <c r="I472" i="16" s="1"/>
  <c r="N892" i="11"/>
  <c r="O902" i="11"/>
  <c r="P902" i="11" s="1"/>
  <c r="O902" i="16" s="1"/>
  <c r="O842" i="11"/>
  <c r="P842" i="11" s="1"/>
  <c r="O842" i="16" s="1"/>
  <c r="N951" i="11"/>
  <c r="O951" i="11" s="1"/>
  <c r="I805" i="12"/>
  <c r="K805" i="12" s="1"/>
  <c r="J806" i="12" s="1"/>
  <c r="I745" i="12"/>
  <c r="K745" i="12" s="1"/>
  <c r="J746" i="12" s="1"/>
  <c r="I853" i="12"/>
  <c r="K853" i="12" s="1"/>
  <c r="J854" i="12" s="1"/>
  <c r="I493" i="12"/>
  <c r="K493" i="12" s="1"/>
  <c r="J494" i="12" s="1"/>
  <c r="I769" i="12"/>
  <c r="K769" i="12" s="1"/>
  <c r="J770" i="12" s="1"/>
  <c r="I949" i="12"/>
  <c r="K949" i="12" s="1"/>
  <c r="J950" i="12" s="1"/>
  <c r="I661" i="12"/>
  <c r="K661" i="12" s="1"/>
  <c r="J662" i="12" s="1"/>
  <c r="B29" i="1"/>
  <c r="I830" i="12" s="1"/>
  <c r="K830" i="12" s="1"/>
  <c r="J831" i="12" s="1"/>
  <c r="I470" i="12"/>
  <c r="K470" i="12" s="1"/>
  <c r="J471" i="12" s="1"/>
  <c r="O579" i="11" l="1"/>
  <c r="P579" i="11" s="1"/>
  <c r="O579" i="16" s="1"/>
  <c r="P700" i="11"/>
  <c r="O700" i="16" s="1"/>
  <c r="P352" i="11"/>
  <c r="O352" i="16" s="1"/>
  <c r="P27" i="11"/>
  <c r="O27" i="16" s="1"/>
  <c r="O27" i="11"/>
  <c r="P711" i="11"/>
  <c r="O711" i="16" s="1"/>
  <c r="P435" i="11"/>
  <c r="O435" i="16" s="1"/>
  <c r="O100" i="11"/>
  <c r="N100" i="11"/>
  <c r="M461" i="11"/>
  <c r="I461" i="16" s="1"/>
  <c r="J462" i="11"/>
  <c r="K462" i="11" s="1"/>
  <c r="M354" i="11"/>
  <c r="I354" i="16" s="1"/>
  <c r="J355" i="11"/>
  <c r="K355" i="11" s="1"/>
  <c r="M713" i="11"/>
  <c r="I713" i="16" s="1"/>
  <c r="J714" i="11"/>
  <c r="K714" i="11" s="1"/>
  <c r="J102" i="11"/>
  <c r="K102" i="11" s="1"/>
  <c r="M101" i="11"/>
  <c r="I101" i="16" s="1"/>
  <c r="J366" i="11"/>
  <c r="K366" i="11" s="1"/>
  <c r="M365" i="11"/>
  <c r="I365" i="16" s="1"/>
  <c r="M521" i="11"/>
  <c r="I521" i="16" s="1"/>
  <c r="J522" i="11"/>
  <c r="K522" i="11" s="1"/>
  <c r="J607" i="11"/>
  <c r="K607" i="11" s="1"/>
  <c r="M606" i="11"/>
  <c r="I606" i="16" s="1"/>
  <c r="P339" i="11"/>
  <c r="O339" i="16" s="1"/>
  <c r="P99" i="11"/>
  <c r="O99" i="16" s="1"/>
  <c r="O916" i="11"/>
  <c r="N916" i="11"/>
  <c r="O519" i="11"/>
  <c r="P519" i="11" s="1"/>
  <c r="O519" i="16" s="1"/>
  <c r="P508" i="11"/>
  <c r="O508" i="16" s="1"/>
  <c r="J438" i="11"/>
  <c r="K438" i="11" s="1"/>
  <c r="M437" i="11"/>
  <c r="I437" i="16" s="1"/>
  <c r="P735" i="11"/>
  <c r="O735" i="16" s="1"/>
  <c r="J78" i="11"/>
  <c r="K78" i="11" s="1"/>
  <c r="M77" i="11"/>
  <c r="I77" i="16" s="1"/>
  <c r="N460" i="11"/>
  <c r="N736" i="11"/>
  <c r="O736" i="11" s="1"/>
  <c r="M318" i="11"/>
  <c r="I318" i="16" s="1"/>
  <c r="J319" i="11"/>
  <c r="K319" i="11" s="1"/>
  <c r="P63" i="11"/>
  <c r="O63" i="16" s="1"/>
  <c r="N556" i="11"/>
  <c r="J126" i="11"/>
  <c r="K126" i="11" s="1"/>
  <c r="M125" i="11"/>
  <c r="I125" i="16" s="1"/>
  <c r="M749" i="11"/>
  <c r="I749" i="16" s="1"/>
  <c r="J750" i="11"/>
  <c r="K750" i="11" s="1"/>
  <c r="P783" i="11"/>
  <c r="O783" i="16" s="1"/>
  <c r="M245" i="11"/>
  <c r="I245" i="16" s="1"/>
  <c r="J246" i="11"/>
  <c r="K246" i="11" s="1"/>
  <c r="N820" i="11"/>
  <c r="N904" i="11"/>
  <c r="O904" i="11" s="1"/>
  <c r="N184" i="11"/>
  <c r="O184" i="11" s="1"/>
  <c r="J954" i="11"/>
  <c r="K954" i="11" s="1"/>
  <c r="M953" i="11"/>
  <c r="I953" i="16" s="1"/>
  <c r="N676" i="11"/>
  <c r="P375" i="11"/>
  <c r="O375" i="16" s="1"/>
  <c r="P135" i="11"/>
  <c r="O135" i="16" s="1"/>
  <c r="N136" i="11"/>
  <c r="N353" i="11"/>
  <c r="M377" i="11"/>
  <c r="I377" i="16" s="1"/>
  <c r="J378" i="11"/>
  <c r="K378" i="11" s="1"/>
  <c r="N364" i="11"/>
  <c r="N520" i="11"/>
  <c r="M233" i="11"/>
  <c r="I233" i="16" s="1"/>
  <c r="J234" i="11"/>
  <c r="K234" i="11" s="1"/>
  <c r="J918" i="11"/>
  <c r="K918" i="11" s="1"/>
  <c r="M917" i="11"/>
  <c r="I917" i="16" s="1"/>
  <c r="N568" i="11"/>
  <c r="H14" i="11"/>
  <c r="I14" i="11" s="1"/>
  <c r="L13" i="11"/>
  <c r="M389" i="11"/>
  <c r="I389" i="16" s="1"/>
  <c r="J390" i="11"/>
  <c r="K390" i="11" s="1"/>
  <c r="M449" i="11"/>
  <c r="I449" i="16" s="1"/>
  <c r="J450" i="11"/>
  <c r="K450" i="11" s="1"/>
  <c r="N317" i="11"/>
  <c r="O317" i="11" s="1"/>
  <c r="N748" i="11"/>
  <c r="O748" i="11" s="1"/>
  <c r="J906" i="11"/>
  <c r="K906" i="11" s="1"/>
  <c r="M905" i="11"/>
  <c r="I905" i="16" s="1"/>
  <c r="J654" i="11"/>
  <c r="K654" i="11" s="1"/>
  <c r="M653" i="11"/>
  <c r="I653" i="16" s="1"/>
  <c r="M293" i="11"/>
  <c r="I293" i="16" s="1"/>
  <c r="J294" i="11"/>
  <c r="K294" i="11" s="1"/>
  <c r="N712" i="11"/>
  <c r="O712" i="11" s="1"/>
  <c r="N436" i="11"/>
  <c r="O892" i="11"/>
  <c r="P892" i="11" s="1"/>
  <c r="O892" i="16" s="1"/>
  <c r="M545" i="11"/>
  <c r="I545" i="16" s="1"/>
  <c r="J546" i="11"/>
  <c r="K546" i="11" s="1"/>
  <c r="O627" i="11"/>
  <c r="P627" i="11" s="1"/>
  <c r="O627" i="16" s="1"/>
  <c r="N376" i="11"/>
  <c r="O376" i="11" s="1"/>
  <c r="M53" i="11"/>
  <c r="I53" i="16" s="1"/>
  <c r="J54" i="11"/>
  <c r="K54" i="11" s="1"/>
  <c r="O159" i="11"/>
  <c r="P159" i="11" s="1"/>
  <c r="O159" i="16" s="1"/>
  <c r="N232" i="11"/>
  <c r="O232" i="11" s="1"/>
  <c r="M809" i="11"/>
  <c r="I809" i="16" s="1"/>
  <c r="J810" i="11"/>
  <c r="K810" i="11" s="1"/>
  <c r="O604" i="11"/>
  <c r="P604" i="11" s="1"/>
  <c r="O604" i="16" s="1"/>
  <c r="N771" i="11"/>
  <c r="M209" i="11"/>
  <c r="I209" i="16" s="1"/>
  <c r="J210" i="11"/>
  <c r="K210" i="11" s="1"/>
  <c r="O423" i="11"/>
  <c r="P423" i="11" s="1"/>
  <c r="O423" i="16" s="1"/>
  <c r="O531" i="11"/>
  <c r="P531" i="11" s="1"/>
  <c r="O531" i="16" s="1"/>
  <c r="M569" i="11"/>
  <c r="I569" i="16" s="1"/>
  <c r="J570" i="11"/>
  <c r="K570" i="11" s="1"/>
  <c r="O316" i="11"/>
  <c r="P316" i="11" s="1"/>
  <c r="O316" i="16" s="1"/>
  <c r="M413" i="11"/>
  <c r="I413" i="16" s="1"/>
  <c r="J414" i="11"/>
  <c r="K414" i="11" s="1"/>
  <c r="P86" i="11"/>
  <c r="O86" i="16" s="1"/>
  <c r="O123" i="11"/>
  <c r="P123" i="11" s="1"/>
  <c r="O123" i="16" s="1"/>
  <c r="O388" i="11"/>
  <c r="N388" i="11"/>
  <c r="N448" i="11"/>
  <c r="P723" i="11"/>
  <c r="O723" i="16" s="1"/>
  <c r="O75" i="11"/>
  <c r="P75" i="11" s="1"/>
  <c r="O75" i="16" s="1"/>
  <c r="O267" i="11"/>
  <c r="P267" i="11" s="1"/>
  <c r="O267" i="16" s="1"/>
  <c r="O651" i="11"/>
  <c r="P651" i="11" s="1"/>
  <c r="O651" i="16" s="1"/>
  <c r="M329" i="11"/>
  <c r="I329" i="16" s="1"/>
  <c r="J330" i="11"/>
  <c r="K330" i="11" s="1"/>
  <c r="O555" i="11"/>
  <c r="P555" i="11" s="1"/>
  <c r="O555" i="16" s="1"/>
  <c r="O939" i="11"/>
  <c r="P939" i="11" s="1"/>
  <c r="O939" i="16" s="1"/>
  <c r="O652" i="11"/>
  <c r="N652" i="11"/>
  <c r="O687" i="11"/>
  <c r="N687" i="11"/>
  <c r="N292" i="11"/>
  <c r="M869" i="11"/>
  <c r="I869" i="16" s="1"/>
  <c r="J870" i="11"/>
  <c r="K870" i="11" s="1"/>
  <c r="O471" i="11"/>
  <c r="P471" i="11" s="1"/>
  <c r="O471" i="16" s="1"/>
  <c r="O543" i="11"/>
  <c r="P543" i="11" s="1"/>
  <c r="O543" i="16" s="1"/>
  <c r="N628" i="11"/>
  <c r="O628" i="11" s="1"/>
  <c r="O663" i="11"/>
  <c r="P663" i="11" s="1"/>
  <c r="O663" i="16" s="1"/>
  <c r="O278" i="11"/>
  <c r="P278" i="11" s="1"/>
  <c r="O278" i="16" s="1"/>
  <c r="N472" i="11"/>
  <c r="N544" i="11"/>
  <c r="N52" i="11"/>
  <c r="O52" i="11" s="1"/>
  <c r="M173" i="11"/>
  <c r="I173" i="16" s="1"/>
  <c r="J174" i="11"/>
  <c r="K174" i="11" s="1"/>
  <c r="M533" i="11"/>
  <c r="I533" i="16" s="1"/>
  <c r="J534" i="11"/>
  <c r="K534" i="11" s="1"/>
  <c r="N616" i="11"/>
  <c r="O616" i="11" s="1"/>
  <c r="N808" i="11"/>
  <c r="J773" i="11"/>
  <c r="K773" i="11" s="1"/>
  <c r="M772" i="11"/>
  <c r="I772" i="16" s="1"/>
  <c r="N208" i="11"/>
  <c r="O208" i="11" s="1"/>
  <c r="J799" i="11"/>
  <c r="K799" i="11" s="1"/>
  <c r="M798" i="11"/>
  <c r="I798" i="16" s="1"/>
  <c r="M834" i="11"/>
  <c r="I834" i="16" s="1"/>
  <c r="J835" i="11"/>
  <c r="K835" i="11" s="1"/>
  <c r="N412" i="11"/>
  <c r="M761" i="11"/>
  <c r="I761" i="16" s="1"/>
  <c r="J762" i="11"/>
  <c r="K762" i="11" s="1"/>
  <c r="O111" i="11"/>
  <c r="N111" i="11"/>
  <c r="M258" i="11"/>
  <c r="I258" i="16" s="1"/>
  <c r="J259" i="11"/>
  <c r="K259" i="11" s="1"/>
  <c r="J89" i="11"/>
  <c r="K89" i="11" s="1"/>
  <c r="M88" i="11"/>
  <c r="I88" i="16" s="1"/>
  <c r="M845" i="11"/>
  <c r="I845" i="16" s="1"/>
  <c r="J846" i="11"/>
  <c r="K846" i="11" s="1"/>
  <c r="N328" i="11"/>
  <c r="J786" i="11"/>
  <c r="K786" i="11" s="1"/>
  <c r="M785" i="11"/>
  <c r="I785" i="16" s="1"/>
  <c r="M688" i="11"/>
  <c r="I688" i="16" s="1"/>
  <c r="J689" i="11"/>
  <c r="K689" i="11" s="1"/>
  <c r="N868" i="11"/>
  <c r="N640" i="11"/>
  <c r="M629" i="11"/>
  <c r="I629" i="16" s="1"/>
  <c r="J630" i="11"/>
  <c r="K630" i="11" s="1"/>
  <c r="P51" i="11"/>
  <c r="O51" i="16" s="1"/>
  <c r="N160" i="11"/>
  <c r="O160" i="11" s="1"/>
  <c r="N605" i="11"/>
  <c r="M473" i="11"/>
  <c r="I473" i="16" s="1"/>
  <c r="J474" i="11"/>
  <c r="K474" i="11" s="1"/>
  <c r="J198" i="11"/>
  <c r="K198" i="11" s="1"/>
  <c r="M197" i="11"/>
  <c r="I197" i="16" s="1"/>
  <c r="O231" i="11"/>
  <c r="P231" i="11" s="1"/>
  <c r="O231" i="16" s="1"/>
  <c r="J703" i="11"/>
  <c r="K703" i="11" s="1"/>
  <c r="M702" i="11"/>
  <c r="I702" i="16" s="1"/>
  <c r="O807" i="11"/>
  <c r="P807" i="11" s="1"/>
  <c r="O807" i="16" s="1"/>
  <c r="N172" i="11"/>
  <c r="O172" i="11" s="1"/>
  <c r="O796" i="11"/>
  <c r="P796" i="11" s="1"/>
  <c r="O796" i="16" s="1"/>
  <c r="N532" i="11"/>
  <c r="J618" i="11"/>
  <c r="K618" i="11" s="1"/>
  <c r="M617" i="11"/>
  <c r="I617" i="16" s="1"/>
  <c r="N148" i="11"/>
  <c r="O148" i="11" s="1"/>
  <c r="N340" i="11"/>
  <c r="N592" i="11"/>
  <c r="O592" i="11" s="1"/>
  <c r="N797" i="11"/>
  <c r="O832" i="11"/>
  <c r="P832" i="11" s="1"/>
  <c r="O832" i="16" s="1"/>
  <c r="O770" i="11"/>
  <c r="P770" i="11" s="1"/>
  <c r="O770" i="16" s="1"/>
  <c r="M425" i="11"/>
  <c r="I425" i="16" s="1"/>
  <c r="J426" i="11"/>
  <c r="K426" i="11" s="1"/>
  <c r="N833" i="11"/>
  <c r="J30" i="11"/>
  <c r="K30" i="11" s="1"/>
  <c r="M29" i="11"/>
  <c r="I29" i="16" s="1"/>
  <c r="O567" i="11"/>
  <c r="P567" i="11" s="1"/>
  <c r="O567" i="16" s="1"/>
  <c r="N760" i="11"/>
  <c r="M112" i="11"/>
  <c r="I112" i="16" s="1"/>
  <c r="J113" i="11"/>
  <c r="K113" i="11" s="1"/>
  <c r="N257" i="11"/>
  <c r="O257" i="11" s="1"/>
  <c r="O243" i="11"/>
  <c r="P243" i="11" s="1"/>
  <c r="O243" i="16" s="1"/>
  <c r="N87" i="11"/>
  <c r="N844" i="11"/>
  <c r="M65" i="11"/>
  <c r="I65" i="16" s="1"/>
  <c r="J66" i="11"/>
  <c r="K66" i="11" s="1"/>
  <c r="M269" i="11"/>
  <c r="I269" i="16" s="1"/>
  <c r="J270" i="11"/>
  <c r="K270" i="11" s="1"/>
  <c r="O867" i="11"/>
  <c r="P867" i="11" s="1"/>
  <c r="O867" i="16" s="1"/>
  <c r="J486" i="11"/>
  <c r="K486" i="11" s="1"/>
  <c r="M485" i="11"/>
  <c r="I485" i="16" s="1"/>
  <c r="N784" i="11"/>
  <c r="N664" i="11"/>
  <c r="O879" i="11"/>
  <c r="P879" i="11" s="1"/>
  <c r="O879" i="16" s="1"/>
  <c r="J642" i="11"/>
  <c r="K642" i="11" s="1"/>
  <c r="M641" i="11"/>
  <c r="I641" i="16" s="1"/>
  <c r="M496" i="11"/>
  <c r="I496" i="16" s="1"/>
  <c r="J497" i="11"/>
  <c r="K497" i="11" s="1"/>
  <c r="O51" i="11"/>
  <c r="J162" i="11"/>
  <c r="K162" i="11" s="1"/>
  <c r="M161" i="11"/>
  <c r="I161" i="16" s="1"/>
  <c r="O291" i="11"/>
  <c r="P291" i="11" s="1"/>
  <c r="O291" i="16" s="1"/>
  <c r="P951" i="11"/>
  <c r="O951" i="16" s="1"/>
  <c r="P639" i="11"/>
  <c r="O639" i="16" s="1"/>
  <c r="N196" i="11"/>
  <c r="N701" i="11"/>
  <c r="O615" i="11"/>
  <c r="P615" i="11" s="1"/>
  <c r="O615" i="16" s="1"/>
  <c r="M280" i="11"/>
  <c r="I280" i="16" s="1"/>
  <c r="J281" i="11"/>
  <c r="K281" i="11" s="1"/>
  <c r="M510" i="11"/>
  <c r="I510" i="16" s="1"/>
  <c r="J511" i="11"/>
  <c r="K511" i="11" s="1"/>
  <c r="O207" i="11"/>
  <c r="P207" i="11" s="1"/>
  <c r="O207" i="16" s="1"/>
  <c r="J150" i="11"/>
  <c r="K150" i="11" s="1"/>
  <c r="M149" i="11"/>
  <c r="I149" i="16" s="1"/>
  <c r="O171" i="11"/>
  <c r="P171" i="11" s="1"/>
  <c r="O171" i="16" s="1"/>
  <c r="M341" i="11"/>
  <c r="I341" i="16" s="1"/>
  <c r="J342" i="11"/>
  <c r="K342" i="11" s="1"/>
  <c r="J594" i="11"/>
  <c r="K594" i="11" s="1"/>
  <c r="M593" i="11"/>
  <c r="I593" i="16" s="1"/>
  <c r="O928" i="11"/>
  <c r="N928" i="11"/>
  <c r="P459" i="11"/>
  <c r="O459" i="16" s="1"/>
  <c r="O147" i="11"/>
  <c r="P147" i="11" s="1"/>
  <c r="O147" i="16" s="1"/>
  <c r="O759" i="11"/>
  <c r="P759" i="11" s="1"/>
  <c r="O759" i="16" s="1"/>
  <c r="N424" i="11"/>
  <c r="O424" i="11" s="1"/>
  <c r="N28" i="11"/>
  <c r="O28" i="11" s="1"/>
  <c r="P819" i="11"/>
  <c r="O819" i="16" s="1"/>
  <c r="J306" i="11"/>
  <c r="K306" i="11" s="1"/>
  <c r="M305" i="11"/>
  <c r="I305" i="16" s="1"/>
  <c r="O447" i="11"/>
  <c r="P447" i="11" s="1"/>
  <c r="O447" i="16" s="1"/>
  <c r="O110" i="11"/>
  <c r="P110" i="11" s="1"/>
  <c r="O110" i="16" s="1"/>
  <c r="O483" i="11"/>
  <c r="P483" i="11" s="1"/>
  <c r="O483" i="16" s="1"/>
  <c r="N724" i="11"/>
  <c r="O724" i="11" s="1"/>
  <c r="N64" i="11"/>
  <c r="O183" i="11"/>
  <c r="P183" i="11" s="1"/>
  <c r="O183" i="16" s="1"/>
  <c r="N268" i="11"/>
  <c r="N484" i="11"/>
  <c r="J666" i="11"/>
  <c r="K666" i="11" s="1"/>
  <c r="M665" i="11"/>
  <c r="I665" i="16" s="1"/>
  <c r="N893" i="11"/>
  <c r="O893" i="11" s="1"/>
  <c r="P195" i="11"/>
  <c r="O195" i="16" s="1"/>
  <c r="N495" i="11"/>
  <c r="P686" i="11"/>
  <c r="O686" i="16" s="1"/>
  <c r="N880" i="11"/>
  <c r="O880" i="11" s="1"/>
  <c r="P411" i="11"/>
  <c r="O411" i="16" s="1"/>
  <c r="N279" i="11"/>
  <c r="N509" i="11"/>
  <c r="P399" i="11"/>
  <c r="O399" i="16" s="1"/>
  <c r="M221" i="11"/>
  <c r="I221" i="16" s="1"/>
  <c r="J222" i="11"/>
  <c r="K222" i="11" s="1"/>
  <c r="M137" i="11"/>
  <c r="I137" i="16" s="1"/>
  <c r="J138" i="11"/>
  <c r="K138" i="11" s="1"/>
  <c r="N400" i="11"/>
  <c r="P219" i="11"/>
  <c r="O219" i="16" s="1"/>
  <c r="J930" i="11"/>
  <c r="K930" i="11" s="1"/>
  <c r="M929" i="11"/>
  <c r="I929" i="16" s="1"/>
  <c r="P39" i="11"/>
  <c r="O39" i="16" s="1"/>
  <c r="P927" i="11"/>
  <c r="O927" i="16" s="1"/>
  <c r="P747" i="11"/>
  <c r="O747" i="16" s="1"/>
  <c r="N40" i="11"/>
  <c r="P327" i="11"/>
  <c r="O327" i="16" s="1"/>
  <c r="N304" i="11"/>
  <c r="O304" i="11" s="1"/>
  <c r="O580" i="11"/>
  <c r="N580" i="11"/>
  <c r="O940" i="11"/>
  <c r="N940" i="11"/>
  <c r="P256" i="11"/>
  <c r="O256" i="16" s="1"/>
  <c r="M725" i="11"/>
  <c r="I725" i="16" s="1"/>
  <c r="J726" i="11"/>
  <c r="K726" i="11" s="1"/>
  <c r="P843" i="11"/>
  <c r="O843" i="16" s="1"/>
  <c r="M857" i="11"/>
  <c r="I857" i="16" s="1"/>
  <c r="J858" i="11"/>
  <c r="K858" i="11" s="1"/>
  <c r="O903" i="11"/>
  <c r="P903" i="11" s="1"/>
  <c r="O903" i="16" s="1"/>
  <c r="J895" i="11"/>
  <c r="K895" i="11" s="1"/>
  <c r="M894" i="11"/>
  <c r="I894" i="16" s="1"/>
  <c r="M881" i="11"/>
  <c r="I881" i="16" s="1"/>
  <c r="J882" i="11"/>
  <c r="K882" i="11" s="1"/>
  <c r="N220" i="11"/>
  <c r="O220" i="11" s="1"/>
  <c r="M401" i="11"/>
  <c r="I401" i="16" s="1"/>
  <c r="J402" i="11"/>
  <c r="K402" i="11" s="1"/>
  <c r="P915" i="11"/>
  <c r="O915" i="16" s="1"/>
  <c r="P591" i="11"/>
  <c r="O591" i="16" s="1"/>
  <c r="N76" i="11"/>
  <c r="O76" i="11" s="1"/>
  <c r="P303" i="11"/>
  <c r="O303" i="16" s="1"/>
  <c r="M737" i="11"/>
  <c r="I737" i="16" s="1"/>
  <c r="J738" i="11"/>
  <c r="K738" i="11" s="1"/>
  <c r="J42" i="11"/>
  <c r="K42" i="11" s="1"/>
  <c r="M41" i="11"/>
  <c r="I41" i="16" s="1"/>
  <c r="M557" i="11"/>
  <c r="I557" i="16" s="1"/>
  <c r="J558" i="11"/>
  <c r="K558" i="11" s="1"/>
  <c r="N124" i="11"/>
  <c r="P387" i="11"/>
  <c r="O387" i="16" s="1"/>
  <c r="J582" i="11"/>
  <c r="K582" i="11" s="1"/>
  <c r="M581" i="11"/>
  <c r="I581" i="16" s="1"/>
  <c r="J942" i="11"/>
  <c r="K942" i="11" s="1"/>
  <c r="M941" i="11"/>
  <c r="I941" i="16" s="1"/>
  <c r="N244" i="11"/>
  <c r="O244" i="11" s="1"/>
  <c r="J822" i="11"/>
  <c r="K822" i="11" s="1"/>
  <c r="M821" i="11"/>
  <c r="I821" i="16" s="1"/>
  <c r="P675" i="11"/>
  <c r="O675" i="16" s="1"/>
  <c r="P494" i="11"/>
  <c r="O494" i="16" s="1"/>
  <c r="M185" i="11"/>
  <c r="I185" i="16" s="1"/>
  <c r="J186" i="11"/>
  <c r="K186" i="11" s="1"/>
  <c r="N856" i="11"/>
  <c r="O856" i="11" s="1"/>
  <c r="N952" i="11"/>
  <c r="M677" i="11"/>
  <c r="I677" i="16" s="1"/>
  <c r="J678" i="11"/>
  <c r="K678" i="11" s="1"/>
  <c r="P363" i="11"/>
  <c r="O363" i="16" s="1"/>
  <c r="O855" i="11"/>
  <c r="P855" i="11" s="1"/>
  <c r="O855" i="16" s="1"/>
  <c r="I602" i="12"/>
  <c r="K602" i="12" s="1"/>
  <c r="J603" i="12" s="1"/>
  <c r="I386" i="12"/>
  <c r="K386" i="12" s="1"/>
  <c r="J387" i="12" s="1"/>
  <c r="B30" i="1"/>
  <c r="I86" i="12"/>
  <c r="K86" i="12" s="1"/>
  <c r="J87" i="12" s="1"/>
  <c r="I231" i="12"/>
  <c r="I578" i="12"/>
  <c r="K578" i="12" s="1"/>
  <c r="J579" i="12" s="1"/>
  <c r="I230" i="12"/>
  <c r="K230" i="12" s="1"/>
  <c r="J231" i="12" s="1"/>
  <c r="K231" i="12" s="1"/>
  <c r="J232" i="12" s="1"/>
  <c r="I146" i="12"/>
  <c r="K146" i="12" s="1"/>
  <c r="J147" i="12" s="1"/>
  <c r="I782" i="12"/>
  <c r="K782" i="12" s="1"/>
  <c r="J783" i="12" s="1"/>
  <c r="I530" i="12"/>
  <c r="K530" i="12" s="1"/>
  <c r="J531" i="12" s="1"/>
  <c r="I591" i="12"/>
  <c r="I51" i="12"/>
  <c r="I39" i="12"/>
  <c r="I350" i="12"/>
  <c r="K350" i="12" s="1"/>
  <c r="J351" i="12" s="1"/>
  <c r="I158" i="12"/>
  <c r="K158" i="12" s="1"/>
  <c r="J159" i="12" s="1"/>
  <c r="I723" i="12"/>
  <c r="I422" i="12"/>
  <c r="K422" i="12" s="1"/>
  <c r="J423" i="12" s="1"/>
  <c r="I807" i="12"/>
  <c r="I891" i="12"/>
  <c r="I111" i="12"/>
  <c r="I302" i="12"/>
  <c r="K302" i="12" s="1"/>
  <c r="J303" i="12" s="1"/>
  <c r="I254" i="12"/>
  <c r="K254" i="12" s="1"/>
  <c r="J255" i="12" s="1"/>
  <c r="I291" i="12"/>
  <c r="I183" i="12"/>
  <c r="I50" i="12"/>
  <c r="K50" i="12" s="1"/>
  <c r="J51" i="12" s="1"/>
  <c r="I747" i="12"/>
  <c r="I74" i="12"/>
  <c r="K74" i="12" s="1"/>
  <c r="J75" i="12" s="1"/>
  <c r="I243" i="12"/>
  <c r="I650" i="12"/>
  <c r="K650" i="12" s="1"/>
  <c r="J651" i="12" s="1"/>
  <c r="I687" i="12"/>
  <c r="I459" i="12"/>
  <c r="I483" i="12"/>
  <c r="I411" i="12"/>
  <c r="I135" i="12"/>
  <c r="I458" i="12"/>
  <c r="K458" i="12" s="1"/>
  <c r="J459" i="12" s="1"/>
  <c r="I218" i="12"/>
  <c r="K218" i="12" s="1"/>
  <c r="J219" i="12" s="1"/>
  <c r="I87" i="12"/>
  <c r="I339" i="12"/>
  <c r="I555" i="12"/>
  <c r="I99" i="12"/>
  <c r="I566" i="12"/>
  <c r="K566" i="12" s="1"/>
  <c r="J567" i="12" s="1"/>
  <c r="I927" i="12"/>
  <c r="I806" i="12"/>
  <c r="K806" i="12" s="1"/>
  <c r="J807" i="12" s="1"/>
  <c r="K807" i="12" s="1"/>
  <c r="J808" i="12" s="1"/>
  <c r="I147" i="12"/>
  <c r="I638" i="12"/>
  <c r="K638" i="12" s="1"/>
  <c r="J639" i="12" s="1"/>
  <c r="I855" i="12"/>
  <c r="I398" i="12"/>
  <c r="K398" i="12" s="1"/>
  <c r="J399" i="12" s="1"/>
  <c r="I603" i="12"/>
  <c r="I26" i="12"/>
  <c r="K26" i="12" s="1"/>
  <c r="J27" i="12" s="1"/>
  <c r="I519" i="12"/>
  <c r="I771" i="12"/>
  <c r="I207" i="12"/>
  <c r="I375" i="12"/>
  <c r="I627" i="12"/>
  <c r="I926" i="12"/>
  <c r="K926" i="12" s="1"/>
  <c r="J927" i="12" s="1"/>
  <c r="K927" i="12" s="1"/>
  <c r="J928" i="12" s="1"/>
  <c r="I242" i="12"/>
  <c r="K242" i="12" s="1"/>
  <c r="J243" i="12" s="1"/>
  <c r="I399" i="12"/>
  <c r="I518" i="12"/>
  <c r="K518" i="12" s="1"/>
  <c r="J519" i="12" s="1"/>
  <c r="K519" i="12" s="1"/>
  <c r="J520" i="12" s="1"/>
  <c r="I171" i="12"/>
  <c r="I554" i="12"/>
  <c r="K554" i="12" s="1"/>
  <c r="J555" i="12" s="1"/>
  <c r="I194" i="12"/>
  <c r="K194" i="12" s="1"/>
  <c r="J195" i="12" s="1"/>
  <c r="I579" i="12"/>
  <c r="I903" i="12"/>
  <c r="I338" i="12"/>
  <c r="K338" i="12" s="1"/>
  <c r="J339" i="12" s="1"/>
  <c r="K339" i="12" s="1"/>
  <c r="J340" i="12" s="1"/>
  <c r="I783" i="12"/>
  <c r="I626" i="12"/>
  <c r="K626" i="12" s="1"/>
  <c r="J627" i="12" s="1"/>
  <c r="K627" i="12" s="1"/>
  <c r="J628" i="12" s="1"/>
  <c r="I615" i="12"/>
  <c r="I794" i="12"/>
  <c r="K794" i="12" s="1"/>
  <c r="J795" i="12" s="1"/>
  <c r="I362" i="12"/>
  <c r="K362" i="12" s="1"/>
  <c r="J363" i="12" s="1"/>
  <c r="I506" i="12"/>
  <c r="K506" i="12" s="1"/>
  <c r="J507" i="12" s="1"/>
  <c r="I446" i="12"/>
  <c r="K446" i="12" s="1"/>
  <c r="J447" i="12" s="1"/>
  <c r="I374" i="12"/>
  <c r="K374" i="12" s="1"/>
  <c r="J375" i="12" s="1"/>
  <c r="K375" i="12" s="1"/>
  <c r="J376" i="12" s="1"/>
  <c r="I939" i="12"/>
  <c r="I110" i="12"/>
  <c r="K110" i="12" s="1"/>
  <c r="J111" i="12" s="1"/>
  <c r="K111" i="12" s="1"/>
  <c r="J112" i="12" s="1"/>
  <c r="I62" i="12"/>
  <c r="K62" i="12" s="1"/>
  <c r="J63" i="12" s="1"/>
  <c r="I567" i="12"/>
  <c r="I758" i="12"/>
  <c r="K758" i="12" s="1"/>
  <c r="J759" i="12" s="1"/>
  <c r="I590" i="12"/>
  <c r="K590" i="12" s="1"/>
  <c r="J591" i="12" s="1"/>
  <c r="I434" i="12"/>
  <c r="K434" i="12" s="1"/>
  <c r="J435" i="12" s="1"/>
  <c r="I866" i="12"/>
  <c r="K866" i="12" s="1"/>
  <c r="J867" i="12" s="1"/>
  <c r="I134" i="12"/>
  <c r="K134" i="12" s="1"/>
  <c r="J135" i="12" s="1"/>
  <c r="I159" i="12"/>
  <c r="I542" i="12"/>
  <c r="K542" i="12" s="1"/>
  <c r="J543" i="12" s="1"/>
  <c r="K543" i="12" s="1"/>
  <c r="J544" i="12" s="1"/>
  <c r="I482" i="12"/>
  <c r="K482" i="12" s="1"/>
  <c r="J483" i="12" s="1"/>
  <c r="I266" i="12"/>
  <c r="K266" i="12" s="1"/>
  <c r="J267" i="12" s="1"/>
  <c r="I326" i="12"/>
  <c r="K326" i="12" s="1"/>
  <c r="J327" i="12" s="1"/>
  <c r="I938" i="12"/>
  <c r="K938" i="12" s="1"/>
  <c r="J939" i="12" s="1"/>
  <c r="K939" i="12" s="1"/>
  <c r="J940" i="12" s="1"/>
  <c r="I531" i="12"/>
  <c r="I675" i="12"/>
  <c r="I495" i="12"/>
  <c r="I75" i="12"/>
  <c r="I735" i="12"/>
  <c r="I279" i="12"/>
  <c r="I663" i="12"/>
  <c r="I639" i="12"/>
  <c r="I447" i="12"/>
  <c r="I711" i="12"/>
  <c r="I494" i="12"/>
  <c r="K494" i="12" s="1"/>
  <c r="J495" i="12" s="1"/>
  <c r="K495" i="12" s="1"/>
  <c r="J496" i="12" s="1"/>
  <c r="I170" i="12"/>
  <c r="K170" i="12" s="1"/>
  <c r="J171" i="12" s="1"/>
  <c r="K171" i="12" s="1"/>
  <c r="J172" i="12" s="1"/>
  <c r="I63" i="12"/>
  <c r="I123" i="12"/>
  <c r="I219" i="12"/>
  <c r="I878" i="12"/>
  <c r="K878" i="12" s="1"/>
  <c r="J879" i="12" s="1"/>
  <c r="I818" i="12"/>
  <c r="K818" i="12" s="1"/>
  <c r="J819" i="12" s="1"/>
  <c r="I206" i="12"/>
  <c r="K206" i="12" s="1"/>
  <c r="J207" i="12" s="1"/>
  <c r="I867" i="12"/>
  <c r="I423" i="12"/>
  <c r="I746" i="12"/>
  <c r="K746" i="12" s="1"/>
  <c r="J747" i="12" s="1"/>
  <c r="K747" i="12" s="1"/>
  <c r="J748" i="12" s="1"/>
  <c r="I710" i="12"/>
  <c r="K710" i="12" s="1"/>
  <c r="J711" i="12" s="1"/>
  <c r="I698" i="12"/>
  <c r="K698" i="12" s="1"/>
  <c r="J699" i="12" s="1"/>
  <c r="I734" i="12"/>
  <c r="K734" i="12" s="1"/>
  <c r="J735" i="12" s="1"/>
  <c r="K735" i="12" s="1"/>
  <c r="J736" i="12" s="1"/>
  <c r="I662" i="12"/>
  <c r="K662" i="12" s="1"/>
  <c r="J663" i="12" s="1"/>
  <c r="K663" i="12" s="1"/>
  <c r="J664" i="12" s="1"/>
  <c r="I902" i="12"/>
  <c r="K902" i="12" s="1"/>
  <c r="J903" i="12" s="1"/>
  <c r="I410" i="12"/>
  <c r="K410" i="12" s="1"/>
  <c r="J411" i="12" s="1"/>
  <c r="K411" i="12" s="1"/>
  <c r="J412" i="12" s="1"/>
  <c r="I303" i="12"/>
  <c r="I915" i="12"/>
  <c r="I651" i="12"/>
  <c r="I722" i="12"/>
  <c r="K722" i="12" s="1"/>
  <c r="J723" i="12" s="1"/>
  <c r="I351" i="12"/>
  <c r="I879" i="12"/>
  <c r="I14" i="12"/>
  <c r="K14" i="12" s="1"/>
  <c r="J15" i="12" s="1"/>
  <c r="I543" i="12"/>
  <c r="I315" i="12"/>
  <c r="I854" i="12"/>
  <c r="K854" i="12" s="1"/>
  <c r="J855" i="12" s="1"/>
  <c r="K855" i="12" s="1"/>
  <c r="J856" i="12" s="1"/>
  <c r="I435" i="12"/>
  <c r="I951" i="12"/>
  <c r="I819" i="12"/>
  <c r="K219" i="12" l="1"/>
  <c r="J220" i="12" s="1"/>
  <c r="K819" i="12"/>
  <c r="J820" i="12" s="1"/>
  <c r="K867" i="12"/>
  <c r="J868" i="12" s="1"/>
  <c r="K243" i="12"/>
  <c r="J244" i="12" s="1"/>
  <c r="K483" i="12"/>
  <c r="J484" i="12" s="1"/>
  <c r="K147" i="12"/>
  <c r="J148" i="12" s="1"/>
  <c r="K435" i="12"/>
  <c r="J436" i="12" s="1"/>
  <c r="K447" i="12"/>
  <c r="J448" i="12" s="1"/>
  <c r="K399" i="12"/>
  <c r="J400" i="12" s="1"/>
  <c r="K159" i="12"/>
  <c r="J160" i="12" s="1"/>
  <c r="K711" i="12"/>
  <c r="J712" i="12" s="1"/>
  <c r="K903" i="12"/>
  <c r="J904" i="12" s="1"/>
  <c r="K207" i="12"/>
  <c r="J208" i="12" s="1"/>
  <c r="K135" i="12"/>
  <c r="J136" i="12" s="1"/>
  <c r="K567" i="12"/>
  <c r="J568" i="12" s="1"/>
  <c r="K51" i="12"/>
  <c r="J52" i="12" s="1"/>
  <c r="K423" i="12"/>
  <c r="J424" i="12" s="1"/>
  <c r="K783" i="12"/>
  <c r="J784" i="12" s="1"/>
  <c r="K603" i="12"/>
  <c r="J604" i="12" s="1"/>
  <c r="P100" i="11"/>
  <c r="O100" i="16" s="1"/>
  <c r="K879" i="12"/>
  <c r="J880" i="12" s="1"/>
  <c r="K723" i="12"/>
  <c r="J724" i="12" s="1"/>
  <c r="K591" i="12"/>
  <c r="J592" i="12" s="1"/>
  <c r="K351" i="12"/>
  <c r="J352" i="12" s="1"/>
  <c r="K579" i="12"/>
  <c r="J580" i="12" s="1"/>
  <c r="P388" i="11"/>
  <c r="O388" i="16" s="1"/>
  <c r="K651" i="12"/>
  <c r="J652" i="12" s="1"/>
  <c r="K303" i="12"/>
  <c r="J304" i="12" s="1"/>
  <c r="P136" i="11"/>
  <c r="O136" i="16" s="1"/>
  <c r="K639" i="12"/>
  <c r="J640" i="12" s="1"/>
  <c r="K555" i="12"/>
  <c r="J556" i="12" s="1"/>
  <c r="K87" i="12"/>
  <c r="J88" i="12" s="1"/>
  <c r="O136" i="11"/>
  <c r="K63" i="12"/>
  <c r="J64" i="12" s="1"/>
  <c r="K459" i="12"/>
  <c r="J460" i="12" s="1"/>
  <c r="K75" i="12"/>
  <c r="J76" i="12" s="1"/>
  <c r="O640" i="11"/>
  <c r="P640" i="11" s="1"/>
  <c r="O640" i="16" s="1"/>
  <c r="P208" i="11"/>
  <c r="O208" i="16" s="1"/>
  <c r="O460" i="11"/>
  <c r="P460" i="11" s="1"/>
  <c r="O460" i="16" s="1"/>
  <c r="K531" i="12"/>
  <c r="J532" i="12" s="1"/>
  <c r="P628" i="11"/>
  <c r="O628" i="16" s="1"/>
  <c r="J559" i="11"/>
  <c r="K559" i="11" s="1"/>
  <c r="M558" i="11"/>
  <c r="I558" i="16" s="1"/>
  <c r="N881" i="11"/>
  <c r="M726" i="11"/>
  <c r="I726" i="16" s="1"/>
  <c r="J727" i="11"/>
  <c r="K727" i="11" s="1"/>
  <c r="J931" i="11"/>
  <c r="K931" i="11" s="1"/>
  <c r="M930" i="11"/>
  <c r="I930" i="16" s="1"/>
  <c r="P880" i="11"/>
  <c r="O880" i="16" s="1"/>
  <c r="N305" i="11"/>
  <c r="N341" i="11"/>
  <c r="O341" i="11" s="1"/>
  <c r="N280" i="11"/>
  <c r="O280" i="11" s="1"/>
  <c r="J31" i="11"/>
  <c r="K31" i="11" s="1"/>
  <c r="M30" i="11"/>
  <c r="I30" i="16" s="1"/>
  <c r="P148" i="11"/>
  <c r="O148" i="16" s="1"/>
  <c r="P172" i="11"/>
  <c r="O172" i="16" s="1"/>
  <c r="M198" i="11"/>
  <c r="I198" i="16" s="1"/>
  <c r="J199" i="11"/>
  <c r="K199" i="11" s="1"/>
  <c r="M846" i="11"/>
  <c r="I846" i="16" s="1"/>
  <c r="J847" i="11"/>
  <c r="K847" i="11" s="1"/>
  <c r="P111" i="11"/>
  <c r="O111" i="16" s="1"/>
  <c r="N834" i="11"/>
  <c r="M773" i="11"/>
  <c r="I773" i="16" s="1"/>
  <c r="J774" i="11"/>
  <c r="K774" i="11" s="1"/>
  <c r="J175" i="11"/>
  <c r="K175" i="11" s="1"/>
  <c r="M174" i="11"/>
  <c r="I174" i="16" s="1"/>
  <c r="P652" i="11"/>
  <c r="O652" i="16" s="1"/>
  <c r="M414" i="11"/>
  <c r="I414" i="16" s="1"/>
  <c r="J415" i="11"/>
  <c r="K415" i="11" s="1"/>
  <c r="N209" i="11"/>
  <c r="O209" i="11" s="1"/>
  <c r="N545" i="11"/>
  <c r="O545" i="11" s="1"/>
  <c r="J907" i="11"/>
  <c r="K907" i="11" s="1"/>
  <c r="M906" i="11"/>
  <c r="I906" i="16" s="1"/>
  <c r="M234" i="11"/>
  <c r="I234" i="16" s="1"/>
  <c r="J235" i="11"/>
  <c r="K235" i="11" s="1"/>
  <c r="N377" i="11"/>
  <c r="N125" i="11"/>
  <c r="O125" i="11" s="1"/>
  <c r="P736" i="11"/>
  <c r="O736" i="16" s="1"/>
  <c r="M438" i="11"/>
  <c r="I438" i="16" s="1"/>
  <c r="J439" i="11"/>
  <c r="K439" i="11" s="1"/>
  <c r="J608" i="11"/>
  <c r="K608" i="11" s="1"/>
  <c r="M608" i="11" s="1"/>
  <c r="I608" i="16" s="1"/>
  <c r="M607" i="11"/>
  <c r="I607" i="16" s="1"/>
  <c r="N713" i="11"/>
  <c r="O713" i="11" s="1"/>
  <c r="M186" i="11"/>
  <c r="I186" i="16" s="1"/>
  <c r="J187" i="11"/>
  <c r="K187" i="11" s="1"/>
  <c r="O941" i="11"/>
  <c r="N941" i="11"/>
  <c r="N557" i="11"/>
  <c r="M306" i="11"/>
  <c r="I306" i="16" s="1"/>
  <c r="J307" i="11"/>
  <c r="K307" i="11" s="1"/>
  <c r="N161" i="11"/>
  <c r="M270" i="11"/>
  <c r="I270" i="16" s="1"/>
  <c r="J271" i="11"/>
  <c r="K271" i="11" s="1"/>
  <c r="J114" i="11"/>
  <c r="K114" i="11" s="1"/>
  <c r="M113" i="11"/>
  <c r="I113" i="16" s="1"/>
  <c r="P833" i="11"/>
  <c r="O833" i="16" s="1"/>
  <c r="M474" i="11"/>
  <c r="I474" i="16" s="1"/>
  <c r="J475" i="11"/>
  <c r="K475" i="11" s="1"/>
  <c r="M689" i="11"/>
  <c r="I689" i="16" s="1"/>
  <c r="J690" i="11"/>
  <c r="K690" i="11" s="1"/>
  <c r="N845" i="11"/>
  <c r="O845" i="11" s="1"/>
  <c r="N173" i="11"/>
  <c r="N413" i="11"/>
  <c r="M450" i="11"/>
  <c r="I450" i="16" s="1"/>
  <c r="J451" i="11"/>
  <c r="K451" i="11" s="1"/>
  <c r="N233" i="11"/>
  <c r="O233" i="11" s="1"/>
  <c r="J127" i="11"/>
  <c r="K127" i="11" s="1"/>
  <c r="M126" i="11"/>
  <c r="I126" i="16" s="1"/>
  <c r="M522" i="11"/>
  <c r="I522" i="16" s="1"/>
  <c r="J523" i="11"/>
  <c r="K523" i="11" s="1"/>
  <c r="J356" i="11"/>
  <c r="K356" i="11" s="1"/>
  <c r="M356" i="11" s="1"/>
  <c r="I356" i="16" s="1"/>
  <c r="M355" i="11"/>
  <c r="I355" i="16" s="1"/>
  <c r="N725" i="11"/>
  <c r="O677" i="11"/>
  <c r="N677" i="11"/>
  <c r="N185" i="11"/>
  <c r="J943" i="11"/>
  <c r="K943" i="11" s="1"/>
  <c r="M942" i="11"/>
  <c r="I942" i="16" s="1"/>
  <c r="N41" i="11"/>
  <c r="N894" i="11"/>
  <c r="O894" i="11" s="1"/>
  <c r="O509" i="11"/>
  <c r="P509" i="11" s="1"/>
  <c r="O509" i="16" s="1"/>
  <c r="N665" i="11"/>
  <c r="O665" i="11" s="1"/>
  <c r="O64" i="11"/>
  <c r="P64" i="11" s="1"/>
  <c r="O64" i="16" s="1"/>
  <c r="N149" i="11"/>
  <c r="O149" i="11" s="1"/>
  <c r="J163" i="11"/>
  <c r="K163" i="11" s="1"/>
  <c r="M162" i="11"/>
  <c r="I162" i="16" s="1"/>
  <c r="N269" i="11"/>
  <c r="O844" i="11"/>
  <c r="P844" i="11" s="1"/>
  <c r="O844" i="16" s="1"/>
  <c r="N112" i="11"/>
  <c r="O833" i="11"/>
  <c r="O797" i="11"/>
  <c r="P797" i="11" s="1"/>
  <c r="O797" i="16" s="1"/>
  <c r="N617" i="11"/>
  <c r="N473" i="11"/>
  <c r="J631" i="11"/>
  <c r="K631" i="11" s="1"/>
  <c r="M630" i="11"/>
  <c r="I630" i="16" s="1"/>
  <c r="N688" i="11"/>
  <c r="N88" i="11"/>
  <c r="O88" i="11" s="1"/>
  <c r="M762" i="11"/>
  <c r="I762" i="16" s="1"/>
  <c r="J763" i="11"/>
  <c r="K763" i="11" s="1"/>
  <c r="O808" i="11"/>
  <c r="P808" i="11" s="1"/>
  <c r="O808" i="16" s="1"/>
  <c r="O472" i="11"/>
  <c r="P472" i="11" s="1"/>
  <c r="O472" i="16" s="1"/>
  <c r="M870" i="11"/>
  <c r="I870" i="16" s="1"/>
  <c r="J871" i="11"/>
  <c r="K871" i="11" s="1"/>
  <c r="M54" i="11"/>
  <c r="I54" i="16" s="1"/>
  <c r="J55" i="11"/>
  <c r="K55" i="11" s="1"/>
  <c r="M294" i="11"/>
  <c r="I294" i="16" s="1"/>
  <c r="J295" i="11"/>
  <c r="K295" i="11" s="1"/>
  <c r="N449" i="11"/>
  <c r="O568" i="11"/>
  <c r="P568" i="11" s="1"/>
  <c r="O568" i="16" s="1"/>
  <c r="O676" i="11"/>
  <c r="P676" i="11" s="1"/>
  <c r="O676" i="16" s="1"/>
  <c r="O820" i="11"/>
  <c r="P820" i="11" s="1"/>
  <c r="O820" i="16" s="1"/>
  <c r="N521" i="11"/>
  <c r="N354" i="11"/>
  <c r="M678" i="11"/>
  <c r="I678" i="16" s="1"/>
  <c r="J679" i="11"/>
  <c r="K679" i="11" s="1"/>
  <c r="N581" i="11"/>
  <c r="M42" i="11"/>
  <c r="I42" i="16" s="1"/>
  <c r="J43" i="11"/>
  <c r="K43" i="11" s="1"/>
  <c r="M402" i="11"/>
  <c r="I402" i="16" s="1"/>
  <c r="J403" i="11"/>
  <c r="K403" i="11" s="1"/>
  <c r="J896" i="11"/>
  <c r="K896" i="11" s="1"/>
  <c r="M896" i="11" s="1"/>
  <c r="I896" i="16" s="1"/>
  <c r="M895" i="11"/>
  <c r="I895" i="16" s="1"/>
  <c r="P940" i="11"/>
  <c r="O940" i="16" s="1"/>
  <c r="O40" i="11"/>
  <c r="P40" i="11" s="1"/>
  <c r="O40" i="16" s="1"/>
  <c r="O400" i="11"/>
  <c r="P400" i="11" s="1"/>
  <c r="O400" i="16" s="1"/>
  <c r="M666" i="11"/>
  <c r="I666" i="16" s="1"/>
  <c r="J667" i="11"/>
  <c r="K667" i="11" s="1"/>
  <c r="P724" i="11"/>
  <c r="O724" i="16" s="1"/>
  <c r="P28" i="11"/>
  <c r="O28" i="16" s="1"/>
  <c r="P928" i="11"/>
  <c r="O928" i="16" s="1"/>
  <c r="M150" i="11"/>
  <c r="I150" i="16" s="1"/>
  <c r="J151" i="11"/>
  <c r="K151" i="11" s="1"/>
  <c r="O701" i="11"/>
  <c r="P701" i="11" s="1"/>
  <c r="O701" i="16" s="1"/>
  <c r="O664" i="11"/>
  <c r="P664" i="11" s="1"/>
  <c r="O664" i="16" s="1"/>
  <c r="M426" i="11"/>
  <c r="I426" i="16" s="1"/>
  <c r="J427" i="11"/>
  <c r="K427" i="11" s="1"/>
  <c r="P592" i="11"/>
  <c r="O592" i="16" s="1"/>
  <c r="J619" i="11"/>
  <c r="K619" i="11" s="1"/>
  <c r="M618" i="11"/>
  <c r="I618" i="16" s="1"/>
  <c r="N629" i="11"/>
  <c r="N785" i="11"/>
  <c r="O785" i="11" s="1"/>
  <c r="J90" i="11"/>
  <c r="K90" i="11" s="1"/>
  <c r="M89" i="11"/>
  <c r="I89" i="16" s="1"/>
  <c r="N761" i="11"/>
  <c r="N798" i="11"/>
  <c r="O798" i="11" s="1"/>
  <c r="P616" i="11"/>
  <c r="O616" i="16" s="1"/>
  <c r="P52" i="11"/>
  <c r="O52" i="16" s="1"/>
  <c r="O869" i="11"/>
  <c r="N869" i="11"/>
  <c r="O448" i="11"/>
  <c r="P448" i="11" s="1"/>
  <c r="O448" i="16" s="1"/>
  <c r="J571" i="11"/>
  <c r="K571" i="11" s="1"/>
  <c r="M570" i="11"/>
  <c r="I570" i="16" s="1"/>
  <c r="O771" i="11"/>
  <c r="P771" i="11" s="1"/>
  <c r="O771" i="16" s="1"/>
  <c r="N53" i="11"/>
  <c r="O53" i="11" s="1"/>
  <c r="O436" i="11"/>
  <c r="P436" i="11" s="1"/>
  <c r="O436" i="16" s="1"/>
  <c r="N293" i="11"/>
  <c r="P748" i="11"/>
  <c r="O748" i="16" s="1"/>
  <c r="J391" i="11"/>
  <c r="K391" i="11" s="1"/>
  <c r="M390" i="11"/>
  <c r="I390" i="16" s="1"/>
  <c r="O520" i="11"/>
  <c r="P520" i="11" s="1"/>
  <c r="O520" i="16" s="1"/>
  <c r="O353" i="11"/>
  <c r="P353" i="11" s="1"/>
  <c r="O353" i="16" s="1"/>
  <c r="O953" i="11"/>
  <c r="N953" i="11"/>
  <c r="J247" i="11"/>
  <c r="K247" i="11" s="1"/>
  <c r="M246" i="11"/>
  <c r="I246" i="16" s="1"/>
  <c r="O556" i="11"/>
  <c r="P556" i="11" s="1"/>
  <c r="O556" i="16" s="1"/>
  <c r="P916" i="11"/>
  <c r="O916" i="16" s="1"/>
  <c r="N365" i="11"/>
  <c r="O365" i="11" s="1"/>
  <c r="M462" i="11"/>
  <c r="I462" i="16" s="1"/>
  <c r="J463" i="11"/>
  <c r="K463" i="11" s="1"/>
  <c r="J583" i="11"/>
  <c r="K583" i="11" s="1"/>
  <c r="M582" i="11"/>
  <c r="I582" i="16" s="1"/>
  <c r="M738" i="11"/>
  <c r="I738" i="16" s="1"/>
  <c r="J739" i="11"/>
  <c r="K739" i="11" s="1"/>
  <c r="N401" i="11"/>
  <c r="M138" i="11"/>
  <c r="I138" i="16" s="1"/>
  <c r="J139" i="11"/>
  <c r="K139" i="11" s="1"/>
  <c r="J498" i="11"/>
  <c r="K498" i="11" s="1"/>
  <c r="M497" i="11"/>
  <c r="I497" i="16" s="1"/>
  <c r="M66" i="11"/>
  <c r="I66" i="16" s="1"/>
  <c r="J67" i="11"/>
  <c r="K67" i="11" s="1"/>
  <c r="N425" i="11"/>
  <c r="O425" i="11" s="1"/>
  <c r="N702" i="11"/>
  <c r="M786" i="11"/>
  <c r="I786" i="16" s="1"/>
  <c r="J787" i="11"/>
  <c r="K787" i="11" s="1"/>
  <c r="J800" i="11"/>
  <c r="K800" i="11" s="1"/>
  <c r="M800" i="11" s="1"/>
  <c r="I800" i="16" s="1"/>
  <c r="M799" i="11"/>
  <c r="I799" i="16" s="1"/>
  <c r="M330" i="11"/>
  <c r="I330" i="16" s="1"/>
  <c r="J331" i="11"/>
  <c r="K331" i="11" s="1"/>
  <c r="O569" i="11"/>
  <c r="N569" i="11"/>
  <c r="P376" i="11"/>
  <c r="O376" i="16" s="1"/>
  <c r="P712" i="11"/>
  <c r="O712" i="16" s="1"/>
  <c r="N653" i="11"/>
  <c r="N389" i="11"/>
  <c r="O389" i="11" s="1"/>
  <c r="J955" i="11"/>
  <c r="K955" i="11" s="1"/>
  <c r="M954" i="11"/>
  <c r="I954" i="16" s="1"/>
  <c r="O245" i="11"/>
  <c r="N245" i="11"/>
  <c r="N77" i="11"/>
  <c r="J367" i="11"/>
  <c r="K367" i="11" s="1"/>
  <c r="M366" i="11"/>
  <c r="I366" i="16" s="1"/>
  <c r="N461" i="11"/>
  <c r="O461" i="11" s="1"/>
  <c r="O952" i="11"/>
  <c r="P952" i="11" s="1"/>
  <c r="O952" i="16" s="1"/>
  <c r="N821" i="11"/>
  <c r="O821" i="11" s="1"/>
  <c r="N737" i="11"/>
  <c r="P220" i="11"/>
  <c r="O220" i="16" s="1"/>
  <c r="M858" i="11"/>
  <c r="I858" i="16" s="1"/>
  <c r="J859" i="11"/>
  <c r="K859" i="11" s="1"/>
  <c r="P580" i="11"/>
  <c r="O580" i="16" s="1"/>
  <c r="N137" i="11"/>
  <c r="O137" i="11" s="1"/>
  <c r="O279" i="11"/>
  <c r="P279" i="11" s="1"/>
  <c r="O279" i="16" s="1"/>
  <c r="O495" i="11"/>
  <c r="P495" i="11" s="1"/>
  <c r="O495" i="16" s="1"/>
  <c r="O484" i="11"/>
  <c r="P484" i="11" s="1"/>
  <c r="O484" i="16" s="1"/>
  <c r="P424" i="11"/>
  <c r="O424" i="16" s="1"/>
  <c r="N593" i="11"/>
  <c r="J512" i="11"/>
  <c r="K512" i="11" s="1"/>
  <c r="M512" i="11" s="1"/>
  <c r="I512" i="16" s="1"/>
  <c r="M511" i="11"/>
  <c r="I511" i="16" s="1"/>
  <c r="O196" i="11"/>
  <c r="P196" i="11" s="1"/>
  <c r="O196" i="16" s="1"/>
  <c r="N496" i="11"/>
  <c r="O496" i="11" s="1"/>
  <c r="O784" i="11"/>
  <c r="P784" i="11" s="1"/>
  <c r="O784" i="16" s="1"/>
  <c r="N65" i="11"/>
  <c r="O65" i="11" s="1"/>
  <c r="O87" i="11"/>
  <c r="P87" i="11" s="1"/>
  <c r="O87" i="16" s="1"/>
  <c r="O760" i="11"/>
  <c r="P760" i="11" s="1"/>
  <c r="O760" i="16" s="1"/>
  <c r="P340" i="11"/>
  <c r="O340" i="16" s="1"/>
  <c r="O532" i="11"/>
  <c r="P532" i="11" s="1"/>
  <c r="O532" i="16" s="1"/>
  <c r="J704" i="11"/>
  <c r="K704" i="11" s="1"/>
  <c r="M704" i="11" s="1"/>
  <c r="I704" i="16" s="1"/>
  <c r="M703" i="11"/>
  <c r="I703" i="16" s="1"/>
  <c r="O605" i="11"/>
  <c r="P605" i="11" s="1"/>
  <c r="O605" i="16" s="1"/>
  <c r="M259" i="11"/>
  <c r="I259" i="16" s="1"/>
  <c r="J260" i="11"/>
  <c r="K260" i="11" s="1"/>
  <c r="M260" i="11" s="1"/>
  <c r="I260" i="16" s="1"/>
  <c r="M534" i="11"/>
  <c r="I534" i="16" s="1"/>
  <c r="J535" i="11"/>
  <c r="K535" i="11" s="1"/>
  <c r="O292" i="11"/>
  <c r="P292" i="11" s="1"/>
  <c r="O292" i="16" s="1"/>
  <c r="N329" i="11"/>
  <c r="M810" i="11"/>
  <c r="I810" i="16" s="1"/>
  <c r="J811" i="11"/>
  <c r="K811" i="11" s="1"/>
  <c r="J655" i="11"/>
  <c r="K655" i="11" s="1"/>
  <c r="M654" i="11"/>
  <c r="I654" i="16" s="1"/>
  <c r="P184" i="11"/>
  <c r="O184" i="16" s="1"/>
  <c r="J320" i="11"/>
  <c r="K320" i="11" s="1"/>
  <c r="M320" i="11" s="1"/>
  <c r="I320" i="16" s="1"/>
  <c r="M319" i="11"/>
  <c r="I319" i="16" s="1"/>
  <c r="J79" i="11"/>
  <c r="K79" i="11" s="1"/>
  <c r="M78" i="11"/>
  <c r="I78" i="16" s="1"/>
  <c r="N101" i="11"/>
  <c r="O101" i="11" s="1"/>
  <c r="M822" i="11"/>
  <c r="I822" i="16" s="1"/>
  <c r="J823" i="11"/>
  <c r="K823" i="11" s="1"/>
  <c r="P124" i="11"/>
  <c r="O124" i="16" s="1"/>
  <c r="N857" i="11"/>
  <c r="O857" i="11" s="1"/>
  <c r="M222" i="11"/>
  <c r="I222" i="16" s="1"/>
  <c r="J223" i="11"/>
  <c r="K223" i="11" s="1"/>
  <c r="J595" i="11"/>
  <c r="K595" i="11" s="1"/>
  <c r="M594" i="11"/>
  <c r="I594" i="16" s="1"/>
  <c r="N510" i="11"/>
  <c r="O510" i="11" s="1"/>
  <c r="N641" i="11"/>
  <c r="O641" i="11" s="1"/>
  <c r="O485" i="11"/>
  <c r="N485" i="11"/>
  <c r="O340" i="11"/>
  <c r="N258" i="11"/>
  <c r="O412" i="11"/>
  <c r="P412" i="11" s="1"/>
  <c r="O412" i="16" s="1"/>
  <c r="N533" i="11"/>
  <c r="O533" i="11" s="1"/>
  <c r="P687" i="11"/>
  <c r="O687" i="16" s="1"/>
  <c r="N809" i="11"/>
  <c r="O917" i="11"/>
  <c r="N917" i="11"/>
  <c r="O364" i="11"/>
  <c r="P364" i="11" s="1"/>
  <c r="O364" i="16" s="1"/>
  <c r="M750" i="11"/>
  <c r="I750" i="16" s="1"/>
  <c r="J751" i="11"/>
  <c r="K751" i="11" s="1"/>
  <c r="N318" i="11"/>
  <c r="O318" i="11" s="1"/>
  <c r="J103" i="11"/>
  <c r="K103" i="11" s="1"/>
  <c r="M102" i="11"/>
  <c r="I102" i="16" s="1"/>
  <c r="P856" i="11"/>
  <c r="O856" i="16" s="1"/>
  <c r="P244" i="11"/>
  <c r="O244" i="16" s="1"/>
  <c r="O124" i="11"/>
  <c r="P76" i="11"/>
  <c r="O76" i="16" s="1"/>
  <c r="M882" i="11"/>
  <c r="I882" i="16" s="1"/>
  <c r="J883" i="11"/>
  <c r="K883" i="11" s="1"/>
  <c r="P304" i="11"/>
  <c r="O304" i="16" s="1"/>
  <c r="N929" i="11"/>
  <c r="O929" i="11" s="1"/>
  <c r="N221" i="11"/>
  <c r="O221" i="11" s="1"/>
  <c r="P893" i="11"/>
  <c r="O893" i="16" s="1"/>
  <c r="O268" i="11"/>
  <c r="P268" i="11" s="1"/>
  <c r="O268" i="16" s="1"/>
  <c r="M342" i="11"/>
  <c r="I342" i="16" s="1"/>
  <c r="J343" i="11"/>
  <c r="K343" i="11" s="1"/>
  <c r="M281" i="11"/>
  <c r="I281" i="16" s="1"/>
  <c r="J282" i="11"/>
  <c r="K282" i="11" s="1"/>
  <c r="M642" i="11"/>
  <c r="I642" i="16" s="1"/>
  <c r="J643" i="11"/>
  <c r="K643" i="11" s="1"/>
  <c r="M486" i="11"/>
  <c r="I486" i="16" s="1"/>
  <c r="J487" i="11"/>
  <c r="K487" i="11" s="1"/>
  <c r="P257" i="11"/>
  <c r="O257" i="16" s="1"/>
  <c r="N29" i="11"/>
  <c r="O29" i="11" s="1"/>
  <c r="N197" i="11"/>
  <c r="O197" i="11" s="1"/>
  <c r="P160" i="11"/>
  <c r="O160" i="16" s="1"/>
  <c r="O868" i="11"/>
  <c r="P868" i="11" s="1"/>
  <c r="O868" i="16" s="1"/>
  <c r="O328" i="11"/>
  <c r="P328" i="11" s="1"/>
  <c r="O328" i="16" s="1"/>
  <c r="M835" i="11"/>
  <c r="I835" i="16" s="1"/>
  <c r="J836" i="11"/>
  <c r="K836" i="11" s="1"/>
  <c r="M836" i="11" s="1"/>
  <c r="I836" i="16" s="1"/>
  <c r="N772" i="11"/>
  <c r="O772" i="11" s="1"/>
  <c r="O544" i="11"/>
  <c r="P544" i="11" s="1"/>
  <c r="O544" i="16" s="1"/>
  <c r="J211" i="11"/>
  <c r="K211" i="11" s="1"/>
  <c r="M210" i="11"/>
  <c r="I210" i="16" s="1"/>
  <c r="P232" i="11"/>
  <c r="O232" i="16" s="1"/>
  <c r="M546" i="11"/>
  <c r="I546" i="16" s="1"/>
  <c r="J547" i="11"/>
  <c r="K547" i="11" s="1"/>
  <c r="N905" i="11"/>
  <c r="O905" i="11" s="1"/>
  <c r="P317" i="11"/>
  <c r="O317" i="16" s="1"/>
  <c r="H15" i="11"/>
  <c r="I15" i="11" s="1"/>
  <c r="L14" i="11"/>
  <c r="J919" i="11"/>
  <c r="K919" i="11" s="1"/>
  <c r="M918" i="11"/>
  <c r="I918" i="16" s="1"/>
  <c r="J379" i="11"/>
  <c r="K379" i="11" s="1"/>
  <c r="M378" i="11"/>
  <c r="I378" i="16" s="1"/>
  <c r="P904" i="11"/>
  <c r="O904" i="16" s="1"/>
  <c r="N749" i="11"/>
  <c r="N437" i="11"/>
  <c r="N606" i="11"/>
  <c r="O606" i="11" s="1"/>
  <c r="M714" i="11"/>
  <c r="I714" i="16" s="1"/>
  <c r="J715" i="11"/>
  <c r="K715" i="11" s="1"/>
  <c r="B31" i="1"/>
  <c r="I184" i="12" s="1"/>
  <c r="O161" i="11" l="1"/>
  <c r="P161" i="11" s="1"/>
  <c r="O161" i="16" s="1"/>
  <c r="P425" i="11"/>
  <c r="O425" i="16" s="1"/>
  <c r="O173" i="11"/>
  <c r="P173" i="11" s="1"/>
  <c r="O173" i="16" s="1"/>
  <c r="P209" i="11"/>
  <c r="O209" i="16" s="1"/>
  <c r="J344" i="11"/>
  <c r="K344" i="11" s="1"/>
  <c r="M344" i="11" s="1"/>
  <c r="I344" i="16" s="1"/>
  <c r="M343" i="11"/>
  <c r="I343" i="16" s="1"/>
  <c r="M955" i="11"/>
  <c r="I955" i="16" s="1"/>
  <c r="J956" i="11"/>
  <c r="K956" i="11" s="1"/>
  <c r="M956" i="11" s="1"/>
  <c r="I956" i="16" s="1"/>
  <c r="N426" i="11"/>
  <c r="M187" i="11"/>
  <c r="I187" i="16" s="1"/>
  <c r="J188" i="11"/>
  <c r="K188" i="11" s="1"/>
  <c r="M188" i="11" s="1"/>
  <c r="I188" i="16" s="1"/>
  <c r="N846" i="11"/>
  <c r="O846" i="11" s="1"/>
  <c r="M811" i="11"/>
  <c r="I811" i="16" s="1"/>
  <c r="J812" i="11"/>
  <c r="K812" i="11" s="1"/>
  <c r="M812" i="11" s="1"/>
  <c r="I812" i="16" s="1"/>
  <c r="J44" i="11"/>
  <c r="K44" i="11" s="1"/>
  <c r="M44" i="11" s="1"/>
  <c r="I44" i="16" s="1"/>
  <c r="M43" i="11"/>
  <c r="I43" i="16" s="1"/>
  <c r="M451" i="11"/>
  <c r="I451" i="16" s="1"/>
  <c r="J452" i="11"/>
  <c r="K452" i="11" s="1"/>
  <c r="M452" i="11" s="1"/>
  <c r="I452" i="16" s="1"/>
  <c r="N113" i="11"/>
  <c r="O306" i="11"/>
  <c r="N306" i="11"/>
  <c r="N186" i="11"/>
  <c r="P606" i="11"/>
  <c r="O606" i="16" s="1"/>
  <c r="M379" i="11"/>
  <c r="I379" i="16" s="1"/>
  <c r="J380" i="11"/>
  <c r="K380" i="11" s="1"/>
  <c r="M380" i="11" s="1"/>
  <c r="I380" i="16" s="1"/>
  <c r="J548" i="11"/>
  <c r="K548" i="11" s="1"/>
  <c r="M548" i="11" s="1"/>
  <c r="I548" i="16" s="1"/>
  <c r="M547" i="11"/>
  <c r="I547" i="16" s="1"/>
  <c r="P29" i="11"/>
  <c r="O29" i="16" s="1"/>
  <c r="N281" i="11"/>
  <c r="P929" i="11"/>
  <c r="O929" i="16" s="1"/>
  <c r="P917" i="11"/>
  <c r="O917" i="16" s="1"/>
  <c r="P641" i="11"/>
  <c r="O641" i="16" s="1"/>
  <c r="N222" i="11"/>
  <c r="P101" i="11"/>
  <c r="O101" i="16" s="1"/>
  <c r="N654" i="11"/>
  <c r="N534" i="11"/>
  <c r="P461" i="11"/>
  <c r="O461" i="16" s="1"/>
  <c r="N954" i="11"/>
  <c r="P569" i="11"/>
  <c r="O569" i="16" s="1"/>
  <c r="O786" i="11"/>
  <c r="N786" i="11"/>
  <c r="O582" i="11"/>
  <c r="N582" i="11"/>
  <c r="P53" i="11"/>
  <c r="O53" i="16" s="1"/>
  <c r="J91" i="11"/>
  <c r="K91" i="11" s="1"/>
  <c r="M90" i="11"/>
  <c r="I90" i="16" s="1"/>
  <c r="M427" i="11"/>
  <c r="I427" i="16" s="1"/>
  <c r="J428" i="11"/>
  <c r="K428" i="11" s="1"/>
  <c r="M428" i="11" s="1"/>
  <c r="I428" i="16" s="1"/>
  <c r="J404" i="11"/>
  <c r="K404" i="11" s="1"/>
  <c r="M404" i="11" s="1"/>
  <c r="I404" i="16" s="1"/>
  <c r="M403" i="11"/>
  <c r="I403" i="16" s="1"/>
  <c r="N678" i="11"/>
  <c r="O678" i="11" s="1"/>
  <c r="M55" i="11"/>
  <c r="I55" i="16" s="1"/>
  <c r="J56" i="11"/>
  <c r="K56" i="11" s="1"/>
  <c r="M56" i="11" s="1"/>
  <c r="I56" i="16" s="1"/>
  <c r="J764" i="11"/>
  <c r="K764" i="11" s="1"/>
  <c r="M764" i="11" s="1"/>
  <c r="I764" i="16" s="1"/>
  <c r="M763" i="11"/>
  <c r="I763" i="16" s="1"/>
  <c r="J632" i="11"/>
  <c r="K632" i="11" s="1"/>
  <c r="M632" i="11" s="1"/>
  <c r="I632" i="16" s="1"/>
  <c r="M631" i="11"/>
  <c r="I631" i="16" s="1"/>
  <c r="J164" i="11"/>
  <c r="K164" i="11" s="1"/>
  <c r="M164" i="11" s="1"/>
  <c r="I164" i="16" s="1"/>
  <c r="M163" i="11"/>
  <c r="I163" i="16" s="1"/>
  <c r="J944" i="11"/>
  <c r="K944" i="11" s="1"/>
  <c r="M944" i="11" s="1"/>
  <c r="I944" i="16" s="1"/>
  <c r="M943" i="11"/>
  <c r="I943" i="16" s="1"/>
  <c r="N356" i="11"/>
  <c r="N438" i="11"/>
  <c r="N906" i="11"/>
  <c r="O906" i="11" s="1"/>
  <c r="M847" i="11"/>
  <c r="I847" i="16" s="1"/>
  <c r="J848" i="11"/>
  <c r="K848" i="11" s="1"/>
  <c r="M848" i="11" s="1"/>
  <c r="I848" i="16" s="1"/>
  <c r="N930" i="11"/>
  <c r="M667" i="11"/>
  <c r="I667" i="16" s="1"/>
  <c r="J668" i="11"/>
  <c r="K668" i="11" s="1"/>
  <c r="M668" i="11" s="1"/>
  <c r="I668" i="16" s="1"/>
  <c r="N402" i="11"/>
  <c r="O402" i="11" s="1"/>
  <c r="J932" i="11"/>
  <c r="K932" i="11" s="1"/>
  <c r="M932" i="11" s="1"/>
  <c r="I932" i="16" s="1"/>
  <c r="M931" i="11"/>
  <c r="I931" i="16" s="1"/>
  <c r="N342" i="11"/>
  <c r="O258" i="11"/>
  <c r="P258" i="11" s="1"/>
  <c r="O258" i="16" s="1"/>
  <c r="N260" i="11"/>
  <c r="O260" i="11" s="1"/>
  <c r="N511" i="11"/>
  <c r="O737" i="11"/>
  <c r="P737" i="11" s="1"/>
  <c r="O737" i="16" s="1"/>
  <c r="J332" i="11"/>
  <c r="K332" i="11" s="1"/>
  <c r="M332" i="11" s="1"/>
  <c r="I332" i="16" s="1"/>
  <c r="M331" i="11"/>
  <c r="I331" i="16" s="1"/>
  <c r="N66" i="11"/>
  <c r="O66" i="11" s="1"/>
  <c r="O390" i="11"/>
  <c r="N390" i="11"/>
  <c r="O112" i="11"/>
  <c r="P112" i="11" s="1"/>
  <c r="O112" i="16" s="1"/>
  <c r="N522" i="11"/>
  <c r="M727" i="11"/>
  <c r="I727" i="16" s="1"/>
  <c r="J728" i="11"/>
  <c r="K728" i="11" s="1"/>
  <c r="M728" i="11" s="1"/>
  <c r="I728" i="16" s="1"/>
  <c r="O437" i="11"/>
  <c r="P437" i="11" s="1"/>
  <c r="O437" i="16" s="1"/>
  <c r="N210" i="11"/>
  <c r="O210" i="11" s="1"/>
  <c r="J488" i="11"/>
  <c r="K488" i="11" s="1"/>
  <c r="M488" i="11" s="1"/>
  <c r="I488" i="16" s="1"/>
  <c r="M487" i="11"/>
  <c r="I487" i="16" s="1"/>
  <c r="J884" i="11"/>
  <c r="K884" i="11" s="1"/>
  <c r="M884" i="11" s="1"/>
  <c r="I884" i="16" s="1"/>
  <c r="M883" i="11"/>
  <c r="I883" i="16" s="1"/>
  <c r="P318" i="11"/>
  <c r="O318" i="16" s="1"/>
  <c r="O809" i="11"/>
  <c r="P809" i="11" s="1"/>
  <c r="O809" i="16" s="1"/>
  <c r="M79" i="11"/>
  <c r="I79" i="16" s="1"/>
  <c r="J80" i="11"/>
  <c r="K80" i="11" s="1"/>
  <c r="M80" i="11" s="1"/>
  <c r="I80" i="16" s="1"/>
  <c r="O810" i="11"/>
  <c r="N810" i="11"/>
  <c r="O259" i="11"/>
  <c r="N259" i="11"/>
  <c r="P65" i="11"/>
  <c r="O65" i="16" s="1"/>
  <c r="N512" i="11"/>
  <c r="P821" i="11"/>
  <c r="O821" i="16" s="1"/>
  <c r="M367" i="11"/>
  <c r="I367" i="16" s="1"/>
  <c r="J368" i="11"/>
  <c r="K368" i="11" s="1"/>
  <c r="M368" i="11" s="1"/>
  <c r="I368" i="16" s="1"/>
  <c r="N330" i="11"/>
  <c r="O702" i="11"/>
  <c r="P702" i="11" s="1"/>
  <c r="O702" i="16" s="1"/>
  <c r="N138" i="11"/>
  <c r="N246" i="11"/>
  <c r="J392" i="11"/>
  <c r="K392" i="11" s="1"/>
  <c r="M392" i="11" s="1"/>
  <c r="I392" i="16" s="1"/>
  <c r="M391" i="11"/>
  <c r="I391" i="16" s="1"/>
  <c r="N570" i="11"/>
  <c r="O570" i="11" s="1"/>
  <c r="N42" i="11"/>
  <c r="O42" i="11" s="1"/>
  <c r="P88" i="11"/>
  <c r="O88" i="16" s="1"/>
  <c r="O473" i="11"/>
  <c r="P473" i="11" s="1"/>
  <c r="O473" i="16" s="1"/>
  <c r="P894" i="11"/>
  <c r="O894" i="16" s="1"/>
  <c r="P677" i="11"/>
  <c r="O677" i="16" s="1"/>
  <c r="N126" i="11"/>
  <c r="N450" i="11"/>
  <c r="O450" i="11" s="1"/>
  <c r="M114" i="11"/>
  <c r="I114" i="16" s="1"/>
  <c r="J115" i="11"/>
  <c r="K115" i="11" s="1"/>
  <c r="P713" i="11"/>
  <c r="O713" i="16" s="1"/>
  <c r="M774" i="11"/>
  <c r="I774" i="16" s="1"/>
  <c r="J775" i="11"/>
  <c r="K775" i="11" s="1"/>
  <c r="N198" i="11"/>
  <c r="P341" i="11"/>
  <c r="O341" i="16" s="1"/>
  <c r="N726" i="11"/>
  <c r="O726" i="11" s="1"/>
  <c r="N918" i="11"/>
  <c r="N102" i="11"/>
  <c r="J656" i="11"/>
  <c r="K656" i="11" s="1"/>
  <c r="M656" i="11" s="1"/>
  <c r="I656" i="16" s="1"/>
  <c r="M655" i="11"/>
  <c r="I655" i="16" s="1"/>
  <c r="J584" i="11"/>
  <c r="K584" i="11" s="1"/>
  <c r="M584" i="11" s="1"/>
  <c r="I584" i="16" s="1"/>
  <c r="M583" i="11"/>
  <c r="I583" i="16" s="1"/>
  <c r="J908" i="11"/>
  <c r="K908" i="11" s="1"/>
  <c r="M908" i="11" s="1"/>
  <c r="I908" i="16" s="1"/>
  <c r="M907" i="11"/>
  <c r="I907" i="16" s="1"/>
  <c r="N835" i="11"/>
  <c r="O835" i="11" s="1"/>
  <c r="P857" i="11"/>
  <c r="O857" i="16" s="1"/>
  <c r="P149" i="11"/>
  <c r="O149" i="16" s="1"/>
  <c r="O185" i="11"/>
  <c r="P185" i="11" s="1"/>
  <c r="O185" i="16" s="1"/>
  <c r="M199" i="11"/>
  <c r="I199" i="16" s="1"/>
  <c r="J200" i="11"/>
  <c r="K200" i="11" s="1"/>
  <c r="M200" i="11" s="1"/>
  <c r="I200" i="16" s="1"/>
  <c r="H16" i="11"/>
  <c r="I16" i="11" s="1"/>
  <c r="L15" i="11"/>
  <c r="M211" i="11"/>
  <c r="I211" i="16" s="1"/>
  <c r="J212" i="11"/>
  <c r="K212" i="11" s="1"/>
  <c r="M212" i="11" s="1"/>
  <c r="I212" i="16" s="1"/>
  <c r="N486" i="11"/>
  <c r="N882" i="11"/>
  <c r="O882" i="11" s="1"/>
  <c r="O594" i="11"/>
  <c r="N594" i="11"/>
  <c r="N319" i="11"/>
  <c r="N497" i="11"/>
  <c r="M247" i="11"/>
  <c r="I247" i="16" s="1"/>
  <c r="J248" i="11"/>
  <c r="K248" i="11" s="1"/>
  <c r="M248" i="11" s="1"/>
  <c r="I248" i="16" s="1"/>
  <c r="M571" i="11"/>
  <c r="I571" i="16" s="1"/>
  <c r="J572" i="11"/>
  <c r="K572" i="11" s="1"/>
  <c r="M572" i="11" s="1"/>
  <c r="I572" i="16" s="1"/>
  <c r="O629" i="11"/>
  <c r="P629" i="11" s="1"/>
  <c r="O629" i="16" s="1"/>
  <c r="J152" i="11"/>
  <c r="K152" i="11" s="1"/>
  <c r="M152" i="11" s="1"/>
  <c r="I152" i="16" s="1"/>
  <c r="M151" i="11"/>
  <c r="I151" i="16" s="1"/>
  <c r="O521" i="11"/>
  <c r="P521" i="11" s="1"/>
  <c r="O521" i="16" s="1"/>
  <c r="O449" i="11"/>
  <c r="P449" i="11" s="1"/>
  <c r="O449" i="16" s="1"/>
  <c r="J872" i="11"/>
  <c r="K872" i="11" s="1"/>
  <c r="M872" i="11" s="1"/>
  <c r="I872" i="16" s="1"/>
  <c r="M871" i="11"/>
  <c r="I871" i="16" s="1"/>
  <c r="J128" i="11"/>
  <c r="K128" i="11" s="1"/>
  <c r="M128" i="11" s="1"/>
  <c r="I128" i="16" s="1"/>
  <c r="M127" i="11"/>
  <c r="I127" i="16" s="1"/>
  <c r="J691" i="11"/>
  <c r="K691" i="11" s="1"/>
  <c r="M690" i="11"/>
  <c r="I690" i="16" s="1"/>
  <c r="N773" i="11"/>
  <c r="N78" i="11"/>
  <c r="J140" i="11"/>
  <c r="K140" i="11" s="1"/>
  <c r="M140" i="11" s="1"/>
  <c r="I140" i="16" s="1"/>
  <c r="M139" i="11"/>
  <c r="I139" i="16" s="1"/>
  <c r="P125" i="11"/>
  <c r="O125" i="16" s="1"/>
  <c r="O749" i="11"/>
  <c r="P749" i="11" s="1"/>
  <c r="O749" i="16" s="1"/>
  <c r="M643" i="11"/>
  <c r="I643" i="16" s="1"/>
  <c r="J644" i="11"/>
  <c r="K644" i="11" s="1"/>
  <c r="M644" i="11" s="1"/>
  <c r="I644" i="16" s="1"/>
  <c r="P221" i="11"/>
  <c r="O221" i="16" s="1"/>
  <c r="J752" i="11"/>
  <c r="K752" i="11" s="1"/>
  <c r="M752" i="11" s="1"/>
  <c r="I752" i="16" s="1"/>
  <c r="M751" i="11"/>
  <c r="I751" i="16" s="1"/>
  <c r="J596" i="11"/>
  <c r="K596" i="11" s="1"/>
  <c r="M596" i="11" s="1"/>
  <c r="I596" i="16" s="1"/>
  <c r="M595" i="11"/>
  <c r="I595" i="16" s="1"/>
  <c r="M823" i="11"/>
  <c r="I823" i="16" s="1"/>
  <c r="J824" i="11"/>
  <c r="K824" i="11" s="1"/>
  <c r="M824" i="11" s="1"/>
  <c r="I824" i="16" s="1"/>
  <c r="N320" i="11"/>
  <c r="O329" i="11"/>
  <c r="P329" i="11" s="1"/>
  <c r="O329" i="16" s="1"/>
  <c r="O703" i="11"/>
  <c r="N703" i="11"/>
  <c r="O593" i="11"/>
  <c r="P593" i="11" s="1"/>
  <c r="O593" i="16" s="1"/>
  <c r="J860" i="11"/>
  <c r="K860" i="11" s="1"/>
  <c r="M860" i="11" s="1"/>
  <c r="I860" i="16" s="1"/>
  <c r="M859" i="11"/>
  <c r="I859" i="16" s="1"/>
  <c r="O77" i="11"/>
  <c r="P77" i="11" s="1"/>
  <c r="O77" i="16" s="1"/>
  <c r="O653" i="11"/>
  <c r="P653" i="11" s="1"/>
  <c r="O653" i="16" s="1"/>
  <c r="N799" i="11"/>
  <c r="O799" i="11" s="1"/>
  <c r="M498" i="11"/>
  <c r="I498" i="16" s="1"/>
  <c r="J499" i="11"/>
  <c r="K499" i="11" s="1"/>
  <c r="O401" i="11"/>
  <c r="P401" i="11" s="1"/>
  <c r="O401" i="16" s="1"/>
  <c r="M463" i="11"/>
  <c r="I463" i="16" s="1"/>
  <c r="J464" i="11"/>
  <c r="K464" i="11" s="1"/>
  <c r="M464" i="11" s="1"/>
  <c r="I464" i="16" s="1"/>
  <c r="N618" i="11"/>
  <c r="O618" i="11" s="1"/>
  <c r="N150" i="11"/>
  <c r="O150" i="11" s="1"/>
  <c r="O581" i="11"/>
  <c r="P581" i="11" s="1"/>
  <c r="O581" i="16" s="1"/>
  <c r="M295" i="11"/>
  <c r="I295" i="16" s="1"/>
  <c r="J296" i="11"/>
  <c r="K296" i="11" s="1"/>
  <c r="M296" i="11" s="1"/>
  <c r="I296" i="16" s="1"/>
  <c r="N870" i="11"/>
  <c r="O617" i="11"/>
  <c r="P617" i="11" s="1"/>
  <c r="O617" i="16" s="1"/>
  <c r="O269" i="11"/>
  <c r="P269" i="11" s="1"/>
  <c r="O269" i="16" s="1"/>
  <c r="O413" i="11"/>
  <c r="P413" i="11" s="1"/>
  <c r="O413" i="16" s="1"/>
  <c r="N689" i="11"/>
  <c r="M271" i="11"/>
  <c r="I271" i="16" s="1"/>
  <c r="J272" i="11"/>
  <c r="K272" i="11" s="1"/>
  <c r="M272" i="11" s="1"/>
  <c r="I272" i="16" s="1"/>
  <c r="N607" i="11"/>
  <c r="O607" i="11" s="1"/>
  <c r="O377" i="11"/>
  <c r="P377" i="11" s="1"/>
  <c r="O377" i="16" s="1"/>
  <c r="O881" i="11"/>
  <c r="P881" i="11" s="1"/>
  <c r="O881" i="16" s="1"/>
  <c r="N546" i="11"/>
  <c r="O546" i="11" s="1"/>
  <c r="J524" i="11"/>
  <c r="K524" i="11" s="1"/>
  <c r="M524" i="11" s="1"/>
  <c r="I524" i="16" s="1"/>
  <c r="M523" i="11"/>
  <c r="I523" i="16" s="1"/>
  <c r="P280" i="11"/>
  <c r="O280" i="16" s="1"/>
  <c r="J104" i="11"/>
  <c r="K104" i="11" s="1"/>
  <c r="M104" i="11" s="1"/>
  <c r="I104" i="16" s="1"/>
  <c r="M103" i="11"/>
  <c r="I103" i="16" s="1"/>
  <c r="P137" i="11"/>
  <c r="O137" i="16" s="1"/>
  <c r="N366" i="11"/>
  <c r="P798" i="11"/>
  <c r="O798" i="16" s="1"/>
  <c r="O666" i="11"/>
  <c r="N666" i="11"/>
  <c r="O354" i="11"/>
  <c r="P354" i="11" s="1"/>
  <c r="O354" i="16" s="1"/>
  <c r="P545" i="11"/>
  <c r="O545" i="16" s="1"/>
  <c r="J716" i="11"/>
  <c r="K716" i="11" s="1"/>
  <c r="M716" i="11" s="1"/>
  <c r="I716" i="16" s="1"/>
  <c r="M715" i="11"/>
  <c r="I715" i="16" s="1"/>
  <c r="P905" i="11"/>
  <c r="O905" i="16" s="1"/>
  <c r="P197" i="11"/>
  <c r="O197" i="16" s="1"/>
  <c r="N642" i="11"/>
  <c r="N750" i="11"/>
  <c r="P533" i="11"/>
  <c r="O533" i="16" s="1"/>
  <c r="P485" i="11"/>
  <c r="O485" i="16" s="1"/>
  <c r="N822" i="11"/>
  <c r="N704" i="11"/>
  <c r="N858" i="11"/>
  <c r="P245" i="11"/>
  <c r="O245" i="16" s="1"/>
  <c r="N800" i="11"/>
  <c r="J740" i="11"/>
  <c r="K740" i="11" s="1"/>
  <c r="M740" i="11" s="1"/>
  <c r="I740" i="16" s="1"/>
  <c r="M739" i="11"/>
  <c r="I739" i="16" s="1"/>
  <c r="N462" i="11"/>
  <c r="P953" i="11"/>
  <c r="O953" i="16" s="1"/>
  <c r="O293" i="11"/>
  <c r="P293" i="11" s="1"/>
  <c r="O293" i="16" s="1"/>
  <c r="P869" i="11"/>
  <c r="O869" i="16" s="1"/>
  <c r="O761" i="11"/>
  <c r="P761" i="11" s="1"/>
  <c r="O761" i="16" s="1"/>
  <c r="J620" i="11"/>
  <c r="K620" i="11" s="1"/>
  <c r="M620" i="11" s="1"/>
  <c r="I620" i="16" s="1"/>
  <c r="M619" i="11"/>
  <c r="I619" i="16" s="1"/>
  <c r="N895" i="11"/>
  <c r="N294" i="11"/>
  <c r="O688" i="11"/>
  <c r="P688" i="11" s="1"/>
  <c r="O688" i="16" s="1"/>
  <c r="P665" i="11"/>
  <c r="O665" i="16" s="1"/>
  <c r="O41" i="11"/>
  <c r="P41" i="11" s="1"/>
  <c r="O41" i="16" s="1"/>
  <c r="O725" i="11"/>
  <c r="P725" i="11" s="1"/>
  <c r="O725" i="16" s="1"/>
  <c r="M475" i="11"/>
  <c r="I475" i="16" s="1"/>
  <c r="J476" i="11"/>
  <c r="K476" i="11" s="1"/>
  <c r="M476" i="11" s="1"/>
  <c r="I476" i="16" s="1"/>
  <c r="N270" i="11"/>
  <c r="O557" i="11"/>
  <c r="P557" i="11" s="1"/>
  <c r="O557" i="16" s="1"/>
  <c r="N608" i="11"/>
  <c r="O608" i="11" s="1"/>
  <c r="M235" i="11"/>
  <c r="I235" i="16" s="1"/>
  <c r="J236" i="11"/>
  <c r="K236" i="11" s="1"/>
  <c r="M236" i="11" s="1"/>
  <c r="I236" i="16" s="1"/>
  <c r="M415" i="11"/>
  <c r="I415" i="16" s="1"/>
  <c r="J416" i="11"/>
  <c r="K416" i="11" s="1"/>
  <c r="M416" i="11" s="1"/>
  <c r="I416" i="16" s="1"/>
  <c r="O834" i="11"/>
  <c r="P834" i="11" s="1"/>
  <c r="O834" i="16" s="1"/>
  <c r="N30" i="11"/>
  <c r="O305" i="11"/>
  <c r="P305" i="11" s="1"/>
  <c r="O305" i="16" s="1"/>
  <c r="O558" i="11"/>
  <c r="N558" i="11"/>
  <c r="O836" i="11"/>
  <c r="N836" i="11"/>
  <c r="J68" i="11"/>
  <c r="K68" i="11" s="1"/>
  <c r="M68" i="11" s="1"/>
  <c r="I68" i="16" s="1"/>
  <c r="M67" i="11"/>
  <c r="I67" i="16" s="1"/>
  <c r="P785" i="11"/>
  <c r="O785" i="16" s="1"/>
  <c r="N54" i="11"/>
  <c r="N762" i="11"/>
  <c r="M307" i="11"/>
  <c r="I307" i="16" s="1"/>
  <c r="J308" i="11"/>
  <c r="K308" i="11" s="1"/>
  <c r="M308" i="11" s="1"/>
  <c r="I308" i="16" s="1"/>
  <c r="N174" i="11"/>
  <c r="O174" i="11" s="1"/>
  <c r="J920" i="11"/>
  <c r="K920" i="11" s="1"/>
  <c r="M920" i="11" s="1"/>
  <c r="I920" i="16" s="1"/>
  <c r="M919" i="11"/>
  <c r="I919" i="16" s="1"/>
  <c r="P510" i="11"/>
  <c r="O510" i="16" s="1"/>
  <c r="P389" i="11"/>
  <c r="O389" i="16" s="1"/>
  <c r="P845" i="11"/>
  <c r="O845" i="16" s="1"/>
  <c r="J176" i="11"/>
  <c r="K176" i="11" s="1"/>
  <c r="M176" i="11" s="1"/>
  <c r="I176" i="16" s="1"/>
  <c r="M175" i="11"/>
  <c r="I175" i="16" s="1"/>
  <c r="N714" i="11"/>
  <c r="N378" i="11"/>
  <c r="P772" i="11"/>
  <c r="O772" i="16" s="1"/>
  <c r="M282" i="11"/>
  <c r="I282" i="16" s="1"/>
  <c r="J283" i="11"/>
  <c r="K283" i="11" s="1"/>
  <c r="M223" i="11"/>
  <c r="I223" i="16" s="1"/>
  <c r="J224" i="11"/>
  <c r="K224" i="11" s="1"/>
  <c r="M224" i="11" s="1"/>
  <c r="I224" i="16" s="1"/>
  <c r="J536" i="11"/>
  <c r="K536" i="11" s="1"/>
  <c r="M536" i="11" s="1"/>
  <c r="I536" i="16" s="1"/>
  <c r="M535" i="11"/>
  <c r="I535" i="16" s="1"/>
  <c r="P496" i="11"/>
  <c r="O496" i="16" s="1"/>
  <c r="M787" i="11"/>
  <c r="I787" i="16" s="1"/>
  <c r="J788" i="11"/>
  <c r="K788" i="11" s="1"/>
  <c r="M788" i="11" s="1"/>
  <c r="I788" i="16" s="1"/>
  <c r="N738" i="11"/>
  <c r="P365" i="11"/>
  <c r="O365" i="16" s="1"/>
  <c r="N89" i="11"/>
  <c r="N896" i="11"/>
  <c r="O896" i="11" s="1"/>
  <c r="M679" i="11"/>
  <c r="I679" i="16" s="1"/>
  <c r="J680" i="11"/>
  <c r="K680" i="11" s="1"/>
  <c r="M680" i="11" s="1"/>
  <c r="I680" i="16" s="1"/>
  <c r="N630" i="11"/>
  <c r="O630" i="11" s="1"/>
  <c r="N162" i="11"/>
  <c r="O162" i="11" s="1"/>
  <c r="N942" i="11"/>
  <c r="O942" i="11" s="1"/>
  <c r="N355" i="11"/>
  <c r="O355" i="11" s="1"/>
  <c r="P233" i="11"/>
  <c r="O233" i="16" s="1"/>
  <c r="N474" i="11"/>
  <c r="P941" i="11"/>
  <c r="O941" i="16" s="1"/>
  <c r="M439" i="11"/>
  <c r="I439" i="16" s="1"/>
  <c r="J440" i="11"/>
  <c r="K440" i="11" s="1"/>
  <c r="M440" i="11" s="1"/>
  <c r="I440" i="16" s="1"/>
  <c r="N234" i="11"/>
  <c r="N414" i="11"/>
  <c r="J32" i="11"/>
  <c r="K32" i="11" s="1"/>
  <c r="M32" i="11" s="1"/>
  <c r="I32" i="16" s="1"/>
  <c r="M31" i="11"/>
  <c r="I31" i="16" s="1"/>
  <c r="J560" i="11"/>
  <c r="K560" i="11" s="1"/>
  <c r="M560" i="11" s="1"/>
  <c r="I560" i="16" s="1"/>
  <c r="M559" i="11"/>
  <c r="I559" i="16" s="1"/>
  <c r="B32" i="1"/>
  <c r="B33" i="1" s="1"/>
  <c r="B34" i="1" s="1"/>
  <c r="B35" i="1" s="1"/>
  <c r="I797" i="12"/>
  <c r="I76" i="12"/>
  <c r="K76" i="12" s="1"/>
  <c r="J77" i="12" s="1"/>
  <c r="I676" i="12"/>
  <c r="I137" i="12"/>
  <c r="I665" i="12"/>
  <c r="I487" i="12"/>
  <c r="I425" i="12"/>
  <c r="E37" i="22" l="1"/>
  <c r="H37" i="22" s="1"/>
  <c r="E77" i="22"/>
  <c r="H77" i="22" s="1"/>
  <c r="E34" i="22"/>
  <c r="H34" i="22" s="1"/>
  <c r="E29" i="22"/>
  <c r="H29" i="22" s="1"/>
  <c r="E74" i="22"/>
  <c r="H74" i="22" s="1"/>
  <c r="E58" i="22"/>
  <c r="H58" i="22" s="1"/>
  <c r="E50" i="22"/>
  <c r="H50" i="22" s="1"/>
  <c r="E12" i="22"/>
  <c r="H12" i="22" s="1"/>
  <c r="AB12" i="22" s="1"/>
  <c r="E84" i="22"/>
  <c r="H84" i="22" s="1"/>
  <c r="E35" i="22"/>
  <c r="H35" i="22" s="1"/>
  <c r="E80" i="22"/>
  <c r="H80" i="22" s="1"/>
  <c r="E40" i="22"/>
  <c r="H40" i="22" s="1"/>
  <c r="E30" i="22"/>
  <c r="H30" i="22" s="1"/>
  <c r="E59" i="22"/>
  <c r="H59" i="22" s="1"/>
  <c r="E25" i="22"/>
  <c r="H25" i="22" s="1"/>
  <c r="E13" i="22"/>
  <c r="H13" i="22" s="1"/>
  <c r="E81" i="22"/>
  <c r="H81" i="22" s="1"/>
  <c r="E23" i="22"/>
  <c r="H23" i="22" s="1"/>
  <c r="E10" i="22"/>
  <c r="H10" i="22" s="1"/>
  <c r="E47" i="22"/>
  <c r="H47" i="22" s="1"/>
  <c r="E71" i="22"/>
  <c r="H71" i="22" s="1"/>
  <c r="E64" i="22"/>
  <c r="H64" i="22" s="1"/>
  <c r="E75" i="22"/>
  <c r="H75" i="22" s="1"/>
  <c r="E57" i="22"/>
  <c r="H57" i="22" s="1"/>
  <c r="E82" i="22"/>
  <c r="H82" i="22" s="1"/>
  <c r="E66" i="22"/>
  <c r="H66" i="22" s="1"/>
  <c r="E56" i="22"/>
  <c r="H56" i="22" s="1"/>
  <c r="E19" i="22"/>
  <c r="H19" i="22" s="1"/>
  <c r="E54" i="22"/>
  <c r="H54" i="22" s="1"/>
  <c r="E41" i="22"/>
  <c r="H41" i="22" s="1"/>
  <c r="E44" i="22"/>
  <c r="H44" i="22" s="1"/>
  <c r="E85" i="22"/>
  <c r="H85" i="22" s="1"/>
  <c r="AB85" i="22" s="1"/>
  <c r="E33" i="22"/>
  <c r="H33" i="22" s="1"/>
  <c r="E16" i="22"/>
  <c r="H16" i="22" s="1"/>
  <c r="E11" i="22"/>
  <c r="H11" i="22" s="1"/>
  <c r="E55" i="22"/>
  <c r="H55" i="22" s="1"/>
  <c r="E63" i="22"/>
  <c r="H63" i="22" s="1"/>
  <c r="E42" i="22"/>
  <c r="H42" i="22" s="1"/>
  <c r="E27" i="22"/>
  <c r="H27" i="22" s="1"/>
  <c r="E38" i="22"/>
  <c r="H38" i="22" s="1"/>
  <c r="AB38" i="22" s="1"/>
  <c r="E46" i="22"/>
  <c r="H46" i="22" s="1"/>
  <c r="E70" i="22"/>
  <c r="H70" i="22" s="1"/>
  <c r="E26" i="22"/>
  <c r="H26" i="22" s="1"/>
  <c r="E14" i="22"/>
  <c r="H14" i="22" s="1"/>
  <c r="E48" i="22"/>
  <c r="H48" i="22" s="1"/>
  <c r="E43" i="22"/>
  <c r="H43" i="22" s="1"/>
  <c r="E36" i="22"/>
  <c r="H36" i="22" s="1"/>
  <c r="E61" i="22"/>
  <c r="H61" i="22" s="1"/>
  <c r="AB61" i="22" s="1"/>
  <c r="E20" i="22"/>
  <c r="H20" i="22" s="1"/>
  <c r="E53" i="22"/>
  <c r="H53" i="22" s="1"/>
  <c r="E69" i="22"/>
  <c r="H69" i="22" s="1"/>
  <c r="E78" i="22"/>
  <c r="H78" i="22" s="1"/>
  <c r="E18" i="22"/>
  <c r="H18" i="22" s="1"/>
  <c r="E68" i="22"/>
  <c r="H68" i="22" s="1"/>
  <c r="E83" i="22"/>
  <c r="H83" i="22" s="1"/>
  <c r="E67" i="22"/>
  <c r="H67" i="22" s="1"/>
  <c r="AB67" i="22" s="1"/>
  <c r="E62" i="22"/>
  <c r="H62" i="22" s="1"/>
  <c r="E24" i="22"/>
  <c r="H24" i="22" s="1"/>
  <c r="E76" i="22"/>
  <c r="H76" i="22" s="1"/>
  <c r="E39" i="22"/>
  <c r="H39" i="22" s="1"/>
  <c r="E21" i="22"/>
  <c r="H21" i="22" s="1"/>
  <c r="E28" i="22"/>
  <c r="H28" i="22" s="1"/>
  <c r="E51" i="22"/>
  <c r="H51" i="22" s="1"/>
  <c r="E60" i="22"/>
  <c r="H60" i="22" s="1"/>
  <c r="AB60" i="22" s="1"/>
  <c r="E32" i="22"/>
  <c r="H32" i="22" s="1"/>
  <c r="E79" i="22"/>
  <c r="H79" i="22" s="1"/>
  <c r="E52" i="22"/>
  <c r="H52" i="22" s="1"/>
  <c r="E86" i="22"/>
  <c r="H86" i="22" s="1"/>
  <c r="E87" i="22"/>
  <c r="H87" i="22" s="1"/>
  <c r="E45" i="22"/>
  <c r="H45" i="22" s="1"/>
  <c r="E73" i="22"/>
  <c r="H73" i="22" s="1"/>
  <c r="E22" i="22"/>
  <c r="H22" i="22" s="1"/>
  <c r="AB22" i="22" s="1"/>
  <c r="P799" i="11"/>
  <c r="O799" i="16" s="1"/>
  <c r="P846" i="11"/>
  <c r="O846" i="16" s="1"/>
  <c r="P42" i="11"/>
  <c r="O42" i="16" s="1"/>
  <c r="P666" i="11"/>
  <c r="O666" i="16" s="1"/>
  <c r="O497" i="11"/>
  <c r="P497" i="11" s="1"/>
  <c r="O497" i="16" s="1"/>
  <c r="O330" i="11"/>
  <c r="P330" i="11" s="1"/>
  <c r="O330" i="16" s="1"/>
  <c r="N559" i="11"/>
  <c r="N440" i="11"/>
  <c r="N679" i="11"/>
  <c r="N223" i="11"/>
  <c r="N175" i="11"/>
  <c r="N104" i="11"/>
  <c r="O104" i="11" s="1"/>
  <c r="N751" i="11"/>
  <c r="N139" i="11"/>
  <c r="N871" i="11"/>
  <c r="O871" i="11" s="1"/>
  <c r="N572" i="11"/>
  <c r="P882" i="11"/>
  <c r="O882" i="16" s="1"/>
  <c r="P835" i="11"/>
  <c r="O835" i="16" s="1"/>
  <c r="N655" i="11"/>
  <c r="P450" i="11"/>
  <c r="O450" i="16" s="1"/>
  <c r="N392" i="11"/>
  <c r="O392" i="11" s="1"/>
  <c r="N368" i="11"/>
  <c r="P810" i="11"/>
  <c r="O810" i="16" s="1"/>
  <c r="N487" i="11"/>
  <c r="O727" i="11"/>
  <c r="N727" i="11"/>
  <c r="N667" i="11"/>
  <c r="O164" i="11"/>
  <c r="N164" i="11"/>
  <c r="P582" i="11"/>
  <c r="O582" i="16" s="1"/>
  <c r="O548" i="11"/>
  <c r="N548" i="11"/>
  <c r="N812" i="11"/>
  <c r="O560" i="11"/>
  <c r="N560" i="11"/>
  <c r="N439" i="11"/>
  <c r="P942" i="11"/>
  <c r="O942" i="16" s="1"/>
  <c r="P896" i="11"/>
  <c r="O896" i="16" s="1"/>
  <c r="O738" i="11"/>
  <c r="P738" i="11" s="1"/>
  <c r="O738" i="16" s="1"/>
  <c r="M283" i="11"/>
  <c r="I283" i="16" s="1"/>
  <c r="J284" i="11"/>
  <c r="K284" i="11" s="1"/>
  <c r="M284" i="11" s="1"/>
  <c r="I284" i="16" s="1"/>
  <c r="E31" i="22" s="1"/>
  <c r="H31" i="22" s="1"/>
  <c r="O176" i="11"/>
  <c r="N176" i="11"/>
  <c r="N308" i="11"/>
  <c r="N67" i="11"/>
  <c r="O67" i="11" s="1"/>
  <c r="O30" i="11"/>
  <c r="P30" i="11" s="1"/>
  <c r="O30" i="16" s="1"/>
  <c r="O800" i="11"/>
  <c r="P800" i="11" s="1"/>
  <c r="O800" i="16" s="1"/>
  <c r="O822" i="11"/>
  <c r="P822" i="11" s="1"/>
  <c r="O822" i="16" s="1"/>
  <c r="O689" i="11"/>
  <c r="P689" i="11" s="1"/>
  <c r="O689" i="16" s="1"/>
  <c r="O870" i="11"/>
  <c r="P870" i="11" s="1"/>
  <c r="O870" i="16" s="1"/>
  <c r="N752" i="11"/>
  <c r="O752" i="11" s="1"/>
  <c r="N140" i="11"/>
  <c r="N690" i="11"/>
  <c r="O690" i="11" s="1"/>
  <c r="N872" i="11"/>
  <c r="O571" i="11"/>
  <c r="N571" i="11"/>
  <c r="N656" i="11"/>
  <c r="N367" i="11"/>
  <c r="N488" i="11"/>
  <c r="O488" i="11" s="1"/>
  <c r="N331" i="11"/>
  <c r="N631" i="11"/>
  <c r="O403" i="11"/>
  <c r="N403" i="11"/>
  <c r="N380" i="11"/>
  <c r="O380" i="11" s="1"/>
  <c r="N811" i="11"/>
  <c r="N31" i="11"/>
  <c r="N788" i="11"/>
  <c r="O788" i="11" s="1"/>
  <c r="N282" i="11"/>
  <c r="N307" i="11"/>
  <c r="O307" i="11" s="1"/>
  <c r="N68" i="11"/>
  <c r="N715" i="11"/>
  <c r="N296" i="11"/>
  <c r="O296" i="11" s="1"/>
  <c r="M691" i="11"/>
  <c r="I691" i="16" s="1"/>
  <c r="J692" i="11"/>
  <c r="K692" i="11" s="1"/>
  <c r="M692" i="11" s="1"/>
  <c r="I692" i="16" s="1"/>
  <c r="N248" i="11"/>
  <c r="N907" i="11"/>
  <c r="O198" i="11"/>
  <c r="P198" i="11" s="1"/>
  <c r="O198" i="16" s="1"/>
  <c r="O246" i="11"/>
  <c r="P246" i="11" s="1"/>
  <c r="O246" i="16" s="1"/>
  <c r="N80" i="11"/>
  <c r="O80" i="11" s="1"/>
  <c r="P210" i="11"/>
  <c r="O210" i="16" s="1"/>
  <c r="O522" i="11"/>
  <c r="P522" i="11" s="1"/>
  <c r="O522" i="16" s="1"/>
  <c r="O332" i="11"/>
  <c r="N332" i="11"/>
  <c r="O342" i="11"/>
  <c r="P342" i="11" s="1"/>
  <c r="O342" i="16" s="1"/>
  <c r="O438" i="11"/>
  <c r="P438" i="11" s="1"/>
  <c r="O438" i="16" s="1"/>
  <c r="N632" i="11"/>
  <c r="O632" i="11" s="1"/>
  <c r="N404" i="11"/>
  <c r="P786" i="11"/>
  <c r="O786" i="16" s="1"/>
  <c r="O534" i="11"/>
  <c r="P534" i="11" s="1"/>
  <c r="O534" i="16" s="1"/>
  <c r="N379" i="11"/>
  <c r="O113" i="11"/>
  <c r="P113" i="11" s="1"/>
  <c r="O113" i="16" s="1"/>
  <c r="O426" i="11"/>
  <c r="P426" i="11" s="1"/>
  <c r="O426" i="16" s="1"/>
  <c r="N32" i="11"/>
  <c r="P162" i="11"/>
  <c r="O162" i="16" s="1"/>
  <c r="N787" i="11"/>
  <c r="O787" i="11" s="1"/>
  <c r="P836" i="11"/>
  <c r="O836" i="16" s="1"/>
  <c r="N416" i="11"/>
  <c r="O416" i="11" s="1"/>
  <c r="O270" i="11"/>
  <c r="P270" i="11" s="1"/>
  <c r="O270" i="16" s="1"/>
  <c r="O294" i="11"/>
  <c r="P294" i="11" s="1"/>
  <c r="O294" i="16" s="1"/>
  <c r="O716" i="11"/>
  <c r="N716" i="11"/>
  <c r="N523" i="11"/>
  <c r="P607" i="11"/>
  <c r="O607" i="16" s="1"/>
  <c r="N295" i="11"/>
  <c r="O295" i="11" s="1"/>
  <c r="N464" i="11"/>
  <c r="O320" i="11"/>
  <c r="P320" i="11" s="1"/>
  <c r="O320" i="16" s="1"/>
  <c r="N644" i="11"/>
  <c r="O78" i="11"/>
  <c r="P78" i="11" s="1"/>
  <c r="O78" i="16" s="1"/>
  <c r="N247" i="11"/>
  <c r="O247" i="11" s="1"/>
  <c r="O486" i="11"/>
  <c r="P486" i="11" s="1"/>
  <c r="O486" i="16" s="1"/>
  <c r="O200" i="11"/>
  <c r="N200" i="11"/>
  <c r="N908" i="11"/>
  <c r="O102" i="11"/>
  <c r="P102" i="11" s="1"/>
  <c r="O102" i="16" s="1"/>
  <c r="J776" i="11"/>
  <c r="K776" i="11" s="1"/>
  <c r="M776" i="11" s="1"/>
  <c r="I776" i="16" s="1"/>
  <c r="M775" i="11"/>
  <c r="I775" i="16" s="1"/>
  <c r="E72" i="22" s="1"/>
  <c r="H72" i="22" s="1"/>
  <c r="O126" i="11"/>
  <c r="P126" i="11" s="1"/>
  <c r="O126" i="16" s="1"/>
  <c r="N79" i="11"/>
  <c r="N931" i="11"/>
  <c r="O931" i="11" s="1"/>
  <c r="N763" i="11"/>
  <c r="O763" i="11" s="1"/>
  <c r="O428" i="11"/>
  <c r="N428" i="11"/>
  <c r="N452" i="11"/>
  <c r="O956" i="11"/>
  <c r="N956" i="11"/>
  <c r="AB87" i="22"/>
  <c r="N415" i="11"/>
  <c r="O415" i="11" s="1"/>
  <c r="N476" i="11"/>
  <c r="N524" i="11"/>
  <c r="N463" i="11"/>
  <c r="O463" i="11" s="1"/>
  <c r="N859" i="11"/>
  <c r="N824" i="11"/>
  <c r="N643" i="11"/>
  <c r="O643" i="11" s="1"/>
  <c r="N127" i="11"/>
  <c r="N212" i="11"/>
  <c r="O212" i="11" s="1"/>
  <c r="N199" i="11"/>
  <c r="N774" i="11"/>
  <c r="O138" i="11"/>
  <c r="P138" i="11" s="1"/>
  <c r="O138" i="16" s="1"/>
  <c r="O512" i="11"/>
  <c r="P512" i="11" s="1"/>
  <c r="O512" i="16" s="1"/>
  <c r="N932" i="11"/>
  <c r="O932" i="11" s="1"/>
  <c r="O930" i="11"/>
  <c r="P930" i="11" s="1"/>
  <c r="O930" i="16" s="1"/>
  <c r="O356" i="11"/>
  <c r="P356" i="11" s="1"/>
  <c r="O356" i="16" s="1"/>
  <c r="N764" i="11"/>
  <c r="O764" i="11" s="1"/>
  <c r="O427" i="11"/>
  <c r="N427" i="11"/>
  <c r="O654" i="11"/>
  <c r="P654" i="11" s="1"/>
  <c r="O654" i="16" s="1"/>
  <c r="N451" i="11"/>
  <c r="O451" i="11" s="1"/>
  <c r="N955" i="11"/>
  <c r="O414" i="11"/>
  <c r="P414" i="11" s="1"/>
  <c r="O414" i="16" s="1"/>
  <c r="O474" i="11"/>
  <c r="P474" i="11" s="1"/>
  <c r="O474" i="16" s="1"/>
  <c r="P630" i="11"/>
  <c r="O630" i="16" s="1"/>
  <c r="O89" i="11"/>
  <c r="P89" i="11" s="1"/>
  <c r="O89" i="16" s="1"/>
  <c r="N535" i="11"/>
  <c r="O378" i="11"/>
  <c r="P378" i="11" s="1"/>
  <c r="O378" i="16" s="1"/>
  <c r="N919" i="11"/>
  <c r="O762" i="11"/>
  <c r="P762" i="11" s="1"/>
  <c r="O762" i="16" s="1"/>
  <c r="P558" i="11"/>
  <c r="O558" i="16" s="1"/>
  <c r="N236" i="11"/>
  <c r="O475" i="11"/>
  <c r="N475" i="11"/>
  <c r="O895" i="11"/>
  <c r="P895" i="11" s="1"/>
  <c r="O895" i="16" s="1"/>
  <c r="O462" i="11"/>
  <c r="P462" i="11" s="1"/>
  <c r="O462" i="16" s="1"/>
  <c r="O858" i="11"/>
  <c r="P858" i="11" s="1"/>
  <c r="O858" i="16" s="1"/>
  <c r="O750" i="11"/>
  <c r="P750" i="11" s="1"/>
  <c r="O750" i="16" s="1"/>
  <c r="O366" i="11"/>
  <c r="P366" i="11" s="1"/>
  <c r="O366" i="16" s="1"/>
  <c r="P546" i="11"/>
  <c r="O546" i="16" s="1"/>
  <c r="P150" i="11"/>
  <c r="O150" i="16" s="1"/>
  <c r="N860" i="11"/>
  <c r="AB79" i="22"/>
  <c r="N823" i="11"/>
  <c r="O823" i="11" s="1"/>
  <c r="N128" i="11"/>
  <c r="N151" i="11"/>
  <c r="O151" i="11" s="1"/>
  <c r="O319" i="11"/>
  <c r="P319" i="11" s="1"/>
  <c r="O319" i="16" s="1"/>
  <c r="N211" i="11"/>
  <c r="O211" i="11" s="1"/>
  <c r="O918" i="11"/>
  <c r="P918" i="11" s="1"/>
  <c r="O918" i="16" s="1"/>
  <c r="P570" i="11"/>
  <c r="O570" i="16" s="1"/>
  <c r="P390" i="11"/>
  <c r="O390" i="16" s="1"/>
  <c r="O511" i="11"/>
  <c r="P511" i="11" s="1"/>
  <c r="O511" i="16" s="1"/>
  <c r="P402" i="11"/>
  <c r="O402" i="16" s="1"/>
  <c r="N848" i="11"/>
  <c r="N943" i="11"/>
  <c r="O943" i="11" s="1"/>
  <c r="N56" i="11"/>
  <c r="N90" i="11"/>
  <c r="O90" i="11" s="1"/>
  <c r="O281" i="11"/>
  <c r="P281" i="11" s="1"/>
  <c r="O281" i="16" s="1"/>
  <c r="O186" i="11"/>
  <c r="P186" i="11" s="1"/>
  <c r="O186" i="16" s="1"/>
  <c r="N43" i="11"/>
  <c r="O536" i="11"/>
  <c r="N536" i="11"/>
  <c r="N920" i="11"/>
  <c r="O920" i="11" s="1"/>
  <c r="N235" i="11"/>
  <c r="N619" i="11"/>
  <c r="O619" i="11" s="1"/>
  <c r="N739" i="11"/>
  <c r="P642" i="11"/>
  <c r="O642" i="16" s="1"/>
  <c r="O272" i="11"/>
  <c r="N272" i="11"/>
  <c r="J500" i="11"/>
  <c r="K500" i="11" s="1"/>
  <c r="M500" i="11" s="1"/>
  <c r="I500" i="16" s="1"/>
  <c r="M499" i="11"/>
  <c r="I499" i="16" s="1"/>
  <c r="N595" i="11"/>
  <c r="O595" i="11" s="1"/>
  <c r="N152" i="11"/>
  <c r="P594" i="11"/>
  <c r="O594" i="16" s="1"/>
  <c r="N583" i="11"/>
  <c r="P726" i="11"/>
  <c r="O726" i="16" s="1"/>
  <c r="J116" i="11"/>
  <c r="K116" i="11" s="1"/>
  <c r="M116" i="11" s="1"/>
  <c r="I116" i="16" s="1"/>
  <c r="M115" i="11"/>
  <c r="I115" i="16" s="1"/>
  <c r="P259" i="11"/>
  <c r="O259" i="16" s="1"/>
  <c r="O883" i="11"/>
  <c r="N883" i="11"/>
  <c r="P260" i="11"/>
  <c r="O260" i="16" s="1"/>
  <c r="N847" i="11"/>
  <c r="N944" i="11"/>
  <c r="O944" i="11" s="1"/>
  <c r="N55" i="11"/>
  <c r="M91" i="11"/>
  <c r="I91" i="16" s="1"/>
  <c r="E15" i="22" s="1"/>
  <c r="H15" i="22" s="1"/>
  <c r="J92" i="11"/>
  <c r="K92" i="11" s="1"/>
  <c r="M92" i="11" s="1"/>
  <c r="I92" i="16" s="1"/>
  <c r="P306" i="11"/>
  <c r="O306" i="16" s="1"/>
  <c r="N44" i="11"/>
  <c r="N188" i="11"/>
  <c r="O188" i="11" s="1"/>
  <c r="N343" i="11"/>
  <c r="O234" i="11"/>
  <c r="P234" i="11" s="1"/>
  <c r="O234" i="16" s="1"/>
  <c r="P355" i="11"/>
  <c r="O355" i="16" s="1"/>
  <c r="N680" i="11"/>
  <c r="N224" i="11"/>
  <c r="O224" i="11" s="1"/>
  <c r="O714" i="11"/>
  <c r="P714" i="11" s="1"/>
  <c r="O714" i="16" s="1"/>
  <c r="P174" i="11"/>
  <c r="O174" i="16" s="1"/>
  <c r="O54" i="11"/>
  <c r="P54" i="11" s="1"/>
  <c r="O54" i="16" s="1"/>
  <c r="P608" i="11"/>
  <c r="O608" i="16" s="1"/>
  <c r="N620" i="11"/>
  <c r="O740" i="11"/>
  <c r="N740" i="11"/>
  <c r="O704" i="11"/>
  <c r="P704" i="11" s="1"/>
  <c r="O704" i="16" s="1"/>
  <c r="O642" i="11"/>
  <c r="N103" i="11"/>
  <c r="O271" i="11"/>
  <c r="N271" i="11"/>
  <c r="P618" i="11"/>
  <c r="O618" i="16" s="1"/>
  <c r="N498" i="11"/>
  <c r="P703" i="11"/>
  <c r="O703" i="16" s="1"/>
  <c r="N596" i="11"/>
  <c r="O773" i="11"/>
  <c r="P773" i="11" s="1"/>
  <c r="O773" i="16" s="1"/>
  <c r="H17" i="11"/>
  <c r="I17" i="11" s="1"/>
  <c r="L16" i="11"/>
  <c r="N584" i="11"/>
  <c r="O584" i="11" s="1"/>
  <c r="N114" i="11"/>
  <c r="N391" i="11"/>
  <c r="O391" i="11" s="1"/>
  <c r="N884" i="11"/>
  <c r="N728" i="11"/>
  <c r="P66" i="11"/>
  <c r="O66" i="16" s="1"/>
  <c r="N668" i="11"/>
  <c r="O668" i="11" s="1"/>
  <c r="P906" i="11"/>
  <c r="O906" i="16" s="1"/>
  <c r="O163" i="11"/>
  <c r="N163" i="11"/>
  <c r="P678" i="11"/>
  <c r="O678" i="16" s="1"/>
  <c r="O954" i="11"/>
  <c r="P954" i="11" s="1"/>
  <c r="O954" i="16" s="1"/>
  <c r="O222" i="11"/>
  <c r="P222" i="11" s="1"/>
  <c r="O222" i="16" s="1"/>
  <c r="N547" i="11"/>
  <c r="O547" i="11" s="1"/>
  <c r="N187" i="11"/>
  <c r="N344" i="11"/>
  <c r="I674" i="12"/>
  <c r="K674" i="12" s="1"/>
  <c r="J675" i="12" s="1"/>
  <c r="K675" i="12" s="1"/>
  <c r="J676" i="12" s="1"/>
  <c r="K676" i="12" s="1"/>
  <c r="J677" i="12" s="1"/>
  <c r="I581" i="12"/>
  <c r="I389" i="12"/>
  <c r="I212" i="12"/>
  <c r="I387" i="12"/>
  <c r="K387" i="12" s="1"/>
  <c r="J388" i="12" s="1"/>
  <c r="K388" i="12" s="1"/>
  <c r="J389" i="12" s="1"/>
  <c r="K389" i="12" s="1"/>
  <c r="J390" i="12" s="1"/>
  <c r="I363" i="12"/>
  <c r="K363" i="12" s="1"/>
  <c r="J364" i="12" s="1"/>
  <c r="I388" i="12"/>
  <c r="I341" i="12"/>
  <c r="I834" i="12"/>
  <c r="I38" i="12"/>
  <c r="K38" i="12" s="1"/>
  <c r="J39" i="12" s="1"/>
  <c r="K39" i="12" s="1"/>
  <c r="J40" i="12" s="1"/>
  <c r="I320" i="12"/>
  <c r="I438" i="12"/>
  <c r="I278" i="12"/>
  <c r="K278" i="12" s="1"/>
  <c r="J279" i="12" s="1"/>
  <c r="K279" i="12" s="1"/>
  <c r="J280" i="12" s="1"/>
  <c r="I761" i="12"/>
  <c r="I831" i="12"/>
  <c r="K831" i="12" s="1"/>
  <c r="J832" i="12" s="1"/>
  <c r="I98" i="12"/>
  <c r="K98" i="12" s="1"/>
  <c r="J99" i="12" s="1"/>
  <c r="K99" i="12" s="1"/>
  <c r="J100" i="12" s="1"/>
  <c r="K100" i="12" s="1"/>
  <c r="J101" i="12" s="1"/>
  <c r="K101" i="12" s="1"/>
  <c r="J102" i="12" s="1"/>
  <c r="I954" i="12"/>
  <c r="I27" i="12"/>
  <c r="K27" i="12" s="1"/>
  <c r="J28" i="12" s="1"/>
  <c r="I100" i="12"/>
  <c r="I160" i="12"/>
  <c r="K160" i="12" s="1"/>
  <c r="J161" i="12" s="1"/>
  <c r="I614" i="12"/>
  <c r="K614" i="12" s="1"/>
  <c r="J615" i="12" s="1"/>
  <c r="K615" i="12" s="1"/>
  <c r="J616" i="12" s="1"/>
  <c r="I196" i="12"/>
  <c r="I377" i="12"/>
  <c r="I280" i="12"/>
  <c r="I784" i="12"/>
  <c r="K784" i="12" s="1"/>
  <c r="J785" i="12" s="1"/>
  <c r="I752" i="12"/>
  <c r="I545" i="12"/>
  <c r="I664" i="12"/>
  <c r="K664" i="12" s="1"/>
  <c r="J665" i="12" s="1"/>
  <c r="K665" i="12" s="1"/>
  <c r="J666" i="12" s="1"/>
  <c r="I536" i="12"/>
  <c r="I88" i="12"/>
  <c r="K88" i="12" s="1"/>
  <c r="J89" i="12" s="1"/>
  <c r="I770" i="12"/>
  <c r="K770" i="12" s="1"/>
  <c r="J771" i="12" s="1"/>
  <c r="K771" i="12" s="1"/>
  <c r="J772" i="12" s="1"/>
  <c r="I749" i="12"/>
  <c r="I290" i="12"/>
  <c r="K290" i="12" s="1"/>
  <c r="J291" i="12" s="1"/>
  <c r="K291" i="12" s="1"/>
  <c r="J292" i="12" s="1"/>
  <c r="I327" i="12"/>
  <c r="K327" i="12" s="1"/>
  <c r="J328" i="12" s="1"/>
  <c r="I195" i="12"/>
  <c r="K195" i="12" s="1"/>
  <c r="J196" i="12" s="1"/>
  <c r="I842" i="12"/>
  <c r="K842" i="12" s="1"/>
  <c r="J843" i="12" s="1"/>
  <c r="I52" i="12"/>
  <c r="K52" i="12" s="1"/>
  <c r="J53" i="12" s="1"/>
  <c r="I148" i="12"/>
  <c r="K148" i="12" s="1"/>
  <c r="J149" i="12" s="1"/>
  <c r="I914" i="12"/>
  <c r="K914" i="12" s="1"/>
  <c r="J915" i="12" s="1"/>
  <c r="K915" i="12" s="1"/>
  <c r="J916" i="12" s="1"/>
  <c r="I365" i="12"/>
  <c r="I255" i="12"/>
  <c r="K255" i="12" s="1"/>
  <c r="J256" i="12" s="1"/>
  <c r="I725" i="12"/>
  <c r="I77" i="12"/>
  <c r="K77" i="12" s="1"/>
  <c r="J78" i="12" s="1"/>
  <c r="I104" i="12"/>
  <c r="I608" i="12"/>
  <c r="I686" i="12"/>
  <c r="K686" i="12" s="1"/>
  <c r="J687" i="12" s="1"/>
  <c r="K687" i="12" s="1"/>
  <c r="J688" i="12" s="1"/>
  <c r="I267" i="12"/>
  <c r="K267" i="12" s="1"/>
  <c r="J268" i="12" s="1"/>
  <c r="I15" i="12"/>
  <c r="K15" i="12" s="1"/>
  <c r="J16" i="12" s="1"/>
  <c r="I843" i="12"/>
  <c r="I860" i="12"/>
  <c r="I699" i="12"/>
  <c r="K699" i="12" s="1"/>
  <c r="J700" i="12" s="1"/>
  <c r="I185" i="12"/>
  <c r="I795" i="12"/>
  <c r="K795" i="12" s="1"/>
  <c r="J796" i="12" s="1"/>
  <c r="I173" i="12"/>
  <c r="I248" i="12"/>
  <c r="I760" i="12"/>
  <c r="I122" i="12"/>
  <c r="K122" i="12" s="1"/>
  <c r="J123" i="12" s="1"/>
  <c r="K123" i="12" s="1"/>
  <c r="J124" i="12" s="1"/>
  <c r="I187" i="12"/>
  <c r="I737" i="12"/>
  <c r="I270" i="12"/>
  <c r="I557" i="12"/>
  <c r="I182" i="12"/>
  <c r="K182" i="12" s="1"/>
  <c r="J183" i="12" s="1"/>
  <c r="K183" i="12" s="1"/>
  <c r="J184" i="12" s="1"/>
  <c r="K184" i="12" s="1"/>
  <c r="J185" i="12" s="1"/>
  <c r="I820" i="12"/>
  <c r="K820" i="12" s="1"/>
  <c r="J821" i="12" s="1"/>
  <c r="I809" i="12"/>
  <c r="I726" i="12"/>
  <c r="I101" i="12"/>
  <c r="I314" i="12"/>
  <c r="K314" i="12" s="1"/>
  <c r="J315" i="12" s="1"/>
  <c r="K315" i="12" s="1"/>
  <c r="J316" i="12" s="1"/>
  <c r="I471" i="12"/>
  <c r="K471" i="12" s="1"/>
  <c r="J472" i="12" s="1"/>
  <c r="I115" i="12"/>
  <c r="I833" i="12"/>
  <c r="I484" i="12"/>
  <c r="K484" i="12" s="1"/>
  <c r="J485" i="12" s="1"/>
  <c r="I890" i="12"/>
  <c r="K890" i="12" s="1"/>
  <c r="J891" i="12" s="1"/>
  <c r="K891" i="12" s="1"/>
  <c r="J892" i="12" s="1"/>
  <c r="I759" i="12"/>
  <c r="K759" i="12" s="1"/>
  <c r="J760" i="12" s="1"/>
  <c r="I221" i="12"/>
  <c r="I701" i="12"/>
  <c r="I436" i="12"/>
  <c r="K436" i="12" s="1"/>
  <c r="J437" i="12" s="1"/>
  <c r="I16" i="12"/>
  <c r="I950" i="12"/>
  <c r="K950" i="12" s="1"/>
  <c r="J951" i="12" s="1"/>
  <c r="K951" i="12" s="1"/>
  <c r="J952" i="12" s="1"/>
  <c r="I857" i="12"/>
  <c r="I112" i="12"/>
  <c r="K112" i="12" s="1"/>
  <c r="J113" i="12" s="1"/>
  <c r="I424" i="12"/>
  <c r="K424" i="12" s="1"/>
  <c r="J425" i="12" s="1"/>
  <c r="K425" i="12" s="1"/>
  <c r="J426" i="12" s="1"/>
  <c r="I507" i="12"/>
  <c r="K507" i="12" s="1"/>
  <c r="J508" i="12" s="1"/>
  <c r="I893" i="12"/>
  <c r="I64" i="12"/>
  <c r="K64" i="12" s="1"/>
  <c r="J65" i="12" s="1"/>
  <c r="I79" i="12"/>
  <c r="I152" i="12"/>
  <c r="I116" i="12"/>
  <c r="I629" i="12"/>
  <c r="I572" i="12"/>
  <c r="I450" i="12"/>
  <c r="I390" i="12"/>
  <c r="I736" i="12"/>
  <c r="K736" i="12" s="1"/>
  <c r="J737" i="12" s="1"/>
  <c r="I920" i="12"/>
  <c r="I533" i="12"/>
  <c r="I244" i="12"/>
  <c r="K244" i="12" s="1"/>
  <c r="J245" i="12" s="1"/>
  <c r="I596" i="12"/>
  <c r="I164" i="12"/>
  <c r="I772" i="12"/>
  <c r="I628" i="12"/>
  <c r="K628" i="12" s="1"/>
  <c r="J629" i="12" s="1"/>
  <c r="I763" i="12"/>
  <c r="I172" i="12"/>
  <c r="K172" i="12" s="1"/>
  <c r="J173" i="12" s="1"/>
  <c r="I161" i="12"/>
  <c r="K161" i="12" s="1"/>
  <c r="J162" i="12" s="1"/>
  <c r="I234" i="12"/>
  <c r="I463" i="12"/>
  <c r="I916" i="12"/>
  <c r="I41" i="12"/>
  <c r="I461" i="12"/>
  <c r="I688" i="12"/>
  <c r="I740" i="12"/>
  <c r="I354" i="12"/>
  <c r="I714" i="12"/>
  <c r="I619" i="12"/>
  <c r="I452" i="12"/>
  <c r="I318" i="12"/>
  <c r="I368" i="12"/>
  <c r="I762" i="12"/>
  <c r="I821" i="12"/>
  <c r="I66" i="12"/>
  <c r="I955" i="12"/>
  <c r="I532" i="12"/>
  <c r="K532" i="12" s="1"/>
  <c r="J533" i="12" s="1"/>
  <c r="I451" i="12"/>
  <c r="I162" i="12"/>
  <c r="I78" i="12"/>
  <c r="I376" i="12"/>
  <c r="K376" i="12" s="1"/>
  <c r="J377" i="12" s="1"/>
  <c r="K377" i="12" s="1"/>
  <c r="J378" i="12" s="1"/>
  <c r="I558" i="12"/>
  <c r="I462" i="12"/>
  <c r="I727" i="12"/>
  <c r="I439" i="12"/>
  <c r="I498" i="12"/>
  <c r="I847" i="12"/>
  <c r="I235" i="12"/>
  <c r="I690" i="12"/>
  <c r="I845" i="12"/>
  <c r="I703" i="12"/>
  <c r="I931" i="12"/>
  <c r="I232" i="12"/>
  <c r="K232" i="12" s="1"/>
  <c r="J233" i="12" s="1"/>
  <c r="I304" i="12"/>
  <c r="K304" i="12" s="1"/>
  <c r="J305" i="12" s="1"/>
  <c r="I92" i="12"/>
  <c r="I773" i="12"/>
  <c r="I868" i="12"/>
  <c r="K868" i="12" s="1"/>
  <c r="J869" i="12" s="1"/>
  <c r="I785" i="12"/>
  <c r="I44" i="12"/>
  <c r="I859" i="12"/>
  <c r="I702" i="12"/>
  <c r="I930" i="12"/>
  <c r="I208" i="12"/>
  <c r="K208" i="12" s="1"/>
  <c r="J209" i="12" s="1"/>
  <c r="I402" i="12"/>
  <c r="I20" i="12"/>
  <c r="I329" i="12"/>
  <c r="I668" i="12"/>
  <c r="I29" i="12"/>
  <c r="I800" i="12"/>
  <c r="I283" i="12"/>
  <c r="I268" i="12"/>
  <c r="I655" i="12"/>
  <c r="I42" i="12"/>
  <c r="I511" i="12"/>
  <c r="I440" i="12"/>
  <c r="I764" i="12"/>
  <c r="I500" i="12"/>
  <c r="I774" i="12"/>
  <c r="I271" i="12"/>
  <c r="I412" i="12"/>
  <c r="K412" i="12" s="1"/>
  <c r="J413" i="12" s="1"/>
  <c r="I317" i="12"/>
  <c r="I548" i="12"/>
  <c r="I908" i="12"/>
  <c r="I824" i="12"/>
  <c r="I364" i="12"/>
  <c r="I415" i="12"/>
  <c r="I496" i="12"/>
  <c r="K496" i="12" s="1"/>
  <c r="J497" i="12" s="1"/>
  <c r="I568" i="12"/>
  <c r="K568" i="12" s="1"/>
  <c r="J569" i="12" s="1"/>
  <c r="I247" i="12"/>
  <c r="I738" i="12"/>
  <c r="I488" i="12"/>
  <c r="I378" i="12"/>
  <c r="I715" i="12"/>
  <c r="I499" i="12"/>
  <c r="I356" i="12"/>
  <c r="I331" i="12"/>
  <c r="I128" i="12"/>
  <c r="I200" i="12"/>
  <c r="I881" i="12"/>
  <c r="I344" i="12"/>
  <c r="I220" i="12"/>
  <c r="K220" i="12" s="1"/>
  <c r="J221" i="12" s="1"/>
  <c r="K221" i="12" s="1"/>
  <c r="J222" i="12" s="1"/>
  <c r="I113" i="12"/>
  <c r="I30" i="12"/>
  <c r="I472" i="12"/>
  <c r="I414" i="12"/>
  <c r="I895" i="12"/>
  <c r="I595" i="12"/>
  <c r="I956" i="12"/>
  <c r="I138" i="12"/>
  <c r="I808" i="12"/>
  <c r="K808" i="12" s="1"/>
  <c r="J809" i="12" s="1"/>
  <c r="K809" i="12" s="1"/>
  <c r="J810" i="12" s="1"/>
  <c r="I544" i="12"/>
  <c r="K544" i="12" s="1"/>
  <c r="J545" i="12" s="1"/>
  <c r="K545" i="12" s="1"/>
  <c r="J546" i="12" s="1"/>
  <c r="I403" i="12"/>
  <c r="I700" i="12"/>
  <c r="I474" i="12"/>
  <c r="I103" i="12"/>
  <c r="I582" i="12"/>
  <c r="I822" i="12"/>
  <c r="I656" i="12"/>
  <c r="I508" i="12"/>
  <c r="I427" i="12"/>
  <c r="I260" i="12"/>
  <c r="I353" i="12"/>
  <c r="I188" i="12"/>
  <c r="I510" i="12"/>
  <c r="I848" i="12"/>
  <c r="I139" i="12"/>
  <c r="I319" i="12"/>
  <c r="I630" i="12"/>
  <c r="I928" i="12"/>
  <c r="K928" i="12" s="1"/>
  <c r="J929" i="12" s="1"/>
  <c r="I140" i="12"/>
  <c r="I942" i="12"/>
  <c r="I199" i="12"/>
  <c r="I367" i="12"/>
  <c r="I594" i="12"/>
  <c r="I905" i="12"/>
  <c r="I114" i="12"/>
  <c r="I904" i="12"/>
  <c r="K904" i="12" s="1"/>
  <c r="J905" i="12" s="1"/>
  <c r="K905" i="12" s="1"/>
  <c r="J906" i="12" s="1"/>
  <c r="I222" i="12"/>
  <c r="I605" i="12"/>
  <c r="I366" i="12"/>
  <c r="I940" i="12"/>
  <c r="K940" i="12" s="1"/>
  <c r="J941" i="12" s="1"/>
  <c r="I175" i="12"/>
  <c r="I340" i="12"/>
  <c r="K340" i="12" s="1"/>
  <c r="J341" i="12" s="1"/>
  <c r="I631" i="12"/>
  <c r="I54" i="12"/>
  <c r="I796" i="12"/>
  <c r="I475" i="12"/>
  <c r="I89" i="12"/>
  <c r="I281" i="12"/>
  <c r="I620" i="12"/>
  <c r="I883" i="12"/>
  <c r="I90" i="12"/>
  <c r="I642" i="12"/>
  <c r="I102" i="12"/>
  <c r="I799" i="12"/>
  <c r="I607" i="12"/>
  <c r="I245" i="12"/>
  <c r="I524" i="12"/>
  <c r="I643" i="12"/>
  <c r="I604" i="12"/>
  <c r="K604" i="12" s="1"/>
  <c r="J605" i="12" s="1"/>
  <c r="I547" i="12"/>
  <c r="I944" i="12"/>
  <c r="I522" i="12"/>
  <c r="I330" i="12"/>
  <c r="I739" i="12"/>
  <c r="I534" i="12"/>
  <c r="I150" i="12"/>
  <c r="I652" i="12"/>
  <c r="K652" i="12" s="1"/>
  <c r="J653" i="12" s="1"/>
  <c r="I19" i="12"/>
  <c r="I428" i="12"/>
  <c r="I17" i="12"/>
  <c r="I751" i="12"/>
  <c r="I284" i="12"/>
  <c r="I521" i="12"/>
  <c r="I917" i="12"/>
  <c r="I704" i="12"/>
  <c r="I31" i="12"/>
  <c r="I149" i="12"/>
  <c r="I509" i="12"/>
  <c r="I198" i="12"/>
  <c r="I448" i="12"/>
  <c r="K448" i="12" s="1"/>
  <c r="J449" i="12" s="1"/>
  <c r="K449" i="12" s="1"/>
  <c r="J450" i="12" s="1"/>
  <c r="K450" i="12" s="1"/>
  <c r="J451" i="12" s="1"/>
  <c r="K451" i="12" s="1"/>
  <c r="J452" i="12" s="1"/>
  <c r="I678" i="12"/>
  <c r="I209" i="12"/>
  <c r="I680" i="12"/>
  <c r="I449" i="12"/>
  <c r="I953" i="12"/>
  <c r="I750" i="12"/>
  <c r="I355" i="12"/>
  <c r="I894" i="12"/>
  <c r="I872" i="12"/>
  <c r="I485" i="12"/>
  <c r="I871" i="12"/>
  <c r="I716" i="12"/>
  <c r="I32" i="12"/>
  <c r="I666" i="12"/>
  <c r="I151" i="12"/>
  <c r="I644" i="12"/>
  <c r="I523" i="12"/>
  <c r="I352" i="12"/>
  <c r="K352" i="12" s="1"/>
  <c r="J353" i="12" s="1"/>
  <c r="I559" i="12"/>
  <c r="I236" i="12"/>
  <c r="I223" i="12"/>
  <c r="I618" i="12"/>
  <c r="I571" i="12"/>
  <c r="I497" i="12"/>
  <c r="I305" i="12"/>
  <c r="I464" i="12"/>
  <c r="I870" i="12"/>
  <c r="I136" i="12"/>
  <c r="K136" i="12" s="1"/>
  <c r="J137" i="12" s="1"/>
  <c r="K137" i="12" s="1"/>
  <c r="J138" i="12" s="1"/>
  <c r="I126" i="12"/>
  <c r="I460" i="12"/>
  <c r="K460" i="12" s="1"/>
  <c r="J461" i="12" s="1"/>
  <c r="K461" i="12" s="1"/>
  <c r="J462" i="12" s="1"/>
  <c r="K462" i="12" s="1"/>
  <c r="J463" i="12" s="1"/>
  <c r="K463" i="12" s="1"/>
  <c r="J464" i="12" s="1"/>
  <c r="K464" i="12" s="1"/>
  <c r="L453" i="12" s="1"/>
  <c r="M453" i="12" s="1"/>
  <c r="I632" i="12"/>
  <c r="I606" i="12"/>
  <c r="I68" i="12"/>
  <c r="I728" i="12"/>
  <c r="I486" i="12"/>
  <c r="I163" i="12"/>
  <c r="I775" i="12"/>
  <c r="I258" i="12"/>
  <c r="I404" i="12"/>
  <c r="I246" i="12"/>
  <c r="I546" i="12"/>
  <c r="I641" i="12"/>
  <c r="I882" i="12"/>
  <c r="I556" i="12"/>
  <c r="K556" i="12" s="1"/>
  <c r="J557" i="12" s="1"/>
  <c r="K557" i="12" s="1"/>
  <c r="J558" i="12" s="1"/>
  <c r="I640" i="12"/>
  <c r="K640" i="12" s="1"/>
  <c r="J641" i="12" s="1"/>
  <c r="K641" i="12" s="1"/>
  <c r="J642" i="12" s="1"/>
  <c r="K642" i="12" s="1"/>
  <c r="J643" i="12" s="1"/>
  <c r="K643" i="12" s="1"/>
  <c r="J644" i="12" s="1"/>
  <c r="I294" i="12"/>
  <c r="I520" i="12"/>
  <c r="K520" i="12" s="1"/>
  <c r="J521" i="12" s="1"/>
  <c r="I932" i="12"/>
  <c r="I798" i="12"/>
  <c r="I856" i="12"/>
  <c r="K856" i="12" s="1"/>
  <c r="J857" i="12" s="1"/>
  <c r="K857" i="12" s="1"/>
  <c r="J858" i="12" s="1"/>
  <c r="I569" i="12"/>
  <c r="I919" i="12"/>
  <c r="I40" i="12"/>
  <c r="I176" i="12"/>
  <c r="I713" i="12"/>
  <c r="I884" i="12"/>
  <c r="I293" i="12"/>
  <c r="I812" i="12"/>
  <c r="I272" i="12"/>
  <c r="I583" i="12"/>
  <c r="I846" i="12"/>
  <c r="I832" i="12"/>
  <c r="I295" i="12"/>
  <c r="I836" i="12"/>
  <c r="I65" i="12"/>
  <c r="I80" i="12"/>
  <c r="I476" i="12"/>
  <c r="I786" i="12"/>
  <c r="I941" i="12"/>
  <c r="I332" i="12"/>
  <c r="I392" i="12"/>
  <c r="I906" i="12"/>
  <c r="I308" i="12"/>
  <c r="I896" i="12"/>
  <c r="I342" i="12"/>
  <c r="I186" i="12"/>
  <c r="I535" i="12"/>
  <c r="I473" i="12"/>
  <c r="I689" i="12"/>
  <c r="I810" i="12"/>
  <c r="I56" i="12"/>
  <c r="I67" i="12"/>
  <c r="I679" i="12"/>
  <c r="I426" i="12"/>
  <c r="I677" i="12"/>
  <c r="I257" i="12"/>
  <c r="I592" i="12"/>
  <c r="K592" i="12" s="1"/>
  <c r="J593" i="12" s="1"/>
  <c r="I416" i="12"/>
  <c r="I869" i="12"/>
  <c r="I233" i="12"/>
  <c r="I401" i="12"/>
  <c r="I692" i="12"/>
  <c r="I691" i="12"/>
  <c r="I654" i="12"/>
  <c r="I787" i="12"/>
  <c r="I211" i="12"/>
  <c r="I306" i="12"/>
  <c r="I653" i="12"/>
  <c r="I712" i="12"/>
  <c r="K712" i="12" s="1"/>
  <c r="J713" i="12" s="1"/>
  <c r="K713" i="12" s="1"/>
  <c r="J714" i="12" s="1"/>
  <c r="K714" i="12" s="1"/>
  <c r="J715" i="12" s="1"/>
  <c r="I210" i="12"/>
  <c r="I844" i="12"/>
  <c r="I379" i="12"/>
  <c r="I858" i="12"/>
  <c r="I560" i="12"/>
  <c r="I918" i="12"/>
  <c r="I91" i="12"/>
  <c r="I174" i="12"/>
  <c r="I788" i="12"/>
  <c r="I127" i="12"/>
  <c r="I282" i="12"/>
  <c r="I18" i="12"/>
  <c r="I584" i="12"/>
  <c r="I124" i="12"/>
  <c r="I593" i="12"/>
  <c r="I343" i="12"/>
  <c r="I943" i="12"/>
  <c r="I328" i="12"/>
  <c r="I617" i="12"/>
  <c r="I512" i="12"/>
  <c r="I929" i="12"/>
  <c r="I197" i="12"/>
  <c r="I400" i="12"/>
  <c r="K400" i="12" s="1"/>
  <c r="J401" i="12" s="1"/>
  <c r="I256" i="12"/>
  <c r="I748" i="12"/>
  <c r="K748" i="12" s="1"/>
  <c r="J749" i="12" s="1"/>
  <c r="K749" i="12" s="1"/>
  <c r="J750" i="12" s="1"/>
  <c r="I580" i="12"/>
  <c r="K580" i="12" s="1"/>
  <c r="J581" i="12" s="1"/>
  <c r="K581" i="12" s="1"/>
  <c r="J582" i="12" s="1"/>
  <c r="K582" i="12" s="1"/>
  <c r="J583" i="12" s="1"/>
  <c r="K583" i="12" s="1"/>
  <c r="J584" i="12" s="1"/>
  <c r="I616" i="12"/>
  <c r="I28" i="12"/>
  <c r="I667" i="12"/>
  <c r="I43" i="12"/>
  <c r="I952" i="12"/>
  <c r="I316" i="12"/>
  <c r="I413" i="12"/>
  <c r="I224" i="12"/>
  <c r="I892" i="12"/>
  <c r="I307" i="12"/>
  <c r="I259" i="12"/>
  <c r="I835" i="12"/>
  <c r="I724" i="12"/>
  <c r="K724" i="12" s="1"/>
  <c r="J725" i="12" s="1"/>
  <c r="K725" i="12" s="1"/>
  <c r="J726" i="12" s="1"/>
  <c r="K726" i="12" s="1"/>
  <c r="J727" i="12" s="1"/>
  <c r="K727" i="12" s="1"/>
  <c r="J728" i="12" s="1"/>
  <c r="K728" i="12" s="1"/>
  <c r="L717" i="12" s="1"/>
  <c r="M717" i="12" s="1"/>
  <c r="I380" i="12"/>
  <c r="I776" i="12"/>
  <c r="I880" i="12"/>
  <c r="K880" i="12" s="1"/>
  <c r="J881" i="12" s="1"/>
  <c r="I570" i="12"/>
  <c r="I292" i="12"/>
  <c r="I296" i="12"/>
  <c r="I907" i="12"/>
  <c r="I811" i="12"/>
  <c r="I437" i="12"/>
  <c r="I823" i="12"/>
  <c r="I53" i="12"/>
  <c r="I391" i="12"/>
  <c r="I125" i="12"/>
  <c r="I269" i="12"/>
  <c r="I55" i="12"/>
  <c r="AB63" i="22"/>
  <c r="AB69" i="22"/>
  <c r="AB47" i="22"/>
  <c r="AB71" i="22"/>
  <c r="AB10" i="22"/>
  <c r="AB59" i="22"/>
  <c r="AB64" i="22"/>
  <c r="AB28" i="22"/>
  <c r="AB36" i="22"/>
  <c r="AB41" i="22"/>
  <c r="AB82" i="22"/>
  <c r="AB39" i="22"/>
  <c r="AB23" i="22"/>
  <c r="AB32" i="22"/>
  <c r="AB62" i="22"/>
  <c r="AB20" i="22"/>
  <c r="AB52" i="22"/>
  <c r="AB80" i="22"/>
  <c r="AB14" i="22"/>
  <c r="AB74" i="22"/>
  <c r="AB51" i="22"/>
  <c r="AB29" i="22"/>
  <c r="AB75" i="22"/>
  <c r="AB34" i="22"/>
  <c r="AB37" i="22"/>
  <c r="AB86" i="22"/>
  <c r="AB81" i="22"/>
  <c r="AB78" i="22"/>
  <c r="AB84" i="22"/>
  <c r="AB11" i="22"/>
  <c r="AB54" i="22"/>
  <c r="AB25" i="22"/>
  <c r="AB76" i="22"/>
  <c r="AB58" i="22"/>
  <c r="AB18" i="22"/>
  <c r="AB16" i="22"/>
  <c r="AB44" i="22"/>
  <c r="AB46" i="22"/>
  <c r="AB48" i="22"/>
  <c r="AB83" i="22"/>
  <c r="AB68" i="22"/>
  <c r="AB27" i="22"/>
  <c r="AB55" i="22"/>
  <c r="AB33" i="22"/>
  <c r="AB45" i="22"/>
  <c r="AB57" i="22"/>
  <c r="AB30" i="22"/>
  <c r="AB70" i="22"/>
  <c r="AB73" i="22"/>
  <c r="AB66" i="22"/>
  <c r="AB50" i="22"/>
  <c r="AB42" i="22"/>
  <c r="AB56" i="22"/>
  <c r="AB24" i="22"/>
  <c r="AB53" i="22"/>
  <c r="AB19" i="22"/>
  <c r="AB35" i="22"/>
  <c r="AB43" i="22"/>
  <c r="AB26" i="22"/>
  <c r="AB77" i="22"/>
  <c r="AB40" i="22"/>
  <c r="K881" i="12" l="1"/>
  <c r="J882" i="12" s="1"/>
  <c r="K882" i="12" s="1"/>
  <c r="J883" i="12" s="1"/>
  <c r="K883" i="12" s="1"/>
  <c r="J884" i="12" s="1"/>
  <c r="K884" i="12" s="1"/>
  <c r="L873" i="12" s="1"/>
  <c r="M873" i="12" s="1"/>
  <c r="K644" i="12"/>
  <c r="L633" i="12" s="1"/>
  <c r="M633" i="12" s="1"/>
  <c r="K280" i="12"/>
  <c r="J281" i="12" s="1"/>
  <c r="E65" i="22"/>
  <c r="H65" i="22" s="1"/>
  <c r="K750" i="12"/>
  <c r="J751" i="12" s="1"/>
  <c r="K751" i="12" s="1"/>
  <c r="J752" i="12" s="1"/>
  <c r="K752" i="12" s="1"/>
  <c r="L741" i="12" s="1"/>
  <c r="M741" i="12" s="1"/>
  <c r="N741" i="12" s="1"/>
  <c r="P741" i="16" s="1"/>
  <c r="K558" i="12"/>
  <c r="J559" i="12" s="1"/>
  <c r="K559" i="12" s="1"/>
  <c r="J560" i="12" s="1"/>
  <c r="K138" i="12"/>
  <c r="J139" i="12" s="1"/>
  <c r="K688" i="12"/>
  <c r="J689" i="12" s="1"/>
  <c r="K689" i="12" s="1"/>
  <c r="J690" i="12" s="1"/>
  <c r="K690" i="12" s="1"/>
  <c r="J691" i="12" s="1"/>
  <c r="K691" i="12" s="1"/>
  <c r="J692" i="12" s="1"/>
  <c r="K692" i="12" s="1"/>
  <c r="L681" i="12" s="1"/>
  <c r="M681" i="12" s="1"/>
  <c r="K737" i="12"/>
  <c r="J738" i="12" s="1"/>
  <c r="K584" i="12"/>
  <c r="L573" i="12" s="1"/>
  <c r="M573" i="12" s="1"/>
  <c r="K715" i="12"/>
  <c r="J716" i="12" s="1"/>
  <c r="K716" i="12" s="1"/>
  <c r="L705" i="12" s="1"/>
  <c r="M705" i="12" s="1"/>
  <c r="K605" i="12"/>
  <c r="J606" i="12" s="1"/>
  <c r="K390" i="12"/>
  <c r="J391" i="12" s="1"/>
  <c r="K78" i="12"/>
  <c r="J79" i="12" s="1"/>
  <c r="K79" i="12" s="1"/>
  <c r="J80" i="12" s="1"/>
  <c r="K80" i="12" s="1"/>
  <c r="L69" i="12" s="1"/>
  <c r="M69" i="12" s="1"/>
  <c r="K196" i="12"/>
  <c r="J197" i="12" s="1"/>
  <c r="K341" i="12"/>
  <c r="J342" i="12" s="1"/>
  <c r="K342" i="12" s="1"/>
  <c r="J343" i="12" s="1"/>
  <c r="K343" i="12" s="1"/>
  <c r="J344" i="12" s="1"/>
  <c r="K344" i="12" s="1"/>
  <c r="L333" i="12" s="1"/>
  <c r="M333" i="12" s="1"/>
  <c r="E17" i="22"/>
  <c r="H17" i="22" s="1"/>
  <c r="E49" i="22"/>
  <c r="H49" i="22" s="1"/>
  <c r="K533" i="12"/>
  <c r="J534" i="12" s="1"/>
  <c r="L70" i="12"/>
  <c r="M70" i="12" s="1"/>
  <c r="N69" i="12"/>
  <c r="P69" i="16" s="1"/>
  <c r="L454" i="12"/>
  <c r="M454" i="12" s="1"/>
  <c r="N453" i="12"/>
  <c r="P453" i="16" s="1"/>
  <c r="K162" i="12"/>
  <c r="J163" i="12" s="1"/>
  <c r="K163" i="12" s="1"/>
  <c r="J164" i="12" s="1"/>
  <c r="K164" i="12" s="1"/>
  <c r="L153" i="12" s="1"/>
  <c r="M153" i="12" s="1"/>
  <c r="K952" i="12"/>
  <c r="J953" i="12" s="1"/>
  <c r="K953" i="12" s="1"/>
  <c r="J954" i="12" s="1"/>
  <c r="K954" i="12" s="1"/>
  <c r="J955" i="12" s="1"/>
  <c r="K955" i="12" s="1"/>
  <c r="J956" i="12" s="1"/>
  <c r="K956" i="12" s="1"/>
  <c r="L945" i="12" s="1"/>
  <c r="M945" i="12" s="1"/>
  <c r="K185" i="12"/>
  <c r="J186" i="12" s="1"/>
  <c r="K186" i="12" s="1"/>
  <c r="J187" i="12" s="1"/>
  <c r="K187" i="12" s="1"/>
  <c r="J188" i="12" s="1"/>
  <c r="K188" i="12" s="1"/>
  <c r="L177" i="12" s="1"/>
  <c r="M177" i="12" s="1"/>
  <c r="K173" i="12"/>
  <c r="J174" i="12" s="1"/>
  <c r="K174" i="12" s="1"/>
  <c r="J175" i="12" s="1"/>
  <c r="K175" i="12" s="1"/>
  <c r="J176" i="12" s="1"/>
  <c r="K176" i="12" s="1"/>
  <c r="L165" i="12" s="1"/>
  <c r="M165" i="12" s="1"/>
  <c r="K149" i="12"/>
  <c r="J150" i="12" s="1"/>
  <c r="K150" i="12" s="1"/>
  <c r="J151" i="12" s="1"/>
  <c r="K151" i="12" s="1"/>
  <c r="J152" i="12" s="1"/>
  <c r="K152" i="12" s="1"/>
  <c r="L141" i="12" s="1"/>
  <c r="M141" i="12" s="1"/>
  <c r="K89" i="12"/>
  <c r="J90" i="12" s="1"/>
  <c r="K90" i="12" s="1"/>
  <c r="J91" i="12" s="1"/>
  <c r="K91" i="12" s="1"/>
  <c r="J92" i="12" s="1"/>
  <c r="K92" i="12" s="1"/>
  <c r="L81" i="12" s="1"/>
  <c r="M81" i="12" s="1"/>
  <c r="K364" i="12"/>
  <c r="J365" i="12" s="1"/>
  <c r="K365" i="12" s="1"/>
  <c r="J366" i="12" s="1"/>
  <c r="K366" i="12" s="1"/>
  <c r="J367" i="12" s="1"/>
  <c r="K367" i="12" s="1"/>
  <c r="J368" i="12" s="1"/>
  <c r="K368" i="12" s="1"/>
  <c r="L357" i="12" s="1"/>
  <c r="M357" i="12" s="1"/>
  <c r="L574" i="12"/>
  <c r="M574" i="12" s="1"/>
  <c r="N573" i="12"/>
  <c r="P573" i="16" s="1"/>
  <c r="L634" i="12"/>
  <c r="M634" i="12" s="1"/>
  <c r="N633" i="12"/>
  <c r="P633" i="16" s="1"/>
  <c r="K796" i="12"/>
  <c r="J797" i="12" s="1"/>
  <c r="K797" i="12" s="1"/>
  <c r="J798" i="12" s="1"/>
  <c r="K798" i="12" s="1"/>
  <c r="J799" i="12" s="1"/>
  <c r="K799" i="12" s="1"/>
  <c r="J800" i="12" s="1"/>
  <c r="K800" i="12" s="1"/>
  <c r="L789" i="12" s="1"/>
  <c r="M789" i="12" s="1"/>
  <c r="K53" i="12"/>
  <c r="J54" i="12" s="1"/>
  <c r="K54" i="12" s="1"/>
  <c r="J55" i="12" s="1"/>
  <c r="K55" i="12" s="1"/>
  <c r="J56" i="12" s="1"/>
  <c r="K56" i="12" s="1"/>
  <c r="L45" i="12" s="1"/>
  <c r="M45" i="12" s="1"/>
  <c r="K616" i="12"/>
  <c r="J617" i="12" s="1"/>
  <c r="K617" i="12" s="1"/>
  <c r="J618" i="12" s="1"/>
  <c r="K618" i="12" s="1"/>
  <c r="J619" i="12" s="1"/>
  <c r="K619" i="12" s="1"/>
  <c r="J620" i="12" s="1"/>
  <c r="K620" i="12" s="1"/>
  <c r="L609" i="12" s="1"/>
  <c r="M609" i="12" s="1"/>
  <c r="K281" i="12"/>
  <c r="J282" i="12" s="1"/>
  <c r="K282" i="12" s="1"/>
  <c r="J283" i="12" s="1"/>
  <c r="K283" i="12" s="1"/>
  <c r="J284" i="12" s="1"/>
  <c r="K284" i="12" s="1"/>
  <c r="L273" i="12" s="1"/>
  <c r="M273" i="12" s="1"/>
  <c r="L874" i="12"/>
  <c r="M874" i="12" s="1"/>
  <c r="N873" i="12"/>
  <c r="P873" i="16" s="1"/>
  <c r="L742" i="12"/>
  <c r="M742" i="12" s="1"/>
  <c r="K560" i="12"/>
  <c r="L549" i="12" s="1"/>
  <c r="M549" i="12" s="1"/>
  <c r="K906" i="12"/>
  <c r="J907" i="12" s="1"/>
  <c r="K907" i="12" s="1"/>
  <c r="J908" i="12" s="1"/>
  <c r="K908" i="12" s="1"/>
  <c r="L897" i="12" s="1"/>
  <c r="M897" i="12" s="1"/>
  <c r="K929" i="12"/>
  <c r="J930" i="12" s="1"/>
  <c r="K930" i="12" s="1"/>
  <c r="J931" i="12" s="1"/>
  <c r="K931" i="12" s="1"/>
  <c r="J932" i="12" s="1"/>
  <c r="K932" i="12" s="1"/>
  <c r="L921" i="12" s="1"/>
  <c r="M921" i="12" s="1"/>
  <c r="K869" i="12"/>
  <c r="J870" i="12" s="1"/>
  <c r="K870" i="12" s="1"/>
  <c r="J871" i="12" s="1"/>
  <c r="K871" i="12" s="1"/>
  <c r="J872" i="12" s="1"/>
  <c r="K872" i="12" s="1"/>
  <c r="L861" i="12" s="1"/>
  <c r="M861" i="12" s="1"/>
  <c r="K378" i="12"/>
  <c r="J379" i="12" s="1"/>
  <c r="K379" i="12" s="1"/>
  <c r="J380" i="12" s="1"/>
  <c r="K380" i="12" s="1"/>
  <c r="L369" i="12" s="1"/>
  <c r="M369" i="12" s="1"/>
  <c r="K738" i="12"/>
  <c r="J739" i="12" s="1"/>
  <c r="K739" i="12" s="1"/>
  <c r="J740" i="12" s="1"/>
  <c r="K740" i="12" s="1"/>
  <c r="L729" i="12" s="1"/>
  <c r="M729" i="12" s="1"/>
  <c r="K65" i="12"/>
  <c r="J66" i="12" s="1"/>
  <c r="K66" i="12" s="1"/>
  <c r="J67" i="12" s="1"/>
  <c r="K67" i="12" s="1"/>
  <c r="J68" i="12" s="1"/>
  <c r="K68" i="12" s="1"/>
  <c r="L57" i="12" s="1"/>
  <c r="M57" i="12" s="1"/>
  <c r="K437" i="12"/>
  <c r="J438" i="12" s="1"/>
  <c r="K438" i="12" s="1"/>
  <c r="J439" i="12" s="1"/>
  <c r="K439" i="12" s="1"/>
  <c r="J440" i="12" s="1"/>
  <c r="K440" i="12" s="1"/>
  <c r="L429" i="12" s="1"/>
  <c r="M429" i="12" s="1"/>
  <c r="K472" i="12"/>
  <c r="J473" i="12" s="1"/>
  <c r="K473" i="12" s="1"/>
  <c r="J474" i="12" s="1"/>
  <c r="K474" i="12" s="1"/>
  <c r="J475" i="12" s="1"/>
  <c r="K475" i="12" s="1"/>
  <c r="J476" i="12" s="1"/>
  <c r="K476" i="12" s="1"/>
  <c r="L465" i="12" s="1"/>
  <c r="M465" i="12" s="1"/>
  <c r="K843" i="12"/>
  <c r="J844" i="12" s="1"/>
  <c r="K844" i="12" s="1"/>
  <c r="J845" i="12" s="1"/>
  <c r="K845" i="12" s="1"/>
  <c r="J846" i="12" s="1"/>
  <c r="K846" i="12" s="1"/>
  <c r="J847" i="12" s="1"/>
  <c r="K847" i="12" s="1"/>
  <c r="J848" i="12" s="1"/>
  <c r="K848" i="12" s="1"/>
  <c r="L837" i="12" s="1"/>
  <c r="M837" i="12" s="1"/>
  <c r="K666" i="12"/>
  <c r="J667" i="12" s="1"/>
  <c r="K667" i="12" s="1"/>
  <c r="J668" i="12" s="1"/>
  <c r="K668" i="12" s="1"/>
  <c r="L657" i="12" s="1"/>
  <c r="M657" i="12" s="1"/>
  <c r="O368" i="11"/>
  <c r="P368" i="11" s="1"/>
  <c r="O368" i="16" s="1"/>
  <c r="O175" i="11"/>
  <c r="P175" i="11" s="1"/>
  <c r="O175" i="16" s="1"/>
  <c r="L706" i="12"/>
  <c r="M706" i="12" s="1"/>
  <c r="N705" i="12"/>
  <c r="P705" i="16" s="1"/>
  <c r="K653" i="12"/>
  <c r="J654" i="12" s="1"/>
  <c r="K654" i="12" s="1"/>
  <c r="J655" i="12" s="1"/>
  <c r="K655" i="12" s="1"/>
  <c r="J656" i="12" s="1"/>
  <c r="K656" i="12" s="1"/>
  <c r="L645" i="12" s="1"/>
  <c r="M645" i="12" s="1"/>
  <c r="K606" i="12"/>
  <c r="J607" i="12" s="1"/>
  <c r="K607" i="12" s="1"/>
  <c r="J608" i="12" s="1"/>
  <c r="K608" i="12" s="1"/>
  <c r="L597" i="12" s="1"/>
  <c r="M597" i="12" s="1"/>
  <c r="K569" i="12"/>
  <c r="J570" i="12" s="1"/>
  <c r="K570" i="12" s="1"/>
  <c r="J571" i="12" s="1"/>
  <c r="K571" i="12" s="1"/>
  <c r="J572" i="12" s="1"/>
  <c r="K572" i="12" s="1"/>
  <c r="L561" i="12" s="1"/>
  <c r="M561" i="12" s="1"/>
  <c r="K413" i="12"/>
  <c r="J414" i="12" s="1"/>
  <c r="K414" i="12" s="1"/>
  <c r="J415" i="12" s="1"/>
  <c r="K415" i="12" s="1"/>
  <c r="J416" i="12" s="1"/>
  <c r="K416" i="12" s="1"/>
  <c r="L405" i="12" s="1"/>
  <c r="M405" i="12" s="1"/>
  <c r="K629" i="12"/>
  <c r="J630" i="12" s="1"/>
  <c r="K630" i="12" s="1"/>
  <c r="J631" i="12" s="1"/>
  <c r="K631" i="12" s="1"/>
  <c r="J632" i="12" s="1"/>
  <c r="K632" i="12" s="1"/>
  <c r="L621" i="12" s="1"/>
  <c r="M621" i="12" s="1"/>
  <c r="K391" i="12"/>
  <c r="J392" i="12" s="1"/>
  <c r="K392" i="12" s="1"/>
  <c r="L381" i="12" s="1"/>
  <c r="M381" i="12" s="1"/>
  <c r="K316" i="12"/>
  <c r="J317" i="12" s="1"/>
  <c r="K317" i="12" s="1"/>
  <c r="J318" i="12" s="1"/>
  <c r="K318" i="12" s="1"/>
  <c r="J319" i="12" s="1"/>
  <c r="K319" i="12" s="1"/>
  <c r="J320" i="12" s="1"/>
  <c r="K320" i="12" s="1"/>
  <c r="L309" i="12" s="1"/>
  <c r="M309" i="12" s="1"/>
  <c r="K700" i="12"/>
  <c r="J701" i="12" s="1"/>
  <c r="K701" i="12" s="1"/>
  <c r="J702" i="12" s="1"/>
  <c r="K702" i="12" s="1"/>
  <c r="J703" i="12" s="1"/>
  <c r="K703" i="12" s="1"/>
  <c r="J704" i="12" s="1"/>
  <c r="K704" i="12" s="1"/>
  <c r="L693" i="12" s="1"/>
  <c r="M693" i="12" s="1"/>
  <c r="K197" i="12"/>
  <c r="J198" i="12" s="1"/>
  <c r="K198" i="12" s="1"/>
  <c r="J199" i="12" s="1"/>
  <c r="K199" i="12" s="1"/>
  <c r="J200" i="12" s="1"/>
  <c r="K200" i="12" s="1"/>
  <c r="L189" i="12" s="1"/>
  <c r="M189" i="12" s="1"/>
  <c r="L718" i="12"/>
  <c r="M718" i="12" s="1"/>
  <c r="N717" i="12"/>
  <c r="P717" i="16" s="1"/>
  <c r="K401" i="12"/>
  <c r="J402" i="12" s="1"/>
  <c r="K402" i="12" s="1"/>
  <c r="J403" i="12" s="1"/>
  <c r="K403" i="12" s="1"/>
  <c r="J404" i="12" s="1"/>
  <c r="K404" i="12" s="1"/>
  <c r="L393" i="12" s="1"/>
  <c r="M393" i="12" s="1"/>
  <c r="K858" i="12"/>
  <c r="J859" i="12" s="1"/>
  <c r="K859" i="12" s="1"/>
  <c r="J860" i="12" s="1"/>
  <c r="K860" i="12" s="1"/>
  <c r="L849" i="12" s="1"/>
  <c r="M849" i="12" s="1"/>
  <c r="K353" i="12"/>
  <c r="J354" i="12" s="1"/>
  <c r="K354" i="12" s="1"/>
  <c r="J355" i="12" s="1"/>
  <c r="K355" i="12" s="1"/>
  <c r="J356" i="12" s="1"/>
  <c r="K356" i="12" s="1"/>
  <c r="L345" i="12" s="1"/>
  <c r="M345" i="12" s="1"/>
  <c r="K546" i="12"/>
  <c r="J547" i="12" s="1"/>
  <c r="K547" i="12" s="1"/>
  <c r="J548" i="12" s="1"/>
  <c r="K548" i="12" s="1"/>
  <c r="L537" i="12" s="1"/>
  <c r="M537" i="12" s="1"/>
  <c r="K497" i="12"/>
  <c r="J498" i="12" s="1"/>
  <c r="K498" i="12" s="1"/>
  <c r="J499" i="12" s="1"/>
  <c r="K209" i="12"/>
  <c r="J210" i="12" s="1"/>
  <c r="K210" i="12" s="1"/>
  <c r="J211" i="12" s="1"/>
  <c r="K211" i="12" s="1"/>
  <c r="J212" i="12" s="1"/>
  <c r="K212" i="12" s="1"/>
  <c r="L201" i="12" s="1"/>
  <c r="M201" i="12" s="1"/>
  <c r="K508" i="12"/>
  <c r="J509" i="12" s="1"/>
  <c r="K509" i="12" s="1"/>
  <c r="J510" i="12" s="1"/>
  <c r="K510" i="12" s="1"/>
  <c r="J511" i="12" s="1"/>
  <c r="K511" i="12" s="1"/>
  <c r="J512" i="12" s="1"/>
  <c r="K512" i="12" s="1"/>
  <c r="L501" i="12" s="1"/>
  <c r="M501" i="12" s="1"/>
  <c r="K328" i="12"/>
  <c r="J329" i="12" s="1"/>
  <c r="K329" i="12" s="1"/>
  <c r="J330" i="12" s="1"/>
  <c r="K330" i="12" s="1"/>
  <c r="J331" i="12" s="1"/>
  <c r="K331" i="12" s="1"/>
  <c r="J332" i="12" s="1"/>
  <c r="K332" i="12" s="1"/>
  <c r="L321" i="12" s="1"/>
  <c r="M321" i="12" s="1"/>
  <c r="K28" i="12"/>
  <c r="J29" i="12" s="1"/>
  <c r="K29" i="12" s="1"/>
  <c r="J30" i="12" s="1"/>
  <c r="K30" i="12" s="1"/>
  <c r="J31" i="12" s="1"/>
  <c r="K31" i="12" s="1"/>
  <c r="J32" i="12" s="1"/>
  <c r="K32" i="12" s="1"/>
  <c r="L21" i="12" s="1"/>
  <c r="M21" i="12" s="1"/>
  <c r="K40" i="12"/>
  <c r="J41" i="12" s="1"/>
  <c r="K41" i="12" s="1"/>
  <c r="J42" i="12" s="1"/>
  <c r="K42" i="12" s="1"/>
  <c r="J43" i="12" s="1"/>
  <c r="K43" i="12" s="1"/>
  <c r="J44" i="12" s="1"/>
  <c r="K44" i="12" s="1"/>
  <c r="L33" i="12" s="1"/>
  <c r="M33" i="12" s="1"/>
  <c r="O728" i="11"/>
  <c r="P728" i="11" s="1"/>
  <c r="O728" i="16" s="1"/>
  <c r="O223" i="11"/>
  <c r="P223" i="11" s="1"/>
  <c r="O223" i="16" s="1"/>
  <c r="K139" i="12"/>
  <c r="J140" i="12" s="1"/>
  <c r="K140" i="12" s="1"/>
  <c r="L129" i="12" s="1"/>
  <c r="M129" i="12" s="1"/>
  <c r="K810" i="12"/>
  <c r="J811" i="12" s="1"/>
  <c r="K811" i="12" s="1"/>
  <c r="J812" i="12" s="1"/>
  <c r="K812" i="12" s="1"/>
  <c r="L801" i="12" s="1"/>
  <c r="M801" i="12" s="1"/>
  <c r="K499" i="12"/>
  <c r="J500" i="12" s="1"/>
  <c r="K500" i="12" s="1"/>
  <c r="L489" i="12" s="1"/>
  <c r="M489" i="12" s="1"/>
  <c r="K305" i="12"/>
  <c r="J306" i="12" s="1"/>
  <c r="K306" i="12" s="1"/>
  <c r="J307" i="12" s="1"/>
  <c r="K307" i="12" s="1"/>
  <c r="J308" i="12" s="1"/>
  <c r="K308" i="12" s="1"/>
  <c r="L297" i="12" s="1"/>
  <c r="M297" i="12" s="1"/>
  <c r="K452" i="12"/>
  <c r="L441" i="12" s="1"/>
  <c r="M441" i="12" s="1"/>
  <c r="K426" i="12"/>
  <c r="J427" i="12" s="1"/>
  <c r="K427" i="12" s="1"/>
  <c r="J428" i="12" s="1"/>
  <c r="K428" i="12" s="1"/>
  <c r="L417" i="12" s="1"/>
  <c r="M417" i="12" s="1"/>
  <c r="K760" i="12"/>
  <c r="J761" i="12" s="1"/>
  <c r="K761" i="12" s="1"/>
  <c r="J762" i="12" s="1"/>
  <c r="K762" i="12" s="1"/>
  <c r="J763" i="12" s="1"/>
  <c r="K763" i="12" s="1"/>
  <c r="J764" i="12" s="1"/>
  <c r="K764" i="12" s="1"/>
  <c r="L753" i="12" s="1"/>
  <c r="M753" i="12" s="1"/>
  <c r="K124" i="12"/>
  <c r="J125" i="12" s="1"/>
  <c r="K125" i="12" s="1"/>
  <c r="J126" i="12" s="1"/>
  <c r="K126" i="12" s="1"/>
  <c r="J127" i="12" s="1"/>
  <c r="K127" i="12" s="1"/>
  <c r="J128" i="12" s="1"/>
  <c r="K128" i="12" s="1"/>
  <c r="L117" i="12" s="1"/>
  <c r="M117" i="12" s="1"/>
  <c r="K256" i="12"/>
  <c r="J257" i="12" s="1"/>
  <c r="K257" i="12" s="1"/>
  <c r="J258" i="12" s="1"/>
  <c r="K258" i="12" s="1"/>
  <c r="J259" i="12" s="1"/>
  <c r="K259" i="12" s="1"/>
  <c r="J260" i="12" s="1"/>
  <c r="K260" i="12" s="1"/>
  <c r="L249" i="12" s="1"/>
  <c r="M249" i="12" s="1"/>
  <c r="K292" i="12"/>
  <c r="J293" i="12" s="1"/>
  <c r="K293" i="12" s="1"/>
  <c r="J294" i="12" s="1"/>
  <c r="K294" i="12" s="1"/>
  <c r="J295" i="12" s="1"/>
  <c r="K295" i="12" s="1"/>
  <c r="J296" i="12" s="1"/>
  <c r="K296" i="12" s="1"/>
  <c r="L285" i="12" s="1"/>
  <c r="M285" i="12" s="1"/>
  <c r="K785" i="12"/>
  <c r="J786" i="12" s="1"/>
  <c r="K786" i="12" s="1"/>
  <c r="J787" i="12" s="1"/>
  <c r="K787" i="12" s="1"/>
  <c r="J788" i="12" s="1"/>
  <c r="K788" i="12" s="1"/>
  <c r="L777" i="12" s="1"/>
  <c r="M777" i="12" s="1"/>
  <c r="K677" i="12"/>
  <c r="J678" i="12" s="1"/>
  <c r="K678" i="12" s="1"/>
  <c r="J679" i="12" s="1"/>
  <c r="K679" i="12" s="1"/>
  <c r="J680" i="12" s="1"/>
  <c r="K680" i="12" s="1"/>
  <c r="L669" i="12" s="1"/>
  <c r="M669" i="12" s="1"/>
  <c r="K941" i="12"/>
  <c r="J942" i="12" s="1"/>
  <c r="K942" i="12" s="1"/>
  <c r="J943" i="12" s="1"/>
  <c r="K943" i="12" s="1"/>
  <c r="J944" i="12" s="1"/>
  <c r="K944" i="12" s="1"/>
  <c r="L933" i="12" s="1"/>
  <c r="M933" i="12" s="1"/>
  <c r="K222" i="12"/>
  <c r="J223" i="12" s="1"/>
  <c r="K223" i="12" s="1"/>
  <c r="J224" i="12" s="1"/>
  <c r="K224" i="12" s="1"/>
  <c r="L213" i="12" s="1"/>
  <c r="M213" i="12" s="1"/>
  <c r="K233" i="12"/>
  <c r="J234" i="12" s="1"/>
  <c r="K234" i="12" s="1"/>
  <c r="J235" i="12" s="1"/>
  <c r="K235" i="12" s="1"/>
  <c r="J236" i="12" s="1"/>
  <c r="K236" i="12" s="1"/>
  <c r="L225" i="12" s="1"/>
  <c r="M225" i="12" s="1"/>
  <c r="K534" i="12"/>
  <c r="J535" i="12" s="1"/>
  <c r="K535" i="12" s="1"/>
  <c r="J536" i="12" s="1"/>
  <c r="K536" i="12" s="1"/>
  <c r="L525" i="12" s="1"/>
  <c r="M525" i="12" s="1"/>
  <c r="K113" i="12"/>
  <c r="J114" i="12" s="1"/>
  <c r="K114" i="12" s="1"/>
  <c r="J115" i="12" s="1"/>
  <c r="K115" i="12" s="1"/>
  <c r="J116" i="12" s="1"/>
  <c r="K116" i="12" s="1"/>
  <c r="L105" i="12" s="1"/>
  <c r="M105" i="12" s="1"/>
  <c r="K892" i="12"/>
  <c r="J893" i="12" s="1"/>
  <c r="K893" i="12" s="1"/>
  <c r="J894" i="12" s="1"/>
  <c r="K894" i="12" s="1"/>
  <c r="J895" i="12" s="1"/>
  <c r="K895" i="12" s="1"/>
  <c r="J896" i="12" s="1"/>
  <c r="K896" i="12" s="1"/>
  <c r="L885" i="12" s="1"/>
  <c r="M885" i="12" s="1"/>
  <c r="K16" i="12"/>
  <c r="J17" i="12" s="1"/>
  <c r="K17" i="12" s="1"/>
  <c r="J18" i="12" s="1"/>
  <c r="K18" i="12" s="1"/>
  <c r="J19" i="12" s="1"/>
  <c r="K19" i="12" s="1"/>
  <c r="J20" i="12" s="1"/>
  <c r="K20" i="12" s="1"/>
  <c r="K102" i="12"/>
  <c r="J103" i="12" s="1"/>
  <c r="K103" i="12" s="1"/>
  <c r="J104" i="12" s="1"/>
  <c r="K104" i="12" s="1"/>
  <c r="L93" i="12" s="1"/>
  <c r="M93" i="12" s="1"/>
  <c r="K593" i="12"/>
  <c r="J594" i="12" s="1"/>
  <c r="K594" i="12" s="1"/>
  <c r="J595" i="12" s="1"/>
  <c r="K595" i="12" s="1"/>
  <c r="J596" i="12" s="1"/>
  <c r="K596" i="12" s="1"/>
  <c r="L585" i="12" s="1"/>
  <c r="M585" i="12" s="1"/>
  <c r="K521" i="12"/>
  <c r="J522" i="12" s="1"/>
  <c r="K522" i="12" s="1"/>
  <c r="J523" i="12" s="1"/>
  <c r="K523" i="12" s="1"/>
  <c r="J524" i="12" s="1"/>
  <c r="K524" i="12" s="1"/>
  <c r="L513" i="12" s="1"/>
  <c r="M513" i="12" s="1"/>
  <c r="K245" i="12"/>
  <c r="J246" i="12" s="1"/>
  <c r="K246" i="12" s="1"/>
  <c r="J247" i="12" s="1"/>
  <c r="K247" i="12" s="1"/>
  <c r="J248" i="12" s="1"/>
  <c r="K248" i="12" s="1"/>
  <c r="L237" i="12" s="1"/>
  <c r="M237" i="12" s="1"/>
  <c r="K485" i="12"/>
  <c r="J486" i="12" s="1"/>
  <c r="K486" i="12" s="1"/>
  <c r="J487" i="12" s="1"/>
  <c r="K487" i="12" s="1"/>
  <c r="J488" i="12" s="1"/>
  <c r="K488" i="12" s="1"/>
  <c r="L477" i="12" s="1"/>
  <c r="M477" i="12" s="1"/>
  <c r="K821" i="12"/>
  <c r="J822" i="12" s="1"/>
  <c r="K822" i="12" s="1"/>
  <c r="J823" i="12" s="1"/>
  <c r="K823" i="12" s="1"/>
  <c r="J824" i="12" s="1"/>
  <c r="K824" i="12" s="1"/>
  <c r="L813" i="12" s="1"/>
  <c r="M813" i="12" s="1"/>
  <c r="K268" i="12"/>
  <c r="J269" i="12" s="1"/>
  <c r="K269" i="12" s="1"/>
  <c r="J270" i="12" s="1"/>
  <c r="K270" i="12" s="1"/>
  <c r="J271" i="12" s="1"/>
  <c r="K271" i="12" s="1"/>
  <c r="J272" i="12" s="1"/>
  <c r="K272" i="12" s="1"/>
  <c r="L261" i="12" s="1"/>
  <c r="M261" i="12" s="1"/>
  <c r="K916" i="12"/>
  <c r="J917" i="12" s="1"/>
  <c r="K917" i="12" s="1"/>
  <c r="J918" i="12" s="1"/>
  <c r="K918" i="12" s="1"/>
  <c r="J919" i="12" s="1"/>
  <c r="K919" i="12" s="1"/>
  <c r="J920" i="12" s="1"/>
  <c r="K920" i="12" s="1"/>
  <c r="L909" i="12" s="1"/>
  <c r="M909" i="12" s="1"/>
  <c r="K772" i="12"/>
  <c r="J773" i="12" s="1"/>
  <c r="K773" i="12" s="1"/>
  <c r="J774" i="12" s="1"/>
  <c r="K774" i="12" s="1"/>
  <c r="J775" i="12" s="1"/>
  <c r="K775" i="12" s="1"/>
  <c r="J776" i="12" s="1"/>
  <c r="K776" i="12" s="1"/>
  <c r="L765" i="12" s="1"/>
  <c r="M765" i="12" s="1"/>
  <c r="K832" i="12"/>
  <c r="J833" i="12" s="1"/>
  <c r="K833" i="12" s="1"/>
  <c r="J834" i="12" s="1"/>
  <c r="K834" i="12" s="1"/>
  <c r="J835" i="12" s="1"/>
  <c r="K835" i="12" s="1"/>
  <c r="J836" i="12" s="1"/>
  <c r="K836" i="12" s="1"/>
  <c r="L825" i="12" s="1"/>
  <c r="M825" i="12" s="1"/>
  <c r="P668" i="11"/>
  <c r="O668" i="16" s="1"/>
  <c r="P271" i="11"/>
  <c r="O271" i="16" s="1"/>
  <c r="P188" i="11"/>
  <c r="O188" i="16" s="1"/>
  <c r="N91" i="11"/>
  <c r="P883" i="11"/>
  <c r="O883" i="16" s="1"/>
  <c r="P272" i="11"/>
  <c r="O272" i="16" s="1"/>
  <c r="P475" i="11"/>
  <c r="O475" i="16" s="1"/>
  <c r="P427" i="11"/>
  <c r="O427" i="16" s="1"/>
  <c r="P932" i="11"/>
  <c r="O932" i="16" s="1"/>
  <c r="P643" i="11"/>
  <c r="O643" i="16" s="1"/>
  <c r="P428" i="11"/>
  <c r="O428" i="16" s="1"/>
  <c r="P931" i="11"/>
  <c r="O931" i="16" s="1"/>
  <c r="N776" i="11"/>
  <c r="O776" i="11" s="1"/>
  <c r="P416" i="11"/>
  <c r="O416" i="16" s="1"/>
  <c r="P632" i="11"/>
  <c r="O632" i="16" s="1"/>
  <c r="P80" i="11"/>
  <c r="O80" i="16" s="1"/>
  <c r="P488" i="11"/>
  <c r="O488" i="16" s="1"/>
  <c r="P571" i="11"/>
  <c r="O571" i="16" s="1"/>
  <c r="P752" i="11"/>
  <c r="O752" i="16" s="1"/>
  <c r="P548" i="11"/>
  <c r="O548" i="16" s="1"/>
  <c r="P727" i="11"/>
  <c r="O727" i="16" s="1"/>
  <c r="P871" i="11"/>
  <c r="O871" i="16" s="1"/>
  <c r="P104" i="11"/>
  <c r="O104" i="16" s="1"/>
  <c r="O596" i="11"/>
  <c r="P596" i="11" s="1"/>
  <c r="O596" i="16" s="1"/>
  <c r="O620" i="11"/>
  <c r="P620" i="11" s="1"/>
  <c r="O620" i="16" s="1"/>
  <c r="O680" i="11"/>
  <c r="P680" i="11" s="1"/>
  <c r="O680" i="16" s="1"/>
  <c r="O55" i="11"/>
  <c r="P55" i="11" s="1"/>
  <c r="O55" i="16" s="1"/>
  <c r="O152" i="11"/>
  <c r="P152" i="11" s="1"/>
  <c r="O152" i="16" s="1"/>
  <c r="O235" i="11"/>
  <c r="P235" i="11" s="1"/>
  <c r="O235" i="16" s="1"/>
  <c r="O56" i="11"/>
  <c r="P56" i="11" s="1"/>
  <c r="O56" i="16" s="1"/>
  <c r="O128" i="11"/>
  <c r="P128" i="11" s="1"/>
  <c r="O128" i="16" s="1"/>
  <c r="O535" i="11"/>
  <c r="P535" i="11" s="1"/>
  <c r="O535" i="16" s="1"/>
  <c r="O955" i="11"/>
  <c r="P955" i="11" s="1"/>
  <c r="O955" i="16" s="1"/>
  <c r="O199" i="11"/>
  <c r="P199" i="11" s="1"/>
  <c r="O199" i="16" s="1"/>
  <c r="P824" i="11"/>
  <c r="O824" i="16" s="1"/>
  <c r="O524" i="11"/>
  <c r="P524" i="11" s="1"/>
  <c r="O524" i="16" s="1"/>
  <c r="O476" i="11"/>
  <c r="P476" i="11" s="1"/>
  <c r="O476" i="16" s="1"/>
  <c r="O248" i="11"/>
  <c r="P248" i="11" s="1"/>
  <c r="O248" i="16" s="1"/>
  <c r="O715" i="11"/>
  <c r="P715" i="11" s="1"/>
  <c r="O715" i="16" s="1"/>
  <c r="O811" i="11"/>
  <c r="P811" i="11" s="1"/>
  <c r="O811" i="16" s="1"/>
  <c r="O631" i="11"/>
  <c r="P631" i="11" s="1"/>
  <c r="O631" i="16" s="1"/>
  <c r="O308" i="11"/>
  <c r="P308" i="11" s="1"/>
  <c r="O308" i="16" s="1"/>
  <c r="P439" i="11"/>
  <c r="O439" i="16" s="1"/>
  <c r="O114" i="11"/>
  <c r="P114" i="11" s="1"/>
  <c r="O114" i="16" s="1"/>
  <c r="O103" i="11"/>
  <c r="P103" i="11" s="1"/>
  <c r="O103" i="16" s="1"/>
  <c r="O44" i="11"/>
  <c r="P44" i="11" s="1"/>
  <c r="O44" i="16" s="1"/>
  <c r="P944" i="11"/>
  <c r="O944" i="16" s="1"/>
  <c r="N115" i="11"/>
  <c r="O115" i="11" s="1"/>
  <c r="O43" i="11"/>
  <c r="P43" i="11" s="1"/>
  <c r="O43" i="16" s="1"/>
  <c r="P943" i="11"/>
  <c r="O943" i="16" s="1"/>
  <c r="P823" i="11"/>
  <c r="O823" i="16" s="1"/>
  <c r="O236" i="11"/>
  <c r="P236" i="11" s="1"/>
  <c r="O236" i="16" s="1"/>
  <c r="P451" i="11"/>
  <c r="O451" i="16" s="1"/>
  <c r="P764" i="11"/>
  <c r="O764" i="16" s="1"/>
  <c r="P212" i="11"/>
  <c r="O212" i="16" s="1"/>
  <c r="O824" i="11"/>
  <c r="P415" i="11"/>
  <c r="O415" i="16" s="1"/>
  <c r="P956" i="11"/>
  <c r="O956" i="16" s="1"/>
  <c r="P763" i="11"/>
  <c r="O763" i="16" s="1"/>
  <c r="O79" i="11"/>
  <c r="P79" i="11" s="1"/>
  <c r="O79" i="16" s="1"/>
  <c r="O908" i="11"/>
  <c r="P908" i="11" s="1"/>
  <c r="O908" i="16" s="1"/>
  <c r="O644" i="11"/>
  <c r="P644" i="11" s="1"/>
  <c r="O644" i="16" s="1"/>
  <c r="O523" i="11"/>
  <c r="P523" i="11" s="1"/>
  <c r="O523" i="16" s="1"/>
  <c r="P787" i="11"/>
  <c r="O787" i="16" s="1"/>
  <c r="O379" i="11"/>
  <c r="P379" i="11" s="1"/>
  <c r="O379" i="16" s="1"/>
  <c r="N692" i="11"/>
  <c r="O282" i="11"/>
  <c r="P282" i="11" s="1"/>
  <c r="O282" i="16" s="1"/>
  <c r="O367" i="11"/>
  <c r="P367" i="11" s="1"/>
  <c r="O367" i="16" s="1"/>
  <c r="O872" i="11"/>
  <c r="P872" i="11" s="1"/>
  <c r="O872" i="16" s="1"/>
  <c r="P176" i="11"/>
  <c r="O176" i="16" s="1"/>
  <c r="O439" i="11"/>
  <c r="P164" i="11"/>
  <c r="O164" i="16" s="1"/>
  <c r="O487" i="11"/>
  <c r="P487" i="11" s="1"/>
  <c r="O487" i="16" s="1"/>
  <c r="O655" i="11"/>
  <c r="P655" i="11" s="1"/>
  <c r="O655" i="16" s="1"/>
  <c r="O139" i="11"/>
  <c r="P139" i="11" s="1"/>
  <c r="O139" i="16" s="1"/>
  <c r="O679" i="11"/>
  <c r="P679" i="11" s="1"/>
  <c r="O679" i="16" s="1"/>
  <c r="O344" i="11"/>
  <c r="P344" i="11" s="1"/>
  <c r="O344" i="16" s="1"/>
  <c r="P163" i="11"/>
  <c r="O163" i="16" s="1"/>
  <c r="P584" i="11"/>
  <c r="O584" i="16" s="1"/>
  <c r="N116" i="11"/>
  <c r="P595" i="11"/>
  <c r="O595" i="16" s="1"/>
  <c r="P920" i="11"/>
  <c r="O920" i="16" s="1"/>
  <c r="P211" i="11"/>
  <c r="O211" i="16" s="1"/>
  <c r="P200" i="11"/>
  <c r="O200" i="16" s="1"/>
  <c r="P716" i="11"/>
  <c r="O716" i="16" s="1"/>
  <c r="P332" i="11"/>
  <c r="O332" i="16" s="1"/>
  <c r="N691" i="11"/>
  <c r="P788" i="11"/>
  <c r="O788" i="16" s="1"/>
  <c r="P380" i="11"/>
  <c r="O380" i="16" s="1"/>
  <c r="P690" i="11"/>
  <c r="O690" i="16" s="1"/>
  <c r="P560" i="11"/>
  <c r="O560" i="16" s="1"/>
  <c r="P884" i="11"/>
  <c r="O884" i="16" s="1"/>
  <c r="P847" i="11"/>
  <c r="O847" i="16" s="1"/>
  <c r="N284" i="11"/>
  <c r="O284" i="11" s="1"/>
  <c r="O751" i="11"/>
  <c r="P751" i="11" s="1"/>
  <c r="O751" i="16" s="1"/>
  <c r="O440" i="11"/>
  <c r="P440" i="11" s="1"/>
  <c r="O440" i="16" s="1"/>
  <c r="O187" i="11"/>
  <c r="P187" i="11" s="1"/>
  <c r="O187" i="16" s="1"/>
  <c r="O884" i="11"/>
  <c r="O498" i="11"/>
  <c r="P498" i="11" s="1"/>
  <c r="O498" i="16" s="1"/>
  <c r="O847" i="11"/>
  <c r="N499" i="11"/>
  <c r="O499" i="11" s="1"/>
  <c r="AB49" i="22"/>
  <c r="O739" i="11"/>
  <c r="P739" i="11" s="1"/>
  <c r="O739" i="16" s="1"/>
  <c r="O848" i="11"/>
  <c r="P848" i="11" s="1"/>
  <c r="O848" i="16" s="1"/>
  <c r="O859" i="11"/>
  <c r="P859" i="11" s="1"/>
  <c r="O859" i="16" s="1"/>
  <c r="O452" i="11"/>
  <c r="P452" i="11" s="1"/>
  <c r="O452" i="16" s="1"/>
  <c r="O464" i="11"/>
  <c r="P464" i="11" s="1"/>
  <c r="O464" i="16" s="1"/>
  <c r="O68" i="11"/>
  <c r="P68" i="11" s="1"/>
  <c r="O68" i="16" s="1"/>
  <c r="O331" i="11"/>
  <c r="P331" i="11" s="1"/>
  <c r="O331" i="16" s="1"/>
  <c r="N283" i="11"/>
  <c r="O283" i="11" s="1"/>
  <c r="AB31" i="22"/>
  <c r="P547" i="11"/>
  <c r="O547" i="16" s="1"/>
  <c r="P391" i="11"/>
  <c r="O391" i="16" s="1"/>
  <c r="H18" i="11"/>
  <c r="I18" i="11" s="1"/>
  <c r="L17" i="11"/>
  <c r="P740" i="11"/>
  <c r="O740" i="16" s="1"/>
  <c r="P224" i="11"/>
  <c r="O224" i="16" s="1"/>
  <c r="O343" i="11"/>
  <c r="P343" i="11" s="1"/>
  <c r="O343" i="16" s="1"/>
  <c r="N92" i="11"/>
  <c r="O583" i="11"/>
  <c r="P583" i="11" s="1"/>
  <c r="O583" i="16" s="1"/>
  <c r="N500" i="11"/>
  <c r="P619" i="11"/>
  <c r="O619" i="16" s="1"/>
  <c r="P536" i="11"/>
  <c r="O536" i="16" s="1"/>
  <c r="P90" i="11"/>
  <c r="O90" i="16" s="1"/>
  <c r="P151" i="11"/>
  <c r="O151" i="16" s="1"/>
  <c r="O860" i="11"/>
  <c r="P860" i="11" s="1"/>
  <c r="O860" i="16" s="1"/>
  <c r="O919" i="11"/>
  <c r="P919" i="11" s="1"/>
  <c r="O919" i="16" s="1"/>
  <c r="O774" i="11"/>
  <c r="P774" i="11" s="1"/>
  <c r="O774" i="16" s="1"/>
  <c r="O127" i="11"/>
  <c r="P127" i="11" s="1"/>
  <c r="O127" i="16" s="1"/>
  <c r="P463" i="11"/>
  <c r="O463" i="16" s="1"/>
  <c r="N775" i="11"/>
  <c r="O775" i="11" s="1"/>
  <c r="AB72" i="22"/>
  <c r="P247" i="11"/>
  <c r="O247" i="16" s="1"/>
  <c r="P295" i="11"/>
  <c r="O295" i="16" s="1"/>
  <c r="O32" i="11"/>
  <c r="P32" i="11" s="1"/>
  <c r="O32" i="16" s="1"/>
  <c r="O404" i="11"/>
  <c r="P404" i="11" s="1"/>
  <c r="O404" i="16" s="1"/>
  <c r="O907" i="11"/>
  <c r="P907" i="11" s="1"/>
  <c r="O907" i="16" s="1"/>
  <c r="P296" i="11"/>
  <c r="O296" i="16" s="1"/>
  <c r="P307" i="11"/>
  <c r="O307" i="16" s="1"/>
  <c r="O31" i="11"/>
  <c r="P31" i="11" s="1"/>
  <c r="O31" i="16" s="1"/>
  <c r="P403" i="11"/>
  <c r="O403" i="16" s="1"/>
  <c r="O656" i="11"/>
  <c r="P656" i="11" s="1"/>
  <c r="O656" i="16" s="1"/>
  <c r="O140" i="11"/>
  <c r="P140" i="11" s="1"/>
  <c r="O140" i="16" s="1"/>
  <c r="P67" i="11"/>
  <c r="O67" i="16" s="1"/>
  <c r="O812" i="11"/>
  <c r="P812" i="11" s="1"/>
  <c r="O812" i="16" s="1"/>
  <c r="O667" i="11"/>
  <c r="P667" i="11" s="1"/>
  <c r="O667" i="16" s="1"/>
  <c r="P392" i="11"/>
  <c r="O392" i="16" s="1"/>
  <c r="O572" i="11"/>
  <c r="P572" i="11" s="1"/>
  <c r="O572" i="16" s="1"/>
  <c r="O559" i="11"/>
  <c r="P559" i="11" s="1"/>
  <c r="O559" i="16" s="1"/>
  <c r="L9" i="12"/>
  <c r="M9" i="12" s="1"/>
  <c r="L10" i="12" s="1"/>
  <c r="M10" i="12" s="1"/>
  <c r="AB21" i="22"/>
  <c r="AB65" i="22"/>
  <c r="AB13" i="22"/>
  <c r="L694" i="12" l="1"/>
  <c r="M694" i="12" s="1"/>
  <c r="N693" i="12"/>
  <c r="P693" i="16" s="1"/>
  <c r="L934" i="12"/>
  <c r="M934" i="12" s="1"/>
  <c r="N933" i="12"/>
  <c r="P933" i="16" s="1"/>
  <c r="L730" i="12"/>
  <c r="M730" i="12" s="1"/>
  <c r="N729" i="12"/>
  <c r="P729" i="16" s="1"/>
  <c r="L886" i="12"/>
  <c r="M886" i="12" s="1"/>
  <c r="N885" i="12"/>
  <c r="P885" i="16" s="1"/>
  <c r="L826" i="12"/>
  <c r="M826" i="12" s="1"/>
  <c r="N825" i="12"/>
  <c r="P825" i="16" s="1"/>
  <c r="L514" i="12"/>
  <c r="M514" i="12" s="1"/>
  <c r="N513" i="12"/>
  <c r="P513" i="16" s="1"/>
  <c r="L214" i="12"/>
  <c r="M214" i="12" s="1"/>
  <c r="N213" i="12"/>
  <c r="P213" i="16" s="1"/>
  <c r="L418" i="12"/>
  <c r="M418" i="12" s="1"/>
  <c r="N417" i="12"/>
  <c r="P417" i="16" s="1"/>
  <c r="L334" i="12"/>
  <c r="M334" i="12" s="1"/>
  <c r="N333" i="12"/>
  <c r="P333" i="16" s="1"/>
  <c r="L190" i="12"/>
  <c r="M190" i="12" s="1"/>
  <c r="N189" i="12"/>
  <c r="P189" i="16" s="1"/>
  <c r="L658" i="12"/>
  <c r="M658" i="12" s="1"/>
  <c r="N657" i="12"/>
  <c r="P657" i="16" s="1"/>
  <c r="L862" i="12"/>
  <c r="M862" i="12" s="1"/>
  <c r="N861" i="12"/>
  <c r="P861" i="16" s="1"/>
  <c r="L178" i="12"/>
  <c r="M178" i="12" s="1"/>
  <c r="N177" i="12"/>
  <c r="P177" i="16" s="1"/>
  <c r="L766" i="12"/>
  <c r="M766" i="12" s="1"/>
  <c r="N765" i="12"/>
  <c r="P765" i="16" s="1"/>
  <c r="L586" i="12"/>
  <c r="M586" i="12" s="1"/>
  <c r="N585" i="12"/>
  <c r="P585" i="16" s="1"/>
  <c r="L154" i="12"/>
  <c r="M154" i="12" s="1"/>
  <c r="N153" i="12"/>
  <c r="P153" i="16" s="1"/>
  <c r="L34" i="12"/>
  <c r="M34" i="12" s="1"/>
  <c r="N33" i="12"/>
  <c r="P33" i="16" s="1"/>
  <c r="L346" i="12"/>
  <c r="M346" i="12" s="1"/>
  <c r="N345" i="12"/>
  <c r="P345" i="16" s="1"/>
  <c r="L598" i="12"/>
  <c r="M598" i="12" s="1"/>
  <c r="N597" i="12"/>
  <c r="P597" i="16" s="1"/>
  <c r="L838" i="12"/>
  <c r="M838" i="12" s="1"/>
  <c r="N837" i="12"/>
  <c r="P837" i="16" s="1"/>
  <c r="L922" i="12"/>
  <c r="M922" i="12" s="1"/>
  <c r="N921" i="12"/>
  <c r="P921" i="16" s="1"/>
  <c r="L635" i="12"/>
  <c r="M635" i="12" s="1"/>
  <c r="N634" i="12"/>
  <c r="P634" i="16" s="1"/>
  <c r="L946" i="12"/>
  <c r="M946" i="12" s="1"/>
  <c r="N945" i="12"/>
  <c r="P945" i="16" s="1"/>
  <c r="L910" i="12"/>
  <c r="M910" i="12" s="1"/>
  <c r="N909" i="12"/>
  <c r="P909" i="16" s="1"/>
  <c r="L94" i="12"/>
  <c r="M94" i="12" s="1"/>
  <c r="N93" i="12"/>
  <c r="P93" i="16" s="1"/>
  <c r="L670" i="12"/>
  <c r="M670" i="12" s="1"/>
  <c r="N669" i="12"/>
  <c r="P669" i="16" s="1"/>
  <c r="L442" i="12"/>
  <c r="M442" i="12" s="1"/>
  <c r="N441" i="12"/>
  <c r="P441" i="16" s="1"/>
  <c r="L22" i="12"/>
  <c r="M22" i="12" s="1"/>
  <c r="N21" i="12"/>
  <c r="P21" i="16" s="1"/>
  <c r="L850" i="12"/>
  <c r="M850" i="12" s="1"/>
  <c r="N849" i="12"/>
  <c r="P849" i="16" s="1"/>
  <c r="L310" i="12"/>
  <c r="M310" i="12" s="1"/>
  <c r="N309" i="12"/>
  <c r="P309" i="16" s="1"/>
  <c r="L646" i="12"/>
  <c r="M646" i="12" s="1"/>
  <c r="N645" i="12"/>
  <c r="P645" i="16" s="1"/>
  <c r="L466" i="12"/>
  <c r="M466" i="12" s="1"/>
  <c r="N465" i="12"/>
  <c r="P465" i="16" s="1"/>
  <c r="L898" i="12"/>
  <c r="M898" i="12" s="1"/>
  <c r="N897" i="12"/>
  <c r="P897" i="16" s="1"/>
  <c r="L274" i="12"/>
  <c r="M274" i="12" s="1"/>
  <c r="N273" i="12"/>
  <c r="P273" i="16" s="1"/>
  <c r="L262" i="12"/>
  <c r="M262" i="12" s="1"/>
  <c r="N261" i="12"/>
  <c r="P261" i="16" s="1"/>
  <c r="L778" i="12"/>
  <c r="M778" i="12" s="1"/>
  <c r="N777" i="12"/>
  <c r="P777" i="16" s="1"/>
  <c r="L298" i="12"/>
  <c r="M298" i="12" s="1"/>
  <c r="N297" i="12"/>
  <c r="P297" i="16" s="1"/>
  <c r="L322" i="12"/>
  <c r="M322" i="12" s="1"/>
  <c r="N321" i="12"/>
  <c r="P321" i="16" s="1"/>
  <c r="L394" i="12"/>
  <c r="M394" i="12" s="1"/>
  <c r="N393" i="12"/>
  <c r="P393" i="16" s="1"/>
  <c r="L430" i="12"/>
  <c r="M430" i="12" s="1"/>
  <c r="N429" i="12"/>
  <c r="P429" i="16" s="1"/>
  <c r="L550" i="12"/>
  <c r="M550" i="12" s="1"/>
  <c r="N549" i="12"/>
  <c r="P549" i="16" s="1"/>
  <c r="L610" i="12"/>
  <c r="M610" i="12" s="1"/>
  <c r="N609" i="12"/>
  <c r="P609" i="16" s="1"/>
  <c r="L575" i="12"/>
  <c r="M575" i="12" s="1"/>
  <c r="N574" i="12"/>
  <c r="P574" i="16" s="1"/>
  <c r="Q66" i="22"/>
  <c r="Q34" i="22"/>
  <c r="Q37" i="22"/>
  <c r="Q29" i="22"/>
  <c r="Q74" i="22"/>
  <c r="Q86" i="22"/>
  <c r="Q25" i="22"/>
  <c r="Q48" i="22"/>
  <c r="Q47" i="22"/>
  <c r="Q83" i="22"/>
  <c r="Q42" i="22"/>
  <c r="Q43" i="22"/>
  <c r="Q71" i="22"/>
  <c r="Q85" i="22"/>
  <c r="Q35" i="22"/>
  <c r="Q32" i="22"/>
  <c r="Q76" i="22"/>
  <c r="Q39" i="22"/>
  <c r="Q58" i="22"/>
  <c r="Q70" i="22"/>
  <c r="Q10" i="22"/>
  <c r="Q80" i="22"/>
  <c r="Q82" i="22"/>
  <c r="Q41" i="22"/>
  <c r="Q63" i="22"/>
  <c r="Q84" i="22"/>
  <c r="Q36" i="22"/>
  <c r="Q19" i="22"/>
  <c r="Q26" i="22"/>
  <c r="Q13" i="22"/>
  <c r="Q30" i="22"/>
  <c r="Q12" i="22"/>
  <c r="Q54" i="22"/>
  <c r="Q23" i="22"/>
  <c r="Q27" i="22"/>
  <c r="Q40" i="22"/>
  <c r="Q44" i="22"/>
  <c r="Q18" i="22"/>
  <c r="Q46" i="22"/>
  <c r="Q16" i="22"/>
  <c r="Q67" i="22"/>
  <c r="Q22" i="22"/>
  <c r="Q87" i="22"/>
  <c r="Q55" i="22"/>
  <c r="Q20" i="22"/>
  <c r="Q28" i="22"/>
  <c r="Q79" i="22"/>
  <c r="Q50" i="22"/>
  <c r="Q11" i="22"/>
  <c r="Q38" i="22"/>
  <c r="Q78" i="22"/>
  <c r="Q61" i="22"/>
  <c r="Q69" i="22"/>
  <c r="Q73" i="22"/>
  <c r="Q59" i="22"/>
  <c r="Q56" i="22"/>
  <c r="Q45" i="22"/>
  <c r="Q24" i="22"/>
  <c r="Q53" i="22"/>
  <c r="Q68" i="22"/>
  <c r="Q77" i="22"/>
  <c r="Q57" i="22"/>
  <c r="Q33" i="22"/>
  <c r="Q75" i="22"/>
  <c r="Q60" i="22"/>
  <c r="Q51" i="22"/>
  <c r="Q64" i="22"/>
  <c r="Q21" i="22"/>
  <c r="Q52" i="22"/>
  <c r="Q81" i="22"/>
  <c r="Q14" i="22"/>
  <c r="Q62" i="22"/>
  <c r="L814" i="12"/>
  <c r="M814" i="12" s="1"/>
  <c r="N813" i="12"/>
  <c r="P813" i="16" s="1"/>
  <c r="L286" i="12"/>
  <c r="M286" i="12" s="1"/>
  <c r="N285" i="12"/>
  <c r="P285" i="16" s="1"/>
  <c r="L490" i="12"/>
  <c r="M490" i="12" s="1"/>
  <c r="N489" i="12"/>
  <c r="P489" i="16" s="1"/>
  <c r="L502" i="12"/>
  <c r="M502" i="12" s="1"/>
  <c r="N501" i="12"/>
  <c r="P501" i="16" s="1"/>
  <c r="L382" i="12"/>
  <c r="M382" i="12" s="1"/>
  <c r="N381" i="12"/>
  <c r="P381" i="16" s="1"/>
  <c r="L707" i="12"/>
  <c r="M707" i="12" s="1"/>
  <c r="N706" i="12"/>
  <c r="P706" i="16" s="1"/>
  <c r="L58" i="12"/>
  <c r="M58" i="12" s="1"/>
  <c r="N57" i="12"/>
  <c r="P57" i="16" s="1"/>
  <c r="L46" i="12"/>
  <c r="M46" i="12" s="1"/>
  <c r="N45" i="12"/>
  <c r="P45" i="16" s="1"/>
  <c r="L358" i="12"/>
  <c r="M358" i="12" s="1"/>
  <c r="N357" i="12"/>
  <c r="P357" i="16" s="1"/>
  <c r="L478" i="12"/>
  <c r="M478" i="12" s="1"/>
  <c r="N477" i="12"/>
  <c r="P477" i="16" s="1"/>
  <c r="L106" i="12"/>
  <c r="M106" i="12" s="1"/>
  <c r="N105" i="12"/>
  <c r="P105" i="16" s="1"/>
  <c r="L250" i="12"/>
  <c r="M250" i="12" s="1"/>
  <c r="N249" i="12"/>
  <c r="P249" i="16" s="1"/>
  <c r="L802" i="12"/>
  <c r="M802" i="12" s="1"/>
  <c r="N801" i="12"/>
  <c r="P801" i="16" s="1"/>
  <c r="L202" i="12"/>
  <c r="M202" i="12" s="1"/>
  <c r="N201" i="12"/>
  <c r="P201" i="16" s="1"/>
  <c r="L719" i="12"/>
  <c r="M719" i="12" s="1"/>
  <c r="N718" i="12"/>
  <c r="P718" i="16" s="1"/>
  <c r="L622" i="12"/>
  <c r="M622" i="12" s="1"/>
  <c r="N621" i="12"/>
  <c r="P621" i="16" s="1"/>
  <c r="L743" i="12"/>
  <c r="M743" i="12" s="1"/>
  <c r="N742" i="12"/>
  <c r="P742" i="16" s="1"/>
  <c r="L790" i="12"/>
  <c r="M790" i="12" s="1"/>
  <c r="N789" i="12"/>
  <c r="P789" i="16" s="1"/>
  <c r="L82" i="12"/>
  <c r="M82" i="12" s="1"/>
  <c r="N81" i="12"/>
  <c r="P81" i="16" s="1"/>
  <c r="L455" i="12"/>
  <c r="M455" i="12" s="1"/>
  <c r="N454" i="12"/>
  <c r="P454" i="16" s="1"/>
  <c r="L11" i="12"/>
  <c r="M11" i="12" s="1"/>
  <c r="N10" i="12"/>
  <c r="P10" i="16" s="1"/>
  <c r="L238" i="12"/>
  <c r="M238" i="12" s="1"/>
  <c r="N237" i="12"/>
  <c r="P237" i="16" s="1"/>
  <c r="L526" i="12"/>
  <c r="M526" i="12" s="1"/>
  <c r="N525" i="12"/>
  <c r="P525" i="16" s="1"/>
  <c r="L118" i="12"/>
  <c r="M118" i="12" s="1"/>
  <c r="N117" i="12"/>
  <c r="P117" i="16" s="1"/>
  <c r="L130" i="12"/>
  <c r="M130" i="12" s="1"/>
  <c r="N129" i="12"/>
  <c r="P129" i="16" s="1"/>
  <c r="L406" i="12"/>
  <c r="M406" i="12" s="1"/>
  <c r="N405" i="12"/>
  <c r="P405" i="16" s="1"/>
  <c r="L682" i="12"/>
  <c r="M682" i="12" s="1"/>
  <c r="N681" i="12"/>
  <c r="P681" i="16" s="1"/>
  <c r="L142" i="12"/>
  <c r="M142" i="12" s="1"/>
  <c r="N141" i="12"/>
  <c r="P141" i="16" s="1"/>
  <c r="L226" i="12"/>
  <c r="M226" i="12" s="1"/>
  <c r="N225" i="12"/>
  <c r="P225" i="16" s="1"/>
  <c r="L754" i="12"/>
  <c r="M754" i="12" s="1"/>
  <c r="N753" i="12"/>
  <c r="P753" i="16" s="1"/>
  <c r="L538" i="12"/>
  <c r="M538" i="12" s="1"/>
  <c r="N537" i="12"/>
  <c r="P537" i="16" s="1"/>
  <c r="L562" i="12"/>
  <c r="M562" i="12" s="1"/>
  <c r="N561" i="12"/>
  <c r="P561" i="16" s="1"/>
  <c r="L370" i="12"/>
  <c r="M370" i="12" s="1"/>
  <c r="N369" i="12"/>
  <c r="P369" i="16" s="1"/>
  <c r="L875" i="12"/>
  <c r="M875" i="12" s="1"/>
  <c r="N874" i="12"/>
  <c r="P874" i="16" s="1"/>
  <c r="L166" i="12"/>
  <c r="M166" i="12" s="1"/>
  <c r="N165" i="12"/>
  <c r="P165" i="16" s="1"/>
  <c r="L71" i="12"/>
  <c r="M71" i="12" s="1"/>
  <c r="N70" i="12"/>
  <c r="P70" i="16" s="1"/>
  <c r="H19" i="11"/>
  <c r="I19" i="11" s="1"/>
  <c r="L18" i="11"/>
  <c r="P283" i="11"/>
  <c r="O283" i="16" s="1"/>
  <c r="P776" i="11"/>
  <c r="O776" i="16" s="1"/>
  <c r="AB15" i="22"/>
  <c r="O92" i="11"/>
  <c r="P92" i="11" s="1"/>
  <c r="O92" i="16" s="1"/>
  <c r="O691" i="11"/>
  <c r="P691" i="11" s="1"/>
  <c r="O691" i="16" s="1"/>
  <c r="P692" i="11"/>
  <c r="O692" i="16" s="1"/>
  <c r="P775" i="11"/>
  <c r="O775" i="16" s="1"/>
  <c r="P499" i="11"/>
  <c r="O499" i="16" s="1"/>
  <c r="O116" i="11"/>
  <c r="P116" i="11" s="1"/>
  <c r="O116" i="16" s="1"/>
  <c r="O692" i="11"/>
  <c r="O91" i="11"/>
  <c r="P91" i="11" s="1"/>
  <c r="O91" i="16" s="1"/>
  <c r="AB17" i="22"/>
  <c r="O500" i="11"/>
  <c r="P500" i="11" s="1"/>
  <c r="O500" i="16" s="1"/>
  <c r="P284" i="11"/>
  <c r="O284" i="16" s="1"/>
  <c r="P115" i="11"/>
  <c r="O115" i="16" s="1"/>
  <c r="N9" i="12"/>
  <c r="P9" i="16" s="1"/>
  <c r="Q65" i="22" l="1"/>
  <c r="L119" i="12"/>
  <c r="M119" i="12" s="1"/>
  <c r="N118" i="12"/>
  <c r="P118" i="16" s="1"/>
  <c r="L456" i="12"/>
  <c r="M456" i="12" s="1"/>
  <c r="N455" i="12"/>
  <c r="P455" i="16" s="1"/>
  <c r="L623" i="12"/>
  <c r="M623" i="12" s="1"/>
  <c r="N622" i="12"/>
  <c r="P622" i="16" s="1"/>
  <c r="L251" i="12"/>
  <c r="M251" i="12" s="1"/>
  <c r="N250" i="12"/>
  <c r="P250" i="16" s="1"/>
  <c r="L359" i="12"/>
  <c r="M359" i="12" s="1"/>
  <c r="N358" i="12"/>
  <c r="P358" i="16" s="1"/>
  <c r="L708" i="12"/>
  <c r="M708" i="12" s="1"/>
  <c r="N707" i="12"/>
  <c r="P707" i="16" s="1"/>
  <c r="L491" i="12"/>
  <c r="M491" i="12" s="1"/>
  <c r="N490" i="12"/>
  <c r="P490" i="16" s="1"/>
  <c r="Q31" i="22"/>
  <c r="L876" i="12"/>
  <c r="M876" i="12" s="1"/>
  <c r="N875" i="12"/>
  <c r="P875" i="16" s="1"/>
  <c r="Q17" i="22"/>
  <c r="L551" i="12"/>
  <c r="M551" i="12" s="1"/>
  <c r="N550" i="12"/>
  <c r="P550" i="16" s="1"/>
  <c r="L323" i="12"/>
  <c r="M323" i="12" s="1"/>
  <c r="N322" i="12"/>
  <c r="P322" i="16" s="1"/>
  <c r="L647" i="12"/>
  <c r="M647" i="12" s="1"/>
  <c r="N646" i="12"/>
  <c r="P646" i="16" s="1"/>
  <c r="L443" i="12"/>
  <c r="M443" i="12" s="1"/>
  <c r="N442" i="12"/>
  <c r="P442" i="16" s="1"/>
  <c r="L947" i="12"/>
  <c r="M947" i="12" s="1"/>
  <c r="N946" i="12"/>
  <c r="P946" i="16" s="1"/>
  <c r="L599" i="12"/>
  <c r="M599" i="12" s="1"/>
  <c r="N598" i="12"/>
  <c r="P598" i="16" s="1"/>
  <c r="L587" i="12"/>
  <c r="M587" i="12" s="1"/>
  <c r="N586" i="12"/>
  <c r="P586" i="16" s="1"/>
  <c r="L863" i="12"/>
  <c r="M863" i="12" s="1"/>
  <c r="N862" i="12"/>
  <c r="P862" i="16" s="1"/>
  <c r="L419" i="12"/>
  <c r="M419" i="12" s="1"/>
  <c r="N418" i="12"/>
  <c r="P418" i="16" s="1"/>
  <c r="L887" i="12"/>
  <c r="M887" i="12" s="1"/>
  <c r="N886" i="12"/>
  <c r="P886" i="16" s="1"/>
  <c r="L755" i="12"/>
  <c r="M755" i="12" s="1"/>
  <c r="N754" i="12"/>
  <c r="P754" i="16" s="1"/>
  <c r="L371" i="12"/>
  <c r="M371" i="12" s="1"/>
  <c r="N370" i="12"/>
  <c r="P370" i="16" s="1"/>
  <c r="L227" i="12"/>
  <c r="M227" i="12" s="1"/>
  <c r="N226" i="12"/>
  <c r="P226" i="16" s="1"/>
  <c r="L683" i="12"/>
  <c r="M683" i="12" s="1"/>
  <c r="N682" i="12"/>
  <c r="P682" i="16" s="1"/>
  <c r="L527" i="12"/>
  <c r="M527" i="12" s="1"/>
  <c r="N526" i="12"/>
  <c r="P526" i="16" s="1"/>
  <c r="L83" i="12"/>
  <c r="M83" i="12" s="1"/>
  <c r="N82" i="12"/>
  <c r="P82" i="16" s="1"/>
  <c r="L720" i="12"/>
  <c r="M720" i="12" s="1"/>
  <c r="N719" i="12"/>
  <c r="P719" i="16" s="1"/>
  <c r="L107" i="12"/>
  <c r="M107" i="12" s="1"/>
  <c r="N106" i="12"/>
  <c r="P106" i="16" s="1"/>
  <c r="L47" i="12"/>
  <c r="M47" i="12" s="1"/>
  <c r="N46" i="12"/>
  <c r="P46" i="16" s="1"/>
  <c r="L383" i="12"/>
  <c r="M383" i="12" s="1"/>
  <c r="N382" i="12"/>
  <c r="P382" i="16" s="1"/>
  <c r="L287" i="12"/>
  <c r="M287" i="12" s="1"/>
  <c r="N286" i="12"/>
  <c r="P286" i="16" s="1"/>
  <c r="Q49" i="22"/>
  <c r="T29" i="22"/>
  <c r="W29" i="22" s="1"/>
  <c r="T66" i="22"/>
  <c r="W66" i="22" s="1"/>
  <c r="T58" i="22"/>
  <c r="W58" i="22" s="1"/>
  <c r="T10" i="22"/>
  <c r="W10" i="22" s="1"/>
  <c r="T70" i="22"/>
  <c r="W70" i="22" s="1"/>
  <c r="T50" i="22"/>
  <c r="W50" i="22" s="1"/>
  <c r="T27" i="22"/>
  <c r="W27" i="22" s="1"/>
  <c r="T37" i="22"/>
  <c r="W37" i="22" s="1"/>
  <c r="T48" i="22"/>
  <c r="W48" i="22" s="1"/>
  <c r="T46" i="22"/>
  <c r="W46" i="22" s="1"/>
  <c r="T39" i="22"/>
  <c r="W39" i="22" s="1"/>
  <c r="T28" i="22"/>
  <c r="W28" i="22" s="1"/>
  <c r="T86" i="22"/>
  <c r="W86" i="22" s="1"/>
  <c r="T16" i="22"/>
  <c r="W16" i="22" s="1"/>
  <c r="T35" i="22"/>
  <c r="W35" i="22" s="1"/>
  <c r="T41" i="22"/>
  <c r="W41" i="22" s="1"/>
  <c r="T19" i="22"/>
  <c r="W19" i="22" s="1"/>
  <c r="T43" i="22"/>
  <c r="W43" i="22" s="1"/>
  <c r="T11" i="22"/>
  <c r="W11" i="22" s="1"/>
  <c r="T23" i="22"/>
  <c r="W23" i="22" s="1"/>
  <c r="T47" i="22"/>
  <c r="W47" i="22" s="1"/>
  <c r="T55" i="22"/>
  <c r="W55" i="22" s="1"/>
  <c r="T12" i="22"/>
  <c r="W12" i="22" s="1"/>
  <c r="T26" i="22"/>
  <c r="W26" i="22" s="1"/>
  <c r="T20" i="22"/>
  <c r="W20" i="22" s="1"/>
  <c r="T42" i="22"/>
  <c r="W42" i="22" s="1"/>
  <c r="T77" i="22"/>
  <c r="W77" i="22" s="1"/>
  <c r="T18" i="22"/>
  <c r="W18" i="22" s="1"/>
  <c r="T22" i="22"/>
  <c r="W22" i="22" s="1"/>
  <c r="T52" i="22"/>
  <c r="W52" i="22" s="1"/>
  <c r="T45" i="22"/>
  <c r="W45" i="22" s="1"/>
  <c r="T76" i="22"/>
  <c r="W76" i="22" s="1"/>
  <c r="T82" i="22"/>
  <c r="W82" i="22" s="1"/>
  <c r="T63" i="22"/>
  <c r="W63" i="22" s="1"/>
  <c r="T83" i="22"/>
  <c r="W83" i="22" s="1"/>
  <c r="T59" i="22"/>
  <c r="W59" i="22" s="1"/>
  <c r="T34" i="22"/>
  <c r="W34" i="22" s="1"/>
  <c r="T30" i="22"/>
  <c r="W30" i="22" s="1"/>
  <c r="T57" i="22"/>
  <c r="W57" i="22" s="1"/>
  <c r="T75" i="22"/>
  <c r="W75" i="22" s="1"/>
  <c r="T67" i="22"/>
  <c r="W67" i="22" s="1"/>
  <c r="T74" i="22"/>
  <c r="W74" i="22" s="1"/>
  <c r="T32" i="22"/>
  <c r="W32" i="22" s="1"/>
  <c r="T71" i="22"/>
  <c r="W71" i="22" s="1"/>
  <c r="T73" i="22"/>
  <c r="W73" i="22" s="1"/>
  <c r="T79" i="22"/>
  <c r="W79" i="22" s="1"/>
  <c r="T60" i="22"/>
  <c r="W60" i="22" s="1"/>
  <c r="T13" i="22"/>
  <c r="W13" i="22" s="1"/>
  <c r="T38" i="22"/>
  <c r="W38" i="22" s="1"/>
  <c r="T72" i="22"/>
  <c r="W72" i="22" s="1"/>
  <c r="T21" i="22"/>
  <c r="W21" i="22" s="1"/>
  <c r="T87" i="22"/>
  <c r="W87" i="22" s="1"/>
  <c r="T31" i="22"/>
  <c r="W31" i="22" s="1"/>
  <c r="T24" i="22"/>
  <c r="W24" i="22" s="1"/>
  <c r="T33" i="22"/>
  <c r="W33" i="22" s="1"/>
  <c r="T61" i="22"/>
  <c r="W61" i="22" s="1"/>
  <c r="T36" i="22"/>
  <c r="W36" i="22" s="1"/>
  <c r="T64" i="22"/>
  <c r="W64" i="22" s="1"/>
  <c r="T40" i="22"/>
  <c r="W40" i="22" s="1"/>
  <c r="T25" i="22"/>
  <c r="W25" i="22" s="1"/>
  <c r="T65" i="22"/>
  <c r="W65" i="22" s="1"/>
  <c r="T80" i="22"/>
  <c r="W80" i="22" s="1"/>
  <c r="T81" i="22"/>
  <c r="W81" i="22" s="1"/>
  <c r="T84" i="22"/>
  <c r="W84" i="22" s="1"/>
  <c r="T69" i="22"/>
  <c r="W69" i="22" s="1"/>
  <c r="T44" i="22"/>
  <c r="W44" i="22" s="1"/>
  <c r="T54" i="22"/>
  <c r="W54" i="22" s="1"/>
  <c r="T49" i="22"/>
  <c r="W49" i="22" s="1"/>
  <c r="T68" i="22"/>
  <c r="W68" i="22" s="1"/>
  <c r="T85" i="22"/>
  <c r="W85" i="22" s="1"/>
  <c r="T53" i="22"/>
  <c r="W53" i="22" s="1"/>
  <c r="T78" i="22"/>
  <c r="W78" i="22" s="1"/>
  <c r="T51" i="22"/>
  <c r="W51" i="22" s="1"/>
  <c r="T15" i="22"/>
  <c r="W15" i="22" s="1"/>
  <c r="T62" i="22"/>
  <c r="W62" i="22" s="1"/>
  <c r="T14" i="22"/>
  <c r="W14" i="22" s="1"/>
  <c r="T17" i="22"/>
  <c r="W17" i="22" s="1"/>
  <c r="T56" i="22"/>
  <c r="W56" i="22" s="1"/>
  <c r="L431" i="12"/>
  <c r="M431" i="12" s="1"/>
  <c r="N430" i="12"/>
  <c r="P430" i="16" s="1"/>
  <c r="L299" i="12"/>
  <c r="M299" i="12" s="1"/>
  <c r="N298" i="12"/>
  <c r="P298" i="16" s="1"/>
  <c r="L275" i="12"/>
  <c r="M275" i="12" s="1"/>
  <c r="N274" i="12"/>
  <c r="P274" i="16" s="1"/>
  <c r="L311" i="12"/>
  <c r="M311" i="12" s="1"/>
  <c r="N310" i="12"/>
  <c r="P310" i="16" s="1"/>
  <c r="L671" i="12"/>
  <c r="M671" i="12" s="1"/>
  <c r="N670" i="12"/>
  <c r="P670" i="16" s="1"/>
  <c r="L636" i="12"/>
  <c r="M636" i="12" s="1"/>
  <c r="N635" i="12"/>
  <c r="P635" i="16" s="1"/>
  <c r="L347" i="12"/>
  <c r="M347" i="12" s="1"/>
  <c r="N346" i="12"/>
  <c r="P346" i="16" s="1"/>
  <c r="L767" i="12"/>
  <c r="M767" i="12" s="1"/>
  <c r="N766" i="12"/>
  <c r="P766" i="16" s="1"/>
  <c r="L659" i="12"/>
  <c r="M659" i="12" s="1"/>
  <c r="N658" i="12"/>
  <c r="P658" i="16" s="1"/>
  <c r="L215" i="12"/>
  <c r="M215" i="12" s="1"/>
  <c r="N214" i="12"/>
  <c r="P214" i="16" s="1"/>
  <c r="L731" i="12"/>
  <c r="M731" i="12" s="1"/>
  <c r="N730" i="12"/>
  <c r="P730" i="16" s="1"/>
  <c r="L563" i="12"/>
  <c r="M563" i="12" s="1"/>
  <c r="N562" i="12"/>
  <c r="P562" i="16" s="1"/>
  <c r="L239" i="12"/>
  <c r="M239" i="12" s="1"/>
  <c r="N238" i="12"/>
  <c r="P238" i="16" s="1"/>
  <c r="L203" i="12"/>
  <c r="M203" i="12" s="1"/>
  <c r="N202" i="12"/>
  <c r="P202" i="16" s="1"/>
  <c r="L479" i="12"/>
  <c r="M479" i="12" s="1"/>
  <c r="N478" i="12"/>
  <c r="P478" i="16" s="1"/>
  <c r="L815" i="12"/>
  <c r="M815" i="12" s="1"/>
  <c r="N814" i="12"/>
  <c r="P814" i="16" s="1"/>
  <c r="L72" i="12"/>
  <c r="M72" i="12" s="1"/>
  <c r="N71" i="12"/>
  <c r="P71" i="16" s="1"/>
  <c r="L407" i="12"/>
  <c r="M407" i="12" s="1"/>
  <c r="N406" i="12"/>
  <c r="P406" i="16" s="1"/>
  <c r="Q15" i="22"/>
  <c r="L576" i="12"/>
  <c r="M576" i="12" s="1"/>
  <c r="N575" i="12"/>
  <c r="P575" i="16" s="1"/>
  <c r="L779" i="12"/>
  <c r="M779" i="12" s="1"/>
  <c r="N778" i="12"/>
  <c r="P778" i="16" s="1"/>
  <c r="L899" i="12"/>
  <c r="M899" i="12" s="1"/>
  <c r="N898" i="12"/>
  <c r="P898" i="16" s="1"/>
  <c r="L851" i="12"/>
  <c r="M851" i="12" s="1"/>
  <c r="N850" i="12"/>
  <c r="P850" i="16" s="1"/>
  <c r="L95" i="12"/>
  <c r="M95" i="12" s="1"/>
  <c r="N94" i="12"/>
  <c r="P94" i="16" s="1"/>
  <c r="L923" i="12"/>
  <c r="M923" i="12" s="1"/>
  <c r="N922" i="12"/>
  <c r="P922" i="16" s="1"/>
  <c r="L35" i="12"/>
  <c r="M35" i="12" s="1"/>
  <c r="N34" i="12"/>
  <c r="P34" i="16" s="1"/>
  <c r="L179" i="12"/>
  <c r="M179" i="12" s="1"/>
  <c r="N178" i="12"/>
  <c r="P178" i="16" s="1"/>
  <c r="L191" i="12"/>
  <c r="M191" i="12" s="1"/>
  <c r="N190" i="12"/>
  <c r="P190" i="16" s="1"/>
  <c r="L515" i="12"/>
  <c r="M515" i="12" s="1"/>
  <c r="N514" i="12"/>
  <c r="P514" i="16" s="1"/>
  <c r="L935" i="12"/>
  <c r="M935" i="12" s="1"/>
  <c r="N934" i="12"/>
  <c r="P934" i="16" s="1"/>
  <c r="N790" i="12"/>
  <c r="P790" i="16" s="1"/>
  <c r="L791" i="12"/>
  <c r="M791" i="12" s="1"/>
  <c r="L167" i="12"/>
  <c r="M167" i="12" s="1"/>
  <c r="N166" i="12"/>
  <c r="P166" i="16" s="1"/>
  <c r="L539" i="12"/>
  <c r="M539" i="12" s="1"/>
  <c r="N538" i="12"/>
  <c r="P538" i="16" s="1"/>
  <c r="L143" i="12"/>
  <c r="M143" i="12" s="1"/>
  <c r="N142" i="12"/>
  <c r="P142" i="16" s="1"/>
  <c r="L131" i="12"/>
  <c r="M131" i="12" s="1"/>
  <c r="N130" i="12"/>
  <c r="P130" i="16" s="1"/>
  <c r="L12" i="12"/>
  <c r="M12" i="12" s="1"/>
  <c r="N11" i="12"/>
  <c r="P11" i="16" s="1"/>
  <c r="N743" i="12"/>
  <c r="P743" i="16" s="1"/>
  <c r="L744" i="12"/>
  <c r="M744" i="12" s="1"/>
  <c r="L803" i="12"/>
  <c r="M803" i="12" s="1"/>
  <c r="N802" i="12"/>
  <c r="P802" i="16" s="1"/>
  <c r="L59" i="12"/>
  <c r="M59" i="12" s="1"/>
  <c r="N58" i="12"/>
  <c r="P58" i="16" s="1"/>
  <c r="L503" i="12"/>
  <c r="M503" i="12" s="1"/>
  <c r="N502" i="12"/>
  <c r="P502" i="16" s="1"/>
  <c r="Q72" i="22"/>
  <c r="L611" i="12"/>
  <c r="M611" i="12" s="1"/>
  <c r="N610" i="12"/>
  <c r="P610" i="16" s="1"/>
  <c r="L395" i="12"/>
  <c r="M395" i="12" s="1"/>
  <c r="N394" i="12"/>
  <c r="P394" i="16" s="1"/>
  <c r="L263" i="12"/>
  <c r="M263" i="12" s="1"/>
  <c r="N262" i="12"/>
  <c r="P262" i="16" s="1"/>
  <c r="L467" i="12"/>
  <c r="M467" i="12" s="1"/>
  <c r="N466" i="12"/>
  <c r="P466" i="16" s="1"/>
  <c r="L23" i="12"/>
  <c r="M23" i="12" s="1"/>
  <c r="N22" i="12"/>
  <c r="P22" i="16" s="1"/>
  <c r="L911" i="12"/>
  <c r="M911" i="12" s="1"/>
  <c r="N910" i="12"/>
  <c r="P910" i="16" s="1"/>
  <c r="L839" i="12"/>
  <c r="M839" i="12" s="1"/>
  <c r="N838" i="12"/>
  <c r="P838" i="16" s="1"/>
  <c r="L155" i="12"/>
  <c r="M155" i="12" s="1"/>
  <c r="N154" i="12"/>
  <c r="P154" i="16" s="1"/>
  <c r="L335" i="12"/>
  <c r="M335" i="12" s="1"/>
  <c r="N334" i="12"/>
  <c r="P334" i="16" s="1"/>
  <c r="L827" i="12"/>
  <c r="M827" i="12" s="1"/>
  <c r="N826" i="12"/>
  <c r="P826" i="16" s="1"/>
  <c r="L695" i="12"/>
  <c r="M695" i="12" s="1"/>
  <c r="N694" i="12"/>
  <c r="P694" i="16" s="1"/>
  <c r="H20" i="11"/>
  <c r="I20" i="11" s="1"/>
  <c r="L20" i="11" s="1"/>
  <c r="L19" i="11"/>
  <c r="L828" i="12" l="1"/>
  <c r="M828" i="12" s="1"/>
  <c r="N827" i="12"/>
  <c r="P827" i="16" s="1"/>
  <c r="L396" i="12"/>
  <c r="M396" i="12" s="1"/>
  <c r="N395" i="12"/>
  <c r="P395" i="16" s="1"/>
  <c r="L540" i="12"/>
  <c r="M540" i="12" s="1"/>
  <c r="N539" i="12"/>
  <c r="P539" i="16" s="1"/>
  <c r="L516" i="12"/>
  <c r="M516" i="12" s="1"/>
  <c r="N515" i="12"/>
  <c r="P515" i="16" s="1"/>
  <c r="L924" i="12"/>
  <c r="M924" i="12" s="1"/>
  <c r="N923" i="12"/>
  <c r="P923" i="16" s="1"/>
  <c r="L780" i="12"/>
  <c r="M780" i="12" s="1"/>
  <c r="N779" i="12"/>
  <c r="P779" i="16" s="1"/>
  <c r="L324" i="12"/>
  <c r="M324" i="12" s="1"/>
  <c r="N323" i="12"/>
  <c r="P323" i="16" s="1"/>
  <c r="L480" i="12"/>
  <c r="M480" i="12" s="1"/>
  <c r="N479" i="12"/>
  <c r="P479" i="16" s="1"/>
  <c r="L732" i="12"/>
  <c r="M732" i="12" s="1"/>
  <c r="N731" i="12"/>
  <c r="P731" i="16" s="1"/>
  <c r="L348" i="12"/>
  <c r="M348" i="12" s="1"/>
  <c r="N347" i="12"/>
  <c r="P347" i="16" s="1"/>
  <c r="L276" i="12"/>
  <c r="M276" i="12" s="1"/>
  <c r="N275" i="12"/>
  <c r="P275" i="16" s="1"/>
  <c r="L108" i="12"/>
  <c r="M108" i="12" s="1"/>
  <c r="N107" i="12"/>
  <c r="P107" i="16" s="1"/>
  <c r="L684" i="12"/>
  <c r="M684" i="12" s="1"/>
  <c r="N683" i="12"/>
  <c r="P683" i="16" s="1"/>
  <c r="L420" i="12"/>
  <c r="M420" i="12" s="1"/>
  <c r="N419" i="12"/>
  <c r="P419" i="16" s="1"/>
  <c r="L948" i="12"/>
  <c r="M948" i="12" s="1"/>
  <c r="N947" i="12"/>
  <c r="P947" i="16" s="1"/>
  <c r="L877" i="12"/>
  <c r="M877" i="12" s="1"/>
  <c r="N876" i="12"/>
  <c r="P876" i="16" s="1"/>
  <c r="L492" i="12"/>
  <c r="M492" i="12" s="1"/>
  <c r="N491" i="12"/>
  <c r="P491" i="16" s="1"/>
  <c r="L624" i="12"/>
  <c r="M624" i="12" s="1"/>
  <c r="N623" i="12"/>
  <c r="P623" i="16" s="1"/>
  <c r="L336" i="12"/>
  <c r="M336" i="12" s="1"/>
  <c r="N335" i="12"/>
  <c r="P335" i="16" s="1"/>
  <c r="L24" i="12"/>
  <c r="M24" i="12" s="1"/>
  <c r="N23" i="12"/>
  <c r="P23" i="16" s="1"/>
  <c r="L612" i="12"/>
  <c r="M612" i="12" s="1"/>
  <c r="N611" i="12"/>
  <c r="P611" i="16" s="1"/>
  <c r="L504" i="12"/>
  <c r="M504" i="12" s="1"/>
  <c r="N503" i="12"/>
  <c r="P503" i="16" s="1"/>
  <c r="L13" i="12"/>
  <c r="M13" i="12" s="1"/>
  <c r="N12" i="12"/>
  <c r="P12" i="16" s="1"/>
  <c r="L168" i="12"/>
  <c r="M168" i="12" s="1"/>
  <c r="N167" i="12"/>
  <c r="P167" i="16" s="1"/>
  <c r="L192" i="12"/>
  <c r="M192" i="12" s="1"/>
  <c r="N191" i="12"/>
  <c r="P191" i="16" s="1"/>
  <c r="L96" i="12"/>
  <c r="M96" i="12" s="1"/>
  <c r="N95" i="12"/>
  <c r="P95" i="16" s="1"/>
  <c r="L552" i="12"/>
  <c r="M552" i="12" s="1"/>
  <c r="N551" i="12"/>
  <c r="P551" i="16" s="1"/>
  <c r="L156" i="12"/>
  <c r="M156" i="12" s="1"/>
  <c r="N155" i="12"/>
  <c r="P155" i="16" s="1"/>
  <c r="L468" i="12"/>
  <c r="M468" i="12" s="1"/>
  <c r="N467" i="12"/>
  <c r="P467" i="16" s="1"/>
  <c r="L792" i="12"/>
  <c r="M792" i="12" s="1"/>
  <c r="N791" i="12"/>
  <c r="P791" i="16" s="1"/>
  <c r="L577" i="12"/>
  <c r="M577" i="12" s="1"/>
  <c r="N576" i="12"/>
  <c r="P576" i="16" s="1"/>
  <c r="L204" i="12"/>
  <c r="M204" i="12" s="1"/>
  <c r="N203" i="12"/>
  <c r="P203" i="16" s="1"/>
  <c r="L216" i="12"/>
  <c r="M216" i="12" s="1"/>
  <c r="N215" i="12"/>
  <c r="P215" i="16" s="1"/>
  <c r="L637" i="12"/>
  <c r="M637" i="12" s="1"/>
  <c r="N636" i="12"/>
  <c r="P636" i="16" s="1"/>
  <c r="L300" i="12"/>
  <c r="M300" i="12" s="1"/>
  <c r="N299" i="12"/>
  <c r="P299" i="16" s="1"/>
  <c r="L288" i="12"/>
  <c r="M288" i="12" s="1"/>
  <c r="N287" i="12"/>
  <c r="P287" i="16" s="1"/>
  <c r="L721" i="12"/>
  <c r="M721" i="12" s="1"/>
  <c r="N720" i="12"/>
  <c r="P720" i="16" s="1"/>
  <c r="L228" i="12"/>
  <c r="M228" i="12" s="1"/>
  <c r="N227" i="12"/>
  <c r="P227" i="16" s="1"/>
  <c r="L864" i="12"/>
  <c r="M864" i="12" s="1"/>
  <c r="N863" i="12"/>
  <c r="P863" i="16" s="1"/>
  <c r="L444" i="12"/>
  <c r="M444" i="12" s="1"/>
  <c r="N443" i="12"/>
  <c r="P443" i="16" s="1"/>
  <c r="L709" i="12"/>
  <c r="M709" i="12" s="1"/>
  <c r="N708" i="12"/>
  <c r="P708" i="16" s="1"/>
  <c r="L457" i="12"/>
  <c r="M457" i="12" s="1"/>
  <c r="N456" i="12"/>
  <c r="P456" i="16" s="1"/>
  <c r="L912" i="12"/>
  <c r="M912" i="12" s="1"/>
  <c r="N911" i="12"/>
  <c r="P911" i="16" s="1"/>
  <c r="L60" i="12"/>
  <c r="M60" i="12" s="1"/>
  <c r="N59" i="12"/>
  <c r="P59" i="16" s="1"/>
  <c r="L132" i="12"/>
  <c r="M132" i="12" s="1"/>
  <c r="N131" i="12"/>
  <c r="P131" i="16" s="1"/>
  <c r="L180" i="12"/>
  <c r="M180" i="12" s="1"/>
  <c r="N179" i="12"/>
  <c r="P179" i="16" s="1"/>
  <c r="L852" i="12"/>
  <c r="M852" i="12" s="1"/>
  <c r="N851" i="12"/>
  <c r="P851" i="16" s="1"/>
  <c r="L696" i="12"/>
  <c r="M696" i="12" s="1"/>
  <c r="N695" i="12"/>
  <c r="P695" i="16" s="1"/>
  <c r="L840" i="12"/>
  <c r="M840" i="12" s="1"/>
  <c r="N839" i="12"/>
  <c r="P839" i="16" s="1"/>
  <c r="L264" i="12"/>
  <c r="M264" i="12" s="1"/>
  <c r="N263" i="12"/>
  <c r="P263" i="16" s="1"/>
  <c r="L408" i="12"/>
  <c r="M408" i="12" s="1"/>
  <c r="N407" i="12"/>
  <c r="P407" i="16" s="1"/>
  <c r="L240" i="12"/>
  <c r="M240" i="12" s="1"/>
  <c r="N239" i="12"/>
  <c r="P239" i="16" s="1"/>
  <c r="L660" i="12"/>
  <c r="M660" i="12" s="1"/>
  <c r="N659" i="12"/>
  <c r="P659" i="16" s="1"/>
  <c r="L672" i="12"/>
  <c r="M672" i="12" s="1"/>
  <c r="N671" i="12"/>
  <c r="P671" i="16" s="1"/>
  <c r="L432" i="12"/>
  <c r="M432" i="12" s="1"/>
  <c r="N431" i="12"/>
  <c r="P431" i="16" s="1"/>
  <c r="L384" i="12"/>
  <c r="M384" i="12" s="1"/>
  <c r="N383" i="12"/>
  <c r="P383" i="16" s="1"/>
  <c r="L84" i="12"/>
  <c r="M84" i="12" s="1"/>
  <c r="N83" i="12"/>
  <c r="P83" i="16" s="1"/>
  <c r="L372" i="12"/>
  <c r="M372" i="12" s="1"/>
  <c r="N371" i="12"/>
  <c r="P371" i="16" s="1"/>
  <c r="L756" i="12"/>
  <c r="M756" i="12" s="1"/>
  <c r="N755" i="12"/>
  <c r="P755" i="16" s="1"/>
  <c r="L588" i="12"/>
  <c r="M588" i="12" s="1"/>
  <c r="N587" i="12"/>
  <c r="P587" i="16" s="1"/>
  <c r="L648" i="12"/>
  <c r="M648" i="12" s="1"/>
  <c r="N647" i="12"/>
  <c r="P647" i="16" s="1"/>
  <c r="L360" i="12"/>
  <c r="M360" i="12" s="1"/>
  <c r="N359" i="12"/>
  <c r="P359" i="16" s="1"/>
  <c r="L120" i="12"/>
  <c r="M120" i="12" s="1"/>
  <c r="N119" i="12"/>
  <c r="P119" i="16" s="1"/>
  <c r="L804" i="12"/>
  <c r="M804" i="12" s="1"/>
  <c r="N803" i="12"/>
  <c r="P803" i="16" s="1"/>
  <c r="L144" i="12"/>
  <c r="M144" i="12" s="1"/>
  <c r="N143" i="12"/>
  <c r="P143" i="16" s="1"/>
  <c r="L936" i="12"/>
  <c r="M936" i="12" s="1"/>
  <c r="N935" i="12"/>
  <c r="P935" i="16" s="1"/>
  <c r="L36" i="12"/>
  <c r="M36" i="12" s="1"/>
  <c r="N35" i="12"/>
  <c r="P35" i="16" s="1"/>
  <c r="L900" i="12"/>
  <c r="M900" i="12" s="1"/>
  <c r="N899" i="12"/>
  <c r="P899" i="16" s="1"/>
  <c r="L816" i="12"/>
  <c r="M816" i="12" s="1"/>
  <c r="N815" i="12"/>
  <c r="P815" i="16" s="1"/>
  <c r="L745" i="12"/>
  <c r="M745" i="12" s="1"/>
  <c r="N744" i="12"/>
  <c r="P744" i="16" s="1"/>
  <c r="L73" i="12"/>
  <c r="M73" i="12" s="1"/>
  <c r="N72" i="12"/>
  <c r="P72" i="16" s="1"/>
  <c r="L564" i="12"/>
  <c r="M564" i="12" s="1"/>
  <c r="N563" i="12"/>
  <c r="P563" i="16" s="1"/>
  <c r="L768" i="12"/>
  <c r="M768" i="12" s="1"/>
  <c r="N767" i="12"/>
  <c r="P767" i="16" s="1"/>
  <c r="L312" i="12"/>
  <c r="M312" i="12" s="1"/>
  <c r="N311" i="12"/>
  <c r="P311" i="16" s="1"/>
  <c r="L48" i="12"/>
  <c r="M48" i="12" s="1"/>
  <c r="N47" i="12"/>
  <c r="P47" i="16" s="1"/>
  <c r="L528" i="12"/>
  <c r="M528" i="12" s="1"/>
  <c r="N527" i="12"/>
  <c r="P527" i="16" s="1"/>
  <c r="L888" i="12"/>
  <c r="M888" i="12" s="1"/>
  <c r="N887" i="12"/>
  <c r="P887" i="16" s="1"/>
  <c r="L600" i="12"/>
  <c r="M600" i="12" s="1"/>
  <c r="N599" i="12"/>
  <c r="P599" i="16" s="1"/>
  <c r="L252" i="12"/>
  <c r="M252" i="12" s="1"/>
  <c r="N251" i="12"/>
  <c r="P251" i="16" s="1"/>
  <c r="J9" i="11"/>
  <c r="K9" i="11" s="1"/>
  <c r="J10" i="11" s="1"/>
  <c r="K10" i="11" s="1"/>
  <c r="L49" i="12" l="1"/>
  <c r="M49" i="12" s="1"/>
  <c r="N48" i="12"/>
  <c r="P48" i="16" s="1"/>
  <c r="L145" i="12"/>
  <c r="M145" i="12" s="1"/>
  <c r="N144" i="12"/>
  <c r="P144" i="16" s="1"/>
  <c r="L85" i="12"/>
  <c r="M85" i="12" s="1"/>
  <c r="N84" i="12"/>
  <c r="P84" i="16" s="1"/>
  <c r="L181" i="12"/>
  <c r="M181" i="12" s="1"/>
  <c r="N180" i="12"/>
  <c r="P180" i="16" s="1"/>
  <c r="L793" i="12"/>
  <c r="M793" i="12" s="1"/>
  <c r="N792" i="12"/>
  <c r="P792" i="16" s="1"/>
  <c r="L193" i="12"/>
  <c r="M193" i="12" s="1"/>
  <c r="N192" i="12"/>
  <c r="P192" i="16" s="1"/>
  <c r="L878" i="12"/>
  <c r="M878" i="12" s="1"/>
  <c r="N877" i="12"/>
  <c r="P877" i="16" s="1"/>
  <c r="L685" i="12"/>
  <c r="M685" i="12" s="1"/>
  <c r="N684" i="12"/>
  <c r="P684" i="16" s="1"/>
  <c r="L277" i="12"/>
  <c r="M277" i="12" s="1"/>
  <c r="N276" i="12"/>
  <c r="P276" i="16" s="1"/>
  <c r="L649" i="12"/>
  <c r="M649" i="12" s="1"/>
  <c r="N648" i="12"/>
  <c r="P648" i="16" s="1"/>
  <c r="L913" i="12"/>
  <c r="M913" i="12" s="1"/>
  <c r="N912" i="12"/>
  <c r="P912" i="16" s="1"/>
  <c r="L722" i="12"/>
  <c r="M722" i="12" s="1"/>
  <c r="N721" i="12"/>
  <c r="P721" i="16" s="1"/>
  <c r="L301" i="12"/>
  <c r="M301" i="12" s="1"/>
  <c r="N300" i="12"/>
  <c r="P300" i="16" s="1"/>
  <c r="L157" i="12"/>
  <c r="M157" i="12" s="1"/>
  <c r="N156" i="12"/>
  <c r="P156" i="16" s="1"/>
  <c r="L553" i="12"/>
  <c r="M553" i="12" s="1"/>
  <c r="N552" i="12"/>
  <c r="P552" i="16" s="1"/>
  <c r="L925" i="12"/>
  <c r="M925" i="12" s="1"/>
  <c r="N924" i="12"/>
  <c r="P924" i="16" s="1"/>
  <c r="L769" i="12"/>
  <c r="M769" i="12" s="1"/>
  <c r="N768" i="12"/>
  <c r="P768" i="16" s="1"/>
  <c r="L601" i="12"/>
  <c r="M601" i="12" s="1"/>
  <c r="N600" i="12"/>
  <c r="P600" i="16" s="1"/>
  <c r="L361" i="12"/>
  <c r="M361" i="12" s="1"/>
  <c r="N360" i="12"/>
  <c r="P360" i="16" s="1"/>
  <c r="L433" i="12"/>
  <c r="M433" i="12" s="1"/>
  <c r="N432" i="12"/>
  <c r="P432" i="16" s="1"/>
  <c r="L565" i="12"/>
  <c r="M565" i="12" s="1"/>
  <c r="N564" i="12"/>
  <c r="P564" i="16" s="1"/>
  <c r="L746" i="12"/>
  <c r="M746" i="12" s="1"/>
  <c r="N745" i="12"/>
  <c r="P745" i="16" s="1"/>
  <c r="L901" i="12"/>
  <c r="M901" i="12" s="1"/>
  <c r="N900" i="12"/>
  <c r="P900" i="16" s="1"/>
  <c r="L805" i="12"/>
  <c r="M805" i="12" s="1"/>
  <c r="N804" i="12"/>
  <c r="P804" i="16" s="1"/>
  <c r="L589" i="12"/>
  <c r="M589" i="12" s="1"/>
  <c r="N588" i="12"/>
  <c r="P588" i="16" s="1"/>
  <c r="L385" i="12"/>
  <c r="M385" i="12" s="1"/>
  <c r="N384" i="12"/>
  <c r="P384" i="16" s="1"/>
  <c r="L133" i="12"/>
  <c r="M133" i="12" s="1"/>
  <c r="N132" i="12"/>
  <c r="P132" i="16" s="1"/>
  <c r="L169" i="12"/>
  <c r="M169" i="12" s="1"/>
  <c r="N168" i="12"/>
  <c r="P168" i="16" s="1"/>
  <c r="L625" i="12"/>
  <c r="M625" i="12" s="1"/>
  <c r="N624" i="12"/>
  <c r="P624" i="16" s="1"/>
  <c r="L109" i="12"/>
  <c r="M109" i="12" s="1"/>
  <c r="N108" i="12"/>
  <c r="P108" i="16" s="1"/>
  <c r="L349" i="12"/>
  <c r="M349" i="12" s="1"/>
  <c r="N348" i="12"/>
  <c r="P348" i="16" s="1"/>
  <c r="L253" i="12"/>
  <c r="M253" i="12" s="1"/>
  <c r="N252" i="12"/>
  <c r="P252" i="16" s="1"/>
  <c r="L889" i="12"/>
  <c r="M889" i="12" s="1"/>
  <c r="N888" i="12"/>
  <c r="P888" i="16" s="1"/>
  <c r="L817" i="12"/>
  <c r="M817" i="12" s="1"/>
  <c r="N816" i="12"/>
  <c r="P816" i="16" s="1"/>
  <c r="L673" i="12"/>
  <c r="M673" i="12" s="1"/>
  <c r="N672" i="12"/>
  <c r="P672" i="16" s="1"/>
  <c r="L409" i="12"/>
  <c r="M409" i="12" s="1"/>
  <c r="N408" i="12"/>
  <c r="P408" i="16" s="1"/>
  <c r="L265" i="12"/>
  <c r="M265" i="12" s="1"/>
  <c r="N264" i="12"/>
  <c r="P264" i="16" s="1"/>
  <c r="L458" i="12"/>
  <c r="M458" i="12" s="1"/>
  <c r="N457" i="12"/>
  <c r="P457" i="16" s="1"/>
  <c r="L445" i="12"/>
  <c r="M445" i="12" s="1"/>
  <c r="N444" i="12"/>
  <c r="P444" i="16" s="1"/>
  <c r="L289" i="12"/>
  <c r="M289" i="12" s="1"/>
  <c r="N288" i="12"/>
  <c r="P288" i="16" s="1"/>
  <c r="L638" i="12"/>
  <c r="M638" i="12" s="1"/>
  <c r="N637" i="12"/>
  <c r="P637" i="16" s="1"/>
  <c r="L613" i="12"/>
  <c r="M613" i="12" s="1"/>
  <c r="N612" i="12"/>
  <c r="P612" i="16" s="1"/>
  <c r="L949" i="12"/>
  <c r="M949" i="12" s="1"/>
  <c r="N948" i="12"/>
  <c r="P948" i="16" s="1"/>
  <c r="L325" i="12"/>
  <c r="M325" i="12" s="1"/>
  <c r="N324" i="12"/>
  <c r="P324" i="16" s="1"/>
  <c r="L517" i="12"/>
  <c r="M517" i="12" s="1"/>
  <c r="N516" i="12"/>
  <c r="P516" i="16" s="1"/>
  <c r="L37" i="12"/>
  <c r="M37" i="12" s="1"/>
  <c r="N36" i="12"/>
  <c r="P36" i="16" s="1"/>
  <c r="L757" i="12"/>
  <c r="M757" i="12" s="1"/>
  <c r="N756" i="12"/>
  <c r="P756" i="16" s="1"/>
  <c r="L61" i="12"/>
  <c r="M61" i="12" s="1"/>
  <c r="N60" i="12"/>
  <c r="P60" i="16" s="1"/>
  <c r="L14" i="12"/>
  <c r="M14" i="12" s="1"/>
  <c r="N13" i="12"/>
  <c r="P13" i="16" s="1"/>
  <c r="L493" i="12"/>
  <c r="M493" i="12" s="1"/>
  <c r="N492" i="12"/>
  <c r="P492" i="16" s="1"/>
  <c r="L733" i="12"/>
  <c r="M733" i="12" s="1"/>
  <c r="N732" i="12"/>
  <c r="P732" i="16" s="1"/>
  <c r="L397" i="12"/>
  <c r="M397" i="12" s="1"/>
  <c r="N396" i="12"/>
  <c r="P396" i="16" s="1"/>
  <c r="L661" i="12"/>
  <c r="M661" i="12" s="1"/>
  <c r="N660" i="12"/>
  <c r="P660" i="16" s="1"/>
  <c r="L841" i="12"/>
  <c r="M841" i="12" s="1"/>
  <c r="N840" i="12"/>
  <c r="P840" i="16" s="1"/>
  <c r="L710" i="12"/>
  <c r="M710" i="12" s="1"/>
  <c r="N709" i="12"/>
  <c r="P709" i="16" s="1"/>
  <c r="L865" i="12"/>
  <c r="M865" i="12" s="1"/>
  <c r="N864" i="12"/>
  <c r="P864" i="16" s="1"/>
  <c r="L217" i="12"/>
  <c r="M217" i="12" s="1"/>
  <c r="N216" i="12"/>
  <c r="P216" i="16" s="1"/>
  <c r="L25" i="12"/>
  <c r="M25" i="12" s="1"/>
  <c r="N24" i="12"/>
  <c r="P24" i="16" s="1"/>
  <c r="L421" i="12"/>
  <c r="M421" i="12" s="1"/>
  <c r="N420" i="12"/>
  <c r="P420" i="16" s="1"/>
  <c r="L541" i="12"/>
  <c r="M541" i="12" s="1"/>
  <c r="N540" i="12"/>
  <c r="P540" i="16" s="1"/>
  <c r="L529" i="12"/>
  <c r="M529" i="12" s="1"/>
  <c r="N528" i="12"/>
  <c r="P528" i="16" s="1"/>
  <c r="L313" i="12"/>
  <c r="M313" i="12" s="1"/>
  <c r="N312" i="12"/>
  <c r="P312" i="16" s="1"/>
  <c r="L74" i="12"/>
  <c r="M74" i="12" s="1"/>
  <c r="N73" i="12"/>
  <c r="P73" i="16" s="1"/>
  <c r="L937" i="12"/>
  <c r="M937" i="12" s="1"/>
  <c r="N936" i="12"/>
  <c r="P936" i="16" s="1"/>
  <c r="L373" i="12"/>
  <c r="M373" i="12" s="1"/>
  <c r="N372" i="12"/>
  <c r="P372" i="16" s="1"/>
  <c r="L853" i="12"/>
  <c r="M853" i="12" s="1"/>
  <c r="N852" i="12"/>
  <c r="P852" i="16" s="1"/>
  <c r="L578" i="12"/>
  <c r="M578" i="12" s="1"/>
  <c r="N577" i="12"/>
  <c r="P577" i="16" s="1"/>
  <c r="L97" i="12"/>
  <c r="M97" i="12" s="1"/>
  <c r="N96" i="12"/>
  <c r="P96" i="16" s="1"/>
  <c r="L505" i="12"/>
  <c r="M505" i="12" s="1"/>
  <c r="N504" i="12"/>
  <c r="P504" i="16" s="1"/>
  <c r="L481" i="12"/>
  <c r="M481" i="12" s="1"/>
  <c r="N480" i="12"/>
  <c r="P480" i="16" s="1"/>
  <c r="L829" i="12"/>
  <c r="M829" i="12" s="1"/>
  <c r="N828" i="12"/>
  <c r="P828" i="16" s="1"/>
  <c r="L121" i="12"/>
  <c r="M121" i="12" s="1"/>
  <c r="N120" i="12"/>
  <c r="P120" i="16" s="1"/>
  <c r="L241" i="12"/>
  <c r="M241" i="12" s="1"/>
  <c r="N240" i="12"/>
  <c r="P240" i="16" s="1"/>
  <c r="L697" i="12"/>
  <c r="M697" i="12" s="1"/>
  <c r="N696" i="12"/>
  <c r="P696" i="16" s="1"/>
  <c r="L229" i="12"/>
  <c r="M229" i="12" s="1"/>
  <c r="N228" i="12"/>
  <c r="P228" i="16" s="1"/>
  <c r="L205" i="12"/>
  <c r="M205" i="12" s="1"/>
  <c r="N204" i="12"/>
  <c r="P204" i="16" s="1"/>
  <c r="L469" i="12"/>
  <c r="M469" i="12" s="1"/>
  <c r="N468" i="12"/>
  <c r="P468" i="16" s="1"/>
  <c r="L337" i="12"/>
  <c r="M337" i="12" s="1"/>
  <c r="N336" i="12"/>
  <c r="P336" i="16" s="1"/>
  <c r="L781" i="12"/>
  <c r="M781" i="12" s="1"/>
  <c r="N780" i="12"/>
  <c r="P780" i="16" s="1"/>
  <c r="J11" i="11"/>
  <c r="K11" i="11" s="1"/>
  <c r="M10" i="11"/>
  <c r="I10" i="16" s="1"/>
  <c r="M9" i="11"/>
  <c r="L866" i="12" l="1"/>
  <c r="M866" i="12" s="1"/>
  <c r="N865" i="12"/>
  <c r="P865" i="16" s="1"/>
  <c r="L398" i="12"/>
  <c r="M398" i="12" s="1"/>
  <c r="N397" i="12"/>
  <c r="P397" i="16" s="1"/>
  <c r="L459" i="12"/>
  <c r="M459" i="12" s="1"/>
  <c r="N458" i="12"/>
  <c r="P458" i="16" s="1"/>
  <c r="L674" i="12"/>
  <c r="M674" i="12" s="1"/>
  <c r="N673" i="12"/>
  <c r="P673" i="16" s="1"/>
  <c r="L254" i="12"/>
  <c r="M254" i="12" s="1"/>
  <c r="N253" i="12"/>
  <c r="P253" i="16" s="1"/>
  <c r="L170" i="12"/>
  <c r="M170" i="12" s="1"/>
  <c r="N169" i="12"/>
  <c r="P169" i="16" s="1"/>
  <c r="L806" i="12"/>
  <c r="M806" i="12" s="1"/>
  <c r="N805" i="12"/>
  <c r="P805" i="16" s="1"/>
  <c r="L782" i="12"/>
  <c r="M782" i="12" s="1"/>
  <c r="N781" i="12"/>
  <c r="P781" i="16" s="1"/>
  <c r="L830" i="12"/>
  <c r="M830" i="12" s="1"/>
  <c r="N829" i="12"/>
  <c r="P829" i="16" s="1"/>
  <c r="L854" i="12"/>
  <c r="M854" i="12" s="1"/>
  <c r="N853" i="12"/>
  <c r="P853" i="16" s="1"/>
  <c r="L938" i="12"/>
  <c r="M938" i="12" s="1"/>
  <c r="N937" i="12"/>
  <c r="P937" i="16" s="1"/>
  <c r="L26" i="12"/>
  <c r="M26" i="12" s="1"/>
  <c r="N25" i="12"/>
  <c r="P25" i="16" s="1"/>
  <c r="L711" i="12"/>
  <c r="M711" i="12" s="1"/>
  <c r="N710" i="12"/>
  <c r="P710" i="16" s="1"/>
  <c r="L734" i="12"/>
  <c r="M734" i="12" s="1"/>
  <c r="N733" i="12"/>
  <c r="P733" i="16" s="1"/>
  <c r="L38" i="12"/>
  <c r="M38" i="12" s="1"/>
  <c r="N37" i="12"/>
  <c r="P37" i="16" s="1"/>
  <c r="L723" i="12"/>
  <c r="M723" i="12" s="1"/>
  <c r="N722" i="12"/>
  <c r="P722" i="16" s="1"/>
  <c r="L194" i="12"/>
  <c r="M194" i="12" s="1"/>
  <c r="N193" i="12"/>
  <c r="P193" i="16" s="1"/>
  <c r="L86" i="12"/>
  <c r="M86" i="12" s="1"/>
  <c r="N85" i="12"/>
  <c r="P85" i="16" s="1"/>
  <c r="L470" i="12"/>
  <c r="M470" i="12" s="1"/>
  <c r="N469" i="12"/>
  <c r="P469" i="16" s="1"/>
  <c r="L98" i="12"/>
  <c r="M98" i="12" s="1"/>
  <c r="N97" i="12"/>
  <c r="P97" i="16" s="1"/>
  <c r="L542" i="12"/>
  <c r="M542" i="12" s="1"/>
  <c r="N541" i="12"/>
  <c r="P541" i="16" s="1"/>
  <c r="L639" i="12"/>
  <c r="M639" i="12" s="1"/>
  <c r="N638" i="12"/>
  <c r="P638" i="16" s="1"/>
  <c r="L350" i="12"/>
  <c r="M350" i="12" s="1"/>
  <c r="N349" i="12"/>
  <c r="P349" i="16" s="1"/>
  <c r="L134" i="12"/>
  <c r="M134" i="12" s="1"/>
  <c r="N133" i="12"/>
  <c r="P133" i="16" s="1"/>
  <c r="L902" i="12"/>
  <c r="M902" i="12" s="1"/>
  <c r="N901" i="12"/>
  <c r="P901" i="16" s="1"/>
  <c r="L434" i="12"/>
  <c r="M434" i="12" s="1"/>
  <c r="N433" i="12"/>
  <c r="P433" i="16" s="1"/>
  <c r="L770" i="12"/>
  <c r="M770" i="12" s="1"/>
  <c r="N769" i="12"/>
  <c r="P769" i="16" s="1"/>
  <c r="L278" i="12"/>
  <c r="M278" i="12" s="1"/>
  <c r="N277" i="12"/>
  <c r="P277" i="16" s="1"/>
  <c r="L506" i="12"/>
  <c r="M506" i="12" s="1"/>
  <c r="N505" i="12"/>
  <c r="P505" i="16" s="1"/>
  <c r="L698" i="12"/>
  <c r="M698" i="12" s="1"/>
  <c r="N697" i="12"/>
  <c r="P697" i="16" s="1"/>
  <c r="L530" i="12"/>
  <c r="M530" i="12" s="1"/>
  <c r="N529" i="12"/>
  <c r="P529" i="16" s="1"/>
  <c r="L206" i="12"/>
  <c r="M206" i="12" s="1"/>
  <c r="N205" i="12"/>
  <c r="P205" i="16" s="1"/>
  <c r="L242" i="12"/>
  <c r="M242" i="12" s="1"/>
  <c r="N241" i="12"/>
  <c r="P241" i="16" s="1"/>
  <c r="L482" i="12"/>
  <c r="M482" i="12" s="1"/>
  <c r="N481" i="12"/>
  <c r="P481" i="16" s="1"/>
  <c r="L842" i="12"/>
  <c r="M842" i="12" s="1"/>
  <c r="N841" i="12"/>
  <c r="P841" i="16" s="1"/>
  <c r="L494" i="12"/>
  <c r="M494" i="12" s="1"/>
  <c r="N493" i="12"/>
  <c r="P493" i="16" s="1"/>
  <c r="L518" i="12"/>
  <c r="M518" i="12" s="1"/>
  <c r="N517" i="12"/>
  <c r="P517" i="16" s="1"/>
  <c r="L614" i="12"/>
  <c r="M614" i="12" s="1"/>
  <c r="N613" i="12"/>
  <c r="P613" i="16" s="1"/>
  <c r="L554" i="12"/>
  <c r="M554" i="12" s="1"/>
  <c r="N553" i="12"/>
  <c r="P553" i="16" s="1"/>
  <c r="L794" i="12"/>
  <c r="M794" i="12" s="1"/>
  <c r="N793" i="12"/>
  <c r="P793" i="16" s="1"/>
  <c r="L146" i="12"/>
  <c r="M146" i="12" s="1"/>
  <c r="N145" i="12"/>
  <c r="P145" i="16" s="1"/>
  <c r="L338" i="12"/>
  <c r="M338" i="12" s="1"/>
  <c r="N337" i="12"/>
  <c r="P337" i="16" s="1"/>
  <c r="L230" i="12"/>
  <c r="M230" i="12" s="1"/>
  <c r="N229" i="12"/>
  <c r="P229" i="16" s="1"/>
  <c r="L122" i="12"/>
  <c r="M122" i="12" s="1"/>
  <c r="N121" i="12"/>
  <c r="P121" i="16" s="1"/>
  <c r="L579" i="12"/>
  <c r="M579" i="12" s="1"/>
  <c r="N578" i="12"/>
  <c r="P578" i="16" s="1"/>
  <c r="L374" i="12"/>
  <c r="M374" i="12" s="1"/>
  <c r="N373" i="12"/>
  <c r="P373" i="16" s="1"/>
  <c r="L75" i="12"/>
  <c r="M75" i="12" s="1"/>
  <c r="N74" i="12"/>
  <c r="P74" i="16" s="1"/>
  <c r="L62" i="12"/>
  <c r="M62" i="12" s="1"/>
  <c r="N61" i="12"/>
  <c r="P61" i="16" s="1"/>
  <c r="L290" i="12"/>
  <c r="M290" i="12" s="1"/>
  <c r="N289" i="12"/>
  <c r="P289" i="16" s="1"/>
  <c r="L266" i="12"/>
  <c r="M266" i="12" s="1"/>
  <c r="N265" i="12"/>
  <c r="P265" i="16" s="1"/>
  <c r="L818" i="12"/>
  <c r="M818" i="12" s="1"/>
  <c r="N817" i="12"/>
  <c r="P817" i="16" s="1"/>
  <c r="L110" i="12"/>
  <c r="M110" i="12" s="1"/>
  <c r="N109" i="12"/>
  <c r="P109" i="16" s="1"/>
  <c r="L386" i="12"/>
  <c r="M386" i="12" s="1"/>
  <c r="N385" i="12"/>
  <c r="P385" i="16" s="1"/>
  <c r="L747" i="12"/>
  <c r="M747" i="12" s="1"/>
  <c r="N746" i="12"/>
  <c r="P746" i="16" s="1"/>
  <c r="L362" i="12"/>
  <c r="M362" i="12" s="1"/>
  <c r="N361" i="12"/>
  <c r="P361" i="16" s="1"/>
  <c r="L914" i="12"/>
  <c r="M914" i="12" s="1"/>
  <c r="N913" i="12"/>
  <c r="P913" i="16" s="1"/>
  <c r="L686" i="12"/>
  <c r="M686" i="12" s="1"/>
  <c r="N685" i="12"/>
  <c r="P685" i="16" s="1"/>
  <c r="L218" i="12"/>
  <c r="M218" i="12" s="1"/>
  <c r="N217" i="12"/>
  <c r="P217" i="16" s="1"/>
  <c r="L662" i="12"/>
  <c r="M662" i="12" s="1"/>
  <c r="N661" i="12"/>
  <c r="P661" i="16" s="1"/>
  <c r="L15" i="12"/>
  <c r="M15" i="12" s="1"/>
  <c r="N14" i="12"/>
  <c r="P14" i="16" s="1"/>
  <c r="L326" i="12"/>
  <c r="M326" i="12" s="1"/>
  <c r="N325" i="12"/>
  <c r="P325" i="16" s="1"/>
  <c r="L926" i="12"/>
  <c r="M926" i="12" s="1"/>
  <c r="N925" i="12"/>
  <c r="P925" i="16" s="1"/>
  <c r="L158" i="12"/>
  <c r="M158" i="12" s="1"/>
  <c r="N157" i="12"/>
  <c r="P157" i="16" s="1"/>
  <c r="L50" i="12"/>
  <c r="M50" i="12" s="1"/>
  <c r="N49" i="12"/>
  <c r="P49" i="16" s="1"/>
  <c r="L314" i="12"/>
  <c r="M314" i="12" s="1"/>
  <c r="N313" i="12"/>
  <c r="P313" i="16" s="1"/>
  <c r="L422" i="12"/>
  <c r="M422" i="12" s="1"/>
  <c r="N421" i="12"/>
  <c r="P421" i="16" s="1"/>
  <c r="L758" i="12"/>
  <c r="M758" i="12" s="1"/>
  <c r="N757" i="12"/>
  <c r="P757" i="16" s="1"/>
  <c r="L446" i="12"/>
  <c r="M446" i="12" s="1"/>
  <c r="N445" i="12"/>
  <c r="P445" i="16" s="1"/>
  <c r="L410" i="12"/>
  <c r="M410" i="12" s="1"/>
  <c r="N409" i="12"/>
  <c r="P409" i="16" s="1"/>
  <c r="L890" i="12"/>
  <c r="M890" i="12" s="1"/>
  <c r="N889" i="12"/>
  <c r="P889" i="16" s="1"/>
  <c r="L626" i="12"/>
  <c r="M626" i="12" s="1"/>
  <c r="N625" i="12"/>
  <c r="P625" i="16" s="1"/>
  <c r="L590" i="12"/>
  <c r="M590" i="12" s="1"/>
  <c r="N589" i="12"/>
  <c r="P589" i="16" s="1"/>
  <c r="L566" i="12"/>
  <c r="M566" i="12" s="1"/>
  <c r="N565" i="12"/>
  <c r="P565" i="16" s="1"/>
  <c r="L602" i="12"/>
  <c r="M602" i="12" s="1"/>
  <c r="N601" i="12"/>
  <c r="P601" i="16" s="1"/>
  <c r="L650" i="12"/>
  <c r="M650" i="12" s="1"/>
  <c r="N649" i="12"/>
  <c r="P649" i="16" s="1"/>
  <c r="L879" i="12"/>
  <c r="M879" i="12" s="1"/>
  <c r="N878" i="12"/>
  <c r="P878" i="16" s="1"/>
  <c r="L950" i="12"/>
  <c r="M950" i="12" s="1"/>
  <c r="N949" i="12"/>
  <c r="P949" i="16" s="1"/>
  <c r="L302" i="12"/>
  <c r="M302" i="12" s="1"/>
  <c r="N301" i="12"/>
  <c r="P301" i="16" s="1"/>
  <c r="L182" i="12"/>
  <c r="M182" i="12" s="1"/>
  <c r="N181" i="12"/>
  <c r="P181" i="16" s="1"/>
  <c r="N10" i="11"/>
  <c r="J12" i="11"/>
  <c r="K12" i="11" s="1"/>
  <c r="M11" i="11"/>
  <c r="I11" i="16" s="1"/>
  <c r="N9" i="11"/>
  <c r="I9" i="16"/>
  <c r="L627" i="12" l="1"/>
  <c r="M627" i="12" s="1"/>
  <c r="N626" i="12"/>
  <c r="P626" i="16" s="1"/>
  <c r="L795" i="12"/>
  <c r="M795" i="12" s="1"/>
  <c r="N794" i="12"/>
  <c r="P794" i="16" s="1"/>
  <c r="L771" i="12"/>
  <c r="M771" i="12" s="1"/>
  <c r="N770" i="12"/>
  <c r="P770" i="16" s="1"/>
  <c r="L351" i="12"/>
  <c r="M351" i="12" s="1"/>
  <c r="N350" i="12"/>
  <c r="P350" i="16" s="1"/>
  <c r="L951" i="12"/>
  <c r="M951" i="12" s="1"/>
  <c r="N950" i="12"/>
  <c r="P950" i="16" s="1"/>
  <c r="L51" i="12"/>
  <c r="M51" i="12" s="1"/>
  <c r="N50" i="12"/>
  <c r="P50" i="16" s="1"/>
  <c r="L663" i="12"/>
  <c r="M663" i="12" s="1"/>
  <c r="N662" i="12"/>
  <c r="P662" i="16" s="1"/>
  <c r="L915" i="12"/>
  <c r="M915" i="12" s="1"/>
  <c r="N914" i="12"/>
  <c r="P914" i="16" s="1"/>
  <c r="L387" i="12"/>
  <c r="M387" i="12" s="1"/>
  <c r="N386" i="12"/>
  <c r="P386" i="16" s="1"/>
  <c r="L291" i="12"/>
  <c r="M291" i="12" s="1"/>
  <c r="N290" i="12"/>
  <c r="P290" i="16" s="1"/>
  <c r="L76" i="12"/>
  <c r="M76" i="12" s="1"/>
  <c r="N75" i="12"/>
  <c r="P75" i="16" s="1"/>
  <c r="L231" i="12"/>
  <c r="M231" i="12" s="1"/>
  <c r="N230" i="12"/>
  <c r="P230" i="16" s="1"/>
  <c r="L519" i="12"/>
  <c r="M519" i="12" s="1"/>
  <c r="N518" i="12"/>
  <c r="P518" i="16" s="1"/>
  <c r="L195" i="12"/>
  <c r="M195" i="12" s="1"/>
  <c r="N194" i="12"/>
  <c r="P194" i="16" s="1"/>
  <c r="L735" i="12"/>
  <c r="M735" i="12" s="1"/>
  <c r="N734" i="12"/>
  <c r="P734" i="16" s="1"/>
  <c r="L939" i="12"/>
  <c r="M939" i="12" s="1"/>
  <c r="N938" i="12"/>
  <c r="P938" i="16" s="1"/>
  <c r="L807" i="12"/>
  <c r="M807" i="12" s="1"/>
  <c r="N806" i="12"/>
  <c r="P806" i="16" s="1"/>
  <c r="L460" i="12"/>
  <c r="M460" i="12" s="1"/>
  <c r="N459" i="12"/>
  <c r="P459" i="16" s="1"/>
  <c r="L867" i="12"/>
  <c r="M867" i="12" s="1"/>
  <c r="N866" i="12"/>
  <c r="P866" i="16" s="1"/>
  <c r="L303" i="12"/>
  <c r="M303" i="12" s="1"/>
  <c r="N302" i="12"/>
  <c r="P302" i="16" s="1"/>
  <c r="L423" i="12"/>
  <c r="M423" i="12" s="1"/>
  <c r="N422" i="12"/>
  <c r="P422" i="16" s="1"/>
  <c r="L435" i="12"/>
  <c r="M435" i="12" s="1"/>
  <c r="N434" i="12"/>
  <c r="P434" i="16" s="1"/>
  <c r="L603" i="12"/>
  <c r="M603" i="12" s="1"/>
  <c r="N602" i="12"/>
  <c r="P602" i="16" s="1"/>
  <c r="L880" i="12"/>
  <c r="M880" i="12" s="1"/>
  <c r="N879" i="12"/>
  <c r="P879" i="16" s="1"/>
  <c r="L759" i="12"/>
  <c r="M759" i="12" s="1"/>
  <c r="N758" i="12"/>
  <c r="P758" i="16" s="1"/>
  <c r="L219" i="12"/>
  <c r="M219" i="12" s="1"/>
  <c r="N218" i="12"/>
  <c r="P218" i="16" s="1"/>
  <c r="L111" i="12"/>
  <c r="M111" i="12" s="1"/>
  <c r="N110" i="12"/>
  <c r="P110" i="16" s="1"/>
  <c r="L375" i="12"/>
  <c r="M375" i="12" s="1"/>
  <c r="N374" i="12"/>
  <c r="P374" i="16" s="1"/>
  <c r="L339" i="12"/>
  <c r="M339" i="12" s="1"/>
  <c r="N338" i="12"/>
  <c r="P338" i="16" s="1"/>
  <c r="L495" i="12"/>
  <c r="M495" i="12" s="1"/>
  <c r="N494" i="12"/>
  <c r="P494" i="16" s="1"/>
  <c r="L243" i="12"/>
  <c r="M243" i="12" s="1"/>
  <c r="N242" i="12"/>
  <c r="P242" i="16" s="1"/>
  <c r="L699" i="12"/>
  <c r="M699" i="12" s="1"/>
  <c r="N698" i="12"/>
  <c r="P698" i="16" s="1"/>
  <c r="L279" i="12"/>
  <c r="M279" i="12" s="1"/>
  <c r="N278" i="12"/>
  <c r="P278" i="16" s="1"/>
  <c r="L543" i="12"/>
  <c r="M543" i="12" s="1"/>
  <c r="N542" i="12"/>
  <c r="P542" i="16" s="1"/>
  <c r="L712" i="12"/>
  <c r="M712" i="12" s="1"/>
  <c r="N711" i="12"/>
  <c r="P711" i="16" s="1"/>
  <c r="L855" i="12"/>
  <c r="M855" i="12" s="1"/>
  <c r="N854" i="12"/>
  <c r="P854" i="16" s="1"/>
  <c r="L171" i="12"/>
  <c r="M171" i="12" s="1"/>
  <c r="N170" i="12"/>
  <c r="P170" i="16" s="1"/>
  <c r="L891" i="12"/>
  <c r="M891" i="12" s="1"/>
  <c r="N890" i="12"/>
  <c r="P890" i="16" s="1"/>
  <c r="L567" i="12"/>
  <c r="M567" i="12" s="1"/>
  <c r="N566" i="12"/>
  <c r="P566" i="16" s="1"/>
  <c r="L411" i="12"/>
  <c r="M411" i="12" s="1"/>
  <c r="N410" i="12"/>
  <c r="P410" i="16" s="1"/>
  <c r="L315" i="12"/>
  <c r="M315" i="12" s="1"/>
  <c r="N314" i="12"/>
  <c r="P314" i="16" s="1"/>
  <c r="L159" i="12"/>
  <c r="M159" i="12" s="1"/>
  <c r="N158" i="12"/>
  <c r="P158" i="16" s="1"/>
  <c r="L555" i="12"/>
  <c r="M555" i="12" s="1"/>
  <c r="N554" i="12"/>
  <c r="P554" i="16" s="1"/>
  <c r="L483" i="12"/>
  <c r="M483" i="12" s="1"/>
  <c r="N482" i="12"/>
  <c r="P482" i="16" s="1"/>
  <c r="L903" i="12"/>
  <c r="M903" i="12" s="1"/>
  <c r="N902" i="12"/>
  <c r="P902" i="16" s="1"/>
  <c r="L640" i="12"/>
  <c r="M640" i="12" s="1"/>
  <c r="N639" i="12"/>
  <c r="P639" i="16" s="1"/>
  <c r="L651" i="12"/>
  <c r="M651" i="12" s="1"/>
  <c r="N650" i="12"/>
  <c r="P650" i="16" s="1"/>
  <c r="L327" i="12"/>
  <c r="M327" i="12" s="1"/>
  <c r="N326" i="12"/>
  <c r="P326" i="16" s="1"/>
  <c r="L363" i="12"/>
  <c r="M363" i="12" s="1"/>
  <c r="N362" i="12"/>
  <c r="P362" i="16" s="1"/>
  <c r="L819" i="12"/>
  <c r="M819" i="12" s="1"/>
  <c r="N818" i="12"/>
  <c r="P818" i="16" s="1"/>
  <c r="L580" i="12"/>
  <c r="M580" i="12" s="1"/>
  <c r="N579" i="12"/>
  <c r="P579" i="16" s="1"/>
  <c r="L843" i="12"/>
  <c r="M843" i="12" s="1"/>
  <c r="N842" i="12"/>
  <c r="P842" i="16" s="1"/>
  <c r="L207" i="12"/>
  <c r="M207" i="12" s="1"/>
  <c r="N206" i="12"/>
  <c r="P206" i="16" s="1"/>
  <c r="L507" i="12"/>
  <c r="M507" i="12" s="1"/>
  <c r="N506" i="12"/>
  <c r="P506" i="16" s="1"/>
  <c r="L99" i="12"/>
  <c r="M99" i="12" s="1"/>
  <c r="N98" i="12"/>
  <c r="P98" i="16" s="1"/>
  <c r="L471" i="12"/>
  <c r="M471" i="12" s="1"/>
  <c r="N470" i="12"/>
  <c r="P470" i="16" s="1"/>
  <c r="L724" i="12"/>
  <c r="M724" i="12" s="1"/>
  <c r="N723" i="12"/>
  <c r="P723" i="16" s="1"/>
  <c r="L27" i="12"/>
  <c r="M27" i="12" s="1"/>
  <c r="N26" i="12"/>
  <c r="P26" i="16" s="1"/>
  <c r="L831" i="12"/>
  <c r="M831" i="12" s="1"/>
  <c r="N830" i="12"/>
  <c r="P830" i="16" s="1"/>
  <c r="L255" i="12"/>
  <c r="M255" i="12" s="1"/>
  <c r="N254" i="12"/>
  <c r="P254" i="16" s="1"/>
  <c r="L183" i="12"/>
  <c r="M183" i="12" s="1"/>
  <c r="N182" i="12"/>
  <c r="P182" i="16" s="1"/>
  <c r="L591" i="12"/>
  <c r="M591" i="12" s="1"/>
  <c r="N590" i="12"/>
  <c r="P590" i="16" s="1"/>
  <c r="L447" i="12"/>
  <c r="M447" i="12" s="1"/>
  <c r="N446" i="12"/>
  <c r="P446" i="16" s="1"/>
  <c r="L927" i="12"/>
  <c r="M927" i="12" s="1"/>
  <c r="N926" i="12"/>
  <c r="P926" i="16" s="1"/>
  <c r="L63" i="12"/>
  <c r="M63" i="12" s="1"/>
  <c r="N62" i="12"/>
  <c r="P62" i="16" s="1"/>
  <c r="L147" i="12"/>
  <c r="M147" i="12" s="1"/>
  <c r="N146" i="12"/>
  <c r="P146" i="16" s="1"/>
  <c r="L135" i="12"/>
  <c r="M135" i="12" s="1"/>
  <c r="N134" i="12"/>
  <c r="P134" i="16" s="1"/>
  <c r="L39" i="12"/>
  <c r="M39" i="12" s="1"/>
  <c r="N38" i="12"/>
  <c r="P38" i="16" s="1"/>
  <c r="L16" i="12"/>
  <c r="M16" i="12" s="1"/>
  <c r="N15" i="12"/>
  <c r="P15" i="16" s="1"/>
  <c r="L687" i="12"/>
  <c r="M687" i="12" s="1"/>
  <c r="N686" i="12"/>
  <c r="P686" i="16" s="1"/>
  <c r="L748" i="12"/>
  <c r="M748" i="12" s="1"/>
  <c r="N747" i="12"/>
  <c r="P747" i="16" s="1"/>
  <c r="L267" i="12"/>
  <c r="M267" i="12" s="1"/>
  <c r="N266" i="12"/>
  <c r="P266" i="16" s="1"/>
  <c r="L123" i="12"/>
  <c r="M123" i="12" s="1"/>
  <c r="N122" i="12"/>
  <c r="P122" i="16" s="1"/>
  <c r="L615" i="12"/>
  <c r="M615" i="12" s="1"/>
  <c r="N614" i="12"/>
  <c r="P614" i="16" s="1"/>
  <c r="L531" i="12"/>
  <c r="M531" i="12" s="1"/>
  <c r="N530" i="12"/>
  <c r="P530" i="16" s="1"/>
  <c r="L87" i="12"/>
  <c r="M87" i="12" s="1"/>
  <c r="N86" i="12"/>
  <c r="P86" i="16" s="1"/>
  <c r="L783" i="12"/>
  <c r="M783" i="12" s="1"/>
  <c r="N782" i="12"/>
  <c r="P782" i="16" s="1"/>
  <c r="L675" i="12"/>
  <c r="M675" i="12" s="1"/>
  <c r="N674" i="12"/>
  <c r="P674" i="16" s="1"/>
  <c r="L399" i="12"/>
  <c r="M399" i="12" s="1"/>
  <c r="N398" i="12"/>
  <c r="P398" i="16" s="1"/>
  <c r="P10" i="11"/>
  <c r="O10" i="16" s="1"/>
  <c r="O10" i="11"/>
  <c r="O9" i="11"/>
  <c r="P9" i="11" s="1"/>
  <c r="N11" i="11"/>
  <c r="J13" i="11"/>
  <c r="K13" i="11" s="1"/>
  <c r="M12" i="11"/>
  <c r="I12" i="16" s="1"/>
  <c r="L616" i="12" l="1"/>
  <c r="M616" i="12" s="1"/>
  <c r="N615" i="12"/>
  <c r="P615" i="16" s="1"/>
  <c r="L136" i="12"/>
  <c r="M136" i="12" s="1"/>
  <c r="N135" i="12"/>
  <c r="P135" i="16" s="1"/>
  <c r="L448" i="12"/>
  <c r="M448" i="12" s="1"/>
  <c r="N447" i="12"/>
  <c r="P447" i="16" s="1"/>
  <c r="L568" i="12"/>
  <c r="M568" i="12" s="1"/>
  <c r="N567" i="12"/>
  <c r="P567" i="16" s="1"/>
  <c r="L244" i="12"/>
  <c r="M244" i="12" s="1"/>
  <c r="N243" i="12"/>
  <c r="P243" i="16" s="1"/>
  <c r="L604" i="12"/>
  <c r="M604" i="12" s="1"/>
  <c r="N603" i="12"/>
  <c r="P603" i="16" s="1"/>
  <c r="L940" i="12"/>
  <c r="M940" i="12" s="1"/>
  <c r="N939" i="12"/>
  <c r="P939" i="16" s="1"/>
  <c r="L232" i="12"/>
  <c r="M232" i="12" s="1"/>
  <c r="N231" i="12"/>
  <c r="P231" i="16" s="1"/>
  <c r="L916" i="12"/>
  <c r="M916" i="12" s="1"/>
  <c r="N915" i="12"/>
  <c r="P915" i="16" s="1"/>
  <c r="L628" i="12"/>
  <c r="M628" i="12" s="1"/>
  <c r="N627" i="12"/>
  <c r="P627" i="16" s="1"/>
  <c r="L100" i="12"/>
  <c r="M100" i="12" s="1"/>
  <c r="N99" i="12"/>
  <c r="P99" i="16" s="1"/>
  <c r="L820" i="12"/>
  <c r="M820" i="12" s="1"/>
  <c r="N819" i="12"/>
  <c r="P819" i="16" s="1"/>
  <c r="L796" i="12"/>
  <c r="M796" i="12" s="1"/>
  <c r="N795" i="12"/>
  <c r="P795" i="16" s="1"/>
  <c r="L592" i="12"/>
  <c r="M592" i="12" s="1"/>
  <c r="N591" i="12"/>
  <c r="P591" i="16" s="1"/>
  <c r="L844" i="12"/>
  <c r="M844" i="12" s="1"/>
  <c r="N843" i="12"/>
  <c r="P843" i="16" s="1"/>
  <c r="L652" i="12"/>
  <c r="M652" i="12" s="1"/>
  <c r="N651" i="12"/>
  <c r="P651" i="16" s="1"/>
  <c r="L641" i="12"/>
  <c r="M641" i="12" s="1"/>
  <c r="N640" i="12"/>
  <c r="P640" i="16" s="1"/>
  <c r="L160" i="12"/>
  <c r="M160" i="12" s="1"/>
  <c r="N159" i="12"/>
  <c r="P159" i="16" s="1"/>
  <c r="L496" i="12"/>
  <c r="M496" i="12" s="1"/>
  <c r="N495" i="12"/>
  <c r="P495" i="16" s="1"/>
  <c r="L112" i="12"/>
  <c r="M112" i="12" s="1"/>
  <c r="N111" i="12"/>
  <c r="P111" i="16" s="1"/>
  <c r="L736" i="12"/>
  <c r="M736" i="12" s="1"/>
  <c r="N735" i="12"/>
  <c r="P735" i="16" s="1"/>
  <c r="L77" i="12"/>
  <c r="M77" i="12" s="1"/>
  <c r="N76" i="12"/>
  <c r="P76" i="16" s="1"/>
  <c r="L664" i="12"/>
  <c r="M664" i="12" s="1"/>
  <c r="N663" i="12"/>
  <c r="P663" i="16" s="1"/>
  <c r="L124" i="12"/>
  <c r="M124" i="12" s="1"/>
  <c r="N123" i="12"/>
  <c r="P123" i="16" s="1"/>
  <c r="L40" i="12"/>
  <c r="M40" i="12" s="1"/>
  <c r="N39" i="12"/>
  <c r="P39" i="16" s="1"/>
  <c r="L832" i="12"/>
  <c r="M832" i="12" s="1"/>
  <c r="N831" i="12"/>
  <c r="P831" i="16" s="1"/>
  <c r="L713" i="12"/>
  <c r="M713" i="12" s="1"/>
  <c r="N712" i="12"/>
  <c r="P712" i="16" s="1"/>
  <c r="L28" i="12"/>
  <c r="M28" i="12" s="1"/>
  <c r="N27" i="12"/>
  <c r="P27" i="16" s="1"/>
  <c r="L364" i="12"/>
  <c r="M364" i="12" s="1"/>
  <c r="N363" i="12"/>
  <c r="P363" i="16" s="1"/>
  <c r="L424" i="12"/>
  <c r="M424" i="12" s="1"/>
  <c r="N423" i="12"/>
  <c r="P423" i="16" s="1"/>
  <c r="L461" i="12"/>
  <c r="M461" i="12" s="1"/>
  <c r="N460" i="12"/>
  <c r="P460" i="16" s="1"/>
  <c r="L772" i="12"/>
  <c r="M772" i="12" s="1"/>
  <c r="N771" i="12"/>
  <c r="P771" i="16" s="1"/>
  <c r="L784" i="12"/>
  <c r="M784" i="12" s="1"/>
  <c r="N783" i="12"/>
  <c r="P783" i="16" s="1"/>
  <c r="L17" i="12"/>
  <c r="M17" i="12" s="1"/>
  <c r="N16" i="12"/>
  <c r="P16" i="16" s="1"/>
  <c r="L64" i="12"/>
  <c r="M64" i="12" s="1"/>
  <c r="N63" i="12"/>
  <c r="P63" i="16" s="1"/>
  <c r="L868" i="12"/>
  <c r="M868" i="12" s="1"/>
  <c r="N867" i="12"/>
  <c r="P867" i="16" s="1"/>
  <c r="L352" i="12"/>
  <c r="M352" i="12" s="1"/>
  <c r="N351" i="12"/>
  <c r="P351" i="16" s="1"/>
  <c r="L268" i="12"/>
  <c r="M268" i="12" s="1"/>
  <c r="N267" i="12"/>
  <c r="P267" i="16" s="1"/>
  <c r="L88" i="12"/>
  <c r="M88" i="12" s="1"/>
  <c r="N87" i="12"/>
  <c r="P87" i="16" s="1"/>
  <c r="L184" i="12"/>
  <c r="M184" i="12" s="1"/>
  <c r="N183" i="12"/>
  <c r="P183" i="16" s="1"/>
  <c r="L904" i="12"/>
  <c r="M904" i="12" s="1"/>
  <c r="N903" i="12"/>
  <c r="P903" i="16" s="1"/>
  <c r="L556" i="12"/>
  <c r="M556" i="12" s="1"/>
  <c r="N555" i="12"/>
  <c r="P555" i="16" s="1"/>
  <c r="L316" i="12"/>
  <c r="M316" i="12" s="1"/>
  <c r="N315" i="12"/>
  <c r="P315" i="16" s="1"/>
  <c r="L172" i="12"/>
  <c r="M172" i="12" s="1"/>
  <c r="N171" i="12"/>
  <c r="P171" i="16" s="1"/>
  <c r="L280" i="12"/>
  <c r="M280" i="12" s="1"/>
  <c r="N279" i="12"/>
  <c r="P279" i="16" s="1"/>
  <c r="L292" i="12"/>
  <c r="M292" i="12" s="1"/>
  <c r="N291" i="12"/>
  <c r="P291" i="16" s="1"/>
  <c r="L52" i="12"/>
  <c r="M52" i="12" s="1"/>
  <c r="N51" i="12"/>
  <c r="P51" i="16" s="1"/>
  <c r="L532" i="12"/>
  <c r="M532" i="12" s="1"/>
  <c r="N531" i="12"/>
  <c r="P531" i="16" s="1"/>
  <c r="L148" i="12"/>
  <c r="M148" i="12" s="1"/>
  <c r="N147" i="12"/>
  <c r="P147" i="16" s="1"/>
  <c r="L928" i="12"/>
  <c r="M928" i="12" s="1"/>
  <c r="N927" i="12"/>
  <c r="P927" i="16" s="1"/>
  <c r="L725" i="12"/>
  <c r="M725" i="12" s="1"/>
  <c r="N724" i="12"/>
  <c r="P724" i="16" s="1"/>
  <c r="L508" i="12"/>
  <c r="M508" i="12" s="1"/>
  <c r="N507" i="12"/>
  <c r="P507" i="16" s="1"/>
  <c r="L581" i="12"/>
  <c r="M581" i="12" s="1"/>
  <c r="N580" i="12"/>
  <c r="P580" i="16" s="1"/>
  <c r="L340" i="12"/>
  <c r="M340" i="12" s="1"/>
  <c r="N339" i="12"/>
  <c r="P339" i="16" s="1"/>
  <c r="L220" i="12"/>
  <c r="M220" i="12" s="1"/>
  <c r="N219" i="12"/>
  <c r="P219" i="16" s="1"/>
  <c r="L881" i="12"/>
  <c r="M881" i="12" s="1"/>
  <c r="N880" i="12"/>
  <c r="P880" i="16" s="1"/>
  <c r="L436" i="12"/>
  <c r="M436" i="12" s="1"/>
  <c r="N435" i="12"/>
  <c r="P435" i="16" s="1"/>
  <c r="L808" i="12"/>
  <c r="M808" i="12" s="1"/>
  <c r="N807" i="12"/>
  <c r="P807" i="16" s="1"/>
  <c r="L196" i="12"/>
  <c r="M196" i="12" s="1"/>
  <c r="N195" i="12"/>
  <c r="P195" i="16" s="1"/>
  <c r="L520" i="12"/>
  <c r="M520" i="12" s="1"/>
  <c r="N519" i="12"/>
  <c r="P519" i="16" s="1"/>
  <c r="L749" i="12"/>
  <c r="M749" i="12" s="1"/>
  <c r="N748" i="12"/>
  <c r="P748" i="16" s="1"/>
  <c r="L256" i="12"/>
  <c r="M256" i="12" s="1"/>
  <c r="N255" i="12"/>
  <c r="P255" i="16" s="1"/>
  <c r="L412" i="12"/>
  <c r="M412" i="12" s="1"/>
  <c r="N411" i="12"/>
  <c r="P411" i="16" s="1"/>
  <c r="L544" i="12"/>
  <c r="M544" i="12" s="1"/>
  <c r="N543" i="12"/>
  <c r="P543" i="16" s="1"/>
  <c r="L700" i="12"/>
  <c r="M700" i="12" s="1"/>
  <c r="N699" i="12"/>
  <c r="P699" i="16" s="1"/>
  <c r="L388" i="12"/>
  <c r="M388" i="12" s="1"/>
  <c r="N387" i="12"/>
  <c r="P387" i="16" s="1"/>
  <c r="L400" i="12"/>
  <c r="M400" i="12" s="1"/>
  <c r="N399" i="12"/>
  <c r="P399" i="16" s="1"/>
  <c r="L328" i="12"/>
  <c r="M328" i="12" s="1"/>
  <c r="N327" i="12"/>
  <c r="P327" i="16" s="1"/>
  <c r="L676" i="12"/>
  <c r="M676" i="12" s="1"/>
  <c r="N675" i="12"/>
  <c r="P675" i="16" s="1"/>
  <c r="L688" i="12"/>
  <c r="M688" i="12" s="1"/>
  <c r="N687" i="12"/>
  <c r="P687" i="16" s="1"/>
  <c r="L472" i="12"/>
  <c r="M472" i="12" s="1"/>
  <c r="N471" i="12"/>
  <c r="P471" i="16" s="1"/>
  <c r="L208" i="12"/>
  <c r="M208" i="12" s="1"/>
  <c r="N207" i="12"/>
  <c r="P207" i="16" s="1"/>
  <c r="L484" i="12"/>
  <c r="M484" i="12" s="1"/>
  <c r="N483" i="12"/>
  <c r="P483" i="16" s="1"/>
  <c r="L892" i="12"/>
  <c r="M892" i="12" s="1"/>
  <c r="N891" i="12"/>
  <c r="P891" i="16" s="1"/>
  <c r="L856" i="12"/>
  <c r="M856" i="12" s="1"/>
  <c r="N855" i="12"/>
  <c r="P855" i="16" s="1"/>
  <c r="L376" i="12"/>
  <c r="M376" i="12" s="1"/>
  <c r="N375" i="12"/>
  <c r="P375" i="16" s="1"/>
  <c r="L760" i="12"/>
  <c r="M760" i="12" s="1"/>
  <c r="N759" i="12"/>
  <c r="P759" i="16" s="1"/>
  <c r="L304" i="12"/>
  <c r="M304" i="12" s="1"/>
  <c r="N303" i="12"/>
  <c r="P303" i="16" s="1"/>
  <c r="L952" i="12"/>
  <c r="M952" i="12" s="1"/>
  <c r="N951" i="12"/>
  <c r="P951" i="16" s="1"/>
  <c r="O11" i="11"/>
  <c r="P11" i="11" s="1"/>
  <c r="O11" i="16" s="1"/>
  <c r="N12" i="11"/>
  <c r="J14" i="11"/>
  <c r="K14" i="11" s="1"/>
  <c r="M13" i="11"/>
  <c r="I13" i="16" s="1"/>
  <c r="O9" i="16"/>
  <c r="L389" i="12" l="1"/>
  <c r="M389" i="12" s="1"/>
  <c r="N388" i="12"/>
  <c r="P388" i="16" s="1"/>
  <c r="L750" i="12"/>
  <c r="M750" i="12" s="1"/>
  <c r="N749" i="12"/>
  <c r="P749" i="16" s="1"/>
  <c r="L809" i="12"/>
  <c r="M809" i="12" s="1"/>
  <c r="N808" i="12"/>
  <c r="P808" i="16" s="1"/>
  <c r="L726" i="12"/>
  <c r="M726" i="12" s="1"/>
  <c r="N725" i="12"/>
  <c r="P725" i="16" s="1"/>
  <c r="L533" i="12"/>
  <c r="M533" i="12" s="1"/>
  <c r="N532" i="12"/>
  <c r="P532" i="16" s="1"/>
  <c r="L293" i="12"/>
  <c r="M293" i="12" s="1"/>
  <c r="N292" i="12"/>
  <c r="P292" i="16" s="1"/>
  <c r="L29" i="12"/>
  <c r="M29" i="12" s="1"/>
  <c r="N28" i="12"/>
  <c r="P28" i="16" s="1"/>
  <c r="L497" i="12"/>
  <c r="M497" i="12" s="1"/>
  <c r="N496" i="12"/>
  <c r="P496" i="16" s="1"/>
  <c r="L221" i="12"/>
  <c r="M221" i="12" s="1"/>
  <c r="N220" i="12"/>
  <c r="P220" i="16" s="1"/>
  <c r="L173" i="12"/>
  <c r="M173" i="12" s="1"/>
  <c r="N172" i="12"/>
  <c r="P172" i="16" s="1"/>
  <c r="L665" i="12"/>
  <c r="M665" i="12" s="1"/>
  <c r="N664" i="12"/>
  <c r="P664" i="16" s="1"/>
  <c r="L233" i="12"/>
  <c r="M233" i="12" s="1"/>
  <c r="N232" i="12"/>
  <c r="P232" i="16" s="1"/>
  <c r="L341" i="12"/>
  <c r="M341" i="12" s="1"/>
  <c r="N340" i="12"/>
  <c r="P340" i="16" s="1"/>
  <c r="L317" i="12"/>
  <c r="M317" i="12" s="1"/>
  <c r="N316" i="12"/>
  <c r="P316" i="16" s="1"/>
  <c r="L869" i="12"/>
  <c r="M869" i="12" s="1"/>
  <c r="N868" i="12"/>
  <c r="P868" i="16" s="1"/>
  <c r="L41" i="12"/>
  <c r="M41" i="12" s="1"/>
  <c r="N40" i="12"/>
  <c r="P40" i="16" s="1"/>
  <c r="L78" i="12"/>
  <c r="M78" i="12" s="1"/>
  <c r="N77" i="12"/>
  <c r="P77" i="16" s="1"/>
  <c r="L845" i="12"/>
  <c r="M845" i="12" s="1"/>
  <c r="N844" i="12"/>
  <c r="P844" i="16" s="1"/>
  <c r="L629" i="12"/>
  <c r="M629" i="12" s="1"/>
  <c r="N628" i="12"/>
  <c r="P628" i="16" s="1"/>
  <c r="L941" i="12"/>
  <c r="M941" i="12" s="1"/>
  <c r="N940" i="12"/>
  <c r="P940" i="16" s="1"/>
  <c r="L209" i="12"/>
  <c r="M209" i="12" s="1"/>
  <c r="N208" i="12"/>
  <c r="P208" i="16" s="1"/>
  <c r="L401" i="12"/>
  <c r="M401" i="12" s="1"/>
  <c r="N400" i="12"/>
  <c r="P400" i="16" s="1"/>
  <c r="L797" i="12"/>
  <c r="M797" i="12" s="1"/>
  <c r="N796" i="12"/>
  <c r="P796" i="16" s="1"/>
  <c r="L245" i="12"/>
  <c r="M245" i="12" s="1"/>
  <c r="N244" i="12"/>
  <c r="P244" i="16" s="1"/>
  <c r="L89" i="12"/>
  <c r="M89" i="12" s="1"/>
  <c r="N88" i="12"/>
  <c r="P88" i="16" s="1"/>
  <c r="L677" i="12"/>
  <c r="M677" i="12" s="1"/>
  <c r="N676" i="12"/>
  <c r="P676" i="16" s="1"/>
  <c r="L557" i="12"/>
  <c r="M557" i="12" s="1"/>
  <c r="N556" i="12"/>
  <c r="P556" i="16" s="1"/>
  <c r="L185" i="12"/>
  <c r="M185" i="12" s="1"/>
  <c r="N184" i="12"/>
  <c r="P184" i="16" s="1"/>
  <c r="L269" i="12"/>
  <c r="M269" i="12" s="1"/>
  <c r="N268" i="12"/>
  <c r="P268" i="16" s="1"/>
  <c r="L65" i="12"/>
  <c r="M65" i="12" s="1"/>
  <c r="N64" i="12"/>
  <c r="P64" i="16" s="1"/>
  <c r="L773" i="12"/>
  <c r="M773" i="12" s="1"/>
  <c r="N772" i="12"/>
  <c r="P772" i="16" s="1"/>
  <c r="L714" i="12"/>
  <c r="M714" i="12" s="1"/>
  <c r="N713" i="12"/>
  <c r="P713" i="16" s="1"/>
  <c r="L125" i="12"/>
  <c r="M125" i="12" s="1"/>
  <c r="N124" i="12"/>
  <c r="P124" i="16" s="1"/>
  <c r="L737" i="12"/>
  <c r="M737" i="12" s="1"/>
  <c r="N736" i="12"/>
  <c r="P736" i="16" s="1"/>
  <c r="L161" i="12"/>
  <c r="M161" i="12" s="1"/>
  <c r="N160" i="12"/>
  <c r="P160" i="16" s="1"/>
  <c r="L137" i="12"/>
  <c r="M137" i="12" s="1"/>
  <c r="N136" i="12"/>
  <c r="P136" i="16" s="1"/>
  <c r="L785" i="12"/>
  <c r="M785" i="12" s="1"/>
  <c r="N784" i="12"/>
  <c r="P784" i="16" s="1"/>
  <c r="L425" i="12"/>
  <c r="M425" i="12" s="1"/>
  <c r="N424" i="12"/>
  <c r="P424" i="16" s="1"/>
  <c r="L833" i="12"/>
  <c r="M833" i="12" s="1"/>
  <c r="N832" i="12"/>
  <c r="P832" i="16" s="1"/>
  <c r="L653" i="12"/>
  <c r="M653" i="12" s="1"/>
  <c r="N652" i="12"/>
  <c r="P652" i="16" s="1"/>
  <c r="L101" i="12"/>
  <c r="M101" i="12" s="1"/>
  <c r="N100" i="12"/>
  <c r="P100" i="16" s="1"/>
  <c r="L569" i="12"/>
  <c r="M569" i="12" s="1"/>
  <c r="N568" i="12"/>
  <c r="P568" i="16" s="1"/>
  <c r="L893" i="12"/>
  <c r="M893" i="12" s="1"/>
  <c r="N892" i="12"/>
  <c r="P892" i="16" s="1"/>
  <c r="L545" i="12"/>
  <c r="M545" i="12" s="1"/>
  <c r="N544" i="12"/>
  <c r="P544" i="16" s="1"/>
  <c r="L305" i="12"/>
  <c r="M305" i="12" s="1"/>
  <c r="N304" i="12"/>
  <c r="P304" i="16" s="1"/>
  <c r="L857" i="12"/>
  <c r="M857" i="12" s="1"/>
  <c r="N856" i="12"/>
  <c r="P856" i="16" s="1"/>
  <c r="L689" i="12"/>
  <c r="M689" i="12" s="1"/>
  <c r="N688" i="12"/>
  <c r="P688" i="16" s="1"/>
  <c r="L413" i="12"/>
  <c r="M413" i="12" s="1"/>
  <c r="N412" i="12"/>
  <c r="P412" i="16" s="1"/>
  <c r="L437" i="12"/>
  <c r="M437" i="12" s="1"/>
  <c r="N436" i="12"/>
  <c r="P436" i="16" s="1"/>
  <c r="L329" i="12"/>
  <c r="M329" i="12" s="1"/>
  <c r="N328" i="12"/>
  <c r="P328" i="16" s="1"/>
  <c r="L701" i="12"/>
  <c r="M701" i="12" s="1"/>
  <c r="N700" i="12"/>
  <c r="P700" i="16" s="1"/>
  <c r="L882" i="12"/>
  <c r="M882" i="12" s="1"/>
  <c r="N881" i="12"/>
  <c r="P881" i="16" s="1"/>
  <c r="L281" i="12"/>
  <c r="M281" i="12" s="1"/>
  <c r="N280" i="12"/>
  <c r="P280" i="16" s="1"/>
  <c r="L905" i="12"/>
  <c r="M905" i="12" s="1"/>
  <c r="N904" i="12"/>
  <c r="P904" i="16" s="1"/>
  <c r="L353" i="12"/>
  <c r="M353" i="12" s="1"/>
  <c r="N352" i="12"/>
  <c r="P352" i="16" s="1"/>
  <c r="L18" i="12"/>
  <c r="M18" i="12" s="1"/>
  <c r="N17" i="12"/>
  <c r="P17" i="16" s="1"/>
  <c r="L462" i="12"/>
  <c r="M462" i="12" s="1"/>
  <c r="N461" i="12"/>
  <c r="P461" i="16" s="1"/>
  <c r="L642" i="12"/>
  <c r="M642" i="12" s="1"/>
  <c r="N641" i="12"/>
  <c r="P641" i="16" s="1"/>
  <c r="L821" i="12"/>
  <c r="M821" i="12" s="1"/>
  <c r="N820" i="12"/>
  <c r="P820" i="16" s="1"/>
  <c r="L917" i="12"/>
  <c r="M917" i="12" s="1"/>
  <c r="N916" i="12"/>
  <c r="P916" i="16" s="1"/>
  <c r="L617" i="12"/>
  <c r="M617" i="12" s="1"/>
  <c r="N616" i="12"/>
  <c r="P616" i="16" s="1"/>
  <c r="L953" i="12"/>
  <c r="M953" i="12" s="1"/>
  <c r="N952" i="12"/>
  <c r="P952" i="16" s="1"/>
  <c r="L761" i="12"/>
  <c r="M761" i="12" s="1"/>
  <c r="N760" i="12"/>
  <c r="P760" i="16" s="1"/>
  <c r="L473" i="12"/>
  <c r="M473" i="12" s="1"/>
  <c r="N472" i="12"/>
  <c r="P472" i="16" s="1"/>
  <c r="L521" i="12"/>
  <c r="M521" i="12" s="1"/>
  <c r="N520" i="12"/>
  <c r="P520" i="16" s="1"/>
  <c r="L582" i="12"/>
  <c r="M582" i="12" s="1"/>
  <c r="N581" i="12"/>
  <c r="P581" i="16" s="1"/>
  <c r="L929" i="12"/>
  <c r="M929" i="12" s="1"/>
  <c r="N928" i="12"/>
  <c r="P928" i="16" s="1"/>
  <c r="L377" i="12"/>
  <c r="M377" i="12" s="1"/>
  <c r="N376" i="12"/>
  <c r="P376" i="16" s="1"/>
  <c r="L485" i="12"/>
  <c r="M485" i="12" s="1"/>
  <c r="N484" i="12"/>
  <c r="P484" i="16" s="1"/>
  <c r="L257" i="12"/>
  <c r="M257" i="12" s="1"/>
  <c r="N256" i="12"/>
  <c r="P256" i="16" s="1"/>
  <c r="L197" i="12"/>
  <c r="M197" i="12" s="1"/>
  <c r="N196" i="12"/>
  <c r="P196" i="16" s="1"/>
  <c r="L509" i="12"/>
  <c r="M509" i="12" s="1"/>
  <c r="N508" i="12"/>
  <c r="P508" i="16" s="1"/>
  <c r="L149" i="12"/>
  <c r="M149" i="12" s="1"/>
  <c r="N148" i="12"/>
  <c r="P148" i="16" s="1"/>
  <c r="L53" i="12"/>
  <c r="M53" i="12" s="1"/>
  <c r="N52" i="12"/>
  <c r="P52" i="16" s="1"/>
  <c r="L365" i="12"/>
  <c r="M365" i="12" s="1"/>
  <c r="N364" i="12"/>
  <c r="P364" i="16" s="1"/>
  <c r="L113" i="12"/>
  <c r="M113" i="12" s="1"/>
  <c r="N112" i="12"/>
  <c r="P112" i="16" s="1"/>
  <c r="L593" i="12"/>
  <c r="M593" i="12" s="1"/>
  <c r="N592" i="12"/>
  <c r="P592" i="16" s="1"/>
  <c r="L605" i="12"/>
  <c r="M605" i="12" s="1"/>
  <c r="N604" i="12"/>
  <c r="P604" i="16" s="1"/>
  <c r="L449" i="12"/>
  <c r="M449" i="12" s="1"/>
  <c r="N448" i="12"/>
  <c r="P448" i="16" s="1"/>
  <c r="O12" i="11"/>
  <c r="P12" i="11" s="1"/>
  <c r="O12" i="16" s="1"/>
  <c r="N13" i="11"/>
  <c r="J15" i="11"/>
  <c r="K15" i="11" s="1"/>
  <c r="M14" i="11"/>
  <c r="I14" i="16" s="1"/>
  <c r="L618" i="12" l="1"/>
  <c r="M618" i="12" s="1"/>
  <c r="N617" i="12"/>
  <c r="P617" i="16" s="1"/>
  <c r="L822" i="12"/>
  <c r="M822" i="12" s="1"/>
  <c r="N821" i="12"/>
  <c r="P821" i="16" s="1"/>
  <c r="L19" i="12"/>
  <c r="M19" i="12" s="1"/>
  <c r="N18" i="12"/>
  <c r="P18" i="16" s="1"/>
  <c r="L102" i="12"/>
  <c r="M102" i="12" s="1"/>
  <c r="N101" i="12"/>
  <c r="P101" i="16" s="1"/>
  <c r="L786" i="12"/>
  <c r="M786" i="12" s="1"/>
  <c r="N785" i="12"/>
  <c r="P785" i="16" s="1"/>
  <c r="L738" i="12"/>
  <c r="M738" i="12" s="1"/>
  <c r="N737" i="12"/>
  <c r="P737" i="16" s="1"/>
  <c r="L66" i="12"/>
  <c r="M66" i="12" s="1"/>
  <c r="N65" i="12"/>
  <c r="P65" i="16" s="1"/>
  <c r="L246" i="12"/>
  <c r="M246" i="12" s="1"/>
  <c r="N245" i="12"/>
  <c r="P245" i="16" s="1"/>
  <c r="L402" i="12"/>
  <c r="M402" i="12" s="1"/>
  <c r="N401" i="12"/>
  <c r="P401" i="16" s="1"/>
  <c r="L846" i="12"/>
  <c r="M846" i="12" s="1"/>
  <c r="N845" i="12"/>
  <c r="P845" i="16" s="1"/>
  <c r="L666" i="12"/>
  <c r="M666" i="12" s="1"/>
  <c r="N665" i="12"/>
  <c r="P665" i="16" s="1"/>
  <c r="L222" i="12"/>
  <c r="M222" i="12" s="1"/>
  <c r="N221" i="12"/>
  <c r="P221" i="16" s="1"/>
  <c r="L930" i="12"/>
  <c r="M930" i="12" s="1"/>
  <c r="N929" i="12"/>
  <c r="P929" i="16" s="1"/>
  <c r="L762" i="12"/>
  <c r="M762" i="12" s="1"/>
  <c r="N761" i="12"/>
  <c r="P761" i="16" s="1"/>
  <c r="L294" i="12"/>
  <c r="M294" i="12" s="1"/>
  <c r="N293" i="12"/>
  <c r="P293" i="16" s="1"/>
  <c r="L810" i="12"/>
  <c r="M810" i="12" s="1"/>
  <c r="N809" i="12"/>
  <c r="P809" i="16" s="1"/>
  <c r="L414" i="12"/>
  <c r="M414" i="12" s="1"/>
  <c r="N413" i="12"/>
  <c r="P413" i="16" s="1"/>
  <c r="L546" i="12"/>
  <c r="M546" i="12" s="1"/>
  <c r="N545" i="12"/>
  <c r="P545" i="16" s="1"/>
  <c r="L486" i="12"/>
  <c r="M486" i="12" s="1"/>
  <c r="N485" i="12"/>
  <c r="P485" i="16" s="1"/>
  <c r="L643" i="12"/>
  <c r="M643" i="12" s="1"/>
  <c r="N642" i="12"/>
  <c r="P642" i="16" s="1"/>
  <c r="L354" i="12"/>
  <c r="M354" i="12" s="1"/>
  <c r="N353" i="12"/>
  <c r="P353" i="16" s="1"/>
  <c r="L883" i="12"/>
  <c r="M883" i="12" s="1"/>
  <c r="N882" i="12"/>
  <c r="P882" i="16" s="1"/>
  <c r="L654" i="12"/>
  <c r="M654" i="12" s="1"/>
  <c r="N653" i="12"/>
  <c r="P653" i="16" s="1"/>
  <c r="L126" i="12"/>
  <c r="M126" i="12" s="1"/>
  <c r="N125" i="12"/>
  <c r="P125" i="16" s="1"/>
  <c r="L270" i="12"/>
  <c r="M270" i="12" s="1"/>
  <c r="N269" i="12"/>
  <c r="P269" i="16" s="1"/>
  <c r="L942" i="12"/>
  <c r="M942" i="12" s="1"/>
  <c r="N941" i="12"/>
  <c r="P941" i="16" s="1"/>
  <c r="L79" i="12"/>
  <c r="M79" i="12" s="1"/>
  <c r="N78" i="12"/>
  <c r="P78" i="16" s="1"/>
  <c r="L318" i="12"/>
  <c r="M318" i="12" s="1"/>
  <c r="N317" i="12"/>
  <c r="P317" i="16" s="1"/>
  <c r="L174" i="12"/>
  <c r="M174" i="12" s="1"/>
  <c r="N173" i="12"/>
  <c r="P173" i="16" s="1"/>
  <c r="L474" i="12"/>
  <c r="M474" i="12" s="1"/>
  <c r="N473" i="12"/>
  <c r="P473" i="16" s="1"/>
  <c r="L690" i="12"/>
  <c r="M690" i="12" s="1"/>
  <c r="N689" i="12"/>
  <c r="P689" i="16" s="1"/>
  <c r="L54" i="12"/>
  <c r="M54" i="12" s="1"/>
  <c r="N53" i="12"/>
  <c r="P53" i="16" s="1"/>
  <c r="L198" i="12"/>
  <c r="M198" i="12" s="1"/>
  <c r="N197" i="12"/>
  <c r="P197" i="16" s="1"/>
  <c r="L583" i="12"/>
  <c r="M583" i="12" s="1"/>
  <c r="N582" i="12"/>
  <c r="P582" i="16" s="1"/>
  <c r="L954" i="12"/>
  <c r="M954" i="12" s="1"/>
  <c r="N953" i="12"/>
  <c r="P953" i="16" s="1"/>
  <c r="L858" i="12"/>
  <c r="M858" i="12" s="1"/>
  <c r="N857" i="12"/>
  <c r="P857" i="16" s="1"/>
  <c r="L894" i="12"/>
  <c r="M894" i="12" s="1"/>
  <c r="N893" i="12"/>
  <c r="P893" i="16" s="1"/>
  <c r="L138" i="12"/>
  <c r="M138" i="12" s="1"/>
  <c r="N137" i="12"/>
  <c r="P137" i="16" s="1"/>
  <c r="L678" i="12"/>
  <c r="M678" i="12" s="1"/>
  <c r="N677" i="12"/>
  <c r="P677" i="16" s="1"/>
  <c r="L798" i="12"/>
  <c r="M798" i="12" s="1"/>
  <c r="N797" i="12"/>
  <c r="P797" i="16" s="1"/>
  <c r="L534" i="12"/>
  <c r="M534" i="12" s="1"/>
  <c r="N533" i="12"/>
  <c r="P533" i="16" s="1"/>
  <c r="L751" i="12"/>
  <c r="M751" i="12" s="1"/>
  <c r="N750" i="12"/>
  <c r="P750" i="16" s="1"/>
  <c r="L594" i="12"/>
  <c r="M594" i="12" s="1"/>
  <c r="N593" i="12"/>
  <c r="P593" i="16" s="1"/>
  <c r="L906" i="12"/>
  <c r="M906" i="12" s="1"/>
  <c r="N905" i="12"/>
  <c r="P905" i="16" s="1"/>
  <c r="L702" i="12"/>
  <c r="M702" i="12" s="1"/>
  <c r="N701" i="12"/>
  <c r="P701" i="16" s="1"/>
  <c r="L834" i="12"/>
  <c r="M834" i="12" s="1"/>
  <c r="N833" i="12"/>
  <c r="P833" i="16" s="1"/>
  <c r="L715" i="12"/>
  <c r="M715" i="12" s="1"/>
  <c r="N714" i="12"/>
  <c r="P714" i="16" s="1"/>
  <c r="L186" i="12"/>
  <c r="M186" i="12" s="1"/>
  <c r="N185" i="12"/>
  <c r="P185" i="16" s="1"/>
  <c r="L210" i="12"/>
  <c r="M210" i="12" s="1"/>
  <c r="N209" i="12"/>
  <c r="P209" i="16" s="1"/>
  <c r="L630" i="12"/>
  <c r="M630" i="12" s="1"/>
  <c r="N629" i="12"/>
  <c r="P629" i="16" s="1"/>
  <c r="L42" i="12"/>
  <c r="M42" i="12" s="1"/>
  <c r="N41" i="12"/>
  <c r="P41" i="16" s="1"/>
  <c r="L342" i="12"/>
  <c r="M342" i="12" s="1"/>
  <c r="N341" i="12"/>
  <c r="P341" i="16" s="1"/>
  <c r="L498" i="12"/>
  <c r="M498" i="12" s="1"/>
  <c r="N497" i="12"/>
  <c r="P497" i="16" s="1"/>
  <c r="L510" i="12"/>
  <c r="M510" i="12" s="1"/>
  <c r="N509" i="12"/>
  <c r="P509" i="16" s="1"/>
  <c r="L450" i="12"/>
  <c r="M450" i="12" s="1"/>
  <c r="N449" i="12"/>
  <c r="P449" i="16" s="1"/>
  <c r="L114" i="12"/>
  <c r="M114" i="12" s="1"/>
  <c r="N113" i="12"/>
  <c r="P113" i="16" s="1"/>
  <c r="L378" i="12"/>
  <c r="M378" i="12" s="1"/>
  <c r="N377" i="12"/>
  <c r="P377" i="16" s="1"/>
  <c r="L150" i="12"/>
  <c r="M150" i="12" s="1"/>
  <c r="N149" i="12"/>
  <c r="P149" i="16" s="1"/>
  <c r="L258" i="12"/>
  <c r="M258" i="12" s="1"/>
  <c r="N257" i="12"/>
  <c r="P257" i="16" s="1"/>
  <c r="L522" i="12"/>
  <c r="M522" i="12" s="1"/>
  <c r="N521" i="12"/>
  <c r="P521" i="16" s="1"/>
  <c r="L438" i="12"/>
  <c r="M438" i="12" s="1"/>
  <c r="N437" i="12"/>
  <c r="P437" i="16" s="1"/>
  <c r="L306" i="12"/>
  <c r="M306" i="12" s="1"/>
  <c r="N305" i="12"/>
  <c r="P305" i="16" s="1"/>
  <c r="L90" i="12"/>
  <c r="M90" i="12" s="1"/>
  <c r="N89" i="12"/>
  <c r="P89" i="16" s="1"/>
  <c r="L727" i="12"/>
  <c r="M727" i="12" s="1"/>
  <c r="N726" i="12"/>
  <c r="P726" i="16" s="1"/>
  <c r="L606" i="12"/>
  <c r="M606" i="12" s="1"/>
  <c r="N605" i="12"/>
  <c r="P605" i="16" s="1"/>
  <c r="L366" i="12"/>
  <c r="M366" i="12" s="1"/>
  <c r="N365" i="12"/>
  <c r="P365" i="16" s="1"/>
  <c r="L918" i="12"/>
  <c r="M918" i="12" s="1"/>
  <c r="N917" i="12"/>
  <c r="P917" i="16" s="1"/>
  <c r="L463" i="12"/>
  <c r="M463" i="12" s="1"/>
  <c r="N462" i="12"/>
  <c r="P462" i="16" s="1"/>
  <c r="L282" i="12"/>
  <c r="M282" i="12" s="1"/>
  <c r="N281" i="12"/>
  <c r="P281" i="16" s="1"/>
  <c r="L330" i="12"/>
  <c r="M330" i="12" s="1"/>
  <c r="N329" i="12"/>
  <c r="P329" i="16" s="1"/>
  <c r="L570" i="12"/>
  <c r="M570" i="12" s="1"/>
  <c r="N569" i="12"/>
  <c r="P569" i="16" s="1"/>
  <c r="L426" i="12"/>
  <c r="M426" i="12" s="1"/>
  <c r="N425" i="12"/>
  <c r="P425" i="16" s="1"/>
  <c r="L162" i="12"/>
  <c r="M162" i="12" s="1"/>
  <c r="N161" i="12"/>
  <c r="P161" i="16" s="1"/>
  <c r="L774" i="12"/>
  <c r="M774" i="12" s="1"/>
  <c r="N773" i="12"/>
  <c r="P773" i="16" s="1"/>
  <c r="L558" i="12"/>
  <c r="M558" i="12" s="1"/>
  <c r="N557" i="12"/>
  <c r="P557" i="16" s="1"/>
  <c r="L870" i="12"/>
  <c r="M870" i="12" s="1"/>
  <c r="N869" i="12"/>
  <c r="P869" i="16" s="1"/>
  <c r="L234" i="12"/>
  <c r="M234" i="12" s="1"/>
  <c r="N233" i="12"/>
  <c r="P233" i="16" s="1"/>
  <c r="L30" i="12"/>
  <c r="M30" i="12" s="1"/>
  <c r="N29" i="12"/>
  <c r="P29" i="16" s="1"/>
  <c r="L390" i="12"/>
  <c r="M390" i="12" s="1"/>
  <c r="N389" i="12"/>
  <c r="P389" i="16" s="1"/>
  <c r="P13" i="11"/>
  <c r="O13" i="16" s="1"/>
  <c r="O13" i="11"/>
  <c r="N14" i="11"/>
  <c r="J16" i="11"/>
  <c r="K16" i="11" s="1"/>
  <c r="M15" i="11"/>
  <c r="I15" i="16" s="1"/>
  <c r="L91" i="12" l="1"/>
  <c r="M91" i="12" s="1"/>
  <c r="N90" i="12"/>
  <c r="P90" i="16" s="1"/>
  <c r="L20" i="12"/>
  <c r="M20" i="12" s="1"/>
  <c r="N20" i="12" s="1"/>
  <c r="P20" i="16" s="1"/>
  <c r="N19" i="12"/>
  <c r="P19" i="16" s="1"/>
  <c r="L55" i="12"/>
  <c r="M55" i="12" s="1"/>
  <c r="N54" i="12"/>
  <c r="P54" i="16" s="1"/>
  <c r="L391" i="12"/>
  <c r="M391" i="12" s="1"/>
  <c r="N390" i="12"/>
  <c r="P390" i="16" s="1"/>
  <c r="L607" i="12"/>
  <c r="M607" i="12" s="1"/>
  <c r="N606" i="12"/>
  <c r="P606" i="16" s="1"/>
  <c r="L307" i="12"/>
  <c r="M307" i="12" s="1"/>
  <c r="N306" i="12"/>
  <c r="P306" i="16" s="1"/>
  <c r="L151" i="12"/>
  <c r="M151" i="12" s="1"/>
  <c r="N150" i="12"/>
  <c r="P150" i="16" s="1"/>
  <c r="L451" i="12"/>
  <c r="M451" i="12" s="1"/>
  <c r="N450" i="12"/>
  <c r="P450" i="16" s="1"/>
  <c r="L187" i="12"/>
  <c r="M187" i="12" s="1"/>
  <c r="N186" i="12"/>
  <c r="P186" i="16" s="1"/>
  <c r="L703" i="12"/>
  <c r="M703" i="12" s="1"/>
  <c r="N702" i="12"/>
  <c r="P702" i="16" s="1"/>
  <c r="L955" i="12"/>
  <c r="M955" i="12" s="1"/>
  <c r="N954" i="12"/>
  <c r="P954" i="16" s="1"/>
  <c r="L559" i="12"/>
  <c r="M559" i="12" s="1"/>
  <c r="N558" i="12"/>
  <c r="P558" i="16" s="1"/>
  <c r="L571" i="12"/>
  <c r="M571" i="12" s="1"/>
  <c r="N570" i="12"/>
  <c r="P570" i="16" s="1"/>
  <c r="L919" i="12"/>
  <c r="M919" i="12" s="1"/>
  <c r="N918" i="12"/>
  <c r="P918" i="16" s="1"/>
  <c r="L43" i="12"/>
  <c r="M43" i="12" s="1"/>
  <c r="N42" i="12"/>
  <c r="P42" i="16" s="1"/>
  <c r="L535" i="12"/>
  <c r="M535" i="12" s="1"/>
  <c r="N534" i="12"/>
  <c r="P534" i="16" s="1"/>
  <c r="L319" i="12"/>
  <c r="M319" i="12" s="1"/>
  <c r="N318" i="12"/>
  <c r="P318" i="16" s="1"/>
  <c r="L127" i="12"/>
  <c r="M127" i="12" s="1"/>
  <c r="N126" i="12"/>
  <c r="P126" i="16" s="1"/>
  <c r="L355" i="12"/>
  <c r="M355" i="12" s="1"/>
  <c r="N354" i="12"/>
  <c r="P354" i="16" s="1"/>
  <c r="L295" i="12"/>
  <c r="M295" i="12" s="1"/>
  <c r="N294" i="12"/>
  <c r="P294" i="16" s="1"/>
  <c r="L739" i="12"/>
  <c r="M739" i="12" s="1"/>
  <c r="N738" i="12"/>
  <c r="P738" i="16" s="1"/>
  <c r="L728" i="12"/>
  <c r="M728" i="12" s="1"/>
  <c r="N728" i="12" s="1"/>
  <c r="P728" i="16" s="1"/>
  <c r="N727" i="12"/>
  <c r="P727" i="16" s="1"/>
  <c r="L439" i="12"/>
  <c r="M439" i="12" s="1"/>
  <c r="N438" i="12"/>
  <c r="P438" i="16" s="1"/>
  <c r="L379" i="12"/>
  <c r="M379" i="12" s="1"/>
  <c r="N378" i="12"/>
  <c r="P378" i="16" s="1"/>
  <c r="L511" i="12"/>
  <c r="M511" i="12" s="1"/>
  <c r="N510" i="12"/>
  <c r="P510" i="16" s="1"/>
  <c r="L716" i="12"/>
  <c r="M716" i="12" s="1"/>
  <c r="N716" i="12" s="1"/>
  <c r="P716" i="16" s="1"/>
  <c r="N715" i="12"/>
  <c r="P715" i="16" s="1"/>
  <c r="L907" i="12"/>
  <c r="M907" i="12" s="1"/>
  <c r="N906" i="12"/>
  <c r="P906" i="16" s="1"/>
  <c r="L584" i="12"/>
  <c r="M584" i="12" s="1"/>
  <c r="N584" i="12" s="1"/>
  <c r="P584" i="16" s="1"/>
  <c r="N583" i="12"/>
  <c r="P583" i="16" s="1"/>
  <c r="L691" i="12"/>
  <c r="M691" i="12" s="1"/>
  <c r="N690" i="12"/>
  <c r="P690" i="16" s="1"/>
  <c r="L403" i="12"/>
  <c r="M403" i="12" s="1"/>
  <c r="N402" i="12"/>
  <c r="P402" i="16" s="1"/>
  <c r="L823" i="12"/>
  <c r="M823" i="12" s="1"/>
  <c r="N822" i="12"/>
  <c r="P822" i="16" s="1"/>
  <c r="L631" i="12"/>
  <c r="M631" i="12" s="1"/>
  <c r="N630" i="12"/>
  <c r="P630" i="16" s="1"/>
  <c r="L787" i="12"/>
  <c r="M787" i="12" s="1"/>
  <c r="N786" i="12"/>
  <c r="P786" i="16" s="1"/>
  <c r="L283" i="12"/>
  <c r="M283" i="12" s="1"/>
  <c r="N282" i="12"/>
  <c r="P282" i="16" s="1"/>
  <c r="L31" i="12"/>
  <c r="M31" i="12" s="1"/>
  <c r="N30" i="12"/>
  <c r="P30" i="16" s="1"/>
  <c r="L775" i="12"/>
  <c r="M775" i="12" s="1"/>
  <c r="N774" i="12"/>
  <c r="P774" i="16" s="1"/>
  <c r="L331" i="12"/>
  <c r="M331" i="12" s="1"/>
  <c r="N330" i="12"/>
  <c r="P330" i="16" s="1"/>
  <c r="L799" i="12"/>
  <c r="M799" i="12" s="1"/>
  <c r="N798" i="12"/>
  <c r="P798" i="16" s="1"/>
  <c r="L895" i="12"/>
  <c r="M895" i="12" s="1"/>
  <c r="N894" i="12"/>
  <c r="P894" i="16" s="1"/>
  <c r="L80" i="12"/>
  <c r="M80" i="12" s="1"/>
  <c r="N80" i="12" s="1"/>
  <c r="P80" i="16" s="1"/>
  <c r="N79" i="12"/>
  <c r="P79" i="16" s="1"/>
  <c r="L644" i="12"/>
  <c r="M644" i="12" s="1"/>
  <c r="N644" i="12" s="1"/>
  <c r="P644" i="16" s="1"/>
  <c r="N643" i="12"/>
  <c r="P643" i="16" s="1"/>
  <c r="L547" i="12"/>
  <c r="M547" i="12" s="1"/>
  <c r="N546" i="12"/>
  <c r="P546" i="16" s="1"/>
  <c r="L223" i="12"/>
  <c r="M223" i="12" s="1"/>
  <c r="N222" i="12"/>
  <c r="P222" i="16" s="1"/>
  <c r="L235" i="12"/>
  <c r="M235" i="12" s="1"/>
  <c r="N234" i="12"/>
  <c r="P234" i="16" s="1"/>
  <c r="L523" i="12"/>
  <c r="M523" i="12" s="1"/>
  <c r="N522" i="12"/>
  <c r="P522" i="16" s="1"/>
  <c r="L499" i="12"/>
  <c r="M499" i="12" s="1"/>
  <c r="N498" i="12"/>
  <c r="P498" i="16" s="1"/>
  <c r="L835" i="12"/>
  <c r="M835" i="12" s="1"/>
  <c r="N834" i="12"/>
  <c r="P834" i="16" s="1"/>
  <c r="L199" i="12"/>
  <c r="M199" i="12" s="1"/>
  <c r="N198" i="12"/>
  <c r="P198" i="16" s="1"/>
  <c r="L475" i="12"/>
  <c r="M475" i="12" s="1"/>
  <c r="N474" i="12"/>
  <c r="P474" i="16" s="1"/>
  <c r="L619" i="12"/>
  <c r="M619" i="12" s="1"/>
  <c r="N618" i="12"/>
  <c r="P618" i="16" s="1"/>
  <c r="L211" i="12"/>
  <c r="M211" i="12" s="1"/>
  <c r="N210" i="12"/>
  <c r="P210" i="16" s="1"/>
  <c r="L595" i="12"/>
  <c r="M595" i="12" s="1"/>
  <c r="N594" i="12"/>
  <c r="P594" i="16" s="1"/>
  <c r="L679" i="12"/>
  <c r="M679" i="12" s="1"/>
  <c r="N678" i="12"/>
  <c r="P678" i="16" s="1"/>
  <c r="L859" i="12"/>
  <c r="M859" i="12" s="1"/>
  <c r="N858" i="12"/>
  <c r="P858" i="16" s="1"/>
  <c r="L943" i="12"/>
  <c r="M943" i="12" s="1"/>
  <c r="N942" i="12"/>
  <c r="P942" i="16" s="1"/>
  <c r="L655" i="12"/>
  <c r="M655" i="12" s="1"/>
  <c r="N654" i="12"/>
  <c r="P654" i="16" s="1"/>
  <c r="L487" i="12"/>
  <c r="M487" i="12" s="1"/>
  <c r="N486" i="12"/>
  <c r="P486" i="16" s="1"/>
  <c r="L415" i="12"/>
  <c r="M415" i="12" s="1"/>
  <c r="N414" i="12"/>
  <c r="P414" i="16" s="1"/>
  <c r="L763" i="12"/>
  <c r="M763" i="12" s="1"/>
  <c r="N762" i="12"/>
  <c r="P762" i="16" s="1"/>
  <c r="L667" i="12"/>
  <c r="M667" i="12" s="1"/>
  <c r="N666" i="12"/>
  <c r="P666" i="16" s="1"/>
  <c r="L247" i="12"/>
  <c r="M247" i="12" s="1"/>
  <c r="N246" i="12"/>
  <c r="P246" i="16" s="1"/>
  <c r="L103" i="12"/>
  <c r="M103" i="12" s="1"/>
  <c r="N102" i="12"/>
  <c r="P102" i="16" s="1"/>
  <c r="L163" i="12"/>
  <c r="M163" i="12" s="1"/>
  <c r="N162" i="12"/>
  <c r="P162" i="16" s="1"/>
  <c r="L871" i="12"/>
  <c r="M871" i="12" s="1"/>
  <c r="N870" i="12"/>
  <c r="P870" i="16" s="1"/>
  <c r="L367" i="12"/>
  <c r="M367" i="12" s="1"/>
  <c r="N366" i="12"/>
  <c r="P366" i="16" s="1"/>
  <c r="L259" i="12"/>
  <c r="M259" i="12" s="1"/>
  <c r="N258" i="12"/>
  <c r="P258" i="16" s="1"/>
  <c r="L115" i="12"/>
  <c r="M115" i="12" s="1"/>
  <c r="N114" i="12"/>
  <c r="P114" i="16" s="1"/>
  <c r="L427" i="12"/>
  <c r="M427" i="12" s="1"/>
  <c r="N426" i="12"/>
  <c r="P426" i="16" s="1"/>
  <c r="L464" i="12"/>
  <c r="M464" i="12" s="1"/>
  <c r="N464" i="12" s="1"/>
  <c r="P464" i="16" s="1"/>
  <c r="N463" i="12"/>
  <c r="P463" i="16" s="1"/>
  <c r="L343" i="12"/>
  <c r="M343" i="12" s="1"/>
  <c r="N342" i="12"/>
  <c r="P342" i="16" s="1"/>
  <c r="L752" i="12"/>
  <c r="M752" i="12" s="1"/>
  <c r="N752" i="12" s="1"/>
  <c r="P752" i="16" s="1"/>
  <c r="N751" i="12"/>
  <c r="P751" i="16" s="1"/>
  <c r="L139" i="12"/>
  <c r="M139" i="12" s="1"/>
  <c r="N138" i="12"/>
  <c r="P138" i="16" s="1"/>
  <c r="L175" i="12"/>
  <c r="M175" i="12" s="1"/>
  <c r="N174" i="12"/>
  <c r="P174" i="16" s="1"/>
  <c r="L271" i="12"/>
  <c r="M271" i="12" s="1"/>
  <c r="N270" i="12"/>
  <c r="P270" i="16" s="1"/>
  <c r="L884" i="12"/>
  <c r="M884" i="12" s="1"/>
  <c r="N884" i="12" s="1"/>
  <c r="P884" i="16" s="1"/>
  <c r="N883" i="12"/>
  <c r="P883" i="16" s="1"/>
  <c r="L811" i="12"/>
  <c r="M811" i="12" s="1"/>
  <c r="N810" i="12"/>
  <c r="P810" i="16" s="1"/>
  <c r="L931" i="12"/>
  <c r="M931" i="12" s="1"/>
  <c r="N930" i="12"/>
  <c r="P930" i="16" s="1"/>
  <c r="L847" i="12"/>
  <c r="M847" i="12" s="1"/>
  <c r="N846" i="12"/>
  <c r="P846" i="16" s="1"/>
  <c r="L67" i="12"/>
  <c r="M67" i="12" s="1"/>
  <c r="N66" i="12"/>
  <c r="P66" i="16" s="1"/>
  <c r="P14" i="11"/>
  <c r="O14" i="16" s="1"/>
  <c r="O14" i="11"/>
  <c r="N15" i="11"/>
  <c r="J17" i="11"/>
  <c r="K17" i="11" s="1"/>
  <c r="M16" i="11"/>
  <c r="I16" i="16" s="1"/>
  <c r="L176" i="12" l="1"/>
  <c r="M176" i="12" s="1"/>
  <c r="N176" i="12" s="1"/>
  <c r="P176" i="16" s="1"/>
  <c r="N175" i="12"/>
  <c r="P175" i="16" s="1"/>
  <c r="L368" i="12"/>
  <c r="M368" i="12" s="1"/>
  <c r="N368" i="12" s="1"/>
  <c r="P368" i="16" s="1"/>
  <c r="N367" i="12"/>
  <c r="P367" i="16" s="1"/>
  <c r="L812" i="12"/>
  <c r="M812" i="12" s="1"/>
  <c r="N812" i="12" s="1"/>
  <c r="P812" i="16" s="1"/>
  <c r="N811" i="12"/>
  <c r="P811" i="16" s="1"/>
  <c r="L428" i="12"/>
  <c r="M428" i="12" s="1"/>
  <c r="N428" i="12" s="1"/>
  <c r="P428" i="16" s="1"/>
  <c r="N427" i="12"/>
  <c r="P427" i="16" s="1"/>
  <c r="L872" i="12"/>
  <c r="M872" i="12" s="1"/>
  <c r="N872" i="12" s="1"/>
  <c r="P872" i="16" s="1"/>
  <c r="N871" i="12"/>
  <c r="P871" i="16" s="1"/>
  <c r="L668" i="12"/>
  <c r="M668" i="12" s="1"/>
  <c r="N668" i="12" s="1"/>
  <c r="P668" i="16" s="1"/>
  <c r="N667" i="12"/>
  <c r="P667" i="16" s="1"/>
  <c r="L656" i="12"/>
  <c r="M656" i="12" s="1"/>
  <c r="N656" i="12" s="1"/>
  <c r="P656" i="16" s="1"/>
  <c r="N655" i="12"/>
  <c r="P655" i="16" s="1"/>
  <c r="L596" i="12"/>
  <c r="M596" i="12" s="1"/>
  <c r="N596" i="12" s="1"/>
  <c r="P596" i="16" s="1"/>
  <c r="N595" i="12"/>
  <c r="P595" i="16" s="1"/>
  <c r="L200" i="12"/>
  <c r="M200" i="12" s="1"/>
  <c r="N200" i="12" s="1"/>
  <c r="P200" i="16" s="1"/>
  <c r="N199" i="12"/>
  <c r="P199" i="16" s="1"/>
  <c r="L236" i="12"/>
  <c r="M236" i="12" s="1"/>
  <c r="N236" i="12" s="1"/>
  <c r="P236" i="16" s="1"/>
  <c r="N235" i="12"/>
  <c r="P235" i="16" s="1"/>
  <c r="L776" i="12"/>
  <c r="M776" i="12" s="1"/>
  <c r="N776" i="12" s="1"/>
  <c r="P776" i="16" s="1"/>
  <c r="N775" i="12"/>
  <c r="P775" i="16" s="1"/>
  <c r="L632" i="12"/>
  <c r="M632" i="12" s="1"/>
  <c r="N632" i="12" s="1"/>
  <c r="P632" i="16" s="1"/>
  <c r="N631" i="12"/>
  <c r="P631" i="16" s="1"/>
  <c r="L380" i="12"/>
  <c r="M380" i="12" s="1"/>
  <c r="N380" i="12" s="1"/>
  <c r="P380" i="16" s="1"/>
  <c r="N379" i="12"/>
  <c r="P379" i="16" s="1"/>
  <c r="L296" i="12"/>
  <c r="M296" i="12" s="1"/>
  <c r="N296" i="12" s="1"/>
  <c r="P296" i="16" s="1"/>
  <c r="N295" i="12"/>
  <c r="P295" i="16" s="1"/>
  <c r="L536" i="12"/>
  <c r="M536" i="12" s="1"/>
  <c r="N536" i="12" s="1"/>
  <c r="P536" i="16" s="1"/>
  <c r="N535" i="12"/>
  <c r="P535" i="16" s="1"/>
  <c r="L560" i="12"/>
  <c r="M560" i="12" s="1"/>
  <c r="N560" i="12" s="1"/>
  <c r="P560" i="16" s="1"/>
  <c r="N559" i="12"/>
  <c r="P559" i="16" s="1"/>
  <c r="L452" i="12"/>
  <c r="M452" i="12" s="1"/>
  <c r="N452" i="12" s="1"/>
  <c r="P452" i="16" s="1"/>
  <c r="N451" i="12"/>
  <c r="P451" i="16" s="1"/>
  <c r="L392" i="12"/>
  <c r="M392" i="12" s="1"/>
  <c r="N392" i="12" s="1"/>
  <c r="P392" i="16" s="1"/>
  <c r="N391" i="12"/>
  <c r="P391" i="16" s="1"/>
  <c r="L68" i="12"/>
  <c r="M68" i="12" s="1"/>
  <c r="N68" i="12" s="1"/>
  <c r="P68" i="16" s="1"/>
  <c r="N67" i="12"/>
  <c r="P67" i="16" s="1"/>
  <c r="L764" i="12"/>
  <c r="M764" i="12" s="1"/>
  <c r="N764" i="12" s="1"/>
  <c r="P764" i="16" s="1"/>
  <c r="N763" i="12"/>
  <c r="P763" i="16" s="1"/>
  <c r="L944" i="12"/>
  <c r="M944" i="12" s="1"/>
  <c r="N944" i="12" s="1"/>
  <c r="P944" i="16" s="1"/>
  <c r="N943" i="12"/>
  <c r="P943" i="16" s="1"/>
  <c r="L212" i="12"/>
  <c r="M212" i="12" s="1"/>
  <c r="N212" i="12" s="1"/>
  <c r="P212" i="16" s="1"/>
  <c r="N211" i="12"/>
  <c r="P211" i="16" s="1"/>
  <c r="L836" i="12"/>
  <c r="M836" i="12" s="1"/>
  <c r="N836" i="12" s="1"/>
  <c r="P836" i="16" s="1"/>
  <c r="N835" i="12"/>
  <c r="P835" i="16" s="1"/>
  <c r="L224" i="12"/>
  <c r="M224" i="12" s="1"/>
  <c r="N224" i="12" s="1"/>
  <c r="P224" i="16" s="1"/>
  <c r="N223" i="12"/>
  <c r="P223" i="16" s="1"/>
  <c r="L896" i="12"/>
  <c r="M896" i="12" s="1"/>
  <c r="N896" i="12" s="1"/>
  <c r="P896" i="16" s="1"/>
  <c r="N895" i="12"/>
  <c r="P895" i="16" s="1"/>
  <c r="L32" i="12"/>
  <c r="M32" i="12" s="1"/>
  <c r="N32" i="12" s="1"/>
  <c r="P32" i="16" s="1"/>
  <c r="N31" i="12"/>
  <c r="P31" i="16" s="1"/>
  <c r="L824" i="12"/>
  <c r="M824" i="12" s="1"/>
  <c r="N824" i="12" s="1"/>
  <c r="P824" i="16" s="1"/>
  <c r="N823" i="12"/>
  <c r="P823" i="16" s="1"/>
  <c r="L908" i="12"/>
  <c r="M908" i="12" s="1"/>
  <c r="N908" i="12" s="1"/>
  <c r="P908" i="16" s="1"/>
  <c r="N907" i="12"/>
  <c r="P907" i="16" s="1"/>
  <c r="L440" i="12"/>
  <c r="M440" i="12" s="1"/>
  <c r="N440" i="12" s="1"/>
  <c r="P440" i="16" s="1"/>
  <c r="N439" i="12"/>
  <c r="P439" i="16" s="1"/>
  <c r="L356" i="12"/>
  <c r="M356" i="12" s="1"/>
  <c r="N356" i="12" s="1"/>
  <c r="P356" i="16" s="1"/>
  <c r="N355" i="12"/>
  <c r="P355" i="16" s="1"/>
  <c r="L44" i="12"/>
  <c r="M44" i="12" s="1"/>
  <c r="N44" i="12" s="1"/>
  <c r="P44" i="16" s="1"/>
  <c r="N43" i="12"/>
  <c r="P43" i="16" s="1"/>
  <c r="L956" i="12"/>
  <c r="M956" i="12" s="1"/>
  <c r="N956" i="12" s="1"/>
  <c r="P956" i="16" s="1"/>
  <c r="N955" i="12"/>
  <c r="P955" i="16" s="1"/>
  <c r="L152" i="12"/>
  <c r="M152" i="12" s="1"/>
  <c r="N152" i="12" s="1"/>
  <c r="P152" i="16" s="1"/>
  <c r="N151" i="12"/>
  <c r="P151" i="16" s="1"/>
  <c r="L56" i="12"/>
  <c r="M56" i="12" s="1"/>
  <c r="N56" i="12" s="1"/>
  <c r="P56" i="16" s="1"/>
  <c r="N55" i="12"/>
  <c r="P55" i="16" s="1"/>
  <c r="L116" i="12"/>
  <c r="M116" i="12" s="1"/>
  <c r="N116" i="12" s="1"/>
  <c r="P116" i="16" s="1"/>
  <c r="N115" i="12"/>
  <c r="P115" i="16" s="1"/>
  <c r="L164" i="12"/>
  <c r="M164" i="12" s="1"/>
  <c r="N164" i="12" s="1"/>
  <c r="P164" i="16" s="1"/>
  <c r="N163" i="12"/>
  <c r="P163" i="16" s="1"/>
  <c r="L848" i="12"/>
  <c r="M848" i="12" s="1"/>
  <c r="N848" i="12" s="1"/>
  <c r="P848" i="16" s="1"/>
  <c r="N847" i="12"/>
  <c r="P847" i="16" s="1"/>
  <c r="L272" i="12"/>
  <c r="M272" i="12" s="1"/>
  <c r="N272" i="12" s="1"/>
  <c r="P272" i="16" s="1"/>
  <c r="N271" i="12"/>
  <c r="P271" i="16" s="1"/>
  <c r="L344" i="12"/>
  <c r="M344" i="12" s="1"/>
  <c r="N344" i="12" s="1"/>
  <c r="P344" i="16" s="1"/>
  <c r="N343" i="12"/>
  <c r="P343" i="16" s="1"/>
  <c r="L260" i="12"/>
  <c r="M260" i="12" s="1"/>
  <c r="N260" i="12" s="1"/>
  <c r="P260" i="16" s="1"/>
  <c r="N259" i="12"/>
  <c r="P259" i="16" s="1"/>
  <c r="L104" i="12"/>
  <c r="M104" i="12" s="1"/>
  <c r="N104" i="12" s="1"/>
  <c r="P104" i="16" s="1"/>
  <c r="N103" i="12"/>
  <c r="P103" i="16" s="1"/>
  <c r="L416" i="12"/>
  <c r="M416" i="12" s="1"/>
  <c r="N416" i="12" s="1"/>
  <c r="P416" i="16" s="1"/>
  <c r="N415" i="12"/>
  <c r="P415" i="16" s="1"/>
  <c r="L860" i="12"/>
  <c r="M860" i="12" s="1"/>
  <c r="N860" i="12" s="1"/>
  <c r="P860" i="16" s="1"/>
  <c r="N859" i="12"/>
  <c r="P859" i="16" s="1"/>
  <c r="L620" i="12"/>
  <c r="M620" i="12" s="1"/>
  <c r="N620" i="12" s="1"/>
  <c r="P620" i="16" s="1"/>
  <c r="N619" i="12"/>
  <c r="P619" i="16" s="1"/>
  <c r="L500" i="12"/>
  <c r="M500" i="12" s="1"/>
  <c r="N500" i="12" s="1"/>
  <c r="P500" i="16" s="1"/>
  <c r="N499" i="12"/>
  <c r="P499" i="16" s="1"/>
  <c r="L548" i="12"/>
  <c r="M548" i="12" s="1"/>
  <c r="N548" i="12" s="1"/>
  <c r="P548" i="16" s="1"/>
  <c r="N547" i="12"/>
  <c r="P547" i="16" s="1"/>
  <c r="L800" i="12"/>
  <c r="M800" i="12" s="1"/>
  <c r="N800" i="12" s="1"/>
  <c r="P800" i="16" s="1"/>
  <c r="N799" i="12"/>
  <c r="P799" i="16" s="1"/>
  <c r="L284" i="12"/>
  <c r="M284" i="12" s="1"/>
  <c r="N284" i="12" s="1"/>
  <c r="P284" i="16" s="1"/>
  <c r="N283" i="12"/>
  <c r="P283" i="16" s="1"/>
  <c r="L404" i="12"/>
  <c r="M404" i="12" s="1"/>
  <c r="N404" i="12" s="1"/>
  <c r="P404" i="16" s="1"/>
  <c r="N403" i="12"/>
  <c r="P403" i="16" s="1"/>
  <c r="L128" i="12"/>
  <c r="M128" i="12" s="1"/>
  <c r="N128" i="12" s="1"/>
  <c r="P128" i="16" s="1"/>
  <c r="N127" i="12"/>
  <c r="P127" i="16" s="1"/>
  <c r="L920" i="12"/>
  <c r="M920" i="12" s="1"/>
  <c r="N920" i="12" s="1"/>
  <c r="P920" i="16" s="1"/>
  <c r="N919" i="12"/>
  <c r="P919" i="16" s="1"/>
  <c r="L704" i="12"/>
  <c r="M704" i="12" s="1"/>
  <c r="N704" i="12" s="1"/>
  <c r="P704" i="16" s="1"/>
  <c r="N703" i="12"/>
  <c r="P703" i="16" s="1"/>
  <c r="L308" i="12"/>
  <c r="M308" i="12" s="1"/>
  <c r="N308" i="12" s="1"/>
  <c r="P308" i="16" s="1"/>
  <c r="N307" i="12"/>
  <c r="P307" i="16" s="1"/>
  <c r="L248" i="12"/>
  <c r="M248" i="12" s="1"/>
  <c r="N248" i="12" s="1"/>
  <c r="P248" i="16" s="1"/>
  <c r="N247" i="12"/>
  <c r="P247" i="16" s="1"/>
  <c r="L488" i="12"/>
  <c r="M488" i="12" s="1"/>
  <c r="N488" i="12" s="1"/>
  <c r="P488" i="16" s="1"/>
  <c r="N487" i="12"/>
  <c r="P487" i="16" s="1"/>
  <c r="L680" i="12"/>
  <c r="M680" i="12" s="1"/>
  <c r="N680" i="12" s="1"/>
  <c r="P680" i="16" s="1"/>
  <c r="N679" i="12"/>
  <c r="P679" i="16" s="1"/>
  <c r="L476" i="12"/>
  <c r="M476" i="12" s="1"/>
  <c r="N476" i="12" s="1"/>
  <c r="P476" i="16" s="1"/>
  <c r="N475" i="12"/>
  <c r="P475" i="16" s="1"/>
  <c r="L524" i="12"/>
  <c r="M524" i="12" s="1"/>
  <c r="N524" i="12" s="1"/>
  <c r="P524" i="16" s="1"/>
  <c r="N523" i="12"/>
  <c r="P523" i="16" s="1"/>
  <c r="L332" i="12"/>
  <c r="M332" i="12" s="1"/>
  <c r="N332" i="12" s="1"/>
  <c r="P332" i="16" s="1"/>
  <c r="N331" i="12"/>
  <c r="P331" i="16" s="1"/>
  <c r="L788" i="12"/>
  <c r="M788" i="12" s="1"/>
  <c r="N788" i="12" s="1"/>
  <c r="P788" i="16" s="1"/>
  <c r="N787" i="12"/>
  <c r="P787" i="16" s="1"/>
  <c r="L692" i="12"/>
  <c r="M692" i="12" s="1"/>
  <c r="N692" i="12" s="1"/>
  <c r="P692" i="16" s="1"/>
  <c r="N691" i="12"/>
  <c r="P691" i="16" s="1"/>
  <c r="L512" i="12"/>
  <c r="M512" i="12" s="1"/>
  <c r="N512" i="12" s="1"/>
  <c r="P512" i="16" s="1"/>
  <c r="N511" i="12"/>
  <c r="P511" i="16" s="1"/>
  <c r="L740" i="12"/>
  <c r="M740" i="12" s="1"/>
  <c r="N740" i="12" s="1"/>
  <c r="P740" i="16" s="1"/>
  <c r="N739" i="12"/>
  <c r="P739" i="16" s="1"/>
  <c r="L320" i="12"/>
  <c r="M320" i="12" s="1"/>
  <c r="N320" i="12" s="1"/>
  <c r="P320" i="16" s="1"/>
  <c r="N319" i="12"/>
  <c r="P319" i="16" s="1"/>
  <c r="L572" i="12"/>
  <c r="M572" i="12" s="1"/>
  <c r="N572" i="12" s="1"/>
  <c r="P572" i="16" s="1"/>
  <c r="N571" i="12"/>
  <c r="P571" i="16" s="1"/>
  <c r="L188" i="12"/>
  <c r="M188" i="12" s="1"/>
  <c r="N188" i="12" s="1"/>
  <c r="P188" i="16" s="1"/>
  <c r="N187" i="12"/>
  <c r="P187" i="16" s="1"/>
  <c r="L608" i="12"/>
  <c r="M608" i="12" s="1"/>
  <c r="N608" i="12" s="1"/>
  <c r="P608" i="16" s="1"/>
  <c r="N607" i="12"/>
  <c r="P607" i="16" s="1"/>
  <c r="L92" i="12"/>
  <c r="M92" i="12" s="1"/>
  <c r="N92" i="12" s="1"/>
  <c r="P92" i="16" s="1"/>
  <c r="N91" i="12"/>
  <c r="P91" i="16" s="1"/>
  <c r="L932" i="12"/>
  <c r="M932" i="12" s="1"/>
  <c r="N932" i="12" s="1"/>
  <c r="P932" i="16" s="1"/>
  <c r="N931" i="12"/>
  <c r="P931" i="16" s="1"/>
  <c r="L140" i="12"/>
  <c r="M140" i="12" s="1"/>
  <c r="N140" i="12" s="1"/>
  <c r="P140" i="16" s="1"/>
  <c r="N139" i="12"/>
  <c r="P139" i="16" s="1"/>
  <c r="O15" i="11"/>
  <c r="P15" i="11" s="1"/>
  <c r="O15" i="16" s="1"/>
  <c r="N16" i="11"/>
  <c r="J18" i="11"/>
  <c r="K18" i="11" s="1"/>
  <c r="M17" i="11"/>
  <c r="I17" i="16" s="1"/>
  <c r="R52" i="22" l="1"/>
  <c r="R66" i="22"/>
  <c r="R11" i="22"/>
  <c r="R56" i="22"/>
  <c r="R25" i="22"/>
  <c r="R86" i="22"/>
  <c r="R14" i="22"/>
  <c r="R42" i="22"/>
  <c r="R75" i="22"/>
  <c r="R40" i="22"/>
  <c r="R44" i="22"/>
  <c r="R87" i="22"/>
  <c r="R17" i="22"/>
  <c r="R67" i="22"/>
  <c r="R30" i="22"/>
  <c r="R55" i="22"/>
  <c r="R21" i="22"/>
  <c r="R73" i="22"/>
  <c r="R46" i="22"/>
  <c r="R10" i="22"/>
  <c r="R34" i="22"/>
  <c r="R81" i="22"/>
  <c r="R47" i="22"/>
  <c r="R84" i="22"/>
  <c r="R59" i="22"/>
  <c r="R48" i="22"/>
  <c r="R76" i="22"/>
  <c r="R70" i="22"/>
  <c r="R71" i="22"/>
  <c r="R63" i="22"/>
  <c r="R61" i="22"/>
  <c r="R78" i="22"/>
  <c r="R35" i="22"/>
  <c r="R15" i="22"/>
  <c r="R31" i="22"/>
  <c r="R12" i="22"/>
  <c r="R57" i="22"/>
  <c r="R41" i="22"/>
  <c r="R51" i="22"/>
  <c r="R36" i="22"/>
  <c r="R72" i="22"/>
  <c r="R53" i="22"/>
  <c r="R68" i="22"/>
  <c r="R74" i="22"/>
  <c r="R82" i="22"/>
  <c r="R37" i="22"/>
  <c r="R26" i="22"/>
  <c r="R43" i="22"/>
  <c r="R79" i="22"/>
  <c r="R54" i="22"/>
  <c r="R28" i="22"/>
  <c r="R32" i="22"/>
  <c r="R58" i="22"/>
  <c r="R83" i="22"/>
  <c r="R62" i="22"/>
  <c r="R23" i="22"/>
  <c r="R80" i="22"/>
  <c r="R20" i="22"/>
  <c r="R60" i="22"/>
  <c r="R64" i="22"/>
  <c r="R49" i="22"/>
  <c r="R69" i="22"/>
  <c r="R85" i="22"/>
  <c r="R65" i="22"/>
  <c r="R39" i="22"/>
  <c r="R45" i="22"/>
  <c r="R24" i="22"/>
  <c r="R18" i="22"/>
  <c r="R33" i="22"/>
  <c r="R27" i="22"/>
  <c r="R13" i="22"/>
  <c r="R29" i="22"/>
  <c r="R50" i="22"/>
  <c r="R22" i="22"/>
  <c r="R19" i="22"/>
  <c r="R9" i="22"/>
  <c r="R38" i="22"/>
  <c r="R16" i="22"/>
  <c r="R77" i="22"/>
  <c r="O16" i="11"/>
  <c r="P16" i="11" s="1"/>
  <c r="O16" i="16" s="1"/>
  <c r="N17" i="11"/>
  <c r="J19" i="11"/>
  <c r="K19" i="11" s="1"/>
  <c r="M18" i="11"/>
  <c r="I18" i="16" s="1"/>
  <c r="U56" i="22" l="1"/>
  <c r="X56" i="22" s="1"/>
  <c r="Y56" i="22" s="1"/>
  <c r="AC56" i="22" s="1"/>
  <c r="U47" i="22"/>
  <c r="X47" i="22" s="1"/>
  <c r="Y47" i="22" s="1"/>
  <c r="AC47" i="22" s="1"/>
  <c r="U21" i="22"/>
  <c r="X21" i="22" s="1"/>
  <c r="Y21" i="22" s="1"/>
  <c r="AC21" i="22" s="1"/>
  <c r="U78" i="22"/>
  <c r="X78" i="22" s="1"/>
  <c r="Y78" i="22" s="1"/>
  <c r="AC78" i="22" s="1"/>
  <c r="U66" i="22"/>
  <c r="X66" i="22" s="1"/>
  <c r="Y66" i="22" s="1"/>
  <c r="AC66" i="22" s="1"/>
  <c r="U62" i="22"/>
  <c r="X62" i="22" s="1"/>
  <c r="Y62" i="22" s="1"/>
  <c r="AC62" i="22" s="1"/>
  <c r="U86" i="22"/>
  <c r="X86" i="22" s="1"/>
  <c r="Y86" i="22" s="1"/>
  <c r="AC86" i="22" s="1"/>
  <c r="U40" i="22"/>
  <c r="X40" i="22" s="1"/>
  <c r="Y40" i="22" s="1"/>
  <c r="AC40" i="22" s="1"/>
  <c r="U34" i="22"/>
  <c r="X34" i="22" s="1"/>
  <c r="Y34" i="22" s="1"/>
  <c r="AC34" i="22" s="1"/>
  <c r="U12" i="22"/>
  <c r="X12" i="22" s="1"/>
  <c r="Y12" i="22" s="1"/>
  <c r="AC12" i="22" s="1"/>
  <c r="U58" i="22"/>
  <c r="X58" i="22" s="1"/>
  <c r="Y58" i="22" s="1"/>
  <c r="AC58" i="22" s="1"/>
  <c r="U75" i="22"/>
  <c r="X75" i="22" s="1"/>
  <c r="Y75" i="22" s="1"/>
  <c r="AC75" i="22" s="1"/>
  <c r="U42" i="22"/>
  <c r="X42" i="22" s="1"/>
  <c r="Y42" i="22" s="1"/>
  <c r="AC42" i="22" s="1"/>
  <c r="U84" i="22"/>
  <c r="X84" i="22" s="1"/>
  <c r="Y84" i="22" s="1"/>
  <c r="AC84" i="22" s="1"/>
  <c r="U72" i="22"/>
  <c r="X72" i="22" s="1"/>
  <c r="Y72" i="22" s="1"/>
  <c r="AC72" i="22" s="1"/>
  <c r="U11" i="22"/>
  <c r="X11" i="22" s="1"/>
  <c r="Y11" i="22" s="1"/>
  <c r="AC11" i="22" s="1"/>
  <c r="U55" i="22"/>
  <c r="X55" i="22" s="1"/>
  <c r="Y55" i="22" s="1"/>
  <c r="AC55" i="22" s="1"/>
  <c r="U52" i="22"/>
  <c r="X52" i="22" s="1"/>
  <c r="Y52" i="22" s="1"/>
  <c r="AC52" i="22" s="1"/>
  <c r="U83" i="22"/>
  <c r="X83" i="22" s="1"/>
  <c r="Y83" i="22" s="1"/>
  <c r="AC83" i="22" s="1"/>
  <c r="U15" i="22"/>
  <c r="X15" i="22" s="1"/>
  <c r="Y15" i="22" s="1"/>
  <c r="AC15" i="22" s="1"/>
  <c r="U63" i="22"/>
  <c r="X63" i="22" s="1"/>
  <c r="Y63" i="22" s="1"/>
  <c r="AC63" i="22" s="1"/>
  <c r="U57" i="22"/>
  <c r="X57" i="22" s="1"/>
  <c r="Y57" i="22" s="1"/>
  <c r="AC57" i="22" s="1"/>
  <c r="U44" i="22"/>
  <c r="X44" i="22" s="1"/>
  <c r="Y44" i="22" s="1"/>
  <c r="AC44" i="22" s="1"/>
  <c r="U60" i="22"/>
  <c r="X60" i="22" s="1"/>
  <c r="Y60" i="22" s="1"/>
  <c r="AC60" i="22" s="1"/>
  <c r="U71" i="22"/>
  <c r="X71" i="22" s="1"/>
  <c r="Y71" i="22" s="1"/>
  <c r="AC71" i="22" s="1"/>
  <c r="U39" i="22"/>
  <c r="X39" i="22" s="1"/>
  <c r="Y39" i="22" s="1"/>
  <c r="AC39" i="22" s="1"/>
  <c r="U76" i="22"/>
  <c r="X76" i="22" s="1"/>
  <c r="Y76" i="22" s="1"/>
  <c r="AC76" i="22" s="1"/>
  <c r="U25" i="22"/>
  <c r="X25" i="22" s="1"/>
  <c r="Y25" i="22" s="1"/>
  <c r="AC25" i="22" s="1"/>
  <c r="U9" i="22"/>
  <c r="X9" i="22" s="1"/>
  <c r="U19" i="22"/>
  <c r="X19" i="22" s="1"/>
  <c r="Y19" i="22" s="1"/>
  <c r="AC19" i="22" s="1"/>
  <c r="U10" i="22"/>
  <c r="X10" i="22" s="1"/>
  <c r="Y10" i="22" s="1"/>
  <c r="AC10" i="22" s="1"/>
  <c r="U33" i="22"/>
  <c r="X33" i="22" s="1"/>
  <c r="Y33" i="22" s="1"/>
  <c r="AC33" i="22" s="1"/>
  <c r="U29" i="22"/>
  <c r="X29" i="22" s="1"/>
  <c r="Y29" i="22" s="1"/>
  <c r="AC29" i="22" s="1"/>
  <c r="U48" i="22"/>
  <c r="X48" i="22" s="1"/>
  <c r="Y48" i="22" s="1"/>
  <c r="AC48" i="22" s="1"/>
  <c r="U85" i="22"/>
  <c r="X85" i="22" s="1"/>
  <c r="Y85" i="22" s="1"/>
  <c r="AC85" i="22" s="1"/>
  <c r="U30" i="22"/>
  <c r="X30" i="22" s="1"/>
  <c r="Y30" i="22" s="1"/>
  <c r="AC30" i="22" s="1"/>
  <c r="U22" i="22"/>
  <c r="X22" i="22" s="1"/>
  <c r="Y22" i="22" s="1"/>
  <c r="AC22" i="22" s="1"/>
  <c r="U82" i="22"/>
  <c r="X82" i="22" s="1"/>
  <c r="Y82" i="22" s="1"/>
  <c r="AC82" i="22" s="1"/>
  <c r="U54" i="22"/>
  <c r="X54" i="22" s="1"/>
  <c r="Y54" i="22" s="1"/>
  <c r="AC54" i="22" s="1"/>
  <c r="U68" i="22"/>
  <c r="X68" i="22" s="1"/>
  <c r="Y68" i="22" s="1"/>
  <c r="AC68" i="22" s="1"/>
  <c r="U59" i="22"/>
  <c r="X59" i="22" s="1"/>
  <c r="Y59" i="22" s="1"/>
  <c r="AC59" i="22" s="1"/>
  <c r="U18" i="22"/>
  <c r="X18" i="22" s="1"/>
  <c r="Y18" i="22" s="1"/>
  <c r="AC18" i="22" s="1"/>
  <c r="U35" i="22"/>
  <c r="X35" i="22" s="1"/>
  <c r="Y35" i="22" s="1"/>
  <c r="AC35" i="22" s="1"/>
  <c r="U38" i="22"/>
  <c r="X38" i="22" s="1"/>
  <c r="Y38" i="22" s="1"/>
  <c r="AC38" i="22" s="1"/>
  <c r="U23" i="22"/>
  <c r="X23" i="22" s="1"/>
  <c r="Y23" i="22" s="1"/>
  <c r="AC23" i="22" s="1"/>
  <c r="U61" i="22"/>
  <c r="X61" i="22" s="1"/>
  <c r="Y61" i="22" s="1"/>
  <c r="AC61" i="22" s="1"/>
  <c r="U46" i="22"/>
  <c r="X46" i="22" s="1"/>
  <c r="Y46" i="22" s="1"/>
  <c r="AC46" i="22" s="1"/>
  <c r="U14" i="22"/>
  <c r="X14" i="22" s="1"/>
  <c r="Y14" i="22" s="1"/>
  <c r="AC14" i="22" s="1"/>
  <c r="U73" i="22"/>
  <c r="X73" i="22" s="1"/>
  <c r="Y73" i="22" s="1"/>
  <c r="AC73" i="22" s="1"/>
  <c r="U26" i="22"/>
  <c r="X26" i="22" s="1"/>
  <c r="Y26" i="22" s="1"/>
  <c r="AC26" i="22" s="1"/>
  <c r="U49" i="22"/>
  <c r="X49" i="22" s="1"/>
  <c r="Y49" i="22" s="1"/>
  <c r="AC49" i="22" s="1"/>
  <c r="U17" i="22"/>
  <c r="X17" i="22" s="1"/>
  <c r="Y17" i="22" s="1"/>
  <c r="AC17" i="22" s="1"/>
  <c r="U13" i="22"/>
  <c r="X13" i="22" s="1"/>
  <c r="Y13" i="22" s="1"/>
  <c r="AC13" i="22" s="1"/>
  <c r="U70" i="22"/>
  <c r="X70" i="22" s="1"/>
  <c r="Y70" i="22" s="1"/>
  <c r="AC70" i="22" s="1"/>
  <c r="U27" i="22"/>
  <c r="X27" i="22" s="1"/>
  <c r="Y27" i="22" s="1"/>
  <c r="AC27" i="22" s="1"/>
  <c r="U81" i="22"/>
  <c r="X81" i="22" s="1"/>
  <c r="Y81" i="22" s="1"/>
  <c r="AC81" i="22" s="1"/>
  <c r="U51" i="22"/>
  <c r="X51" i="22" s="1"/>
  <c r="Y51" i="22" s="1"/>
  <c r="AC51" i="22" s="1"/>
  <c r="U64" i="22"/>
  <c r="X64" i="22" s="1"/>
  <c r="Y64" i="22" s="1"/>
  <c r="AC64" i="22" s="1"/>
  <c r="U41" i="22"/>
  <c r="X41" i="22" s="1"/>
  <c r="Y41" i="22" s="1"/>
  <c r="AC41" i="22" s="1"/>
  <c r="U24" i="22"/>
  <c r="X24" i="22" s="1"/>
  <c r="Y24" i="22" s="1"/>
  <c r="AC24" i="22" s="1"/>
  <c r="U16" i="22"/>
  <c r="X16" i="22" s="1"/>
  <c r="Y16" i="22" s="1"/>
  <c r="AC16" i="22" s="1"/>
  <c r="U79" i="22"/>
  <c r="X79" i="22" s="1"/>
  <c r="Y79" i="22" s="1"/>
  <c r="AC79" i="22" s="1"/>
  <c r="U80" i="22"/>
  <c r="X80" i="22" s="1"/>
  <c r="Y80" i="22" s="1"/>
  <c r="AC80" i="22" s="1"/>
  <c r="U87" i="22"/>
  <c r="X87" i="22" s="1"/>
  <c r="Y87" i="22" s="1"/>
  <c r="AC87" i="22" s="1"/>
  <c r="U31" i="22"/>
  <c r="X31" i="22" s="1"/>
  <c r="Y31" i="22" s="1"/>
  <c r="AC31" i="22" s="1"/>
  <c r="U67" i="22"/>
  <c r="X67" i="22" s="1"/>
  <c r="Y67" i="22" s="1"/>
  <c r="AC67" i="22" s="1"/>
  <c r="U69" i="22"/>
  <c r="X69" i="22" s="1"/>
  <c r="Y69" i="22" s="1"/>
  <c r="AC69" i="22" s="1"/>
  <c r="U65" i="22"/>
  <c r="X65" i="22" s="1"/>
  <c r="Y65" i="22" s="1"/>
  <c r="AC65" i="22" s="1"/>
  <c r="U77" i="22"/>
  <c r="X77" i="22" s="1"/>
  <c r="Y77" i="22" s="1"/>
  <c r="AC77" i="22" s="1"/>
  <c r="U50" i="22"/>
  <c r="X50" i="22" s="1"/>
  <c r="Y50" i="22" s="1"/>
  <c r="AC50" i="22" s="1"/>
  <c r="U45" i="22"/>
  <c r="X45" i="22" s="1"/>
  <c r="Y45" i="22" s="1"/>
  <c r="AC45" i="22" s="1"/>
  <c r="U74" i="22"/>
  <c r="X74" i="22" s="1"/>
  <c r="Y74" i="22" s="1"/>
  <c r="AC74" i="22" s="1"/>
  <c r="U20" i="22"/>
  <c r="X20" i="22" s="1"/>
  <c r="Y20" i="22" s="1"/>
  <c r="AC20" i="22" s="1"/>
  <c r="U43" i="22"/>
  <c r="X43" i="22" s="1"/>
  <c r="Y43" i="22" s="1"/>
  <c r="AC43" i="22" s="1"/>
  <c r="U53" i="22"/>
  <c r="X53" i="22" s="1"/>
  <c r="Y53" i="22" s="1"/>
  <c r="AC53" i="22" s="1"/>
  <c r="U32" i="22"/>
  <c r="X32" i="22" s="1"/>
  <c r="Y32" i="22" s="1"/>
  <c r="AC32" i="22" s="1"/>
  <c r="U37" i="22"/>
  <c r="X37" i="22" s="1"/>
  <c r="Y37" i="22" s="1"/>
  <c r="AC37" i="22" s="1"/>
  <c r="U28" i="22"/>
  <c r="X28" i="22" s="1"/>
  <c r="Y28" i="22" s="1"/>
  <c r="AC28" i="22" s="1"/>
  <c r="U36" i="22"/>
  <c r="X36" i="22" s="1"/>
  <c r="Y36" i="22" s="1"/>
  <c r="AC36" i="22" s="1"/>
  <c r="O17" i="11"/>
  <c r="P17" i="11" s="1"/>
  <c r="O17" i="16" s="1"/>
  <c r="N18" i="11"/>
  <c r="J20" i="11"/>
  <c r="K20" i="11" s="1"/>
  <c r="M20" i="11" s="1"/>
  <c r="I20" i="16" s="1"/>
  <c r="E9" i="22" s="1"/>
  <c r="M19" i="11"/>
  <c r="I19" i="16" s="1"/>
  <c r="F123" i="24" l="1"/>
  <c r="H123" i="24" s="1"/>
  <c r="P18" i="11"/>
  <c r="O18" i="16" s="1"/>
  <c r="O18" i="11"/>
  <c r="N20" i="11"/>
  <c r="N19" i="11"/>
  <c r="O19" i="11" s="1"/>
  <c r="P20" i="11" l="1"/>
  <c r="O20" i="16" s="1"/>
  <c r="P19" i="11"/>
  <c r="O19" i="16" s="1"/>
  <c r="O20" i="11"/>
  <c r="H9" i="22"/>
  <c r="E17" i="24" s="1"/>
  <c r="T9" i="22" l="1"/>
  <c r="Q9" i="22"/>
  <c r="I17" i="24"/>
  <c r="G17" i="24"/>
  <c r="AB9" i="22"/>
  <c r="F122" i="24" l="1"/>
  <c r="F120" i="24"/>
  <c r="F70" i="24"/>
  <c r="F68" i="24"/>
  <c r="F16" i="24"/>
  <c r="D14" i="24"/>
  <c r="E11" i="24"/>
  <c r="C11" i="24"/>
  <c r="M11" i="24" s="1"/>
  <c r="E122" i="24"/>
  <c r="E70" i="24"/>
  <c r="E68" i="24"/>
  <c r="E16" i="24"/>
  <c r="D11" i="24"/>
  <c r="D122" i="24"/>
  <c r="D120" i="24"/>
  <c r="D70" i="24"/>
  <c r="D68" i="24"/>
  <c r="D16" i="24"/>
  <c r="C122" i="24"/>
  <c r="M122" i="24" s="1"/>
  <c r="C120" i="24"/>
  <c r="M120" i="24" s="1"/>
  <c r="C70" i="24"/>
  <c r="M70" i="24" s="1"/>
  <c r="C68" i="24"/>
  <c r="M68" i="24" s="1"/>
  <c r="F15" i="24"/>
  <c r="C16" i="24"/>
  <c r="M16" i="24" s="1"/>
  <c r="F121" i="24"/>
  <c r="F117" i="24"/>
  <c r="F69" i="24"/>
  <c r="F65" i="24"/>
  <c r="E15" i="24"/>
  <c r="C15" i="24"/>
  <c r="M15" i="24" s="1"/>
  <c r="E121" i="24"/>
  <c r="E117" i="24"/>
  <c r="E69" i="24"/>
  <c r="E65" i="24"/>
  <c r="D15" i="24"/>
  <c r="C14" i="24"/>
  <c r="M14" i="24" s="1"/>
  <c r="D121" i="24"/>
  <c r="D117" i="24"/>
  <c r="D69" i="24"/>
  <c r="D65" i="24"/>
  <c r="F14" i="24"/>
  <c r="C121" i="24"/>
  <c r="M121" i="24" s="1"/>
  <c r="C117" i="24"/>
  <c r="C69" i="24"/>
  <c r="M69" i="24" s="1"/>
  <c r="C65" i="24"/>
  <c r="M65" i="24" s="1"/>
  <c r="E14" i="24"/>
  <c r="F11" i="24"/>
  <c r="F12" i="24"/>
  <c r="E12" i="24"/>
  <c r="D12" i="24"/>
  <c r="C12" i="24"/>
  <c r="M12" i="24" s="1"/>
  <c r="F66" i="24"/>
  <c r="E66" i="24"/>
  <c r="D66" i="24"/>
  <c r="C66" i="24"/>
  <c r="M66" i="24" s="1"/>
  <c r="F13" i="24"/>
  <c r="E13" i="24"/>
  <c r="F67" i="24"/>
  <c r="D13" i="24"/>
  <c r="E67" i="24"/>
  <c r="C13" i="24"/>
  <c r="M13" i="24" s="1"/>
  <c r="D67" i="24"/>
  <c r="F118" i="24"/>
  <c r="C67" i="24"/>
  <c r="M67" i="24" s="1"/>
  <c r="E118" i="24"/>
  <c r="D118" i="24"/>
  <c r="C118" i="24"/>
  <c r="M118" i="24" s="1"/>
  <c r="F119" i="24"/>
  <c r="E119" i="24"/>
  <c r="D119" i="24"/>
  <c r="C119" i="24"/>
  <c r="M119" i="24" s="1"/>
  <c r="I69" i="24" l="1"/>
  <c r="G12" i="24"/>
  <c r="I67" i="24"/>
  <c r="H11" i="24"/>
  <c r="G15" i="24"/>
  <c r="G122" i="24"/>
  <c r="G14" i="24"/>
  <c r="G121" i="24"/>
  <c r="G11" i="24"/>
  <c r="G16" i="24"/>
  <c r="I65" i="24"/>
  <c r="H117" i="24"/>
  <c r="I16" i="24"/>
  <c r="H16" i="24"/>
  <c r="I12" i="24"/>
  <c r="H12" i="24"/>
  <c r="H118" i="24"/>
  <c r="H15" i="24"/>
  <c r="I15" i="24"/>
  <c r="H119" i="24"/>
  <c r="I66" i="24"/>
  <c r="I122" i="24"/>
  <c r="H122" i="24"/>
  <c r="H120" i="24"/>
  <c r="H13" i="24"/>
  <c r="I13" i="24"/>
  <c r="I70" i="24"/>
  <c r="H14" i="24"/>
  <c r="I14" i="24"/>
  <c r="I121" i="24"/>
  <c r="H121" i="24"/>
  <c r="I68" i="24"/>
  <c r="G13" i="24"/>
  <c r="C71" i="24"/>
  <c r="M71" i="24" s="1"/>
  <c r="M117" i="24"/>
  <c r="C123" i="24"/>
  <c r="M123" i="24" s="1"/>
  <c r="C17" i="24"/>
  <c r="M17" i="24" s="1"/>
  <c r="W9" i="22" l="1"/>
  <c r="E123" i="24" l="1"/>
  <c r="E120" i="24"/>
  <c r="Y9" i="22"/>
  <c r="AC9" i="22" s="1"/>
  <c r="I120" i="24" l="1"/>
  <c r="G120" i="24"/>
  <c r="I41" i="1"/>
  <c r="I42" i="1"/>
  <c r="I43" i="1"/>
  <c r="I46" i="1"/>
  <c r="I40" i="1"/>
  <c r="I45" i="1"/>
  <c r="I44" i="1"/>
  <c r="I119" i="24"/>
  <c r="G119" i="24"/>
  <c r="G118" i="24"/>
  <c r="I118" i="24"/>
  <c r="G123" i="24"/>
  <c r="I123" i="24"/>
  <c r="G117" i="24"/>
  <c r="I117" i="2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FA2A4FE-18B0-449E-A731-D15763F84A7F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DEBE1F95-CA30-488B-A607-D492F33462F7}" name="WorksheetConnection_Compare!$A$1:$L$625" type="102" refreshedVersion="6" minRefreshableVersion="5">
    <extLst>
      <ext xmlns:x15="http://schemas.microsoft.com/office/spreadsheetml/2010/11/main" uri="{DE250136-89BD-433C-8126-D09CA5730AF9}">
        <x15:connection id="Range">
          <x15:rangePr sourceName="_xlcn.WorksheetConnection_CompareA1L6251"/>
        </x15:connection>
      </ext>
    </extLst>
  </connection>
</connections>
</file>

<file path=xl/sharedStrings.xml><?xml version="1.0" encoding="utf-8"?>
<sst xmlns="http://schemas.openxmlformats.org/spreadsheetml/2006/main" count="9581" uniqueCount="260">
  <si>
    <t>Legacy</t>
  </si>
  <si>
    <t>Service Charge</t>
  </si>
  <si>
    <t>Include</t>
  </si>
  <si>
    <t>Energy Charge, per kWh</t>
  </si>
  <si>
    <t>Export Credit Rate</t>
  </si>
  <si>
    <t>Month</t>
  </si>
  <si>
    <t>Tier 1</t>
  </si>
  <si>
    <t>Tier 2</t>
  </si>
  <si>
    <t>Avg. Monthly</t>
  </si>
  <si>
    <t>kWh</t>
  </si>
  <si>
    <t>Bill Increase</t>
  </si>
  <si>
    <t>Use Flag</t>
  </si>
  <si>
    <t>Flag</t>
  </si>
  <si>
    <t>$0 Increase</t>
  </si>
  <si>
    <t>Energy Delivered</t>
  </si>
  <si>
    <t>% Change</t>
  </si>
  <si>
    <t>Category</t>
  </si>
  <si>
    <t>Count</t>
  </si>
  <si>
    <t>NEM
(Monthly)</t>
  </si>
  <si>
    <t>Net Billing 
(Hourly)</t>
  </si>
  <si>
    <t>Hourly vs. Monthly</t>
  </si>
  <si>
    <t>All Customers</t>
  </si>
  <si>
    <t>Energy Received</t>
  </si>
  <si>
    <t>$</t>
  </si>
  <si>
    <t>Avg. Monthly Bill</t>
  </si>
  <si>
    <t>(1A) Avg. Monthly Energy Delivered</t>
  </si>
  <si>
    <t>1 - NEM
(Monthly)</t>
  </si>
  <si>
    <t>1 - Net Billing 
(Hourly)</t>
  </si>
  <si>
    <t>Identifying Details</t>
  </si>
  <si>
    <t>Baseline</t>
  </si>
  <si>
    <t>(1) Energy Delivered</t>
  </si>
  <si>
    <t>(2) Energy Exported</t>
  </si>
  <si>
    <t>(2A) Avg. Monthly Energy Exported</t>
  </si>
  <si>
    <t>(5A) Avg. Billed for Utility Service (w/ SC)</t>
  </si>
  <si>
    <t>Flags</t>
  </si>
  <si>
    <t>Year</t>
  </si>
  <si>
    <t>NEM Net Energy</t>
  </si>
  <si>
    <t>2 - NEM
(Monthly)</t>
  </si>
  <si>
    <t>2 - Net Billing 
(Hourly)</t>
  </si>
  <si>
    <t>2A - NEM
(Monthly)</t>
  </si>
  <si>
    <t>2A -NB
(Hourly)</t>
  </si>
  <si>
    <t>3 - NEM
(Monthly)</t>
  </si>
  <si>
    <t>3 - Net Billing 
(Hourly)</t>
  </si>
  <si>
    <t>5 - NEM
(Monthly)</t>
  </si>
  <si>
    <t>5 - Net Billing 
(Hourly)</t>
  </si>
  <si>
    <t>Legacy
(Y/N)</t>
  </si>
  <si>
    <t>Include?</t>
  </si>
  <si>
    <t>NEM Avg. Delivered</t>
  </si>
  <si>
    <t>Monthly Meter Data</t>
  </si>
  <si>
    <t>Net Billing Calculations</t>
  </si>
  <si>
    <t>Net 
Billed</t>
  </si>
  <si>
    <t>Beginning Balance (1)</t>
  </si>
  <si>
    <t>Ending Balance (1)</t>
  </si>
  <si>
    <t>Beginning Balance (2)</t>
  </si>
  <si>
    <t>Ending Balance (2)</t>
  </si>
  <si>
    <t>Billed 
Energy</t>
  </si>
  <si>
    <t>Net 
Positive</t>
  </si>
  <si>
    <t>Net Positive 
Tier 1</t>
  </si>
  <si>
    <t>Net Positive 
Tier 2</t>
  </si>
  <si>
    <t>Net 
Negative</t>
  </si>
  <si>
    <t>Net Energy Calculations</t>
  </si>
  <si>
    <t>Net 
Energy</t>
  </si>
  <si>
    <t>kwh</t>
  </si>
  <si>
    <t>Check</t>
  </si>
  <si>
    <t>Meter Data Check</t>
  </si>
  <si>
    <t>Y</t>
  </si>
  <si>
    <t>0 kWh</t>
  </si>
  <si>
    <t>$/Month</t>
  </si>
  <si>
    <t>Service Point 
(Blinded)</t>
  </si>
  <si>
    <t>(1) Energy Billed for Utility Service</t>
  </si>
  <si>
    <t>Annual Summary Comparison by Service Point</t>
  </si>
  <si>
    <t>(3) Billed for Utility Service (energy)</t>
  </si>
  <si>
    <t>Monthly Summary Comparison by Service Point</t>
  </si>
  <si>
    <t>Net Billing (Hourly) Bill Calculations</t>
  </si>
  <si>
    <t>Net Energy Metering (Monthly) Bill Calculations</t>
  </si>
  <si>
    <t>Summary Meter Data</t>
  </si>
  <si>
    <t>Charts</t>
  </si>
  <si>
    <t>Appendix 3.5</t>
  </si>
  <si>
    <t>Service Point
(Blinded)</t>
  </si>
  <si>
    <t>Generation Meter</t>
  </si>
  <si>
    <t>Consumption Meter</t>
  </si>
  <si>
    <t>kW</t>
  </si>
  <si>
    <t>Hourly Demand</t>
  </si>
  <si>
    <t>Demand Charge</t>
  </si>
  <si>
    <t>Billed Energy Calculations</t>
  </si>
  <si>
    <t>x</t>
  </si>
  <si>
    <t>1 - No 
Solar</t>
  </si>
  <si>
    <t>2 - No 
Solar</t>
  </si>
  <si>
    <t>3 - No
Solar</t>
  </si>
  <si>
    <t>5 - No 
Solar</t>
  </si>
  <si>
    <t>1A - No 
Solar</t>
  </si>
  <si>
    <t>1A -NB
(Monthly)</t>
  </si>
  <si>
    <t>1A - NB
(Hourly)</t>
  </si>
  <si>
    <t>2A - No 
Solar</t>
  </si>
  <si>
    <t>NB Hourly vs. NEM</t>
  </si>
  <si>
    <t>No 
Solar</t>
  </si>
  <si>
    <t>Monthly vs. 
No Solar</t>
  </si>
  <si>
    <t>Hourly vs.
No Solar</t>
  </si>
  <si>
    <t>na</t>
  </si>
  <si>
    <t>84L0001</t>
  </si>
  <si>
    <t>84L0002</t>
  </si>
  <si>
    <t>84L0003</t>
  </si>
  <si>
    <t>84L0004</t>
  </si>
  <si>
    <t>84L0005</t>
  </si>
  <si>
    <t>84L0006</t>
  </si>
  <si>
    <t>84L0007</t>
  </si>
  <si>
    <t>84L0008</t>
  </si>
  <si>
    <t>84L0009</t>
  </si>
  <si>
    <t>84L0010</t>
  </si>
  <si>
    <t>84L0011</t>
  </si>
  <si>
    <t>84L0012</t>
  </si>
  <si>
    <t>84L0013</t>
  </si>
  <si>
    <t>84L0014</t>
  </si>
  <si>
    <t>84L0015</t>
  </si>
  <si>
    <t>84L0016</t>
  </si>
  <si>
    <t>84L0017</t>
  </si>
  <si>
    <t>84L0018</t>
  </si>
  <si>
    <t>84L0019</t>
  </si>
  <si>
    <t>84L0020</t>
  </si>
  <si>
    <t>84L0021</t>
  </si>
  <si>
    <t>84L0022</t>
  </si>
  <si>
    <t>84L0023</t>
  </si>
  <si>
    <t>84L0024</t>
  </si>
  <si>
    <t>84L0025</t>
  </si>
  <si>
    <t>84L0026</t>
  </si>
  <si>
    <t>84L0027</t>
  </si>
  <si>
    <t>84L0028</t>
  </si>
  <si>
    <t>84L0029</t>
  </si>
  <si>
    <t>84L0030</t>
  </si>
  <si>
    <t>84L0031</t>
  </si>
  <si>
    <t>84L0032</t>
  </si>
  <si>
    <t>84L0033</t>
  </si>
  <si>
    <t>84L0034</t>
  </si>
  <si>
    <t>84L0035</t>
  </si>
  <si>
    <t>84L0036</t>
  </si>
  <si>
    <t>84L0037</t>
  </si>
  <si>
    <t>84L0038</t>
  </si>
  <si>
    <t>84L0039</t>
  </si>
  <si>
    <t>84L0040</t>
  </si>
  <si>
    <t>84L0041</t>
  </si>
  <si>
    <t>84L0042</t>
  </si>
  <si>
    <t>84L0043</t>
  </si>
  <si>
    <t>84L0044</t>
  </si>
  <si>
    <t>84L0045</t>
  </si>
  <si>
    <t>84L0046</t>
  </si>
  <si>
    <t>84L0047</t>
  </si>
  <si>
    <t>84L0048</t>
  </si>
  <si>
    <t>84L0049</t>
  </si>
  <si>
    <t>84L0050</t>
  </si>
  <si>
    <t>84L0051</t>
  </si>
  <si>
    <t>84L0052</t>
  </si>
  <si>
    <t>84L0053</t>
  </si>
  <si>
    <t>84L0054</t>
  </si>
  <si>
    <t>84L0055</t>
  </si>
  <si>
    <t>84L0056</t>
  </si>
  <si>
    <t>84L0057</t>
  </si>
  <si>
    <t>84L0058</t>
  </si>
  <si>
    <t>84L0059</t>
  </si>
  <si>
    <t>84L0060</t>
  </si>
  <si>
    <t>84L0061</t>
  </si>
  <si>
    <t>84L0062</t>
  </si>
  <si>
    <t>84L0063</t>
  </si>
  <si>
    <t>84L0064</t>
  </si>
  <si>
    <t>84L0065</t>
  </si>
  <si>
    <t>84L0066</t>
  </si>
  <si>
    <t>84L0067</t>
  </si>
  <si>
    <t>84L0068</t>
  </si>
  <si>
    <t>84L0069</t>
  </si>
  <si>
    <t>84L0070</t>
  </si>
  <si>
    <t>84L0071</t>
  </si>
  <si>
    <t>84L0072</t>
  </si>
  <si>
    <t>84L0073</t>
  </si>
  <si>
    <t>84L0074</t>
  </si>
  <si>
    <t>84L0075</t>
  </si>
  <si>
    <t>84L0076</t>
  </si>
  <si>
    <t>84L0077</t>
  </si>
  <si>
    <t>84L0078</t>
  </si>
  <si>
    <t>84L0079</t>
  </si>
  <si>
    <t>84L0080</t>
  </si>
  <si>
    <t>84L0081</t>
  </si>
  <si>
    <t>84L0082</t>
  </si>
  <si>
    <t>84L0083</t>
  </si>
  <si>
    <t>84L0084</t>
  </si>
  <si>
    <t>84L0085</t>
  </si>
  <si>
    <t>84L0086</t>
  </si>
  <si>
    <t>84L0087</t>
  </si>
  <si>
    <t>84L0088</t>
  </si>
  <si>
    <t>84L0089</t>
  </si>
  <si>
    <t>84L0090</t>
  </si>
  <si>
    <t>84L0091</t>
  </si>
  <si>
    <t>84L0092</t>
  </si>
  <si>
    <t>84L0093</t>
  </si>
  <si>
    <t>84L0094</t>
  </si>
  <si>
    <t>84L0095</t>
  </si>
  <si>
    <t>84L0096</t>
  </si>
  <si>
    <t>84L0097</t>
  </si>
  <si>
    <t>84L0098</t>
  </si>
  <si>
    <t>84L0099</t>
  </si>
  <si>
    <t>84L0100</t>
  </si>
  <si>
    <t>84L0101</t>
  </si>
  <si>
    <t>84L0102</t>
  </si>
  <si>
    <t>84L0103</t>
  </si>
  <si>
    <t>84L0104</t>
  </si>
  <si>
    <t>84L0105</t>
  </si>
  <si>
    <t>84L0106</t>
  </si>
  <si>
    <t>84L0107</t>
  </si>
  <si>
    <t>84L0108</t>
  </si>
  <si>
    <t>84L0109</t>
  </si>
  <si>
    <t>84L0110</t>
  </si>
  <si>
    <t>84L0111</t>
  </si>
  <si>
    <t>84L0112</t>
  </si>
  <si>
    <t>84L0113</t>
  </si>
  <si>
    <t>84L0114</t>
  </si>
  <si>
    <t>84L0115</t>
  </si>
  <si>
    <t>84L0116</t>
  </si>
  <si>
    <t>84L0117</t>
  </si>
  <si>
    <t>84L0118</t>
  </si>
  <si>
    <t>84L0119</t>
  </si>
  <si>
    <t>84L0120</t>
  </si>
  <si>
    <t>84L0121</t>
  </si>
  <si>
    <t>84L0122</t>
  </si>
  <si>
    <t>84L0123</t>
  </si>
  <si>
    <t>84L0124</t>
  </si>
  <si>
    <t>84L0125</t>
  </si>
  <si>
    <t>84L0126</t>
  </si>
  <si>
    <t>84L0127</t>
  </si>
  <si>
    <t>Measurement and Bill Impact Analysis - Schedule 84 (Commercial)</t>
  </si>
  <si>
    <t>Summer</t>
  </si>
  <si>
    <t>Non-Summer</t>
  </si>
  <si>
    <t>BLC</t>
  </si>
  <si>
    <t>BLC Charge</t>
  </si>
  <si>
    <t>First 20 kW</t>
  </si>
  <si>
    <t>All Additional kW</t>
  </si>
  <si>
    <t>First 2,000 kWh</t>
  </si>
  <si>
    <t>All Additional kWh</t>
  </si>
  <si>
    <t>Rate Input - Schedule 84 Commercial</t>
  </si>
  <si>
    <t>Measurement &amp; Bill Impact Analysis - Schedule 84 (Commercial)</t>
  </si>
  <si>
    <t>Billed Energy kWhT1</t>
  </si>
  <si>
    <t>Billed Energy kWhT2</t>
  </si>
  <si>
    <t>Billed Energy
 kWh (1)</t>
  </si>
  <si>
    <t>Billed Energy 
kWh (2)</t>
  </si>
  <si>
    <t>Demand</t>
  </si>
  <si>
    <t>(5) Billed Incl. SC &amp; Demand</t>
  </si>
  <si>
    <t>Average monthly energy measured for consumption for all commercial customer-generators in 2021.</t>
  </si>
  <si>
    <t>Average monthly energy measured for exports for all commercial customer-generators in 2021.</t>
  </si>
  <si>
    <t>Average monthly bill for all commercial customer-generators in 2021.</t>
  </si>
  <si>
    <t>Average monthly bill for each compensation structure and measurement interval for all commercial customer-generators in 2021, by average net monthly energy use.</t>
  </si>
  <si>
    <t>(4) Billed Incl SC &amp; Demand</t>
  </si>
  <si>
    <t>Figure 3.17</t>
  </si>
  <si>
    <t>Figure 3.18</t>
  </si>
  <si>
    <t>Consumption Hourly Max</t>
  </si>
  <si>
    <t>Average Energy Delivered | No Solar vs. Net Energy Metering (Monthly) and Net Billing (Hourly)</t>
  </si>
  <si>
    <t>Average Energy Received | No Solar vs. Net Energy Metering (Monthly) and Net Billing (Hourly)</t>
  </si>
  <si>
    <t>Average Bill Impact | No Solar vs. Net Energy Metering (Monthly) and Net Billing (Hourly)</t>
  </si>
  <si>
    <t>Figure [ ]</t>
  </si>
  <si>
    <t>Average monthly energy measured under no solar, monthly, and hourly intervals, for consumption for all commercial customer-generators in 2021, by average net monthly energy use</t>
  </si>
  <si>
    <t>Average monthly energy measured under no solar, monthly, and hourly intervals, for exports for all commercial customer-generators in 2021, by average net monthly energy use</t>
  </si>
  <si>
    <t>Figure 6.7</t>
  </si>
  <si>
    <t>Figure 6.8</t>
  </si>
  <si>
    <t>June 1,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</si>
</sst>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00000_);_(&quot;$&quot;* \(#,##0.000000\);_(&quot;$&quot;* &quot;-&quot;??????_);_(@_)"/>
    <numFmt numFmtId="165" formatCode="0_);\(0\)"/>
    <numFmt numFmtId="166" formatCode="_(0%_);\(0%\);_(0%_);@"/>
  </numFmts>
  <fonts count="15" x14ac:knownFonts="1">
    <font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6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8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</fills>
  <borders count="10">
    <border>
      <left/>
      <right/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75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horizontal="right"/>
    </xf>
    <xf numFmtId="0" fontId="3" fillId="0" borderId="0" xfId="0" applyFont="1"/>
    <xf numFmtId="0" fontId="4" fillId="0" borderId="0" xfId="0" applyFont="1" applyAlignment="1">
      <alignment horizontal="center"/>
    </xf>
    <xf numFmtId="44" fontId="5" fillId="3" borderId="1" xfId="0" applyNumberFormat="1" applyFont="1" applyFill="1" applyBorder="1"/>
    <xf numFmtId="0" fontId="5" fillId="3" borderId="1" xfId="0" applyFont="1" applyFill="1" applyBorder="1" applyAlignment="1">
      <alignment horizontal="center"/>
    </xf>
    <xf numFmtId="164" fontId="5" fillId="3" borderId="1" xfId="0" applyNumberFormat="1" applyFont="1" applyFill="1" applyBorder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Continuous"/>
    </xf>
    <xf numFmtId="41" fontId="5" fillId="3" borderId="1" xfId="0" applyNumberFormat="1" applyFont="1" applyFill="1" applyBorder="1"/>
    <xf numFmtId="0" fontId="8" fillId="0" borderId="0" xfId="0" applyFont="1" applyAlignment="1">
      <alignment horizontal="center"/>
    </xf>
    <xf numFmtId="0" fontId="9" fillId="2" borderId="0" xfId="0" applyFont="1" applyFill="1"/>
    <xf numFmtId="0" fontId="10" fillId="0" borderId="0" xfId="0" applyFont="1"/>
    <xf numFmtId="0" fontId="4" fillId="0" borderId="0" xfId="0" applyFont="1" applyAlignment="1">
      <alignment horizontal="centerContinuous" wrapText="1"/>
    </xf>
    <xf numFmtId="0" fontId="4" fillId="4" borderId="0" xfId="0" applyFont="1" applyFill="1" applyAlignment="1">
      <alignment horizontal="centerContinuous" wrapText="1"/>
    </xf>
    <xf numFmtId="0" fontId="3" fillId="4" borderId="0" xfId="0" applyFont="1" applyFill="1" applyAlignment="1">
      <alignment horizontal="centerContinuous"/>
    </xf>
    <xf numFmtId="0" fontId="4" fillId="0" borderId="0" xfId="0" applyFont="1" applyAlignment="1">
      <alignment horizontal="center" wrapText="1"/>
    </xf>
    <xf numFmtId="0" fontId="4" fillId="4" borderId="0" xfId="0" applyFont="1" applyFill="1" applyAlignment="1">
      <alignment horizontal="center" wrapText="1"/>
    </xf>
    <xf numFmtId="41" fontId="3" fillId="0" borderId="0" xfId="0" applyNumberFormat="1" applyFont="1"/>
    <xf numFmtId="0" fontId="8" fillId="0" borderId="0" xfId="0" applyFont="1" applyAlignment="1">
      <alignment horizontal="left"/>
    </xf>
    <xf numFmtId="42" fontId="3" fillId="0" borderId="0" xfId="0" applyNumberFormat="1" applyFont="1"/>
    <xf numFmtId="44" fontId="3" fillId="0" borderId="0" xfId="0" applyNumberFormat="1" applyFont="1"/>
    <xf numFmtId="0" fontId="11" fillId="2" borderId="4" xfId="0" applyFont="1" applyFill="1" applyBorder="1" applyAlignment="1">
      <alignment horizontal="left" indent="1"/>
    </xf>
    <xf numFmtId="0" fontId="11" fillId="2" borderId="4" xfId="0" applyFont="1" applyFill="1" applyBorder="1"/>
    <xf numFmtId="43" fontId="11" fillId="2" borderId="5" xfId="1" applyFont="1" applyFill="1" applyBorder="1" applyAlignment="1">
      <alignment horizontal="left" indent="1"/>
    </xf>
    <xf numFmtId="43" fontId="11" fillId="2" borderId="4" xfId="1" applyFont="1" applyFill="1" applyBorder="1" applyAlignment="1">
      <alignment horizontal="left" indent="1"/>
    </xf>
    <xf numFmtId="0" fontId="11" fillId="5" borderId="2" xfId="0" applyFont="1" applyFill="1" applyBorder="1" applyAlignment="1">
      <alignment horizontal="center" wrapText="1"/>
    </xf>
    <xf numFmtId="0" fontId="11" fillId="5" borderId="3" xfId="0" applyFont="1" applyFill="1" applyBorder="1" applyAlignment="1">
      <alignment horizontal="center" wrapText="1"/>
    </xf>
    <xf numFmtId="0" fontId="11" fillId="5" borderId="7" xfId="0" applyFont="1" applyFill="1" applyBorder="1" applyAlignment="1">
      <alignment horizontal="center" wrapText="1"/>
    </xf>
    <xf numFmtId="0" fontId="11" fillId="5" borderId="9" xfId="0" applyFont="1" applyFill="1" applyBorder="1" applyAlignment="1">
      <alignment horizontal="center" wrapText="1"/>
    </xf>
    <xf numFmtId="41" fontId="12" fillId="0" borderId="0" xfId="0" applyNumberFormat="1" applyFont="1"/>
    <xf numFmtId="41" fontId="6" fillId="0" borderId="0" xfId="0" applyNumberFormat="1" applyFont="1"/>
    <xf numFmtId="43" fontId="12" fillId="0" borderId="0" xfId="0" applyNumberFormat="1" applyFont="1"/>
    <xf numFmtId="43" fontId="6" fillId="0" borderId="0" xfId="0" applyNumberFormat="1" applyFont="1"/>
    <xf numFmtId="43" fontId="6" fillId="0" borderId="0" xfId="0" applyNumberFormat="1" applyFont="1" applyAlignment="1">
      <alignment horizontal="center"/>
    </xf>
    <xf numFmtId="43" fontId="3" fillId="0" borderId="0" xfId="0" applyNumberFormat="1" applyFont="1"/>
    <xf numFmtId="165" fontId="3" fillId="0" borderId="0" xfId="0" applyNumberFormat="1" applyFont="1" applyAlignment="1">
      <alignment horizontal="center"/>
    </xf>
    <xf numFmtId="0" fontId="11" fillId="5" borderId="6" xfId="0" applyFont="1" applyFill="1" applyBorder="1" applyAlignment="1">
      <alignment horizontal="center" wrapText="1"/>
    </xf>
    <xf numFmtId="9" fontId="3" fillId="0" borderId="0" xfId="2" applyFont="1"/>
    <xf numFmtId="0" fontId="13" fillId="0" borderId="0" xfId="0" applyFont="1"/>
    <xf numFmtId="43" fontId="14" fillId="2" borderId="4" xfId="1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0" fontId="11" fillId="5" borderId="3" xfId="0" applyFont="1" applyFill="1" applyBorder="1" applyAlignment="1">
      <alignment horizontal="center"/>
    </xf>
    <xf numFmtId="0" fontId="11" fillId="5" borderId="8" xfId="0" applyFont="1" applyFill="1" applyBorder="1" applyAlignment="1">
      <alignment horizontal="center" wrapText="1"/>
    </xf>
    <xf numFmtId="43" fontId="3" fillId="0" borderId="0" xfId="1" applyFont="1"/>
    <xf numFmtId="0" fontId="3" fillId="0" borderId="0" xfId="0" applyFont="1"/>
    <xf numFmtId="0" fontId="7" fillId="0" borderId="0" xfId="0" applyFont="1"/>
    <xf numFmtId="0" fontId="3" fillId="0" borderId="0" xfId="0" applyFont="1" applyFill="1" applyAlignment="1">
      <alignment horizontal="center"/>
    </xf>
    <xf numFmtId="41" fontId="12" fillId="0" borderId="0" xfId="0" applyNumberFormat="1" applyFont="1" applyFill="1"/>
    <xf numFmtId="41" fontId="6" fillId="0" borderId="0" xfId="0" applyNumberFormat="1" applyFont="1" applyFill="1"/>
    <xf numFmtId="41" fontId="3" fillId="0" borderId="0" xfId="0" applyNumberFormat="1" applyFont="1" applyFill="1"/>
    <xf numFmtId="43" fontId="3" fillId="0" borderId="0" xfId="0" applyNumberFormat="1" applyFont="1" applyFill="1"/>
    <xf numFmtId="0" fontId="2" fillId="5" borderId="0" xfId="0" applyFont="1" applyFill="1"/>
    <xf numFmtId="0" fontId="9" fillId="5" borderId="0" xfId="0" applyFont="1" applyFill="1"/>
    <xf numFmtId="41" fontId="3" fillId="0" borderId="0" xfId="1" applyNumberFormat="1" applyFont="1"/>
    <xf numFmtId="0" fontId="3" fillId="0" borderId="0" xfId="0" applyFont="1" applyFill="1"/>
    <xf numFmtId="0" fontId="4" fillId="0" borderId="0" xfId="0" applyFont="1" applyFill="1" applyAlignment="1">
      <alignment horizontal="center"/>
    </xf>
    <xf numFmtId="44" fontId="5" fillId="3" borderId="1" xfId="0" applyNumberFormat="1" applyFont="1" applyFill="1" applyBorder="1" applyAlignment="1">
      <alignment horizontal="right"/>
    </xf>
    <xf numFmtId="0" fontId="13" fillId="0" borderId="0" xfId="0" applyFont="1" applyFill="1"/>
    <xf numFmtId="0" fontId="3" fillId="0" borderId="0" xfId="0" applyFont="1" applyFill="1" applyAlignment="1">
      <alignment horizontal="left" indent="2"/>
    </xf>
    <xf numFmtId="0" fontId="7" fillId="0" borderId="0" xfId="0" applyFont="1" applyFill="1" applyAlignment="1">
      <alignment horizontal="centerContinuous"/>
    </xf>
    <xf numFmtId="0" fontId="3" fillId="0" borderId="0" xfId="0" applyFont="1" applyFill="1" applyAlignment="1">
      <alignment horizontal="centerContinuous"/>
    </xf>
    <xf numFmtId="0" fontId="4" fillId="0" borderId="0" xfId="0" applyFont="1" applyFill="1" applyAlignment="1">
      <alignment horizontal="centerContinuous"/>
    </xf>
    <xf numFmtId="0" fontId="3" fillId="0" borderId="0" xfId="0" quotePrefix="1" applyFont="1" applyFill="1"/>
    <xf numFmtId="41" fontId="6" fillId="3" borderId="1" xfId="0" applyNumberFormat="1" applyFont="1" applyFill="1" applyBorder="1"/>
    <xf numFmtId="164" fontId="3" fillId="0" borderId="0" xfId="0" applyNumberFormat="1" applyFont="1" applyFill="1"/>
    <xf numFmtId="41" fontId="5" fillId="0" borderId="0" xfId="0" applyNumberFormat="1" applyFont="1"/>
    <xf numFmtId="166" fontId="3" fillId="4" borderId="0" xfId="0" applyNumberFormat="1" applyFont="1" applyFill="1"/>
    <xf numFmtId="166" fontId="13" fillId="4" borderId="0" xfId="0" applyNumberFormat="1" applyFont="1" applyFill="1" applyAlignment="1">
      <alignment horizontal="right" indent="1"/>
    </xf>
    <xf numFmtId="0" fontId="13" fillId="0" borderId="0" xfId="0" applyFont="1" applyFill="1" applyAlignment="1"/>
    <xf numFmtId="0" fontId="3" fillId="0" borderId="0" xfId="0" applyFont="1" applyFill="1" applyAlignment="1">
      <alignment horizontal="left" indent="1"/>
    </xf>
    <xf numFmtId="44" fontId="3" fillId="0" borderId="0" xfId="0" applyNumberFormat="1" applyFont="1" applyFill="1"/>
    <xf numFmtId="0" fontId="7" fillId="0" borderId="0" xfId="0" applyFont="1" applyFill="1"/>
    <xf numFmtId="15" fontId="2" fillId="2" borderId="0" xfId="0" quotePrefix="1" applyNumberFormat="1" applyFont="1" applyFill="1" applyAlignment="1">
      <alignment horizontal="right"/>
    </xf>
  </cellXfs>
  <cellStyles count="4">
    <cellStyle name="Comma" xfId="1" builtinId="3"/>
    <cellStyle name="Normal" xfId="0" builtinId="0"/>
    <cellStyle name="Normal 2" xfId="3" xr:uid="{F6531EA0-17ED-45A0-9EA5-258338B7481A}"/>
    <cellStyle name="Percent" xfId="2" builtinId="5"/>
  </cellStyles>
  <dxfs count="0"/>
  <tableStyles count="0" defaultTableStyle="TableStyleMedium2" defaultPivotStyle="PivotStyleLight16"/>
  <colors>
    <mruColors>
      <color rgb="FF008000"/>
      <color rgb="FF0000FF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Average Monthly</a:t>
            </a:r>
          </a:p>
          <a:p>
            <a:pPr>
              <a:defRPr sz="1100"/>
            </a:pPr>
            <a:r>
              <a:rPr lang="en-US" sz="1100" b="1"/>
              <a:t>Energy Measured for Consumption</a:t>
            </a:r>
          </a:p>
        </c:rich>
      </c:tx>
      <c:layout>
        <c:manualLayout>
          <c:xMode val="edge"/>
          <c:yMode val="edge"/>
          <c:x val="0.3710432554198441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60522242412006"/>
          <c:y val="0.14983408323959505"/>
          <c:w val="0.87158001884379821"/>
          <c:h val="0.54726846644169491"/>
        </c:manualLayout>
      </c:layout>
      <c:barChart>
        <c:barDir val="col"/>
        <c:grouping val="clustered"/>
        <c:varyColors val="0"/>
        <c:ser>
          <c:idx val="2"/>
          <c:order val="0"/>
          <c:tx>
            <c:v>No Solar</c:v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Charts!$M$11:$M$16</c:f>
              <c:strCache>
                <c:ptCount val="6"/>
                <c:pt idx="0">
                  <c:v>0 kWh 
(22 customers)</c:v>
                </c:pt>
                <c:pt idx="1">
                  <c:v>1 ≤ 750 kWh 
(19 customers)</c:v>
                </c:pt>
                <c:pt idx="2">
                  <c:v>750 ≤ 2,000 kWh 
(25 customers)</c:v>
                </c:pt>
                <c:pt idx="3">
                  <c:v>2000 ≤ 6,000 kWh 
(20 customers)</c:v>
                </c:pt>
                <c:pt idx="4">
                  <c:v>6,000 ≤ 12,000 kWh 
(20 customers)</c:v>
                </c:pt>
                <c:pt idx="5">
                  <c:v>12,000 kWh+ 
(21 customers)</c:v>
                </c:pt>
              </c:strCache>
            </c:strRef>
          </c:cat>
          <c:val>
            <c:numRef>
              <c:f>Charts!$D$11:$D$16</c:f>
              <c:numCache>
                <c:formatCode>_(* #,##0_);_(* \(#,##0\);_(* "-"_);_(@_)</c:formatCode>
                <c:ptCount val="6"/>
                <c:pt idx="0">
                  <c:v>2423.4714397727271</c:v>
                </c:pt>
                <c:pt idx="1">
                  <c:v>2576.6510649122811</c:v>
                </c:pt>
                <c:pt idx="2">
                  <c:v>3685.2753510000002</c:v>
                </c:pt>
                <c:pt idx="3">
                  <c:v>4964.2936408333335</c:v>
                </c:pt>
                <c:pt idx="4">
                  <c:v>10730.98473375</c:v>
                </c:pt>
                <c:pt idx="5">
                  <c:v>44503.940655952378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A8-43E0-9709-FDF6A990097E}"/>
            </c:ext>
          </c:extLst>
        </c:ser>
        <c:ser>
          <c:idx val="0"/>
          <c:order val="1"/>
          <c:tx>
            <c:v>NEM (Monthly)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Charts!$M$11:$M$16</c:f>
              <c:strCache>
                <c:ptCount val="6"/>
                <c:pt idx="0">
                  <c:v>0 kWh 
(22 customers)</c:v>
                </c:pt>
                <c:pt idx="1">
                  <c:v>1 ≤ 750 kWh 
(19 customers)</c:v>
                </c:pt>
                <c:pt idx="2">
                  <c:v>750 ≤ 2,000 kWh 
(25 customers)</c:v>
                </c:pt>
                <c:pt idx="3">
                  <c:v>2000 ≤ 6,000 kWh 
(20 customers)</c:v>
                </c:pt>
                <c:pt idx="4">
                  <c:v>6,000 ≤ 12,000 kWh 
(20 customers)</c:v>
                </c:pt>
                <c:pt idx="5">
                  <c:v>12,000 kWh+ 
(21 customers)</c:v>
                </c:pt>
              </c:strCache>
            </c:strRef>
          </c:cat>
          <c:val>
            <c:numRef>
              <c:f>Charts!$E$11:$E$16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329.0485263157895</c:v>
                </c:pt>
                <c:pt idx="2">
                  <c:v>1301.5203906666668</c:v>
                </c:pt>
                <c:pt idx="3">
                  <c:v>3037.8558954166665</c:v>
                </c:pt>
                <c:pt idx="4">
                  <c:v>8488.8521958333331</c:v>
                </c:pt>
                <c:pt idx="5">
                  <c:v>39495.580838888891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A8-43E0-9709-FDF6A990097E}"/>
            </c:ext>
          </c:extLst>
        </c:ser>
        <c:ser>
          <c:idx val="1"/>
          <c:order val="2"/>
          <c:tx>
            <c:v>Net Billing (Hourly)</c:v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Charts!$M$11:$M$16</c:f>
              <c:strCache>
                <c:ptCount val="6"/>
                <c:pt idx="0">
                  <c:v>0 kWh 
(22 customers)</c:v>
                </c:pt>
                <c:pt idx="1">
                  <c:v>1 ≤ 750 kWh 
(19 customers)</c:v>
                </c:pt>
                <c:pt idx="2">
                  <c:v>750 ≤ 2,000 kWh 
(25 customers)</c:v>
                </c:pt>
                <c:pt idx="3">
                  <c:v>2000 ≤ 6,000 kWh 
(20 customers)</c:v>
                </c:pt>
                <c:pt idx="4">
                  <c:v>6,000 ≤ 12,000 kWh 
(20 customers)</c:v>
                </c:pt>
                <c:pt idx="5">
                  <c:v>12,000 kWh+ 
(21 customers)</c:v>
                </c:pt>
              </c:strCache>
            </c:strRef>
          </c:cat>
          <c:val>
            <c:numRef>
              <c:f>Charts!$F$11:$F$16</c:f>
              <c:numCache>
                <c:formatCode>_(* #,##0_);_(* \(#,##0\);_(* "-"_);_(@_)</c:formatCode>
                <c:ptCount val="6"/>
                <c:pt idx="0">
                  <c:v>1423.6102473484846</c:v>
                </c:pt>
                <c:pt idx="1">
                  <c:v>1570.4548254385963</c:v>
                </c:pt>
                <c:pt idx="2">
                  <c:v>2516.575425</c:v>
                </c:pt>
                <c:pt idx="3">
                  <c:v>3643.0241779166668</c:v>
                </c:pt>
                <c:pt idx="4">
                  <c:v>8937.2299862499985</c:v>
                </c:pt>
                <c:pt idx="5">
                  <c:v>39988.610996428572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A8-43E0-9709-FDF6A9900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2936400"/>
        <c:axId val="1752930160"/>
      </c:barChart>
      <c:catAx>
        <c:axId val="1752936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 b="1"/>
                  <a:t>Average Net</a:t>
                </a:r>
                <a:r>
                  <a:rPr lang="en-US" sz="1050" b="1" baseline="0"/>
                  <a:t> Monthly kWh Delivered</a:t>
                </a:r>
                <a:endParaRPr lang="en-US" sz="1050" b="1"/>
              </a:p>
            </c:rich>
          </c:tx>
          <c:layout>
            <c:manualLayout>
              <c:xMode val="edge"/>
              <c:yMode val="edge"/>
              <c:x val="0.3397477959485834"/>
              <c:y val="0.812849643794525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2930160"/>
        <c:crosses val="autoZero"/>
        <c:auto val="1"/>
        <c:lblAlgn val="ctr"/>
        <c:lblOffset val="100"/>
        <c:noMultiLvlLbl val="0"/>
      </c:catAx>
      <c:valAx>
        <c:axId val="175293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Average Monthly kWh Delivered</a:t>
                </a:r>
              </a:p>
            </c:rich>
          </c:tx>
          <c:layout>
            <c:manualLayout>
              <c:xMode val="edge"/>
              <c:yMode val="edge"/>
              <c:x val="2.8590571979480108E-3"/>
              <c:y val="0.110151760898631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293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752877044215627"/>
          <c:y val="0.88635900673441181"/>
          <c:w val="0.73504862372972624"/>
          <c:h val="0.109735146743020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Average Monthly</a:t>
            </a:r>
          </a:p>
          <a:p>
            <a:pPr>
              <a:defRPr sz="1100"/>
            </a:pPr>
            <a:r>
              <a:rPr lang="en-US" sz="1100" b="1"/>
              <a:t>Energy Measured for Exports</a:t>
            </a:r>
          </a:p>
        </c:rich>
      </c:tx>
      <c:layout>
        <c:manualLayout>
          <c:xMode val="edge"/>
          <c:yMode val="edge"/>
          <c:x val="0.3920866141732283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92146174035938"/>
          <c:y val="0.12602455943007121"/>
          <c:w val="0.88226377952755886"/>
          <c:h val="0.5829827521559805"/>
        </c:manualLayout>
      </c:layout>
      <c:barChart>
        <c:barDir val="col"/>
        <c:grouping val="clustered"/>
        <c:varyColors val="0"/>
        <c:ser>
          <c:idx val="2"/>
          <c:order val="0"/>
          <c:tx>
            <c:v>No Solar</c:v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Charts!$M$65:$M$70</c:f>
              <c:strCache>
                <c:ptCount val="6"/>
                <c:pt idx="0">
                  <c:v>0 kWh 
(22 customers)</c:v>
                </c:pt>
                <c:pt idx="1">
                  <c:v>1 ≤ 750 kWh 
(19 customers)</c:v>
                </c:pt>
                <c:pt idx="2">
                  <c:v>750 ≤ 2,000 kWh 
(25 customers)</c:v>
                </c:pt>
                <c:pt idx="3">
                  <c:v>2000 ≤ 6,000 kWh 
(20 customers)</c:v>
                </c:pt>
                <c:pt idx="4">
                  <c:v>6,000 ≤ 12,000 kWh 
(20 customers)</c:v>
                </c:pt>
                <c:pt idx="5">
                  <c:v>12,000 kWh+ 
(21 customers)</c:v>
                </c:pt>
              </c:strCache>
            </c:strRef>
          </c:cat>
          <c:val>
            <c:numRef>
              <c:f>Charts!$D$65:$D$70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D0-4982-9F69-48AE8BFF0F94}"/>
            </c:ext>
          </c:extLst>
        </c:ser>
        <c:ser>
          <c:idx val="0"/>
          <c:order val="1"/>
          <c:tx>
            <c:v>NEM (Monthly)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Charts!$M$65:$M$70</c:f>
              <c:strCache>
                <c:ptCount val="6"/>
                <c:pt idx="0">
                  <c:v>0 kWh 
(22 customers)</c:v>
                </c:pt>
                <c:pt idx="1">
                  <c:v>1 ≤ 750 kWh 
(19 customers)</c:v>
                </c:pt>
                <c:pt idx="2">
                  <c:v>750 ≤ 2,000 kWh 
(25 customers)</c:v>
                </c:pt>
                <c:pt idx="3">
                  <c:v>2000 ≤ 6,000 kWh 
(20 customers)</c:v>
                </c:pt>
                <c:pt idx="4">
                  <c:v>6,000 ≤ 12,000 kWh 
(20 customers)</c:v>
                </c:pt>
                <c:pt idx="5">
                  <c:v>12,000 kWh+ 
(21 customers)</c:v>
                </c:pt>
              </c:strCache>
            </c:strRef>
          </c:cat>
          <c:val>
            <c:numRef>
              <c:f>Charts!$E$65:$E$70</c:f>
              <c:numCache>
                <c:formatCode>_(* #,##0_);_(* \(#,##0\);_(* "-"_);_(@_)</c:formatCode>
                <c:ptCount val="6"/>
                <c:pt idx="0">
                  <c:v>2863.7568958333331</c:v>
                </c:pt>
                <c:pt idx="1">
                  <c:v>429.96207017543855</c:v>
                </c:pt>
                <c:pt idx="2">
                  <c:v>503.18934033333318</c:v>
                </c:pt>
                <c:pt idx="3">
                  <c:v>110.67408083333332</c:v>
                </c:pt>
                <c:pt idx="4">
                  <c:v>65.493598333333324</c:v>
                </c:pt>
                <c:pt idx="5">
                  <c:v>12.036428571428566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0-4982-9F69-48AE8BFF0F94}"/>
            </c:ext>
          </c:extLst>
        </c:ser>
        <c:ser>
          <c:idx val="1"/>
          <c:order val="2"/>
          <c:tx>
            <c:v>Net Billing (Hourly)</c:v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Charts!$M$65:$M$70</c:f>
              <c:strCache>
                <c:ptCount val="6"/>
                <c:pt idx="0">
                  <c:v>0 kWh 
(22 customers)</c:v>
                </c:pt>
                <c:pt idx="1">
                  <c:v>1 ≤ 750 kWh 
(19 customers)</c:v>
                </c:pt>
                <c:pt idx="2">
                  <c:v>750 ≤ 2,000 kWh 
(25 customers)</c:v>
                </c:pt>
                <c:pt idx="3">
                  <c:v>2000 ≤ 6,000 kWh 
(20 customers)</c:v>
                </c:pt>
                <c:pt idx="4">
                  <c:v>6,000 ≤ 12,000 kWh 
(20 customers)</c:v>
                </c:pt>
                <c:pt idx="5">
                  <c:v>12,000 kWh+ 
(21 customers)</c:v>
                </c:pt>
              </c:strCache>
            </c:strRef>
          </c:cat>
          <c:val>
            <c:numRef>
              <c:f>Charts!$F$65:$F$70</c:f>
              <c:numCache>
                <c:formatCode>_(* #,##0_);_(* \(#,##0\);_(* "-"_);_(@_)</c:formatCode>
                <c:ptCount val="6"/>
                <c:pt idx="0">
                  <c:v>3951.9419511363649</c:v>
                </c:pt>
                <c:pt idx="1">
                  <c:v>1241.4062991228066</c:v>
                </c:pt>
                <c:pt idx="2">
                  <c:v>1215.0550343333332</c:v>
                </c:pt>
                <c:pt idx="3">
                  <c:v>605.16828250000003</c:v>
                </c:pt>
                <c:pt idx="4">
                  <c:v>448.37779041666664</c:v>
                </c:pt>
                <c:pt idx="5">
                  <c:v>493.03015753968248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D0-4982-9F69-48AE8BFF0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2936400"/>
        <c:axId val="1752930160"/>
      </c:barChart>
      <c:catAx>
        <c:axId val="1752936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 b="1"/>
                  <a:t>Average Net Monthly Energy Delivered</a:t>
                </a:r>
              </a:p>
            </c:rich>
          </c:tx>
          <c:layout>
            <c:manualLayout>
              <c:xMode val="edge"/>
              <c:yMode val="edge"/>
              <c:x val="0.35589087421764587"/>
              <c:y val="0.843418947631546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2930160"/>
        <c:crosses val="autoZero"/>
        <c:auto val="1"/>
        <c:lblAlgn val="ctr"/>
        <c:lblOffset val="100"/>
        <c:noMultiLvlLbl val="0"/>
      </c:catAx>
      <c:valAx>
        <c:axId val="1752930160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Average Monthly kWh Exported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crossAx val="175293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Average Monthly Bill</a:t>
            </a:r>
          </a:p>
          <a:p>
            <a:pPr>
              <a:defRPr sz="1100"/>
            </a:pPr>
            <a:r>
              <a:rPr lang="en-US" sz="1100" b="1"/>
              <a:t>Comparison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87872669762434"/>
          <c:y val="0.1696753530808649"/>
          <c:w val="0.86730651457029395"/>
          <c:h val="0.54726846644169491"/>
        </c:manualLayout>
      </c:layout>
      <c:barChart>
        <c:barDir val="col"/>
        <c:grouping val="clustered"/>
        <c:varyColors val="0"/>
        <c:ser>
          <c:idx val="2"/>
          <c:order val="0"/>
          <c:tx>
            <c:v>No Solar</c:v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Charts!$M$117:$M$122</c:f>
              <c:strCache>
                <c:ptCount val="6"/>
                <c:pt idx="0">
                  <c:v>0 kWh 
(22 customers)</c:v>
                </c:pt>
                <c:pt idx="1">
                  <c:v>1 ≤ 750 kWh 
(19 customers)</c:v>
                </c:pt>
                <c:pt idx="2">
                  <c:v>750 ≤ 2,000 kWh 
(25 customers)</c:v>
                </c:pt>
                <c:pt idx="3">
                  <c:v>2000 ≤ 6,000 kWh 
(20 customers)</c:v>
                </c:pt>
                <c:pt idx="4">
                  <c:v>6,000 ≤ 12,000 kWh 
(20 customers)</c:v>
                </c:pt>
                <c:pt idx="5">
                  <c:v>12,000 kWh+ 
(21 customers)</c:v>
                </c:pt>
              </c:strCache>
            </c:strRef>
          </c:cat>
          <c:val>
            <c:numRef>
              <c:f>Charts!$D$117:$D$122</c:f>
              <c:numCache>
                <c:formatCode>_("$"* #,##0_);_("$"* \(#,##0\);_("$"* "-"_);_(@_)</c:formatCode>
                <c:ptCount val="6"/>
                <c:pt idx="0">
                  <c:v>217.17554749623179</c:v>
                </c:pt>
                <c:pt idx="1">
                  <c:v>207.75979496242104</c:v>
                </c:pt>
                <c:pt idx="2">
                  <c:v>289.88734999109533</c:v>
                </c:pt>
                <c:pt idx="3">
                  <c:v>372.17667091204339</c:v>
                </c:pt>
                <c:pt idx="4">
                  <c:v>720.44155916724822</c:v>
                </c:pt>
                <c:pt idx="5">
                  <c:v>2862.1614805328518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D6-4151-AF6E-CF01B027B286}"/>
            </c:ext>
          </c:extLst>
        </c:ser>
        <c:ser>
          <c:idx val="0"/>
          <c:order val="1"/>
          <c:tx>
            <c:v>NEM (Monthly)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Charts!$M$117:$M$122</c:f>
              <c:strCache>
                <c:ptCount val="6"/>
                <c:pt idx="0">
                  <c:v>0 kWh 
(22 customers)</c:v>
                </c:pt>
                <c:pt idx="1">
                  <c:v>1 ≤ 750 kWh 
(19 customers)</c:v>
                </c:pt>
                <c:pt idx="2">
                  <c:v>750 ≤ 2,000 kWh 
(25 customers)</c:v>
                </c:pt>
                <c:pt idx="3">
                  <c:v>2000 ≤ 6,000 kWh 
(20 customers)</c:v>
                </c:pt>
                <c:pt idx="4">
                  <c:v>6,000 ≤ 12,000 kWh 
(20 customers)</c:v>
                </c:pt>
                <c:pt idx="5">
                  <c:v>12,000 kWh+ 
(21 customers)</c:v>
                </c:pt>
              </c:strCache>
            </c:strRef>
          </c:cat>
          <c:val>
            <c:numRef>
              <c:f>Charts!$E$117:$E$122</c:f>
              <c:numCache>
                <c:formatCode>_("$"* #,##0_);_("$"* \(#,##0\);_("$"* "-"_);_(@_)</c:formatCode>
                <c:ptCount val="6"/>
                <c:pt idx="0">
                  <c:v>39.072932405303028</c:v>
                </c:pt>
                <c:pt idx="1">
                  <c:v>40.80702415511491</c:v>
                </c:pt>
                <c:pt idx="2">
                  <c:v>141.6184168520613</c:v>
                </c:pt>
                <c:pt idx="3">
                  <c:v>267.65208008688336</c:v>
                </c:pt>
                <c:pt idx="4">
                  <c:v>612.18589127555344</c:v>
                </c:pt>
                <c:pt idx="5">
                  <c:v>2630.8433337700094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D6-4151-AF6E-CF01B027B286}"/>
            </c:ext>
          </c:extLst>
        </c:ser>
        <c:ser>
          <c:idx val="1"/>
          <c:order val="2"/>
          <c:tx>
            <c:v>Net Billing (Hourly)</c:v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Charts!$M$117:$M$122</c:f>
              <c:strCache>
                <c:ptCount val="6"/>
                <c:pt idx="0">
                  <c:v>0 kWh 
(22 customers)</c:v>
                </c:pt>
                <c:pt idx="1">
                  <c:v>1 ≤ 750 kWh 
(19 customers)</c:v>
                </c:pt>
                <c:pt idx="2">
                  <c:v>750 ≤ 2,000 kWh 
(25 customers)</c:v>
                </c:pt>
                <c:pt idx="3">
                  <c:v>2000 ≤ 6,000 kWh 
(20 customers)</c:v>
                </c:pt>
                <c:pt idx="4">
                  <c:v>6,000 ≤ 12,000 kWh 
(20 customers)</c:v>
                </c:pt>
                <c:pt idx="5">
                  <c:v>12,000 kWh+ 
(21 customers)</c:v>
                </c:pt>
              </c:strCache>
            </c:strRef>
          </c:cat>
          <c:val>
            <c:numRef>
              <c:f>Charts!$F$117:$F$122</c:f>
              <c:numCache>
                <c:formatCode>_("$"* #,##0_);_("$"* \(#,##0\);_("$"* "-"_);_(@_)</c:formatCode>
                <c:ptCount val="6"/>
                <c:pt idx="0">
                  <c:v>52.944578793621965</c:v>
                </c:pt>
                <c:pt idx="1">
                  <c:v>92.026288398604365</c:v>
                </c:pt>
                <c:pt idx="2">
                  <c:v>180.36878449055598</c:v>
                </c:pt>
                <c:pt idx="3">
                  <c:v>284.74770678946419</c:v>
                </c:pt>
                <c:pt idx="4">
                  <c:v>619.70291113057579</c:v>
                </c:pt>
                <c:pt idx="5">
                  <c:v>2636.5756568798352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D6-4151-AF6E-CF01B027B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2936400"/>
        <c:axId val="1752930160"/>
      </c:barChart>
      <c:catAx>
        <c:axId val="1752936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 b="1"/>
                  <a:t>Average Net</a:t>
                </a:r>
                <a:r>
                  <a:rPr lang="en-US" sz="1050" b="1" baseline="0"/>
                  <a:t> Monthly Energy Consumption</a:t>
                </a:r>
                <a:endParaRPr lang="en-US" sz="105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2930160"/>
        <c:crosses val="autoZero"/>
        <c:auto val="1"/>
        <c:lblAlgn val="ctr"/>
        <c:lblOffset val="100"/>
        <c:noMultiLvlLbl val="0"/>
      </c:catAx>
      <c:valAx>
        <c:axId val="1752930160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Average Monthly Bill  ($)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_);_(@_)" sourceLinked="1"/>
        <c:majorTickMark val="none"/>
        <c:minorTickMark val="none"/>
        <c:tickLblPos val="nextTo"/>
        <c:crossAx val="175293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93902685241268"/>
          <c:y val="0.88706974128233962"/>
          <c:w val="0.73718537586647825"/>
          <c:h val="0.109735146743020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Average Monthly</a:t>
            </a:r>
          </a:p>
          <a:p>
            <a:pPr>
              <a:defRPr b="1"/>
            </a:pPr>
            <a:r>
              <a:rPr lang="en-US" b="1"/>
              <a:t>Energy Measured for Consumption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188740830473112E-2"/>
          <c:y val="0.25173917322834644"/>
          <c:w val="0.84685224443098461"/>
          <c:h val="0.52472867454068239"/>
        </c:manualLayout>
      </c:layout>
      <c:barChart>
        <c:barDir val="col"/>
        <c:grouping val="clustered"/>
        <c:varyColors val="0"/>
        <c:ser>
          <c:idx val="2"/>
          <c:order val="0"/>
          <c:tx>
            <c:v>No Solar</c:v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Charts!$M$17</c:f>
              <c:strCache>
                <c:ptCount val="1"/>
                <c:pt idx="0">
                  <c:v>All Customers 
(127 customers)</c:v>
                </c:pt>
              </c:strCache>
            </c:strRef>
          </c:cat>
          <c:val>
            <c:numRef>
              <c:f>Charts!$D$17</c:f>
              <c:numCache>
                <c:formatCode>_(* #,##0_);_(* \(#,##0\);_(* "-"_);_(@_)</c:formatCode>
                <c:ptCount val="1"/>
                <c:pt idx="0">
                  <c:v>11361.361787007874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4E-4D45-9CB6-4FDED6DCBC7F}"/>
            </c:ext>
          </c:extLst>
        </c:ser>
        <c:ser>
          <c:idx val="0"/>
          <c:order val="1"/>
          <c:tx>
            <c:v>NEM (Monthly)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Charts!$M$17</c:f>
              <c:strCache>
                <c:ptCount val="1"/>
                <c:pt idx="0">
                  <c:v>All Customers 
(127 customers)</c:v>
                </c:pt>
              </c:strCache>
            </c:strRef>
          </c:cat>
          <c:val>
            <c:numRef>
              <c:f>Charts!$E$17</c:f>
              <c:numCache>
                <c:formatCode>_(* #,##0_);_(* \(#,##0\);_(* "-"_);_(@_)</c:formatCode>
                <c:ptCount val="1"/>
                <c:pt idx="0">
                  <c:v>8651.4274898293988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E-4D45-9CB6-4FDED6DCBC7F}"/>
            </c:ext>
          </c:extLst>
        </c:ser>
        <c:ser>
          <c:idx val="1"/>
          <c:order val="2"/>
          <c:tx>
            <c:v>Net Billing (Hourly)</c:v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Charts!$M$17</c:f>
              <c:strCache>
                <c:ptCount val="1"/>
                <c:pt idx="0">
                  <c:v>All Customers 
(127 customers)</c:v>
                </c:pt>
              </c:strCache>
            </c:strRef>
          </c:cat>
          <c:val>
            <c:numRef>
              <c:f>Charts!$F$17</c:f>
              <c:numCache>
                <c:formatCode>_(* #,##0_);_(* \(#,##0\);_(* "-"_);_(@_)</c:formatCode>
                <c:ptCount val="1"/>
                <c:pt idx="0">
                  <c:v>9570.3808421915983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4E-4D45-9CB6-4FDED6DCB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20"/>
        <c:axId val="1752936400"/>
        <c:axId val="1752930160"/>
      </c:barChart>
      <c:catAx>
        <c:axId val="175293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2930160"/>
        <c:crosses val="autoZero"/>
        <c:auto val="1"/>
        <c:lblAlgn val="ctr"/>
        <c:lblOffset val="100"/>
        <c:noMultiLvlLbl val="0"/>
      </c:catAx>
      <c:valAx>
        <c:axId val="1752930160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Average Monthly kWh Delivered</a:t>
                </a:r>
              </a:p>
            </c:rich>
          </c:tx>
          <c:layout>
            <c:manualLayout>
              <c:xMode val="edge"/>
              <c:yMode val="edge"/>
              <c:x val="4.4990578100814332E-2"/>
              <c:y val="0.205389951256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crossAx val="175293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03634161114472"/>
          <c:y val="0.88635889263842005"/>
          <c:w val="0.65861493337364507"/>
          <c:h val="0.109735146743020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Average Monthly</a:t>
            </a:r>
          </a:p>
          <a:p>
            <a:pPr>
              <a:defRPr b="1"/>
            </a:pPr>
            <a:r>
              <a:rPr lang="en-US" b="1"/>
              <a:t>Energy Measured for Exports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978537516028"/>
          <c:y val="0.16681837270341207"/>
          <c:w val="0.85329433716546377"/>
          <c:h val="0.58187165354330705"/>
        </c:manualLayout>
      </c:layout>
      <c:barChart>
        <c:barDir val="col"/>
        <c:grouping val="clustered"/>
        <c:varyColors val="0"/>
        <c:ser>
          <c:idx val="2"/>
          <c:order val="0"/>
          <c:tx>
            <c:v>No Solar</c:v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Charts!$M$17</c:f>
              <c:strCache>
                <c:ptCount val="1"/>
                <c:pt idx="0">
                  <c:v>All Customers 
(127 customers)</c:v>
                </c:pt>
              </c:strCache>
            </c:strRef>
          </c:cat>
          <c:val>
            <c:numRef>
              <c:f>Charts!$D$71</c:f>
              <c:numCache>
                <c:formatCode>_(* #,##0_);_(* \(#,##0\);_(* "-"_);_(@_)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D0-473A-9348-3E8B1AD36B9C}"/>
            </c:ext>
          </c:extLst>
        </c:ser>
        <c:ser>
          <c:idx val="0"/>
          <c:order val="1"/>
          <c:tx>
            <c:v>NEM (Monthly)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Charts!$M$17</c:f>
              <c:strCache>
                <c:ptCount val="1"/>
                <c:pt idx="0">
                  <c:v>All Customers 
(127 customers)</c:v>
                </c:pt>
              </c:strCache>
            </c:strRef>
          </c:cat>
          <c:val>
            <c:numRef>
              <c:f>Charts!$E$71</c:f>
              <c:numCache>
                <c:formatCode>_(* #,##0_);_(* \(#,##0\);_(* "-"_);_(@_)</c:formatCode>
                <c:ptCount val="1"/>
                <c:pt idx="0">
                  <c:v>689.19514278215229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0-473A-9348-3E8B1AD36B9C}"/>
            </c:ext>
          </c:extLst>
        </c:ser>
        <c:ser>
          <c:idx val="1"/>
          <c:order val="2"/>
          <c:tx>
            <c:v>Net Billing (Hourly)</c:v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Charts!$M$17</c:f>
              <c:strCache>
                <c:ptCount val="1"/>
                <c:pt idx="0">
                  <c:v>All Customers 
(127 customers)</c:v>
                </c:pt>
              </c:strCache>
            </c:strRef>
          </c:cat>
          <c:val>
            <c:numRef>
              <c:f>Charts!$F$71</c:f>
              <c:numCache>
                <c:formatCode>_(* #,##0_);_(* \(#,##0\);_(* "-"_);_(@_)</c:formatCode>
                <c:ptCount val="1"/>
                <c:pt idx="0">
                  <c:v>1356.9320727034117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0-473A-9348-3E8B1AD36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20"/>
        <c:axId val="1752936400"/>
        <c:axId val="1752930160"/>
      </c:barChart>
      <c:catAx>
        <c:axId val="175293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2930160"/>
        <c:crosses val="autoZero"/>
        <c:auto val="1"/>
        <c:lblAlgn val="ctr"/>
        <c:lblOffset val="100"/>
        <c:noMultiLvlLbl val="0"/>
      </c:catAx>
      <c:valAx>
        <c:axId val="1752930160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Average Monthly kWh Exported</a:t>
                </a:r>
              </a:p>
            </c:rich>
          </c:tx>
          <c:layout>
            <c:manualLayout>
              <c:xMode val="edge"/>
              <c:yMode val="edge"/>
              <c:x val="6.0506074683680522E-2"/>
              <c:y val="0.193484908136482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crossAx val="175293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666032888446368"/>
          <c:y val="0.88635900673441181"/>
          <c:w val="0.65861493337364507"/>
          <c:h val="0.109735146743020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Average Monthly</a:t>
            </a:r>
            <a:r>
              <a:rPr lang="en-US" b="1" baseline="0"/>
              <a:t> Bill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28275792449019"/>
          <c:y val="0.16681837270341207"/>
          <c:w val="0.86124806514570296"/>
          <c:h val="0.58187165354330705"/>
        </c:manualLayout>
      </c:layout>
      <c:barChart>
        <c:barDir val="col"/>
        <c:grouping val="clustered"/>
        <c:varyColors val="0"/>
        <c:ser>
          <c:idx val="2"/>
          <c:order val="0"/>
          <c:tx>
            <c:v>No Solar</c:v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Charts!$M$17</c:f>
              <c:strCache>
                <c:ptCount val="1"/>
                <c:pt idx="0">
                  <c:v>All Customers 
(127 customers)</c:v>
                </c:pt>
              </c:strCache>
            </c:strRef>
          </c:cat>
          <c:val>
            <c:numRef>
              <c:f>Charts!$D$123</c:f>
              <c:numCache>
                <c:formatCode>_("$"* #,##0_);_("$"* \(#,##0\);_("$"* "-"_);_(@_)</c:formatCode>
                <c:ptCount val="1"/>
                <c:pt idx="0">
                  <c:v>771.10423300595414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31-405A-BF90-576FA80488C7}"/>
            </c:ext>
          </c:extLst>
        </c:ser>
        <c:ser>
          <c:idx val="0"/>
          <c:order val="1"/>
          <c:tx>
            <c:v>NEM (Monthly)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Charts!$M$17</c:f>
              <c:strCache>
                <c:ptCount val="1"/>
                <c:pt idx="0">
                  <c:v>All Customers 
(127 customers)</c:v>
                </c:pt>
              </c:strCache>
            </c:strRef>
          </c:cat>
          <c:val>
            <c:numRef>
              <c:f>Charts!$E$123</c:f>
              <c:numCache>
                <c:formatCode>_("$"* #,##0_);_("$"* \(#,##0\);_("$"* "-"_);_(@_)</c:formatCode>
                <c:ptCount val="1"/>
                <c:pt idx="0">
                  <c:v>614.32966794948265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1-405A-BF90-576FA80488C7}"/>
            </c:ext>
          </c:extLst>
        </c:ser>
        <c:ser>
          <c:idx val="1"/>
          <c:order val="2"/>
          <c:tx>
            <c:v>Net Billing (Hourly)</c:v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Charts!$M$17</c:f>
              <c:strCache>
                <c:ptCount val="1"/>
                <c:pt idx="0">
                  <c:v>All Customers 
(127 customers)</c:v>
                </c:pt>
              </c:strCache>
            </c:strRef>
          </c:cat>
          <c:val>
            <c:numRef>
              <c:f>Charts!$F$123</c:f>
              <c:numCache>
                <c:formatCode>_("$"* #,##0_);_("$"* \(#,##0\);_("$"* "-"_);_(@_)</c:formatCode>
                <c:ptCount val="1"/>
                <c:pt idx="0">
                  <c:v>636.84725179664895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1-405A-BF90-576FA8048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20"/>
        <c:axId val="1752936400"/>
        <c:axId val="1752930160"/>
      </c:barChart>
      <c:catAx>
        <c:axId val="175293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2930160"/>
        <c:crosses val="autoZero"/>
        <c:auto val="1"/>
        <c:lblAlgn val="ctr"/>
        <c:lblOffset val="100"/>
        <c:noMultiLvlLbl val="0"/>
      </c:catAx>
      <c:valAx>
        <c:axId val="1752930160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Bill Amount ($)</a:t>
                </a:r>
              </a:p>
            </c:rich>
          </c:tx>
          <c:layout>
            <c:manualLayout>
              <c:xMode val="edge"/>
              <c:yMode val="edge"/>
              <c:x val="5.0931107246958963E-2"/>
              <c:y val="0.31650106236720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_);_(@_)" sourceLinked="1"/>
        <c:majorTickMark val="none"/>
        <c:minorTickMark val="none"/>
        <c:tickLblPos val="nextTo"/>
        <c:crossAx val="175293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666032888446368"/>
          <c:y val="0.88635900673441181"/>
          <c:w val="0.65861493337364507"/>
          <c:h val="0.109735146743020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40</xdr:row>
      <xdr:rowOff>0</xdr:rowOff>
    </xdr:from>
    <xdr:to>
      <xdr:col>6</xdr:col>
      <xdr:colOff>476250</xdr:colOff>
      <xdr:row>56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52959D-BB26-413C-9294-9246FF732D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94</xdr:row>
      <xdr:rowOff>0</xdr:rowOff>
    </xdr:from>
    <xdr:to>
      <xdr:col>6</xdr:col>
      <xdr:colOff>476250</xdr:colOff>
      <xdr:row>110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7EF349-AB3B-44B5-B0CE-8B496670F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146</xdr:row>
      <xdr:rowOff>0</xdr:rowOff>
    </xdr:from>
    <xdr:to>
      <xdr:col>6</xdr:col>
      <xdr:colOff>476250</xdr:colOff>
      <xdr:row>162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4805DF1-0579-4C70-86C8-F4473C222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6</xdr:col>
      <xdr:colOff>476250</xdr:colOff>
      <xdr:row>36</xdr:row>
      <xdr:rowOff>152400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ED20FA7-636A-458B-AA74-FAEEC2E3E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74</xdr:row>
      <xdr:rowOff>0</xdr:rowOff>
    </xdr:from>
    <xdr:to>
      <xdr:col>6</xdr:col>
      <xdr:colOff>476250</xdr:colOff>
      <xdr:row>90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538A3362-62C1-4DE1-8A2E-36EB5523B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125</xdr:row>
      <xdr:rowOff>190499</xdr:rowOff>
    </xdr:from>
    <xdr:to>
      <xdr:col>6</xdr:col>
      <xdr:colOff>476250</xdr:colOff>
      <xdr:row>142</xdr:row>
      <xdr:rowOff>152399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F9347282-1768-4AD4-A0D4-1E3CDB5F7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nergy">
  <a:themeElements>
    <a:clrScheme name="IPC Colors">
      <a:dk1>
        <a:sysClr val="windowText" lastClr="000000"/>
      </a:dk1>
      <a:lt1>
        <a:sysClr val="window" lastClr="FFFFFF"/>
      </a:lt1>
      <a:dk2>
        <a:srgbClr val="00467F"/>
      </a:dk2>
      <a:lt2>
        <a:srgbClr val="E7DEC9"/>
      </a:lt2>
      <a:accent1>
        <a:srgbClr val="008789"/>
      </a:accent1>
      <a:accent2>
        <a:srgbClr val="44C6E4"/>
      </a:accent2>
      <a:accent3>
        <a:srgbClr val="64A0C8"/>
      </a:accent3>
      <a:accent4>
        <a:srgbClr val="005BBB"/>
      </a:accent4>
      <a:accent5>
        <a:srgbClr val="00AF3F"/>
      </a:accent5>
      <a:accent6>
        <a:srgbClr val="7CB400"/>
      </a:accent6>
      <a:hlink>
        <a:srgbClr val="008789"/>
      </a:hlink>
      <a:folHlink>
        <a:srgbClr val="B382C7"/>
      </a:folHlink>
    </a:clrScheme>
    <a:fontScheme name="Office">
      <a:maj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Energy" id="{E202BABC-15D7-4967-A895-5DA460D84A80}" vid="{41F2D580-EA6A-48BF-A4AF-103F3A7B16A2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D85ED-1716-49FA-BB58-6D00A01522A0}">
  <sheetPr>
    <tabColor theme="7"/>
  </sheetPr>
  <dimension ref="A1:I46"/>
  <sheetViews>
    <sheetView showGridLines="0" tabSelected="1" view="pageBreakPreview" zoomScaleNormal="100" zoomScaleSheetLayoutView="100" workbookViewId="0"/>
  </sheetViews>
  <sheetFormatPr defaultColWidth="9.140625" defaultRowHeight="15" x14ac:dyDescent="0.25"/>
  <cols>
    <col min="1" max="1" width="1.7109375" style="3" customWidth="1"/>
    <col min="2" max="7" width="13.7109375" style="3" customWidth="1"/>
    <col min="8" max="8" width="1.7109375" style="3" customWidth="1"/>
    <col min="9" max="16384" width="9.140625" style="3"/>
  </cols>
  <sheetData>
    <row r="1" spans="1:9" s="46" customFormat="1" x14ac:dyDescent="0.25">
      <c r="A1" s="47" t="s">
        <v>77</v>
      </c>
    </row>
    <row r="2" spans="1:9" s="46" customFormat="1" x14ac:dyDescent="0.25">
      <c r="A2" s="46" t="s">
        <v>226</v>
      </c>
    </row>
    <row r="3" spans="1:9" ht="5.0999999999999996" customHeight="1" x14ac:dyDescent="0.25"/>
    <row r="4" spans="1:9" ht="21" x14ac:dyDescent="0.35">
      <c r="B4" s="1" t="s">
        <v>235</v>
      </c>
      <c r="C4" s="1"/>
      <c r="D4" s="1"/>
      <c r="E4" s="1"/>
      <c r="F4" s="1"/>
      <c r="G4" s="74" t="s">
        <v>259</v>
      </c>
    </row>
    <row r="5" spans="1:9" ht="5.0999999999999996" customHeight="1" x14ac:dyDescent="0.25"/>
    <row r="6" spans="1:9" ht="17.25" x14ac:dyDescent="0.4">
      <c r="B6" s="56"/>
      <c r="C6" s="56"/>
      <c r="D6" s="57" t="s">
        <v>227</v>
      </c>
      <c r="E6" s="57" t="s">
        <v>228</v>
      </c>
      <c r="G6" s="57" t="s">
        <v>0</v>
      </c>
      <c r="I6" s="46"/>
    </row>
    <row r="7" spans="1:9" x14ac:dyDescent="0.25">
      <c r="B7" s="56" t="s">
        <v>1</v>
      </c>
      <c r="C7" s="56"/>
      <c r="D7" s="5">
        <v>16</v>
      </c>
      <c r="E7" s="5">
        <v>16</v>
      </c>
      <c r="G7" s="6" t="s">
        <v>2</v>
      </c>
      <c r="I7" s="46"/>
    </row>
    <row r="8" spans="1:9" s="46" customFormat="1" ht="5.0999999999999996" customHeight="1" x14ac:dyDescent="0.25">
      <c r="B8" s="56"/>
      <c r="C8" s="56"/>
      <c r="D8" s="56"/>
      <c r="E8" s="56"/>
      <c r="F8" s="56"/>
      <c r="G8" s="56"/>
    </row>
    <row r="9" spans="1:9" s="46" customFormat="1" x14ac:dyDescent="0.25">
      <c r="B9" s="70" t="s">
        <v>230</v>
      </c>
      <c r="C9" s="56"/>
      <c r="D9" s="56"/>
      <c r="E9" s="56"/>
      <c r="F9" s="56"/>
    </row>
    <row r="10" spans="1:9" s="46" customFormat="1" x14ac:dyDescent="0.25">
      <c r="B10" s="71" t="s">
        <v>231</v>
      </c>
      <c r="C10" s="56"/>
      <c r="D10" s="58">
        <v>0</v>
      </c>
      <c r="E10" s="58">
        <v>0</v>
      </c>
      <c r="F10" s="56"/>
    </row>
    <row r="11" spans="1:9" s="46" customFormat="1" x14ac:dyDescent="0.25">
      <c r="B11" s="71" t="s">
        <v>232</v>
      </c>
      <c r="C11" s="56"/>
      <c r="D11" s="58">
        <v>1.03</v>
      </c>
      <c r="E11" s="58">
        <v>1.03</v>
      </c>
      <c r="F11" s="56"/>
      <c r="G11" s="56"/>
    </row>
    <row r="12" spans="1:9" ht="5.0999999999999996" customHeight="1" x14ac:dyDescent="0.25">
      <c r="B12" s="56"/>
      <c r="C12" s="56"/>
      <c r="D12" s="56"/>
      <c r="E12" s="56"/>
      <c r="F12" s="56"/>
      <c r="G12" s="56"/>
    </row>
    <row r="13" spans="1:9" s="46" customFormat="1" x14ac:dyDescent="0.25">
      <c r="B13" s="59" t="s">
        <v>83</v>
      </c>
      <c r="C13" s="56"/>
      <c r="D13" s="56"/>
      <c r="E13" s="56"/>
      <c r="F13" s="56"/>
      <c r="G13" s="56"/>
    </row>
    <row r="14" spans="1:9" s="46" customFormat="1" x14ac:dyDescent="0.25">
      <c r="B14" s="71" t="s">
        <v>231</v>
      </c>
      <c r="C14" s="56"/>
      <c r="D14" s="58">
        <v>0</v>
      </c>
      <c r="E14" s="58">
        <v>0</v>
      </c>
      <c r="F14" s="56"/>
      <c r="G14" s="56"/>
    </row>
    <row r="15" spans="1:9" s="46" customFormat="1" x14ac:dyDescent="0.25">
      <c r="B15" s="71" t="s">
        <v>232</v>
      </c>
      <c r="C15" s="56"/>
      <c r="D15" s="58">
        <v>6.06</v>
      </c>
      <c r="E15" s="58">
        <v>4.45</v>
      </c>
      <c r="F15" s="56"/>
      <c r="G15" s="56"/>
    </row>
    <row r="16" spans="1:9" s="46" customFormat="1" ht="5.0999999999999996" customHeight="1" x14ac:dyDescent="0.25">
      <c r="B16" s="56"/>
      <c r="C16" s="56"/>
      <c r="D16" s="56"/>
      <c r="E16" s="56"/>
      <c r="F16" s="56"/>
      <c r="G16" s="56"/>
    </row>
    <row r="17" spans="2:7" x14ac:dyDescent="0.25">
      <c r="B17" s="56" t="s">
        <v>3</v>
      </c>
      <c r="C17" s="56"/>
      <c r="D17" s="56"/>
      <c r="E17" s="56"/>
      <c r="F17" s="56"/>
    </row>
    <row r="18" spans="2:7" x14ac:dyDescent="0.25">
      <c r="B18" s="60" t="s">
        <v>233</v>
      </c>
      <c r="C18" s="56"/>
      <c r="D18" s="7">
        <v>0.10525</v>
      </c>
      <c r="E18" s="7">
        <v>9.4742000000000007E-2</v>
      </c>
      <c r="F18" s="56"/>
      <c r="G18" s="56"/>
    </row>
    <row r="19" spans="2:7" x14ac:dyDescent="0.25">
      <c r="B19" s="60" t="s">
        <v>234</v>
      </c>
      <c r="C19" s="56"/>
      <c r="D19" s="7">
        <v>4.8716000000000002E-2</v>
      </c>
      <c r="E19" s="7">
        <v>4.4195999999999999E-2</v>
      </c>
      <c r="F19" s="56"/>
      <c r="G19" s="56"/>
    </row>
    <row r="20" spans="2:7" ht="5.0999999999999996" customHeight="1" x14ac:dyDescent="0.25">
      <c r="B20" s="56"/>
      <c r="C20" s="56"/>
      <c r="D20" s="56"/>
      <c r="E20" s="56"/>
      <c r="F20" s="56"/>
      <c r="G20" s="56"/>
    </row>
    <row r="21" spans="2:7" x14ac:dyDescent="0.25">
      <c r="B21" s="56" t="s">
        <v>4</v>
      </c>
      <c r="C21" s="56"/>
      <c r="D21" s="7">
        <v>-3.7810000000000003E-2</v>
      </c>
      <c r="E21" s="56"/>
      <c r="F21" s="56"/>
      <c r="G21" s="56"/>
    </row>
    <row r="22" spans="2:7" ht="5.0999999999999996" customHeight="1" x14ac:dyDescent="0.25">
      <c r="B22" s="56"/>
      <c r="C22" s="56"/>
      <c r="D22" s="56"/>
      <c r="E22" s="56"/>
      <c r="F22" s="56"/>
      <c r="G22" s="56"/>
    </row>
    <row r="23" spans="2:7" ht="17.25" x14ac:dyDescent="0.4">
      <c r="B23" s="57" t="s">
        <v>5</v>
      </c>
      <c r="C23" s="56"/>
      <c r="D23" s="57" t="s">
        <v>6</v>
      </c>
      <c r="E23" s="57" t="s">
        <v>7</v>
      </c>
      <c r="F23" s="57" t="s">
        <v>229</v>
      </c>
      <c r="G23" s="57" t="s">
        <v>241</v>
      </c>
    </row>
    <row r="24" spans="2:7" x14ac:dyDescent="0.25">
      <c r="B24" s="48">
        <v>1</v>
      </c>
      <c r="C24" s="56"/>
      <c r="D24" s="66">
        <f t="shared" ref="D24:D35" si="0">+IF(OR($B24&lt;6,$B24&gt;8),$E$18,$D$18)</f>
        <v>9.4742000000000007E-2</v>
      </c>
      <c r="E24" s="66">
        <f>+IF(OR($B24&lt;6,$B24&gt;8),$E$19,$D$19)</f>
        <v>4.4195999999999999E-2</v>
      </c>
      <c r="F24" s="72">
        <f>+IF(OR($B24&lt;6,$B24&gt;8),$E$11,$D$11)</f>
        <v>1.03</v>
      </c>
      <c r="G24" s="72">
        <f>+IF(OR($B24&lt;6,$B24&gt;8),$E$15,$D$15)</f>
        <v>4.45</v>
      </c>
    </row>
    <row r="25" spans="2:7" x14ac:dyDescent="0.25">
      <c r="B25" s="48">
        <f t="shared" ref="B25:B35" si="1">+B24+1</f>
        <v>2</v>
      </c>
      <c r="C25" s="56"/>
      <c r="D25" s="66">
        <f t="shared" si="0"/>
        <v>9.4742000000000007E-2</v>
      </c>
      <c r="E25" s="66">
        <f t="shared" ref="E25:E35" si="2">+IF(OR($B25&lt;6,$B25&gt;8),$E$19,$D$19)</f>
        <v>4.4195999999999999E-2</v>
      </c>
      <c r="F25" s="72">
        <f t="shared" ref="F25:F35" si="3">+IF(OR($B25&lt;6,$B25&gt;8),$E$11,$D$11)</f>
        <v>1.03</v>
      </c>
      <c r="G25" s="72">
        <f t="shared" ref="G25:G35" si="4">+IF(OR($B25&lt;6,$B25&gt;8),$E$15,$D$15)</f>
        <v>4.45</v>
      </c>
    </row>
    <row r="26" spans="2:7" x14ac:dyDescent="0.25">
      <c r="B26" s="48">
        <f t="shared" si="1"/>
        <v>3</v>
      </c>
      <c r="C26" s="56"/>
      <c r="D26" s="66">
        <f t="shared" si="0"/>
        <v>9.4742000000000007E-2</v>
      </c>
      <c r="E26" s="66">
        <f t="shared" si="2"/>
        <v>4.4195999999999999E-2</v>
      </c>
      <c r="F26" s="72">
        <f t="shared" si="3"/>
        <v>1.03</v>
      </c>
      <c r="G26" s="72">
        <f t="shared" si="4"/>
        <v>4.45</v>
      </c>
    </row>
    <row r="27" spans="2:7" x14ac:dyDescent="0.25">
      <c r="B27" s="48">
        <f t="shared" si="1"/>
        <v>4</v>
      </c>
      <c r="C27" s="56"/>
      <c r="D27" s="66">
        <f t="shared" si="0"/>
        <v>9.4742000000000007E-2</v>
      </c>
      <c r="E27" s="66">
        <f t="shared" si="2"/>
        <v>4.4195999999999999E-2</v>
      </c>
      <c r="F27" s="72">
        <f t="shared" si="3"/>
        <v>1.03</v>
      </c>
      <c r="G27" s="72">
        <f t="shared" si="4"/>
        <v>4.45</v>
      </c>
    </row>
    <row r="28" spans="2:7" x14ac:dyDescent="0.25">
      <c r="B28" s="48">
        <f t="shared" si="1"/>
        <v>5</v>
      </c>
      <c r="C28" s="56"/>
      <c r="D28" s="66">
        <f t="shared" si="0"/>
        <v>9.4742000000000007E-2</v>
      </c>
      <c r="E28" s="66">
        <f t="shared" si="2"/>
        <v>4.4195999999999999E-2</v>
      </c>
      <c r="F28" s="72">
        <f t="shared" si="3"/>
        <v>1.03</v>
      </c>
      <c r="G28" s="72">
        <f t="shared" si="4"/>
        <v>4.45</v>
      </c>
    </row>
    <row r="29" spans="2:7" x14ac:dyDescent="0.25">
      <c r="B29" s="48">
        <f t="shared" si="1"/>
        <v>6</v>
      </c>
      <c r="C29" s="56"/>
      <c r="D29" s="66">
        <f t="shared" si="0"/>
        <v>0.10525</v>
      </c>
      <c r="E29" s="66">
        <f t="shared" si="2"/>
        <v>4.8716000000000002E-2</v>
      </c>
      <c r="F29" s="72">
        <f t="shared" si="3"/>
        <v>1.03</v>
      </c>
      <c r="G29" s="72">
        <f t="shared" si="4"/>
        <v>6.06</v>
      </c>
    </row>
    <row r="30" spans="2:7" x14ac:dyDescent="0.25">
      <c r="B30" s="48">
        <f t="shared" si="1"/>
        <v>7</v>
      </c>
      <c r="C30" s="56"/>
      <c r="D30" s="66">
        <f t="shared" si="0"/>
        <v>0.10525</v>
      </c>
      <c r="E30" s="66">
        <f t="shared" si="2"/>
        <v>4.8716000000000002E-2</v>
      </c>
      <c r="F30" s="72">
        <f t="shared" si="3"/>
        <v>1.03</v>
      </c>
      <c r="G30" s="72">
        <f t="shared" si="4"/>
        <v>6.06</v>
      </c>
    </row>
    <row r="31" spans="2:7" x14ac:dyDescent="0.25">
      <c r="B31" s="48">
        <f t="shared" si="1"/>
        <v>8</v>
      </c>
      <c r="C31" s="56"/>
      <c r="D31" s="66">
        <f t="shared" si="0"/>
        <v>0.10525</v>
      </c>
      <c r="E31" s="66">
        <f t="shared" si="2"/>
        <v>4.8716000000000002E-2</v>
      </c>
      <c r="F31" s="72">
        <f t="shared" si="3"/>
        <v>1.03</v>
      </c>
      <c r="G31" s="72">
        <f t="shared" si="4"/>
        <v>6.06</v>
      </c>
    </row>
    <row r="32" spans="2:7" x14ac:dyDescent="0.25">
      <c r="B32" s="48">
        <f t="shared" si="1"/>
        <v>9</v>
      </c>
      <c r="C32" s="56"/>
      <c r="D32" s="66">
        <f t="shared" si="0"/>
        <v>9.4742000000000007E-2</v>
      </c>
      <c r="E32" s="66">
        <f t="shared" si="2"/>
        <v>4.4195999999999999E-2</v>
      </c>
      <c r="F32" s="72">
        <f t="shared" si="3"/>
        <v>1.03</v>
      </c>
      <c r="G32" s="72">
        <f t="shared" si="4"/>
        <v>4.45</v>
      </c>
    </row>
    <row r="33" spans="2:9" x14ac:dyDescent="0.25">
      <c r="B33" s="48">
        <f t="shared" si="1"/>
        <v>10</v>
      </c>
      <c r="C33" s="56"/>
      <c r="D33" s="66">
        <f t="shared" si="0"/>
        <v>9.4742000000000007E-2</v>
      </c>
      <c r="E33" s="66">
        <f t="shared" si="2"/>
        <v>4.4195999999999999E-2</v>
      </c>
      <c r="F33" s="72">
        <f t="shared" si="3"/>
        <v>1.03</v>
      </c>
      <c r="G33" s="72">
        <f t="shared" si="4"/>
        <v>4.45</v>
      </c>
    </row>
    <row r="34" spans="2:9" x14ac:dyDescent="0.25">
      <c r="B34" s="48">
        <f t="shared" si="1"/>
        <v>11</v>
      </c>
      <c r="C34" s="56"/>
      <c r="D34" s="66">
        <f t="shared" si="0"/>
        <v>9.4742000000000007E-2</v>
      </c>
      <c r="E34" s="66">
        <f t="shared" si="2"/>
        <v>4.4195999999999999E-2</v>
      </c>
      <c r="F34" s="72">
        <f t="shared" si="3"/>
        <v>1.03</v>
      </c>
      <c r="G34" s="72">
        <f t="shared" si="4"/>
        <v>4.45</v>
      </c>
    </row>
    <row r="35" spans="2:9" x14ac:dyDescent="0.25">
      <c r="B35" s="48">
        <f t="shared" si="1"/>
        <v>12</v>
      </c>
      <c r="C35" s="56"/>
      <c r="D35" s="66">
        <f t="shared" si="0"/>
        <v>9.4742000000000007E-2</v>
      </c>
      <c r="E35" s="66">
        <f t="shared" si="2"/>
        <v>4.4195999999999999E-2</v>
      </c>
      <c r="F35" s="72">
        <f t="shared" si="3"/>
        <v>1.03</v>
      </c>
      <c r="G35" s="72">
        <f t="shared" si="4"/>
        <v>4.45</v>
      </c>
    </row>
    <row r="36" spans="2:9" ht="5.0999999999999996" customHeight="1" x14ac:dyDescent="0.25">
      <c r="B36" s="56"/>
      <c r="C36" s="56"/>
      <c r="D36" s="56"/>
      <c r="E36" s="56"/>
      <c r="F36" s="56"/>
      <c r="G36" s="56"/>
    </row>
    <row r="37" spans="2:9" x14ac:dyDescent="0.25">
      <c r="B37" s="61" t="s">
        <v>8</v>
      </c>
      <c r="C37" s="62"/>
      <c r="D37" s="56"/>
      <c r="E37" s="56"/>
      <c r="F37" s="56"/>
      <c r="G37" s="56"/>
    </row>
    <row r="38" spans="2:9" x14ac:dyDescent="0.25">
      <c r="B38" s="61" t="s">
        <v>9</v>
      </c>
      <c r="C38" s="62"/>
      <c r="D38" s="56"/>
      <c r="E38" s="61" t="s">
        <v>10</v>
      </c>
      <c r="F38" s="62"/>
      <c r="G38" s="56"/>
    </row>
    <row r="39" spans="2:9" ht="17.25" x14ac:dyDescent="0.4">
      <c r="B39" s="63" t="s">
        <v>11</v>
      </c>
      <c r="C39" s="62"/>
      <c r="D39" s="56"/>
      <c r="E39" s="63" t="s">
        <v>12</v>
      </c>
      <c r="F39" s="62"/>
      <c r="G39" s="56"/>
    </row>
    <row r="40" spans="2:9" x14ac:dyDescent="0.25">
      <c r="B40" s="65">
        <v>0</v>
      </c>
      <c r="C40" s="64" t="s">
        <v>66</v>
      </c>
      <c r="D40" s="56"/>
      <c r="E40" s="10">
        <v>10000</v>
      </c>
      <c r="F40" s="56" t="str">
        <f>+TEXT(E41,"$#,##0")&amp;"+ Increase"</f>
        <v>$100+ Increase</v>
      </c>
      <c r="G40" s="56"/>
      <c r="I40" s="40">
        <f>+COUNTIFS('Compare-Annual'!$AC$9:$AC$135,Inputs!F40)</f>
        <v>3</v>
      </c>
    </row>
    <row r="41" spans="2:9" x14ac:dyDescent="0.25">
      <c r="B41" s="10">
        <v>1</v>
      </c>
      <c r="C41" s="56" t="str">
        <f>+B41&amp;" ≤ "&amp;B42&amp; " kWh"</f>
        <v>1 ≤ 750 kWh</v>
      </c>
      <c r="D41" s="56"/>
      <c r="E41" s="10">
        <v>100</v>
      </c>
      <c r="F41" s="56" t="str">
        <f>+TEXT(E42,"$#,##0")&amp;" to "&amp;TEXT(E41,"$#,##0")&amp;" Increase"</f>
        <v>$75 to $100 Increase</v>
      </c>
      <c r="G41" s="56"/>
      <c r="I41" s="40">
        <f>+COUNTIFS('Compare-Annual'!$AC$9:$AC$135,Inputs!F41)</f>
        <v>7</v>
      </c>
    </row>
    <row r="42" spans="2:9" x14ac:dyDescent="0.25">
      <c r="B42" s="10">
        <v>750</v>
      </c>
      <c r="C42" s="56" t="str">
        <f>+B42&amp;" ≤ "&amp;TEXT(B43,"#,##0")&amp;" kWh"</f>
        <v>750 ≤ 2,000 kWh</v>
      </c>
      <c r="D42" s="56"/>
      <c r="E42" s="10">
        <v>75</v>
      </c>
      <c r="F42" s="56" t="str">
        <f>+TEXT(E43,"$#,##0")&amp;" to "&amp;TEXT(E42,"$#,##0")&amp;" Increase"</f>
        <v>$50 to $75 Increase</v>
      </c>
      <c r="G42" s="56"/>
      <c r="I42" s="40">
        <f>+COUNTIFS('Compare-Annual'!$AC$9:$AC$135,Inputs!F42)</f>
        <v>13</v>
      </c>
    </row>
    <row r="43" spans="2:9" x14ac:dyDescent="0.25">
      <c r="B43" s="10">
        <v>2000</v>
      </c>
      <c r="C43" s="56" t="str">
        <f>+B43&amp;" ≤ "&amp;TEXT(B44,"#,##0")&amp;" kWh"</f>
        <v>2000 ≤ 6,000 kWh</v>
      </c>
      <c r="D43" s="56"/>
      <c r="E43" s="10">
        <v>50</v>
      </c>
      <c r="F43" s="56" t="str">
        <f>+TEXT(E44,"$#,##0")&amp;" to "&amp;TEXT(E43,"$#,##0")&amp;" Increase"</f>
        <v>$25 to $50 Increase</v>
      </c>
      <c r="G43" s="56"/>
      <c r="I43" s="40">
        <f>+COUNTIFS('Compare-Annual'!$AC$9:$AC$135,Inputs!F43)</f>
        <v>22</v>
      </c>
    </row>
    <row r="44" spans="2:9" x14ac:dyDescent="0.25">
      <c r="B44" s="10">
        <v>6000</v>
      </c>
      <c r="C44" s="56" t="str">
        <f>+TEXT(B44,"#,##0")&amp;" ≤ "&amp;TEXT(B45,"#,##0")&amp;" kWh"</f>
        <v>6,000 ≤ 12,000 kWh</v>
      </c>
      <c r="D44" s="56"/>
      <c r="E44" s="10">
        <v>25</v>
      </c>
      <c r="F44" s="56" t="str">
        <f>+TEXT(E45,"$#,##0")&amp;" to "&amp;TEXT(E44,"$#,##0")&amp;" Increase"</f>
        <v>$5 to $25 Increase</v>
      </c>
      <c r="G44" s="56"/>
      <c r="I44" s="40">
        <f>+COUNTIFS('Compare-Annual'!$AC$9:$AC$135,Inputs!F44)</f>
        <v>20</v>
      </c>
    </row>
    <row r="45" spans="2:9" x14ac:dyDescent="0.25">
      <c r="B45" s="10">
        <v>12000</v>
      </c>
      <c r="C45" s="56" t="str">
        <f>+TEXT(B45,"#,##0")&amp;" kWh+"</f>
        <v>12,000 kWh+</v>
      </c>
      <c r="D45" s="56"/>
      <c r="E45" s="10">
        <v>5</v>
      </c>
      <c r="F45" s="56" t="str">
        <f>+TEXT(E46,"$#,##0")&amp;" to "&amp;TEXT(E45,"$#,##0")&amp;" Increase"</f>
        <v>$0 to $5 Increase</v>
      </c>
      <c r="G45" s="56"/>
      <c r="I45" s="40">
        <f>+COUNTIFS('Compare-Annual'!$AC$9:$AC$135,Inputs!F45)</f>
        <v>37</v>
      </c>
    </row>
    <row r="46" spans="2:9" x14ac:dyDescent="0.25">
      <c r="B46" s="56"/>
      <c r="C46" s="56"/>
      <c r="D46" s="56"/>
      <c r="E46" s="10">
        <v>0</v>
      </c>
      <c r="F46" s="56" t="s">
        <v>13</v>
      </c>
      <c r="G46" s="56"/>
      <c r="I46" s="40">
        <f>+COUNTIFS('Compare-Annual'!$AC$9:$AC$135,Inputs!F46)</f>
        <v>25</v>
      </c>
    </row>
  </sheetData>
  <sortState xmlns:xlrd2="http://schemas.microsoft.com/office/spreadsheetml/2017/richdata2" ref="E40:F46">
    <sortCondition descending="1" ref="E40:E46"/>
  </sortState>
  <dataValidations count="1">
    <dataValidation type="list" allowBlank="1" showInputMessage="1" showErrorMessage="1" sqref="G7" xr:uid="{CDB84F6F-12CF-4FC7-855A-3E0A147FFF35}">
      <formula1>"Include, Exclude"</formula1>
    </dataValidation>
  </dataValidations>
  <pageMargins left="0.7" right="0.7" top="0.75" bottom="0.75" header="0.3" footer="0.3"/>
  <pageSetup scale="83" orientation="landscape" r:id="rId1"/>
  <headerFooter scaleWithDoc="0">
    <oddFooter>&amp;L&amp;"Calibri,Regular"&amp;A&amp;R&amp;"Calibri,Regular"Page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D21A2-7C85-427A-9FA8-C1336831D8A3}">
  <sheetPr>
    <tabColor theme="2" tint="-0.499984740745262"/>
  </sheetPr>
  <dimension ref="A1:M146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.7109375" style="46" customWidth="1"/>
    <col min="2" max="2" width="19.140625" style="3" customWidth="1"/>
    <col min="3" max="11" width="15.7109375" style="3" customWidth="1"/>
    <col min="12" max="12" width="1.7109375" style="3" customWidth="1"/>
    <col min="13" max="16384" width="9.140625" style="3"/>
  </cols>
  <sheetData>
    <row r="1" spans="1:13" s="46" customFormat="1" x14ac:dyDescent="0.25">
      <c r="A1" s="47" t="str">
        <f>Inputs!A1</f>
        <v>Appendix 3.5</v>
      </c>
    </row>
    <row r="2" spans="1:13" s="46" customFormat="1" x14ac:dyDescent="0.25">
      <c r="A2" s="46" t="str">
        <f>Inputs!A2</f>
        <v>Measurement and Bill Impact Analysis - Schedule 84 (Commercial)</v>
      </c>
    </row>
    <row r="3" spans="1:13" s="46" customFormat="1" ht="5.0999999999999996" customHeight="1" x14ac:dyDescent="0.25"/>
    <row r="4" spans="1:13" s="46" customFormat="1" ht="21" x14ac:dyDescent="0.35">
      <c r="B4" s="1" t="s">
        <v>236</v>
      </c>
      <c r="C4" s="12"/>
      <c r="D4" s="12"/>
      <c r="E4" s="12"/>
      <c r="F4" s="12"/>
      <c r="G4" s="12"/>
      <c r="H4" s="2"/>
      <c r="I4" s="2"/>
      <c r="J4" s="2"/>
      <c r="K4" s="2" t="s">
        <v>76</v>
      </c>
    </row>
    <row r="5" spans="1:13" s="46" customFormat="1" ht="5.0999999999999996" customHeight="1" x14ac:dyDescent="0.25"/>
    <row r="6" spans="1:13" x14ac:dyDescent="0.25">
      <c r="D6" s="11" t="s">
        <v>9</v>
      </c>
      <c r="E6" s="11" t="s">
        <v>9</v>
      </c>
      <c r="F6" s="11" t="s">
        <v>9</v>
      </c>
    </row>
    <row r="7" spans="1:13" s="13" customFormat="1" ht="21" x14ac:dyDescent="0.35">
      <c r="B7" s="53" t="s">
        <v>251</v>
      </c>
      <c r="C7" s="54"/>
      <c r="D7" s="54"/>
      <c r="E7" s="54"/>
      <c r="F7" s="54"/>
      <c r="G7" s="54"/>
      <c r="H7" s="54"/>
      <c r="I7" s="54"/>
      <c r="J7" s="54"/>
      <c r="K7" s="54"/>
    </row>
    <row r="9" spans="1:13" ht="17.25" x14ac:dyDescent="0.4">
      <c r="D9" s="14" t="s">
        <v>14</v>
      </c>
      <c r="E9" s="9"/>
      <c r="F9" s="9"/>
      <c r="G9" s="15" t="s">
        <v>15</v>
      </c>
      <c r="H9" s="16"/>
      <c r="I9" s="16"/>
      <c r="J9" s="46"/>
      <c r="K9" s="9"/>
    </row>
    <row r="10" spans="1:13" ht="34.5" x14ac:dyDescent="0.4">
      <c r="B10" s="4" t="s">
        <v>16</v>
      </c>
      <c r="C10" s="4" t="s">
        <v>17</v>
      </c>
      <c r="D10" s="17" t="s">
        <v>95</v>
      </c>
      <c r="E10" s="17" t="s">
        <v>18</v>
      </c>
      <c r="F10" s="17" t="s">
        <v>19</v>
      </c>
      <c r="G10" s="18" t="s">
        <v>96</v>
      </c>
      <c r="H10" s="18" t="s">
        <v>97</v>
      </c>
      <c r="I10" s="18" t="s">
        <v>20</v>
      </c>
      <c r="J10" s="46"/>
      <c r="K10" s="9"/>
    </row>
    <row r="11" spans="1:13" x14ac:dyDescent="0.25">
      <c r="B11" s="3" t="str">
        <f>Inputs!C40</f>
        <v>0 kWh</v>
      </c>
      <c r="C11" s="19">
        <f>+COUNTIFS('Compare-Annual'!$AB$9:$AB$1532,$B11,'Compare-Annual'!$AA$9:$AA$1532,"Y")</f>
        <v>22</v>
      </c>
      <c r="D11" s="19">
        <f>+AVERAGEIFS('Compare-Annual'!G$9:G$1532,'Compare-Annual'!$AB$9:$AB$1532,$B11,'Compare-Annual'!$AA$9:$AA$1532,"Y")</f>
        <v>2423.4714397727271</v>
      </c>
      <c r="E11" s="19">
        <f>+AVERAGEIFS('Compare-Annual'!H$9:H$1532,'Compare-Annual'!$AB$9:$AB$1532,$B11,'Compare-Annual'!$AA$9:$AA$1532,"Y")</f>
        <v>0</v>
      </c>
      <c r="F11" s="19">
        <f>+AVERAGEIFS('Compare-Annual'!I$9:I$1532,'Compare-Annual'!$AB$9:$AB$1532,$B11,'Compare-Annual'!$AA$9:$AA$1532,"Y")</f>
        <v>1423.6102473484846</v>
      </c>
      <c r="G11" s="68">
        <f>+IFERROR(E11/D11-1,0)</f>
        <v>-1</v>
      </c>
      <c r="H11" s="68">
        <f>+IFERROR(F11/D11-1,0)</f>
        <v>-0.41257395322059554</v>
      </c>
      <c r="I11" s="69" t="s">
        <v>98</v>
      </c>
      <c r="J11" s="46"/>
      <c r="K11" s="9"/>
      <c r="M11" s="20" t="str">
        <f>+B11&amp;" 
("&amp;TEXT($C11,"#,##0")&amp;" customers)"</f>
        <v>0 kWh 
(22 customers)</v>
      </c>
    </row>
    <row r="12" spans="1:13" x14ac:dyDescent="0.25">
      <c r="B12" s="3" t="str">
        <f>Inputs!C41</f>
        <v>1 ≤ 750 kWh</v>
      </c>
      <c r="C12" s="19">
        <f>+COUNTIFS('Compare-Annual'!$AB$9:$AB$1532,$B12,'Compare-Annual'!$AA$9:$AA$1532,"Y")</f>
        <v>19</v>
      </c>
      <c r="D12" s="19">
        <f>+AVERAGEIFS('Compare-Annual'!G$9:G$1532,'Compare-Annual'!$AB$9:$AB$1532,$B12,'Compare-Annual'!$AA$9:$AA$1532,"Y")</f>
        <v>2576.6510649122811</v>
      </c>
      <c r="E12" s="19">
        <f>+AVERAGEIFS('Compare-Annual'!H$9:H$1532,'Compare-Annual'!$AB$9:$AB$1532,$B12,'Compare-Annual'!$AA$9:$AA$1532,"Y")</f>
        <v>329.0485263157895</v>
      </c>
      <c r="F12" s="19">
        <f>+AVERAGEIFS('Compare-Annual'!I$9:I$1532,'Compare-Annual'!$AB$9:$AB$1532,$B12,'Compare-Annual'!$AA$9:$AA$1532,"Y")</f>
        <v>1570.4548254385963</v>
      </c>
      <c r="G12" s="68">
        <f t="shared" ref="G12:G17" si="0">+IFERROR(E12/D12-1,0)</f>
        <v>-0.87229604706798303</v>
      </c>
      <c r="H12" s="68">
        <f t="shared" ref="H12:H17" si="1">+IFERROR(F12/D12-1,0)</f>
        <v>-0.39050543287588668</v>
      </c>
      <c r="I12" s="68">
        <f t="shared" ref="I12:I17" si="2">+IFERROR(F12/E12-1,0)</f>
        <v>3.7727149640275943</v>
      </c>
      <c r="J12" s="46"/>
      <c r="K12" s="9"/>
      <c r="M12" s="20" t="str">
        <f t="shared" ref="M12:M17" si="3">+B12&amp;" 
("&amp;TEXT($C12,"#,##0")&amp;" customers)"</f>
        <v>1 ≤ 750 kWh 
(19 customers)</v>
      </c>
    </row>
    <row r="13" spans="1:13" x14ac:dyDescent="0.25">
      <c r="B13" s="3" t="str">
        <f>Inputs!C42</f>
        <v>750 ≤ 2,000 kWh</v>
      </c>
      <c r="C13" s="19">
        <f>+COUNTIFS('Compare-Annual'!$AB$9:$AB$1532,$B13,'Compare-Annual'!$AA$9:$AA$1532,"Y")</f>
        <v>25</v>
      </c>
      <c r="D13" s="19">
        <f>+AVERAGEIFS('Compare-Annual'!G$9:G$1532,'Compare-Annual'!$AB$9:$AB$1532,$B13,'Compare-Annual'!$AA$9:$AA$1532,"Y")</f>
        <v>3685.2753510000002</v>
      </c>
      <c r="E13" s="19">
        <f>+AVERAGEIFS('Compare-Annual'!H$9:H$1532,'Compare-Annual'!$AB$9:$AB$1532,$B13,'Compare-Annual'!$AA$9:$AA$1532,"Y")</f>
        <v>1301.5203906666668</v>
      </c>
      <c r="F13" s="19">
        <f>+AVERAGEIFS('Compare-Annual'!I$9:I$1532,'Compare-Annual'!$AB$9:$AB$1532,$B13,'Compare-Annual'!$AA$9:$AA$1532,"Y")</f>
        <v>2516.575425</v>
      </c>
      <c r="G13" s="68">
        <f t="shared" si="0"/>
        <v>-0.64683225357543528</v>
      </c>
      <c r="H13" s="68">
        <f t="shared" si="1"/>
        <v>-0.31712689410924844</v>
      </c>
      <c r="I13" s="68">
        <f t="shared" si="2"/>
        <v>0.93356588421250608</v>
      </c>
      <c r="J13" s="46"/>
      <c r="K13" s="9"/>
      <c r="M13" s="20" t="str">
        <f t="shared" si="3"/>
        <v>750 ≤ 2,000 kWh 
(25 customers)</v>
      </c>
    </row>
    <row r="14" spans="1:13" x14ac:dyDescent="0.25">
      <c r="B14" s="3" t="str">
        <f>Inputs!C43</f>
        <v>2000 ≤ 6,000 kWh</v>
      </c>
      <c r="C14" s="19">
        <f>+COUNTIFS('Compare-Annual'!$AB$9:$AB$1532,$B14,'Compare-Annual'!$AA$9:$AA$1532,"Y")</f>
        <v>20</v>
      </c>
      <c r="D14" s="19">
        <f>+AVERAGEIFS('Compare-Annual'!G$9:G$1532,'Compare-Annual'!$AB$9:$AB$1532,$B14,'Compare-Annual'!$AA$9:$AA$1532,"Y")</f>
        <v>4964.2936408333335</v>
      </c>
      <c r="E14" s="19">
        <f>+AVERAGEIFS('Compare-Annual'!H$9:H$1532,'Compare-Annual'!$AB$9:$AB$1532,$B14,'Compare-Annual'!$AA$9:$AA$1532,"Y")</f>
        <v>3037.8558954166665</v>
      </c>
      <c r="F14" s="19">
        <f>+AVERAGEIFS('Compare-Annual'!I$9:I$1532,'Compare-Annual'!$AB$9:$AB$1532,$B14,'Compare-Annual'!$AA$9:$AA$1532,"Y")</f>
        <v>3643.0241779166668</v>
      </c>
      <c r="G14" s="68">
        <f t="shared" si="0"/>
        <v>-0.38805878233530211</v>
      </c>
      <c r="H14" s="68">
        <f t="shared" si="1"/>
        <v>-0.26615457475131776</v>
      </c>
      <c r="I14" s="68">
        <f t="shared" si="2"/>
        <v>0.19920901561296622</v>
      </c>
      <c r="J14" s="46"/>
      <c r="K14" s="9"/>
      <c r="M14" s="20" t="str">
        <f t="shared" si="3"/>
        <v>2000 ≤ 6,000 kWh 
(20 customers)</v>
      </c>
    </row>
    <row r="15" spans="1:13" x14ac:dyDescent="0.25">
      <c r="B15" s="3" t="str">
        <f>Inputs!C44</f>
        <v>6,000 ≤ 12,000 kWh</v>
      </c>
      <c r="C15" s="19">
        <f>+COUNTIFS('Compare-Annual'!$AB$9:$AB$1532,$B15,'Compare-Annual'!$AA$9:$AA$1532,"Y")</f>
        <v>20</v>
      </c>
      <c r="D15" s="19">
        <f>+AVERAGEIFS('Compare-Annual'!G$9:G$1532,'Compare-Annual'!$AB$9:$AB$1532,$B15,'Compare-Annual'!$AA$9:$AA$1532,"Y")</f>
        <v>10730.98473375</v>
      </c>
      <c r="E15" s="19">
        <f>+AVERAGEIFS('Compare-Annual'!H$9:H$1532,'Compare-Annual'!$AB$9:$AB$1532,$B15,'Compare-Annual'!$AA$9:$AA$1532,"Y")</f>
        <v>8488.8521958333331</v>
      </c>
      <c r="F15" s="19">
        <f>+AVERAGEIFS('Compare-Annual'!I$9:I$1532,'Compare-Annual'!$AB$9:$AB$1532,$B15,'Compare-Annual'!$AA$9:$AA$1532,"Y")</f>
        <v>8937.2299862499985</v>
      </c>
      <c r="G15" s="68">
        <f t="shared" si="0"/>
        <v>-0.20894005476169764</v>
      </c>
      <c r="H15" s="68">
        <f t="shared" si="1"/>
        <v>-0.16715658366920105</v>
      </c>
      <c r="I15" s="68">
        <f t="shared" si="2"/>
        <v>5.2819601528313553E-2</v>
      </c>
      <c r="J15" s="46"/>
      <c r="K15" s="9"/>
      <c r="M15" s="20" t="str">
        <f t="shared" si="3"/>
        <v>6,000 ≤ 12,000 kWh 
(20 customers)</v>
      </c>
    </row>
    <row r="16" spans="1:13" x14ac:dyDescent="0.25">
      <c r="B16" s="3" t="str">
        <f>Inputs!C45</f>
        <v>12,000 kWh+</v>
      </c>
      <c r="C16" s="19">
        <f>+COUNTIFS('Compare-Annual'!$AB$9:$AB$1532,$B16,'Compare-Annual'!$AA$9:$AA$1532,"Y")</f>
        <v>21</v>
      </c>
      <c r="D16" s="19">
        <f>+AVERAGEIFS('Compare-Annual'!G$9:G$1532,'Compare-Annual'!$AB$9:$AB$1532,$B16,'Compare-Annual'!$AA$9:$AA$1532,"Y")</f>
        <v>44503.940655952378</v>
      </c>
      <c r="E16" s="19">
        <f>+AVERAGEIFS('Compare-Annual'!H$9:H$1532,'Compare-Annual'!$AB$9:$AB$1532,$B16,'Compare-Annual'!$AA$9:$AA$1532,"Y")</f>
        <v>39495.580838888891</v>
      </c>
      <c r="F16" s="19">
        <f>+AVERAGEIFS('Compare-Annual'!I$9:I$1532,'Compare-Annual'!$AB$9:$AB$1532,$B16,'Compare-Annual'!$AA$9:$AA$1532,"Y")</f>
        <v>39988.610996428572</v>
      </c>
      <c r="G16" s="68">
        <f t="shared" si="0"/>
        <v>-0.11253744597094728</v>
      </c>
      <c r="H16" s="68">
        <f t="shared" si="1"/>
        <v>-0.10145909762082794</v>
      </c>
      <c r="I16" s="68">
        <f t="shared" si="2"/>
        <v>1.2483172726357905E-2</v>
      </c>
      <c r="J16" s="46"/>
      <c r="K16" s="9"/>
      <c r="M16" s="20" t="str">
        <f t="shared" si="3"/>
        <v>12,000 kWh+ 
(21 customers)</v>
      </c>
    </row>
    <row r="17" spans="2:13" x14ac:dyDescent="0.25">
      <c r="B17" s="3" t="s">
        <v>21</v>
      </c>
      <c r="C17" s="19">
        <f>+SUM(C11:C16)</f>
        <v>127</v>
      </c>
      <c r="D17" s="19">
        <f>+AVERAGE('Compare-Annual'!G9:G1532)</f>
        <v>11361.361787007874</v>
      </c>
      <c r="E17" s="19">
        <f>+AVERAGE('Compare-Annual'!H9:H1532)</f>
        <v>8651.4274898293988</v>
      </c>
      <c r="F17" s="19">
        <f>+AVERAGE('Compare-Annual'!I9:I1532)</f>
        <v>9570.3808421915983</v>
      </c>
      <c r="G17" s="68">
        <f t="shared" si="0"/>
        <v>-0.23852196136183101</v>
      </c>
      <c r="H17" s="68">
        <f t="shared" si="1"/>
        <v>-0.15763787637361637</v>
      </c>
      <c r="I17" s="68">
        <f t="shared" si="2"/>
        <v>0.10621985255525979</v>
      </c>
      <c r="J17" s="46"/>
      <c r="K17" s="9"/>
      <c r="M17" s="20" t="str">
        <f t="shared" si="3"/>
        <v>All Customers 
(127 customers)</v>
      </c>
    </row>
    <row r="18" spans="2:13" x14ac:dyDescent="0.25">
      <c r="J18" s="46"/>
      <c r="K18" s="9"/>
    </row>
    <row r="19" spans="2:13" s="46" customFormat="1" x14ac:dyDescent="0.25">
      <c r="B19" s="73" t="s">
        <v>254</v>
      </c>
      <c r="K19" s="9"/>
    </row>
    <row r="20" spans="2:13" s="46" customFormat="1" x14ac:dyDescent="0.25">
      <c r="B20" s="46" t="s">
        <v>243</v>
      </c>
      <c r="K20" s="9"/>
    </row>
    <row r="21" spans="2:13" s="46" customFormat="1" x14ac:dyDescent="0.25">
      <c r="K21" s="9"/>
    </row>
    <row r="22" spans="2:13" s="46" customFormat="1" x14ac:dyDescent="0.25">
      <c r="K22" s="9"/>
    </row>
    <row r="23" spans="2:13" s="46" customFormat="1" x14ac:dyDescent="0.25">
      <c r="K23" s="9"/>
    </row>
    <row r="24" spans="2:13" s="46" customFormat="1" x14ac:dyDescent="0.25">
      <c r="K24" s="9"/>
    </row>
    <row r="25" spans="2:13" s="46" customFormat="1" x14ac:dyDescent="0.25">
      <c r="K25" s="9"/>
    </row>
    <row r="26" spans="2:13" s="46" customFormat="1" x14ac:dyDescent="0.25">
      <c r="K26" s="9"/>
    </row>
    <row r="27" spans="2:13" s="46" customFormat="1" x14ac:dyDescent="0.25">
      <c r="K27" s="9"/>
    </row>
    <row r="28" spans="2:13" s="46" customFormat="1" x14ac:dyDescent="0.25">
      <c r="K28" s="9"/>
    </row>
    <row r="29" spans="2:13" s="46" customFormat="1" x14ac:dyDescent="0.25">
      <c r="K29" s="9"/>
    </row>
    <row r="30" spans="2:13" s="46" customFormat="1" x14ac:dyDescent="0.25">
      <c r="K30" s="9"/>
    </row>
    <row r="31" spans="2:13" s="46" customFormat="1" x14ac:dyDescent="0.25">
      <c r="K31" s="9"/>
    </row>
    <row r="32" spans="2:13" s="46" customFormat="1" x14ac:dyDescent="0.25">
      <c r="K32" s="9"/>
    </row>
    <row r="33" spans="2:11" s="46" customFormat="1" x14ac:dyDescent="0.25">
      <c r="K33" s="9"/>
    </row>
    <row r="34" spans="2:11" s="46" customFormat="1" x14ac:dyDescent="0.25">
      <c r="K34" s="9"/>
    </row>
    <row r="35" spans="2:11" s="46" customFormat="1" x14ac:dyDescent="0.25">
      <c r="K35" s="9"/>
    </row>
    <row r="36" spans="2:11" s="46" customFormat="1" x14ac:dyDescent="0.25">
      <c r="K36" s="9"/>
    </row>
    <row r="37" spans="2:11" s="46" customFormat="1" x14ac:dyDescent="0.25">
      <c r="K37" s="9"/>
    </row>
    <row r="38" spans="2:11" s="46" customFormat="1" x14ac:dyDescent="0.25">
      <c r="K38" s="9"/>
    </row>
    <row r="39" spans="2:11" s="46" customFormat="1" x14ac:dyDescent="0.25">
      <c r="B39" s="73" t="s">
        <v>248</v>
      </c>
      <c r="K39" s="9"/>
    </row>
    <row r="40" spans="2:11" s="46" customFormat="1" x14ac:dyDescent="0.25">
      <c r="B40" s="46" t="s">
        <v>255</v>
      </c>
      <c r="K40" s="9"/>
    </row>
    <row r="41" spans="2:11" x14ac:dyDescent="0.25">
      <c r="H41" s="47"/>
      <c r="J41" s="46"/>
      <c r="K41" s="9"/>
    </row>
    <row r="42" spans="2:11" x14ac:dyDescent="0.25">
      <c r="J42" s="46"/>
      <c r="K42" s="9"/>
    </row>
    <row r="43" spans="2:11" x14ac:dyDescent="0.25">
      <c r="J43" s="46"/>
      <c r="K43" s="9"/>
    </row>
    <row r="44" spans="2:11" x14ac:dyDescent="0.25">
      <c r="J44" s="46"/>
      <c r="K44" s="9"/>
    </row>
    <row r="45" spans="2:11" x14ac:dyDescent="0.25">
      <c r="J45" s="46"/>
      <c r="K45" s="9"/>
    </row>
    <row r="46" spans="2:11" x14ac:dyDescent="0.25">
      <c r="J46" s="46"/>
      <c r="K46" s="9"/>
    </row>
    <row r="47" spans="2:11" x14ac:dyDescent="0.25">
      <c r="J47" s="46"/>
      <c r="K47" s="9"/>
    </row>
    <row r="48" spans="2:11" x14ac:dyDescent="0.25">
      <c r="J48" s="46"/>
      <c r="K48" s="9"/>
    </row>
    <row r="49" spans="2:11" x14ac:dyDescent="0.25">
      <c r="J49" s="46"/>
      <c r="K49" s="9"/>
    </row>
    <row r="50" spans="2:11" x14ac:dyDescent="0.25">
      <c r="J50" s="46"/>
      <c r="K50" s="9"/>
    </row>
    <row r="51" spans="2:11" x14ac:dyDescent="0.25">
      <c r="J51" s="46"/>
      <c r="K51" s="9"/>
    </row>
    <row r="52" spans="2:11" x14ac:dyDescent="0.25">
      <c r="J52" s="46"/>
      <c r="K52" s="9"/>
    </row>
    <row r="53" spans="2:11" x14ac:dyDescent="0.25">
      <c r="J53" s="46"/>
      <c r="K53" s="9"/>
    </row>
    <row r="54" spans="2:11" x14ac:dyDescent="0.25">
      <c r="J54" s="46"/>
      <c r="K54" s="9"/>
    </row>
    <row r="55" spans="2:11" x14ac:dyDescent="0.25">
      <c r="J55" s="46"/>
      <c r="K55" s="9"/>
    </row>
    <row r="56" spans="2:11" x14ac:dyDescent="0.25">
      <c r="J56" s="46"/>
      <c r="K56" s="9"/>
    </row>
    <row r="57" spans="2:11" x14ac:dyDescent="0.25">
      <c r="J57" s="46"/>
      <c r="K57" s="9"/>
    </row>
    <row r="58" spans="2:11" x14ac:dyDescent="0.25">
      <c r="J58" s="46"/>
      <c r="K58" s="9"/>
    </row>
    <row r="59" spans="2:11" x14ac:dyDescent="0.25">
      <c r="J59" s="46"/>
      <c r="K59" s="9"/>
    </row>
    <row r="60" spans="2:11" x14ac:dyDescent="0.25">
      <c r="D60" s="11" t="s">
        <v>9</v>
      </c>
      <c r="E60" s="11" t="s">
        <v>9</v>
      </c>
      <c r="F60" s="11" t="s">
        <v>9</v>
      </c>
    </row>
    <row r="61" spans="2:11" s="13" customFormat="1" ht="21" x14ac:dyDescent="0.35">
      <c r="B61" s="53" t="s">
        <v>252</v>
      </c>
      <c r="C61" s="54"/>
      <c r="D61" s="54"/>
      <c r="E61" s="54"/>
      <c r="F61" s="54"/>
      <c r="G61" s="54"/>
      <c r="H61" s="54"/>
      <c r="I61" s="54"/>
      <c r="J61" s="54"/>
      <c r="K61" s="54"/>
    </row>
    <row r="63" spans="2:11" ht="17.25" x14ac:dyDescent="0.4">
      <c r="D63" s="14" t="s">
        <v>22</v>
      </c>
      <c r="E63" s="9"/>
      <c r="F63" s="9"/>
      <c r="G63" s="15" t="s">
        <v>15</v>
      </c>
      <c r="H63" s="16"/>
      <c r="I63" s="16"/>
      <c r="J63" s="46"/>
      <c r="K63" s="46"/>
    </row>
    <row r="64" spans="2:11" ht="34.5" x14ac:dyDescent="0.4">
      <c r="B64" s="4" t="s">
        <v>16</v>
      </c>
      <c r="C64" s="4" t="s">
        <v>17</v>
      </c>
      <c r="D64" s="17" t="s">
        <v>95</v>
      </c>
      <c r="E64" s="17" t="s">
        <v>18</v>
      </c>
      <c r="F64" s="17" t="s">
        <v>19</v>
      </c>
      <c r="G64" s="18" t="s">
        <v>96</v>
      </c>
      <c r="H64" s="18" t="s">
        <v>97</v>
      </c>
      <c r="I64" s="18" t="s">
        <v>20</v>
      </c>
      <c r="J64" s="46"/>
      <c r="K64" s="46"/>
    </row>
    <row r="65" spans="2:13" x14ac:dyDescent="0.25">
      <c r="B65" s="3" t="str">
        <f t="shared" ref="B65:B70" si="4">+B11</f>
        <v>0 kWh</v>
      </c>
      <c r="C65" s="19">
        <f>+COUNTIFS('Compare-Annual'!$AB$9:$AB$1532,$B65,'Compare-Annual'!$AA$9:$AA$1532,"Y")</f>
        <v>22</v>
      </c>
      <c r="D65" s="19">
        <f>+AVERAGEIFS('Compare-Annual'!M$9:M$1532,'Compare-Annual'!$AB$9:$AB$1532,$B65,'Compare-Annual'!$AA$9:$AA$1532,"Y")</f>
        <v>0</v>
      </c>
      <c r="E65" s="19">
        <f>+AVERAGEIFS('Compare-Annual'!N$9:N$1532,'Compare-Annual'!$AB$9:$AB$1532,$B65,'Compare-Annual'!$AA$9:$AA$1532,"Y")</f>
        <v>2863.7568958333331</v>
      </c>
      <c r="F65" s="19">
        <f>+AVERAGEIFS('Compare-Annual'!O$9:O$1532,'Compare-Annual'!$AB$9:$AB$1532,$B65,'Compare-Annual'!$AA$9:$AA$1532,"Y")</f>
        <v>3951.9419511363649</v>
      </c>
      <c r="G65" s="69" t="s">
        <v>98</v>
      </c>
      <c r="H65" s="69" t="s">
        <v>98</v>
      </c>
      <c r="I65" s="68">
        <f t="shared" ref="I65:I71" si="5">+IFERROR(F65/E65-1,0)</f>
        <v>0.37998513661767275</v>
      </c>
      <c r="J65" s="46"/>
      <c r="K65" s="46"/>
      <c r="M65" s="20" t="str">
        <f t="shared" ref="M65:M70" si="6">+B65&amp;" 
("&amp;TEXT($C65,"#,##0")&amp;" customers)"</f>
        <v>0 kWh 
(22 customers)</v>
      </c>
    </row>
    <row r="66" spans="2:13" x14ac:dyDescent="0.25">
      <c r="B66" s="3" t="str">
        <f t="shared" si="4"/>
        <v>1 ≤ 750 kWh</v>
      </c>
      <c r="C66" s="19">
        <f>+COUNTIFS('Compare-Annual'!$AB$9:$AB$1532,$B66,'Compare-Annual'!$AA$9:$AA$1532,"Y")</f>
        <v>19</v>
      </c>
      <c r="D66" s="19">
        <f>+AVERAGEIFS('Compare-Annual'!M$9:M$1532,'Compare-Annual'!$AB$9:$AB$1532,$B66,'Compare-Annual'!$AA$9:$AA$1532,"Y")</f>
        <v>0</v>
      </c>
      <c r="E66" s="19">
        <f>+AVERAGEIFS('Compare-Annual'!N$9:N$1532,'Compare-Annual'!$AB$9:$AB$1532,$B66,'Compare-Annual'!$AA$9:$AA$1532,"Y")</f>
        <v>429.96207017543855</v>
      </c>
      <c r="F66" s="19">
        <f>+AVERAGEIFS('Compare-Annual'!O$9:O$1532,'Compare-Annual'!$AB$9:$AB$1532,$B66,'Compare-Annual'!$AA$9:$AA$1532,"Y")</f>
        <v>1241.4062991228066</v>
      </c>
      <c r="G66" s="69" t="s">
        <v>98</v>
      </c>
      <c r="H66" s="69" t="s">
        <v>98</v>
      </c>
      <c r="I66" s="68">
        <f t="shared" si="5"/>
        <v>1.8872460740927037</v>
      </c>
      <c r="J66" s="46"/>
      <c r="K66" s="46"/>
      <c r="M66" s="20" t="str">
        <f t="shared" si="6"/>
        <v>1 ≤ 750 kWh 
(19 customers)</v>
      </c>
    </row>
    <row r="67" spans="2:13" x14ac:dyDescent="0.25">
      <c r="B67" s="3" t="str">
        <f t="shared" si="4"/>
        <v>750 ≤ 2,000 kWh</v>
      </c>
      <c r="C67" s="19">
        <f>+COUNTIFS('Compare-Annual'!$AB$9:$AB$1532,$B67,'Compare-Annual'!$AA$9:$AA$1532,"Y")</f>
        <v>25</v>
      </c>
      <c r="D67" s="19">
        <f>+AVERAGEIFS('Compare-Annual'!M$9:M$1532,'Compare-Annual'!$AB$9:$AB$1532,$B67,'Compare-Annual'!$AA$9:$AA$1532,"Y")</f>
        <v>0</v>
      </c>
      <c r="E67" s="19">
        <f>+AVERAGEIFS('Compare-Annual'!N$9:N$1532,'Compare-Annual'!$AB$9:$AB$1532,$B67,'Compare-Annual'!$AA$9:$AA$1532,"Y")</f>
        <v>503.18934033333318</v>
      </c>
      <c r="F67" s="19">
        <f>+AVERAGEIFS('Compare-Annual'!O$9:O$1532,'Compare-Annual'!$AB$9:$AB$1532,$B67,'Compare-Annual'!$AA$9:$AA$1532,"Y")</f>
        <v>1215.0550343333332</v>
      </c>
      <c r="G67" s="69" t="s">
        <v>98</v>
      </c>
      <c r="H67" s="69" t="s">
        <v>98</v>
      </c>
      <c r="I67" s="68">
        <f t="shared" si="5"/>
        <v>1.4147074211238877</v>
      </c>
      <c r="J67" s="46"/>
      <c r="K67" s="46"/>
      <c r="M67" s="20" t="str">
        <f t="shared" si="6"/>
        <v>750 ≤ 2,000 kWh 
(25 customers)</v>
      </c>
    </row>
    <row r="68" spans="2:13" x14ac:dyDescent="0.25">
      <c r="B68" s="3" t="str">
        <f t="shared" si="4"/>
        <v>2000 ≤ 6,000 kWh</v>
      </c>
      <c r="C68" s="19">
        <f>+COUNTIFS('Compare-Annual'!$AB$9:$AB$1532,$B68,'Compare-Annual'!$AA$9:$AA$1532,"Y")</f>
        <v>20</v>
      </c>
      <c r="D68" s="19">
        <f>+AVERAGEIFS('Compare-Annual'!M$9:M$1532,'Compare-Annual'!$AB$9:$AB$1532,$B68,'Compare-Annual'!$AA$9:$AA$1532,"Y")</f>
        <v>0</v>
      </c>
      <c r="E68" s="19">
        <f>+AVERAGEIFS('Compare-Annual'!N$9:N$1532,'Compare-Annual'!$AB$9:$AB$1532,$B68,'Compare-Annual'!$AA$9:$AA$1532,"Y")</f>
        <v>110.67408083333332</v>
      </c>
      <c r="F68" s="19">
        <f>+AVERAGEIFS('Compare-Annual'!O$9:O$1532,'Compare-Annual'!$AB$9:$AB$1532,$B68,'Compare-Annual'!$AA$9:$AA$1532,"Y")</f>
        <v>605.16828250000003</v>
      </c>
      <c r="G68" s="69" t="s">
        <v>98</v>
      </c>
      <c r="H68" s="69" t="s">
        <v>98</v>
      </c>
      <c r="I68" s="68">
        <f t="shared" si="5"/>
        <v>4.4680217621263738</v>
      </c>
      <c r="J68" s="46"/>
      <c r="K68" s="46"/>
      <c r="M68" s="20" t="str">
        <f t="shared" si="6"/>
        <v>2000 ≤ 6,000 kWh 
(20 customers)</v>
      </c>
    </row>
    <row r="69" spans="2:13" x14ac:dyDescent="0.25">
      <c r="B69" s="3" t="str">
        <f t="shared" si="4"/>
        <v>6,000 ≤ 12,000 kWh</v>
      </c>
      <c r="C69" s="19">
        <f>+COUNTIFS('Compare-Annual'!$AB$9:$AB$1532,$B69,'Compare-Annual'!$AA$9:$AA$1532,"Y")</f>
        <v>20</v>
      </c>
      <c r="D69" s="19">
        <f>+AVERAGEIFS('Compare-Annual'!M$9:M$1532,'Compare-Annual'!$AB$9:$AB$1532,$B69,'Compare-Annual'!$AA$9:$AA$1532,"Y")</f>
        <v>0</v>
      </c>
      <c r="E69" s="19">
        <f>+AVERAGEIFS('Compare-Annual'!N$9:N$1532,'Compare-Annual'!$AB$9:$AB$1532,$B69,'Compare-Annual'!$AA$9:$AA$1532,"Y")</f>
        <v>65.493598333333324</v>
      </c>
      <c r="F69" s="19">
        <f>+AVERAGEIFS('Compare-Annual'!O$9:O$1532,'Compare-Annual'!$AB$9:$AB$1532,$B69,'Compare-Annual'!$AA$9:$AA$1532,"Y")</f>
        <v>448.37779041666664</v>
      </c>
      <c r="G69" s="69" t="s">
        <v>98</v>
      </c>
      <c r="H69" s="69" t="s">
        <v>98</v>
      </c>
      <c r="I69" s="68">
        <f t="shared" si="5"/>
        <v>5.8461315583031928</v>
      </c>
      <c r="J69" s="46"/>
      <c r="K69" s="46"/>
      <c r="M69" s="20" t="str">
        <f t="shared" si="6"/>
        <v>6,000 ≤ 12,000 kWh 
(20 customers)</v>
      </c>
    </row>
    <row r="70" spans="2:13" x14ac:dyDescent="0.25">
      <c r="B70" s="3" t="str">
        <f t="shared" si="4"/>
        <v>12,000 kWh+</v>
      </c>
      <c r="C70" s="19">
        <f>+COUNTIFS('Compare-Annual'!$AB$9:$AB$1532,$B70,'Compare-Annual'!$AA$9:$AA$1532,"Y")</f>
        <v>21</v>
      </c>
      <c r="D70" s="19">
        <f>+AVERAGEIFS('Compare-Annual'!M$9:M$1532,'Compare-Annual'!$AB$9:$AB$1532,$B70,'Compare-Annual'!$AA$9:$AA$1532,"Y")</f>
        <v>0</v>
      </c>
      <c r="E70" s="19">
        <f>+AVERAGEIFS('Compare-Annual'!N$9:N$1532,'Compare-Annual'!$AB$9:$AB$1532,$B70,'Compare-Annual'!$AA$9:$AA$1532,"Y")</f>
        <v>12.036428571428566</v>
      </c>
      <c r="F70" s="19">
        <f>+AVERAGEIFS('Compare-Annual'!O$9:O$1532,'Compare-Annual'!$AB$9:$AB$1532,$B70,'Compare-Annual'!$AA$9:$AA$1532,"Y")</f>
        <v>493.03015753968248</v>
      </c>
      <c r="G70" s="69" t="s">
        <v>98</v>
      </c>
      <c r="H70" s="69" t="s">
        <v>98</v>
      </c>
      <c r="I70" s="68">
        <f t="shared" si="5"/>
        <v>39.961499053798342</v>
      </c>
      <c r="J70" s="46"/>
      <c r="K70" s="46"/>
      <c r="M70" s="20" t="str">
        <f t="shared" si="6"/>
        <v>12,000 kWh+ 
(21 customers)</v>
      </c>
    </row>
    <row r="71" spans="2:13" x14ac:dyDescent="0.25">
      <c r="B71" s="3" t="s">
        <v>21</v>
      </c>
      <c r="C71" s="19">
        <f>+SUM(C65:C70)</f>
        <v>127</v>
      </c>
      <c r="D71" s="19">
        <f>+AVERAGE('Compare-Annual'!M9:M1532)</f>
        <v>0</v>
      </c>
      <c r="E71" s="19">
        <f>+AVERAGE('Compare-Annual'!N9:N1532)</f>
        <v>689.19514278215229</v>
      </c>
      <c r="F71" s="19">
        <f>+AVERAGE('Compare-Annual'!O9:O1532)</f>
        <v>1356.9320727034117</v>
      </c>
      <c r="G71" s="69" t="s">
        <v>98</v>
      </c>
      <c r="H71" s="69" t="s">
        <v>98</v>
      </c>
      <c r="I71" s="68">
        <f t="shared" si="5"/>
        <v>0.96886482285079656</v>
      </c>
      <c r="J71" s="46"/>
      <c r="K71" s="46"/>
      <c r="M71" s="20" t="str">
        <f t="shared" ref="M71" si="7">+B71&amp;" 
("&amp;TEXT($C71,"#,##0")&amp;" customers)"</f>
        <v>All Customers 
(127 customers)</v>
      </c>
    </row>
    <row r="72" spans="2:13" x14ac:dyDescent="0.25">
      <c r="J72" s="46"/>
      <c r="K72" s="46"/>
    </row>
    <row r="73" spans="2:13" s="46" customFormat="1" x14ac:dyDescent="0.25">
      <c r="B73" s="73" t="s">
        <v>254</v>
      </c>
    </row>
    <row r="74" spans="2:13" s="46" customFormat="1" x14ac:dyDescent="0.25">
      <c r="B74" s="46" t="s">
        <v>244</v>
      </c>
    </row>
    <row r="75" spans="2:13" s="46" customFormat="1" x14ac:dyDescent="0.25"/>
    <row r="76" spans="2:13" s="46" customFormat="1" x14ac:dyDescent="0.25"/>
    <row r="77" spans="2:13" s="46" customFormat="1" x14ac:dyDescent="0.25"/>
    <row r="78" spans="2:13" s="46" customFormat="1" x14ac:dyDescent="0.25"/>
    <row r="79" spans="2:13" s="46" customFormat="1" x14ac:dyDescent="0.25"/>
    <row r="80" spans="2:13" s="46" customFormat="1" x14ac:dyDescent="0.25"/>
    <row r="81" spans="2:2" s="46" customFormat="1" x14ac:dyDescent="0.25"/>
    <row r="82" spans="2:2" s="46" customFormat="1" x14ac:dyDescent="0.25"/>
    <row r="83" spans="2:2" s="46" customFormat="1" x14ac:dyDescent="0.25"/>
    <row r="84" spans="2:2" s="46" customFormat="1" x14ac:dyDescent="0.25"/>
    <row r="85" spans="2:2" s="46" customFormat="1" x14ac:dyDescent="0.25"/>
    <row r="86" spans="2:2" s="46" customFormat="1" x14ac:dyDescent="0.25"/>
    <row r="87" spans="2:2" s="46" customFormat="1" x14ac:dyDescent="0.25"/>
    <row r="88" spans="2:2" s="46" customFormat="1" x14ac:dyDescent="0.25"/>
    <row r="89" spans="2:2" s="46" customFormat="1" x14ac:dyDescent="0.25"/>
    <row r="90" spans="2:2" s="46" customFormat="1" x14ac:dyDescent="0.25"/>
    <row r="91" spans="2:2" s="46" customFormat="1" x14ac:dyDescent="0.25"/>
    <row r="92" spans="2:2" s="46" customFormat="1" x14ac:dyDescent="0.25"/>
    <row r="93" spans="2:2" s="46" customFormat="1" x14ac:dyDescent="0.25">
      <c r="B93" s="73" t="s">
        <v>249</v>
      </c>
    </row>
    <row r="94" spans="2:2" s="46" customFormat="1" x14ac:dyDescent="0.25">
      <c r="B94" s="46" t="s">
        <v>256</v>
      </c>
    </row>
    <row r="112" spans="4:6" x14ac:dyDescent="0.25">
      <c r="D112" s="11" t="s">
        <v>67</v>
      </c>
      <c r="E112" s="11" t="s">
        <v>67</v>
      </c>
      <c r="F112" s="11" t="s">
        <v>67</v>
      </c>
    </row>
    <row r="113" spans="2:13" s="13" customFormat="1" ht="21" x14ac:dyDescent="0.35">
      <c r="B113" s="53" t="s">
        <v>253</v>
      </c>
      <c r="C113" s="54"/>
      <c r="D113" s="54"/>
      <c r="E113" s="54"/>
      <c r="F113" s="54"/>
      <c r="G113" s="54"/>
      <c r="H113" s="54"/>
      <c r="I113" s="54"/>
      <c r="J113" s="54"/>
      <c r="K113" s="54"/>
    </row>
    <row r="115" spans="2:13" ht="17.25" x14ac:dyDescent="0.4">
      <c r="D115" s="14" t="s">
        <v>24</v>
      </c>
      <c r="E115" s="9"/>
      <c r="F115" s="9"/>
      <c r="G115" s="15" t="s">
        <v>15</v>
      </c>
      <c r="H115" s="16"/>
      <c r="I115" s="16"/>
      <c r="J115" s="46"/>
      <c r="K115" s="46"/>
    </row>
    <row r="116" spans="2:13" ht="34.5" x14ac:dyDescent="0.4">
      <c r="B116" s="4" t="s">
        <v>16</v>
      </c>
      <c r="C116" s="4" t="s">
        <v>17</v>
      </c>
      <c r="D116" s="17" t="s">
        <v>95</v>
      </c>
      <c r="E116" s="17" t="s">
        <v>18</v>
      </c>
      <c r="F116" s="17" t="s">
        <v>19</v>
      </c>
      <c r="G116" s="18" t="s">
        <v>96</v>
      </c>
      <c r="H116" s="18" t="s">
        <v>97</v>
      </c>
      <c r="I116" s="18" t="s">
        <v>20</v>
      </c>
      <c r="J116" s="46"/>
      <c r="K116" s="46"/>
    </row>
    <row r="117" spans="2:13" x14ac:dyDescent="0.25">
      <c r="B117" s="3" t="str">
        <f t="shared" ref="B117:B122" si="8">+B65</f>
        <v>0 kWh</v>
      </c>
      <c r="C117" s="19">
        <f>+COUNTIFS('Compare-Annual'!$AB$9:$AB$1532,$B117,'Compare-Annual'!$AA$9:$AA$1532,"Y")</f>
        <v>22</v>
      </c>
      <c r="D117" s="21">
        <f>+AVERAGEIFS('Compare-Annual'!V$9:V$1532,'Compare-Annual'!$AB$9:$AB$1532,$B117,'Compare-Annual'!$AA$9:$AA$1532,"Y")</f>
        <v>217.17554749623179</v>
      </c>
      <c r="E117" s="21">
        <f>+AVERAGEIFS('Compare-Annual'!W$9:W$1532,'Compare-Annual'!$AB$9:$AB$1532,$B117,'Compare-Annual'!$AA$9:$AA$1532,"Y")</f>
        <v>39.072932405303028</v>
      </c>
      <c r="F117" s="21">
        <f>+AVERAGEIFS('Compare-Annual'!X$9:X$1532,'Compare-Annual'!$AB$9:$AB$1532,$B117,'Compare-Annual'!$AA$9:$AA$1532,"Y")</f>
        <v>52.944578793621965</v>
      </c>
      <c r="G117" s="68">
        <f>+IFERROR(E117/D117-1,0)</f>
        <v>-0.82008594956584147</v>
      </c>
      <c r="H117" s="68">
        <f>+IFERROR(F117/D117-1,0)</f>
        <v>-0.75621298344123844</v>
      </c>
      <c r="I117" s="68">
        <f t="shared" ref="I117:I123" si="9">+IFERROR(F117/E117-1,0)</f>
        <v>0.35501933267840058</v>
      </c>
      <c r="J117" s="46"/>
      <c r="K117" s="46"/>
      <c r="M117" s="20" t="str">
        <f t="shared" ref="M117:M122" si="10">+B117&amp;" 
("&amp;TEXT($C117,"#,##0")&amp;" customers)"</f>
        <v>0 kWh 
(22 customers)</v>
      </c>
    </row>
    <row r="118" spans="2:13" x14ac:dyDescent="0.25">
      <c r="B118" s="3" t="str">
        <f t="shared" si="8"/>
        <v>1 ≤ 750 kWh</v>
      </c>
      <c r="C118" s="19">
        <f>+COUNTIFS('Compare-Annual'!$AB$9:$AB$1532,$B118,'Compare-Annual'!$AA$9:$AA$1532,"Y")</f>
        <v>19</v>
      </c>
      <c r="D118" s="21">
        <f>+AVERAGEIFS('Compare-Annual'!V$9:V$1532,'Compare-Annual'!$AB$9:$AB$1532,$B118,'Compare-Annual'!$AA$9:$AA$1532,"Y")</f>
        <v>207.75979496242104</v>
      </c>
      <c r="E118" s="21">
        <f>+AVERAGEIFS('Compare-Annual'!W$9:W$1532,'Compare-Annual'!$AB$9:$AB$1532,$B118,'Compare-Annual'!$AA$9:$AA$1532,"Y")</f>
        <v>40.80702415511491</v>
      </c>
      <c r="F118" s="21">
        <f>+AVERAGEIFS('Compare-Annual'!X$9:X$1532,'Compare-Annual'!$AB$9:$AB$1532,$B118,'Compare-Annual'!$AA$9:$AA$1532,"Y")</f>
        <v>92.026288398604365</v>
      </c>
      <c r="G118" s="68">
        <f t="shared" ref="G118:G123" si="11">+IFERROR(E118/D118-1,0)</f>
        <v>-0.80358555820438715</v>
      </c>
      <c r="H118" s="68">
        <f t="shared" ref="H118:H123" si="12">+IFERROR(F118/D118-1,0)</f>
        <v>-0.55705439343906837</v>
      </c>
      <c r="I118" s="68">
        <f t="shared" si="9"/>
        <v>1.2551580347735167</v>
      </c>
      <c r="J118" s="46"/>
      <c r="K118" s="46"/>
      <c r="M118" s="20" t="str">
        <f t="shared" si="10"/>
        <v>1 ≤ 750 kWh 
(19 customers)</v>
      </c>
    </row>
    <row r="119" spans="2:13" x14ac:dyDescent="0.25">
      <c r="B119" s="3" t="str">
        <f t="shared" si="8"/>
        <v>750 ≤ 2,000 kWh</v>
      </c>
      <c r="C119" s="19">
        <f>+COUNTIFS('Compare-Annual'!$AB$9:$AB$1532,$B119,'Compare-Annual'!$AA$9:$AA$1532,"Y")</f>
        <v>25</v>
      </c>
      <c r="D119" s="21">
        <f>+AVERAGEIFS('Compare-Annual'!V$9:V$1532,'Compare-Annual'!$AB$9:$AB$1532,$B119,'Compare-Annual'!$AA$9:$AA$1532,"Y")</f>
        <v>289.88734999109533</v>
      </c>
      <c r="E119" s="21">
        <f>+AVERAGEIFS('Compare-Annual'!W$9:W$1532,'Compare-Annual'!$AB$9:$AB$1532,$B119,'Compare-Annual'!$AA$9:$AA$1532,"Y")</f>
        <v>141.6184168520613</v>
      </c>
      <c r="F119" s="21">
        <f>+AVERAGEIFS('Compare-Annual'!X$9:X$1532,'Compare-Annual'!$AB$9:$AB$1532,$B119,'Compare-Annual'!$AA$9:$AA$1532,"Y")</f>
        <v>180.36878449055598</v>
      </c>
      <c r="G119" s="68">
        <f t="shared" si="11"/>
        <v>-0.51147086322872837</v>
      </c>
      <c r="H119" s="68">
        <f t="shared" si="12"/>
        <v>-0.37779698046121535</v>
      </c>
      <c r="I119" s="68">
        <f t="shared" si="9"/>
        <v>0.27362520002588675</v>
      </c>
      <c r="J119" s="46"/>
      <c r="K119" s="46"/>
      <c r="M119" s="20" t="str">
        <f t="shared" si="10"/>
        <v>750 ≤ 2,000 kWh 
(25 customers)</v>
      </c>
    </row>
    <row r="120" spans="2:13" x14ac:dyDescent="0.25">
      <c r="B120" s="3" t="str">
        <f t="shared" si="8"/>
        <v>2000 ≤ 6,000 kWh</v>
      </c>
      <c r="C120" s="19">
        <f>+COUNTIFS('Compare-Annual'!$AB$9:$AB$1532,$B120,'Compare-Annual'!$AA$9:$AA$1532,"Y")</f>
        <v>20</v>
      </c>
      <c r="D120" s="21">
        <f>+AVERAGEIFS('Compare-Annual'!V$9:V$1532,'Compare-Annual'!$AB$9:$AB$1532,$B120,'Compare-Annual'!$AA$9:$AA$1532,"Y")</f>
        <v>372.17667091204339</v>
      </c>
      <c r="E120" s="21">
        <f>+AVERAGEIFS('Compare-Annual'!W$9:W$1532,'Compare-Annual'!$AB$9:$AB$1532,$B120,'Compare-Annual'!$AA$9:$AA$1532,"Y")</f>
        <v>267.65208008688336</v>
      </c>
      <c r="F120" s="21">
        <f>+AVERAGEIFS('Compare-Annual'!X$9:X$1532,'Compare-Annual'!$AB$9:$AB$1532,$B120,'Compare-Annual'!$AA$9:$AA$1532,"Y")</f>
        <v>284.74770678946419</v>
      </c>
      <c r="G120" s="68">
        <f t="shared" si="11"/>
        <v>-0.28084670263994693</v>
      </c>
      <c r="H120" s="68">
        <f t="shared" si="12"/>
        <v>-0.23491253201961526</v>
      </c>
      <c r="I120" s="68">
        <f t="shared" si="9"/>
        <v>6.3872571799297617E-2</v>
      </c>
      <c r="J120" s="46"/>
      <c r="K120" s="46"/>
      <c r="M120" s="20" t="str">
        <f t="shared" si="10"/>
        <v>2000 ≤ 6,000 kWh 
(20 customers)</v>
      </c>
    </row>
    <row r="121" spans="2:13" x14ac:dyDescent="0.25">
      <c r="B121" s="3" t="str">
        <f t="shared" si="8"/>
        <v>6,000 ≤ 12,000 kWh</v>
      </c>
      <c r="C121" s="19">
        <f>+COUNTIFS('Compare-Annual'!$AB$9:$AB$1532,$B121,'Compare-Annual'!$AA$9:$AA$1532,"Y")</f>
        <v>20</v>
      </c>
      <c r="D121" s="21">
        <f>+AVERAGEIFS('Compare-Annual'!V$9:V$1532,'Compare-Annual'!$AB$9:$AB$1532,$B121,'Compare-Annual'!$AA$9:$AA$1532,"Y")</f>
        <v>720.44155916724822</v>
      </c>
      <c r="E121" s="21">
        <f>+AVERAGEIFS('Compare-Annual'!W$9:W$1532,'Compare-Annual'!$AB$9:$AB$1532,$B121,'Compare-Annual'!$AA$9:$AA$1532,"Y")</f>
        <v>612.18589127555344</v>
      </c>
      <c r="F121" s="21">
        <f>+AVERAGEIFS('Compare-Annual'!X$9:X$1532,'Compare-Annual'!$AB$9:$AB$1532,$B121,'Compare-Annual'!$AA$9:$AA$1532,"Y")</f>
        <v>619.70291113057579</v>
      </c>
      <c r="G121" s="68">
        <f t="shared" si="11"/>
        <v>-0.15026294154494158</v>
      </c>
      <c r="H121" s="68">
        <f t="shared" si="12"/>
        <v>-0.13982903506165767</v>
      </c>
      <c r="I121" s="68">
        <f t="shared" si="9"/>
        <v>1.2278982515196324E-2</v>
      </c>
      <c r="J121" s="46"/>
      <c r="K121" s="46"/>
      <c r="M121" s="20" t="str">
        <f t="shared" si="10"/>
        <v>6,000 ≤ 12,000 kWh 
(20 customers)</v>
      </c>
    </row>
    <row r="122" spans="2:13" x14ac:dyDescent="0.25">
      <c r="B122" s="3" t="str">
        <f t="shared" si="8"/>
        <v>12,000 kWh+</v>
      </c>
      <c r="C122" s="19">
        <f>+COUNTIFS('Compare-Annual'!$AB$9:$AB$1532,$B122,'Compare-Annual'!$AA$9:$AA$1532,"Y")</f>
        <v>21</v>
      </c>
      <c r="D122" s="21">
        <f>+AVERAGEIFS('Compare-Annual'!V$9:V$1532,'Compare-Annual'!$AB$9:$AB$1532,$B122,'Compare-Annual'!$AA$9:$AA$1532,"Y")</f>
        <v>2862.1614805328518</v>
      </c>
      <c r="E122" s="21">
        <f>+AVERAGEIFS('Compare-Annual'!W$9:W$1532,'Compare-Annual'!$AB$9:$AB$1532,$B122,'Compare-Annual'!$AA$9:$AA$1532,"Y")</f>
        <v>2630.8433337700094</v>
      </c>
      <c r="F122" s="21">
        <f>+AVERAGEIFS('Compare-Annual'!X$9:X$1532,'Compare-Annual'!$AB$9:$AB$1532,$B122,'Compare-Annual'!$AA$9:$AA$1532,"Y")</f>
        <v>2636.5756568798352</v>
      </c>
      <c r="G122" s="68">
        <f t="shared" si="11"/>
        <v>-8.0819390637518307E-2</v>
      </c>
      <c r="H122" s="68">
        <f t="shared" si="12"/>
        <v>-7.8816595495170727E-2</v>
      </c>
      <c r="I122" s="68">
        <f t="shared" si="9"/>
        <v>2.1788918542753333E-3</v>
      </c>
      <c r="J122" s="46"/>
      <c r="K122" s="46"/>
      <c r="M122" s="20" t="str">
        <f t="shared" si="10"/>
        <v>12,000 kWh+ 
(21 customers)</v>
      </c>
    </row>
    <row r="123" spans="2:13" x14ac:dyDescent="0.25">
      <c r="B123" s="3" t="s">
        <v>21</v>
      </c>
      <c r="C123" s="19">
        <f>+SUM(C117:C122)</f>
        <v>127</v>
      </c>
      <c r="D123" s="21">
        <f>+AVERAGE('Compare-Annual'!V9:V1532)</f>
        <v>771.10423300595414</v>
      </c>
      <c r="E123" s="21">
        <f>+AVERAGE('Compare-Annual'!W9:W1532)</f>
        <v>614.32966794948265</v>
      </c>
      <c r="F123" s="21">
        <f>+AVERAGE('Compare-Annual'!X9:X1532)</f>
        <v>636.84725179664895</v>
      </c>
      <c r="G123" s="68">
        <f t="shared" si="11"/>
        <v>-0.20331176817085495</v>
      </c>
      <c r="H123" s="68">
        <f t="shared" si="12"/>
        <v>-0.17411003008755177</v>
      </c>
      <c r="I123" s="68">
        <f t="shared" si="9"/>
        <v>3.665390916627187E-2</v>
      </c>
      <c r="J123" s="46"/>
      <c r="K123" s="46"/>
      <c r="M123" s="20" t="str">
        <f t="shared" ref="M123" si="13">+B123&amp;" 
("&amp;TEXT($C123,"#,##0")&amp;" customers)"</f>
        <v>All Customers 
(127 customers)</v>
      </c>
    </row>
    <row r="124" spans="2:13" x14ac:dyDescent="0.25">
      <c r="E124" s="22"/>
      <c r="F124" s="21"/>
      <c r="J124" s="46"/>
      <c r="K124" s="46"/>
    </row>
    <row r="125" spans="2:13" s="46" customFormat="1" x14ac:dyDescent="0.25">
      <c r="B125" s="73" t="s">
        <v>257</v>
      </c>
    </row>
    <row r="126" spans="2:13" s="46" customFormat="1" x14ac:dyDescent="0.25">
      <c r="B126" s="46" t="s">
        <v>245</v>
      </c>
    </row>
    <row r="127" spans="2:13" s="46" customFormat="1" x14ac:dyDescent="0.25"/>
    <row r="128" spans="2:13" s="46" customFormat="1" x14ac:dyDescent="0.25"/>
    <row r="129" s="46" customFormat="1" x14ac:dyDescent="0.25"/>
    <row r="130" s="46" customFormat="1" x14ac:dyDescent="0.25"/>
    <row r="131" s="46" customFormat="1" x14ac:dyDescent="0.25"/>
    <row r="132" s="46" customFormat="1" x14ac:dyDescent="0.25"/>
    <row r="133" s="46" customFormat="1" x14ac:dyDescent="0.25"/>
    <row r="134" s="46" customFormat="1" x14ac:dyDescent="0.25"/>
    <row r="135" s="46" customFormat="1" x14ac:dyDescent="0.25"/>
    <row r="136" s="46" customFormat="1" x14ac:dyDescent="0.25"/>
    <row r="137" s="46" customFormat="1" x14ac:dyDescent="0.25"/>
    <row r="138" s="46" customFormat="1" x14ac:dyDescent="0.25"/>
    <row r="139" s="46" customFormat="1" x14ac:dyDescent="0.25"/>
    <row r="140" s="46" customFormat="1" x14ac:dyDescent="0.25"/>
    <row r="141" s="46" customFormat="1" x14ac:dyDescent="0.25"/>
    <row r="142" s="46" customFormat="1" x14ac:dyDescent="0.25"/>
    <row r="143" s="46" customFormat="1" x14ac:dyDescent="0.25"/>
    <row r="144" s="46" customFormat="1" x14ac:dyDescent="0.25"/>
    <row r="145" spans="2:2" s="46" customFormat="1" x14ac:dyDescent="0.25">
      <c r="B145" s="73" t="s">
        <v>258</v>
      </c>
    </row>
    <row r="146" spans="2:2" s="46" customFormat="1" x14ac:dyDescent="0.25">
      <c r="B146" s="46" t="s">
        <v>246</v>
      </c>
    </row>
  </sheetData>
  <pageMargins left="0.7" right="0.7" top="0.75" bottom="0.75" header="0.3" footer="0.3"/>
  <pageSetup scale="76" orientation="landscape" r:id="rId1"/>
  <headerFooter scaleWithDoc="0">
    <oddFooter>&amp;L&amp;"Calibri,Regular"&amp;A&amp;R&amp;"Calibri,Regular"Page &amp;P of &amp;N</oddFooter>
  </headerFooter>
  <rowBreaks count="5" manualBreakCount="5">
    <brk id="38" max="12" man="1"/>
    <brk id="59" max="12" man="1"/>
    <brk id="92" max="12" man="1"/>
    <brk id="111" max="12" man="1"/>
    <brk id="144" max="1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4CC3C-8DD0-4BE0-90FB-B21EC4894B15}">
  <sheetPr>
    <tabColor theme="8"/>
  </sheetPr>
  <dimension ref="A1:AC70762"/>
  <sheetViews>
    <sheetView showGridLines="0" view="pageBreakPreview" zoomScaleNormal="100" zoomScaleSheetLayoutView="100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ColWidth="9.140625" defaultRowHeight="15" outlineLevelCol="1" x14ac:dyDescent="0.25"/>
  <cols>
    <col min="1" max="1" width="1.7109375" style="46" customWidth="1"/>
    <col min="2" max="6" width="13.5703125" style="3" customWidth="1"/>
    <col min="7" max="9" width="13.5703125" style="3" hidden="1" customWidth="1" outlineLevel="1"/>
    <col min="10" max="10" width="13.5703125" style="3" customWidth="1" collapsed="1"/>
    <col min="11" max="12" width="13.5703125" style="3" customWidth="1"/>
    <col min="13" max="15" width="13.5703125" style="3" hidden="1" customWidth="1" outlineLevel="1"/>
    <col min="16" max="16" width="13.5703125" style="3" customWidth="1" collapsed="1"/>
    <col min="17" max="21" width="13.5703125" style="3" customWidth="1"/>
    <col min="22" max="27" width="12.7109375" style="3" hidden="1" customWidth="1" outlineLevel="1"/>
    <col min="28" max="28" width="16.5703125" style="3" customWidth="1" collapsed="1"/>
    <col min="29" max="29" width="24.5703125" style="3" customWidth="1"/>
    <col min="30" max="30" width="1.7109375" style="3" customWidth="1"/>
    <col min="31" max="16384" width="9.140625" style="3"/>
  </cols>
  <sheetData>
    <row r="1" spans="1:29" s="46" customFormat="1" x14ac:dyDescent="0.25">
      <c r="A1" s="47" t="str">
        <f>Inputs!A1</f>
        <v>Appendix 3.5</v>
      </c>
    </row>
    <row r="2" spans="1:29" s="46" customFormat="1" x14ac:dyDescent="0.25">
      <c r="A2" s="46" t="str">
        <f>Inputs!A2</f>
        <v>Measurement and Bill Impact Analysis - Schedule 84 (Commercial)</v>
      </c>
    </row>
    <row r="3" spans="1:29" s="46" customFormat="1" ht="5.0999999999999996" customHeight="1" x14ac:dyDescent="0.25"/>
    <row r="4" spans="1:29" s="46" customFormat="1" ht="21" x14ac:dyDescent="0.35">
      <c r="B4" s="1" t="s">
        <v>236</v>
      </c>
      <c r="C4" s="12"/>
      <c r="D4" s="12"/>
      <c r="E4" s="12"/>
      <c r="F4" s="1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 t="s">
        <v>70</v>
      </c>
    </row>
    <row r="5" spans="1:29" s="46" customFormat="1" ht="5.0999999999999996" customHeight="1" x14ac:dyDescent="0.25"/>
    <row r="6" spans="1:29" x14ac:dyDescent="0.25">
      <c r="D6" s="11" t="s">
        <v>9</v>
      </c>
      <c r="E6" s="11" t="s">
        <v>9</v>
      </c>
      <c r="F6" s="11" t="s">
        <v>9</v>
      </c>
      <c r="G6" s="11" t="s">
        <v>9</v>
      </c>
      <c r="H6" s="11" t="s">
        <v>9</v>
      </c>
      <c r="I6" s="11" t="s">
        <v>9</v>
      </c>
      <c r="J6" s="11" t="s">
        <v>9</v>
      </c>
      <c r="K6" s="11" t="s">
        <v>9</v>
      </c>
      <c r="L6" s="11" t="s">
        <v>9</v>
      </c>
      <c r="M6" s="11" t="s">
        <v>9</v>
      </c>
      <c r="N6" s="11" t="s">
        <v>9</v>
      </c>
      <c r="O6" s="11" t="s">
        <v>9</v>
      </c>
      <c r="P6" s="11" t="s">
        <v>23</v>
      </c>
      <c r="Q6" s="11" t="s">
        <v>23</v>
      </c>
      <c r="R6" s="11" t="s">
        <v>23</v>
      </c>
      <c r="S6" s="11" t="s">
        <v>23</v>
      </c>
      <c r="T6" s="11" t="s">
        <v>23</v>
      </c>
      <c r="U6" s="11" t="s">
        <v>23</v>
      </c>
      <c r="V6" s="11" t="s">
        <v>23</v>
      </c>
      <c r="W6" s="11" t="s">
        <v>23</v>
      </c>
      <c r="X6" s="11" t="s">
        <v>23</v>
      </c>
      <c r="Y6" s="11"/>
      <c r="Z6" s="11"/>
      <c r="AA6" s="11"/>
      <c r="AB6" s="19"/>
    </row>
    <row r="7" spans="1:29" x14ac:dyDescent="0.25">
      <c r="B7" s="23" t="s">
        <v>28</v>
      </c>
      <c r="C7" s="24"/>
      <c r="D7" s="25" t="s">
        <v>30</v>
      </c>
      <c r="E7" s="24"/>
      <c r="F7" s="24"/>
      <c r="G7" s="25" t="s">
        <v>25</v>
      </c>
      <c r="H7" s="24"/>
      <c r="I7" s="24"/>
      <c r="J7" s="25" t="s">
        <v>31</v>
      </c>
      <c r="K7" s="24"/>
      <c r="L7" s="24"/>
      <c r="M7" s="25" t="s">
        <v>32</v>
      </c>
      <c r="N7" s="24"/>
      <c r="O7" s="24"/>
      <c r="P7" s="25" t="s">
        <v>71</v>
      </c>
      <c r="Q7" s="24"/>
      <c r="R7" s="24"/>
      <c r="S7" s="25" t="s">
        <v>242</v>
      </c>
      <c r="T7" s="24"/>
      <c r="U7" s="24"/>
      <c r="V7" s="25" t="s">
        <v>33</v>
      </c>
      <c r="W7" s="24"/>
      <c r="X7" s="24"/>
      <c r="Y7" s="24"/>
      <c r="Z7" s="25" t="s">
        <v>34</v>
      </c>
      <c r="AA7" s="26"/>
      <c r="AB7" s="24"/>
      <c r="AC7" s="24"/>
    </row>
    <row r="8" spans="1:29" ht="45" x14ac:dyDescent="0.25">
      <c r="B8" s="27" t="s">
        <v>68</v>
      </c>
      <c r="C8" s="28" t="s">
        <v>35</v>
      </c>
      <c r="D8" s="28" t="s">
        <v>86</v>
      </c>
      <c r="E8" s="28" t="s">
        <v>26</v>
      </c>
      <c r="F8" s="28" t="s">
        <v>27</v>
      </c>
      <c r="G8" s="28" t="s">
        <v>90</v>
      </c>
      <c r="H8" s="28" t="s">
        <v>91</v>
      </c>
      <c r="I8" s="28" t="s">
        <v>92</v>
      </c>
      <c r="J8" s="28" t="s">
        <v>87</v>
      </c>
      <c r="K8" s="28" t="s">
        <v>37</v>
      </c>
      <c r="L8" s="28" t="s">
        <v>38</v>
      </c>
      <c r="M8" s="28" t="s">
        <v>93</v>
      </c>
      <c r="N8" s="28" t="s">
        <v>39</v>
      </c>
      <c r="O8" s="28" t="s">
        <v>40</v>
      </c>
      <c r="P8" s="28" t="s">
        <v>88</v>
      </c>
      <c r="Q8" s="28" t="s">
        <v>41</v>
      </c>
      <c r="R8" s="28" t="s">
        <v>42</v>
      </c>
      <c r="S8" s="28" t="s">
        <v>89</v>
      </c>
      <c r="T8" s="28" t="s">
        <v>43</v>
      </c>
      <c r="U8" s="28" t="s">
        <v>44</v>
      </c>
      <c r="V8" s="28" t="s">
        <v>89</v>
      </c>
      <c r="W8" s="28" t="s">
        <v>43</v>
      </c>
      <c r="X8" s="28" t="s">
        <v>44</v>
      </c>
      <c r="Y8" s="29" t="s">
        <v>94</v>
      </c>
      <c r="Z8" s="30" t="s">
        <v>45</v>
      </c>
      <c r="AA8" s="30" t="s">
        <v>46</v>
      </c>
      <c r="AB8" s="29" t="s">
        <v>47</v>
      </c>
      <c r="AC8" s="29" t="s">
        <v>94</v>
      </c>
    </row>
    <row r="9" spans="1:29" x14ac:dyDescent="0.25">
      <c r="A9" s="46" t="s">
        <v>85</v>
      </c>
      <c r="B9" s="48" t="s">
        <v>99</v>
      </c>
      <c r="C9" s="8">
        <v>2021</v>
      </c>
      <c r="D9" s="31">
        <f>+SUMIFS('Compare-Monthly'!H$9:H$1532,'Compare-Monthly'!$B$9:$B$1532,$B9)</f>
        <v>69295.169500000004</v>
      </c>
      <c r="E9" s="31">
        <f>+SUMIFS('Compare-Monthly'!I$9:I$1532,'Compare-Monthly'!$B$9:$B$1532,$B9)</f>
        <v>39087.057699999998</v>
      </c>
      <c r="F9" s="31">
        <f>+SUMIFS('Compare-Monthly'!J$9:J$1532,'Compare-Monthly'!$B$9:$B$1532,$B9)</f>
        <v>44873.285499999991</v>
      </c>
      <c r="G9" s="32">
        <f>+D9/12</f>
        <v>5774.5974583333336</v>
      </c>
      <c r="H9" s="32">
        <f>+E9/12</f>
        <v>3257.2548083333331</v>
      </c>
      <c r="I9" s="32">
        <f>+F9/12</f>
        <v>3739.4404583333326</v>
      </c>
      <c r="J9" s="31">
        <f>+SUMIFS('Compare-Monthly'!K$9:K$1532,'Compare-Monthly'!$B$9:$B$1532,$B9)</f>
        <v>0</v>
      </c>
      <c r="K9" s="31">
        <f>+SUMIFS('Compare-Monthly'!L$9:L$1532,'Compare-Monthly'!$B$9:$B$1532,$B9)</f>
        <v>0</v>
      </c>
      <c r="L9" s="31">
        <f>+SUMIFS('Compare-Monthly'!M$9:M$1532,'Compare-Monthly'!$B$9:$B$1532,$B9)</f>
        <v>5786.2277999999997</v>
      </c>
      <c r="M9" s="32">
        <f t="shared" ref="M9" si="0">+J9/12</f>
        <v>0</v>
      </c>
      <c r="N9" s="32">
        <f t="shared" ref="N9" si="1">+K9/12</f>
        <v>0</v>
      </c>
      <c r="O9" s="32">
        <f t="shared" ref="O9" si="2">+L9/12</f>
        <v>482.18564999999995</v>
      </c>
      <c r="P9" s="33">
        <f>+SUMIFS('Compare-Monthly'!N$9:N$1532,'Compare-Monthly'!$B$9:$B$1532,$B9)</f>
        <v>4407.1778868740003</v>
      </c>
      <c r="Q9" s="33">
        <f>+SUMIFS('Compare-Monthly'!O$9:O$1532,'Compare-Monthly'!$B$9:$B$1532,$B9)</f>
        <v>2988.5640695091997</v>
      </c>
      <c r="R9" s="33">
        <f>+SUMIFS('Compare-Monthly'!P$9:P$1532,'Compare-Monthly'!$B$9:$B$1532,$B9)</f>
        <v>3074.6676881679996</v>
      </c>
      <c r="S9" s="33">
        <f>+SUMIFS('Compare-Monthly'!Q$9:Q$1532,'Compare-Monthly'!$B$9:$B$1532,$B9)</f>
        <v>4485.0029198739994</v>
      </c>
      <c r="T9" s="33">
        <f>+SUMIFS('Compare-Monthly'!R$9:R$1532,'Compare-Monthly'!$B$9:$B$1532,$B9)</f>
        <v>3066.3891025092003</v>
      </c>
      <c r="U9" s="33">
        <f>+SUMIFS('Compare-Monthly'!S$9:S$1532,'Compare-Monthly'!$B$9:$B$1532,$B9)</f>
        <v>3152.4927211680001</v>
      </c>
      <c r="V9" s="34">
        <f t="shared" ref="V9" si="3">+S9/12</f>
        <v>373.75024332283328</v>
      </c>
      <c r="W9" s="34">
        <f t="shared" ref="W9" si="4">+T9/12</f>
        <v>255.53242520910001</v>
      </c>
      <c r="X9" s="34">
        <f t="shared" ref="X9" si="5">+U9/12</f>
        <v>262.70772676400003</v>
      </c>
      <c r="Y9" s="34">
        <f>+ROUND(X9-W9,2)</f>
        <v>7.18</v>
      </c>
      <c r="Z9" s="35" t="str">
        <f>+INDEX(Data!$K$9:$K$1532,MATCH($B9,Data!$B$9:$B$1532,0))</f>
        <v>Y</v>
      </c>
      <c r="AA9" s="35" t="str">
        <f>+IF(Inputs!$G$7="Include","Y",IF(Z9="Y","N","Y"))</f>
        <v>Y</v>
      </c>
      <c r="AB9" s="32" t="str">
        <f>+INDEX(Inputs!$C$40:$C$45,MATCH($H9,Inputs!$B$40:$B$45,1))</f>
        <v>2000 ≤ 6,000 kWh</v>
      </c>
      <c r="AC9" s="3" t="str">
        <f>+INDEX(Inputs!$F$40:$F$46,MATCH($Y9,Inputs!$E$40:$E$46,-1))</f>
        <v>$5 to $25 Increase</v>
      </c>
    </row>
    <row r="10" spans="1:29" x14ac:dyDescent="0.25">
      <c r="B10" s="48" t="s">
        <v>100</v>
      </c>
      <c r="C10" s="8">
        <v>2021</v>
      </c>
      <c r="D10" s="31">
        <f>+SUMIFS('Compare-Monthly'!H$9:H$1532,'Compare-Monthly'!$B$9:$B$1532,$B10)</f>
        <v>49381.702799999999</v>
      </c>
      <c r="E10" s="31">
        <f>+SUMIFS('Compare-Monthly'!I$9:I$1532,'Compare-Monthly'!$B$9:$B$1532,$B10)</f>
        <v>8329.6071999999986</v>
      </c>
      <c r="F10" s="31">
        <f>+SUMIFS('Compare-Monthly'!J$9:J$1532,'Compare-Monthly'!$B$9:$B$1532,$B10)</f>
        <v>40506.879599999993</v>
      </c>
      <c r="G10" s="32">
        <f t="shared" ref="G10:G73" si="6">+D10/12</f>
        <v>4115.1418999999996</v>
      </c>
      <c r="H10" s="32">
        <f t="shared" ref="H10:H73" si="7">+E10/12</f>
        <v>694.13393333333318</v>
      </c>
      <c r="I10" s="32">
        <f t="shared" ref="I10:I73" si="8">+F10/12</f>
        <v>3375.5732999999996</v>
      </c>
      <c r="J10" s="31">
        <f>+SUMIFS('Compare-Monthly'!K$9:K$1532,'Compare-Monthly'!$B$9:$B$1532,$B10)</f>
        <v>0</v>
      </c>
      <c r="K10" s="31">
        <f>+SUMIFS('Compare-Monthly'!L$9:L$1532,'Compare-Monthly'!$B$9:$B$1532,$B10)</f>
        <v>19331.9005</v>
      </c>
      <c r="L10" s="31">
        <f>+SUMIFS('Compare-Monthly'!M$9:M$1532,'Compare-Monthly'!$B$9:$B$1532,$B10)</f>
        <v>32177.272399999987</v>
      </c>
      <c r="M10" s="32">
        <f t="shared" ref="M10:M73" si="9">+J10/12</f>
        <v>0</v>
      </c>
      <c r="N10" s="32">
        <f t="shared" ref="N10:N73" si="10">+K10/12</f>
        <v>1610.9917083333332</v>
      </c>
      <c r="O10" s="32">
        <f t="shared" ref="O10:O73" si="11">+L10/12</f>
        <v>2681.4393666666656</v>
      </c>
      <c r="P10" s="33">
        <f>+SUMIFS('Compare-Monthly'!N$9:N$1532,'Compare-Monthly'!$B$9:$B$1532,$B10)</f>
        <v>3053.7928424122001</v>
      </c>
      <c r="Q10" s="33">
        <f>+SUMIFS('Compare-Monthly'!O$9:O$1532,'Compare-Monthly'!$B$9:$B$1532,$B10)</f>
        <v>587.2351604270001</v>
      </c>
      <c r="R10" s="33">
        <f>+SUMIFS('Compare-Monthly'!P$9:P$1532,'Compare-Monthly'!$B$9:$B$1532,$B10)</f>
        <v>1381.8287177853997</v>
      </c>
      <c r="S10" s="33">
        <f>+SUMIFS('Compare-Monthly'!Q$9:Q$1532,'Compare-Monthly'!$B$9:$B$1532,$B10)</f>
        <v>3113.3827924122002</v>
      </c>
      <c r="T10" s="33">
        <f>+SUMIFS('Compare-Monthly'!R$9:R$1532,'Compare-Monthly'!$B$9:$B$1532,$B10)</f>
        <v>646.82511042700003</v>
      </c>
      <c r="U10" s="33">
        <f>+SUMIFS('Compare-Monthly'!S$9:S$1532,'Compare-Monthly'!$B$9:$B$1532,$B10)</f>
        <v>1441.4186677853995</v>
      </c>
      <c r="V10" s="34">
        <f t="shared" ref="V10:V73" si="12">+S10/12</f>
        <v>259.44856603434999</v>
      </c>
      <c r="W10" s="34">
        <f t="shared" ref="W10:W73" si="13">+T10/12</f>
        <v>53.902092535583336</v>
      </c>
      <c r="X10" s="34">
        <f t="shared" ref="X10:X73" si="14">+U10/12</f>
        <v>120.11822231544996</v>
      </c>
      <c r="Y10" s="34">
        <f t="shared" ref="Y10:Y73" si="15">+ROUND(X10-W10,2)</f>
        <v>66.22</v>
      </c>
      <c r="Z10" s="35" t="str">
        <f>+INDEX(Data!$K$9:$K$1532,MATCH($B10,Data!$B$9:$B$1532,0))</f>
        <v>Y</v>
      </c>
      <c r="AA10" s="35" t="str">
        <f>+IF(Inputs!$G$7="Include","Y",IF(Z10="Y","N","Y"))</f>
        <v>Y</v>
      </c>
      <c r="AB10" s="32" t="str">
        <f>+INDEX(Inputs!$C$40:$C$45,MATCH($H10,Inputs!$B$40:$B$45,1))</f>
        <v>1 ≤ 750 kWh</v>
      </c>
      <c r="AC10" s="46" t="str">
        <f>+INDEX(Inputs!$F$40:$F$46,MATCH($Y10,Inputs!$E$40:$E$46,-1))</f>
        <v>$50 to $75 Increase</v>
      </c>
    </row>
    <row r="11" spans="1:29" s="46" customFormat="1" x14ac:dyDescent="0.25">
      <c r="B11" s="48" t="s">
        <v>101</v>
      </c>
      <c r="C11" s="8">
        <v>2021</v>
      </c>
      <c r="D11" s="31">
        <f>+SUMIFS('Compare-Monthly'!H$9:H$1532,'Compare-Monthly'!$B$9:$B$1532,$B11)</f>
        <v>30957.385199999997</v>
      </c>
      <c r="E11" s="31">
        <f>+SUMIFS('Compare-Monthly'!I$9:I$1532,'Compare-Monthly'!$B$9:$B$1532,$B11)</f>
        <v>23395.608099999998</v>
      </c>
      <c r="F11" s="31">
        <f>+SUMIFS('Compare-Monthly'!J$9:J$1532,'Compare-Monthly'!$B$9:$B$1532,$B11)</f>
        <v>24233.528299999998</v>
      </c>
      <c r="G11" s="32">
        <f t="shared" si="6"/>
        <v>2579.7820999999999</v>
      </c>
      <c r="H11" s="32">
        <f t="shared" si="7"/>
        <v>1949.6340083333332</v>
      </c>
      <c r="I11" s="32">
        <f t="shared" si="8"/>
        <v>2019.4606916666664</v>
      </c>
      <c r="J11" s="31">
        <f>+SUMIFS('Compare-Monthly'!K$9:K$1532,'Compare-Monthly'!$B$9:$B$1532,$B11)</f>
        <v>0</v>
      </c>
      <c r="K11" s="31">
        <f>+SUMIFS('Compare-Monthly'!L$9:L$1532,'Compare-Monthly'!$B$9:$B$1532,$B11)</f>
        <v>0</v>
      </c>
      <c r="L11" s="31">
        <f>+SUMIFS('Compare-Monthly'!M$9:M$1532,'Compare-Monthly'!$B$9:$B$1532,$B11)</f>
        <v>837.92020000000002</v>
      </c>
      <c r="M11" s="32">
        <f t="shared" si="9"/>
        <v>0</v>
      </c>
      <c r="N11" s="32">
        <f t="shared" si="10"/>
        <v>0</v>
      </c>
      <c r="O11" s="32">
        <f t="shared" si="11"/>
        <v>69.826683333333335</v>
      </c>
      <c r="P11" s="33">
        <f>+SUMIFS('Compare-Monthly'!N$9:N$1532,'Compare-Monthly'!$B$9:$B$1532,$B11)</f>
        <v>2656.8946470472001</v>
      </c>
      <c r="Q11" s="33">
        <f>+SUMIFS('Compare-Monthly'!O$9:O$1532,'Compare-Monthly'!$B$9:$B$1532,$B11)</f>
        <v>2200.5778152566004</v>
      </c>
      <c r="R11" s="33">
        <f>+SUMIFS('Compare-Monthly'!P$9:P$1532,'Compare-Monthly'!$B$9:$B$1532,$B11)</f>
        <v>2236.5700088366002</v>
      </c>
      <c r="S11" s="33">
        <f>+SUMIFS('Compare-Monthly'!Q$9:Q$1532,'Compare-Monthly'!$B$9:$B$1532,$B11)</f>
        <v>2656.8946470472001</v>
      </c>
      <c r="T11" s="33">
        <f>+SUMIFS('Compare-Monthly'!R$9:R$1532,'Compare-Monthly'!$B$9:$B$1532,$B11)</f>
        <v>2200.5778152566004</v>
      </c>
      <c r="U11" s="33">
        <f>+SUMIFS('Compare-Monthly'!S$9:S$1532,'Compare-Monthly'!$B$9:$B$1532,$B11)</f>
        <v>2236.5700088366002</v>
      </c>
      <c r="V11" s="34">
        <f t="shared" si="12"/>
        <v>221.40788725393335</v>
      </c>
      <c r="W11" s="34">
        <f t="shared" si="13"/>
        <v>183.38148460471669</v>
      </c>
      <c r="X11" s="34">
        <f t="shared" si="14"/>
        <v>186.38083406971668</v>
      </c>
      <c r="Y11" s="34">
        <f t="shared" si="15"/>
        <v>3</v>
      </c>
      <c r="Z11" s="35" t="str">
        <f>+INDEX(Data!$K$9:$K$1532,MATCH($B11,Data!$B$9:$B$1532,0))</f>
        <v>Y</v>
      </c>
      <c r="AA11" s="35" t="str">
        <f>+IF(Inputs!$G$7="Include","Y",IF(Z11="Y","N","Y"))</f>
        <v>Y</v>
      </c>
      <c r="AB11" s="32" t="str">
        <f>+INDEX(Inputs!$C$40:$C$45,MATCH($H11,Inputs!$B$40:$B$45,1))</f>
        <v>750 ≤ 2,000 kWh</v>
      </c>
      <c r="AC11" s="46" t="str">
        <f>+INDEX(Inputs!$F$40:$F$46,MATCH($Y11,Inputs!$E$40:$E$46,-1))</f>
        <v>$0 to $5 Increase</v>
      </c>
    </row>
    <row r="12" spans="1:29" s="46" customFormat="1" x14ac:dyDescent="0.25">
      <c r="B12" s="48" t="s">
        <v>102</v>
      </c>
      <c r="C12" s="8">
        <v>2021</v>
      </c>
      <c r="D12" s="31">
        <f>+SUMIFS('Compare-Monthly'!H$9:H$1532,'Compare-Monthly'!$B$9:$B$1532,$B12)</f>
        <v>35454.899200000007</v>
      </c>
      <c r="E12" s="31">
        <f>+SUMIFS('Compare-Monthly'!I$9:I$1532,'Compare-Monthly'!$B$9:$B$1532,$B12)</f>
        <v>0</v>
      </c>
      <c r="F12" s="31">
        <f>+SUMIFS('Compare-Monthly'!J$9:J$1532,'Compare-Monthly'!$B$9:$B$1532,$B12)</f>
        <v>17666.952700000002</v>
      </c>
      <c r="G12" s="32">
        <f t="shared" si="6"/>
        <v>2954.5749333333338</v>
      </c>
      <c r="H12" s="32">
        <f t="shared" si="7"/>
        <v>0</v>
      </c>
      <c r="I12" s="32">
        <f t="shared" si="8"/>
        <v>1472.2460583333334</v>
      </c>
      <c r="J12" s="31">
        <f>+SUMIFS('Compare-Monthly'!K$9:K$1532,'Compare-Monthly'!$B$9:$B$1532,$B12)</f>
        <v>0</v>
      </c>
      <c r="K12" s="31">
        <f>+SUMIFS('Compare-Monthly'!L$9:L$1532,'Compare-Monthly'!$B$9:$B$1532,$B12)</f>
        <v>16166.879100000002</v>
      </c>
      <c r="L12" s="31">
        <f>+SUMIFS('Compare-Monthly'!M$9:M$1532,'Compare-Monthly'!$B$9:$B$1532,$B12)</f>
        <v>25952.813200000001</v>
      </c>
      <c r="M12" s="32">
        <f t="shared" si="9"/>
        <v>0</v>
      </c>
      <c r="N12" s="32">
        <f t="shared" si="10"/>
        <v>1347.2399250000001</v>
      </c>
      <c r="O12" s="32">
        <f t="shared" si="11"/>
        <v>2162.7344333333335</v>
      </c>
      <c r="P12" s="33">
        <f>+SUMIFS('Compare-Monthly'!N$9:N$1532,'Compare-Monthly'!$B$9:$B$1532,$B12)</f>
        <v>2850.7596169991998</v>
      </c>
      <c r="Q12" s="33">
        <f>+SUMIFS('Compare-Monthly'!O$9:O$1532,'Compare-Monthly'!$B$9:$B$1532,$B12)</f>
        <v>0</v>
      </c>
      <c r="R12" s="33">
        <f>+SUMIFS('Compare-Monthly'!P$9:P$1532,'Compare-Monthly'!$B$9:$B$1532,$B12)</f>
        <v>636.61703316940009</v>
      </c>
      <c r="S12" s="33">
        <f>+SUMIFS('Compare-Monthly'!Q$9:Q$1532,'Compare-Monthly'!$B$9:$B$1532,$B12)</f>
        <v>2850.7596169991998</v>
      </c>
      <c r="T12" s="33">
        <f>+SUMIFS('Compare-Monthly'!R$9:R$1532,'Compare-Monthly'!$B$9:$B$1532,$B12)</f>
        <v>0</v>
      </c>
      <c r="U12" s="33">
        <f>+SUMIFS('Compare-Monthly'!S$9:S$1532,'Compare-Monthly'!$B$9:$B$1532,$B12)</f>
        <v>636.61703316940009</v>
      </c>
      <c r="V12" s="34">
        <f t="shared" si="12"/>
        <v>237.56330141659998</v>
      </c>
      <c r="W12" s="34">
        <f t="shared" si="13"/>
        <v>0</v>
      </c>
      <c r="X12" s="34">
        <f t="shared" si="14"/>
        <v>53.051419430783341</v>
      </c>
      <c r="Y12" s="34">
        <f t="shared" si="15"/>
        <v>53.05</v>
      </c>
      <c r="Z12" s="35" t="str">
        <f>+INDEX(Data!$K$9:$K$1532,MATCH($B12,Data!$B$9:$B$1532,0))</f>
        <v>Y</v>
      </c>
      <c r="AA12" s="35" t="str">
        <f>+IF(Inputs!$G$7="Include","Y",IF(Z12="Y","N","Y"))</f>
        <v>Y</v>
      </c>
      <c r="AB12" s="32" t="str">
        <f>+INDEX(Inputs!$C$40:$C$45,MATCH($H12,Inputs!$B$40:$B$45,1))</f>
        <v>0 kWh</v>
      </c>
      <c r="AC12" s="46" t="str">
        <f>+INDEX(Inputs!$F$40:$F$46,MATCH($Y12,Inputs!$E$40:$E$46,-1))</f>
        <v>$50 to $75 Increase</v>
      </c>
    </row>
    <row r="13" spans="1:29" s="46" customFormat="1" x14ac:dyDescent="0.25">
      <c r="B13" s="48" t="s">
        <v>103</v>
      </c>
      <c r="C13" s="8">
        <v>2021</v>
      </c>
      <c r="D13" s="31">
        <f>+SUMIFS('Compare-Monthly'!H$9:H$1532,'Compare-Monthly'!$B$9:$B$1532,$B13)</f>
        <v>19453.687099999999</v>
      </c>
      <c r="E13" s="31">
        <f>+SUMIFS('Compare-Monthly'!I$9:I$1532,'Compare-Monthly'!$B$9:$B$1532,$B13)</f>
        <v>4220.4017999999996</v>
      </c>
      <c r="F13" s="31">
        <f>+SUMIFS('Compare-Monthly'!J$9:J$1532,'Compare-Monthly'!$B$9:$B$1532,$B13)</f>
        <v>11141.571999999998</v>
      </c>
      <c r="G13" s="32">
        <f t="shared" si="6"/>
        <v>1621.1405916666665</v>
      </c>
      <c r="H13" s="32">
        <f t="shared" si="7"/>
        <v>351.70014999999995</v>
      </c>
      <c r="I13" s="32">
        <f t="shared" si="8"/>
        <v>928.46433333333323</v>
      </c>
      <c r="J13" s="31">
        <f>+SUMIFS('Compare-Monthly'!K$9:K$1532,'Compare-Monthly'!$B$9:$B$1532,$B13)</f>
        <v>0</v>
      </c>
      <c r="K13" s="31">
        <f>+SUMIFS('Compare-Monthly'!L$9:L$1532,'Compare-Monthly'!$B$9:$B$1532,$B13)</f>
        <v>2527.8940000000002</v>
      </c>
      <c r="L13" s="31">
        <f>+SUMIFS('Compare-Monthly'!M$9:M$1532,'Compare-Monthly'!$B$9:$B$1532,$B13)</f>
        <v>6921.1701999999996</v>
      </c>
      <c r="M13" s="32">
        <f t="shared" si="9"/>
        <v>0</v>
      </c>
      <c r="N13" s="32">
        <f t="shared" si="10"/>
        <v>210.65783333333334</v>
      </c>
      <c r="O13" s="32">
        <f t="shared" si="11"/>
        <v>576.76418333333334</v>
      </c>
      <c r="P13" s="33">
        <f>+SUMIFS('Compare-Monthly'!N$9:N$1532,'Compare-Monthly'!$B$9:$B$1532,$B13)</f>
        <v>1810.2889602524001</v>
      </c>
      <c r="Q13" s="33">
        <f>+SUMIFS('Compare-Monthly'!O$9:O$1532,'Compare-Monthly'!$B$9:$B$1532,$B13)</f>
        <v>399.84930733560003</v>
      </c>
      <c r="R13" s="33">
        <f>+SUMIFS('Compare-Monthly'!P$9:P$1532,'Compare-Monthly'!$B$9:$B$1532,$B13)</f>
        <v>789.76922032699986</v>
      </c>
      <c r="S13" s="33">
        <f>+SUMIFS('Compare-Monthly'!Q$9:Q$1532,'Compare-Monthly'!$B$9:$B$1532,$B13)</f>
        <v>1824.5112852523998</v>
      </c>
      <c r="T13" s="33">
        <f>+SUMIFS('Compare-Monthly'!R$9:R$1532,'Compare-Monthly'!$B$9:$B$1532,$B13)</f>
        <v>414.07163233559982</v>
      </c>
      <c r="U13" s="33">
        <f>+SUMIFS('Compare-Monthly'!S$9:S$1532,'Compare-Monthly'!$B$9:$B$1532,$B13)</f>
        <v>803.99154532699993</v>
      </c>
      <c r="V13" s="34">
        <f t="shared" si="12"/>
        <v>152.04260710436665</v>
      </c>
      <c r="W13" s="34">
        <f t="shared" si="13"/>
        <v>34.505969361299982</v>
      </c>
      <c r="X13" s="34">
        <f t="shared" si="14"/>
        <v>66.999295443916665</v>
      </c>
      <c r="Y13" s="34">
        <f t="shared" si="15"/>
        <v>32.49</v>
      </c>
      <c r="Z13" s="35" t="str">
        <f>+INDEX(Data!$K$9:$K$1532,MATCH($B13,Data!$B$9:$B$1532,0))</f>
        <v>Y</v>
      </c>
      <c r="AA13" s="35" t="str">
        <f>+IF(Inputs!$G$7="Include","Y",IF(Z13="Y","N","Y"))</f>
        <v>Y</v>
      </c>
      <c r="AB13" s="32" t="str">
        <f>+INDEX(Inputs!$C$40:$C$45,MATCH($H13,Inputs!$B$40:$B$45,1))</f>
        <v>1 ≤ 750 kWh</v>
      </c>
      <c r="AC13" s="46" t="str">
        <f>+INDEX(Inputs!$F$40:$F$46,MATCH($Y13,Inputs!$E$40:$E$46,-1))</f>
        <v>$25 to $50 Increase</v>
      </c>
    </row>
    <row r="14" spans="1:29" s="46" customFormat="1" x14ac:dyDescent="0.25">
      <c r="B14" s="48" t="s">
        <v>104</v>
      </c>
      <c r="C14" s="8">
        <v>2021</v>
      </c>
      <c r="D14" s="31">
        <f>+SUMIFS('Compare-Monthly'!H$9:H$1532,'Compare-Monthly'!$B$9:$B$1532,$B14)</f>
        <v>18610.657900000002</v>
      </c>
      <c r="E14" s="31">
        <f>+SUMIFS('Compare-Monthly'!I$9:I$1532,'Compare-Monthly'!$B$9:$B$1532,$B14)</f>
        <v>0</v>
      </c>
      <c r="F14" s="31">
        <f>+SUMIFS('Compare-Monthly'!J$9:J$1532,'Compare-Monthly'!$B$9:$B$1532,$B14)</f>
        <v>8457.9706000000006</v>
      </c>
      <c r="G14" s="32">
        <f t="shared" si="6"/>
        <v>1550.8881583333334</v>
      </c>
      <c r="H14" s="32">
        <f t="shared" si="7"/>
        <v>0</v>
      </c>
      <c r="I14" s="32">
        <f t="shared" si="8"/>
        <v>704.83088333333342</v>
      </c>
      <c r="J14" s="31">
        <f>+SUMIFS('Compare-Monthly'!K$9:K$1532,'Compare-Monthly'!$B$9:$B$1532,$B14)</f>
        <v>0</v>
      </c>
      <c r="K14" s="31">
        <f>+SUMIFS('Compare-Monthly'!L$9:L$1532,'Compare-Monthly'!$B$9:$B$1532,$B14)</f>
        <v>6596.6682999999994</v>
      </c>
      <c r="L14" s="31">
        <f>+SUMIFS('Compare-Monthly'!M$9:M$1532,'Compare-Monthly'!$B$9:$B$1532,$B14)</f>
        <v>10569.805399999999</v>
      </c>
      <c r="M14" s="32">
        <f t="shared" si="9"/>
        <v>0</v>
      </c>
      <c r="N14" s="32">
        <f t="shared" si="10"/>
        <v>549.72235833333332</v>
      </c>
      <c r="O14" s="32">
        <f t="shared" si="11"/>
        <v>880.81711666666661</v>
      </c>
      <c r="P14" s="33">
        <f>+SUMIFS('Compare-Monthly'!N$9:N$1532,'Compare-Monthly'!$B$9:$B$1532,$B14)</f>
        <v>1807.9670416889999</v>
      </c>
      <c r="Q14" s="33">
        <f>+SUMIFS('Compare-Monthly'!O$9:O$1532,'Compare-Monthly'!$B$9:$B$1532,$B14)</f>
        <v>0</v>
      </c>
      <c r="R14" s="33">
        <f>+SUMIFS('Compare-Monthly'!P$9:P$1532,'Compare-Monthly'!$B$9:$B$1532,$B14)</f>
        <v>414.95118490280004</v>
      </c>
      <c r="S14" s="33">
        <f>+SUMIFS('Compare-Monthly'!Q$9:Q$1532,'Compare-Monthly'!$B$9:$B$1532,$B14)</f>
        <v>1807.9670416889999</v>
      </c>
      <c r="T14" s="33">
        <f>+SUMIFS('Compare-Monthly'!R$9:R$1532,'Compare-Monthly'!$B$9:$B$1532,$B14)</f>
        <v>0</v>
      </c>
      <c r="U14" s="33">
        <f>+SUMIFS('Compare-Monthly'!S$9:S$1532,'Compare-Monthly'!$B$9:$B$1532,$B14)</f>
        <v>414.95118490280004</v>
      </c>
      <c r="V14" s="34">
        <f t="shared" si="12"/>
        <v>150.66392014074998</v>
      </c>
      <c r="W14" s="34">
        <f t="shared" si="13"/>
        <v>0</v>
      </c>
      <c r="X14" s="34">
        <f t="shared" si="14"/>
        <v>34.57926540856667</v>
      </c>
      <c r="Y14" s="34">
        <f t="shared" si="15"/>
        <v>34.58</v>
      </c>
      <c r="Z14" s="35" t="str">
        <f>+INDEX(Data!$K$9:$K$1532,MATCH($B14,Data!$B$9:$B$1532,0))</f>
        <v>Y</v>
      </c>
      <c r="AA14" s="35" t="str">
        <f>+IF(Inputs!$G$7="Include","Y",IF(Z14="Y","N","Y"))</f>
        <v>Y</v>
      </c>
      <c r="AB14" s="32" t="str">
        <f>+INDEX(Inputs!$C$40:$C$45,MATCH($H14,Inputs!$B$40:$B$45,1))</f>
        <v>0 kWh</v>
      </c>
      <c r="AC14" s="46" t="str">
        <f>+INDEX(Inputs!$F$40:$F$46,MATCH($Y14,Inputs!$E$40:$E$46,-1))</f>
        <v>$25 to $50 Increase</v>
      </c>
    </row>
    <row r="15" spans="1:29" s="46" customFormat="1" x14ac:dyDescent="0.25">
      <c r="B15" s="48" t="s">
        <v>105</v>
      </c>
      <c r="C15" s="8">
        <v>2021</v>
      </c>
      <c r="D15" s="31">
        <f>+SUMIFS('Compare-Monthly'!H$9:H$1532,'Compare-Monthly'!$B$9:$B$1532,$B15)</f>
        <v>331226.97599999997</v>
      </c>
      <c r="E15" s="31">
        <f>+SUMIFS('Compare-Monthly'!I$9:I$1532,'Compare-Monthly'!$B$9:$B$1532,$B15)</f>
        <v>280722.04800000001</v>
      </c>
      <c r="F15" s="31">
        <f>+SUMIFS('Compare-Monthly'!J$9:J$1532,'Compare-Monthly'!$B$9:$B$1532,$B15)</f>
        <v>280972.37150000001</v>
      </c>
      <c r="G15" s="32">
        <f t="shared" si="6"/>
        <v>27602.247999999996</v>
      </c>
      <c r="H15" s="32">
        <f t="shared" si="7"/>
        <v>23393.504000000001</v>
      </c>
      <c r="I15" s="32">
        <f t="shared" si="8"/>
        <v>23414.364291666669</v>
      </c>
      <c r="J15" s="31">
        <f>+SUMIFS('Compare-Monthly'!K$9:K$1532,'Compare-Monthly'!$B$9:$B$1532,$B15)</f>
        <v>0</v>
      </c>
      <c r="K15" s="31">
        <f>+SUMIFS('Compare-Monthly'!L$9:L$1532,'Compare-Monthly'!$B$9:$B$1532,$B15)</f>
        <v>0</v>
      </c>
      <c r="L15" s="31">
        <f>+SUMIFS('Compare-Monthly'!M$9:M$1532,'Compare-Monthly'!$B$9:$B$1532,$B15)</f>
        <v>250.32350000000002</v>
      </c>
      <c r="M15" s="32">
        <f t="shared" si="9"/>
        <v>0</v>
      </c>
      <c r="N15" s="32">
        <f t="shared" si="10"/>
        <v>0</v>
      </c>
      <c r="O15" s="32">
        <f t="shared" si="11"/>
        <v>20.860291666666669</v>
      </c>
      <c r="P15" s="33">
        <f>+SUMIFS('Compare-Monthly'!N$9:N$1532,'Compare-Monthly'!$B$9:$B$1532,$B15)</f>
        <v>16246.863048896001</v>
      </c>
      <c r="Q15" s="33">
        <f>+SUMIFS('Compare-Monthly'!O$9:O$1532,'Compare-Monthly'!$B$9:$B$1532,$B15)</f>
        <v>13931.200255336002</v>
      </c>
      <c r="R15" s="33">
        <f>+SUMIFS('Compare-Monthly'!P$9:P$1532,'Compare-Monthly'!$B$9:$B$1532,$B15)</f>
        <v>13933.283089486997</v>
      </c>
      <c r="S15" s="33">
        <f>+SUMIFS('Compare-Monthly'!Q$9:Q$1532,'Compare-Monthly'!$B$9:$B$1532,$B15)</f>
        <v>21056.859528895999</v>
      </c>
      <c r="T15" s="33">
        <f>+SUMIFS('Compare-Monthly'!R$9:R$1532,'Compare-Monthly'!$B$9:$B$1532,$B15)</f>
        <v>18741.196735336001</v>
      </c>
      <c r="U15" s="33">
        <f>+SUMIFS('Compare-Monthly'!S$9:S$1532,'Compare-Monthly'!$B$9:$B$1532,$B15)</f>
        <v>18743.279569487</v>
      </c>
      <c r="V15" s="34">
        <f t="shared" si="12"/>
        <v>1754.7382940746666</v>
      </c>
      <c r="W15" s="34">
        <f t="shared" si="13"/>
        <v>1561.7663946113335</v>
      </c>
      <c r="X15" s="34">
        <f t="shared" si="14"/>
        <v>1561.9399641239168</v>
      </c>
      <c r="Y15" s="34">
        <f t="shared" si="15"/>
        <v>0.17</v>
      </c>
      <c r="Z15" s="35" t="str">
        <f>+INDEX(Data!$K$9:$K$1532,MATCH($B15,Data!$B$9:$B$1532,0))</f>
        <v>Y</v>
      </c>
      <c r="AA15" s="35" t="str">
        <f>+IF(Inputs!$G$7="Include","Y",IF(Z15="Y","N","Y"))</f>
        <v>Y</v>
      </c>
      <c r="AB15" s="32" t="str">
        <f>+INDEX(Inputs!$C$40:$C$45,MATCH($H15,Inputs!$B$40:$B$45,1))</f>
        <v>12,000 kWh+</v>
      </c>
      <c r="AC15" s="46" t="str">
        <f>+INDEX(Inputs!$F$40:$F$46,MATCH($Y15,Inputs!$E$40:$E$46,-1))</f>
        <v>$0 to $5 Increase</v>
      </c>
    </row>
    <row r="16" spans="1:29" s="46" customFormat="1" x14ac:dyDescent="0.25">
      <c r="B16" s="48" t="s">
        <v>106</v>
      </c>
      <c r="C16" s="8">
        <v>2021</v>
      </c>
      <c r="D16" s="31">
        <f>+SUMIFS('Compare-Monthly'!H$9:H$1532,'Compare-Monthly'!$B$9:$B$1532,$B16)</f>
        <v>91227.26400000001</v>
      </c>
      <c r="E16" s="31">
        <f>+SUMIFS('Compare-Monthly'!I$9:I$1532,'Compare-Monthly'!$B$9:$B$1532,$B16)</f>
        <v>19637.624000000003</v>
      </c>
      <c r="F16" s="31">
        <f>+SUMIFS('Compare-Monthly'!J$9:J$1532,'Compare-Monthly'!$B$9:$B$1532,$B16)</f>
        <v>50104.464000000014</v>
      </c>
      <c r="G16" s="32">
        <f t="shared" si="6"/>
        <v>7602.2720000000008</v>
      </c>
      <c r="H16" s="32">
        <f t="shared" si="7"/>
        <v>1636.4686666666669</v>
      </c>
      <c r="I16" s="32">
        <f t="shared" si="8"/>
        <v>4175.3720000000012</v>
      </c>
      <c r="J16" s="31">
        <f>+SUMIFS('Compare-Monthly'!K$9:K$1532,'Compare-Monthly'!$B$9:$B$1532,$B16)</f>
        <v>0</v>
      </c>
      <c r="K16" s="31">
        <f>+SUMIFS('Compare-Monthly'!L$9:L$1532,'Compare-Monthly'!$B$9:$B$1532,$B16)</f>
        <v>5695.648000000001</v>
      </c>
      <c r="L16" s="31">
        <f>+SUMIFS('Compare-Monthly'!M$9:M$1532,'Compare-Monthly'!$B$9:$B$1532,$B16)</f>
        <v>30466.840000000004</v>
      </c>
      <c r="M16" s="32">
        <f t="shared" si="9"/>
        <v>0</v>
      </c>
      <c r="N16" s="32">
        <f t="shared" si="10"/>
        <v>474.6373333333334</v>
      </c>
      <c r="O16" s="32">
        <f t="shared" si="11"/>
        <v>2538.9033333333336</v>
      </c>
      <c r="P16" s="33">
        <f>+SUMIFS('Compare-Monthly'!N$9:N$1532,'Compare-Monthly'!$B$9:$B$1532,$B16)</f>
        <v>5437.9493626240001</v>
      </c>
      <c r="Q16" s="33">
        <f>+SUMIFS('Compare-Monthly'!O$9:O$1532,'Compare-Monthly'!$B$9:$B$1532,$B16)</f>
        <v>1559.6724888959998</v>
      </c>
      <c r="R16" s="33">
        <f>+SUMIFS('Compare-Monthly'!P$9:P$1532,'Compare-Monthly'!$B$9:$B$1532,$B16)</f>
        <v>2388.437580624</v>
      </c>
      <c r="S16" s="33">
        <f>+SUMIFS('Compare-Monthly'!Q$9:Q$1532,'Compare-Monthly'!$B$9:$B$1532,$B16)</f>
        <v>6902.4647226240004</v>
      </c>
      <c r="T16" s="33">
        <f>+SUMIFS('Compare-Monthly'!R$9:R$1532,'Compare-Monthly'!$B$9:$B$1532,$B16)</f>
        <v>3024.1878488960001</v>
      </c>
      <c r="U16" s="33">
        <f>+SUMIFS('Compare-Monthly'!S$9:S$1532,'Compare-Monthly'!$B$9:$B$1532,$B16)</f>
        <v>3852.9529406239994</v>
      </c>
      <c r="V16" s="34">
        <f t="shared" si="12"/>
        <v>575.20539355200003</v>
      </c>
      <c r="W16" s="34">
        <f t="shared" si="13"/>
        <v>252.01565407466668</v>
      </c>
      <c r="X16" s="34">
        <f t="shared" si="14"/>
        <v>321.07941171866662</v>
      </c>
      <c r="Y16" s="34">
        <f t="shared" si="15"/>
        <v>69.06</v>
      </c>
      <c r="Z16" s="35" t="str">
        <f>+INDEX(Data!$K$9:$K$1532,MATCH($B16,Data!$B$9:$B$1532,0))</f>
        <v>Y</v>
      </c>
      <c r="AA16" s="35" t="str">
        <f>+IF(Inputs!$G$7="Include","Y",IF(Z16="Y","N","Y"))</f>
        <v>Y</v>
      </c>
      <c r="AB16" s="32" t="str">
        <f>+INDEX(Inputs!$C$40:$C$45,MATCH($H16,Inputs!$B$40:$B$45,1))</f>
        <v>750 ≤ 2,000 kWh</v>
      </c>
      <c r="AC16" s="46" t="str">
        <f>+INDEX(Inputs!$F$40:$F$46,MATCH($Y16,Inputs!$E$40:$E$46,-1))</f>
        <v>$50 to $75 Increase</v>
      </c>
    </row>
    <row r="17" spans="2:29" s="46" customFormat="1" x14ac:dyDescent="0.25">
      <c r="B17" s="48" t="s">
        <v>107</v>
      </c>
      <c r="C17" s="8">
        <v>2021</v>
      </c>
      <c r="D17" s="31">
        <f>+SUMIFS('Compare-Monthly'!H$9:H$1532,'Compare-Monthly'!$B$9:$B$1532,$B17)</f>
        <v>53638.288</v>
      </c>
      <c r="E17" s="31">
        <f>+SUMIFS('Compare-Monthly'!I$9:I$1532,'Compare-Monthly'!$B$9:$B$1532,$B17)</f>
        <v>0</v>
      </c>
      <c r="F17" s="31">
        <f>+SUMIFS('Compare-Monthly'!J$9:J$1532,'Compare-Monthly'!$B$9:$B$1532,$B17)</f>
        <v>29511.167999999998</v>
      </c>
      <c r="G17" s="32">
        <f t="shared" si="6"/>
        <v>4469.8573333333334</v>
      </c>
      <c r="H17" s="32">
        <f t="shared" si="7"/>
        <v>0</v>
      </c>
      <c r="I17" s="32">
        <f t="shared" si="8"/>
        <v>2459.2639999999997</v>
      </c>
      <c r="J17" s="31">
        <f>+SUMIFS('Compare-Monthly'!K$9:K$1532,'Compare-Monthly'!$B$9:$B$1532,$B17)</f>
        <v>0</v>
      </c>
      <c r="K17" s="31">
        <f>+SUMIFS('Compare-Monthly'!L$9:L$1532,'Compare-Monthly'!$B$9:$B$1532,$B17)</f>
        <v>39621.188000000002</v>
      </c>
      <c r="L17" s="31">
        <f>+SUMIFS('Compare-Monthly'!M$9:M$1532,'Compare-Monthly'!$B$9:$B$1532,$B17)</f>
        <v>63638.179999999993</v>
      </c>
      <c r="M17" s="32">
        <f t="shared" si="9"/>
        <v>0</v>
      </c>
      <c r="N17" s="32">
        <f t="shared" si="10"/>
        <v>3301.7656666666667</v>
      </c>
      <c r="O17" s="32">
        <f t="shared" si="11"/>
        <v>5303.1816666666664</v>
      </c>
      <c r="P17" s="33">
        <f>+SUMIFS('Compare-Monthly'!N$9:N$1532,'Compare-Monthly'!$B$9:$B$1532,$B17)</f>
        <v>3673.206493568</v>
      </c>
      <c r="Q17" s="33">
        <f>+SUMIFS('Compare-Monthly'!O$9:O$1532,'Compare-Monthly'!$B$9:$B$1532,$B17)</f>
        <v>0</v>
      </c>
      <c r="R17" s="33">
        <f>+SUMIFS('Compare-Monthly'!P$9:P$1532,'Compare-Monthly'!$B$9:$B$1532,$B17)</f>
        <v>47.684224743999579</v>
      </c>
      <c r="S17" s="33">
        <f>+SUMIFS('Compare-Monthly'!Q$9:Q$1532,'Compare-Monthly'!$B$9:$B$1532,$B17)</f>
        <v>4514.9060135680011</v>
      </c>
      <c r="T17" s="33">
        <f>+SUMIFS('Compare-Monthly'!R$9:R$1532,'Compare-Monthly'!$B$9:$B$1532,$B17)</f>
        <v>841.69951999999978</v>
      </c>
      <c r="U17" s="33">
        <f>+SUMIFS('Compare-Monthly'!S$9:S$1532,'Compare-Monthly'!$B$9:$B$1532,$B17)</f>
        <v>889.38374474399927</v>
      </c>
      <c r="V17" s="34">
        <f t="shared" si="12"/>
        <v>376.24216779733342</v>
      </c>
      <c r="W17" s="34">
        <f t="shared" si="13"/>
        <v>70.141626666666653</v>
      </c>
      <c r="X17" s="34">
        <f t="shared" si="14"/>
        <v>74.115312061999944</v>
      </c>
      <c r="Y17" s="34">
        <f t="shared" si="15"/>
        <v>3.97</v>
      </c>
      <c r="Z17" s="35" t="str">
        <f>+INDEX(Data!$K$9:$K$1532,MATCH($B17,Data!$B$9:$B$1532,0))</f>
        <v>Y</v>
      </c>
      <c r="AA17" s="35" t="str">
        <f>+IF(Inputs!$G$7="Include","Y",IF(Z17="Y","N","Y"))</f>
        <v>Y</v>
      </c>
      <c r="AB17" s="32" t="str">
        <f>+INDEX(Inputs!$C$40:$C$45,MATCH($H17,Inputs!$B$40:$B$45,1))</f>
        <v>0 kWh</v>
      </c>
      <c r="AC17" s="46" t="str">
        <f>+INDEX(Inputs!$F$40:$F$46,MATCH($Y17,Inputs!$E$40:$E$46,-1))</f>
        <v>$0 to $5 Increase</v>
      </c>
    </row>
    <row r="18" spans="2:29" s="46" customFormat="1" x14ac:dyDescent="0.25">
      <c r="B18" s="48" t="s">
        <v>108</v>
      </c>
      <c r="C18" s="8">
        <v>2021</v>
      </c>
      <c r="D18" s="31">
        <f>+SUMIFS('Compare-Monthly'!H$9:H$1532,'Compare-Monthly'!$B$9:$B$1532,$B18)</f>
        <v>1213559.2000000002</v>
      </c>
      <c r="E18" s="31">
        <f>+SUMIFS('Compare-Monthly'!I$9:I$1532,'Compare-Monthly'!$B$9:$B$1532,$B18)</f>
        <v>1209455.9778</v>
      </c>
      <c r="F18" s="31">
        <f>+SUMIFS('Compare-Monthly'!J$9:J$1532,'Compare-Monthly'!$B$9:$B$1532,$B18)</f>
        <v>1209455.9778</v>
      </c>
      <c r="G18" s="32">
        <f t="shared" si="6"/>
        <v>101129.93333333335</v>
      </c>
      <c r="H18" s="32">
        <f t="shared" si="7"/>
        <v>100787.99815</v>
      </c>
      <c r="I18" s="32">
        <f t="shared" si="8"/>
        <v>100787.99815</v>
      </c>
      <c r="J18" s="31">
        <f>+SUMIFS('Compare-Monthly'!K$9:K$1532,'Compare-Monthly'!$B$9:$B$1532,$B18)</f>
        <v>0</v>
      </c>
      <c r="K18" s="31">
        <f>+SUMIFS('Compare-Monthly'!L$9:L$1532,'Compare-Monthly'!$B$9:$B$1532,$B18)</f>
        <v>0</v>
      </c>
      <c r="L18" s="31">
        <f>+SUMIFS('Compare-Monthly'!M$9:M$1532,'Compare-Monthly'!$B$9:$B$1532,$B18)</f>
        <v>0</v>
      </c>
      <c r="M18" s="32">
        <f t="shared" si="9"/>
        <v>0</v>
      </c>
      <c r="N18" s="32">
        <f t="shared" si="10"/>
        <v>0</v>
      </c>
      <c r="O18" s="32">
        <f t="shared" si="11"/>
        <v>0</v>
      </c>
      <c r="P18" s="33">
        <f>+SUMIFS('Compare-Monthly'!N$9:N$1532,'Compare-Monthly'!$B$9:$B$1532,$B18)</f>
        <v>56438.975527039998</v>
      </c>
      <c r="Q18" s="33">
        <f>+SUMIFS('Compare-Monthly'!O$9:O$1532,'Compare-Monthly'!$B$9:$B$1532,$B18)</f>
        <v>56253.539812744806</v>
      </c>
      <c r="R18" s="33">
        <f>+SUMIFS('Compare-Monthly'!P$9:P$1532,'Compare-Monthly'!$B$9:$B$1532,$B18)</f>
        <v>56253.539812744806</v>
      </c>
      <c r="S18" s="33">
        <f>+SUMIFS('Compare-Monthly'!Q$9:Q$1532,'Compare-Monthly'!$B$9:$B$1532,$B18)</f>
        <v>85284.770487040005</v>
      </c>
      <c r="T18" s="33">
        <f>+SUMIFS('Compare-Monthly'!R$9:R$1532,'Compare-Monthly'!$B$9:$B$1532,$B18)</f>
        <v>85099.334772744784</v>
      </c>
      <c r="U18" s="33">
        <f>+SUMIFS('Compare-Monthly'!S$9:S$1532,'Compare-Monthly'!$B$9:$B$1532,$B18)</f>
        <v>85099.334772744784</v>
      </c>
      <c r="V18" s="34">
        <f t="shared" si="12"/>
        <v>7107.0642072533337</v>
      </c>
      <c r="W18" s="34">
        <f t="shared" si="13"/>
        <v>7091.6112310620656</v>
      </c>
      <c r="X18" s="34">
        <f t="shared" si="14"/>
        <v>7091.6112310620656</v>
      </c>
      <c r="Y18" s="34">
        <f t="shared" si="15"/>
        <v>0</v>
      </c>
      <c r="Z18" s="35" t="str">
        <f>+INDEX(Data!$K$9:$K$1532,MATCH($B18,Data!$B$9:$B$1532,0))</f>
        <v>Y</v>
      </c>
      <c r="AA18" s="35" t="str">
        <f>+IF(Inputs!$G$7="Include","Y",IF(Z18="Y","N","Y"))</f>
        <v>Y</v>
      </c>
      <c r="AB18" s="32" t="str">
        <f>+INDEX(Inputs!$C$40:$C$45,MATCH($H18,Inputs!$B$40:$B$45,1))</f>
        <v>12,000 kWh+</v>
      </c>
      <c r="AC18" s="46" t="str">
        <f>+INDEX(Inputs!$F$40:$F$46,MATCH($Y18,Inputs!$E$40:$E$46,-1))</f>
        <v>$0 Increase</v>
      </c>
    </row>
    <row r="19" spans="2:29" s="46" customFormat="1" x14ac:dyDescent="0.25">
      <c r="B19" s="48" t="s">
        <v>109</v>
      </c>
      <c r="C19" s="8">
        <v>2021</v>
      </c>
      <c r="D19" s="31">
        <f>+SUMIFS('Compare-Monthly'!H$9:H$1532,'Compare-Monthly'!$B$9:$B$1532,$B19)</f>
        <v>3288.0977999999996</v>
      </c>
      <c r="E19" s="31">
        <f>+SUMIFS('Compare-Monthly'!I$9:I$1532,'Compare-Monthly'!$B$9:$B$1532,$B19)</f>
        <v>0</v>
      </c>
      <c r="F19" s="31">
        <f>+SUMIFS('Compare-Monthly'!J$9:J$1532,'Compare-Monthly'!$B$9:$B$1532,$B19)</f>
        <v>1951.364</v>
      </c>
      <c r="G19" s="32">
        <f t="shared" si="6"/>
        <v>274.00814999999994</v>
      </c>
      <c r="H19" s="32">
        <f t="shared" si="7"/>
        <v>0</v>
      </c>
      <c r="I19" s="32">
        <f t="shared" si="8"/>
        <v>162.61366666666666</v>
      </c>
      <c r="J19" s="31">
        <f>+SUMIFS('Compare-Monthly'!K$9:K$1532,'Compare-Monthly'!$B$9:$B$1532,$B19)</f>
        <v>0</v>
      </c>
      <c r="K19" s="31">
        <f>+SUMIFS('Compare-Monthly'!L$9:L$1532,'Compare-Monthly'!$B$9:$B$1532,$B19)</f>
        <v>23495.3773</v>
      </c>
      <c r="L19" s="31">
        <f>+SUMIFS('Compare-Monthly'!M$9:M$1532,'Compare-Monthly'!$B$9:$B$1532,$B19)</f>
        <v>25446.741299999998</v>
      </c>
      <c r="M19" s="32">
        <f t="shared" si="9"/>
        <v>0</v>
      </c>
      <c r="N19" s="32">
        <f t="shared" si="10"/>
        <v>1957.9481083333333</v>
      </c>
      <c r="O19" s="32">
        <f t="shared" si="11"/>
        <v>2120.5617749999997</v>
      </c>
      <c r="P19" s="33">
        <f>+SUMIFS('Compare-Monthly'!N$9:N$1532,'Compare-Monthly'!$B$9:$B$1532,$B19)</f>
        <v>313.19005038600005</v>
      </c>
      <c r="Q19" s="33">
        <f>+SUMIFS('Compare-Monthly'!O$9:O$1532,'Compare-Monthly'!$B$9:$B$1532,$B19)</f>
        <v>0</v>
      </c>
      <c r="R19" s="33">
        <f>+SUMIFS('Compare-Monthly'!P$9:P$1532,'Compare-Monthly'!$B$9:$B$1532,$B19)</f>
        <v>0</v>
      </c>
      <c r="S19" s="33">
        <f>+SUMIFS('Compare-Monthly'!Q$9:Q$1532,'Compare-Monthly'!$B$9:$B$1532,$B19)</f>
        <v>313.19005038600005</v>
      </c>
      <c r="T19" s="33">
        <f>+SUMIFS('Compare-Monthly'!R$9:R$1532,'Compare-Monthly'!$B$9:$B$1532,$B19)</f>
        <v>0</v>
      </c>
      <c r="U19" s="33">
        <f>+SUMIFS('Compare-Monthly'!S$9:S$1532,'Compare-Monthly'!$B$9:$B$1532,$B19)</f>
        <v>0</v>
      </c>
      <c r="V19" s="34">
        <f t="shared" si="12"/>
        <v>26.099170865500003</v>
      </c>
      <c r="W19" s="34">
        <f t="shared" si="13"/>
        <v>0</v>
      </c>
      <c r="X19" s="34">
        <f t="shared" si="14"/>
        <v>0</v>
      </c>
      <c r="Y19" s="34">
        <f t="shared" si="15"/>
        <v>0</v>
      </c>
      <c r="Z19" s="35" t="str">
        <f>+INDEX(Data!$K$9:$K$1532,MATCH($B19,Data!$B$9:$B$1532,0))</f>
        <v>Y</v>
      </c>
      <c r="AA19" s="35" t="str">
        <f>+IF(Inputs!$G$7="Include","Y",IF(Z19="Y","N","Y"))</f>
        <v>Y</v>
      </c>
      <c r="AB19" s="32" t="str">
        <f>+INDEX(Inputs!$C$40:$C$45,MATCH($H19,Inputs!$B$40:$B$45,1))</f>
        <v>0 kWh</v>
      </c>
      <c r="AC19" s="46" t="str">
        <f>+INDEX(Inputs!$F$40:$F$46,MATCH($Y19,Inputs!$E$40:$E$46,-1))</f>
        <v>$0 Increase</v>
      </c>
    </row>
    <row r="20" spans="2:29" s="46" customFormat="1" x14ac:dyDescent="0.25">
      <c r="B20" s="48" t="s">
        <v>110</v>
      </c>
      <c r="C20" s="8">
        <v>2021</v>
      </c>
      <c r="D20" s="31">
        <f>+SUMIFS('Compare-Monthly'!H$9:H$1532,'Compare-Monthly'!$B$9:$B$1532,$B20)</f>
        <v>42813.560000000005</v>
      </c>
      <c r="E20" s="31">
        <f>+SUMIFS('Compare-Monthly'!I$9:I$1532,'Compare-Monthly'!$B$9:$B$1532,$B20)</f>
        <v>8068.9206999999997</v>
      </c>
      <c r="F20" s="31">
        <f>+SUMIFS('Compare-Monthly'!J$9:J$1532,'Compare-Monthly'!$B$9:$B$1532,$B20)</f>
        <v>28090.275300000001</v>
      </c>
      <c r="G20" s="32">
        <f t="shared" si="6"/>
        <v>3567.7966666666671</v>
      </c>
      <c r="H20" s="32">
        <f t="shared" si="7"/>
        <v>672.41005833333327</v>
      </c>
      <c r="I20" s="32">
        <f t="shared" si="8"/>
        <v>2340.8562750000001</v>
      </c>
      <c r="J20" s="31">
        <f>+SUMIFS('Compare-Monthly'!K$9:K$1532,'Compare-Monthly'!$B$9:$B$1532,$B20)</f>
        <v>0</v>
      </c>
      <c r="K20" s="31">
        <f>+SUMIFS('Compare-Monthly'!L$9:L$1532,'Compare-Monthly'!$B$9:$B$1532,$B20)</f>
        <v>2212.5942000000005</v>
      </c>
      <c r="L20" s="31">
        <f>+SUMIFS('Compare-Monthly'!M$9:M$1532,'Compare-Monthly'!$B$9:$B$1532,$B20)</f>
        <v>20021.354600000002</v>
      </c>
      <c r="M20" s="32">
        <f t="shared" si="9"/>
        <v>0</v>
      </c>
      <c r="N20" s="32">
        <f t="shared" si="10"/>
        <v>184.38285000000005</v>
      </c>
      <c r="O20" s="32">
        <f t="shared" si="11"/>
        <v>1668.4462166666669</v>
      </c>
      <c r="P20" s="33">
        <f>+SUMIFS('Compare-Monthly'!N$9:N$1532,'Compare-Monthly'!$B$9:$B$1532,$B20)</f>
        <v>3199.9239051200002</v>
      </c>
      <c r="Q20" s="33">
        <f>+SUMIFS('Compare-Monthly'!O$9:O$1532,'Compare-Monthly'!$B$9:$B$1532,$B20)</f>
        <v>703.72510265620008</v>
      </c>
      <c r="R20" s="33">
        <f>+SUMIFS('Compare-Monthly'!P$9:P$1532,'Compare-Monthly'!$B$9:$B$1532,$B20)</f>
        <v>1734.0497873029997</v>
      </c>
      <c r="S20" s="33">
        <f>+SUMIFS('Compare-Monthly'!Q$9:Q$1532,'Compare-Monthly'!$B$9:$B$1532,$B20)</f>
        <v>4043.2888651200005</v>
      </c>
      <c r="T20" s="33">
        <f>+SUMIFS('Compare-Monthly'!R$9:R$1532,'Compare-Monthly'!$B$9:$B$1532,$B20)</f>
        <v>1547.0900626562002</v>
      </c>
      <c r="U20" s="33">
        <f>+SUMIFS('Compare-Monthly'!S$9:S$1532,'Compare-Monthly'!$B$9:$B$1532,$B20)</f>
        <v>2577.4147473029998</v>
      </c>
      <c r="V20" s="34">
        <f t="shared" si="12"/>
        <v>336.94073876000004</v>
      </c>
      <c r="W20" s="34">
        <f t="shared" si="13"/>
        <v>128.92417188801667</v>
      </c>
      <c r="X20" s="34">
        <f t="shared" si="14"/>
        <v>214.78456227524998</v>
      </c>
      <c r="Y20" s="34">
        <f t="shared" si="15"/>
        <v>85.86</v>
      </c>
      <c r="Z20" s="35" t="str">
        <f>+INDEX(Data!$K$9:$K$1532,MATCH($B20,Data!$B$9:$B$1532,0))</f>
        <v>Y</v>
      </c>
      <c r="AA20" s="35" t="str">
        <f>+IF(Inputs!$G$7="Include","Y",IF(Z20="Y","N","Y"))</f>
        <v>Y</v>
      </c>
      <c r="AB20" s="32" t="str">
        <f>+INDEX(Inputs!$C$40:$C$45,MATCH($H20,Inputs!$B$40:$B$45,1))</f>
        <v>1 ≤ 750 kWh</v>
      </c>
      <c r="AC20" s="46" t="str">
        <f>+INDEX(Inputs!$F$40:$F$46,MATCH($Y20,Inputs!$E$40:$E$46,-1))</f>
        <v>$75 to $100 Increase</v>
      </c>
    </row>
    <row r="21" spans="2:29" s="46" customFormat="1" x14ac:dyDescent="0.25">
      <c r="B21" s="48" t="s">
        <v>111</v>
      </c>
      <c r="C21" s="8">
        <v>2021</v>
      </c>
      <c r="D21" s="31">
        <f>+SUMIFS('Compare-Monthly'!H$9:H$1532,'Compare-Monthly'!$B$9:$B$1532,$B21)</f>
        <v>39954.716</v>
      </c>
      <c r="E21" s="31">
        <f>+SUMIFS('Compare-Monthly'!I$9:I$1532,'Compare-Monthly'!$B$9:$B$1532,$B21)</f>
        <v>0</v>
      </c>
      <c r="F21" s="31">
        <f>+SUMIFS('Compare-Monthly'!J$9:J$1532,'Compare-Monthly'!$B$9:$B$1532,$B21)</f>
        <v>16625.011699999999</v>
      </c>
      <c r="G21" s="32">
        <f t="shared" si="6"/>
        <v>3329.5596666666665</v>
      </c>
      <c r="H21" s="32">
        <f t="shared" si="7"/>
        <v>0</v>
      </c>
      <c r="I21" s="32">
        <f t="shared" si="8"/>
        <v>1385.4176416666667</v>
      </c>
      <c r="J21" s="31">
        <f>+SUMIFS('Compare-Monthly'!K$9:K$1532,'Compare-Monthly'!$B$9:$B$1532,$B21)</f>
        <v>0</v>
      </c>
      <c r="K21" s="31">
        <f>+SUMIFS('Compare-Monthly'!L$9:L$1532,'Compare-Monthly'!$B$9:$B$1532,$B21)</f>
        <v>55953.532499999994</v>
      </c>
      <c r="L21" s="31">
        <f>+SUMIFS('Compare-Monthly'!M$9:M$1532,'Compare-Monthly'!$B$9:$B$1532,$B21)</f>
        <v>71358.1302</v>
      </c>
      <c r="M21" s="32">
        <f t="shared" si="9"/>
        <v>0</v>
      </c>
      <c r="N21" s="32">
        <f t="shared" si="10"/>
        <v>4662.7943749999995</v>
      </c>
      <c r="O21" s="32">
        <f t="shared" si="11"/>
        <v>5946.5108499999997</v>
      </c>
      <c r="P21" s="33">
        <f>+SUMIFS('Compare-Monthly'!N$9:N$1532,'Compare-Monthly'!$B$9:$B$1532,$B21)</f>
        <v>3063.0420944160001</v>
      </c>
      <c r="Q21" s="33">
        <f>+SUMIFS('Compare-Monthly'!O$9:O$1532,'Compare-Monthly'!$B$9:$B$1532,$B21)</f>
        <v>0</v>
      </c>
      <c r="R21" s="33">
        <f>+SUMIFS('Compare-Monthly'!P$9:P$1532,'Compare-Monthly'!$B$9:$B$1532,$B21)</f>
        <v>0</v>
      </c>
      <c r="S21" s="33">
        <f>+SUMIFS('Compare-Monthly'!Q$9:Q$1532,'Compare-Monthly'!$B$9:$B$1532,$B21)</f>
        <v>3416.5426944159999</v>
      </c>
      <c r="T21" s="33">
        <f>+SUMIFS('Compare-Monthly'!R$9:R$1532,'Compare-Monthly'!$B$9:$B$1532,$B21)</f>
        <v>353.50060000000002</v>
      </c>
      <c r="U21" s="33">
        <f>+SUMIFS('Compare-Monthly'!S$9:S$1532,'Compare-Monthly'!$B$9:$B$1532,$B21)</f>
        <v>353.50060000000002</v>
      </c>
      <c r="V21" s="34">
        <f t="shared" si="12"/>
        <v>284.71189120133334</v>
      </c>
      <c r="W21" s="34">
        <f t="shared" si="13"/>
        <v>29.458383333333334</v>
      </c>
      <c r="X21" s="34">
        <f t="shared" si="14"/>
        <v>29.458383333333334</v>
      </c>
      <c r="Y21" s="34">
        <f t="shared" si="15"/>
        <v>0</v>
      </c>
      <c r="Z21" s="35" t="str">
        <f>+INDEX(Data!$K$9:$K$1532,MATCH($B21,Data!$B$9:$B$1532,0))</f>
        <v>Y</v>
      </c>
      <c r="AA21" s="35" t="str">
        <f>+IF(Inputs!$G$7="Include","Y",IF(Z21="Y","N","Y"))</f>
        <v>Y</v>
      </c>
      <c r="AB21" s="32" t="str">
        <f>+INDEX(Inputs!$C$40:$C$45,MATCH($H21,Inputs!$B$40:$B$45,1))</f>
        <v>0 kWh</v>
      </c>
      <c r="AC21" s="46" t="str">
        <f>+INDEX(Inputs!$F$40:$F$46,MATCH($Y21,Inputs!$E$40:$E$46,-1))</f>
        <v>$0 Increase</v>
      </c>
    </row>
    <row r="22" spans="2:29" s="46" customFormat="1" x14ac:dyDescent="0.25">
      <c r="B22" s="48" t="s">
        <v>112</v>
      </c>
      <c r="C22" s="8">
        <v>2021</v>
      </c>
      <c r="D22" s="31">
        <f>+SUMIFS('Compare-Monthly'!H$9:H$1532,'Compare-Monthly'!$B$9:$B$1532,$B22)</f>
        <v>167206.61600000001</v>
      </c>
      <c r="E22" s="31">
        <f>+SUMIFS('Compare-Monthly'!I$9:I$1532,'Compare-Monthly'!$B$9:$B$1532,$B22)</f>
        <v>164492.06139999998</v>
      </c>
      <c r="F22" s="31">
        <f>+SUMIFS('Compare-Monthly'!J$9:J$1532,'Compare-Monthly'!$B$9:$B$1532,$B22)</f>
        <v>164495.3548</v>
      </c>
      <c r="G22" s="32">
        <f t="shared" si="6"/>
        <v>13933.884666666667</v>
      </c>
      <c r="H22" s="32">
        <f t="shared" si="7"/>
        <v>13707.671783333331</v>
      </c>
      <c r="I22" s="32">
        <f t="shared" si="8"/>
        <v>13707.946233333334</v>
      </c>
      <c r="J22" s="31">
        <f>+SUMIFS('Compare-Monthly'!K$9:K$1532,'Compare-Monthly'!$B$9:$B$1532,$B22)</f>
        <v>0</v>
      </c>
      <c r="K22" s="31">
        <f>+SUMIFS('Compare-Monthly'!L$9:L$1532,'Compare-Monthly'!$B$9:$B$1532,$B22)</f>
        <v>0</v>
      </c>
      <c r="L22" s="31">
        <f>+SUMIFS('Compare-Monthly'!M$9:M$1532,'Compare-Monthly'!$B$9:$B$1532,$B22)</f>
        <v>3.2934000000000001</v>
      </c>
      <c r="M22" s="32">
        <f t="shared" si="9"/>
        <v>0</v>
      </c>
      <c r="N22" s="32">
        <f t="shared" si="10"/>
        <v>0</v>
      </c>
      <c r="O22" s="32">
        <f t="shared" si="11"/>
        <v>0.27445000000000003</v>
      </c>
      <c r="P22" s="33">
        <f>+SUMIFS('Compare-Monthly'!N$9:N$1532,'Compare-Monthly'!$B$9:$B$1532,$B22)</f>
        <v>8869.5619764160001</v>
      </c>
      <c r="Q22" s="33">
        <f>+SUMIFS('Compare-Monthly'!O$9:O$1532,'Compare-Monthly'!$B$9:$B$1532,$B22)</f>
        <v>8744.9500156784015</v>
      </c>
      <c r="R22" s="33">
        <f>+SUMIFS('Compare-Monthly'!P$9:P$1532,'Compare-Monthly'!$B$9:$B$1532,$B22)</f>
        <v>8744.9824327588012</v>
      </c>
      <c r="S22" s="33">
        <f>+SUMIFS('Compare-Monthly'!Q$9:Q$1532,'Compare-Monthly'!$B$9:$B$1532,$B22)</f>
        <v>10976.161976416002</v>
      </c>
      <c r="T22" s="33">
        <f>+SUMIFS('Compare-Monthly'!R$9:R$1532,'Compare-Monthly'!$B$9:$B$1532,$B22)</f>
        <v>10851.5500156784</v>
      </c>
      <c r="U22" s="33">
        <f>+SUMIFS('Compare-Monthly'!S$9:S$1532,'Compare-Monthly'!$B$9:$B$1532,$B22)</f>
        <v>10851.582432758802</v>
      </c>
      <c r="V22" s="34">
        <f t="shared" si="12"/>
        <v>914.68016470133352</v>
      </c>
      <c r="W22" s="34">
        <f t="shared" si="13"/>
        <v>904.29583463986671</v>
      </c>
      <c r="X22" s="34">
        <f t="shared" si="14"/>
        <v>904.29853606323343</v>
      </c>
      <c r="Y22" s="34">
        <f t="shared" si="15"/>
        <v>0</v>
      </c>
      <c r="Z22" s="35" t="str">
        <f>+INDEX(Data!$K$9:$K$1532,MATCH($B22,Data!$B$9:$B$1532,0))</f>
        <v>Y</v>
      </c>
      <c r="AA22" s="35" t="str">
        <f>+IF(Inputs!$G$7="Include","Y",IF(Z22="Y","N","Y"))</f>
        <v>Y</v>
      </c>
      <c r="AB22" s="32" t="str">
        <f>+INDEX(Inputs!$C$40:$C$45,MATCH($H22,Inputs!$B$40:$B$45,1))</f>
        <v>12,000 kWh+</v>
      </c>
      <c r="AC22" s="46" t="str">
        <f>+INDEX(Inputs!$F$40:$F$46,MATCH($Y22,Inputs!$E$40:$E$46,-1))</f>
        <v>$0 Increase</v>
      </c>
    </row>
    <row r="23" spans="2:29" s="46" customFormat="1" x14ac:dyDescent="0.25">
      <c r="B23" s="48" t="s">
        <v>113</v>
      </c>
      <c r="C23" s="8">
        <v>2021</v>
      </c>
      <c r="D23" s="31">
        <f>+SUMIFS('Compare-Monthly'!H$9:H$1532,'Compare-Monthly'!$B$9:$B$1532,$B23)</f>
        <v>68777.415999999997</v>
      </c>
      <c r="E23" s="31">
        <f>+SUMIFS('Compare-Monthly'!I$9:I$1532,'Compare-Monthly'!$B$9:$B$1532,$B23)</f>
        <v>18059.3963</v>
      </c>
      <c r="F23" s="31">
        <f>+SUMIFS('Compare-Monthly'!J$9:J$1532,'Compare-Monthly'!$B$9:$B$1532,$B23)</f>
        <v>45636.275900000008</v>
      </c>
      <c r="G23" s="32">
        <f t="shared" si="6"/>
        <v>5731.4513333333334</v>
      </c>
      <c r="H23" s="32">
        <f t="shared" si="7"/>
        <v>1504.9496916666667</v>
      </c>
      <c r="I23" s="32">
        <f t="shared" si="8"/>
        <v>3803.0229916666672</v>
      </c>
      <c r="J23" s="31">
        <f>+SUMIFS('Compare-Monthly'!K$9:K$1532,'Compare-Monthly'!$B$9:$B$1532,$B23)</f>
        <v>0</v>
      </c>
      <c r="K23" s="31">
        <f>+SUMIFS('Compare-Monthly'!L$9:L$1532,'Compare-Monthly'!$B$9:$B$1532,$B23)</f>
        <v>6575.0717999999988</v>
      </c>
      <c r="L23" s="31">
        <f>+SUMIFS('Compare-Monthly'!M$9:M$1532,'Compare-Monthly'!$B$9:$B$1532,$B23)</f>
        <v>27576.879600000004</v>
      </c>
      <c r="M23" s="32">
        <f t="shared" si="9"/>
        <v>0</v>
      </c>
      <c r="N23" s="32">
        <f t="shared" si="10"/>
        <v>547.92264999999986</v>
      </c>
      <c r="O23" s="32">
        <f t="shared" si="11"/>
        <v>2298.0733000000005</v>
      </c>
      <c r="P23" s="33">
        <f>+SUMIFS('Compare-Monthly'!N$9:N$1532,'Compare-Monthly'!$B$9:$B$1532,$B23)</f>
        <v>4360.2445858559995</v>
      </c>
      <c r="Q23" s="33">
        <f>+SUMIFS('Compare-Monthly'!O$9:O$1532,'Compare-Monthly'!$B$9:$B$1532,$B23)</f>
        <v>1177.1589157307999</v>
      </c>
      <c r="R23" s="33">
        <f>+SUMIFS('Compare-Monthly'!P$9:P$1532,'Compare-Monthly'!$B$9:$B$1532,$B23)</f>
        <v>2251.6748128549998</v>
      </c>
      <c r="S23" s="33">
        <f>+SUMIFS('Compare-Monthly'!Q$9:Q$1532,'Compare-Monthly'!$B$9:$B$1532,$B23)</f>
        <v>4646.2669458560003</v>
      </c>
      <c r="T23" s="33">
        <f>+SUMIFS('Compare-Monthly'!R$9:R$1532,'Compare-Monthly'!$B$9:$B$1532,$B23)</f>
        <v>1463.1812757308003</v>
      </c>
      <c r="U23" s="33">
        <f>+SUMIFS('Compare-Monthly'!S$9:S$1532,'Compare-Monthly'!$B$9:$B$1532,$B23)</f>
        <v>2537.6971728549997</v>
      </c>
      <c r="V23" s="34">
        <f t="shared" si="12"/>
        <v>387.1889121546667</v>
      </c>
      <c r="W23" s="34">
        <f t="shared" si="13"/>
        <v>121.93177297756669</v>
      </c>
      <c r="X23" s="34">
        <f t="shared" si="14"/>
        <v>211.47476440458331</v>
      </c>
      <c r="Y23" s="34">
        <f t="shared" si="15"/>
        <v>89.54</v>
      </c>
      <c r="Z23" s="35" t="str">
        <f>+INDEX(Data!$K$9:$K$1532,MATCH($B23,Data!$B$9:$B$1532,0))</f>
        <v>Y</v>
      </c>
      <c r="AA23" s="35" t="str">
        <f>+IF(Inputs!$G$7="Include","Y",IF(Z23="Y","N","Y"))</f>
        <v>Y</v>
      </c>
      <c r="AB23" s="32" t="str">
        <f>+INDEX(Inputs!$C$40:$C$45,MATCH($H23,Inputs!$B$40:$B$45,1))</f>
        <v>750 ≤ 2,000 kWh</v>
      </c>
      <c r="AC23" s="46" t="str">
        <f>+INDEX(Inputs!$F$40:$F$46,MATCH($Y23,Inputs!$E$40:$E$46,-1))</f>
        <v>$75 to $100 Increase</v>
      </c>
    </row>
    <row r="24" spans="2:29" s="46" customFormat="1" x14ac:dyDescent="0.25">
      <c r="B24" s="48" t="s">
        <v>114</v>
      </c>
      <c r="C24" s="8">
        <v>2021</v>
      </c>
      <c r="D24" s="31">
        <f>+SUMIFS('Compare-Monthly'!H$9:H$1532,'Compare-Monthly'!$B$9:$B$1532,$B24)</f>
        <v>57861.960000000006</v>
      </c>
      <c r="E24" s="31">
        <f>+SUMIFS('Compare-Monthly'!I$9:I$1532,'Compare-Monthly'!$B$9:$B$1532,$B24)</f>
        <v>27043.517</v>
      </c>
      <c r="F24" s="31">
        <f>+SUMIFS('Compare-Monthly'!J$9:J$1532,'Compare-Monthly'!$B$9:$B$1532,$B24)</f>
        <v>38065.431199999999</v>
      </c>
      <c r="G24" s="32">
        <f t="shared" si="6"/>
        <v>4821.8300000000008</v>
      </c>
      <c r="H24" s="32">
        <f t="shared" si="7"/>
        <v>2253.6264166666665</v>
      </c>
      <c r="I24" s="32">
        <f t="shared" si="8"/>
        <v>3172.1192666666666</v>
      </c>
      <c r="J24" s="31">
        <f>+SUMIFS('Compare-Monthly'!K$9:K$1532,'Compare-Monthly'!$B$9:$B$1532,$B24)</f>
        <v>0</v>
      </c>
      <c r="K24" s="31">
        <f>+SUMIFS('Compare-Monthly'!L$9:L$1532,'Compare-Monthly'!$B$9:$B$1532,$B24)</f>
        <v>0</v>
      </c>
      <c r="L24" s="31">
        <f>+SUMIFS('Compare-Monthly'!M$9:M$1532,'Compare-Monthly'!$B$9:$B$1532,$B24)</f>
        <v>11021.914199999999</v>
      </c>
      <c r="M24" s="32">
        <f t="shared" si="9"/>
        <v>0</v>
      </c>
      <c r="N24" s="32">
        <f t="shared" si="10"/>
        <v>0</v>
      </c>
      <c r="O24" s="32">
        <f t="shared" si="11"/>
        <v>918.49284999999998</v>
      </c>
      <c r="P24" s="33">
        <f>+SUMIFS('Compare-Monthly'!N$9:N$1532,'Compare-Monthly'!$B$9:$B$1532,$B24)</f>
        <v>3878.7577492800006</v>
      </c>
      <c r="Q24" s="33">
        <f>+SUMIFS('Compare-Monthly'!O$9:O$1532,'Compare-Monthly'!$B$9:$B$1532,$B24)</f>
        <v>2200.7939050682003</v>
      </c>
      <c r="R24" s="33">
        <f>+SUMIFS('Compare-Monthly'!P$9:P$1532,'Compare-Monthly'!$B$9:$B$1532,$B24)</f>
        <v>2551.5067056731996</v>
      </c>
      <c r="S24" s="33">
        <f>+SUMIFS('Compare-Monthly'!Q$9:Q$1532,'Compare-Monthly'!$B$9:$B$1532,$B24)</f>
        <v>4351.3811092799997</v>
      </c>
      <c r="T24" s="33">
        <f>+SUMIFS('Compare-Monthly'!R$9:R$1532,'Compare-Monthly'!$B$9:$B$1532,$B24)</f>
        <v>2673.4172650682003</v>
      </c>
      <c r="U24" s="33">
        <f>+SUMIFS('Compare-Monthly'!S$9:S$1532,'Compare-Monthly'!$B$9:$B$1532,$B24)</f>
        <v>3024.1300656732001</v>
      </c>
      <c r="V24" s="34">
        <f t="shared" si="12"/>
        <v>362.61509243999996</v>
      </c>
      <c r="W24" s="34">
        <f t="shared" si="13"/>
        <v>222.78477208901668</v>
      </c>
      <c r="X24" s="34">
        <f t="shared" si="14"/>
        <v>252.0108388061</v>
      </c>
      <c r="Y24" s="34">
        <f t="shared" si="15"/>
        <v>29.23</v>
      </c>
      <c r="Z24" s="35" t="str">
        <f>+INDEX(Data!$K$9:$K$1532,MATCH($B24,Data!$B$9:$B$1532,0))</f>
        <v>Y</v>
      </c>
      <c r="AA24" s="35" t="str">
        <f>+IF(Inputs!$G$7="Include","Y",IF(Z24="Y","N","Y"))</f>
        <v>Y</v>
      </c>
      <c r="AB24" s="32" t="str">
        <f>+INDEX(Inputs!$C$40:$C$45,MATCH($H24,Inputs!$B$40:$B$45,1))</f>
        <v>2000 ≤ 6,000 kWh</v>
      </c>
      <c r="AC24" s="46" t="str">
        <f>+INDEX(Inputs!$F$40:$F$46,MATCH($Y24,Inputs!$E$40:$E$46,-1))</f>
        <v>$25 to $50 Increase</v>
      </c>
    </row>
    <row r="25" spans="2:29" s="46" customFormat="1" x14ac:dyDescent="0.25">
      <c r="B25" s="48" t="s">
        <v>115</v>
      </c>
      <c r="C25" s="8">
        <v>2021</v>
      </c>
      <c r="D25" s="31">
        <f>+SUMIFS('Compare-Monthly'!H$9:H$1532,'Compare-Monthly'!$B$9:$B$1532,$B25)</f>
        <v>764735.64000000013</v>
      </c>
      <c r="E25" s="31">
        <f>+SUMIFS('Compare-Monthly'!I$9:I$1532,'Compare-Monthly'!$B$9:$B$1532,$B25)</f>
        <v>634374.54399999999</v>
      </c>
      <c r="F25" s="31">
        <f>+SUMIFS('Compare-Monthly'!J$9:J$1532,'Compare-Monthly'!$B$9:$B$1532,$B25)</f>
        <v>636694.78399999999</v>
      </c>
      <c r="G25" s="32">
        <f t="shared" si="6"/>
        <v>63727.970000000008</v>
      </c>
      <c r="H25" s="32">
        <f t="shared" si="7"/>
        <v>52864.545333333335</v>
      </c>
      <c r="I25" s="32">
        <f t="shared" si="8"/>
        <v>53057.898666666668</v>
      </c>
      <c r="J25" s="31">
        <f>+SUMIFS('Compare-Monthly'!K$9:K$1532,'Compare-Monthly'!$B$9:$B$1532,$B25)</f>
        <v>0</v>
      </c>
      <c r="K25" s="31">
        <f>+SUMIFS('Compare-Monthly'!L$9:L$1532,'Compare-Monthly'!$B$9:$B$1532,$B25)</f>
        <v>0</v>
      </c>
      <c r="L25" s="31">
        <f>+SUMIFS('Compare-Monthly'!M$9:M$1532,'Compare-Monthly'!$B$9:$B$1532,$B25)</f>
        <v>2320.2400000000002</v>
      </c>
      <c r="M25" s="32">
        <f t="shared" si="9"/>
        <v>0</v>
      </c>
      <c r="N25" s="32">
        <f t="shared" si="10"/>
        <v>0</v>
      </c>
      <c r="O25" s="32">
        <f t="shared" si="11"/>
        <v>193.35333333333335</v>
      </c>
      <c r="P25" s="33">
        <f>+SUMIFS('Compare-Monthly'!N$9:N$1532,'Compare-Monthly'!$B$9:$B$1532,$B25)</f>
        <v>35643.055081439998</v>
      </c>
      <c r="Q25" s="33">
        <f>+SUMIFS('Compare-Monthly'!O$9:O$1532,'Compare-Monthly'!$B$9:$B$1532,$B25)</f>
        <v>29673.869957984003</v>
      </c>
      <c r="R25" s="33">
        <f>+SUMIFS('Compare-Monthly'!P$9:P$1532,'Compare-Monthly'!$B$9:$B$1532,$B25)</f>
        <v>29690.170646384002</v>
      </c>
      <c r="S25" s="33">
        <f>+SUMIFS('Compare-Monthly'!Q$9:Q$1532,'Compare-Monthly'!$B$9:$B$1532,$B25)</f>
        <v>48109.239581440001</v>
      </c>
      <c r="T25" s="33">
        <f>+SUMIFS('Compare-Monthly'!R$9:R$1532,'Compare-Monthly'!$B$9:$B$1532,$B25)</f>
        <v>42140.054457983999</v>
      </c>
      <c r="U25" s="33">
        <f>+SUMIFS('Compare-Monthly'!S$9:S$1532,'Compare-Monthly'!$B$9:$B$1532,$B25)</f>
        <v>42156.355146383998</v>
      </c>
      <c r="V25" s="34">
        <f t="shared" si="12"/>
        <v>4009.1032984533335</v>
      </c>
      <c r="W25" s="34">
        <f t="shared" si="13"/>
        <v>3511.6712048320001</v>
      </c>
      <c r="X25" s="34">
        <f t="shared" si="14"/>
        <v>3513.0295955319998</v>
      </c>
      <c r="Y25" s="34">
        <f t="shared" si="15"/>
        <v>1.36</v>
      </c>
      <c r="Z25" s="35" t="str">
        <f>+INDEX(Data!$K$9:$K$1532,MATCH($B25,Data!$B$9:$B$1532,0))</f>
        <v>Y</v>
      </c>
      <c r="AA25" s="35" t="str">
        <f>+IF(Inputs!$G$7="Include","Y",IF(Z25="Y","N","Y"))</f>
        <v>Y</v>
      </c>
      <c r="AB25" s="32" t="str">
        <f>+INDEX(Inputs!$C$40:$C$45,MATCH($H25,Inputs!$B$40:$B$45,1))</f>
        <v>12,000 kWh+</v>
      </c>
      <c r="AC25" s="46" t="str">
        <f>+INDEX(Inputs!$F$40:$F$46,MATCH($Y25,Inputs!$E$40:$E$46,-1))</f>
        <v>$0 to $5 Increase</v>
      </c>
    </row>
    <row r="26" spans="2:29" s="46" customFormat="1" x14ac:dyDescent="0.25">
      <c r="B26" s="48" t="s">
        <v>116</v>
      </c>
      <c r="C26" s="8">
        <v>2021</v>
      </c>
      <c r="D26" s="31">
        <f>+SUMIFS('Compare-Monthly'!H$9:H$1532,'Compare-Monthly'!$B$9:$B$1532,$B26)</f>
        <v>89327.540000000008</v>
      </c>
      <c r="E26" s="31">
        <f>+SUMIFS('Compare-Monthly'!I$9:I$1532,'Compare-Monthly'!$B$9:$B$1532,$B26)</f>
        <v>76531.811699999991</v>
      </c>
      <c r="F26" s="31">
        <f>+SUMIFS('Compare-Monthly'!J$9:J$1532,'Compare-Monthly'!$B$9:$B$1532,$B26)</f>
        <v>77159.885599999994</v>
      </c>
      <c r="G26" s="32">
        <f t="shared" si="6"/>
        <v>7443.961666666667</v>
      </c>
      <c r="H26" s="32">
        <f t="shared" si="7"/>
        <v>6377.6509749999996</v>
      </c>
      <c r="I26" s="32">
        <f t="shared" si="8"/>
        <v>6429.9904666666662</v>
      </c>
      <c r="J26" s="31">
        <f>+SUMIFS('Compare-Monthly'!K$9:K$1532,'Compare-Monthly'!$B$9:$B$1532,$B26)</f>
        <v>0</v>
      </c>
      <c r="K26" s="31">
        <f>+SUMIFS('Compare-Monthly'!L$9:L$1532,'Compare-Monthly'!$B$9:$B$1532,$B26)</f>
        <v>0</v>
      </c>
      <c r="L26" s="31">
        <f>+SUMIFS('Compare-Monthly'!M$9:M$1532,'Compare-Monthly'!$B$9:$B$1532,$B26)</f>
        <v>628.07389999999998</v>
      </c>
      <c r="M26" s="32">
        <f t="shared" si="9"/>
        <v>0</v>
      </c>
      <c r="N26" s="32">
        <f t="shared" si="10"/>
        <v>0</v>
      </c>
      <c r="O26" s="32">
        <f t="shared" si="11"/>
        <v>52.339491666666667</v>
      </c>
      <c r="P26" s="33">
        <f>+SUMIFS('Compare-Monthly'!N$9:N$1532,'Compare-Monthly'!$B$9:$B$1532,$B26)</f>
        <v>5259.9512296800003</v>
      </c>
      <c r="Q26" s="33">
        <f>+SUMIFS('Compare-Monthly'!O$9:O$1532,'Compare-Monthly'!$B$9:$B$1532,$B26)</f>
        <v>4678.8462061372002</v>
      </c>
      <c r="R26" s="33">
        <f>+SUMIFS('Compare-Monthly'!P$9:P$1532,'Compare-Monthly'!$B$9:$B$1532,$B26)</f>
        <v>4683.4844308745996</v>
      </c>
      <c r="S26" s="33">
        <f>+SUMIFS('Compare-Monthly'!Q$9:Q$1532,'Compare-Monthly'!$B$9:$B$1532,$B26)</f>
        <v>5958.6209896800001</v>
      </c>
      <c r="T26" s="33">
        <f>+SUMIFS('Compare-Monthly'!R$9:R$1532,'Compare-Monthly'!$B$9:$B$1532,$B26)</f>
        <v>5377.5159661372008</v>
      </c>
      <c r="U26" s="33">
        <f>+SUMIFS('Compare-Monthly'!S$9:S$1532,'Compare-Monthly'!$B$9:$B$1532,$B26)</f>
        <v>5382.1541908746003</v>
      </c>
      <c r="V26" s="34">
        <f t="shared" si="12"/>
        <v>496.55174914000003</v>
      </c>
      <c r="W26" s="34">
        <f t="shared" si="13"/>
        <v>448.12633051143342</v>
      </c>
      <c r="X26" s="34">
        <f t="shared" si="14"/>
        <v>448.51284923955001</v>
      </c>
      <c r="Y26" s="34">
        <f t="shared" si="15"/>
        <v>0.39</v>
      </c>
      <c r="Z26" s="35" t="str">
        <f>+INDEX(Data!$K$9:$K$1532,MATCH($B26,Data!$B$9:$B$1532,0))</f>
        <v>Y</v>
      </c>
      <c r="AA26" s="35" t="str">
        <f>+IF(Inputs!$G$7="Include","Y",IF(Z26="Y","N","Y"))</f>
        <v>Y</v>
      </c>
      <c r="AB26" s="32" t="str">
        <f>+INDEX(Inputs!$C$40:$C$45,MATCH($H26,Inputs!$B$40:$B$45,1))</f>
        <v>6,000 ≤ 12,000 kWh</v>
      </c>
      <c r="AC26" s="46" t="str">
        <f>+INDEX(Inputs!$F$40:$F$46,MATCH($Y26,Inputs!$E$40:$E$46,-1))</f>
        <v>$0 to $5 Increase</v>
      </c>
    </row>
    <row r="27" spans="2:29" s="46" customFormat="1" x14ac:dyDescent="0.25">
      <c r="B27" s="48" t="s">
        <v>117</v>
      </c>
      <c r="C27" s="8">
        <v>2021</v>
      </c>
      <c r="D27" s="31">
        <f>+SUMIFS('Compare-Monthly'!H$9:H$1532,'Compare-Monthly'!$B$9:$B$1532,$B27)</f>
        <v>15370.432000000001</v>
      </c>
      <c r="E27" s="31">
        <f>+SUMIFS('Compare-Monthly'!I$9:I$1532,'Compare-Monthly'!$B$9:$B$1532,$B27)</f>
        <v>0</v>
      </c>
      <c r="F27" s="31">
        <f>+SUMIFS('Compare-Monthly'!J$9:J$1532,'Compare-Monthly'!$B$9:$B$1532,$B27)</f>
        <v>7211.02</v>
      </c>
      <c r="G27" s="32">
        <f t="shared" si="6"/>
        <v>1280.8693333333333</v>
      </c>
      <c r="H27" s="32">
        <f t="shared" si="7"/>
        <v>0</v>
      </c>
      <c r="I27" s="32">
        <f t="shared" si="8"/>
        <v>600.91833333333341</v>
      </c>
      <c r="J27" s="31">
        <f>+SUMIFS('Compare-Monthly'!K$9:K$1532,'Compare-Monthly'!$B$9:$B$1532,$B27)</f>
        <v>0</v>
      </c>
      <c r="K27" s="31">
        <f>+SUMIFS('Compare-Monthly'!L$9:L$1532,'Compare-Monthly'!$B$9:$B$1532,$B27)</f>
        <v>16039.958699999997</v>
      </c>
      <c r="L27" s="31">
        <f>+SUMIFS('Compare-Monthly'!M$9:M$1532,'Compare-Monthly'!$B$9:$B$1532,$B27)</f>
        <v>22127.9424</v>
      </c>
      <c r="M27" s="32">
        <f t="shared" si="9"/>
        <v>0</v>
      </c>
      <c r="N27" s="32">
        <f t="shared" si="10"/>
        <v>1336.6632249999998</v>
      </c>
      <c r="O27" s="32">
        <f t="shared" si="11"/>
        <v>1843.9952000000001</v>
      </c>
      <c r="P27" s="33">
        <f>+SUMIFS('Compare-Monthly'!N$9:N$1532,'Compare-Monthly'!$B$9:$B$1532,$B27)</f>
        <v>1501.8222287340002</v>
      </c>
      <c r="Q27" s="33">
        <f>+SUMIFS('Compare-Monthly'!O$9:O$1532,'Compare-Monthly'!$B$9:$B$1532,$B27)</f>
        <v>0</v>
      </c>
      <c r="R27" s="33">
        <f>+SUMIFS('Compare-Monthly'!P$9:P$1532,'Compare-Monthly'!$B$9:$B$1532,$B27)</f>
        <v>0</v>
      </c>
      <c r="S27" s="33">
        <f>+SUMIFS('Compare-Monthly'!Q$9:Q$1532,'Compare-Monthly'!$B$9:$B$1532,$B27)</f>
        <v>1501.8222287340002</v>
      </c>
      <c r="T27" s="33">
        <f>+SUMIFS('Compare-Monthly'!R$9:R$1532,'Compare-Monthly'!$B$9:$B$1532,$B27)</f>
        <v>0</v>
      </c>
      <c r="U27" s="33">
        <f>+SUMIFS('Compare-Monthly'!S$9:S$1532,'Compare-Monthly'!$B$9:$B$1532,$B27)</f>
        <v>0</v>
      </c>
      <c r="V27" s="34">
        <f t="shared" si="12"/>
        <v>125.15185239450001</v>
      </c>
      <c r="W27" s="34">
        <f t="shared" si="13"/>
        <v>0</v>
      </c>
      <c r="X27" s="34">
        <f t="shared" si="14"/>
        <v>0</v>
      </c>
      <c r="Y27" s="34">
        <f t="shared" si="15"/>
        <v>0</v>
      </c>
      <c r="Z27" s="35" t="str">
        <f>+INDEX(Data!$K$9:$K$1532,MATCH($B27,Data!$B$9:$B$1532,0))</f>
        <v>Y</v>
      </c>
      <c r="AA27" s="35" t="str">
        <f>+IF(Inputs!$G$7="Include","Y",IF(Z27="Y","N","Y"))</f>
        <v>Y</v>
      </c>
      <c r="AB27" s="32" t="str">
        <f>+INDEX(Inputs!$C$40:$C$45,MATCH($H27,Inputs!$B$40:$B$45,1))</f>
        <v>0 kWh</v>
      </c>
      <c r="AC27" s="46" t="str">
        <f>+INDEX(Inputs!$F$40:$F$46,MATCH($Y27,Inputs!$E$40:$E$46,-1))</f>
        <v>$0 Increase</v>
      </c>
    </row>
    <row r="28" spans="2:29" s="46" customFormat="1" x14ac:dyDescent="0.25">
      <c r="B28" s="48" t="s">
        <v>118</v>
      </c>
      <c r="C28" s="8">
        <v>2021</v>
      </c>
      <c r="D28" s="31">
        <f>+SUMIFS('Compare-Monthly'!H$9:H$1532,'Compare-Monthly'!$B$9:$B$1532,$B28)</f>
        <v>664678.37600000005</v>
      </c>
      <c r="E28" s="31">
        <f>+SUMIFS('Compare-Monthly'!I$9:I$1532,'Compare-Monthly'!$B$9:$B$1532,$B28)</f>
        <v>560988.61600000004</v>
      </c>
      <c r="F28" s="31">
        <f>+SUMIFS('Compare-Monthly'!J$9:J$1532,'Compare-Monthly'!$B$9:$B$1532,$B28)</f>
        <v>562410.58800000011</v>
      </c>
      <c r="G28" s="32">
        <f t="shared" si="6"/>
        <v>55389.864666666668</v>
      </c>
      <c r="H28" s="32">
        <f t="shared" si="7"/>
        <v>46749.051333333337</v>
      </c>
      <c r="I28" s="32">
        <f t="shared" si="8"/>
        <v>46867.549000000006</v>
      </c>
      <c r="J28" s="31">
        <f>+SUMIFS('Compare-Monthly'!K$9:K$1532,'Compare-Monthly'!$B$9:$B$1532,$B28)</f>
        <v>0</v>
      </c>
      <c r="K28" s="31">
        <f>+SUMIFS('Compare-Monthly'!L$9:L$1532,'Compare-Monthly'!$B$9:$B$1532,$B28)</f>
        <v>0</v>
      </c>
      <c r="L28" s="31">
        <f>+SUMIFS('Compare-Monthly'!M$9:M$1532,'Compare-Monthly'!$B$9:$B$1532,$B28)</f>
        <v>1421.972</v>
      </c>
      <c r="M28" s="32">
        <f t="shared" si="9"/>
        <v>0</v>
      </c>
      <c r="N28" s="32">
        <f t="shared" si="10"/>
        <v>0</v>
      </c>
      <c r="O28" s="32">
        <f t="shared" si="11"/>
        <v>118.49766666666666</v>
      </c>
      <c r="P28" s="33">
        <f>+SUMIFS('Compare-Monthly'!N$9:N$1532,'Compare-Monthly'!$B$9:$B$1532,$B28)</f>
        <v>31337.914750815995</v>
      </c>
      <c r="Q28" s="33">
        <f>+SUMIFS('Compare-Monthly'!O$9:O$1532,'Compare-Monthly'!$B$9:$B$1532,$B28)</f>
        <v>26588.841933856002</v>
      </c>
      <c r="R28" s="33">
        <f>+SUMIFS('Compare-Monthly'!P$9:P$1532,'Compare-Monthly'!$B$9:$B$1532,$B28)</f>
        <v>26598.725652167999</v>
      </c>
      <c r="S28" s="33">
        <f>+SUMIFS('Compare-Monthly'!Q$9:Q$1532,'Compare-Monthly'!$B$9:$B$1532,$B28)</f>
        <v>40696.452990815997</v>
      </c>
      <c r="T28" s="33">
        <f>+SUMIFS('Compare-Monthly'!R$9:R$1532,'Compare-Monthly'!$B$9:$B$1532,$B28)</f>
        <v>35947.380173856</v>
      </c>
      <c r="U28" s="33">
        <f>+SUMIFS('Compare-Monthly'!S$9:S$1532,'Compare-Monthly'!$B$9:$B$1532,$B28)</f>
        <v>35957.263892168005</v>
      </c>
      <c r="V28" s="34">
        <f t="shared" si="12"/>
        <v>3391.3710825679996</v>
      </c>
      <c r="W28" s="34">
        <f t="shared" si="13"/>
        <v>2995.6150144879998</v>
      </c>
      <c r="X28" s="34">
        <f t="shared" si="14"/>
        <v>2996.4386576806669</v>
      </c>
      <c r="Y28" s="34">
        <f t="shared" si="15"/>
        <v>0.82</v>
      </c>
      <c r="Z28" s="35" t="str">
        <f>+INDEX(Data!$K$9:$K$1532,MATCH($B28,Data!$B$9:$B$1532,0))</f>
        <v>Y</v>
      </c>
      <c r="AA28" s="35" t="str">
        <f>+IF(Inputs!$G$7="Include","Y",IF(Z28="Y","N","Y"))</f>
        <v>Y</v>
      </c>
      <c r="AB28" s="32" t="str">
        <f>+INDEX(Inputs!$C$40:$C$45,MATCH($H28,Inputs!$B$40:$B$45,1))</f>
        <v>12,000 kWh+</v>
      </c>
      <c r="AC28" s="46" t="str">
        <f>+INDEX(Inputs!$F$40:$F$46,MATCH($Y28,Inputs!$E$40:$E$46,-1))</f>
        <v>$0 to $5 Increase</v>
      </c>
    </row>
    <row r="29" spans="2:29" s="46" customFormat="1" x14ac:dyDescent="0.25">
      <c r="B29" s="48" t="s">
        <v>119</v>
      </c>
      <c r="C29" s="8">
        <v>2021</v>
      </c>
      <c r="D29" s="31">
        <f>+SUMIFS('Compare-Monthly'!H$9:H$1532,'Compare-Monthly'!$B$9:$B$1532,$B29)</f>
        <v>54574.811999999991</v>
      </c>
      <c r="E29" s="31">
        <f>+SUMIFS('Compare-Monthly'!I$9:I$1532,'Compare-Monthly'!$B$9:$B$1532,$B29)</f>
        <v>22411.159600000003</v>
      </c>
      <c r="F29" s="31">
        <f>+SUMIFS('Compare-Monthly'!J$9:J$1532,'Compare-Monthly'!$B$9:$B$1532,$B29)</f>
        <v>35449.9876</v>
      </c>
      <c r="G29" s="32">
        <f t="shared" si="6"/>
        <v>4547.9009999999989</v>
      </c>
      <c r="H29" s="32">
        <f t="shared" si="7"/>
        <v>1867.5966333333336</v>
      </c>
      <c r="I29" s="32">
        <f t="shared" si="8"/>
        <v>2954.1656333333335</v>
      </c>
      <c r="J29" s="31">
        <f>+SUMIFS('Compare-Monthly'!K$9:K$1532,'Compare-Monthly'!$B$9:$B$1532,$B29)</f>
        <v>0</v>
      </c>
      <c r="K29" s="31">
        <f>+SUMIFS('Compare-Monthly'!L$9:L$1532,'Compare-Monthly'!$B$9:$B$1532,$B29)</f>
        <v>123.26810000000023</v>
      </c>
      <c r="L29" s="31">
        <f>+SUMIFS('Compare-Monthly'!M$9:M$1532,'Compare-Monthly'!$B$9:$B$1532,$B29)</f>
        <v>13038.828000000003</v>
      </c>
      <c r="M29" s="32">
        <f t="shared" si="9"/>
        <v>0</v>
      </c>
      <c r="N29" s="32">
        <f t="shared" si="10"/>
        <v>10.272341666666685</v>
      </c>
      <c r="O29" s="32">
        <f t="shared" si="11"/>
        <v>1086.5690000000002</v>
      </c>
      <c r="P29" s="33">
        <f>+SUMIFS('Compare-Monthly'!N$9:N$1532,'Compare-Monthly'!$B$9:$B$1532,$B29)</f>
        <v>3737.4397418720009</v>
      </c>
      <c r="Q29" s="33">
        <f>+SUMIFS('Compare-Monthly'!O$9:O$1532,'Compare-Monthly'!$B$9:$B$1532,$B29)</f>
        <v>1874.4815141892</v>
      </c>
      <c r="R29" s="33">
        <f>+SUMIFS('Compare-Monthly'!P$9:P$1532,'Compare-Monthly'!$B$9:$B$1532,$B29)</f>
        <v>2361.9492187872002</v>
      </c>
      <c r="S29" s="33">
        <f>+SUMIFS('Compare-Monthly'!Q$9:Q$1532,'Compare-Monthly'!$B$9:$B$1532,$B29)</f>
        <v>3974.6331418720001</v>
      </c>
      <c r="T29" s="33">
        <f>+SUMIFS('Compare-Monthly'!R$9:R$1532,'Compare-Monthly'!$B$9:$B$1532,$B29)</f>
        <v>2111.6749141892001</v>
      </c>
      <c r="U29" s="33">
        <f>+SUMIFS('Compare-Monthly'!S$9:S$1532,'Compare-Monthly'!$B$9:$B$1532,$B29)</f>
        <v>2599.1426187872003</v>
      </c>
      <c r="V29" s="34">
        <f t="shared" si="12"/>
        <v>331.21942848933332</v>
      </c>
      <c r="W29" s="34">
        <f t="shared" si="13"/>
        <v>175.97290951576667</v>
      </c>
      <c r="X29" s="34">
        <f t="shared" si="14"/>
        <v>216.59521823226669</v>
      </c>
      <c r="Y29" s="34">
        <f t="shared" si="15"/>
        <v>40.619999999999997</v>
      </c>
      <c r="Z29" s="35" t="str">
        <f>+INDEX(Data!$K$9:$K$1532,MATCH($B29,Data!$B$9:$B$1532,0))</f>
        <v>Y</v>
      </c>
      <c r="AA29" s="35" t="str">
        <f>+IF(Inputs!$G$7="Include","Y",IF(Z29="Y","N","Y"))</f>
        <v>Y</v>
      </c>
      <c r="AB29" s="32" t="str">
        <f>+INDEX(Inputs!$C$40:$C$45,MATCH($H29,Inputs!$B$40:$B$45,1))</f>
        <v>750 ≤ 2,000 kWh</v>
      </c>
      <c r="AC29" s="46" t="str">
        <f>+INDEX(Inputs!$F$40:$F$46,MATCH($Y29,Inputs!$E$40:$E$46,-1))</f>
        <v>$25 to $50 Increase</v>
      </c>
    </row>
    <row r="30" spans="2:29" s="46" customFormat="1" x14ac:dyDescent="0.25">
      <c r="B30" s="48" t="s">
        <v>120</v>
      </c>
      <c r="C30" s="8">
        <v>2021</v>
      </c>
      <c r="D30" s="31">
        <f>+SUMIFS('Compare-Monthly'!H$9:H$1532,'Compare-Monthly'!$B$9:$B$1532,$B30)</f>
        <v>108445.5</v>
      </c>
      <c r="E30" s="31">
        <f>+SUMIFS('Compare-Monthly'!I$9:I$1532,'Compare-Monthly'!$B$9:$B$1532,$B30)</f>
        <v>85480.576300000001</v>
      </c>
      <c r="F30" s="31">
        <f>+SUMIFS('Compare-Monthly'!J$9:J$1532,'Compare-Monthly'!$B$9:$B$1532,$B30)</f>
        <v>88418.712199999994</v>
      </c>
      <c r="G30" s="32">
        <f t="shared" si="6"/>
        <v>9037.125</v>
      </c>
      <c r="H30" s="32">
        <f t="shared" si="7"/>
        <v>7123.3813583333331</v>
      </c>
      <c r="I30" s="32">
        <f t="shared" si="8"/>
        <v>7368.2260166666665</v>
      </c>
      <c r="J30" s="31">
        <f>+SUMIFS('Compare-Monthly'!K$9:K$1532,'Compare-Monthly'!$B$9:$B$1532,$B30)</f>
        <v>0</v>
      </c>
      <c r="K30" s="31">
        <f>+SUMIFS('Compare-Monthly'!L$9:L$1532,'Compare-Monthly'!$B$9:$B$1532,$B30)</f>
        <v>0</v>
      </c>
      <c r="L30" s="31">
        <f>+SUMIFS('Compare-Monthly'!M$9:M$1532,'Compare-Monthly'!$B$9:$B$1532,$B30)</f>
        <v>2938.1359000000007</v>
      </c>
      <c r="M30" s="32">
        <f t="shared" si="9"/>
        <v>0</v>
      </c>
      <c r="N30" s="32">
        <f t="shared" si="10"/>
        <v>0</v>
      </c>
      <c r="O30" s="32">
        <f t="shared" si="11"/>
        <v>244.8446583333334</v>
      </c>
      <c r="P30" s="33">
        <f>+SUMIFS('Compare-Monthly'!N$9:N$1532,'Compare-Monthly'!$B$9:$B$1532,$B30)</f>
        <v>6124.2013384800002</v>
      </c>
      <c r="Q30" s="33">
        <f>+SUMIFS('Compare-Monthly'!O$9:O$1532,'Compare-Monthly'!$B$9:$B$1532,$B30)</f>
        <v>5067.1211893668005</v>
      </c>
      <c r="R30" s="33">
        <f>+SUMIFS('Compare-Monthly'!P$9:P$1532,'Compare-Monthly'!$B$9:$B$1532,$B30)</f>
        <v>5094.0240359281997</v>
      </c>
      <c r="S30" s="33">
        <f>+SUMIFS('Compare-Monthly'!Q$9:Q$1532,'Compare-Monthly'!$B$9:$B$1532,$B30)</f>
        <v>7113.0963784800006</v>
      </c>
      <c r="T30" s="33">
        <f>+SUMIFS('Compare-Monthly'!R$9:R$1532,'Compare-Monthly'!$B$9:$B$1532,$B30)</f>
        <v>6056.0162293668</v>
      </c>
      <c r="U30" s="33">
        <f>+SUMIFS('Compare-Monthly'!S$9:S$1532,'Compare-Monthly'!$B$9:$B$1532,$B30)</f>
        <v>6082.9190759282001</v>
      </c>
      <c r="V30" s="34">
        <f t="shared" si="12"/>
        <v>592.75803154000005</v>
      </c>
      <c r="W30" s="34">
        <f t="shared" si="13"/>
        <v>504.66801911390002</v>
      </c>
      <c r="X30" s="34">
        <f t="shared" si="14"/>
        <v>506.90992299401665</v>
      </c>
      <c r="Y30" s="34">
        <f t="shared" si="15"/>
        <v>2.2400000000000002</v>
      </c>
      <c r="Z30" s="35" t="str">
        <f>+INDEX(Data!$K$9:$K$1532,MATCH($B30,Data!$B$9:$B$1532,0))</f>
        <v>Y</v>
      </c>
      <c r="AA30" s="35" t="str">
        <f>+IF(Inputs!$G$7="Include","Y",IF(Z30="Y","N","Y"))</f>
        <v>Y</v>
      </c>
      <c r="AB30" s="32" t="str">
        <f>+INDEX(Inputs!$C$40:$C$45,MATCH($H30,Inputs!$B$40:$B$45,1))</f>
        <v>6,000 ≤ 12,000 kWh</v>
      </c>
      <c r="AC30" s="46" t="str">
        <f>+INDEX(Inputs!$F$40:$F$46,MATCH($Y30,Inputs!$E$40:$E$46,-1))</f>
        <v>$0 to $5 Increase</v>
      </c>
    </row>
    <row r="31" spans="2:29" s="46" customFormat="1" x14ac:dyDescent="0.25">
      <c r="B31" s="48" t="s">
        <v>121</v>
      </c>
      <c r="C31" s="8">
        <v>2021</v>
      </c>
      <c r="D31" s="31">
        <f>+SUMIFS('Compare-Monthly'!H$9:H$1532,'Compare-Monthly'!$B$9:$B$1532,$B31)</f>
        <v>35833.564000000006</v>
      </c>
      <c r="E31" s="31">
        <f>+SUMIFS('Compare-Monthly'!I$9:I$1532,'Compare-Monthly'!$B$9:$B$1532,$B31)</f>
        <v>21526.077099999999</v>
      </c>
      <c r="F31" s="31">
        <f>+SUMIFS('Compare-Monthly'!J$9:J$1532,'Compare-Monthly'!$B$9:$B$1532,$B31)</f>
        <v>23490.246900000002</v>
      </c>
      <c r="G31" s="32">
        <f t="shared" si="6"/>
        <v>2986.130333333334</v>
      </c>
      <c r="H31" s="32">
        <f t="shared" si="7"/>
        <v>1793.8397583333333</v>
      </c>
      <c r="I31" s="32">
        <f t="shared" si="8"/>
        <v>1957.5205750000002</v>
      </c>
      <c r="J31" s="31">
        <f>+SUMIFS('Compare-Monthly'!K$9:K$1532,'Compare-Monthly'!$B$9:$B$1532,$B31)</f>
        <v>0</v>
      </c>
      <c r="K31" s="31">
        <f>+SUMIFS('Compare-Monthly'!L$9:L$1532,'Compare-Monthly'!$B$9:$B$1532,$B31)</f>
        <v>0</v>
      </c>
      <c r="L31" s="31">
        <f>+SUMIFS('Compare-Monthly'!M$9:M$1532,'Compare-Monthly'!$B$9:$B$1532,$B31)</f>
        <v>1964.1697999999999</v>
      </c>
      <c r="M31" s="32">
        <f t="shared" si="9"/>
        <v>0</v>
      </c>
      <c r="N31" s="32">
        <f t="shared" si="10"/>
        <v>0</v>
      </c>
      <c r="O31" s="32">
        <f t="shared" si="11"/>
        <v>163.68081666666666</v>
      </c>
      <c r="P31" s="33">
        <f>+SUMIFS('Compare-Monthly'!N$9:N$1532,'Compare-Monthly'!$B$9:$B$1532,$B31)</f>
        <v>2878.7451995760002</v>
      </c>
      <c r="Q31" s="33">
        <f>+SUMIFS('Compare-Monthly'!O$9:O$1532,'Compare-Monthly'!$B$9:$B$1532,$B31)</f>
        <v>1955.2886470441999</v>
      </c>
      <c r="R31" s="33">
        <f>+SUMIFS('Compare-Monthly'!P$9:P$1532,'Compare-Monthly'!$B$9:$B$1532,$B31)</f>
        <v>2059.1177009018006</v>
      </c>
      <c r="S31" s="33">
        <f>+SUMIFS('Compare-Monthly'!Q$9:Q$1532,'Compare-Monthly'!$B$9:$B$1532,$B31)</f>
        <v>3034.0863995760005</v>
      </c>
      <c r="T31" s="33">
        <f>+SUMIFS('Compare-Monthly'!R$9:R$1532,'Compare-Monthly'!$B$9:$B$1532,$B31)</f>
        <v>2110.6298470441998</v>
      </c>
      <c r="U31" s="33">
        <f>+SUMIFS('Compare-Monthly'!S$9:S$1532,'Compare-Monthly'!$B$9:$B$1532,$B31)</f>
        <v>2214.4589009018</v>
      </c>
      <c r="V31" s="34">
        <f t="shared" si="12"/>
        <v>252.84053329800005</v>
      </c>
      <c r="W31" s="34">
        <f t="shared" si="13"/>
        <v>175.88582058701664</v>
      </c>
      <c r="X31" s="34">
        <f t="shared" si="14"/>
        <v>184.53824174181668</v>
      </c>
      <c r="Y31" s="34">
        <f t="shared" si="15"/>
        <v>8.65</v>
      </c>
      <c r="Z31" s="35" t="str">
        <f>+INDEX(Data!$K$9:$K$1532,MATCH($B31,Data!$B$9:$B$1532,0))</f>
        <v>Y</v>
      </c>
      <c r="AA31" s="35" t="str">
        <f>+IF(Inputs!$G$7="Include","Y",IF(Z31="Y","N","Y"))</f>
        <v>Y</v>
      </c>
      <c r="AB31" s="32" t="str">
        <f>+INDEX(Inputs!$C$40:$C$45,MATCH($H31,Inputs!$B$40:$B$45,1))</f>
        <v>750 ≤ 2,000 kWh</v>
      </c>
      <c r="AC31" s="46" t="str">
        <f>+INDEX(Inputs!$F$40:$F$46,MATCH($Y31,Inputs!$E$40:$E$46,-1))</f>
        <v>$5 to $25 Increase</v>
      </c>
    </row>
    <row r="32" spans="2:29" s="46" customFormat="1" x14ac:dyDescent="0.25">
      <c r="B32" s="48" t="s">
        <v>122</v>
      </c>
      <c r="C32" s="8">
        <v>2021</v>
      </c>
      <c r="D32" s="31">
        <f>+SUMIFS('Compare-Monthly'!H$9:H$1532,'Compare-Monthly'!$B$9:$B$1532,$B32)</f>
        <v>87705.732000000004</v>
      </c>
      <c r="E32" s="31">
        <f>+SUMIFS('Compare-Monthly'!I$9:I$1532,'Compare-Monthly'!$B$9:$B$1532,$B32)</f>
        <v>34082.516100000001</v>
      </c>
      <c r="F32" s="31">
        <f>+SUMIFS('Compare-Monthly'!J$9:J$1532,'Compare-Monthly'!$B$9:$B$1532,$B32)</f>
        <v>57510.972599999994</v>
      </c>
      <c r="G32" s="32">
        <f t="shared" si="6"/>
        <v>7308.8110000000006</v>
      </c>
      <c r="H32" s="32">
        <f t="shared" si="7"/>
        <v>2840.2096750000001</v>
      </c>
      <c r="I32" s="32">
        <f t="shared" si="8"/>
        <v>4792.5810499999998</v>
      </c>
      <c r="J32" s="31">
        <f>+SUMIFS('Compare-Monthly'!K$9:K$1532,'Compare-Monthly'!$B$9:$B$1532,$B32)</f>
        <v>0</v>
      </c>
      <c r="K32" s="31">
        <f>+SUMIFS('Compare-Monthly'!L$9:L$1532,'Compare-Monthly'!$B$9:$B$1532,$B32)</f>
        <v>1039.6922000000004</v>
      </c>
      <c r="L32" s="31">
        <f>+SUMIFS('Compare-Monthly'!M$9:M$1532,'Compare-Monthly'!$B$9:$B$1532,$B32)</f>
        <v>23428.456499999997</v>
      </c>
      <c r="M32" s="32">
        <f t="shared" si="9"/>
        <v>0</v>
      </c>
      <c r="N32" s="32">
        <f t="shared" si="10"/>
        <v>86.641016666666701</v>
      </c>
      <c r="O32" s="32">
        <f t="shared" si="11"/>
        <v>1952.3713749999997</v>
      </c>
      <c r="P32" s="33">
        <f>+SUMIFS('Compare-Monthly'!N$9:N$1532,'Compare-Monthly'!$B$9:$B$1532,$B32)</f>
        <v>5233.3096188319996</v>
      </c>
      <c r="Q32" s="33">
        <f>+SUMIFS('Compare-Monthly'!O$9:O$1532,'Compare-Monthly'!$B$9:$B$1532,$B32)</f>
        <v>2397.8679103458003</v>
      </c>
      <c r="R32" s="33">
        <f>+SUMIFS('Compare-Monthly'!P$9:P$1532,'Compare-Monthly'!$B$9:$B$1532,$B32)</f>
        <v>2962.3924965085998</v>
      </c>
      <c r="S32" s="33">
        <f>+SUMIFS('Compare-Monthly'!Q$9:Q$1532,'Compare-Monthly'!$B$9:$B$1532,$B32)</f>
        <v>5572.7426188319996</v>
      </c>
      <c r="T32" s="33">
        <f>+SUMIFS('Compare-Monthly'!R$9:R$1532,'Compare-Monthly'!$B$9:$B$1532,$B32)</f>
        <v>2737.3009103458007</v>
      </c>
      <c r="U32" s="33">
        <f>+SUMIFS('Compare-Monthly'!S$9:S$1532,'Compare-Monthly'!$B$9:$B$1532,$B32)</f>
        <v>3301.8254965085998</v>
      </c>
      <c r="V32" s="34">
        <f t="shared" si="12"/>
        <v>464.39521823599995</v>
      </c>
      <c r="W32" s="34">
        <f t="shared" si="13"/>
        <v>228.1084091954834</v>
      </c>
      <c r="X32" s="34">
        <f t="shared" si="14"/>
        <v>275.15212470904999</v>
      </c>
      <c r="Y32" s="34">
        <f t="shared" si="15"/>
        <v>47.04</v>
      </c>
      <c r="Z32" s="35" t="str">
        <f>+INDEX(Data!$K$9:$K$1532,MATCH($B32,Data!$B$9:$B$1532,0))</f>
        <v>Y</v>
      </c>
      <c r="AA32" s="35" t="str">
        <f>+IF(Inputs!$G$7="Include","Y",IF(Z32="Y","N","Y"))</f>
        <v>Y</v>
      </c>
      <c r="AB32" s="32" t="str">
        <f>+INDEX(Inputs!$C$40:$C$45,MATCH($H32,Inputs!$B$40:$B$45,1))</f>
        <v>2000 ≤ 6,000 kWh</v>
      </c>
      <c r="AC32" s="46" t="str">
        <f>+INDEX(Inputs!$F$40:$F$46,MATCH($Y32,Inputs!$E$40:$E$46,-1))</f>
        <v>$25 to $50 Increase</v>
      </c>
    </row>
    <row r="33" spans="2:29" s="46" customFormat="1" x14ac:dyDescent="0.25">
      <c r="B33" s="48" t="s">
        <v>123</v>
      </c>
      <c r="C33" s="8">
        <v>2021</v>
      </c>
      <c r="D33" s="31">
        <f>+SUMIFS('Compare-Monthly'!H$9:H$1532,'Compare-Monthly'!$B$9:$B$1532,$B33)</f>
        <v>25829.18</v>
      </c>
      <c r="E33" s="31">
        <f>+SUMIFS('Compare-Monthly'!I$9:I$1532,'Compare-Monthly'!$B$9:$B$1532,$B33)</f>
        <v>0</v>
      </c>
      <c r="F33" s="31">
        <f>+SUMIFS('Compare-Monthly'!J$9:J$1532,'Compare-Monthly'!$B$9:$B$1532,$B33)</f>
        <v>11574.344000000001</v>
      </c>
      <c r="G33" s="32">
        <f t="shared" si="6"/>
        <v>2152.4316666666668</v>
      </c>
      <c r="H33" s="32">
        <f t="shared" si="7"/>
        <v>0</v>
      </c>
      <c r="I33" s="32">
        <f t="shared" si="8"/>
        <v>964.52866666666671</v>
      </c>
      <c r="J33" s="31">
        <f>+SUMIFS('Compare-Monthly'!K$9:K$1532,'Compare-Monthly'!$B$9:$B$1532,$B33)</f>
        <v>0</v>
      </c>
      <c r="K33" s="31">
        <f>+SUMIFS('Compare-Monthly'!L$9:L$1532,'Compare-Monthly'!$B$9:$B$1532,$B33)</f>
        <v>33762.620000000003</v>
      </c>
      <c r="L33" s="31">
        <f>+SUMIFS('Compare-Monthly'!M$9:M$1532,'Compare-Monthly'!$B$9:$B$1532,$B33)</f>
        <v>44152.556000000004</v>
      </c>
      <c r="M33" s="32">
        <f t="shared" si="9"/>
        <v>0</v>
      </c>
      <c r="N33" s="32">
        <f t="shared" si="10"/>
        <v>2813.5516666666667</v>
      </c>
      <c r="O33" s="32">
        <f t="shared" si="11"/>
        <v>3679.3796666666672</v>
      </c>
      <c r="P33" s="33">
        <f>+SUMIFS('Compare-Monthly'!N$9:N$1532,'Compare-Monthly'!$B$9:$B$1532,$B33)</f>
        <v>2396.0593892080001</v>
      </c>
      <c r="Q33" s="33">
        <f>+SUMIFS('Compare-Monthly'!O$9:O$1532,'Compare-Monthly'!$B$9:$B$1532,$B33)</f>
        <v>0</v>
      </c>
      <c r="R33" s="33">
        <f>+SUMIFS('Compare-Monthly'!P$9:P$1532,'Compare-Monthly'!$B$9:$B$1532,$B33)</f>
        <v>0</v>
      </c>
      <c r="S33" s="33">
        <f>+SUMIFS('Compare-Monthly'!Q$9:Q$1532,'Compare-Monthly'!$B$9:$B$1532,$B33)</f>
        <v>2408.1633892080004</v>
      </c>
      <c r="T33" s="33">
        <f>+SUMIFS('Compare-Monthly'!R$9:R$1532,'Compare-Monthly'!$B$9:$B$1532,$B33)</f>
        <v>12.103999999999996</v>
      </c>
      <c r="U33" s="33">
        <f>+SUMIFS('Compare-Monthly'!S$9:S$1532,'Compare-Monthly'!$B$9:$B$1532,$B33)</f>
        <v>12.103999999999996</v>
      </c>
      <c r="V33" s="34">
        <f t="shared" si="12"/>
        <v>200.68028243400002</v>
      </c>
      <c r="W33" s="34">
        <f t="shared" si="13"/>
        <v>1.0086666666666664</v>
      </c>
      <c r="X33" s="34">
        <f t="shared" si="14"/>
        <v>1.0086666666666664</v>
      </c>
      <c r="Y33" s="34">
        <f t="shared" si="15"/>
        <v>0</v>
      </c>
      <c r="Z33" s="35" t="str">
        <f>+INDEX(Data!$K$9:$K$1532,MATCH($B33,Data!$B$9:$B$1532,0))</f>
        <v>Y</v>
      </c>
      <c r="AA33" s="35" t="str">
        <f>+IF(Inputs!$G$7="Include","Y",IF(Z33="Y","N","Y"))</f>
        <v>Y</v>
      </c>
      <c r="AB33" s="32" t="str">
        <f>+INDEX(Inputs!$C$40:$C$45,MATCH($H33,Inputs!$B$40:$B$45,1))</f>
        <v>0 kWh</v>
      </c>
      <c r="AC33" s="46" t="str">
        <f>+INDEX(Inputs!$F$40:$F$46,MATCH($Y33,Inputs!$E$40:$E$46,-1))</f>
        <v>$0 Increase</v>
      </c>
    </row>
    <row r="34" spans="2:29" s="46" customFormat="1" x14ac:dyDescent="0.25">
      <c r="B34" s="48" t="s">
        <v>124</v>
      </c>
      <c r="C34" s="8">
        <v>2021</v>
      </c>
      <c r="D34" s="31">
        <f>+SUMIFS('Compare-Monthly'!H$9:H$1532,'Compare-Monthly'!$B$9:$B$1532,$B34)</f>
        <v>978241.12</v>
      </c>
      <c r="E34" s="31">
        <f>+SUMIFS('Compare-Monthly'!I$9:I$1532,'Compare-Monthly'!$B$9:$B$1532,$B34)</f>
        <v>867112.80620000011</v>
      </c>
      <c r="F34" s="31">
        <f>+SUMIFS('Compare-Monthly'!J$9:J$1532,'Compare-Monthly'!$B$9:$B$1532,$B34)</f>
        <v>874593.38780000003</v>
      </c>
      <c r="G34" s="32">
        <f t="shared" si="6"/>
        <v>81520.093333333338</v>
      </c>
      <c r="H34" s="32">
        <f t="shared" si="7"/>
        <v>72259.400516666676</v>
      </c>
      <c r="I34" s="32">
        <f t="shared" si="8"/>
        <v>72882.782316666664</v>
      </c>
      <c r="J34" s="31">
        <f>+SUMIFS('Compare-Monthly'!K$9:K$1532,'Compare-Monthly'!$B$9:$B$1532,$B34)</f>
        <v>0</v>
      </c>
      <c r="K34" s="31">
        <f>+SUMIFS('Compare-Monthly'!L$9:L$1532,'Compare-Monthly'!$B$9:$B$1532,$B34)</f>
        <v>0</v>
      </c>
      <c r="L34" s="31">
        <f>+SUMIFS('Compare-Monthly'!M$9:M$1532,'Compare-Monthly'!$B$9:$B$1532,$B34)</f>
        <v>7480.5816000000004</v>
      </c>
      <c r="M34" s="32">
        <f t="shared" si="9"/>
        <v>0</v>
      </c>
      <c r="N34" s="32">
        <f t="shared" si="10"/>
        <v>0</v>
      </c>
      <c r="O34" s="32">
        <f t="shared" si="11"/>
        <v>623.3818</v>
      </c>
      <c r="P34" s="33">
        <f>+SUMIFS('Compare-Monthly'!N$9:N$1532,'Compare-Monthly'!$B$9:$B$1532,$B34)</f>
        <v>45725.255796479993</v>
      </c>
      <c r="Q34" s="33">
        <f>+SUMIFS('Compare-Monthly'!O$9:O$1532,'Compare-Monthly'!$B$9:$B$1532,$B34)</f>
        <v>40623.617371259199</v>
      </c>
      <c r="R34" s="33">
        <f>+SUMIFS('Compare-Monthly'!P$9:P$1532,'Compare-Monthly'!$B$9:$B$1532,$B34)</f>
        <v>40683.861021500808</v>
      </c>
      <c r="S34" s="33">
        <f>+SUMIFS('Compare-Monthly'!Q$9:Q$1532,'Compare-Monthly'!$B$9:$B$1532,$B34)</f>
        <v>71315.639636480002</v>
      </c>
      <c r="T34" s="33">
        <f>+SUMIFS('Compare-Monthly'!R$9:R$1532,'Compare-Monthly'!$B$9:$B$1532,$B34)</f>
        <v>66214.001211259194</v>
      </c>
      <c r="U34" s="33">
        <f>+SUMIFS('Compare-Monthly'!S$9:S$1532,'Compare-Monthly'!$B$9:$B$1532,$B34)</f>
        <v>66274.244861500803</v>
      </c>
      <c r="V34" s="34">
        <f t="shared" si="12"/>
        <v>5942.9699697066671</v>
      </c>
      <c r="W34" s="34">
        <f t="shared" si="13"/>
        <v>5517.8334342715998</v>
      </c>
      <c r="X34" s="34">
        <f t="shared" si="14"/>
        <v>5522.8537384584006</v>
      </c>
      <c r="Y34" s="34">
        <f t="shared" si="15"/>
        <v>5.0199999999999996</v>
      </c>
      <c r="Z34" s="35" t="str">
        <f>+INDEX(Data!$K$9:$K$1532,MATCH($B34,Data!$B$9:$B$1532,0))</f>
        <v>Y</v>
      </c>
      <c r="AA34" s="35" t="str">
        <f>+IF(Inputs!$G$7="Include","Y",IF(Z34="Y","N","Y"))</f>
        <v>Y</v>
      </c>
      <c r="AB34" s="32" t="str">
        <f>+INDEX(Inputs!$C$40:$C$45,MATCH($H34,Inputs!$B$40:$B$45,1))</f>
        <v>12,000 kWh+</v>
      </c>
      <c r="AC34" s="46" t="str">
        <f>+INDEX(Inputs!$F$40:$F$46,MATCH($Y34,Inputs!$E$40:$E$46,-1))</f>
        <v>$5 to $25 Increase</v>
      </c>
    </row>
    <row r="35" spans="2:29" s="46" customFormat="1" x14ac:dyDescent="0.25">
      <c r="B35" s="48" t="s">
        <v>125</v>
      </c>
      <c r="C35" s="8">
        <v>2021</v>
      </c>
      <c r="D35" s="31">
        <f>+SUMIFS('Compare-Monthly'!H$9:H$1532,'Compare-Monthly'!$B$9:$B$1532,$B35)</f>
        <v>952534.18400000024</v>
      </c>
      <c r="E35" s="31">
        <f>+SUMIFS('Compare-Monthly'!I$9:I$1532,'Compare-Monthly'!$B$9:$B$1532,$B35)</f>
        <v>838758.89030000009</v>
      </c>
      <c r="F35" s="31">
        <f>+SUMIFS('Compare-Monthly'!J$9:J$1532,'Compare-Monthly'!$B$9:$B$1532,$B35)</f>
        <v>838895.05870000005</v>
      </c>
      <c r="G35" s="32">
        <f t="shared" si="6"/>
        <v>79377.848666666687</v>
      </c>
      <c r="H35" s="32">
        <f t="shared" si="7"/>
        <v>69896.574191666674</v>
      </c>
      <c r="I35" s="32">
        <f t="shared" si="8"/>
        <v>69907.921558333343</v>
      </c>
      <c r="J35" s="31">
        <f>+SUMIFS('Compare-Monthly'!K$9:K$1532,'Compare-Monthly'!$B$9:$B$1532,$B35)</f>
        <v>0</v>
      </c>
      <c r="K35" s="31">
        <f>+SUMIFS('Compare-Monthly'!L$9:L$1532,'Compare-Monthly'!$B$9:$B$1532,$B35)</f>
        <v>0</v>
      </c>
      <c r="L35" s="31">
        <f>+SUMIFS('Compare-Monthly'!M$9:M$1532,'Compare-Monthly'!$B$9:$B$1532,$B35)</f>
        <v>136.16839999999999</v>
      </c>
      <c r="M35" s="32">
        <f t="shared" si="9"/>
        <v>0</v>
      </c>
      <c r="N35" s="32">
        <f t="shared" si="10"/>
        <v>0</v>
      </c>
      <c r="O35" s="32">
        <f t="shared" si="11"/>
        <v>11.347366666666666</v>
      </c>
      <c r="P35" s="33">
        <f>+SUMIFS('Compare-Monthly'!N$9:N$1532,'Compare-Monthly'!$B$9:$B$1532,$B35)</f>
        <v>44586.399691424005</v>
      </c>
      <c r="Q35" s="33">
        <f>+SUMIFS('Compare-Monthly'!O$9:O$1532,'Compare-Monthly'!$B$9:$B$1532,$B35)</f>
        <v>39333.854155042798</v>
      </c>
      <c r="R35" s="33">
        <f>+SUMIFS('Compare-Monthly'!P$9:P$1532,'Compare-Monthly'!$B$9:$B$1532,$B35)</f>
        <v>39334.723726445198</v>
      </c>
      <c r="S35" s="33">
        <f>+SUMIFS('Compare-Monthly'!Q$9:Q$1532,'Compare-Monthly'!$B$9:$B$1532,$B35)</f>
        <v>62442.12609142399</v>
      </c>
      <c r="T35" s="33">
        <f>+SUMIFS('Compare-Monthly'!R$9:R$1532,'Compare-Monthly'!$B$9:$B$1532,$B35)</f>
        <v>57189.580555042805</v>
      </c>
      <c r="U35" s="33">
        <f>+SUMIFS('Compare-Monthly'!S$9:S$1532,'Compare-Monthly'!$B$9:$B$1532,$B35)</f>
        <v>57190.450126445205</v>
      </c>
      <c r="V35" s="34">
        <f t="shared" si="12"/>
        <v>5203.5105076186655</v>
      </c>
      <c r="W35" s="34">
        <f t="shared" si="13"/>
        <v>4765.7983795869004</v>
      </c>
      <c r="X35" s="34">
        <f t="shared" si="14"/>
        <v>4765.8708438704334</v>
      </c>
      <c r="Y35" s="34">
        <f t="shared" si="15"/>
        <v>7.0000000000000007E-2</v>
      </c>
      <c r="Z35" s="35" t="str">
        <f>+INDEX(Data!$K$9:$K$1532,MATCH($B35,Data!$B$9:$B$1532,0))</f>
        <v>Y</v>
      </c>
      <c r="AA35" s="35" t="str">
        <f>+IF(Inputs!$G$7="Include","Y",IF(Z35="Y","N","Y"))</f>
        <v>Y</v>
      </c>
      <c r="AB35" s="32" t="str">
        <f>+INDEX(Inputs!$C$40:$C$45,MATCH($H35,Inputs!$B$40:$B$45,1))</f>
        <v>12,000 kWh+</v>
      </c>
      <c r="AC35" s="46" t="str">
        <f>+INDEX(Inputs!$F$40:$F$46,MATCH($Y35,Inputs!$E$40:$E$46,-1))</f>
        <v>$0 to $5 Increase</v>
      </c>
    </row>
    <row r="36" spans="2:29" s="46" customFormat="1" x14ac:dyDescent="0.25">
      <c r="B36" s="48" t="s">
        <v>126</v>
      </c>
      <c r="C36" s="8">
        <v>2021</v>
      </c>
      <c r="D36" s="31">
        <f>+SUMIFS('Compare-Monthly'!H$9:H$1532,'Compare-Monthly'!$B$9:$B$1532,$B36)</f>
        <v>68628.80799999999</v>
      </c>
      <c r="E36" s="31">
        <f>+SUMIFS('Compare-Monthly'!I$9:I$1532,'Compare-Monthly'!$B$9:$B$1532,$B36)</f>
        <v>37984.190199999997</v>
      </c>
      <c r="F36" s="31">
        <f>+SUMIFS('Compare-Monthly'!J$9:J$1532,'Compare-Monthly'!$B$9:$B$1532,$B36)</f>
        <v>48904.332799999996</v>
      </c>
      <c r="G36" s="32">
        <f t="shared" si="6"/>
        <v>5719.0673333333325</v>
      </c>
      <c r="H36" s="32">
        <f t="shared" si="7"/>
        <v>3165.3491833333333</v>
      </c>
      <c r="I36" s="32">
        <f t="shared" si="8"/>
        <v>4075.3610666666664</v>
      </c>
      <c r="J36" s="31">
        <f>+SUMIFS('Compare-Monthly'!K$9:K$1532,'Compare-Monthly'!$B$9:$B$1532,$B36)</f>
        <v>0</v>
      </c>
      <c r="K36" s="31">
        <f>+SUMIFS('Compare-Monthly'!L$9:L$1532,'Compare-Monthly'!$B$9:$B$1532,$B36)</f>
        <v>466.91730000000007</v>
      </c>
      <c r="L36" s="31">
        <f>+SUMIFS('Compare-Monthly'!M$9:M$1532,'Compare-Monthly'!$B$9:$B$1532,$B36)</f>
        <v>10920.142600000003</v>
      </c>
      <c r="M36" s="32">
        <f t="shared" si="9"/>
        <v>0</v>
      </c>
      <c r="N36" s="32">
        <f t="shared" si="10"/>
        <v>38.909775000000003</v>
      </c>
      <c r="O36" s="32">
        <f t="shared" si="11"/>
        <v>910.01188333333357</v>
      </c>
      <c r="P36" s="33">
        <f>+SUMIFS('Compare-Monthly'!N$9:N$1532,'Compare-Monthly'!$B$9:$B$1532,$B36)</f>
        <v>4351.354963488001</v>
      </c>
      <c r="Q36" s="33">
        <f>+SUMIFS('Compare-Monthly'!O$9:O$1532,'Compare-Monthly'!$B$9:$B$1532,$B36)</f>
        <v>2522.3859035170003</v>
      </c>
      <c r="R36" s="33">
        <f>+SUMIFS('Compare-Monthly'!P$9:P$1532,'Compare-Monthly'!$B$9:$B$1532,$B36)</f>
        <v>3016.0140532307996</v>
      </c>
      <c r="S36" s="33">
        <f>+SUMIFS('Compare-Monthly'!Q$9:Q$1532,'Compare-Monthly'!$B$9:$B$1532,$B36)</f>
        <v>7463.3387234880001</v>
      </c>
      <c r="T36" s="33">
        <f>+SUMIFS('Compare-Monthly'!R$9:R$1532,'Compare-Monthly'!$B$9:$B$1532,$B36)</f>
        <v>5634.3696635170008</v>
      </c>
      <c r="U36" s="33">
        <f>+SUMIFS('Compare-Monthly'!S$9:S$1532,'Compare-Monthly'!$B$9:$B$1532,$B36)</f>
        <v>6127.9978132308006</v>
      </c>
      <c r="V36" s="34">
        <f t="shared" si="12"/>
        <v>621.94489362399997</v>
      </c>
      <c r="W36" s="34">
        <f t="shared" si="13"/>
        <v>469.5308052930834</v>
      </c>
      <c r="X36" s="34">
        <f t="shared" si="14"/>
        <v>510.66648443590003</v>
      </c>
      <c r="Y36" s="34">
        <f t="shared" si="15"/>
        <v>41.14</v>
      </c>
      <c r="Z36" s="35" t="str">
        <f>+INDEX(Data!$K$9:$K$1532,MATCH($B36,Data!$B$9:$B$1532,0))</f>
        <v>Y</v>
      </c>
      <c r="AA36" s="35" t="str">
        <f>+IF(Inputs!$G$7="Include","Y",IF(Z36="Y","N","Y"))</f>
        <v>Y</v>
      </c>
      <c r="AB36" s="32" t="str">
        <f>+INDEX(Inputs!$C$40:$C$45,MATCH($H36,Inputs!$B$40:$B$45,1))</f>
        <v>2000 ≤ 6,000 kWh</v>
      </c>
      <c r="AC36" s="46" t="str">
        <f>+INDEX(Inputs!$F$40:$F$46,MATCH($Y36,Inputs!$E$40:$E$46,-1))</f>
        <v>$25 to $50 Increase</v>
      </c>
    </row>
    <row r="37" spans="2:29" s="46" customFormat="1" x14ac:dyDescent="0.25">
      <c r="B37" s="48" t="s">
        <v>127</v>
      </c>
      <c r="C37" s="8">
        <v>2021</v>
      </c>
      <c r="D37" s="31">
        <f>+SUMIFS('Compare-Monthly'!H$9:H$1532,'Compare-Monthly'!$B$9:$B$1532,$B37)</f>
        <v>113302.72</v>
      </c>
      <c r="E37" s="31">
        <f>+SUMIFS('Compare-Monthly'!I$9:I$1532,'Compare-Monthly'!$B$9:$B$1532,$B37)</f>
        <v>0</v>
      </c>
      <c r="F37" s="31">
        <f>+SUMIFS('Compare-Monthly'!J$9:J$1532,'Compare-Monthly'!$B$9:$B$1532,$B37)</f>
        <v>77297.654299999907</v>
      </c>
      <c r="G37" s="32">
        <f t="shared" si="6"/>
        <v>9441.8933333333334</v>
      </c>
      <c r="H37" s="32">
        <f t="shared" si="7"/>
        <v>0</v>
      </c>
      <c r="I37" s="32">
        <f t="shared" si="8"/>
        <v>6441.4711916666593</v>
      </c>
      <c r="J37" s="31">
        <f>+SUMIFS('Compare-Monthly'!K$9:K$1532,'Compare-Monthly'!$B$9:$B$1532,$B37)</f>
        <v>0</v>
      </c>
      <c r="K37" s="31">
        <f>+SUMIFS('Compare-Monthly'!L$9:L$1532,'Compare-Monthly'!$B$9:$B$1532,$B37)</f>
        <v>74862.630399999995</v>
      </c>
      <c r="L37" s="31">
        <f>+SUMIFS('Compare-Monthly'!M$9:M$1532,'Compare-Monthly'!$B$9:$B$1532,$B37)</f>
        <v>128774.5358999999</v>
      </c>
      <c r="M37" s="32">
        <f t="shared" si="9"/>
        <v>0</v>
      </c>
      <c r="N37" s="32">
        <f t="shared" si="10"/>
        <v>6238.5525333333326</v>
      </c>
      <c r="O37" s="32">
        <f t="shared" si="11"/>
        <v>10731.211324999991</v>
      </c>
      <c r="P37" s="33">
        <f>+SUMIFS('Compare-Monthly'!N$9:N$1532,'Compare-Monthly'!$B$9:$B$1532,$B37)</f>
        <v>6001.7861012880003</v>
      </c>
      <c r="Q37" s="33">
        <f>+SUMIFS('Compare-Monthly'!O$9:O$1532,'Compare-Monthly'!$B$9:$B$1532,$B37)</f>
        <v>0</v>
      </c>
      <c r="R37" s="33">
        <f>+SUMIFS('Compare-Monthly'!P$9:P$1532,'Compare-Monthly'!$B$9:$B$1532,$B37)</f>
        <v>0</v>
      </c>
      <c r="S37" s="33">
        <f>+SUMIFS('Compare-Monthly'!Q$9:Q$1532,'Compare-Monthly'!$B$9:$B$1532,$B37)</f>
        <v>8825.7919012880011</v>
      </c>
      <c r="T37" s="33">
        <f>+SUMIFS('Compare-Monthly'!R$9:R$1532,'Compare-Monthly'!$B$9:$B$1532,$B37)</f>
        <v>2824.0057999999995</v>
      </c>
      <c r="U37" s="33">
        <f>+SUMIFS('Compare-Monthly'!S$9:S$1532,'Compare-Monthly'!$B$9:$B$1532,$B37)</f>
        <v>2824.0057999999995</v>
      </c>
      <c r="V37" s="34">
        <f t="shared" si="12"/>
        <v>735.4826584406668</v>
      </c>
      <c r="W37" s="34">
        <f t="shared" si="13"/>
        <v>235.33381666666662</v>
      </c>
      <c r="X37" s="34">
        <f t="shared" si="14"/>
        <v>235.33381666666662</v>
      </c>
      <c r="Y37" s="34">
        <f t="shared" si="15"/>
        <v>0</v>
      </c>
      <c r="Z37" s="35" t="str">
        <f>+INDEX(Data!$K$9:$K$1532,MATCH($B37,Data!$B$9:$B$1532,0))</f>
        <v>Y</v>
      </c>
      <c r="AA37" s="35" t="str">
        <f>+IF(Inputs!$G$7="Include","Y",IF(Z37="Y","N","Y"))</f>
        <v>Y</v>
      </c>
      <c r="AB37" s="32" t="str">
        <f>+INDEX(Inputs!$C$40:$C$45,MATCH($H37,Inputs!$B$40:$B$45,1))</f>
        <v>0 kWh</v>
      </c>
      <c r="AC37" s="46" t="str">
        <f>+INDEX(Inputs!$F$40:$F$46,MATCH($Y37,Inputs!$E$40:$E$46,-1))</f>
        <v>$0 Increase</v>
      </c>
    </row>
    <row r="38" spans="2:29" s="46" customFormat="1" x14ac:dyDescent="0.25">
      <c r="B38" s="48" t="s">
        <v>128</v>
      </c>
      <c r="C38" s="8">
        <v>2021</v>
      </c>
      <c r="D38" s="31">
        <f>+SUMIFS('Compare-Monthly'!H$9:H$1532,'Compare-Monthly'!$B$9:$B$1532,$B38)</f>
        <v>87469.455999999991</v>
      </c>
      <c r="E38" s="31">
        <f>+SUMIFS('Compare-Monthly'!I$9:I$1532,'Compare-Monthly'!$B$9:$B$1532,$B38)</f>
        <v>0</v>
      </c>
      <c r="F38" s="31">
        <f>+SUMIFS('Compare-Monthly'!J$9:J$1532,'Compare-Monthly'!$B$9:$B$1532,$B38)</f>
        <v>57342.901899999997</v>
      </c>
      <c r="G38" s="32">
        <f t="shared" si="6"/>
        <v>7289.1213333333326</v>
      </c>
      <c r="H38" s="32">
        <f t="shared" si="7"/>
        <v>0</v>
      </c>
      <c r="I38" s="32">
        <f t="shared" si="8"/>
        <v>4778.5751583333331</v>
      </c>
      <c r="J38" s="31">
        <f>+SUMIFS('Compare-Monthly'!K$9:K$1532,'Compare-Monthly'!$B$9:$B$1532,$B38)</f>
        <v>0</v>
      </c>
      <c r="K38" s="31">
        <f>+SUMIFS('Compare-Monthly'!L$9:L$1532,'Compare-Monthly'!$B$9:$B$1532,$B38)</f>
        <v>89269.761500000022</v>
      </c>
      <c r="L38" s="31">
        <f>+SUMIFS('Compare-Monthly'!M$9:M$1532,'Compare-Monthly'!$B$9:$B$1532,$B38)</f>
        <v>132176.7953</v>
      </c>
      <c r="M38" s="32">
        <f t="shared" si="9"/>
        <v>0</v>
      </c>
      <c r="N38" s="32">
        <f t="shared" si="10"/>
        <v>7439.1467916666688</v>
      </c>
      <c r="O38" s="32">
        <f t="shared" si="11"/>
        <v>11014.732941666667</v>
      </c>
      <c r="P38" s="33">
        <f>+SUMIFS('Compare-Monthly'!N$9:N$1532,'Compare-Monthly'!$B$9:$B$1532,$B38)</f>
        <v>4751.1182390719996</v>
      </c>
      <c r="Q38" s="33">
        <f>+SUMIFS('Compare-Monthly'!O$9:O$1532,'Compare-Monthly'!$B$9:$B$1532,$B38)</f>
        <v>0</v>
      </c>
      <c r="R38" s="33">
        <f>+SUMIFS('Compare-Monthly'!P$9:P$1532,'Compare-Monthly'!$B$9:$B$1532,$B38)</f>
        <v>0</v>
      </c>
      <c r="S38" s="33">
        <f>+SUMIFS('Compare-Monthly'!Q$9:Q$1532,'Compare-Monthly'!$B$9:$B$1532,$B38)</f>
        <v>6455.3895590719994</v>
      </c>
      <c r="T38" s="33">
        <f>+SUMIFS('Compare-Monthly'!R$9:R$1532,'Compare-Monthly'!$B$9:$B$1532,$B38)</f>
        <v>1704.2713200000001</v>
      </c>
      <c r="U38" s="33">
        <f>+SUMIFS('Compare-Monthly'!S$9:S$1532,'Compare-Monthly'!$B$9:$B$1532,$B38)</f>
        <v>1704.2713200000001</v>
      </c>
      <c r="V38" s="34">
        <f t="shared" si="12"/>
        <v>537.94912992266666</v>
      </c>
      <c r="W38" s="34">
        <f t="shared" si="13"/>
        <v>142.02261000000001</v>
      </c>
      <c r="X38" s="34">
        <f t="shared" si="14"/>
        <v>142.02261000000001</v>
      </c>
      <c r="Y38" s="34">
        <f t="shared" si="15"/>
        <v>0</v>
      </c>
      <c r="Z38" s="35" t="str">
        <f>+INDEX(Data!$K$9:$K$1532,MATCH($B38,Data!$B$9:$B$1532,0))</f>
        <v>Y</v>
      </c>
      <c r="AA38" s="35" t="str">
        <f>+IF(Inputs!$G$7="Include","Y",IF(Z38="Y","N","Y"))</f>
        <v>Y</v>
      </c>
      <c r="AB38" s="32" t="str">
        <f>+INDEX(Inputs!$C$40:$C$45,MATCH($H38,Inputs!$B$40:$B$45,1))</f>
        <v>0 kWh</v>
      </c>
      <c r="AC38" s="46" t="str">
        <f>+INDEX(Inputs!$F$40:$F$46,MATCH($Y38,Inputs!$E$40:$E$46,-1))</f>
        <v>$0 Increase</v>
      </c>
    </row>
    <row r="39" spans="2:29" s="46" customFormat="1" x14ac:dyDescent="0.25">
      <c r="B39" s="48" t="s">
        <v>129</v>
      </c>
      <c r="C39" s="8">
        <v>2021</v>
      </c>
      <c r="D39" s="31">
        <f>+SUMIFS('Compare-Monthly'!H$9:H$1532,'Compare-Monthly'!$B$9:$B$1532,$B39)</f>
        <v>13741.933900000002</v>
      </c>
      <c r="E39" s="31">
        <f>+SUMIFS('Compare-Monthly'!I$9:I$1532,'Compare-Monthly'!$B$9:$B$1532,$B39)</f>
        <v>0</v>
      </c>
      <c r="F39" s="31">
        <f>+SUMIFS('Compare-Monthly'!J$9:J$1532,'Compare-Monthly'!$B$9:$B$1532,$B39)</f>
        <v>8046.4975999999988</v>
      </c>
      <c r="G39" s="32">
        <f t="shared" si="6"/>
        <v>1145.1611583333336</v>
      </c>
      <c r="H39" s="32">
        <f t="shared" si="7"/>
        <v>0</v>
      </c>
      <c r="I39" s="32">
        <f t="shared" si="8"/>
        <v>670.54146666666657</v>
      </c>
      <c r="J39" s="31">
        <f>+SUMIFS('Compare-Monthly'!K$9:K$1532,'Compare-Monthly'!$B$9:$B$1532,$B39)</f>
        <v>0</v>
      </c>
      <c r="K39" s="31">
        <f>+SUMIFS('Compare-Monthly'!L$9:L$1532,'Compare-Monthly'!$B$9:$B$1532,$B39)</f>
        <v>14980.048499999999</v>
      </c>
      <c r="L39" s="31">
        <f>+SUMIFS('Compare-Monthly'!M$9:M$1532,'Compare-Monthly'!$B$9:$B$1532,$B39)</f>
        <v>22705.824699999997</v>
      </c>
      <c r="M39" s="32">
        <f t="shared" si="9"/>
        <v>0</v>
      </c>
      <c r="N39" s="32">
        <f t="shared" si="10"/>
        <v>1248.3373749999998</v>
      </c>
      <c r="O39" s="32">
        <f t="shared" si="11"/>
        <v>1892.1520583333331</v>
      </c>
      <c r="P39" s="33">
        <f>+SUMIFS('Compare-Monthly'!N$9:N$1532,'Compare-Monthly'!$B$9:$B$1532,$B39)</f>
        <v>1356.6579129458003</v>
      </c>
      <c r="Q39" s="33">
        <f>+SUMIFS('Compare-Monthly'!O$9:O$1532,'Compare-Monthly'!$B$9:$B$1532,$B39)</f>
        <v>0</v>
      </c>
      <c r="R39" s="33">
        <f>+SUMIFS('Compare-Monthly'!P$9:P$1532,'Compare-Monthly'!$B$9:$B$1532,$B39)</f>
        <v>0</v>
      </c>
      <c r="S39" s="33">
        <f>+SUMIFS('Compare-Monthly'!Q$9:Q$1532,'Compare-Monthly'!$B$9:$B$1532,$B39)</f>
        <v>1393.7379129458</v>
      </c>
      <c r="T39" s="33">
        <f>+SUMIFS('Compare-Monthly'!R$9:R$1532,'Compare-Monthly'!$B$9:$B$1532,$B39)</f>
        <v>37.08</v>
      </c>
      <c r="U39" s="33">
        <f>+SUMIFS('Compare-Monthly'!S$9:S$1532,'Compare-Monthly'!$B$9:$B$1532,$B39)</f>
        <v>37.08</v>
      </c>
      <c r="V39" s="34">
        <f t="shared" si="12"/>
        <v>116.14482607881666</v>
      </c>
      <c r="W39" s="34">
        <f t="shared" si="13"/>
        <v>3.09</v>
      </c>
      <c r="X39" s="34">
        <f t="shared" si="14"/>
        <v>3.09</v>
      </c>
      <c r="Y39" s="34">
        <f t="shared" si="15"/>
        <v>0</v>
      </c>
      <c r="Z39" s="35" t="str">
        <f>+INDEX(Data!$K$9:$K$1532,MATCH($B39,Data!$B$9:$B$1532,0))</f>
        <v>Y</v>
      </c>
      <c r="AA39" s="35" t="str">
        <f>+IF(Inputs!$G$7="Include","Y",IF(Z39="Y","N","Y"))</f>
        <v>Y</v>
      </c>
      <c r="AB39" s="32" t="str">
        <f>+INDEX(Inputs!$C$40:$C$45,MATCH($H39,Inputs!$B$40:$B$45,1))</f>
        <v>0 kWh</v>
      </c>
      <c r="AC39" s="46" t="str">
        <f>+INDEX(Inputs!$F$40:$F$46,MATCH($Y39,Inputs!$E$40:$E$46,-1))</f>
        <v>$0 Increase</v>
      </c>
    </row>
    <row r="40" spans="2:29" s="46" customFormat="1" x14ac:dyDescent="0.25">
      <c r="B40" s="48" t="s">
        <v>130</v>
      </c>
      <c r="C40" s="8">
        <v>2021</v>
      </c>
      <c r="D40" s="31">
        <f>+SUMIFS('Compare-Monthly'!H$9:H$1532,'Compare-Monthly'!$B$9:$B$1532,$B40)</f>
        <v>13194.2289</v>
      </c>
      <c r="E40" s="31">
        <f>+SUMIFS('Compare-Monthly'!I$9:I$1532,'Compare-Monthly'!$B$9:$B$1532,$B40)</f>
        <v>9120.0770999999986</v>
      </c>
      <c r="F40" s="31">
        <f>+SUMIFS('Compare-Monthly'!J$9:J$1532,'Compare-Monthly'!$B$9:$B$1532,$B40)</f>
        <v>11828.684300000001</v>
      </c>
      <c r="G40" s="32">
        <f t="shared" si="6"/>
        <v>1099.5190749999999</v>
      </c>
      <c r="H40" s="32">
        <f t="shared" si="7"/>
        <v>760.00642499999992</v>
      </c>
      <c r="I40" s="32">
        <f t="shared" si="8"/>
        <v>985.7236916666667</v>
      </c>
      <c r="J40" s="31">
        <f>+SUMIFS('Compare-Monthly'!K$9:K$1532,'Compare-Monthly'!$B$9:$B$1532,$B40)</f>
        <v>0</v>
      </c>
      <c r="K40" s="31">
        <f>+SUMIFS('Compare-Monthly'!L$9:L$1532,'Compare-Monthly'!$B$9:$B$1532,$B40)</f>
        <v>97.319800000000043</v>
      </c>
      <c r="L40" s="31">
        <f>+SUMIFS('Compare-Monthly'!M$9:M$1532,'Compare-Monthly'!$B$9:$B$1532,$B40)</f>
        <v>2708.6072000000004</v>
      </c>
      <c r="M40" s="32">
        <f t="shared" si="9"/>
        <v>0</v>
      </c>
      <c r="N40" s="32">
        <f t="shared" si="10"/>
        <v>8.1099833333333375</v>
      </c>
      <c r="O40" s="32">
        <f t="shared" si="11"/>
        <v>225.71726666666669</v>
      </c>
      <c r="P40" s="33">
        <f>+SUMIFS('Compare-Monthly'!N$9:N$1532,'Compare-Monthly'!$B$9:$B$1532,$B40)</f>
        <v>1235.5260623478</v>
      </c>
      <c r="Q40" s="33">
        <f>+SUMIFS('Compare-Monthly'!O$9:O$1532,'Compare-Monthly'!$B$9:$B$1532,$B40)</f>
        <v>840.05446373380005</v>
      </c>
      <c r="R40" s="33">
        <f>+SUMIFS('Compare-Monthly'!P$9:P$1532,'Compare-Monthly'!$B$9:$B$1532,$B40)</f>
        <v>1001.1299456546</v>
      </c>
      <c r="S40" s="33">
        <f>+SUMIFS('Compare-Monthly'!Q$9:Q$1532,'Compare-Monthly'!$B$9:$B$1532,$B40)</f>
        <v>1235.5260623478</v>
      </c>
      <c r="T40" s="33">
        <f>+SUMIFS('Compare-Monthly'!R$9:R$1532,'Compare-Monthly'!$B$9:$B$1532,$B40)</f>
        <v>840.05446373380005</v>
      </c>
      <c r="U40" s="33">
        <f>+SUMIFS('Compare-Monthly'!S$9:S$1532,'Compare-Monthly'!$B$9:$B$1532,$B40)</f>
        <v>1001.1299456546</v>
      </c>
      <c r="V40" s="34">
        <f t="shared" si="12"/>
        <v>102.96050519565</v>
      </c>
      <c r="W40" s="34">
        <f t="shared" si="13"/>
        <v>70.004538644483333</v>
      </c>
      <c r="X40" s="34">
        <f t="shared" si="14"/>
        <v>83.427495471216659</v>
      </c>
      <c r="Y40" s="34">
        <f t="shared" si="15"/>
        <v>13.42</v>
      </c>
      <c r="Z40" s="35" t="str">
        <f>+INDEX(Data!$K$9:$K$1532,MATCH($B40,Data!$B$9:$B$1532,0))</f>
        <v>Y</v>
      </c>
      <c r="AA40" s="35" t="str">
        <f>+IF(Inputs!$G$7="Include","Y",IF(Z40="Y","N","Y"))</f>
        <v>Y</v>
      </c>
      <c r="AB40" s="32" t="str">
        <f>+INDEX(Inputs!$C$40:$C$45,MATCH($H40,Inputs!$B$40:$B$45,1))</f>
        <v>750 ≤ 2,000 kWh</v>
      </c>
      <c r="AC40" s="46" t="str">
        <f>+INDEX(Inputs!$F$40:$F$46,MATCH($Y40,Inputs!$E$40:$E$46,-1))</f>
        <v>$5 to $25 Increase</v>
      </c>
    </row>
    <row r="41" spans="2:29" s="46" customFormat="1" x14ac:dyDescent="0.25">
      <c r="B41" s="48" t="s">
        <v>131</v>
      </c>
      <c r="C41" s="8">
        <v>2021</v>
      </c>
      <c r="D41" s="31">
        <f>+SUMIFS('Compare-Monthly'!H$9:H$1532,'Compare-Monthly'!$B$9:$B$1532,$B41)</f>
        <v>44084.365900000012</v>
      </c>
      <c r="E41" s="31">
        <f>+SUMIFS('Compare-Monthly'!I$9:I$1532,'Compare-Monthly'!$B$9:$B$1532,$B41)</f>
        <v>22276.736499999999</v>
      </c>
      <c r="F41" s="31">
        <f>+SUMIFS('Compare-Monthly'!J$9:J$1532,'Compare-Monthly'!$B$9:$B$1532,$B41)</f>
        <v>25928.7487</v>
      </c>
      <c r="G41" s="32">
        <f t="shared" si="6"/>
        <v>3673.6971583333343</v>
      </c>
      <c r="H41" s="32">
        <f t="shared" si="7"/>
        <v>1856.3947083333333</v>
      </c>
      <c r="I41" s="32">
        <f t="shared" si="8"/>
        <v>2160.7290583333333</v>
      </c>
      <c r="J41" s="31">
        <f>+SUMIFS('Compare-Monthly'!K$9:K$1532,'Compare-Monthly'!$B$9:$B$1532,$B41)</f>
        <v>0</v>
      </c>
      <c r="K41" s="31">
        <f>+SUMIFS('Compare-Monthly'!L$9:L$1532,'Compare-Monthly'!$B$9:$B$1532,$B41)</f>
        <v>0</v>
      </c>
      <c r="L41" s="31">
        <f>+SUMIFS('Compare-Monthly'!M$9:M$1532,'Compare-Monthly'!$B$9:$B$1532,$B41)</f>
        <v>3652.0122000000001</v>
      </c>
      <c r="M41" s="32">
        <f t="shared" si="9"/>
        <v>0</v>
      </c>
      <c r="N41" s="32">
        <f t="shared" si="10"/>
        <v>0</v>
      </c>
      <c r="O41" s="32">
        <f t="shared" si="11"/>
        <v>304.33435000000003</v>
      </c>
      <c r="P41" s="33">
        <f>+SUMIFS('Compare-Monthly'!N$9:N$1532,'Compare-Monthly'!$B$9:$B$1532,$B41)</f>
        <v>3273.2486751084007</v>
      </c>
      <c r="Q41" s="33">
        <f>+SUMIFS('Compare-Monthly'!O$9:O$1532,'Compare-Monthly'!$B$9:$B$1532,$B41)</f>
        <v>2009.9071932376003</v>
      </c>
      <c r="R41" s="33">
        <f>+SUMIFS('Compare-Monthly'!P$9:P$1532,'Compare-Monthly'!$B$9:$B$1532,$B41)</f>
        <v>2200.8297666614003</v>
      </c>
      <c r="S41" s="33">
        <f>+SUMIFS('Compare-Monthly'!Q$9:Q$1532,'Compare-Monthly'!$B$9:$B$1532,$B41)</f>
        <v>3273.2486751084007</v>
      </c>
      <c r="T41" s="33">
        <f>+SUMIFS('Compare-Monthly'!R$9:R$1532,'Compare-Monthly'!$B$9:$B$1532,$B41)</f>
        <v>2009.9071932376003</v>
      </c>
      <c r="U41" s="33">
        <f>+SUMIFS('Compare-Monthly'!S$9:S$1532,'Compare-Monthly'!$B$9:$B$1532,$B41)</f>
        <v>2200.8297666614003</v>
      </c>
      <c r="V41" s="34">
        <f t="shared" si="12"/>
        <v>272.77072292570006</v>
      </c>
      <c r="W41" s="34">
        <f t="shared" si="13"/>
        <v>167.49226610313335</v>
      </c>
      <c r="X41" s="34">
        <f t="shared" si="14"/>
        <v>183.40248055511668</v>
      </c>
      <c r="Y41" s="34">
        <f t="shared" si="15"/>
        <v>15.91</v>
      </c>
      <c r="Z41" s="35" t="str">
        <f>+INDEX(Data!$K$9:$K$1532,MATCH($B41,Data!$B$9:$B$1532,0))</f>
        <v>Y</v>
      </c>
      <c r="AA41" s="35" t="str">
        <f>+IF(Inputs!$G$7="Include","Y",IF(Z41="Y","N","Y"))</f>
        <v>Y</v>
      </c>
      <c r="AB41" s="32" t="str">
        <f>+INDEX(Inputs!$C$40:$C$45,MATCH($H41,Inputs!$B$40:$B$45,1))</f>
        <v>750 ≤ 2,000 kWh</v>
      </c>
      <c r="AC41" s="46" t="str">
        <f>+INDEX(Inputs!$F$40:$F$46,MATCH($Y41,Inputs!$E$40:$E$46,-1))</f>
        <v>$5 to $25 Increase</v>
      </c>
    </row>
    <row r="42" spans="2:29" s="46" customFormat="1" x14ac:dyDescent="0.25">
      <c r="B42" s="48" t="s">
        <v>132</v>
      </c>
      <c r="C42" s="8">
        <v>2021</v>
      </c>
      <c r="D42" s="31">
        <f>+SUMIFS('Compare-Monthly'!H$9:H$1532,'Compare-Monthly'!$B$9:$B$1532,$B42)</f>
        <v>24753.122000000007</v>
      </c>
      <c r="E42" s="31">
        <f>+SUMIFS('Compare-Monthly'!I$9:I$1532,'Compare-Monthly'!$B$9:$B$1532,$B42)</f>
        <v>0</v>
      </c>
      <c r="F42" s="31">
        <f>+SUMIFS('Compare-Monthly'!J$9:J$1532,'Compare-Monthly'!$B$9:$B$1532,$B42)</f>
        <v>11268.172499999997</v>
      </c>
      <c r="G42" s="32">
        <f t="shared" si="6"/>
        <v>2062.7601666666674</v>
      </c>
      <c r="H42" s="32">
        <f t="shared" si="7"/>
        <v>0</v>
      </c>
      <c r="I42" s="32">
        <f t="shared" si="8"/>
        <v>939.01437499999975</v>
      </c>
      <c r="J42" s="31">
        <f>+SUMIFS('Compare-Monthly'!K$9:K$1532,'Compare-Monthly'!$B$9:$B$1532,$B42)</f>
        <v>0</v>
      </c>
      <c r="K42" s="31">
        <f>+SUMIFS('Compare-Monthly'!L$9:L$1532,'Compare-Monthly'!$B$9:$B$1532,$B42)</f>
        <v>5835.2619000000004</v>
      </c>
      <c r="L42" s="31">
        <f>+SUMIFS('Compare-Monthly'!M$9:M$1532,'Compare-Monthly'!$B$9:$B$1532,$B42)</f>
        <v>13138.034400000002</v>
      </c>
      <c r="M42" s="32">
        <f t="shared" si="9"/>
        <v>0</v>
      </c>
      <c r="N42" s="32">
        <f t="shared" si="10"/>
        <v>486.27182500000004</v>
      </c>
      <c r="O42" s="32">
        <f t="shared" si="11"/>
        <v>1094.8362000000002</v>
      </c>
      <c r="P42" s="33">
        <f>+SUMIFS('Compare-Monthly'!N$9:N$1532,'Compare-Monthly'!$B$9:$B$1532,$B42)</f>
        <v>2347.7615650880002</v>
      </c>
      <c r="Q42" s="33">
        <f>+SUMIFS('Compare-Monthly'!O$9:O$1532,'Compare-Monthly'!$B$9:$B$1532,$B42)</f>
        <v>0</v>
      </c>
      <c r="R42" s="33">
        <f>+SUMIFS('Compare-Monthly'!P$9:P$1532,'Compare-Monthly'!$B$9:$B$1532,$B42)</f>
        <v>593.767215523</v>
      </c>
      <c r="S42" s="33">
        <f>+SUMIFS('Compare-Monthly'!Q$9:Q$1532,'Compare-Monthly'!$B$9:$B$1532,$B42)</f>
        <v>2347.7615650880002</v>
      </c>
      <c r="T42" s="33">
        <f>+SUMIFS('Compare-Monthly'!R$9:R$1532,'Compare-Monthly'!$B$9:$B$1532,$B42)</f>
        <v>0</v>
      </c>
      <c r="U42" s="33">
        <f>+SUMIFS('Compare-Monthly'!S$9:S$1532,'Compare-Monthly'!$B$9:$B$1532,$B42)</f>
        <v>593.767215523</v>
      </c>
      <c r="V42" s="34">
        <f t="shared" si="12"/>
        <v>195.64679709066669</v>
      </c>
      <c r="W42" s="34">
        <f t="shared" si="13"/>
        <v>0</v>
      </c>
      <c r="X42" s="34">
        <f t="shared" si="14"/>
        <v>49.480601293583334</v>
      </c>
      <c r="Y42" s="34">
        <f t="shared" si="15"/>
        <v>49.48</v>
      </c>
      <c r="Z42" s="35" t="str">
        <f>+INDEX(Data!$K$9:$K$1532,MATCH($B42,Data!$B$9:$B$1532,0))</f>
        <v>Y</v>
      </c>
      <c r="AA42" s="35" t="str">
        <f>+IF(Inputs!$G$7="Include","Y",IF(Z42="Y","N","Y"))</f>
        <v>Y</v>
      </c>
      <c r="AB42" s="32" t="str">
        <f>+INDEX(Inputs!$C$40:$C$45,MATCH($H42,Inputs!$B$40:$B$45,1))</f>
        <v>0 kWh</v>
      </c>
      <c r="AC42" s="46" t="str">
        <f>+INDEX(Inputs!$F$40:$F$46,MATCH($Y42,Inputs!$E$40:$E$46,-1))</f>
        <v>$25 to $50 Increase</v>
      </c>
    </row>
    <row r="43" spans="2:29" s="46" customFormat="1" x14ac:dyDescent="0.25">
      <c r="B43" s="48" t="s">
        <v>133</v>
      </c>
      <c r="C43" s="8">
        <v>2021</v>
      </c>
      <c r="D43" s="31">
        <f>+SUMIFS('Compare-Monthly'!H$9:H$1532,'Compare-Monthly'!$B$9:$B$1532,$B43)</f>
        <v>94830.067999999985</v>
      </c>
      <c r="E43" s="31">
        <f>+SUMIFS('Compare-Monthly'!I$9:I$1532,'Compare-Monthly'!$B$9:$B$1532,$B43)</f>
        <v>49224.997100000008</v>
      </c>
      <c r="F43" s="31">
        <f>+SUMIFS('Compare-Monthly'!J$9:J$1532,'Compare-Monthly'!$B$9:$B$1532,$B43)</f>
        <v>58260.6008</v>
      </c>
      <c r="G43" s="32">
        <f t="shared" si="6"/>
        <v>7902.5056666666651</v>
      </c>
      <c r="H43" s="32">
        <f t="shared" si="7"/>
        <v>4102.0830916666673</v>
      </c>
      <c r="I43" s="32">
        <f t="shared" si="8"/>
        <v>4855.0500666666667</v>
      </c>
      <c r="J43" s="31">
        <f>+SUMIFS('Compare-Monthly'!K$9:K$1532,'Compare-Monthly'!$B$9:$B$1532,$B43)</f>
        <v>0</v>
      </c>
      <c r="K43" s="31">
        <f>+SUMIFS('Compare-Monthly'!L$9:L$1532,'Compare-Monthly'!$B$9:$B$1532,$B43)</f>
        <v>0</v>
      </c>
      <c r="L43" s="31">
        <f>+SUMIFS('Compare-Monthly'!M$9:M$1532,'Compare-Monthly'!$B$9:$B$1532,$B43)</f>
        <v>9035.6037000000015</v>
      </c>
      <c r="M43" s="32">
        <f t="shared" si="9"/>
        <v>0</v>
      </c>
      <c r="N43" s="32">
        <f t="shared" si="10"/>
        <v>0</v>
      </c>
      <c r="O43" s="32">
        <f t="shared" si="11"/>
        <v>752.96697500000016</v>
      </c>
      <c r="P43" s="33">
        <f>+SUMIFS('Compare-Monthly'!N$9:N$1532,'Compare-Monthly'!$B$9:$B$1532,$B43)</f>
        <v>5595.1095598880001</v>
      </c>
      <c r="Q43" s="33">
        <f>+SUMIFS('Compare-Monthly'!O$9:O$1532,'Compare-Monthly'!$B$9:$B$1532,$B43)</f>
        <v>3390.1651597192003</v>
      </c>
      <c r="R43" s="33">
        <f>+SUMIFS('Compare-Monthly'!P$9:P$1532,'Compare-Monthly'!$B$9:$B$1532,$B43)</f>
        <v>3565.2777004558002</v>
      </c>
      <c r="S43" s="33">
        <f>+SUMIFS('Compare-Monthly'!Q$9:Q$1532,'Compare-Monthly'!$B$9:$B$1532,$B43)</f>
        <v>6894.1653998880001</v>
      </c>
      <c r="T43" s="33">
        <f>+SUMIFS('Compare-Monthly'!R$9:R$1532,'Compare-Monthly'!$B$9:$B$1532,$B43)</f>
        <v>4689.2209997192003</v>
      </c>
      <c r="U43" s="33">
        <f>+SUMIFS('Compare-Monthly'!S$9:S$1532,'Compare-Monthly'!$B$9:$B$1532,$B43)</f>
        <v>4864.3335404558011</v>
      </c>
      <c r="V43" s="34">
        <f t="shared" si="12"/>
        <v>574.51378332399997</v>
      </c>
      <c r="W43" s="34">
        <f t="shared" si="13"/>
        <v>390.76841664326668</v>
      </c>
      <c r="X43" s="34">
        <f t="shared" si="14"/>
        <v>405.36112837131674</v>
      </c>
      <c r="Y43" s="34">
        <f t="shared" si="15"/>
        <v>14.59</v>
      </c>
      <c r="Z43" s="35" t="str">
        <f>+INDEX(Data!$K$9:$K$1532,MATCH($B43,Data!$B$9:$B$1532,0))</f>
        <v>Y</v>
      </c>
      <c r="AA43" s="35" t="str">
        <f>+IF(Inputs!$G$7="Include","Y",IF(Z43="Y","N","Y"))</f>
        <v>Y</v>
      </c>
      <c r="AB43" s="32" t="str">
        <f>+INDEX(Inputs!$C$40:$C$45,MATCH($H43,Inputs!$B$40:$B$45,1))</f>
        <v>2000 ≤ 6,000 kWh</v>
      </c>
      <c r="AC43" s="46" t="str">
        <f>+INDEX(Inputs!$F$40:$F$46,MATCH($Y43,Inputs!$E$40:$E$46,-1))</f>
        <v>$5 to $25 Increase</v>
      </c>
    </row>
    <row r="44" spans="2:29" s="46" customFormat="1" x14ac:dyDescent="0.25">
      <c r="B44" s="48" t="s">
        <v>134</v>
      </c>
      <c r="C44" s="8">
        <v>2021</v>
      </c>
      <c r="D44" s="31">
        <f>+SUMIFS('Compare-Monthly'!H$9:H$1532,'Compare-Monthly'!$B$9:$B$1532,$B44)</f>
        <v>1047097.1639999999</v>
      </c>
      <c r="E44" s="31">
        <f>+SUMIFS('Compare-Monthly'!I$9:I$1532,'Compare-Monthly'!$B$9:$B$1532,$B44)</f>
        <v>1034182.591</v>
      </c>
      <c r="F44" s="31">
        <f>+SUMIFS('Compare-Monthly'!J$9:J$1532,'Compare-Monthly'!$B$9:$B$1532,$B44)</f>
        <v>1034182.591</v>
      </c>
      <c r="G44" s="32">
        <f t="shared" si="6"/>
        <v>87258.096999999994</v>
      </c>
      <c r="H44" s="32">
        <f t="shared" si="7"/>
        <v>86181.882583333339</v>
      </c>
      <c r="I44" s="32">
        <f t="shared" si="8"/>
        <v>86181.882583333339</v>
      </c>
      <c r="J44" s="31">
        <f>+SUMIFS('Compare-Monthly'!K$9:K$1532,'Compare-Monthly'!$B$9:$B$1532,$B44)</f>
        <v>0</v>
      </c>
      <c r="K44" s="31">
        <f>+SUMIFS('Compare-Monthly'!L$9:L$1532,'Compare-Monthly'!$B$9:$B$1532,$B44)</f>
        <v>0</v>
      </c>
      <c r="L44" s="31">
        <f>+SUMIFS('Compare-Monthly'!M$9:M$1532,'Compare-Monthly'!$B$9:$B$1532,$B44)</f>
        <v>0</v>
      </c>
      <c r="M44" s="32">
        <f t="shared" si="9"/>
        <v>0</v>
      </c>
      <c r="N44" s="32">
        <f t="shared" si="10"/>
        <v>0</v>
      </c>
      <c r="O44" s="32">
        <f t="shared" si="11"/>
        <v>0</v>
      </c>
      <c r="P44" s="33">
        <f>+SUMIFS('Compare-Monthly'!N$9:N$1532,'Compare-Monthly'!$B$9:$B$1532,$B44)</f>
        <v>48818.386551023999</v>
      </c>
      <c r="Q44" s="33">
        <f>+SUMIFS('Compare-Monthly'!O$9:O$1532,'Compare-Monthly'!$B$9:$B$1532,$B44)</f>
        <v>48206.935452727994</v>
      </c>
      <c r="R44" s="33">
        <f>+SUMIFS('Compare-Monthly'!P$9:P$1532,'Compare-Monthly'!$B$9:$B$1532,$B44)</f>
        <v>48206.935452727994</v>
      </c>
      <c r="S44" s="33">
        <f>+SUMIFS('Compare-Monthly'!Q$9:Q$1532,'Compare-Monthly'!$B$9:$B$1532,$B44)</f>
        <v>59749.883071024</v>
      </c>
      <c r="T44" s="33">
        <f>+SUMIFS('Compare-Monthly'!R$9:R$1532,'Compare-Monthly'!$B$9:$B$1532,$B44)</f>
        <v>59138.431972728002</v>
      </c>
      <c r="U44" s="33">
        <f>+SUMIFS('Compare-Monthly'!S$9:S$1532,'Compare-Monthly'!$B$9:$B$1532,$B44)</f>
        <v>59138.431972728002</v>
      </c>
      <c r="V44" s="34">
        <f t="shared" si="12"/>
        <v>4979.1569225853336</v>
      </c>
      <c r="W44" s="34">
        <f t="shared" si="13"/>
        <v>4928.2026643939998</v>
      </c>
      <c r="X44" s="34">
        <f t="shared" si="14"/>
        <v>4928.2026643939998</v>
      </c>
      <c r="Y44" s="34">
        <f t="shared" si="15"/>
        <v>0</v>
      </c>
      <c r="Z44" s="35" t="str">
        <f>+INDEX(Data!$K$9:$K$1532,MATCH($B44,Data!$B$9:$B$1532,0))</f>
        <v>Y</v>
      </c>
      <c r="AA44" s="35" t="str">
        <f>+IF(Inputs!$G$7="Include","Y",IF(Z44="Y","N","Y"))</f>
        <v>Y</v>
      </c>
      <c r="AB44" s="32" t="str">
        <f>+INDEX(Inputs!$C$40:$C$45,MATCH($H44,Inputs!$B$40:$B$45,1))</f>
        <v>12,000 kWh+</v>
      </c>
      <c r="AC44" s="46" t="str">
        <f>+INDEX(Inputs!$F$40:$F$46,MATCH($Y44,Inputs!$E$40:$E$46,-1))</f>
        <v>$0 Increase</v>
      </c>
    </row>
    <row r="45" spans="2:29" s="46" customFormat="1" x14ac:dyDescent="0.25">
      <c r="B45" s="48" t="s">
        <v>135</v>
      </c>
      <c r="C45" s="8">
        <v>2021</v>
      </c>
      <c r="D45" s="31">
        <f>+SUMIFS('Compare-Monthly'!H$9:H$1532,'Compare-Monthly'!$B$9:$B$1532,$B45)</f>
        <v>58256.559000000001</v>
      </c>
      <c r="E45" s="31">
        <f>+SUMIFS('Compare-Monthly'!I$9:I$1532,'Compare-Monthly'!$B$9:$B$1532,$B45)</f>
        <v>5023.3191999999963</v>
      </c>
      <c r="F45" s="31">
        <f>+SUMIFS('Compare-Monthly'!J$9:J$1532,'Compare-Monthly'!$B$9:$B$1532,$B45)</f>
        <v>32933.105499999991</v>
      </c>
      <c r="G45" s="32">
        <f t="shared" si="6"/>
        <v>4854.7132499999998</v>
      </c>
      <c r="H45" s="32">
        <f t="shared" si="7"/>
        <v>418.609933333333</v>
      </c>
      <c r="I45" s="32">
        <f t="shared" si="8"/>
        <v>2744.4254583333327</v>
      </c>
      <c r="J45" s="31">
        <f>+SUMIFS('Compare-Monthly'!K$9:K$1532,'Compare-Monthly'!$B$9:$B$1532,$B45)</f>
        <v>0</v>
      </c>
      <c r="K45" s="31">
        <f>+SUMIFS('Compare-Monthly'!L$9:L$1532,'Compare-Monthly'!$B$9:$B$1532,$B45)</f>
        <v>13205.972900000002</v>
      </c>
      <c r="L45" s="31">
        <f>+SUMIFS('Compare-Monthly'!M$9:M$1532,'Compare-Monthly'!$B$9:$B$1532,$B45)</f>
        <v>27909.786300000003</v>
      </c>
      <c r="M45" s="32">
        <f t="shared" si="9"/>
        <v>0</v>
      </c>
      <c r="N45" s="32">
        <f t="shared" si="10"/>
        <v>1100.4977416666668</v>
      </c>
      <c r="O45" s="32">
        <f t="shared" si="11"/>
        <v>2325.8155250000004</v>
      </c>
      <c r="P45" s="33">
        <f>+SUMIFS('Compare-Monthly'!N$9:N$1532,'Compare-Monthly'!$B$9:$B$1532,$B45)</f>
        <v>3866.5381730599997</v>
      </c>
      <c r="Q45" s="33">
        <f>+SUMIFS('Compare-Monthly'!O$9:O$1532,'Compare-Monthly'!$B$9:$B$1532,$B45)</f>
        <v>379.81630904759965</v>
      </c>
      <c r="R45" s="33">
        <f>+SUMIFS('Compare-Monthly'!P$9:P$1532,'Compare-Monthly'!$B$9:$B$1532,$B45)</f>
        <v>1412.1409234019998</v>
      </c>
      <c r="S45" s="33">
        <f>+SUMIFS('Compare-Monthly'!Q$9:Q$1532,'Compare-Monthly'!$B$9:$B$1532,$B45)</f>
        <v>3875.8081730599997</v>
      </c>
      <c r="T45" s="33">
        <f>+SUMIFS('Compare-Monthly'!R$9:R$1532,'Compare-Monthly'!$B$9:$B$1532,$B45)</f>
        <v>389.0863090475994</v>
      </c>
      <c r="U45" s="33">
        <f>+SUMIFS('Compare-Monthly'!S$9:S$1532,'Compare-Monthly'!$B$9:$B$1532,$B45)</f>
        <v>1421.4109234019998</v>
      </c>
      <c r="V45" s="34">
        <f t="shared" si="12"/>
        <v>322.98401442166664</v>
      </c>
      <c r="W45" s="34">
        <f t="shared" si="13"/>
        <v>32.423859087299952</v>
      </c>
      <c r="X45" s="34">
        <f t="shared" si="14"/>
        <v>118.45091028349998</v>
      </c>
      <c r="Y45" s="34">
        <f t="shared" si="15"/>
        <v>86.03</v>
      </c>
      <c r="Z45" s="35" t="str">
        <f>+INDEX(Data!$K$9:$K$1532,MATCH($B45,Data!$B$9:$B$1532,0))</f>
        <v>Y</v>
      </c>
      <c r="AA45" s="35" t="str">
        <f>+IF(Inputs!$G$7="Include","Y",IF(Z45="Y","N","Y"))</f>
        <v>Y</v>
      </c>
      <c r="AB45" s="32" t="str">
        <f>+INDEX(Inputs!$C$40:$C$45,MATCH($H45,Inputs!$B$40:$B$45,1))</f>
        <v>1 ≤ 750 kWh</v>
      </c>
      <c r="AC45" s="46" t="str">
        <f>+INDEX(Inputs!$F$40:$F$46,MATCH($Y45,Inputs!$E$40:$E$46,-1))</f>
        <v>$75 to $100 Increase</v>
      </c>
    </row>
    <row r="46" spans="2:29" s="46" customFormat="1" x14ac:dyDescent="0.25">
      <c r="B46" s="48" t="s">
        <v>136</v>
      </c>
      <c r="C46" s="8">
        <v>2021</v>
      </c>
      <c r="D46" s="31">
        <f>+SUMIFS('Compare-Monthly'!H$9:H$1532,'Compare-Monthly'!$B$9:$B$1532,$B46)</f>
        <v>71090.064000000013</v>
      </c>
      <c r="E46" s="31">
        <f>+SUMIFS('Compare-Monthly'!I$9:I$1532,'Compare-Monthly'!$B$9:$B$1532,$B46)</f>
        <v>45853.901900000004</v>
      </c>
      <c r="F46" s="31">
        <f>+SUMIFS('Compare-Monthly'!J$9:J$1532,'Compare-Monthly'!$B$9:$B$1532,$B46)</f>
        <v>48703.954600000005</v>
      </c>
      <c r="G46" s="32">
        <f t="shared" si="6"/>
        <v>5924.1720000000014</v>
      </c>
      <c r="H46" s="32">
        <f t="shared" si="7"/>
        <v>3821.158491666667</v>
      </c>
      <c r="I46" s="32">
        <f t="shared" si="8"/>
        <v>4058.6628833333339</v>
      </c>
      <c r="J46" s="31">
        <f>+SUMIFS('Compare-Monthly'!K$9:K$1532,'Compare-Monthly'!$B$9:$B$1532,$B46)</f>
        <v>0</v>
      </c>
      <c r="K46" s="31">
        <f>+SUMIFS('Compare-Monthly'!L$9:L$1532,'Compare-Monthly'!$B$9:$B$1532,$B46)</f>
        <v>0</v>
      </c>
      <c r="L46" s="31">
        <f>+SUMIFS('Compare-Monthly'!M$9:M$1532,'Compare-Monthly'!$B$9:$B$1532,$B46)</f>
        <v>2850.0526999999993</v>
      </c>
      <c r="M46" s="32">
        <f t="shared" si="9"/>
        <v>0</v>
      </c>
      <c r="N46" s="32">
        <f t="shared" si="10"/>
        <v>0</v>
      </c>
      <c r="O46" s="32">
        <f t="shared" si="11"/>
        <v>237.50439166666661</v>
      </c>
      <c r="P46" s="33">
        <f>+SUMIFS('Compare-Monthly'!N$9:N$1532,'Compare-Monthly'!$B$9:$B$1532,$B46)</f>
        <v>4499.5272360640001</v>
      </c>
      <c r="Q46" s="33">
        <f>+SUMIFS('Compare-Monthly'!O$9:O$1532,'Compare-Monthly'!$B$9:$B$1532,$B46)</f>
        <v>3348.1822904084001</v>
      </c>
      <c r="R46" s="33">
        <f>+SUMIFS('Compare-Monthly'!P$9:P$1532,'Compare-Monthly'!$B$9:$B$1532,$B46)</f>
        <v>3367.9495926346008</v>
      </c>
      <c r="S46" s="33">
        <f>+SUMIFS('Compare-Monthly'!Q$9:Q$1532,'Compare-Monthly'!$B$9:$B$1532,$B46)</f>
        <v>4956.6506360639996</v>
      </c>
      <c r="T46" s="33">
        <f>+SUMIFS('Compare-Monthly'!R$9:R$1532,'Compare-Monthly'!$B$9:$B$1532,$B46)</f>
        <v>3805.3056904083996</v>
      </c>
      <c r="U46" s="33">
        <f>+SUMIFS('Compare-Monthly'!S$9:S$1532,'Compare-Monthly'!$B$9:$B$1532,$B46)</f>
        <v>3825.0729926346003</v>
      </c>
      <c r="V46" s="34">
        <f t="shared" si="12"/>
        <v>413.05421967199999</v>
      </c>
      <c r="W46" s="34">
        <f t="shared" si="13"/>
        <v>317.1088075340333</v>
      </c>
      <c r="X46" s="34">
        <f t="shared" si="14"/>
        <v>318.75608271955002</v>
      </c>
      <c r="Y46" s="34">
        <f t="shared" si="15"/>
        <v>1.65</v>
      </c>
      <c r="Z46" s="35" t="str">
        <f>+INDEX(Data!$K$9:$K$1532,MATCH($B46,Data!$B$9:$B$1532,0))</f>
        <v>Y</v>
      </c>
      <c r="AA46" s="35" t="str">
        <f>+IF(Inputs!$G$7="Include","Y",IF(Z46="Y","N","Y"))</f>
        <v>Y</v>
      </c>
      <c r="AB46" s="32" t="str">
        <f>+INDEX(Inputs!$C$40:$C$45,MATCH($H46,Inputs!$B$40:$B$45,1))</f>
        <v>2000 ≤ 6,000 kWh</v>
      </c>
      <c r="AC46" s="46" t="str">
        <f>+INDEX(Inputs!$F$40:$F$46,MATCH($Y46,Inputs!$E$40:$E$46,-1))</f>
        <v>$0 to $5 Increase</v>
      </c>
    </row>
    <row r="47" spans="2:29" s="46" customFormat="1" x14ac:dyDescent="0.25">
      <c r="B47" s="48" t="s">
        <v>137</v>
      </c>
      <c r="C47" s="8">
        <v>2021</v>
      </c>
      <c r="D47" s="31">
        <f>+SUMIFS('Compare-Monthly'!H$9:H$1532,'Compare-Monthly'!$B$9:$B$1532,$B47)</f>
        <v>25813.9784</v>
      </c>
      <c r="E47" s="31">
        <f>+SUMIFS('Compare-Monthly'!I$9:I$1532,'Compare-Monthly'!$B$9:$B$1532,$B47)</f>
        <v>765.89050000000054</v>
      </c>
      <c r="F47" s="31">
        <f>+SUMIFS('Compare-Monthly'!J$9:J$1532,'Compare-Monthly'!$B$9:$B$1532,$B47)</f>
        <v>13168.3359</v>
      </c>
      <c r="G47" s="32">
        <f t="shared" si="6"/>
        <v>2151.1648666666665</v>
      </c>
      <c r="H47" s="32">
        <f t="shared" si="7"/>
        <v>63.824208333333381</v>
      </c>
      <c r="I47" s="32">
        <f t="shared" si="8"/>
        <v>1097.3613250000001</v>
      </c>
      <c r="J47" s="31">
        <f>+SUMIFS('Compare-Monthly'!K$9:K$1532,'Compare-Monthly'!$B$9:$B$1532,$B47)</f>
        <v>0</v>
      </c>
      <c r="K47" s="31">
        <f>+SUMIFS('Compare-Monthly'!L$9:L$1532,'Compare-Monthly'!$B$9:$B$1532,$B47)</f>
        <v>3510.5810999999999</v>
      </c>
      <c r="L47" s="31">
        <f>+SUMIFS('Compare-Monthly'!M$9:M$1532,'Compare-Monthly'!$B$9:$B$1532,$B47)</f>
        <v>12402.445400000001</v>
      </c>
      <c r="M47" s="32">
        <f t="shared" si="9"/>
        <v>0</v>
      </c>
      <c r="N47" s="32">
        <f t="shared" si="10"/>
        <v>292.54842500000001</v>
      </c>
      <c r="O47" s="32">
        <f t="shared" si="11"/>
        <v>1033.5371166666666</v>
      </c>
      <c r="P47" s="33">
        <f>+SUMIFS('Compare-Monthly'!N$9:N$1532,'Compare-Monthly'!$B$9:$B$1532,$B47)</f>
        <v>2330.7461937424</v>
      </c>
      <c r="Q47" s="33">
        <f>+SUMIFS('Compare-Monthly'!O$9:O$1532,'Compare-Monthly'!$B$9:$B$1532,$B47)</f>
        <v>72.56199775100005</v>
      </c>
      <c r="R47" s="33">
        <f>+SUMIFS('Compare-Monthly'!P$9:P$1532,'Compare-Monthly'!$B$9:$B$1532,$B47)</f>
        <v>817.38235620820012</v>
      </c>
      <c r="S47" s="33">
        <f>+SUMIFS('Compare-Monthly'!Q$9:Q$1532,'Compare-Monthly'!$B$9:$B$1532,$B47)</f>
        <v>2330.7461937424</v>
      </c>
      <c r="T47" s="33">
        <f>+SUMIFS('Compare-Monthly'!R$9:R$1532,'Compare-Monthly'!$B$9:$B$1532,$B47)</f>
        <v>72.56199775100005</v>
      </c>
      <c r="U47" s="33">
        <f>+SUMIFS('Compare-Monthly'!S$9:S$1532,'Compare-Monthly'!$B$9:$B$1532,$B47)</f>
        <v>817.38235620820012</v>
      </c>
      <c r="V47" s="34">
        <f t="shared" si="12"/>
        <v>194.22884947853333</v>
      </c>
      <c r="W47" s="34">
        <f t="shared" si="13"/>
        <v>6.0468331459166711</v>
      </c>
      <c r="X47" s="34">
        <f t="shared" si="14"/>
        <v>68.115196350683348</v>
      </c>
      <c r="Y47" s="34">
        <f t="shared" si="15"/>
        <v>62.07</v>
      </c>
      <c r="Z47" s="35" t="str">
        <f>+INDEX(Data!$K$9:$K$1532,MATCH($B47,Data!$B$9:$B$1532,0))</f>
        <v>Y</v>
      </c>
      <c r="AA47" s="35" t="str">
        <f>+IF(Inputs!$G$7="Include","Y",IF(Z47="Y","N","Y"))</f>
        <v>Y</v>
      </c>
      <c r="AB47" s="32" t="str">
        <f>+INDEX(Inputs!$C$40:$C$45,MATCH($H47,Inputs!$B$40:$B$45,1))</f>
        <v>1 ≤ 750 kWh</v>
      </c>
      <c r="AC47" s="46" t="str">
        <f>+INDEX(Inputs!$F$40:$F$46,MATCH($Y47,Inputs!$E$40:$E$46,-1))</f>
        <v>$50 to $75 Increase</v>
      </c>
    </row>
    <row r="48" spans="2:29" s="46" customFormat="1" x14ac:dyDescent="0.25">
      <c r="B48" s="48" t="s">
        <v>138</v>
      </c>
      <c r="C48" s="8">
        <v>2021</v>
      </c>
      <c r="D48" s="31">
        <f>+SUMIFS('Compare-Monthly'!H$9:H$1532,'Compare-Monthly'!$B$9:$B$1532,$B48)</f>
        <v>3032.4741999999997</v>
      </c>
      <c r="E48" s="31">
        <f>+SUMIFS('Compare-Monthly'!I$9:I$1532,'Compare-Monthly'!$B$9:$B$1532,$B48)</f>
        <v>2229.9225000000001</v>
      </c>
      <c r="F48" s="31">
        <f>+SUMIFS('Compare-Monthly'!J$9:J$1532,'Compare-Monthly'!$B$9:$B$1532,$B48)</f>
        <v>2539.9603000000002</v>
      </c>
      <c r="G48" s="32">
        <f t="shared" si="6"/>
        <v>252.70618333333331</v>
      </c>
      <c r="H48" s="32">
        <f t="shared" si="7"/>
        <v>185.826875</v>
      </c>
      <c r="I48" s="32">
        <f t="shared" si="8"/>
        <v>211.66335833333335</v>
      </c>
      <c r="J48" s="31">
        <f>+SUMIFS('Compare-Monthly'!K$9:K$1532,'Compare-Monthly'!$B$9:$B$1532,$B48)</f>
        <v>0</v>
      </c>
      <c r="K48" s="31">
        <f>+SUMIFS('Compare-Monthly'!L$9:L$1532,'Compare-Monthly'!$B$9:$B$1532,$B48)</f>
        <v>276.85300000000001</v>
      </c>
      <c r="L48" s="31">
        <f>+SUMIFS('Compare-Monthly'!M$9:M$1532,'Compare-Monthly'!$B$9:$B$1532,$B48)</f>
        <v>310.0378</v>
      </c>
      <c r="M48" s="32">
        <f t="shared" si="9"/>
        <v>0</v>
      </c>
      <c r="N48" s="32">
        <f t="shared" si="10"/>
        <v>23.071083333333334</v>
      </c>
      <c r="O48" s="32">
        <f t="shared" si="11"/>
        <v>25.836483333333334</v>
      </c>
      <c r="P48" s="33">
        <f>+SUMIFS('Compare-Monthly'!N$9:N$1532,'Compare-Monthly'!$B$9:$B$1532,$B48)</f>
        <v>305.44401601079994</v>
      </c>
      <c r="Q48" s="33">
        <f>+SUMIFS('Compare-Monthly'!O$9:O$1532,'Compare-Monthly'!$B$9:$B$1532,$B48)</f>
        <v>226.08384758540004</v>
      </c>
      <c r="R48" s="33">
        <f>+SUMIFS('Compare-Monthly'!P$9:P$1532,'Compare-Monthly'!$B$9:$B$1532,$B48)</f>
        <v>243.74055295380001</v>
      </c>
      <c r="S48" s="33">
        <f>+SUMIFS('Compare-Monthly'!Q$9:Q$1532,'Compare-Monthly'!$B$9:$B$1532,$B48)</f>
        <v>305.44401601079994</v>
      </c>
      <c r="T48" s="33">
        <f>+SUMIFS('Compare-Monthly'!R$9:R$1532,'Compare-Monthly'!$B$9:$B$1532,$B48)</f>
        <v>226.08384758540004</v>
      </c>
      <c r="U48" s="33">
        <f>+SUMIFS('Compare-Monthly'!S$9:S$1532,'Compare-Monthly'!$B$9:$B$1532,$B48)</f>
        <v>243.74055295380001</v>
      </c>
      <c r="V48" s="34">
        <f t="shared" si="12"/>
        <v>25.453668000899995</v>
      </c>
      <c r="W48" s="34">
        <f t="shared" si="13"/>
        <v>18.840320632116669</v>
      </c>
      <c r="X48" s="34">
        <f t="shared" si="14"/>
        <v>20.31171274615</v>
      </c>
      <c r="Y48" s="34">
        <f t="shared" si="15"/>
        <v>1.47</v>
      </c>
      <c r="Z48" s="35" t="str">
        <f>+INDEX(Data!$K$9:$K$1532,MATCH($B48,Data!$B$9:$B$1532,0))</f>
        <v>Y</v>
      </c>
      <c r="AA48" s="35" t="str">
        <f>+IF(Inputs!$G$7="Include","Y",IF(Z48="Y","N","Y"))</f>
        <v>Y</v>
      </c>
      <c r="AB48" s="32" t="str">
        <f>+INDEX(Inputs!$C$40:$C$45,MATCH($H48,Inputs!$B$40:$B$45,1))</f>
        <v>1 ≤ 750 kWh</v>
      </c>
      <c r="AC48" s="46" t="str">
        <f>+INDEX(Inputs!$F$40:$F$46,MATCH($Y48,Inputs!$E$40:$E$46,-1))</f>
        <v>$0 to $5 Increase</v>
      </c>
    </row>
    <row r="49" spans="2:29" s="46" customFormat="1" x14ac:dyDescent="0.25">
      <c r="B49" s="48" t="s">
        <v>139</v>
      </c>
      <c r="C49" s="8">
        <v>2021</v>
      </c>
      <c r="D49" s="31">
        <f>+SUMIFS('Compare-Monthly'!H$9:H$1532,'Compare-Monthly'!$B$9:$B$1532,$B49)</f>
        <v>25737.87</v>
      </c>
      <c r="E49" s="31">
        <f>+SUMIFS('Compare-Monthly'!I$9:I$1532,'Compare-Monthly'!$B$9:$B$1532,$B49)</f>
        <v>14765.001200000001</v>
      </c>
      <c r="F49" s="31">
        <f>+SUMIFS('Compare-Monthly'!J$9:J$1532,'Compare-Monthly'!$B$9:$B$1532,$B49)</f>
        <v>17891.094399999998</v>
      </c>
      <c r="G49" s="32">
        <f t="shared" si="6"/>
        <v>2144.8224999999998</v>
      </c>
      <c r="H49" s="32">
        <f t="shared" si="7"/>
        <v>1230.4167666666667</v>
      </c>
      <c r="I49" s="32">
        <f t="shared" si="8"/>
        <v>1490.9245333333331</v>
      </c>
      <c r="J49" s="31">
        <f>+SUMIFS('Compare-Monthly'!K$9:K$1532,'Compare-Monthly'!$B$9:$B$1532,$B49)</f>
        <v>0</v>
      </c>
      <c r="K49" s="31">
        <f>+SUMIFS('Compare-Monthly'!L$9:L$1532,'Compare-Monthly'!$B$9:$B$1532,$B49)</f>
        <v>0</v>
      </c>
      <c r="L49" s="31">
        <f>+SUMIFS('Compare-Monthly'!M$9:M$1532,'Compare-Monthly'!$B$9:$B$1532,$B49)</f>
        <v>3126.0932000000003</v>
      </c>
      <c r="M49" s="32">
        <f t="shared" si="9"/>
        <v>0</v>
      </c>
      <c r="N49" s="32">
        <f t="shared" si="10"/>
        <v>0</v>
      </c>
      <c r="O49" s="32">
        <f t="shared" si="11"/>
        <v>260.50776666666667</v>
      </c>
      <c r="P49" s="33">
        <f>+SUMIFS('Compare-Monthly'!N$9:N$1532,'Compare-Monthly'!$B$9:$B$1532,$B49)</f>
        <v>2384.8919419639997</v>
      </c>
      <c r="Q49" s="33">
        <f>+SUMIFS('Compare-Monthly'!O$9:O$1532,'Compare-Monthly'!$B$9:$B$1532,$B49)</f>
        <v>1446.7670585448002</v>
      </c>
      <c r="R49" s="33">
        <f>+SUMIFS('Compare-Monthly'!P$9:P$1532,'Compare-Monthly'!$B$9:$B$1532,$B49)</f>
        <v>1632.9172465291999</v>
      </c>
      <c r="S49" s="33">
        <f>+SUMIFS('Compare-Monthly'!Q$9:Q$1532,'Compare-Monthly'!$B$9:$B$1532,$B49)</f>
        <v>2384.8919419639997</v>
      </c>
      <c r="T49" s="33">
        <f>+SUMIFS('Compare-Monthly'!R$9:R$1532,'Compare-Monthly'!$B$9:$B$1532,$B49)</f>
        <v>1446.7670585448002</v>
      </c>
      <c r="U49" s="33">
        <f>+SUMIFS('Compare-Monthly'!S$9:S$1532,'Compare-Monthly'!$B$9:$B$1532,$B49)</f>
        <v>1632.9172465291999</v>
      </c>
      <c r="V49" s="34">
        <f t="shared" si="12"/>
        <v>198.74099516366664</v>
      </c>
      <c r="W49" s="34">
        <f t="shared" si="13"/>
        <v>120.56392154540002</v>
      </c>
      <c r="X49" s="34">
        <f t="shared" si="14"/>
        <v>136.07643721076667</v>
      </c>
      <c r="Y49" s="34">
        <f t="shared" si="15"/>
        <v>15.51</v>
      </c>
      <c r="Z49" s="35" t="str">
        <f>+INDEX(Data!$K$9:$K$1532,MATCH($B49,Data!$B$9:$B$1532,0))</f>
        <v>Y</v>
      </c>
      <c r="AA49" s="35" t="str">
        <f>+IF(Inputs!$G$7="Include","Y",IF(Z49="Y","N","Y"))</f>
        <v>Y</v>
      </c>
      <c r="AB49" s="32" t="str">
        <f>+INDEX(Inputs!$C$40:$C$45,MATCH($H49,Inputs!$B$40:$B$45,1))</f>
        <v>750 ≤ 2,000 kWh</v>
      </c>
      <c r="AC49" s="46" t="str">
        <f>+INDEX(Inputs!$F$40:$F$46,MATCH($Y49,Inputs!$E$40:$E$46,-1))</f>
        <v>$5 to $25 Increase</v>
      </c>
    </row>
    <row r="50" spans="2:29" s="46" customFormat="1" x14ac:dyDescent="0.25">
      <c r="B50" s="48" t="s">
        <v>140</v>
      </c>
      <c r="C50" s="8">
        <v>2021</v>
      </c>
      <c r="D50" s="31">
        <f>+SUMIFS('Compare-Monthly'!H$9:H$1532,'Compare-Monthly'!$B$9:$B$1532,$B50)</f>
        <v>157674.79800000004</v>
      </c>
      <c r="E50" s="31">
        <f>+SUMIFS('Compare-Monthly'!I$9:I$1532,'Compare-Monthly'!$B$9:$B$1532,$B50)</f>
        <v>105349.42009999999</v>
      </c>
      <c r="F50" s="31">
        <f>+SUMIFS('Compare-Monthly'!J$9:J$1532,'Compare-Monthly'!$B$9:$B$1532,$B50)</f>
        <v>107525.80410000001</v>
      </c>
      <c r="G50" s="32">
        <f t="shared" si="6"/>
        <v>13139.566500000003</v>
      </c>
      <c r="H50" s="32">
        <f t="shared" si="7"/>
        <v>8779.1183416666663</v>
      </c>
      <c r="I50" s="32">
        <f t="shared" si="8"/>
        <v>8960.4836750000013</v>
      </c>
      <c r="J50" s="31">
        <f>+SUMIFS('Compare-Monthly'!K$9:K$1532,'Compare-Monthly'!$B$9:$B$1532,$B50)</f>
        <v>0</v>
      </c>
      <c r="K50" s="31">
        <f>+SUMIFS('Compare-Monthly'!L$9:L$1532,'Compare-Monthly'!$B$9:$B$1532,$B50)</f>
        <v>0</v>
      </c>
      <c r="L50" s="31">
        <f>+SUMIFS('Compare-Monthly'!M$9:M$1532,'Compare-Monthly'!$B$9:$B$1532,$B50)</f>
        <v>2176.384</v>
      </c>
      <c r="M50" s="32">
        <f t="shared" si="9"/>
        <v>0</v>
      </c>
      <c r="N50" s="32">
        <f t="shared" si="10"/>
        <v>0</v>
      </c>
      <c r="O50" s="32">
        <f t="shared" si="11"/>
        <v>181.36533333333333</v>
      </c>
      <c r="P50" s="33">
        <f>+SUMIFS('Compare-Monthly'!N$9:N$1532,'Compare-Monthly'!$B$9:$B$1532,$B50)</f>
        <v>8401.477097768</v>
      </c>
      <c r="Q50" s="33">
        <f>+SUMIFS('Compare-Monthly'!O$9:O$1532,'Compare-Monthly'!$B$9:$B$1532,$B50)</f>
        <v>5992.7405028196008</v>
      </c>
      <c r="R50" s="33">
        <f>+SUMIFS('Compare-Monthly'!P$9:P$1532,'Compare-Monthly'!$B$9:$B$1532,$B50)</f>
        <v>6010.4011220836001</v>
      </c>
      <c r="S50" s="33">
        <f>+SUMIFS('Compare-Monthly'!Q$9:Q$1532,'Compare-Monthly'!$B$9:$B$1532,$B50)</f>
        <v>9889.6038977679982</v>
      </c>
      <c r="T50" s="33">
        <f>+SUMIFS('Compare-Monthly'!R$9:R$1532,'Compare-Monthly'!$B$9:$B$1532,$B50)</f>
        <v>7480.8673028195999</v>
      </c>
      <c r="U50" s="33">
        <f>+SUMIFS('Compare-Monthly'!S$9:S$1532,'Compare-Monthly'!$B$9:$B$1532,$B50)</f>
        <v>7498.5279220836001</v>
      </c>
      <c r="V50" s="34">
        <f t="shared" si="12"/>
        <v>824.13365814733322</v>
      </c>
      <c r="W50" s="34">
        <f t="shared" si="13"/>
        <v>623.40560856829995</v>
      </c>
      <c r="X50" s="34">
        <f t="shared" si="14"/>
        <v>624.87732684030004</v>
      </c>
      <c r="Y50" s="34">
        <f t="shared" si="15"/>
        <v>1.47</v>
      </c>
      <c r="Z50" s="35" t="str">
        <f>+INDEX(Data!$K$9:$K$1532,MATCH($B50,Data!$B$9:$B$1532,0))</f>
        <v>Y</v>
      </c>
      <c r="AA50" s="35" t="str">
        <f>+IF(Inputs!$G$7="Include","Y",IF(Z50="Y","N","Y"))</f>
        <v>Y</v>
      </c>
      <c r="AB50" s="32" t="str">
        <f>+INDEX(Inputs!$C$40:$C$45,MATCH($H50,Inputs!$B$40:$B$45,1))</f>
        <v>6,000 ≤ 12,000 kWh</v>
      </c>
      <c r="AC50" s="46" t="str">
        <f>+INDEX(Inputs!$F$40:$F$46,MATCH($Y50,Inputs!$E$40:$E$46,-1))</f>
        <v>$0 to $5 Increase</v>
      </c>
    </row>
    <row r="51" spans="2:29" s="46" customFormat="1" x14ac:dyDescent="0.25">
      <c r="B51" s="48" t="s">
        <v>141</v>
      </c>
      <c r="C51" s="8">
        <v>2021</v>
      </c>
      <c r="D51" s="31">
        <f>+SUMIFS('Compare-Monthly'!H$9:H$1532,'Compare-Monthly'!$B$9:$B$1532,$B51)</f>
        <v>115756.95600000001</v>
      </c>
      <c r="E51" s="31">
        <f>+SUMIFS('Compare-Monthly'!I$9:I$1532,'Compare-Monthly'!$B$9:$B$1532,$B51)</f>
        <v>18538.830099999999</v>
      </c>
      <c r="F51" s="31">
        <f>+SUMIFS('Compare-Monthly'!J$9:J$1532,'Compare-Monthly'!$B$9:$B$1532,$B51)</f>
        <v>66828.445699999997</v>
      </c>
      <c r="G51" s="32">
        <f t="shared" si="6"/>
        <v>9646.4130000000005</v>
      </c>
      <c r="H51" s="32">
        <f t="shared" si="7"/>
        <v>1544.9025083333333</v>
      </c>
      <c r="I51" s="32">
        <f t="shared" si="8"/>
        <v>5569.0371416666667</v>
      </c>
      <c r="J51" s="31">
        <f>+SUMIFS('Compare-Monthly'!K$9:K$1532,'Compare-Monthly'!$B$9:$B$1532,$B51)</f>
        <v>0</v>
      </c>
      <c r="K51" s="31">
        <f>+SUMIFS('Compare-Monthly'!L$9:L$1532,'Compare-Monthly'!$B$9:$B$1532,$B51)</f>
        <v>18364.341800000002</v>
      </c>
      <c r="L51" s="31">
        <f>+SUMIFS('Compare-Monthly'!M$9:M$1532,'Compare-Monthly'!$B$9:$B$1532,$B51)</f>
        <v>48289.615599999997</v>
      </c>
      <c r="M51" s="32">
        <f t="shared" si="9"/>
        <v>0</v>
      </c>
      <c r="N51" s="32">
        <f t="shared" si="10"/>
        <v>1530.3618166666668</v>
      </c>
      <c r="O51" s="32">
        <f t="shared" si="11"/>
        <v>4024.1346333333331</v>
      </c>
      <c r="P51" s="33">
        <f>+SUMIFS('Compare-Monthly'!N$9:N$1532,'Compare-Monthly'!$B$9:$B$1532,$B51)</f>
        <v>6469.7565630560002</v>
      </c>
      <c r="Q51" s="33">
        <f>+SUMIFS('Compare-Monthly'!O$9:O$1532,'Compare-Monthly'!$B$9:$B$1532,$B51)</f>
        <v>1122.6181350995998</v>
      </c>
      <c r="R51" s="33">
        <f>+SUMIFS('Compare-Monthly'!P$9:P$1532,'Compare-Monthly'!$B$9:$B$1532,$B51)</f>
        <v>2410.5803389853995</v>
      </c>
      <c r="S51" s="33">
        <f>+SUMIFS('Compare-Monthly'!Q$9:Q$1532,'Compare-Monthly'!$B$9:$B$1532,$B51)</f>
        <v>10255.473603055998</v>
      </c>
      <c r="T51" s="33">
        <f>+SUMIFS('Compare-Monthly'!R$9:R$1532,'Compare-Monthly'!$B$9:$B$1532,$B51)</f>
        <v>4908.3351750996007</v>
      </c>
      <c r="U51" s="33">
        <f>+SUMIFS('Compare-Monthly'!S$9:S$1532,'Compare-Monthly'!$B$9:$B$1532,$B51)</f>
        <v>6196.2973789854004</v>
      </c>
      <c r="V51" s="34">
        <f t="shared" si="12"/>
        <v>854.62280025466646</v>
      </c>
      <c r="W51" s="34">
        <f t="shared" si="13"/>
        <v>409.02793125830004</v>
      </c>
      <c r="X51" s="34">
        <f t="shared" si="14"/>
        <v>516.35811491545007</v>
      </c>
      <c r="Y51" s="34">
        <f t="shared" si="15"/>
        <v>107.33</v>
      </c>
      <c r="Z51" s="35" t="str">
        <f>+INDEX(Data!$K$9:$K$1532,MATCH($B51,Data!$B$9:$B$1532,0))</f>
        <v>Y</v>
      </c>
      <c r="AA51" s="35" t="str">
        <f>+IF(Inputs!$G$7="Include","Y",IF(Z51="Y","N","Y"))</f>
        <v>Y</v>
      </c>
      <c r="AB51" s="32" t="str">
        <f>+INDEX(Inputs!$C$40:$C$45,MATCH($H51,Inputs!$B$40:$B$45,1))</f>
        <v>750 ≤ 2,000 kWh</v>
      </c>
      <c r="AC51" s="46" t="str">
        <f>+INDEX(Inputs!$F$40:$F$46,MATCH($Y51,Inputs!$E$40:$E$46,-1))</f>
        <v>$100+ Increase</v>
      </c>
    </row>
    <row r="52" spans="2:29" s="46" customFormat="1" x14ac:dyDescent="0.25">
      <c r="B52" s="48" t="s">
        <v>142</v>
      </c>
      <c r="C52" s="8">
        <v>2021</v>
      </c>
      <c r="D52" s="31">
        <f>+SUMIFS('Compare-Monthly'!H$9:H$1532,'Compare-Monthly'!$B$9:$B$1532,$B52)</f>
        <v>53051.472000000002</v>
      </c>
      <c r="E52" s="31">
        <f>+SUMIFS('Compare-Monthly'!I$9:I$1532,'Compare-Monthly'!$B$9:$B$1532,$B52)</f>
        <v>35118.329999999994</v>
      </c>
      <c r="F52" s="31">
        <f>+SUMIFS('Compare-Monthly'!J$9:J$1532,'Compare-Monthly'!$B$9:$B$1532,$B52)</f>
        <v>39118.714</v>
      </c>
      <c r="G52" s="32">
        <f t="shared" si="6"/>
        <v>4420.9560000000001</v>
      </c>
      <c r="H52" s="32">
        <f t="shared" si="7"/>
        <v>2926.5274999999997</v>
      </c>
      <c r="I52" s="32">
        <f t="shared" si="8"/>
        <v>3259.8928333333333</v>
      </c>
      <c r="J52" s="31">
        <f>+SUMIFS('Compare-Monthly'!K$9:K$1532,'Compare-Monthly'!$B$9:$B$1532,$B52)</f>
        <v>0</v>
      </c>
      <c r="K52" s="31">
        <f>+SUMIFS('Compare-Monthly'!L$9:L$1532,'Compare-Monthly'!$B$9:$B$1532,$B52)</f>
        <v>0</v>
      </c>
      <c r="L52" s="31">
        <f>+SUMIFS('Compare-Monthly'!M$9:M$1532,'Compare-Monthly'!$B$9:$B$1532,$B52)</f>
        <v>4000.384</v>
      </c>
      <c r="M52" s="32">
        <f t="shared" si="9"/>
        <v>0</v>
      </c>
      <c r="N52" s="32">
        <f t="shared" si="10"/>
        <v>0</v>
      </c>
      <c r="O52" s="32">
        <f t="shared" si="11"/>
        <v>333.36533333333335</v>
      </c>
      <c r="P52" s="33">
        <f>+SUMIFS('Compare-Monthly'!N$9:N$1532,'Compare-Monthly'!$B$9:$B$1532,$B52)</f>
        <v>3633.0227617920004</v>
      </c>
      <c r="Q52" s="33">
        <f>+SUMIFS('Compare-Monthly'!O$9:O$1532,'Compare-Monthly'!$B$9:$B$1532,$B52)</f>
        <v>2499.1422502800006</v>
      </c>
      <c r="R52" s="33">
        <f>+SUMIFS('Compare-Monthly'!P$9:P$1532,'Compare-Monthly'!$B$9:$B$1532,$B52)</f>
        <v>2704.4676891279996</v>
      </c>
      <c r="S52" s="33">
        <f>+SUMIFS('Compare-Monthly'!Q$9:Q$1532,'Compare-Monthly'!$B$9:$B$1532,$B52)</f>
        <v>3877.0303617919999</v>
      </c>
      <c r="T52" s="33">
        <f>+SUMIFS('Compare-Monthly'!R$9:R$1532,'Compare-Monthly'!$B$9:$B$1532,$B52)</f>
        <v>2743.1498502799996</v>
      </c>
      <c r="U52" s="33">
        <f>+SUMIFS('Compare-Monthly'!S$9:S$1532,'Compare-Monthly'!$B$9:$B$1532,$B52)</f>
        <v>2948.4752891279995</v>
      </c>
      <c r="V52" s="34">
        <f t="shared" si="12"/>
        <v>323.08586348266664</v>
      </c>
      <c r="W52" s="34">
        <f t="shared" si="13"/>
        <v>228.59582085666662</v>
      </c>
      <c r="X52" s="34">
        <f t="shared" si="14"/>
        <v>245.70627409399995</v>
      </c>
      <c r="Y52" s="34">
        <f t="shared" si="15"/>
        <v>17.11</v>
      </c>
      <c r="Z52" s="35" t="str">
        <f>+INDEX(Data!$K$9:$K$1532,MATCH($B52,Data!$B$9:$B$1532,0))</f>
        <v>Y</v>
      </c>
      <c r="AA52" s="35" t="str">
        <f>+IF(Inputs!$G$7="Include","Y",IF(Z52="Y","N","Y"))</f>
        <v>Y</v>
      </c>
      <c r="AB52" s="32" t="str">
        <f>+INDEX(Inputs!$C$40:$C$45,MATCH($H52,Inputs!$B$40:$B$45,1))</f>
        <v>2000 ≤ 6,000 kWh</v>
      </c>
      <c r="AC52" s="46" t="str">
        <f>+INDEX(Inputs!$F$40:$F$46,MATCH($Y52,Inputs!$E$40:$E$46,-1))</f>
        <v>$5 to $25 Increase</v>
      </c>
    </row>
    <row r="53" spans="2:29" s="46" customFormat="1" x14ac:dyDescent="0.25">
      <c r="B53" s="48" t="s">
        <v>143</v>
      </c>
      <c r="C53" s="8">
        <v>2021</v>
      </c>
      <c r="D53" s="31">
        <f>+SUMIFS('Compare-Monthly'!H$9:H$1532,'Compare-Monthly'!$B$9:$B$1532,$B53)</f>
        <v>44514.991999999998</v>
      </c>
      <c r="E53" s="31">
        <f>+SUMIFS('Compare-Monthly'!I$9:I$1532,'Compare-Monthly'!$B$9:$B$1532,$B53)</f>
        <v>0</v>
      </c>
      <c r="F53" s="31">
        <f>+SUMIFS('Compare-Monthly'!J$9:J$1532,'Compare-Monthly'!$B$9:$B$1532,$B53)</f>
        <v>27091.131099999999</v>
      </c>
      <c r="G53" s="32">
        <f t="shared" si="6"/>
        <v>3709.5826666666667</v>
      </c>
      <c r="H53" s="32">
        <f t="shared" si="7"/>
        <v>0</v>
      </c>
      <c r="I53" s="32">
        <f t="shared" si="8"/>
        <v>2257.5942583333331</v>
      </c>
      <c r="J53" s="31">
        <f>+SUMIFS('Compare-Monthly'!K$9:K$1532,'Compare-Monthly'!$B$9:$B$1532,$B53)</f>
        <v>0</v>
      </c>
      <c r="K53" s="31">
        <f>+SUMIFS('Compare-Monthly'!L$9:L$1532,'Compare-Monthly'!$B$9:$B$1532,$B53)</f>
        <v>112107.9535</v>
      </c>
      <c r="L53" s="31">
        <f>+SUMIFS('Compare-Monthly'!M$9:M$1532,'Compare-Monthly'!$B$9:$B$1532,$B53)</f>
        <v>137354.1164</v>
      </c>
      <c r="M53" s="32">
        <f t="shared" si="9"/>
        <v>0</v>
      </c>
      <c r="N53" s="32">
        <f t="shared" si="10"/>
        <v>9342.3294583333336</v>
      </c>
      <c r="O53" s="32">
        <f t="shared" si="11"/>
        <v>11446.176366666667</v>
      </c>
      <c r="P53" s="33">
        <f>+SUMIFS('Compare-Monthly'!N$9:N$1532,'Compare-Monthly'!$B$9:$B$1532,$B53)</f>
        <v>3087.1014190000001</v>
      </c>
      <c r="Q53" s="33">
        <f>+SUMIFS('Compare-Monthly'!O$9:O$1532,'Compare-Monthly'!$B$9:$B$1532,$B53)</f>
        <v>0</v>
      </c>
      <c r="R53" s="33">
        <f>+SUMIFS('Compare-Monthly'!P$9:P$1532,'Compare-Monthly'!$B$9:$B$1532,$B53)</f>
        <v>0</v>
      </c>
      <c r="S53" s="33">
        <f>+SUMIFS('Compare-Monthly'!Q$9:Q$1532,'Compare-Monthly'!$B$9:$B$1532,$B53)</f>
        <v>3954.3528590000001</v>
      </c>
      <c r="T53" s="33">
        <f>+SUMIFS('Compare-Monthly'!R$9:R$1532,'Compare-Monthly'!$B$9:$B$1532,$B53)</f>
        <v>867.25143999999977</v>
      </c>
      <c r="U53" s="33">
        <f>+SUMIFS('Compare-Monthly'!S$9:S$1532,'Compare-Monthly'!$B$9:$B$1532,$B53)</f>
        <v>867.25143999999977</v>
      </c>
      <c r="V53" s="34">
        <f t="shared" si="12"/>
        <v>329.52940491666669</v>
      </c>
      <c r="W53" s="34">
        <f t="shared" si="13"/>
        <v>72.27095333333331</v>
      </c>
      <c r="X53" s="34">
        <f t="shared" si="14"/>
        <v>72.27095333333331</v>
      </c>
      <c r="Y53" s="34">
        <f t="shared" si="15"/>
        <v>0</v>
      </c>
      <c r="Z53" s="35" t="str">
        <f>+INDEX(Data!$K$9:$K$1532,MATCH($B53,Data!$B$9:$B$1532,0))</f>
        <v>Y</v>
      </c>
      <c r="AA53" s="35" t="str">
        <f>+IF(Inputs!$G$7="Include","Y",IF(Z53="Y","N","Y"))</f>
        <v>Y</v>
      </c>
      <c r="AB53" s="32" t="str">
        <f>+INDEX(Inputs!$C$40:$C$45,MATCH($H53,Inputs!$B$40:$B$45,1))</f>
        <v>0 kWh</v>
      </c>
      <c r="AC53" s="46" t="str">
        <f>+INDEX(Inputs!$F$40:$F$46,MATCH($Y53,Inputs!$E$40:$E$46,-1))</f>
        <v>$0 Increase</v>
      </c>
    </row>
    <row r="54" spans="2:29" s="46" customFormat="1" x14ac:dyDescent="0.25">
      <c r="B54" s="48" t="s">
        <v>144</v>
      </c>
      <c r="C54" s="8">
        <v>2021</v>
      </c>
      <c r="D54" s="31">
        <f>+SUMIFS('Compare-Monthly'!H$9:H$1532,'Compare-Monthly'!$B$9:$B$1532,$B54)</f>
        <v>23481.0118</v>
      </c>
      <c r="E54" s="31">
        <f>+SUMIFS('Compare-Monthly'!I$9:I$1532,'Compare-Monthly'!$B$9:$B$1532,$B54)</f>
        <v>1733.1129000000003</v>
      </c>
      <c r="F54" s="31">
        <f>+SUMIFS('Compare-Monthly'!J$9:J$1532,'Compare-Monthly'!$B$9:$B$1532,$B54)</f>
        <v>13347.029799999998</v>
      </c>
      <c r="G54" s="32">
        <f t="shared" si="6"/>
        <v>1956.7509833333334</v>
      </c>
      <c r="H54" s="32">
        <f t="shared" si="7"/>
        <v>144.42607500000003</v>
      </c>
      <c r="I54" s="32">
        <f t="shared" si="8"/>
        <v>1112.2524833333332</v>
      </c>
      <c r="J54" s="31">
        <f>+SUMIFS('Compare-Monthly'!K$9:K$1532,'Compare-Monthly'!$B$9:$B$1532,$B54)</f>
        <v>0</v>
      </c>
      <c r="K54" s="31">
        <f>+SUMIFS('Compare-Monthly'!L$9:L$1532,'Compare-Monthly'!$B$9:$B$1532,$B54)</f>
        <v>4872.3405999999995</v>
      </c>
      <c r="L54" s="31">
        <f>+SUMIFS('Compare-Monthly'!M$9:M$1532,'Compare-Monthly'!$B$9:$B$1532,$B54)</f>
        <v>11613.9169</v>
      </c>
      <c r="M54" s="32">
        <f t="shared" si="9"/>
        <v>0</v>
      </c>
      <c r="N54" s="32">
        <f t="shared" si="10"/>
        <v>406.0283833333333</v>
      </c>
      <c r="O54" s="32">
        <f t="shared" si="11"/>
        <v>967.82640833333335</v>
      </c>
      <c r="P54" s="33">
        <f>+SUMIFS('Compare-Monthly'!N$9:N$1532,'Compare-Monthly'!$B$9:$B$1532,$B54)</f>
        <v>2216.3523786179999</v>
      </c>
      <c r="Q54" s="33">
        <f>+SUMIFS('Compare-Monthly'!O$9:O$1532,'Compare-Monthly'!$B$9:$B$1532,$B54)</f>
        <v>164.19858237180006</v>
      </c>
      <c r="R54" s="33">
        <f>+SUMIFS('Compare-Monthly'!P$9:P$1532,'Compare-Monthly'!$B$9:$B$1532,$B54)</f>
        <v>804.44579731120007</v>
      </c>
      <c r="S54" s="33">
        <f>+SUMIFS('Compare-Monthly'!Q$9:Q$1532,'Compare-Monthly'!$B$9:$B$1532,$B54)</f>
        <v>2216.3523786179999</v>
      </c>
      <c r="T54" s="33">
        <f>+SUMIFS('Compare-Monthly'!R$9:R$1532,'Compare-Monthly'!$B$9:$B$1532,$B54)</f>
        <v>164.19858237180006</v>
      </c>
      <c r="U54" s="33">
        <f>+SUMIFS('Compare-Monthly'!S$9:S$1532,'Compare-Monthly'!$B$9:$B$1532,$B54)</f>
        <v>804.44579731120007</v>
      </c>
      <c r="V54" s="34">
        <f t="shared" si="12"/>
        <v>184.6960315515</v>
      </c>
      <c r="W54" s="34">
        <f t="shared" si="13"/>
        <v>13.683215197650005</v>
      </c>
      <c r="X54" s="34">
        <f t="shared" si="14"/>
        <v>67.037149775933344</v>
      </c>
      <c r="Y54" s="34">
        <f t="shared" si="15"/>
        <v>53.35</v>
      </c>
      <c r="Z54" s="35" t="str">
        <f>+INDEX(Data!$K$9:$K$1532,MATCH($B54,Data!$B$9:$B$1532,0))</f>
        <v>Y</v>
      </c>
      <c r="AA54" s="35" t="str">
        <f>+IF(Inputs!$G$7="Include","Y",IF(Z54="Y","N","Y"))</f>
        <v>Y</v>
      </c>
      <c r="AB54" s="32" t="str">
        <f>+INDEX(Inputs!$C$40:$C$45,MATCH($H54,Inputs!$B$40:$B$45,1))</f>
        <v>1 ≤ 750 kWh</v>
      </c>
      <c r="AC54" s="46" t="str">
        <f>+INDEX(Inputs!$F$40:$F$46,MATCH($Y54,Inputs!$E$40:$E$46,-1))</f>
        <v>$50 to $75 Increase</v>
      </c>
    </row>
    <row r="55" spans="2:29" s="46" customFormat="1" x14ac:dyDescent="0.25">
      <c r="B55" s="48" t="s">
        <v>145</v>
      </c>
      <c r="C55" s="8">
        <v>2021</v>
      </c>
      <c r="D55" s="31">
        <f>+SUMIFS('Compare-Monthly'!H$9:H$1532,'Compare-Monthly'!$B$9:$B$1532,$B55)</f>
        <v>92616.876000000018</v>
      </c>
      <c r="E55" s="31">
        <f>+SUMIFS('Compare-Monthly'!I$9:I$1532,'Compare-Monthly'!$B$9:$B$1532,$B55)</f>
        <v>92616.868199999997</v>
      </c>
      <c r="F55" s="31">
        <f>+SUMIFS('Compare-Monthly'!J$9:J$1532,'Compare-Monthly'!$B$9:$B$1532,$B55)</f>
        <v>92616.868199999997</v>
      </c>
      <c r="G55" s="32">
        <f t="shared" si="6"/>
        <v>7718.0730000000012</v>
      </c>
      <c r="H55" s="32">
        <f t="shared" si="7"/>
        <v>7718.0723499999995</v>
      </c>
      <c r="I55" s="32">
        <f t="shared" si="8"/>
        <v>7718.0723499999995</v>
      </c>
      <c r="J55" s="31">
        <f>+SUMIFS('Compare-Monthly'!K$9:K$1532,'Compare-Monthly'!$B$9:$B$1532,$B55)</f>
        <v>0</v>
      </c>
      <c r="K55" s="31">
        <f>+SUMIFS('Compare-Monthly'!L$9:L$1532,'Compare-Monthly'!$B$9:$B$1532,$B55)</f>
        <v>0</v>
      </c>
      <c r="L55" s="31">
        <f>+SUMIFS('Compare-Monthly'!M$9:M$1532,'Compare-Monthly'!$B$9:$B$1532,$B55)</f>
        <v>0</v>
      </c>
      <c r="M55" s="32">
        <f t="shared" si="9"/>
        <v>0</v>
      </c>
      <c r="N55" s="32">
        <f t="shared" si="10"/>
        <v>0</v>
      </c>
      <c r="O55" s="32">
        <f t="shared" si="11"/>
        <v>0</v>
      </c>
      <c r="P55" s="33">
        <f>+SUMIFS('Compare-Monthly'!N$9:N$1532,'Compare-Monthly'!$B$9:$B$1532,$B55)</f>
        <v>5470.0291494559997</v>
      </c>
      <c r="Q55" s="33">
        <f>+SUMIFS('Compare-Monthly'!O$9:O$1532,'Compare-Monthly'!$B$9:$B$1532,$B55)</f>
        <v>5470.0288047271997</v>
      </c>
      <c r="R55" s="33">
        <f>+SUMIFS('Compare-Monthly'!P$9:P$1532,'Compare-Monthly'!$B$9:$B$1532,$B55)</f>
        <v>5470.0288047271997</v>
      </c>
      <c r="S55" s="33">
        <f>+SUMIFS('Compare-Monthly'!Q$9:Q$1532,'Compare-Monthly'!$B$9:$B$1532,$B55)</f>
        <v>5885.9445494560005</v>
      </c>
      <c r="T55" s="33">
        <f>+SUMIFS('Compare-Monthly'!R$9:R$1532,'Compare-Monthly'!$B$9:$B$1532,$B55)</f>
        <v>5885.9442047272005</v>
      </c>
      <c r="U55" s="33">
        <f>+SUMIFS('Compare-Monthly'!S$9:S$1532,'Compare-Monthly'!$B$9:$B$1532,$B55)</f>
        <v>5885.9442047272005</v>
      </c>
      <c r="V55" s="34">
        <f t="shared" si="12"/>
        <v>490.49537912133337</v>
      </c>
      <c r="W55" s="34">
        <f t="shared" si="13"/>
        <v>490.49535039393339</v>
      </c>
      <c r="X55" s="34">
        <f t="shared" si="14"/>
        <v>490.49535039393339</v>
      </c>
      <c r="Y55" s="34">
        <f t="shared" si="15"/>
        <v>0</v>
      </c>
      <c r="Z55" s="35" t="str">
        <f>+INDEX(Data!$K$9:$K$1532,MATCH($B55,Data!$B$9:$B$1532,0))</f>
        <v>Y</v>
      </c>
      <c r="AA55" s="35" t="str">
        <f>+IF(Inputs!$G$7="Include","Y",IF(Z55="Y","N","Y"))</f>
        <v>Y</v>
      </c>
      <c r="AB55" s="32" t="str">
        <f>+INDEX(Inputs!$C$40:$C$45,MATCH($H55,Inputs!$B$40:$B$45,1))</f>
        <v>6,000 ≤ 12,000 kWh</v>
      </c>
      <c r="AC55" s="46" t="str">
        <f>+INDEX(Inputs!$F$40:$F$46,MATCH($Y55,Inputs!$E$40:$E$46,-1))</f>
        <v>$0 Increase</v>
      </c>
    </row>
    <row r="56" spans="2:29" s="46" customFormat="1" x14ac:dyDescent="0.25">
      <c r="B56" s="48" t="s">
        <v>146</v>
      </c>
      <c r="C56" s="8">
        <v>2021</v>
      </c>
      <c r="D56" s="31">
        <f>+SUMIFS('Compare-Monthly'!H$9:H$1532,'Compare-Monthly'!$B$9:$B$1532,$B56)</f>
        <v>169328.91280000005</v>
      </c>
      <c r="E56" s="31">
        <f>+SUMIFS('Compare-Monthly'!I$9:I$1532,'Compare-Monthly'!$B$9:$B$1532,$B56)</f>
        <v>153696.90370000002</v>
      </c>
      <c r="F56" s="31">
        <f>+SUMIFS('Compare-Monthly'!J$9:J$1532,'Compare-Monthly'!$B$9:$B$1532,$B56)</f>
        <v>156609.3517</v>
      </c>
      <c r="G56" s="32">
        <f t="shared" si="6"/>
        <v>14110.742733333338</v>
      </c>
      <c r="H56" s="32">
        <f t="shared" si="7"/>
        <v>12808.075308333335</v>
      </c>
      <c r="I56" s="32">
        <f t="shared" si="8"/>
        <v>13050.779308333333</v>
      </c>
      <c r="J56" s="31">
        <f>+SUMIFS('Compare-Monthly'!K$9:K$1532,'Compare-Monthly'!$B$9:$B$1532,$B56)</f>
        <v>0</v>
      </c>
      <c r="K56" s="31">
        <f>+SUMIFS('Compare-Monthly'!L$9:L$1532,'Compare-Monthly'!$B$9:$B$1532,$B56)</f>
        <v>0</v>
      </c>
      <c r="L56" s="31">
        <f>+SUMIFS('Compare-Monthly'!M$9:M$1532,'Compare-Monthly'!$B$9:$B$1532,$B56)</f>
        <v>2912.4480000000003</v>
      </c>
      <c r="M56" s="32">
        <f t="shared" si="9"/>
        <v>0</v>
      </c>
      <c r="N56" s="32">
        <f t="shared" si="10"/>
        <v>0</v>
      </c>
      <c r="O56" s="32">
        <f t="shared" si="11"/>
        <v>242.70400000000004</v>
      </c>
      <c r="P56" s="33">
        <f>+SUMIFS('Compare-Monthly'!N$9:N$1532,'Compare-Monthly'!$B$9:$B$1532,$B56)</f>
        <v>8832.9246787488009</v>
      </c>
      <c r="Q56" s="33">
        <f>+SUMIFS('Compare-Monthly'!O$9:O$1532,'Compare-Monthly'!$B$9:$B$1532,$B56)</f>
        <v>8116.2220148052002</v>
      </c>
      <c r="R56" s="33">
        <f>+SUMIFS('Compare-Monthly'!P$9:P$1532,'Compare-Monthly'!$B$9:$B$1532,$B56)</f>
        <v>8147.5269531731992</v>
      </c>
      <c r="S56" s="33">
        <f>+SUMIFS('Compare-Monthly'!Q$9:Q$1532,'Compare-Monthly'!$B$9:$B$1532,$B56)</f>
        <v>9286.1580737488002</v>
      </c>
      <c r="T56" s="33">
        <f>+SUMIFS('Compare-Monthly'!R$9:R$1532,'Compare-Monthly'!$B$9:$B$1532,$B56)</f>
        <v>8569.4554098051995</v>
      </c>
      <c r="U56" s="33">
        <f>+SUMIFS('Compare-Monthly'!S$9:S$1532,'Compare-Monthly'!$B$9:$B$1532,$B56)</f>
        <v>8600.7603481732003</v>
      </c>
      <c r="V56" s="34">
        <f t="shared" si="12"/>
        <v>773.84650614573331</v>
      </c>
      <c r="W56" s="34">
        <f t="shared" si="13"/>
        <v>714.12128415043333</v>
      </c>
      <c r="X56" s="34">
        <f t="shared" si="14"/>
        <v>716.7300290144334</v>
      </c>
      <c r="Y56" s="34">
        <f t="shared" si="15"/>
        <v>2.61</v>
      </c>
      <c r="Z56" s="35" t="str">
        <f>+INDEX(Data!$K$9:$K$1532,MATCH($B56,Data!$B$9:$B$1532,0))</f>
        <v>Y</v>
      </c>
      <c r="AA56" s="35" t="str">
        <f>+IF(Inputs!$G$7="Include","Y",IF(Z56="Y","N","Y"))</f>
        <v>Y</v>
      </c>
      <c r="AB56" s="32" t="str">
        <f>+INDEX(Inputs!$C$40:$C$45,MATCH($H56,Inputs!$B$40:$B$45,1))</f>
        <v>12,000 kWh+</v>
      </c>
      <c r="AC56" s="46" t="str">
        <f>+INDEX(Inputs!$F$40:$F$46,MATCH($Y56,Inputs!$E$40:$E$46,-1))</f>
        <v>$0 to $5 Increase</v>
      </c>
    </row>
    <row r="57" spans="2:29" s="46" customFormat="1" x14ac:dyDescent="0.25">
      <c r="B57" s="48" t="s">
        <v>147</v>
      </c>
      <c r="C57" s="8">
        <v>2021</v>
      </c>
      <c r="D57" s="31">
        <f>+SUMIFS('Compare-Monthly'!H$9:H$1532,'Compare-Monthly'!$B$9:$B$1532,$B57)</f>
        <v>187319.408</v>
      </c>
      <c r="E57" s="31">
        <f>+SUMIFS('Compare-Monthly'!I$9:I$1532,'Compare-Monthly'!$B$9:$B$1532,$B57)</f>
        <v>97913.107999999993</v>
      </c>
      <c r="F57" s="31">
        <f>+SUMIFS('Compare-Monthly'!J$9:J$1532,'Compare-Monthly'!$B$9:$B$1532,$B57)</f>
        <v>129880.46800000001</v>
      </c>
      <c r="G57" s="32">
        <f t="shared" si="6"/>
        <v>15609.950666666666</v>
      </c>
      <c r="H57" s="32">
        <f t="shared" si="7"/>
        <v>8159.4256666666661</v>
      </c>
      <c r="I57" s="32">
        <f t="shared" si="8"/>
        <v>10823.372333333335</v>
      </c>
      <c r="J57" s="31">
        <f>+SUMIFS('Compare-Monthly'!K$9:K$1532,'Compare-Monthly'!$B$9:$B$1532,$B57)</f>
        <v>0</v>
      </c>
      <c r="K57" s="31">
        <f>+SUMIFS('Compare-Monthly'!L$9:L$1532,'Compare-Monthly'!$B$9:$B$1532,$B57)</f>
        <v>0</v>
      </c>
      <c r="L57" s="31">
        <f>+SUMIFS('Compare-Monthly'!M$9:M$1532,'Compare-Monthly'!$B$9:$B$1532,$B57)</f>
        <v>31967.359999999997</v>
      </c>
      <c r="M57" s="32">
        <f t="shared" si="9"/>
        <v>0</v>
      </c>
      <c r="N57" s="32">
        <f t="shared" si="10"/>
        <v>0</v>
      </c>
      <c r="O57" s="32">
        <f t="shared" si="11"/>
        <v>2663.9466666666663</v>
      </c>
      <c r="P57" s="33">
        <f>+SUMIFS('Compare-Monthly'!N$9:N$1532,'Compare-Monthly'!$B$9:$B$1532,$B57)</f>
        <v>9764.5673225279988</v>
      </c>
      <c r="Q57" s="33">
        <f>+SUMIFS('Compare-Monthly'!O$9:O$1532,'Compare-Monthly'!$B$9:$B$1532,$B57)</f>
        <v>5674.5750251679992</v>
      </c>
      <c r="R57" s="33">
        <f>+SUMIFS('Compare-Monthly'!P$9:P$1532,'Compare-Monthly'!$B$9:$B$1532,$B57)</f>
        <v>5915.4362818080008</v>
      </c>
      <c r="S57" s="33">
        <f>+SUMIFS('Compare-Monthly'!Q$9:Q$1532,'Compare-Monthly'!$B$9:$B$1532,$B57)</f>
        <v>11120.399362528</v>
      </c>
      <c r="T57" s="33">
        <f>+SUMIFS('Compare-Monthly'!R$9:R$1532,'Compare-Monthly'!$B$9:$B$1532,$B57)</f>
        <v>7030.4070651680004</v>
      </c>
      <c r="U57" s="33">
        <f>+SUMIFS('Compare-Monthly'!S$9:S$1532,'Compare-Monthly'!$B$9:$B$1532,$B57)</f>
        <v>7271.2683218080001</v>
      </c>
      <c r="V57" s="34">
        <f t="shared" si="12"/>
        <v>926.69994687733333</v>
      </c>
      <c r="W57" s="34">
        <f t="shared" si="13"/>
        <v>585.86725543066666</v>
      </c>
      <c r="X57" s="34">
        <f t="shared" si="14"/>
        <v>605.93902681733334</v>
      </c>
      <c r="Y57" s="34">
        <f t="shared" si="15"/>
        <v>20.07</v>
      </c>
      <c r="Z57" s="35" t="str">
        <f>+INDEX(Data!$K$9:$K$1532,MATCH($B57,Data!$B$9:$B$1532,0))</f>
        <v>Y</v>
      </c>
      <c r="AA57" s="35" t="str">
        <f>+IF(Inputs!$G$7="Include","Y",IF(Z57="Y","N","Y"))</f>
        <v>Y</v>
      </c>
      <c r="AB57" s="32" t="str">
        <f>+INDEX(Inputs!$C$40:$C$45,MATCH($H57,Inputs!$B$40:$B$45,1))</f>
        <v>6,000 ≤ 12,000 kWh</v>
      </c>
      <c r="AC57" s="46" t="str">
        <f>+INDEX(Inputs!$F$40:$F$46,MATCH($Y57,Inputs!$E$40:$E$46,-1))</f>
        <v>$5 to $25 Increase</v>
      </c>
    </row>
    <row r="58" spans="2:29" s="46" customFormat="1" x14ac:dyDescent="0.25">
      <c r="B58" s="48" t="s">
        <v>148</v>
      </c>
      <c r="C58" s="8">
        <v>2021</v>
      </c>
      <c r="D58" s="31">
        <f>+SUMIFS('Compare-Monthly'!H$9:H$1532,'Compare-Monthly'!$B$9:$B$1532,$B58)</f>
        <v>50477.512199999997</v>
      </c>
      <c r="E58" s="31">
        <f>+SUMIFS('Compare-Monthly'!I$9:I$1532,'Compare-Monthly'!$B$9:$B$1532,$B58)</f>
        <v>30362.197499999998</v>
      </c>
      <c r="F58" s="31">
        <f>+SUMIFS('Compare-Monthly'!J$9:J$1532,'Compare-Monthly'!$B$9:$B$1532,$B58)</f>
        <v>32118.210999999999</v>
      </c>
      <c r="G58" s="32">
        <f t="shared" si="6"/>
        <v>4206.4593500000001</v>
      </c>
      <c r="H58" s="32">
        <f t="shared" si="7"/>
        <v>2530.183125</v>
      </c>
      <c r="I58" s="32">
        <f t="shared" si="8"/>
        <v>2676.5175833333333</v>
      </c>
      <c r="J58" s="31">
        <f>+SUMIFS('Compare-Monthly'!K$9:K$1532,'Compare-Monthly'!$B$9:$B$1532,$B58)</f>
        <v>0</v>
      </c>
      <c r="K58" s="31">
        <f>+SUMIFS('Compare-Monthly'!L$9:L$1532,'Compare-Monthly'!$B$9:$B$1532,$B58)</f>
        <v>0</v>
      </c>
      <c r="L58" s="31">
        <f>+SUMIFS('Compare-Monthly'!M$9:M$1532,'Compare-Monthly'!$B$9:$B$1532,$B58)</f>
        <v>1756.0134999999989</v>
      </c>
      <c r="M58" s="32">
        <f t="shared" si="9"/>
        <v>0</v>
      </c>
      <c r="N58" s="32">
        <f t="shared" si="10"/>
        <v>0</v>
      </c>
      <c r="O58" s="32">
        <f t="shared" si="11"/>
        <v>146.33445833333323</v>
      </c>
      <c r="P58" s="33">
        <f>+SUMIFS('Compare-Monthly'!N$9:N$1532,'Compare-Monthly'!$B$9:$B$1532,$B58)</f>
        <v>3561.1564227712001</v>
      </c>
      <c r="Q58" s="33">
        <f>+SUMIFS('Compare-Monthly'!O$9:O$1532,'Compare-Monthly'!$B$9:$B$1532,$B58)</f>
        <v>2621.0319127634002</v>
      </c>
      <c r="R58" s="33">
        <f>+SUMIFS('Compare-Monthly'!P$9:P$1532,'Compare-Monthly'!$B$9:$B$1532,$B58)</f>
        <v>2650.5115018090005</v>
      </c>
      <c r="S58" s="33">
        <f>+SUMIFS('Compare-Monthly'!Q$9:Q$1532,'Compare-Monthly'!$B$9:$B$1532,$B58)</f>
        <v>3561.1564227712001</v>
      </c>
      <c r="T58" s="33">
        <f>+SUMIFS('Compare-Monthly'!R$9:R$1532,'Compare-Monthly'!$B$9:$B$1532,$B58)</f>
        <v>2621.0319127634002</v>
      </c>
      <c r="U58" s="33">
        <f>+SUMIFS('Compare-Monthly'!S$9:S$1532,'Compare-Monthly'!$B$9:$B$1532,$B58)</f>
        <v>2650.5115018090005</v>
      </c>
      <c r="V58" s="34">
        <f t="shared" si="12"/>
        <v>296.76303523093333</v>
      </c>
      <c r="W58" s="34">
        <f t="shared" si="13"/>
        <v>218.41932606361669</v>
      </c>
      <c r="X58" s="34">
        <f t="shared" si="14"/>
        <v>220.87595848408338</v>
      </c>
      <c r="Y58" s="34">
        <f t="shared" si="15"/>
        <v>2.46</v>
      </c>
      <c r="Z58" s="35" t="str">
        <f>+INDEX(Data!$K$9:$K$1532,MATCH($B58,Data!$B$9:$B$1532,0))</f>
        <v>Y</v>
      </c>
      <c r="AA58" s="35" t="str">
        <f>+IF(Inputs!$G$7="Include","Y",IF(Z58="Y","N","Y"))</f>
        <v>Y</v>
      </c>
      <c r="AB58" s="32" t="str">
        <f>+INDEX(Inputs!$C$40:$C$45,MATCH($H58,Inputs!$B$40:$B$45,1))</f>
        <v>2000 ≤ 6,000 kWh</v>
      </c>
      <c r="AC58" s="46" t="str">
        <f>+INDEX(Inputs!$F$40:$F$46,MATCH($Y58,Inputs!$E$40:$E$46,-1))</f>
        <v>$0 to $5 Increase</v>
      </c>
    </row>
    <row r="59" spans="2:29" s="46" customFormat="1" x14ac:dyDescent="0.25">
      <c r="B59" s="48" t="s">
        <v>149</v>
      </c>
      <c r="C59" s="8">
        <v>2021</v>
      </c>
      <c r="D59" s="31">
        <f>+SUMIFS('Compare-Monthly'!H$9:H$1532,'Compare-Monthly'!$B$9:$B$1532,$B59)</f>
        <v>34367.948400000001</v>
      </c>
      <c r="E59" s="31">
        <f>+SUMIFS('Compare-Monthly'!I$9:I$1532,'Compare-Monthly'!$B$9:$B$1532,$B59)</f>
        <v>31566.940999999999</v>
      </c>
      <c r="F59" s="31">
        <f>+SUMIFS('Compare-Monthly'!J$9:J$1532,'Compare-Monthly'!$B$9:$B$1532,$B59)</f>
        <v>31566.940999999999</v>
      </c>
      <c r="G59" s="32">
        <f t="shared" si="6"/>
        <v>2863.9956999999999</v>
      </c>
      <c r="H59" s="32">
        <f t="shared" si="7"/>
        <v>2630.5784166666667</v>
      </c>
      <c r="I59" s="32">
        <f t="shared" si="8"/>
        <v>2630.5784166666667</v>
      </c>
      <c r="J59" s="31">
        <f>+SUMIFS('Compare-Monthly'!K$9:K$1532,'Compare-Monthly'!$B$9:$B$1532,$B59)</f>
        <v>0</v>
      </c>
      <c r="K59" s="31">
        <f>+SUMIFS('Compare-Monthly'!L$9:L$1532,'Compare-Monthly'!$B$9:$B$1532,$B59)</f>
        <v>0</v>
      </c>
      <c r="L59" s="31">
        <f>+SUMIFS('Compare-Monthly'!M$9:M$1532,'Compare-Monthly'!$B$9:$B$1532,$B59)</f>
        <v>0</v>
      </c>
      <c r="M59" s="32">
        <f t="shared" si="9"/>
        <v>0</v>
      </c>
      <c r="N59" s="32">
        <f t="shared" si="10"/>
        <v>0</v>
      </c>
      <c r="O59" s="32">
        <f t="shared" si="11"/>
        <v>0</v>
      </c>
      <c r="P59" s="33">
        <f>+SUMIFS('Compare-Monthly'!N$9:N$1532,'Compare-Monthly'!$B$9:$B$1532,$B59)</f>
        <v>2816.0980527944002</v>
      </c>
      <c r="Q59" s="33">
        <f>+SUMIFS('Compare-Monthly'!O$9:O$1532,'Compare-Monthly'!$B$9:$B$1532,$B59)</f>
        <v>2687.8829407560002</v>
      </c>
      <c r="R59" s="33">
        <f>+SUMIFS('Compare-Monthly'!P$9:P$1532,'Compare-Monthly'!$B$9:$B$1532,$B59)</f>
        <v>2687.8829407560002</v>
      </c>
      <c r="S59" s="33">
        <f>+SUMIFS('Compare-Monthly'!Q$9:Q$1532,'Compare-Monthly'!$B$9:$B$1532,$B59)</f>
        <v>2816.0980527944002</v>
      </c>
      <c r="T59" s="33">
        <f>+SUMIFS('Compare-Monthly'!R$9:R$1532,'Compare-Monthly'!$B$9:$B$1532,$B59)</f>
        <v>2687.8829407560002</v>
      </c>
      <c r="U59" s="33">
        <f>+SUMIFS('Compare-Monthly'!S$9:S$1532,'Compare-Monthly'!$B$9:$B$1532,$B59)</f>
        <v>2687.8829407560002</v>
      </c>
      <c r="V59" s="34">
        <f t="shared" si="12"/>
        <v>234.67483773286668</v>
      </c>
      <c r="W59" s="34">
        <f t="shared" si="13"/>
        <v>223.990245063</v>
      </c>
      <c r="X59" s="34">
        <f t="shared" si="14"/>
        <v>223.990245063</v>
      </c>
      <c r="Y59" s="34">
        <f t="shared" si="15"/>
        <v>0</v>
      </c>
      <c r="Z59" s="35" t="str">
        <f>+INDEX(Data!$K$9:$K$1532,MATCH($B59,Data!$B$9:$B$1532,0))</f>
        <v>Y</v>
      </c>
      <c r="AA59" s="35" t="str">
        <f>+IF(Inputs!$G$7="Include","Y",IF(Z59="Y","N","Y"))</f>
        <v>Y</v>
      </c>
      <c r="AB59" s="32" t="str">
        <f>+INDEX(Inputs!$C$40:$C$45,MATCH($H59,Inputs!$B$40:$B$45,1))</f>
        <v>2000 ≤ 6,000 kWh</v>
      </c>
      <c r="AC59" s="46" t="str">
        <f>+INDEX(Inputs!$F$40:$F$46,MATCH($Y59,Inputs!$E$40:$E$46,-1))</f>
        <v>$0 Increase</v>
      </c>
    </row>
    <row r="60" spans="2:29" s="46" customFormat="1" x14ac:dyDescent="0.25">
      <c r="B60" s="48" t="s">
        <v>150</v>
      </c>
      <c r="C60" s="8">
        <v>2021</v>
      </c>
      <c r="D60" s="31">
        <f>+SUMIFS('Compare-Monthly'!H$9:H$1532,'Compare-Monthly'!$B$9:$B$1532,$B60)</f>
        <v>6053.6119999999992</v>
      </c>
      <c r="E60" s="31">
        <f>+SUMIFS('Compare-Monthly'!I$9:I$1532,'Compare-Monthly'!$B$9:$B$1532,$B60)</f>
        <v>0</v>
      </c>
      <c r="F60" s="31">
        <f>+SUMIFS('Compare-Monthly'!J$9:J$1532,'Compare-Monthly'!$B$9:$B$1532,$B60)</f>
        <v>3445.12</v>
      </c>
      <c r="G60" s="32">
        <f t="shared" si="6"/>
        <v>504.46766666666662</v>
      </c>
      <c r="H60" s="32">
        <f t="shared" si="7"/>
        <v>0</v>
      </c>
      <c r="I60" s="32">
        <f t="shared" si="8"/>
        <v>287.09333333333331</v>
      </c>
      <c r="J60" s="31">
        <f>+SUMIFS('Compare-Monthly'!K$9:K$1532,'Compare-Monthly'!$B$9:$B$1532,$B60)</f>
        <v>0</v>
      </c>
      <c r="K60" s="31">
        <f>+SUMIFS('Compare-Monthly'!L$9:L$1532,'Compare-Monthly'!$B$9:$B$1532,$B60)</f>
        <v>5560.3743999999997</v>
      </c>
      <c r="L60" s="31">
        <f>+SUMIFS('Compare-Monthly'!M$9:M$1532,'Compare-Monthly'!$B$9:$B$1532,$B60)</f>
        <v>8134.9114000000009</v>
      </c>
      <c r="M60" s="32">
        <f t="shared" si="9"/>
        <v>0</v>
      </c>
      <c r="N60" s="32">
        <f t="shared" si="10"/>
        <v>463.36453333333333</v>
      </c>
      <c r="O60" s="32">
        <f t="shared" si="11"/>
        <v>677.90928333333341</v>
      </c>
      <c r="P60" s="33">
        <f>+SUMIFS('Compare-Monthly'!N$9:N$1532,'Compare-Monthly'!$B$9:$B$1532,$B60)</f>
        <v>586.13153496799998</v>
      </c>
      <c r="Q60" s="33">
        <f>+SUMIFS('Compare-Monthly'!O$9:O$1532,'Compare-Monthly'!$B$9:$B$1532,$B60)</f>
        <v>0</v>
      </c>
      <c r="R60" s="33">
        <f>+SUMIFS('Compare-Monthly'!P$9:P$1532,'Compare-Monthly'!$B$9:$B$1532,$B60)</f>
        <v>23.935510189999988</v>
      </c>
      <c r="S60" s="33">
        <f>+SUMIFS('Compare-Monthly'!Q$9:Q$1532,'Compare-Monthly'!$B$9:$B$1532,$B60)</f>
        <v>761.32493496799998</v>
      </c>
      <c r="T60" s="33">
        <f>+SUMIFS('Compare-Monthly'!R$9:R$1532,'Compare-Monthly'!$B$9:$B$1532,$B60)</f>
        <v>175.1934</v>
      </c>
      <c r="U60" s="33">
        <f>+SUMIFS('Compare-Monthly'!S$9:S$1532,'Compare-Monthly'!$B$9:$B$1532,$B60)</f>
        <v>199.12891019</v>
      </c>
      <c r="V60" s="34">
        <f t="shared" si="12"/>
        <v>63.443744580666667</v>
      </c>
      <c r="W60" s="34">
        <f t="shared" si="13"/>
        <v>14.599449999999999</v>
      </c>
      <c r="X60" s="34">
        <f t="shared" si="14"/>
        <v>16.594075849166668</v>
      </c>
      <c r="Y60" s="34">
        <f t="shared" si="15"/>
        <v>1.99</v>
      </c>
      <c r="Z60" s="35" t="str">
        <f>+INDEX(Data!$K$9:$K$1532,MATCH($B60,Data!$B$9:$B$1532,0))</f>
        <v>Y</v>
      </c>
      <c r="AA60" s="35" t="str">
        <f>+IF(Inputs!$G$7="Include","Y",IF(Z60="Y","N","Y"))</f>
        <v>Y</v>
      </c>
      <c r="AB60" s="32" t="str">
        <f>+INDEX(Inputs!$C$40:$C$45,MATCH($H60,Inputs!$B$40:$B$45,1))</f>
        <v>0 kWh</v>
      </c>
      <c r="AC60" s="46" t="str">
        <f>+INDEX(Inputs!$F$40:$F$46,MATCH($Y60,Inputs!$E$40:$E$46,-1))</f>
        <v>$0 to $5 Increase</v>
      </c>
    </row>
    <row r="61" spans="2:29" s="46" customFormat="1" x14ac:dyDescent="0.25">
      <c r="B61" s="48" t="s">
        <v>151</v>
      </c>
      <c r="C61" s="8">
        <v>2021</v>
      </c>
      <c r="D61" s="31">
        <f>+SUMIFS('Compare-Monthly'!H$9:H$1532,'Compare-Monthly'!$B$9:$B$1532,$B61)</f>
        <v>504199.90399999992</v>
      </c>
      <c r="E61" s="31">
        <f>+SUMIFS('Compare-Monthly'!I$9:I$1532,'Compare-Monthly'!$B$9:$B$1532,$B61)</f>
        <v>485043.51449999993</v>
      </c>
      <c r="F61" s="31">
        <f>+SUMIFS('Compare-Monthly'!J$9:J$1532,'Compare-Monthly'!$B$9:$B$1532,$B61)</f>
        <v>485053.06939999998</v>
      </c>
      <c r="G61" s="32">
        <f t="shared" si="6"/>
        <v>42016.658666666663</v>
      </c>
      <c r="H61" s="32">
        <f t="shared" si="7"/>
        <v>40420.292874999992</v>
      </c>
      <c r="I61" s="32">
        <f t="shared" si="8"/>
        <v>40421.089116666662</v>
      </c>
      <c r="J61" s="31">
        <f>+SUMIFS('Compare-Monthly'!K$9:K$1532,'Compare-Monthly'!$B$9:$B$1532,$B61)</f>
        <v>0</v>
      </c>
      <c r="K61" s="31">
        <f>+SUMIFS('Compare-Monthly'!L$9:L$1532,'Compare-Monthly'!$B$9:$B$1532,$B61)</f>
        <v>0</v>
      </c>
      <c r="L61" s="31">
        <f>+SUMIFS('Compare-Monthly'!M$9:M$1532,'Compare-Monthly'!$B$9:$B$1532,$B61)</f>
        <v>9.5548999999999999</v>
      </c>
      <c r="M61" s="32">
        <f t="shared" si="9"/>
        <v>0</v>
      </c>
      <c r="N61" s="32">
        <f t="shared" si="10"/>
        <v>0</v>
      </c>
      <c r="O61" s="32">
        <f t="shared" si="11"/>
        <v>0.79624166666666663</v>
      </c>
      <c r="P61" s="33">
        <f>+SUMIFS('Compare-Monthly'!N$9:N$1532,'Compare-Monthly'!$B$9:$B$1532,$B61)</f>
        <v>24252.929229183999</v>
      </c>
      <c r="Q61" s="33">
        <f>+SUMIFS('Compare-Monthly'!O$9:O$1532,'Compare-Monthly'!$B$9:$B$1532,$B61)</f>
        <v>23381.441643545997</v>
      </c>
      <c r="R61" s="33">
        <f>+SUMIFS('Compare-Monthly'!P$9:P$1532,'Compare-Monthly'!$B$9:$B$1532,$B61)</f>
        <v>23381.534117173396</v>
      </c>
      <c r="S61" s="33">
        <f>+SUMIFS('Compare-Monthly'!Q$9:Q$1532,'Compare-Monthly'!$B$9:$B$1532,$B61)</f>
        <v>31262.391789183996</v>
      </c>
      <c r="T61" s="33">
        <f>+SUMIFS('Compare-Monthly'!R$9:R$1532,'Compare-Monthly'!$B$9:$B$1532,$B61)</f>
        <v>30390.904203546008</v>
      </c>
      <c r="U61" s="33">
        <f>+SUMIFS('Compare-Monthly'!S$9:S$1532,'Compare-Monthly'!$B$9:$B$1532,$B61)</f>
        <v>30390.996677173403</v>
      </c>
      <c r="V61" s="34">
        <f t="shared" si="12"/>
        <v>2605.1993157653328</v>
      </c>
      <c r="W61" s="34">
        <f t="shared" si="13"/>
        <v>2532.5753502955008</v>
      </c>
      <c r="X61" s="34">
        <f t="shared" si="14"/>
        <v>2532.5830564311168</v>
      </c>
      <c r="Y61" s="34">
        <f t="shared" si="15"/>
        <v>0.01</v>
      </c>
      <c r="Z61" s="35" t="str">
        <f>+INDEX(Data!$K$9:$K$1532,MATCH($B61,Data!$B$9:$B$1532,0))</f>
        <v>Y</v>
      </c>
      <c r="AA61" s="35" t="str">
        <f>+IF(Inputs!$G$7="Include","Y",IF(Z61="Y","N","Y"))</f>
        <v>Y</v>
      </c>
      <c r="AB61" s="32" t="str">
        <f>+INDEX(Inputs!$C$40:$C$45,MATCH($H61,Inputs!$B$40:$B$45,1))</f>
        <v>12,000 kWh+</v>
      </c>
      <c r="AC61" s="46" t="str">
        <f>+INDEX(Inputs!$F$40:$F$46,MATCH($Y61,Inputs!$E$40:$E$46,-1))</f>
        <v>$0 to $5 Increase</v>
      </c>
    </row>
    <row r="62" spans="2:29" s="46" customFormat="1" x14ac:dyDescent="0.25">
      <c r="B62" s="48" t="s">
        <v>152</v>
      </c>
      <c r="C62" s="8">
        <v>2021</v>
      </c>
      <c r="D62" s="31">
        <f>+SUMIFS('Compare-Monthly'!H$9:H$1532,'Compare-Monthly'!$B$9:$B$1532,$B62)</f>
        <v>43567.479400000004</v>
      </c>
      <c r="E62" s="31">
        <f>+SUMIFS('Compare-Monthly'!I$9:I$1532,'Compare-Monthly'!$B$9:$B$1532,$B62)</f>
        <v>10633.848200000002</v>
      </c>
      <c r="F62" s="31">
        <f>+SUMIFS('Compare-Monthly'!J$9:J$1532,'Compare-Monthly'!$B$9:$B$1532,$B62)</f>
        <v>28008.110700000001</v>
      </c>
      <c r="G62" s="32">
        <f t="shared" si="6"/>
        <v>3630.6232833333338</v>
      </c>
      <c r="H62" s="32">
        <f t="shared" si="7"/>
        <v>886.15401666666685</v>
      </c>
      <c r="I62" s="32">
        <f t="shared" si="8"/>
        <v>2334.0092250000002</v>
      </c>
      <c r="J62" s="31">
        <f>+SUMIFS('Compare-Monthly'!K$9:K$1532,'Compare-Monthly'!$B$9:$B$1532,$B62)</f>
        <v>0</v>
      </c>
      <c r="K62" s="31">
        <f>+SUMIFS('Compare-Monthly'!L$9:L$1532,'Compare-Monthly'!$B$9:$B$1532,$B62)</f>
        <v>2397.1710999999996</v>
      </c>
      <c r="L62" s="31">
        <f>+SUMIFS('Compare-Monthly'!M$9:M$1532,'Compare-Monthly'!$B$9:$B$1532,$B62)</f>
        <v>17374.262499999997</v>
      </c>
      <c r="M62" s="32">
        <f t="shared" si="9"/>
        <v>0</v>
      </c>
      <c r="N62" s="32">
        <f t="shared" si="10"/>
        <v>199.76425833333329</v>
      </c>
      <c r="O62" s="32">
        <f t="shared" si="11"/>
        <v>1447.8552083333332</v>
      </c>
      <c r="P62" s="33">
        <f>+SUMIFS('Compare-Monthly'!N$9:N$1532,'Compare-Monthly'!$B$9:$B$1532,$B62)</f>
        <v>3222.3298709543997</v>
      </c>
      <c r="Q62" s="33">
        <f>+SUMIFS('Compare-Monthly'!O$9:O$1532,'Compare-Monthly'!$B$9:$B$1532,$B62)</f>
        <v>853.24516597260003</v>
      </c>
      <c r="R62" s="33">
        <f>+SUMIFS('Compare-Monthly'!P$9:P$1532,'Compare-Monthly'!$B$9:$B$1532,$B62)</f>
        <v>1763.3923723772</v>
      </c>
      <c r="S62" s="33">
        <f>+SUMIFS('Compare-Monthly'!Q$9:Q$1532,'Compare-Monthly'!$B$9:$B$1532,$B62)</f>
        <v>3234.6898709544002</v>
      </c>
      <c r="T62" s="33">
        <f>+SUMIFS('Compare-Monthly'!R$9:R$1532,'Compare-Monthly'!$B$9:$B$1532,$B62)</f>
        <v>865.60516597259993</v>
      </c>
      <c r="U62" s="33">
        <f>+SUMIFS('Compare-Monthly'!S$9:S$1532,'Compare-Monthly'!$B$9:$B$1532,$B62)</f>
        <v>1775.7523723772001</v>
      </c>
      <c r="V62" s="34">
        <f t="shared" si="12"/>
        <v>269.55748924620002</v>
      </c>
      <c r="W62" s="34">
        <f t="shared" si="13"/>
        <v>72.13376383104999</v>
      </c>
      <c r="X62" s="34">
        <f t="shared" si="14"/>
        <v>147.97936436476667</v>
      </c>
      <c r="Y62" s="34">
        <f t="shared" si="15"/>
        <v>75.849999999999994</v>
      </c>
      <c r="Z62" s="35" t="str">
        <f>+INDEX(Data!$K$9:$K$1532,MATCH($B62,Data!$B$9:$B$1532,0))</f>
        <v>Y</v>
      </c>
      <c r="AA62" s="35" t="str">
        <f>+IF(Inputs!$G$7="Include","Y",IF(Z62="Y","N","Y"))</f>
        <v>Y</v>
      </c>
      <c r="AB62" s="32" t="str">
        <f>+INDEX(Inputs!$C$40:$C$45,MATCH($H62,Inputs!$B$40:$B$45,1))</f>
        <v>750 ≤ 2,000 kWh</v>
      </c>
      <c r="AC62" s="46" t="str">
        <f>+INDEX(Inputs!$F$40:$F$46,MATCH($Y62,Inputs!$E$40:$E$46,-1))</f>
        <v>$75 to $100 Increase</v>
      </c>
    </row>
    <row r="63" spans="2:29" s="46" customFormat="1" x14ac:dyDescent="0.25">
      <c r="B63" s="48" t="s">
        <v>153</v>
      </c>
      <c r="C63" s="8">
        <v>2021</v>
      </c>
      <c r="D63" s="31">
        <f>+SUMIFS('Compare-Monthly'!H$9:H$1532,'Compare-Monthly'!$B$9:$B$1532,$B63)</f>
        <v>12325.229900000002</v>
      </c>
      <c r="E63" s="31">
        <f>+SUMIFS('Compare-Monthly'!I$9:I$1532,'Compare-Monthly'!$B$9:$B$1532,$B63)</f>
        <v>2827.8279000000002</v>
      </c>
      <c r="F63" s="31">
        <f>+SUMIFS('Compare-Monthly'!J$9:J$1532,'Compare-Monthly'!$B$9:$B$1532,$B63)</f>
        <v>6541.7301999999991</v>
      </c>
      <c r="G63" s="32">
        <f t="shared" si="6"/>
        <v>1027.1024916666668</v>
      </c>
      <c r="H63" s="32">
        <f t="shared" si="7"/>
        <v>235.65232500000002</v>
      </c>
      <c r="I63" s="32">
        <f t="shared" si="8"/>
        <v>545.14418333333322</v>
      </c>
      <c r="J63" s="31">
        <f>+SUMIFS('Compare-Monthly'!K$9:K$1532,'Compare-Monthly'!$B$9:$B$1532,$B63)</f>
        <v>0</v>
      </c>
      <c r="K63" s="31">
        <f>+SUMIFS('Compare-Monthly'!L$9:L$1532,'Compare-Monthly'!$B$9:$B$1532,$B63)</f>
        <v>1020.1610999999998</v>
      </c>
      <c r="L63" s="31">
        <f>+SUMIFS('Compare-Monthly'!M$9:M$1532,'Compare-Monthly'!$B$9:$B$1532,$B63)</f>
        <v>3713.9022999999988</v>
      </c>
      <c r="M63" s="32">
        <f t="shared" si="9"/>
        <v>0</v>
      </c>
      <c r="N63" s="32">
        <f t="shared" si="10"/>
        <v>85.013424999999984</v>
      </c>
      <c r="O63" s="32">
        <f t="shared" si="11"/>
        <v>309.49185833333325</v>
      </c>
      <c r="P63" s="33">
        <f>+SUMIFS('Compare-Monthly'!N$9:N$1532,'Compare-Monthly'!$B$9:$B$1532,$B63)</f>
        <v>1210.6603509722001</v>
      </c>
      <c r="Q63" s="33">
        <f>+SUMIFS('Compare-Monthly'!O$9:O$1532,'Compare-Monthly'!$B$9:$B$1532,$B63)</f>
        <v>267.91407090180002</v>
      </c>
      <c r="R63" s="33">
        <f>+SUMIFS('Compare-Monthly'!P$9:P$1532,'Compare-Monthly'!$B$9:$B$1532,$B63)</f>
        <v>495.28542966939989</v>
      </c>
      <c r="S63" s="33">
        <f>+SUMIFS('Compare-Monthly'!Q$9:Q$1532,'Compare-Monthly'!$B$9:$B$1532,$B63)</f>
        <v>1210.6603509722001</v>
      </c>
      <c r="T63" s="33">
        <f>+SUMIFS('Compare-Monthly'!R$9:R$1532,'Compare-Monthly'!$B$9:$B$1532,$B63)</f>
        <v>267.91407090180002</v>
      </c>
      <c r="U63" s="33">
        <f>+SUMIFS('Compare-Monthly'!S$9:S$1532,'Compare-Monthly'!$B$9:$B$1532,$B63)</f>
        <v>495.28542966939989</v>
      </c>
      <c r="V63" s="34">
        <f t="shared" si="12"/>
        <v>100.88836258101668</v>
      </c>
      <c r="W63" s="34">
        <f t="shared" si="13"/>
        <v>22.32617257515</v>
      </c>
      <c r="X63" s="34">
        <f t="shared" si="14"/>
        <v>41.273785805783326</v>
      </c>
      <c r="Y63" s="34">
        <f t="shared" si="15"/>
        <v>18.95</v>
      </c>
      <c r="Z63" s="35" t="str">
        <f>+INDEX(Data!$K$9:$K$1532,MATCH($B63,Data!$B$9:$B$1532,0))</f>
        <v>Y</v>
      </c>
      <c r="AA63" s="35" t="str">
        <f>+IF(Inputs!$G$7="Include","Y",IF(Z63="Y","N","Y"))</f>
        <v>Y</v>
      </c>
      <c r="AB63" s="32" t="str">
        <f>+INDEX(Inputs!$C$40:$C$45,MATCH($H63,Inputs!$B$40:$B$45,1))</f>
        <v>1 ≤ 750 kWh</v>
      </c>
      <c r="AC63" s="46" t="str">
        <f>+INDEX(Inputs!$F$40:$F$46,MATCH($Y63,Inputs!$E$40:$E$46,-1))</f>
        <v>$5 to $25 Increase</v>
      </c>
    </row>
    <row r="64" spans="2:29" s="46" customFormat="1" x14ac:dyDescent="0.25">
      <c r="B64" s="48" t="s">
        <v>154</v>
      </c>
      <c r="C64" s="8">
        <v>2021</v>
      </c>
      <c r="D64" s="31">
        <f>+SUMIFS('Compare-Monthly'!H$9:H$1532,'Compare-Monthly'!$B$9:$B$1532,$B64)</f>
        <v>34517.152499999997</v>
      </c>
      <c r="E64" s="31">
        <f>+SUMIFS('Compare-Monthly'!I$9:I$1532,'Compare-Monthly'!$B$9:$B$1532,$B64)</f>
        <v>15087.556399999999</v>
      </c>
      <c r="F64" s="31">
        <f>+SUMIFS('Compare-Monthly'!J$9:J$1532,'Compare-Monthly'!$B$9:$B$1532,$B64)</f>
        <v>27773.453599999997</v>
      </c>
      <c r="G64" s="32">
        <f t="shared" si="6"/>
        <v>2876.4293749999997</v>
      </c>
      <c r="H64" s="32">
        <f t="shared" si="7"/>
        <v>1257.2963666666667</v>
      </c>
      <c r="I64" s="32">
        <f t="shared" si="8"/>
        <v>2314.4544666666666</v>
      </c>
      <c r="J64" s="31">
        <f>+SUMIFS('Compare-Monthly'!K$9:K$1532,'Compare-Monthly'!$B$9:$B$1532,$B64)</f>
        <v>0</v>
      </c>
      <c r="K64" s="31">
        <f>+SUMIFS('Compare-Monthly'!L$9:L$1532,'Compare-Monthly'!$B$9:$B$1532,$B64)</f>
        <v>5612.7924999999996</v>
      </c>
      <c r="L64" s="31">
        <f>+SUMIFS('Compare-Monthly'!M$9:M$1532,'Compare-Monthly'!$B$9:$B$1532,$B64)</f>
        <v>12685.897200000001</v>
      </c>
      <c r="M64" s="32">
        <f t="shared" si="9"/>
        <v>0</v>
      </c>
      <c r="N64" s="32">
        <f t="shared" si="10"/>
        <v>467.73270833333328</v>
      </c>
      <c r="O64" s="32">
        <f t="shared" si="11"/>
        <v>1057.1581000000001</v>
      </c>
      <c r="P64" s="33">
        <f>+SUMIFS('Compare-Monthly'!N$9:N$1532,'Compare-Monthly'!$B$9:$B$1532,$B64)</f>
        <v>2557.9599704300003</v>
      </c>
      <c r="Q64" s="33">
        <f>+SUMIFS('Compare-Monthly'!O$9:O$1532,'Compare-Monthly'!$B$9:$B$1532,$B64)</f>
        <v>1065.9981434884</v>
      </c>
      <c r="R64" s="33">
        <f>+SUMIFS('Compare-Monthly'!P$9:P$1532,'Compare-Monthly'!$B$9:$B$1532,$B64)</f>
        <v>1529.8537170491998</v>
      </c>
      <c r="S64" s="33">
        <f>+SUMIFS('Compare-Monthly'!Q$9:Q$1532,'Compare-Monthly'!$B$9:$B$1532,$B64)</f>
        <v>2732.3667504300001</v>
      </c>
      <c r="T64" s="33">
        <f>+SUMIFS('Compare-Monthly'!R$9:R$1532,'Compare-Monthly'!$B$9:$B$1532,$B64)</f>
        <v>1240.4049234883998</v>
      </c>
      <c r="U64" s="33">
        <f>+SUMIFS('Compare-Monthly'!S$9:S$1532,'Compare-Monthly'!$B$9:$B$1532,$B64)</f>
        <v>1704.2604970491998</v>
      </c>
      <c r="V64" s="34">
        <f t="shared" si="12"/>
        <v>227.69722920250001</v>
      </c>
      <c r="W64" s="34">
        <f t="shared" si="13"/>
        <v>103.36707695736665</v>
      </c>
      <c r="X64" s="34">
        <f t="shared" si="14"/>
        <v>142.02170808743332</v>
      </c>
      <c r="Y64" s="34">
        <f t="shared" si="15"/>
        <v>38.65</v>
      </c>
      <c r="Z64" s="35" t="str">
        <f>+INDEX(Data!$K$9:$K$1532,MATCH($B64,Data!$B$9:$B$1532,0))</f>
        <v>Y</v>
      </c>
      <c r="AA64" s="35" t="str">
        <f>+IF(Inputs!$G$7="Include","Y",IF(Z64="Y","N","Y"))</f>
        <v>Y</v>
      </c>
      <c r="AB64" s="32" t="str">
        <f>+INDEX(Inputs!$C$40:$C$45,MATCH($H64,Inputs!$B$40:$B$45,1))</f>
        <v>750 ≤ 2,000 kWh</v>
      </c>
      <c r="AC64" s="46" t="str">
        <f>+INDEX(Inputs!$F$40:$F$46,MATCH($Y64,Inputs!$E$40:$E$46,-1))</f>
        <v>$25 to $50 Increase</v>
      </c>
    </row>
    <row r="65" spans="2:29" s="46" customFormat="1" x14ac:dyDescent="0.25">
      <c r="B65" s="48" t="s">
        <v>155</v>
      </c>
      <c r="C65" s="8">
        <v>2021</v>
      </c>
      <c r="D65" s="31">
        <f>+SUMIFS('Compare-Monthly'!H$9:H$1532,'Compare-Monthly'!$B$9:$B$1532,$B65)</f>
        <v>17526.197899999999</v>
      </c>
      <c r="E65" s="31">
        <f>+SUMIFS('Compare-Monthly'!I$9:I$1532,'Compare-Monthly'!$B$9:$B$1532,$B65)</f>
        <v>14729.470100000002</v>
      </c>
      <c r="F65" s="31">
        <f>+SUMIFS('Compare-Monthly'!J$9:J$1532,'Compare-Monthly'!$B$9:$B$1532,$B65)</f>
        <v>15449.957999999999</v>
      </c>
      <c r="G65" s="32">
        <f t="shared" si="6"/>
        <v>1460.5164916666665</v>
      </c>
      <c r="H65" s="32">
        <f t="shared" si="7"/>
        <v>1227.4558416666669</v>
      </c>
      <c r="I65" s="32">
        <f t="shared" si="8"/>
        <v>1287.4965</v>
      </c>
      <c r="J65" s="31">
        <f>+SUMIFS('Compare-Monthly'!K$9:K$1532,'Compare-Monthly'!$B$9:$B$1532,$B65)</f>
        <v>0</v>
      </c>
      <c r="K65" s="31">
        <f>+SUMIFS('Compare-Monthly'!L$9:L$1532,'Compare-Monthly'!$B$9:$B$1532,$B65)</f>
        <v>0</v>
      </c>
      <c r="L65" s="31">
        <f>+SUMIFS('Compare-Monthly'!M$9:M$1532,'Compare-Monthly'!$B$9:$B$1532,$B65)</f>
        <v>720.48789999999997</v>
      </c>
      <c r="M65" s="32">
        <f t="shared" si="9"/>
        <v>0</v>
      </c>
      <c r="N65" s="32">
        <f t="shared" si="10"/>
        <v>0</v>
      </c>
      <c r="O65" s="32">
        <f t="shared" si="11"/>
        <v>60.040658333333333</v>
      </c>
      <c r="P65" s="33">
        <f>+SUMIFS('Compare-Monthly'!N$9:N$1532,'Compare-Monthly'!$B$9:$B$1532,$B65)</f>
        <v>1520.0921195683998</v>
      </c>
      <c r="Q65" s="33">
        <f>+SUMIFS('Compare-Monthly'!O$9:O$1532,'Compare-Monthly'!$B$9:$B$1532,$B65)</f>
        <v>1257.8856813022001</v>
      </c>
      <c r="R65" s="33">
        <f>+SUMIFS('Compare-Monthly'!P$9:P$1532,'Compare-Monthly'!$B$9:$B$1532,$B65)</f>
        <v>1302.9491719610003</v>
      </c>
      <c r="S65" s="33">
        <f>+SUMIFS('Compare-Monthly'!Q$9:Q$1532,'Compare-Monthly'!$B$9:$B$1532,$B65)</f>
        <v>1520.0921195683998</v>
      </c>
      <c r="T65" s="33">
        <f>+SUMIFS('Compare-Monthly'!R$9:R$1532,'Compare-Monthly'!$B$9:$B$1532,$B65)</f>
        <v>1257.8856813022001</v>
      </c>
      <c r="U65" s="33">
        <f>+SUMIFS('Compare-Monthly'!S$9:S$1532,'Compare-Monthly'!$B$9:$B$1532,$B65)</f>
        <v>1302.9491719610003</v>
      </c>
      <c r="V65" s="34">
        <f t="shared" si="12"/>
        <v>126.67434329736665</v>
      </c>
      <c r="W65" s="34">
        <f t="shared" si="13"/>
        <v>104.82380677518334</v>
      </c>
      <c r="X65" s="34">
        <f t="shared" si="14"/>
        <v>108.57909766341669</v>
      </c>
      <c r="Y65" s="34">
        <f t="shared" si="15"/>
        <v>3.76</v>
      </c>
      <c r="Z65" s="35" t="str">
        <f>+INDEX(Data!$K$9:$K$1532,MATCH($B65,Data!$B$9:$B$1532,0))</f>
        <v>Y</v>
      </c>
      <c r="AA65" s="35" t="str">
        <f>+IF(Inputs!$G$7="Include","Y",IF(Z65="Y","N","Y"))</f>
        <v>Y</v>
      </c>
      <c r="AB65" s="32" t="str">
        <f>+INDEX(Inputs!$C$40:$C$45,MATCH($H65,Inputs!$B$40:$B$45,1))</f>
        <v>750 ≤ 2,000 kWh</v>
      </c>
      <c r="AC65" s="46" t="str">
        <f>+INDEX(Inputs!$F$40:$F$46,MATCH($Y65,Inputs!$E$40:$E$46,-1))</f>
        <v>$0 to $5 Increase</v>
      </c>
    </row>
    <row r="66" spans="2:29" s="46" customFormat="1" x14ac:dyDescent="0.25">
      <c r="B66" s="48" t="s">
        <v>156</v>
      </c>
      <c r="C66" s="8">
        <v>2021</v>
      </c>
      <c r="D66" s="31">
        <f>+SUMIFS('Compare-Monthly'!H$9:H$1532,'Compare-Monthly'!$B$9:$B$1532,$B66)</f>
        <v>41303.123400000004</v>
      </c>
      <c r="E66" s="31">
        <f>+SUMIFS('Compare-Monthly'!I$9:I$1532,'Compare-Monthly'!$B$9:$B$1532,$B66)</f>
        <v>27419.443700000003</v>
      </c>
      <c r="F66" s="31">
        <f>+SUMIFS('Compare-Monthly'!J$9:J$1532,'Compare-Monthly'!$B$9:$B$1532,$B66)</f>
        <v>33377.137700000007</v>
      </c>
      <c r="G66" s="32">
        <f t="shared" si="6"/>
        <v>3441.9269500000005</v>
      </c>
      <c r="H66" s="32">
        <f t="shared" si="7"/>
        <v>2284.953641666667</v>
      </c>
      <c r="I66" s="32">
        <f t="shared" si="8"/>
        <v>2781.4281416666672</v>
      </c>
      <c r="J66" s="31">
        <f>+SUMIFS('Compare-Monthly'!K$9:K$1532,'Compare-Monthly'!$B$9:$B$1532,$B66)</f>
        <v>0</v>
      </c>
      <c r="K66" s="31">
        <f>+SUMIFS('Compare-Monthly'!L$9:L$1532,'Compare-Monthly'!$B$9:$B$1532,$B66)</f>
        <v>4401.2839999999997</v>
      </c>
      <c r="L66" s="31">
        <f>+SUMIFS('Compare-Monthly'!M$9:M$1532,'Compare-Monthly'!$B$9:$B$1532,$B66)</f>
        <v>5957.6940000000004</v>
      </c>
      <c r="M66" s="32">
        <f t="shared" si="9"/>
        <v>0</v>
      </c>
      <c r="N66" s="32">
        <f t="shared" si="10"/>
        <v>366.77366666666666</v>
      </c>
      <c r="O66" s="32">
        <f t="shared" si="11"/>
        <v>496.47450000000003</v>
      </c>
      <c r="P66" s="33">
        <f>+SUMIFS('Compare-Monthly'!N$9:N$1532,'Compare-Monthly'!$B$9:$B$1532,$B66)</f>
        <v>2750.1551045758001</v>
      </c>
      <c r="Q66" s="33">
        <f>+SUMIFS('Compare-Monthly'!O$9:O$1532,'Compare-Monthly'!$B$9:$B$1532,$B66)</f>
        <v>1800.5421801632001</v>
      </c>
      <c r="R66" s="33">
        <f>+SUMIFS('Compare-Monthly'!P$9:P$1532,'Compare-Monthly'!$B$9:$B$1532,$B66)</f>
        <v>2014.1672446371999</v>
      </c>
      <c r="S66" s="33">
        <f>+SUMIFS('Compare-Monthly'!Q$9:Q$1532,'Compare-Monthly'!$B$9:$B$1532,$B66)</f>
        <v>2752.2151045758001</v>
      </c>
      <c r="T66" s="33">
        <f>+SUMIFS('Compare-Monthly'!R$9:R$1532,'Compare-Monthly'!$B$9:$B$1532,$B66)</f>
        <v>1802.6021801632</v>
      </c>
      <c r="U66" s="33">
        <f>+SUMIFS('Compare-Monthly'!S$9:S$1532,'Compare-Monthly'!$B$9:$B$1532,$B66)</f>
        <v>2016.2272446371999</v>
      </c>
      <c r="V66" s="34">
        <f t="shared" si="12"/>
        <v>229.35125871465002</v>
      </c>
      <c r="W66" s="34">
        <f t="shared" si="13"/>
        <v>150.21684834693335</v>
      </c>
      <c r="X66" s="34">
        <f t="shared" si="14"/>
        <v>168.01893705309999</v>
      </c>
      <c r="Y66" s="34">
        <f t="shared" si="15"/>
        <v>17.8</v>
      </c>
      <c r="Z66" s="35" t="str">
        <f>+INDEX(Data!$K$9:$K$1532,MATCH($B66,Data!$B$9:$B$1532,0))</f>
        <v>Y</v>
      </c>
      <c r="AA66" s="35" t="str">
        <f>+IF(Inputs!$G$7="Include","Y",IF(Z66="Y","N","Y"))</f>
        <v>Y</v>
      </c>
      <c r="AB66" s="32" t="str">
        <f>+INDEX(Inputs!$C$40:$C$45,MATCH($H66,Inputs!$B$40:$B$45,1))</f>
        <v>2000 ≤ 6,000 kWh</v>
      </c>
      <c r="AC66" s="46" t="str">
        <f>+INDEX(Inputs!$F$40:$F$46,MATCH($Y66,Inputs!$E$40:$E$46,-1))</f>
        <v>$5 to $25 Increase</v>
      </c>
    </row>
    <row r="67" spans="2:29" s="46" customFormat="1" x14ac:dyDescent="0.25">
      <c r="B67" s="48" t="s">
        <v>157</v>
      </c>
      <c r="C67" s="8">
        <v>2021</v>
      </c>
      <c r="D67" s="31">
        <f>+SUMIFS('Compare-Monthly'!H$9:H$1532,'Compare-Monthly'!$B$9:$B$1532,$B67)</f>
        <v>160090.95199999999</v>
      </c>
      <c r="E67" s="31">
        <f>+SUMIFS('Compare-Monthly'!I$9:I$1532,'Compare-Monthly'!$B$9:$B$1532,$B67)</f>
        <v>17717.237300000015</v>
      </c>
      <c r="F67" s="31">
        <f>+SUMIFS('Compare-Monthly'!J$9:J$1532,'Compare-Monthly'!$B$9:$B$1532,$B67)</f>
        <v>125504.6341</v>
      </c>
      <c r="G67" s="32">
        <f t="shared" si="6"/>
        <v>13340.912666666665</v>
      </c>
      <c r="H67" s="32">
        <f t="shared" si="7"/>
        <v>1476.4364416666679</v>
      </c>
      <c r="I67" s="32">
        <f t="shared" si="8"/>
        <v>10458.719508333334</v>
      </c>
      <c r="J67" s="31">
        <f>+SUMIFS('Compare-Monthly'!K$9:K$1532,'Compare-Monthly'!$B$9:$B$1532,$B67)</f>
        <v>0</v>
      </c>
      <c r="K67" s="31">
        <f>+SUMIFS('Compare-Monthly'!L$9:L$1532,'Compare-Monthly'!$B$9:$B$1532,$B67)</f>
        <v>91403.226899999994</v>
      </c>
      <c r="L67" s="31">
        <f>+SUMIFS('Compare-Monthly'!M$9:M$1532,'Compare-Monthly'!$B$9:$B$1532,$B67)</f>
        <v>107787.3968</v>
      </c>
      <c r="M67" s="32">
        <f t="shared" si="9"/>
        <v>0</v>
      </c>
      <c r="N67" s="32">
        <f t="shared" si="10"/>
        <v>7616.9355749999995</v>
      </c>
      <c r="O67" s="32">
        <f t="shared" si="11"/>
        <v>8982.2830666666669</v>
      </c>
      <c r="P67" s="33">
        <f>+SUMIFS('Compare-Monthly'!N$9:N$1532,'Compare-Monthly'!$B$9:$B$1532,$B67)</f>
        <v>8121.0503031040007</v>
      </c>
      <c r="Q67" s="33">
        <f>+SUMIFS('Compare-Monthly'!O$9:O$1532,'Compare-Monthly'!$B$9:$B$1532,$B67)</f>
        <v>984.70010760880064</v>
      </c>
      <c r="R67" s="33">
        <f>+SUMIFS('Compare-Monthly'!P$9:P$1532,'Compare-Monthly'!$B$9:$B$1532,$B67)</f>
        <v>2245.4433618145995</v>
      </c>
      <c r="S67" s="33">
        <f>+SUMIFS('Compare-Monthly'!Q$9:Q$1532,'Compare-Monthly'!$B$9:$B$1532,$B67)</f>
        <v>11053.410703103998</v>
      </c>
      <c r="T67" s="33">
        <f>+SUMIFS('Compare-Monthly'!R$9:R$1532,'Compare-Monthly'!$B$9:$B$1532,$B67)</f>
        <v>3917.0605076088004</v>
      </c>
      <c r="U67" s="33">
        <f>+SUMIFS('Compare-Monthly'!S$9:S$1532,'Compare-Monthly'!$B$9:$B$1532,$B67)</f>
        <v>5177.8037618145991</v>
      </c>
      <c r="V67" s="34">
        <f t="shared" si="12"/>
        <v>921.11755859199991</v>
      </c>
      <c r="W67" s="34">
        <f t="shared" si="13"/>
        <v>326.42170896740004</v>
      </c>
      <c r="X67" s="34">
        <f t="shared" si="14"/>
        <v>431.48364681788325</v>
      </c>
      <c r="Y67" s="34">
        <f t="shared" si="15"/>
        <v>105.06</v>
      </c>
      <c r="Z67" s="35" t="str">
        <f>+INDEX(Data!$K$9:$K$1532,MATCH($B67,Data!$B$9:$B$1532,0))</f>
        <v>Y</v>
      </c>
      <c r="AA67" s="35" t="str">
        <f>+IF(Inputs!$G$7="Include","Y",IF(Z67="Y","N","Y"))</f>
        <v>Y</v>
      </c>
      <c r="AB67" s="32" t="str">
        <f>+INDEX(Inputs!$C$40:$C$45,MATCH($H67,Inputs!$B$40:$B$45,1))</f>
        <v>750 ≤ 2,000 kWh</v>
      </c>
      <c r="AC67" s="46" t="str">
        <f>+INDEX(Inputs!$F$40:$F$46,MATCH($Y67,Inputs!$E$40:$E$46,-1))</f>
        <v>$100+ Increase</v>
      </c>
    </row>
    <row r="68" spans="2:29" s="46" customFormat="1" x14ac:dyDescent="0.25">
      <c r="B68" s="48" t="s">
        <v>158</v>
      </c>
      <c r="C68" s="8">
        <v>2021</v>
      </c>
      <c r="D68" s="31">
        <f>+SUMIFS('Compare-Monthly'!H$9:H$1532,'Compare-Monthly'!$B$9:$B$1532,$B68)</f>
        <v>76840.313899999994</v>
      </c>
      <c r="E68" s="31">
        <f>+SUMIFS('Compare-Monthly'!I$9:I$1532,'Compare-Monthly'!$B$9:$B$1532,$B68)</f>
        <v>76262.94</v>
      </c>
      <c r="F68" s="31">
        <f>+SUMIFS('Compare-Monthly'!J$9:J$1532,'Compare-Monthly'!$B$9:$B$1532,$B68)</f>
        <v>76263.707999999999</v>
      </c>
      <c r="G68" s="32">
        <f t="shared" si="6"/>
        <v>6403.3594916666661</v>
      </c>
      <c r="H68" s="32">
        <f t="shared" si="7"/>
        <v>6355.2449999999999</v>
      </c>
      <c r="I68" s="32">
        <f t="shared" si="8"/>
        <v>6355.3090000000002</v>
      </c>
      <c r="J68" s="31">
        <f>+SUMIFS('Compare-Monthly'!K$9:K$1532,'Compare-Monthly'!$B$9:$B$1532,$B68)</f>
        <v>0</v>
      </c>
      <c r="K68" s="31">
        <f>+SUMIFS('Compare-Monthly'!L$9:L$1532,'Compare-Monthly'!$B$9:$B$1532,$B68)</f>
        <v>0</v>
      </c>
      <c r="L68" s="31">
        <f>+SUMIFS('Compare-Monthly'!M$9:M$1532,'Compare-Monthly'!$B$9:$B$1532,$B68)</f>
        <v>0.76800000000000002</v>
      </c>
      <c r="M68" s="32">
        <f t="shared" si="9"/>
        <v>0</v>
      </c>
      <c r="N68" s="32">
        <f t="shared" si="10"/>
        <v>0</v>
      </c>
      <c r="O68" s="32">
        <f t="shared" si="11"/>
        <v>6.4000000000000001E-2</v>
      </c>
      <c r="P68" s="33">
        <f>+SUMIFS('Compare-Monthly'!N$9:N$1532,'Compare-Monthly'!$B$9:$B$1532,$B68)</f>
        <v>4742.7731107524005</v>
      </c>
      <c r="Q68" s="33">
        <f>+SUMIFS('Compare-Monthly'!O$9:O$1532,'Compare-Monthly'!$B$9:$B$1532,$B68)</f>
        <v>4716.3438645600008</v>
      </c>
      <c r="R68" s="33">
        <f>+SUMIFS('Compare-Monthly'!P$9:P$1532,'Compare-Monthly'!$B$9:$B$1532,$B68)</f>
        <v>4716.3487690080001</v>
      </c>
      <c r="S68" s="33">
        <f>+SUMIFS('Compare-Monthly'!Q$9:Q$1532,'Compare-Monthly'!$B$9:$B$1532,$B68)</f>
        <v>5335.8582307524002</v>
      </c>
      <c r="T68" s="33">
        <f>+SUMIFS('Compare-Monthly'!R$9:R$1532,'Compare-Monthly'!$B$9:$B$1532,$B68)</f>
        <v>5309.4289845600006</v>
      </c>
      <c r="U68" s="33">
        <f>+SUMIFS('Compare-Monthly'!S$9:S$1532,'Compare-Monthly'!$B$9:$B$1532,$B68)</f>
        <v>5309.4338890080007</v>
      </c>
      <c r="V68" s="34">
        <f t="shared" si="12"/>
        <v>444.6548525627</v>
      </c>
      <c r="W68" s="34">
        <f t="shared" si="13"/>
        <v>442.45241538000005</v>
      </c>
      <c r="X68" s="34">
        <f t="shared" si="14"/>
        <v>442.45282408400004</v>
      </c>
      <c r="Y68" s="34">
        <f t="shared" si="15"/>
        <v>0</v>
      </c>
      <c r="Z68" s="35" t="str">
        <f>+INDEX(Data!$K$9:$K$1532,MATCH($B68,Data!$B$9:$B$1532,0))</f>
        <v>Y</v>
      </c>
      <c r="AA68" s="35" t="str">
        <f>+IF(Inputs!$G$7="Include","Y",IF(Z68="Y","N","Y"))</f>
        <v>Y</v>
      </c>
      <c r="AB68" s="32" t="str">
        <f>+INDEX(Inputs!$C$40:$C$45,MATCH($H68,Inputs!$B$40:$B$45,1))</f>
        <v>6,000 ≤ 12,000 kWh</v>
      </c>
      <c r="AC68" s="46" t="str">
        <f>+INDEX(Inputs!$F$40:$F$46,MATCH($Y68,Inputs!$E$40:$E$46,-1))</f>
        <v>$0 Increase</v>
      </c>
    </row>
    <row r="69" spans="2:29" s="46" customFormat="1" x14ac:dyDescent="0.25">
      <c r="B69" s="48" t="s">
        <v>159</v>
      </c>
      <c r="C69" s="8">
        <v>2021</v>
      </c>
      <c r="D69" s="31">
        <f>+SUMIFS('Compare-Monthly'!H$9:H$1532,'Compare-Monthly'!$B$9:$B$1532,$B69)</f>
        <v>14597.0447</v>
      </c>
      <c r="E69" s="31">
        <f>+SUMIFS('Compare-Monthly'!I$9:I$1532,'Compare-Monthly'!$B$9:$B$1532,$B69)</f>
        <v>7264.0993999999992</v>
      </c>
      <c r="F69" s="31">
        <f>+SUMIFS('Compare-Monthly'!J$9:J$1532,'Compare-Monthly'!$B$9:$B$1532,$B69)</f>
        <v>8831.7633999999998</v>
      </c>
      <c r="G69" s="32">
        <f t="shared" si="6"/>
        <v>1216.4203916666668</v>
      </c>
      <c r="H69" s="32">
        <f t="shared" si="7"/>
        <v>605.3416166666666</v>
      </c>
      <c r="I69" s="32">
        <f t="shared" si="8"/>
        <v>735.98028333333332</v>
      </c>
      <c r="J69" s="31">
        <f>+SUMIFS('Compare-Monthly'!K$9:K$1532,'Compare-Monthly'!$B$9:$B$1532,$B69)</f>
        <v>0</v>
      </c>
      <c r="K69" s="31">
        <f>+SUMIFS('Compare-Monthly'!L$9:L$1532,'Compare-Monthly'!$B$9:$B$1532,$B69)</f>
        <v>0</v>
      </c>
      <c r="L69" s="31">
        <f>+SUMIFS('Compare-Monthly'!M$9:M$1532,'Compare-Monthly'!$B$9:$B$1532,$B69)</f>
        <v>1567.6640000000002</v>
      </c>
      <c r="M69" s="32">
        <f t="shared" si="9"/>
        <v>0</v>
      </c>
      <c r="N69" s="32">
        <f t="shared" si="10"/>
        <v>0</v>
      </c>
      <c r="O69" s="32">
        <f t="shared" si="11"/>
        <v>130.63866666666669</v>
      </c>
      <c r="P69" s="33">
        <f>+SUMIFS('Compare-Monthly'!N$9:N$1532,'Compare-Monthly'!$B$9:$B$1532,$B69)</f>
        <v>1421.5199006926002</v>
      </c>
      <c r="Q69" s="33">
        <f>+SUMIFS('Compare-Monthly'!O$9:O$1532,'Compare-Monthly'!$B$9:$B$1532,$B69)</f>
        <v>701.83576444680011</v>
      </c>
      <c r="R69" s="33">
        <f>+SUMIFS('Compare-Monthly'!P$9:P$1532,'Compare-Monthly'!$B$9:$B$1532,$B69)</f>
        <v>796.45802874440005</v>
      </c>
      <c r="S69" s="33">
        <f>+SUMIFS('Compare-Monthly'!Q$9:Q$1532,'Compare-Monthly'!$B$9:$B$1532,$B69)</f>
        <v>1421.5199006926002</v>
      </c>
      <c r="T69" s="33">
        <f>+SUMIFS('Compare-Monthly'!R$9:R$1532,'Compare-Monthly'!$B$9:$B$1532,$B69)</f>
        <v>701.83576444680011</v>
      </c>
      <c r="U69" s="33">
        <f>+SUMIFS('Compare-Monthly'!S$9:S$1532,'Compare-Monthly'!$B$9:$B$1532,$B69)</f>
        <v>796.45802874440005</v>
      </c>
      <c r="V69" s="34">
        <f t="shared" si="12"/>
        <v>118.45999172438336</v>
      </c>
      <c r="W69" s="34">
        <f t="shared" si="13"/>
        <v>58.486313703900009</v>
      </c>
      <c r="X69" s="34">
        <f t="shared" si="14"/>
        <v>66.371502395366676</v>
      </c>
      <c r="Y69" s="34">
        <f t="shared" si="15"/>
        <v>7.89</v>
      </c>
      <c r="Z69" s="35" t="str">
        <f>+INDEX(Data!$K$9:$K$1532,MATCH($B69,Data!$B$9:$B$1532,0))</f>
        <v>Y</v>
      </c>
      <c r="AA69" s="35" t="str">
        <f>+IF(Inputs!$G$7="Include","Y",IF(Z69="Y","N","Y"))</f>
        <v>Y</v>
      </c>
      <c r="AB69" s="32" t="str">
        <f>+INDEX(Inputs!$C$40:$C$45,MATCH($H69,Inputs!$B$40:$B$45,1))</f>
        <v>1 ≤ 750 kWh</v>
      </c>
      <c r="AC69" s="46" t="str">
        <f>+INDEX(Inputs!$F$40:$F$46,MATCH($Y69,Inputs!$E$40:$E$46,-1))</f>
        <v>$5 to $25 Increase</v>
      </c>
    </row>
    <row r="70" spans="2:29" s="46" customFormat="1" x14ac:dyDescent="0.25">
      <c r="B70" s="48" t="s">
        <v>160</v>
      </c>
      <c r="C70" s="8">
        <v>2021</v>
      </c>
      <c r="D70" s="31">
        <f>+SUMIFS('Compare-Monthly'!H$9:H$1532,'Compare-Monthly'!$B$9:$B$1532,$B70)</f>
        <v>234960.63999999996</v>
      </c>
      <c r="E70" s="31">
        <f>+SUMIFS('Compare-Monthly'!I$9:I$1532,'Compare-Monthly'!$B$9:$B$1532,$B70)</f>
        <v>218075.02910000001</v>
      </c>
      <c r="F70" s="31">
        <f>+SUMIFS('Compare-Monthly'!J$9:J$1532,'Compare-Monthly'!$B$9:$B$1532,$B70)</f>
        <v>218089.90490000002</v>
      </c>
      <c r="G70" s="32">
        <f t="shared" si="6"/>
        <v>19580.05333333333</v>
      </c>
      <c r="H70" s="32">
        <f t="shared" si="7"/>
        <v>18172.919091666667</v>
      </c>
      <c r="I70" s="32">
        <f t="shared" si="8"/>
        <v>18174.15874166667</v>
      </c>
      <c r="J70" s="31">
        <f>+SUMIFS('Compare-Monthly'!K$9:K$1532,'Compare-Monthly'!$B$9:$B$1532,$B70)</f>
        <v>0</v>
      </c>
      <c r="K70" s="31">
        <f>+SUMIFS('Compare-Monthly'!L$9:L$1532,'Compare-Monthly'!$B$9:$B$1532,$B70)</f>
        <v>0</v>
      </c>
      <c r="L70" s="31">
        <f>+SUMIFS('Compare-Monthly'!M$9:M$1532,'Compare-Monthly'!$B$9:$B$1532,$B70)</f>
        <v>14.8758</v>
      </c>
      <c r="M70" s="32">
        <f t="shared" si="9"/>
        <v>0</v>
      </c>
      <c r="N70" s="32">
        <f t="shared" si="10"/>
        <v>0</v>
      </c>
      <c r="O70" s="32">
        <f t="shared" si="11"/>
        <v>1.2396499999999999</v>
      </c>
      <c r="P70" s="33">
        <f>+SUMIFS('Compare-Monthly'!N$9:N$1532,'Compare-Monthly'!$B$9:$B$1532,$B70)</f>
        <v>11832.54023936</v>
      </c>
      <c r="Q70" s="33">
        <f>+SUMIFS('Compare-Monthly'!O$9:O$1532,'Compare-Monthly'!$B$9:$B$1532,$B70)</f>
        <v>11064.059661059599</v>
      </c>
      <c r="R70" s="33">
        <f>+SUMIFS('Compare-Monthly'!P$9:P$1532,'Compare-Monthly'!$B$9:$B$1532,$B70)</f>
        <v>11064.216435470398</v>
      </c>
      <c r="S70" s="33">
        <f>+SUMIFS('Compare-Monthly'!Q$9:Q$1532,'Compare-Monthly'!$B$9:$B$1532,$B70)</f>
        <v>16607.193119359999</v>
      </c>
      <c r="T70" s="33">
        <f>+SUMIFS('Compare-Monthly'!R$9:R$1532,'Compare-Monthly'!$B$9:$B$1532,$B70)</f>
        <v>15838.712541059598</v>
      </c>
      <c r="U70" s="33">
        <f>+SUMIFS('Compare-Monthly'!S$9:S$1532,'Compare-Monthly'!$B$9:$B$1532,$B70)</f>
        <v>15838.869315470398</v>
      </c>
      <c r="V70" s="34">
        <f t="shared" si="12"/>
        <v>1383.9327599466667</v>
      </c>
      <c r="W70" s="34">
        <f t="shared" si="13"/>
        <v>1319.8927117549665</v>
      </c>
      <c r="X70" s="34">
        <f t="shared" si="14"/>
        <v>1319.9057762891998</v>
      </c>
      <c r="Y70" s="34">
        <f t="shared" si="15"/>
        <v>0.01</v>
      </c>
      <c r="Z70" s="35" t="str">
        <f>+INDEX(Data!$K$9:$K$1532,MATCH($B70,Data!$B$9:$B$1532,0))</f>
        <v>Y</v>
      </c>
      <c r="AA70" s="35" t="str">
        <f>+IF(Inputs!$G$7="Include","Y",IF(Z70="Y","N","Y"))</f>
        <v>Y</v>
      </c>
      <c r="AB70" s="32" t="str">
        <f>+INDEX(Inputs!$C$40:$C$45,MATCH($H70,Inputs!$B$40:$B$45,1))</f>
        <v>12,000 kWh+</v>
      </c>
      <c r="AC70" s="46" t="str">
        <f>+INDEX(Inputs!$F$40:$F$46,MATCH($Y70,Inputs!$E$40:$E$46,-1))</f>
        <v>$0 to $5 Increase</v>
      </c>
    </row>
    <row r="71" spans="2:29" s="46" customFormat="1" x14ac:dyDescent="0.25">
      <c r="B71" s="48" t="s">
        <v>161</v>
      </c>
      <c r="C71" s="8">
        <v>2021</v>
      </c>
      <c r="D71" s="31">
        <f>+SUMIFS('Compare-Monthly'!H$9:H$1532,'Compare-Monthly'!$B$9:$B$1532,$B71)</f>
        <v>12088.197800000004</v>
      </c>
      <c r="E71" s="31">
        <f>+SUMIFS('Compare-Monthly'!I$9:I$1532,'Compare-Monthly'!$B$9:$B$1532,$B71)</f>
        <v>770.84260000000017</v>
      </c>
      <c r="F71" s="31">
        <f>+SUMIFS('Compare-Monthly'!J$9:J$1532,'Compare-Monthly'!$B$9:$B$1532,$B71)</f>
        <v>9020.7795999999908</v>
      </c>
      <c r="G71" s="32">
        <f t="shared" si="6"/>
        <v>1007.3498166666669</v>
      </c>
      <c r="H71" s="32">
        <f t="shared" si="7"/>
        <v>64.236883333333353</v>
      </c>
      <c r="I71" s="32">
        <f t="shared" si="8"/>
        <v>751.73163333333252</v>
      </c>
      <c r="J71" s="31">
        <f>+SUMIFS('Compare-Monthly'!K$9:K$1532,'Compare-Monthly'!$B$9:$B$1532,$B71)</f>
        <v>0</v>
      </c>
      <c r="K71" s="31">
        <f>+SUMIFS('Compare-Monthly'!L$9:L$1532,'Compare-Monthly'!$B$9:$B$1532,$B71)</f>
        <v>5301.8881000000001</v>
      </c>
      <c r="L71" s="31">
        <f>+SUMIFS('Compare-Monthly'!M$9:M$1532,'Compare-Monthly'!$B$9:$B$1532,$B71)</f>
        <v>8249.9369999999908</v>
      </c>
      <c r="M71" s="32">
        <f t="shared" si="9"/>
        <v>0</v>
      </c>
      <c r="N71" s="32">
        <f t="shared" si="10"/>
        <v>441.82400833333332</v>
      </c>
      <c r="O71" s="32">
        <f t="shared" si="11"/>
        <v>687.49474999999927</v>
      </c>
      <c r="P71" s="33">
        <f>+SUMIFS('Compare-Monthly'!N$9:N$1532,'Compare-Monthly'!$B$9:$B$1532,$B71)</f>
        <v>1128.2032487981999</v>
      </c>
      <c r="Q71" s="33">
        <f>+SUMIFS('Compare-Monthly'!O$9:O$1532,'Compare-Monthly'!$B$9:$B$1532,$B71)</f>
        <v>73.03116960920002</v>
      </c>
      <c r="R71" s="33">
        <f>+SUMIFS('Compare-Monthly'!P$9:P$1532,'Compare-Monthly'!$B$9:$B$1532,$B71)</f>
        <v>543.53906506919941</v>
      </c>
      <c r="S71" s="33">
        <f>+SUMIFS('Compare-Monthly'!Q$9:Q$1532,'Compare-Monthly'!$B$9:$B$1532,$B71)</f>
        <v>1128.2032487981999</v>
      </c>
      <c r="T71" s="33">
        <f>+SUMIFS('Compare-Monthly'!R$9:R$1532,'Compare-Monthly'!$B$9:$B$1532,$B71)</f>
        <v>73.03116960920002</v>
      </c>
      <c r="U71" s="33">
        <f>+SUMIFS('Compare-Monthly'!S$9:S$1532,'Compare-Monthly'!$B$9:$B$1532,$B71)</f>
        <v>543.53906506919941</v>
      </c>
      <c r="V71" s="34">
        <f t="shared" si="12"/>
        <v>94.016937399849994</v>
      </c>
      <c r="W71" s="34">
        <f t="shared" si="13"/>
        <v>6.0859308007666684</v>
      </c>
      <c r="X71" s="34">
        <f t="shared" si="14"/>
        <v>45.294922089099948</v>
      </c>
      <c r="Y71" s="34">
        <f t="shared" si="15"/>
        <v>39.21</v>
      </c>
      <c r="Z71" s="35" t="str">
        <f>+INDEX(Data!$K$9:$K$1532,MATCH($B71,Data!$B$9:$B$1532,0))</f>
        <v>Y</v>
      </c>
      <c r="AA71" s="35" t="str">
        <f>+IF(Inputs!$G$7="Include","Y",IF(Z71="Y","N","Y"))</f>
        <v>Y</v>
      </c>
      <c r="AB71" s="32" t="str">
        <f>+INDEX(Inputs!$C$40:$C$45,MATCH($H71,Inputs!$B$40:$B$45,1))</f>
        <v>1 ≤ 750 kWh</v>
      </c>
      <c r="AC71" s="46" t="str">
        <f>+INDEX(Inputs!$F$40:$F$46,MATCH($Y71,Inputs!$E$40:$E$46,-1))</f>
        <v>$25 to $50 Increase</v>
      </c>
    </row>
    <row r="72" spans="2:29" s="46" customFormat="1" x14ac:dyDescent="0.25">
      <c r="B72" s="48" t="s">
        <v>162</v>
      </c>
      <c r="C72" s="8">
        <v>2021</v>
      </c>
      <c r="D72" s="31">
        <f>+SUMIFS('Compare-Monthly'!H$9:H$1532,'Compare-Monthly'!$B$9:$B$1532,$B72)</f>
        <v>141437.18549999999</v>
      </c>
      <c r="E72" s="31">
        <f>+SUMIFS('Compare-Monthly'!I$9:I$1532,'Compare-Monthly'!$B$9:$B$1532,$B72)</f>
        <v>31.158500000001368</v>
      </c>
      <c r="F72" s="31">
        <f>+SUMIFS('Compare-Monthly'!J$9:J$1532,'Compare-Monthly'!$B$9:$B$1532,$B72)</f>
        <v>79077.863499999992</v>
      </c>
      <c r="G72" s="32">
        <f t="shared" si="6"/>
        <v>11786.432124999999</v>
      </c>
      <c r="H72" s="32">
        <f t="shared" si="7"/>
        <v>2.5965416666667807</v>
      </c>
      <c r="I72" s="32">
        <f t="shared" si="8"/>
        <v>6589.821958333333</v>
      </c>
      <c r="J72" s="31">
        <f>+SUMIFS('Compare-Monthly'!K$9:K$1532,'Compare-Monthly'!$B$9:$B$1532,$B72)</f>
        <v>0</v>
      </c>
      <c r="K72" s="31">
        <f>+SUMIFS('Compare-Monthly'!L$9:L$1532,'Compare-Monthly'!$B$9:$B$1532,$B72)</f>
        <v>21145.113599999997</v>
      </c>
      <c r="L72" s="31">
        <f>+SUMIFS('Compare-Monthly'!M$9:M$1532,'Compare-Monthly'!$B$9:$B$1532,$B72)</f>
        <v>79046.705000000002</v>
      </c>
      <c r="M72" s="32">
        <f t="shared" si="9"/>
        <v>0</v>
      </c>
      <c r="N72" s="32">
        <f t="shared" si="10"/>
        <v>1762.0927999999997</v>
      </c>
      <c r="O72" s="32">
        <f t="shared" si="11"/>
        <v>6587.2254166666671</v>
      </c>
      <c r="P72" s="33">
        <f>+SUMIFS('Compare-Monthly'!N$9:N$1532,'Compare-Monthly'!$B$9:$B$1532,$B72)</f>
        <v>7691.8404308819991</v>
      </c>
      <c r="Q72" s="33">
        <f>+SUMIFS('Compare-Monthly'!O$9:O$1532,'Compare-Monthly'!$B$9:$B$1532,$B72)</f>
        <v>2.95201860700013</v>
      </c>
      <c r="R72" s="33">
        <f>+SUMIFS('Compare-Monthly'!P$9:P$1532,'Compare-Monthly'!$B$9:$B$1532,$B72)</f>
        <v>1843.0829163319995</v>
      </c>
      <c r="S72" s="33">
        <f>+SUMIFS('Compare-Monthly'!Q$9:Q$1532,'Compare-Monthly'!$B$9:$B$1532,$B72)</f>
        <v>9042.5494348819993</v>
      </c>
      <c r="T72" s="33">
        <f>+SUMIFS('Compare-Monthly'!R$9:R$1532,'Compare-Monthly'!$B$9:$B$1532,$B72)</f>
        <v>1353.6610226070002</v>
      </c>
      <c r="U72" s="33">
        <f>+SUMIFS('Compare-Monthly'!S$9:S$1532,'Compare-Monthly'!$B$9:$B$1532,$B72)</f>
        <v>3193.7919203319998</v>
      </c>
      <c r="V72" s="34">
        <f t="shared" si="12"/>
        <v>753.54578624016665</v>
      </c>
      <c r="W72" s="34">
        <f t="shared" si="13"/>
        <v>112.80508521725001</v>
      </c>
      <c r="X72" s="34">
        <f t="shared" si="14"/>
        <v>266.1493266943333</v>
      </c>
      <c r="Y72" s="34">
        <f t="shared" si="15"/>
        <v>153.34</v>
      </c>
      <c r="Z72" s="35" t="str">
        <f>+INDEX(Data!$K$9:$K$1532,MATCH($B72,Data!$B$9:$B$1532,0))</f>
        <v>Y</v>
      </c>
      <c r="AA72" s="35" t="str">
        <f>+IF(Inputs!$G$7="Include","Y",IF(Z72="Y","N","Y"))</f>
        <v>Y</v>
      </c>
      <c r="AB72" s="32" t="str">
        <f>+INDEX(Inputs!$C$40:$C$45,MATCH($H72,Inputs!$B$40:$B$45,1))</f>
        <v>1 ≤ 750 kWh</v>
      </c>
      <c r="AC72" s="46" t="str">
        <f>+INDEX(Inputs!$F$40:$F$46,MATCH($Y72,Inputs!$E$40:$E$46,-1))</f>
        <v>$100+ Increase</v>
      </c>
    </row>
    <row r="73" spans="2:29" s="46" customFormat="1" x14ac:dyDescent="0.25">
      <c r="B73" s="48" t="s">
        <v>163</v>
      </c>
      <c r="C73" s="8">
        <v>2021</v>
      </c>
      <c r="D73" s="31">
        <f>+SUMIFS('Compare-Monthly'!H$9:H$1532,'Compare-Monthly'!$B$9:$B$1532,$B73)</f>
        <v>42481.557000000001</v>
      </c>
      <c r="E73" s="31">
        <f>+SUMIFS('Compare-Monthly'!I$9:I$1532,'Compare-Monthly'!$B$9:$B$1532,$B73)</f>
        <v>10769.187099999999</v>
      </c>
      <c r="F73" s="31">
        <f>+SUMIFS('Compare-Monthly'!J$9:J$1532,'Compare-Monthly'!$B$9:$B$1532,$B73)</f>
        <v>25285.097499999996</v>
      </c>
      <c r="G73" s="32">
        <f t="shared" si="6"/>
        <v>3540.1297500000001</v>
      </c>
      <c r="H73" s="32">
        <f t="shared" si="7"/>
        <v>897.43225833333327</v>
      </c>
      <c r="I73" s="32">
        <f t="shared" si="8"/>
        <v>2107.0914583333329</v>
      </c>
      <c r="J73" s="31">
        <f>+SUMIFS('Compare-Monthly'!K$9:K$1532,'Compare-Monthly'!$B$9:$B$1532,$B73)</f>
        <v>0</v>
      </c>
      <c r="K73" s="31">
        <f>+SUMIFS('Compare-Monthly'!L$9:L$1532,'Compare-Monthly'!$B$9:$B$1532,$B73)</f>
        <v>1467.7990999999997</v>
      </c>
      <c r="L73" s="31">
        <f>+SUMIFS('Compare-Monthly'!M$9:M$1532,'Compare-Monthly'!$B$9:$B$1532,$B73)</f>
        <v>14515.910399999999</v>
      </c>
      <c r="M73" s="32">
        <f t="shared" si="9"/>
        <v>0</v>
      </c>
      <c r="N73" s="32">
        <f t="shared" si="10"/>
        <v>122.31659166666664</v>
      </c>
      <c r="O73" s="32">
        <f t="shared" si="11"/>
        <v>1209.6591999999998</v>
      </c>
      <c r="P73" s="33">
        <f>+SUMIFS('Compare-Monthly'!N$9:N$1532,'Compare-Monthly'!$B$9:$B$1532,$B73)</f>
        <v>3177.0424442640001</v>
      </c>
      <c r="Q73" s="33">
        <f>+SUMIFS('Compare-Monthly'!O$9:O$1532,'Compare-Monthly'!$B$9:$B$1532,$B73)</f>
        <v>887.86301571060005</v>
      </c>
      <c r="R73" s="33">
        <f>+SUMIFS('Compare-Monthly'!P$9:P$1532,'Compare-Monthly'!$B$9:$B$1532,$B73)</f>
        <v>1716.7257492680003</v>
      </c>
      <c r="S73" s="33">
        <f>+SUMIFS('Compare-Monthly'!Q$9:Q$1532,'Compare-Monthly'!$B$9:$B$1532,$B73)</f>
        <v>3177.0424442640001</v>
      </c>
      <c r="T73" s="33">
        <f>+SUMIFS('Compare-Monthly'!R$9:R$1532,'Compare-Monthly'!$B$9:$B$1532,$B73)</f>
        <v>887.86301571060005</v>
      </c>
      <c r="U73" s="33">
        <f>+SUMIFS('Compare-Monthly'!S$9:S$1532,'Compare-Monthly'!$B$9:$B$1532,$B73)</f>
        <v>1716.7257492680003</v>
      </c>
      <c r="V73" s="34">
        <f t="shared" si="12"/>
        <v>264.75353702199999</v>
      </c>
      <c r="W73" s="34">
        <f t="shared" si="13"/>
        <v>73.988584642550009</v>
      </c>
      <c r="X73" s="34">
        <f t="shared" si="14"/>
        <v>143.0604791056667</v>
      </c>
      <c r="Y73" s="34">
        <f t="shared" si="15"/>
        <v>69.069999999999993</v>
      </c>
      <c r="Z73" s="35" t="str">
        <f>+INDEX(Data!$K$9:$K$1532,MATCH($B73,Data!$B$9:$B$1532,0))</f>
        <v>Y</v>
      </c>
      <c r="AA73" s="35" t="str">
        <f>+IF(Inputs!$G$7="Include","Y",IF(Z73="Y","N","Y"))</f>
        <v>Y</v>
      </c>
      <c r="AB73" s="32" t="str">
        <f>+INDEX(Inputs!$C$40:$C$45,MATCH($H73,Inputs!$B$40:$B$45,1))</f>
        <v>750 ≤ 2,000 kWh</v>
      </c>
      <c r="AC73" s="46" t="str">
        <f>+INDEX(Inputs!$F$40:$F$46,MATCH($Y73,Inputs!$E$40:$E$46,-1))</f>
        <v>$50 to $75 Increase</v>
      </c>
    </row>
    <row r="74" spans="2:29" s="46" customFormat="1" x14ac:dyDescent="0.25">
      <c r="B74" s="48" t="s">
        <v>164</v>
      </c>
      <c r="C74" s="8">
        <v>2021</v>
      </c>
      <c r="D74" s="31">
        <f>+SUMIFS('Compare-Monthly'!H$9:H$1532,'Compare-Monthly'!$B$9:$B$1532,$B74)</f>
        <v>346522.49599999998</v>
      </c>
      <c r="E74" s="31">
        <f>+SUMIFS('Compare-Monthly'!I$9:I$1532,'Compare-Monthly'!$B$9:$B$1532,$B74)</f>
        <v>276529.03150000004</v>
      </c>
      <c r="F74" s="31">
        <f>+SUMIFS('Compare-Monthly'!J$9:J$1532,'Compare-Monthly'!$B$9:$B$1532,$B74)</f>
        <v>279554.23580000002</v>
      </c>
      <c r="G74" s="32">
        <f t="shared" ref="G74:G135" si="16">+D74/12</f>
        <v>28876.874666666667</v>
      </c>
      <c r="H74" s="32">
        <f t="shared" ref="H74:H135" si="17">+E74/12</f>
        <v>23044.085958333337</v>
      </c>
      <c r="I74" s="32">
        <f t="shared" ref="I74:I135" si="18">+F74/12</f>
        <v>23296.18631666667</v>
      </c>
      <c r="J74" s="31">
        <f>+SUMIFS('Compare-Monthly'!K$9:K$1532,'Compare-Monthly'!$B$9:$B$1532,$B74)</f>
        <v>0</v>
      </c>
      <c r="K74" s="31">
        <f>+SUMIFS('Compare-Monthly'!L$9:L$1532,'Compare-Monthly'!$B$9:$B$1532,$B74)</f>
        <v>0</v>
      </c>
      <c r="L74" s="31">
        <f>+SUMIFS('Compare-Monthly'!M$9:M$1532,'Compare-Monthly'!$B$9:$B$1532,$B74)</f>
        <v>3025.2042999999999</v>
      </c>
      <c r="M74" s="32">
        <f t="shared" ref="M74:M135" si="19">+J74/12</f>
        <v>0</v>
      </c>
      <c r="N74" s="32">
        <f t="shared" ref="N74:N135" si="20">+K74/12</f>
        <v>0</v>
      </c>
      <c r="O74" s="32">
        <f t="shared" ref="O74:O135" si="21">+L74/12</f>
        <v>252.10035833333333</v>
      </c>
      <c r="P74" s="33">
        <f>+SUMIFS('Compare-Monthly'!N$9:N$1532,'Compare-Monthly'!$B$9:$B$1532,$B74)</f>
        <v>16948.655404736</v>
      </c>
      <c r="Q74" s="33">
        <f>+SUMIFS('Compare-Monthly'!O$9:O$1532,'Compare-Monthly'!$B$9:$B$1532,$B74)</f>
        <v>13725.663770446001</v>
      </c>
      <c r="R74" s="33">
        <f>+SUMIFS('Compare-Monthly'!P$9:P$1532,'Compare-Monthly'!$B$9:$B$1532,$B74)</f>
        <v>13747.757391289801</v>
      </c>
      <c r="S74" s="33">
        <f>+SUMIFS('Compare-Monthly'!Q$9:Q$1532,'Compare-Monthly'!$B$9:$B$1532,$B74)</f>
        <v>21095.758204736001</v>
      </c>
      <c r="T74" s="33">
        <f>+SUMIFS('Compare-Monthly'!R$9:R$1532,'Compare-Monthly'!$B$9:$B$1532,$B74)</f>
        <v>17872.766570446001</v>
      </c>
      <c r="U74" s="33">
        <f>+SUMIFS('Compare-Monthly'!S$9:S$1532,'Compare-Monthly'!$B$9:$B$1532,$B74)</f>
        <v>17894.860191289801</v>
      </c>
      <c r="V74" s="34">
        <f t="shared" ref="V74:V135" si="22">+S74/12</f>
        <v>1757.9798503946668</v>
      </c>
      <c r="W74" s="34">
        <f t="shared" ref="W74:W135" si="23">+T74/12</f>
        <v>1489.3972142038335</v>
      </c>
      <c r="X74" s="34">
        <f t="shared" ref="X74:X135" si="24">+U74/12</f>
        <v>1491.2383492741501</v>
      </c>
      <c r="Y74" s="34">
        <f t="shared" ref="Y74:Y135" si="25">+ROUND(X74-W74,2)</f>
        <v>1.84</v>
      </c>
      <c r="Z74" s="35" t="str">
        <f>+INDEX(Data!$K$9:$K$1532,MATCH($B74,Data!$B$9:$B$1532,0))</f>
        <v>Y</v>
      </c>
      <c r="AA74" s="35" t="str">
        <f>+IF(Inputs!$G$7="Include","Y",IF(Z74="Y","N","Y"))</f>
        <v>Y</v>
      </c>
      <c r="AB74" s="32" t="str">
        <f>+INDEX(Inputs!$C$40:$C$45,MATCH($H74,Inputs!$B$40:$B$45,1))</f>
        <v>12,000 kWh+</v>
      </c>
      <c r="AC74" s="46" t="str">
        <f>+INDEX(Inputs!$F$40:$F$46,MATCH($Y74,Inputs!$E$40:$E$46,-1))</f>
        <v>$0 to $5 Increase</v>
      </c>
    </row>
    <row r="75" spans="2:29" s="46" customFormat="1" x14ac:dyDescent="0.25">
      <c r="B75" s="48" t="s">
        <v>165</v>
      </c>
      <c r="C75" s="8">
        <v>2021</v>
      </c>
      <c r="D75" s="31">
        <f>+SUMIFS('Compare-Monthly'!H$9:H$1532,'Compare-Monthly'!$B$9:$B$1532,$B75)</f>
        <v>19166.078400000002</v>
      </c>
      <c r="E75" s="31">
        <f>+SUMIFS('Compare-Monthly'!I$9:I$1532,'Compare-Monthly'!$B$9:$B$1532,$B75)</f>
        <v>13969.022700000001</v>
      </c>
      <c r="F75" s="31">
        <f>+SUMIFS('Compare-Monthly'!J$9:J$1532,'Compare-Monthly'!$B$9:$B$1532,$B75)</f>
        <v>14509.459199999998</v>
      </c>
      <c r="G75" s="32">
        <f t="shared" si="16"/>
        <v>1597.1732000000002</v>
      </c>
      <c r="H75" s="32">
        <f t="shared" si="17"/>
        <v>1164.085225</v>
      </c>
      <c r="I75" s="32">
        <f t="shared" si="18"/>
        <v>1209.1215999999997</v>
      </c>
      <c r="J75" s="31">
        <f>+SUMIFS('Compare-Monthly'!K$9:K$1532,'Compare-Monthly'!$B$9:$B$1532,$B75)</f>
        <v>0</v>
      </c>
      <c r="K75" s="31">
        <f>+SUMIFS('Compare-Monthly'!L$9:L$1532,'Compare-Monthly'!$B$9:$B$1532,$B75)</f>
        <v>0</v>
      </c>
      <c r="L75" s="31">
        <f>+SUMIFS('Compare-Monthly'!M$9:M$1532,'Compare-Monthly'!$B$9:$B$1532,$B75)</f>
        <v>540.43650000000002</v>
      </c>
      <c r="M75" s="32">
        <f t="shared" si="19"/>
        <v>0</v>
      </c>
      <c r="N75" s="32">
        <f t="shared" si="20"/>
        <v>0</v>
      </c>
      <c r="O75" s="32">
        <f t="shared" si="21"/>
        <v>45.036375</v>
      </c>
      <c r="P75" s="33">
        <f>+SUMIFS('Compare-Monthly'!N$9:N$1532,'Compare-Monthly'!$B$9:$B$1532,$B75)</f>
        <v>1837.0430910474001</v>
      </c>
      <c r="Q75" s="33">
        <f>+SUMIFS('Compare-Monthly'!O$9:O$1532,'Compare-Monthly'!$B$9:$B$1532,$B75)</f>
        <v>1372.3737741742002</v>
      </c>
      <c r="R75" s="33">
        <f>+SUMIFS('Compare-Monthly'!P$9:P$1532,'Compare-Monthly'!$B$9:$B$1532,$B75)</f>
        <v>1404.2403665602001</v>
      </c>
      <c r="S75" s="33">
        <f>+SUMIFS('Compare-Monthly'!Q$9:Q$1532,'Compare-Monthly'!$B$9:$B$1532,$B75)</f>
        <v>1837.0430910474001</v>
      </c>
      <c r="T75" s="33">
        <f>+SUMIFS('Compare-Monthly'!R$9:R$1532,'Compare-Monthly'!$B$9:$B$1532,$B75)</f>
        <v>1372.3737741742002</v>
      </c>
      <c r="U75" s="33">
        <f>+SUMIFS('Compare-Monthly'!S$9:S$1532,'Compare-Monthly'!$B$9:$B$1532,$B75)</f>
        <v>1404.2403665602001</v>
      </c>
      <c r="V75" s="34">
        <f t="shared" si="22"/>
        <v>153.08692425395</v>
      </c>
      <c r="W75" s="34">
        <f t="shared" si="23"/>
        <v>114.36448118118335</v>
      </c>
      <c r="X75" s="34">
        <f t="shared" si="24"/>
        <v>117.02003054668334</v>
      </c>
      <c r="Y75" s="34">
        <f t="shared" si="25"/>
        <v>2.66</v>
      </c>
      <c r="Z75" s="35" t="str">
        <f>+INDEX(Data!$K$9:$K$1532,MATCH($B75,Data!$B$9:$B$1532,0))</f>
        <v>Y</v>
      </c>
      <c r="AA75" s="35" t="str">
        <f>+IF(Inputs!$G$7="Include","Y",IF(Z75="Y","N","Y"))</f>
        <v>Y</v>
      </c>
      <c r="AB75" s="32" t="str">
        <f>+INDEX(Inputs!$C$40:$C$45,MATCH($H75,Inputs!$B$40:$B$45,1))</f>
        <v>750 ≤ 2,000 kWh</v>
      </c>
      <c r="AC75" s="46" t="str">
        <f>+INDEX(Inputs!$F$40:$F$46,MATCH($Y75,Inputs!$E$40:$E$46,-1))</f>
        <v>$0 to $5 Increase</v>
      </c>
    </row>
    <row r="76" spans="2:29" s="46" customFormat="1" x14ac:dyDescent="0.25">
      <c r="B76" s="48" t="s">
        <v>166</v>
      </c>
      <c r="C76" s="8">
        <v>2021</v>
      </c>
      <c r="D76" s="31">
        <f>+SUMIFS('Compare-Monthly'!H$9:H$1532,'Compare-Monthly'!$B$9:$B$1532,$B76)</f>
        <v>31010.036799999998</v>
      </c>
      <c r="E76" s="31">
        <f>+SUMIFS('Compare-Monthly'!I$9:I$1532,'Compare-Monthly'!$B$9:$B$1532,$B76)</f>
        <v>8566.9291999999987</v>
      </c>
      <c r="F76" s="31">
        <f>+SUMIFS('Compare-Monthly'!J$9:J$1532,'Compare-Monthly'!$B$9:$B$1532,$B76)</f>
        <v>20372.1816</v>
      </c>
      <c r="G76" s="32">
        <f t="shared" si="16"/>
        <v>2584.1697333333332</v>
      </c>
      <c r="H76" s="32">
        <f t="shared" si="17"/>
        <v>713.91076666666652</v>
      </c>
      <c r="I76" s="32">
        <f t="shared" si="18"/>
        <v>1697.6818000000001</v>
      </c>
      <c r="J76" s="31">
        <f>+SUMIFS('Compare-Monthly'!K$9:K$1532,'Compare-Monthly'!$B$9:$B$1532,$B76)</f>
        <v>0</v>
      </c>
      <c r="K76" s="31">
        <f>+SUMIFS('Compare-Monthly'!L$9:L$1532,'Compare-Monthly'!$B$9:$B$1532,$B76)</f>
        <v>1297.8885000000002</v>
      </c>
      <c r="L76" s="31">
        <f>+SUMIFS('Compare-Monthly'!M$9:M$1532,'Compare-Monthly'!$B$9:$B$1532,$B76)</f>
        <v>11805.252399999999</v>
      </c>
      <c r="M76" s="32">
        <f t="shared" si="19"/>
        <v>0</v>
      </c>
      <c r="N76" s="32">
        <f t="shared" si="20"/>
        <v>108.15737500000002</v>
      </c>
      <c r="O76" s="32">
        <f t="shared" si="21"/>
        <v>983.77103333333332</v>
      </c>
      <c r="P76" s="33">
        <f>+SUMIFS('Compare-Monthly'!N$9:N$1532,'Compare-Monthly'!$B$9:$B$1532,$B76)</f>
        <v>2573.0646069868003</v>
      </c>
      <c r="Q76" s="33">
        <f>+SUMIFS('Compare-Monthly'!O$9:O$1532,'Compare-Monthly'!$B$9:$B$1532,$B76)</f>
        <v>837.47253939179996</v>
      </c>
      <c r="R76" s="33">
        <f>+SUMIFS('Compare-Monthly'!P$9:P$1532,'Compare-Monthly'!$B$9:$B$1532,$B76)</f>
        <v>1434.6747225646</v>
      </c>
      <c r="S76" s="33">
        <f>+SUMIFS('Compare-Monthly'!Q$9:Q$1532,'Compare-Monthly'!$B$9:$B$1532,$B76)</f>
        <v>2802.9920469868002</v>
      </c>
      <c r="T76" s="33">
        <f>+SUMIFS('Compare-Monthly'!R$9:R$1532,'Compare-Monthly'!$B$9:$B$1532,$B76)</f>
        <v>1067.3999793917999</v>
      </c>
      <c r="U76" s="33">
        <f>+SUMIFS('Compare-Monthly'!S$9:S$1532,'Compare-Monthly'!$B$9:$B$1532,$B76)</f>
        <v>1664.6021625646001</v>
      </c>
      <c r="V76" s="34">
        <f t="shared" si="22"/>
        <v>233.58267058223336</v>
      </c>
      <c r="W76" s="34">
        <f t="shared" si="23"/>
        <v>88.949998282649986</v>
      </c>
      <c r="X76" s="34">
        <f t="shared" si="24"/>
        <v>138.71684688038334</v>
      </c>
      <c r="Y76" s="34">
        <f t="shared" si="25"/>
        <v>49.77</v>
      </c>
      <c r="Z76" s="35" t="str">
        <f>+INDEX(Data!$K$9:$K$1532,MATCH($B76,Data!$B$9:$B$1532,0))</f>
        <v>Y</v>
      </c>
      <c r="AA76" s="35" t="str">
        <f>+IF(Inputs!$G$7="Include","Y",IF(Z76="Y","N","Y"))</f>
        <v>Y</v>
      </c>
      <c r="AB76" s="32" t="str">
        <f>+INDEX(Inputs!$C$40:$C$45,MATCH($H76,Inputs!$B$40:$B$45,1))</f>
        <v>1 ≤ 750 kWh</v>
      </c>
      <c r="AC76" s="46" t="str">
        <f>+INDEX(Inputs!$F$40:$F$46,MATCH($Y76,Inputs!$E$40:$E$46,-1))</f>
        <v>$25 to $50 Increase</v>
      </c>
    </row>
    <row r="77" spans="2:29" s="46" customFormat="1" x14ac:dyDescent="0.25">
      <c r="B77" s="48" t="s">
        <v>167</v>
      </c>
      <c r="C77" s="8">
        <v>2021</v>
      </c>
      <c r="D77" s="31">
        <f>+SUMIFS('Compare-Monthly'!H$9:H$1532,'Compare-Monthly'!$B$9:$B$1532,$B77)</f>
        <v>424226.11199999996</v>
      </c>
      <c r="E77" s="31">
        <f>+SUMIFS('Compare-Monthly'!I$9:I$1532,'Compare-Monthly'!$B$9:$B$1532,$B77)</f>
        <v>370957.57230000006</v>
      </c>
      <c r="F77" s="31">
        <f>+SUMIFS('Compare-Monthly'!J$9:J$1532,'Compare-Monthly'!$B$9:$B$1532,$B77)</f>
        <v>371082.96170000004</v>
      </c>
      <c r="G77" s="32">
        <f t="shared" si="16"/>
        <v>35352.175999999999</v>
      </c>
      <c r="H77" s="32">
        <f t="shared" si="17"/>
        <v>30913.131025000006</v>
      </c>
      <c r="I77" s="32">
        <f t="shared" si="18"/>
        <v>30923.580141666669</v>
      </c>
      <c r="J77" s="31">
        <f>+SUMIFS('Compare-Monthly'!K$9:K$1532,'Compare-Monthly'!$B$9:$B$1532,$B77)</f>
        <v>0</v>
      </c>
      <c r="K77" s="31">
        <f>+SUMIFS('Compare-Monthly'!L$9:L$1532,'Compare-Monthly'!$B$9:$B$1532,$B77)</f>
        <v>0</v>
      </c>
      <c r="L77" s="31">
        <f>+SUMIFS('Compare-Monthly'!M$9:M$1532,'Compare-Monthly'!$B$9:$B$1532,$B77)</f>
        <v>125.38939999999999</v>
      </c>
      <c r="M77" s="32">
        <f t="shared" si="19"/>
        <v>0</v>
      </c>
      <c r="N77" s="32">
        <f t="shared" si="20"/>
        <v>0</v>
      </c>
      <c r="O77" s="32">
        <f t="shared" si="21"/>
        <v>10.449116666666667</v>
      </c>
      <c r="P77" s="33">
        <f>+SUMIFS('Compare-Monthly'!N$9:N$1532,'Compare-Monthly'!$B$9:$B$1532,$B77)</f>
        <v>20432.448380032001</v>
      </c>
      <c r="Q77" s="33">
        <f>+SUMIFS('Compare-Monthly'!O$9:O$1532,'Compare-Monthly'!$B$9:$B$1532,$B77)</f>
        <v>17995.130181482797</v>
      </c>
      <c r="R77" s="33">
        <f>+SUMIFS('Compare-Monthly'!P$9:P$1532,'Compare-Monthly'!$B$9:$B$1532,$B77)</f>
        <v>17996.206024827199</v>
      </c>
      <c r="S77" s="33">
        <f>+SUMIFS('Compare-Monthly'!Q$9:Q$1532,'Compare-Monthly'!$B$9:$B$1532,$B77)</f>
        <v>28537.457900031997</v>
      </c>
      <c r="T77" s="33">
        <f>+SUMIFS('Compare-Monthly'!R$9:R$1532,'Compare-Monthly'!$B$9:$B$1532,$B77)</f>
        <v>26100.1397014828</v>
      </c>
      <c r="U77" s="33">
        <f>+SUMIFS('Compare-Monthly'!S$9:S$1532,'Compare-Monthly'!$B$9:$B$1532,$B77)</f>
        <v>26101.215544827195</v>
      </c>
      <c r="V77" s="34">
        <f t="shared" si="22"/>
        <v>2378.121491669333</v>
      </c>
      <c r="W77" s="34">
        <f t="shared" si="23"/>
        <v>2175.0116417902332</v>
      </c>
      <c r="X77" s="34">
        <f t="shared" si="24"/>
        <v>2175.1012954022663</v>
      </c>
      <c r="Y77" s="34">
        <f t="shared" si="25"/>
        <v>0.09</v>
      </c>
      <c r="Z77" s="35" t="str">
        <f>+INDEX(Data!$K$9:$K$1532,MATCH($B77,Data!$B$9:$B$1532,0))</f>
        <v>Y</v>
      </c>
      <c r="AA77" s="35" t="str">
        <f>+IF(Inputs!$G$7="Include","Y",IF(Z77="Y","N","Y"))</f>
        <v>Y</v>
      </c>
      <c r="AB77" s="32" t="str">
        <f>+INDEX(Inputs!$C$40:$C$45,MATCH($H77,Inputs!$B$40:$B$45,1))</f>
        <v>12,000 kWh+</v>
      </c>
      <c r="AC77" s="46" t="str">
        <f>+INDEX(Inputs!$F$40:$F$46,MATCH($Y77,Inputs!$E$40:$E$46,-1))</f>
        <v>$0 to $5 Increase</v>
      </c>
    </row>
    <row r="78" spans="2:29" s="46" customFormat="1" x14ac:dyDescent="0.25">
      <c r="B78" s="48" t="s">
        <v>168</v>
      </c>
      <c r="C78" s="8">
        <v>2021</v>
      </c>
      <c r="D78" s="31">
        <f>+SUMIFS('Compare-Monthly'!H$9:H$1532,'Compare-Monthly'!$B$9:$B$1532,$B78)</f>
        <v>16858.321899999999</v>
      </c>
      <c r="E78" s="31">
        <f>+SUMIFS('Compare-Monthly'!I$9:I$1532,'Compare-Monthly'!$B$9:$B$1532,$B78)</f>
        <v>1915.8424000000007</v>
      </c>
      <c r="F78" s="31">
        <f>+SUMIFS('Compare-Monthly'!J$9:J$1532,'Compare-Monthly'!$B$9:$B$1532,$B78)</f>
        <v>11438.2539</v>
      </c>
      <c r="G78" s="32">
        <f t="shared" si="16"/>
        <v>1404.8601583333332</v>
      </c>
      <c r="H78" s="32">
        <f t="shared" si="17"/>
        <v>159.6535333333334</v>
      </c>
      <c r="I78" s="32">
        <f t="shared" si="18"/>
        <v>953.18782499999998</v>
      </c>
      <c r="J78" s="31">
        <f>+SUMIFS('Compare-Monthly'!K$9:K$1532,'Compare-Monthly'!$B$9:$B$1532,$B78)</f>
        <v>0</v>
      </c>
      <c r="K78" s="31">
        <f>+SUMIFS('Compare-Monthly'!L$9:L$1532,'Compare-Monthly'!$B$9:$B$1532,$B78)</f>
        <v>4319.0123999999996</v>
      </c>
      <c r="L78" s="31">
        <f>+SUMIFS('Compare-Monthly'!M$9:M$1532,'Compare-Monthly'!$B$9:$B$1532,$B78)</f>
        <v>9522.4115000000002</v>
      </c>
      <c r="M78" s="32">
        <f t="shared" si="19"/>
        <v>0</v>
      </c>
      <c r="N78" s="32">
        <f t="shared" si="20"/>
        <v>359.91769999999997</v>
      </c>
      <c r="O78" s="32">
        <f t="shared" si="21"/>
        <v>793.53429166666672</v>
      </c>
      <c r="P78" s="33">
        <f>+SUMIFS('Compare-Monthly'!N$9:N$1532,'Compare-Monthly'!$B$9:$B$1532,$B78)</f>
        <v>1587.2382890316001</v>
      </c>
      <c r="Q78" s="33">
        <f>+SUMIFS('Compare-Monthly'!O$9:O$1532,'Compare-Monthly'!$B$9:$B$1532,$B78)</f>
        <v>181.51074066080005</v>
      </c>
      <c r="R78" s="33">
        <f>+SUMIFS('Compare-Monthly'!P$9:P$1532,'Compare-Monthly'!$B$9:$B$1532,$B78)</f>
        <v>731.70097863199999</v>
      </c>
      <c r="S78" s="33">
        <f>+SUMIFS('Compare-Monthly'!Q$9:Q$1532,'Compare-Monthly'!$B$9:$B$1532,$B78)</f>
        <v>1587.2382890316001</v>
      </c>
      <c r="T78" s="33">
        <f>+SUMIFS('Compare-Monthly'!R$9:R$1532,'Compare-Monthly'!$B$9:$B$1532,$B78)</f>
        <v>181.51074066080005</v>
      </c>
      <c r="U78" s="33">
        <f>+SUMIFS('Compare-Monthly'!S$9:S$1532,'Compare-Monthly'!$B$9:$B$1532,$B78)</f>
        <v>731.70097863199999</v>
      </c>
      <c r="V78" s="34">
        <f t="shared" si="22"/>
        <v>132.2698574193</v>
      </c>
      <c r="W78" s="34">
        <f t="shared" si="23"/>
        <v>15.125895055066671</v>
      </c>
      <c r="X78" s="34">
        <f t="shared" si="24"/>
        <v>60.975081552666666</v>
      </c>
      <c r="Y78" s="34">
        <f t="shared" si="25"/>
        <v>45.85</v>
      </c>
      <c r="Z78" s="35" t="str">
        <f>+INDEX(Data!$K$9:$K$1532,MATCH($B78,Data!$B$9:$B$1532,0))</f>
        <v>Y</v>
      </c>
      <c r="AA78" s="35" t="str">
        <f>+IF(Inputs!$G$7="Include","Y",IF(Z78="Y","N","Y"))</f>
        <v>Y</v>
      </c>
      <c r="AB78" s="32" t="str">
        <f>+INDEX(Inputs!$C$40:$C$45,MATCH($H78,Inputs!$B$40:$B$45,1))</f>
        <v>1 ≤ 750 kWh</v>
      </c>
      <c r="AC78" s="46" t="str">
        <f>+INDEX(Inputs!$F$40:$F$46,MATCH($Y78,Inputs!$E$40:$E$46,-1))</f>
        <v>$25 to $50 Increase</v>
      </c>
    </row>
    <row r="79" spans="2:29" s="46" customFormat="1" x14ac:dyDescent="0.25">
      <c r="B79" s="48" t="s">
        <v>169</v>
      </c>
      <c r="C79" s="8">
        <v>2021</v>
      </c>
      <c r="D79" s="31">
        <f>+SUMIFS('Compare-Monthly'!H$9:H$1532,'Compare-Monthly'!$B$9:$B$1532,$B79)</f>
        <v>128451.9837</v>
      </c>
      <c r="E79" s="31">
        <f>+SUMIFS('Compare-Monthly'!I$9:I$1532,'Compare-Monthly'!$B$9:$B$1532,$B79)</f>
        <v>102954.0071</v>
      </c>
      <c r="F79" s="31">
        <f>+SUMIFS('Compare-Monthly'!J$9:J$1532,'Compare-Monthly'!$B$9:$B$1532,$B79)</f>
        <v>102978.0711</v>
      </c>
      <c r="G79" s="32">
        <f t="shared" si="16"/>
        <v>10704.331974999999</v>
      </c>
      <c r="H79" s="32">
        <f t="shared" si="17"/>
        <v>8579.5005916666669</v>
      </c>
      <c r="I79" s="32">
        <f t="shared" si="18"/>
        <v>8581.5059249999995</v>
      </c>
      <c r="J79" s="31">
        <f>+SUMIFS('Compare-Monthly'!K$9:K$1532,'Compare-Monthly'!$B$9:$B$1532,$B79)</f>
        <v>0</v>
      </c>
      <c r="K79" s="31">
        <f>+SUMIFS('Compare-Monthly'!L$9:L$1532,'Compare-Monthly'!$B$9:$B$1532,$B79)</f>
        <v>0</v>
      </c>
      <c r="L79" s="31">
        <f>+SUMIFS('Compare-Monthly'!M$9:M$1532,'Compare-Monthly'!$B$9:$B$1532,$B79)</f>
        <v>24.063999999999989</v>
      </c>
      <c r="M79" s="32">
        <f t="shared" si="19"/>
        <v>0</v>
      </c>
      <c r="N79" s="32">
        <f t="shared" si="20"/>
        <v>0</v>
      </c>
      <c r="O79" s="32">
        <f t="shared" si="21"/>
        <v>2.0053333333333323</v>
      </c>
      <c r="P79" s="33">
        <f>+SUMIFS('Compare-Monthly'!N$9:N$1532,'Compare-Monthly'!$B$9:$B$1532,$B79)</f>
        <v>7103.5701274732</v>
      </c>
      <c r="Q79" s="33">
        <f>+SUMIFS('Compare-Monthly'!O$9:O$1532,'Compare-Monthly'!$B$9:$B$1532,$B79)</f>
        <v>5927.3255737636009</v>
      </c>
      <c r="R79" s="33">
        <f>+SUMIFS('Compare-Monthly'!P$9:P$1532,'Compare-Monthly'!$B$9:$B$1532,$B79)</f>
        <v>5927.5292919076001</v>
      </c>
      <c r="S79" s="33">
        <f>+SUMIFS('Compare-Monthly'!Q$9:Q$1532,'Compare-Monthly'!$B$9:$B$1532,$B79)</f>
        <v>8172.6616474732009</v>
      </c>
      <c r="T79" s="33">
        <f>+SUMIFS('Compare-Monthly'!R$9:R$1532,'Compare-Monthly'!$B$9:$B$1532,$B79)</f>
        <v>6996.4170937635981</v>
      </c>
      <c r="U79" s="33">
        <f>+SUMIFS('Compare-Monthly'!S$9:S$1532,'Compare-Monthly'!$B$9:$B$1532,$B79)</f>
        <v>6996.6208119075991</v>
      </c>
      <c r="V79" s="34">
        <f t="shared" si="22"/>
        <v>681.05513728943345</v>
      </c>
      <c r="W79" s="34">
        <f t="shared" si="23"/>
        <v>583.03475781363318</v>
      </c>
      <c r="X79" s="34">
        <f t="shared" si="24"/>
        <v>583.05173432563322</v>
      </c>
      <c r="Y79" s="34">
        <f t="shared" si="25"/>
        <v>0.02</v>
      </c>
      <c r="Z79" s="35" t="str">
        <f>+INDEX(Data!$K$9:$K$1532,MATCH($B79,Data!$B$9:$B$1532,0))</f>
        <v>Y</v>
      </c>
      <c r="AA79" s="35" t="str">
        <f>+IF(Inputs!$G$7="Include","Y",IF(Z79="Y","N","Y"))</f>
        <v>Y</v>
      </c>
      <c r="AB79" s="32" t="str">
        <f>+INDEX(Inputs!$C$40:$C$45,MATCH($H79,Inputs!$B$40:$B$45,1))</f>
        <v>6,000 ≤ 12,000 kWh</v>
      </c>
      <c r="AC79" s="46" t="str">
        <f>+INDEX(Inputs!$F$40:$F$46,MATCH($Y79,Inputs!$E$40:$E$46,-1))</f>
        <v>$0 to $5 Increase</v>
      </c>
    </row>
    <row r="80" spans="2:29" s="46" customFormat="1" x14ac:dyDescent="0.25">
      <c r="B80" s="48" t="s">
        <v>170</v>
      </c>
      <c r="C80" s="8">
        <v>2021</v>
      </c>
      <c r="D80" s="31">
        <f>+SUMIFS('Compare-Monthly'!H$9:H$1532,'Compare-Monthly'!$B$9:$B$1532,$B80)</f>
        <v>308529.93600000005</v>
      </c>
      <c r="E80" s="31">
        <f>+SUMIFS('Compare-Monthly'!I$9:I$1532,'Compare-Monthly'!$B$9:$B$1532,$B80)</f>
        <v>267840.28350000002</v>
      </c>
      <c r="F80" s="31">
        <f>+SUMIFS('Compare-Monthly'!J$9:J$1532,'Compare-Monthly'!$B$9:$B$1532,$B80)</f>
        <v>267954.71679999999</v>
      </c>
      <c r="G80" s="32">
        <f t="shared" si="16"/>
        <v>25710.828000000005</v>
      </c>
      <c r="H80" s="32">
        <f t="shared" si="17"/>
        <v>22320.023625000002</v>
      </c>
      <c r="I80" s="32">
        <f t="shared" si="18"/>
        <v>22329.559733333332</v>
      </c>
      <c r="J80" s="31">
        <f>+SUMIFS('Compare-Monthly'!K$9:K$1532,'Compare-Monthly'!$B$9:$B$1532,$B80)</f>
        <v>0</v>
      </c>
      <c r="K80" s="31">
        <f>+SUMIFS('Compare-Monthly'!L$9:L$1532,'Compare-Monthly'!$B$9:$B$1532,$B80)</f>
        <v>0</v>
      </c>
      <c r="L80" s="31">
        <f>+SUMIFS('Compare-Monthly'!M$9:M$1532,'Compare-Monthly'!$B$9:$B$1532,$B80)</f>
        <v>114.4333</v>
      </c>
      <c r="M80" s="32">
        <f t="shared" si="19"/>
        <v>0</v>
      </c>
      <c r="N80" s="32">
        <f t="shared" si="20"/>
        <v>0</v>
      </c>
      <c r="O80" s="32">
        <f t="shared" si="21"/>
        <v>9.536108333333333</v>
      </c>
      <c r="P80" s="33">
        <f>+SUMIFS('Compare-Monthly'!N$9:N$1532,'Compare-Monthly'!$B$9:$B$1532,$B80)</f>
        <v>15262.812162496</v>
      </c>
      <c r="Q80" s="33">
        <f>+SUMIFS('Compare-Monthly'!O$9:O$1532,'Compare-Monthly'!$B$9:$B$1532,$B80)</f>
        <v>13406.048262957998</v>
      </c>
      <c r="R80" s="33">
        <f>+SUMIFS('Compare-Monthly'!P$9:P$1532,'Compare-Monthly'!$B$9:$B$1532,$B80)</f>
        <v>13406.820875199797</v>
      </c>
      <c r="S80" s="33">
        <f>+SUMIFS('Compare-Monthly'!Q$9:Q$1532,'Compare-Monthly'!$B$9:$B$1532,$B80)</f>
        <v>18448.036402495996</v>
      </c>
      <c r="T80" s="33">
        <f>+SUMIFS('Compare-Monthly'!R$9:R$1532,'Compare-Monthly'!$B$9:$B$1532,$B80)</f>
        <v>16591.272502958003</v>
      </c>
      <c r="U80" s="33">
        <f>+SUMIFS('Compare-Monthly'!S$9:S$1532,'Compare-Monthly'!$B$9:$B$1532,$B80)</f>
        <v>16592.045115199799</v>
      </c>
      <c r="V80" s="34">
        <f t="shared" si="22"/>
        <v>1537.3363668746663</v>
      </c>
      <c r="W80" s="34">
        <f t="shared" si="23"/>
        <v>1382.606041913167</v>
      </c>
      <c r="X80" s="34">
        <f t="shared" si="24"/>
        <v>1382.6704262666499</v>
      </c>
      <c r="Y80" s="34">
        <f t="shared" si="25"/>
        <v>0.06</v>
      </c>
      <c r="Z80" s="35" t="str">
        <f>+INDEX(Data!$K$9:$K$1532,MATCH($B80,Data!$B$9:$B$1532,0))</f>
        <v>Y</v>
      </c>
      <c r="AA80" s="35" t="str">
        <f>+IF(Inputs!$G$7="Include","Y",IF(Z80="Y","N","Y"))</f>
        <v>Y</v>
      </c>
      <c r="AB80" s="32" t="str">
        <f>+INDEX(Inputs!$C$40:$C$45,MATCH($H80,Inputs!$B$40:$B$45,1))</f>
        <v>12,000 kWh+</v>
      </c>
      <c r="AC80" s="46" t="str">
        <f>+INDEX(Inputs!$F$40:$F$46,MATCH($Y80,Inputs!$E$40:$E$46,-1))</f>
        <v>$0 to $5 Increase</v>
      </c>
    </row>
    <row r="81" spans="2:29" s="46" customFormat="1" x14ac:dyDescent="0.25">
      <c r="B81" s="48" t="s">
        <v>171</v>
      </c>
      <c r="C81" s="8">
        <v>2021</v>
      </c>
      <c r="D81" s="31">
        <f>+SUMIFS('Compare-Monthly'!H$9:H$1532,'Compare-Monthly'!$B$9:$B$1532,$B81)</f>
        <v>30487.539699999998</v>
      </c>
      <c r="E81" s="31">
        <f>+SUMIFS('Compare-Monthly'!I$9:I$1532,'Compare-Monthly'!$B$9:$B$1532,$B81)</f>
        <v>27169.8711</v>
      </c>
      <c r="F81" s="31">
        <f>+SUMIFS('Compare-Monthly'!J$9:J$1532,'Compare-Monthly'!$B$9:$B$1532,$B81)</f>
        <v>27490.508999999998</v>
      </c>
      <c r="G81" s="32">
        <f t="shared" si="16"/>
        <v>2540.6283083333333</v>
      </c>
      <c r="H81" s="32">
        <f t="shared" si="17"/>
        <v>2264.155925</v>
      </c>
      <c r="I81" s="32">
        <f t="shared" si="18"/>
        <v>2290.8757499999997</v>
      </c>
      <c r="J81" s="31">
        <f>+SUMIFS('Compare-Monthly'!K$9:K$1532,'Compare-Monthly'!$B$9:$B$1532,$B81)</f>
        <v>0</v>
      </c>
      <c r="K81" s="31">
        <f>+SUMIFS('Compare-Monthly'!L$9:L$1532,'Compare-Monthly'!$B$9:$B$1532,$B81)</f>
        <v>0</v>
      </c>
      <c r="L81" s="31">
        <f>+SUMIFS('Compare-Monthly'!M$9:M$1532,'Compare-Monthly'!$B$9:$B$1532,$B81)</f>
        <v>320.6379</v>
      </c>
      <c r="M81" s="32">
        <f t="shared" si="19"/>
        <v>0</v>
      </c>
      <c r="N81" s="32">
        <f t="shared" si="20"/>
        <v>0</v>
      </c>
      <c r="O81" s="32">
        <f t="shared" si="21"/>
        <v>26.719825</v>
      </c>
      <c r="P81" s="33">
        <f>+SUMIFS('Compare-Monthly'!N$9:N$1532,'Compare-Monthly'!$B$9:$B$1532,$B81)</f>
        <v>2621.7693806984007</v>
      </c>
      <c r="Q81" s="33">
        <f>+SUMIFS('Compare-Monthly'!O$9:O$1532,'Compare-Monthly'!$B$9:$B$1532,$B81)</f>
        <v>2407.4577913052003</v>
      </c>
      <c r="R81" s="33">
        <f>+SUMIFS('Compare-Monthly'!P$9:P$1532,'Compare-Monthly'!$B$9:$B$1532,$B81)</f>
        <v>2420.4447091456</v>
      </c>
      <c r="S81" s="33">
        <f>+SUMIFS('Compare-Monthly'!Q$9:Q$1532,'Compare-Monthly'!$B$9:$B$1532,$B81)</f>
        <v>2621.7693806984007</v>
      </c>
      <c r="T81" s="33">
        <f>+SUMIFS('Compare-Monthly'!R$9:R$1532,'Compare-Monthly'!$B$9:$B$1532,$B81)</f>
        <v>2407.4577913052003</v>
      </c>
      <c r="U81" s="33">
        <f>+SUMIFS('Compare-Monthly'!S$9:S$1532,'Compare-Monthly'!$B$9:$B$1532,$B81)</f>
        <v>2420.4447091456</v>
      </c>
      <c r="V81" s="34">
        <f t="shared" si="22"/>
        <v>218.48078172486672</v>
      </c>
      <c r="W81" s="34">
        <f t="shared" si="23"/>
        <v>200.62148260876668</v>
      </c>
      <c r="X81" s="34">
        <f t="shared" si="24"/>
        <v>201.70372576213333</v>
      </c>
      <c r="Y81" s="34">
        <f t="shared" si="25"/>
        <v>1.08</v>
      </c>
      <c r="Z81" s="35" t="str">
        <f>+INDEX(Data!$K$9:$K$1532,MATCH($B81,Data!$B$9:$B$1532,0))</f>
        <v>Y</v>
      </c>
      <c r="AA81" s="35" t="str">
        <f>+IF(Inputs!$G$7="Include","Y",IF(Z81="Y","N","Y"))</f>
        <v>Y</v>
      </c>
      <c r="AB81" s="32" t="str">
        <f>+INDEX(Inputs!$C$40:$C$45,MATCH($H81,Inputs!$B$40:$B$45,1))</f>
        <v>2000 ≤ 6,000 kWh</v>
      </c>
      <c r="AC81" s="46" t="str">
        <f>+INDEX(Inputs!$F$40:$F$46,MATCH($Y81,Inputs!$E$40:$E$46,-1))</f>
        <v>$0 to $5 Increase</v>
      </c>
    </row>
    <row r="82" spans="2:29" s="46" customFormat="1" x14ac:dyDescent="0.25">
      <c r="B82" s="48" t="s">
        <v>172</v>
      </c>
      <c r="C82" s="8">
        <v>2021</v>
      </c>
      <c r="D82" s="31">
        <f>+SUMIFS('Compare-Monthly'!H$9:H$1532,'Compare-Monthly'!$B$9:$B$1532,$B82)</f>
        <v>654402.89599999995</v>
      </c>
      <c r="E82" s="31">
        <f>+SUMIFS('Compare-Monthly'!I$9:I$1532,'Compare-Monthly'!$B$9:$B$1532,$B82)</f>
        <v>624134.77830000001</v>
      </c>
      <c r="F82" s="31">
        <f>+SUMIFS('Compare-Monthly'!J$9:J$1532,'Compare-Monthly'!$B$9:$B$1532,$B82)</f>
        <v>624134.77830000001</v>
      </c>
      <c r="G82" s="32">
        <f t="shared" si="16"/>
        <v>54533.57466666666</v>
      </c>
      <c r="H82" s="32">
        <f t="shared" si="17"/>
        <v>52011.231525000003</v>
      </c>
      <c r="I82" s="32">
        <f t="shared" si="18"/>
        <v>52011.231525000003</v>
      </c>
      <c r="J82" s="31">
        <f>+SUMIFS('Compare-Monthly'!K$9:K$1532,'Compare-Monthly'!$B$9:$B$1532,$B82)</f>
        <v>0</v>
      </c>
      <c r="K82" s="31">
        <f>+SUMIFS('Compare-Monthly'!L$9:L$1532,'Compare-Monthly'!$B$9:$B$1532,$B82)</f>
        <v>0</v>
      </c>
      <c r="L82" s="31">
        <f>+SUMIFS('Compare-Monthly'!M$9:M$1532,'Compare-Monthly'!$B$9:$B$1532,$B82)</f>
        <v>0</v>
      </c>
      <c r="M82" s="32">
        <f t="shared" si="19"/>
        <v>0</v>
      </c>
      <c r="N82" s="32">
        <f t="shared" si="20"/>
        <v>0</v>
      </c>
      <c r="O82" s="32">
        <f t="shared" si="21"/>
        <v>0</v>
      </c>
      <c r="P82" s="33">
        <f>+SUMIFS('Compare-Monthly'!N$9:N$1532,'Compare-Monthly'!$B$9:$B$1532,$B82)</f>
        <v>30986.227136255991</v>
      </c>
      <c r="Q82" s="33">
        <f>+SUMIFS('Compare-Monthly'!O$9:O$1532,'Compare-Monthly'!$B$9:$B$1532,$B82)</f>
        <v>29606.151929670796</v>
      </c>
      <c r="R82" s="33">
        <f>+SUMIFS('Compare-Monthly'!P$9:P$1532,'Compare-Monthly'!$B$9:$B$1532,$B82)</f>
        <v>29606.151929670796</v>
      </c>
      <c r="S82" s="33">
        <f>+SUMIFS('Compare-Monthly'!Q$9:Q$1532,'Compare-Monthly'!$B$9:$B$1532,$B82)</f>
        <v>38367.049136255999</v>
      </c>
      <c r="T82" s="33">
        <f>+SUMIFS('Compare-Monthly'!R$9:R$1532,'Compare-Monthly'!$B$9:$B$1532,$B82)</f>
        <v>36986.973929670799</v>
      </c>
      <c r="U82" s="33">
        <f>+SUMIFS('Compare-Monthly'!S$9:S$1532,'Compare-Monthly'!$B$9:$B$1532,$B82)</f>
        <v>36986.973929670799</v>
      </c>
      <c r="V82" s="34">
        <f t="shared" si="22"/>
        <v>3197.2540946879999</v>
      </c>
      <c r="W82" s="34">
        <f t="shared" si="23"/>
        <v>3082.2478274725668</v>
      </c>
      <c r="X82" s="34">
        <f t="shared" si="24"/>
        <v>3082.2478274725668</v>
      </c>
      <c r="Y82" s="34">
        <f t="shared" si="25"/>
        <v>0</v>
      </c>
      <c r="Z82" s="35" t="str">
        <f>+INDEX(Data!$K$9:$K$1532,MATCH($B82,Data!$B$9:$B$1532,0))</f>
        <v>Y</v>
      </c>
      <c r="AA82" s="35" t="str">
        <f>+IF(Inputs!$G$7="Include","Y",IF(Z82="Y","N","Y"))</f>
        <v>Y</v>
      </c>
      <c r="AB82" s="32" t="str">
        <f>+INDEX(Inputs!$C$40:$C$45,MATCH($H82,Inputs!$B$40:$B$45,1))</f>
        <v>12,000 kWh+</v>
      </c>
      <c r="AC82" s="46" t="str">
        <f>+INDEX(Inputs!$F$40:$F$46,MATCH($Y82,Inputs!$E$40:$E$46,-1))</f>
        <v>$0 Increase</v>
      </c>
    </row>
    <row r="83" spans="2:29" s="46" customFormat="1" x14ac:dyDescent="0.25">
      <c r="B83" s="48" t="s">
        <v>173</v>
      </c>
      <c r="C83" s="8">
        <v>2021</v>
      </c>
      <c r="D83" s="31">
        <f>+SUMIFS('Compare-Monthly'!H$9:H$1532,'Compare-Monthly'!$B$9:$B$1532,$B83)</f>
        <v>66945.168000000005</v>
      </c>
      <c r="E83" s="31">
        <f>+SUMIFS('Compare-Monthly'!I$9:I$1532,'Compare-Monthly'!$B$9:$B$1532,$B83)</f>
        <v>54392.886099999996</v>
      </c>
      <c r="F83" s="31">
        <f>+SUMIFS('Compare-Monthly'!J$9:J$1532,'Compare-Monthly'!$B$9:$B$1532,$B83)</f>
        <v>58043.368000000002</v>
      </c>
      <c r="G83" s="32">
        <f t="shared" si="16"/>
        <v>5578.7640000000001</v>
      </c>
      <c r="H83" s="32">
        <f t="shared" si="17"/>
        <v>4532.7405083333333</v>
      </c>
      <c r="I83" s="32">
        <f t="shared" si="18"/>
        <v>4836.9473333333335</v>
      </c>
      <c r="J83" s="31">
        <f>+SUMIFS('Compare-Monthly'!K$9:K$1532,'Compare-Monthly'!$B$9:$B$1532,$B83)</f>
        <v>0</v>
      </c>
      <c r="K83" s="31">
        <f>+SUMIFS('Compare-Monthly'!L$9:L$1532,'Compare-Monthly'!$B$9:$B$1532,$B83)</f>
        <v>0</v>
      </c>
      <c r="L83" s="31">
        <f>+SUMIFS('Compare-Monthly'!M$9:M$1532,'Compare-Monthly'!$B$9:$B$1532,$B83)</f>
        <v>3650.4819000000002</v>
      </c>
      <c r="M83" s="32">
        <f t="shared" si="19"/>
        <v>0</v>
      </c>
      <c r="N83" s="32">
        <f t="shared" si="20"/>
        <v>0</v>
      </c>
      <c r="O83" s="32">
        <f t="shared" si="21"/>
        <v>304.20682500000004</v>
      </c>
      <c r="P83" s="33">
        <f>+SUMIFS('Compare-Monthly'!N$9:N$1532,'Compare-Monthly'!$B$9:$B$1532,$B83)</f>
        <v>4201.5644231680008</v>
      </c>
      <c r="Q83" s="33">
        <f>+SUMIFS('Compare-Monthly'!O$9:O$1532,'Compare-Monthly'!$B$9:$B$1532,$B83)</f>
        <v>3263.7603844095997</v>
      </c>
      <c r="R83" s="33">
        <f>+SUMIFS('Compare-Monthly'!P$9:P$1532,'Compare-Monthly'!$B$9:$B$1532,$B83)</f>
        <v>3455.6139196148001</v>
      </c>
      <c r="S83" s="33">
        <f>+SUMIFS('Compare-Monthly'!Q$9:Q$1532,'Compare-Monthly'!$B$9:$B$1532,$B83)</f>
        <v>5602.160903168</v>
      </c>
      <c r="T83" s="33">
        <f>+SUMIFS('Compare-Monthly'!R$9:R$1532,'Compare-Monthly'!$B$9:$B$1532,$B83)</f>
        <v>4664.3568644095994</v>
      </c>
      <c r="U83" s="33">
        <f>+SUMIFS('Compare-Monthly'!S$9:S$1532,'Compare-Monthly'!$B$9:$B$1532,$B83)</f>
        <v>4856.2103996148007</v>
      </c>
      <c r="V83" s="34">
        <f t="shared" si="22"/>
        <v>466.84674193066667</v>
      </c>
      <c r="W83" s="34">
        <f t="shared" si="23"/>
        <v>388.69640536746664</v>
      </c>
      <c r="X83" s="34">
        <f t="shared" si="24"/>
        <v>404.68419996790004</v>
      </c>
      <c r="Y83" s="34">
        <f t="shared" si="25"/>
        <v>15.99</v>
      </c>
      <c r="Z83" s="35" t="str">
        <f>+INDEX(Data!$K$9:$K$1532,MATCH($B83,Data!$B$9:$B$1532,0))</f>
        <v>Y</v>
      </c>
      <c r="AA83" s="35" t="str">
        <f>+IF(Inputs!$G$7="Include","Y",IF(Z83="Y","N","Y"))</f>
        <v>Y</v>
      </c>
      <c r="AB83" s="32" t="str">
        <f>+INDEX(Inputs!$C$40:$C$45,MATCH($H83,Inputs!$B$40:$B$45,1))</f>
        <v>2000 ≤ 6,000 kWh</v>
      </c>
      <c r="AC83" s="46" t="str">
        <f>+INDEX(Inputs!$F$40:$F$46,MATCH($Y83,Inputs!$E$40:$E$46,-1))</f>
        <v>$5 to $25 Increase</v>
      </c>
    </row>
    <row r="84" spans="2:29" s="46" customFormat="1" x14ac:dyDescent="0.25">
      <c r="B84" s="48" t="s">
        <v>174</v>
      </c>
      <c r="C84" s="8">
        <v>2021</v>
      </c>
      <c r="D84" s="31">
        <f>+SUMIFS('Compare-Monthly'!H$9:H$1532,'Compare-Monthly'!$B$9:$B$1532,$B84)</f>
        <v>95440.796000000002</v>
      </c>
      <c r="E84" s="31">
        <f>+SUMIFS('Compare-Monthly'!I$9:I$1532,'Compare-Monthly'!$B$9:$B$1532,$B84)</f>
        <v>78849.836299999995</v>
      </c>
      <c r="F84" s="31">
        <f>+SUMIFS('Compare-Monthly'!J$9:J$1532,'Compare-Monthly'!$B$9:$B$1532,$B84)</f>
        <v>82198.039499999999</v>
      </c>
      <c r="G84" s="32">
        <f t="shared" si="16"/>
        <v>7953.3996666666671</v>
      </c>
      <c r="H84" s="32">
        <f t="shared" si="17"/>
        <v>6570.8196916666666</v>
      </c>
      <c r="I84" s="32">
        <f t="shared" si="18"/>
        <v>6849.8366249999999</v>
      </c>
      <c r="J84" s="31">
        <f>+SUMIFS('Compare-Monthly'!K$9:K$1532,'Compare-Monthly'!$B$9:$B$1532,$B84)</f>
        <v>0</v>
      </c>
      <c r="K84" s="31">
        <f>+SUMIFS('Compare-Monthly'!L$9:L$1532,'Compare-Monthly'!$B$9:$B$1532,$B84)</f>
        <v>0</v>
      </c>
      <c r="L84" s="31">
        <f>+SUMIFS('Compare-Monthly'!M$9:M$1532,'Compare-Monthly'!$B$9:$B$1532,$B84)</f>
        <v>3348.2032000000004</v>
      </c>
      <c r="M84" s="32">
        <f t="shared" si="19"/>
        <v>0</v>
      </c>
      <c r="N84" s="32">
        <f t="shared" si="20"/>
        <v>0</v>
      </c>
      <c r="O84" s="32">
        <f t="shared" si="21"/>
        <v>279.01693333333338</v>
      </c>
      <c r="P84" s="33">
        <f>+SUMIFS('Compare-Monthly'!N$9:N$1532,'Compare-Monthly'!$B$9:$B$1532,$B84)</f>
        <v>5530.0482220960002</v>
      </c>
      <c r="Q84" s="33">
        <f>+SUMIFS('Compare-Monthly'!O$9:O$1532,'Compare-Monthly'!$B$9:$B$1532,$B84)</f>
        <v>4645.4263369550008</v>
      </c>
      <c r="R84" s="33">
        <f>+SUMIFS('Compare-Monthly'!P$9:P$1532,'Compare-Monthly'!$B$9:$B$1532,$B84)</f>
        <v>4739.1009243080007</v>
      </c>
      <c r="S84" s="33">
        <f>+SUMIFS('Compare-Monthly'!Q$9:Q$1532,'Compare-Monthly'!$B$9:$B$1532,$B84)</f>
        <v>6209.6652620960003</v>
      </c>
      <c r="T84" s="33">
        <f>+SUMIFS('Compare-Monthly'!R$9:R$1532,'Compare-Monthly'!$B$9:$B$1532,$B84)</f>
        <v>5325.0433769550009</v>
      </c>
      <c r="U84" s="33">
        <f>+SUMIFS('Compare-Monthly'!S$9:S$1532,'Compare-Monthly'!$B$9:$B$1532,$B84)</f>
        <v>5418.7179643079999</v>
      </c>
      <c r="V84" s="34">
        <f t="shared" si="22"/>
        <v>517.47210517466669</v>
      </c>
      <c r="W84" s="34">
        <f t="shared" si="23"/>
        <v>443.75361474625009</v>
      </c>
      <c r="X84" s="34">
        <f t="shared" si="24"/>
        <v>451.55983035899999</v>
      </c>
      <c r="Y84" s="34">
        <f t="shared" si="25"/>
        <v>7.81</v>
      </c>
      <c r="Z84" s="35" t="str">
        <f>+INDEX(Data!$K$9:$K$1532,MATCH($B84,Data!$B$9:$B$1532,0))</f>
        <v>Y</v>
      </c>
      <c r="AA84" s="35" t="str">
        <f>+IF(Inputs!$G$7="Include","Y",IF(Z84="Y","N","Y"))</f>
        <v>Y</v>
      </c>
      <c r="AB84" s="32" t="str">
        <f>+INDEX(Inputs!$C$40:$C$45,MATCH($H84,Inputs!$B$40:$B$45,1))</f>
        <v>6,000 ≤ 12,000 kWh</v>
      </c>
      <c r="AC84" s="46" t="str">
        <f>+INDEX(Inputs!$F$40:$F$46,MATCH($Y84,Inputs!$E$40:$E$46,-1))</f>
        <v>$5 to $25 Increase</v>
      </c>
    </row>
    <row r="85" spans="2:29" s="46" customFormat="1" x14ac:dyDescent="0.25">
      <c r="B85" s="48" t="s">
        <v>175</v>
      </c>
      <c r="C85" s="8">
        <v>2021</v>
      </c>
      <c r="D85" s="31">
        <f>+SUMIFS('Compare-Monthly'!H$9:H$1532,'Compare-Monthly'!$B$9:$B$1532,$B85)</f>
        <v>516228.50399999996</v>
      </c>
      <c r="E85" s="31">
        <f>+SUMIFS('Compare-Monthly'!I$9:I$1532,'Compare-Monthly'!$B$9:$B$1532,$B85)</f>
        <v>516228.50399999996</v>
      </c>
      <c r="F85" s="31">
        <f>+SUMIFS('Compare-Monthly'!J$9:J$1532,'Compare-Monthly'!$B$9:$B$1532,$B85)</f>
        <v>516228.50399999996</v>
      </c>
      <c r="G85" s="32">
        <f t="shared" si="16"/>
        <v>43019.041999999994</v>
      </c>
      <c r="H85" s="32">
        <f t="shared" si="17"/>
        <v>43019.041999999994</v>
      </c>
      <c r="I85" s="32">
        <f t="shared" si="18"/>
        <v>43019.041999999994</v>
      </c>
      <c r="J85" s="31">
        <f>+SUMIFS('Compare-Monthly'!K$9:K$1532,'Compare-Monthly'!$B$9:$B$1532,$B85)</f>
        <v>0</v>
      </c>
      <c r="K85" s="31">
        <f>+SUMIFS('Compare-Monthly'!L$9:L$1532,'Compare-Monthly'!$B$9:$B$1532,$B85)</f>
        <v>0</v>
      </c>
      <c r="L85" s="31">
        <f>+SUMIFS('Compare-Monthly'!M$9:M$1532,'Compare-Monthly'!$B$9:$B$1532,$B85)</f>
        <v>0</v>
      </c>
      <c r="M85" s="32">
        <f t="shared" si="19"/>
        <v>0</v>
      </c>
      <c r="N85" s="32">
        <f t="shared" si="20"/>
        <v>0</v>
      </c>
      <c r="O85" s="32">
        <f t="shared" si="21"/>
        <v>0</v>
      </c>
      <c r="P85" s="33">
        <f>+SUMIFS('Compare-Monthly'!N$9:N$1532,'Compare-Monthly'!$B$9:$B$1532,$B85)</f>
        <v>24726.692633823994</v>
      </c>
      <c r="Q85" s="33">
        <f>+SUMIFS('Compare-Monthly'!O$9:O$1532,'Compare-Monthly'!$B$9:$B$1532,$B85)</f>
        <v>24726.692633823994</v>
      </c>
      <c r="R85" s="33">
        <f>+SUMIFS('Compare-Monthly'!P$9:P$1532,'Compare-Monthly'!$B$9:$B$1532,$B85)</f>
        <v>24726.692633823994</v>
      </c>
      <c r="S85" s="33">
        <f>+SUMIFS('Compare-Monthly'!Q$9:Q$1532,'Compare-Monthly'!$B$9:$B$1532,$B85)</f>
        <v>34504.870713823999</v>
      </c>
      <c r="T85" s="33">
        <f>+SUMIFS('Compare-Monthly'!R$9:R$1532,'Compare-Monthly'!$B$9:$B$1532,$B85)</f>
        <v>34504.870713823999</v>
      </c>
      <c r="U85" s="33">
        <f>+SUMIFS('Compare-Monthly'!S$9:S$1532,'Compare-Monthly'!$B$9:$B$1532,$B85)</f>
        <v>34504.870713823999</v>
      </c>
      <c r="V85" s="34">
        <f t="shared" si="22"/>
        <v>2875.4058928186664</v>
      </c>
      <c r="W85" s="34">
        <f t="shared" si="23"/>
        <v>2875.4058928186664</v>
      </c>
      <c r="X85" s="34">
        <f t="shared" si="24"/>
        <v>2875.4058928186664</v>
      </c>
      <c r="Y85" s="34">
        <f t="shared" si="25"/>
        <v>0</v>
      </c>
      <c r="Z85" s="35" t="str">
        <f>+INDEX(Data!$K$9:$K$1532,MATCH($B85,Data!$B$9:$B$1532,0))</f>
        <v>Y</v>
      </c>
      <c r="AA85" s="35" t="str">
        <f>+IF(Inputs!$G$7="Include","Y",IF(Z85="Y","N","Y"))</f>
        <v>Y</v>
      </c>
      <c r="AB85" s="32" t="str">
        <f>+INDEX(Inputs!$C$40:$C$45,MATCH($H85,Inputs!$B$40:$B$45,1))</f>
        <v>12,000 kWh+</v>
      </c>
      <c r="AC85" s="46" t="str">
        <f>+INDEX(Inputs!$F$40:$F$46,MATCH($Y85,Inputs!$E$40:$E$46,-1))</f>
        <v>$0 Increase</v>
      </c>
    </row>
    <row r="86" spans="2:29" s="46" customFormat="1" x14ac:dyDescent="0.25">
      <c r="B86" s="48" t="s">
        <v>176</v>
      </c>
      <c r="C86" s="8">
        <v>2021</v>
      </c>
      <c r="D86" s="31">
        <f>+SUMIFS('Compare-Monthly'!H$9:H$1532,'Compare-Monthly'!$B$9:$B$1532,$B86)</f>
        <v>26858.774700000002</v>
      </c>
      <c r="E86" s="31">
        <f>+SUMIFS('Compare-Monthly'!I$9:I$1532,'Compare-Monthly'!$B$9:$B$1532,$B86)</f>
        <v>1938.1990000000005</v>
      </c>
      <c r="F86" s="31">
        <f>+SUMIFS('Compare-Monthly'!J$9:J$1532,'Compare-Monthly'!$B$9:$B$1532,$B86)</f>
        <v>12809.023800000001</v>
      </c>
      <c r="G86" s="32">
        <f t="shared" si="16"/>
        <v>2238.231225</v>
      </c>
      <c r="H86" s="32">
        <f t="shared" si="17"/>
        <v>161.51658333333339</v>
      </c>
      <c r="I86" s="32">
        <f t="shared" si="18"/>
        <v>1067.4186500000001</v>
      </c>
      <c r="J86" s="31">
        <f>+SUMIFS('Compare-Monthly'!K$9:K$1532,'Compare-Monthly'!$B$9:$B$1532,$B86)</f>
        <v>0</v>
      </c>
      <c r="K86" s="31">
        <f>+SUMIFS('Compare-Monthly'!L$9:L$1532,'Compare-Monthly'!$B$9:$B$1532,$B86)</f>
        <v>3030.6862999999994</v>
      </c>
      <c r="L86" s="31">
        <f>+SUMIFS('Compare-Monthly'!M$9:M$1532,'Compare-Monthly'!$B$9:$B$1532,$B86)</f>
        <v>10870.824800000002</v>
      </c>
      <c r="M86" s="32">
        <f t="shared" si="19"/>
        <v>0</v>
      </c>
      <c r="N86" s="32">
        <f t="shared" si="20"/>
        <v>252.55719166666663</v>
      </c>
      <c r="O86" s="32">
        <f t="shared" si="21"/>
        <v>905.90206666666688</v>
      </c>
      <c r="P86" s="33">
        <f>+SUMIFS('Compare-Monthly'!N$9:N$1532,'Compare-Monthly'!$B$9:$B$1532,$B86)</f>
        <v>2438.5313490627996</v>
      </c>
      <c r="Q86" s="33">
        <f>+SUMIFS('Compare-Monthly'!O$9:O$1532,'Compare-Monthly'!$B$9:$B$1532,$B86)</f>
        <v>183.62884965800006</v>
      </c>
      <c r="R86" s="33">
        <f>+SUMIFS('Compare-Monthly'!P$9:P$1532,'Compare-Monthly'!$B$9:$B$1532,$B86)</f>
        <v>832.64346519920002</v>
      </c>
      <c r="S86" s="33">
        <f>+SUMIFS('Compare-Monthly'!Q$9:Q$1532,'Compare-Monthly'!$B$9:$B$1532,$B86)</f>
        <v>2560.0109690627996</v>
      </c>
      <c r="T86" s="33">
        <f>+SUMIFS('Compare-Monthly'!R$9:R$1532,'Compare-Monthly'!$B$9:$B$1532,$B86)</f>
        <v>305.1084696580001</v>
      </c>
      <c r="U86" s="33">
        <f>+SUMIFS('Compare-Monthly'!S$9:S$1532,'Compare-Monthly'!$B$9:$B$1532,$B86)</f>
        <v>954.1230851992002</v>
      </c>
      <c r="V86" s="34">
        <f t="shared" si="22"/>
        <v>213.33424742189996</v>
      </c>
      <c r="W86" s="34">
        <f t="shared" si="23"/>
        <v>25.425705804833342</v>
      </c>
      <c r="X86" s="34">
        <f t="shared" si="24"/>
        <v>79.510257099933355</v>
      </c>
      <c r="Y86" s="34">
        <f t="shared" si="25"/>
        <v>54.08</v>
      </c>
      <c r="Z86" s="35" t="str">
        <f>+INDEX(Data!$K$9:$K$1532,MATCH($B86,Data!$B$9:$B$1532,0))</f>
        <v>Y</v>
      </c>
      <c r="AA86" s="35" t="str">
        <f>+IF(Inputs!$G$7="Include","Y",IF(Z86="Y","N","Y"))</f>
        <v>Y</v>
      </c>
      <c r="AB86" s="32" t="str">
        <f>+INDEX(Inputs!$C$40:$C$45,MATCH($H86,Inputs!$B$40:$B$45,1))</f>
        <v>1 ≤ 750 kWh</v>
      </c>
      <c r="AC86" s="46" t="str">
        <f>+INDEX(Inputs!$F$40:$F$46,MATCH($Y86,Inputs!$E$40:$E$46,-1))</f>
        <v>$50 to $75 Increase</v>
      </c>
    </row>
    <row r="87" spans="2:29" s="46" customFormat="1" x14ac:dyDescent="0.25">
      <c r="B87" s="48" t="s">
        <v>177</v>
      </c>
      <c r="C87" s="8">
        <v>2021</v>
      </c>
      <c r="D87" s="31">
        <f>+SUMIFS('Compare-Monthly'!H$9:H$1532,'Compare-Monthly'!$B$9:$B$1532,$B87)</f>
        <v>11562.332899999999</v>
      </c>
      <c r="E87" s="31">
        <f>+SUMIFS('Compare-Monthly'!I$9:I$1532,'Compare-Monthly'!$B$9:$B$1532,$B87)</f>
        <v>0</v>
      </c>
      <c r="F87" s="31">
        <f>+SUMIFS('Compare-Monthly'!J$9:J$1532,'Compare-Monthly'!$B$9:$B$1532,$B87)</f>
        <v>6376.257599999999</v>
      </c>
      <c r="G87" s="32">
        <f t="shared" si="16"/>
        <v>963.52774166666666</v>
      </c>
      <c r="H87" s="32">
        <f t="shared" si="17"/>
        <v>0</v>
      </c>
      <c r="I87" s="32">
        <f t="shared" si="18"/>
        <v>531.35479999999995</v>
      </c>
      <c r="J87" s="31">
        <f>+SUMIFS('Compare-Monthly'!K$9:K$1532,'Compare-Monthly'!$B$9:$B$1532,$B87)</f>
        <v>0</v>
      </c>
      <c r="K87" s="31">
        <f>+SUMIFS('Compare-Monthly'!L$9:L$1532,'Compare-Monthly'!$B$9:$B$1532,$B87)</f>
        <v>28752.596599999997</v>
      </c>
      <c r="L87" s="31">
        <f>+SUMIFS('Compare-Monthly'!M$9:M$1532,'Compare-Monthly'!$B$9:$B$1532,$B87)</f>
        <v>35041.486300000004</v>
      </c>
      <c r="M87" s="32">
        <f t="shared" si="19"/>
        <v>0</v>
      </c>
      <c r="N87" s="32">
        <f t="shared" si="20"/>
        <v>2396.0497166666664</v>
      </c>
      <c r="O87" s="32">
        <f t="shared" si="21"/>
        <v>2920.1238583333338</v>
      </c>
      <c r="P87" s="33">
        <f>+SUMIFS('Compare-Monthly'!N$9:N$1532,'Compare-Monthly'!$B$9:$B$1532,$B87)</f>
        <v>1136.408393921</v>
      </c>
      <c r="Q87" s="33">
        <f>+SUMIFS('Compare-Monthly'!O$9:O$1532,'Compare-Monthly'!$B$9:$B$1532,$B87)</f>
        <v>0</v>
      </c>
      <c r="R87" s="33">
        <f>+SUMIFS('Compare-Monthly'!P$9:P$1532,'Compare-Monthly'!$B$9:$B$1532,$B87)</f>
        <v>0</v>
      </c>
      <c r="S87" s="33">
        <f>+SUMIFS('Compare-Monthly'!Q$9:Q$1532,'Compare-Monthly'!$B$9:$B$1532,$B87)</f>
        <v>1136.408393921</v>
      </c>
      <c r="T87" s="33">
        <f>+SUMIFS('Compare-Monthly'!R$9:R$1532,'Compare-Monthly'!$B$9:$B$1532,$B87)</f>
        <v>0</v>
      </c>
      <c r="U87" s="33">
        <f>+SUMIFS('Compare-Monthly'!S$9:S$1532,'Compare-Monthly'!$B$9:$B$1532,$B87)</f>
        <v>0</v>
      </c>
      <c r="V87" s="34">
        <f t="shared" si="22"/>
        <v>94.700699493416664</v>
      </c>
      <c r="W87" s="34">
        <f t="shared" si="23"/>
        <v>0</v>
      </c>
      <c r="X87" s="34">
        <f t="shared" si="24"/>
        <v>0</v>
      </c>
      <c r="Y87" s="34">
        <f t="shared" si="25"/>
        <v>0</v>
      </c>
      <c r="Z87" s="35" t="str">
        <f>+INDEX(Data!$K$9:$K$1532,MATCH($B87,Data!$B$9:$B$1532,0))</f>
        <v>Y</v>
      </c>
      <c r="AA87" s="35" t="str">
        <f>+IF(Inputs!$G$7="Include","Y",IF(Z87="Y","N","Y"))</f>
        <v>Y</v>
      </c>
      <c r="AB87" s="32" t="str">
        <f>+INDEX(Inputs!$C$40:$C$45,MATCH($H87,Inputs!$B$40:$B$45,1))</f>
        <v>0 kWh</v>
      </c>
      <c r="AC87" s="46" t="str">
        <f>+INDEX(Inputs!$F$40:$F$46,MATCH($Y87,Inputs!$E$40:$E$46,-1))</f>
        <v>$0 Increase</v>
      </c>
    </row>
    <row r="88" spans="2:29" s="46" customFormat="1" x14ac:dyDescent="0.25">
      <c r="B88" s="48" t="s">
        <v>178</v>
      </c>
      <c r="C88" s="8">
        <v>2021</v>
      </c>
      <c r="D88" s="31">
        <f>+SUMIFS('Compare-Monthly'!H$9:H$1532,'Compare-Monthly'!$B$9:$B$1532,$B88)</f>
        <v>173647.90399999998</v>
      </c>
      <c r="E88" s="31">
        <f>+SUMIFS('Compare-Monthly'!I$9:I$1532,'Compare-Monthly'!$B$9:$B$1532,$B88)</f>
        <v>165815.32499999998</v>
      </c>
      <c r="F88" s="31">
        <f>+SUMIFS('Compare-Monthly'!J$9:J$1532,'Compare-Monthly'!$B$9:$B$1532,$B88)</f>
        <v>166016.9504</v>
      </c>
      <c r="G88" s="32">
        <f t="shared" si="16"/>
        <v>14470.658666666664</v>
      </c>
      <c r="H88" s="32">
        <f t="shared" si="17"/>
        <v>13817.943749999999</v>
      </c>
      <c r="I88" s="32">
        <f t="shared" si="18"/>
        <v>13834.745866666666</v>
      </c>
      <c r="J88" s="31">
        <f>+SUMIFS('Compare-Monthly'!K$9:K$1532,'Compare-Monthly'!$B$9:$B$1532,$B88)</f>
        <v>0</v>
      </c>
      <c r="K88" s="31">
        <f>+SUMIFS('Compare-Monthly'!L$9:L$1532,'Compare-Monthly'!$B$9:$B$1532,$B88)</f>
        <v>0</v>
      </c>
      <c r="L88" s="31">
        <f>+SUMIFS('Compare-Monthly'!M$9:M$1532,'Compare-Monthly'!$B$9:$B$1532,$B88)</f>
        <v>201.62539999999998</v>
      </c>
      <c r="M88" s="32">
        <f t="shared" si="19"/>
        <v>0</v>
      </c>
      <c r="N88" s="32">
        <f t="shared" si="20"/>
        <v>0</v>
      </c>
      <c r="O88" s="32">
        <f t="shared" si="21"/>
        <v>16.802116666666667</v>
      </c>
      <c r="P88" s="33">
        <f>+SUMIFS('Compare-Monthly'!N$9:N$1532,'Compare-Monthly'!$B$9:$B$1532,$B88)</f>
        <v>9015.3530035839995</v>
      </c>
      <c r="Q88" s="33">
        <f>+SUMIFS('Compare-Monthly'!O$9:O$1532,'Compare-Monthly'!$B$9:$B$1532,$B88)</f>
        <v>8665.2345256360004</v>
      </c>
      <c r="R88" s="33">
        <f>+SUMIFS('Compare-Monthly'!P$9:P$1532,'Compare-Monthly'!$B$9:$B$1532,$B88)</f>
        <v>8666.8724705284003</v>
      </c>
      <c r="S88" s="33">
        <f>+SUMIFS('Compare-Monthly'!Q$9:Q$1532,'Compare-Monthly'!$B$9:$B$1532,$B88)</f>
        <v>10446.711403583999</v>
      </c>
      <c r="T88" s="33">
        <f>+SUMIFS('Compare-Monthly'!R$9:R$1532,'Compare-Monthly'!$B$9:$B$1532,$B88)</f>
        <v>10096.592925636</v>
      </c>
      <c r="U88" s="33">
        <f>+SUMIFS('Compare-Monthly'!S$9:S$1532,'Compare-Monthly'!$B$9:$B$1532,$B88)</f>
        <v>10098.230870528399</v>
      </c>
      <c r="V88" s="34">
        <f t="shared" si="22"/>
        <v>870.55928363199985</v>
      </c>
      <c r="W88" s="34">
        <f t="shared" si="23"/>
        <v>841.38274380299993</v>
      </c>
      <c r="X88" s="34">
        <f t="shared" si="24"/>
        <v>841.51923921069999</v>
      </c>
      <c r="Y88" s="34">
        <f t="shared" si="25"/>
        <v>0.14000000000000001</v>
      </c>
      <c r="Z88" s="35" t="str">
        <f>+INDEX(Data!$K$9:$K$1532,MATCH($B88,Data!$B$9:$B$1532,0))</f>
        <v>Y</v>
      </c>
      <c r="AA88" s="35" t="str">
        <f>+IF(Inputs!$G$7="Include","Y",IF(Z88="Y","N","Y"))</f>
        <v>Y</v>
      </c>
      <c r="AB88" s="32" t="str">
        <f>+INDEX(Inputs!$C$40:$C$45,MATCH($H88,Inputs!$B$40:$B$45,1))</f>
        <v>12,000 kWh+</v>
      </c>
      <c r="AC88" s="46" t="str">
        <f>+INDEX(Inputs!$F$40:$F$46,MATCH($Y88,Inputs!$E$40:$E$46,-1))</f>
        <v>$0 to $5 Increase</v>
      </c>
    </row>
    <row r="89" spans="2:29" s="46" customFormat="1" x14ac:dyDescent="0.25">
      <c r="B89" s="48" t="s">
        <v>179</v>
      </c>
      <c r="C89" s="8">
        <v>2021</v>
      </c>
      <c r="D89" s="31">
        <f>+SUMIFS('Compare-Monthly'!H$9:H$1532,'Compare-Monthly'!$B$9:$B$1532,$B89)</f>
        <v>24137.843399999998</v>
      </c>
      <c r="E89" s="31">
        <f>+SUMIFS('Compare-Monthly'!I$9:I$1532,'Compare-Monthly'!$B$9:$B$1532,$B89)</f>
        <v>1088.1578999999992</v>
      </c>
      <c r="F89" s="31">
        <f>+SUMIFS('Compare-Monthly'!J$9:J$1532,'Compare-Monthly'!$B$9:$B$1532,$B89)</f>
        <v>11567.566000000001</v>
      </c>
      <c r="G89" s="32">
        <f t="shared" si="16"/>
        <v>2011.4869499999998</v>
      </c>
      <c r="H89" s="32">
        <f t="shared" si="17"/>
        <v>90.679824999999937</v>
      </c>
      <c r="I89" s="32">
        <f t="shared" si="18"/>
        <v>963.96383333333335</v>
      </c>
      <c r="J89" s="31">
        <f>+SUMIFS('Compare-Monthly'!K$9:K$1532,'Compare-Monthly'!$B$9:$B$1532,$B89)</f>
        <v>0</v>
      </c>
      <c r="K89" s="31">
        <f>+SUMIFS('Compare-Monthly'!L$9:L$1532,'Compare-Monthly'!$B$9:$B$1532,$B89)</f>
        <v>3428.4288000000006</v>
      </c>
      <c r="L89" s="31">
        <f>+SUMIFS('Compare-Monthly'!M$9:M$1532,'Compare-Monthly'!$B$9:$B$1532,$B89)</f>
        <v>10479.408100000001</v>
      </c>
      <c r="M89" s="32">
        <f t="shared" si="19"/>
        <v>0</v>
      </c>
      <c r="N89" s="32">
        <f t="shared" si="20"/>
        <v>285.70240000000007</v>
      </c>
      <c r="O89" s="32">
        <f t="shared" si="21"/>
        <v>873.28400833333342</v>
      </c>
      <c r="P89" s="33">
        <f>+SUMIFS('Compare-Monthly'!N$9:N$1532,'Compare-Monthly'!$B$9:$B$1532,$B89)</f>
        <v>2248.7062780652004</v>
      </c>
      <c r="Q89" s="33">
        <f>+SUMIFS('Compare-Monthly'!O$9:O$1532,'Compare-Monthly'!$B$9:$B$1532,$B89)</f>
        <v>103.09425576179994</v>
      </c>
      <c r="R89" s="33">
        <f>+SUMIFS('Compare-Monthly'!P$9:P$1532,'Compare-Monthly'!$B$9:$B$1532,$B89)</f>
        <v>728.00646504420001</v>
      </c>
      <c r="S89" s="33">
        <f>+SUMIFS('Compare-Monthly'!Q$9:Q$1532,'Compare-Monthly'!$B$9:$B$1532,$B89)</f>
        <v>2248.7062780652004</v>
      </c>
      <c r="T89" s="33">
        <f>+SUMIFS('Compare-Monthly'!R$9:R$1532,'Compare-Monthly'!$B$9:$B$1532,$B89)</f>
        <v>103.09425576179994</v>
      </c>
      <c r="U89" s="33">
        <f>+SUMIFS('Compare-Monthly'!S$9:S$1532,'Compare-Monthly'!$B$9:$B$1532,$B89)</f>
        <v>728.00646504420001</v>
      </c>
      <c r="V89" s="34">
        <f t="shared" si="22"/>
        <v>187.39218983876671</v>
      </c>
      <c r="W89" s="34">
        <f t="shared" si="23"/>
        <v>8.5911879801499946</v>
      </c>
      <c r="X89" s="34">
        <f t="shared" si="24"/>
        <v>60.667205420350001</v>
      </c>
      <c r="Y89" s="34">
        <f t="shared" si="25"/>
        <v>52.08</v>
      </c>
      <c r="Z89" s="35" t="str">
        <f>+INDEX(Data!$K$9:$K$1532,MATCH($B89,Data!$B$9:$B$1532,0))</f>
        <v>Y</v>
      </c>
      <c r="AA89" s="35" t="str">
        <f>+IF(Inputs!$G$7="Include","Y",IF(Z89="Y","N","Y"))</f>
        <v>Y</v>
      </c>
      <c r="AB89" s="32" t="str">
        <f>+INDEX(Inputs!$C$40:$C$45,MATCH($H89,Inputs!$B$40:$B$45,1))</f>
        <v>1 ≤ 750 kWh</v>
      </c>
      <c r="AC89" s="46" t="str">
        <f>+INDEX(Inputs!$F$40:$F$46,MATCH($Y89,Inputs!$E$40:$E$46,-1))</f>
        <v>$50 to $75 Increase</v>
      </c>
    </row>
    <row r="90" spans="2:29" s="46" customFormat="1" x14ac:dyDescent="0.25">
      <c r="B90" s="48" t="s">
        <v>180</v>
      </c>
      <c r="C90" s="8">
        <v>2021</v>
      </c>
      <c r="D90" s="31">
        <f>+SUMIFS('Compare-Monthly'!H$9:H$1532,'Compare-Monthly'!$B$9:$B$1532,$B90)</f>
        <v>63407.958600000005</v>
      </c>
      <c r="E90" s="31">
        <f>+SUMIFS('Compare-Monthly'!I$9:I$1532,'Compare-Monthly'!$B$9:$B$1532,$B90)</f>
        <v>15194.234899999999</v>
      </c>
      <c r="F90" s="31">
        <f>+SUMIFS('Compare-Monthly'!J$9:J$1532,'Compare-Monthly'!$B$9:$B$1532,$B90)</f>
        <v>34887.341800000002</v>
      </c>
      <c r="G90" s="32">
        <f t="shared" si="16"/>
        <v>5283.9965500000008</v>
      </c>
      <c r="H90" s="32">
        <f t="shared" si="17"/>
        <v>1266.1862416666665</v>
      </c>
      <c r="I90" s="32">
        <f t="shared" si="18"/>
        <v>2907.2784833333335</v>
      </c>
      <c r="J90" s="31">
        <f>+SUMIFS('Compare-Monthly'!K$9:K$1532,'Compare-Monthly'!$B$9:$B$1532,$B90)</f>
        <v>0</v>
      </c>
      <c r="K90" s="31">
        <f>+SUMIFS('Compare-Monthly'!L$9:L$1532,'Compare-Monthly'!$B$9:$B$1532,$B90)</f>
        <v>2020.1938999999993</v>
      </c>
      <c r="L90" s="31">
        <f>+SUMIFS('Compare-Monthly'!M$9:M$1532,'Compare-Monthly'!$B$9:$B$1532,$B90)</f>
        <v>19693.106899999999</v>
      </c>
      <c r="M90" s="32">
        <f t="shared" si="19"/>
        <v>0</v>
      </c>
      <c r="N90" s="32">
        <f t="shared" si="20"/>
        <v>168.34949166666661</v>
      </c>
      <c r="O90" s="32">
        <f t="shared" si="21"/>
        <v>1641.0922416666665</v>
      </c>
      <c r="P90" s="33">
        <f>+SUMIFS('Compare-Monthly'!N$9:N$1532,'Compare-Monthly'!$B$9:$B$1532,$B90)</f>
        <v>4145.7631494855996</v>
      </c>
      <c r="Q90" s="33">
        <f>+SUMIFS('Compare-Monthly'!O$9:O$1532,'Compare-Monthly'!$B$9:$B$1532,$B90)</f>
        <v>1237.0692122620001</v>
      </c>
      <c r="R90" s="33">
        <f>+SUMIFS('Compare-Monthly'!P$9:P$1532,'Compare-Monthly'!$B$9:$B$1532,$B90)</f>
        <v>2080.7982515543999</v>
      </c>
      <c r="S90" s="33">
        <f>+SUMIFS('Compare-Monthly'!Q$9:Q$1532,'Compare-Monthly'!$B$9:$B$1532,$B90)</f>
        <v>4234.6897094856004</v>
      </c>
      <c r="T90" s="33">
        <f>+SUMIFS('Compare-Monthly'!R$9:R$1532,'Compare-Monthly'!$B$9:$B$1532,$B90)</f>
        <v>1325.9957722620002</v>
      </c>
      <c r="U90" s="33">
        <f>+SUMIFS('Compare-Monthly'!S$9:S$1532,'Compare-Monthly'!$B$9:$B$1532,$B90)</f>
        <v>2169.7248115544003</v>
      </c>
      <c r="V90" s="34">
        <f t="shared" si="22"/>
        <v>352.89080912380001</v>
      </c>
      <c r="W90" s="34">
        <f t="shared" si="23"/>
        <v>110.49964768850002</v>
      </c>
      <c r="X90" s="34">
        <f t="shared" si="24"/>
        <v>180.81040096286668</v>
      </c>
      <c r="Y90" s="34">
        <f t="shared" si="25"/>
        <v>70.31</v>
      </c>
      <c r="Z90" s="35" t="str">
        <f>+INDEX(Data!$K$9:$K$1532,MATCH($B90,Data!$B$9:$B$1532,0))</f>
        <v>Y</v>
      </c>
      <c r="AA90" s="35" t="str">
        <f>+IF(Inputs!$G$7="Include","Y",IF(Z90="Y","N","Y"))</f>
        <v>Y</v>
      </c>
      <c r="AB90" s="32" t="str">
        <f>+INDEX(Inputs!$C$40:$C$45,MATCH($H90,Inputs!$B$40:$B$45,1))</f>
        <v>750 ≤ 2,000 kWh</v>
      </c>
      <c r="AC90" s="46" t="str">
        <f>+INDEX(Inputs!$F$40:$F$46,MATCH($Y90,Inputs!$E$40:$E$46,-1))</f>
        <v>$50 to $75 Increase</v>
      </c>
    </row>
    <row r="91" spans="2:29" s="46" customFormat="1" x14ac:dyDescent="0.25">
      <c r="B91" s="48" t="s">
        <v>181</v>
      </c>
      <c r="C91" s="8">
        <v>2021</v>
      </c>
      <c r="D91" s="31">
        <f>+SUMIFS('Compare-Monthly'!H$9:H$1532,'Compare-Monthly'!$B$9:$B$1532,$B91)</f>
        <v>25579.603499999997</v>
      </c>
      <c r="E91" s="31">
        <f>+SUMIFS('Compare-Monthly'!I$9:I$1532,'Compare-Monthly'!$B$9:$B$1532,$B91)</f>
        <v>0</v>
      </c>
      <c r="F91" s="31">
        <f>+SUMIFS('Compare-Monthly'!J$9:J$1532,'Compare-Monthly'!$B$9:$B$1532,$B91)</f>
        <v>17232.404699999999</v>
      </c>
      <c r="G91" s="32">
        <f t="shared" si="16"/>
        <v>2131.6336249999999</v>
      </c>
      <c r="H91" s="32">
        <f t="shared" si="17"/>
        <v>0</v>
      </c>
      <c r="I91" s="32">
        <f t="shared" si="18"/>
        <v>1436.033725</v>
      </c>
      <c r="J91" s="31">
        <f>+SUMIFS('Compare-Monthly'!K$9:K$1532,'Compare-Monthly'!$B$9:$B$1532,$B91)</f>
        <v>0</v>
      </c>
      <c r="K91" s="31">
        <f>+SUMIFS('Compare-Monthly'!L$9:L$1532,'Compare-Monthly'!$B$9:$B$1532,$B91)</f>
        <v>6812.4062000000004</v>
      </c>
      <c r="L91" s="31">
        <f>+SUMIFS('Compare-Monthly'!M$9:M$1532,'Compare-Monthly'!$B$9:$B$1532,$B91)</f>
        <v>18012.397199999999</v>
      </c>
      <c r="M91" s="32">
        <f t="shared" si="19"/>
        <v>0</v>
      </c>
      <c r="N91" s="32">
        <f t="shared" si="20"/>
        <v>567.70051666666666</v>
      </c>
      <c r="O91" s="32">
        <f t="shared" si="21"/>
        <v>1501.0330999999999</v>
      </c>
      <c r="P91" s="33">
        <f>+SUMIFS('Compare-Monthly'!N$9:N$1532,'Compare-Monthly'!$B$9:$B$1532,$B91)</f>
        <v>2261.4693058008002</v>
      </c>
      <c r="Q91" s="33">
        <f>+SUMIFS('Compare-Monthly'!O$9:O$1532,'Compare-Monthly'!$B$9:$B$1532,$B91)</f>
        <v>0</v>
      </c>
      <c r="R91" s="33">
        <f>+SUMIFS('Compare-Monthly'!P$9:P$1532,'Compare-Monthly'!$B$9:$B$1532,$B91)</f>
        <v>985.40641034739997</v>
      </c>
      <c r="S91" s="33">
        <f>+SUMIFS('Compare-Monthly'!Q$9:Q$1532,'Compare-Monthly'!$B$9:$B$1532,$B91)</f>
        <v>2261.4693058008002</v>
      </c>
      <c r="T91" s="33">
        <f>+SUMIFS('Compare-Monthly'!R$9:R$1532,'Compare-Monthly'!$B$9:$B$1532,$B91)</f>
        <v>0</v>
      </c>
      <c r="U91" s="33">
        <f>+SUMIFS('Compare-Monthly'!S$9:S$1532,'Compare-Monthly'!$B$9:$B$1532,$B91)</f>
        <v>985.40641034739997</v>
      </c>
      <c r="V91" s="34">
        <f t="shared" si="22"/>
        <v>188.4557754834</v>
      </c>
      <c r="W91" s="34">
        <f t="shared" si="23"/>
        <v>0</v>
      </c>
      <c r="X91" s="34">
        <f t="shared" si="24"/>
        <v>82.117200862283326</v>
      </c>
      <c r="Y91" s="34">
        <f t="shared" si="25"/>
        <v>82.12</v>
      </c>
      <c r="Z91" s="35" t="str">
        <f>+INDEX(Data!$K$9:$K$1532,MATCH($B91,Data!$B$9:$B$1532,0))</f>
        <v>Y</v>
      </c>
      <c r="AA91" s="35" t="str">
        <f>+IF(Inputs!$G$7="Include","Y",IF(Z91="Y","N","Y"))</f>
        <v>Y</v>
      </c>
      <c r="AB91" s="32" t="str">
        <f>+INDEX(Inputs!$C$40:$C$45,MATCH($H91,Inputs!$B$40:$B$45,1))</f>
        <v>0 kWh</v>
      </c>
      <c r="AC91" s="46" t="str">
        <f>+INDEX(Inputs!$F$40:$F$46,MATCH($Y91,Inputs!$E$40:$E$46,-1))</f>
        <v>$75 to $100 Increase</v>
      </c>
    </row>
    <row r="92" spans="2:29" s="46" customFormat="1" x14ac:dyDescent="0.25">
      <c r="B92" s="48" t="s">
        <v>182</v>
      </c>
      <c r="C92" s="8">
        <v>2021</v>
      </c>
      <c r="D92" s="31">
        <f>+SUMIFS('Compare-Monthly'!H$9:H$1532,'Compare-Monthly'!$B$9:$B$1532,$B92)</f>
        <v>18597.425800000001</v>
      </c>
      <c r="E92" s="31">
        <f>+SUMIFS('Compare-Monthly'!I$9:I$1532,'Compare-Monthly'!$B$9:$B$1532,$B92)</f>
        <v>0</v>
      </c>
      <c r="F92" s="31">
        <f>+SUMIFS('Compare-Monthly'!J$9:J$1532,'Compare-Monthly'!$B$9:$B$1532,$B92)</f>
        <v>10656.501200000002</v>
      </c>
      <c r="G92" s="32">
        <f t="shared" si="16"/>
        <v>1549.7854833333333</v>
      </c>
      <c r="H92" s="32">
        <f t="shared" si="17"/>
        <v>0</v>
      </c>
      <c r="I92" s="32">
        <f t="shared" si="18"/>
        <v>888.04176666666683</v>
      </c>
      <c r="J92" s="31">
        <f>+SUMIFS('Compare-Monthly'!K$9:K$1532,'Compare-Monthly'!$B$9:$B$1532,$B92)</f>
        <v>0</v>
      </c>
      <c r="K92" s="31">
        <f>+SUMIFS('Compare-Monthly'!L$9:L$1532,'Compare-Monthly'!$B$9:$B$1532,$B92)</f>
        <v>26069.969100000002</v>
      </c>
      <c r="L92" s="31">
        <f>+SUMIFS('Compare-Monthly'!M$9:M$1532,'Compare-Monthly'!$B$9:$B$1532,$B92)</f>
        <v>32797.876499999998</v>
      </c>
      <c r="M92" s="32">
        <f t="shared" si="19"/>
        <v>0</v>
      </c>
      <c r="N92" s="32">
        <f t="shared" si="20"/>
        <v>2172.497425</v>
      </c>
      <c r="O92" s="32">
        <f t="shared" si="21"/>
        <v>2733.156375</v>
      </c>
      <c r="P92" s="33">
        <f>+SUMIFS('Compare-Monthly'!N$9:N$1532,'Compare-Monthly'!$B$9:$B$1532,$B92)</f>
        <v>1694.9993252392003</v>
      </c>
      <c r="Q92" s="33">
        <f>+SUMIFS('Compare-Monthly'!O$9:O$1532,'Compare-Monthly'!$B$9:$B$1532,$B92)</f>
        <v>0</v>
      </c>
      <c r="R92" s="33">
        <f>+SUMIFS('Compare-Monthly'!P$9:P$1532,'Compare-Monthly'!$B$9:$B$1532,$B92)</f>
        <v>0</v>
      </c>
      <c r="S92" s="33">
        <f>+SUMIFS('Compare-Monthly'!Q$9:Q$1532,'Compare-Monthly'!$B$9:$B$1532,$B92)</f>
        <v>1694.9993252392003</v>
      </c>
      <c r="T92" s="33">
        <f>+SUMIFS('Compare-Monthly'!R$9:R$1532,'Compare-Monthly'!$B$9:$B$1532,$B92)</f>
        <v>0</v>
      </c>
      <c r="U92" s="33">
        <f>+SUMIFS('Compare-Monthly'!S$9:S$1532,'Compare-Monthly'!$B$9:$B$1532,$B92)</f>
        <v>0</v>
      </c>
      <c r="V92" s="34">
        <f t="shared" si="22"/>
        <v>141.24994376993337</v>
      </c>
      <c r="W92" s="34">
        <f t="shared" si="23"/>
        <v>0</v>
      </c>
      <c r="X92" s="34">
        <f t="shared" si="24"/>
        <v>0</v>
      </c>
      <c r="Y92" s="34">
        <f t="shared" si="25"/>
        <v>0</v>
      </c>
      <c r="Z92" s="35" t="str">
        <f>+INDEX(Data!$K$9:$K$1532,MATCH($B92,Data!$B$9:$B$1532,0))</f>
        <v>Y</v>
      </c>
      <c r="AA92" s="35" t="str">
        <f>+IF(Inputs!$G$7="Include","Y",IF(Z92="Y","N","Y"))</f>
        <v>Y</v>
      </c>
      <c r="AB92" s="32" t="str">
        <f>+INDEX(Inputs!$C$40:$C$45,MATCH($H92,Inputs!$B$40:$B$45,1))</f>
        <v>0 kWh</v>
      </c>
      <c r="AC92" s="46" t="str">
        <f>+INDEX(Inputs!$F$40:$F$46,MATCH($Y92,Inputs!$E$40:$E$46,-1))</f>
        <v>$0 Increase</v>
      </c>
    </row>
    <row r="93" spans="2:29" s="46" customFormat="1" x14ac:dyDescent="0.25">
      <c r="B93" s="48" t="s">
        <v>183</v>
      </c>
      <c r="C93" s="8">
        <v>2021</v>
      </c>
      <c r="D93" s="31">
        <f>+SUMIFS('Compare-Monthly'!H$9:H$1532,'Compare-Monthly'!$B$9:$B$1532,$B93)</f>
        <v>144431.568</v>
      </c>
      <c r="E93" s="31">
        <f>+SUMIFS('Compare-Monthly'!I$9:I$1532,'Compare-Monthly'!$B$9:$B$1532,$B93)</f>
        <v>120319.0416</v>
      </c>
      <c r="F93" s="31">
        <f>+SUMIFS('Compare-Monthly'!J$9:J$1532,'Compare-Monthly'!$B$9:$B$1532,$B93)</f>
        <v>121117.48249999998</v>
      </c>
      <c r="G93" s="32">
        <f t="shared" si="16"/>
        <v>12035.964</v>
      </c>
      <c r="H93" s="32">
        <f t="shared" si="17"/>
        <v>10026.586799999999</v>
      </c>
      <c r="I93" s="32">
        <f t="shared" si="18"/>
        <v>10093.123541666666</v>
      </c>
      <c r="J93" s="31">
        <f>+SUMIFS('Compare-Monthly'!K$9:K$1532,'Compare-Monthly'!$B$9:$B$1532,$B93)</f>
        <v>0</v>
      </c>
      <c r="K93" s="31">
        <f>+SUMIFS('Compare-Monthly'!L$9:L$1532,'Compare-Monthly'!$B$9:$B$1532,$B93)</f>
        <v>0</v>
      </c>
      <c r="L93" s="31">
        <f>+SUMIFS('Compare-Monthly'!M$9:M$1532,'Compare-Monthly'!$B$9:$B$1532,$B93)</f>
        <v>798.44089999999994</v>
      </c>
      <c r="M93" s="32">
        <f t="shared" si="19"/>
        <v>0</v>
      </c>
      <c r="N93" s="32">
        <f t="shared" si="20"/>
        <v>0</v>
      </c>
      <c r="O93" s="32">
        <f t="shared" si="21"/>
        <v>66.536741666666657</v>
      </c>
      <c r="P93" s="33">
        <f>+SUMIFS('Compare-Monthly'!N$9:N$1532,'Compare-Monthly'!$B$9:$B$1532,$B93)</f>
        <v>7768.0199793280008</v>
      </c>
      <c r="Q93" s="33">
        <f>+SUMIFS('Compare-Monthly'!O$9:O$1532,'Compare-Monthly'!$B$9:$B$1532,$B93)</f>
        <v>6658.1421630296009</v>
      </c>
      <c r="R93" s="33">
        <f>+SUMIFS('Compare-Monthly'!P$9:P$1532,'Compare-Monthly'!$B$9:$B$1532,$B93)</f>
        <v>6664.6592623849992</v>
      </c>
      <c r="S93" s="33">
        <f>+SUMIFS('Compare-Monthly'!Q$9:Q$1532,'Compare-Monthly'!$B$9:$B$1532,$B93)</f>
        <v>8604.0218193279998</v>
      </c>
      <c r="T93" s="33">
        <f>+SUMIFS('Compare-Monthly'!R$9:R$1532,'Compare-Monthly'!$B$9:$B$1532,$B93)</f>
        <v>7494.1440030296008</v>
      </c>
      <c r="U93" s="33">
        <f>+SUMIFS('Compare-Monthly'!S$9:S$1532,'Compare-Monthly'!$B$9:$B$1532,$B93)</f>
        <v>7500.661102385</v>
      </c>
      <c r="V93" s="34">
        <f t="shared" si="22"/>
        <v>717.00181827733331</v>
      </c>
      <c r="W93" s="34">
        <f t="shared" si="23"/>
        <v>624.51200025246669</v>
      </c>
      <c r="X93" s="34">
        <f t="shared" si="24"/>
        <v>625.05509186541667</v>
      </c>
      <c r="Y93" s="34">
        <f t="shared" si="25"/>
        <v>0.54</v>
      </c>
      <c r="Z93" s="35" t="str">
        <f>+INDEX(Data!$K$9:$K$1532,MATCH($B93,Data!$B$9:$B$1532,0))</f>
        <v>Y</v>
      </c>
      <c r="AA93" s="35" t="str">
        <f>+IF(Inputs!$G$7="Include","Y",IF(Z93="Y","N","Y"))</f>
        <v>Y</v>
      </c>
      <c r="AB93" s="32" t="str">
        <f>+INDEX(Inputs!$C$40:$C$45,MATCH($H93,Inputs!$B$40:$B$45,1))</f>
        <v>6,000 ≤ 12,000 kWh</v>
      </c>
      <c r="AC93" s="46" t="str">
        <f>+INDEX(Inputs!$F$40:$F$46,MATCH($Y93,Inputs!$E$40:$E$46,-1))</f>
        <v>$0 to $5 Increase</v>
      </c>
    </row>
    <row r="94" spans="2:29" s="46" customFormat="1" x14ac:dyDescent="0.25">
      <c r="B94" s="48" t="s">
        <v>184</v>
      </c>
      <c r="C94" s="8">
        <v>2021</v>
      </c>
      <c r="D94" s="31">
        <f>+SUMIFS('Compare-Monthly'!H$9:H$1532,'Compare-Monthly'!$B$9:$B$1532,$B94)</f>
        <v>17146.419699999999</v>
      </c>
      <c r="E94" s="31">
        <f>+SUMIFS('Compare-Monthly'!I$9:I$1532,'Compare-Monthly'!$B$9:$B$1532,$B94)</f>
        <v>11499.124199999998</v>
      </c>
      <c r="F94" s="31">
        <f>+SUMIFS('Compare-Monthly'!J$9:J$1532,'Compare-Monthly'!$B$9:$B$1532,$B94)</f>
        <v>13252.203299999997</v>
      </c>
      <c r="G94" s="32">
        <f t="shared" si="16"/>
        <v>1428.8683083333333</v>
      </c>
      <c r="H94" s="32">
        <f t="shared" si="17"/>
        <v>958.2603499999999</v>
      </c>
      <c r="I94" s="32">
        <f t="shared" si="18"/>
        <v>1104.3502749999998</v>
      </c>
      <c r="J94" s="31">
        <f>+SUMIFS('Compare-Monthly'!K$9:K$1532,'Compare-Monthly'!$B$9:$B$1532,$B94)</f>
        <v>0</v>
      </c>
      <c r="K94" s="31">
        <f>+SUMIFS('Compare-Monthly'!L$9:L$1532,'Compare-Monthly'!$B$9:$B$1532,$B94)</f>
        <v>46.136300000000006</v>
      </c>
      <c r="L94" s="31">
        <f>+SUMIFS('Compare-Monthly'!M$9:M$1532,'Compare-Monthly'!$B$9:$B$1532,$B94)</f>
        <v>1753.0790999999997</v>
      </c>
      <c r="M94" s="32">
        <f t="shared" si="19"/>
        <v>0</v>
      </c>
      <c r="N94" s="32">
        <f t="shared" si="20"/>
        <v>3.8446916666666673</v>
      </c>
      <c r="O94" s="32">
        <f t="shared" si="21"/>
        <v>146.08992499999997</v>
      </c>
      <c r="P94" s="33">
        <f>+SUMIFS('Compare-Monthly'!N$9:N$1532,'Compare-Monthly'!$B$9:$B$1532,$B94)</f>
        <v>1630.8108587739998</v>
      </c>
      <c r="Q94" s="33">
        <f>+SUMIFS('Compare-Monthly'!O$9:O$1532,'Compare-Monthly'!$B$9:$B$1532,$B94)</f>
        <v>1134.7186820126001</v>
      </c>
      <c r="R94" s="33">
        <f>+SUMIFS('Compare-Monthly'!P$9:P$1532,'Compare-Monthly'!$B$9:$B$1532,$B94)</f>
        <v>1235.2490899366001</v>
      </c>
      <c r="S94" s="33">
        <f>+SUMIFS('Compare-Monthly'!Q$9:Q$1532,'Compare-Monthly'!$B$9:$B$1532,$B94)</f>
        <v>1631.840858774</v>
      </c>
      <c r="T94" s="33">
        <f>+SUMIFS('Compare-Monthly'!R$9:R$1532,'Compare-Monthly'!$B$9:$B$1532,$B94)</f>
        <v>1135.7486820126001</v>
      </c>
      <c r="U94" s="33">
        <f>+SUMIFS('Compare-Monthly'!S$9:S$1532,'Compare-Monthly'!$B$9:$B$1532,$B94)</f>
        <v>1236.2790899366</v>
      </c>
      <c r="V94" s="34">
        <f t="shared" si="22"/>
        <v>135.98673823116667</v>
      </c>
      <c r="W94" s="34">
        <f t="shared" si="23"/>
        <v>94.64572350105</v>
      </c>
      <c r="X94" s="34">
        <f t="shared" si="24"/>
        <v>103.02325749471667</v>
      </c>
      <c r="Y94" s="34">
        <f t="shared" si="25"/>
        <v>8.3800000000000008</v>
      </c>
      <c r="Z94" s="35" t="str">
        <f>+INDEX(Data!$K$9:$K$1532,MATCH($B94,Data!$B$9:$B$1532,0))</f>
        <v>Y</v>
      </c>
      <c r="AA94" s="35" t="str">
        <f>+IF(Inputs!$G$7="Include","Y",IF(Z94="Y","N","Y"))</f>
        <v>Y</v>
      </c>
      <c r="AB94" s="32" t="str">
        <f>+INDEX(Inputs!$C$40:$C$45,MATCH($H94,Inputs!$B$40:$B$45,1))</f>
        <v>750 ≤ 2,000 kWh</v>
      </c>
      <c r="AC94" s="46" t="str">
        <f>+INDEX(Inputs!$F$40:$F$46,MATCH($Y94,Inputs!$E$40:$E$46,-1))</f>
        <v>$5 to $25 Increase</v>
      </c>
    </row>
    <row r="95" spans="2:29" s="46" customFormat="1" x14ac:dyDescent="0.25">
      <c r="B95" s="48" t="s">
        <v>185</v>
      </c>
      <c r="C95" s="8">
        <v>2021</v>
      </c>
      <c r="D95" s="31">
        <f>+SUMIFS('Compare-Monthly'!H$9:H$1532,'Compare-Monthly'!$B$9:$B$1532,$B95)</f>
        <v>15025.672</v>
      </c>
      <c r="E95" s="31">
        <f>+SUMIFS('Compare-Monthly'!I$9:I$1532,'Compare-Monthly'!$B$9:$B$1532,$B95)</f>
        <v>11381.061</v>
      </c>
      <c r="F95" s="31">
        <f>+SUMIFS('Compare-Monthly'!J$9:J$1532,'Compare-Monthly'!$B$9:$B$1532,$B95)</f>
        <v>12457.7595</v>
      </c>
      <c r="G95" s="32">
        <f t="shared" si="16"/>
        <v>1252.1393333333333</v>
      </c>
      <c r="H95" s="32">
        <f t="shared" si="17"/>
        <v>948.42174999999997</v>
      </c>
      <c r="I95" s="32">
        <f t="shared" si="18"/>
        <v>1038.1466250000001</v>
      </c>
      <c r="J95" s="31">
        <f>+SUMIFS('Compare-Monthly'!K$9:K$1532,'Compare-Monthly'!$B$9:$B$1532,$B95)</f>
        <v>0</v>
      </c>
      <c r="K95" s="31">
        <f>+SUMIFS('Compare-Monthly'!L$9:L$1532,'Compare-Monthly'!$B$9:$B$1532,$B95)</f>
        <v>0</v>
      </c>
      <c r="L95" s="31">
        <f>+SUMIFS('Compare-Monthly'!M$9:M$1532,'Compare-Monthly'!$B$9:$B$1532,$B95)</f>
        <v>1076.6984999999997</v>
      </c>
      <c r="M95" s="32">
        <f t="shared" si="19"/>
        <v>0</v>
      </c>
      <c r="N95" s="32">
        <f t="shared" si="20"/>
        <v>0</v>
      </c>
      <c r="O95" s="32">
        <f t="shared" si="21"/>
        <v>89.724874999999983</v>
      </c>
      <c r="P95" s="33">
        <f>+SUMIFS('Compare-Monthly'!N$9:N$1532,'Compare-Monthly'!$B$9:$B$1532,$B95)</f>
        <v>1426.3249071120001</v>
      </c>
      <c r="Q95" s="33">
        <f>+SUMIFS('Compare-Monthly'!O$9:O$1532,'Compare-Monthly'!$B$9:$B$1532,$B95)</f>
        <v>1091.1932334941998</v>
      </c>
      <c r="R95" s="33">
        <f>+SUMIFS('Compare-Monthly'!P$9:P$1532,'Compare-Monthly'!$B$9:$B$1532,$B95)</f>
        <v>1154.6951075648001</v>
      </c>
      <c r="S95" s="33">
        <f>+SUMIFS('Compare-Monthly'!Q$9:Q$1532,'Compare-Monthly'!$B$9:$B$1532,$B95)</f>
        <v>2142.7487871120002</v>
      </c>
      <c r="T95" s="33">
        <f>+SUMIFS('Compare-Monthly'!R$9:R$1532,'Compare-Monthly'!$B$9:$B$1532,$B95)</f>
        <v>1807.6171134941999</v>
      </c>
      <c r="U95" s="33">
        <f>+SUMIFS('Compare-Monthly'!S$9:S$1532,'Compare-Monthly'!$B$9:$B$1532,$B95)</f>
        <v>1871.1189875648001</v>
      </c>
      <c r="V95" s="34">
        <f t="shared" si="22"/>
        <v>178.56239892600001</v>
      </c>
      <c r="W95" s="34">
        <f t="shared" si="23"/>
        <v>150.63475945784998</v>
      </c>
      <c r="X95" s="34">
        <f t="shared" si="24"/>
        <v>155.92658229706669</v>
      </c>
      <c r="Y95" s="34">
        <f t="shared" si="25"/>
        <v>5.29</v>
      </c>
      <c r="Z95" s="35" t="str">
        <f>+INDEX(Data!$K$9:$K$1532,MATCH($B95,Data!$B$9:$B$1532,0))</f>
        <v>Y</v>
      </c>
      <c r="AA95" s="35" t="str">
        <f>+IF(Inputs!$G$7="Include","Y",IF(Z95="Y","N","Y"))</f>
        <v>Y</v>
      </c>
      <c r="AB95" s="32" t="str">
        <f>+INDEX(Inputs!$C$40:$C$45,MATCH($H95,Inputs!$B$40:$B$45,1))</f>
        <v>750 ≤ 2,000 kWh</v>
      </c>
      <c r="AC95" s="46" t="str">
        <f>+INDEX(Inputs!$F$40:$F$46,MATCH($Y95,Inputs!$E$40:$E$46,-1))</f>
        <v>$5 to $25 Increase</v>
      </c>
    </row>
    <row r="96" spans="2:29" s="46" customFormat="1" x14ac:dyDescent="0.25">
      <c r="B96" s="48" t="s">
        <v>186</v>
      </c>
      <c r="C96" s="8">
        <v>2021</v>
      </c>
      <c r="D96" s="31">
        <f>+SUMIFS('Compare-Monthly'!H$9:H$1532,'Compare-Monthly'!$B$9:$B$1532,$B96)</f>
        <v>111852.13649999999</v>
      </c>
      <c r="E96" s="31">
        <f>+SUMIFS('Compare-Monthly'!I$9:I$1532,'Compare-Monthly'!$B$9:$B$1532,$B96)</f>
        <v>108284.2069</v>
      </c>
      <c r="F96" s="31">
        <f>+SUMIFS('Compare-Monthly'!J$9:J$1532,'Compare-Monthly'!$B$9:$B$1532,$B96)</f>
        <v>108284.2069</v>
      </c>
      <c r="G96" s="32">
        <f t="shared" si="16"/>
        <v>9321.011375</v>
      </c>
      <c r="H96" s="32">
        <f t="shared" si="17"/>
        <v>9023.6839083333343</v>
      </c>
      <c r="I96" s="32">
        <f t="shared" si="18"/>
        <v>9023.6839083333343</v>
      </c>
      <c r="J96" s="31">
        <f>+SUMIFS('Compare-Monthly'!K$9:K$1532,'Compare-Monthly'!$B$9:$B$1532,$B96)</f>
        <v>0</v>
      </c>
      <c r="K96" s="31">
        <f>+SUMIFS('Compare-Monthly'!L$9:L$1532,'Compare-Monthly'!$B$9:$B$1532,$B96)</f>
        <v>0</v>
      </c>
      <c r="L96" s="31">
        <f>+SUMIFS('Compare-Monthly'!M$9:M$1532,'Compare-Monthly'!$B$9:$B$1532,$B96)</f>
        <v>0</v>
      </c>
      <c r="M96" s="32">
        <f t="shared" si="19"/>
        <v>0</v>
      </c>
      <c r="N96" s="32">
        <f t="shared" si="20"/>
        <v>0</v>
      </c>
      <c r="O96" s="32">
        <f t="shared" si="21"/>
        <v>0</v>
      </c>
      <c r="P96" s="33">
        <f>+SUMIFS('Compare-Monthly'!N$9:N$1532,'Compare-Monthly'!$B$9:$B$1532,$B96)</f>
        <v>6337.5010679540001</v>
      </c>
      <c r="Q96" s="33">
        <f>+SUMIFS('Compare-Monthly'!O$9:O$1532,'Compare-Monthly'!$B$9:$B$1532,$B96)</f>
        <v>6173.6245378843996</v>
      </c>
      <c r="R96" s="33">
        <f>+SUMIFS('Compare-Monthly'!P$9:P$1532,'Compare-Monthly'!$B$9:$B$1532,$B96)</f>
        <v>6173.6245378843996</v>
      </c>
      <c r="S96" s="33">
        <f>+SUMIFS('Compare-Monthly'!Q$9:Q$1532,'Compare-Monthly'!$B$9:$B$1532,$B96)</f>
        <v>6760.7272279540002</v>
      </c>
      <c r="T96" s="33">
        <f>+SUMIFS('Compare-Monthly'!R$9:R$1532,'Compare-Monthly'!$B$9:$B$1532,$B96)</f>
        <v>6596.8506978843998</v>
      </c>
      <c r="U96" s="33">
        <f>+SUMIFS('Compare-Monthly'!S$9:S$1532,'Compare-Monthly'!$B$9:$B$1532,$B96)</f>
        <v>6596.8506978843998</v>
      </c>
      <c r="V96" s="34">
        <f t="shared" si="22"/>
        <v>563.39393566283331</v>
      </c>
      <c r="W96" s="34">
        <f t="shared" si="23"/>
        <v>549.73755815703328</v>
      </c>
      <c r="X96" s="34">
        <f t="shared" si="24"/>
        <v>549.73755815703328</v>
      </c>
      <c r="Y96" s="34">
        <f t="shared" si="25"/>
        <v>0</v>
      </c>
      <c r="Z96" s="35" t="str">
        <f>+INDEX(Data!$K$9:$K$1532,MATCH($B96,Data!$B$9:$B$1532,0))</f>
        <v>Y</v>
      </c>
      <c r="AA96" s="35" t="str">
        <f>+IF(Inputs!$G$7="Include","Y",IF(Z96="Y","N","Y"))</f>
        <v>Y</v>
      </c>
      <c r="AB96" s="32" t="str">
        <f>+INDEX(Inputs!$C$40:$C$45,MATCH($H96,Inputs!$B$40:$B$45,1))</f>
        <v>6,000 ≤ 12,000 kWh</v>
      </c>
      <c r="AC96" s="46" t="str">
        <f>+INDEX(Inputs!$F$40:$F$46,MATCH($Y96,Inputs!$E$40:$E$46,-1))</f>
        <v>$0 Increase</v>
      </c>
    </row>
    <row r="97" spans="2:29" s="46" customFormat="1" x14ac:dyDescent="0.25">
      <c r="B97" s="48" t="s">
        <v>187</v>
      </c>
      <c r="C97" s="8">
        <v>2021</v>
      </c>
      <c r="D97" s="31">
        <f>+SUMIFS('Compare-Monthly'!H$9:H$1532,'Compare-Monthly'!$B$9:$B$1532,$B97)</f>
        <v>14437.760100000001</v>
      </c>
      <c r="E97" s="31">
        <f>+SUMIFS('Compare-Monthly'!I$9:I$1532,'Compare-Monthly'!$B$9:$B$1532,$B97)</f>
        <v>11826.327199999998</v>
      </c>
      <c r="F97" s="31">
        <f>+SUMIFS('Compare-Monthly'!J$9:J$1532,'Compare-Monthly'!$B$9:$B$1532,$B97)</f>
        <v>12488.2634</v>
      </c>
      <c r="G97" s="32">
        <f t="shared" si="16"/>
        <v>1203.1466750000002</v>
      </c>
      <c r="H97" s="32">
        <f t="shared" si="17"/>
        <v>985.52726666666649</v>
      </c>
      <c r="I97" s="32">
        <f t="shared" si="18"/>
        <v>1040.6886166666666</v>
      </c>
      <c r="J97" s="31">
        <f>+SUMIFS('Compare-Monthly'!K$9:K$1532,'Compare-Monthly'!$B$9:$B$1532,$B97)</f>
        <v>0</v>
      </c>
      <c r="K97" s="31">
        <f>+SUMIFS('Compare-Monthly'!L$9:L$1532,'Compare-Monthly'!$B$9:$B$1532,$B97)</f>
        <v>0</v>
      </c>
      <c r="L97" s="31">
        <f>+SUMIFS('Compare-Monthly'!M$9:M$1532,'Compare-Monthly'!$B$9:$B$1532,$B97)</f>
        <v>661.93619999999987</v>
      </c>
      <c r="M97" s="32">
        <f t="shared" si="19"/>
        <v>0</v>
      </c>
      <c r="N97" s="32">
        <f t="shared" si="20"/>
        <v>0</v>
      </c>
      <c r="O97" s="32">
        <f t="shared" si="21"/>
        <v>55.161349999999992</v>
      </c>
      <c r="P97" s="33">
        <f>+SUMIFS('Compare-Monthly'!N$9:N$1532,'Compare-Monthly'!$B$9:$B$1532,$B97)</f>
        <v>1376.9188467432002</v>
      </c>
      <c r="Q97" s="33">
        <f>+SUMIFS('Compare-Monthly'!O$9:O$1532,'Compare-Monthly'!$B$9:$B$1532,$B97)</f>
        <v>1160.3469068994</v>
      </c>
      <c r="R97" s="33">
        <f>+SUMIFS('Compare-Monthly'!P$9:P$1532,'Compare-Monthly'!$B$9:$B$1532,$B97)</f>
        <v>1198.0685742858</v>
      </c>
      <c r="S97" s="33">
        <f>+SUMIFS('Compare-Monthly'!Q$9:Q$1532,'Compare-Monthly'!$B$9:$B$1532,$B97)</f>
        <v>1376.9188467432002</v>
      </c>
      <c r="T97" s="33">
        <f>+SUMIFS('Compare-Monthly'!R$9:R$1532,'Compare-Monthly'!$B$9:$B$1532,$B97)</f>
        <v>1160.3469068994</v>
      </c>
      <c r="U97" s="33">
        <f>+SUMIFS('Compare-Monthly'!S$9:S$1532,'Compare-Monthly'!$B$9:$B$1532,$B97)</f>
        <v>1198.0685742858</v>
      </c>
      <c r="V97" s="34">
        <f t="shared" si="22"/>
        <v>114.74323722860002</v>
      </c>
      <c r="W97" s="34">
        <f t="shared" si="23"/>
        <v>96.695575574949999</v>
      </c>
      <c r="X97" s="34">
        <f t="shared" si="24"/>
        <v>99.839047857149993</v>
      </c>
      <c r="Y97" s="34">
        <f t="shared" si="25"/>
        <v>3.14</v>
      </c>
      <c r="Z97" s="35" t="str">
        <f>+INDEX(Data!$K$9:$K$1532,MATCH($B97,Data!$B$9:$B$1532,0))</f>
        <v>Y</v>
      </c>
      <c r="AA97" s="35" t="str">
        <f>+IF(Inputs!$G$7="Include","Y",IF(Z97="Y","N","Y"))</f>
        <v>Y</v>
      </c>
      <c r="AB97" s="32" t="str">
        <f>+INDEX(Inputs!$C$40:$C$45,MATCH($H97,Inputs!$B$40:$B$45,1))</f>
        <v>750 ≤ 2,000 kWh</v>
      </c>
      <c r="AC97" s="46" t="str">
        <f>+INDEX(Inputs!$F$40:$F$46,MATCH($Y97,Inputs!$E$40:$E$46,-1))</f>
        <v>$0 to $5 Increase</v>
      </c>
    </row>
    <row r="98" spans="2:29" s="46" customFormat="1" x14ac:dyDescent="0.25">
      <c r="B98" s="48" t="s">
        <v>188</v>
      </c>
      <c r="C98" s="8">
        <v>2021</v>
      </c>
      <c r="D98" s="31">
        <f>+SUMIFS('Compare-Monthly'!H$9:H$1532,'Compare-Monthly'!$B$9:$B$1532,$B98)</f>
        <v>55411.515999999996</v>
      </c>
      <c r="E98" s="31">
        <f>+SUMIFS('Compare-Monthly'!I$9:I$1532,'Compare-Monthly'!$B$9:$B$1532,$B98)</f>
        <v>15094.776199999998</v>
      </c>
      <c r="F98" s="31">
        <f>+SUMIFS('Compare-Monthly'!J$9:J$1532,'Compare-Monthly'!$B$9:$B$1532,$B98)</f>
        <v>34933.681599999996</v>
      </c>
      <c r="G98" s="32">
        <f t="shared" si="16"/>
        <v>4617.6263333333327</v>
      </c>
      <c r="H98" s="32">
        <f t="shared" si="17"/>
        <v>1257.8980166666665</v>
      </c>
      <c r="I98" s="32">
        <f t="shared" si="18"/>
        <v>2911.1401333333329</v>
      </c>
      <c r="J98" s="31">
        <f>+SUMIFS('Compare-Monthly'!K$9:K$1532,'Compare-Monthly'!$B$9:$B$1532,$B98)</f>
        <v>0</v>
      </c>
      <c r="K98" s="31">
        <f>+SUMIFS('Compare-Monthly'!L$9:L$1532,'Compare-Monthly'!$B$9:$B$1532,$B98)</f>
        <v>4039.8398000000011</v>
      </c>
      <c r="L98" s="31">
        <f>+SUMIFS('Compare-Monthly'!M$9:M$1532,'Compare-Monthly'!$B$9:$B$1532,$B98)</f>
        <v>19838.905399999989</v>
      </c>
      <c r="M98" s="32">
        <f t="shared" si="19"/>
        <v>0</v>
      </c>
      <c r="N98" s="32">
        <f t="shared" si="20"/>
        <v>336.65331666666674</v>
      </c>
      <c r="O98" s="32">
        <f t="shared" si="21"/>
        <v>1653.2421166666657</v>
      </c>
      <c r="P98" s="33">
        <f>+SUMIFS('Compare-Monthly'!N$9:N$1532,'Compare-Monthly'!$B$9:$B$1532,$B98)</f>
        <v>3770.402004816</v>
      </c>
      <c r="Q98" s="33">
        <f>+SUMIFS('Compare-Monthly'!O$9:O$1532,'Compare-Monthly'!$B$9:$B$1532,$B98)</f>
        <v>1124.9797649204002</v>
      </c>
      <c r="R98" s="33">
        <f>+SUMIFS('Compare-Monthly'!P$9:P$1532,'Compare-Monthly'!$B$9:$B$1532,$B98)</f>
        <v>2059.7395847835992</v>
      </c>
      <c r="S98" s="33">
        <f>+SUMIFS('Compare-Monthly'!Q$9:Q$1532,'Compare-Monthly'!$B$9:$B$1532,$B98)</f>
        <v>3980.7974448160003</v>
      </c>
      <c r="T98" s="33">
        <f>+SUMIFS('Compare-Monthly'!R$9:R$1532,'Compare-Monthly'!$B$9:$B$1532,$B98)</f>
        <v>1335.3752049204002</v>
      </c>
      <c r="U98" s="33">
        <f>+SUMIFS('Compare-Monthly'!S$9:S$1532,'Compare-Monthly'!$B$9:$B$1532,$B98)</f>
        <v>2270.1350247835994</v>
      </c>
      <c r="V98" s="34">
        <f t="shared" si="22"/>
        <v>331.73312040133334</v>
      </c>
      <c r="W98" s="34">
        <f t="shared" si="23"/>
        <v>111.28126707670002</v>
      </c>
      <c r="X98" s="34">
        <f t="shared" si="24"/>
        <v>189.17791873196663</v>
      </c>
      <c r="Y98" s="34">
        <f t="shared" si="25"/>
        <v>77.900000000000006</v>
      </c>
      <c r="Z98" s="35" t="str">
        <f>+INDEX(Data!$K$9:$K$1532,MATCH($B98,Data!$B$9:$B$1532,0))</f>
        <v>Y</v>
      </c>
      <c r="AA98" s="35" t="str">
        <f>+IF(Inputs!$G$7="Include","Y",IF(Z98="Y","N","Y"))</f>
        <v>Y</v>
      </c>
      <c r="AB98" s="32" t="str">
        <f>+INDEX(Inputs!$C$40:$C$45,MATCH($H98,Inputs!$B$40:$B$45,1))</f>
        <v>750 ≤ 2,000 kWh</v>
      </c>
      <c r="AC98" s="46" t="str">
        <f>+INDEX(Inputs!$F$40:$F$46,MATCH($Y98,Inputs!$E$40:$E$46,-1))</f>
        <v>$75 to $100 Increase</v>
      </c>
    </row>
    <row r="99" spans="2:29" s="46" customFormat="1" x14ac:dyDescent="0.25">
      <c r="B99" s="48" t="s">
        <v>189</v>
      </c>
      <c r="C99" s="8">
        <v>2021</v>
      </c>
      <c r="D99" s="31">
        <f>+SUMIFS('Compare-Monthly'!H$9:H$1532,'Compare-Monthly'!$B$9:$B$1532,$B99)</f>
        <v>30994.937600000001</v>
      </c>
      <c r="E99" s="31">
        <f>+SUMIFS('Compare-Monthly'!I$9:I$1532,'Compare-Monthly'!$B$9:$B$1532,$B99)</f>
        <v>29364.866499999996</v>
      </c>
      <c r="F99" s="31">
        <f>+SUMIFS('Compare-Monthly'!J$9:J$1532,'Compare-Monthly'!$B$9:$B$1532,$B99)</f>
        <v>29381.2595</v>
      </c>
      <c r="G99" s="32">
        <f t="shared" si="16"/>
        <v>2582.9114666666669</v>
      </c>
      <c r="H99" s="32">
        <f t="shared" si="17"/>
        <v>2447.072208333333</v>
      </c>
      <c r="I99" s="32">
        <f t="shared" si="18"/>
        <v>2448.4382916666668</v>
      </c>
      <c r="J99" s="31">
        <f>+SUMIFS('Compare-Monthly'!K$9:K$1532,'Compare-Monthly'!$B$9:$B$1532,$B99)</f>
        <v>0</v>
      </c>
      <c r="K99" s="31">
        <f>+SUMIFS('Compare-Monthly'!L$9:L$1532,'Compare-Monthly'!$B$9:$B$1532,$B99)</f>
        <v>0</v>
      </c>
      <c r="L99" s="31">
        <f>+SUMIFS('Compare-Monthly'!M$9:M$1532,'Compare-Monthly'!$B$9:$B$1532,$B99)</f>
        <v>16.393000000000001</v>
      </c>
      <c r="M99" s="32">
        <f t="shared" si="19"/>
        <v>0</v>
      </c>
      <c r="N99" s="32">
        <f t="shared" si="20"/>
        <v>0</v>
      </c>
      <c r="O99" s="32">
        <f t="shared" si="21"/>
        <v>1.3660833333333333</v>
      </c>
      <c r="P99" s="33">
        <f>+SUMIFS('Compare-Monthly'!N$9:N$1532,'Compare-Monthly'!$B$9:$B$1532,$B99)</f>
        <v>2631.7823124777997</v>
      </c>
      <c r="Q99" s="33">
        <f>+SUMIFS('Compare-Monthly'!O$9:O$1532,'Compare-Monthly'!$B$9:$B$1532,$B99)</f>
        <v>2531.9602692498001</v>
      </c>
      <c r="R99" s="33">
        <f>+SUMIFS('Compare-Monthly'!P$9:P$1532,'Compare-Monthly'!$B$9:$B$1532,$B99)</f>
        <v>2532.8935555257999</v>
      </c>
      <c r="S99" s="33">
        <f>+SUMIFS('Compare-Monthly'!Q$9:Q$1532,'Compare-Monthly'!$B$9:$B$1532,$B99)</f>
        <v>2631.7823124777997</v>
      </c>
      <c r="T99" s="33">
        <f>+SUMIFS('Compare-Monthly'!R$9:R$1532,'Compare-Monthly'!$B$9:$B$1532,$B99)</f>
        <v>2531.9602692498001</v>
      </c>
      <c r="U99" s="33">
        <f>+SUMIFS('Compare-Monthly'!S$9:S$1532,'Compare-Monthly'!$B$9:$B$1532,$B99)</f>
        <v>2532.8935555257999</v>
      </c>
      <c r="V99" s="34">
        <f t="shared" si="22"/>
        <v>219.31519270648332</v>
      </c>
      <c r="W99" s="34">
        <f t="shared" si="23"/>
        <v>210.99668910415002</v>
      </c>
      <c r="X99" s="34">
        <f t="shared" si="24"/>
        <v>211.07446296048332</v>
      </c>
      <c r="Y99" s="34">
        <f t="shared" si="25"/>
        <v>0.08</v>
      </c>
      <c r="Z99" s="35" t="str">
        <f>+INDEX(Data!$K$9:$K$1532,MATCH($B99,Data!$B$9:$B$1532,0))</f>
        <v>Y</v>
      </c>
      <c r="AA99" s="35" t="str">
        <f>+IF(Inputs!$G$7="Include","Y",IF(Z99="Y","N","Y"))</f>
        <v>Y</v>
      </c>
      <c r="AB99" s="32" t="str">
        <f>+INDEX(Inputs!$C$40:$C$45,MATCH($H99,Inputs!$B$40:$B$45,1))</f>
        <v>2000 ≤ 6,000 kWh</v>
      </c>
      <c r="AC99" s="46" t="str">
        <f>+INDEX(Inputs!$F$40:$F$46,MATCH($Y99,Inputs!$E$40:$E$46,-1))</f>
        <v>$0 to $5 Increase</v>
      </c>
    </row>
    <row r="100" spans="2:29" s="46" customFormat="1" x14ac:dyDescent="0.25">
      <c r="B100" s="48" t="s">
        <v>190</v>
      </c>
      <c r="C100" s="8">
        <v>2021</v>
      </c>
      <c r="D100" s="31">
        <f>+SUMIFS('Compare-Monthly'!H$9:H$1532,'Compare-Monthly'!$B$9:$B$1532,$B100)</f>
        <v>13981.6</v>
      </c>
      <c r="E100" s="31">
        <f>+SUMIFS('Compare-Monthly'!I$9:I$1532,'Compare-Monthly'!$B$9:$B$1532,$B100)</f>
        <v>0</v>
      </c>
      <c r="F100" s="31">
        <f>+SUMIFS('Compare-Monthly'!J$9:J$1532,'Compare-Monthly'!$B$9:$B$1532,$B100)</f>
        <v>7558.3582999999999</v>
      </c>
      <c r="G100" s="32">
        <f t="shared" si="16"/>
        <v>1165.1333333333334</v>
      </c>
      <c r="H100" s="32">
        <f t="shared" si="17"/>
        <v>0</v>
      </c>
      <c r="I100" s="32">
        <f t="shared" si="18"/>
        <v>629.86319166666669</v>
      </c>
      <c r="J100" s="31">
        <f>+SUMIFS('Compare-Monthly'!K$9:K$1532,'Compare-Monthly'!$B$9:$B$1532,$B100)</f>
        <v>0</v>
      </c>
      <c r="K100" s="31">
        <f>+SUMIFS('Compare-Monthly'!L$9:L$1532,'Compare-Monthly'!$B$9:$B$1532,$B100)</f>
        <v>5254.1324999999997</v>
      </c>
      <c r="L100" s="31">
        <f>+SUMIFS('Compare-Monthly'!M$9:M$1532,'Compare-Monthly'!$B$9:$B$1532,$B100)</f>
        <v>9656.5614999999998</v>
      </c>
      <c r="M100" s="32">
        <f t="shared" si="19"/>
        <v>0</v>
      </c>
      <c r="N100" s="32">
        <f t="shared" si="20"/>
        <v>437.84437499999996</v>
      </c>
      <c r="O100" s="32">
        <f t="shared" si="21"/>
        <v>804.71345833333328</v>
      </c>
      <c r="P100" s="33">
        <f>+SUMIFS('Compare-Monthly'!N$9:N$1532,'Compare-Monthly'!$B$9:$B$1532,$B100)</f>
        <v>1361.1324742080001</v>
      </c>
      <c r="Q100" s="33">
        <f>+SUMIFS('Compare-Monthly'!O$9:O$1532,'Compare-Monthly'!$B$9:$B$1532,$B100)</f>
        <v>0</v>
      </c>
      <c r="R100" s="33">
        <f>+SUMIFS('Compare-Monthly'!P$9:P$1532,'Compare-Monthly'!$B$9:$B$1532,$B100)</f>
        <v>363.3582192508</v>
      </c>
      <c r="S100" s="33">
        <f>+SUMIFS('Compare-Monthly'!Q$9:Q$1532,'Compare-Monthly'!$B$9:$B$1532,$B100)</f>
        <v>1598.7097942079999</v>
      </c>
      <c r="T100" s="33">
        <f>+SUMIFS('Compare-Monthly'!R$9:R$1532,'Compare-Monthly'!$B$9:$B$1532,$B100)</f>
        <v>237.57731999999999</v>
      </c>
      <c r="U100" s="33">
        <f>+SUMIFS('Compare-Monthly'!S$9:S$1532,'Compare-Monthly'!$B$9:$B$1532,$B100)</f>
        <v>600.93553925079993</v>
      </c>
      <c r="V100" s="34">
        <f t="shared" si="22"/>
        <v>133.225816184</v>
      </c>
      <c r="W100" s="34">
        <f t="shared" si="23"/>
        <v>19.798109999999998</v>
      </c>
      <c r="X100" s="34">
        <f t="shared" si="24"/>
        <v>50.07796160423333</v>
      </c>
      <c r="Y100" s="34">
        <f t="shared" si="25"/>
        <v>30.28</v>
      </c>
      <c r="Z100" s="35" t="str">
        <f>+INDEX(Data!$K$9:$K$1532,MATCH($B100,Data!$B$9:$B$1532,0))</f>
        <v>Y</v>
      </c>
      <c r="AA100" s="35" t="str">
        <f>+IF(Inputs!$G$7="Include","Y",IF(Z100="Y","N","Y"))</f>
        <v>Y</v>
      </c>
      <c r="AB100" s="32" t="str">
        <f>+INDEX(Inputs!$C$40:$C$45,MATCH($H100,Inputs!$B$40:$B$45,1))</f>
        <v>0 kWh</v>
      </c>
      <c r="AC100" s="46" t="str">
        <f>+INDEX(Inputs!$F$40:$F$46,MATCH($Y100,Inputs!$E$40:$E$46,-1))</f>
        <v>$25 to $50 Increase</v>
      </c>
    </row>
    <row r="101" spans="2:29" s="46" customFormat="1" x14ac:dyDescent="0.25">
      <c r="B101" s="48" t="s">
        <v>191</v>
      </c>
      <c r="C101" s="8">
        <v>2021</v>
      </c>
      <c r="D101" s="31">
        <f>+SUMIFS('Compare-Monthly'!H$9:H$1532,'Compare-Monthly'!$B$9:$B$1532,$B101)</f>
        <v>55709.9084</v>
      </c>
      <c r="E101" s="31">
        <f>+SUMIFS('Compare-Monthly'!I$9:I$1532,'Compare-Monthly'!$B$9:$B$1532,$B101)</f>
        <v>0</v>
      </c>
      <c r="F101" s="31">
        <f>+SUMIFS('Compare-Monthly'!J$9:J$1532,'Compare-Monthly'!$B$9:$B$1532,$B101)</f>
        <v>34146.2258</v>
      </c>
      <c r="G101" s="32">
        <f t="shared" si="16"/>
        <v>4642.4923666666664</v>
      </c>
      <c r="H101" s="32">
        <f t="shared" si="17"/>
        <v>0</v>
      </c>
      <c r="I101" s="32">
        <f t="shared" si="18"/>
        <v>2845.5188166666667</v>
      </c>
      <c r="J101" s="31">
        <f>+SUMIFS('Compare-Monthly'!K$9:K$1532,'Compare-Monthly'!$B$9:$B$1532,$B101)</f>
        <v>0</v>
      </c>
      <c r="K101" s="31">
        <f>+SUMIFS('Compare-Monthly'!L$9:L$1532,'Compare-Monthly'!$B$9:$B$1532,$B101)</f>
        <v>102891.4654</v>
      </c>
      <c r="L101" s="31">
        <f>+SUMIFS('Compare-Monthly'!M$9:M$1532,'Compare-Monthly'!$B$9:$B$1532,$B101)</f>
        <v>133375.73920000004</v>
      </c>
      <c r="M101" s="32">
        <f t="shared" si="19"/>
        <v>0</v>
      </c>
      <c r="N101" s="32">
        <f t="shared" si="20"/>
        <v>8574.2887833333334</v>
      </c>
      <c r="O101" s="32">
        <f t="shared" si="21"/>
        <v>11114.644933333337</v>
      </c>
      <c r="P101" s="33">
        <f>+SUMIFS('Compare-Monthly'!N$9:N$1532,'Compare-Monthly'!$B$9:$B$1532,$B101)</f>
        <v>3735.7301554976007</v>
      </c>
      <c r="Q101" s="33">
        <f>+SUMIFS('Compare-Monthly'!O$9:O$1532,'Compare-Monthly'!$B$9:$B$1532,$B101)</f>
        <v>0</v>
      </c>
      <c r="R101" s="33">
        <f>+SUMIFS('Compare-Monthly'!P$9:P$1532,'Compare-Monthly'!$B$9:$B$1532,$B101)</f>
        <v>0</v>
      </c>
      <c r="S101" s="33">
        <f>+SUMIFS('Compare-Monthly'!Q$9:Q$1532,'Compare-Monthly'!$B$9:$B$1532,$B101)</f>
        <v>4656.3914704975996</v>
      </c>
      <c r="T101" s="33">
        <f>+SUMIFS('Compare-Monthly'!R$9:R$1532,'Compare-Monthly'!$B$9:$B$1532,$B101)</f>
        <v>920.66131500000006</v>
      </c>
      <c r="U101" s="33">
        <f>+SUMIFS('Compare-Monthly'!S$9:S$1532,'Compare-Monthly'!$B$9:$B$1532,$B101)</f>
        <v>920.66131500000006</v>
      </c>
      <c r="V101" s="34">
        <f t="shared" si="22"/>
        <v>388.03262254146665</v>
      </c>
      <c r="W101" s="34">
        <f t="shared" si="23"/>
        <v>76.721776250000005</v>
      </c>
      <c r="X101" s="34">
        <f t="shared" si="24"/>
        <v>76.721776250000005</v>
      </c>
      <c r="Y101" s="34">
        <f t="shared" si="25"/>
        <v>0</v>
      </c>
      <c r="Z101" s="35" t="str">
        <f>+INDEX(Data!$K$9:$K$1532,MATCH($B101,Data!$B$9:$B$1532,0))</f>
        <v>Y</v>
      </c>
      <c r="AA101" s="35" t="str">
        <f>+IF(Inputs!$G$7="Include","Y",IF(Z101="Y","N","Y"))</f>
        <v>Y</v>
      </c>
      <c r="AB101" s="32" t="str">
        <f>+INDEX(Inputs!$C$40:$C$45,MATCH($H101,Inputs!$B$40:$B$45,1))</f>
        <v>0 kWh</v>
      </c>
      <c r="AC101" s="46" t="str">
        <f>+INDEX(Inputs!$F$40:$F$46,MATCH($Y101,Inputs!$E$40:$E$46,-1))</f>
        <v>$0 Increase</v>
      </c>
    </row>
    <row r="102" spans="2:29" s="46" customFormat="1" x14ac:dyDescent="0.25">
      <c r="B102" s="48" t="s">
        <v>192</v>
      </c>
      <c r="C102" s="8">
        <v>2021</v>
      </c>
      <c r="D102" s="31">
        <f>+SUMIFS('Compare-Monthly'!H$9:H$1532,'Compare-Monthly'!$B$9:$B$1532,$B102)</f>
        <v>238.12200000000001</v>
      </c>
      <c r="E102" s="31">
        <f>+SUMIFS('Compare-Monthly'!I$9:I$1532,'Compare-Monthly'!$B$9:$B$1532,$B102)</f>
        <v>0</v>
      </c>
      <c r="F102" s="31">
        <f>+SUMIFS('Compare-Monthly'!J$9:J$1532,'Compare-Monthly'!$B$9:$B$1532,$B102)</f>
        <v>236.86869999999982</v>
      </c>
      <c r="G102" s="32">
        <f t="shared" si="16"/>
        <v>19.843500000000002</v>
      </c>
      <c r="H102" s="32">
        <f t="shared" si="17"/>
        <v>0</v>
      </c>
      <c r="I102" s="32">
        <f t="shared" si="18"/>
        <v>19.739058333333318</v>
      </c>
      <c r="J102" s="31">
        <f>+SUMIFS('Compare-Monthly'!K$9:K$1532,'Compare-Monthly'!$B$9:$B$1532,$B102)</f>
        <v>0</v>
      </c>
      <c r="K102" s="31">
        <f>+SUMIFS('Compare-Monthly'!L$9:L$1532,'Compare-Monthly'!$B$9:$B$1532,$B102)</f>
        <v>14090.3496</v>
      </c>
      <c r="L102" s="31">
        <f>+SUMIFS('Compare-Monthly'!M$9:M$1532,'Compare-Monthly'!$B$9:$B$1532,$B102)</f>
        <v>14327.218299999997</v>
      </c>
      <c r="M102" s="32">
        <f t="shared" si="19"/>
        <v>0</v>
      </c>
      <c r="N102" s="32">
        <f t="shared" si="20"/>
        <v>1174.1958</v>
      </c>
      <c r="O102" s="32">
        <f t="shared" si="21"/>
        <v>1193.9348583333331</v>
      </c>
      <c r="P102" s="33">
        <f>+SUMIFS('Compare-Monthly'!N$9:N$1532,'Compare-Monthly'!$B$9:$B$1532,$B102)</f>
        <v>23.213836188000002</v>
      </c>
      <c r="Q102" s="33">
        <f>+SUMIFS('Compare-Monthly'!O$9:O$1532,'Compare-Monthly'!$B$9:$B$1532,$B102)</f>
        <v>0</v>
      </c>
      <c r="R102" s="33">
        <f>+SUMIFS('Compare-Monthly'!P$9:P$1532,'Compare-Monthly'!$B$9:$B$1532,$B102)</f>
        <v>0</v>
      </c>
      <c r="S102" s="33">
        <f>+SUMIFS('Compare-Monthly'!Q$9:Q$1532,'Compare-Monthly'!$B$9:$B$1532,$B102)</f>
        <v>23.213836188000002</v>
      </c>
      <c r="T102" s="33">
        <f>+SUMIFS('Compare-Monthly'!R$9:R$1532,'Compare-Monthly'!$B$9:$B$1532,$B102)</f>
        <v>0</v>
      </c>
      <c r="U102" s="33">
        <f>+SUMIFS('Compare-Monthly'!S$9:S$1532,'Compare-Monthly'!$B$9:$B$1532,$B102)</f>
        <v>0</v>
      </c>
      <c r="V102" s="34">
        <f t="shared" si="22"/>
        <v>1.9344863490000002</v>
      </c>
      <c r="W102" s="34">
        <f t="shared" si="23"/>
        <v>0</v>
      </c>
      <c r="X102" s="34">
        <f t="shared" si="24"/>
        <v>0</v>
      </c>
      <c r="Y102" s="34">
        <f t="shared" si="25"/>
        <v>0</v>
      </c>
      <c r="Z102" s="35" t="str">
        <f>+INDEX(Data!$K$9:$K$1532,MATCH($B102,Data!$B$9:$B$1532,0))</f>
        <v>Y</v>
      </c>
      <c r="AA102" s="35" t="str">
        <f>+IF(Inputs!$G$7="Include","Y",IF(Z102="Y","N","Y"))</f>
        <v>Y</v>
      </c>
      <c r="AB102" s="32" t="str">
        <f>+INDEX(Inputs!$C$40:$C$45,MATCH($H102,Inputs!$B$40:$B$45,1))</f>
        <v>0 kWh</v>
      </c>
      <c r="AC102" s="46" t="str">
        <f>+INDEX(Inputs!$F$40:$F$46,MATCH($Y102,Inputs!$E$40:$E$46,-1))</f>
        <v>$0 Increase</v>
      </c>
    </row>
    <row r="103" spans="2:29" s="46" customFormat="1" x14ac:dyDescent="0.25">
      <c r="B103" s="48" t="s">
        <v>193</v>
      </c>
      <c r="C103" s="8">
        <v>2021</v>
      </c>
      <c r="D103" s="31">
        <f>+SUMIFS('Compare-Monthly'!H$9:H$1532,'Compare-Monthly'!$B$9:$B$1532,$B103)</f>
        <v>36150.615999999995</v>
      </c>
      <c r="E103" s="31">
        <f>+SUMIFS('Compare-Monthly'!I$9:I$1532,'Compare-Monthly'!$B$9:$B$1532,$B103)</f>
        <v>22084.695499999998</v>
      </c>
      <c r="F103" s="31">
        <f>+SUMIFS('Compare-Monthly'!J$9:J$1532,'Compare-Monthly'!$B$9:$B$1532,$B103)</f>
        <v>29071.455899999997</v>
      </c>
      <c r="G103" s="32">
        <f t="shared" si="16"/>
        <v>3012.5513333333329</v>
      </c>
      <c r="H103" s="32">
        <f t="shared" si="17"/>
        <v>1840.3912916666666</v>
      </c>
      <c r="I103" s="32">
        <f t="shared" si="18"/>
        <v>2422.6213249999996</v>
      </c>
      <c r="J103" s="31">
        <f>+SUMIFS('Compare-Monthly'!K$9:K$1532,'Compare-Monthly'!$B$9:$B$1532,$B103)</f>
        <v>0</v>
      </c>
      <c r="K103" s="31">
        <f>+SUMIFS('Compare-Monthly'!L$9:L$1532,'Compare-Monthly'!$B$9:$B$1532,$B103)</f>
        <v>2827.1918999999998</v>
      </c>
      <c r="L103" s="31">
        <f>+SUMIFS('Compare-Monthly'!M$9:M$1532,'Compare-Monthly'!$B$9:$B$1532,$B103)</f>
        <v>6986.7603999999992</v>
      </c>
      <c r="M103" s="32">
        <f t="shared" si="19"/>
        <v>0</v>
      </c>
      <c r="N103" s="32">
        <f t="shared" si="20"/>
        <v>235.59932499999999</v>
      </c>
      <c r="O103" s="32">
        <f t="shared" si="21"/>
        <v>582.23003333333327</v>
      </c>
      <c r="P103" s="33">
        <f>+SUMIFS('Compare-Monthly'!N$9:N$1532,'Compare-Monthly'!$B$9:$B$1532,$B103)</f>
        <v>2519.708920824</v>
      </c>
      <c r="Q103" s="33">
        <f>+SUMIFS('Compare-Monthly'!O$9:O$1532,'Compare-Monthly'!$B$9:$B$1532,$B103)</f>
        <v>1540.6971056980001</v>
      </c>
      <c r="R103" s="33">
        <f>+SUMIFS('Compare-Monthly'!P$9:P$1532,'Compare-Monthly'!$B$9:$B$1532,$B103)</f>
        <v>1857.4885425804</v>
      </c>
      <c r="S103" s="33">
        <f>+SUMIFS('Compare-Monthly'!Q$9:Q$1532,'Compare-Monthly'!$B$9:$B$1532,$B103)</f>
        <v>2563.6498408240004</v>
      </c>
      <c r="T103" s="33">
        <f>+SUMIFS('Compare-Monthly'!R$9:R$1532,'Compare-Monthly'!$B$9:$B$1532,$B103)</f>
        <v>1584.6380256980001</v>
      </c>
      <c r="U103" s="33">
        <f>+SUMIFS('Compare-Monthly'!S$9:S$1532,'Compare-Monthly'!$B$9:$B$1532,$B103)</f>
        <v>1901.4294625804</v>
      </c>
      <c r="V103" s="34">
        <f t="shared" si="22"/>
        <v>213.63748673533337</v>
      </c>
      <c r="W103" s="34">
        <f t="shared" si="23"/>
        <v>132.05316880816667</v>
      </c>
      <c r="X103" s="34">
        <f t="shared" si="24"/>
        <v>158.45245521503332</v>
      </c>
      <c r="Y103" s="34">
        <f t="shared" si="25"/>
        <v>26.4</v>
      </c>
      <c r="Z103" s="35" t="str">
        <f>+INDEX(Data!$K$9:$K$1532,MATCH($B103,Data!$B$9:$B$1532,0))</f>
        <v>Y</v>
      </c>
      <c r="AA103" s="35" t="str">
        <f>+IF(Inputs!$G$7="Include","Y",IF(Z103="Y","N","Y"))</f>
        <v>Y</v>
      </c>
      <c r="AB103" s="32" t="str">
        <f>+INDEX(Inputs!$C$40:$C$45,MATCH($H103,Inputs!$B$40:$B$45,1))</f>
        <v>750 ≤ 2,000 kWh</v>
      </c>
      <c r="AC103" s="46" t="str">
        <f>+INDEX(Inputs!$F$40:$F$46,MATCH($Y103,Inputs!$E$40:$E$46,-1))</f>
        <v>$25 to $50 Increase</v>
      </c>
    </row>
    <row r="104" spans="2:29" s="46" customFormat="1" x14ac:dyDescent="0.25">
      <c r="B104" s="48" t="s">
        <v>194</v>
      </c>
      <c r="C104" s="8">
        <v>2021</v>
      </c>
      <c r="D104" s="31">
        <f>+SUMIFS('Compare-Monthly'!H$9:H$1532,'Compare-Monthly'!$B$9:$B$1532,$B104)</f>
        <v>63374.495999999999</v>
      </c>
      <c r="E104" s="31">
        <f>+SUMIFS('Compare-Monthly'!I$9:I$1532,'Compare-Monthly'!$B$9:$B$1532,$B104)</f>
        <v>31104.163800000002</v>
      </c>
      <c r="F104" s="31">
        <f>+SUMIFS('Compare-Monthly'!J$9:J$1532,'Compare-Monthly'!$B$9:$B$1532,$B104)</f>
        <v>44475.226999999992</v>
      </c>
      <c r="G104" s="32">
        <f t="shared" si="16"/>
        <v>5281.2079999999996</v>
      </c>
      <c r="H104" s="32">
        <f t="shared" si="17"/>
        <v>2592.0136500000003</v>
      </c>
      <c r="I104" s="32">
        <f t="shared" si="18"/>
        <v>3706.268916666666</v>
      </c>
      <c r="J104" s="31">
        <f>+SUMIFS('Compare-Monthly'!K$9:K$1532,'Compare-Monthly'!$B$9:$B$1532,$B104)</f>
        <v>0</v>
      </c>
      <c r="K104" s="31">
        <f>+SUMIFS('Compare-Monthly'!L$9:L$1532,'Compare-Monthly'!$B$9:$B$1532,$B104)</f>
        <v>2756.8555999999999</v>
      </c>
      <c r="L104" s="31">
        <f>+SUMIFS('Compare-Monthly'!M$9:M$1532,'Compare-Monthly'!$B$9:$B$1532,$B104)</f>
        <v>13371.063200000001</v>
      </c>
      <c r="M104" s="32">
        <f t="shared" si="19"/>
        <v>0</v>
      </c>
      <c r="N104" s="32">
        <f t="shared" si="20"/>
        <v>229.73796666666667</v>
      </c>
      <c r="O104" s="32">
        <f t="shared" si="21"/>
        <v>1114.2552666666668</v>
      </c>
      <c r="P104" s="33">
        <f>+SUMIFS('Compare-Monthly'!N$9:N$1532,'Compare-Monthly'!$B$9:$B$1532,$B104)</f>
        <v>4115.8163000959994</v>
      </c>
      <c r="Q104" s="33">
        <f>+SUMIFS('Compare-Monthly'!O$9:O$1532,'Compare-Monthly'!$B$9:$B$1532,$B104)</f>
        <v>2404.6120951064004</v>
      </c>
      <c r="R104" s="33">
        <f>+SUMIFS('Compare-Monthly'!P$9:P$1532,'Compare-Monthly'!$B$9:$B$1532,$B104)</f>
        <v>2715.8113834000005</v>
      </c>
      <c r="S104" s="33">
        <f>+SUMIFS('Compare-Monthly'!Q$9:Q$1532,'Compare-Monthly'!$B$9:$B$1532,$B104)</f>
        <v>4491.958700096</v>
      </c>
      <c r="T104" s="33">
        <f>+SUMIFS('Compare-Monthly'!R$9:R$1532,'Compare-Monthly'!$B$9:$B$1532,$B104)</f>
        <v>2780.7544951064001</v>
      </c>
      <c r="U104" s="33">
        <f>+SUMIFS('Compare-Monthly'!S$9:S$1532,'Compare-Monthly'!$B$9:$B$1532,$B104)</f>
        <v>3091.9537834000002</v>
      </c>
      <c r="V104" s="34">
        <f t="shared" si="22"/>
        <v>374.32989167466667</v>
      </c>
      <c r="W104" s="34">
        <f t="shared" si="23"/>
        <v>231.72954125886667</v>
      </c>
      <c r="X104" s="34">
        <f t="shared" si="24"/>
        <v>257.66281528333337</v>
      </c>
      <c r="Y104" s="34">
        <f t="shared" si="25"/>
        <v>25.93</v>
      </c>
      <c r="Z104" s="35" t="str">
        <f>+INDEX(Data!$K$9:$K$1532,MATCH($B104,Data!$B$9:$B$1532,0))</f>
        <v>Y</v>
      </c>
      <c r="AA104" s="35" t="str">
        <f>+IF(Inputs!$G$7="Include","Y",IF(Z104="Y","N","Y"))</f>
        <v>Y</v>
      </c>
      <c r="AB104" s="32" t="str">
        <f>+INDEX(Inputs!$C$40:$C$45,MATCH($H104,Inputs!$B$40:$B$45,1))</f>
        <v>2000 ≤ 6,000 kWh</v>
      </c>
      <c r="AC104" s="46" t="str">
        <f>+INDEX(Inputs!$F$40:$F$46,MATCH($Y104,Inputs!$E$40:$E$46,-1))</f>
        <v>$25 to $50 Increase</v>
      </c>
    </row>
    <row r="105" spans="2:29" s="46" customFormat="1" x14ac:dyDescent="0.25">
      <c r="B105" s="48" t="s">
        <v>195</v>
      </c>
      <c r="C105" s="8">
        <v>2021</v>
      </c>
      <c r="D105" s="31">
        <f>+SUMIFS('Compare-Monthly'!H$9:H$1532,'Compare-Monthly'!$B$9:$B$1532,$B105)</f>
        <v>155855.296</v>
      </c>
      <c r="E105" s="31">
        <f>+SUMIFS('Compare-Monthly'!I$9:I$1532,'Compare-Monthly'!$B$9:$B$1532,$B105)</f>
        <v>131917.8291</v>
      </c>
      <c r="F105" s="31">
        <f>+SUMIFS('Compare-Monthly'!J$9:J$1532,'Compare-Monthly'!$B$9:$B$1532,$B105)</f>
        <v>142514.56280000001</v>
      </c>
      <c r="G105" s="32">
        <f t="shared" si="16"/>
        <v>12987.941333333334</v>
      </c>
      <c r="H105" s="32">
        <f t="shared" si="17"/>
        <v>10993.152425</v>
      </c>
      <c r="I105" s="32">
        <f t="shared" si="18"/>
        <v>11876.213566666667</v>
      </c>
      <c r="J105" s="31">
        <f>+SUMIFS('Compare-Monthly'!K$9:K$1532,'Compare-Monthly'!$B$9:$B$1532,$B105)</f>
        <v>0</v>
      </c>
      <c r="K105" s="31">
        <f>+SUMIFS('Compare-Monthly'!L$9:L$1532,'Compare-Monthly'!$B$9:$B$1532,$B105)</f>
        <v>1488.9355999999996</v>
      </c>
      <c r="L105" s="31">
        <f>+SUMIFS('Compare-Monthly'!M$9:M$1532,'Compare-Monthly'!$B$9:$B$1532,$B105)</f>
        <v>10596.733700000001</v>
      </c>
      <c r="M105" s="32">
        <f t="shared" si="19"/>
        <v>0</v>
      </c>
      <c r="N105" s="32">
        <f t="shared" si="20"/>
        <v>124.07796666666663</v>
      </c>
      <c r="O105" s="32">
        <f t="shared" si="21"/>
        <v>883.06114166666669</v>
      </c>
      <c r="P105" s="33">
        <f>+SUMIFS('Compare-Monthly'!N$9:N$1532,'Compare-Monthly'!$B$9:$B$1532,$B105)</f>
        <v>8268.7196353439995</v>
      </c>
      <c r="Q105" s="33">
        <f>+SUMIFS('Compare-Monthly'!O$9:O$1532,'Compare-Monthly'!$B$9:$B$1532,$B105)</f>
        <v>6583.9346515282004</v>
      </c>
      <c r="R105" s="33">
        <f>+SUMIFS('Compare-Monthly'!P$9:P$1532,'Compare-Monthly'!$B$9:$B$1532,$B105)</f>
        <v>7099.7235464619998</v>
      </c>
      <c r="S105" s="33">
        <f>+SUMIFS('Compare-Monthly'!Q$9:Q$1532,'Compare-Monthly'!$B$9:$B$1532,$B105)</f>
        <v>15112.308035344002</v>
      </c>
      <c r="T105" s="33">
        <f>+SUMIFS('Compare-Monthly'!R$9:R$1532,'Compare-Monthly'!$B$9:$B$1532,$B105)</f>
        <v>13427.523051528204</v>
      </c>
      <c r="U105" s="33">
        <f>+SUMIFS('Compare-Monthly'!S$9:S$1532,'Compare-Monthly'!$B$9:$B$1532,$B105)</f>
        <v>13943.311946462003</v>
      </c>
      <c r="V105" s="34">
        <f t="shared" si="22"/>
        <v>1259.3590029453335</v>
      </c>
      <c r="W105" s="34">
        <f t="shared" si="23"/>
        <v>1118.960254294017</v>
      </c>
      <c r="X105" s="34">
        <f t="shared" si="24"/>
        <v>1161.9426622051669</v>
      </c>
      <c r="Y105" s="34">
        <f t="shared" si="25"/>
        <v>42.98</v>
      </c>
      <c r="Z105" s="35" t="str">
        <f>+INDEX(Data!$K$9:$K$1532,MATCH($B105,Data!$B$9:$B$1532,0))</f>
        <v>Y</v>
      </c>
      <c r="AA105" s="35" t="str">
        <f>+IF(Inputs!$G$7="Include","Y",IF(Z105="Y","N","Y"))</f>
        <v>Y</v>
      </c>
      <c r="AB105" s="32" t="str">
        <f>+INDEX(Inputs!$C$40:$C$45,MATCH($H105,Inputs!$B$40:$B$45,1))</f>
        <v>6,000 ≤ 12,000 kWh</v>
      </c>
      <c r="AC105" s="46" t="str">
        <f>+INDEX(Inputs!$F$40:$F$46,MATCH($Y105,Inputs!$E$40:$E$46,-1))</f>
        <v>$25 to $50 Increase</v>
      </c>
    </row>
    <row r="106" spans="2:29" s="46" customFormat="1" x14ac:dyDescent="0.25">
      <c r="B106" s="48" t="s">
        <v>196</v>
      </c>
      <c r="C106" s="8">
        <v>2021</v>
      </c>
      <c r="D106" s="31">
        <f>+SUMIFS('Compare-Monthly'!H$9:H$1532,'Compare-Monthly'!$B$9:$B$1532,$B106)</f>
        <v>20224.365700000002</v>
      </c>
      <c r="E106" s="31">
        <f>+SUMIFS('Compare-Monthly'!I$9:I$1532,'Compare-Monthly'!$B$9:$B$1532,$B106)</f>
        <v>19224.670100000003</v>
      </c>
      <c r="F106" s="31">
        <f>+SUMIFS('Compare-Monthly'!J$9:J$1532,'Compare-Monthly'!$B$9:$B$1532,$B106)</f>
        <v>19270.750100000005</v>
      </c>
      <c r="G106" s="32">
        <f t="shared" si="16"/>
        <v>1685.3638083333335</v>
      </c>
      <c r="H106" s="32">
        <f t="shared" si="17"/>
        <v>1602.055841666667</v>
      </c>
      <c r="I106" s="32">
        <f t="shared" si="18"/>
        <v>1605.8958416666671</v>
      </c>
      <c r="J106" s="31">
        <f>+SUMIFS('Compare-Monthly'!K$9:K$1532,'Compare-Monthly'!$B$9:$B$1532,$B106)</f>
        <v>0</v>
      </c>
      <c r="K106" s="31">
        <f>+SUMIFS('Compare-Monthly'!L$9:L$1532,'Compare-Monthly'!$B$9:$B$1532,$B106)</f>
        <v>0</v>
      </c>
      <c r="L106" s="31">
        <f>+SUMIFS('Compare-Monthly'!M$9:M$1532,'Compare-Monthly'!$B$9:$B$1532,$B106)</f>
        <v>46.08</v>
      </c>
      <c r="M106" s="32">
        <f t="shared" si="19"/>
        <v>0</v>
      </c>
      <c r="N106" s="32">
        <f t="shared" si="20"/>
        <v>0</v>
      </c>
      <c r="O106" s="32">
        <f t="shared" si="21"/>
        <v>3.84</v>
      </c>
      <c r="P106" s="33">
        <f>+SUMIFS('Compare-Monthly'!N$9:N$1532,'Compare-Monthly'!$B$9:$B$1532,$B106)</f>
        <v>1948.7155047141996</v>
      </c>
      <c r="Q106" s="33">
        <f>+SUMIFS('Compare-Monthly'!O$9:O$1532,'Compare-Monthly'!$B$9:$B$1532,$B106)</f>
        <v>1861.7742920843998</v>
      </c>
      <c r="R106" s="33">
        <f>+SUMIFS('Compare-Monthly'!P$9:P$1532,'Compare-Monthly'!$B$9:$B$1532,$B106)</f>
        <v>1864.3977186443999</v>
      </c>
      <c r="S106" s="33">
        <f>+SUMIFS('Compare-Monthly'!Q$9:Q$1532,'Compare-Monthly'!$B$9:$B$1532,$B106)</f>
        <v>1948.7155047141996</v>
      </c>
      <c r="T106" s="33">
        <f>+SUMIFS('Compare-Monthly'!R$9:R$1532,'Compare-Monthly'!$B$9:$B$1532,$B106)</f>
        <v>1861.7742920843998</v>
      </c>
      <c r="U106" s="33">
        <f>+SUMIFS('Compare-Monthly'!S$9:S$1532,'Compare-Monthly'!$B$9:$B$1532,$B106)</f>
        <v>1864.3977186443999</v>
      </c>
      <c r="V106" s="34">
        <f t="shared" si="22"/>
        <v>162.39295872618331</v>
      </c>
      <c r="W106" s="34">
        <f t="shared" si="23"/>
        <v>155.14785767369997</v>
      </c>
      <c r="X106" s="34">
        <f t="shared" si="24"/>
        <v>155.36647655369998</v>
      </c>
      <c r="Y106" s="34">
        <f t="shared" si="25"/>
        <v>0.22</v>
      </c>
      <c r="Z106" s="35" t="str">
        <f>+INDEX(Data!$K$9:$K$1532,MATCH($B106,Data!$B$9:$B$1532,0))</f>
        <v>Y</v>
      </c>
      <c r="AA106" s="35" t="str">
        <f>+IF(Inputs!$G$7="Include","Y",IF(Z106="Y","N","Y"))</f>
        <v>Y</v>
      </c>
      <c r="AB106" s="32" t="str">
        <f>+INDEX(Inputs!$C$40:$C$45,MATCH($H106,Inputs!$B$40:$B$45,1))</f>
        <v>750 ≤ 2,000 kWh</v>
      </c>
      <c r="AC106" s="46" t="str">
        <f>+INDEX(Inputs!$F$40:$F$46,MATCH($Y106,Inputs!$E$40:$E$46,-1))</f>
        <v>$0 to $5 Increase</v>
      </c>
    </row>
    <row r="107" spans="2:29" s="46" customFormat="1" x14ac:dyDescent="0.25">
      <c r="B107" s="48" t="s">
        <v>197</v>
      </c>
      <c r="C107" s="8">
        <v>2021</v>
      </c>
      <c r="D107" s="31">
        <f>+SUMIFS('Compare-Monthly'!H$9:H$1532,'Compare-Monthly'!$B$9:$B$1532,$B107)</f>
        <v>84336.335999999996</v>
      </c>
      <c r="E107" s="31">
        <f>+SUMIFS('Compare-Monthly'!I$9:I$1532,'Compare-Monthly'!$B$9:$B$1532,$B107)</f>
        <v>76086.79310000001</v>
      </c>
      <c r="F107" s="31">
        <f>+SUMIFS('Compare-Monthly'!J$9:J$1532,'Compare-Monthly'!$B$9:$B$1532,$B107)</f>
        <v>76092.537100000001</v>
      </c>
      <c r="G107" s="32">
        <f t="shared" si="16"/>
        <v>7028.0279999999993</v>
      </c>
      <c r="H107" s="32">
        <f t="shared" si="17"/>
        <v>6340.5660916666675</v>
      </c>
      <c r="I107" s="32">
        <f t="shared" si="18"/>
        <v>6341.0447583333334</v>
      </c>
      <c r="J107" s="31">
        <f>+SUMIFS('Compare-Monthly'!K$9:K$1532,'Compare-Monthly'!$B$9:$B$1532,$B107)</f>
        <v>0</v>
      </c>
      <c r="K107" s="31">
        <f>+SUMIFS('Compare-Monthly'!L$9:L$1532,'Compare-Monthly'!$B$9:$B$1532,$B107)</f>
        <v>0</v>
      </c>
      <c r="L107" s="31">
        <f>+SUMIFS('Compare-Monthly'!M$9:M$1532,'Compare-Monthly'!$B$9:$B$1532,$B107)</f>
        <v>5.7439999999999998</v>
      </c>
      <c r="M107" s="32">
        <f t="shared" si="19"/>
        <v>0</v>
      </c>
      <c r="N107" s="32">
        <f t="shared" si="20"/>
        <v>0</v>
      </c>
      <c r="O107" s="32">
        <f t="shared" si="21"/>
        <v>0.47866666666666663</v>
      </c>
      <c r="P107" s="33">
        <f>+SUMIFS('Compare-Monthly'!N$9:N$1532,'Compare-Monthly'!$B$9:$B$1532,$B107)</f>
        <v>5092.1792151360005</v>
      </c>
      <c r="Q107" s="33">
        <f>+SUMIFS('Compare-Monthly'!O$9:O$1532,'Compare-Monthly'!$B$9:$B$1532,$B107)</f>
        <v>4714.9644578995994</v>
      </c>
      <c r="R107" s="33">
        <f>+SUMIFS('Compare-Monthly'!P$9:P$1532,'Compare-Monthly'!$B$9:$B$1532,$B107)</f>
        <v>4715.0011390835998</v>
      </c>
      <c r="S107" s="33">
        <f>+SUMIFS('Compare-Monthly'!Q$9:Q$1532,'Compare-Monthly'!$B$9:$B$1532,$B107)</f>
        <v>5406.3269751360003</v>
      </c>
      <c r="T107" s="33">
        <f>+SUMIFS('Compare-Monthly'!R$9:R$1532,'Compare-Monthly'!$B$9:$B$1532,$B107)</f>
        <v>5029.1122178996002</v>
      </c>
      <c r="U107" s="33">
        <f>+SUMIFS('Compare-Monthly'!S$9:S$1532,'Compare-Monthly'!$B$9:$B$1532,$B107)</f>
        <v>5029.1488990836006</v>
      </c>
      <c r="V107" s="34">
        <f t="shared" si="22"/>
        <v>450.52724792800001</v>
      </c>
      <c r="W107" s="34">
        <f t="shared" si="23"/>
        <v>419.09268482496668</v>
      </c>
      <c r="X107" s="34">
        <f t="shared" si="24"/>
        <v>419.09574159030007</v>
      </c>
      <c r="Y107" s="34">
        <f t="shared" si="25"/>
        <v>0</v>
      </c>
      <c r="Z107" s="35" t="str">
        <f>+INDEX(Data!$K$9:$K$1532,MATCH($B107,Data!$B$9:$B$1532,0))</f>
        <v>Y</v>
      </c>
      <c r="AA107" s="35" t="str">
        <f>+IF(Inputs!$G$7="Include","Y",IF(Z107="Y","N","Y"))</f>
        <v>Y</v>
      </c>
      <c r="AB107" s="32" t="str">
        <f>+INDEX(Inputs!$C$40:$C$45,MATCH($H107,Inputs!$B$40:$B$45,1))</f>
        <v>6,000 ≤ 12,000 kWh</v>
      </c>
      <c r="AC107" s="46" t="str">
        <f>+INDEX(Inputs!$F$40:$F$46,MATCH($Y107,Inputs!$E$40:$E$46,-1))</f>
        <v>$0 Increase</v>
      </c>
    </row>
    <row r="108" spans="2:29" s="46" customFormat="1" x14ac:dyDescent="0.25">
      <c r="B108" s="48" t="s">
        <v>198</v>
      </c>
      <c r="C108" s="8">
        <v>2021</v>
      </c>
      <c r="D108" s="31">
        <f>+SUMIFS('Compare-Monthly'!H$9:H$1532,'Compare-Monthly'!$B$9:$B$1532,$B108)</f>
        <v>330105.6165</v>
      </c>
      <c r="E108" s="31">
        <f>+SUMIFS('Compare-Monthly'!I$9:I$1532,'Compare-Monthly'!$B$9:$B$1532,$B108)</f>
        <v>283054.81969999999</v>
      </c>
      <c r="F108" s="31">
        <f>+SUMIFS('Compare-Monthly'!J$9:J$1532,'Compare-Monthly'!$B$9:$B$1532,$B108)</f>
        <v>289462.69180000003</v>
      </c>
      <c r="G108" s="32">
        <f t="shared" si="16"/>
        <v>27508.801374999999</v>
      </c>
      <c r="H108" s="32">
        <f t="shared" si="17"/>
        <v>23587.901641666667</v>
      </c>
      <c r="I108" s="32">
        <f t="shared" si="18"/>
        <v>24121.890983333335</v>
      </c>
      <c r="J108" s="31">
        <f>+SUMIFS('Compare-Monthly'!K$9:K$1532,'Compare-Monthly'!$B$9:$B$1532,$B108)</f>
        <v>0</v>
      </c>
      <c r="K108" s="31">
        <f>+SUMIFS('Compare-Monthly'!L$9:L$1532,'Compare-Monthly'!$B$9:$B$1532,$B108)</f>
        <v>0</v>
      </c>
      <c r="L108" s="31">
        <f>+SUMIFS('Compare-Monthly'!M$9:M$1532,'Compare-Monthly'!$B$9:$B$1532,$B108)</f>
        <v>6407.8721000000005</v>
      </c>
      <c r="M108" s="32">
        <f t="shared" si="19"/>
        <v>0</v>
      </c>
      <c r="N108" s="32">
        <f t="shared" si="20"/>
        <v>0</v>
      </c>
      <c r="O108" s="32">
        <f t="shared" si="21"/>
        <v>533.98934166666675</v>
      </c>
      <c r="P108" s="33">
        <f>+SUMIFS('Compare-Monthly'!N$9:N$1532,'Compare-Monthly'!$B$9:$B$1532,$B108)</f>
        <v>16361.169372913999</v>
      </c>
      <c r="Q108" s="33">
        <f>+SUMIFS('Compare-Monthly'!O$9:O$1532,'Compare-Monthly'!$B$9:$B$1532,$B108)</f>
        <v>14207.396748613202</v>
      </c>
      <c r="R108" s="33">
        <f>+SUMIFS('Compare-Monthly'!P$9:P$1532,'Compare-Monthly'!$B$9:$B$1532,$B108)</f>
        <v>14250.262770891799</v>
      </c>
      <c r="S108" s="33">
        <f>+SUMIFS('Compare-Monthly'!Q$9:Q$1532,'Compare-Monthly'!$B$9:$B$1532,$B108)</f>
        <v>21366.644646913999</v>
      </c>
      <c r="T108" s="33">
        <f>+SUMIFS('Compare-Monthly'!R$9:R$1532,'Compare-Monthly'!$B$9:$B$1532,$B108)</f>
        <v>19212.872022613199</v>
      </c>
      <c r="U108" s="33">
        <f>+SUMIFS('Compare-Monthly'!S$9:S$1532,'Compare-Monthly'!$B$9:$B$1532,$B108)</f>
        <v>19255.738044891797</v>
      </c>
      <c r="V108" s="34">
        <f t="shared" si="22"/>
        <v>1780.5537205761666</v>
      </c>
      <c r="W108" s="34">
        <f t="shared" si="23"/>
        <v>1601.0726685510999</v>
      </c>
      <c r="X108" s="34">
        <f t="shared" si="24"/>
        <v>1604.6448370743165</v>
      </c>
      <c r="Y108" s="34">
        <f t="shared" si="25"/>
        <v>3.57</v>
      </c>
      <c r="Z108" s="35" t="str">
        <f>+INDEX(Data!$K$9:$K$1532,MATCH($B108,Data!$B$9:$B$1532,0))</f>
        <v>Y</v>
      </c>
      <c r="AA108" s="35" t="str">
        <f>+IF(Inputs!$G$7="Include","Y",IF(Z108="Y","N","Y"))</f>
        <v>Y</v>
      </c>
      <c r="AB108" s="32" t="str">
        <f>+INDEX(Inputs!$C$40:$C$45,MATCH($H108,Inputs!$B$40:$B$45,1))</f>
        <v>12,000 kWh+</v>
      </c>
      <c r="AC108" s="46" t="str">
        <f>+INDEX(Inputs!$F$40:$F$46,MATCH($Y108,Inputs!$E$40:$E$46,-1))</f>
        <v>$0 to $5 Increase</v>
      </c>
    </row>
    <row r="109" spans="2:29" s="46" customFormat="1" x14ac:dyDescent="0.25">
      <c r="B109" s="48" t="s">
        <v>199</v>
      </c>
      <c r="C109" s="8">
        <v>2021</v>
      </c>
      <c r="D109" s="31">
        <f>+SUMIFS('Compare-Monthly'!H$9:H$1532,'Compare-Monthly'!$B$9:$B$1532,$B109)</f>
        <v>85516.37999999999</v>
      </c>
      <c r="E109" s="31">
        <f>+SUMIFS('Compare-Monthly'!I$9:I$1532,'Compare-Monthly'!$B$9:$B$1532,$B109)</f>
        <v>82200.470100000006</v>
      </c>
      <c r="F109" s="31">
        <f>+SUMIFS('Compare-Monthly'!J$9:J$1532,'Compare-Monthly'!$B$9:$B$1532,$B109)</f>
        <v>82225.414100000009</v>
      </c>
      <c r="G109" s="32">
        <f t="shared" si="16"/>
        <v>7126.3649999999989</v>
      </c>
      <c r="H109" s="32">
        <f t="shared" si="17"/>
        <v>6850.0391750000008</v>
      </c>
      <c r="I109" s="32">
        <f t="shared" si="18"/>
        <v>6852.1178416666671</v>
      </c>
      <c r="J109" s="31">
        <f>+SUMIFS('Compare-Monthly'!K$9:K$1532,'Compare-Monthly'!$B$9:$B$1532,$B109)</f>
        <v>0</v>
      </c>
      <c r="K109" s="31">
        <f>+SUMIFS('Compare-Monthly'!L$9:L$1532,'Compare-Monthly'!$B$9:$B$1532,$B109)</f>
        <v>0</v>
      </c>
      <c r="L109" s="31">
        <f>+SUMIFS('Compare-Monthly'!M$9:M$1532,'Compare-Monthly'!$B$9:$B$1532,$B109)</f>
        <v>24.944000000000003</v>
      </c>
      <c r="M109" s="32">
        <f t="shared" si="19"/>
        <v>0</v>
      </c>
      <c r="N109" s="32">
        <f t="shared" si="20"/>
        <v>0</v>
      </c>
      <c r="O109" s="32">
        <f t="shared" si="21"/>
        <v>2.0786666666666669</v>
      </c>
      <c r="P109" s="33">
        <f>+SUMIFS('Compare-Monthly'!N$9:N$1532,'Compare-Monthly'!$B$9:$B$1532,$B109)</f>
        <v>5082.6887159199996</v>
      </c>
      <c r="Q109" s="33">
        <f>+SUMIFS('Compare-Monthly'!O$9:O$1532,'Compare-Monthly'!$B$9:$B$1532,$B109)</f>
        <v>4929.7918507516006</v>
      </c>
      <c r="R109" s="33">
        <f>+SUMIFS('Compare-Monthly'!P$9:P$1532,'Compare-Monthly'!$B$9:$B$1532,$B109)</f>
        <v>4929.9942458556006</v>
      </c>
      <c r="S109" s="33">
        <f>+SUMIFS('Compare-Monthly'!Q$9:Q$1532,'Compare-Monthly'!$B$9:$B$1532,$B109)</f>
        <v>5740.8253159200003</v>
      </c>
      <c r="T109" s="33">
        <f>+SUMIFS('Compare-Monthly'!R$9:R$1532,'Compare-Monthly'!$B$9:$B$1532,$B109)</f>
        <v>5587.9284507516004</v>
      </c>
      <c r="U109" s="33">
        <f>+SUMIFS('Compare-Monthly'!S$9:S$1532,'Compare-Monthly'!$B$9:$B$1532,$B109)</f>
        <v>5588.1308458555995</v>
      </c>
      <c r="V109" s="34">
        <f t="shared" si="22"/>
        <v>478.40210966000001</v>
      </c>
      <c r="W109" s="34">
        <f t="shared" si="23"/>
        <v>465.66070422930005</v>
      </c>
      <c r="X109" s="34">
        <f t="shared" si="24"/>
        <v>465.67757048796665</v>
      </c>
      <c r="Y109" s="34">
        <f t="shared" si="25"/>
        <v>0.02</v>
      </c>
      <c r="Z109" s="35" t="str">
        <f>+INDEX(Data!$K$9:$K$1532,MATCH($B109,Data!$B$9:$B$1532,0))</f>
        <v>Y</v>
      </c>
      <c r="AA109" s="35" t="str">
        <f>+IF(Inputs!$G$7="Include","Y",IF(Z109="Y","N","Y"))</f>
        <v>Y</v>
      </c>
      <c r="AB109" s="32" t="str">
        <f>+INDEX(Inputs!$C$40:$C$45,MATCH($H109,Inputs!$B$40:$B$45,1))</f>
        <v>6,000 ≤ 12,000 kWh</v>
      </c>
      <c r="AC109" s="46" t="str">
        <f>+INDEX(Inputs!$F$40:$F$46,MATCH($Y109,Inputs!$E$40:$E$46,-1))</f>
        <v>$0 to $5 Increase</v>
      </c>
    </row>
    <row r="110" spans="2:29" s="46" customFormat="1" x14ac:dyDescent="0.25">
      <c r="B110" s="48" t="s">
        <v>200</v>
      </c>
      <c r="C110" s="8">
        <v>2021</v>
      </c>
      <c r="D110" s="31">
        <f>+SUMIFS('Compare-Monthly'!H$9:H$1532,'Compare-Monthly'!$B$9:$B$1532,$B110)</f>
        <v>29196.557000000001</v>
      </c>
      <c r="E110" s="31">
        <f>+SUMIFS('Compare-Monthly'!I$9:I$1532,'Compare-Monthly'!$B$9:$B$1532,$B110)</f>
        <v>28862.341500000006</v>
      </c>
      <c r="F110" s="31">
        <f>+SUMIFS('Compare-Monthly'!J$9:J$1532,'Compare-Monthly'!$B$9:$B$1532,$B110)</f>
        <v>28875.232000000004</v>
      </c>
      <c r="G110" s="32">
        <f t="shared" si="16"/>
        <v>2433.0464166666666</v>
      </c>
      <c r="H110" s="32">
        <f t="shared" si="17"/>
        <v>2405.1951250000006</v>
      </c>
      <c r="I110" s="32">
        <f t="shared" si="18"/>
        <v>2406.2693333333336</v>
      </c>
      <c r="J110" s="31">
        <f>+SUMIFS('Compare-Monthly'!K$9:K$1532,'Compare-Monthly'!$B$9:$B$1532,$B110)</f>
        <v>0</v>
      </c>
      <c r="K110" s="31">
        <f>+SUMIFS('Compare-Monthly'!L$9:L$1532,'Compare-Monthly'!$B$9:$B$1532,$B110)</f>
        <v>0</v>
      </c>
      <c r="L110" s="31">
        <f>+SUMIFS('Compare-Monthly'!M$9:M$1532,'Compare-Monthly'!$B$9:$B$1532,$B110)</f>
        <v>12.890499999999999</v>
      </c>
      <c r="M110" s="32">
        <f t="shared" si="19"/>
        <v>0</v>
      </c>
      <c r="N110" s="32">
        <f t="shared" si="20"/>
        <v>0</v>
      </c>
      <c r="O110" s="32">
        <f t="shared" si="21"/>
        <v>1.0742083333333332</v>
      </c>
      <c r="P110" s="33">
        <f>+SUMIFS('Compare-Monthly'!N$9:N$1532,'Compare-Monthly'!$B$9:$B$1532,$B110)</f>
        <v>1939.5914203828004</v>
      </c>
      <c r="Q110" s="33">
        <f>+SUMIFS('Compare-Monthly'!O$9:O$1532,'Compare-Monthly'!$B$9:$B$1532,$B110)</f>
        <v>1911.088857788</v>
      </c>
      <c r="R110" s="33">
        <f>+SUMIFS('Compare-Monthly'!P$9:P$1532,'Compare-Monthly'!$B$9:$B$1532,$B110)</f>
        <v>1911.7096580202001</v>
      </c>
      <c r="S110" s="33">
        <f>+SUMIFS('Compare-Monthly'!Q$9:Q$1532,'Compare-Monthly'!$B$9:$B$1532,$B110)</f>
        <v>2233.6523203827996</v>
      </c>
      <c r="T110" s="33">
        <f>+SUMIFS('Compare-Monthly'!R$9:R$1532,'Compare-Monthly'!$B$9:$B$1532,$B110)</f>
        <v>2205.149757788</v>
      </c>
      <c r="U110" s="33">
        <f>+SUMIFS('Compare-Monthly'!S$9:S$1532,'Compare-Monthly'!$B$9:$B$1532,$B110)</f>
        <v>2205.7705580202005</v>
      </c>
      <c r="V110" s="34">
        <f t="shared" si="22"/>
        <v>186.1376933652333</v>
      </c>
      <c r="W110" s="34">
        <f t="shared" si="23"/>
        <v>183.76247981566667</v>
      </c>
      <c r="X110" s="34">
        <f t="shared" si="24"/>
        <v>183.81421316835005</v>
      </c>
      <c r="Y110" s="34">
        <f t="shared" si="25"/>
        <v>0.05</v>
      </c>
      <c r="Z110" s="35" t="str">
        <f>+INDEX(Data!$K$9:$K$1532,MATCH($B110,Data!$B$9:$B$1532,0))</f>
        <v>Y</v>
      </c>
      <c r="AA110" s="35" t="str">
        <f>+IF(Inputs!$G$7="Include","Y",IF(Z110="Y","N","Y"))</f>
        <v>Y</v>
      </c>
      <c r="AB110" s="32" t="str">
        <f>+INDEX(Inputs!$C$40:$C$45,MATCH($H110,Inputs!$B$40:$B$45,1))</f>
        <v>2000 ≤ 6,000 kWh</v>
      </c>
      <c r="AC110" s="46" t="str">
        <f>+INDEX(Inputs!$F$40:$F$46,MATCH($Y110,Inputs!$E$40:$E$46,-1))</f>
        <v>$0 to $5 Increase</v>
      </c>
    </row>
    <row r="111" spans="2:29" s="46" customFormat="1" x14ac:dyDescent="0.25">
      <c r="B111" s="48" t="s">
        <v>201</v>
      </c>
      <c r="C111" s="8">
        <v>2021</v>
      </c>
      <c r="D111" s="31">
        <f>+SUMIFS('Compare-Monthly'!H$9:H$1532,'Compare-Monthly'!$B$9:$B$1532,$B111)</f>
        <v>151510.37999999998</v>
      </c>
      <c r="E111" s="31">
        <f>+SUMIFS('Compare-Monthly'!I$9:I$1532,'Compare-Monthly'!$B$9:$B$1532,$B111)</f>
        <v>95183.161200000002</v>
      </c>
      <c r="F111" s="31">
        <f>+SUMIFS('Compare-Monthly'!J$9:J$1532,'Compare-Monthly'!$B$9:$B$1532,$B111)</f>
        <v>102664.4684</v>
      </c>
      <c r="G111" s="32">
        <f t="shared" si="16"/>
        <v>12625.864999999998</v>
      </c>
      <c r="H111" s="32">
        <f t="shared" si="17"/>
        <v>7931.9301000000005</v>
      </c>
      <c r="I111" s="32">
        <f t="shared" si="18"/>
        <v>8555.3723666666665</v>
      </c>
      <c r="J111" s="31">
        <f>+SUMIFS('Compare-Monthly'!K$9:K$1532,'Compare-Monthly'!$B$9:$B$1532,$B111)</f>
        <v>0</v>
      </c>
      <c r="K111" s="31">
        <f>+SUMIFS('Compare-Monthly'!L$9:L$1532,'Compare-Monthly'!$B$9:$B$1532,$B111)</f>
        <v>0</v>
      </c>
      <c r="L111" s="31">
        <f>+SUMIFS('Compare-Monthly'!M$9:M$1532,'Compare-Monthly'!$B$9:$B$1532,$B111)</f>
        <v>7481.3071999999902</v>
      </c>
      <c r="M111" s="32">
        <f t="shared" si="19"/>
        <v>0</v>
      </c>
      <c r="N111" s="32">
        <f t="shared" si="20"/>
        <v>0</v>
      </c>
      <c r="O111" s="32">
        <f t="shared" si="21"/>
        <v>623.44226666666589</v>
      </c>
      <c r="P111" s="33">
        <f>+SUMIFS('Compare-Monthly'!N$9:N$1532,'Compare-Monthly'!$B$9:$B$1532,$B111)</f>
        <v>8180.8975655200002</v>
      </c>
      <c r="Q111" s="33">
        <f>+SUMIFS('Compare-Monthly'!O$9:O$1532,'Compare-Monthly'!$B$9:$B$1532,$B111)</f>
        <v>5601.9727222991987</v>
      </c>
      <c r="R111" s="33">
        <f>+SUMIFS('Compare-Monthly'!P$9:P$1532,'Compare-Monthly'!$B$9:$B$1532,$B111)</f>
        <v>5653.2092846984006</v>
      </c>
      <c r="S111" s="33">
        <f>+SUMIFS('Compare-Monthly'!Q$9:Q$1532,'Compare-Monthly'!$B$9:$B$1532,$B111)</f>
        <v>9836.3070855200003</v>
      </c>
      <c r="T111" s="33">
        <f>+SUMIFS('Compare-Monthly'!R$9:R$1532,'Compare-Monthly'!$B$9:$B$1532,$B111)</f>
        <v>7257.3822422992016</v>
      </c>
      <c r="U111" s="33">
        <f>+SUMIFS('Compare-Monthly'!S$9:S$1532,'Compare-Monthly'!$B$9:$B$1532,$B111)</f>
        <v>7308.6188046983998</v>
      </c>
      <c r="V111" s="34">
        <f t="shared" si="22"/>
        <v>819.69225712666673</v>
      </c>
      <c r="W111" s="34">
        <f t="shared" si="23"/>
        <v>604.78185352493347</v>
      </c>
      <c r="X111" s="34">
        <f t="shared" si="24"/>
        <v>609.05156705820002</v>
      </c>
      <c r="Y111" s="34">
        <f t="shared" si="25"/>
        <v>4.2699999999999996</v>
      </c>
      <c r="Z111" s="35" t="str">
        <f>+INDEX(Data!$K$9:$K$1532,MATCH($B111,Data!$B$9:$B$1532,0))</f>
        <v>Y</v>
      </c>
      <c r="AA111" s="35" t="str">
        <f>+IF(Inputs!$G$7="Include","Y",IF(Z111="Y","N","Y"))</f>
        <v>Y</v>
      </c>
      <c r="AB111" s="32" t="str">
        <f>+INDEX(Inputs!$C$40:$C$45,MATCH($H111,Inputs!$B$40:$B$45,1))</f>
        <v>6,000 ≤ 12,000 kWh</v>
      </c>
      <c r="AC111" s="46" t="str">
        <f>+INDEX(Inputs!$F$40:$F$46,MATCH($Y111,Inputs!$E$40:$E$46,-1))</f>
        <v>$0 to $5 Increase</v>
      </c>
    </row>
    <row r="112" spans="2:29" s="46" customFormat="1" x14ac:dyDescent="0.25">
      <c r="B112" s="48" t="s">
        <v>202</v>
      </c>
      <c r="C112" s="8">
        <v>2021</v>
      </c>
      <c r="D112" s="31">
        <f>+SUMIFS('Compare-Monthly'!H$9:H$1532,'Compare-Monthly'!$B$9:$B$1532,$B112)</f>
        <v>534948.19200000004</v>
      </c>
      <c r="E112" s="31">
        <f>+SUMIFS('Compare-Monthly'!I$9:I$1532,'Compare-Monthly'!$B$9:$B$1532,$B112)</f>
        <v>393930.58649999998</v>
      </c>
      <c r="F112" s="31">
        <f>+SUMIFS('Compare-Monthly'!J$9:J$1532,'Compare-Monthly'!$B$9:$B$1532,$B112)</f>
        <v>403682.72529999999</v>
      </c>
      <c r="G112" s="32">
        <f t="shared" si="16"/>
        <v>44579.016000000003</v>
      </c>
      <c r="H112" s="32">
        <f t="shared" si="17"/>
        <v>32827.548875</v>
      </c>
      <c r="I112" s="32">
        <f t="shared" si="18"/>
        <v>33640.227108333333</v>
      </c>
      <c r="J112" s="31">
        <f>+SUMIFS('Compare-Monthly'!K$9:K$1532,'Compare-Monthly'!$B$9:$B$1532,$B112)</f>
        <v>0</v>
      </c>
      <c r="K112" s="31">
        <f>+SUMIFS('Compare-Monthly'!L$9:L$1532,'Compare-Monthly'!$B$9:$B$1532,$B112)</f>
        <v>0</v>
      </c>
      <c r="L112" s="31">
        <f>+SUMIFS('Compare-Monthly'!M$9:M$1532,'Compare-Monthly'!$B$9:$B$1532,$B112)</f>
        <v>9752.1388000000006</v>
      </c>
      <c r="M112" s="32">
        <f t="shared" si="19"/>
        <v>0</v>
      </c>
      <c r="N112" s="32">
        <f t="shared" si="20"/>
        <v>0</v>
      </c>
      <c r="O112" s="32">
        <f t="shared" si="21"/>
        <v>812.67823333333342</v>
      </c>
      <c r="P112" s="33">
        <f>+SUMIFS('Compare-Monthly'!N$9:N$1532,'Compare-Monthly'!$B$9:$B$1532,$B112)</f>
        <v>25536.746522111996</v>
      </c>
      <c r="Q112" s="33">
        <f>+SUMIFS('Compare-Monthly'!O$9:O$1532,'Compare-Monthly'!$B$9:$B$1532,$B112)</f>
        <v>19082.458877554</v>
      </c>
      <c r="R112" s="33">
        <f>+SUMIFS('Compare-Monthly'!P$9:P$1532,'Compare-Monthly'!$B$9:$B$1532,$B112)</f>
        <v>19155.532709070798</v>
      </c>
      <c r="S112" s="33">
        <f>+SUMIFS('Compare-Monthly'!Q$9:Q$1532,'Compare-Monthly'!$B$9:$B$1532,$B112)</f>
        <v>31368.452442111997</v>
      </c>
      <c r="T112" s="33">
        <f>+SUMIFS('Compare-Monthly'!R$9:R$1532,'Compare-Monthly'!$B$9:$B$1532,$B112)</f>
        <v>24914.164797553996</v>
      </c>
      <c r="U112" s="33">
        <f>+SUMIFS('Compare-Monthly'!S$9:S$1532,'Compare-Monthly'!$B$9:$B$1532,$B112)</f>
        <v>24987.238629070802</v>
      </c>
      <c r="V112" s="34">
        <f t="shared" si="22"/>
        <v>2614.0377035093329</v>
      </c>
      <c r="W112" s="34">
        <f t="shared" si="23"/>
        <v>2076.1803997961665</v>
      </c>
      <c r="X112" s="34">
        <f t="shared" si="24"/>
        <v>2082.2698857559003</v>
      </c>
      <c r="Y112" s="34">
        <f t="shared" si="25"/>
        <v>6.09</v>
      </c>
      <c r="Z112" s="35" t="str">
        <f>+INDEX(Data!$K$9:$K$1532,MATCH($B112,Data!$B$9:$B$1532,0))</f>
        <v>Y</v>
      </c>
      <c r="AA112" s="35" t="str">
        <f>+IF(Inputs!$G$7="Include","Y",IF(Z112="Y","N","Y"))</f>
        <v>Y</v>
      </c>
      <c r="AB112" s="32" t="str">
        <f>+INDEX(Inputs!$C$40:$C$45,MATCH($H112,Inputs!$B$40:$B$45,1))</f>
        <v>12,000 kWh+</v>
      </c>
      <c r="AC112" s="46" t="str">
        <f>+INDEX(Inputs!$F$40:$F$46,MATCH($Y112,Inputs!$E$40:$E$46,-1))</f>
        <v>$5 to $25 Increase</v>
      </c>
    </row>
    <row r="113" spans="2:29" s="46" customFormat="1" x14ac:dyDescent="0.25">
      <c r="B113" s="48" t="s">
        <v>203</v>
      </c>
      <c r="C113" s="8">
        <v>2021</v>
      </c>
      <c r="D113" s="31">
        <f>+SUMIFS('Compare-Monthly'!H$9:H$1532,'Compare-Monthly'!$B$9:$B$1532,$B113)</f>
        <v>539496.81599999999</v>
      </c>
      <c r="E113" s="31">
        <f>+SUMIFS('Compare-Monthly'!I$9:I$1532,'Compare-Monthly'!$B$9:$B$1532,$B113)</f>
        <v>416985.70860000001</v>
      </c>
      <c r="F113" s="31">
        <f>+SUMIFS('Compare-Monthly'!J$9:J$1532,'Compare-Monthly'!$B$9:$B$1532,$B113)</f>
        <v>428292.26740000001</v>
      </c>
      <c r="G113" s="32">
        <f t="shared" si="16"/>
        <v>44958.067999999999</v>
      </c>
      <c r="H113" s="32">
        <f t="shared" si="17"/>
        <v>34748.809050000003</v>
      </c>
      <c r="I113" s="32">
        <f t="shared" si="18"/>
        <v>35691.022283333332</v>
      </c>
      <c r="J113" s="31">
        <f>+SUMIFS('Compare-Monthly'!K$9:K$1532,'Compare-Monthly'!$B$9:$B$1532,$B113)</f>
        <v>0</v>
      </c>
      <c r="K113" s="31">
        <f>+SUMIFS('Compare-Monthly'!L$9:L$1532,'Compare-Monthly'!$B$9:$B$1532,$B113)</f>
        <v>0</v>
      </c>
      <c r="L113" s="31">
        <f>+SUMIFS('Compare-Monthly'!M$9:M$1532,'Compare-Monthly'!$B$9:$B$1532,$B113)</f>
        <v>11306.558800000001</v>
      </c>
      <c r="M113" s="32">
        <f t="shared" si="19"/>
        <v>0</v>
      </c>
      <c r="N113" s="32">
        <f t="shared" si="20"/>
        <v>0</v>
      </c>
      <c r="O113" s="32">
        <f t="shared" si="21"/>
        <v>942.21323333333339</v>
      </c>
      <c r="P113" s="33">
        <f>+SUMIFS('Compare-Monthly'!N$9:N$1532,'Compare-Monthly'!$B$9:$B$1532,$B113)</f>
        <v>25598.154129855997</v>
      </c>
      <c r="Q113" s="33">
        <f>+SUMIFS('Compare-Monthly'!O$9:O$1532,'Compare-Monthly'!$B$9:$B$1532,$B113)</f>
        <v>19988.230426497601</v>
      </c>
      <c r="R113" s="33">
        <f>+SUMIFS('Compare-Monthly'!P$9:P$1532,'Compare-Monthly'!$B$9:$B$1532,$B113)</f>
        <v>20070.709051382397</v>
      </c>
      <c r="S113" s="33">
        <f>+SUMIFS('Compare-Monthly'!Q$9:Q$1532,'Compare-Monthly'!$B$9:$B$1532,$B113)</f>
        <v>35251.295969856001</v>
      </c>
      <c r="T113" s="33">
        <f>+SUMIFS('Compare-Monthly'!R$9:R$1532,'Compare-Monthly'!$B$9:$B$1532,$B113)</f>
        <v>29641.372266497594</v>
      </c>
      <c r="U113" s="33">
        <f>+SUMIFS('Compare-Monthly'!S$9:S$1532,'Compare-Monthly'!$B$9:$B$1532,$B113)</f>
        <v>29723.850891382397</v>
      </c>
      <c r="V113" s="34">
        <f t="shared" si="22"/>
        <v>2937.6079974879999</v>
      </c>
      <c r="W113" s="34">
        <f t="shared" si="23"/>
        <v>2470.114355541466</v>
      </c>
      <c r="X113" s="34">
        <f t="shared" si="24"/>
        <v>2476.9875742818663</v>
      </c>
      <c r="Y113" s="34">
        <f t="shared" si="25"/>
        <v>6.87</v>
      </c>
      <c r="Z113" s="35" t="str">
        <f>+INDEX(Data!$K$9:$K$1532,MATCH($B113,Data!$B$9:$B$1532,0))</f>
        <v>Y</v>
      </c>
      <c r="AA113" s="35" t="str">
        <f>+IF(Inputs!$G$7="Include","Y",IF(Z113="Y","N","Y"))</f>
        <v>Y</v>
      </c>
      <c r="AB113" s="32" t="str">
        <f>+INDEX(Inputs!$C$40:$C$45,MATCH($H113,Inputs!$B$40:$B$45,1))</f>
        <v>12,000 kWh+</v>
      </c>
      <c r="AC113" s="46" t="str">
        <f>+INDEX(Inputs!$F$40:$F$46,MATCH($Y113,Inputs!$E$40:$E$46,-1))</f>
        <v>$5 to $25 Increase</v>
      </c>
    </row>
    <row r="114" spans="2:29" s="46" customFormat="1" x14ac:dyDescent="0.25">
      <c r="B114" s="48" t="s">
        <v>204</v>
      </c>
      <c r="C114" s="8">
        <v>2021</v>
      </c>
      <c r="D114" s="31">
        <f>+SUMIFS('Compare-Monthly'!H$9:H$1532,'Compare-Monthly'!$B$9:$B$1532,$B114)</f>
        <v>137853.03999999998</v>
      </c>
      <c r="E114" s="31">
        <f>+SUMIFS('Compare-Monthly'!I$9:I$1532,'Compare-Monthly'!$B$9:$B$1532,$B114)</f>
        <v>123104.41070000001</v>
      </c>
      <c r="F114" s="31">
        <f>+SUMIFS('Compare-Monthly'!J$9:J$1532,'Compare-Monthly'!$B$9:$B$1532,$B114)</f>
        <v>123429.25009999999</v>
      </c>
      <c r="G114" s="32">
        <f t="shared" si="16"/>
        <v>11487.753333333332</v>
      </c>
      <c r="H114" s="32">
        <f t="shared" si="17"/>
        <v>10258.700891666667</v>
      </c>
      <c r="I114" s="32">
        <f t="shared" si="18"/>
        <v>10285.770841666666</v>
      </c>
      <c r="J114" s="31">
        <f>+SUMIFS('Compare-Monthly'!K$9:K$1532,'Compare-Monthly'!$B$9:$B$1532,$B114)</f>
        <v>0</v>
      </c>
      <c r="K114" s="31">
        <f>+SUMIFS('Compare-Monthly'!L$9:L$1532,'Compare-Monthly'!$B$9:$B$1532,$B114)</f>
        <v>0</v>
      </c>
      <c r="L114" s="31">
        <f>+SUMIFS('Compare-Monthly'!M$9:M$1532,'Compare-Monthly'!$B$9:$B$1532,$B114)</f>
        <v>324.83939999999996</v>
      </c>
      <c r="M114" s="32">
        <f t="shared" si="19"/>
        <v>0</v>
      </c>
      <c r="N114" s="32">
        <f t="shared" si="20"/>
        <v>0</v>
      </c>
      <c r="O114" s="32">
        <f t="shared" si="21"/>
        <v>27.069949999999995</v>
      </c>
      <c r="P114" s="33">
        <f>+SUMIFS('Compare-Monthly'!N$9:N$1532,'Compare-Monthly'!$B$9:$B$1532,$B114)</f>
        <v>7652.6933014400011</v>
      </c>
      <c r="Q114" s="33">
        <f>+SUMIFS('Compare-Monthly'!O$9:O$1532,'Compare-Monthly'!$B$9:$B$1532,$B114)</f>
        <v>6978.1044878931998</v>
      </c>
      <c r="R114" s="33">
        <f>+SUMIFS('Compare-Monthly'!P$9:P$1532,'Compare-Monthly'!$B$9:$B$1532,$B114)</f>
        <v>6980.4367742335999</v>
      </c>
      <c r="S114" s="33">
        <f>+SUMIFS('Compare-Monthly'!Q$9:Q$1532,'Compare-Monthly'!$B$9:$B$1532,$B114)</f>
        <v>9289.360901439999</v>
      </c>
      <c r="T114" s="33">
        <f>+SUMIFS('Compare-Monthly'!R$9:R$1532,'Compare-Monthly'!$B$9:$B$1532,$B114)</f>
        <v>8614.7720878932014</v>
      </c>
      <c r="U114" s="33">
        <f>+SUMIFS('Compare-Monthly'!S$9:S$1532,'Compare-Monthly'!$B$9:$B$1532,$B114)</f>
        <v>8617.1043742336024</v>
      </c>
      <c r="V114" s="34">
        <f t="shared" si="22"/>
        <v>774.11340845333325</v>
      </c>
      <c r="W114" s="34">
        <f t="shared" si="23"/>
        <v>717.89767399110008</v>
      </c>
      <c r="X114" s="34">
        <f t="shared" si="24"/>
        <v>718.09203118613357</v>
      </c>
      <c r="Y114" s="34">
        <f t="shared" si="25"/>
        <v>0.19</v>
      </c>
      <c r="Z114" s="35" t="str">
        <f>+INDEX(Data!$K$9:$K$1532,MATCH($B114,Data!$B$9:$B$1532,0))</f>
        <v>Y</v>
      </c>
      <c r="AA114" s="35" t="str">
        <f>+IF(Inputs!$G$7="Include","Y",IF(Z114="Y","N","Y"))</f>
        <v>Y</v>
      </c>
      <c r="AB114" s="32" t="str">
        <f>+INDEX(Inputs!$C$40:$C$45,MATCH($H114,Inputs!$B$40:$B$45,1))</f>
        <v>6,000 ≤ 12,000 kWh</v>
      </c>
      <c r="AC114" s="46" t="str">
        <f>+INDEX(Inputs!$F$40:$F$46,MATCH($Y114,Inputs!$E$40:$E$46,-1))</f>
        <v>$0 to $5 Increase</v>
      </c>
    </row>
    <row r="115" spans="2:29" s="46" customFormat="1" x14ac:dyDescent="0.25">
      <c r="B115" s="48" t="s">
        <v>205</v>
      </c>
      <c r="C115" s="8">
        <v>2021</v>
      </c>
      <c r="D115" s="31">
        <f>+SUMIFS('Compare-Monthly'!H$9:H$1532,'Compare-Monthly'!$B$9:$B$1532,$B115)</f>
        <v>25041.524199999996</v>
      </c>
      <c r="E115" s="31">
        <f>+SUMIFS('Compare-Monthly'!I$9:I$1532,'Compare-Monthly'!$B$9:$B$1532,$B115)</f>
        <v>8795.8767000000007</v>
      </c>
      <c r="F115" s="31">
        <f>+SUMIFS('Compare-Monthly'!J$9:J$1532,'Compare-Monthly'!$B$9:$B$1532,$B115)</f>
        <v>14920.695299999999</v>
      </c>
      <c r="G115" s="32">
        <f t="shared" si="16"/>
        <v>2086.7936833333329</v>
      </c>
      <c r="H115" s="32">
        <f t="shared" si="17"/>
        <v>732.98972500000002</v>
      </c>
      <c r="I115" s="32">
        <f t="shared" si="18"/>
        <v>1243.391275</v>
      </c>
      <c r="J115" s="31">
        <f>+SUMIFS('Compare-Monthly'!K$9:K$1532,'Compare-Monthly'!$B$9:$B$1532,$B115)</f>
        <v>0</v>
      </c>
      <c r="K115" s="31">
        <f>+SUMIFS('Compare-Monthly'!L$9:L$1532,'Compare-Monthly'!$B$9:$B$1532,$B115)</f>
        <v>795.92129999999952</v>
      </c>
      <c r="L115" s="31">
        <f>+SUMIFS('Compare-Monthly'!M$9:M$1532,'Compare-Monthly'!$B$9:$B$1532,$B115)</f>
        <v>6124.8185999999996</v>
      </c>
      <c r="M115" s="32">
        <f t="shared" si="19"/>
        <v>0</v>
      </c>
      <c r="N115" s="32">
        <f t="shared" si="20"/>
        <v>66.326774999999955</v>
      </c>
      <c r="O115" s="32">
        <f t="shared" si="21"/>
        <v>510.40154999999999</v>
      </c>
      <c r="P115" s="33">
        <f>+SUMIFS('Compare-Monthly'!N$9:N$1532,'Compare-Monthly'!$B$9:$B$1532,$B115)</f>
        <v>2316.5650486916002</v>
      </c>
      <c r="Q115" s="33">
        <f>+SUMIFS('Compare-Monthly'!O$9:O$1532,'Compare-Monthly'!$B$9:$B$1532,$B115)</f>
        <v>812.97015489020009</v>
      </c>
      <c r="R115" s="33">
        <f>+SUMIFS('Compare-Monthly'!P$9:P$1532,'Compare-Monthly'!$B$9:$B$1532,$B115)</f>
        <v>1187.7193387142001</v>
      </c>
      <c r="S115" s="33">
        <f>+SUMIFS('Compare-Monthly'!Q$9:Q$1532,'Compare-Monthly'!$B$9:$B$1532,$B115)</f>
        <v>2316.5650486916002</v>
      </c>
      <c r="T115" s="33">
        <f>+SUMIFS('Compare-Monthly'!R$9:R$1532,'Compare-Monthly'!$B$9:$B$1532,$B115)</f>
        <v>812.97015489020009</v>
      </c>
      <c r="U115" s="33">
        <f>+SUMIFS('Compare-Monthly'!S$9:S$1532,'Compare-Monthly'!$B$9:$B$1532,$B115)</f>
        <v>1187.7193387142001</v>
      </c>
      <c r="V115" s="34">
        <f t="shared" si="22"/>
        <v>193.04708739096668</v>
      </c>
      <c r="W115" s="34">
        <f t="shared" si="23"/>
        <v>67.747512907516679</v>
      </c>
      <c r="X115" s="34">
        <f t="shared" si="24"/>
        <v>98.976611559516684</v>
      </c>
      <c r="Y115" s="34">
        <f t="shared" si="25"/>
        <v>31.23</v>
      </c>
      <c r="Z115" s="35" t="str">
        <f>+INDEX(Data!$K$9:$K$1532,MATCH($B115,Data!$B$9:$B$1532,0))</f>
        <v>Y</v>
      </c>
      <c r="AA115" s="35" t="str">
        <f>+IF(Inputs!$G$7="Include","Y",IF(Z115="Y","N","Y"))</f>
        <v>Y</v>
      </c>
      <c r="AB115" s="32" t="str">
        <f>+INDEX(Inputs!$C$40:$C$45,MATCH($H115,Inputs!$B$40:$B$45,1))</f>
        <v>1 ≤ 750 kWh</v>
      </c>
      <c r="AC115" s="46" t="str">
        <f>+INDEX(Inputs!$F$40:$F$46,MATCH($Y115,Inputs!$E$40:$E$46,-1))</f>
        <v>$25 to $50 Increase</v>
      </c>
    </row>
    <row r="116" spans="2:29" s="46" customFormat="1" x14ac:dyDescent="0.25">
      <c r="B116" s="48" t="s">
        <v>206</v>
      </c>
      <c r="C116" s="8">
        <v>2021</v>
      </c>
      <c r="D116" s="31">
        <f>+SUMIFS('Compare-Monthly'!H$9:H$1532,'Compare-Monthly'!$B$9:$B$1532,$B116)</f>
        <v>121633.81600000001</v>
      </c>
      <c r="E116" s="31">
        <f>+SUMIFS('Compare-Monthly'!I$9:I$1532,'Compare-Monthly'!$B$9:$B$1532,$B116)</f>
        <v>114875.50039999999</v>
      </c>
      <c r="F116" s="31">
        <f>+SUMIFS('Compare-Monthly'!J$9:J$1532,'Compare-Monthly'!$B$9:$B$1532,$B116)</f>
        <v>114884.08239999997</v>
      </c>
      <c r="G116" s="32">
        <f t="shared" si="16"/>
        <v>10136.151333333333</v>
      </c>
      <c r="H116" s="32">
        <f t="shared" si="17"/>
        <v>9572.9583666666658</v>
      </c>
      <c r="I116" s="32">
        <f t="shared" si="18"/>
        <v>9573.6735333333309</v>
      </c>
      <c r="J116" s="31">
        <f>+SUMIFS('Compare-Monthly'!K$9:K$1532,'Compare-Monthly'!$B$9:$B$1532,$B116)</f>
        <v>0</v>
      </c>
      <c r="K116" s="31">
        <f>+SUMIFS('Compare-Monthly'!L$9:L$1532,'Compare-Monthly'!$B$9:$B$1532,$B116)</f>
        <v>0</v>
      </c>
      <c r="L116" s="31">
        <f>+SUMIFS('Compare-Monthly'!M$9:M$1532,'Compare-Monthly'!$B$9:$B$1532,$B116)</f>
        <v>8.581999999999999</v>
      </c>
      <c r="M116" s="32">
        <f t="shared" si="19"/>
        <v>0</v>
      </c>
      <c r="N116" s="32">
        <f t="shared" si="20"/>
        <v>0</v>
      </c>
      <c r="O116" s="32">
        <f t="shared" si="21"/>
        <v>0.71516666666666662</v>
      </c>
      <c r="P116" s="33">
        <f>+SUMIFS('Compare-Monthly'!N$9:N$1532,'Compare-Monthly'!$B$9:$B$1532,$B116)</f>
        <v>6758.9826528959993</v>
      </c>
      <c r="Q116" s="33">
        <f>+SUMIFS('Compare-Monthly'!O$9:O$1532,'Compare-Monthly'!$B$9:$B$1532,$B116)</f>
        <v>6449.1473312904009</v>
      </c>
      <c r="R116" s="33">
        <f>+SUMIFS('Compare-Monthly'!P$9:P$1532,'Compare-Monthly'!$B$9:$B$1532,$B116)</f>
        <v>6449.2398114983998</v>
      </c>
      <c r="S116" s="33">
        <f>+SUMIFS('Compare-Monthly'!Q$9:Q$1532,'Compare-Monthly'!$B$9:$B$1532,$B116)</f>
        <v>8235.7916928960003</v>
      </c>
      <c r="T116" s="33">
        <f>+SUMIFS('Compare-Monthly'!R$9:R$1532,'Compare-Monthly'!$B$9:$B$1532,$B116)</f>
        <v>7925.956371290401</v>
      </c>
      <c r="U116" s="33">
        <f>+SUMIFS('Compare-Monthly'!S$9:S$1532,'Compare-Monthly'!$B$9:$B$1532,$B116)</f>
        <v>7926.0488514984008</v>
      </c>
      <c r="V116" s="34">
        <f t="shared" si="22"/>
        <v>686.31597440799999</v>
      </c>
      <c r="W116" s="34">
        <f t="shared" si="23"/>
        <v>660.49636427420012</v>
      </c>
      <c r="X116" s="34">
        <f t="shared" si="24"/>
        <v>660.50407095820003</v>
      </c>
      <c r="Y116" s="34">
        <f t="shared" si="25"/>
        <v>0.01</v>
      </c>
      <c r="Z116" s="35" t="str">
        <f>+INDEX(Data!$K$9:$K$1532,MATCH($B116,Data!$B$9:$B$1532,0))</f>
        <v>Y</v>
      </c>
      <c r="AA116" s="35" t="str">
        <f>+IF(Inputs!$G$7="Include","Y",IF(Z116="Y","N","Y"))</f>
        <v>Y</v>
      </c>
      <c r="AB116" s="32" t="str">
        <f>+INDEX(Inputs!$C$40:$C$45,MATCH($H116,Inputs!$B$40:$B$45,1))</f>
        <v>6,000 ≤ 12,000 kWh</v>
      </c>
      <c r="AC116" s="46" t="str">
        <f>+INDEX(Inputs!$F$40:$F$46,MATCH($Y116,Inputs!$E$40:$E$46,-1))</f>
        <v>$0 to $5 Increase</v>
      </c>
    </row>
    <row r="117" spans="2:29" s="46" customFormat="1" x14ac:dyDescent="0.25">
      <c r="B117" s="48" t="s">
        <v>207</v>
      </c>
      <c r="C117" s="8">
        <v>2021</v>
      </c>
      <c r="D117" s="31">
        <f>+SUMIFS('Compare-Monthly'!H$9:H$1532,'Compare-Monthly'!$B$9:$B$1532,$B117)</f>
        <v>151512.30799999999</v>
      </c>
      <c r="E117" s="31">
        <f>+SUMIFS('Compare-Monthly'!I$9:I$1532,'Compare-Monthly'!$B$9:$B$1532,$B117)</f>
        <v>132342.4362</v>
      </c>
      <c r="F117" s="31">
        <f>+SUMIFS('Compare-Monthly'!J$9:J$1532,'Compare-Monthly'!$B$9:$B$1532,$B117)</f>
        <v>133405.45089999997</v>
      </c>
      <c r="G117" s="32">
        <f t="shared" si="16"/>
        <v>12626.025666666666</v>
      </c>
      <c r="H117" s="32">
        <f t="shared" si="17"/>
        <v>11028.53635</v>
      </c>
      <c r="I117" s="32">
        <f t="shared" si="18"/>
        <v>11117.120908333331</v>
      </c>
      <c r="J117" s="31">
        <f>+SUMIFS('Compare-Monthly'!K$9:K$1532,'Compare-Monthly'!$B$9:$B$1532,$B117)</f>
        <v>0</v>
      </c>
      <c r="K117" s="31">
        <f>+SUMIFS('Compare-Monthly'!L$9:L$1532,'Compare-Monthly'!$B$9:$B$1532,$B117)</f>
        <v>0</v>
      </c>
      <c r="L117" s="31">
        <f>+SUMIFS('Compare-Monthly'!M$9:M$1532,'Compare-Monthly'!$B$9:$B$1532,$B117)</f>
        <v>1063.0147000000002</v>
      </c>
      <c r="M117" s="32">
        <f t="shared" si="19"/>
        <v>0</v>
      </c>
      <c r="N117" s="32">
        <f t="shared" si="20"/>
        <v>0</v>
      </c>
      <c r="O117" s="32">
        <f t="shared" si="21"/>
        <v>88.584558333333348</v>
      </c>
      <c r="P117" s="33">
        <f>+SUMIFS('Compare-Monthly'!N$9:N$1532,'Compare-Monthly'!$B$9:$B$1532,$B117)</f>
        <v>8063.2108486879997</v>
      </c>
      <c r="Q117" s="33">
        <f>+SUMIFS('Compare-Monthly'!O$9:O$1532,'Compare-Monthly'!$B$9:$B$1532,$B117)</f>
        <v>7181.3254647272006</v>
      </c>
      <c r="R117" s="33">
        <f>+SUMIFS('Compare-Monthly'!P$9:P$1532,'Compare-Monthly'!$B$9:$B$1532,$B117)</f>
        <v>7191.3126878333997</v>
      </c>
      <c r="S117" s="33">
        <f>+SUMIFS('Compare-Monthly'!Q$9:Q$1532,'Compare-Monthly'!$B$9:$B$1532,$B117)</f>
        <v>9535.8887286879999</v>
      </c>
      <c r="T117" s="33">
        <f>+SUMIFS('Compare-Monthly'!R$9:R$1532,'Compare-Monthly'!$B$9:$B$1532,$B117)</f>
        <v>8654.0033447271999</v>
      </c>
      <c r="U117" s="33">
        <f>+SUMIFS('Compare-Monthly'!S$9:S$1532,'Compare-Monthly'!$B$9:$B$1532,$B117)</f>
        <v>8663.990567833398</v>
      </c>
      <c r="V117" s="34">
        <f t="shared" si="22"/>
        <v>794.65739405733336</v>
      </c>
      <c r="W117" s="34">
        <f t="shared" si="23"/>
        <v>721.16694539393336</v>
      </c>
      <c r="X117" s="34">
        <f t="shared" si="24"/>
        <v>721.9992139861165</v>
      </c>
      <c r="Y117" s="34">
        <f t="shared" si="25"/>
        <v>0.83</v>
      </c>
      <c r="Z117" s="35" t="str">
        <f>+INDEX(Data!$K$9:$K$1532,MATCH($B117,Data!$B$9:$B$1532,0))</f>
        <v>Y</v>
      </c>
      <c r="AA117" s="35" t="str">
        <f>+IF(Inputs!$G$7="Include","Y",IF(Z117="Y","N","Y"))</f>
        <v>Y</v>
      </c>
      <c r="AB117" s="32" t="str">
        <f>+INDEX(Inputs!$C$40:$C$45,MATCH($H117,Inputs!$B$40:$B$45,1))</f>
        <v>6,000 ≤ 12,000 kWh</v>
      </c>
      <c r="AC117" s="46" t="str">
        <f>+INDEX(Inputs!$F$40:$F$46,MATCH($Y117,Inputs!$E$40:$E$46,-1))</f>
        <v>$0 to $5 Increase</v>
      </c>
    </row>
    <row r="118" spans="2:29" s="46" customFormat="1" x14ac:dyDescent="0.25">
      <c r="B118" s="48" t="s">
        <v>208</v>
      </c>
      <c r="C118" s="8">
        <v>2021</v>
      </c>
      <c r="D118" s="31">
        <f>+SUMIFS('Compare-Monthly'!H$9:H$1532,'Compare-Monthly'!$B$9:$B$1532,$B118)</f>
        <v>15950.815999999999</v>
      </c>
      <c r="E118" s="31">
        <f>+SUMIFS('Compare-Monthly'!I$9:I$1532,'Compare-Monthly'!$B$9:$B$1532,$B118)</f>
        <v>0</v>
      </c>
      <c r="F118" s="31">
        <f>+SUMIFS('Compare-Monthly'!J$9:J$1532,'Compare-Monthly'!$B$9:$B$1532,$B118)</f>
        <v>12027.1036</v>
      </c>
      <c r="G118" s="32">
        <f t="shared" si="16"/>
        <v>1329.2346666666665</v>
      </c>
      <c r="H118" s="32">
        <f t="shared" si="17"/>
        <v>0</v>
      </c>
      <c r="I118" s="32">
        <f t="shared" si="18"/>
        <v>1002.2586333333334</v>
      </c>
      <c r="J118" s="31">
        <f>+SUMIFS('Compare-Monthly'!K$9:K$1532,'Compare-Monthly'!$B$9:$B$1532,$B118)</f>
        <v>0</v>
      </c>
      <c r="K118" s="31">
        <f>+SUMIFS('Compare-Monthly'!L$9:L$1532,'Compare-Monthly'!$B$9:$B$1532,$B118)</f>
        <v>7770.9074000000001</v>
      </c>
      <c r="L118" s="31">
        <f>+SUMIFS('Compare-Monthly'!M$9:M$1532,'Compare-Monthly'!$B$9:$B$1532,$B118)</f>
        <v>14658.8024</v>
      </c>
      <c r="M118" s="32">
        <f t="shared" si="19"/>
        <v>0</v>
      </c>
      <c r="N118" s="32">
        <f t="shared" si="20"/>
        <v>647.57561666666663</v>
      </c>
      <c r="O118" s="32">
        <f t="shared" si="21"/>
        <v>1221.5668666666668</v>
      </c>
      <c r="P118" s="33">
        <f>+SUMIFS('Compare-Monthly'!N$9:N$1532,'Compare-Monthly'!$B$9:$B$1532,$B118)</f>
        <v>1519.5372203200002</v>
      </c>
      <c r="Q118" s="33">
        <f>+SUMIFS('Compare-Monthly'!O$9:O$1532,'Compare-Monthly'!$B$9:$B$1532,$B118)</f>
        <v>0</v>
      </c>
      <c r="R118" s="33">
        <f>+SUMIFS('Compare-Monthly'!P$9:P$1532,'Compare-Monthly'!$B$9:$B$1532,$B118)</f>
        <v>596.39484838880003</v>
      </c>
      <c r="S118" s="33">
        <f>+SUMIFS('Compare-Monthly'!Q$9:Q$1532,'Compare-Monthly'!$B$9:$B$1532,$B118)</f>
        <v>3861.4466603199994</v>
      </c>
      <c r="T118" s="33">
        <f>+SUMIFS('Compare-Monthly'!R$9:R$1532,'Compare-Monthly'!$B$9:$B$1532,$B118)</f>
        <v>2341.9094399999999</v>
      </c>
      <c r="U118" s="33">
        <f>+SUMIFS('Compare-Monthly'!S$9:S$1532,'Compare-Monthly'!$B$9:$B$1532,$B118)</f>
        <v>2938.3042883888002</v>
      </c>
      <c r="V118" s="34">
        <f t="shared" si="22"/>
        <v>321.78722169333327</v>
      </c>
      <c r="W118" s="34">
        <f t="shared" si="23"/>
        <v>195.15912</v>
      </c>
      <c r="X118" s="34">
        <f t="shared" si="24"/>
        <v>244.85869069906667</v>
      </c>
      <c r="Y118" s="34">
        <f t="shared" si="25"/>
        <v>49.7</v>
      </c>
      <c r="Z118" s="35" t="str">
        <f>+INDEX(Data!$K$9:$K$1532,MATCH($B118,Data!$B$9:$B$1532,0))</f>
        <v>Y</v>
      </c>
      <c r="AA118" s="35" t="str">
        <f>+IF(Inputs!$G$7="Include","Y",IF(Z118="Y","N","Y"))</f>
        <v>Y</v>
      </c>
      <c r="AB118" s="32" t="str">
        <f>+INDEX(Inputs!$C$40:$C$45,MATCH($H118,Inputs!$B$40:$B$45,1))</f>
        <v>0 kWh</v>
      </c>
      <c r="AC118" s="46" t="str">
        <f>+INDEX(Inputs!$F$40:$F$46,MATCH($Y118,Inputs!$E$40:$E$46,-1))</f>
        <v>$25 to $50 Increase</v>
      </c>
    </row>
    <row r="119" spans="2:29" s="46" customFormat="1" x14ac:dyDescent="0.25">
      <c r="B119" s="48" t="s">
        <v>209</v>
      </c>
      <c r="C119" s="8">
        <v>2021</v>
      </c>
      <c r="D119" s="31">
        <f>+SUMIFS('Compare-Monthly'!H$9:H$1532,'Compare-Monthly'!$B$9:$B$1532,$B119)</f>
        <v>30750.479499999998</v>
      </c>
      <c r="E119" s="31">
        <f>+SUMIFS('Compare-Monthly'!I$9:I$1532,'Compare-Monthly'!$B$9:$B$1532,$B119)</f>
        <v>8615.0596999999998</v>
      </c>
      <c r="F119" s="31">
        <f>+SUMIFS('Compare-Monthly'!J$9:J$1532,'Compare-Monthly'!$B$9:$B$1532,$B119)</f>
        <v>21345.249699999997</v>
      </c>
      <c r="G119" s="32">
        <f t="shared" si="16"/>
        <v>2562.5399583333333</v>
      </c>
      <c r="H119" s="32">
        <f t="shared" si="17"/>
        <v>717.92164166666669</v>
      </c>
      <c r="I119" s="32">
        <f t="shared" si="18"/>
        <v>1778.770808333333</v>
      </c>
      <c r="J119" s="31">
        <f>+SUMIFS('Compare-Monthly'!K$9:K$1532,'Compare-Monthly'!$B$9:$B$1532,$B119)</f>
        <v>0</v>
      </c>
      <c r="K119" s="31">
        <f>+SUMIFS('Compare-Monthly'!L$9:L$1532,'Compare-Monthly'!$B$9:$B$1532,$B119)</f>
        <v>3935.4391999999998</v>
      </c>
      <c r="L119" s="31">
        <f>+SUMIFS('Compare-Monthly'!M$9:M$1532,'Compare-Monthly'!$B$9:$B$1532,$B119)</f>
        <v>12730.189999999999</v>
      </c>
      <c r="M119" s="32">
        <f t="shared" si="19"/>
        <v>0</v>
      </c>
      <c r="N119" s="32">
        <f t="shared" si="20"/>
        <v>327.95326666666665</v>
      </c>
      <c r="O119" s="32">
        <f t="shared" si="21"/>
        <v>1060.8491666666666</v>
      </c>
      <c r="P119" s="33">
        <f>+SUMIFS('Compare-Monthly'!N$9:N$1532,'Compare-Monthly'!$B$9:$B$1532,$B119)</f>
        <v>2468.4932730760006</v>
      </c>
      <c r="Q119" s="33">
        <f>+SUMIFS('Compare-Monthly'!O$9:O$1532,'Compare-Monthly'!$B$9:$B$1532,$B119)</f>
        <v>696.47786129600001</v>
      </c>
      <c r="R119" s="33">
        <f>+SUMIFS('Compare-Monthly'!P$9:P$1532,'Compare-Monthly'!$B$9:$B$1532,$B119)</f>
        <v>1272.7019646152</v>
      </c>
      <c r="S119" s="33">
        <f>+SUMIFS('Compare-Monthly'!Q$9:Q$1532,'Compare-Monthly'!$B$9:$B$1532,$B119)</f>
        <v>2468.4932730760006</v>
      </c>
      <c r="T119" s="33">
        <f>+SUMIFS('Compare-Monthly'!R$9:R$1532,'Compare-Monthly'!$B$9:$B$1532,$B119)</f>
        <v>696.47786129600001</v>
      </c>
      <c r="U119" s="33">
        <f>+SUMIFS('Compare-Monthly'!S$9:S$1532,'Compare-Monthly'!$B$9:$B$1532,$B119)</f>
        <v>1272.7019646152</v>
      </c>
      <c r="V119" s="34">
        <f t="shared" si="22"/>
        <v>205.70777275633338</v>
      </c>
      <c r="W119" s="34">
        <f t="shared" si="23"/>
        <v>58.03982177466667</v>
      </c>
      <c r="X119" s="34">
        <f t="shared" si="24"/>
        <v>106.05849705126667</v>
      </c>
      <c r="Y119" s="34">
        <f t="shared" si="25"/>
        <v>48.02</v>
      </c>
      <c r="Z119" s="35" t="str">
        <f>+INDEX(Data!$K$9:$K$1532,MATCH($B119,Data!$B$9:$B$1532,0))</f>
        <v>Y</v>
      </c>
      <c r="AA119" s="35" t="str">
        <f>+IF(Inputs!$G$7="Include","Y",IF(Z119="Y","N","Y"))</f>
        <v>Y</v>
      </c>
      <c r="AB119" s="32" t="str">
        <f>+INDEX(Inputs!$C$40:$C$45,MATCH($H119,Inputs!$B$40:$B$45,1))</f>
        <v>1 ≤ 750 kWh</v>
      </c>
      <c r="AC119" s="46" t="str">
        <f>+INDEX(Inputs!$F$40:$F$46,MATCH($Y119,Inputs!$E$40:$E$46,-1))</f>
        <v>$25 to $50 Increase</v>
      </c>
    </row>
    <row r="120" spans="2:29" s="46" customFormat="1" x14ac:dyDescent="0.25">
      <c r="B120" s="48" t="s">
        <v>210</v>
      </c>
      <c r="C120" s="8">
        <v>2021</v>
      </c>
      <c r="D120" s="31">
        <f>+SUMIFS('Compare-Monthly'!H$9:H$1532,'Compare-Monthly'!$B$9:$B$1532,$B120)</f>
        <v>22818.3802</v>
      </c>
      <c r="E120" s="31">
        <f>+SUMIFS('Compare-Monthly'!I$9:I$1532,'Compare-Monthly'!$B$9:$B$1532,$B120)</f>
        <v>11919.7318</v>
      </c>
      <c r="F120" s="31">
        <f>+SUMIFS('Compare-Monthly'!J$9:J$1532,'Compare-Monthly'!$B$9:$B$1532,$B120)</f>
        <v>18482.498</v>
      </c>
      <c r="G120" s="32">
        <f t="shared" si="16"/>
        <v>1901.5316833333334</v>
      </c>
      <c r="H120" s="32">
        <f t="shared" si="17"/>
        <v>993.3109833333333</v>
      </c>
      <c r="I120" s="32">
        <f t="shared" si="18"/>
        <v>1540.2081666666666</v>
      </c>
      <c r="J120" s="31">
        <f>+SUMIFS('Compare-Monthly'!K$9:K$1532,'Compare-Monthly'!$B$9:$B$1532,$B120)</f>
        <v>0</v>
      </c>
      <c r="K120" s="31">
        <f>+SUMIFS('Compare-Monthly'!L$9:L$1532,'Compare-Monthly'!$B$9:$B$1532,$B120)</f>
        <v>2432.3797999999997</v>
      </c>
      <c r="L120" s="31">
        <f>+SUMIFS('Compare-Monthly'!M$9:M$1532,'Compare-Monthly'!$B$9:$B$1532,$B120)</f>
        <v>6562.7662</v>
      </c>
      <c r="M120" s="32">
        <f t="shared" si="19"/>
        <v>0</v>
      </c>
      <c r="N120" s="32">
        <f t="shared" si="20"/>
        <v>202.69831666666664</v>
      </c>
      <c r="O120" s="32">
        <f t="shared" si="21"/>
        <v>546.89718333333337</v>
      </c>
      <c r="P120" s="33">
        <f>+SUMIFS('Compare-Monthly'!N$9:N$1532,'Compare-Monthly'!$B$9:$B$1532,$B120)</f>
        <v>1964.5139751105999</v>
      </c>
      <c r="Q120" s="33">
        <f>+SUMIFS('Compare-Monthly'!O$9:O$1532,'Compare-Monthly'!$B$9:$B$1532,$B120)</f>
        <v>969.99995781180007</v>
      </c>
      <c r="R120" s="33">
        <f>+SUMIFS('Compare-Monthly'!P$9:P$1532,'Compare-Monthly'!$B$9:$B$1532,$B120)</f>
        <v>1344.0542168492002</v>
      </c>
      <c r="S120" s="33">
        <f>+SUMIFS('Compare-Monthly'!Q$9:Q$1532,'Compare-Monthly'!$B$9:$B$1532,$B120)</f>
        <v>1964.5139751105999</v>
      </c>
      <c r="T120" s="33">
        <f>+SUMIFS('Compare-Monthly'!R$9:R$1532,'Compare-Monthly'!$B$9:$B$1532,$B120)</f>
        <v>969.99995781180007</v>
      </c>
      <c r="U120" s="33">
        <f>+SUMIFS('Compare-Monthly'!S$9:S$1532,'Compare-Monthly'!$B$9:$B$1532,$B120)</f>
        <v>1344.0542168492002</v>
      </c>
      <c r="V120" s="34">
        <f t="shared" si="22"/>
        <v>163.70949792588331</v>
      </c>
      <c r="W120" s="34">
        <f t="shared" si="23"/>
        <v>80.833329817650011</v>
      </c>
      <c r="X120" s="34">
        <f t="shared" si="24"/>
        <v>112.00451807076668</v>
      </c>
      <c r="Y120" s="34">
        <f t="shared" si="25"/>
        <v>31.17</v>
      </c>
      <c r="Z120" s="35" t="str">
        <f>+INDEX(Data!$K$9:$K$1532,MATCH($B120,Data!$B$9:$B$1532,0))</f>
        <v>Y</v>
      </c>
      <c r="AA120" s="35" t="str">
        <f>+IF(Inputs!$G$7="Include","Y",IF(Z120="Y","N","Y"))</f>
        <v>Y</v>
      </c>
      <c r="AB120" s="32" t="str">
        <f>+INDEX(Inputs!$C$40:$C$45,MATCH($H120,Inputs!$B$40:$B$45,1))</f>
        <v>750 ≤ 2,000 kWh</v>
      </c>
      <c r="AC120" s="46" t="str">
        <f>+INDEX(Inputs!$F$40:$F$46,MATCH($Y120,Inputs!$E$40:$E$46,-1))</f>
        <v>$25 to $50 Increase</v>
      </c>
    </row>
    <row r="121" spans="2:29" s="46" customFormat="1" x14ac:dyDescent="0.25">
      <c r="B121" s="48" t="s">
        <v>211</v>
      </c>
      <c r="C121" s="8">
        <v>2021</v>
      </c>
      <c r="D121" s="31">
        <f>+SUMIFS('Compare-Monthly'!H$9:H$1532,'Compare-Monthly'!$B$9:$B$1532,$B121)</f>
        <v>13366.6623</v>
      </c>
      <c r="E121" s="31">
        <f>+SUMIFS('Compare-Monthly'!I$9:I$1532,'Compare-Monthly'!$B$9:$B$1532,$B121)</f>
        <v>2703.2809000000002</v>
      </c>
      <c r="F121" s="31">
        <f>+SUMIFS('Compare-Monthly'!J$9:J$1532,'Compare-Monthly'!$B$9:$B$1532,$B121)</f>
        <v>9091.2456999999995</v>
      </c>
      <c r="G121" s="32">
        <f t="shared" si="16"/>
        <v>1113.8885250000001</v>
      </c>
      <c r="H121" s="32">
        <f t="shared" si="17"/>
        <v>225.27340833333335</v>
      </c>
      <c r="I121" s="32">
        <f t="shared" si="18"/>
        <v>757.60380833333329</v>
      </c>
      <c r="J121" s="31">
        <f>+SUMIFS('Compare-Monthly'!K$9:K$1532,'Compare-Monthly'!$B$9:$B$1532,$B121)</f>
        <v>0</v>
      </c>
      <c r="K121" s="31">
        <f>+SUMIFS('Compare-Monthly'!L$9:L$1532,'Compare-Monthly'!$B$9:$B$1532,$B121)</f>
        <v>2063.7402000000002</v>
      </c>
      <c r="L121" s="31">
        <f>+SUMIFS('Compare-Monthly'!M$9:M$1532,'Compare-Monthly'!$B$9:$B$1532,$B121)</f>
        <v>6387.9647999999988</v>
      </c>
      <c r="M121" s="32">
        <f t="shared" si="19"/>
        <v>0</v>
      </c>
      <c r="N121" s="32">
        <f t="shared" si="20"/>
        <v>171.97835000000001</v>
      </c>
      <c r="O121" s="32">
        <f t="shared" si="21"/>
        <v>532.33039999999994</v>
      </c>
      <c r="P121" s="33">
        <f>+SUMIFS('Compare-Monthly'!N$9:N$1532,'Compare-Monthly'!$B$9:$B$1532,$B121)</f>
        <v>1297.925864541</v>
      </c>
      <c r="Q121" s="33">
        <f>+SUMIFS('Compare-Monthly'!O$9:O$1532,'Compare-Monthly'!$B$9:$B$1532,$B121)</f>
        <v>268.32678163820003</v>
      </c>
      <c r="R121" s="33">
        <f>+SUMIFS('Compare-Monthly'!P$9:P$1532,'Compare-Monthly'!$B$9:$B$1532,$B121)</f>
        <v>660.94718256940007</v>
      </c>
      <c r="S121" s="33">
        <f>+SUMIFS('Compare-Monthly'!Q$9:Q$1532,'Compare-Monthly'!$B$9:$B$1532,$B121)</f>
        <v>1297.925864541</v>
      </c>
      <c r="T121" s="33">
        <f>+SUMIFS('Compare-Monthly'!R$9:R$1532,'Compare-Monthly'!$B$9:$B$1532,$B121)</f>
        <v>268.32678163820003</v>
      </c>
      <c r="U121" s="33">
        <f>+SUMIFS('Compare-Monthly'!S$9:S$1532,'Compare-Monthly'!$B$9:$B$1532,$B121)</f>
        <v>660.94718256940007</v>
      </c>
      <c r="V121" s="34">
        <f t="shared" si="22"/>
        <v>108.16048871175001</v>
      </c>
      <c r="W121" s="34">
        <f t="shared" si="23"/>
        <v>22.360565136516669</v>
      </c>
      <c r="X121" s="34">
        <f t="shared" si="24"/>
        <v>55.078931880783337</v>
      </c>
      <c r="Y121" s="34">
        <f t="shared" si="25"/>
        <v>32.72</v>
      </c>
      <c r="Z121" s="35" t="str">
        <f>+INDEX(Data!$K$9:$K$1532,MATCH($B121,Data!$B$9:$B$1532,0))</f>
        <v>Y</v>
      </c>
      <c r="AA121" s="35" t="str">
        <f>+IF(Inputs!$G$7="Include","Y",IF(Z121="Y","N","Y"))</f>
        <v>Y</v>
      </c>
      <c r="AB121" s="32" t="str">
        <f>+INDEX(Inputs!$C$40:$C$45,MATCH($H121,Inputs!$B$40:$B$45,1))</f>
        <v>1 ≤ 750 kWh</v>
      </c>
      <c r="AC121" s="46" t="str">
        <f>+INDEX(Inputs!$F$40:$F$46,MATCH($Y121,Inputs!$E$40:$E$46,-1))</f>
        <v>$25 to $50 Increase</v>
      </c>
    </row>
    <row r="122" spans="2:29" s="46" customFormat="1" x14ac:dyDescent="0.25">
      <c r="B122" s="48" t="s">
        <v>212</v>
      </c>
      <c r="C122" s="8">
        <v>2021</v>
      </c>
      <c r="D122" s="31">
        <f>+SUMIFS('Compare-Monthly'!H$9:H$1532,'Compare-Monthly'!$B$9:$B$1532,$B122)</f>
        <v>116962.976</v>
      </c>
      <c r="E122" s="31">
        <f>+SUMIFS('Compare-Monthly'!I$9:I$1532,'Compare-Monthly'!$B$9:$B$1532,$B122)</f>
        <v>50040.2192</v>
      </c>
      <c r="F122" s="31">
        <f>+SUMIFS('Compare-Monthly'!J$9:J$1532,'Compare-Monthly'!$B$9:$B$1532,$B122)</f>
        <v>82130.023300000001</v>
      </c>
      <c r="G122" s="32">
        <f t="shared" si="16"/>
        <v>9746.9146666666657</v>
      </c>
      <c r="H122" s="32">
        <f t="shared" si="17"/>
        <v>4170.0182666666669</v>
      </c>
      <c r="I122" s="32">
        <f t="shared" si="18"/>
        <v>6844.1686083333334</v>
      </c>
      <c r="J122" s="31">
        <f>+SUMIFS('Compare-Monthly'!K$9:K$1532,'Compare-Monthly'!$B$9:$B$1532,$B122)</f>
        <v>0</v>
      </c>
      <c r="K122" s="31">
        <f>+SUMIFS('Compare-Monthly'!L$9:L$1532,'Compare-Monthly'!$B$9:$B$1532,$B122)</f>
        <v>16578.780999999999</v>
      </c>
      <c r="L122" s="31">
        <f>+SUMIFS('Compare-Monthly'!M$9:M$1532,'Compare-Monthly'!$B$9:$B$1532,$B122)</f>
        <v>32089.804099999987</v>
      </c>
      <c r="M122" s="32">
        <f t="shared" si="19"/>
        <v>0</v>
      </c>
      <c r="N122" s="32">
        <f t="shared" si="20"/>
        <v>1381.5650833333332</v>
      </c>
      <c r="O122" s="32">
        <f t="shared" si="21"/>
        <v>2674.1503416666656</v>
      </c>
      <c r="P122" s="33">
        <f>+SUMIFS('Compare-Monthly'!N$9:N$1532,'Compare-Monthly'!$B$9:$B$1532,$B122)</f>
        <v>6489.1115200959994</v>
      </c>
      <c r="Q122" s="33">
        <f>+SUMIFS('Compare-Monthly'!O$9:O$1532,'Compare-Monthly'!$B$9:$B$1532,$B122)</f>
        <v>2818.1295277631998</v>
      </c>
      <c r="R122" s="33">
        <f>+SUMIFS('Compare-Monthly'!P$9:P$1532,'Compare-Monthly'!$B$9:$B$1532,$B122)</f>
        <v>3464.482566465399</v>
      </c>
      <c r="S122" s="33">
        <f>+SUMIFS('Compare-Monthly'!Q$9:Q$1532,'Compare-Monthly'!$B$9:$B$1532,$B122)</f>
        <v>8957.9618000959999</v>
      </c>
      <c r="T122" s="33">
        <f>+SUMIFS('Compare-Monthly'!R$9:R$1532,'Compare-Monthly'!$B$9:$B$1532,$B122)</f>
        <v>5286.9798077631995</v>
      </c>
      <c r="U122" s="33">
        <f>+SUMIFS('Compare-Monthly'!S$9:S$1532,'Compare-Monthly'!$B$9:$B$1532,$B122)</f>
        <v>5933.3328464653987</v>
      </c>
      <c r="V122" s="34">
        <f t="shared" si="22"/>
        <v>746.49681667466666</v>
      </c>
      <c r="W122" s="34">
        <f t="shared" si="23"/>
        <v>440.58165064693327</v>
      </c>
      <c r="X122" s="34">
        <f t="shared" si="24"/>
        <v>494.44440387211654</v>
      </c>
      <c r="Y122" s="34">
        <f t="shared" si="25"/>
        <v>53.86</v>
      </c>
      <c r="Z122" s="35" t="str">
        <f>+INDEX(Data!$K$9:$K$1532,MATCH($B122,Data!$B$9:$B$1532,0))</f>
        <v>Y</v>
      </c>
      <c r="AA122" s="35" t="str">
        <f>+IF(Inputs!$G$7="Include","Y",IF(Z122="Y","N","Y"))</f>
        <v>Y</v>
      </c>
      <c r="AB122" s="32" t="str">
        <f>+INDEX(Inputs!$C$40:$C$45,MATCH($H122,Inputs!$B$40:$B$45,1))</f>
        <v>2000 ≤ 6,000 kWh</v>
      </c>
      <c r="AC122" s="46" t="str">
        <f>+INDEX(Inputs!$F$40:$F$46,MATCH($Y122,Inputs!$E$40:$E$46,-1))</f>
        <v>$50 to $75 Increase</v>
      </c>
    </row>
    <row r="123" spans="2:29" s="46" customFormat="1" x14ac:dyDescent="0.25">
      <c r="B123" s="48" t="s">
        <v>213</v>
      </c>
      <c r="C123" s="8">
        <v>2021</v>
      </c>
      <c r="D123" s="31">
        <f>+SUMIFS('Compare-Monthly'!H$9:H$1532,'Compare-Monthly'!$B$9:$B$1532,$B123)</f>
        <v>359115.83999999997</v>
      </c>
      <c r="E123" s="31">
        <f>+SUMIFS('Compare-Monthly'!I$9:I$1532,'Compare-Monthly'!$B$9:$B$1532,$B123)</f>
        <v>190506.78</v>
      </c>
      <c r="F123" s="31">
        <f>+SUMIFS('Compare-Monthly'!J$9:J$1532,'Compare-Monthly'!$B$9:$B$1532,$B123)</f>
        <v>269267.7</v>
      </c>
      <c r="G123" s="32">
        <f t="shared" si="16"/>
        <v>29926.319999999996</v>
      </c>
      <c r="H123" s="32">
        <f t="shared" si="17"/>
        <v>15875.565000000001</v>
      </c>
      <c r="I123" s="32">
        <f t="shared" si="18"/>
        <v>22438.975000000002</v>
      </c>
      <c r="J123" s="31">
        <f>+SUMIFS('Compare-Monthly'!K$9:K$1532,'Compare-Monthly'!$B$9:$B$1532,$B123)</f>
        <v>0</v>
      </c>
      <c r="K123" s="31">
        <f>+SUMIFS('Compare-Monthly'!L$9:L$1532,'Compare-Monthly'!$B$9:$B$1532,$B123)</f>
        <v>3033.1799999999985</v>
      </c>
      <c r="L123" s="31">
        <f>+SUMIFS('Compare-Monthly'!M$9:M$1532,'Compare-Monthly'!$B$9:$B$1532,$B123)</f>
        <v>78760.919999999984</v>
      </c>
      <c r="M123" s="32">
        <f t="shared" si="19"/>
        <v>0</v>
      </c>
      <c r="N123" s="32">
        <f t="shared" si="20"/>
        <v>252.76499999999987</v>
      </c>
      <c r="O123" s="32">
        <f t="shared" si="21"/>
        <v>6563.4099999999989</v>
      </c>
      <c r="P123" s="33">
        <f>+SUMIFS('Compare-Monthly'!N$9:N$1532,'Compare-Monthly'!$B$9:$B$1532,$B123)</f>
        <v>17365.062128639998</v>
      </c>
      <c r="Q123" s="33">
        <f>+SUMIFS('Compare-Monthly'!O$9:O$1532,'Compare-Monthly'!$B$9:$B$1532,$B123)</f>
        <v>9204.4148303200018</v>
      </c>
      <c r="R123" s="33">
        <f>+SUMIFS('Compare-Monthly'!P$9:P$1532,'Compare-Monthly'!$B$9:$B$1532,$B123)</f>
        <v>10303.994688000001</v>
      </c>
      <c r="S123" s="33">
        <f>+SUMIFS('Compare-Monthly'!Q$9:Q$1532,'Compare-Monthly'!$B$9:$B$1532,$B123)</f>
        <v>25091.539928639999</v>
      </c>
      <c r="T123" s="33">
        <f>+SUMIFS('Compare-Monthly'!R$9:R$1532,'Compare-Monthly'!$B$9:$B$1532,$B123)</f>
        <v>16930.892630319999</v>
      </c>
      <c r="U123" s="33">
        <f>+SUMIFS('Compare-Monthly'!S$9:S$1532,'Compare-Monthly'!$B$9:$B$1532,$B123)</f>
        <v>18030.472488000003</v>
      </c>
      <c r="V123" s="34">
        <f t="shared" si="22"/>
        <v>2090.9616607200001</v>
      </c>
      <c r="W123" s="34">
        <f t="shared" si="23"/>
        <v>1410.9077191933332</v>
      </c>
      <c r="X123" s="34">
        <f t="shared" si="24"/>
        <v>1502.5393740000002</v>
      </c>
      <c r="Y123" s="34">
        <f t="shared" si="25"/>
        <v>91.63</v>
      </c>
      <c r="Z123" s="35" t="str">
        <f>+INDEX(Data!$K$9:$K$1532,MATCH($B123,Data!$B$9:$B$1532,0))</f>
        <v>Y</v>
      </c>
      <c r="AA123" s="35" t="str">
        <f>+IF(Inputs!$G$7="Include","Y",IF(Z123="Y","N","Y"))</f>
        <v>Y</v>
      </c>
      <c r="AB123" s="32" t="str">
        <f>+INDEX(Inputs!$C$40:$C$45,MATCH($H123,Inputs!$B$40:$B$45,1))</f>
        <v>12,000 kWh+</v>
      </c>
      <c r="AC123" s="46" t="str">
        <f>+INDEX(Inputs!$F$40:$F$46,MATCH($Y123,Inputs!$E$40:$E$46,-1))</f>
        <v>$75 to $100 Increase</v>
      </c>
    </row>
    <row r="124" spans="2:29" s="46" customFormat="1" x14ac:dyDescent="0.25">
      <c r="B124" s="48" t="s">
        <v>214</v>
      </c>
      <c r="C124" s="8">
        <v>2021</v>
      </c>
      <c r="D124" s="31">
        <f>+SUMIFS('Compare-Monthly'!H$9:H$1532,'Compare-Monthly'!$B$9:$B$1532,$B124)</f>
        <v>25098.8213</v>
      </c>
      <c r="E124" s="31">
        <f>+SUMIFS('Compare-Monthly'!I$9:I$1532,'Compare-Monthly'!$B$9:$B$1532,$B124)</f>
        <v>9847.3018000000011</v>
      </c>
      <c r="F124" s="31">
        <f>+SUMIFS('Compare-Monthly'!J$9:J$1532,'Compare-Monthly'!$B$9:$B$1532,$B124)</f>
        <v>17183.724999999999</v>
      </c>
      <c r="G124" s="32">
        <f t="shared" si="16"/>
        <v>2091.5684416666668</v>
      </c>
      <c r="H124" s="32">
        <f t="shared" si="17"/>
        <v>820.60848333333342</v>
      </c>
      <c r="I124" s="32">
        <f t="shared" si="18"/>
        <v>1431.9770833333332</v>
      </c>
      <c r="J124" s="31">
        <f>+SUMIFS('Compare-Monthly'!K$9:K$1532,'Compare-Monthly'!$B$9:$B$1532,$B124)</f>
        <v>0</v>
      </c>
      <c r="K124" s="31">
        <f>+SUMIFS('Compare-Monthly'!L$9:L$1532,'Compare-Monthly'!$B$9:$B$1532,$B124)</f>
        <v>1046.7311</v>
      </c>
      <c r="L124" s="31">
        <f>+SUMIFS('Compare-Monthly'!M$9:M$1532,'Compare-Monthly'!$B$9:$B$1532,$B124)</f>
        <v>7336.4231999999993</v>
      </c>
      <c r="M124" s="32">
        <f t="shared" si="19"/>
        <v>0</v>
      </c>
      <c r="N124" s="32">
        <f t="shared" si="20"/>
        <v>87.227591666666669</v>
      </c>
      <c r="O124" s="32">
        <f t="shared" si="21"/>
        <v>611.3685999999999</v>
      </c>
      <c r="P124" s="33">
        <f>+SUMIFS('Compare-Monthly'!N$9:N$1532,'Compare-Monthly'!$B$9:$B$1532,$B124)</f>
        <v>2147.2674618493998</v>
      </c>
      <c r="Q124" s="33">
        <f>+SUMIFS('Compare-Monthly'!O$9:O$1532,'Compare-Monthly'!$B$9:$B$1532,$B124)</f>
        <v>789.4238131482</v>
      </c>
      <c r="R124" s="33">
        <f>+SUMIFS('Compare-Monthly'!P$9:P$1532,'Compare-Monthly'!$B$9:$B$1532,$B124)</f>
        <v>1181.6543471098</v>
      </c>
      <c r="S124" s="33">
        <f>+SUMIFS('Compare-Monthly'!Q$9:Q$1532,'Compare-Monthly'!$B$9:$B$1532,$B124)</f>
        <v>2177.8516268494</v>
      </c>
      <c r="T124" s="33">
        <f>+SUMIFS('Compare-Monthly'!R$9:R$1532,'Compare-Monthly'!$B$9:$B$1532,$B124)</f>
        <v>820.0079781482001</v>
      </c>
      <c r="U124" s="33">
        <f>+SUMIFS('Compare-Monthly'!S$9:S$1532,'Compare-Monthly'!$B$9:$B$1532,$B124)</f>
        <v>1212.2385121098</v>
      </c>
      <c r="V124" s="34">
        <f t="shared" si="22"/>
        <v>181.48763557078334</v>
      </c>
      <c r="W124" s="34">
        <f t="shared" si="23"/>
        <v>68.333998179016675</v>
      </c>
      <c r="X124" s="34">
        <f t="shared" si="24"/>
        <v>101.01987600915</v>
      </c>
      <c r="Y124" s="34">
        <f t="shared" si="25"/>
        <v>32.69</v>
      </c>
      <c r="Z124" s="35" t="str">
        <f>+INDEX(Data!$K$9:$K$1532,MATCH($B124,Data!$B$9:$B$1532,0))</f>
        <v>Y</v>
      </c>
      <c r="AA124" s="35" t="str">
        <f>+IF(Inputs!$G$7="Include","Y",IF(Z124="Y","N","Y"))</f>
        <v>Y</v>
      </c>
      <c r="AB124" s="32" t="str">
        <f>+INDEX(Inputs!$C$40:$C$45,MATCH($H124,Inputs!$B$40:$B$45,1))</f>
        <v>750 ≤ 2,000 kWh</v>
      </c>
      <c r="AC124" s="46" t="str">
        <f>+INDEX(Inputs!$F$40:$F$46,MATCH($Y124,Inputs!$E$40:$E$46,-1))</f>
        <v>$25 to $50 Increase</v>
      </c>
    </row>
    <row r="125" spans="2:29" s="46" customFormat="1" x14ac:dyDescent="0.25">
      <c r="B125" s="48" t="s">
        <v>215</v>
      </c>
      <c r="C125" s="8">
        <v>2021</v>
      </c>
      <c r="D125" s="31">
        <f>+SUMIFS('Compare-Monthly'!H$9:H$1532,'Compare-Monthly'!$B$9:$B$1532,$B125)</f>
        <v>66091.555099999983</v>
      </c>
      <c r="E125" s="31">
        <f>+SUMIFS('Compare-Monthly'!I$9:I$1532,'Compare-Monthly'!$B$9:$B$1532,$B125)</f>
        <v>40708.265100000004</v>
      </c>
      <c r="F125" s="31">
        <f>+SUMIFS('Compare-Monthly'!J$9:J$1532,'Compare-Monthly'!$B$9:$B$1532,$B125)</f>
        <v>52104.448900000003</v>
      </c>
      <c r="G125" s="32">
        <f t="shared" si="16"/>
        <v>5507.629591666665</v>
      </c>
      <c r="H125" s="32">
        <f t="shared" si="17"/>
        <v>3392.3554250000002</v>
      </c>
      <c r="I125" s="32">
        <f t="shared" si="18"/>
        <v>4342.0374083333336</v>
      </c>
      <c r="J125" s="31">
        <f>+SUMIFS('Compare-Monthly'!K$9:K$1532,'Compare-Monthly'!$B$9:$B$1532,$B125)</f>
        <v>0</v>
      </c>
      <c r="K125" s="31">
        <f>+SUMIFS('Compare-Monthly'!L$9:L$1532,'Compare-Monthly'!$B$9:$B$1532,$B125)</f>
        <v>1318.2492999999995</v>
      </c>
      <c r="L125" s="31">
        <f>+SUMIFS('Compare-Monthly'!M$9:M$1532,'Compare-Monthly'!$B$9:$B$1532,$B125)</f>
        <v>11396.183800000001</v>
      </c>
      <c r="M125" s="32">
        <f t="shared" si="19"/>
        <v>0</v>
      </c>
      <c r="N125" s="32">
        <f t="shared" si="20"/>
        <v>109.85410833333329</v>
      </c>
      <c r="O125" s="32">
        <f t="shared" si="21"/>
        <v>949.68198333333339</v>
      </c>
      <c r="P125" s="33">
        <f>+SUMIFS('Compare-Monthly'!N$9:N$1532,'Compare-Monthly'!$B$9:$B$1532,$B125)</f>
        <v>4215.3302958995992</v>
      </c>
      <c r="Q125" s="33">
        <f>+SUMIFS('Compare-Monthly'!O$9:O$1532,'Compare-Monthly'!$B$9:$B$1532,$B125)</f>
        <v>2510.2131139554003</v>
      </c>
      <c r="R125" s="33">
        <f>+SUMIFS('Compare-Monthly'!P$9:P$1532,'Compare-Monthly'!$B$9:$B$1532,$B125)</f>
        <v>3067.4075200296002</v>
      </c>
      <c r="S125" s="33">
        <f>+SUMIFS('Compare-Monthly'!Q$9:Q$1532,'Compare-Monthly'!$B$9:$B$1532,$B125)</f>
        <v>4380.2318008996008</v>
      </c>
      <c r="T125" s="33">
        <f>+SUMIFS('Compare-Monthly'!R$9:R$1532,'Compare-Monthly'!$B$9:$B$1532,$B125)</f>
        <v>2675.1146189554001</v>
      </c>
      <c r="U125" s="33">
        <f>+SUMIFS('Compare-Monthly'!S$9:S$1532,'Compare-Monthly'!$B$9:$B$1532,$B125)</f>
        <v>3232.3090250295995</v>
      </c>
      <c r="V125" s="34">
        <f t="shared" si="22"/>
        <v>365.01931674163342</v>
      </c>
      <c r="W125" s="34">
        <f t="shared" si="23"/>
        <v>222.92621824628336</v>
      </c>
      <c r="X125" s="34">
        <f t="shared" si="24"/>
        <v>269.35908541913329</v>
      </c>
      <c r="Y125" s="34">
        <f t="shared" si="25"/>
        <v>46.43</v>
      </c>
      <c r="Z125" s="35" t="str">
        <f>+INDEX(Data!$K$9:$K$1532,MATCH($B125,Data!$B$9:$B$1532,0))</f>
        <v>Y</v>
      </c>
      <c r="AA125" s="35" t="str">
        <f>+IF(Inputs!$G$7="Include","Y",IF(Z125="Y","N","Y"))</f>
        <v>Y</v>
      </c>
      <c r="AB125" s="32" t="str">
        <f>+INDEX(Inputs!$C$40:$C$45,MATCH($H125,Inputs!$B$40:$B$45,1))</f>
        <v>2000 ≤ 6,000 kWh</v>
      </c>
      <c r="AC125" s="46" t="str">
        <f>+INDEX(Inputs!$F$40:$F$46,MATCH($Y125,Inputs!$E$40:$E$46,-1))</f>
        <v>$25 to $50 Increase</v>
      </c>
    </row>
    <row r="126" spans="2:29" s="46" customFormat="1" x14ac:dyDescent="0.25">
      <c r="B126" s="48" t="s">
        <v>216</v>
      </c>
      <c r="C126" s="8">
        <v>2021</v>
      </c>
      <c r="D126" s="31">
        <f>+SUMIFS('Compare-Monthly'!H$9:H$1532,'Compare-Monthly'!$B$9:$B$1532,$B126)</f>
        <v>2577.6764000000003</v>
      </c>
      <c r="E126" s="31">
        <f>+SUMIFS('Compare-Monthly'!I$9:I$1532,'Compare-Monthly'!$B$9:$B$1532,$B126)</f>
        <v>0</v>
      </c>
      <c r="F126" s="31">
        <f>+SUMIFS('Compare-Monthly'!J$9:J$1532,'Compare-Monthly'!$B$9:$B$1532,$B126)</f>
        <v>1619.163299999999</v>
      </c>
      <c r="G126" s="32">
        <f t="shared" si="16"/>
        <v>214.80636666666669</v>
      </c>
      <c r="H126" s="32">
        <f t="shared" si="17"/>
        <v>0</v>
      </c>
      <c r="I126" s="32">
        <f t="shared" si="18"/>
        <v>134.93027499999991</v>
      </c>
      <c r="J126" s="31">
        <f>+SUMIFS('Compare-Monthly'!K$9:K$1532,'Compare-Monthly'!$B$9:$B$1532,$B126)</f>
        <v>0</v>
      </c>
      <c r="K126" s="31">
        <f>+SUMIFS('Compare-Monthly'!L$9:L$1532,'Compare-Monthly'!$B$9:$B$1532,$B126)</f>
        <v>21440.855999999996</v>
      </c>
      <c r="L126" s="31">
        <f>+SUMIFS('Compare-Monthly'!M$9:M$1532,'Compare-Monthly'!$B$9:$B$1532,$B126)</f>
        <v>23060.019300000004</v>
      </c>
      <c r="M126" s="32">
        <f t="shared" si="19"/>
        <v>0</v>
      </c>
      <c r="N126" s="32">
        <f t="shared" si="20"/>
        <v>1786.7379999999996</v>
      </c>
      <c r="O126" s="32">
        <f t="shared" si="21"/>
        <v>1921.6682750000002</v>
      </c>
      <c r="P126" s="33">
        <f>+SUMIFS('Compare-Monthly'!N$9:N$1532,'Compare-Monthly'!$B$9:$B$1532,$B126)</f>
        <v>248.40782788800004</v>
      </c>
      <c r="Q126" s="33">
        <f>+SUMIFS('Compare-Monthly'!O$9:O$1532,'Compare-Monthly'!$B$9:$B$1532,$B126)</f>
        <v>0</v>
      </c>
      <c r="R126" s="33">
        <f>+SUMIFS('Compare-Monthly'!P$9:P$1532,'Compare-Monthly'!$B$9:$B$1532,$B126)</f>
        <v>0</v>
      </c>
      <c r="S126" s="33">
        <f>+SUMIFS('Compare-Monthly'!Q$9:Q$1532,'Compare-Monthly'!$B$9:$B$1532,$B126)</f>
        <v>248.40782788800004</v>
      </c>
      <c r="T126" s="33">
        <f>+SUMIFS('Compare-Monthly'!R$9:R$1532,'Compare-Monthly'!$B$9:$B$1532,$B126)</f>
        <v>0</v>
      </c>
      <c r="U126" s="33">
        <f>+SUMIFS('Compare-Monthly'!S$9:S$1532,'Compare-Monthly'!$B$9:$B$1532,$B126)</f>
        <v>0</v>
      </c>
      <c r="V126" s="34">
        <f t="shared" si="22"/>
        <v>20.700652324000004</v>
      </c>
      <c r="W126" s="34">
        <f t="shared" si="23"/>
        <v>0</v>
      </c>
      <c r="X126" s="34">
        <f t="shared" si="24"/>
        <v>0</v>
      </c>
      <c r="Y126" s="34">
        <f t="shared" si="25"/>
        <v>0</v>
      </c>
      <c r="Z126" s="35" t="str">
        <f>+INDEX(Data!$K$9:$K$1532,MATCH($B126,Data!$B$9:$B$1532,0))</f>
        <v>Y</v>
      </c>
      <c r="AA126" s="35" t="str">
        <f>+IF(Inputs!$G$7="Include","Y",IF(Z126="Y","N","Y"))</f>
        <v>Y</v>
      </c>
      <c r="AB126" s="32" t="str">
        <f>+INDEX(Inputs!$C$40:$C$45,MATCH($H126,Inputs!$B$40:$B$45,1))</f>
        <v>0 kWh</v>
      </c>
      <c r="AC126" s="46" t="str">
        <f>+INDEX(Inputs!$F$40:$F$46,MATCH($Y126,Inputs!$E$40:$E$46,-1))</f>
        <v>$0 Increase</v>
      </c>
    </row>
    <row r="127" spans="2:29" s="46" customFormat="1" x14ac:dyDescent="0.25">
      <c r="B127" s="48" t="s">
        <v>217</v>
      </c>
      <c r="C127" s="8">
        <v>2021</v>
      </c>
      <c r="D127" s="31">
        <f>+SUMIFS('Compare-Monthly'!H$9:H$1532,'Compare-Monthly'!$B$9:$B$1532,$B127)</f>
        <v>40402.602000000006</v>
      </c>
      <c r="E127" s="31">
        <f>+SUMIFS('Compare-Monthly'!I$9:I$1532,'Compare-Monthly'!$B$9:$B$1532,$B127)</f>
        <v>35136.114699999998</v>
      </c>
      <c r="F127" s="31">
        <f>+SUMIFS('Compare-Monthly'!J$9:J$1532,'Compare-Monthly'!$B$9:$B$1532,$B127)</f>
        <v>35220.210699999996</v>
      </c>
      <c r="G127" s="32">
        <f t="shared" si="16"/>
        <v>3366.8835000000004</v>
      </c>
      <c r="H127" s="32">
        <f t="shared" si="17"/>
        <v>2928.0095583333332</v>
      </c>
      <c r="I127" s="32">
        <f t="shared" si="18"/>
        <v>2935.017558333333</v>
      </c>
      <c r="J127" s="31">
        <f>+SUMIFS('Compare-Monthly'!K$9:K$1532,'Compare-Monthly'!$B$9:$B$1532,$B127)</f>
        <v>0</v>
      </c>
      <c r="K127" s="31">
        <f>+SUMIFS('Compare-Monthly'!L$9:L$1532,'Compare-Monthly'!$B$9:$B$1532,$B127)</f>
        <v>0</v>
      </c>
      <c r="L127" s="31">
        <f>+SUMIFS('Compare-Monthly'!M$9:M$1532,'Compare-Monthly'!$B$9:$B$1532,$B127)</f>
        <v>84.096000000000004</v>
      </c>
      <c r="M127" s="32">
        <f t="shared" si="19"/>
        <v>0</v>
      </c>
      <c r="N127" s="32">
        <f t="shared" si="20"/>
        <v>0</v>
      </c>
      <c r="O127" s="32">
        <f t="shared" si="21"/>
        <v>7.008</v>
      </c>
      <c r="P127" s="33">
        <f>+SUMIFS('Compare-Monthly'!N$9:N$1532,'Compare-Monthly'!$B$9:$B$1532,$B127)</f>
        <v>3077.3457059120001</v>
      </c>
      <c r="Q127" s="33">
        <f>+SUMIFS('Compare-Monthly'!O$9:O$1532,'Compare-Monthly'!$B$9:$B$1532,$B127)</f>
        <v>2803.3304960611999</v>
      </c>
      <c r="R127" s="33">
        <f>+SUMIFS('Compare-Monthly'!P$9:P$1532,'Compare-Monthly'!$B$9:$B$1532,$B127)</f>
        <v>2806.6810460772003</v>
      </c>
      <c r="S127" s="33">
        <f>+SUMIFS('Compare-Monthly'!Q$9:Q$1532,'Compare-Monthly'!$B$9:$B$1532,$B127)</f>
        <v>3321.7021059119998</v>
      </c>
      <c r="T127" s="33">
        <f>+SUMIFS('Compare-Monthly'!R$9:R$1532,'Compare-Monthly'!$B$9:$B$1532,$B127)</f>
        <v>3047.6868960612001</v>
      </c>
      <c r="U127" s="33">
        <f>+SUMIFS('Compare-Monthly'!S$9:S$1532,'Compare-Monthly'!$B$9:$B$1532,$B127)</f>
        <v>3051.0374460772</v>
      </c>
      <c r="V127" s="34">
        <f t="shared" si="22"/>
        <v>276.80850882599998</v>
      </c>
      <c r="W127" s="34">
        <f t="shared" si="23"/>
        <v>253.97390800510001</v>
      </c>
      <c r="X127" s="34">
        <f t="shared" si="24"/>
        <v>254.25312050643333</v>
      </c>
      <c r="Y127" s="34">
        <f t="shared" si="25"/>
        <v>0.28000000000000003</v>
      </c>
      <c r="Z127" s="35" t="str">
        <f>+INDEX(Data!$K$9:$K$1532,MATCH($B127,Data!$B$9:$B$1532,0))</f>
        <v>Y</v>
      </c>
      <c r="AA127" s="35" t="str">
        <f>+IF(Inputs!$G$7="Include","Y",IF(Z127="Y","N","Y"))</f>
        <v>Y</v>
      </c>
      <c r="AB127" s="32" t="str">
        <f>+INDEX(Inputs!$C$40:$C$45,MATCH($H127,Inputs!$B$40:$B$45,1))</f>
        <v>2000 ≤ 6,000 kWh</v>
      </c>
      <c r="AC127" s="46" t="str">
        <f>+INDEX(Inputs!$F$40:$F$46,MATCH($Y127,Inputs!$E$40:$E$46,-1))</f>
        <v>$0 to $5 Increase</v>
      </c>
    </row>
    <row r="128" spans="2:29" s="46" customFormat="1" x14ac:dyDescent="0.25">
      <c r="B128" s="48" t="s">
        <v>218</v>
      </c>
      <c r="C128" s="8">
        <v>2021</v>
      </c>
      <c r="D128" s="31">
        <f>+SUMIFS('Compare-Monthly'!H$9:H$1532,'Compare-Monthly'!$B$9:$B$1532,$B128)</f>
        <v>149211.91200000004</v>
      </c>
      <c r="E128" s="31">
        <f>+SUMIFS('Compare-Monthly'!I$9:I$1532,'Compare-Monthly'!$B$9:$B$1532,$B128)</f>
        <v>117589.4283</v>
      </c>
      <c r="F128" s="31">
        <f>+SUMIFS('Compare-Monthly'!J$9:J$1532,'Compare-Monthly'!$B$9:$B$1532,$B128)</f>
        <v>121800.23600000003</v>
      </c>
      <c r="G128" s="32">
        <f t="shared" si="16"/>
        <v>12434.326000000003</v>
      </c>
      <c r="H128" s="32">
        <f t="shared" si="17"/>
        <v>9799.119025</v>
      </c>
      <c r="I128" s="32">
        <f t="shared" si="18"/>
        <v>10150.019666666669</v>
      </c>
      <c r="J128" s="31">
        <f>+SUMIFS('Compare-Monthly'!K$9:K$1532,'Compare-Monthly'!$B$9:$B$1532,$B128)</f>
        <v>0</v>
      </c>
      <c r="K128" s="31">
        <f>+SUMIFS('Compare-Monthly'!L$9:L$1532,'Compare-Monthly'!$B$9:$B$1532,$B128)</f>
        <v>0</v>
      </c>
      <c r="L128" s="31">
        <f>+SUMIFS('Compare-Monthly'!M$9:M$1532,'Compare-Monthly'!$B$9:$B$1532,$B128)</f>
        <v>4210.8077000000003</v>
      </c>
      <c r="M128" s="32">
        <f t="shared" si="19"/>
        <v>0</v>
      </c>
      <c r="N128" s="32">
        <f t="shared" si="20"/>
        <v>0</v>
      </c>
      <c r="O128" s="32">
        <f t="shared" si="21"/>
        <v>350.90064166666667</v>
      </c>
      <c r="P128" s="33">
        <f>+SUMIFS('Compare-Monthly'!N$9:N$1532,'Compare-Monthly'!$B$9:$B$1532,$B128)</f>
        <v>7964.2565629919991</v>
      </c>
      <c r="Q128" s="33">
        <f>+SUMIFS('Compare-Monthly'!O$9:O$1532,'Compare-Monthly'!$B$9:$B$1532,$B128)</f>
        <v>6514.6337777307999</v>
      </c>
      <c r="R128" s="33">
        <f>+SUMIFS('Compare-Monthly'!P$9:P$1532,'Compare-Monthly'!$B$9:$B$1532,$B128)</f>
        <v>6547.0295532269993</v>
      </c>
      <c r="S128" s="33">
        <f>+SUMIFS('Compare-Monthly'!Q$9:Q$1532,'Compare-Monthly'!$B$9:$B$1532,$B128)</f>
        <v>11363.088302992001</v>
      </c>
      <c r="T128" s="33">
        <f>+SUMIFS('Compare-Monthly'!R$9:R$1532,'Compare-Monthly'!$B$9:$B$1532,$B128)</f>
        <v>9913.4655177307977</v>
      </c>
      <c r="U128" s="33">
        <f>+SUMIFS('Compare-Monthly'!S$9:S$1532,'Compare-Monthly'!$B$9:$B$1532,$B128)</f>
        <v>9945.8612932270007</v>
      </c>
      <c r="V128" s="34">
        <f t="shared" si="22"/>
        <v>946.92402524933334</v>
      </c>
      <c r="W128" s="34">
        <f t="shared" si="23"/>
        <v>826.12212647756644</v>
      </c>
      <c r="X128" s="34">
        <f t="shared" si="24"/>
        <v>828.82177443558339</v>
      </c>
      <c r="Y128" s="34">
        <f t="shared" si="25"/>
        <v>2.7</v>
      </c>
      <c r="Z128" s="35" t="str">
        <f>+INDEX(Data!$K$9:$K$1532,MATCH($B128,Data!$B$9:$B$1532,0))</f>
        <v>Y</v>
      </c>
      <c r="AA128" s="35" t="str">
        <f>+IF(Inputs!$G$7="Include","Y",IF(Z128="Y","N","Y"))</f>
        <v>Y</v>
      </c>
      <c r="AB128" s="32" t="str">
        <f>+INDEX(Inputs!$C$40:$C$45,MATCH($H128,Inputs!$B$40:$B$45,1))</f>
        <v>6,000 ≤ 12,000 kWh</v>
      </c>
      <c r="AC128" s="46" t="str">
        <f>+INDEX(Inputs!$F$40:$F$46,MATCH($Y128,Inputs!$E$40:$E$46,-1))</f>
        <v>$0 to $5 Increase</v>
      </c>
    </row>
    <row r="129" spans="2:29" s="46" customFormat="1" x14ac:dyDescent="0.25">
      <c r="B129" s="48" t="s">
        <v>219</v>
      </c>
      <c r="C129" s="8">
        <v>2021</v>
      </c>
      <c r="D129" s="31">
        <f>+SUMIFS('Compare-Monthly'!H$9:H$1532,'Compare-Monthly'!$B$9:$B$1532,$B129)</f>
        <v>38358.521900000007</v>
      </c>
      <c r="E129" s="31">
        <f>+SUMIFS('Compare-Monthly'!I$9:I$1532,'Compare-Monthly'!$B$9:$B$1532,$B129)</f>
        <v>36340.640500000001</v>
      </c>
      <c r="F129" s="31">
        <f>+SUMIFS('Compare-Monthly'!J$9:J$1532,'Compare-Monthly'!$B$9:$B$1532,$B129)</f>
        <v>36344.800499999998</v>
      </c>
      <c r="G129" s="32">
        <f t="shared" si="16"/>
        <v>3196.5434916666673</v>
      </c>
      <c r="H129" s="32">
        <f t="shared" si="17"/>
        <v>3028.3867083333334</v>
      </c>
      <c r="I129" s="32">
        <f t="shared" si="18"/>
        <v>3028.7333749999998</v>
      </c>
      <c r="J129" s="31">
        <f>+SUMIFS('Compare-Monthly'!K$9:K$1532,'Compare-Monthly'!$B$9:$B$1532,$B129)</f>
        <v>0</v>
      </c>
      <c r="K129" s="31">
        <f>+SUMIFS('Compare-Monthly'!L$9:L$1532,'Compare-Monthly'!$B$9:$B$1532,$B129)</f>
        <v>0</v>
      </c>
      <c r="L129" s="31">
        <f>+SUMIFS('Compare-Monthly'!M$9:M$1532,'Compare-Monthly'!$B$9:$B$1532,$B129)</f>
        <v>4.16</v>
      </c>
      <c r="M129" s="32">
        <f t="shared" si="19"/>
        <v>0</v>
      </c>
      <c r="N129" s="32">
        <f t="shared" si="20"/>
        <v>0</v>
      </c>
      <c r="O129" s="32">
        <f t="shared" si="21"/>
        <v>0.34666666666666668</v>
      </c>
      <c r="P129" s="33">
        <f>+SUMIFS('Compare-Monthly'!N$9:N$1532,'Compare-Monthly'!$B$9:$B$1532,$B129)</f>
        <v>2986.9131426163999</v>
      </c>
      <c r="Q129" s="33">
        <f>+SUMIFS('Compare-Monthly'!O$9:O$1532,'Compare-Monthly'!$B$9:$B$1532,$B129)</f>
        <v>2894.7209340220002</v>
      </c>
      <c r="R129" s="33">
        <f>+SUMIFS('Compare-Monthly'!P$9:P$1532,'Compare-Monthly'!$B$9:$B$1532,$B129)</f>
        <v>2894.7474997820004</v>
      </c>
      <c r="S129" s="33">
        <f>+SUMIFS('Compare-Monthly'!Q$9:Q$1532,'Compare-Monthly'!$B$9:$B$1532,$B129)</f>
        <v>2986.9131426163999</v>
      </c>
      <c r="T129" s="33">
        <f>+SUMIFS('Compare-Monthly'!R$9:R$1532,'Compare-Monthly'!$B$9:$B$1532,$B129)</f>
        <v>2894.7209340220002</v>
      </c>
      <c r="U129" s="33">
        <f>+SUMIFS('Compare-Monthly'!S$9:S$1532,'Compare-Monthly'!$B$9:$B$1532,$B129)</f>
        <v>2894.7474997820004</v>
      </c>
      <c r="V129" s="34">
        <f t="shared" si="22"/>
        <v>248.90942855136666</v>
      </c>
      <c r="W129" s="34">
        <f t="shared" si="23"/>
        <v>241.22674450183334</v>
      </c>
      <c r="X129" s="34">
        <f t="shared" si="24"/>
        <v>241.22895831516669</v>
      </c>
      <c r="Y129" s="34">
        <f t="shared" si="25"/>
        <v>0</v>
      </c>
      <c r="Z129" s="35" t="str">
        <f>+INDEX(Data!$K$9:$K$1532,MATCH($B129,Data!$B$9:$B$1532,0))</f>
        <v>Y</v>
      </c>
      <c r="AA129" s="35" t="str">
        <f>+IF(Inputs!$G$7="Include","Y",IF(Z129="Y","N","Y"))</f>
        <v>Y</v>
      </c>
      <c r="AB129" s="32" t="str">
        <f>+INDEX(Inputs!$C$40:$C$45,MATCH($H129,Inputs!$B$40:$B$45,1))</f>
        <v>2000 ≤ 6,000 kWh</v>
      </c>
      <c r="AC129" s="46" t="str">
        <f>+INDEX(Inputs!$F$40:$F$46,MATCH($Y129,Inputs!$E$40:$E$46,-1))</f>
        <v>$0 Increase</v>
      </c>
    </row>
    <row r="130" spans="2:29" s="46" customFormat="1" x14ac:dyDescent="0.25">
      <c r="B130" s="48" t="s">
        <v>220</v>
      </c>
      <c r="C130" s="8">
        <v>2021</v>
      </c>
      <c r="D130" s="31">
        <f>+SUMIFS('Compare-Monthly'!H$9:H$1532,'Compare-Monthly'!$B$9:$B$1532,$B130)</f>
        <v>13616.868299999998</v>
      </c>
      <c r="E130" s="31">
        <f>+SUMIFS('Compare-Monthly'!I$9:I$1532,'Compare-Monthly'!$B$9:$B$1532,$B130)</f>
        <v>0</v>
      </c>
      <c r="F130" s="31">
        <f>+SUMIFS('Compare-Monthly'!J$9:J$1532,'Compare-Monthly'!$B$9:$B$1532,$B130)</f>
        <v>8490.913700000001</v>
      </c>
      <c r="G130" s="32">
        <f t="shared" si="16"/>
        <v>1134.7390249999999</v>
      </c>
      <c r="H130" s="32">
        <f t="shared" si="17"/>
        <v>0</v>
      </c>
      <c r="I130" s="32">
        <f t="shared" si="18"/>
        <v>707.57614166666679</v>
      </c>
      <c r="J130" s="31">
        <f>+SUMIFS('Compare-Monthly'!K$9:K$1532,'Compare-Monthly'!$B$9:$B$1532,$B130)</f>
        <v>0</v>
      </c>
      <c r="K130" s="31">
        <f>+SUMIFS('Compare-Monthly'!L$9:L$1532,'Compare-Monthly'!$B$9:$B$1532,$B130)</f>
        <v>48696.883599999994</v>
      </c>
      <c r="L130" s="31">
        <f>+SUMIFS('Compare-Monthly'!M$9:M$1532,'Compare-Monthly'!$B$9:$B$1532,$B130)</f>
        <v>56852.187799999992</v>
      </c>
      <c r="M130" s="32">
        <f t="shared" si="19"/>
        <v>0</v>
      </c>
      <c r="N130" s="32">
        <f t="shared" si="20"/>
        <v>4058.073633333333</v>
      </c>
      <c r="O130" s="32">
        <f t="shared" si="21"/>
        <v>4737.6823166666663</v>
      </c>
      <c r="P130" s="33">
        <f>+SUMIFS('Compare-Monthly'!N$9:N$1532,'Compare-Monthly'!$B$9:$B$1532,$B130)</f>
        <v>1301.5881575806002</v>
      </c>
      <c r="Q130" s="33">
        <f>+SUMIFS('Compare-Monthly'!O$9:O$1532,'Compare-Monthly'!$B$9:$B$1532,$B130)</f>
        <v>0</v>
      </c>
      <c r="R130" s="33">
        <f>+SUMIFS('Compare-Monthly'!P$9:P$1532,'Compare-Monthly'!$B$9:$B$1532,$B130)</f>
        <v>0</v>
      </c>
      <c r="S130" s="33">
        <f>+SUMIFS('Compare-Monthly'!Q$9:Q$1532,'Compare-Monthly'!$B$9:$B$1532,$B130)</f>
        <v>1301.5881575806002</v>
      </c>
      <c r="T130" s="33">
        <f>+SUMIFS('Compare-Monthly'!R$9:R$1532,'Compare-Monthly'!$B$9:$B$1532,$B130)</f>
        <v>0</v>
      </c>
      <c r="U130" s="33">
        <f>+SUMIFS('Compare-Monthly'!S$9:S$1532,'Compare-Monthly'!$B$9:$B$1532,$B130)</f>
        <v>0</v>
      </c>
      <c r="V130" s="34">
        <f t="shared" si="22"/>
        <v>108.46567979838335</v>
      </c>
      <c r="W130" s="34">
        <f t="shared" si="23"/>
        <v>0</v>
      </c>
      <c r="X130" s="34">
        <f t="shared" si="24"/>
        <v>0</v>
      </c>
      <c r="Y130" s="34">
        <f t="shared" si="25"/>
        <v>0</v>
      </c>
      <c r="Z130" s="35" t="str">
        <f>+INDEX(Data!$K$9:$K$1532,MATCH($B130,Data!$B$9:$B$1532,0))</f>
        <v>Y</v>
      </c>
      <c r="AA130" s="35" t="str">
        <f>+IF(Inputs!$G$7="Include","Y",IF(Z130="Y","N","Y"))</f>
        <v>Y</v>
      </c>
      <c r="AB130" s="32" t="str">
        <f>+INDEX(Inputs!$C$40:$C$45,MATCH($H130,Inputs!$B$40:$B$45,1))</f>
        <v>0 kWh</v>
      </c>
      <c r="AC130" s="46" t="str">
        <f>+INDEX(Inputs!$F$40:$F$46,MATCH($Y130,Inputs!$E$40:$E$46,-1))</f>
        <v>$0 Increase</v>
      </c>
    </row>
    <row r="131" spans="2:29" s="46" customFormat="1" x14ac:dyDescent="0.25">
      <c r="B131" s="48" t="s">
        <v>221</v>
      </c>
      <c r="C131" s="8">
        <v>2021</v>
      </c>
      <c r="D131" s="31">
        <f>+SUMIFS('Compare-Monthly'!H$9:H$1532,'Compare-Monthly'!$B$9:$B$1532,$B131)</f>
        <v>80004.262999999992</v>
      </c>
      <c r="E131" s="31">
        <f>+SUMIFS('Compare-Monthly'!I$9:I$1532,'Compare-Monthly'!$B$9:$B$1532,$B131)</f>
        <v>38222.9542</v>
      </c>
      <c r="F131" s="31">
        <f>+SUMIFS('Compare-Monthly'!J$9:J$1532,'Compare-Monthly'!$B$9:$B$1532,$B131)</f>
        <v>47761.142599999999</v>
      </c>
      <c r="G131" s="32">
        <f t="shared" si="16"/>
        <v>6667.0219166666657</v>
      </c>
      <c r="H131" s="32">
        <f t="shared" si="17"/>
        <v>3185.2461833333332</v>
      </c>
      <c r="I131" s="32">
        <f t="shared" si="18"/>
        <v>3980.0952166666666</v>
      </c>
      <c r="J131" s="31">
        <f>+SUMIFS('Compare-Monthly'!K$9:K$1532,'Compare-Monthly'!$B$9:$B$1532,$B131)</f>
        <v>0</v>
      </c>
      <c r="K131" s="31">
        <f>+SUMIFS('Compare-Monthly'!L$9:L$1532,'Compare-Monthly'!$B$9:$B$1532,$B131)</f>
        <v>0</v>
      </c>
      <c r="L131" s="31">
        <f>+SUMIFS('Compare-Monthly'!M$9:M$1532,'Compare-Monthly'!$B$9:$B$1532,$B131)</f>
        <v>9538.1884000000009</v>
      </c>
      <c r="M131" s="32">
        <f t="shared" si="19"/>
        <v>0</v>
      </c>
      <c r="N131" s="32">
        <f t="shared" si="20"/>
        <v>0</v>
      </c>
      <c r="O131" s="32">
        <f t="shared" si="21"/>
        <v>794.84903333333341</v>
      </c>
      <c r="P131" s="33">
        <f>+SUMIFS('Compare-Monthly'!N$9:N$1532,'Compare-Monthly'!$B$9:$B$1532,$B131)</f>
        <v>4886.3175201839995</v>
      </c>
      <c r="Q131" s="33">
        <f>+SUMIFS('Compare-Monthly'!O$9:O$1532,'Compare-Monthly'!$B$9:$B$1532,$B131)</f>
        <v>2803.4775876608001</v>
      </c>
      <c r="R131" s="33">
        <f>+SUMIFS('Compare-Monthly'!P$9:P$1532,'Compare-Monthly'!$B$9:$B$1532,$B131)</f>
        <v>3043.6305174096001</v>
      </c>
      <c r="S131" s="33">
        <f>+SUMIFS('Compare-Monthly'!Q$9:Q$1532,'Compare-Monthly'!$B$9:$B$1532,$B131)</f>
        <v>5364.4872031840005</v>
      </c>
      <c r="T131" s="33">
        <f>+SUMIFS('Compare-Monthly'!R$9:R$1532,'Compare-Monthly'!$B$9:$B$1532,$B131)</f>
        <v>3281.6472706608001</v>
      </c>
      <c r="U131" s="33">
        <f>+SUMIFS('Compare-Monthly'!S$9:S$1532,'Compare-Monthly'!$B$9:$B$1532,$B131)</f>
        <v>3521.8002004096002</v>
      </c>
      <c r="V131" s="34">
        <f t="shared" si="22"/>
        <v>447.04060026533335</v>
      </c>
      <c r="W131" s="34">
        <f t="shared" si="23"/>
        <v>273.47060588840003</v>
      </c>
      <c r="X131" s="34">
        <f t="shared" si="24"/>
        <v>293.48335003413337</v>
      </c>
      <c r="Y131" s="34">
        <f t="shared" si="25"/>
        <v>20.010000000000002</v>
      </c>
      <c r="Z131" s="35" t="str">
        <f>+INDEX(Data!$K$9:$K$1532,MATCH($B131,Data!$B$9:$B$1532,0))</f>
        <v>Y</v>
      </c>
      <c r="AA131" s="35" t="str">
        <f>+IF(Inputs!$G$7="Include","Y",IF(Z131="Y","N","Y"))</f>
        <v>Y</v>
      </c>
      <c r="AB131" s="32" t="str">
        <f>+INDEX(Inputs!$C$40:$C$45,MATCH($H131,Inputs!$B$40:$B$45,1))</f>
        <v>2000 ≤ 6,000 kWh</v>
      </c>
      <c r="AC131" s="46" t="str">
        <f>+INDEX(Inputs!$F$40:$F$46,MATCH($Y131,Inputs!$E$40:$E$46,-1))</f>
        <v>$5 to $25 Increase</v>
      </c>
    </row>
    <row r="132" spans="2:29" s="46" customFormat="1" x14ac:dyDescent="0.25">
      <c r="B132" s="48" t="s">
        <v>222</v>
      </c>
      <c r="C132" s="8">
        <v>2021</v>
      </c>
      <c r="D132" s="31">
        <f>+SUMIFS('Compare-Monthly'!H$9:H$1532,'Compare-Monthly'!$B$9:$B$1532,$B132)</f>
        <v>38367.816500000001</v>
      </c>
      <c r="E132" s="31">
        <f>+SUMIFS('Compare-Monthly'!I$9:I$1532,'Compare-Monthly'!$B$9:$B$1532,$B132)</f>
        <v>9747.3627000000015</v>
      </c>
      <c r="F132" s="31">
        <f>+SUMIFS('Compare-Monthly'!J$9:J$1532,'Compare-Monthly'!$B$9:$B$1532,$B132)</f>
        <v>25022.76</v>
      </c>
      <c r="G132" s="32">
        <f t="shared" si="16"/>
        <v>3197.3180416666669</v>
      </c>
      <c r="H132" s="32">
        <f t="shared" si="17"/>
        <v>812.28022500000009</v>
      </c>
      <c r="I132" s="32">
        <f t="shared" si="18"/>
        <v>2085.23</v>
      </c>
      <c r="J132" s="31">
        <f>+SUMIFS('Compare-Monthly'!K$9:K$1532,'Compare-Monthly'!$B$9:$B$1532,$B132)</f>
        <v>0</v>
      </c>
      <c r="K132" s="31">
        <f>+SUMIFS('Compare-Monthly'!L$9:L$1532,'Compare-Monthly'!$B$9:$B$1532,$B132)</f>
        <v>6807.6901999999991</v>
      </c>
      <c r="L132" s="31">
        <f>+SUMIFS('Compare-Monthly'!M$9:M$1532,'Compare-Monthly'!$B$9:$B$1532,$B132)</f>
        <v>15275.397300000001</v>
      </c>
      <c r="M132" s="32">
        <f t="shared" si="19"/>
        <v>0</v>
      </c>
      <c r="N132" s="32">
        <f t="shared" si="20"/>
        <v>567.30751666666663</v>
      </c>
      <c r="O132" s="32">
        <f t="shared" si="21"/>
        <v>1272.949775</v>
      </c>
      <c r="P132" s="33">
        <f>+SUMIFS('Compare-Monthly'!N$9:N$1532,'Compare-Monthly'!$B$9:$B$1532,$B132)</f>
        <v>2924.3772840800002</v>
      </c>
      <c r="Q132" s="33">
        <f>+SUMIFS('Compare-Monthly'!O$9:O$1532,'Compare-Monthly'!$B$9:$B$1532,$B132)</f>
        <v>725.54246229800015</v>
      </c>
      <c r="R132" s="33">
        <f>+SUMIFS('Compare-Monthly'!P$9:P$1532,'Compare-Monthly'!$B$9:$B$1532,$B132)</f>
        <v>1387.4910499923999</v>
      </c>
      <c r="S132" s="33">
        <f>+SUMIFS('Compare-Monthly'!Q$9:Q$1532,'Compare-Monthly'!$B$9:$B$1532,$B132)</f>
        <v>3026.34728408</v>
      </c>
      <c r="T132" s="33">
        <f>+SUMIFS('Compare-Monthly'!R$9:R$1532,'Compare-Monthly'!$B$9:$B$1532,$B132)</f>
        <v>827.5124622980004</v>
      </c>
      <c r="U132" s="33">
        <f>+SUMIFS('Compare-Monthly'!S$9:S$1532,'Compare-Monthly'!$B$9:$B$1532,$B132)</f>
        <v>1489.4610499923999</v>
      </c>
      <c r="V132" s="34">
        <f t="shared" si="22"/>
        <v>252.19560700666668</v>
      </c>
      <c r="W132" s="34">
        <f t="shared" si="23"/>
        <v>68.959371858166705</v>
      </c>
      <c r="X132" s="34">
        <f t="shared" si="24"/>
        <v>124.12175416603333</v>
      </c>
      <c r="Y132" s="34">
        <f t="shared" si="25"/>
        <v>55.16</v>
      </c>
      <c r="Z132" s="35" t="str">
        <f>+INDEX(Data!$K$9:$K$1532,MATCH($B132,Data!$B$9:$B$1532,0))</f>
        <v>Y</v>
      </c>
      <c r="AA132" s="35" t="str">
        <f>+IF(Inputs!$G$7="Include","Y",IF(Z132="Y","N","Y"))</f>
        <v>Y</v>
      </c>
      <c r="AB132" s="32" t="str">
        <f>+INDEX(Inputs!$C$40:$C$45,MATCH($H132,Inputs!$B$40:$B$45,1))</f>
        <v>750 ≤ 2,000 kWh</v>
      </c>
      <c r="AC132" s="46" t="str">
        <f>+INDEX(Inputs!$F$40:$F$46,MATCH($Y132,Inputs!$E$40:$E$46,-1))</f>
        <v>$50 to $75 Increase</v>
      </c>
    </row>
    <row r="133" spans="2:29" s="46" customFormat="1" x14ac:dyDescent="0.25">
      <c r="B133" s="48" t="s">
        <v>223</v>
      </c>
      <c r="C133" s="8">
        <v>2021</v>
      </c>
      <c r="D133" s="31">
        <f>+SUMIFS('Compare-Monthly'!H$9:H$1532,'Compare-Monthly'!$B$9:$B$1532,$B133)</f>
        <v>147487.70799999998</v>
      </c>
      <c r="E133" s="31">
        <f>+SUMIFS('Compare-Monthly'!I$9:I$1532,'Compare-Monthly'!$B$9:$B$1532,$B133)</f>
        <v>88005.904800000004</v>
      </c>
      <c r="F133" s="31">
        <f>+SUMIFS('Compare-Monthly'!J$9:J$1532,'Compare-Monthly'!$B$9:$B$1532,$B133)</f>
        <v>119091.9252</v>
      </c>
      <c r="G133" s="32">
        <f t="shared" si="16"/>
        <v>12290.642333333331</v>
      </c>
      <c r="H133" s="32">
        <f t="shared" si="17"/>
        <v>7333.8254000000006</v>
      </c>
      <c r="I133" s="32">
        <f t="shared" si="18"/>
        <v>9924.3271000000004</v>
      </c>
      <c r="J133" s="31">
        <f>+SUMIFS('Compare-Monthly'!K$9:K$1532,'Compare-Monthly'!$B$9:$B$1532,$B133)</f>
        <v>0</v>
      </c>
      <c r="K133" s="31">
        <f>+SUMIFS('Compare-Monthly'!L$9:L$1532,'Compare-Monthly'!$B$9:$B$1532,$B133)</f>
        <v>14229.527999999997</v>
      </c>
      <c r="L133" s="31">
        <f>+SUMIFS('Compare-Monthly'!M$9:M$1532,'Compare-Monthly'!$B$9:$B$1532,$B133)</f>
        <v>31086.020399999998</v>
      </c>
      <c r="M133" s="32">
        <f t="shared" si="19"/>
        <v>0</v>
      </c>
      <c r="N133" s="32">
        <f t="shared" si="20"/>
        <v>1185.7939999999996</v>
      </c>
      <c r="O133" s="32">
        <f t="shared" si="21"/>
        <v>2590.5016999999998</v>
      </c>
      <c r="P133" s="33">
        <f>+SUMIFS('Compare-Monthly'!N$9:N$1532,'Compare-Monthly'!$B$9:$B$1532,$B133)</f>
        <v>7808.8688206879997</v>
      </c>
      <c r="Q133" s="33">
        <f>+SUMIFS('Compare-Monthly'!O$9:O$1532,'Compare-Monthly'!$B$9:$B$1532,$B133)</f>
        <v>4496.0609685408008</v>
      </c>
      <c r="R133" s="33">
        <f>+SUMIFS('Compare-Monthly'!P$9:P$1532,'Compare-Monthly'!$B$9:$B$1532,$B133)</f>
        <v>5210.3900013530001</v>
      </c>
      <c r="S133" s="33">
        <f>+SUMIFS('Compare-Monthly'!Q$9:Q$1532,'Compare-Monthly'!$B$9:$B$1532,$B133)</f>
        <v>11314.591860687997</v>
      </c>
      <c r="T133" s="33">
        <f>+SUMIFS('Compare-Monthly'!R$9:R$1532,'Compare-Monthly'!$B$9:$B$1532,$B133)</f>
        <v>8001.7840085407997</v>
      </c>
      <c r="U133" s="33">
        <f>+SUMIFS('Compare-Monthly'!S$9:S$1532,'Compare-Monthly'!$B$9:$B$1532,$B133)</f>
        <v>8716.1130413530009</v>
      </c>
      <c r="V133" s="34">
        <f t="shared" si="22"/>
        <v>942.88265505733307</v>
      </c>
      <c r="W133" s="34">
        <f t="shared" si="23"/>
        <v>666.81533404506661</v>
      </c>
      <c r="X133" s="34">
        <f t="shared" si="24"/>
        <v>726.34275344608341</v>
      </c>
      <c r="Y133" s="34">
        <f t="shared" si="25"/>
        <v>59.53</v>
      </c>
      <c r="Z133" s="35" t="str">
        <f>+INDEX(Data!$K$9:$K$1532,MATCH($B133,Data!$B$9:$B$1532,0))</f>
        <v>Y</v>
      </c>
      <c r="AA133" s="35" t="str">
        <f>+IF(Inputs!$G$7="Include","Y",IF(Z133="Y","N","Y"))</f>
        <v>Y</v>
      </c>
      <c r="AB133" s="32" t="str">
        <f>+INDEX(Inputs!$C$40:$C$45,MATCH($H133,Inputs!$B$40:$B$45,1))</f>
        <v>6,000 ≤ 12,000 kWh</v>
      </c>
      <c r="AC133" s="46" t="str">
        <f>+INDEX(Inputs!$F$40:$F$46,MATCH($Y133,Inputs!$E$40:$E$46,-1))</f>
        <v>$50 to $75 Increase</v>
      </c>
    </row>
    <row r="134" spans="2:29" s="46" customFormat="1" x14ac:dyDescent="0.25">
      <c r="B134" s="48" t="s">
        <v>224</v>
      </c>
      <c r="C134" s="8">
        <v>2021</v>
      </c>
      <c r="D134" s="31">
        <f>+SUMIFS('Compare-Monthly'!H$9:H$1532,'Compare-Monthly'!$B$9:$B$1532,$B134)</f>
        <v>16772.168799999999</v>
      </c>
      <c r="E134" s="31">
        <f>+SUMIFS('Compare-Monthly'!I$9:I$1532,'Compare-Monthly'!$B$9:$B$1532,$B134)</f>
        <v>134.61500000000206</v>
      </c>
      <c r="F134" s="31">
        <f>+SUMIFS('Compare-Monthly'!J$9:J$1532,'Compare-Monthly'!$B$9:$B$1532,$B134)</f>
        <v>11320.189100000001</v>
      </c>
      <c r="G134" s="32">
        <f t="shared" si="16"/>
        <v>1397.6807333333334</v>
      </c>
      <c r="H134" s="32">
        <f t="shared" si="17"/>
        <v>11.217916666666838</v>
      </c>
      <c r="I134" s="32">
        <f t="shared" si="18"/>
        <v>943.34909166666682</v>
      </c>
      <c r="J134" s="31">
        <f>+SUMIFS('Compare-Monthly'!K$9:K$1532,'Compare-Monthly'!$B$9:$B$1532,$B134)</f>
        <v>0</v>
      </c>
      <c r="K134" s="31">
        <f>+SUMIFS('Compare-Monthly'!L$9:L$1532,'Compare-Monthly'!$B$9:$B$1532,$B134)</f>
        <v>5754.9361999999983</v>
      </c>
      <c r="L134" s="31">
        <f>+SUMIFS('Compare-Monthly'!M$9:M$1532,'Compare-Monthly'!$B$9:$B$1532,$B134)</f>
        <v>11185.5741</v>
      </c>
      <c r="M134" s="32">
        <f t="shared" si="19"/>
        <v>0</v>
      </c>
      <c r="N134" s="32">
        <f t="shared" si="20"/>
        <v>479.57801666666654</v>
      </c>
      <c r="O134" s="32">
        <f t="shared" si="21"/>
        <v>932.13117499999998</v>
      </c>
      <c r="P134" s="33">
        <f>+SUMIFS('Compare-Monthly'!N$9:N$1532,'Compare-Monthly'!$B$9:$B$1532,$B134)</f>
        <v>1574.8348424162002</v>
      </c>
      <c r="Q134" s="33">
        <f>+SUMIFS('Compare-Monthly'!O$9:O$1532,'Compare-Monthly'!$B$9:$B$1532,$B134)</f>
        <v>12.753694330000195</v>
      </c>
      <c r="R134" s="33">
        <f>+SUMIFS('Compare-Monthly'!P$9:P$1532,'Compare-Monthly'!$B$9:$B$1532,$B134)</f>
        <v>643.31354343740009</v>
      </c>
      <c r="S134" s="33">
        <f>+SUMIFS('Compare-Monthly'!Q$9:Q$1532,'Compare-Monthly'!$B$9:$B$1532,$B134)</f>
        <v>1574.8348424162002</v>
      </c>
      <c r="T134" s="33">
        <f>+SUMIFS('Compare-Monthly'!R$9:R$1532,'Compare-Monthly'!$B$9:$B$1532,$B134)</f>
        <v>12.753694330000195</v>
      </c>
      <c r="U134" s="33">
        <f>+SUMIFS('Compare-Monthly'!S$9:S$1532,'Compare-Monthly'!$B$9:$B$1532,$B134)</f>
        <v>643.31354343740009</v>
      </c>
      <c r="V134" s="34">
        <f t="shared" si="22"/>
        <v>131.23623686801668</v>
      </c>
      <c r="W134" s="34">
        <f t="shared" si="23"/>
        <v>1.0628078608333495</v>
      </c>
      <c r="X134" s="34">
        <f t="shared" si="24"/>
        <v>53.609461953116671</v>
      </c>
      <c r="Y134" s="34">
        <f t="shared" si="25"/>
        <v>52.55</v>
      </c>
      <c r="Z134" s="35" t="str">
        <f>+INDEX(Data!$K$9:$K$1532,MATCH($B134,Data!$B$9:$B$1532,0))</f>
        <v>Y</v>
      </c>
      <c r="AA134" s="35" t="str">
        <f>+IF(Inputs!$G$7="Include","Y",IF(Z134="Y","N","Y"))</f>
        <v>Y</v>
      </c>
      <c r="AB134" s="32" t="str">
        <f>+INDEX(Inputs!$C$40:$C$45,MATCH($H134,Inputs!$B$40:$B$45,1))</f>
        <v>1 ≤ 750 kWh</v>
      </c>
      <c r="AC134" s="46" t="str">
        <f>+INDEX(Inputs!$F$40:$F$46,MATCH($Y134,Inputs!$E$40:$E$46,-1))</f>
        <v>$50 to $75 Increase</v>
      </c>
    </row>
    <row r="135" spans="2:29" s="46" customFormat="1" x14ac:dyDescent="0.25">
      <c r="B135" s="48" t="s">
        <v>225</v>
      </c>
      <c r="C135" s="8">
        <v>2021</v>
      </c>
      <c r="D135" s="31">
        <f>+SUMIFS('Compare-Monthly'!H$9:H$1532,'Compare-Monthly'!$B$9:$B$1532,$B135)</f>
        <v>198118.24</v>
      </c>
      <c r="E135" s="31">
        <f>+SUMIFS('Compare-Monthly'!I$9:I$1532,'Compare-Monthly'!$B$9:$B$1532,$B135)</f>
        <v>131456.7769</v>
      </c>
      <c r="F135" s="31">
        <f>+SUMIFS('Compare-Monthly'!J$9:J$1532,'Compare-Monthly'!$B$9:$B$1532,$B135)</f>
        <v>142384.02360000001</v>
      </c>
      <c r="G135" s="32">
        <f t="shared" si="16"/>
        <v>16509.853333333333</v>
      </c>
      <c r="H135" s="32">
        <f t="shared" si="17"/>
        <v>10954.731408333333</v>
      </c>
      <c r="I135" s="32">
        <f t="shared" si="18"/>
        <v>11865.335300000001</v>
      </c>
      <c r="J135" s="31">
        <f>+SUMIFS('Compare-Monthly'!K$9:K$1532,'Compare-Monthly'!$B$9:$B$1532,$B135)</f>
        <v>0</v>
      </c>
      <c r="K135" s="31">
        <f>+SUMIFS('Compare-Monthly'!L$9:L$1532,'Compare-Monthly'!$B$9:$B$1532,$B135)</f>
        <v>0</v>
      </c>
      <c r="L135" s="31">
        <f>+SUMIFS('Compare-Monthly'!M$9:M$1532,'Compare-Monthly'!$B$9:$B$1532,$B135)</f>
        <v>10927.2467</v>
      </c>
      <c r="M135" s="32">
        <f t="shared" si="19"/>
        <v>0</v>
      </c>
      <c r="N135" s="32">
        <f t="shared" si="20"/>
        <v>0</v>
      </c>
      <c r="O135" s="32">
        <f t="shared" si="21"/>
        <v>910.60389166666664</v>
      </c>
      <c r="P135" s="33">
        <f>+SUMIFS('Compare-Monthly'!N$9:N$1532,'Compare-Monthly'!$B$9:$B$1532,$B135)</f>
        <v>10224.689136000001</v>
      </c>
      <c r="Q135" s="33">
        <f>+SUMIFS('Compare-Monthly'!O$9:O$1532,'Compare-Monthly'!$B$9:$B$1532,$B135)</f>
        <v>7163.8548890603997</v>
      </c>
      <c r="R135" s="33">
        <f>+SUMIFS('Compare-Monthly'!P$9:P$1532,'Compare-Monthly'!$B$9:$B$1532,$B135)</f>
        <v>7251.0750661786005</v>
      </c>
      <c r="S135" s="33">
        <f>+SUMIFS('Compare-Monthly'!Q$9:Q$1532,'Compare-Monthly'!$B$9:$B$1532,$B135)</f>
        <v>12020.885936000001</v>
      </c>
      <c r="T135" s="33">
        <f>+SUMIFS('Compare-Monthly'!R$9:R$1532,'Compare-Monthly'!$B$9:$B$1532,$B135)</f>
        <v>8960.0516890603994</v>
      </c>
      <c r="U135" s="33">
        <f>+SUMIFS('Compare-Monthly'!S$9:S$1532,'Compare-Monthly'!$B$9:$B$1532,$B135)</f>
        <v>9047.2718661786002</v>
      </c>
      <c r="V135" s="34">
        <f t="shared" si="22"/>
        <v>1001.7404946666667</v>
      </c>
      <c r="W135" s="34">
        <f t="shared" si="23"/>
        <v>746.67097408836662</v>
      </c>
      <c r="X135" s="34">
        <f t="shared" si="24"/>
        <v>753.93932218154998</v>
      </c>
      <c r="Y135" s="34">
        <f t="shared" si="25"/>
        <v>7.27</v>
      </c>
      <c r="Z135" s="35" t="str">
        <f>+INDEX(Data!$K$9:$K$1532,MATCH($B135,Data!$B$9:$B$1532,0))</f>
        <v>Y</v>
      </c>
      <c r="AA135" s="35" t="str">
        <f>+IF(Inputs!$G$7="Include","Y",IF(Z135="Y","N","Y"))</f>
        <v>Y</v>
      </c>
      <c r="AB135" s="32" t="str">
        <f>+INDEX(Inputs!$C$40:$C$45,MATCH($H135,Inputs!$B$40:$B$45,1))</f>
        <v>6,000 ≤ 12,000 kWh</v>
      </c>
      <c r="AC135" s="46" t="str">
        <f>+INDEX(Inputs!$F$40:$F$46,MATCH($Y135,Inputs!$E$40:$E$46,-1))</f>
        <v>$5 to $25 Increase</v>
      </c>
    </row>
    <row r="136" spans="2:29" ht="16.5" x14ac:dyDescent="0.3">
      <c r="B136"/>
    </row>
    <row r="137" spans="2:29" ht="16.5" x14ac:dyDescent="0.3">
      <c r="B137"/>
    </row>
    <row r="138" spans="2:29" ht="16.5" x14ac:dyDescent="0.3">
      <c r="B138"/>
    </row>
    <row r="139" spans="2:29" ht="16.5" x14ac:dyDescent="0.3">
      <c r="B139"/>
    </row>
    <row r="140" spans="2:29" ht="16.5" x14ac:dyDescent="0.3">
      <c r="B140"/>
    </row>
    <row r="141" spans="2:29" ht="16.5" x14ac:dyDescent="0.3">
      <c r="B141"/>
    </row>
    <row r="142" spans="2:29" ht="16.5" x14ac:dyDescent="0.3">
      <c r="B142"/>
    </row>
    <row r="143" spans="2:29" ht="16.5" x14ac:dyDescent="0.3">
      <c r="B143"/>
    </row>
    <row r="144" spans="2:29" ht="16.5" x14ac:dyDescent="0.3">
      <c r="B144"/>
    </row>
    <row r="145" spans="2:2" ht="16.5" x14ac:dyDescent="0.3">
      <c r="B145"/>
    </row>
    <row r="146" spans="2:2" ht="16.5" x14ac:dyDescent="0.3">
      <c r="B146"/>
    </row>
    <row r="147" spans="2:2" ht="16.5" x14ac:dyDescent="0.3">
      <c r="B147"/>
    </row>
    <row r="148" spans="2:2" ht="16.5" x14ac:dyDescent="0.3">
      <c r="B148"/>
    </row>
    <row r="149" spans="2:2" ht="16.5" x14ac:dyDescent="0.3">
      <c r="B149"/>
    </row>
    <row r="150" spans="2:2" ht="16.5" x14ac:dyDescent="0.3">
      <c r="B150"/>
    </row>
    <row r="151" spans="2:2" ht="16.5" x14ac:dyDescent="0.3">
      <c r="B151"/>
    </row>
    <row r="152" spans="2:2" ht="16.5" x14ac:dyDescent="0.3">
      <c r="B152"/>
    </row>
    <row r="153" spans="2:2" ht="16.5" x14ac:dyDescent="0.3">
      <c r="B153"/>
    </row>
    <row r="154" spans="2:2" ht="16.5" x14ac:dyDescent="0.3">
      <c r="B154"/>
    </row>
    <row r="155" spans="2:2" ht="16.5" x14ac:dyDescent="0.3">
      <c r="B155"/>
    </row>
    <row r="156" spans="2:2" ht="16.5" x14ac:dyDescent="0.3">
      <c r="B156"/>
    </row>
    <row r="157" spans="2:2" ht="16.5" x14ac:dyDescent="0.3">
      <c r="B157"/>
    </row>
    <row r="158" spans="2:2" ht="16.5" x14ac:dyDescent="0.3">
      <c r="B158"/>
    </row>
    <row r="159" spans="2:2" ht="16.5" x14ac:dyDescent="0.3">
      <c r="B159"/>
    </row>
    <row r="160" spans="2:2" ht="16.5" x14ac:dyDescent="0.3">
      <c r="B160"/>
    </row>
    <row r="161" spans="2:2" ht="16.5" x14ac:dyDescent="0.3">
      <c r="B161"/>
    </row>
    <row r="162" spans="2:2" ht="16.5" x14ac:dyDescent="0.3">
      <c r="B162"/>
    </row>
    <row r="163" spans="2:2" ht="16.5" x14ac:dyDescent="0.3">
      <c r="B163"/>
    </row>
    <row r="164" spans="2:2" ht="16.5" x14ac:dyDescent="0.3">
      <c r="B164"/>
    </row>
    <row r="165" spans="2:2" ht="16.5" x14ac:dyDescent="0.3">
      <c r="B165"/>
    </row>
    <row r="166" spans="2:2" ht="16.5" x14ac:dyDescent="0.3">
      <c r="B166"/>
    </row>
    <row r="167" spans="2:2" ht="16.5" x14ac:dyDescent="0.3">
      <c r="B167"/>
    </row>
    <row r="168" spans="2:2" ht="16.5" x14ac:dyDescent="0.3">
      <c r="B168"/>
    </row>
    <row r="169" spans="2:2" ht="16.5" x14ac:dyDescent="0.3">
      <c r="B169"/>
    </row>
    <row r="170" spans="2:2" ht="16.5" x14ac:dyDescent="0.3">
      <c r="B170"/>
    </row>
    <row r="171" spans="2:2" ht="16.5" x14ac:dyDescent="0.3">
      <c r="B171"/>
    </row>
    <row r="172" spans="2:2" ht="16.5" x14ac:dyDescent="0.3">
      <c r="B172"/>
    </row>
    <row r="173" spans="2:2" ht="16.5" x14ac:dyDescent="0.3">
      <c r="B173"/>
    </row>
    <row r="174" spans="2:2" ht="16.5" x14ac:dyDescent="0.3">
      <c r="B174"/>
    </row>
    <row r="175" spans="2:2" ht="16.5" x14ac:dyDescent="0.3">
      <c r="B175"/>
    </row>
    <row r="176" spans="2:2" ht="16.5" x14ac:dyDescent="0.3">
      <c r="B176"/>
    </row>
    <row r="177" spans="2:2" ht="16.5" x14ac:dyDescent="0.3">
      <c r="B177"/>
    </row>
    <row r="178" spans="2:2" ht="16.5" x14ac:dyDescent="0.3">
      <c r="B178"/>
    </row>
    <row r="179" spans="2:2" ht="16.5" x14ac:dyDescent="0.3">
      <c r="B179"/>
    </row>
    <row r="180" spans="2:2" ht="16.5" x14ac:dyDescent="0.3">
      <c r="B180"/>
    </row>
    <row r="181" spans="2:2" ht="16.5" x14ac:dyDescent="0.3">
      <c r="B181"/>
    </row>
    <row r="182" spans="2:2" ht="16.5" x14ac:dyDescent="0.3">
      <c r="B182"/>
    </row>
    <row r="183" spans="2:2" ht="16.5" x14ac:dyDescent="0.3">
      <c r="B183"/>
    </row>
    <row r="184" spans="2:2" ht="16.5" x14ac:dyDescent="0.3">
      <c r="B184"/>
    </row>
    <row r="185" spans="2:2" ht="16.5" x14ac:dyDescent="0.3">
      <c r="B185"/>
    </row>
    <row r="186" spans="2:2" ht="16.5" x14ac:dyDescent="0.3">
      <c r="B186"/>
    </row>
    <row r="187" spans="2:2" ht="16.5" x14ac:dyDescent="0.3">
      <c r="B187"/>
    </row>
    <row r="188" spans="2:2" ht="16.5" x14ac:dyDescent="0.3">
      <c r="B188"/>
    </row>
    <row r="189" spans="2:2" ht="16.5" x14ac:dyDescent="0.3">
      <c r="B189"/>
    </row>
    <row r="190" spans="2:2" ht="16.5" x14ac:dyDescent="0.3">
      <c r="B190"/>
    </row>
    <row r="191" spans="2:2" ht="16.5" x14ac:dyDescent="0.3">
      <c r="B191"/>
    </row>
    <row r="192" spans="2:2" ht="16.5" x14ac:dyDescent="0.3">
      <c r="B192"/>
    </row>
    <row r="193" spans="2:2" ht="16.5" x14ac:dyDescent="0.3">
      <c r="B193"/>
    </row>
    <row r="194" spans="2:2" ht="16.5" x14ac:dyDescent="0.3">
      <c r="B194"/>
    </row>
    <row r="195" spans="2:2" ht="16.5" x14ac:dyDescent="0.3">
      <c r="B195"/>
    </row>
    <row r="196" spans="2:2" ht="16.5" x14ac:dyDescent="0.3">
      <c r="B196"/>
    </row>
    <row r="197" spans="2:2" ht="16.5" x14ac:dyDescent="0.3">
      <c r="B197"/>
    </row>
    <row r="198" spans="2:2" ht="16.5" x14ac:dyDescent="0.3">
      <c r="B198"/>
    </row>
    <row r="199" spans="2:2" ht="16.5" x14ac:dyDescent="0.3">
      <c r="B199"/>
    </row>
    <row r="200" spans="2:2" ht="16.5" x14ac:dyDescent="0.3">
      <c r="B200"/>
    </row>
    <row r="201" spans="2:2" ht="16.5" x14ac:dyDescent="0.3">
      <c r="B201"/>
    </row>
    <row r="202" spans="2:2" ht="16.5" x14ac:dyDescent="0.3">
      <c r="B202"/>
    </row>
    <row r="203" spans="2:2" ht="16.5" x14ac:dyDescent="0.3">
      <c r="B203"/>
    </row>
    <row r="204" spans="2:2" ht="16.5" x14ac:dyDescent="0.3">
      <c r="B204"/>
    </row>
    <row r="205" spans="2:2" ht="16.5" x14ac:dyDescent="0.3">
      <c r="B205"/>
    </row>
    <row r="206" spans="2:2" ht="16.5" x14ac:dyDescent="0.3">
      <c r="B206"/>
    </row>
    <row r="207" spans="2:2" ht="16.5" x14ac:dyDescent="0.3">
      <c r="B207"/>
    </row>
    <row r="208" spans="2:2" ht="16.5" x14ac:dyDescent="0.3">
      <c r="B208"/>
    </row>
    <row r="209" spans="2:2" ht="16.5" x14ac:dyDescent="0.3">
      <c r="B209"/>
    </row>
    <row r="210" spans="2:2" ht="16.5" x14ac:dyDescent="0.3">
      <c r="B210"/>
    </row>
    <row r="211" spans="2:2" ht="16.5" x14ac:dyDescent="0.3">
      <c r="B211"/>
    </row>
    <row r="212" spans="2:2" ht="16.5" x14ac:dyDescent="0.3">
      <c r="B212"/>
    </row>
    <row r="213" spans="2:2" ht="16.5" x14ac:dyDescent="0.3">
      <c r="B213"/>
    </row>
    <row r="214" spans="2:2" ht="16.5" x14ac:dyDescent="0.3">
      <c r="B214"/>
    </row>
    <row r="215" spans="2:2" ht="16.5" x14ac:dyDescent="0.3">
      <c r="B215"/>
    </row>
    <row r="216" spans="2:2" ht="16.5" x14ac:dyDescent="0.3">
      <c r="B216"/>
    </row>
    <row r="217" spans="2:2" ht="16.5" x14ac:dyDescent="0.3">
      <c r="B217"/>
    </row>
    <row r="218" spans="2:2" ht="16.5" x14ac:dyDescent="0.3">
      <c r="B218"/>
    </row>
    <row r="219" spans="2:2" ht="16.5" x14ac:dyDescent="0.3">
      <c r="B219"/>
    </row>
    <row r="220" spans="2:2" ht="16.5" x14ac:dyDescent="0.3">
      <c r="B220"/>
    </row>
    <row r="221" spans="2:2" ht="16.5" x14ac:dyDescent="0.3">
      <c r="B221"/>
    </row>
    <row r="222" spans="2:2" ht="16.5" x14ac:dyDescent="0.3">
      <c r="B222"/>
    </row>
    <row r="223" spans="2:2" ht="16.5" x14ac:dyDescent="0.3">
      <c r="B223"/>
    </row>
    <row r="224" spans="2:2" ht="16.5" x14ac:dyDescent="0.3">
      <c r="B224"/>
    </row>
    <row r="225" spans="2:2" ht="16.5" x14ac:dyDescent="0.3">
      <c r="B225"/>
    </row>
    <row r="226" spans="2:2" ht="16.5" x14ac:dyDescent="0.3">
      <c r="B226"/>
    </row>
    <row r="227" spans="2:2" ht="16.5" x14ac:dyDescent="0.3">
      <c r="B227"/>
    </row>
    <row r="228" spans="2:2" ht="16.5" x14ac:dyDescent="0.3">
      <c r="B228"/>
    </row>
    <row r="229" spans="2:2" ht="16.5" x14ac:dyDescent="0.3">
      <c r="B229"/>
    </row>
    <row r="230" spans="2:2" ht="16.5" x14ac:dyDescent="0.3">
      <c r="B230"/>
    </row>
    <row r="231" spans="2:2" ht="16.5" x14ac:dyDescent="0.3">
      <c r="B231"/>
    </row>
    <row r="232" spans="2:2" ht="16.5" x14ac:dyDescent="0.3">
      <c r="B232"/>
    </row>
    <row r="233" spans="2:2" ht="16.5" x14ac:dyDescent="0.3">
      <c r="B233"/>
    </row>
    <row r="234" spans="2:2" ht="16.5" x14ac:dyDescent="0.3">
      <c r="B234"/>
    </row>
    <row r="235" spans="2:2" ht="16.5" x14ac:dyDescent="0.3">
      <c r="B235"/>
    </row>
    <row r="236" spans="2:2" ht="16.5" x14ac:dyDescent="0.3">
      <c r="B236"/>
    </row>
    <row r="237" spans="2:2" ht="16.5" x14ac:dyDescent="0.3">
      <c r="B237"/>
    </row>
    <row r="238" spans="2:2" ht="16.5" x14ac:dyDescent="0.3">
      <c r="B238"/>
    </row>
    <row r="239" spans="2:2" ht="16.5" x14ac:dyDescent="0.3">
      <c r="B239"/>
    </row>
    <row r="240" spans="2:2" ht="16.5" x14ac:dyDescent="0.3">
      <c r="B240"/>
    </row>
    <row r="241" spans="2:2" ht="16.5" x14ac:dyDescent="0.3">
      <c r="B241"/>
    </row>
    <row r="242" spans="2:2" ht="16.5" x14ac:dyDescent="0.3">
      <c r="B242"/>
    </row>
    <row r="243" spans="2:2" ht="16.5" x14ac:dyDescent="0.3">
      <c r="B243"/>
    </row>
    <row r="244" spans="2:2" ht="16.5" x14ac:dyDescent="0.3">
      <c r="B244"/>
    </row>
    <row r="245" spans="2:2" ht="16.5" x14ac:dyDescent="0.3">
      <c r="B245"/>
    </row>
    <row r="246" spans="2:2" ht="16.5" x14ac:dyDescent="0.3">
      <c r="B246"/>
    </row>
    <row r="247" spans="2:2" ht="16.5" x14ac:dyDescent="0.3">
      <c r="B247"/>
    </row>
    <row r="248" spans="2:2" ht="16.5" x14ac:dyDescent="0.3">
      <c r="B248"/>
    </row>
    <row r="249" spans="2:2" ht="16.5" x14ac:dyDescent="0.3">
      <c r="B249"/>
    </row>
    <row r="250" spans="2:2" ht="16.5" x14ac:dyDescent="0.3">
      <c r="B250"/>
    </row>
    <row r="251" spans="2:2" ht="16.5" x14ac:dyDescent="0.3">
      <c r="B251"/>
    </row>
    <row r="252" spans="2:2" ht="16.5" x14ac:dyDescent="0.3">
      <c r="B252"/>
    </row>
    <row r="253" spans="2:2" ht="16.5" x14ac:dyDescent="0.3">
      <c r="B253"/>
    </row>
    <row r="254" spans="2:2" ht="16.5" x14ac:dyDescent="0.3">
      <c r="B254"/>
    </row>
    <row r="255" spans="2:2" ht="16.5" x14ac:dyDescent="0.3">
      <c r="B255"/>
    </row>
    <row r="256" spans="2:2" ht="16.5" x14ac:dyDescent="0.3">
      <c r="B256"/>
    </row>
    <row r="257" spans="2:2" ht="16.5" x14ac:dyDescent="0.3">
      <c r="B257"/>
    </row>
    <row r="258" spans="2:2" ht="16.5" x14ac:dyDescent="0.3">
      <c r="B258"/>
    </row>
    <row r="259" spans="2:2" ht="16.5" x14ac:dyDescent="0.3">
      <c r="B259"/>
    </row>
    <row r="260" spans="2:2" ht="16.5" x14ac:dyDescent="0.3">
      <c r="B260"/>
    </row>
    <row r="261" spans="2:2" ht="16.5" x14ac:dyDescent="0.3">
      <c r="B261"/>
    </row>
    <row r="262" spans="2:2" ht="16.5" x14ac:dyDescent="0.3">
      <c r="B262"/>
    </row>
    <row r="263" spans="2:2" ht="16.5" x14ac:dyDescent="0.3">
      <c r="B263"/>
    </row>
    <row r="264" spans="2:2" ht="16.5" x14ac:dyDescent="0.3">
      <c r="B264"/>
    </row>
    <row r="265" spans="2:2" ht="16.5" x14ac:dyDescent="0.3">
      <c r="B265"/>
    </row>
    <row r="266" spans="2:2" ht="16.5" x14ac:dyDescent="0.3">
      <c r="B266"/>
    </row>
    <row r="267" spans="2:2" ht="16.5" x14ac:dyDescent="0.3">
      <c r="B267"/>
    </row>
    <row r="268" spans="2:2" ht="16.5" x14ac:dyDescent="0.3">
      <c r="B268"/>
    </row>
    <row r="269" spans="2:2" ht="16.5" x14ac:dyDescent="0.3">
      <c r="B269"/>
    </row>
    <row r="270" spans="2:2" ht="16.5" x14ac:dyDescent="0.3">
      <c r="B270"/>
    </row>
    <row r="271" spans="2:2" ht="16.5" x14ac:dyDescent="0.3">
      <c r="B271"/>
    </row>
    <row r="272" spans="2:2" ht="16.5" x14ac:dyDescent="0.3">
      <c r="B272"/>
    </row>
    <row r="273" spans="2:2" ht="16.5" x14ac:dyDescent="0.3">
      <c r="B273"/>
    </row>
    <row r="274" spans="2:2" ht="16.5" x14ac:dyDescent="0.3">
      <c r="B274"/>
    </row>
    <row r="275" spans="2:2" ht="16.5" x14ac:dyDescent="0.3">
      <c r="B275"/>
    </row>
    <row r="276" spans="2:2" ht="16.5" x14ac:dyDescent="0.3">
      <c r="B276"/>
    </row>
    <row r="277" spans="2:2" ht="16.5" x14ac:dyDescent="0.3">
      <c r="B277"/>
    </row>
    <row r="278" spans="2:2" ht="16.5" x14ac:dyDescent="0.3">
      <c r="B278"/>
    </row>
    <row r="279" spans="2:2" ht="16.5" x14ac:dyDescent="0.3">
      <c r="B279"/>
    </row>
    <row r="280" spans="2:2" ht="16.5" x14ac:dyDescent="0.3">
      <c r="B280"/>
    </row>
    <row r="281" spans="2:2" ht="16.5" x14ac:dyDescent="0.3">
      <c r="B281"/>
    </row>
    <row r="282" spans="2:2" ht="16.5" x14ac:dyDescent="0.3">
      <c r="B282"/>
    </row>
    <row r="283" spans="2:2" ht="16.5" x14ac:dyDescent="0.3">
      <c r="B283"/>
    </row>
    <row r="284" spans="2:2" ht="16.5" x14ac:dyDescent="0.3">
      <c r="B284"/>
    </row>
    <row r="285" spans="2:2" ht="16.5" x14ac:dyDescent="0.3">
      <c r="B285"/>
    </row>
    <row r="286" spans="2:2" ht="16.5" x14ac:dyDescent="0.3">
      <c r="B286"/>
    </row>
    <row r="287" spans="2:2" ht="16.5" x14ac:dyDescent="0.3">
      <c r="B287"/>
    </row>
    <row r="288" spans="2:2" ht="16.5" x14ac:dyDescent="0.3">
      <c r="B288"/>
    </row>
    <row r="289" spans="2:2" ht="16.5" x14ac:dyDescent="0.3">
      <c r="B289"/>
    </row>
    <row r="290" spans="2:2" ht="16.5" x14ac:dyDescent="0.3">
      <c r="B290"/>
    </row>
    <row r="291" spans="2:2" ht="16.5" x14ac:dyDescent="0.3">
      <c r="B291"/>
    </row>
    <row r="292" spans="2:2" ht="16.5" x14ac:dyDescent="0.3">
      <c r="B292"/>
    </row>
    <row r="293" spans="2:2" ht="16.5" x14ac:dyDescent="0.3">
      <c r="B293"/>
    </row>
    <row r="294" spans="2:2" ht="16.5" x14ac:dyDescent="0.3">
      <c r="B294"/>
    </row>
    <row r="295" spans="2:2" ht="16.5" x14ac:dyDescent="0.3">
      <c r="B295"/>
    </row>
    <row r="296" spans="2:2" ht="16.5" x14ac:dyDescent="0.3">
      <c r="B296"/>
    </row>
    <row r="297" spans="2:2" ht="16.5" x14ac:dyDescent="0.3">
      <c r="B297"/>
    </row>
    <row r="298" spans="2:2" ht="16.5" x14ac:dyDescent="0.3">
      <c r="B298"/>
    </row>
    <row r="299" spans="2:2" ht="16.5" x14ac:dyDescent="0.3">
      <c r="B299"/>
    </row>
    <row r="300" spans="2:2" ht="16.5" x14ac:dyDescent="0.3">
      <c r="B300"/>
    </row>
    <row r="301" spans="2:2" ht="16.5" x14ac:dyDescent="0.3">
      <c r="B301"/>
    </row>
    <row r="302" spans="2:2" ht="16.5" x14ac:dyDescent="0.3">
      <c r="B302"/>
    </row>
    <row r="303" spans="2:2" ht="16.5" x14ac:dyDescent="0.3">
      <c r="B303"/>
    </row>
    <row r="304" spans="2:2" ht="16.5" x14ac:dyDescent="0.3">
      <c r="B304"/>
    </row>
    <row r="305" spans="2:2" ht="16.5" x14ac:dyDescent="0.3">
      <c r="B305"/>
    </row>
    <row r="306" spans="2:2" ht="16.5" x14ac:dyDescent="0.3">
      <c r="B306"/>
    </row>
    <row r="307" spans="2:2" ht="16.5" x14ac:dyDescent="0.3">
      <c r="B307"/>
    </row>
    <row r="308" spans="2:2" ht="16.5" x14ac:dyDescent="0.3">
      <c r="B308"/>
    </row>
    <row r="309" spans="2:2" ht="16.5" x14ac:dyDescent="0.3">
      <c r="B309"/>
    </row>
    <row r="310" spans="2:2" ht="16.5" x14ac:dyDescent="0.3">
      <c r="B310"/>
    </row>
    <row r="311" spans="2:2" ht="16.5" x14ac:dyDescent="0.3">
      <c r="B311"/>
    </row>
    <row r="312" spans="2:2" ht="16.5" x14ac:dyDescent="0.3">
      <c r="B312"/>
    </row>
    <row r="313" spans="2:2" ht="16.5" x14ac:dyDescent="0.3">
      <c r="B313"/>
    </row>
    <row r="314" spans="2:2" ht="16.5" x14ac:dyDescent="0.3">
      <c r="B314"/>
    </row>
    <row r="315" spans="2:2" ht="16.5" x14ac:dyDescent="0.3">
      <c r="B315"/>
    </row>
    <row r="316" spans="2:2" ht="16.5" x14ac:dyDescent="0.3">
      <c r="B316"/>
    </row>
    <row r="317" spans="2:2" ht="16.5" x14ac:dyDescent="0.3">
      <c r="B317"/>
    </row>
    <row r="318" spans="2:2" ht="16.5" x14ac:dyDescent="0.3">
      <c r="B318"/>
    </row>
    <row r="319" spans="2:2" ht="16.5" x14ac:dyDescent="0.3">
      <c r="B319"/>
    </row>
    <row r="320" spans="2:2" ht="16.5" x14ac:dyDescent="0.3">
      <c r="B320"/>
    </row>
    <row r="321" spans="2:2" ht="16.5" x14ac:dyDescent="0.3">
      <c r="B321"/>
    </row>
    <row r="322" spans="2:2" ht="16.5" x14ac:dyDescent="0.3">
      <c r="B322"/>
    </row>
    <row r="323" spans="2:2" ht="16.5" x14ac:dyDescent="0.3">
      <c r="B323"/>
    </row>
    <row r="324" spans="2:2" ht="16.5" x14ac:dyDescent="0.3">
      <c r="B324"/>
    </row>
    <row r="325" spans="2:2" ht="16.5" x14ac:dyDescent="0.3">
      <c r="B325"/>
    </row>
    <row r="326" spans="2:2" ht="16.5" x14ac:dyDescent="0.3">
      <c r="B326"/>
    </row>
    <row r="327" spans="2:2" ht="16.5" x14ac:dyDescent="0.3">
      <c r="B327"/>
    </row>
    <row r="328" spans="2:2" ht="16.5" x14ac:dyDescent="0.3">
      <c r="B328"/>
    </row>
    <row r="329" spans="2:2" ht="16.5" x14ac:dyDescent="0.3">
      <c r="B329"/>
    </row>
    <row r="330" spans="2:2" ht="16.5" x14ac:dyDescent="0.3">
      <c r="B330"/>
    </row>
    <row r="331" spans="2:2" ht="16.5" x14ac:dyDescent="0.3">
      <c r="B331"/>
    </row>
    <row r="332" spans="2:2" ht="16.5" x14ac:dyDescent="0.3">
      <c r="B332"/>
    </row>
    <row r="333" spans="2:2" ht="16.5" x14ac:dyDescent="0.3">
      <c r="B333"/>
    </row>
    <row r="334" spans="2:2" ht="16.5" x14ac:dyDescent="0.3">
      <c r="B334"/>
    </row>
    <row r="335" spans="2:2" ht="16.5" x14ac:dyDescent="0.3">
      <c r="B335"/>
    </row>
    <row r="336" spans="2:2" ht="16.5" x14ac:dyDescent="0.3">
      <c r="B336"/>
    </row>
    <row r="337" spans="2:2" ht="16.5" x14ac:dyDescent="0.3">
      <c r="B337"/>
    </row>
    <row r="338" spans="2:2" ht="16.5" x14ac:dyDescent="0.3">
      <c r="B338"/>
    </row>
    <row r="339" spans="2:2" ht="16.5" x14ac:dyDescent="0.3">
      <c r="B339"/>
    </row>
    <row r="340" spans="2:2" ht="16.5" x14ac:dyDescent="0.3">
      <c r="B340"/>
    </row>
    <row r="341" spans="2:2" ht="16.5" x14ac:dyDescent="0.3">
      <c r="B341"/>
    </row>
    <row r="342" spans="2:2" ht="16.5" x14ac:dyDescent="0.3">
      <c r="B342"/>
    </row>
    <row r="343" spans="2:2" ht="16.5" x14ac:dyDescent="0.3">
      <c r="B343"/>
    </row>
    <row r="344" spans="2:2" ht="16.5" x14ac:dyDescent="0.3">
      <c r="B344"/>
    </row>
    <row r="345" spans="2:2" ht="16.5" x14ac:dyDescent="0.3">
      <c r="B345"/>
    </row>
    <row r="346" spans="2:2" ht="16.5" x14ac:dyDescent="0.3">
      <c r="B346"/>
    </row>
    <row r="347" spans="2:2" ht="16.5" x14ac:dyDescent="0.3">
      <c r="B347"/>
    </row>
    <row r="348" spans="2:2" ht="16.5" x14ac:dyDescent="0.3">
      <c r="B348"/>
    </row>
    <row r="349" spans="2:2" ht="16.5" x14ac:dyDescent="0.3">
      <c r="B349"/>
    </row>
    <row r="350" spans="2:2" ht="16.5" x14ac:dyDescent="0.3">
      <c r="B350"/>
    </row>
    <row r="351" spans="2:2" ht="16.5" x14ac:dyDescent="0.3">
      <c r="B351"/>
    </row>
    <row r="352" spans="2:2" ht="16.5" x14ac:dyDescent="0.3">
      <c r="B352"/>
    </row>
    <row r="353" spans="2:2" ht="16.5" x14ac:dyDescent="0.3">
      <c r="B353"/>
    </row>
    <row r="354" spans="2:2" ht="16.5" x14ac:dyDescent="0.3">
      <c r="B354"/>
    </row>
    <row r="355" spans="2:2" ht="16.5" x14ac:dyDescent="0.3">
      <c r="B355"/>
    </row>
    <row r="356" spans="2:2" ht="16.5" x14ac:dyDescent="0.3">
      <c r="B356"/>
    </row>
    <row r="357" spans="2:2" ht="16.5" x14ac:dyDescent="0.3">
      <c r="B357"/>
    </row>
    <row r="358" spans="2:2" ht="16.5" x14ac:dyDescent="0.3">
      <c r="B358"/>
    </row>
    <row r="359" spans="2:2" ht="16.5" x14ac:dyDescent="0.3">
      <c r="B359"/>
    </row>
    <row r="360" spans="2:2" ht="16.5" x14ac:dyDescent="0.3">
      <c r="B360"/>
    </row>
    <row r="361" spans="2:2" ht="16.5" x14ac:dyDescent="0.3">
      <c r="B361"/>
    </row>
    <row r="362" spans="2:2" ht="16.5" x14ac:dyDescent="0.3">
      <c r="B362"/>
    </row>
    <row r="363" spans="2:2" ht="16.5" x14ac:dyDescent="0.3">
      <c r="B363"/>
    </row>
    <row r="364" spans="2:2" ht="16.5" x14ac:dyDescent="0.3">
      <c r="B364"/>
    </row>
    <row r="365" spans="2:2" ht="16.5" x14ac:dyDescent="0.3">
      <c r="B365"/>
    </row>
    <row r="366" spans="2:2" ht="16.5" x14ac:dyDescent="0.3">
      <c r="B366"/>
    </row>
    <row r="367" spans="2:2" ht="16.5" x14ac:dyDescent="0.3">
      <c r="B367"/>
    </row>
    <row r="368" spans="2:2" ht="16.5" x14ac:dyDescent="0.3">
      <c r="B368"/>
    </row>
    <row r="369" spans="2:2" ht="16.5" x14ac:dyDescent="0.3">
      <c r="B369"/>
    </row>
    <row r="370" spans="2:2" ht="16.5" x14ac:dyDescent="0.3">
      <c r="B370"/>
    </row>
    <row r="371" spans="2:2" ht="16.5" x14ac:dyDescent="0.3">
      <c r="B371"/>
    </row>
    <row r="372" spans="2:2" ht="16.5" x14ac:dyDescent="0.3">
      <c r="B372"/>
    </row>
    <row r="373" spans="2:2" ht="16.5" x14ac:dyDescent="0.3">
      <c r="B373"/>
    </row>
    <row r="374" spans="2:2" ht="16.5" x14ac:dyDescent="0.3">
      <c r="B374"/>
    </row>
    <row r="375" spans="2:2" ht="16.5" x14ac:dyDescent="0.3">
      <c r="B375"/>
    </row>
    <row r="376" spans="2:2" ht="16.5" x14ac:dyDescent="0.3">
      <c r="B376"/>
    </row>
    <row r="377" spans="2:2" ht="16.5" x14ac:dyDescent="0.3">
      <c r="B377"/>
    </row>
    <row r="378" spans="2:2" ht="16.5" x14ac:dyDescent="0.3">
      <c r="B378"/>
    </row>
    <row r="379" spans="2:2" ht="16.5" x14ac:dyDescent="0.3">
      <c r="B379"/>
    </row>
    <row r="380" spans="2:2" ht="16.5" x14ac:dyDescent="0.3">
      <c r="B380"/>
    </row>
    <row r="381" spans="2:2" ht="16.5" x14ac:dyDescent="0.3">
      <c r="B381"/>
    </row>
    <row r="382" spans="2:2" ht="16.5" x14ac:dyDescent="0.3">
      <c r="B382"/>
    </row>
    <row r="383" spans="2:2" ht="16.5" x14ac:dyDescent="0.3">
      <c r="B383"/>
    </row>
    <row r="384" spans="2:2" ht="16.5" x14ac:dyDescent="0.3">
      <c r="B384"/>
    </row>
    <row r="385" spans="2:2" ht="16.5" x14ac:dyDescent="0.3">
      <c r="B385"/>
    </row>
    <row r="386" spans="2:2" ht="16.5" x14ac:dyDescent="0.3">
      <c r="B386"/>
    </row>
    <row r="387" spans="2:2" ht="16.5" x14ac:dyDescent="0.3">
      <c r="B387"/>
    </row>
    <row r="388" spans="2:2" ht="16.5" x14ac:dyDescent="0.3">
      <c r="B388"/>
    </row>
    <row r="389" spans="2:2" ht="16.5" x14ac:dyDescent="0.3">
      <c r="B389"/>
    </row>
    <row r="390" spans="2:2" ht="16.5" x14ac:dyDescent="0.3">
      <c r="B390"/>
    </row>
    <row r="391" spans="2:2" ht="16.5" x14ac:dyDescent="0.3">
      <c r="B391"/>
    </row>
    <row r="392" spans="2:2" ht="16.5" x14ac:dyDescent="0.3">
      <c r="B392"/>
    </row>
    <row r="393" spans="2:2" ht="16.5" x14ac:dyDescent="0.3">
      <c r="B393"/>
    </row>
    <row r="394" spans="2:2" ht="16.5" x14ac:dyDescent="0.3">
      <c r="B394"/>
    </row>
    <row r="395" spans="2:2" ht="16.5" x14ac:dyDescent="0.3">
      <c r="B395"/>
    </row>
    <row r="396" spans="2:2" ht="16.5" x14ac:dyDescent="0.3">
      <c r="B396"/>
    </row>
    <row r="397" spans="2:2" ht="16.5" x14ac:dyDescent="0.3">
      <c r="B397"/>
    </row>
    <row r="398" spans="2:2" ht="16.5" x14ac:dyDescent="0.3">
      <c r="B398"/>
    </row>
    <row r="399" spans="2:2" ht="16.5" x14ac:dyDescent="0.3">
      <c r="B399"/>
    </row>
    <row r="400" spans="2:2" ht="16.5" x14ac:dyDescent="0.3">
      <c r="B400"/>
    </row>
    <row r="401" spans="2:2" ht="16.5" x14ac:dyDescent="0.3">
      <c r="B401"/>
    </row>
    <row r="402" spans="2:2" ht="16.5" x14ac:dyDescent="0.3">
      <c r="B402"/>
    </row>
    <row r="403" spans="2:2" ht="16.5" x14ac:dyDescent="0.3">
      <c r="B403"/>
    </row>
    <row r="404" spans="2:2" ht="16.5" x14ac:dyDescent="0.3">
      <c r="B404"/>
    </row>
    <row r="405" spans="2:2" ht="16.5" x14ac:dyDescent="0.3">
      <c r="B405"/>
    </row>
    <row r="406" spans="2:2" ht="16.5" x14ac:dyDescent="0.3">
      <c r="B406"/>
    </row>
    <row r="407" spans="2:2" ht="16.5" x14ac:dyDescent="0.3">
      <c r="B407"/>
    </row>
    <row r="408" spans="2:2" ht="16.5" x14ac:dyDescent="0.3">
      <c r="B408"/>
    </row>
    <row r="409" spans="2:2" ht="16.5" x14ac:dyDescent="0.3">
      <c r="B409"/>
    </row>
    <row r="410" spans="2:2" ht="16.5" x14ac:dyDescent="0.3">
      <c r="B410"/>
    </row>
    <row r="411" spans="2:2" ht="16.5" x14ac:dyDescent="0.3">
      <c r="B411"/>
    </row>
    <row r="412" spans="2:2" ht="16.5" x14ac:dyDescent="0.3">
      <c r="B412"/>
    </row>
    <row r="413" spans="2:2" ht="16.5" x14ac:dyDescent="0.3">
      <c r="B413"/>
    </row>
    <row r="414" spans="2:2" ht="16.5" x14ac:dyDescent="0.3">
      <c r="B414"/>
    </row>
    <row r="415" spans="2:2" ht="16.5" x14ac:dyDescent="0.3">
      <c r="B415"/>
    </row>
    <row r="416" spans="2:2" ht="16.5" x14ac:dyDescent="0.3">
      <c r="B416"/>
    </row>
    <row r="417" spans="2:2" ht="16.5" x14ac:dyDescent="0.3">
      <c r="B417"/>
    </row>
    <row r="418" spans="2:2" ht="16.5" x14ac:dyDescent="0.3">
      <c r="B418"/>
    </row>
    <row r="419" spans="2:2" ht="16.5" x14ac:dyDescent="0.3">
      <c r="B419"/>
    </row>
    <row r="420" spans="2:2" ht="16.5" x14ac:dyDescent="0.3">
      <c r="B420"/>
    </row>
    <row r="421" spans="2:2" ht="16.5" x14ac:dyDescent="0.3">
      <c r="B421"/>
    </row>
    <row r="422" spans="2:2" ht="16.5" x14ac:dyDescent="0.3">
      <c r="B422"/>
    </row>
    <row r="423" spans="2:2" ht="16.5" x14ac:dyDescent="0.3">
      <c r="B423"/>
    </row>
    <row r="424" spans="2:2" ht="16.5" x14ac:dyDescent="0.3">
      <c r="B424"/>
    </row>
    <row r="425" spans="2:2" ht="16.5" x14ac:dyDescent="0.3">
      <c r="B425"/>
    </row>
    <row r="426" spans="2:2" ht="16.5" x14ac:dyDescent="0.3">
      <c r="B426"/>
    </row>
    <row r="427" spans="2:2" ht="16.5" x14ac:dyDescent="0.3">
      <c r="B427"/>
    </row>
    <row r="428" spans="2:2" ht="16.5" x14ac:dyDescent="0.3">
      <c r="B428"/>
    </row>
    <row r="429" spans="2:2" ht="16.5" x14ac:dyDescent="0.3">
      <c r="B429"/>
    </row>
    <row r="430" spans="2:2" ht="16.5" x14ac:dyDescent="0.3">
      <c r="B430"/>
    </row>
    <row r="431" spans="2:2" ht="16.5" x14ac:dyDescent="0.3">
      <c r="B431"/>
    </row>
    <row r="432" spans="2:2" ht="16.5" x14ac:dyDescent="0.3">
      <c r="B432"/>
    </row>
    <row r="433" spans="2:2" ht="16.5" x14ac:dyDescent="0.3">
      <c r="B433"/>
    </row>
    <row r="434" spans="2:2" ht="16.5" x14ac:dyDescent="0.3">
      <c r="B434"/>
    </row>
    <row r="435" spans="2:2" ht="16.5" x14ac:dyDescent="0.3">
      <c r="B435"/>
    </row>
    <row r="436" spans="2:2" ht="16.5" x14ac:dyDescent="0.3">
      <c r="B436"/>
    </row>
    <row r="437" spans="2:2" ht="16.5" x14ac:dyDescent="0.3">
      <c r="B437"/>
    </row>
    <row r="438" spans="2:2" ht="16.5" x14ac:dyDescent="0.3">
      <c r="B438"/>
    </row>
    <row r="439" spans="2:2" ht="16.5" x14ac:dyDescent="0.3">
      <c r="B439"/>
    </row>
    <row r="440" spans="2:2" ht="16.5" x14ac:dyDescent="0.3">
      <c r="B440"/>
    </row>
    <row r="441" spans="2:2" ht="16.5" x14ac:dyDescent="0.3">
      <c r="B441"/>
    </row>
    <row r="442" spans="2:2" ht="16.5" x14ac:dyDescent="0.3">
      <c r="B442"/>
    </row>
    <row r="443" spans="2:2" ht="16.5" x14ac:dyDescent="0.3">
      <c r="B443"/>
    </row>
    <row r="444" spans="2:2" ht="16.5" x14ac:dyDescent="0.3">
      <c r="B444"/>
    </row>
    <row r="445" spans="2:2" ht="16.5" x14ac:dyDescent="0.3">
      <c r="B445"/>
    </row>
    <row r="446" spans="2:2" ht="16.5" x14ac:dyDescent="0.3">
      <c r="B446"/>
    </row>
    <row r="447" spans="2:2" ht="16.5" x14ac:dyDescent="0.3">
      <c r="B447"/>
    </row>
    <row r="448" spans="2:2" ht="16.5" x14ac:dyDescent="0.3">
      <c r="B448"/>
    </row>
    <row r="449" spans="2:2" ht="16.5" x14ac:dyDescent="0.3">
      <c r="B449"/>
    </row>
    <row r="450" spans="2:2" ht="16.5" x14ac:dyDescent="0.3">
      <c r="B450"/>
    </row>
    <row r="451" spans="2:2" ht="16.5" x14ac:dyDescent="0.3">
      <c r="B451"/>
    </row>
    <row r="452" spans="2:2" ht="16.5" x14ac:dyDescent="0.3">
      <c r="B452"/>
    </row>
    <row r="453" spans="2:2" ht="16.5" x14ac:dyDescent="0.3">
      <c r="B453"/>
    </row>
    <row r="454" spans="2:2" ht="16.5" x14ac:dyDescent="0.3">
      <c r="B454"/>
    </row>
    <row r="455" spans="2:2" ht="16.5" x14ac:dyDescent="0.3">
      <c r="B455"/>
    </row>
    <row r="456" spans="2:2" ht="16.5" x14ac:dyDescent="0.3">
      <c r="B456"/>
    </row>
    <row r="457" spans="2:2" ht="16.5" x14ac:dyDescent="0.3">
      <c r="B457"/>
    </row>
    <row r="458" spans="2:2" ht="16.5" x14ac:dyDescent="0.3">
      <c r="B458"/>
    </row>
    <row r="459" spans="2:2" ht="16.5" x14ac:dyDescent="0.3">
      <c r="B459"/>
    </row>
    <row r="460" spans="2:2" ht="16.5" x14ac:dyDescent="0.3">
      <c r="B460"/>
    </row>
    <row r="461" spans="2:2" ht="16.5" x14ac:dyDescent="0.3">
      <c r="B461"/>
    </row>
    <row r="462" spans="2:2" ht="16.5" x14ac:dyDescent="0.3">
      <c r="B462"/>
    </row>
    <row r="463" spans="2:2" ht="16.5" x14ac:dyDescent="0.3">
      <c r="B463"/>
    </row>
    <row r="464" spans="2:2" ht="16.5" x14ac:dyDescent="0.3">
      <c r="B464"/>
    </row>
    <row r="465" spans="2:2" ht="16.5" x14ac:dyDescent="0.3">
      <c r="B465"/>
    </row>
    <row r="466" spans="2:2" ht="16.5" x14ac:dyDescent="0.3">
      <c r="B466"/>
    </row>
    <row r="467" spans="2:2" ht="16.5" x14ac:dyDescent="0.3">
      <c r="B467"/>
    </row>
    <row r="468" spans="2:2" ht="16.5" x14ac:dyDescent="0.3">
      <c r="B468"/>
    </row>
    <row r="469" spans="2:2" ht="16.5" x14ac:dyDescent="0.3">
      <c r="B469"/>
    </row>
    <row r="470" spans="2:2" ht="16.5" x14ac:dyDescent="0.3">
      <c r="B470"/>
    </row>
    <row r="471" spans="2:2" ht="16.5" x14ac:dyDescent="0.3">
      <c r="B471"/>
    </row>
    <row r="472" spans="2:2" ht="16.5" x14ac:dyDescent="0.3">
      <c r="B472"/>
    </row>
    <row r="473" spans="2:2" ht="16.5" x14ac:dyDescent="0.3">
      <c r="B473"/>
    </row>
    <row r="474" spans="2:2" ht="16.5" x14ac:dyDescent="0.3">
      <c r="B474"/>
    </row>
    <row r="475" spans="2:2" ht="16.5" x14ac:dyDescent="0.3">
      <c r="B475"/>
    </row>
    <row r="476" spans="2:2" ht="16.5" x14ac:dyDescent="0.3">
      <c r="B476"/>
    </row>
    <row r="477" spans="2:2" ht="16.5" x14ac:dyDescent="0.3">
      <c r="B477"/>
    </row>
    <row r="478" spans="2:2" ht="16.5" x14ac:dyDescent="0.3">
      <c r="B478"/>
    </row>
    <row r="479" spans="2:2" ht="16.5" x14ac:dyDescent="0.3">
      <c r="B479"/>
    </row>
    <row r="480" spans="2:2" ht="16.5" x14ac:dyDescent="0.3">
      <c r="B480"/>
    </row>
    <row r="481" spans="2:2" ht="16.5" x14ac:dyDescent="0.3">
      <c r="B481"/>
    </row>
    <row r="482" spans="2:2" ht="16.5" x14ac:dyDescent="0.3">
      <c r="B482"/>
    </row>
    <row r="483" spans="2:2" ht="16.5" x14ac:dyDescent="0.3">
      <c r="B483"/>
    </row>
    <row r="484" spans="2:2" ht="16.5" x14ac:dyDescent="0.3">
      <c r="B484"/>
    </row>
    <row r="485" spans="2:2" ht="16.5" x14ac:dyDescent="0.3">
      <c r="B485"/>
    </row>
    <row r="486" spans="2:2" ht="16.5" x14ac:dyDescent="0.3">
      <c r="B486"/>
    </row>
    <row r="487" spans="2:2" ht="16.5" x14ac:dyDescent="0.3">
      <c r="B487"/>
    </row>
    <row r="488" spans="2:2" ht="16.5" x14ac:dyDescent="0.3">
      <c r="B488"/>
    </row>
    <row r="489" spans="2:2" ht="16.5" x14ac:dyDescent="0.3">
      <c r="B489"/>
    </row>
    <row r="490" spans="2:2" ht="16.5" x14ac:dyDescent="0.3">
      <c r="B490"/>
    </row>
    <row r="491" spans="2:2" ht="16.5" x14ac:dyDescent="0.3">
      <c r="B491"/>
    </row>
    <row r="492" spans="2:2" ht="16.5" x14ac:dyDescent="0.3">
      <c r="B492"/>
    </row>
    <row r="493" spans="2:2" ht="16.5" x14ac:dyDescent="0.3">
      <c r="B493"/>
    </row>
    <row r="494" spans="2:2" ht="16.5" x14ac:dyDescent="0.3">
      <c r="B494"/>
    </row>
    <row r="495" spans="2:2" ht="16.5" x14ac:dyDescent="0.3">
      <c r="B495"/>
    </row>
    <row r="496" spans="2:2" ht="16.5" x14ac:dyDescent="0.3">
      <c r="B496"/>
    </row>
    <row r="497" spans="2:2" ht="16.5" x14ac:dyDescent="0.3">
      <c r="B497"/>
    </row>
    <row r="498" spans="2:2" ht="16.5" x14ac:dyDescent="0.3">
      <c r="B498"/>
    </row>
    <row r="499" spans="2:2" ht="16.5" x14ac:dyDescent="0.3">
      <c r="B499"/>
    </row>
    <row r="500" spans="2:2" ht="16.5" x14ac:dyDescent="0.3">
      <c r="B500"/>
    </row>
    <row r="501" spans="2:2" ht="16.5" x14ac:dyDescent="0.3">
      <c r="B501"/>
    </row>
    <row r="502" spans="2:2" ht="16.5" x14ac:dyDescent="0.3">
      <c r="B502"/>
    </row>
    <row r="503" spans="2:2" ht="16.5" x14ac:dyDescent="0.3">
      <c r="B503"/>
    </row>
    <row r="504" spans="2:2" ht="16.5" x14ac:dyDescent="0.3">
      <c r="B504"/>
    </row>
    <row r="505" spans="2:2" ht="16.5" x14ac:dyDescent="0.3">
      <c r="B505"/>
    </row>
    <row r="506" spans="2:2" ht="16.5" x14ac:dyDescent="0.3">
      <c r="B506"/>
    </row>
    <row r="507" spans="2:2" ht="16.5" x14ac:dyDescent="0.3">
      <c r="B507"/>
    </row>
    <row r="508" spans="2:2" ht="16.5" x14ac:dyDescent="0.3">
      <c r="B508"/>
    </row>
    <row r="509" spans="2:2" ht="16.5" x14ac:dyDescent="0.3">
      <c r="B509"/>
    </row>
    <row r="510" spans="2:2" ht="16.5" x14ac:dyDescent="0.3">
      <c r="B510"/>
    </row>
    <row r="511" spans="2:2" ht="16.5" x14ac:dyDescent="0.3">
      <c r="B511"/>
    </row>
    <row r="512" spans="2:2" ht="16.5" x14ac:dyDescent="0.3">
      <c r="B512"/>
    </row>
    <row r="513" spans="2:2" ht="16.5" x14ac:dyDescent="0.3">
      <c r="B513"/>
    </row>
    <row r="514" spans="2:2" ht="16.5" x14ac:dyDescent="0.3">
      <c r="B514"/>
    </row>
    <row r="515" spans="2:2" ht="16.5" x14ac:dyDescent="0.3">
      <c r="B515"/>
    </row>
    <row r="516" spans="2:2" ht="16.5" x14ac:dyDescent="0.3">
      <c r="B516"/>
    </row>
    <row r="517" spans="2:2" ht="16.5" x14ac:dyDescent="0.3">
      <c r="B517"/>
    </row>
    <row r="518" spans="2:2" ht="16.5" x14ac:dyDescent="0.3">
      <c r="B518"/>
    </row>
    <row r="519" spans="2:2" ht="16.5" x14ac:dyDescent="0.3">
      <c r="B519"/>
    </row>
    <row r="520" spans="2:2" ht="16.5" x14ac:dyDescent="0.3">
      <c r="B520"/>
    </row>
    <row r="521" spans="2:2" ht="16.5" x14ac:dyDescent="0.3">
      <c r="B521"/>
    </row>
    <row r="522" spans="2:2" ht="16.5" x14ac:dyDescent="0.3">
      <c r="B522"/>
    </row>
    <row r="523" spans="2:2" ht="16.5" x14ac:dyDescent="0.3">
      <c r="B523"/>
    </row>
    <row r="524" spans="2:2" ht="16.5" x14ac:dyDescent="0.3">
      <c r="B524"/>
    </row>
    <row r="525" spans="2:2" ht="16.5" x14ac:dyDescent="0.3">
      <c r="B525"/>
    </row>
    <row r="526" spans="2:2" ht="16.5" x14ac:dyDescent="0.3">
      <c r="B526"/>
    </row>
    <row r="527" spans="2:2" ht="16.5" x14ac:dyDescent="0.3">
      <c r="B527"/>
    </row>
    <row r="528" spans="2:2" ht="16.5" x14ac:dyDescent="0.3">
      <c r="B528"/>
    </row>
    <row r="529" spans="2:2" ht="16.5" x14ac:dyDescent="0.3">
      <c r="B529"/>
    </row>
    <row r="530" spans="2:2" ht="16.5" x14ac:dyDescent="0.3">
      <c r="B530"/>
    </row>
    <row r="531" spans="2:2" ht="16.5" x14ac:dyDescent="0.3">
      <c r="B531"/>
    </row>
    <row r="532" spans="2:2" ht="16.5" x14ac:dyDescent="0.3">
      <c r="B532"/>
    </row>
    <row r="533" spans="2:2" ht="16.5" x14ac:dyDescent="0.3">
      <c r="B533"/>
    </row>
    <row r="534" spans="2:2" ht="16.5" x14ac:dyDescent="0.3">
      <c r="B534"/>
    </row>
    <row r="535" spans="2:2" ht="16.5" x14ac:dyDescent="0.3">
      <c r="B535"/>
    </row>
    <row r="536" spans="2:2" ht="16.5" x14ac:dyDescent="0.3">
      <c r="B536"/>
    </row>
    <row r="537" spans="2:2" ht="16.5" x14ac:dyDescent="0.3">
      <c r="B537"/>
    </row>
    <row r="538" spans="2:2" ht="16.5" x14ac:dyDescent="0.3">
      <c r="B538"/>
    </row>
    <row r="539" spans="2:2" ht="16.5" x14ac:dyDescent="0.3">
      <c r="B539"/>
    </row>
    <row r="540" spans="2:2" ht="16.5" x14ac:dyDescent="0.3">
      <c r="B540"/>
    </row>
    <row r="541" spans="2:2" ht="16.5" x14ac:dyDescent="0.3">
      <c r="B541"/>
    </row>
    <row r="542" spans="2:2" ht="16.5" x14ac:dyDescent="0.3">
      <c r="B542"/>
    </row>
    <row r="543" spans="2:2" ht="16.5" x14ac:dyDescent="0.3">
      <c r="B543"/>
    </row>
    <row r="544" spans="2:2" ht="16.5" x14ac:dyDescent="0.3">
      <c r="B544"/>
    </row>
    <row r="545" spans="2:2" ht="16.5" x14ac:dyDescent="0.3">
      <c r="B545"/>
    </row>
    <row r="546" spans="2:2" ht="16.5" x14ac:dyDescent="0.3">
      <c r="B546"/>
    </row>
    <row r="547" spans="2:2" ht="16.5" x14ac:dyDescent="0.3">
      <c r="B547"/>
    </row>
    <row r="548" spans="2:2" ht="16.5" x14ac:dyDescent="0.3">
      <c r="B548"/>
    </row>
    <row r="549" spans="2:2" ht="16.5" x14ac:dyDescent="0.3">
      <c r="B549"/>
    </row>
    <row r="550" spans="2:2" ht="16.5" x14ac:dyDescent="0.3">
      <c r="B550"/>
    </row>
    <row r="551" spans="2:2" ht="16.5" x14ac:dyDescent="0.3">
      <c r="B551"/>
    </row>
    <row r="552" spans="2:2" ht="16.5" x14ac:dyDescent="0.3">
      <c r="B552"/>
    </row>
    <row r="553" spans="2:2" ht="16.5" x14ac:dyDescent="0.3">
      <c r="B553"/>
    </row>
    <row r="554" spans="2:2" ht="16.5" x14ac:dyDescent="0.3">
      <c r="B554"/>
    </row>
    <row r="555" spans="2:2" ht="16.5" x14ac:dyDescent="0.3">
      <c r="B555"/>
    </row>
    <row r="556" spans="2:2" ht="16.5" x14ac:dyDescent="0.3">
      <c r="B556"/>
    </row>
    <row r="557" spans="2:2" ht="16.5" x14ac:dyDescent="0.3">
      <c r="B557"/>
    </row>
    <row r="558" spans="2:2" ht="16.5" x14ac:dyDescent="0.3">
      <c r="B558"/>
    </row>
    <row r="559" spans="2:2" ht="16.5" x14ac:dyDescent="0.3">
      <c r="B559"/>
    </row>
    <row r="560" spans="2:2" ht="16.5" x14ac:dyDescent="0.3">
      <c r="B560"/>
    </row>
    <row r="561" spans="2:2" ht="16.5" x14ac:dyDescent="0.3">
      <c r="B561"/>
    </row>
    <row r="562" spans="2:2" ht="16.5" x14ac:dyDescent="0.3">
      <c r="B562"/>
    </row>
    <row r="563" spans="2:2" ht="16.5" x14ac:dyDescent="0.3">
      <c r="B563"/>
    </row>
    <row r="564" spans="2:2" ht="16.5" x14ac:dyDescent="0.3">
      <c r="B564"/>
    </row>
    <row r="565" spans="2:2" ht="16.5" x14ac:dyDescent="0.3">
      <c r="B565"/>
    </row>
    <row r="566" spans="2:2" ht="16.5" x14ac:dyDescent="0.3">
      <c r="B566"/>
    </row>
    <row r="567" spans="2:2" ht="16.5" x14ac:dyDescent="0.3">
      <c r="B567"/>
    </row>
    <row r="568" spans="2:2" ht="16.5" x14ac:dyDescent="0.3">
      <c r="B568"/>
    </row>
    <row r="569" spans="2:2" ht="16.5" x14ac:dyDescent="0.3">
      <c r="B569"/>
    </row>
    <row r="570" spans="2:2" ht="16.5" x14ac:dyDescent="0.3">
      <c r="B570"/>
    </row>
    <row r="571" spans="2:2" ht="16.5" x14ac:dyDescent="0.3">
      <c r="B571"/>
    </row>
    <row r="572" spans="2:2" ht="16.5" x14ac:dyDescent="0.3">
      <c r="B572"/>
    </row>
    <row r="573" spans="2:2" ht="16.5" x14ac:dyDescent="0.3">
      <c r="B573"/>
    </row>
    <row r="574" spans="2:2" ht="16.5" x14ac:dyDescent="0.3">
      <c r="B574"/>
    </row>
    <row r="575" spans="2:2" ht="16.5" x14ac:dyDescent="0.3">
      <c r="B575"/>
    </row>
    <row r="576" spans="2:2" ht="16.5" x14ac:dyDescent="0.3">
      <c r="B576"/>
    </row>
    <row r="577" spans="2:2" ht="16.5" x14ac:dyDescent="0.3">
      <c r="B577"/>
    </row>
    <row r="578" spans="2:2" ht="16.5" x14ac:dyDescent="0.3">
      <c r="B578"/>
    </row>
    <row r="579" spans="2:2" ht="16.5" x14ac:dyDescent="0.3">
      <c r="B579"/>
    </row>
    <row r="580" spans="2:2" ht="16.5" x14ac:dyDescent="0.3">
      <c r="B580"/>
    </row>
    <row r="581" spans="2:2" ht="16.5" x14ac:dyDescent="0.3">
      <c r="B581"/>
    </row>
    <row r="582" spans="2:2" ht="16.5" x14ac:dyDescent="0.3">
      <c r="B582"/>
    </row>
    <row r="583" spans="2:2" ht="16.5" x14ac:dyDescent="0.3">
      <c r="B583"/>
    </row>
    <row r="584" spans="2:2" ht="16.5" x14ac:dyDescent="0.3">
      <c r="B584"/>
    </row>
    <row r="585" spans="2:2" ht="16.5" x14ac:dyDescent="0.3">
      <c r="B585"/>
    </row>
    <row r="586" spans="2:2" ht="16.5" x14ac:dyDescent="0.3">
      <c r="B586"/>
    </row>
    <row r="587" spans="2:2" ht="16.5" x14ac:dyDescent="0.3">
      <c r="B587"/>
    </row>
    <row r="588" spans="2:2" ht="16.5" x14ac:dyDescent="0.3">
      <c r="B588"/>
    </row>
    <row r="589" spans="2:2" ht="16.5" x14ac:dyDescent="0.3">
      <c r="B589"/>
    </row>
    <row r="590" spans="2:2" ht="16.5" x14ac:dyDescent="0.3">
      <c r="B590"/>
    </row>
    <row r="591" spans="2:2" ht="16.5" x14ac:dyDescent="0.3">
      <c r="B591"/>
    </row>
    <row r="592" spans="2:2" ht="16.5" x14ac:dyDescent="0.3">
      <c r="B592"/>
    </row>
    <row r="593" spans="2:2" ht="16.5" x14ac:dyDescent="0.3">
      <c r="B593"/>
    </row>
    <row r="594" spans="2:2" ht="16.5" x14ac:dyDescent="0.3">
      <c r="B594"/>
    </row>
    <row r="595" spans="2:2" ht="16.5" x14ac:dyDescent="0.3">
      <c r="B595"/>
    </row>
    <row r="596" spans="2:2" ht="16.5" x14ac:dyDescent="0.3">
      <c r="B596"/>
    </row>
    <row r="597" spans="2:2" ht="16.5" x14ac:dyDescent="0.3">
      <c r="B597"/>
    </row>
    <row r="598" spans="2:2" ht="16.5" x14ac:dyDescent="0.3">
      <c r="B598"/>
    </row>
    <row r="599" spans="2:2" ht="16.5" x14ac:dyDescent="0.3">
      <c r="B599"/>
    </row>
    <row r="600" spans="2:2" ht="16.5" x14ac:dyDescent="0.3">
      <c r="B600"/>
    </row>
    <row r="601" spans="2:2" ht="16.5" x14ac:dyDescent="0.3">
      <c r="B601"/>
    </row>
    <row r="602" spans="2:2" ht="16.5" x14ac:dyDescent="0.3">
      <c r="B602"/>
    </row>
    <row r="603" spans="2:2" ht="16.5" x14ac:dyDescent="0.3">
      <c r="B603"/>
    </row>
    <row r="604" spans="2:2" ht="16.5" x14ac:dyDescent="0.3">
      <c r="B604"/>
    </row>
    <row r="605" spans="2:2" ht="16.5" x14ac:dyDescent="0.3">
      <c r="B605"/>
    </row>
    <row r="606" spans="2:2" ht="16.5" x14ac:dyDescent="0.3">
      <c r="B606"/>
    </row>
    <row r="607" spans="2:2" ht="16.5" x14ac:dyDescent="0.3">
      <c r="B607"/>
    </row>
    <row r="608" spans="2:2" ht="16.5" x14ac:dyDescent="0.3">
      <c r="B608"/>
    </row>
    <row r="609" spans="2:2" ht="16.5" x14ac:dyDescent="0.3">
      <c r="B609"/>
    </row>
    <row r="610" spans="2:2" ht="16.5" x14ac:dyDescent="0.3">
      <c r="B610"/>
    </row>
    <row r="611" spans="2:2" ht="16.5" x14ac:dyDescent="0.3">
      <c r="B611"/>
    </row>
    <row r="612" spans="2:2" ht="16.5" x14ac:dyDescent="0.3">
      <c r="B612"/>
    </row>
    <row r="613" spans="2:2" ht="16.5" x14ac:dyDescent="0.3">
      <c r="B613"/>
    </row>
    <row r="614" spans="2:2" ht="16.5" x14ac:dyDescent="0.3">
      <c r="B614"/>
    </row>
    <row r="615" spans="2:2" ht="16.5" x14ac:dyDescent="0.3">
      <c r="B615"/>
    </row>
    <row r="616" spans="2:2" ht="16.5" x14ac:dyDescent="0.3">
      <c r="B616"/>
    </row>
    <row r="617" spans="2:2" ht="16.5" x14ac:dyDescent="0.3">
      <c r="B617"/>
    </row>
    <row r="618" spans="2:2" ht="16.5" x14ac:dyDescent="0.3">
      <c r="B618"/>
    </row>
    <row r="619" spans="2:2" ht="16.5" x14ac:dyDescent="0.3">
      <c r="B619"/>
    </row>
    <row r="620" spans="2:2" ht="16.5" x14ac:dyDescent="0.3">
      <c r="B620"/>
    </row>
    <row r="621" spans="2:2" ht="16.5" x14ac:dyDescent="0.3">
      <c r="B621"/>
    </row>
    <row r="622" spans="2:2" ht="16.5" x14ac:dyDescent="0.3">
      <c r="B622"/>
    </row>
    <row r="623" spans="2:2" ht="16.5" x14ac:dyDescent="0.3">
      <c r="B623"/>
    </row>
    <row r="624" spans="2:2" ht="16.5" x14ac:dyDescent="0.3">
      <c r="B624"/>
    </row>
    <row r="625" spans="2:2" ht="16.5" x14ac:dyDescent="0.3">
      <c r="B625"/>
    </row>
    <row r="626" spans="2:2" ht="16.5" x14ac:dyDescent="0.3">
      <c r="B626"/>
    </row>
    <row r="627" spans="2:2" ht="16.5" x14ac:dyDescent="0.3">
      <c r="B627"/>
    </row>
    <row r="628" spans="2:2" ht="16.5" x14ac:dyDescent="0.3">
      <c r="B628"/>
    </row>
    <row r="629" spans="2:2" ht="16.5" x14ac:dyDescent="0.3">
      <c r="B629"/>
    </row>
    <row r="630" spans="2:2" ht="16.5" x14ac:dyDescent="0.3">
      <c r="B630"/>
    </row>
    <row r="631" spans="2:2" ht="16.5" x14ac:dyDescent="0.3">
      <c r="B631"/>
    </row>
    <row r="632" spans="2:2" ht="16.5" x14ac:dyDescent="0.3">
      <c r="B632"/>
    </row>
    <row r="633" spans="2:2" ht="16.5" x14ac:dyDescent="0.3">
      <c r="B633"/>
    </row>
    <row r="634" spans="2:2" ht="16.5" x14ac:dyDescent="0.3">
      <c r="B634"/>
    </row>
    <row r="635" spans="2:2" ht="16.5" x14ac:dyDescent="0.3">
      <c r="B635"/>
    </row>
    <row r="636" spans="2:2" ht="16.5" x14ac:dyDescent="0.3">
      <c r="B636"/>
    </row>
    <row r="637" spans="2:2" ht="16.5" x14ac:dyDescent="0.3">
      <c r="B637"/>
    </row>
    <row r="638" spans="2:2" ht="16.5" x14ac:dyDescent="0.3">
      <c r="B638"/>
    </row>
    <row r="639" spans="2:2" ht="16.5" x14ac:dyDescent="0.3">
      <c r="B639"/>
    </row>
    <row r="640" spans="2:2" ht="16.5" x14ac:dyDescent="0.3">
      <c r="B640"/>
    </row>
    <row r="641" spans="2:2" ht="16.5" x14ac:dyDescent="0.3">
      <c r="B641"/>
    </row>
    <row r="642" spans="2:2" ht="16.5" x14ac:dyDescent="0.3">
      <c r="B642"/>
    </row>
    <row r="643" spans="2:2" ht="16.5" x14ac:dyDescent="0.3">
      <c r="B643"/>
    </row>
    <row r="644" spans="2:2" ht="16.5" x14ac:dyDescent="0.3">
      <c r="B644"/>
    </row>
    <row r="645" spans="2:2" ht="16.5" x14ac:dyDescent="0.3">
      <c r="B645"/>
    </row>
    <row r="646" spans="2:2" ht="16.5" x14ac:dyDescent="0.3">
      <c r="B646"/>
    </row>
    <row r="647" spans="2:2" ht="16.5" x14ac:dyDescent="0.3">
      <c r="B647"/>
    </row>
    <row r="648" spans="2:2" ht="16.5" x14ac:dyDescent="0.3">
      <c r="B648"/>
    </row>
    <row r="649" spans="2:2" ht="16.5" x14ac:dyDescent="0.3">
      <c r="B649"/>
    </row>
    <row r="650" spans="2:2" ht="16.5" x14ac:dyDescent="0.3">
      <c r="B650"/>
    </row>
    <row r="651" spans="2:2" ht="16.5" x14ac:dyDescent="0.3">
      <c r="B651"/>
    </row>
    <row r="652" spans="2:2" ht="16.5" x14ac:dyDescent="0.3">
      <c r="B652"/>
    </row>
    <row r="653" spans="2:2" ht="16.5" x14ac:dyDescent="0.3">
      <c r="B653"/>
    </row>
    <row r="654" spans="2:2" ht="16.5" x14ac:dyDescent="0.3">
      <c r="B654"/>
    </row>
    <row r="655" spans="2:2" ht="16.5" x14ac:dyDescent="0.3">
      <c r="B655"/>
    </row>
    <row r="656" spans="2:2" ht="16.5" x14ac:dyDescent="0.3">
      <c r="B656"/>
    </row>
    <row r="657" spans="2:2" ht="16.5" x14ac:dyDescent="0.3">
      <c r="B657"/>
    </row>
    <row r="658" spans="2:2" ht="16.5" x14ac:dyDescent="0.3">
      <c r="B658"/>
    </row>
    <row r="659" spans="2:2" ht="16.5" x14ac:dyDescent="0.3">
      <c r="B659"/>
    </row>
    <row r="660" spans="2:2" ht="16.5" x14ac:dyDescent="0.3">
      <c r="B660"/>
    </row>
    <row r="661" spans="2:2" ht="16.5" x14ac:dyDescent="0.3">
      <c r="B661"/>
    </row>
    <row r="662" spans="2:2" ht="16.5" x14ac:dyDescent="0.3">
      <c r="B662"/>
    </row>
    <row r="663" spans="2:2" ht="16.5" x14ac:dyDescent="0.3">
      <c r="B663"/>
    </row>
    <row r="664" spans="2:2" ht="16.5" x14ac:dyDescent="0.3">
      <c r="B664"/>
    </row>
    <row r="665" spans="2:2" ht="16.5" x14ac:dyDescent="0.3">
      <c r="B665"/>
    </row>
    <row r="666" spans="2:2" ht="16.5" x14ac:dyDescent="0.3">
      <c r="B666"/>
    </row>
    <row r="667" spans="2:2" ht="16.5" x14ac:dyDescent="0.3">
      <c r="B667"/>
    </row>
    <row r="668" spans="2:2" ht="16.5" x14ac:dyDescent="0.3">
      <c r="B668"/>
    </row>
    <row r="669" spans="2:2" ht="16.5" x14ac:dyDescent="0.3">
      <c r="B669"/>
    </row>
    <row r="670" spans="2:2" ht="16.5" x14ac:dyDescent="0.3">
      <c r="B670"/>
    </row>
    <row r="671" spans="2:2" ht="16.5" x14ac:dyDescent="0.3">
      <c r="B671"/>
    </row>
    <row r="672" spans="2:2" ht="16.5" x14ac:dyDescent="0.3">
      <c r="B672"/>
    </row>
    <row r="673" spans="2:2" ht="16.5" x14ac:dyDescent="0.3">
      <c r="B673"/>
    </row>
    <row r="674" spans="2:2" ht="16.5" x14ac:dyDescent="0.3">
      <c r="B674"/>
    </row>
    <row r="675" spans="2:2" ht="16.5" x14ac:dyDescent="0.3">
      <c r="B675"/>
    </row>
    <row r="676" spans="2:2" ht="16.5" x14ac:dyDescent="0.3">
      <c r="B676"/>
    </row>
    <row r="677" spans="2:2" ht="16.5" x14ac:dyDescent="0.3">
      <c r="B677"/>
    </row>
    <row r="678" spans="2:2" ht="16.5" x14ac:dyDescent="0.3">
      <c r="B678"/>
    </row>
    <row r="679" spans="2:2" ht="16.5" x14ac:dyDescent="0.3">
      <c r="B679"/>
    </row>
    <row r="680" spans="2:2" ht="16.5" x14ac:dyDescent="0.3">
      <c r="B680"/>
    </row>
    <row r="681" spans="2:2" ht="16.5" x14ac:dyDescent="0.3">
      <c r="B681"/>
    </row>
    <row r="682" spans="2:2" ht="16.5" x14ac:dyDescent="0.3">
      <c r="B682"/>
    </row>
    <row r="683" spans="2:2" ht="16.5" x14ac:dyDescent="0.3">
      <c r="B683"/>
    </row>
    <row r="684" spans="2:2" ht="16.5" x14ac:dyDescent="0.3">
      <c r="B684"/>
    </row>
    <row r="685" spans="2:2" ht="16.5" x14ac:dyDescent="0.3">
      <c r="B685"/>
    </row>
    <row r="686" spans="2:2" ht="16.5" x14ac:dyDescent="0.3">
      <c r="B686"/>
    </row>
    <row r="687" spans="2:2" ht="16.5" x14ac:dyDescent="0.3">
      <c r="B687"/>
    </row>
    <row r="688" spans="2:2" ht="16.5" x14ac:dyDescent="0.3">
      <c r="B688"/>
    </row>
    <row r="689" spans="2:2" ht="16.5" x14ac:dyDescent="0.3">
      <c r="B689"/>
    </row>
    <row r="690" spans="2:2" ht="16.5" x14ac:dyDescent="0.3">
      <c r="B690"/>
    </row>
    <row r="691" spans="2:2" ht="16.5" x14ac:dyDescent="0.3">
      <c r="B691"/>
    </row>
    <row r="692" spans="2:2" ht="16.5" x14ac:dyDescent="0.3">
      <c r="B692"/>
    </row>
    <row r="693" spans="2:2" ht="16.5" x14ac:dyDescent="0.3">
      <c r="B693"/>
    </row>
    <row r="694" spans="2:2" ht="16.5" x14ac:dyDescent="0.3">
      <c r="B694"/>
    </row>
    <row r="695" spans="2:2" ht="16.5" x14ac:dyDescent="0.3">
      <c r="B695"/>
    </row>
    <row r="696" spans="2:2" ht="16.5" x14ac:dyDescent="0.3">
      <c r="B696"/>
    </row>
    <row r="697" spans="2:2" ht="16.5" x14ac:dyDescent="0.3">
      <c r="B697"/>
    </row>
    <row r="698" spans="2:2" ht="16.5" x14ac:dyDescent="0.3">
      <c r="B698"/>
    </row>
    <row r="699" spans="2:2" ht="16.5" x14ac:dyDescent="0.3">
      <c r="B699"/>
    </row>
    <row r="700" spans="2:2" ht="16.5" x14ac:dyDescent="0.3">
      <c r="B700"/>
    </row>
    <row r="701" spans="2:2" ht="16.5" x14ac:dyDescent="0.3">
      <c r="B701"/>
    </row>
    <row r="702" spans="2:2" ht="16.5" x14ac:dyDescent="0.3">
      <c r="B702"/>
    </row>
    <row r="703" spans="2:2" ht="16.5" x14ac:dyDescent="0.3">
      <c r="B703"/>
    </row>
    <row r="704" spans="2:2" ht="16.5" x14ac:dyDescent="0.3">
      <c r="B704"/>
    </row>
    <row r="705" spans="2:2" ht="16.5" x14ac:dyDescent="0.3">
      <c r="B705"/>
    </row>
    <row r="706" spans="2:2" ht="16.5" x14ac:dyDescent="0.3">
      <c r="B706"/>
    </row>
    <row r="707" spans="2:2" ht="16.5" x14ac:dyDescent="0.3">
      <c r="B707"/>
    </row>
    <row r="708" spans="2:2" ht="16.5" x14ac:dyDescent="0.3">
      <c r="B708"/>
    </row>
    <row r="709" spans="2:2" ht="16.5" x14ac:dyDescent="0.3">
      <c r="B709"/>
    </row>
    <row r="710" spans="2:2" ht="16.5" x14ac:dyDescent="0.3">
      <c r="B710"/>
    </row>
    <row r="711" spans="2:2" ht="16.5" x14ac:dyDescent="0.3">
      <c r="B711"/>
    </row>
    <row r="712" spans="2:2" ht="16.5" x14ac:dyDescent="0.3">
      <c r="B712"/>
    </row>
    <row r="713" spans="2:2" ht="16.5" x14ac:dyDescent="0.3">
      <c r="B713"/>
    </row>
    <row r="714" spans="2:2" ht="16.5" x14ac:dyDescent="0.3">
      <c r="B714"/>
    </row>
    <row r="715" spans="2:2" ht="16.5" x14ac:dyDescent="0.3">
      <c r="B715"/>
    </row>
    <row r="716" spans="2:2" ht="16.5" x14ac:dyDescent="0.3">
      <c r="B716"/>
    </row>
    <row r="717" spans="2:2" ht="16.5" x14ac:dyDescent="0.3">
      <c r="B717"/>
    </row>
    <row r="718" spans="2:2" ht="16.5" x14ac:dyDescent="0.3">
      <c r="B718"/>
    </row>
    <row r="719" spans="2:2" ht="16.5" x14ac:dyDescent="0.3">
      <c r="B719"/>
    </row>
    <row r="720" spans="2:2" ht="16.5" x14ac:dyDescent="0.3">
      <c r="B720"/>
    </row>
    <row r="721" spans="2:2" ht="16.5" x14ac:dyDescent="0.3">
      <c r="B721"/>
    </row>
    <row r="722" spans="2:2" ht="16.5" x14ac:dyDescent="0.3">
      <c r="B722"/>
    </row>
    <row r="723" spans="2:2" ht="16.5" x14ac:dyDescent="0.3">
      <c r="B723"/>
    </row>
    <row r="724" spans="2:2" ht="16.5" x14ac:dyDescent="0.3">
      <c r="B724"/>
    </row>
    <row r="725" spans="2:2" ht="16.5" x14ac:dyDescent="0.3">
      <c r="B725"/>
    </row>
    <row r="726" spans="2:2" ht="16.5" x14ac:dyDescent="0.3">
      <c r="B726"/>
    </row>
    <row r="727" spans="2:2" ht="16.5" x14ac:dyDescent="0.3">
      <c r="B727"/>
    </row>
    <row r="728" spans="2:2" ht="16.5" x14ac:dyDescent="0.3">
      <c r="B728"/>
    </row>
    <row r="729" spans="2:2" ht="16.5" x14ac:dyDescent="0.3">
      <c r="B729"/>
    </row>
    <row r="730" spans="2:2" ht="16.5" x14ac:dyDescent="0.3">
      <c r="B730"/>
    </row>
    <row r="731" spans="2:2" ht="16.5" x14ac:dyDescent="0.3">
      <c r="B731"/>
    </row>
    <row r="732" spans="2:2" ht="16.5" x14ac:dyDescent="0.3">
      <c r="B732"/>
    </row>
    <row r="733" spans="2:2" ht="16.5" x14ac:dyDescent="0.3">
      <c r="B733"/>
    </row>
    <row r="734" spans="2:2" ht="16.5" x14ac:dyDescent="0.3">
      <c r="B734"/>
    </row>
    <row r="735" spans="2:2" ht="16.5" x14ac:dyDescent="0.3">
      <c r="B735"/>
    </row>
    <row r="736" spans="2:2" ht="16.5" x14ac:dyDescent="0.3">
      <c r="B736"/>
    </row>
    <row r="737" spans="2:2" ht="16.5" x14ac:dyDescent="0.3">
      <c r="B737"/>
    </row>
    <row r="738" spans="2:2" ht="16.5" x14ac:dyDescent="0.3">
      <c r="B738"/>
    </row>
    <row r="739" spans="2:2" ht="16.5" x14ac:dyDescent="0.3">
      <c r="B739"/>
    </row>
    <row r="740" spans="2:2" ht="16.5" x14ac:dyDescent="0.3">
      <c r="B740"/>
    </row>
    <row r="741" spans="2:2" ht="16.5" x14ac:dyDescent="0.3">
      <c r="B741"/>
    </row>
    <row r="742" spans="2:2" ht="16.5" x14ac:dyDescent="0.3">
      <c r="B742"/>
    </row>
    <row r="743" spans="2:2" ht="16.5" x14ac:dyDescent="0.3">
      <c r="B743"/>
    </row>
    <row r="744" spans="2:2" ht="16.5" x14ac:dyDescent="0.3">
      <c r="B744"/>
    </row>
    <row r="745" spans="2:2" ht="16.5" x14ac:dyDescent="0.3">
      <c r="B745"/>
    </row>
    <row r="746" spans="2:2" ht="16.5" x14ac:dyDescent="0.3">
      <c r="B746"/>
    </row>
    <row r="747" spans="2:2" ht="16.5" x14ac:dyDescent="0.3">
      <c r="B747"/>
    </row>
    <row r="748" spans="2:2" ht="16.5" x14ac:dyDescent="0.3">
      <c r="B748"/>
    </row>
    <row r="749" spans="2:2" ht="16.5" x14ac:dyDescent="0.3">
      <c r="B749"/>
    </row>
    <row r="750" spans="2:2" ht="16.5" x14ac:dyDescent="0.3">
      <c r="B750"/>
    </row>
    <row r="751" spans="2:2" ht="16.5" x14ac:dyDescent="0.3">
      <c r="B751"/>
    </row>
    <row r="752" spans="2:2" ht="16.5" x14ac:dyDescent="0.3">
      <c r="B752"/>
    </row>
    <row r="753" spans="2:2" ht="16.5" x14ac:dyDescent="0.3">
      <c r="B753"/>
    </row>
    <row r="754" spans="2:2" ht="16.5" x14ac:dyDescent="0.3">
      <c r="B754"/>
    </row>
    <row r="755" spans="2:2" ht="16.5" x14ac:dyDescent="0.3">
      <c r="B755"/>
    </row>
    <row r="756" spans="2:2" ht="16.5" x14ac:dyDescent="0.3">
      <c r="B756"/>
    </row>
    <row r="757" spans="2:2" ht="16.5" x14ac:dyDescent="0.3">
      <c r="B757"/>
    </row>
    <row r="758" spans="2:2" ht="16.5" x14ac:dyDescent="0.3">
      <c r="B758"/>
    </row>
    <row r="759" spans="2:2" ht="16.5" x14ac:dyDescent="0.3">
      <c r="B759"/>
    </row>
    <row r="760" spans="2:2" ht="16.5" x14ac:dyDescent="0.3">
      <c r="B760"/>
    </row>
    <row r="761" spans="2:2" ht="16.5" x14ac:dyDescent="0.3">
      <c r="B761"/>
    </row>
    <row r="762" spans="2:2" ht="16.5" x14ac:dyDescent="0.3">
      <c r="B762"/>
    </row>
    <row r="763" spans="2:2" ht="16.5" x14ac:dyDescent="0.3">
      <c r="B763"/>
    </row>
    <row r="764" spans="2:2" ht="16.5" x14ac:dyDescent="0.3">
      <c r="B764"/>
    </row>
    <row r="765" spans="2:2" ht="16.5" x14ac:dyDescent="0.3">
      <c r="B765"/>
    </row>
    <row r="766" spans="2:2" ht="16.5" x14ac:dyDescent="0.3">
      <c r="B766"/>
    </row>
    <row r="767" spans="2:2" ht="16.5" x14ac:dyDescent="0.3">
      <c r="B767"/>
    </row>
    <row r="768" spans="2:2" ht="16.5" x14ac:dyDescent="0.3">
      <c r="B768"/>
    </row>
    <row r="769" spans="2:2" ht="16.5" x14ac:dyDescent="0.3">
      <c r="B769"/>
    </row>
    <row r="770" spans="2:2" ht="16.5" x14ac:dyDescent="0.3">
      <c r="B770"/>
    </row>
    <row r="771" spans="2:2" ht="16.5" x14ac:dyDescent="0.3">
      <c r="B771"/>
    </row>
    <row r="772" spans="2:2" ht="16.5" x14ac:dyDescent="0.3">
      <c r="B772"/>
    </row>
    <row r="773" spans="2:2" ht="16.5" x14ac:dyDescent="0.3">
      <c r="B773"/>
    </row>
    <row r="774" spans="2:2" ht="16.5" x14ac:dyDescent="0.3">
      <c r="B774"/>
    </row>
    <row r="775" spans="2:2" ht="16.5" x14ac:dyDescent="0.3">
      <c r="B775"/>
    </row>
    <row r="776" spans="2:2" ht="16.5" x14ac:dyDescent="0.3">
      <c r="B776"/>
    </row>
    <row r="777" spans="2:2" ht="16.5" x14ac:dyDescent="0.3">
      <c r="B777"/>
    </row>
    <row r="778" spans="2:2" ht="16.5" x14ac:dyDescent="0.3">
      <c r="B778"/>
    </row>
    <row r="779" spans="2:2" ht="16.5" x14ac:dyDescent="0.3">
      <c r="B779"/>
    </row>
    <row r="780" spans="2:2" ht="16.5" x14ac:dyDescent="0.3">
      <c r="B780"/>
    </row>
    <row r="781" spans="2:2" ht="16.5" x14ac:dyDescent="0.3">
      <c r="B781"/>
    </row>
    <row r="782" spans="2:2" ht="16.5" x14ac:dyDescent="0.3">
      <c r="B782"/>
    </row>
    <row r="783" spans="2:2" ht="16.5" x14ac:dyDescent="0.3">
      <c r="B783"/>
    </row>
    <row r="784" spans="2:2" ht="16.5" x14ac:dyDescent="0.3">
      <c r="B784"/>
    </row>
    <row r="785" spans="2:2" ht="16.5" x14ac:dyDescent="0.3">
      <c r="B785"/>
    </row>
    <row r="786" spans="2:2" ht="16.5" x14ac:dyDescent="0.3">
      <c r="B786"/>
    </row>
    <row r="787" spans="2:2" ht="16.5" x14ac:dyDescent="0.3">
      <c r="B787"/>
    </row>
    <row r="788" spans="2:2" ht="16.5" x14ac:dyDescent="0.3">
      <c r="B788"/>
    </row>
    <row r="789" spans="2:2" ht="16.5" x14ac:dyDescent="0.3">
      <c r="B789"/>
    </row>
    <row r="790" spans="2:2" ht="16.5" x14ac:dyDescent="0.3">
      <c r="B790"/>
    </row>
    <row r="791" spans="2:2" ht="16.5" x14ac:dyDescent="0.3">
      <c r="B791"/>
    </row>
    <row r="792" spans="2:2" ht="16.5" x14ac:dyDescent="0.3">
      <c r="B792"/>
    </row>
    <row r="793" spans="2:2" ht="16.5" x14ac:dyDescent="0.3">
      <c r="B793"/>
    </row>
    <row r="794" spans="2:2" ht="16.5" x14ac:dyDescent="0.3">
      <c r="B794"/>
    </row>
    <row r="795" spans="2:2" ht="16.5" x14ac:dyDescent="0.3">
      <c r="B795"/>
    </row>
    <row r="796" spans="2:2" ht="16.5" x14ac:dyDescent="0.3">
      <c r="B796"/>
    </row>
    <row r="797" spans="2:2" ht="16.5" x14ac:dyDescent="0.3">
      <c r="B797"/>
    </row>
    <row r="798" spans="2:2" ht="16.5" x14ac:dyDescent="0.3">
      <c r="B798"/>
    </row>
    <row r="799" spans="2:2" ht="16.5" x14ac:dyDescent="0.3">
      <c r="B799"/>
    </row>
    <row r="800" spans="2:2" ht="16.5" x14ac:dyDescent="0.3">
      <c r="B800"/>
    </row>
    <row r="801" spans="2:2" ht="16.5" x14ac:dyDescent="0.3">
      <c r="B801"/>
    </row>
    <row r="802" spans="2:2" ht="16.5" x14ac:dyDescent="0.3">
      <c r="B802"/>
    </row>
    <row r="803" spans="2:2" ht="16.5" x14ac:dyDescent="0.3">
      <c r="B803"/>
    </row>
    <row r="804" spans="2:2" ht="16.5" x14ac:dyDescent="0.3">
      <c r="B804"/>
    </row>
    <row r="805" spans="2:2" ht="16.5" x14ac:dyDescent="0.3">
      <c r="B805"/>
    </row>
    <row r="806" spans="2:2" ht="16.5" x14ac:dyDescent="0.3">
      <c r="B806"/>
    </row>
    <row r="807" spans="2:2" ht="16.5" x14ac:dyDescent="0.3">
      <c r="B807"/>
    </row>
    <row r="808" spans="2:2" ht="16.5" x14ac:dyDescent="0.3">
      <c r="B808"/>
    </row>
    <row r="809" spans="2:2" ht="16.5" x14ac:dyDescent="0.3">
      <c r="B809"/>
    </row>
    <row r="810" spans="2:2" ht="16.5" x14ac:dyDescent="0.3">
      <c r="B810"/>
    </row>
    <row r="811" spans="2:2" ht="16.5" x14ac:dyDescent="0.3">
      <c r="B811"/>
    </row>
    <row r="812" spans="2:2" ht="16.5" x14ac:dyDescent="0.3">
      <c r="B812"/>
    </row>
    <row r="813" spans="2:2" ht="16.5" x14ac:dyDescent="0.3">
      <c r="B813"/>
    </row>
    <row r="814" spans="2:2" ht="16.5" x14ac:dyDescent="0.3">
      <c r="B814"/>
    </row>
    <row r="815" spans="2:2" ht="16.5" x14ac:dyDescent="0.3">
      <c r="B815"/>
    </row>
    <row r="816" spans="2:2" ht="16.5" x14ac:dyDescent="0.3">
      <c r="B816"/>
    </row>
    <row r="817" spans="2:2" ht="16.5" x14ac:dyDescent="0.3">
      <c r="B817"/>
    </row>
    <row r="818" spans="2:2" ht="16.5" x14ac:dyDescent="0.3">
      <c r="B818"/>
    </row>
    <row r="819" spans="2:2" ht="16.5" x14ac:dyDescent="0.3">
      <c r="B819"/>
    </row>
    <row r="820" spans="2:2" ht="16.5" x14ac:dyDescent="0.3">
      <c r="B820"/>
    </row>
    <row r="821" spans="2:2" ht="16.5" x14ac:dyDescent="0.3">
      <c r="B821"/>
    </row>
    <row r="822" spans="2:2" ht="16.5" x14ac:dyDescent="0.3">
      <c r="B822"/>
    </row>
    <row r="823" spans="2:2" ht="16.5" x14ac:dyDescent="0.3">
      <c r="B823"/>
    </row>
    <row r="824" spans="2:2" ht="16.5" x14ac:dyDescent="0.3">
      <c r="B824"/>
    </row>
    <row r="825" spans="2:2" ht="16.5" x14ac:dyDescent="0.3">
      <c r="B825"/>
    </row>
    <row r="826" spans="2:2" ht="16.5" x14ac:dyDescent="0.3">
      <c r="B826"/>
    </row>
    <row r="827" spans="2:2" ht="16.5" x14ac:dyDescent="0.3">
      <c r="B827"/>
    </row>
    <row r="828" spans="2:2" ht="16.5" x14ac:dyDescent="0.3">
      <c r="B828"/>
    </row>
    <row r="829" spans="2:2" ht="16.5" x14ac:dyDescent="0.3">
      <c r="B829"/>
    </row>
    <row r="830" spans="2:2" ht="16.5" x14ac:dyDescent="0.3">
      <c r="B830"/>
    </row>
    <row r="831" spans="2:2" ht="16.5" x14ac:dyDescent="0.3">
      <c r="B831"/>
    </row>
    <row r="832" spans="2:2" ht="16.5" x14ac:dyDescent="0.3">
      <c r="B832"/>
    </row>
    <row r="833" spans="2:2" ht="16.5" x14ac:dyDescent="0.3">
      <c r="B833"/>
    </row>
    <row r="834" spans="2:2" ht="16.5" x14ac:dyDescent="0.3">
      <c r="B834"/>
    </row>
    <row r="835" spans="2:2" ht="16.5" x14ac:dyDescent="0.3">
      <c r="B835"/>
    </row>
    <row r="836" spans="2:2" ht="16.5" x14ac:dyDescent="0.3">
      <c r="B836"/>
    </row>
    <row r="837" spans="2:2" ht="16.5" x14ac:dyDescent="0.3">
      <c r="B837"/>
    </row>
    <row r="838" spans="2:2" ht="16.5" x14ac:dyDescent="0.3">
      <c r="B838"/>
    </row>
    <row r="839" spans="2:2" ht="16.5" x14ac:dyDescent="0.3">
      <c r="B839"/>
    </row>
    <row r="840" spans="2:2" ht="16.5" x14ac:dyDescent="0.3">
      <c r="B840"/>
    </row>
    <row r="841" spans="2:2" ht="16.5" x14ac:dyDescent="0.3">
      <c r="B841"/>
    </row>
    <row r="842" spans="2:2" ht="16.5" x14ac:dyDescent="0.3">
      <c r="B842"/>
    </row>
    <row r="843" spans="2:2" ht="16.5" x14ac:dyDescent="0.3">
      <c r="B843"/>
    </row>
    <row r="844" spans="2:2" ht="16.5" x14ac:dyDescent="0.3">
      <c r="B844"/>
    </row>
    <row r="845" spans="2:2" ht="16.5" x14ac:dyDescent="0.3">
      <c r="B845"/>
    </row>
    <row r="846" spans="2:2" ht="16.5" x14ac:dyDescent="0.3">
      <c r="B846"/>
    </row>
    <row r="847" spans="2:2" ht="16.5" x14ac:dyDescent="0.3">
      <c r="B847"/>
    </row>
    <row r="848" spans="2:2" ht="16.5" x14ac:dyDescent="0.3">
      <c r="B848"/>
    </row>
    <row r="849" spans="2:2" ht="16.5" x14ac:dyDescent="0.3">
      <c r="B849"/>
    </row>
    <row r="850" spans="2:2" ht="16.5" x14ac:dyDescent="0.3">
      <c r="B850"/>
    </row>
    <row r="851" spans="2:2" ht="16.5" x14ac:dyDescent="0.3">
      <c r="B851"/>
    </row>
    <row r="852" spans="2:2" ht="16.5" x14ac:dyDescent="0.3">
      <c r="B852"/>
    </row>
    <row r="853" spans="2:2" ht="16.5" x14ac:dyDescent="0.3">
      <c r="B853"/>
    </row>
    <row r="854" spans="2:2" ht="16.5" x14ac:dyDescent="0.3">
      <c r="B854"/>
    </row>
    <row r="855" spans="2:2" ht="16.5" x14ac:dyDescent="0.3">
      <c r="B855"/>
    </row>
    <row r="856" spans="2:2" ht="16.5" x14ac:dyDescent="0.3">
      <c r="B856"/>
    </row>
    <row r="857" spans="2:2" ht="16.5" x14ac:dyDescent="0.3">
      <c r="B857"/>
    </row>
    <row r="858" spans="2:2" ht="16.5" x14ac:dyDescent="0.3">
      <c r="B858"/>
    </row>
    <row r="859" spans="2:2" ht="16.5" x14ac:dyDescent="0.3">
      <c r="B859"/>
    </row>
    <row r="860" spans="2:2" ht="16.5" x14ac:dyDescent="0.3">
      <c r="B860"/>
    </row>
    <row r="861" spans="2:2" ht="16.5" x14ac:dyDescent="0.3">
      <c r="B861"/>
    </row>
    <row r="862" spans="2:2" ht="16.5" x14ac:dyDescent="0.3">
      <c r="B862"/>
    </row>
    <row r="863" spans="2:2" ht="16.5" x14ac:dyDescent="0.3">
      <c r="B863"/>
    </row>
    <row r="864" spans="2:2" ht="16.5" x14ac:dyDescent="0.3">
      <c r="B864"/>
    </row>
    <row r="865" spans="2:2" ht="16.5" x14ac:dyDescent="0.3">
      <c r="B865"/>
    </row>
    <row r="866" spans="2:2" ht="16.5" x14ac:dyDescent="0.3">
      <c r="B866"/>
    </row>
    <row r="867" spans="2:2" ht="16.5" x14ac:dyDescent="0.3">
      <c r="B867"/>
    </row>
    <row r="868" spans="2:2" ht="16.5" x14ac:dyDescent="0.3">
      <c r="B868"/>
    </row>
    <row r="869" spans="2:2" ht="16.5" x14ac:dyDescent="0.3">
      <c r="B869"/>
    </row>
    <row r="870" spans="2:2" ht="16.5" x14ac:dyDescent="0.3">
      <c r="B870"/>
    </row>
    <row r="871" spans="2:2" ht="16.5" x14ac:dyDescent="0.3">
      <c r="B871"/>
    </row>
    <row r="872" spans="2:2" ht="16.5" x14ac:dyDescent="0.3">
      <c r="B872"/>
    </row>
    <row r="873" spans="2:2" ht="16.5" x14ac:dyDescent="0.3">
      <c r="B873"/>
    </row>
    <row r="874" spans="2:2" ht="16.5" x14ac:dyDescent="0.3">
      <c r="B874"/>
    </row>
    <row r="875" spans="2:2" ht="16.5" x14ac:dyDescent="0.3">
      <c r="B875"/>
    </row>
    <row r="876" spans="2:2" ht="16.5" x14ac:dyDescent="0.3">
      <c r="B876"/>
    </row>
    <row r="877" spans="2:2" ht="16.5" x14ac:dyDescent="0.3">
      <c r="B877"/>
    </row>
    <row r="878" spans="2:2" ht="16.5" x14ac:dyDescent="0.3">
      <c r="B878"/>
    </row>
    <row r="879" spans="2:2" ht="16.5" x14ac:dyDescent="0.3">
      <c r="B879"/>
    </row>
    <row r="880" spans="2:2" ht="16.5" x14ac:dyDescent="0.3">
      <c r="B880"/>
    </row>
    <row r="881" spans="2:2" ht="16.5" x14ac:dyDescent="0.3">
      <c r="B881"/>
    </row>
    <row r="882" spans="2:2" ht="16.5" x14ac:dyDescent="0.3">
      <c r="B882"/>
    </row>
    <row r="883" spans="2:2" ht="16.5" x14ac:dyDescent="0.3">
      <c r="B883"/>
    </row>
    <row r="884" spans="2:2" ht="16.5" x14ac:dyDescent="0.3">
      <c r="B884"/>
    </row>
    <row r="885" spans="2:2" ht="16.5" x14ac:dyDescent="0.3">
      <c r="B885"/>
    </row>
    <row r="886" spans="2:2" ht="16.5" x14ac:dyDescent="0.3">
      <c r="B886"/>
    </row>
    <row r="887" spans="2:2" ht="16.5" x14ac:dyDescent="0.3">
      <c r="B887"/>
    </row>
    <row r="888" spans="2:2" ht="16.5" x14ac:dyDescent="0.3">
      <c r="B888"/>
    </row>
    <row r="889" spans="2:2" ht="16.5" x14ac:dyDescent="0.3">
      <c r="B889"/>
    </row>
    <row r="890" spans="2:2" ht="16.5" x14ac:dyDescent="0.3">
      <c r="B890"/>
    </row>
    <row r="891" spans="2:2" ht="16.5" x14ac:dyDescent="0.3">
      <c r="B891"/>
    </row>
    <row r="892" spans="2:2" ht="16.5" x14ac:dyDescent="0.3">
      <c r="B892"/>
    </row>
    <row r="893" spans="2:2" ht="16.5" x14ac:dyDescent="0.3">
      <c r="B893"/>
    </row>
    <row r="894" spans="2:2" ht="16.5" x14ac:dyDescent="0.3">
      <c r="B894"/>
    </row>
    <row r="895" spans="2:2" ht="16.5" x14ac:dyDescent="0.3">
      <c r="B895"/>
    </row>
    <row r="896" spans="2:2" ht="16.5" x14ac:dyDescent="0.3">
      <c r="B896"/>
    </row>
    <row r="897" spans="2:2" ht="16.5" x14ac:dyDescent="0.3">
      <c r="B897"/>
    </row>
    <row r="898" spans="2:2" ht="16.5" x14ac:dyDescent="0.3">
      <c r="B898"/>
    </row>
    <row r="899" spans="2:2" ht="16.5" x14ac:dyDescent="0.3">
      <c r="B899"/>
    </row>
    <row r="900" spans="2:2" ht="16.5" x14ac:dyDescent="0.3">
      <c r="B900"/>
    </row>
    <row r="901" spans="2:2" ht="16.5" x14ac:dyDescent="0.3">
      <c r="B901"/>
    </row>
    <row r="902" spans="2:2" ht="16.5" x14ac:dyDescent="0.3">
      <c r="B902"/>
    </row>
    <row r="903" spans="2:2" ht="16.5" x14ac:dyDescent="0.3">
      <c r="B903"/>
    </row>
    <row r="904" spans="2:2" ht="16.5" x14ac:dyDescent="0.3">
      <c r="B904"/>
    </row>
    <row r="905" spans="2:2" ht="16.5" x14ac:dyDescent="0.3">
      <c r="B905"/>
    </row>
    <row r="906" spans="2:2" ht="16.5" x14ac:dyDescent="0.3">
      <c r="B906"/>
    </row>
    <row r="907" spans="2:2" ht="16.5" x14ac:dyDescent="0.3">
      <c r="B907"/>
    </row>
    <row r="908" spans="2:2" ht="16.5" x14ac:dyDescent="0.3">
      <c r="B908"/>
    </row>
    <row r="909" spans="2:2" ht="16.5" x14ac:dyDescent="0.3">
      <c r="B909"/>
    </row>
    <row r="910" spans="2:2" ht="16.5" x14ac:dyDescent="0.3">
      <c r="B910"/>
    </row>
    <row r="911" spans="2:2" ht="16.5" x14ac:dyDescent="0.3">
      <c r="B911"/>
    </row>
    <row r="912" spans="2:2" ht="16.5" x14ac:dyDescent="0.3">
      <c r="B912"/>
    </row>
    <row r="913" spans="2:2" ht="16.5" x14ac:dyDescent="0.3">
      <c r="B913"/>
    </row>
    <row r="914" spans="2:2" ht="16.5" x14ac:dyDescent="0.3">
      <c r="B914"/>
    </row>
    <row r="915" spans="2:2" ht="16.5" x14ac:dyDescent="0.3">
      <c r="B915"/>
    </row>
    <row r="916" spans="2:2" ht="16.5" x14ac:dyDescent="0.3">
      <c r="B916"/>
    </row>
    <row r="917" spans="2:2" ht="16.5" x14ac:dyDescent="0.3">
      <c r="B917"/>
    </row>
    <row r="918" spans="2:2" ht="16.5" x14ac:dyDescent="0.3">
      <c r="B918"/>
    </row>
    <row r="919" spans="2:2" ht="16.5" x14ac:dyDescent="0.3">
      <c r="B919"/>
    </row>
    <row r="920" spans="2:2" ht="16.5" x14ac:dyDescent="0.3">
      <c r="B920"/>
    </row>
    <row r="921" spans="2:2" ht="16.5" x14ac:dyDescent="0.3">
      <c r="B921"/>
    </row>
    <row r="922" spans="2:2" ht="16.5" x14ac:dyDescent="0.3">
      <c r="B922"/>
    </row>
    <row r="923" spans="2:2" ht="16.5" x14ac:dyDescent="0.3">
      <c r="B923"/>
    </row>
    <row r="924" spans="2:2" ht="16.5" x14ac:dyDescent="0.3">
      <c r="B924"/>
    </row>
    <row r="925" spans="2:2" ht="16.5" x14ac:dyDescent="0.3">
      <c r="B925"/>
    </row>
    <row r="926" spans="2:2" ht="16.5" x14ac:dyDescent="0.3">
      <c r="B926"/>
    </row>
    <row r="927" spans="2:2" ht="16.5" x14ac:dyDescent="0.3">
      <c r="B927"/>
    </row>
    <row r="928" spans="2:2" ht="16.5" x14ac:dyDescent="0.3">
      <c r="B928"/>
    </row>
    <row r="929" spans="2:2" ht="16.5" x14ac:dyDescent="0.3">
      <c r="B929"/>
    </row>
    <row r="930" spans="2:2" ht="16.5" x14ac:dyDescent="0.3">
      <c r="B930"/>
    </row>
    <row r="931" spans="2:2" ht="16.5" x14ac:dyDescent="0.3">
      <c r="B931"/>
    </row>
    <row r="932" spans="2:2" ht="16.5" x14ac:dyDescent="0.3">
      <c r="B932"/>
    </row>
    <row r="933" spans="2:2" ht="16.5" x14ac:dyDescent="0.3">
      <c r="B933"/>
    </row>
    <row r="934" spans="2:2" ht="16.5" x14ac:dyDescent="0.3">
      <c r="B934"/>
    </row>
    <row r="935" spans="2:2" ht="16.5" x14ac:dyDescent="0.3">
      <c r="B935"/>
    </row>
    <row r="936" spans="2:2" ht="16.5" x14ac:dyDescent="0.3">
      <c r="B936"/>
    </row>
    <row r="937" spans="2:2" ht="16.5" x14ac:dyDescent="0.3">
      <c r="B937"/>
    </row>
    <row r="938" spans="2:2" ht="16.5" x14ac:dyDescent="0.3">
      <c r="B938"/>
    </row>
    <row r="939" spans="2:2" ht="16.5" x14ac:dyDescent="0.3">
      <c r="B939"/>
    </row>
    <row r="940" spans="2:2" ht="16.5" x14ac:dyDescent="0.3">
      <c r="B940"/>
    </row>
    <row r="941" spans="2:2" ht="16.5" x14ac:dyDescent="0.3">
      <c r="B941"/>
    </row>
    <row r="942" spans="2:2" ht="16.5" x14ac:dyDescent="0.3">
      <c r="B942"/>
    </row>
    <row r="943" spans="2:2" ht="16.5" x14ac:dyDescent="0.3">
      <c r="B943"/>
    </row>
    <row r="944" spans="2:2" ht="16.5" x14ac:dyDescent="0.3">
      <c r="B944"/>
    </row>
    <row r="945" spans="2:2" ht="16.5" x14ac:dyDescent="0.3">
      <c r="B945"/>
    </row>
    <row r="946" spans="2:2" ht="16.5" x14ac:dyDescent="0.3">
      <c r="B946"/>
    </row>
    <row r="947" spans="2:2" ht="16.5" x14ac:dyDescent="0.3">
      <c r="B947"/>
    </row>
    <row r="948" spans="2:2" ht="16.5" x14ac:dyDescent="0.3">
      <c r="B948"/>
    </row>
    <row r="949" spans="2:2" ht="16.5" x14ac:dyDescent="0.3">
      <c r="B949"/>
    </row>
    <row r="950" spans="2:2" ht="16.5" x14ac:dyDescent="0.3">
      <c r="B950"/>
    </row>
    <row r="951" spans="2:2" ht="16.5" x14ac:dyDescent="0.3">
      <c r="B951"/>
    </row>
    <row r="952" spans="2:2" ht="16.5" x14ac:dyDescent="0.3">
      <c r="B952"/>
    </row>
    <row r="953" spans="2:2" ht="16.5" x14ac:dyDescent="0.3">
      <c r="B953"/>
    </row>
    <row r="954" spans="2:2" ht="16.5" x14ac:dyDescent="0.3">
      <c r="B954"/>
    </row>
    <row r="955" spans="2:2" ht="16.5" x14ac:dyDescent="0.3">
      <c r="B955"/>
    </row>
    <row r="956" spans="2:2" ht="16.5" x14ac:dyDescent="0.3">
      <c r="B956"/>
    </row>
    <row r="957" spans="2:2" ht="16.5" x14ac:dyDescent="0.3">
      <c r="B957"/>
    </row>
    <row r="958" spans="2:2" ht="16.5" x14ac:dyDescent="0.3">
      <c r="B958"/>
    </row>
    <row r="959" spans="2:2" ht="16.5" x14ac:dyDescent="0.3">
      <c r="B959"/>
    </row>
    <row r="960" spans="2:2" ht="16.5" x14ac:dyDescent="0.3">
      <c r="B960"/>
    </row>
    <row r="961" spans="2:2" ht="16.5" x14ac:dyDescent="0.3">
      <c r="B961"/>
    </row>
    <row r="962" spans="2:2" ht="16.5" x14ac:dyDescent="0.3">
      <c r="B962"/>
    </row>
    <row r="963" spans="2:2" ht="16.5" x14ac:dyDescent="0.3">
      <c r="B963"/>
    </row>
    <row r="964" spans="2:2" ht="16.5" x14ac:dyDescent="0.3">
      <c r="B964"/>
    </row>
    <row r="965" spans="2:2" ht="16.5" x14ac:dyDescent="0.3">
      <c r="B965"/>
    </row>
    <row r="966" spans="2:2" ht="16.5" x14ac:dyDescent="0.3">
      <c r="B966"/>
    </row>
    <row r="967" spans="2:2" ht="16.5" x14ac:dyDescent="0.3">
      <c r="B967"/>
    </row>
    <row r="968" spans="2:2" ht="16.5" x14ac:dyDescent="0.3">
      <c r="B968"/>
    </row>
    <row r="969" spans="2:2" ht="16.5" x14ac:dyDescent="0.3">
      <c r="B969"/>
    </row>
    <row r="970" spans="2:2" ht="16.5" x14ac:dyDescent="0.3">
      <c r="B970"/>
    </row>
    <row r="971" spans="2:2" ht="16.5" x14ac:dyDescent="0.3">
      <c r="B971"/>
    </row>
    <row r="972" spans="2:2" ht="16.5" x14ac:dyDescent="0.3">
      <c r="B972"/>
    </row>
    <row r="973" spans="2:2" ht="16.5" x14ac:dyDescent="0.3">
      <c r="B973"/>
    </row>
    <row r="974" spans="2:2" ht="16.5" x14ac:dyDescent="0.3">
      <c r="B974"/>
    </row>
    <row r="975" spans="2:2" ht="16.5" x14ac:dyDescent="0.3">
      <c r="B975"/>
    </row>
    <row r="976" spans="2:2" ht="16.5" x14ac:dyDescent="0.3">
      <c r="B976"/>
    </row>
    <row r="977" spans="2:2" ht="16.5" x14ac:dyDescent="0.3">
      <c r="B977"/>
    </row>
    <row r="978" spans="2:2" ht="16.5" x14ac:dyDescent="0.3">
      <c r="B978"/>
    </row>
    <row r="979" spans="2:2" ht="16.5" x14ac:dyDescent="0.3">
      <c r="B979"/>
    </row>
    <row r="980" spans="2:2" ht="16.5" x14ac:dyDescent="0.3">
      <c r="B980"/>
    </row>
    <row r="981" spans="2:2" ht="16.5" x14ac:dyDescent="0.3">
      <c r="B981"/>
    </row>
    <row r="982" spans="2:2" ht="16.5" x14ac:dyDescent="0.3">
      <c r="B982"/>
    </row>
    <row r="983" spans="2:2" ht="16.5" x14ac:dyDescent="0.3">
      <c r="B983"/>
    </row>
    <row r="984" spans="2:2" ht="16.5" x14ac:dyDescent="0.3">
      <c r="B984"/>
    </row>
    <row r="985" spans="2:2" ht="16.5" x14ac:dyDescent="0.3">
      <c r="B985"/>
    </row>
    <row r="986" spans="2:2" ht="16.5" x14ac:dyDescent="0.3">
      <c r="B986"/>
    </row>
    <row r="987" spans="2:2" ht="16.5" x14ac:dyDescent="0.3">
      <c r="B987"/>
    </row>
    <row r="988" spans="2:2" ht="16.5" x14ac:dyDescent="0.3">
      <c r="B988"/>
    </row>
    <row r="989" spans="2:2" ht="16.5" x14ac:dyDescent="0.3">
      <c r="B989"/>
    </row>
    <row r="990" spans="2:2" ht="16.5" x14ac:dyDescent="0.3">
      <c r="B990"/>
    </row>
    <row r="991" spans="2:2" ht="16.5" x14ac:dyDescent="0.3">
      <c r="B991"/>
    </row>
    <row r="992" spans="2:2" ht="16.5" x14ac:dyDescent="0.3">
      <c r="B992"/>
    </row>
    <row r="993" spans="2:2" ht="16.5" x14ac:dyDescent="0.3">
      <c r="B993"/>
    </row>
    <row r="994" spans="2:2" ht="16.5" x14ac:dyDescent="0.3">
      <c r="B994"/>
    </row>
    <row r="995" spans="2:2" ht="16.5" x14ac:dyDescent="0.3">
      <c r="B995"/>
    </row>
    <row r="996" spans="2:2" ht="16.5" x14ac:dyDescent="0.3">
      <c r="B996"/>
    </row>
    <row r="997" spans="2:2" ht="16.5" x14ac:dyDescent="0.3">
      <c r="B997"/>
    </row>
    <row r="998" spans="2:2" ht="16.5" x14ac:dyDescent="0.3">
      <c r="B998"/>
    </row>
    <row r="999" spans="2:2" ht="16.5" x14ac:dyDescent="0.3">
      <c r="B999"/>
    </row>
    <row r="1000" spans="2:2" ht="16.5" x14ac:dyDescent="0.3">
      <c r="B1000"/>
    </row>
    <row r="1001" spans="2:2" ht="16.5" x14ac:dyDescent="0.3">
      <c r="B1001"/>
    </row>
    <row r="1002" spans="2:2" ht="16.5" x14ac:dyDescent="0.3">
      <c r="B1002"/>
    </row>
    <row r="1003" spans="2:2" ht="16.5" x14ac:dyDescent="0.3">
      <c r="B1003"/>
    </row>
    <row r="1004" spans="2:2" ht="16.5" x14ac:dyDescent="0.3">
      <c r="B1004"/>
    </row>
    <row r="1005" spans="2:2" ht="16.5" x14ac:dyDescent="0.3">
      <c r="B1005"/>
    </row>
    <row r="1006" spans="2:2" ht="16.5" x14ac:dyDescent="0.3">
      <c r="B1006"/>
    </row>
    <row r="1007" spans="2:2" ht="16.5" x14ac:dyDescent="0.3">
      <c r="B1007"/>
    </row>
    <row r="1008" spans="2:2" ht="16.5" x14ac:dyDescent="0.3">
      <c r="B1008"/>
    </row>
    <row r="1009" spans="2:2" ht="16.5" x14ac:dyDescent="0.3">
      <c r="B1009"/>
    </row>
    <row r="1010" spans="2:2" ht="16.5" x14ac:dyDescent="0.3">
      <c r="B1010"/>
    </row>
    <row r="1011" spans="2:2" ht="16.5" x14ac:dyDescent="0.3">
      <c r="B1011"/>
    </row>
    <row r="1012" spans="2:2" ht="16.5" x14ac:dyDescent="0.3">
      <c r="B1012"/>
    </row>
    <row r="1013" spans="2:2" ht="16.5" x14ac:dyDescent="0.3">
      <c r="B1013"/>
    </row>
    <row r="1014" spans="2:2" ht="16.5" x14ac:dyDescent="0.3">
      <c r="B1014"/>
    </row>
    <row r="1015" spans="2:2" ht="16.5" x14ac:dyDescent="0.3">
      <c r="B1015"/>
    </row>
    <row r="1016" spans="2:2" ht="16.5" x14ac:dyDescent="0.3">
      <c r="B1016"/>
    </row>
    <row r="1017" spans="2:2" ht="16.5" x14ac:dyDescent="0.3">
      <c r="B1017"/>
    </row>
    <row r="1018" spans="2:2" ht="16.5" x14ac:dyDescent="0.3">
      <c r="B1018"/>
    </row>
    <row r="1019" spans="2:2" ht="16.5" x14ac:dyDescent="0.3">
      <c r="B1019"/>
    </row>
    <row r="1020" spans="2:2" ht="16.5" x14ac:dyDescent="0.3">
      <c r="B1020"/>
    </row>
    <row r="1021" spans="2:2" ht="16.5" x14ac:dyDescent="0.3">
      <c r="B1021"/>
    </row>
    <row r="1022" spans="2:2" ht="16.5" x14ac:dyDescent="0.3">
      <c r="B1022"/>
    </row>
    <row r="1023" spans="2:2" ht="16.5" x14ac:dyDescent="0.3">
      <c r="B1023"/>
    </row>
    <row r="1024" spans="2:2" ht="16.5" x14ac:dyDescent="0.3">
      <c r="B1024"/>
    </row>
    <row r="1025" spans="2:2" ht="16.5" x14ac:dyDescent="0.3">
      <c r="B1025"/>
    </row>
    <row r="1026" spans="2:2" ht="16.5" x14ac:dyDescent="0.3">
      <c r="B1026"/>
    </row>
    <row r="1027" spans="2:2" ht="16.5" x14ac:dyDescent="0.3">
      <c r="B1027"/>
    </row>
    <row r="1028" spans="2:2" ht="16.5" x14ac:dyDescent="0.3">
      <c r="B1028"/>
    </row>
    <row r="1029" spans="2:2" ht="16.5" x14ac:dyDescent="0.3">
      <c r="B1029"/>
    </row>
    <row r="1030" spans="2:2" ht="16.5" x14ac:dyDescent="0.3">
      <c r="B1030"/>
    </row>
    <row r="1031" spans="2:2" ht="16.5" x14ac:dyDescent="0.3">
      <c r="B1031"/>
    </row>
    <row r="1032" spans="2:2" ht="16.5" x14ac:dyDescent="0.3">
      <c r="B1032"/>
    </row>
    <row r="1033" spans="2:2" ht="16.5" x14ac:dyDescent="0.3">
      <c r="B1033"/>
    </row>
    <row r="1034" spans="2:2" ht="16.5" x14ac:dyDescent="0.3">
      <c r="B1034"/>
    </row>
    <row r="1035" spans="2:2" ht="16.5" x14ac:dyDescent="0.3">
      <c r="B1035"/>
    </row>
    <row r="1036" spans="2:2" ht="16.5" x14ac:dyDescent="0.3">
      <c r="B1036"/>
    </row>
    <row r="1037" spans="2:2" ht="16.5" x14ac:dyDescent="0.3">
      <c r="B1037"/>
    </row>
    <row r="1038" spans="2:2" ht="16.5" x14ac:dyDescent="0.3">
      <c r="B1038"/>
    </row>
    <row r="1039" spans="2:2" ht="16.5" x14ac:dyDescent="0.3">
      <c r="B1039"/>
    </row>
    <row r="1040" spans="2:2" ht="16.5" x14ac:dyDescent="0.3">
      <c r="B1040"/>
    </row>
    <row r="1041" spans="2:2" ht="16.5" x14ac:dyDescent="0.3">
      <c r="B1041"/>
    </row>
    <row r="1042" spans="2:2" ht="16.5" x14ac:dyDescent="0.3">
      <c r="B1042"/>
    </row>
    <row r="1043" spans="2:2" ht="16.5" x14ac:dyDescent="0.3">
      <c r="B1043"/>
    </row>
    <row r="1044" spans="2:2" ht="16.5" x14ac:dyDescent="0.3">
      <c r="B1044"/>
    </row>
    <row r="1045" spans="2:2" ht="16.5" x14ac:dyDescent="0.3">
      <c r="B1045"/>
    </row>
    <row r="1046" spans="2:2" ht="16.5" x14ac:dyDescent="0.3">
      <c r="B1046"/>
    </row>
    <row r="1047" spans="2:2" ht="16.5" x14ac:dyDescent="0.3">
      <c r="B1047"/>
    </row>
    <row r="1048" spans="2:2" ht="16.5" x14ac:dyDescent="0.3">
      <c r="B1048"/>
    </row>
    <row r="1049" spans="2:2" ht="16.5" x14ac:dyDescent="0.3">
      <c r="B1049"/>
    </row>
    <row r="1050" spans="2:2" ht="16.5" x14ac:dyDescent="0.3">
      <c r="B1050"/>
    </row>
    <row r="1051" spans="2:2" ht="16.5" x14ac:dyDescent="0.3">
      <c r="B1051"/>
    </row>
    <row r="1052" spans="2:2" ht="16.5" x14ac:dyDescent="0.3">
      <c r="B1052"/>
    </row>
    <row r="1053" spans="2:2" ht="16.5" x14ac:dyDescent="0.3">
      <c r="B1053"/>
    </row>
    <row r="1054" spans="2:2" ht="16.5" x14ac:dyDescent="0.3">
      <c r="B1054"/>
    </row>
    <row r="1055" spans="2:2" ht="16.5" x14ac:dyDescent="0.3">
      <c r="B1055"/>
    </row>
    <row r="1056" spans="2:2" ht="16.5" x14ac:dyDescent="0.3">
      <c r="B1056"/>
    </row>
    <row r="1057" spans="2:2" ht="16.5" x14ac:dyDescent="0.3">
      <c r="B1057"/>
    </row>
    <row r="1058" spans="2:2" ht="16.5" x14ac:dyDescent="0.3">
      <c r="B1058"/>
    </row>
    <row r="1059" spans="2:2" ht="16.5" x14ac:dyDescent="0.3">
      <c r="B1059"/>
    </row>
    <row r="1060" spans="2:2" ht="16.5" x14ac:dyDescent="0.3">
      <c r="B1060"/>
    </row>
    <row r="1061" spans="2:2" ht="16.5" x14ac:dyDescent="0.3">
      <c r="B1061"/>
    </row>
    <row r="1062" spans="2:2" ht="16.5" x14ac:dyDescent="0.3">
      <c r="B1062"/>
    </row>
    <row r="1063" spans="2:2" ht="16.5" x14ac:dyDescent="0.3">
      <c r="B1063"/>
    </row>
    <row r="1064" spans="2:2" ht="16.5" x14ac:dyDescent="0.3">
      <c r="B1064"/>
    </row>
    <row r="1065" spans="2:2" ht="16.5" x14ac:dyDescent="0.3">
      <c r="B1065"/>
    </row>
    <row r="1066" spans="2:2" ht="16.5" x14ac:dyDescent="0.3">
      <c r="B1066"/>
    </row>
    <row r="1067" spans="2:2" ht="16.5" x14ac:dyDescent="0.3">
      <c r="B1067"/>
    </row>
    <row r="1068" spans="2:2" ht="16.5" x14ac:dyDescent="0.3">
      <c r="B1068"/>
    </row>
    <row r="1069" spans="2:2" ht="16.5" x14ac:dyDescent="0.3">
      <c r="B1069"/>
    </row>
    <row r="1070" spans="2:2" ht="16.5" x14ac:dyDescent="0.3">
      <c r="B1070"/>
    </row>
    <row r="1071" spans="2:2" ht="16.5" x14ac:dyDescent="0.3">
      <c r="B1071"/>
    </row>
    <row r="1072" spans="2:2" ht="16.5" x14ac:dyDescent="0.3">
      <c r="B1072"/>
    </row>
    <row r="1073" spans="2:2" ht="16.5" x14ac:dyDescent="0.3">
      <c r="B1073"/>
    </row>
    <row r="1074" spans="2:2" ht="16.5" x14ac:dyDescent="0.3">
      <c r="B1074"/>
    </row>
    <row r="1075" spans="2:2" ht="16.5" x14ac:dyDescent="0.3">
      <c r="B1075"/>
    </row>
    <row r="1076" spans="2:2" ht="16.5" x14ac:dyDescent="0.3">
      <c r="B1076"/>
    </row>
    <row r="1077" spans="2:2" ht="16.5" x14ac:dyDescent="0.3">
      <c r="B1077"/>
    </row>
    <row r="1078" spans="2:2" ht="16.5" x14ac:dyDescent="0.3">
      <c r="B1078"/>
    </row>
    <row r="1079" spans="2:2" ht="16.5" x14ac:dyDescent="0.3">
      <c r="B1079"/>
    </row>
    <row r="1080" spans="2:2" ht="16.5" x14ac:dyDescent="0.3">
      <c r="B1080"/>
    </row>
    <row r="1081" spans="2:2" ht="16.5" x14ac:dyDescent="0.3">
      <c r="B1081"/>
    </row>
    <row r="1082" spans="2:2" ht="16.5" x14ac:dyDescent="0.3">
      <c r="B1082"/>
    </row>
    <row r="1083" spans="2:2" ht="16.5" x14ac:dyDescent="0.3">
      <c r="B1083"/>
    </row>
    <row r="1084" spans="2:2" ht="16.5" x14ac:dyDescent="0.3">
      <c r="B1084"/>
    </row>
    <row r="1085" spans="2:2" ht="16.5" x14ac:dyDescent="0.3">
      <c r="B1085"/>
    </row>
    <row r="1086" spans="2:2" ht="16.5" x14ac:dyDescent="0.3">
      <c r="B1086"/>
    </row>
    <row r="1087" spans="2:2" ht="16.5" x14ac:dyDescent="0.3">
      <c r="B1087"/>
    </row>
    <row r="1088" spans="2:2" ht="16.5" x14ac:dyDescent="0.3">
      <c r="B1088"/>
    </row>
    <row r="1089" spans="2:2" ht="16.5" x14ac:dyDescent="0.3">
      <c r="B1089"/>
    </row>
    <row r="1090" spans="2:2" ht="16.5" x14ac:dyDescent="0.3">
      <c r="B1090"/>
    </row>
    <row r="1091" spans="2:2" ht="16.5" x14ac:dyDescent="0.3">
      <c r="B1091"/>
    </row>
    <row r="1092" spans="2:2" ht="16.5" x14ac:dyDescent="0.3">
      <c r="B1092"/>
    </row>
    <row r="1093" spans="2:2" ht="16.5" x14ac:dyDescent="0.3">
      <c r="B1093"/>
    </row>
    <row r="1094" spans="2:2" ht="16.5" x14ac:dyDescent="0.3">
      <c r="B1094"/>
    </row>
    <row r="1095" spans="2:2" ht="16.5" x14ac:dyDescent="0.3">
      <c r="B1095"/>
    </row>
    <row r="1096" spans="2:2" ht="16.5" x14ac:dyDescent="0.3">
      <c r="B1096"/>
    </row>
    <row r="1097" spans="2:2" ht="16.5" x14ac:dyDescent="0.3">
      <c r="B1097"/>
    </row>
    <row r="1098" spans="2:2" ht="16.5" x14ac:dyDescent="0.3">
      <c r="B1098"/>
    </row>
    <row r="1099" spans="2:2" ht="16.5" x14ac:dyDescent="0.3">
      <c r="B1099"/>
    </row>
    <row r="1100" spans="2:2" ht="16.5" x14ac:dyDescent="0.3">
      <c r="B1100"/>
    </row>
    <row r="1101" spans="2:2" ht="16.5" x14ac:dyDescent="0.3">
      <c r="B1101"/>
    </row>
    <row r="1102" spans="2:2" ht="16.5" x14ac:dyDescent="0.3">
      <c r="B1102"/>
    </row>
    <row r="1103" spans="2:2" ht="16.5" x14ac:dyDescent="0.3">
      <c r="B1103"/>
    </row>
    <row r="1104" spans="2:2" ht="16.5" x14ac:dyDescent="0.3">
      <c r="B1104"/>
    </row>
    <row r="1105" spans="2:2" ht="16.5" x14ac:dyDescent="0.3">
      <c r="B1105"/>
    </row>
    <row r="1106" spans="2:2" ht="16.5" x14ac:dyDescent="0.3">
      <c r="B1106"/>
    </row>
    <row r="1107" spans="2:2" ht="16.5" x14ac:dyDescent="0.3">
      <c r="B1107"/>
    </row>
    <row r="1108" spans="2:2" ht="16.5" x14ac:dyDescent="0.3">
      <c r="B1108"/>
    </row>
    <row r="1109" spans="2:2" ht="16.5" x14ac:dyDescent="0.3">
      <c r="B1109"/>
    </row>
    <row r="1110" spans="2:2" ht="16.5" x14ac:dyDescent="0.3">
      <c r="B1110"/>
    </row>
    <row r="1111" spans="2:2" ht="16.5" x14ac:dyDescent="0.3">
      <c r="B1111"/>
    </row>
    <row r="1112" spans="2:2" ht="16.5" x14ac:dyDescent="0.3">
      <c r="B1112"/>
    </row>
    <row r="1113" spans="2:2" ht="16.5" x14ac:dyDescent="0.3">
      <c r="B1113"/>
    </row>
    <row r="1114" spans="2:2" ht="16.5" x14ac:dyDescent="0.3">
      <c r="B1114"/>
    </row>
    <row r="1115" spans="2:2" ht="16.5" x14ac:dyDescent="0.3">
      <c r="B1115"/>
    </row>
    <row r="1116" spans="2:2" ht="16.5" x14ac:dyDescent="0.3">
      <c r="B1116"/>
    </row>
    <row r="1117" spans="2:2" ht="16.5" x14ac:dyDescent="0.3">
      <c r="B1117"/>
    </row>
    <row r="1118" spans="2:2" ht="16.5" x14ac:dyDescent="0.3">
      <c r="B1118"/>
    </row>
    <row r="1119" spans="2:2" ht="16.5" x14ac:dyDescent="0.3">
      <c r="B1119"/>
    </row>
    <row r="1120" spans="2:2" ht="16.5" x14ac:dyDescent="0.3">
      <c r="B1120"/>
    </row>
    <row r="1121" spans="2:2" ht="16.5" x14ac:dyDescent="0.3">
      <c r="B1121"/>
    </row>
    <row r="1122" spans="2:2" ht="16.5" x14ac:dyDescent="0.3">
      <c r="B1122"/>
    </row>
    <row r="1123" spans="2:2" ht="16.5" x14ac:dyDescent="0.3">
      <c r="B1123"/>
    </row>
    <row r="1124" spans="2:2" ht="16.5" x14ac:dyDescent="0.3">
      <c r="B1124"/>
    </row>
    <row r="1125" spans="2:2" ht="16.5" x14ac:dyDescent="0.3">
      <c r="B1125"/>
    </row>
    <row r="1126" spans="2:2" ht="16.5" x14ac:dyDescent="0.3">
      <c r="B1126"/>
    </row>
    <row r="1127" spans="2:2" ht="16.5" x14ac:dyDescent="0.3">
      <c r="B1127"/>
    </row>
    <row r="1128" spans="2:2" ht="16.5" x14ac:dyDescent="0.3">
      <c r="B1128"/>
    </row>
    <row r="1129" spans="2:2" ht="16.5" x14ac:dyDescent="0.3">
      <c r="B1129"/>
    </row>
    <row r="1130" spans="2:2" ht="16.5" x14ac:dyDescent="0.3">
      <c r="B1130"/>
    </row>
    <row r="1131" spans="2:2" ht="16.5" x14ac:dyDescent="0.3">
      <c r="B1131"/>
    </row>
    <row r="1132" spans="2:2" ht="16.5" x14ac:dyDescent="0.3">
      <c r="B1132"/>
    </row>
    <row r="1133" spans="2:2" ht="16.5" x14ac:dyDescent="0.3">
      <c r="B1133"/>
    </row>
    <row r="1134" spans="2:2" ht="16.5" x14ac:dyDescent="0.3">
      <c r="B1134"/>
    </row>
    <row r="1135" spans="2:2" ht="16.5" x14ac:dyDescent="0.3">
      <c r="B1135"/>
    </row>
    <row r="1136" spans="2:2" ht="16.5" x14ac:dyDescent="0.3">
      <c r="B1136"/>
    </row>
    <row r="1137" spans="2:2" ht="16.5" x14ac:dyDescent="0.3">
      <c r="B1137"/>
    </row>
    <row r="1138" spans="2:2" ht="16.5" x14ac:dyDescent="0.3">
      <c r="B1138"/>
    </row>
    <row r="1139" spans="2:2" ht="16.5" x14ac:dyDescent="0.3">
      <c r="B1139"/>
    </row>
    <row r="1140" spans="2:2" ht="16.5" x14ac:dyDescent="0.3">
      <c r="B1140"/>
    </row>
    <row r="1141" spans="2:2" ht="16.5" x14ac:dyDescent="0.3">
      <c r="B1141"/>
    </row>
    <row r="1142" spans="2:2" ht="16.5" x14ac:dyDescent="0.3">
      <c r="B1142"/>
    </row>
    <row r="1143" spans="2:2" ht="16.5" x14ac:dyDescent="0.3">
      <c r="B1143"/>
    </row>
    <row r="1144" spans="2:2" ht="16.5" x14ac:dyDescent="0.3">
      <c r="B1144"/>
    </row>
    <row r="1145" spans="2:2" ht="16.5" x14ac:dyDescent="0.3">
      <c r="B1145"/>
    </row>
    <row r="1146" spans="2:2" ht="16.5" x14ac:dyDescent="0.3">
      <c r="B1146"/>
    </row>
    <row r="1147" spans="2:2" ht="16.5" x14ac:dyDescent="0.3">
      <c r="B1147"/>
    </row>
    <row r="1148" spans="2:2" ht="16.5" x14ac:dyDescent="0.3">
      <c r="B1148"/>
    </row>
    <row r="1149" spans="2:2" ht="16.5" x14ac:dyDescent="0.3">
      <c r="B1149"/>
    </row>
    <row r="1150" spans="2:2" ht="16.5" x14ac:dyDescent="0.3">
      <c r="B1150"/>
    </row>
    <row r="1151" spans="2:2" ht="16.5" x14ac:dyDescent="0.3">
      <c r="B1151"/>
    </row>
    <row r="1152" spans="2:2" ht="16.5" x14ac:dyDescent="0.3">
      <c r="B1152"/>
    </row>
    <row r="1153" spans="2:2" ht="16.5" x14ac:dyDescent="0.3">
      <c r="B1153"/>
    </row>
    <row r="1154" spans="2:2" ht="16.5" x14ac:dyDescent="0.3">
      <c r="B1154"/>
    </row>
    <row r="1155" spans="2:2" ht="16.5" x14ac:dyDescent="0.3">
      <c r="B1155"/>
    </row>
    <row r="1156" spans="2:2" ht="16.5" x14ac:dyDescent="0.3">
      <c r="B1156"/>
    </row>
    <row r="1157" spans="2:2" ht="16.5" x14ac:dyDescent="0.3">
      <c r="B1157"/>
    </row>
    <row r="1158" spans="2:2" ht="16.5" x14ac:dyDescent="0.3">
      <c r="B1158"/>
    </row>
    <row r="1159" spans="2:2" ht="16.5" x14ac:dyDescent="0.3">
      <c r="B1159"/>
    </row>
    <row r="1160" spans="2:2" ht="16.5" x14ac:dyDescent="0.3">
      <c r="B1160"/>
    </row>
    <row r="1161" spans="2:2" ht="16.5" x14ac:dyDescent="0.3">
      <c r="B1161"/>
    </row>
    <row r="1162" spans="2:2" ht="16.5" x14ac:dyDescent="0.3">
      <c r="B1162"/>
    </row>
    <row r="1163" spans="2:2" ht="16.5" x14ac:dyDescent="0.3">
      <c r="B1163"/>
    </row>
    <row r="1164" spans="2:2" ht="16.5" x14ac:dyDescent="0.3">
      <c r="B1164"/>
    </row>
    <row r="1165" spans="2:2" ht="16.5" x14ac:dyDescent="0.3">
      <c r="B1165"/>
    </row>
    <row r="1166" spans="2:2" ht="16.5" x14ac:dyDescent="0.3">
      <c r="B1166"/>
    </row>
    <row r="1167" spans="2:2" ht="16.5" x14ac:dyDescent="0.3">
      <c r="B1167"/>
    </row>
    <row r="1168" spans="2:2" ht="16.5" x14ac:dyDescent="0.3">
      <c r="B1168"/>
    </row>
    <row r="1169" spans="2:2" ht="16.5" x14ac:dyDescent="0.3">
      <c r="B1169"/>
    </row>
    <row r="1170" spans="2:2" ht="16.5" x14ac:dyDescent="0.3">
      <c r="B1170"/>
    </row>
    <row r="1171" spans="2:2" ht="16.5" x14ac:dyDescent="0.3">
      <c r="B1171"/>
    </row>
    <row r="1172" spans="2:2" ht="16.5" x14ac:dyDescent="0.3">
      <c r="B1172"/>
    </row>
    <row r="1173" spans="2:2" ht="16.5" x14ac:dyDescent="0.3">
      <c r="B1173"/>
    </row>
    <row r="1174" spans="2:2" ht="16.5" x14ac:dyDescent="0.3">
      <c r="B1174"/>
    </row>
    <row r="1175" spans="2:2" ht="16.5" x14ac:dyDescent="0.3">
      <c r="B1175"/>
    </row>
    <row r="1176" spans="2:2" ht="16.5" x14ac:dyDescent="0.3">
      <c r="B1176"/>
    </row>
    <row r="1177" spans="2:2" ht="16.5" x14ac:dyDescent="0.3">
      <c r="B1177"/>
    </row>
    <row r="1178" spans="2:2" ht="16.5" x14ac:dyDescent="0.3">
      <c r="B1178"/>
    </row>
    <row r="1179" spans="2:2" ht="16.5" x14ac:dyDescent="0.3">
      <c r="B1179"/>
    </row>
    <row r="1180" spans="2:2" ht="16.5" x14ac:dyDescent="0.3">
      <c r="B1180"/>
    </row>
    <row r="1181" spans="2:2" ht="16.5" x14ac:dyDescent="0.3">
      <c r="B1181"/>
    </row>
    <row r="1182" spans="2:2" ht="16.5" x14ac:dyDescent="0.3">
      <c r="B1182"/>
    </row>
    <row r="1183" spans="2:2" ht="16.5" x14ac:dyDescent="0.3">
      <c r="B1183"/>
    </row>
    <row r="1184" spans="2:2" ht="16.5" x14ac:dyDescent="0.3">
      <c r="B1184"/>
    </row>
    <row r="1185" spans="2:2" ht="16.5" x14ac:dyDescent="0.3">
      <c r="B1185"/>
    </row>
    <row r="1186" spans="2:2" ht="16.5" x14ac:dyDescent="0.3">
      <c r="B1186"/>
    </row>
    <row r="1187" spans="2:2" ht="16.5" x14ac:dyDescent="0.3">
      <c r="B1187"/>
    </row>
    <row r="1188" spans="2:2" ht="16.5" x14ac:dyDescent="0.3">
      <c r="B1188"/>
    </row>
    <row r="1189" spans="2:2" ht="16.5" x14ac:dyDescent="0.3">
      <c r="B1189"/>
    </row>
    <row r="1190" spans="2:2" ht="16.5" x14ac:dyDescent="0.3">
      <c r="B1190"/>
    </row>
    <row r="1191" spans="2:2" ht="16.5" x14ac:dyDescent="0.3">
      <c r="B1191"/>
    </row>
    <row r="1192" spans="2:2" ht="16.5" x14ac:dyDescent="0.3">
      <c r="B1192"/>
    </row>
    <row r="1193" spans="2:2" ht="16.5" x14ac:dyDescent="0.3">
      <c r="B1193"/>
    </row>
    <row r="1194" spans="2:2" ht="16.5" x14ac:dyDescent="0.3">
      <c r="B1194"/>
    </row>
    <row r="1195" spans="2:2" ht="16.5" x14ac:dyDescent="0.3">
      <c r="B1195"/>
    </row>
    <row r="1196" spans="2:2" ht="16.5" x14ac:dyDescent="0.3">
      <c r="B1196"/>
    </row>
    <row r="1197" spans="2:2" ht="16.5" x14ac:dyDescent="0.3">
      <c r="B1197"/>
    </row>
    <row r="1198" spans="2:2" ht="16.5" x14ac:dyDescent="0.3">
      <c r="B1198"/>
    </row>
    <row r="1199" spans="2:2" ht="16.5" x14ac:dyDescent="0.3">
      <c r="B1199"/>
    </row>
    <row r="1200" spans="2:2" ht="16.5" x14ac:dyDescent="0.3">
      <c r="B1200"/>
    </row>
    <row r="1201" spans="2:2" ht="16.5" x14ac:dyDescent="0.3">
      <c r="B1201"/>
    </row>
    <row r="1202" spans="2:2" ht="16.5" x14ac:dyDescent="0.3">
      <c r="B1202"/>
    </row>
    <row r="1203" spans="2:2" ht="16.5" x14ac:dyDescent="0.3">
      <c r="B1203"/>
    </row>
    <row r="1204" spans="2:2" ht="16.5" x14ac:dyDescent="0.3">
      <c r="B1204"/>
    </row>
    <row r="1205" spans="2:2" ht="16.5" x14ac:dyDescent="0.3">
      <c r="B1205"/>
    </row>
    <row r="1206" spans="2:2" ht="16.5" x14ac:dyDescent="0.3">
      <c r="B1206"/>
    </row>
    <row r="1207" spans="2:2" ht="16.5" x14ac:dyDescent="0.3">
      <c r="B1207"/>
    </row>
    <row r="1208" spans="2:2" ht="16.5" x14ac:dyDescent="0.3">
      <c r="B1208"/>
    </row>
    <row r="1209" spans="2:2" ht="16.5" x14ac:dyDescent="0.3">
      <c r="B1209"/>
    </row>
    <row r="1210" spans="2:2" ht="16.5" x14ac:dyDescent="0.3">
      <c r="B1210"/>
    </row>
    <row r="1211" spans="2:2" ht="16.5" x14ac:dyDescent="0.3">
      <c r="B1211"/>
    </row>
    <row r="1212" spans="2:2" ht="16.5" x14ac:dyDescent="0.3">
      <c r="B1212"/>
    </row>
    <row r="1213" spans="2:2" ht="16.5" x14ac:dyDescent="0.3">
      <c r="B1213"/>
    </row>
    <row r="1214" spans="2:2" ht="16.5" x14ac:dyDescent="0.3">
      <c r="B1214"/>
    </row>
    <row r="1215" spans="2:2" ht="16.5" x14ac:dyDescent="0.3">
      <c r="B1215"/>
    </row>
    <row r="1216" spans="2:2" ht="16.5" x14ac:dyDescent="0.3">
      <c r="B1216"/>
    </row>
    <row r="1217" spans="2:2" ht="16.5" x14ac:dyDescent="0.3">
      <c r="B1217"/>
    </row>
    <row r="1218" spans="2:2" ht="16.5" x14ac:dyDescent="0.3">
      <c r="B1218"/>
    </row>
    <row r="1219" spans="2:2" ht="16.5" x14ac:dyDescent="0.3">
      <c r="B1219"/>
    </row>
    <row r="1220" spans="2:2" ht="16.5" x14ac:dyDescent="0.3">
      <c r="B1220"/>
    </row>
    <row r="1221" spans="2:2" ht="16.5" x14ac:dyDescent="0.3">
      <c r="B1221"/>
    </row>
    <row r="1222" spans="2:2" ht="16.5" x14ac:dyDescent="0.3">
      <c r="B1222"/>
    </row>
    <row r="1223" spans="2:2" ht="16.5" x14ac:dyDescent="0.3">
      <c r="B1223"/>
    </row>
    <row r="1224" spans="2:2" ht="16.5" x14ac:dyDescent="0.3">
      <c r="B1224"/>
    </row>
    <row r="1225" spans="2:2" ht="16.5" x14ac:dyDescent="0.3">
      <c r="B1225"/>
    </row>
    <row r="1226" spans="2:2" ht="16.5" x14ac:dyDescent="0.3">
      <c r="B1226"/>
    </row>
    <row r="1227" spans="2:2" ht="16.5" x14ac:dyDescent="0.3">
      <c r="B1227"/>
    </row>
    <row r="1228" spans="2:2" ht="16.5" x14ac:dyDescent="0.3">
      <c r="B1228"/>
    </row>
    <row r="1229" spans="2:2" ht="16.5" x14ac:dyDescent="0.3">
      <c r="B1229"/>
    </row>
    <row r="1230" spans="2:2" ht="16.5" x14ac:dyDescent="0.3">
      <c r="B1230"/>
    </row>
    <row r="1231" spans="2:2" ht="16.5" x14ac:dyDescent="0.3">
      <c r="B1231"/>
    </row>
    <row r="1232" spans="2:2" ht="16.5" x14ac:dyDescent="0.3">
      <c r="B1232"/>
    </row>
    <row r="1233" spans="2:2" ht="16.5" x14ac:dyDescent="0.3">
      <c r="B1233"/>
    </row>
    <row r="1234" spans="2:2" ht="16.5" x14ac:dyDescent="0.3">
      <c r="B1234"/>
    </row>
    <row r="1235" spans="2:2" ht="16.5" x14ac:dyDescent="0.3">
      <c r="B1235"/>
    </row>
    <row r="1236" spans="2:2" ht="16.5" x14ac:dyDescent="0.3">
      <c r="B1236"/>
    </row>
    <row r="1237" spans="2:2" ht="16.5" x14ac:dyDescent="0.3">
      <c r="B1237"/>
    </row>
    <row r="1238" spans="2:2" ht="16.5" x14ac:dyDescent="0.3">
      <c r="B1238"/>
    </row>
    <row r="1239" spans="2:2" ht="16.5" x14ac:dyDescent="0.3">
      <c r="B1239"/>
    </row>
    <row r="1240" spans="2:2" ht="16.5" x14ac:dyDescent="0.3">
      <c r="B1240"/>
    </row>
    <row r="1241" spans="2:2" ht="16.5" x14ac:dyDescent="0.3">
      <c r="B1241"/>
    </row>
    <row r="1242" spans="2:2" ht="16.5" x14ac:dyDescent="0.3">
      <c r="B1242"/>
    </row>
    <row r="1243" spans="2:2" ht="16.5" x14ac:dyDescent="0.3">
      <c r="B1243"/>
    </row>
    <row r="1244" spans="2:2" ht="16.5" x14ac:dyDescent="0.3">
      <c r="B1244"/>
    </row>
    <row r="1245" spans="2:2" ht="16.5" x14ac:dyDescent="0.3">
      <c r="B1245"/>
    </row>
    <row r="1246" spans="2:2" ht="16.5" x14ac:dyDescent="0.3">
      <c r="B1246"/>
    </row>
    <row r="1247" spans="2:2" ht="16.5" x14ac:dyDescent="0.3">
      <c r="B1247"/>
    </row>
    <row r="1248" spans="2:2" ht="16.5" x14ac:dyDescent="0.3">
      <c r="B1248"/>
    </row>
    <row r="1249" spans="2:2" ht="16.5" x14ac:dyDescent="0.3">
      <c r="B1249"/>
    </row>
    <row r="1250" spans="2:2" ht="16.5" x14ac:dyDescent="0.3">
      <c r="B1250"/>
    </row>
    <row r="1251" spans="2:2" ht="16.5" x14ac:dyDescent="0.3">
      <c r="B1251"/>
    </row>
    <row r="1252" spans="2:2" ht="16.5" x14ac:dyDescent="0.3">
      <c r="B1252"/>
    </row>
    <row r="1253" spans="2:2" ht="16.5" x14ac:dyDescent="0.3">
      <c r="B1253"/>
    </row>
    <row r="1254" spans="2:2" ht="16.5" x14ac:dyDescent="0.3">
      <c r="B1254"/>
    </row>
    <row r="1255" spans="2:2" ht="16.5" x14ac:dyDescent="0.3">
      <c r="B1255"/>
    </row>
    <row r="1256" spans="2:2" ht="16.5" x14ac:dyDescent="0.3">
      <c r="B1256"/>
    </row>
    <row r="1257" spans="2:2" ht="16.5" x14ac:dyDescent="0.3">
      <c r="B1257"/>
    </row>
    <row r="1258" spans="2:2" ht="16.5" x14ac:dyDescent="0.3">
      <c r="B1258"/>
    </row>
    <row r="1259" spans="2:2" ht="16.5" x14ac:dyDescent="0.3">
      <c r="B1259"/>
    </row>
    <row r="1260" spans="2:2" ht="16.5" x14ac:dyDescent="0.3">
      <c r="B1260"/>
    </row>
    <row r="1261" spans="2:2" ht="16.5" x14ac:dyDescent="0.3">
      <c r="B1261"/>
    </row>
    <row r="1262" spans="2:2" ht="16.5" x14ac:dyDescent="0.3">
      <c r="B1262"/>
    </row>
    <row r="1263" spans="2:2" ht="16.5" x14ac:dyDescent="0.3">
      <c r="B1263"/>
    </row>
    <row r="1264" spans="2:2" ht="16.5" x14ac:dyDescent="0.3">
      <c r="B1264"/>
    </row>
    <row r="1265" spans="2:2" ht="16.5" x14ac:dyDescent="0.3">
      <c r="B1265"/>
    </row>
    <row r="1266" spans="2:2" ht="16.5" x14ac:dyDescent="0.3">
      <c r="B1266"/>
    </row>
    <row r="1267" spans="2:2" ht="16.5" x14ac:dyDescent="0.3">
      <c r="B1267"/>
    </row>
    <row r="1268" spans="2:2" ht="16.5" x14ac:dyDescent="0.3">
      <c r="B1268"/>
    </row>
    <row r="1269" spans="2:2" ht="16.5" x14ac:dyDescent="0.3">
      <c r="B1269"/>
    </row>
    <row r="1270" spans="2:2" ht="16.5" x14ac:dyDescent="0.3">
      <c r="B1270"/>
    </row>
    <row r="1271" spans="2:2" ht="16.5" x14ac:dyDescent="0.3">
      <c r="B1271"/>
    </row>
    <row r="1272" spans="2:2" ht="16.5" x14ac:dyDescent="0.3">
      <c r="B1272"/>
    </row>
    <row r="1273" spans="2:2" ht="16.5" x14ac:dyDescent="0.3">
      <c r="B1273"/>
    </row>
    <row r="1274" spans="2:2" ht="16.5" x14ac:dyDescent="0.3">
      <c r="B1274"/>
    </row>
    <row r="1275" spans="2:2" ht="16.5" x14ac:dyDescent="0.3">
      <c r="B1275"/>
    </row>
    <row r="1276" spans="2:2" ht="16.5" x14ac:dyDescent="0.3">
      <c r="B1276"/>
    </row>
    <row r="1277" spans="2:2" ht="16.5" x14ac:dyDescent="0.3">
      <c r="B1277"/>
    </row>
    <row r="1278" spans="2:2" ht="16.5" x14ac:dyDescent="0.3">
      <c r="B1278"/>
    </row>
    <row r="1279" spans="2:2" ht="16.5" x14ac:dyDescent="0.3">
      <c r="B1279"/>
    </row>
    <row r="1280" spans="2:2" ht="16.5" x14ac:dyDescent="0.3">
      <c r="B1280"/>
    </row>
    <row r="1281" spans="2:2" ht="16.5" x14ac:dyDescent="0.3">
      <c r="B1281"/>
    </row>
    <row r="1282" spans="2:2" ht="16.5" x14ac:dyDescent="0.3">
      <c r="B1282"/>
    </row>
    <row r="1283" spans="2:2" ht="16.5" x14ac:dyDescent="0.3">
      <c r="B1283"/>
    </row>
    <row r="1284" spans="2:2" ht="16.5" x14ac:dyDescent="0.3">
      <c r="B1284"/>
    </row>
    <row r="1285" spans="2:2" ht="16.5" x14ac:dyDescent="0.3">
      <c r="B1285"/>
    </row>
    <row r="1286" spans="2:2" ht="16.5" x14ac:dyDescent="0.3">
      <c r="B1286"/>
    </row>
    <row r="1287" spans="2:2" ht="16.5" x14ac:dyDescent="0.3">
      <c r="B1287"/>
    </row>
    <row r="1288" spans="2:2" ht="16.5" x14ac:dyDescent="0.3">
      <c r="B1288"/>
    </row>
    <row r="1289" spans="2:2" ht="16.5" x14ac:dyDescent="0.3">
      <c r="B1289"/>
    </row>
    <row r="1290" spans="2:2" ht="16.5" x14ac:dyDescent="0.3">
      <c r="B1290"/>
    </row>
    <row r="1291" spans="2:2" ht="16.5" x14ac:dyDescent="0.3">
      <c r="B1291"/>
    </row>
    <row r="1292" spans="2:2" ht="16.5" x14ac:dyDescent="0.3">
      <c r="B1292"/>
    </row>
    <row r="1293" spans="2:2" ht="16.5" x14ac:dyDescent="0.3">
      <c r="B1293"/>
    </row>
    <row r="1294" spans="2:2" ht="16.5" x14ac:dyDescent="0.3">
      <c r="B1294"/>
    </row>
    <row r="1295" spans="2:2" ht="16.5" x14ac:dyDescent="0.3">
      <c r="B1295"/>
    </row>
    <row r="1296" spans="2:2" ht="16.5" x14ac:dyDescent="0.3">
      <c r="B1296"/>
    </row>
    <row r="1297" spans="2:2" ht="16.5" x14ac:dyDescent="0.3">
      <c r="B1297"/>
    </row>
    <row r="1298" spans="2:2" ht="16.5" x14ac:dyDescent="0.3">
      <c r="B1298"/>
    </row>
    <row r="1299" spans="2:2" ht="16.5" x14ac:dyDescent="0.3">
      <c r="B1299"/>
    </row>
    <row r="1300" spans="2:2" ht="16.5" x14ac:dyDescent="0.3">
      <c r="B1300"/>
    </row>
    <row r="1301" spans="2:2" ht="16.5" x14ac:dyDescent="0.3">
      <c r="B1301"/>
    </row>
    <row r="1302" spans="2:2" ht="16.5" x14ac:dyDescent="0.3">
      <c r="B1302"/>
    </row>
    <row r="1303" spans="2:2" ht="16.5" x14ac:dyDescent="0.3">
      <c r="B1303"/>
    </row>
    <row r="1304" spans="2:2" ht="16.5" x14ac:dyDescent="0.3">
      <c r="B1304"/>
    </row>
    <row r="1305" spans="2:2" ht="16.5" x14ac:dyDescent="0.3">
      <c r="B1305"/>
    </row>
    <row r="1306" spans="2:2" ht="16.5" x14ac:dyDescent="0.3">
      <c r="B1306"/>
    </row>
    <row r="1307" spans="2:2" ht="16.5" x14ac:dyDescent="0.3">
      <c r="B1307"/>
    </row>
    <row r="1308" spans="2:2" ht="16.5" x14ac:dyDescent="0.3">
      <c r="B1308"/>
    </row>
    <row r="1309" spans="2:2" ht="16.5" x14ac:dyDescent="0.3">
      <c r="B1309"/>
    </row>
    <row r="1310" spans="2:2" ht="16.5" x14ac:dyDescent="0.3">
      <c r="B1310"/>
    </row>
    <row r="1311" spans="2:2" ht="16.5" x14ac:dyDescent="0.3">
      <c r="B1311"/>
    </row>
    <row r="1312" spans="2:2" ht="16.5" x14ac:dyDescent="0.3">
      <c r="B1312"/>
    </row>
    <row r="1313" spans="2:2" ht="16.5" x14ac:dyDescent="0.3">
      <c r="B1313"/>
    </row>
    <row r="1314" spans="2:2" ht="16.5" x14ac:dyDescent="0.3">
      <c r="B1314"/>
    </row>
    <row r="1315" spans="2:2" ht="16.5" x14ac:dyDescent="0.3">
      <c r="B1315"/>
    </row>
    <row r="1316" spans="2:2" ht="16.5" x14ac:dyDescent="0.3">
      <c r="B1316"/>
    </row>
    <row r="1317" spans="2:2" ht="16.5" x14ac:dyDescent="0.3">
      <c r="B1317"/>
    </row>
    <row r="1318" spans="2:2" ht="16.5" x14ac:dyDescent="0.3">
      <c r="B1318"/>
    </row>
    <row r="1319" spans="2:2" ht="16.5" x14ac:dyDescent="0.3">
      <c r="B1319"/>
    </row>
    <row r="1320" spans="2:2" ht="16.5" x14ac:dyDescent="0.3">
      <c r="B1320"/>
    </row>
    <row r="1321" spans="2:2" ht="16.5" x14ac:dyDescent="0.3">
      <c r="B1321"/>
    </row>
    <row r="1322" spans="2:2" ht="16.5" x14ac:dyDescent="0.3">
      <c r="B1322"/>
    </row>
    <row r="1323" spans="2:2" ht="16.5" x14ac:dyDescent="0.3">
      <c r="B1323"/>
    </row>
    <row r="1324" spans="2:2" ht="16.5" x14ac:dyDescent="0.3">
      <c r="B1324"/>
    </row>
    <row r="1325" spans="2:2" ht="16.5" x14ac:dyDescent="0.3">
      <c r="B1325"/>
    </row>
    <row r="1326" spans="2:2" ht="16.5" x14ac:dyDescent="0.3">
      <c r="B1326"/>
    </row>
    <row r="1327" spans="2:2" ht="16.5" x14ac:dyDescent="0.3">
      <c r="B1327"/>
    </row>
    <row r="1328" spans="2:2" ht="16.5" x14ac:dyDescent="0.3">
      <c r="B1328"/>
    </row>
    <row r="1329" spans="2:2" ht="16.5" x14ac:dyDescent="0.3">
      <c r="B1329"/>
    </row>
    <row r="1330" spans="2:2" ht="16.5" x14ac:dyDescent="0.3">
      <c r="B1330"/>
    </row>
    <row r="1331" spans="2:2" ht="16.5" x14ac:dyDescent="0.3">
      <c r="B1331"/>
    </row>
    <row r="1332" spans="2:2" ht="16.5" x14ac:dyDescent="0.3">
      <c r="B1332"/>
    </row>
    <row r="1333" spans="2:2" ht="16.5" x14ac:dyDescent="0.3">
      <c r="B1333"/>
    </row>
    <row r="1334" spans="2:2" ht="16.5" x14ac:dyDescent="0.3">
      <c r="B1334"/>
    </row>
    <row r="1335" spans="2:2" ht="16.5" x14ac:dyDescent="0.3">
      <c r="B1335"/>
    </row>
    <row r="1336" spans="2:2" ht="16.5" x14ac:dyDescent="0.3">
      <c r="B1336"/>
    </row>
    <row r="1337" spans="2:2" ht="16.5" x14ac:dyDescent="0.3">
      <c r="B1337"/>
    </row>
    <row r="1338" spans="2:2" ht="16.5" x14ac:dyDescent="0.3">
      <c r="B1338"/>
    </row>
    <row r="1339" spans="2:2" ht="16.5" x14ac:dyDescent="0.3">
      <c r="B1339"/>
    </row>
    <row r="1340" spans="2:2" ht="16.5" x14ac:dyDescent="0.3">
      <c r="B1340"/>
    </row>
    <row r="1341" spans="2:2" ht="16.5" x14ac:dyDescent="0.3">
      <c r="B1341"/>
    </row>
    <row r="1342" spans="2:2" ht="16.5" x14ac:dyDescent="0.3">
      <c r="B1342"/>
    </row>
    <row r="1343" spans="2:2" ht="16.5" x14ac:dyDescent="0.3">
      <c r="B1343"/>
    </row>
    <row r="1344" spans="2:2" ht="16.5" x14ac:dyDescent="0.3">
      <c r="B1344"/>
    </row>
    <row r="1345" spans="2:2" ht="16.5" x14ac:dyDescent="0.3">
      <c r="B1345"/>
    </row>
    <row r="1346" spans="2:2" ht="16.5" x14ac:dyDescent="0.3">
      <c r="B1346"/>
    </row>
    <row r="1347" spans="2:2" ht="16.5" x14ac:dyDescent="0.3">
      <c r="B1347"/>
    </row>
    <row r="1348" spans="2:2" ht="16.5" x14ac:dyDescent="0.3">
      <c r="B1348"/>
    </row>
    <row r="1349" spans="2:2" ht="16.5" x14ac:dyDescent="0.3">
      <c r="B1349"/>
    </row>
    <row r="1350" spans="2:2" ht="16.5" x14ac:dyDescent="0.3">
      <c r="B1350"/>
    </row>
    <row r="1351" spans="2:2" ht="16.5" x14ac:dyDescent="0.3">
      <c r="B1351"/>
    </row>
    <row r="1352" spans="2:2" ht="16.5" x14ac:dyDescent="0.3">
      <c r="B1352"/>
    </row>
    <row r="1353" spans="2:2" ht="16.5" x14ac:dyDescent="0.3">
      <c r="B1353"/>
    </row>
    <row r="1354" spans="2:2" ht="16.5" x14ac:dyDescent="0.3">
      <c r="B1354"/>
    </row>
    <row r="1355" spans="2:2" ht="16.5" x14ac:dyDescent="0.3">
      <c r="B1355"/>
    </row>
    <row r="1356" spans="2:2" ht="16.5" x14ac:dyDescent="0.3">
      <c r="B1356"/>
    </row>
    <row r="1357" spans="2:2" ht="16.5" x14ac:dyDescent="0.3">
      <c r="B1357"/>
    </row>
    <row r="1358" spans="2:2" ht="16.5" x14ac:dyDescent="0.3">
      <c r="B1358"/>
    </row>
    <row r="1359" spans="2:2" ht="16.5" x14ac:dyDescent="0.3">
      <c r="B1359"/>
    </row>
    <row r="1360" spans="2:2" ht="16.5" x14ac:dyDescent="0.3">
      <c r="B1360"/>
    </row>
    <row r="1361" spans="2:2" ht="16.5" x14ac:dyDescent="0.3">
      <c r="B1361"/>
    </row>
    <row r="1362" spans="2:2" ht="16.5" x14ac:dyDescent="0.3">
      <c r="B1362"/>
    </row>
    <row r="1363" spans="2:2" ht="16.5" x14ac:dyDescent="0.3">
      <c r="B1363"/>
    </row>
    <row r="1364" spans="2:2" ht="16.5" x14ac:dyDescent="0.3">
      <c r="B1364"/>
    </row>
    <row r="1365" spans="2:2" ht="16.5" x14ac:dyDescent="0.3">
      <c r="B1365"/>
    </row>
    <row r="1366" spans="2:2" ht="16.5" x14ac:dyDescent="0.3">
      <c r="B1366"/>
    </row>
    <row r="1367" spans="2:2" ht="16.5" x14ac:dyDescent="0.3">
      <c r="B1367"/>
    </row>
    <row r="1368" spans="2:2" ht="16.5" x14ac:dyDescent="0.3">
      <c r="B1368"/>
    </row>
    <row r="1369" spans="2:2" ht="16.5" x14ac:dyDescent="0.3">
      <c r="B1369"/>
    </row>
    <row r="1370" spans="2:2" ht="16.5" x14ac:dyDescent="0.3">
      <c r="B1370"/>
    </row>
    <row r="1371" spans="2:2" ht="16.5" x14ac:dyDescent="0.3">
      <c r="B1371"/>
    </row>
    <row r="1372" spans="2:2" ht="16.5" x14ac:dyDescent="0.3">
      <c r="B1372"/>
    </row>
    <row r="1373" spans="2:2" ht="16.5" x14ac:dyDescent="0.3">
      <c r="B1373"/>
    </row>
    <row r="1374" spans="2:2" ht="16.5" x14ac:dyDescent="0.3">
      <c r="B1374"/>
    </row>
    <row r="1375" spans="2:2" ht="16.5" x14ac:dyDescent="0.3">
      <c r="B1375"/>
    </row>
    <row r="1376" spans="2:2" ht="16.5" x14ac:dyDescent="0.3">
      <c r="B1376"/>
    </row>
    <row r="1377" spans="2:2" ht="16.5" x14ac:dyDescent="0.3">
      <c r="B1377"/>
    </row>
    <row r="1378" spans="2:2" ht="16.5" x14ac:dyDescent="0.3">
      <c r="B1378"/>
    </row>
    <row r="1379" spans="2:2" ht="16.5" x14ac:dyDescent="0.3">
      <c r="B1379"/>
    </row>
    <row r="1380" spans="2:2" ht="16.5" x14ac:dyDescent="0.3">
      <c r="B1380"/>
    </row>
    <row r="1381" spans="2:2" ht="16.5" x14ac:dyDescent="0.3">
      <c r="B1381"/>
    </row>
    <row r="1382" spans="2:2" ht="16.5" x14ac:dyDescent="0.3">
      <c r="B1382"/>
    </row>
    <row r="1383" spans="2:2" ht="16.5" x14ac:dyDescent="0.3">
      <c r="B1383"/>
    </row>
    <row r="1384" spans="2:2" ht="16.5" x14ac:dyDescent="0.3">
      <c r="B1384"/>
    </row>
    <row r="1385" spans="2:2" ht="16.5" x14ac:dyDescent="0.3">
      <c r="B1385"/>
    </row>
    <row r="1386" spans="2:2" ht="16.5" x14ac:dyDescent="0.3">
      <c r="B1386"/>
    </row>
    <row r="1387" spans="2:2" ht="16.5" x14ac:dyDescent="0.3">
      <c r="B1387"/>
    </row>
    <row r="1388" spans="2:2" ht="16.5" x14ac:dyDescent="0.3">
      <c r="B1388"/>
    </row>
    <row r="1389" spans="2:2" ht="16.5" x14ac:dyDescent="0.3">
      <c r="B1389"/>
    </row>
    <row r="1390" spans="2:2" ht="16.5" x14ac:dyDescent="0.3">
      <c r="B1390"/>
    </row>
    <row r="1391" spans="2:2" ht="16.5" x14ac:dyDescent="0.3">
      <c r="B1391"/>
    </row>
    <row r="1392" spans="2:2" ht="16.5" x14ac:dyDescent="0.3">
      <c r="B1392"/>
    </row>
    <row r="1393" spans="2:2" ht="16.5" x14ac:dyDescent="0.3">
      <c r="B1393"/>
    </row>
    <row r="1394" spans="2:2" ht="16.5" x14ac:dyDescent="0.3">
      <c r="B1394"/>
    </row>
    <row r="1395" spans="2:2" ht="16.5" x14ac:dyDescent="0.3">
      <c r="B1395"/>
    </row>
    <row r="1396" spans="2:2" ht="16.5" x14ac:dyDescent="0.3">
      <c r="B1396"/>
    </row>
    <row r="1397" spans="2:2" ht="16.5" x14ac:dyDescent="0.3">
      <c r="B1397"/>
    </row>
    <row r="1398" spans="2:2" ht="16.5" x14ac:dyDescent="0.3">
      <c r="B1398"/>
    </row>
    <row r="1399" spans="2:2" ht="16.5" x14ac:dyDescent="0.3">
      <c r="B1399"/>
    </row>
    <row r="1400" spans="2:2" ht="16.5" x14ac:dyDescent="0.3">
      <c r="B1400"/>
    </row>
    <row r="1401" spans="2:2" ht="16.5" x14ac:dyDescent="0.3">
      <c r="B1401"/>
    </row>
    <row r="1402" spans="2:2" ht="16.5" x14ac:dyDescent="0.3">
      <c r="B1402"/>
    </row>
    <row r="1403" spans="2:2" ht="16.5" x14ac:dyDescent="0.3">
      <c r="B1403"/>
    </row>
    <row r="1404" spans="2:2" ht="16.5" x14ac:dyDescent="0.3">
      <c r="B1404"/>
    </row>
    <row r="1405" spans="2:2" ht="16.5" x14ac:dyDescent="0.3">
      <c r="B1405"/>
    </row>
    <row r="1406" spans="2:2" ht="16.5" x14ac:dyDescent="0.3">
      <c r="B1406"/>
    </row>
    <row r="1407" spans="2:2" ht="16.5" x14ac:dyDescent="0.3">
      <c r="B1407"/>
    </row>
    <row r="1408" spans="2:2" ht="16.5" x14ac:dyDescent="0.3">
      <c r="B1408"/>
    </row>
    <row r="1409" spans="2:2" ht="16.5" x14ac:dyDescent="0.3">
      <c r="B1409"/>
    </row>
    <row r="1410" spans="2:2" ht="16.5" x14ac:dyDescent="0.3">
      <c r="B1410"/>
    </row>
    <row r="1411" spans="2:2" ht="16.5" x14ac:dyDescent="0.3">
      <c r="B1411"/>
    </row>
    <row r="1412" spans="2:2" ht="16.5" x14ac:dyDescent="0.3">
      <c r="B1412"/>
    </row>
    <row r="1413" spans="2:2" ht="16.5" x14ac:dyDescent="0.3">
      <c r="B1413"/>
    </row>
    <row r="1414" spans="2:2" ht="16.5" x14ac:dyDescent="0.3">
      <c r="B1414"/>
    </row>
    <row r="1415" spans="2:2" ht="16.5" x14ac:dyDescent="0.3">
      <c r="B1415"/>
    </row>
    <row r="1416" spans="2:2" ht="16.5" x14ac:dyDescent="0.3">
      <c r="B1416"/>
    </row>
    <row r="1417" spans="2:2" ht="16.5" x14ac:dyDescent="0.3">
      <c r="B1417"/>
    </row>
    <row r="1418" spans="2:2" ht="16.5" x14ac:dyDescent="0.3">
      <c r="B1418"/>
    </row>
    <row r="1419" spans="2:2" ht="16.5" x14ac:dyDescent="0.3">
      <c r="B1419"/>
    </row>
    <row r="1420" spans="2:2" ht="16.5" x14ac:dyDescent="0.3">
      <c r="B1420"/>
    </row>
    <row r="1421" spans="2:2" ht="16.5" x14ac:dyDescent="0.3">
      <c r="B1421"/>
    </row>
    <row r="1422" spans="2:2" ht="16.5" x14ac:dyDescent="0.3">
      <c r="B1422"/>
    </row>
    <row r="1423" spans="2:2" ht="16.5" x14ac:dyDescent="0.3">
      <c r="B1423"/>
    </row>
    <row r="1424" spans="2:2" ht="16.5" x14ac:dyDescent="0.3">
      <c r="B1424"/>
    </row>
    <row r="1425" spans="2:2" ht="16.5" x14ac:dyDescent="0.3">
      <c r="B1425"/>
    </row>
    <row r="1426" spans="2:2" ht="16.5" x14ac:dyDescent="0.3">
      <c r="B1426"/>
    </row>
    <row r="1427" spans="2:2" ht="16.5" x14ac:dyDescent="0.3">
      <c r="B1427"/>
    </row>
    <row r="1428" spans="2:2" ht="16.5" x14ac:dyDescent="0.3">
      <c r="B1428"/>
    </row>
    <row r="1429" spans="2:2" ht="16.5" x14ac:dyDescent="0.3">
      <c r="B1429"/>
    </row>
    <row r="1430" spans="2:2" ht="16.5" x14ac:dyDescent="0.3">
      <c r="B1430"/>
    </row>
    <row r="1431" spans="2:2" ht="16.5" x14ac:dyDescent="0.3">
      <c r="B1431"/>
    </row>
    <row r="1432" spans="2:2" ht="16.5" x14ac:dyDescent="0.3">
      <c r="B1432"/>
    </row>
    <row r="1433" spans="2:2" ht="16.5" x14ac:dyDescent="0.3">
      <c r="B1433"/>
    </row>
    <row r="1434" spans="2:2" ht="16.5" x14ac:dyDescent="0.3">
      <c r="B1434"/>
    </row>
    <row r="1435" spans="2:2" ht="16.5" x14ac:dyDescent="0.3">
      <c r="B1435"/>
    </row>
    <row r="1436" spans="2:2" ht="16.5" x14ac:dyDescent="0.3">
      <c r="B1436"/>
    </row>
    <row r="1437" spans="2:2" ht="16.5" x14ac:dyDescent="0.3">
      <c r="B1437"/>
    </row>
    <row r="1438" spans="2:2" ht="16.5" x14ac:dyDescent="0.3">
      <c r="B1438"/>
    </row>
    <row r="1439" spans="2:2" ht="16.5" x14ac:dyDescent="0.3">
      <c r="B1439"/>
    </row>
    <row r="1440" spans="2:2" ht="16.5" x14ac:dyDescent="0.3">
      <c r="B1440"/>
    </row>
    <row r="1441" spans="2:2" ht="16.5" x14ac:dyDescent="0.3">
      <c r="B1441"/>
    </row>
    <row r="1442" spans="2:2" ht="16.5" x14ac:dyDescent="0.3">
      <c r="B1442"/>
    </row>
    <row r="1443" spans="2:2" ht="16.5" x14ac:dyDescent="0.3">
      <c r="B1443"/>
    </row>
    <row r="1444" spans="2:2" ht="16.5" x14ac:dyDescent="0.3">
      <c r="B1444"/>
    </row>
    <row r="1445" spans="2:2" ht="16.5" x14ac:dyDescent="0.3">
      <c r="B1445"/>
    </row>
    <row r="1446" spans="2:2" ht="16.5" x14ac:dyDescent="0.3">
      <c r="B1446"/>
    </row>
    <row r="1447" spans="2:2" ht="16.5" x14ac:dyDescent="0.3">
      <c r="B1447"/>
    </row>
    <row r="1448" spans="2:2" ht="16.5" x14ac:dyDescent="0.3">
      <c r="B1448"/>
    </row>
    <row r="1449" spans="2:2" ht="16.5" x14ac:dyDescent="0.3">
      <c r="B1449"/>
    </row>
    <row r="1450" spans="2:2" ht="16.5" x14ac:dyDescent="0.3">
      <c r="B1450"/>
    </row>
    <row r="1451" spans="2:2" ht="16.5" x14ac:dyDescent="0.3">
      <c r="B1451"/>
    </row>
    <row r="1452" spans="2:2" ht="16.5" x14ac:dyDescent="0.3">
      <c r="B1452"/>
    </row>
    <row r="1453" spans="2:2" ht="16.5" x14ac:dyDescent="0.3">
      <c r="B1453"/>
    </row>
    <row r="1454" spans="2:2" ht="16.5" x14ac:dyDescent="0.3">
      <c r="B1454"/>
    </row>
    <row r="1455" spans="2:2" ht="16.5" x14ac:dyDescent="0.3">
      <c r="B1455"/>
    </row>
    <row r="1456" spans="2:2" ht="16.5" x14ac:dyDescent="0.3">
      <c r="B1456"/>
    </row>
    <row r="1457" spans="2:2" ht="16.5" x14ac:dyDescent="0.3">
      <c r="B1457"/>
    </row>
    <row r="1458" spans="2:2" ht="16.5" x14ac:dyDescent="0.3">
      <c r="B1458"/>
    </row>
    <row r="1459" spans="2:2" ht="16.5" x14ac:dyDescent="0.3">
      <c r="B1459"/>
    </row>
    <row r="1460" spans="2:2" ht="16.5" x14ac:dyDescent="0.3">
      <c r="B1460"/>
    </row>
    <row r="1461" spans="2:2" ht="16.5" x14ac:dyDescent="0.3">
      <c r="B1461"/>
    </row>
    <row r="1462" spans="2:2" ht="16.5" x14ac:dyDescent="0.3">
      <c r="B1462"/>
    </row>
    <row r="1463" spans="2:2" ht="16.5" x14ac:dyDescent="0.3">
      <c r="B1463"/>
    </row>
    <row r="1464" spans="2:2" ht="16.5" x14ac:dyDescent="0.3">
      <c r="B1464"/>
    </row>
    <row r="1465" spans="2:2" ht="16.5" x14ac:dyDescent="0.3">
      <c r="B1465"/>
    </row>
    <row r="1466" spans="2:2" ht="16.5" x14ac:dyDescent="0.3">
      <c r="B1466"/>
    </row>
    <row r="1467" spans="2:2" ht="16.5" x14ac:dyDescent="0.3">
      <c r="B1467"/>
    </row>
    <row r="1468" spans="2:2" ht="16.5" x14ac:dyDescent="0.3">
      <c r="B1468"/>
    </row>
    <row r="1469" spans="2:2" ht="16.5" x14ac:dyDescent="0.3">
      <c r="B1469"/>
    </row>
    <row r="1470" spans="2:2" ht="16.5" x14ac:dyDescent="0.3">
      <c r="B1470"/>
    </row>
    <row r="1471" spans="2:2" ht="16.5" x14ac:dyDescent="0.3">
      <c r="B1471"/>
    </row>
    <row r="1472" spans="2:2" ht="16.5" x14ac:dyDescent="0.3">
      <c r="B1472"/>
    </row>
    <row r="1473" spans="2:2" ht="16.5" x14ac:dyDescent="0.3">
      <c r="B1473"/>
    </row>
    <row r="1474" spans="2:2" ht="16.5" x14ac:dyDescent="0.3">
      <c r="B1474"/>
    </row>
    <row r="1475" spans="2:2" ht="16.5" x14ac:dyDescent="0.3">
      <c r="B1475"/>
    </row>
    <row r="1476" spans="2:2" ht="16.5" x14ac:dyDescent="0.3">
      <c r="B1476"/>
    </row>
    <row r="1477" spans="2:2" ht="16.5" x14ac:dyDescent="0.3">
      <c r="B1477"/>
    </row>
    <row r="1478" spans="2:2" ht="16.5" x14ac:dyDescent="0.3">
      <c r="B1478"/>
    </row>
    <row r="1479" spans="2:2" ht="16.5" x14ac:dyDescent="0.3">
      <c r="B1479"/>
    </row>
    <row r="1480" spans="2:2" ht="16.5" x14ac:dyDescent="0.3">
      <c r="B1480"/>
    </row>
    <row r="1481" spans="2:2" ht="16.5" x14ac:dyDescent="0.3">
      <c r="B1481"/>
    </row>
    <row r="1482" spans="2:2" ht="16.5" x14ac:dyDescent="0.3">
      <c r="B1482"/>
    </row>
    <row r="1483" spans="2:2" ht="16.5" x14ac:dyDescent="0.3">
      <c r="B1483"/>
    </row>
    <row r="1484" spans="2:2" ht="16.5" x14ac:dyDescent="0.3">
      <c r="B1484"/>
    </row>
    <row r="1485" spans="2:2" ht="16.5" x14ac:dyDescent="0.3">
      <c r="B1485"/>
    </row>
    <row r="1486" spans="2:2" ht="16.5" x14ac:dyDescent="0.3">
      <c r="B1486"/>
    </row>
    <row r="1487" spans="2:2" ht="16.5" x14ac:dyDescent="0.3">
      <c r="B1487"/>
    </row>
    <row r="1488" spans="2:2" ht="16.5" x14ac:dyDescent="0.3">
      <c r="B1488"/>
    </row>
    <row r="1489" spans="2:2" ht="16.5" x14ac:dyDescent="0.3">
      <c r="B1489"/>
    </row>
    <row r="1490" spans="2:2" ht="16.5" x14ac:dyDescent="0.3">
      <c r="B1490"/>
    </row>
    <row r="1491" spans="2:2" ht="16.5" x14ac:dyDescent="0.3">
      <c r="B1491"/>
    </row>
    <row r="1492" spans="2:2" ht="16.5" x14ac:dyDescent="0.3">
      <c r="B1492"/>
    </row>
    <row r="1493" spans="2:2" ht="16.5" x14ac:dyDescent="0.3">
      <c r="B1493"/>
    </row>
    <row r="1494" spans="2:2" ht="16.5" x14ac:dyDescent="0.3">
      <c r="B1494"/>
    </row>
    <row r="1495" spans="2:2" ht="16.5" x14ac:dyDescent="0.3">
      <c r="B1495"/>
    </row>
    <row r="1496" spans="2:2" ht="16.5" x14ac:dyDescent="0.3">
      <c r="B1496"/>
    </row>
    <row r="1497" spans="2:2" ht="16.5" x14ac:dyDescent="0.3">
      <c r="B1497"/>
    </row>
    <row r="1498" spans="2:2" ht="16.5" x14ac:dyDescent="0.3">
      <c r="B1498"/>
    </row>
    <row r="1499" spans="2:2" ht="16.5" x14ac:dyDescent="0.3">
      <c r="B1499"/>
    </row>
    <row r="1500" spans="2:2" ht="16.5" x14ac:dyDescent="0.3">
      <c r="B1500"/>
    </row>
    <row r="1501" spans="2:2" ht="16.5" x14ac:dyDescent="0.3">
      <c r="B1501"/>
    </row>
    <row r="1502" spans="2:2" ht="16.5" x14ac:dyDescent="0.3">
      <c r="B1502"/>
    </row>
    <row r="1503" spans="2:2" ht="16.5" x14ac:dyDescent="0.3">
      <c r="B1503"/>
    </row>
    <row r="1504" spans="2:2" ht="16.5" x14ac:dyDescent="0.3">
      <c r="B1504"/>
    </row>
    <row r="1505" spans="2:2" ht="16.5" x14ac:dyDescent="0.3">
      <c r="B1505"/>
    </row>
    <row r="1506" spans="2:2" ht="16.5" x14ac:dyDescent="0.3">
      <c r="B1506"/>
    </row>
    <row r="1507" spans="2:2" ht="16.5" x14ac:dyDescent="0.3">
      <c r="B1507"/>
    </row>
    <row r="1508" spans="2:2" ht="16.5" x14ac:dyDescent="0.3">
      <c r="B1508"/>
    </row>
    <row r="1509" spans="2:2" ht="16.5" x14ac:dyDescent="0.3">
      <c r="B1509"/>
    </row>
    <row r="1510" spans="2:2" ht="16.5" x14ac:dyDescent="0.3">
      <c r="B1510"/>
    </row>
    <row r="1511" spans="2:2" ht="16.5" x14ac:dyDescent="0.3">
      <c r="B1511"/>
    </row>
    <row r="1512" spans="2:2" ht="16.5" x14ac:dyDescent="0.3">
      <c r="B1512"/>
    </row>
    <row r="1513" spans="2:2" ht="16.5" x14ac:dyDescent="0.3">
      <c r="B1513"/>
    </row>
    <row r="1514" spans="2:2" ht="16.5" x14ac:dyDescent="0.3">
      <c r="B1514"/>
    </row>
    <row r="1515" spans="2:2" ht="16.5" x14ac:dyDescent="0.3">
      <c r="B1515"/>
    </row>
    <row r="1516" spans="2:2" ht="16.5" x14ac:dyDescent="0.3">
      <c r="B1516"/>
    </row>
    <row r="1517" spans="2:2" ht="16.5" x14ac:dyDescent="0.3">
      <c r="B1517"/>
    </row>
    <row r="1518" spans="2:2" ht="16.5" x14ac:dyDescent="0.3">
      <c r="B1518"/>
    </row>
    <row r="1519" spans="2:2" ht="16.5" x14ac:dyDescent="0.3">
      <c r="B1519"/>
    </row>
    <row r="1520" spans="2:2" ht="16.5" x14ac:dyDescent="0.3">
      <c r="B1520"/>
    </row>
    <row r="1521" spans="2:2" ht="16.5" x14ac:dyDescent="0.3">
      <c r="B1521"/>
    </row>
    <row r="1522" spans="2:2" ht="16.5" x14ac:dyDescent="0.3">
      <c r="B1522"/>
    </row>
    <row r="1523" spans="2:2" ht="16.5" x14ac:dyDescent="0.3">
      <c r="B1523"/>
    </row>
    <row r="1524" spans="2:2" ht="16.5" x14ac:dyDescent="0.3">
      <c r="B1524"/>
    </row>
    <row r="1525" spans="2:2" ht="16.5" x14ac:dyDescent="0.3">
      <c r="B1525"/>
    </row>
    <row r="1526" spans="2:2" ht="16.5" x14ac:dyDescent="0.3">
      <c r="B1526"/>
    </row>
    <row r="1527" spans="2:2" ht="16.5" x14ac:dyDescent="0.3">
      <c r="B1527"/>
    </row>
    <row r="1528" spans="2:2" ht="16.5" x14ac:dyDescent="0.3">
      <c r="B1528"/>
    </row>
    <row r="1529" spans="2:2" ht="16.5" x14ac:dyDescent="0.3">
      <c r="B1529"/>
    </row>
    <row r="1530" spans="2:2" ht="16.5" x14ac:dyDescent="0.3">
      <c r="B1530"/>
    </row>
    <row r="1531" spans="2:2" ht="16.5" x14ac:dyDescent="0.3">
      <c r="B1531"/>
    </row>
    <row r="1532" spans="2:2" ht="16.5" x14ac:dyDescent="0.3">
      <c r="B1532"/>
    </row>
    <row r="1533" spans="2:2" ht="16.5" x14ac:dyDescent="0.3">
      <c r="B1533"/>
    </row>
    <row r="1534" spans="2:2" ht="16.5" x14ac:dyDescent="0.3">
      <c r="B1534"/>
    </row>
    <row r="1535" spans="2:2" ht="16.5" x14ac:dyDescent="0.3">
      <c r="B1535"/>
    </row>
    <row r="1536" spans="2:2" ht="16.5" x14ac:dyDescent="0.3">
      <c r="B1536"/>
    </row>
    <row r="1537" spans="2:2" ht="16.5" x14ac:dyDescent="0.3">
      <c r="B1537"/>
    </row>
    <row r="1538" spans="2:2" ht="16.5" x14ac:dyDescent="0.3">
      <c r="B1538"/>
    </row>
    <row r="1539" spans="2:2" ht="16.5" x14ac:dyDescent="0.3">
      <c r="B1539"/>
    </row>
    <row r="1540" spans="2:2" ht="16.5" x14ac:dyDescent="0.3">
      <c r="B1540"/>
    </row>
    <row r="1541" spans="2:2" ht="16.5" x14ac:dyDescent="0.3">
      <c r="B1541"/>
    </row>
    <row r="1542" spans="2:2" ht="16.5" x14ac:dyDescent="0.3">
      <c r="B1542"/>
    </row>
    <row r="1543" spans="2:2" ht="16.5" x14ac:dyDescent="0.3">
      <c r="B1543"/>
    </row>
    <row r="1544" spans="2:2" ht="16.5" x14ac:dyDescent="0.3">
      <c r="B1544"/>
    </row>
    <row r="1545" spans="2:2" ht="16.5" x14ac:dyDescent="0.3">
      <c r="B1545"/>
    </row>
    <row r="1546" spans="2:2" ht="16.5" x14ac:dyDescent="0.3">
      <c r="B1546"/>
    </row>
    <row r="1547" spans="2:2" ht="16.5" x14ac:dyDescent="0.3">
      <c r="B1547"/>
    </row>
    <row r="1548" spans="2:2" ht="16.5" x14ac:dyDescent="0.3">
      <c r="B1548"/>
    </row>
    <row r="1549" spans="2:2" ht="16.5" x14ac:dyDescent="0.3">
      <c r="B1549"/>
    </row>
    <row r="1550" spans="2:2" ht="16.5" x14ac:dyDescent="0.3">
      <c r="B1550"/>
    </row>
    <row r="1551" spans="2:2" ht="16.5" x14ac:dyDescent="0.3">
      <c r="B1551"/>
    </row>
    <row r="1552" spans="2:2" ht="16.5" x14ac:dyDescent="0.3">
      <c r="B1552"/>
    </row>
    <row r="1553" spans="2:2" ht="16.5" x14ac:dyDescent="0.3">
      <c r="B1553"/>
    </row>
    <row r="1554" spans="2:2" ht="16.5" x14ac:dyDescent="0.3">
      <c r="B1554"/>
    </row>
    <row r="1555" spans="2:2" ht="16.5" x14ac:dyDescent="0.3">
      <c r="B1555"/>
    </row>
    <row r="1556" spans="2:2" ht="16.5" x14ac:dyDescent="0.3">
      <c r="B1556"/>
    </row>
    <row r="1557" spans="2:2" ht="16.5" x14ac:dyDescent="0.3">
      <c r="B1557"/>
    </row>
    <row r="1558" spans="2:2" ht="16.5" x14ac:dyDescent="0.3">
      <c r="B1558"/>
    </row>
    <row r="1559" spans="2:2" ht="16.5" x14ac:dyDescent="0.3">
      <c r="B1559"/>
    </row>
    <row r="1560" spans="2:2" ht="16.5" x14ac:dyDescent="0.3">
      <c r="B1560"/>
    </row>
    <row r="1561" spans="2:2" ht="16.5" x14ac:dyDescent="0.3">
      <c r="B1561"/>
    </row>
    <row r="1562" spans="2:2" ht="16.5" x14ac:dyDescent="0.3">
      <c r="B1562"/>
    </row>
    <row r="1563" spans="2:2" ht="16.5" x14ac:dyDescent="0.3">
      <c r="B1563"/>
    </row>
    <row r="1564" spans="2:2" ht="16.5" x14ac:dyDescent="0.3">
      <c r="B1564"/>
    </row>
    <row r="1565" spans="2:2" ht="16.5" x14ac:dyDescent="0.3">
      <c r="B1565"/>
    </row>
    <row r="1566" spans="2:2" ht="16.5" x14ac:dyDescent="0.3">
      <c r="B1566"/>
    </row>
    <row r="1567" spans="2:2" ht="16.5" x14ac:dyDescent="0.3">
      <c r="B1567"/>
    </row>
    <row r="1568" spans="2:2" ht="16.5" x14ac:dyDescent="0.3">
      <c r="B1568"/>
    </row>
    <row r="1569" spans="2:2" ht="16.5" x14ac:dyDescent="0.3">
      <c r="B1569"/>
    </row>
    <row r="1570" spans="2:2" ht="16.5" x14ac:dyDescent="0.3">
      <c r="B1570"/>
    </row>
    <row r="1571" spans="2:2" ht="16.5" x14ac:dyDescent="0.3">
      <c r="B1571"/>
    </row>
    <row r="1572" spans="2:2" ht="16.5" x14ac:dyDescent="0.3">
      <c r="B1572"/>
    </row>
    <row r="1573" spans="2:2" ht="16.5" x14ac:dyDescent="0.3">
      <c r="B1573"/>
    </row>
    <row r="1574" spans="2:2" ht="16.5" x14ac:dyDescent="0.3">
      <c r="B1574"/>
    </row>
    <row r="1575" spans="2:2" ht="16.5" x14ac:dyDescent="0.3">
      <c r="B1575"/>
    </row>
    <row r="1576" spans="2:2" ht="16.5" x14ac:dyDescent="0.3">
      <c r="B1576"/>
    </row>
    <row r="1577" spans="2:2" ht="16.5" x14ac:dyDescent="0.3">
      <c r="B1577"/>
    </row>
    <row r="1578" spans="2:2" ht="16.5" x14ac:dyDescent="0.3">
      <c r="B1578"/>
    </row>
    <row r="1579" spans="2:2" ht="16.5" x14ac:dyDescent="0.3">
      <c r="B1579"/>
    </row>
    <row r="1580" spans="2:2" ht="16.5" x14ac:dyDescent="0.3">
      <c r="B1580"/>
    </row>
    <row r="1581" spans="2:2" ht="16.5" x14ac:dyDescent="0.3">
      <c r="B1581"/>
    </row>
    <row r="1582" spans="2:2" ht="16.5" x14ac:dyDescent="0.3">
      <c r="B1582"/>
    </row>
    <row r="1583" spans="2:2" ht="16.5" x14ac:dyDescent="0.3">
      <c r="B1583"/>
    </row>
    <row r="1584" spans="2:2" ht="16.5" x14ac:dyDescent="0.3">
      <c r="B1584"/>
    </row>
    <row r="1585" spans="2:2" ht="16.5" x14ac:dyDescent="0.3">
      <c r="B1585"/>
    </row>
    <row r="1586" spans="2:2" ht="16.5" x14ac:dyDescent="0.3">
      <c r="B1586"/>
    </row>
    <row r="1587" spans="2:2" ht="16.5" x14ac:dyDescent="0.3">
      <c r="B1587"/>
    </row>
    <row r="1588" spans="2:2" ht="16.5" x14ac:dyDescent="0.3">
      <c r="B1588"/>
    </row>
    <row r="1589" spans="2:2" ht="16.5" x14ac:dyDescent="0.3">
      <c r="B1589"/>
    </row>
    <row r="1590" spans="2:2" ht="16.5" x14ac:dyDescent="0.3">
      <c r="B1590"/>
    </row>
    <row r="1591" spans="2:2" ht="16.5" x14ac:dyDescent="0.3">
      <c r="B1591"/>
    </row>
    <row r="1592" spans="2:2" ht="16.5" x14ac:dyDescent="0.3">
      <c r="B1592"/>
    </row>
    <row r="1593" spans="2:2" ht="16.5" x14ac:dyDescent="0.3">
      <c r="B1593"/>
    </row>
    <row r="1594" spans="2:2" ht="16.5" x14ac:dyDescent="0.3">
      <c r="B1594"/>
    </row>
    <row r="1595" spans="2:2" ht="16.5" x14ac:dyDescent="0.3">
      <c r="B1595"/>
    </row>
    <row r="1596" spans="2:2" ht="16.5" x14ac:dyDescent="0.3">
      <c r="B1596"/>
    </row>
    <row r="1597" spans="2:2" ht="16.5" x14ac:dyDescent="0.3">
      <c r="B1597"/>
    </row>
    <row r="1598" spans="2:2" ht="16.5" x14ac:dyDescent="0.3">
      <c r="B1598"/>
    </row>
    <row r="1599" spans="2:2" ht="16.5" x14ac:dyDescent="0.3">
      <c r="B1599"/>
    </row>
    <row r="1600" spans="2:2" ht="16.5" x14ac:dyDescent="0.3">
      <c r="B1600"/>
    </row>
    <row r="1601" spans="2:2" ht="16.5" x14ac:dyDescent="0.3">
      <c r="B1601"/>
    </row>
    <row r="1602" spans="2:2" ht="16.5" x14ac:dyDescent="0.3">
      <c r="B1602"/>
    </row>
    <row r="1603" spans="2:2" ht="16.5" x14ac:dyDescent="0.3">
      <c r="B1603"/>
    </row>
    <row r="1604" spans="2:2" ht="16.5" x14ac:dyDescent="0.3">
      <c r="B1604"/>
    </row>
    <row r="1605" spans="2:2" ht="16.5" x14ac:dyDescent="0.3">
      <c r="B1605"/>
    </row>
    <row r="1606" spans="2:2" ht="16.5" x14ac:dyDescent="0.3">
      <c r="B1606"/>
    </row>
    <row r="1607" spans="2:2" ht="16.5" x14ac:dyDescent="0.3">
      <c r="B1607"/>
    </row>
    <row r="1608" spans="2:2" ht="16.5" x14ac:dyDescent="0.3">
      <c r="B1608"/>
    </row>
    <row r="1609" spans="2:2" ht="16.5" x14ac:dyDescent="0.3">
      <c r="B1609"/>
    </row>
    <row r="1610" spans="2:2" ht="16.5" x14ac:dyDescent="0.3">
      <c r="B1610"/>
    </row>
    <row r="1611" spans="2:2" ht="16.5" x14ac:dyDescent="0.3">
      <c r="B1611"/>
    </row>
    <row r="1612" spans="2:2" ht="16.5" x14ac:dyDescent="0.3">
      <c r="B1612"/>
    </row>
    <row r="1613" spans="2:2" ht="16.5" x14ac:dyDescent="0.3">
      <c r="B1613"/>
    </row>
    <row r="1614" spans="2:2" ht="16.5" x14ac:dyDescent="0.3">
      <c r="B1614"/>
    </row>
    <row r="1615" spans="2:2" ht="16.5" x14ac:dyDescent="0.3">
      <c r="B1615"/>
    </row>
    <row r="1616" spans="2:2" ht="16.5" x14ac:dyDescent="0.3">
      <c r="B1616"/>
    </row>
    <row r="1617" spans="2:2" ht="16.5" x14ac:dyDescent="0.3">
      <c r="B1617"/>
    </row>
    <row r="1618" spans="2:2" ht="16.5" x14ac:dyDescent="0.3">
      <c r="B1618"/>
    </row>
    <row r="1619" spans="2:2" ht="16.5" x14ac:dyDescent="0.3">
      <c r="B1619"/>
    </row>
    <row r="1620" spans="2:2" ht="16.5" x14ac:dyDescent="0.3">
      <c r="B1620"/>
    </row>
    <row r="1621" spans="2:2" ht="16.5" x14ac:dyDescent="0.3">
      <c r="B1621"/>
    </row>
    <row r="1622" spans="2:2" ht="16.5" x14ac:dyDescent="0.3">
      <c r="B1622"/>
    </row>
    <row r="1623" spans="2:2" ht="16.5" x14ac:dyDescent="0.3">
      <c r="B1623"/>
    </row>
    <row r="1624" spans="2:2" ht="16.5" x14ac:dyDescent="0.3">
      <c r="B1624"/>
    </row>
    <row r="1625" spans="2:2" ht="16.5" x14ac:dyDescent="0.3">
      <c r="B1625"/>
    </row>
    <row r="1626" spans="2:2" ht="16.5" x14ac:dyDescent="0.3">
      <c r="B1626"/>
    </row>
    <row r="1627" spans="2:2" ht="16.5" x14ac:dyDescent="0.3">
      <c r="B1627"/>
    </row>
    <row r="1628" spans="2:2" ht="16.5" x14ac:dyDescent="0.3">
      <c r="B1628"/>
    </row>
    <row r="1629" spans="2:2" ht="16.5" x14ac:dyDescent="0.3">
      <c r="B1629"/>
    </row>
    <row r="1630" spans="2:2" ht="16.5" x14ac:dyDescent="0.3">
      <c r="B1630"/>
    </row>
    <row r="1631" spans="2:2" ht="16.5" x14ac:dyDescent="0.3">
      <c r="B1631"/>
    </row>
    <row r="1632" spans="2:2" ht="16.5" x14ac:dyDescent="0.3">
      <c r="B1632"/>
    </row>
    <row r="1633" spans="2:2" ht="16.5" x14ac:dyDescent="0.3">
      <c r="B1633"/>
    </row>
    <row r="1634" spans="2:2" ht="16.5" x14ac:dyDescent="0.3">
      <c r="B1634"/>
    </row>
    <row r="1635" spans="2:2" ht="16.5" x14ac:dyDescent="0.3">
      <c r="B1635"/>
    </row>
    <row r="1636" spans="2:2" ht="16.5" x14ac:dyDescent="0.3">
      <c r="B1636"/>
    </row>
    <row r="1637" spans="2:2" ht="16.5" x14ac:dyDescent="0.3">
      <c r="B1637"/>
    </row>
    <row r="1638" spans="2:2" ht="16.5" x14ac:dyDescent="0.3">
      <c r="B1638"/>
    </row>
    <row r="1639" spans="2:2" ht="16.5" x14ac:dyDescent="0.3">
      <c r="B1639"/>
    </row>
    <row r="1640" spans="2:2" ht="16.5" x14ac:dyDescent="0.3">
      <c r="B1640"/>
    </row>
    <row r="1641" spans="2:2" ht="16.5" x14ac:dyDescent="0.3">
      <c r="B1641"/>
    </row>
    <row r="1642" spans="2:2" ht="16.5" x14ac:dyDescent="0.3">
      <c r="B1642"/>
    </row>
    <row r="1643" spans="2:2" ht="16.5" x14ac:dyDescent="0.3">
      <c r="B1643"/>
    </row>
    <row r="1644" spans="2:2" ht="16.5" x14ac:dyDescent="0.3">
      <c r="B1644"/>
    </row>
    <row r="1645" spans="2:2" ht="16.5" x14ac:dyDescent="0.3">
      <c r="B1645"/>
    </row>
    <row r="1646" spans="2:2" ht="16.5" x14ac:dyDescent="0.3">
      <c r="B1646"/>
    </row>
    <row r="1647" spans="2:2" ht="16.5" x14ac:dyDescent="0.3">
      <c r="B1647"/>
    </row>
    <row r="1648" spans="2:2" ht="16.5" x14ac:dyDescent="0.3">
      <c r="B1648"/>
    </row>
    <row r="1649" spans="2:2" ht="16.5" x14ac:dyDescent="0.3">
      <c r="B1649"/>
    </row>
    <row r="1650" spans="2:2" ht="16.5" x14ac:dyDescent="0.3">
      <c r="B1650"/>
    </row>
    <row r="1651" spans="2:2" ht="16.5" x14ac:dyDescent="0.3">
      <c r="B1651"/>
    </row>
    <row r="1652" spans="2:2" ht="16.5" x14ac:dyDescent="0.3">
      <c r="B1652"/>
    </row>
    <row r="1653" spans="2:2" ht="16.5" x14ac:dyDescent="0.3">
      <c r="B1653"/>
    </row>
    <row r="1654" spans="2:2" ht="16.5" x14ac:dyDescent="0.3">
      <c r="B1654"/>
    </row>
    <row r="1655" spans="2:2" ht="16.5" x14ac:dyDescent="0.3">
      <c r="B1655"/>
    </row>
    <row r="1656" spans="2:2" ht="16.5" x14ac:dyDescent="0.3">
      <c r="B1656"/>
    </row>
    <row r="1657" spans="2:2" ht="16.5" x14ac:dyDescent="0.3">
      <c r="B1657"/>
    </row>
    <row r="1658" spans="2:2" ht="16.5" x14ac:dyDescent="0.3">
      <c r="B1658"/>
    </row>
    <row r="1659" spans="2:2" ht="16.5" x14ac:dyDescent="0.3">
      <c r="B1659"/>
    </row>
    <row r="1660" spans="2:2" ht="16.5" x14ac:dyDescent="0.3">
      <c r="B1660"/>
    </row>
    <row r="1661" spans="2:2" ht="16.5" x14ac:dyDescent="0.3">
      <c r="B1661"/>
    </row>
    <row r="1662" spans="2:2" ht="16.5" x14ac:dyDescent="0.3">
      <c r="B1662"/>
    </row>
    <row r="1663" spans="2:2" ht="16.5" x14ac:dyDescent="0.3">
      <c r="B1663"/>
    </row>
    <row r="1664" spans="2:2" ht="16.5" x14ac:dyDescent="0.3">
      <c r="B1664"/>
    </row>
    <row r="1665" spans="2:2" ht="16.5" x14ac:dyDescent="0.3">
      <c r="B1665"/>
    </row>
    <row r="1666" spans="2:2" ht="16.5" x14ac:dyDescent="0.3">
      <c r="B1666"/>
    </row>
    <row r="1667" spans="2:2" ht="16.5" x14ac:dyDescent="0.3">
      <c r="B1667"/>
    </row>
    <row r="1668" spans="2:2" ht="16.5" x14ac:dyDescent="0.3">
      <c r="B1668"/>
    </row>
    <row r="1669" spans="2:2" ht="16.5" x14ac:dyDescent="0.3">
      <c r="B1669"/>
    </row>
    <row r="1670" spans="2:2" ht="16.5" x14ac:dyDescent="0.3">
      <c r="B1670"/>
    </row>
    <row r="1671" spans="2:2" ht="16.5" x14ac:dyDescent="0.3">
      <c r="B1671"/>
    </row>
    <row r="1672" spans="2:2" ht="16.5" x14ac:dyDescent="0.3">
      <c r="B1672"/>
    </row>
    <row r="1673" spans="2:2" ht="16.5" x14ac:dyDescent="0.3">
      <c r="B1673"/>
    </row>
    <row r="1674" spans="2:2" ht="16.5" x14ac:dyDescent="0.3">
      <c r="B1674"/>
    </row>
    <row r="1675" spans="2:2" ht="16.5" x14ac:dyDescent="0.3">
      <c r="B1675"/>
    </row>
    <row r="1676" spans="2:2" ht="16.5" x14ac:dyDescent="0.3">
      <c r="B1676"/>
    </row>
    <row r="1677" spans="2:2" ht="16.5" x14ac:dyDescent="0.3">
      <c r="B1677"/>
    </row>
    <row r="1678" spans="2:2" ht="16.5" x14ac:dyDescent="0.3">
      <c r="B1678"/>
    </row>
    <row r="1679" spans="2:2" ht="16.5" x14ac:dyDescent="0.3">
      <c r="B1679"/>
    </row>
    <row r="1680" spans="2:2" ht="16.5" x14ac:dyDescent="0.3">
      <c r="B1680"/>
    </row>
    <row r="1681" spans="2:2" ht="16.5" x14ac:dyDescent="0.3">
      <c r="B1681"/>
    </row>
    <row r="1682" spans="2:2" ht="16.5" x14ac:dyDescent="0.3">
      <c r="B1682"/>
    </row>
    <row r="1683" spans="2:2" ht="16.5" x14ac:dyDescent="0.3">
      <c r="B1683"/>
    </row>
    <row r="1684" spans="2:2" ht="16.5" x14ac:dyDescent="0.3">
      <c r="B1684"/>
    </row>
    <row r="1685" spans="2:2" ht="16.5" x14ac:dyDescent="0.3">
      <c r="B1685"/>
    </row>
    <row r="1686" spans="2:2" ht="16.5" x14ac:dyDescent="0.3">
      <c r="B1686"/>
    </row>
    <row r="1687" spans="2:2" ht="16.5" x14ac:dyDescent="0.3">
      <c r="B1687"/>
    </row>
    <row r="1688" spans="2:2" ht="16.5" x14ac:dyDescent="0.3">
      <c r="B1688"/>
    </row>
    <row r="1689" spans="2:2" ht="16.5" x14ac:dyDescent="0.3">
      <c r="B1689"/>
    </row>
    <row r="1690" spans="2:2" ht="16.5" x14ac:dyDescent="0.3">
      <c r="B1690"/>
    </row>
    <row r="1691" spans="2:2" ht="16.5" x14ac:dyDescent="0.3">
      <c r="B1691"/>
    </row>
    <row r="1692" spans="2:2" ht="16.5" x14ac:dyDescent="0.3">
      <c r="B1692"/>
    </row>
    <row r="1693" spans="2:2" ht="16.5" x14ac:dyDescent="0.3">
      <c r="B1693"/>
    </row>
    <row r="1694" spans="2:2" ht="16.5" x14ac:dyDescent="0.3">
      <c r="B1694"/>
    </row>
    <row r="1695" spans="2:2" ht="16.5" x14ac:dyDescent="0.3">
      <c r="B1695"/>
    </row>
    <row r="1696" spans="2:2" ht="16.5" x14ac:dyDescent="0.3">
      <c r="B1696"/>
    </row>
    <row r="1697" spans="2:2" ht="16.5" x14ac:dyDescent="0.3">
      <c r="B1697"/>
    </row>
    <row r="1698" spans="2:2" ht="16.5" x14ac:dyDescent="0.3">
      <c r="B1698"/>
    </row>
    <row r="1699" spans="2:2" ht="16.5" x14ac:dyDescent="0.3">
      <c r="B1699"/>
    </row>
    <row r="1700" spans="2:2" ht="16.5" x14ac:dyDescent="0.3">
      <c r="B1700"/>
    </row>
    <row r="1701" spans="2:2" ht="16.5" x14ac:dyDescent="0.3">
      <c r="B1701"/>
    </row>
    <row r="1702" spans="2:2" ht="16.5" x14ac:dyDescent="0.3">
      <c r="B1702"/>
    </row>
    <row r="1703" spans="2:2" ht="16.5" x14ac:dyDescent="0.3">
      <c r="B1703"/>
    </row>
    <row r="1704" spans="2:2" ht="16.5" x14ac:dyDescent="0.3">
      <c r="B1704"/>
    </row>
    <row r="1705" spans="2:2" ht="16.5" x14ac:dyDescent="0.3">
      <c r="B1705"/>
    </row>
    <row r="1706" spans="2:2" ht="16.5" x14ac:dyDescent="0.3">
      <c r="B1706"/>
    </row>
    <row r="1707" spans="2:2" ht="16.5" x14ac:dyDescent="0.3">
      <c r="B1707"/>
    </row>
    <row r="1708" spans="2:2" ht="16.5" x14ac:dyDescent="0.3">
      <c r="B1708"/>
    </row>
    <row r="1709" spans="2:2" ht="16.5" x14ac:dyDescent="0.3">
      <c r="B1709"/>
    </row>
    <row r="1710" spans="2:2" ht="16.5" x14ac:dyDescent="0.3">
      <c r="B1710"/>
    </row>
    <row r="1711" spans="2:2" ht="16.5" x14ac:dyDescent="0.3">
      <c r="B1711"/>
    </row>
    <row r="1712" spans="2:2" ht="16.5" x14ac:dyDescent="0.3">
      <c r="B1712"/>
    </row>
    <row r="1713" spans="2:2" ht="16.5" x14ac:dyDescent="0.3">
      <c r="B1713"/>
    </row>
    <row r="1714" spans="2:2" ht="16.5" x14ac:dyDescent="0.3">
      <c r="B1714"/>
    </row>
    <row r="1715" spans="2:2" ht="16.5" x14ac:dyDescent="0.3">
      <c r="B1715"/>
    </row>
    <row r="1716" spans="2:2" ht="16.5" x14ac:dyDescent="0.3">
      <c r="B1716"/>
    </row>
    <row r="1717" spans="2:2" ht="16.5" x14ac:dyDescent="0.3">
      <c r="B1717"/>
    </row>
    <row r="1718" spans="2:2" ht="16.5" x14ac:dyDescent="0.3">
      <c r="B1718"/>
    </row>
    <row r="1719" spans="2:2" ht="16.5" x14ac:dyDescent="0.3">
      <c r="B1719"/>
    </row>
    <row r="1720" spans="2:2" ht="16.5" x14ac:dyDescent="0.3">
      <c r="B1720"/>
    </row>
    <row r="1721" spans="2:2" ht="16.5" x14ac:dyDescent="0.3">
      <c r="B1721"/>
    </row>
    <row r="1722" spans="2:2" ht="16.5" x14ac:dyDescent="0.3">
      <c r="B1722"/>
    </row>
    <row r="1723" spans="2:2" ht="16.5" x14ac:dyDescent="0.3">
      <c r="B1723"/>
    </row>
    <row r="1724" spans="2:2" ht="16.5" x14ac:dyDescent="0.3">
      <c r="B1724"/>
    </row>
    <row r="1725" spans="2:2" ht="16.5" x14ac:dyDescent="0.3">
      <c r="B1725"/>
    </row>
    <row r="1726" spans="2:2" ht="16.5" x14ac:dyDescent="0.3">
      <c r="B1726"/>
    </row>
    <row r="1727" spans="2:2" ht="16.5" x14ac:dyDescent="0.3">
      <c r="B1727"/>
    </row>
    <row r="1728" spans="2:2" ht="16.5" x14ac:dyDescent="0.3">
      <c r="B1728"/>
    </row>
    <row r="1729" spans="2:2" ht="16.5" x14ac:dyDescent="0.3">
      <c r="B1729"/>
    </row>
    <row r="1730" spans="2:2" ht="16.5" x14ac:dyDescent="0.3">
      <c r="B1730"/>
    </row>
    <row r="1731" spans="2:2" ht="16.5" x14ac:dyDescent="0.3">
      <c r="B1731"/>
    </row>
    <row r="1732" spans="2:2" ht="16.5" x14ac:dyDescent="0.3">
      <c r="B1732"/>
    </row>
    <row r="1733" spans="2:2" ht="16.5" x14ac:dyDescent="0.3">
      <c r="B1733"/>
    </row>
    <row r="1734" spans="2:2" ht="16.5" x14ac:dyDescent="0.3">
      <c r="B1734"/>
    </row>
    <row r="1735" spans="2:2" ht="16.5" x14ac:dyDescent="0.3">
      <c r="B1735"/>
    </row>
    <row r="1736" spans="2:2" ht="16.5" x14ac:dyDescent="0.3">
      <c r="B1736"/>
    </row>
    <row r="1737" spans="2:2" ht="16.5" x14ac:dyDescent="0.3">
      <c r="B1737"/>
    </row>
    <row r="1738" spans="2:2" ht="16.5" x14ac:dyDescent="0.3">
      <c r="B1738"/>
    </row>
    <row r="1739" spans="2:2" ht="16.5" x14ac:dyDescent="0.3">
      <c r="B1739"/>
    </row>
    <row r="1740" spans="2:2" ht="16.5" x14ac:dyDescent="0.3">
      <c r="B1740"/>
    </row>
    <row r="1741" spans="2:2" ht="16.5" x14ac:dyDescent="0.3">
      <c r="B1741"/>
    </row>
    <row r="1742" spans="2:2" ht="16.5" x14ac:dyDescent="0.3">
      <c r="B1742"/>
    </row>
    <row r="1743" spans="2:2" ht="16.5" x14ac:dyDescent="0.3">
      <c r="B1743"/>
    </row>
    <row r="1744" spans="2:2" ht="16.5" x14ac:dyDescent="0.3">
      <c r="B1744"/>
    </row>
    <row r="1745" spans="2:2" ht="16.5" x14ac:dyDescent="0.3">
      <c r="B1745"/>
    </row>
    <row r="1746" spans="2:2" ht="16.5" x14ac:dyDescent="0.3">
      <c r="B1746"/>
    </row>
    <row r="1747" spans="2:2" ht="16.5" x14ac:dyDescent="0.3">
      <c r="B1747"/>
    </row>
    <row r="1748" spans="2:2" ht="16.5" x14ac:dyDescent="0.3">
      <c r="B1748"/>
    </row>
    <row r="1749" spans="2:2" ht="16.5" x14ac:dyDescent="0.3">
      <c r="B1749"/>
    </row>
    <row r="1750" spans="2:2" ht="16.5" x14ac:dyDescent="0.3">
      <c r="B1750"/>
    </row>
    <row r="1751" spans="2:2" ht="16.5" x14ac:dyDescent="0.3">
      <c r="B1751"/>
    </row>
    <row r="1752" spans="2:2" ht="16.5" x14ac:dyDescent="0.3">
      <c r="B1752"/>
    </row>
    <row r="1753" spans="2:2" ht="16.5" x14ac:dyDescent="0.3">
      <c r="B1753"/>
    </row>
    <row r="1754" spans="2:2" ht="16.5" x14ac:dyDescent="0.3">
      <c r="B1754"/>
    </row>
    <row r="1755" spans="2:2" ht="16.5" x14ac:dyDescent="0.3">
      <c r="B1755"/>
    </row>
    <row r="1756" spans="2:2" ht="16.5" x14ac:dyDescent="0.3">
      <c r="B1756"/>
    </row>
    <row r="1757" spans="2:2" ht="16.5" x14ac:dyDescent="0.3">
      <c r="B1757"/>
    </row>
    <row r="1758" spans="2:2" ht="16.5" x14ac:dyDescent="0.3">
      <c r="B1758"/>
    </row>
    <row r="1759" spans="2:2" ht="16.5" x14ac:dyDescent="0.3">
      <c r="B1759"/>
    </row>
    <row r="1760" spans="2:2" ht="16.5" x14ac:dyDescent="0.3">
      <c r="B1760"/>
    </row>
    <row r="1761" spans="2:2" ht="16.5" x14ac:dyDescent="0.3">
      <c r="B1761"/>
    </row>
    <row r="1762" spans="2:2" ht="16.5" x14ac:dyDescent="0.3">
      <c r="B1762"/>
    </row>
    <row r="1763" spans="2:2" ht="16.5" x14ac:dyDescent="0.3">
      <c r="B1763"/>
    </row>
    <row r="1764" spans="2:2" ht="16.5" x14ac:dyDescent="0.3">
      <c r="B1764"/>
    </row>
    <row r="1765" spans="2:2" ht="16.5" x14ac:dyDescent="0.3">
      <c r="B1765"/>
    </row>
    <row r="1766" spans="2:2" ht="16.5" x14ac:dyDescent="0.3">
      <c r="B1766"/>
    </row>
    <row r="1767" spans="2:2" ht="16.5" x14ac:dyDescent="0.3">
      <c r="B1767"/>
    </row>
    <row r="1768" spans="2:2" ht="16.5" x14ac:dyDescent="0.3">
      <c r="B1768"/>
    </row>
    <row r="1769" spans="2:2" ht="16.5" x14ac:dyDescent="0.3">
      <c r="B1769"/>
    </row>
    <row r="1770" spans="2:2" ht="16.5" x14ac:dyDescent="0.3">
      <c r="B1770"/>
    </row>
    <row r="1771" spans="2:2" ht="16.5" x14ac:dyDescent="0.3">
      <c r="B1771"/>
    </row>
    <row r="1772" spans="2:2" ht="16.5" x14ac:dyDescent="0.3">
      <c r="B1772"/>
    </row>
    <row r="1773" spans="2:2" ht="16.5" x14ac:dyDescent="0.3">
      <c r="B1773"/>
    </row>
    <row r="1774" spans="2:2" ht="16.5" x14ac:dyDescent="0.3">
      <c r="B1774"/>
    </row>
    <row r="1775" spans="2:2" ht="16.5" x14ac:dyDescent="0.3">
      <c r="B1775"/>
    </row>
    <row r="1776" spans="2:2" ht="16.5" x14ac:dyDescent="0.3">
      <c r="B1776"/>
    </row>
    <row r="1777" spans="2:2" ht="16.5" x14ac:dyDescent="0.3">
      <c r="B1777"/>
    </row>
    <row r="1778" spans="2:2" ht="16.5" x14ac:dyDescent="0.3">
      <c r="B1778"/>
    </row>
    <row r="1779" spans="2:2" ht="16.5" x14ac:dyDescent="0.3">
      <c r="B1779"/>
    </row>
    <row r="1780" spans="2:2" ht="16.5" x14ac:dyDescent="0.3">
      <c r="B1780"/>
    </row>
    <row r="1781" spans="2:2" ht="16.5" x14ac:dyDescent="0.3">
      <c r="B1781"/>
    </row>
    <row r="1782" spans="2:2" ht="16.5" x14ac:dyDescent="0.3">
      <c r="B1782"/>
    </row>
    <row r="1783" spans="2:2" ht="16.5" x14ac:dyDescent="0.3">
      <c r="B1783"/>
    </row>
    <row r="1784" spans="2:2" ht="16.5" x14ac:dyDescent="0.3">
      <c r="B1784"/>
    </row>
    <row r="1785" spans="2:2" ht="16.5" x14ac:dyDescent="0.3">
      <c r="B1785"/>
    </row>
    <row r="1786" spans="2:2" ht="16.5" x14ac:dyDescent="0.3">
      <c r="B1786"/>
    </row>
    <row r="1787" spans="2:2" ht="16.5" x14ac:dyDescent="0.3">
      <c r="B1787"/>
    </row>
    <row r="1788" spans="2:2" ht="16.5" x14ac:dyDescent="0.3">
      <c r="B1788"/>
    </row>
    <row r="1789" spans="2:2" ht="16.5" x14ac:dyDescent="0.3">
      <c r="B1789"/>
    </row>
    <row r="1790" spans="2:2" ht="16.5" x14ac:dyDescent="0.3">
      <c r="B1790"/>
    </row>
    <row r="1791" spans="2:2" ht="16.5" x14ac:dyDescent="0.3">
      <c r="B1791"/>
    </row>
    <row r="1792" spans="2:2" ht="16.5" x14ac:dyDescent="0.3">
      <c r="B1792"/>
    </row>
    <row r="1793" spans="2:2" ht="16.5" x14ac:dyDescent="0.3">
      <c r="B1793"/>
    </row>
    <row r="1794" spans="2:2" ht="16.5" x14ac:dyDescent="0.3">
      <c r="B1794"/>
    </row>
    <row r="1795" spans="2:2" ht="16.5" x14ac:dyDescent="0.3">
      <c r="B1795"/>
    </row>
    <row r="1796" spans="2:2" ht="16.5" x14ac:dyDescent="0.3">
      <c r="B1796"/>
    </row>
    <row r="1797" spans="2:2" ht="16.5" x14ac:dyDescent="0.3">
      <c r="B1797"/>
    </row>
    <row r="1798" spans="2:2" ht="16.5" x14ac:dyDescent="0.3">
      <c r="B1798"/>
    </row>
    <row r="1799" spans="2:2" ht="16.5" x14ac:dyDescent="0.3">
      <c r="B1799"/>
    </row>
    <row r="1800" spans="2:2" ht="16.5" x14ac:dyDescent="0.3">
      <c r="B1800"/>
    </row>
    <row r="1801" spans="2:2" ht="16.5" x14ac:dyDescent="0.3">
      <c r="B1801"/>
    </row>
    <row r="1802" spans="2:2" ht="16.5" x14ac:dyDescent="0.3">
      <c r="B1802"/>
    </row>
    <row r="1803" spans="2:2" ht="16.5" x14ac:dyDescent="0.3">
      <c r="B1803"/>
    </row>
    <row r="1804" spans="2:2" ht="16.5" x14ac:dyDescent="0.3">
      <c r="B1804"/>
    </row>
    <row r="1805" spans="2:2" ht="16.5" x14ac:dyDescent="0.3">
      <c r="B1805"/>
    </row>
    <row r="1806" spans="2:2" ht="16.5" x14ac:dyDescent="0.3">
      <c r="B1806"/>
    </row>
    <row r="1807" spans="2:2" ht="16.5" x14ac:dyDescent="0.3">
      <c r="B1807"/>
    </row>
    <row r="1808" spans="2:2" ht="16.5" x14ac:dyDescent="0.3">
      <c r="B1808"/>
    </row>
    <row r="1809" spans="2:2" ht="16.5" x14ac:dyDescent="0.3">
      <c r="B1809"/>
    </row>
    <row r="1810" spans="2:2" ht="16.5" x14ac:dyDescent="0.3">
      <c r="B1810"/>
    </row>
    <row r="1811" spans="2:2" ht="16.5" x14ac:dyDescent="0.3">
      <c r="B1811"/>
    </row>
    <row r="1812" spans="2:2" ht="16.5" x14ac:dyDescent="0.3">
      <c r="B1812"/>
    </row>
    <row r="1813" spans="2:2" ht="16.5" x14ac:dyDescent="0.3">
      <c r="B1813"/>
    </row>
    <row r="1814" spans="2:2" ht="16.5" x14ac:dyDescent="0.3">
      <c r="B1814"/>
    </row>
    <row r="1815" spans="2:2" ht="16.5" x14ac:dyDescent="0.3">
      <c r="B1815"/>
    </row>
    <row r="1816" spans="2:2" ht="16.5" x14ac:dyDescent="0.3">
      <c r="B1816"/>
    </row>
    <row r="1817" spans="2:2" ht="16.5" x14ac:dyDescent="0.3">
      <c r="B1817"/>
    </row>
    <row r="1818" spans="2:2" ht="16.5" x14ac:dyDescent="0.3">
      <c r="B1818"/>
    </row>
    <row r="1819" spans="2:2" ht="16.5" x14ac:dyDescent="0.3">
      <c r="B1819"/>
    </row>
    <row r="1820" spans="2:2" ht="16.5" x14ac:dyDescent="0.3">
      <c r="B1820"/>
    </row>
    <row r="1821" spans="2:2" ht="16.5" x14ac:dyDescent="0.3">
      <c r="B1821"/>
    </row>
    <row r="1822" spans="2:2" ht="16.5" x14ac:dyDescent="0.3">
      <c r="B1822"/>
    </row>
    <row r="1823" spans="2:2" ht="16.5" x14ac:dyDescent="0.3">
      <c r="B1823"/>
    </row>
    <row r="1824" spans="2:2" ht="16.5" x14ac:dyDescent="0.3">
      <c r="B1824"/>
    </row>
    <row r="1825" spans="2:2" ht="16.5" x14ac:dyDescent="0.3">
      <c r="B1825"/>
    </row>
    <row r="1826" spans="2:2" ht="16.5" x14ac:dyDescent="0.3">
      <c r="B1826"/>
    </row>
    <row r="1827" spans="2:2" ht="16.5" x14ac:dyDescent="0.3">
      <c r="B1827"/>
    </row>
    <row r="1828" spans="2:2" ht="16.5" x14ac:dyDescent="0.3">
      <c r="B1828"/>
    </row>
    <row r="1829" spans="2:2" ht="16.5" x14ac:dyDescent="0.3">
      <c r="B1829"/>
    </row>
    <row r="1830" spans="2:2" ht="16.5" x14ac:dyDescent="0.3">
      <c r="B1830"/>
    </row>
    <row r="1831" spans="2:2" ht="16.5" x14ac:dyDescent="0.3">
      <c r="B1831"/>
    </row>
    <row r="1832" spans="2:2" ht="16.5" x14ac:dyDescent="0.3">
      <c r="B1832"/>
    </row>
    <row r="1833" spans="2:2" ht="16.5" x14ac:dyDescent="0.3">
      <c r="B1833"/>
    </row>
    <row r="1834" spans="2:2" ht="16.5" x14ac:dyDescent="0.3">
      <c r="B1834"/>
    </row>
    <row r="1835" spans="2:2" ht="16.5" x14ac:dyDescent="0.3">
      <c r="B1835"/>
    </row>
    <row r="1836" spans="2:2" ht="16.5" x14ac:dyDescent="0.3">
      <c r="B1836"/>
    </row>
    <row r="1837" spans="2:2" ht="16.5" x14ac:dyDescent="0.3">
      <c r="B1837"/>
    </row>
    <row r="1838" spans="2:2" ht="16.5" x14ac:dyDescent="0.3">
      <c r="B1838"/>
    </row>
    <row r="1839" spans="2:2" ht="16.5" x14ac:dyDescent="0.3">
      <c r="B1839"/>
    </row>
    <row r="1840" spans="2:2" ht="16.5" x14ac:dyDescent="0.3">
      <c r="B1840"/>
    </row>
    <row r="1841" spans="2:2" ht="16.5" x14ac:dyDescent="0.3">
      <c r="B1841"/>
    </row>
    <row r="1842" spans="2:2" ht="16.5" x14ac:dyDescent="0.3">
      <c r="B1842"/>
    </row>
    <row r="1843" spans="2:2" ht="16.5" x14ac:dyDescent="0.3">
      <c r="B1843"/>
    </row>
    <row r="1844" spans="2:2" ht="16.5" x14ac:dyDescent="0.3">
      <c r="B1844"/>
    </row>
    <row r="1845" spans="2:2" ht="16.5" x14ac:dyDescent="0.3">
      <c r="B1845"/>
    </row>
    <row r="1846" spans="2:2" ht="16.5" x14ac:dyDescent="0.3">
      <c r="B1846"/>
    </row>
    <row r="1847" spans="2:2" ht="16.5" x14ac:dyDescent="0.3">
      <c r="B1847"/>
    </row>
    <row r="1848" spans="2:2" ht="16.5" x14ac:dyDescent="0.3">
      <c r="B1848"/>
    </row>
    <row r="1849" spans="2:2" ht="16.5" x14ac:dyDescent="0.3">
      <c r="B1849"/>
    </row>
    <row r="1850" spans="2:2" ht="16.5" x14ac:dyDescent="0.3">
      <c r="B1850"/>
    </row>
    <row r="1851" spans="2:2" ht="16.5" x14ac:dyDescent="0.3">
      <c r="B1851"/>
    </row>
    <row r="1852" spans="2:2" ht="16.5" x14ac:dyDescent="0.3">
      <c r="B1852"/>
    </row>
    <row r="1853" spans="2:2" ht="16.5" x14ac:dyDescent="0.3">
      <c r="B1853"/>
    </row>
    <row r="1854" spans="2:2" ht="16.5" x14ac:dyDescent="0.3">
      <c r="B1854"/>
    </row>
    <row r="1855" spans="2:2" ht="16.5" x14ac:dyDescent="0.3">
      <c r="B1855"/>
    </row>
    <row r="1856" spans="2:2" ht="16.5" x14ac:dyDescent="0.3">
      <c r="B1856"/>
    </row>
    <row r="1857" spans="2:2" ht="16.5" x14ac:dyDescent="0.3">
      <c r="B1857"/>
    </row>
    <row r="1858" spans="2:2" ht="16.5" x14ac:dyDescent="0.3">
      <c r="B1858"/>
    </row>
    <row r="1859" spans="2:2" ht="16.5" x14ac:dyDescent="0.3">
      <c r="B1859"/>
    </row>
    <row r="1860" spans="2:2" ht="16.5" x14ac:dyDescent="0.3">
      <c r="B1860"/>
    </row>
    <row r="1861" spans="2:2" ht="16.5" x14ac:dyDescent="0.3">
      <c r="B1861"/>
    </row>
    <row r="1862" spans="2:2" ht="16.5" x14ac:dyDescent="0.3">
      <c r="B1862"/>
    </row>
    <row r="1863" spans="2:2" ht="16.5" x14ac:dyDescent="0.3">
      <c r="B1863"/>
    </row>
    <row r="1864" spans="2:2" ht="16.5" x14ac:dyDescent="0.3">
      <c r="B1864"/>
    </row>
    <row r="1865" spans="2:2" ht="16.5" x14ac:dyDescent="0.3">
      <c r="B1865"/>
    </row>
    <row r="1866" spans="2:2" ht="16.5" x14ac:dyDescent="0.3">
      <c r="B1866"/>
    </row>
    <row r="1867" spans="2:2" ht="16.5" x14ac:dyDescent="0.3">
      <c r="B1867"/>
    </row>
    <row r="1868" spans="2:2" ht="16.5" x14ac:dyDescent="0.3">
      <c r="B1868"/>
    </row>
    <row r="1869" spans="2:2" ht="16.5" x14ac:dyDescent="0.3">
      <c r="B1869"/>
    </row>
    <row r="1870" spans="2:2" ht="16.5" x14ac:dyDescent="0.3">
      <c r="B1870"/>
    </row>
    <row r="1871" spans="2:2" ht="16.5" x14ac:dyDescent="0.3">
      <c r="B1871"/>
    </row>
    <row r="1872" spans="2:2" ht="16.5" x14ac:dyDescent="0.3">
      <c r="B1872"/>
    </row>
    <row r="1873" spans="2:2" ht="16.5" x14ac:dyDescent="0.3">
      <c r="B1873"/>
    </row>
    <row r="1874" spans="2:2" ht="16.5" x14ac:dyDescent="0.3">
      <c r="B1874"/>
    </row>
    <row r="1875" spans="2:2" ht="16.5" x14ac:dyDescent="0.3">
      <c r="B1875"/>
    </row>
    <row r="1876" spans="2:2" ht="16.5" x14ac:dyDescent="0.3">
      <c r="B1876"/>
    </row>
    <row r="1877" spans="2:2" ht="16.5" x14ac:dyDescent="0.3">
      <c r="B1877"/>
    </row>
    <row r="1878" spans="2:2" ht="16.5" x14ac:dyDescent="0.3">
      <c r="B1878"/>
    </row>
    <row r="1879" spans="2:2" ht="16.5" x14ac:dyDescent="0.3">
      <c r="B1879"/>
    </row>
    <row r="1880" spans="2:2" ht="16.5" x14ac:dyDescent="0.3">
      <c r="B1880"/>
    </row>
    <row r="1881" spans="2:2" ht="16.5" x14ac:dyDescent="0.3">
      <c r="B1881"/>
    </row>
    <row r="1882" spans="2:2" ht="16.5" x14ac:dyDescent="0.3">
      <c r="B1882"/>
    </row>
    <row r="1883" spans="2:2" ht="16.5" x14ac:dyDescent="0.3">
      <c r="B1883"/>
    </row>
    <row r="1884" spans="2:2" ht="16.5" x14ac:dyDescent="0.3">
      <c r="B1884"/>
    </row>
    <row r="1885" spans="2:2" ht="16.5" x14ac:dyDescent="0.3">
      <c r="B1885"/>
    </row>
    <row r="1886" spans="2:2" ht="16.5" x14ac:dyDescent="0.3">
      <c r="B1886"/>
    </row>
    <row r="1887" spans="2:2" ht="16.5" x14ac:dyDescent="0.3">
      <c r="B1887"/>
    </row>
    <row r="1888" spans="2:2" ht="16.5" x14ac:dyDescent="0.3">
      <c r="B1888"/>
    </row>
    <row r="1889" spans="2:2" ht="16.5" x14ac:dyDescent="0.3">
      <c r="B1889"/>
    </row>
    <row r="1890" spans="2:2" ht="16.5" x14ac:dyDescent="0.3">
      <c r="B1890"/>
    </row>
    <row r="1891" spans="2:2" ht="16.5" x14ac:dyDescent="0.3">
      <c r="B1891"/>
    </row>
    <row r="1892" spans="2:2" ht="16.5" x14ac:dyDescent="0.3">
      <c r="B1892"/>
    </row>
    <row r="1893" spans="2:2" ht="16.5" x14ac:dyDescent="0.3">
      <c r="B1893"/>
    </row>
    <row r="1894" spans="2:2" ht="16.5" x14ac:dyDescent="0.3">
      <c r="B1894"/>
    </row>
    <row r="1895" spans="2:2" ht="16.5" x14ac:dyDescent="0.3">
      <c r="B1895"/>
    </row>
    <row r="1896" spans="2:2" ht="16.5" x14ac:dyDescent="0.3">
      <c r="B1896"/>
    </row>
    <row r="1897" spans="2:2" ht="16.5" x14ac:dyDescent="0.3">
      <c r="B1897"/>
    </row>
    <row r="1898" spans="2:2" ht="16.5" x14ac:dyDescent="0.3">
      <c r="B1898"/>
    </row>
    <row r="1899" spans="2:2" ht="16.5" x14ac:dyDescent="0.3">
      <c r="B1899"/>
    </row>
    <row r="1900" spans="2:2" ht="16.5" x14ac:dyDescent="0.3">
      <c r="B1900"/>
    </row>
    <row r="1901" spans="2:2" ht="16.5" x14ac:dyDescent="0.3">
      <c r="B1901"/>
    </row>
    <row r="1902" spans="2:2" ht="16.5" x14ac:dyDescent="0.3">
      <c r="B1902"/>
    </row>
    <row r="1903" spans="2:2" ht="16.5" x14ac:dyDescent="0.3">
      <c r="B1903"/>
    </row>
    <row r="1904" spans="2:2" ht="16.5" x14ac:dyDescent="0.3">
      <c r="B1904"/>
    </row>
    <row r="1905" spans="2:2" ht="16.5" x14ac:dyDescent="0.3">
      <c r="B1905"/>
    </row>
    <row r="1906" spans="2:2" ht="16.5" x14ac:dyDescent="0.3">
      <c r="B1906"/>
    </row>
    <row r="1907" spans="2:2" ht="16.5" x14ac:dyDescent="0.3">
      <c r="B1907"/>
    </row>
    <row r="1908" spans="2:2" ht="16.5" x14ac:dyDescent="0.3">
      <c r="B1908"/>
    </row>
    <row r="1909" spans="2:2" ht="16.5" x14ac:dyDescent="0.3">
      <c r="B1909"/>
    </row>
    <row r="1910" spans="2:2" ht="16.5" x14ac:dyDescent="0.3">
      <c r="B1910"/>
    </row>
    <row r="1911" spans="2:2" ht="16.5" x14ac:dyDescent="0.3">
      <c r="B1911"/>
    </row>
    <row r="1912" spans="2:2" ht="16.5" x14ac:dyDescent="0.3">
      <c r="B1912"/>
    </row>
    <row r="1913" spans="2:2" ht="16.5" x14ac:dyDescent="0.3">
      <c r="B1913"/>
    </row>
    <row r="1914" spans="2:2" ht="16.5" x14ac:dyDescent="0.3">
      <c r="B1914"/>
    </row>
    <row r="1915" spans="2:2" ht="16.5" x14ac:dyDescent="0.3">
      <c r="B1915"/>
    </row>
    <row r="1916" spans="2:2" ht="16.5" x14ac:dyDescent="0.3">
      <c r="B1916"/>
    </row>
    <row r="1917" spans="2:2" ht="16.5" x14ac:dyDescent="0.3">
      <c r="B1917"/>
    </row>
    <row r="1918" spans="2:2" ht="16.5" x14ac:dyDescent="0.3">
      <c r="B1918"/>
    </row>
    <row r="1919" spans="2:2" ht="16.5" x14ac:dyDescent="0.3">
      <c r="B1919"/>
    </row>
    <row r="1920" spans="2:2" ht="16.5" x14ac:dyDescent="0.3">
      <c r="B1920"/>
    </row>
    <row r="1921" spans="2:2" ht="16.5" x14ac:dyDescent="0.3">
      <c r="B1921"/>
    </row>
    <row r="1922" spans="2:2" ht="16.5" x14ac:dyDescent="0.3">
      <c r="B1922"/>
    </row>
    <row r="1923" spans="2:2" ht="16.5" x14ac:dyDescent="0.3">
      <c r="B1923"/>
    </row>
    <row r="1924" spans="2:2" ht="16.5" x14ac:dyDescent="0.3">
      <c r="B1924"/>
    </row>
    <row r="1925" spans="2:2" ht="16.5" x14ac:dyDescent="0.3">
      <c r="B1925"/>
    </row>
    <row r="1926" spans="2:2" ht="16.5" x14ac:dyDescent="0.3">
      <c r="B1926"/>
    </row>
    <row r="1927" spans="2:2" ht="16.5" x14ac:dyDescent="0.3">
      <c r="B1927"/>
    </row>
    <row r="1928" spans="2:2" ht="16.5" x14ac:dyDescent="0.3">
      <c r="B1928"/>
    </row>
    <row r="1929" spans="2:2" ht="16.5" x14ac:dyDescent="0.3">
      <c r="B1929"/>
    </row>
    <row r="1930" spans="2:2" ht="16.5" x14ac:dyDescent="0.3">
      <c r="B1930"/>
    </row>
    <row r="1931" spans="2:2" ht="16.5" x14ac:dyDescent="0.3">
      <c r="B1931"/>
    </row>
    <row r="1932" spans="2:2" ht="16.5" x14ac:dyDescent="0.3">
      <c r="B1932"/>
    </row>
    <row r="1933" spans="2:2" ht="16.5" x14ac:dyDescent="0.3">
      <c r="B1933"/>
    </row>
    <row r="1934" spans="2:2" ht="16.5" x14ac:dyDescent="0.3">
      <c r="B1934"/>
    </row>
    <row r="1935" spans="2:2" ht="16.5" x14ac:dyDescent="0.3">
      <c r="B1935"/>
    </row>
    <row r="1936" spans="2:2" ht="16.5" x14ac:dyDescent="0.3">
      <c r="B1936"/>
    </row>
    <row r="1937" spans="2:2" ht="16.5" x14ac:dyDescent="0.3">
      <c r="B1937"/>
    </row>
    <row r="1938" spans="2:2" ht="16.5" x14ac:dyDescent="0.3">
      <c r="B1938"/>
    </row>
    <row r="1939" spans="2:2" ht="16.5" x14ac:dyDescent="0.3">
      <c r="B1939"/>
    </row>
    <row r="1940" spans="2:2" ht="16.5" x14ac:dyDescent="0.3">
      <c r="B1940"/>
    </row>
    <row r="1941" spans="2:2" ht="16.5" x14ac:dyDescent="0.3">
      <c r="B1941"/>
    </row>
    <row r="1942" spans="2:2" ht="16.5" x14ac:dyDescent="0.3">
      <c r="B1942"/>
    </row>
    <row r="1943" spans="2:2" ht="16.5" x14ac:dyDescent="0.3">
      <c r="B1943"/>
    </row>
    <row r="1944" spans="2:2" ht="16.5" x14ac:dyDescent="0.3">
      <c r="B1944"/>
    </row>
    <row r="1945" spans="2:2" ht="16.5" x14ac:dyDescent="0.3">
      <c r="B1945"/>
    </row>
    <row r="1946" spans="2:2" ht="16.5" x14ac:dyDescent="0.3">
      <c r="B1946"/>
    </row>
    <row r="1947" spans="2:2" ht="16.5" x14ac:dyDescent="0.3">
      <c r="B1947"/>
    </row>
    <row r="1948" spans="2:2" ht="16.5" x14ac:dyDescent="0.3">
      <c r="B1948"/>
    </row>
    <row r="1949" spans="2:2" ht="16.5" x14ac:dyDescent="0.3">
      <c r="B1949"/>
    </row>
    <row r="1950" spans="2:2" ht="16.5" x14ac:dyDescent="0.3">
      <c r="B1950"/>
    </row>
    <row r="1951" spans="2:2" ht="16.5" x14ac:dyDescent="0.3">
      <c r="B1951"/>
    </row>
    <row r="1952" spans="2:2" ht="16.5" x14ac:dyDescent="0.3">
      <c r="B1952"/>
    </row>
    <row r="1953" spans="2:2" ht="16.5" x14ac:dyDescent="0.3">
      <c r="B1953"/>
    </row>
    <row r="1954" spans="2:2" ht="16.5" x14ac:dyDescent="0.3">
      <c r="B1954"/>
    </row>
    <row r="1955" spans="2:2" ht="16.5" x14ac:dyDescent="0.3">
      <c r="B1955"/>
    </row>
    <row r="1956" spans="2:2" ht="16.5" x14ac:dyDescent="0.3">
      <c r="B1956"/>
    </row>
    <row r="1957" spans="2:2" ht="16.5" x14ac:dyDescent="0.3">
      <c r="B1957"/>
    </row>
    <row r="1958" spans="2:2" ht="16.5" x14ac:dyDescent="0.3">
      <c r="B1958"/>
    </row>
    <row r="1959" spans="2:2" ht="16.5" x14ac:dyDescent="0.3">
      <c r="B1959"/>
    </row>
    <row r="1960" spans="2:2" ht="16.5" x14ac:dyDescent="0.3">
      <c r="B1960"/>
    </row>
    <row r="1961" spans="2:2" ht="16.5" x14ac:dyDescent="0.3">
      <c r="B1961"/>
    </row>
    <row r="1962" spans="2:2" ht="16.5" x14ac:dyDescent="0.3">
      <c r="B1962"/>
    </row>
    <row r="1963" spans="2:2" ht="16.5" x14ac:dyDescent="0.3">
      <c r="B1963"/>
    </row>
    <row r="1964" spans="2:2" ht="16.5" x14ac:dyDescent="0.3">
      <c r="B1964"/>
    </row>
    <row r="1965" spans="2:2" ht="16.5" x14ac:dyDescent="0.3">
      <c r="B1965"/>
    </row>
    <row r="1966" spans="2:2" ht="16.5" x14ac:dyDescent="0.3">
      <c r="B1966"/>
    </row>
    <row r="1967" spans="2:2" ht="16.5" x14ac:dyDescent="0.3">
      <c r="B1967"/>
    </row>
    <row r="1968" spans="2:2" ht="16.5" x14ac:dyDescent="0.3">
      <c r="B1968"/>
    </row>
    <row r="1969" spans="2:2" ht="16.5" x14ac:dyDescent="0.3">
      <c r="B1969"/>
    </row>
    <row r="1970" spans="2:2" ht="16.5" x14ac:dyDescent="0.3">
      <c r="B1970"/>
    </row>
    <row r="1971" spans="2:2" ht="16.5" x14ac:dyDescent="0.3">
      <c r="B1971"/>
    </row>
    <row r="1972" spans="2:2" ht="16.5" x14ac:dyDescent="0.3">
      <c r="B1972"/>
    </row>
    <row r="1973" spans="2:2" ht="16.5" x14ac:dyDescent="0.3">
      <c r="B1973"/>
    </row>
    <row r="1974" spans="2:2" ht="16.5" x14ac:dyDescent="0.3">
      <c r="B1974"/>
    </row>
    <row r="1975" spans="2:2" ht="16.5" x14ac:dyDescent="0.3">
      <c r="B1975"/>
    </row>
    <row r="1976" spans="2:2" ht="16.5" x14ac:dyDescent="0.3">
      <c r="B1976"/>
    </row>
    <row r="1977" spans="2:2" ht="16.5" x14ac:dyDescent="0.3">
      <c r="B1977"/>
    </row>
    <row r="1978" spans="2:2" ht="16.5" x14ac:dyDescent="0.3">
      <c r="B1978"/>
    </row>
    <row r="1979" spans="2:2" ht="16.5" x14ac:dyDescent="0.3">
      <c r="B1979"/>
    </row>
    <row r="1980" spans="2:2" ht="16.5" x14ac:dyDescent="0.3">
      <c r="B1980"/>
    </row>
    <row r="1981" spans="2:2" ht="16.5" x14ac:dyDescent="0.3">
      <c r="B1981"/>
    </row>
    <row r="1982" spans="2:2" ht="16.5" x14ac:dyDescent="0.3">
      <c r="B1982"/>
    </row>
    <row r="1983" spans="2:2" ht="16.5" x14ac:dyDescent="0.3">
      <c r="B1983"/>
    </row>
    <row r="1984" spans="2:2" ht="16.5" x14ac:dyDescent="0.3">
      <c r="B1984"/>
    </row>
    <row r="1985" spans="2:2" ht="16.5" x14ac:dyDescent="0.3">
      <c r="B1985"/>
    </row>
    <row r="1986" spans="2:2" ht="16.5" x14ac:dyDescent="0.3">
      <c r="B1986"/>
    </row>
    <row r="1987" spans="2:2" ht="16.5" x14ac:dyDescent="0.3">
      <c r="B1987"/>
    </row>
    <row r="1988" spans="2:2" ht="16.5" x14ac:dyDescent="0.3">
      <c r="B1988"/>
    </row>
    <row r="1989" spans="2:2" ht="16.5" x14ac:dyDescent="0.3">
      <c r="B1989"/>
    </row>
    <row r="1990" spans="2:2" ht="16.5" x14ac:dyDescent="0.3">
      <c r="B1990"/>
    </row>
    <row r="1991" spans="2:2" ht="16.5" x14ac:dyDescent="0.3">
      <c r="B1991"/>
    </row>
    <row r="1992" spans="2:2" ht="16.5" x14ac:dyDescent="0.3">
      <c r="B1992"/>
    </row>
    <row r="1993" spans="2:2" ht="16.5" x14ac:dyDescent="0.3">
      <c r="B1993"/>
    </row>
    <row r="1994" spans="2:2" ht="16.5" x14ac:dyDescent="0.3">
      <c r="B1994"/>
    </row>
    <row r="1995" spans="2:2" ht="16.5" x14ac:dyDescent="0.3">
      <c r="B1995"/>
    </row>
    <row r="1996" spans="2:2" ht="16.5" x14ac:dyDescent="0.3">
      <c r="B1996"/>
    </row>
    <row r="1997" spans="2:2" ht="16.5" x14ac:dyDescent="0.3">
      <c r="B1997"/>
    </row>
    <row r="1998" spans="2:2" ht="16.5" x14ac:dyDescent="0.3">
      <c r="B1998"/>
    </row>
    <row r="1999" spans="2:2" ht="16.5" x14ac:dyDescent="0.3">
      <c r="B1999"/>
    </row>
    <row r="2000" spans="2:2" ht="16.5" x14ac:dyDescent="0.3">
      <c r="B2000"/>
    </row>
    <row r="2001" spans="2:2" ht="16.5" x14ac:dyDescent="0.3">
      <c r="B2001"/>
    </row>
    <row r="2002" spans="2:2" ht="16.5" x14ac:dyDescent="0.3">
      <c r="B2002"/>
    </row>
    <row r="2003" spans="2:2" ht="16.5" x14ac:dyDescent="0.3">
      <c r="B2003"/>
    </row>
    <row r="2004" spans="2:2" ht="16.5" x14ac:dyDescent="0.3">
      <c r="B2004"/>
    </row>
    <row r="2005" spans="2:2" ht="16.5" x14ac:dyDescent="0.3">
      <c r="B2005"/>
    </row>
    <row r="2006" spans="2:2" ht="16.5" x14ac:dyDescent="0.3">
      <c r="B2006"/>
    </row>
    <row r="2007" spans="2:2" ht="16.5" x14ac:dyDescent="0.3">
      <c r="B2007"/>
    </row>
    <row r="2008" spans="2:2" ht="16.5" x14ac:dyDescent="0.3">
      <c r="B2008"/>
    </row>
    <row r="2009" spans="2:2" ht="16.5" x14ac:dyDescent="0.3">
      <c r="B2009"/>
    </row>
    <row r="2010" spans="2:2" ht="16.5" x14ac:dyDescent="0.3">
      <c r="B2010"/>
    </row>
    <row r="2011" spans="2:2" ht="16.5" x14ac:dyDescent="0.3">
      <c r="B2011"/>
    </row>
    <row r="2012" spans="2:2" ht="16.5" x14ac:dyDescent="0.3">
      <c r="B2012"/>
    </row>
    <row r="2013" spans="2:2" ht="16.5" x14ac:dyDescent="0.3">
      <c r="B2013"/>
    </row>
    <row r="2014" spans="2:2" ht="16.5" x14ac:dyDescent="0.3">
      <c r="B2014"/>
    </row>
    <row r="2015" spans="2:2" ht="16.5" x14ac:dyDescent="0.3">
      <c r="B2015"/>
    </row>
    <row r="2016" spans="2:2" ht="16.5" x14ac:dyDescent="0.3">
      <c r="B2016"/>
    </row>
    <row r="2017" spans="2:2" ht="16.5" x14ac:dyDescent="0.3">
      <c r="B2017"/>
    </row>
    <row r="2018" spans="2:2" ht="16.5" x14ac:dyDescent="0.3">
      <c r="B2018"/>
    </row>
    <row r="2019" spans="2:2" ht="16.5" x14ac:dyDescent="0.3">
      <c r="B2019"/>
    </row>
    <row r="2020" spans="2:2" ht="16.5" x14ac:dyDescent="0.3">
      <c r="B2020"/>
    </row>
    <row r="2021" spans="2:2" ht="16.5" x14ac:dyDescent="0.3">
      <c r="B2021"/>
    </row>
    <row r="2022" spans="2:2" ht="16.5" x14ac:dyDescent="0.3">
      <c r="B2022"/>
    </row>
    <row r="2023" spans="2:2" ht="16.5" x14ac:dyDescent="0.3">
      <c r="B2023"/>
    </row>
    <row r="2024" spans="2:2" ht="16.5" x14ac:dyDescent="0.3">
      <c r="B2024"/>
    </row>
    <row r="2025" spans="2:2" ht="16.5" x14ac:dyDescent="0.3">
      <c r="B2025"/>
    </row>
    <row r="2026" spans="2:2" ht="16.5" x14ac:dyDescent="0.3">
      <c r="B2026"/>
    </row>
    <row r="2027" spans="2:2" ht="16.5" x14ac:dyDescent="0.3">
      <c r="B2027"/>
    </row>
    <row r="2028" spans="2:2" ht="16.5" x14ac:dyDescent="0.3">
      <c r="B2028"/>
    </row>
    <row r="2029" spans="2:2" ht="16.5" x14ac:dyDescent="0.3">
      <c r="B2029"/>
    </row>
    <row r="2030" spans="2:2" ht="16.5" x14ac:dyDescent="0.3">
      <c r="B2030"/>
    </row>
    <row r="2031" spans="2:2" ht="16.5" x14ac:dyDescent="0.3">
      <c r="B2031"/>
    </row>
    <row r="2032" spans="2:2" ht="16.5" x14ac:dyDescent="0.3">
      <c r="B2032"/>
    </row>
    <row r="2033" spans="2:2" ht="16.5" x14ac:dyDescent="0.3">
      <c r="B2033"/>
    </row>
    <row r="2034" spans="2:2" ht="16.5" x14ac:dyDescent="0.3">
      <c r="B2034"/>
    </row>
    <row r="2035" spans="2:2" ht="16.5" x14ac:dyDescent="0.3">
      <c r="B2035"/>
    </row>
    <row r="2036" spans="2:2" ht="16.5" x14ac:dyDescent="0.3">
      <c r="B2036"/>
    </row>
    <row r="2037" spans="2:2" ht="16.5" x14ac:dyDescent="0.3">
      <c r="B2037"/>
    </row>
    <row r="2038" spans="2:2" ht="16.5" x14ac:dyDescent="0.3">
      <c r="B2038"/>
    </row>
    <row r="2039" spans="2:2" ht="16.5" x14ac:dyDescent="0.3">
      <c r="B2039"/>
    </row>
    <row r="2040" spans="2:2" ht="16.5" x14ac:dyDescent="0.3">
      <c r="B2040"/>
    </row>
    <row r="2041" spans="2:2" ht="16.5" x14ac:dyDescent="0.3">
      <c r="B2041"/>
    </row>
    <row r="2042" spans="2:2" ht="16.5" x14ac:dyDescent="0.3">
      <c r="B2042"/>
    </row>
    <row r="2043" spans="2:2" ht="16.5" x14ac:dyDescent="0.3">
      <c r="B2043"/>
    </row>
    <row r="2044" spans="2:2" ht="16.5" x14ac:dyDescent="0.3">
      <c r="B2044"/>
    </row>
    <row r="2045" spans="2:2" ht="16.5" x14ac:dyDescent="0.3">
      <c r="B2045"/>
    </row>
    <row r="2046" spans="2:2" ht="16.5" x14ac:dyDescent="0.3">
      <c r="B2046"/>
    </row>
    <row r="2047" spans="2:2" ht="16.5" x14ac:dyDescent="0.3">
      <c r="B2047"/>
    </row>
    <row r="2048" spans="2:2" ht="16.5" x14ac:dyDescent="0.3">
      <c r="B2048"/>
    </row>
    <row r="2049" spans="2:2" ht="16.5" x14ac:dyDescent="0.3">
      <c r="B2049"/>
    </row>
    <row r="2050" spans="2:2" ht="16.5" x14ac:dyDescent="0.3">
      <c r="B2050"/>
    </row>
    <row r="2051" spans="2:2" ht="16.5" x14ac:dyDescent="0.3">
      <c r="B2051"/>
    </row>
    <row r="2052" spans="2:2" ht="16.5" x14ac:dyDescent="0.3">
      <c r="B2052"/>
    </row>
    <row r="2053" spans="2:2" ht="16.5" x14ac:dyDescent="0.3">
      <c r="B2053"/>
    </row>
    <row r="2054" spans="2:2" ht="16.5" x14ac:dyDescent="0.3">
      <c r="B2054"/>
    </row>
    <row r="2055" spans="2:2" ht="16.5" x14ac:dyDescent="0.3">
      <c r="B2055"/>
    </row>
    <row r="2056" spans="2:2" ht="16.5" x14ac:dyDescent="0.3">
      <c r="B2056"/>
    </row>
    <row r="2057" spans="2:2" ht="16.5" x14ac:dyDescent="0.3">
      <c r="B2057"/>
    </row>
    <row r="2058" spans="2:2" ht="16.5" x14ac:dyDescent="0.3">
      <c r="B2058"/>
    </row>
    <row r="2059" spans="2:2" ht="16.5" x14ac:dyDescent="0.3">
      <c r="B2059"/>
    </row>
    <row r="2060" spans="2:2" ht="16.5" x14ac:dyDescent="0.3">
      <c r="B2060"/>
    </row>
    <row r="2061" spans="2:2" ht="16.5" x14ac:dyDescent="0.3">
      <c r="B2061"/>
    </row>
    <row r="2062" spans="2:2" ht="16.5" x14ac:dyDescent="0.3">
      <c r="B2062"/>
    </row>
    <row r="2063" spans="2:2" ht="16.5" x14ac:dyDescent="0.3">
      <c r="B2063"/>
    </row>
    <row r="2064" spans="2:2" ht="16.5" x14ac:dyDescent="0.3">
      <c r="B2064"/>
    </row>
    <row r="2065" spans="2:2" ht="16.5" x14ac:dyDescent="0.3">
      <c r="B2065"/>
    </row>
    <row r="2066" spans="2:2" ht="16.5" x14ac:dyDescent="0.3">
      <c r="B2066"/>
    </row>
    <row r="2067" spans="2:2" ht="16.5" x14ac:dyDescent="0.3">
      <c r="B2067"/>
    </row>
    <row r="2068" spans="2:2" ht="16.5" x14ac:dyDescent="0.3">
      <c r="B2068"/>
    </row>
    <row r="2069" spans="2:2" ht="16.5" x14ac:dyDescent="0.3">
      <c r="B2069"/>
    </row>
    <row r="2070" spans="2:2" ht="16.5" x14ac:dyDescent="0.3">
      <c r="B2070"/>
    </row>
    <row r="2071" spans="2:2" ht="16.5" x14ac:dyDescent="0.3">
      <c r="B2071"/>
    </row>
    <row r="2072" spans="2:2" ht="16.5" x14ac:dyDescent="0.3">
      <c r="B2072"/>
    </row>
    <row r="2073" spans="2:2" ht="16.5" x14ac:dyDescent="0.3">
      <c r="B2073"/>
    </row>
    <row r="2074" spans="2:2" ht="16.5" x14ac:dyDescent="0.3">
      <c r="B2074"/>
    </row>
    <row r="2075" spans="2:2" ht="16.5" x14ac:dyDescent="0.3">
      <c r="B2075"/>
    </row>
    <row r="2076" spans="2:2" ht="16.5" x14ac:dyDescent="0.3">
      <c r="B2076"/>
    </row>
    <row r="2077" spans="2:2" ht="16.5" x14ac:dyDescent="0.3">
      <c r="B2077"/>
    </row>
    <row r="2078" spans="2:2" ht="16.5" x14ac:dyDescent="0.3">
      <c r="B2078"/>
    </row>
    <row r="2079" spans="2:2" ht="16.5" x14ac:dyDescent="0.3">
      <c r="B2079"/>
    </row>
    <row r="2080" spans="2:2" ht="16.5" x14ac:dyDescent="0.3">
      <c r="B2080"/>
    </row>
    <row r="2081" spans="2:2" ht="16.5" x14ac:dyDescent="0.3">
      <c r="B2081"/>
    </row>
    <row r="2082" spans="2:2" ht="16.5" x14ac:dyDescent="0.3">
      <c r="B2082"/>
    </row>
    <row r="2083" spans="2:2" ht="16.5" x14ac:dyDescent="0.3">
      <c r="B2083"/>
    </row>
    <row r="2084" spans="2:2" ht="16.5" x14ac:dyDescent="0.3">
      <c r="B2084"/>
    </row>
    <row r="2085" spans="2:2" ht="16.5" x14ac:dyDescent="0.3">
      <c r="B2085"/>
    </row>
    <row r="2086" spans="2:2" ht="16.5" x14ac:dyDescent="0.3">
      <c r="B2086"/>
    </row>
    <row r="2087" spans="2:2" ht="16.5" x14ac:dyDescent="0.3">
      <c r="B2087"/>
    </row>
    <row r="2088" spans="2:2" ht="16.5" x14ac:dyDescent="0.3">
      <c r="B2088"/>
    </row>
    <row r="2089" spans="2:2" ht="16.5" x14ac:dyDescent="0.3">
      <c r="B2089"/>
    </row>
    <row r="2090" spans="2:2" ht="16.5" x14ac:dyDescent="0.3">
      <c r="B2090"/>
    </row>
    <row r="2091" spans="2:2" ht="16.5" x14ac:dyDescent="0.3">
      <c r="B2091"/>
    </row>
    <row r="2092" spans="2:2" ht="16.5" x14ac:dyDescent="0.3">
      <c r="B2092"/>
    </row>
    <row r="2093" spans="2:2" ht="16.5" x14ac:dyDescent="0.3">
      <c r="B2093"/>
    </row>
    <row r="2094" spans="2:2" ht="16.5" x14ac:dyDescent="0.3">
      <c r="B2094"/>
    </row>
    <row r="2095" spans="2:2" ht="16.5" x14ac:dyDescent="0.3">
      <c r="B2095"/>
    </row>
    <row r="2096" spans="2:2" ht="16.5" x14ac:dyDescent="0.3">
      <c r="B2096"/>
    </row>
    <row r="2097" spans="2:2" ht="16.5" x14ac:dyDescent="0.3">
      <c r="B2097"/>
    </row>
    <row r="2098" spans="2:2" ht="16.5" x14ac:dyDescent="0.3">
      <c r="B2098"/>
    </row>
    <row r="2099" spans="2:2" ht="16.5" x14ac:dyDescent="0.3">
      <c r="B2099"/>
    </row>
    <row r="2100" spans="2:2" ht="16.5" x14ac:dyDescent="0.3">
      <c r="B2100"/>
    </row>
    <row r="2101" spans="2:2" ht="16.5" x14ac:dyDescent="0.3">
      <c r="B2101"/>
    </row>
    <row r="2102" spans="2:2" ht="16.5" x14ac:dyDescent="0.3">
      <c r="B2102"/>
    </row>
    <row r="2103" spans="2:2" ht="16.5" x14ac:dyDescent="0.3">
      <c r="B2103"/>
    </row>
    <row r="2104" spans="2:2" ht="16.5" x14ac:dyDescent="0.3">
      <c r="B2104"/>
    </row>
    <row r="2105" spans="2:2" ht="16.5" x14ac:dyDescent="0.3">
      <c r="B2105"/>
    </row>
    <row r="2106" spans="2:2" ht="16.5" x14ac:dyDescent="0.3">
      <c r="B2106"/>
    </row>
    <row r="2107" spans="2:2" ht="16.5" x14ac:dyDescent="0.3">
      <c r="B2107"/>
    </row>
    <row r="2108" spans="2:2" ht="16.5" x14ac:dyDescent="0.3">
      <c r="B2108"/>
    </row>
    <row r="2109" spans="2:2" ht="16.5" x14ac:dyDescent="0.3">
      <c r="B2109"/>
    </row>
    <row r="2110" spans="2:2" ht="16.5" x14ac:dyDescent="0.3">
      <c r="B2110"/>
    </row>
    <row r="2111" spans="2:2" ht="16.5" x14ac:dyDescent="0.3">
      <c r="B2111"/>
    </row>
    <row r="2112" spans="2:2" ht="16.5" x14ac:dyDescent="0.3">
      <c r="B2112"/>
    </row>
    <row r="2113" spans="2:2" ht="16.5" x14ac:dyDescent="0.3">
      <c r="B2113"/>
    </row>
    <row r="2114" spans="2:2" ht="16.5" x14ac:dyDescent="0.3">
      <c r="B2114"/>
    </row>
    <row r="2115" spans="2:2" ht="16.5" x14ac:dyDescent="0.3">
      <c r="B2115"/>
    </row>
    <row r="2116" spans="2:2" ht="16.5" x14ac:dyDescent="0.3">
      <c r="B2116"/>
    </row>
    <row r="2117" spans="2:2" ht="16.5" x14ac:dyDescent="0.3">
      <c r="B2117"/>
    </row>
    <row r="2118" spans="2:2" ht="16.5" x14ac:dyDescent="0.3">
      <c r="B2118"/>
    </row>
    <row r="2119" spans="2:2" ht="16.5" x14ac:dyDescent="0.3">
      <c r="B2119"/>
    </row>
    <row r="2120" spans="2:2" ht="16.5" x14ac:dyDescent="0.3">
      <c r="B2120"/>
    </row>
    <row r="2121" spans="2:2" ht="16.5" x14ac:dyDescent="0.3">
      <c r="B2121"/>
    </row>
    <row r="2122" spans="2:2" ht="16.5" x14ac:dyDescent="0.3">
      <c r="B2122"/>
    </row>
    <row r="2123" spans="2:2" ht="16.5" x14ac:dyDescent="0.3">
      <c r="B2123"/>
    </row>
    <row r="2124" spans="2:2" ht="16.5" x14ac:dyDescent="0.3">
      <c r="B2124"/>
    </row>
    <row r="2125" spans="2:2" ht="16.5" x14ac:dyDescent="0.3">
      <c r="B2125"/>
    </row>
    <row r="2126" spans="2:2" ht="16.5" x14ac:dyDescent="0.3">
      <c r="B2126"/>
    </row>
    <row r="2127" spans="2:2" ht="16.5" x14ac:dyDescent="0.3">
      <c r="B2127"/>
    </row>
    <row r="2128" spans="2:2" ht="16.5" x14ac:dyDescent="0.3">
      <c r="B2128"/>
    </row>
    <row r="2129" spans="2:2" ht="16.5" x14ac:dyDescent="0.3">
      <c r="B2129"/>
    </row>
    <row r="2130" spans="2:2" ht="16.5" x14ac:dyDescent="0.3">
      <c r="B2130"/>
    </row>
    <row r="2131" spans="2:2" ht="16.5" x14ac:dyDescent="0.3">
      <c r="B2131"/>
    </row>
    <row r="2132" spans="2:2" ht="16.5" x14ac:dyDescent="0.3">
      <c r="B2132"/>
    </row>
    <row r="2133" spans="2:2" ht="16.5" x14ac:dyDescent="0.3">
      <c r="B2133"/>
    </row>
    <row r="2134" spans="2:2" ht="16.5" x14ac:dyDescent="0.3">
      <c r="B2134"/>
    </row>
    <row r="2135" spans="2:2" ht="16.5" x14ac:dyDescent="0.3">
      <c r="B2135"/>
    </row>
    <row r="2136" spans="2:2" ht="16.5" x14ac:dyDescent="0.3">
      <c r="B2136"/>
    </row>
    <row r="2137" spans="2:2" ht="16.5" x14ac:dyDescent="0.3">
      <c r="B2137"/>
    </row>
    <row r="2138" spans="2:2" ht="16.5" x14ac:dyDescent="0.3">
      <c r="B2138"/>
    </row>
    <row r="2139" spans="2:2" ht="16.5" x14ac:dyDescent="0.3">
      <c r="B2139"/>
    </row>
    <row r="2140" spans="2:2" ht="16.5" x14ac:dyDescent="0.3">
      <c r="B2140"/>
    </row>
    <row r="2141" spans="2:2" ht="16.5" x14ac:dyDescent="0.3">
      <c r="B2141"/>
    </row>
    <row r="2142" spans="2:2" ht="16.5" x14ac:dyDescent="0.3">
      <c r="B2142"/>
    </row>
    <row r="2143" spans="2:2" ht="16.5" x14ac:dyDescent="0.3">
      <c r="B2143"/>
    </row>
    <row r="2144" spans="2:2" ht="16.5" x14ac:dyDescent="0.3">
      <c r="B2144"/>
    </row>
    <row r="2145" spans="2:2" ht="16.5" x14ac:dyDescent="0.3">
      <c r="B2145"/>
    </row>
    <row r="2146" spans="2:2" ht="16.5" x14ac:dyDescent="0.3">
      <c r="B2146"/>
    </row>
    <row r="2147" spans="2:2" ht="16.5" x14ac:dyDescent="0.3">
      <c r="B2147"/>
    </row>
    <row r="2148" spans="2:2" ht="16.5" x14ac:dyDescent="0.3">
      <c r="B2148"/>
    </row>
    <row r="2149" spans="2:2" ht="16.5" x14ac:dyDescent="0.3">
      <c r="B2149"/>
    </row>
    <row r="2150" spans="2:2" ht="16.5" x14ac:dyDescent="0.3">
      <c r="B2150"/>
    </row>
    <row r="2151" spans="2:2" ht="16.5" x14ac:dyDescent="0.3">
      <c r="B2151"/>
    </row>
    <row r="2152" spans="2:2" ht="16.5" x14ac:dyDescent="0.3">
      <c r="B2152"/>
    </row>
    <row r="2153" spans="2:2" ht="16.5" x14ac:dyDescent="0.3">
      <c r="B2153"/>
    </row>
    <row r="2154" spans="2:2" ht="16.5" x14ac:dyDescent="0.3">
      <c r="B2154"/>
    </row>
    <row r="2155" spans="2:2" ht="16.5" x14ac:dyDescent="0.3">
      <c r="B2155"/>
    </row>
    <row r="2156" spans="2:2" ht="16.5" x14ac:dyDescent="0.3">
      <c r="B2156"/>
    </row>
    <row r="2157" spans="2:2" ht="16.5" x14ac:dyDescent="0.3">
      <c r="B2157"/>
    </row>
    <row r="2158" spans="2:2" ht="16.5" x14ac:dyDescent="0.3">
      <c r="B2158"/>
    </row>
    <row r="2159" spans="2:2" ht="16.5" x14ac:dyDescent="0.3">
      <c r="B2159"/>
    </row>
    <row r="2160" spans="2:2" ht="16.5" x14ac:dyDescent="0.3">
      <c r="B2160"/>
    </row>
    <row r="2161" spans="2:2" ht="16.5" x14ac:dyDescent="0.3">
      <c r="B2161"/>
    </row>
    <row r="2162" spans="2:2" ht="16.5" x14ac:dyDescent="0.3">
      <c r="B2162"/>
    </row>
    <row r="2163" spans="2:2" ht="16.5" x14ac:dyDescent="0.3">
      <c r="B2163"/>
    </row>
    <row r="2164" spans="2:2" ht="16.5" x14ac:dyDescent="0.3">
      <c r="B2164"/>
    </row>
    <row r="2165" spans="2:2" ht="16.5" x14ac:dyDescent="0.3">
      <c r="B2165"/>
    </row>
    <row r="2166" spans="2:2" ht="16.5" x14ac:dyDescent="0.3">
      <c r="B2166"/>
    </row>
    <row r="2167" spans="2:2" ht="16.5" x14ac:dyDescent="0.3">
      <c r="B2167"/>
    </row>
    <row r="2168" spans="2:2" ht="16.5" x14ac:dyDescent="0.3">
      <c r="B2168"/>
    </row>
    <row r="2169" spans="2:2" ht="16.5" x14ac:dyDescent="0.3">
      <c r="B2169"/>
    </row>
    <row r="2170" spans="2:2" ht="16.5" x14ac:dyDescent="0.3">
      <c r="B2170"/>
    </row>
    <row r="2171" spans="2:2" ht="16.5" x14ac:dyDescent="0.3">
      <c r="B2171"/>
    </row>
    <row r="2172" spans="2:2" ht="16.5" x14ac:dyDescent="0.3">
      <c r="B2172"/>
    </row>
    <row r="2173" spans="2:2" ht="16.5" x14ac:dyDescent="0.3">
      <c r="B2173"/>
    </row>
    <row r="2174" spans="2:2" ht="16.5" x14ac:dyDescent="0.3">
      <c r="B2174"/>
    </row>
    <row r="2175" spans="2:2" ht="16.5" x14ac:dyDescent="0.3">
      <c r="B2175"/>
    </row>
    <row r="2176" spans="2:2" ht="16.5" x14ac:dyDescent="0.3">
      <c r="B2176"/>
    </row>
    <row r="2177" spans="2:2" ht="16.5" x14ac:dyDescent="0.3">
      <c r="B2177"/>
    </row>
    <row r="2178" spans="2:2" ht="16.5" x14ac:dyDescent="0.3">
      <c r="B2178"/>
    </row>
    <row r="2179" spans="2:2" ht="16.5" x14ac:dyDescent="0.3">
      <c r="B2179"/>
    </row>
    <row r="2180" spans="2:2" ht="16.5" x14ac:dyDescent="0.3">
      <c r="B2180"/>
    </row>
    <row r="2181" spans="2:2" ht="16.5" x14ac:dyDescent="0.3">
      <c r="B2181"/>
    </row>
    <row r="2182" spans="2:2" ht="16.5" x14ac:dyDescent="0.3">
      <c r="B2182"/>
    </row>
    <row r="2183" spans="2:2" ht="16.5" x14ac:dyDescent="0.3">
      <c r="B2183"/>
    </row>
    <row r="2184" spans="2:2" ht="16.5" x14ac:dyDescent="0.3">
      <c r="B2184"/>
    </row>
    <row r="2185" spans="2:2" ht="16.5" x14ac:dyDescent="0.3">
      <c r="B2185"/>
    </row>
    <row r="2186" spans="2:2" ht="16.5" x14ac:dyDescent="0.3">
      <c r="B2186"/>
    </row>
    <row r="2187" spans="2:2" ht="16.5" x14ac:dyDescent="0.3">
      <c r="B2187"/>
    </row>
    <row r="2188" spans="2:2" ht="16.5" x14ac:dyDescent="0.3">
      <c r="B2188"/>
    </row>
    <row r="2189" spans="2:2" ht="16.5" x14ac:dyDescent="0.3">
      <c r="B2189"/>
    </row>
    <row r="2190" spans="2:2" ht="16.5" x14ac:dyDescent="0.3">
      <c r="B2190"/>
    </row>
    <row r="2191" spans="2:2" ht="16.5" x14ac:dyDescent="0.3">
      <c r="B2191"/>
    </row>
    <row r="2192" spans="2:2" ht="16.5" x14ac:dyDescent="0.3">
      <c r="B2192"/>
    </row>
    <row r="2193" spans="2:2" ht="16.5" x14ac:dyDescent="0.3">
      <c r="B2193"/>
    </row>
    <row r="2194" spans="2:2" ht="16.5" x14ac:dyDescent="0.3">
      <c r="B2194"/>
    </row>
    <row r="2195" spans="2:2" ht="16.5" x14ac:dyDescent="0.3">
      <c r="B2195"/>
    </row>
    <row r="2196" spans="2:2" ht="16.5" x14ac:dyDescent="0.3">
      <c r="B2196"/>
    </row>
    <row r="2197" spans="2:2" ht="16.5" x14ac:dyDescent="0.3">
      <c r="B2197"/>
    </row>
    <row r="2198" spans="2:2" ht="16.5" x14ac:dyDescent="0.3">
      <c r="B2198"/>
    </row>
    <row r="2199" spans="2:2" ht="16.5" x14ac:dyDescent="0.3">
      <c r="B2199"/>
    </row>
    <row r="2200" spans="2:2" ht="16.5" x14ac:dyDescent="0.3">
      <c r="B2200"/>
    </row>
    <row r="2201" spans="2:2" ht="16.5" x14ac:dyDescent="0.3">
      <c r="B2201"/>
    </row>
    <row r="2202" spans="2:2" ht="16.5" x14ac:dyDescent="0.3">
      <c r="B2202"/>
    </row>
    <row r="2203" spans="2:2" ht="16.5" x14ac:dyDescent="0.3">
      <c r="B2203"/>
    </row>
    <row r="2204" spans="2:2" ht="16.5" x14ac:dyDescent="0.3">
      <c r="B2204"/>
    </row>
    <row r="2205" spans="2:2" ht="16.5" x14ac:dyDescent="0.3">
      <c r="B2205"/>
    </row>
    <row r="2206" spans="2:2" ht="16.5" x14ac:dyDescent="0.3">
      <c r="B2206"/>
    </row>
    <row r="2207" spans="2:2" ht="16.5" x14ac:dyDescent="0.3">
      <c r="B2207"/>
    </row>
    <row r="2208" spans="2:2" ht="16.5" x14ac:dyDescent="0.3">
      <c r="B2208"/>
    </row>
    <row r="2209" spans="2:2" ht="16.5" x14ac:dyDescent="0.3">
      <c r="B2209"/>
    </row>
    <row r="2210" spans="2:2" ht="16.5" x14ac:dyDescent="0.3">
      <c r="B2210"/>
    </row>
    <row r="2211" spans="2:2" ht="16.5" x14ac:dyDescent="0.3">
      <c r="B2211"/>
    </row>
    <row r="2212" spans="2:2" ht="16.5" x14ac:dyDescent="0.3">
      <c r="B2212"/>
    </row>
    <row r="2213" spans="2:2" ht="16.5" x14ac:dyDescent="0.3">
      <c r="B2213"/>
    </row>
    <row r="2214" spans="2:2" ht="16.5" x14ac:dyDescent="0.3">
      <c r="B2214"/>
    </row>
    <row r="2215" spans="2:2" ht="16.5" x14ac:dyDescent="0.3">
      <c r="B2215"/>
    </row>
    <row r="2216" spans="2:2" ht="16.5" x14ac:dyDescent="0.3">
      <c r="B2216"/>
    </row>
    <row r="2217" spans="2:2" ht="16.5" x14ac:dyDescent="0.3">
      <c r="B2217"/>
    </row>
    <row r="2218" spans="2:2" ht="16.5" x14ac:dyDescent="0.3">
      <c r="B2218"/>
    </row>
    <row r="2219" spans="2:2" ht="16.5" x14ac:dyDescent="0.3">
      <c r="B2219"/>
    </row>
    <row r="2220" spans="2:2" ht="16.5" x14ac:dyDescent="0.3">
      <c r="B2220"/>
    </row>
    <row r="2221" spans="2:2" ht="16.5" x14ac:dyDescent="0.3">
      <c r="B2221"/>
    </row>
    <row r="2222" spans="2:2" ht="16.5" x14ac:dyDescent="0.3">
      <c r="B2222"/>
    </row>
    <row r="2223" spans="2:2" ht="16.5" x14ac:dyDescent="0.3">
      <c r="B2223"/>
    </row>
    <row r="2224" spans="2:2" ht="16.5" x14ac:dyDescent="0.3">
      <c r="B2224"/>
    </row>
    <row r="2225" spans="2:2" ht="16.5" x14ac:dyDescent="0.3">
      <c r="B2225"/>
    </row>
    <row r="2226" spans="2:2" ht="16.5" x14ac:dyDescent="0.3">
      <c r="B2226"/>
    </row>
    <row r="2227" spans="2:2" ht="16.5" x14ac:dyDescent="0.3">
      <c r="B2227"/>
    </row>
    <row r="2228" spans="2:2" ht="16.5" x14ac:dyDescent="0.3">
      <c r="B2228"/>
    </row>
    <row r="2229" spans="2:2" ht="16.5" x14ac:dyDescent="0.3">
      <c r="B2229"/>
    </row>
    <row r="2230" spans="2:2" ht="16.5" x14ac:dyDescent="0.3">
      <c r="B2230"/>
    </row>
    <row r="2231" spans="2:2" ht="16.5" x14ac:dyDescent="0.3">
      <c r="B2231"/>
    </row>
    <row r="2232" spans="2:2" ht="16.5" x14ac:dyDescent="0.3">
      <c r="B2232"/>
    </row>
    <row r="2233" spans="2:2" ht="16.5" x14ac:dyDescent="0.3">
      <c r="B2233"/>
    </row>
    <row r="2234" spans="2:2" ht="16.5" x14ac:dyDescent="0.3">
      <c r="B2234"/>
    </row>
    <row r="2235" spans="2:2" ht="16.5" x14ac:dyDescent="0.3">
      <c r="B2235"/>
    </row>
    <row r="2236" spans="2:2" ht="16.5" x14ac:dyDescent="0.3">
      <c r="B2236"/>
    </row>
    <row r="2237" spans="2:2" ht="16.5" x14ac:dyDescent="0.3">
      <c r="B2237"/>
    </row>
    <row r="2238" spans="2:2" ht="16.5" x14ac:dyDescent="0.3">
      <c r="B2238"/>
    </row>
    <row r="2239" spans="2:2" ht="16.5" x14ac:dyDescent="0.3">
      <c r="B2239"/>
    </row>
    <row r="2240" spans="2:2" ht="16.5" x14ac:dyDescent="0.3">
      <c r="B2240"/>
    </row>
    <row r="2241" spans="2:2" ht="16.5" x14ac:dyDescent="0.3">
      <c r="B2241"/>
    </row>
    <row r="2242" spans="2:2" ht="16.5" x14ac:dyDescent="0.3">
      <c r="B2242"/>
    </row>
    <row r="2243" spans="2:2" ht="16.5" x14ac:dyDescent="0.3">
      <c r="B2243"/>
    </row>
    <row r="2244" spans="2:2" ht="16.5" x14ac:dyDescent="0.3">
      <c r="B2244"/>
    </row>
    <row r="2245" spans="2:2" ht="16.5" x14ac:dyDescent="0.3">
      <c r="B2245"/>
    </row>
    <row r="2246" spans="2:2" ht="16.5" x14ac:dyDescent="0.3">
      <c r="B2246"/>
    </row>
    <row r="2247" spans="2:2" ht="16.5" x14ac:dyDescent="0.3">
      <c r="B2247"/>
    </row>
    <row r="2248" spans="2:2" ht="16.5" x14ac:dyDescent="0.3">
      <c r="B2248"/>
    </row>
    <row r="2249" spans="2:2" ht="16.5" x14ac:dyDescent="0.3">
      <c r="B2249"/>
    </row>
    <row r="2250" spans="2:2" ht="16.5" x14ac:dyDescent="0.3">
      <c r="B2250"/>
    </row>
    <row r="2251" spans="2:2" ht="16.5" x14ac:dyDescent="0.3">
      <c r="B2251"/>
    </row>
    <row r="2252" spans="2:2" ht="16.5" x14ac:dyDescent="0.3">
      <c r="B2252"/>
    </row>
    <row r="2253" spans="2:2" ht="16.5" x14ac:dyDescent="0.3">
      <c r="B2253"/>
    </row>
    <row r="2254" spans="2:2" ht="16.5" x14ac:dyDescent="0.3">
      <c r="B2254"/>
    </row>
    <row r="2255" spans="2:2" ht="16.5" x14ac:dyDescent="0.3">
      <c r="B2255"/>
    </row>
    <row r="2256" spans="2:2" ht="16.5" x14ac:dyDescent="0.3">
      <c r="B2256"/>
    </row>
    <row r="2257" spans="2:2" ht="16.5" x14ac:dyDescent="0.3">
      <c r="B2257"/>
    </row>
    <row r="2258" spans="2:2" ht="16.5" x14ac:dyDescent="0.3">
      <c r="B2258"/>
    </row>
    <row r="2259" spans="2:2" ht="16.5" x14ac:dyDescent="0.3">
      <c r="B2259"/>
    </row>
    <row r="2260" spans="2:2" ht="16.5" x14ac:dyDescent="0.3">
      <c r="B2260"/>
    </row>
    <row r="2261" spans="2:2" ht="16.5" x14ac:dyDescent="0.3">
      <c r="B2261"/>
    </row>
    <row r="2262" spans="2:2" ht="16.5" x14ac:dyDescent="0.3">
      <c r="B2262"/>
    </row>
    <row r="2263" spans="2:2" ht="16.5" x14ac:dyDescent="0.3">
      <c r="B2263"/>
    </row>
    <row r="2264" spans="2:2" ht="16.5" x14ac:dyDescent="0.3">
      <c r="B2264"/>
    </row>
    <row r="2265" spans="2:2" ht="16.5" x14ac:dyDescent="0.3">
      <c r="B2265"/>
    </row>
    <row r="2266" spans="2:2" ht="16.5" x14ac:dyDescent="0.3">
      <c r="B2266"/>
    </row>
    <row r="2267" spans="2:2" ht="16.5" x14ac:dyDescent="0.3">
      <c r="B2267"/>
    </row>
    <row r="2268" spans="2:2" ht="16.5" x14ac:dyDescent="0.3">
      <c r="B2268"/>
    </row>
    <row r="2269" spans="2:2" ht="16.5" x14ac:dyDescent="0.3">
      <c r="B2269"/>
    </row>
    <row r="2270" spans="2:2" ht="16.5" x14ac:dyDescent="0.3">
      <c r="B2270"/>
    </row>
    <row r="2271" spans="2:2" ht="16.5" x14ac:dyDescent="0.3">
      <c r="B2271"/>
    </row>
    <row r="2272" spans="2:2" ht="16.5" x14ac:dyDescent="0.3">
      <c r="B2272"/>
    </row>
    <row r="2273" spans="2:2" ht="16.5" x14ac:dyDescent="0.3">
      <c r="B2273"/>
    </row>
    <row r="2274" spans="2:2" ht="16.5" x14ac:dyDescent="0.3">
      <c r="B2274"/>
    </row>
    <row r="2275" spans="2:2" ht="16.5" x14ac:dyDescent="0.3">
      <c r="B2275"/>
    </row>
    <row r="2276" spans="2:2" ht="16.5" x14ac:dyDescent="0.3">
      <c r="B2276"/>
    </row>
    <row r="2277" spans="2:2" ht="16.5" x14ac:dyDescent="0.3">
      <c r="B2277"/>
    </row>
    <row r="2278" spans="2:2" ht="16.5" x14ac:dyDescent="0.3">
      <c r="B2278"/>
    </row>
    <row r="2279" spans="2:2" ht="16.5" x14ac:dyDescent="0.3">
      <c r="B2279"/>
    </row>
    <row r="2280" spans="2:2" ht="16.5" x14ac:dyDescent="0.3">
      <c r="B2280"/>
    </row>
    <row r="2281" spans="2:2" ht="16.5" x14ac:dyDescent="0.3">
      <c r="B2281"/>
    </row>
    <row r="2282" spans="2:2" ht="16.5" x14ac:dyDescent="0.3">
      <c r="B2282"/>
    </row>
    <row r="2283" spans="2:2" ht="16.5" x14ac:dyDescent="0.3">
      <c r="B2283"/>
    </row>
    <row r="2284" spans="2:2" ht="16.5" x14ac:dyDescent="0.3">
      <c r="B2284"/>
    </row>
    <row r="2285" spans="2:2" ht="16.5" x14ac:dyDescent="0.3">
      <c r="B2285"/>
    </row>
    <row r="2286" spans="2:2" ht="16.5" x14ac:dyDescent="0.3">
      <c r="B2286"/>
    </row>
    <row r="2287" spans="2:2" ht="16.5" x14ac:dyDescent="0.3">
      <c r="B2287"/>
    </row>
    <row r="2288" spans="2:2" ht="16.5" x14ac:dyDescent="0.3">
      <c r="B2288"/>
    </row>
    <row r="2289" spans="2:2" ht="16.5" x14ac:dyDescent="0.3">
      <c r="B2289"/>
    </row>
    <row r="2290" spans="2:2" ht="16.5" x14ac:dyDescent="0.3">
      <c r="B2290"/>
    </row>
    <row r="2291" spans="2:2" ht="16.5" x14ac:dyDescent="0.3">
      <c r="B2291"/>
    </row>
    <row r="2292" spans="2:2" ht="16.5" x14ac:dyDescent="0.3">
      <c r="B2292"/>
    </row>
    <row r="2293" spans="2:2" ht="16.5" x14ac:dyDescent="0.3">
      <c r="B2293"/>
    </row>
    <row r="2294" spans="2:2" ht="16.5" x14ac:dyDescent="0.3">
      <c r="B2294"/>
    </row>
    <row r="2295" spans="2:2" ht="16.5" x14ac:dyDescent="0.3">
      <c r="B2295"/>
    </row>
    <row r="2296" spans="2:2" ht="16.5" x14ac:dyDescent="0.3">
      <c r="B2296"/>
    </row>
    <row r="2297" spans="2:2" ht="16.5" x14ac:dyDescent="0.3">
      <c r="B2297"/>
    </row>
    <row r="2298" spans="2:2" ht="16.5" x14ac:dyDescent="0.3">
      <c r="B2298"/>
    </row>
    <row r="2299" spans="2:2" ht="16.5" x14ac:dyDescent="0.3">
      <c r="B2299"/>
    </row>
    <row r="2300" spans="2:2" ht="16.5" x14ac:dyDescent="0.3">
      <c r="B2300"/>
    </row>
    <row r="2301" spans="2:2" ht="16.5" x14ac:dyDescent="0.3">
      <c r="B2301"/>
    </row>
    <row r="2302" spans="2:2" ht="16.5" x14ac:dyDescent="0.3">
      <c r="B2302"/>
    </row>
    <row r="2303" spans="2:2" ht="16.5" x14ac:dyDescent="0.3">
      <c r="B2303"/>
    </row>
    <row r="2304" spans="2:2" ht="16.5" x14ac:dyDescent="0.3">
      <c r="B2304"/>
    </row>
    <row r="2305" spans="2:2" ht="16.5" x14ac:dyDescent="0.3">
      <c r="B2305"/>
    </row>
    <row r="2306" spans="2:2" ht="16.5" x14ac:dyDescent="0.3">
      <c r="B2306"/>
    </row>
    <row r="2307" spans="2:2" ht="16.5" x14ac:dyDescent="0.3">
      <c r="B2307"/>
    </row>
    <row r="2308" spans="2:2" ht="16.5" x14ac:dyDescent="0.3">
      <c r="B2308"/>
    </row>
    <row r="2309" spans="2:2" ht="16.5" x14ac:dyDescent="0.3">
      <c r="B2309"/>
    </row>
    <row r="2310" spans="2:2" ht="16.5" x14ac:dyDescent="0.3">
      <c r="B2310"/>
    </row>
    <row r="2311" spans="2:2" ht="16.5" x14ac:dyDescent="0.3">
      <c r="B2311"/>
    </row>
    <row r="2312" spans="2:2" ht="16.5" x14ac:dyDescent="0.3">
      <c r="B2312"/>
    </row>
    <row r="2313" spans="2:2" ht="16.5" x14ac:dyDescent="0.3">
      <c r="B2313"/>
    </row>
    <row r="2314" spans="2:2" ht="16.5" x14ac:dyDescent="0.3">
      <c r="B2314"/>
    </row>
    <row r="2315" spans="2:2" ht="16.5" x14ac:dyDescent="0.3">
      <c r="B2315"/>
    </row>
    <row r="2316" spans="2:2" ht="16.5" x14ac:dyDescent="0.3">
      <c r="B2316"/>
    </row>
    <row r="2317" spans="2:2" ht="16.5" x14ac:dyDescent="0.3">
      <c r="B2317"/>
    </row>
    <row r="2318" spans="2:2" ht="16.5" x14ac:dyDescent="0.3">
      <c r="B2318"/>
    </row>
    <row r="2319" spans="2:2" ht="16.5" x14ac:dyDescent="0.3">
      <c r="B2319"/>
    </row>
    <row r="2320" spans="2:2" ht="16.5" x14ac:dyDescent="0.3">
      <c r="B2320"/>
    </row>
    <row r="2321" spans="2:2" ht="16.5" x14ac:dyDescent="0.3">
      <c r="B2321"/>
    </row>
    <row r="2322" spans="2:2" ht="16.5" x14ac:dyDescent="0.3">
      <c r="B2322"/>
    </row>
    <row r="2323" spans="2:2" ht="16.5" x14ac:dyDescent="0.3">
      <c r="B2323"/>
    </row>
    <row r="2324" spans="2:2" ht="16.5" x14ac:dyDescent="0.3">
      <c r="B2324"/>
    </row>
    <row r="2325" spans="2:2" ht="16.5" x14ac:dyDescent="0.3">
      <c r="B2325"/>
    </row>
    <row r="2326" spans="2:2" ht="16.5" x14ac:dyDescent="0.3">
      <c r="B2326"/>
    </row>
    <row r="2327" spans="2:2" ht="16.5" x14ac:dyDescent="0.3">
      <c r="B2327"/>
    </row>
    <row r="2328" spans="2:2" ht="16.5" x14ac:dyDescent="0.3">
      <c r="B2328"/>
    </row>
    <row r="2329" spans="2:2" ht="16.5" x14ac:dyDescent="0.3">
      <c r="B2329"/>
    </row>
    <row r="2330" spans="2:2" ht="16.5" x14ac:dyDescent="0.3">
      <c r="B2330"/>
    </row>
    <row r="2331" spans="2:2" ht="16.5" x14ac:dyDescent="0.3">
      <c r="B2331"/>
    </row>
    <row r="2332" spans="2:2" ht="16.5" x14ac:dyDescent="0.3">
      <c r="B2332"/>
    </row>
    <row r="2333" spans="2:2" ht="16.5" x14ac:dyDescent="0.3">
      <c r="B2333"/>
    </row>
    <row r="2334" spans="2:2" ht="16.5" x14ac:dyDescent="0.3">
      <c r="B2334"/>
    </row>
    <row r="2335" spans="2:2" ht="16.5" x14ac:dyDescent="0.3">
      <c r="B2335"/>
    </row>
    <row r="2336" spans="2:2" ht="16.5" x14ac:dyDescent="0.3">
      <c r="B2336"/>
    </row>
    <row r="2337" spans="2:2" ht="16.5" x14ac:dyDescent="0.3">
      <c r="B2337"/>
    </row>
    <row r="2338" spans="2:2" ht="16.5" x14ac:dyDescent="0.3">
      <c r="B2338"/>
    </row>
    <row r="2339" spans="2:2" ht="16.5" x14ac:dyDescent="0.3">
      <c r="B2339"/>
    </row>
    <row r="2340" spans="2:2" ht="16.5" x14ac:dyDescent="0.3">
      <c r="B2340"/>
    </row>
    <row r="2341" spans="2:2" ht="16.5" x14ac:dyDescent="0.3">
      <c r="B2341"/>
    </row>
    <row r="2342" spans="2:2" ht="16.5" x14ac:dyDescent="0.3">
      <c r="B2342"/>
    </row>
    <row r="2343" spans="2:2" ht="16.5" x14ac:dyDescent="0.3">
      <c r="B2343"/>
    </row>
    <row r="2344" spans="2:2" ht="16.5" x14ac:dyDescent="0.3">
      <c r="B2344"/>
    </row>
    <row r="2345" spans="2:2" ht="16.5" x14ac:dyDescent="0.3">
      <c r="B2345"/>
    </row>
    <row r="2346" spans="2:2" ht="16.5" x14ac:dyDescent="0.3">
      <c r="B2346"/>
    </row>
    <row r="2347" spans="2:2" ht="16.5" x14ac:dyDescent="0.3">
      <c r="B2347"/>
    </row>
    <row r="2348" spans="2:2" ht="16.5" x14ac:dyDescent="0.3">
      <c r="B2348"/>
    </row>
    <row r="2349" spans="2:2" ht="16.5" x14ac:dyDescent="0.3">
      <c r="B2349"/>
    </row>
    <row r="2350" spans="2:2" ht="16.5" x14ac:dyDescent="0.3">
      <c r="B2350"/>
    </row>
    <row r="2351" spans="2:2" ht="16.5" x14ac:dyDescent="0.3">
      <c r="B2351"/>
    </row>
    <row r="2352" spans="2:2" ht="16.5" x14ac:dyDescent="0.3">
      <c r="B2352"/>
    </row>
    <row r="2353" spans="2:2" ht="16.5" x14ac:dyDescent="0.3">
      <c r="B2353"/>
    </row>
    <row r="2354" spans="2:2" ht="16.5" x14ac:dyDescent="0.3">
      <c r="B2354"/>
    </row>
    <row r="2355" spans="2:2" ht="16.5" x14ac:dyDescent="0.3">
      <c r="B2355"/>
    </row>
    <row r="2356" spans="2:2" ht="16.5" x14ac:dyDescent="0.3">
      <c r="B2356"/>
    </row>
    <row r="2357" spans="2:2" ht="16.5" x14ac:dyDescent="0.3">
      <c r="B2357"/>
    </row>
    <row r="2358" spans="2:2" ht="16.5" x14ac:dyDescent="0.3">
      <c r="B2358"/>
    </row>
    <row r="2359" spans="2:2" ht="16.5" x14ac:dyDescent="0.3">
      <c r="B2359"/>
    </row>
    <row r="2360" spans="2:2" ht="16.5" x14ac:dyDescent="0.3">
      <c r="B2360"/>
    </row>
    <row r="2361" spans="2:2" ht="16.5" x14ac:dyDescent="0.3">
      <c r="B2361"/>
    </row>
    <row r="2362" spans="2:2" ht="16.5" x14ac:dyDescent="0.3">
      <c r="B2362"/>
    </row>
    <row r="2363" spans="2:2" ht="16.5" x14ac:dyDescent="0.3">
      <c r="B2363"/>
    </row>
    <row r="2364" spans="2:2" ht="16.5" x14ac:dyDescent="0.3">
      <c r="B2364"/>
    </row>
    <row r="2365" spans="2:2" ht="16.5" x14ac:dyDescent="0.3">
      <c r="B2365"/>
    </row>
    <row r="2366" spans="2:2" ht="16.5" x14ac:dyDescent="0.3">
      <c r="B2366"/>
    </row>
    <row r="2367" spans="2:2" ht="16.5" x14ac:dyDescent="0.3">
      <c r="B2367"/>
    </row>
    <row r="2368" spans="2:2" ht="16.5" x14ac:dyDescent="0.3">
      <c r="B2368"/>
    </row>
    <row r="2369" spans="2:2" ht="16.5" x14ac:dyDescent="0.3">
      <c r="B2369"/>
    </row>
    <row r="2370" spans="2:2" ht="16.5" x14ac:dyDescent="0.3">
      <c r="B2370"/>
    </row>
    <row r="2371" spans="2:2" ht="16.5" x14ac:dyDescent="0.3">
      <c r="B2371"/>
    </row>
    <row r="2372" spans="2:2" ht="16.5" x14ac:dyDescent="0.3">
      <c r="B2372"/>
    </row>
    <row r="2373" spans="2:2" ht="16.5" x14ac:dyDescent="0.3">
      <c r="B2373"/>
    </row>
    <row r="2374" spans="2:2" ht="16.5" x14ac:dyDescent="0.3">
      <c r="B2374"/>
    </row>
    <row r="2375" spans="2:2" ht="16.5" x14ac:dyDescent="0.3">
      <c r="B2375"/>
    </row>
    <row r="2376" spans="2:2" ht="16.5" x14ac:dyDescent="0.3">
      <c r="B2376"/>
    </row>
    <row r="2377" spans="2:2" ht="16.5" x14ac:dyDescent="0.3">
      <c r="B2377"/>
    </row>
    <row r="2378" spans="2:2" ht="16.5" x14ac:dyDescent="0.3">
      <c r="B2378"/>
    </row>
    <row r="2379" spans="2:2" ht="16.5" x14ac:dyDescent="0.3">
      <c r="B2379"/>
    </row>
    <row r="2380" spans="2:2" ht="16.5" x14ac:dyDescent="0.3">
      <c r="B2380"/>
    </row>
    <row r="2381" spans="2:2" ht="16.5" x14ac:dyDescent="0.3">
      <c r="B2381"/>
    </row>
    <row r="2382" spans="2:2" ht="16.5" x14ac:dyDescent="0.3">
      <c r="B2382"/>
    </row>
    <row r="2383" spans="2:2" ht="16.5" x14ac:dyDescent="0.3">
      <c r="B2383"/>
    </row>
    <row r="2384" spans="2:2" ht="16.5" x14ac:dyDescent="0.3">
      <c r="B2384"/>
    </row>
    <row r="2385" spans="2:2" ht="16.5" x14ac:dyDescent="0.3">
      <c r="B2385"/>
    </row>
    <row r="2386" spans="2:2" ht="16.5" x14ac:dyDescent="0.3">
      <c r="B2386"/>
    </row>
    <row r="2387" spans="2:2" ht="16.5" x14ac:dyDescent="0.3">
      <c r="B2387"/>
    </row>
    <row r="2388" spans="2:2" ht="16.5" x14ac:dyDescent="0.3">
      <c r="B2388"/>
    </row>
    <row r="2389" spans="2:2" ht="16.5" x14ac:dyDescent="0.3">
      <c r="B2389"/>
    </row>
    <row r="2390" spans="2:2" ht="16.5" x14ac:dyDescent="0.3">
      <c r="B2390"/>
    </row>
    <row r="2391" spans="2:2" ht="16.5" x14ac:dyDescent="0.3">
      <c r="B2391"/>
    </row>
    <row r="2392" spans="2:2" ht="16.5" x14ac:dyDescent="0.3">
      <c r="B2392"/>
    </row>
    <row r="2393" spans="2:2" ht="16.5" x14ac:dyDescent="0.3">
      <c r="B2393"/>
    </row>
    <row r="2394" spans="2:2" ht="16.5" x14ac:dyDescent="0.3">
      <c r="B2394"/>
    </row>
    <row r="2395" spans="2:2" ht="16.5" x14ac:dyDescent="0.3">
      <c r="B2395"/>
    </row>
    <row r="2396" spans="2:2" ht="16.5" x14ac:dyDescent="0.3">
      <c r="B2396"/>
    </row>
    <row r="2397" spans="2:2" ht="16.5" x14ac:dyDescent="0.3">
      <c r="B2397"/>
    </row>
    <row r="2398" spans="2:2" ht="16.5" x14ac:dyDescent="0.3">
      <c r="B2398"/>
    </row>
    <row r="2399" spans="2:2" ht="16.5" x14ac:dyDescent="0.3">
      <c r="B2399"/>
    </row>
    <row r="2400" spans="2:2" ht="16.5" x14ac:dyDescent="0.3">
      <c r="B2400"/>
    </row>
    <row r="2401" spans="2:2" ht="16.5" x14ac:dyDescent="0.3">
      <c r="B2401"/>
    </row>
    <row r="2402" spans="2:2" ht="16.5" x14ac:dyDescent="0.3">
      <c r="B2402"/>
    </row>
    <row r="2403" spans="2:2" ht="16.5" x14ac:dyDescent="0.3">
      <c r="B2403"/>
    </row>
    <row r="2404" spans="2:2" ht="16.5" x14ac:dyDescent="0.3">
      <c r="B2404"/>
    </row>
    <row r="2405" spans="2:2" ht="16.5" x14ac:dyDescent="0.3">
      <c r="B2405"/>
    </row>
    <row r="2406" spans="2:2" ht="16.5" x14ac:dyDescent="0.3">
      <c r="B2406"/>
    </row>
    <row r="2407" spans="2:2" ht="16.5" x14ac:dyDescent="0.3">
      <c r="B2407"/>
    </row>
    <row r="2408" spans="2:2" ht="16.5" x14ac:dyDescent="0.3">
      <c r="B2408"/>
    </row>
    <row r="2409" spans="2:2" ht="16.5" x14ac:dyDescent="0.3">
      <c r="B2409"/>
    </row>
    <row r="2410" spans="2:2" ht="16.5" x14ac:dyDescent="0.3">
      <c r="B2410"/>
    </row>
    <row r="2411" spans="2:2" ht="16.5" x14ac:dyDescent="0.3">
      <c r="B2411"/>
    </row>
    <row r="2412" spans="2:2" ht="16.5" x14ac:dyDescent="0.3">
      <c r="B2412"/>
    </row>
    <row r="2413" spans="2:2" ht="16.5" x14ac:dyDescent="0.3">
      <c r="B2413"/>
    </row>
    <row r="2414" spans="2:2" ht="16.5" x14ac:dyDescent="0.3">
      <c r="B2414"/>
    </row>
    <row r="2415" spans="2:2" ht="16.5" x14ac:dyDescent="0.3">
      <c r="B2415"/>
    </row>
    <row r="2416" spans="2:2" ht="16.5" x14ac:dyDescent="0.3">
      <c r="B2416"/>
    </row>
    <row r="2417" spans="2:2" ht="16.5" x14ac:dyDescent="0.3">
      <c r="B2417"/>
    </row>
    <row r="2418" spans="2:2" ht="16.5" x14ac:dyDescent="0.3">
      <c r="B2418"/>
    </row>
    <row r="2419" spans="2:2" ht="16.5" x14ac:dyDescent="0.3">
      <c r="B2419"/>
    </row>
    <row r="2420" spans="2:2" ht="16.5" x14ac:dyDescent="0.3">
      <c r="B2420"/>
    </row>
    <row r="2421" spans="2:2" ht="16.5" x14ac:dyDescent="0.3">
      <c r="B2421"/>
    </row>
    <row r="2422" spans="2:2" ht="16.5" x14ac:dyDescent="0.3">
      <c r="B2422"/>
    </row>
    <row r="2423" spans="2:2" ht="16.5" x14ac:dyDescent="0.3">
      <c r="B2423"/>
    </row>
    <row r="2424" spans="2:2" ht="16.5" x14ac:dyDescent="0.3">
      <c r="B2424"/>
    </row>
    <row r="2425" spans="2:2" ht="16.5" x14ac:dyDescent="0.3">
      <c r="B2425"/>
    </row>
    <row r="2426" spans="2:2" ht="16.5" x14ac:dyDescent="0.3">
      <c r="B2426"/>
    </row>
    <row r="2427" spans="2:2" ht="16.5" x14ac:dyDescent="0.3">
      <c r="B2427"/>
    </row>
    <row r="2428" spans="2:2" ht="16.5" x14ac:dyDescent="0.3">
      <c r="B2428"/>
    </row>
    <row r="2429" spans="2:2" ht="16.5" x14ac:dyDescent="0.3">
      <c r="B2429"/>
    </row>
    <row r="2430" spans="2:2" ht="16.5" x14ac:dyDescent="0.3">
      <c r="B2430"/>
    </row>
    <row r="2431" spans="2:2" ht="16.5" x14ac:dyDescent="0.3">
      <c r="B2431"/>
    </row>
    <row r="2432" spans="2:2" ht="16.5" x14ac:dyDescent="0.3">
      <c r="B2432"/>
    </row>
    <row r="2433" spans="2:2" ht="16.5" x14ac:dyDescent="0.3">
      <c r="B2433"/>
    </row>
    <row r="2434" spans="2:2" ht="16.5" x14ac:dyDescent="0.3">
      <c r="B2434"/>
    </row>
    <row r="2435" spans="2:2" ht="16.5" x14ac:dyDescent="0.3">
      <c r="B2435"/>
    </row>
    <row r="2436" spans="2:2" ht="16.5" x14ac:dyDescent="0.3">
      <c r="B2436"/>
    </row>
    <row r="2437" spans="2:2" ht="16.5" x14ac:dyDescent="0.3">
      <c r="B2437"/>
    </row>
    <row r="2438" spans="2:2" ht="16.5" x14ac:dyDescent="0.3">
      <c r="B2438"/>
    </row>
    <row r="2439" spans="2:2" ht="16.5" x14ac:dyDescent="0.3">
      <c r="B2439"/>
    </row>
    <row r="2440" spans="2:2" ht="16.5" x14ac:dyDescent="0.3">
      <c r="B2440"/>
    </row>
    <row r="2441" spans="2:2" ht="16.5" x14ac:dyDescent="0.3">
      <c r="B2441"/>
    </row>
    <row r="2442" spans="2:2" ht="16.5" x14ac:dyDescent="0.3">
      <c r="B2442"/>
    </row>
    <row r="2443" spans="2:2" ht="16.5" x14ac:dyDescent="0.3">
      <c r="B2443"/>
    </row>
    <row r="2444" spans="2:2" ht="16.5" x14ac:dyDescent="0.3">
      <c r="B2444"/>
    </row>
    <row r="2445" spans="2:2" ht="16.5" x14ac:dyDescent="0.3">
      <c r="B2445"/>
    </row>
    <row r="2446" spans="2:2" ht="16.5" x14ac:dyDescent="0.3">
      <c r="B2446"/>
    </row>
    <row r="2447" spans="2:2" ht="16.5" x14ac:dyDescent="0.3">
      <c r="B2447"/>
    </row>
    <row r="2448" spans="2:2" ht="16.5" x14ac:dyDescent="0.3">
      <c r="B2448"/>
    </row>
    <row r="2449" spans="2:2" ht="16.5" x14ac:dyDescent="0.3">
      <c r="B2449"/>
    </row>
    <row r="2450" spans="2:2" ht="16.5" x14ac:dyDescent="0.3">
      <c r="B2450"/>
    </row>
    <row r="2451" spans="2:2" ht="16.5" x14ac:dyDescent="0.3">
      <c r="B2451"/>
    </row>
    <row r="2452" spans="2:2" ht="16.5" x14ac:dyDescent="0.3">
      <c r="B2452"/>
    </row>
    <row r="2453" spans="2:2" ht="16.5" x14ac:dyDescent="0.3">
      <c r="B2453"/>
    </row>
    <row r="2454" spans="2:2" ht="16.5" x14ac:dyDescent="0.3">
      <c r="B2454"/>
    </row>
    <row r="2455" spans="2:2" ht="16.5" x14ac:dyDescent="0.3">
      <c r="B2455"/>
    </row>
    <row r="2456" spans="2:2" ht="16.5" x14ac:dyDescent="0.3">
      <c r="B2456"/>
    </row>
    <row r="2457" spans="2:2" ht="16.5" x14ac:dyDescent="0.3">
      <c r="B2457"/>
    </row>
    <row r="2458" spans="2:2" ht="16.5" x14ac:dyDescent="0.3">
      <c r="B2458"/>
    </row>
    <row r="2459" spans="2:2" ht="16.5" x14ac:dyDescent="0.3">
      <c r="B2459"/>
    </row>
    <row r="2460" spans="2:2" ht="16.5" x14ac:dyDescent="0.3">
      <c r="B2460"/>
    </row>
    <row r="2461" spans="2:2" ht="16.5" x14ac:dyDescent="0.3">
      <c r="B2461"/>
    </row>
    <row r="2462" spans="2:2" ht="16.5" x14ac:dyDescent="0.3">
      <c r="B2462"/>
    </row>
    <row r="2463" spans="2:2" ht="16.5" x14ac:dyDescent="0.3">
      <c r="B2463"/>
    </row>
    <row r="2464" spans="2:2" ht="16.5" x14ac:dyDescent="0.3">
      <c r="B2464"/>
    </row>
    <row r="2465" spans="2:2" ht="16.5" x14ac:dyDescent="0.3">
      <c r="B2465"/>
    </row>
    <row r="2466" spans="2:2" ht="16.5" x14ac:dyDescent="0.3">
      <c r="B2466"/>
    </row>
    <row r="2467" spans="2:2" ht="16.5" x14ac:dyDescent="0.3">
      <c r="B2467"/>
    </row>
    <row r="2468" spans="2:2" ht="16.5" x14ac:dyDescent="0.3">
      <c r="B2468"/>
    </row>
    <row r="2469" spans="2:2" ht="16.5" x14ac:dyDescent="0.3">
      <c r="B2469"/>
    </row>
    <row r="2470" spans="2:2" ht="16.5" x14ac:dyDescent="0.3">
      <c r="B2470"/>
    </row>
    <row r="2471" spans="2:2" ht="16.5" x14ac:dyDescent="0.3">
      <c r="B2471"/>
    </row>
    <row r="2472" spans="2:2" ht="16.5" x14ac:dyDescent="0.3">
      <c r="B2472"/>
    </row>
    <row r="2473" spans="2:2" ht="16.5" x14ac:dyDescent="0.3">
      <c r="B2473"/>
    </row>
    <row r="2474" spans="2:2" ht="16.5" x14ac:dyDescent="0.3">
      <c r="B2474"/>
    </row>
    <row r="2475" spans="2:2" ht="16.5" x14ac:dyDescent="0.3">
      <c r="B2475"/>
    </row>
    <row r="2476" spans="2:2" ht="16.5" x14ac:dyDescent="0.3">
      <c r="B2476"/>
    </row>
    <row r="2477" spans="2:2" ht="16.5" x14ac:dyDescent="0.3">
      <c r="B2477"/>
    </row>
    <row r="2478" spans="2:2" ht="16.5" x14ac:dyDescent="0.3">
      <c r="B2478"/>
    </row>
    <row r="2479" spans="2:2" ht="16.5" x14ac:dyDescent="0.3">
      <c r="B2479"/>
    </row>
    <row r="2480" spans="2:2" ht="16.5" x14ac:dyDescent="0.3">
      <c r="B2480"/>
    </row>
    <row r="2481" spans="2:2" ht="16.5" x14ac:dyDescent="0.3">
      <c r="B2481"/>
    </row>
    <row r="2482" spans="2:2" ht="16.5" x14ac:dyDescent="0.3">
      <c r="B2482"/>
    </row>
    <row r="2483" spans="2:2" ht="16.5" x14ac:dyDescent="0.3">
      <c r="B2483"/>
    </row>
    <row r="2484" spans="2:2" ht="16.5" x14ac:dyDescent="0.3">
      <c r="B2484"/>
    </row>
    <row r="2485" spans="2:2" ht="16.5" x14ac:dyDescent="0.3">
      <c r="B2485"/>
    </row>
    <row r="2486" spans="2:2" ht="16.5" x14ac:dyDescent="0.3">
      <c r="B2486"/>
    </row>
    <row r="2487" spans="2:2" ht="16.5" x14ac:dyDescent="0.3">
      <c r="B2487"/>
    </row>
    <row r="2488" spans="2:2" ht="16.5" x14ac:dyDescent="0.3">
      <c r="B2488"/>
    </row>
    <row r="2489" spans="2:2" ht="16.5" x14ac:dyDescent="0.3">
      <c r="B2489"/>
    </row>
    <row r="2490" spans="2:2" ht="16.5" x14ac:dyDescent="0.3">
      <c r="B2490"/>
    </row>
    <row r="2491" spans="2:2" ht="16.5" x14ac:dyDescent="0.3">
      <c r="B2491"/>
    </row>
    <row r="2492" spans="2:2" ht="16.5" x14ac:dyDescent="0.3">
      <c r="B2492"/>
    </row>
    <row r="2493" spans="2:2" ht="16.5" x14ac:dyDescent="0.3">
      <c r="B2493"/>
    </row>
    <row r="2494" spans="2:2" ht="16.5" x14ac:dyDescent="0.3">
      <c r="B2494"/>
    </row>
    <row r="2495" spans="2:2" ht="16.5" x14ac:dyDescent="0.3">
      <c r="B2495"/>
    </row>
    <row r="2496" spans="2:2" ht="16.5" x14ac:dyDescent="0.3">
      <c r="B2496"/>
    </row>
    <row r="2497" spans="2:2" ht="16.5" x14ac:dyDescent="0.3">
      <c r="B2497"/>
    </row>
    <row r="2498" spans="2:2" ht="16.5" x14ac:dyDescent="0.3">
      <c r="B2498"/>
    </row>
    <row r="2499" spans="2:2" ht="16.5" x14ac:dyDescent="0.3">
      <c r="B2499"/>
    </row>
    <row r="2500" spans="2:2" ht="16.5" x14ac:dyDescent="0.3">
      <c r="B2500"/>
    </row>
    <row r="2501" spans="2:2" ht="16.5" x14ac:dyDescent="0.3">
      <c r="B2501"/>
    </row>
    <row r="2502" spans="2:2" ht="16.5" x14ac:dyDescent="0.3">
      <c r="B2502"/>
    </row>
    <row r="2503" spans="2:2" ht="16.5" x14ac:dyDescent="0.3">
      <c r="B2503"/>
    </row>
    <row r="2504" spans="2:2" ht="16.5" x14ac:dyDescent="0.3">
      <c r="B2504"/>
    </row>
    <row r="2505" spans="2:2" ht="16.5" x14ac:dyDescent="0.3">
      <c r="B2505"/>
    </row>
    <row r="2506" spans="2:2" ht="16.5" x14ac:dyDescent="0.3">
      <c r="B2506"/>
    </row>
    <row r="2507" spans="2:2" ht="16.5" x14ac:dyDescent="0.3">
      <c r="B2507"/>
    </row>
    <row r="2508" spans="2:2" ht="16.5" x14ac:dyDescent="0.3">
      <c r="B2508"/>
    </row>
    <row r="2509" spans="2:2" ht="16.5" x14ac:dyDescent="0.3">
      <c r="B2509"/>
    </row>
    <row r="2510" spans="2:2" ht="16.5" x14ac:dyDescent="0.3">
      <c r="B2510"/>
    </row>
    <row r="2511" spans="2:2" ht="16.5" x14ac:dyDescent="0.3">
      <c r="B2511"/>
    </row>
    <row r="2512" spans="2:2" ht="16.5" x14ac:dyDescent="0.3">
      <c r="B2512"/>
    </row>
    <row r="2513" spans="2:2" ht="16.5" x14ac:dyDescent="0.3">
      <c r="B2513"/>
    </row>
    <row r="2514" spans="2:2" ht="16.5" x14ac:dyDescent="0.3">
      <c r="B2514"/>
    </row>
    <row r="2515" spans="2:2" ht="16.5" x14ac:dyDescent="0.3">
      <c r="B2515"/>
    </row>
    <row r="2516" spans="2:2" ht="16.5" x14ac:dyDescent="0.3">
      <c r="B2516"/>
    </row>
    <row r="2517" spans="2:2" ht="16.5" x14ac:dyDescent="0.3">
      <c r="B2517"/>
    </row>
    <row r="2518" spans="2:2" ht="16.5" x14ac:dyDescent="0.3">
      <c r="B2518"/>
    </row>
    <row r="2519" spans="2:2" ht="16.5" x14ac:dyDescent="0.3">
      <c r="B2519"/>
    </row>
    <row r="2520" spans="2:2" ht="16.5" x14ac:dyDescent="0.3">
      <c r="B2520"/>
    </row>
    <row r="2521" spans="2:2" ht="16.5" x14ac:dyDescent="0.3">
      <c r="B2521"/>
    </row>
    <row r="2522" spans="2:2" ht="16.5" x14ac:dyDescent="0.3">
      <c r="B2522"/>
    </row>
    <row r="2523" spans="2:2" ht="16.5" x14ac:dyDescent="0.3">
      <c r="B2523"/>
    </row>
    <row r="2524" spans="2:2" ht="16.5" x14ac:dyDescent="0.3">
      <c r="B2524"/>
    </row>
    <row r="2525" spans="2:2" ht="16.5" x14ac:dyDescent="0.3">
      <c r="B2525"/>
    </row>
    <row r="2526" spans="2:2" ht="16.5" x14ac:dyDescent="0.3">
      <c r="B2526"/>
    </row>
    <row r="2527" spans="2:2" ht="16.5" x14ac:dyDescent="0.3">
      <c r="B2527"/>
    </row>
    <row r="2528" spans="2:2" ht="16.5" x14ac:dyDescent="0.3">
      <c r="B2528"/>
    </row>
    <row r="2529" spans="2:2" ht="16.5" x14ac:dyDescent="0.3">
      <c r="B2529"/>
    </row>
    <row r="2530" spans="2:2" ht="16.5" x14ac:dyDescent="0.3">
      <c r="B2530"/>
    </row>
    <row r="2531" spans="2:2" ht="16.5" x14ac:dyDescent="0.3">
      <c r="B2531"/>
    </row>
    <row r="2532" spans="2:2" ht="16.5" x14ac:dyDescent="0.3">
      <c r="B2532"/>
    </row>
    <row r="2533" spans="2:2" ht="16.5" x14ac:dyDescent="0.3">
      <c r="B2533"/>
    </row>
    <row r="2534" spans="2:2" ht="16.5" x14ac:dyDescent="0.3">
      <c r="B2534"/>
    </row>
    <row r="2535" spans="2:2" ht="16.5" x14ac:dyDescent="0.3">
      <c r="B2535"/>
    </row>
    <row r="2536" spans="2:2" ht="16.5" x14ac:dyDescent="0.3">
      <c r="B2536"/>
    </row>
    <row r="2537" spans="2:2" ht="16.5" x14ac:dyDescent="0.3">
      <c r="B2537"/>
    </row>
    <row r="2538" spans="2:2" ht="16.5" x14ac:dyDescent="0.3">
      <c r="B2538"/>
    </row>
    <row r="2539" spans="2:2" ht="16.5" x14ac:dyDescent="0.3">
      <c r="B2539"/>
    </row>
    <row r="2540" spans="2:2" ht="16.5" x14ac:dyDescent="0.3">
      <c r="B2540"/>
    </row>
    <row r="2541" spans="2:2" ht="16.5" x14ac:dyDescent="0.3">
      <c r="B2541"/>
    </row>
    <row r="2542" spans="2:2" ht="16.5" x14ac:dyDescent="0.3">
      <c r="B2542"/>
    </row>
    <row r="2543" spans="2:2" ht="16.5" x14ac:dyDescent="0.3">
      <c r="B2543"/>
    </row>
    <row r="2544" spans="2:2" ht="16.5" x14ac:dyDescent="0.3">
      <c r="B2544"/>
    </row>
    <row r="2545" spans="2:2" ht="16.5" x14ac:dyDescent="0.3">
      <c r="B2545"/>
    </row>
    <row r="2546" spans="2:2" ht="16.5" x14ac:dyDescent="0.3">
      <c r="B2546"/>
    </row>
    <row r="2547" spans="2:2" ht="16.5" x14ac:dyDescent="0.3">
      <c r="B2547"/>
    </row>
    <row r="2548" spans="2:2" ht="16.5" x14ac:dyDescent="0.3">
      <c r="B2548"/>
    </row>
    <row r="2549" spans="2:2" ht="16.5" x14ac:dyDescent="0.3">
      <c r="B2549"/>
    </row>
    <row r="2550" spans="2:2" ht="16.5" x14ac:dyDescent="0.3">
      <c r="B2550"/>
    </row>
    <row r="2551" spans="2:2" ht="16.5" x14ac:dyDescent="0.3">
      <c r="B2551"/>
    </row>
    <row r="2552" spans="2:2" ht="16.5" x14ac:dyDescent="0.3">
      <c r="B2552"/>
    </row>
    <row r="2553" spans="2:2" ht="16.5" x14ac:dyDescent="0.3">
      <c r="B2553"/>
    </row>
    <row r="2554" spans="2:2" ht="16.5" x14ac:dyDescent="0.3">
      <c r="B2554"/>
    </row>
    <row r="2555" spans="2:2" ht="16.5" x14ac:dyDescent="0.3">
      <c r="B2555"/>
    </row>
    <row r="2556" spans="2:2" ht="16.5" x14ac:dyDescent="0.3">
      <c r="B2556"/>
    </row>
    <row r="2557" spans="2:2" ht="16.5" x14ac:dyDescent="0.3">
      <c r="B2557"/>
    </row>
    <row r="2558" spans="2:2" ht="16.5" x14ac:dyDescent="0.3">
      <c r="B2558"/>
    </row>
    <row r="2559" spans="2:2" ht="16.5" x14ac:dyDescent="0.3">
      <c r="B2559"/>
    </row>
    <row r="2560" spans="2:2" ht="16.5" x14ac:dyDescent="0.3">
      <c r="B2560"/>
    </row>
    <row r="2561" spans="2:2" ht="16.5" x14ac:dyDescent="0.3">
      <c r="B2561"/>
    </row>
    <row r="2562" spans="2:2" ht="16.5" x14ac:dyDescent="0.3">
      <c r="B2562"/>
    </row>
    <row r="2563" spans="2:2" ht="16.5" x14ac:dyDescent="0.3">
      <c r="B2563"/>
    </row>
    <row r="2564" spans="2:2" ht="16.5" x14ac:dyDescent="0.3">
      <c r="B2564"/>
    </row>
    <row r="2565" spans="2:2" ht="16.5" x14ac:dyDescent="0.3">
      <c r="B2565"/>
    </row>
    <row r="2566" spans="2:2" ht="16.5" x14ac:dyDescent="0.3">
      <c r="B2566"/>
    </row>
    <row r="2567" spans="2:2" ht="16.5" x14ac:dyDescent="0.3">
      <c r="B2567"/>
    </row>
    <row r="2568" spans="2:2" ht="16.5" x14ac:dyDescent="0.3">
      <c r="B2568"/>
    </row>
    <row r="2569" spans="2:2" ht="16.5" x14ac:dyDescent="0.3">
      <c r="B2569"/>
    </row>
    <row r="2570" spans="2:2" ht="16.5" x14ac:dyDescent="0.3">
      <c r="B2570"/>
    </row>
    <row r="2571" spans="2:2" ht="16.5" x14ac:dyDescent="0.3">
      <c r="B2571"/>
    </row>
    <row r="2572" spans="2:2" ht="16.5" x14ac:dyDescent="0.3">
      <c r="B2572"/>
    </row>
    <row r="2573" spans="2:2" ht="16.5" x14ac:dyDescent="0.3">
      <c r="B2573"/>
    </row>
    <row r="2574" spans="2:2" ht="16.5" x14ac:dyDescent="0.3">
      <c r="B2574"/>
    </row>
    <row r="2575" spans="2:2" ht="16.5" x14ac:dyDescent="0.3">
      <c r="B2575"/>
    </row>
    <row r="2576" spans="2:2" ht="16.5" x14ac:dyDescent="0.3">
      <c r="B2576"/>
    </row>
    <row r="2577" spans="2:2" ht="16.5" x14ac:dyDescent="0.3">
      <c r="B2577"/>
    </row>
    <row r="2578" spans="2:2" ht="16.5" x14ac:dyDescent="0.3">
      <c r="B2578"/>
    </row>
    <row r="2579" spans="2:2" ht="16.5" x14ac:dyDescent="0.3">
      <c r="B2579"/>
    </row>
    <row r="2580" spans="2:2" ht="16.5" x14ac:dyDescent="0.3">
      <c r="B2580"/>
    </row>
    <row r="2581" spans="2:2" ht="16.5" x14ac:dyDescent="0.3">
      <c r="B2581"/>
    </row>
    <row r="2582" spans="2:2" ht="16.5" x14ac:dyDescent="0.3">
      <c r="B2582"/>
    </row>
    <row r="2583" spans="2:2" ht="16.5" x14ac:dyDescent="0.3">
      <c r="B2583"/>
    </row>
    <row r="2584" spans="2:2" ht="16.5" x14ac:dyDescent="0.3">
      <c r="B2584"/>
    </row>
    <row r="2585" spans="2:2" ht="16.5" x14ac:dyDescent="0.3">
      <c r="B2585"/>
    </row>
    <row r="2586" spans="2:2" ht="16.5" x14ac:dyDescent="0.3">
      <c r="B2586"/>
    </row>
    <row r="2587" spans="2:2" ht="16.5" x14ac:dyDescent="0.3">
      <c r="B2587"/>
    </row>
    <row r="2588" spans="2:2" ht="16.5" x14ac:dyDescent="0.3">
      <c r="B2588"/>
    </row>
    <row r="2589" spans="2:2" ht="16.5" x14ac:dyDescent="0.3">
      <c r="B2589"/>
    </row>
    <row r="2590" spans="2:2" ht="16.5" x14ac:dyDescent="0.3">
      <c r="B2590"/>
    </row>
    <row r="2591" spans="2:2" ht="16.5" x14ac:dyDescent="0.3">
      <c r="B2591"/>
    </row>
    <row r="2592" spans="2:2" ht="16.5" x14ac:dyDescent="0.3">
      <c r="B2592"/>
    </row>
    <row r="2593" spans="2:2" ht="16.5" x14ac:dyDescent="0.3">
      <c r="B2593"/>
    </row>
    <row r="2594" spans="2:2" ht="16.5" x14ac:dyDescent="0.3">
      <c r="B2594"/>
    </row>
    <row r="2595" spans="2:2" ht="16.5" x14ac:dyDescent="0.3">
      <c r="B2595"/>
    </row>
    <row r="2596" spans="2:2" ht="16.5" x14ac:dyDescent="0.3">
      <c r="B2596"/>
    </row>
    <row r="2597" spans="2:2" ht="16.5" x14ac:dyDescent="0.3">
      <c r="B2597"/>
    </row>
    <row r="2598" spans="2:2" ht="16.5" x14ac:dyDescent="0.3">
      <c r="B2598"/>
    </row>
    <row r="2599" spans="2:2" ht="16.5" x14ac:dyDescent="0.3">
      <c r="B2599"/>
    </row>
    <row r="2600" spans="2:2" ht="16.5" x14ac:dyDescent="0.3">
      <c r="B2600"/>
    </row>
    <row r="2601" spans="2:2" ht="16.5" x14ac:dyDescent="0.3">
      <c r="B2601"/>
    </row>
    <row r="2602" spans="2:2" ht="16.5" x14ac:dyDescent="0.3">
      <c r="B2602"/>
    </row>
    <row r="2603" spans="2:2" ht="16.5" x14ac:dyDescent="0.3">
      <c r="B2603"/>
    </row>
    <row r="2604" spans="2:2" ht="16.5" x14ac:dyDescent="0.3">
      <c r="B2604"/>
    </row>
    <row r="2605" spans="2:2" ht="16.5" x14ac:dyDescent="0.3">
      <c r="B2605"/>
    </row>
    <row r="2606" spans="2:2" ht="16.5" x14ac:dyDescent="0.3">
      <c r="B2606"/>
    </row>
    <row r="2607" spans="2:2" ht="16.5" x14ac:dyDescent="0.3">
      <c r="B2607"/>
    </row>
    <row r="2608" spans="2:2" ht="16.5" x14ac:dyDescent="0.3">
      <c r="B2608"/>
    </row>
    <row r="2609" spans="2:2" ht="16.5" x14ac:dyDescent="0.3">
      <c r="B2609"/>
    </row>
    <row r="2610" spans="2:2" ht="16.5" x14ac:dyDescent="0.3">
      <c r="B2610"/>
    </row>
    <row r="2611" spans="2:2" ht="16.5" x14ac:dyDescent="0.3">
      <c r="B2611"/>
    </row>
    <row r="2612" spans="2:2" ht="16.5" x14ac:dyDescent="0.3">
      <c r="B2612"/>
    </row>
    <row r="2613" spans="2:2" ht="16.5" x14ac:dyDescent="0.3">
      <c r="B2613"/>
    </row>
    <row r="2614" spans="2:2" ht="16.5" x14ac:dyDescent="0.3">
      <c r="B2614"/>
    </row>
    <row r="2615" spans="2:2" ht="16.5" x14ac:dyDescent="0.3">
      <c r="B2615"/>
    </row>
    <row r="2616" spans="2:2" ht="16.5" x14ac:dyDescent="0.3">
      <c r="B2616"/>
    </row>
    <row r="2617" spans="2:2" ht="16.5" x14ac:dyDescent="0.3">
      <c r="B2617"/>
    </row>
    <row r="2618" spans="2:2" ht="16.5" x14ac:dyDescent="0.3">
      <c r="B2618"/>
    </row>
    <row r="2619" spans="2:2" ht="16.5" x14ac:dyDescent="0.3">
      <c r="B2619"/>
    </row>
    <row r="2620" spans="2:2" ht="16.5" x14ac:dyDescent="0.3">
      <c r="B2620"/>
    </row>
    <row r="2621" spans="2:2" ht="16.5" x14ac:dyDescent="0.3">
      <c r="B2621"/>
    </row>
    <row r="2622" spans="2:2" ht="16.5" x14ac:dyDescent="0.3">
      <c r="B2622"/>
    </row>
    <row r="2623" spans="2:2" ht="16.5" x14ac:dyDescent="0.3">
      <c r="B2623"/>
    </row>
    <row r="2624" spans="2:2" ht="16.5" x14ac:dyDescent="0.3">
      <c r="B2624"/>
    </row>
    <row r="2625" spans="2:2" ht="16.5" x14ac:dyDescent="0.3">
      <c r="B2625"/>
    </row>
    <row r="2626" spans="2:2" ht="16.5" x14ac:dyDescent="0.3">
      <c r="B2626"/>
    </row>
    <row r="2627" spans="2:2" ht="16.5" x14ac:dyDescent="0.3">
      <c r="B2627"/>
    </row>
    <row r="2628" spans="2:2" ht="16.5" x14ac:dyDescent="0.3">
      <c r="B2628"/>
    </row>
    <row r="2629" spans="2:2" ht="16.5" x14ac:dyDescent="0.3">
      <c r="B2629"/>
    </row>
    <row r="2630" spans="2:2" ht="16.5" x14ac:dyDescent="0.3">
      <c r="B2630"/>
    </row>
    <row r="2631" spans="2:2" ht="16.5" x14ac:dyDescent="0.3">
      <c r="B2631"/>
    </row>
    <row r="2632" spans="2:2" ht="16.5" x14ac:dyDescent="0.3">
      <c r="B2632"/>
    </row>
    <row r="2633" spans="2:2" ht="16.5" x14ac:dyDescent="0.3">
      <c r="B2633"/>
    </row>
    <row r="2634" spans="2:2" ht="16.5" x14ac:dyDescent="0.3">
      <c r="B2634"/>
    </row>
    <row r="2635" spans="2:2" ht="16.5" x14ac:dyDescent="0.3">
      <c r="B2635"/>
    </row>
    <row r="2636" spans="2:2" ht="16.5" x14ac:dyDescent="0.3">
      <c r="B2636"/>
    </row>
    <row r="2637" spans="2:2" ht="16.5" x14ac:dyDescent="0.3">
      <c r="B2637"/>
    </row>
    <row r="2638" spans="2:2" ht="16.5" x14ac:dyDescent="0.3">
      <c r="B2638"/>
    </row>
    <row r="2639" spans="2:2" ht="16.5" x14ac:dyDescent="0.3">
      <c r="B2639"/>
    </row>
    <row r="2640" spans="2:2" ht="16.5" x14ac:dyDescent="0.3">
      <c r="B2640"/>
    </row>
    <row r="2641" spans="2:2" ht="16.5" x14ac:dyDescent="0.3">
      <c r="B2641"/>
    </row>
    <row r="2642" spans="2:2" ht="16.5" x14ac:dyDescent="0.3">
      <c r="B2642"/>
    </row>
    <row r="2643" spans="2:2" ht="16.5" x14ac:dyDescent="0.3">
      <c r="B2643"/>
    </row>
    <row r="2644" spans="2:2" ht="16.5" x14ac:dyDescent="0.3">
      <c r="B2644"/>
    </row>
    <row r="2645" spans="2:2" ht="16.5" x14ac:dyDescent="0.3">
      <c r="B2645"/>
    </row>
    <row r="2646" spans="2:2" ht="16.5" x14ac:dyDescent="0.3">
      <c r="B2646"/>
    </row>
    <row r="2647" spans="2:2" ht="16.5" x14ac:dyDescent="0.3">
      <c r="B2647"/>
    </row>
    <row r="2648" spans="2:2" ht="16.5" x14ac:dyDescent="0.3">
      <c r="B2648"/>
    </row>
    <row r="2649" spans="2:2" ht="16.5" x14ac:dyDescent="0.3">
      <c r="B2649"/>
    </row>
    <row r="2650" spans="2:2" ht="16.5" x14ac:dyDescent="0.3">
      <c r="B2650"/>
    </row>
    <row r="2651" spans="2:2" ht="16.5" x14ac:dyDescent="0.3">
      <c r="B2651"/>
    </row>
    <row r="2652" spans="2:2" ht="16.5" x14ac:dyDescent="0.3">
      <c r="B2652"/>
    </row>
    <row r="2653" spans="2:2" ht="16.5" x14ac:dyDescent="0.3">
      <c r="B2653"/>
    </row>
    <row r="2654" spans="2:2" ht="16.5" x14ac:dyDescent="0.3">
      <c r="B2654"/>
    </row>
    <row r="2655" spans="2:2" ht="16.5" x14ac:dyDescent="0.3">
      <c r="B2655"/>
    </row>
    <row r="2656" spans="2:2" ht="16.5" x14ac:dyDescent="0.3">
      <c r="B2656"/>
    </row>
    <row r="2657" spans="2:2" ht="16.5" x14ac:dyDescent="0.3">
      <c r="B2657"/>
    </row>
    <row r="2658" spans="2:2" ht="16.5" x14ac:dyDescent="0.3">
      <c r="B2658"/>
    </row>
    <row r="2659" spans="2:2" ht="16.5" x14ac:dyDescent="0.3">
      <c r="B2659"/>
    </row>
    <row r="2660" spans="2:2" ht="16.5" x14ac:dyDescent="0.3">
      <c r="B2660"/>
    </row>
    <row r="2661" spans="2:2" ht="16.5" x14ac:dyDescent="0.3">
      <c r="B2661"/>
    </row>
    <row r="2662" spans="2:2" ht="16.5" x14ac:dyDescent="0.3">
      <c r="B2662"/>
    </row>
    <row r="2663" spans="2:2" ht="16.5" x14ac:dyDescent="0.3">
      <c r="B2663"/>
    </row>
    <row r="2664" spans="2:2" ht="16.5" x14ac:dyDescent="0.3">
      <c r="B2664"/>
    </row>
    <row r="2665" spans="2:2" ht="16.5" x14ac:dyDescent="0.3">
      <c r="B2665"/>
    </row>
    <row r="2666" spans="2:2" ht="16.5" x14ac:dyDescent="0.3">
      <c r="B2666"/>
    </row>
    <row r="2667" spans="2:2" ht="16.5" x14ac:dyDescent="0.3">
      <c r="B2667"/>
    </row>
    <row r="2668" spans="2:2" ht="16.5" x14ac:dyDescent="0.3">
      <c r="B2668"/>
    </row>
    <row r="2669" spans="2:2" ht="16.5" x14ac:dyDescent="0.3">
      <c r="B2669"/>
    </row>
    <row r="2670" spans="2:2" ht="16.5" x14ac:dyDescent="0.3">
      <c r="B2670"/>
    </row>
    <row r="2671" spans="2:2" ht="16.5" x14ac:dyDescent="0.3">
      <c r="B2671"/>
    </row>
    <row r="2672" spans="2:2" ht="16.5" x14ac:dyDescent="0.3">
      <c r="B2672"/>
    </row>
    <row r="2673" spans="2:2" ht="16.5" x14ac:dyDescent="0.3">
      <c r="B2673"/>
    </row>
    <row r="2674" spans="2:2" ht="16.5" x14ac:dyDescent="0.3">
      <c r="B2674"/>
    </row>
    <row r="2675" spans="2:2" ht="16.5" x14ac:dyDescent="0.3">
      <c r="B2675"/>
    </row>
    <row r="2676" spans="2:2" ht="16.5" x14ac:dyDescent="0.3">
      <c r="B2676"/>
    </row>
    <row r="2677" spans="2:2" ht="16.5" x14ac:dyDescent="0.3">
      <c r="B2677"/>
    </row>
    <row r="2678" spans="2:2" ht="16.5" x14ac:dyDescent="0.3">
      <c r="B2678"/>
    </row>
    <row r="2679" spans="2:2" ht="16.5" x14ac:dyDescent="0.3">
      <c r="B2679"/>
    </row>
    <row r="2680" spans="2:2" ht="16.5" x14ac:dyDescent="0.3">
      <c r="B2680"/>
    </row>
    <row r="2681" spans="2:2" ht="16.5" x14ac:dyDescent="0.3">
      <c r="B2681"/>
    </row>
    <row r="2682" spans="2:2" ht="16.5" x14ac:dyDescent="0.3">
      <c r="B2682"/>
    </row>
    <row r="2683" spans="2:2" ht="16.5" x14ac:dyDescent="0.3">
      <c r="B2683"/>
    </row>
    <row r="2684" spans="2:2" ht="16.5" x14ac:dyDescent="0.3">
      <c r="B2684"/>
    </row>
    <row r="2685" spans="2:2" ht="16.5" x14ac:dyDescent="0.3">
      <c r="B2685"/>
    </row>
    <row r="2686" spans="2:2" ht="16.5" x14ac:dyDescent="0.3">
      <c r="B2686"/>
    </row>
    <row r="2687" spans="2:2" ht="16.5" x14ac:dyDescent="0.3">
      <c r="B2687"/>
    </row>
    <row r="2688" spans="2:2" ht="16.5" x14ac:dyDescent="0.3">
      <c r="B2688"/>
    </row>
    <row r="2689" spans="2:2" ht="16.5" x14ac:dyDescent="0.3">
      <c r="B2689"/>
    </row>
    <row r="2690" spans="2:2" ht="16.5" x14ac:dyDescent="0.3">
      <c r="B2690"/>
    </row>
    <row r="2691" spans="2:2" ht="16.5" x14ac:dyDescent="0.3">
      <c r="B2691"/>
    </row>
    <row r="2692" spans="2:2" ht="16.5" x14ac:dyDescent="0.3">
      <c r="B2692"/>
    </row>
    <row r="2693" spans="2:2" ht="16.5" x14ac:dyDescent="0.3">
      <c r="B2693"/>
    </row>
    <row r="2694" spans="2:2" ht="16.5" x14ac:dyDescent="0.3">
      <c r="B2694"/>
    </row>
    <row r="2695" spans="2:2" ht="16.5" x14ac:dyDescent="0.3">
      <c r="B2695"/>
    </row>
    <row r="2696" spans="2:2" ht="16.5" x14ac:dyDescent="0.3">
      <c r="B2696"/>
    </row>
    <row r="2697" spans="2:2" ht="16.5" x14ac:dyDescent="0.3">
      <c r="B2697"/>
    </row>
    <row r="2698" spans="2:2" ht="16.5" x14ac:dyDescent="0.3">
      <c r="B2698"/>
    </row>
    <row r="2699" spans="2:2" ht="16.5" x14ac:dyDescent="0.3">
      <c r="B2699"/>
    </row>
    <row r="2700" spans="2:2" ht="16.5" x14ac:dyDescent="0.3">
      <c r="B2700"/>
    </row>
    <row r="2701" spans="2:2" ht="16.5" x14ac:dyDescent="0.3">
      <c r="B2701"/>
    </row>
    <row r="2702" spans="2:2" ht="16.5" x14ac:dyDescent="0.3">
      <c r="B2702"/>
    </row>
    <row r="2703" spans="2:2" ht="16.5" x14ac:dyDescent="0.3">
      <c r="B2703"/>
    </row>
    <row r="2704" spans="2:2" ht="16.5" x14ac:dyDescent="0.3">
      <c r="B2704"/>
    </row>
    <row r="2705" spans="2:2" ht="16.5" x14ac:dyDescent="0.3">
      <c r="B2705"/>
    </row>
    <row r="2706" spans="2:2" ht="16.5" x14ac:dyDescent="0.3">
      <c r="B2706"/>
    </row>
    <row r="2707" spans="2:2" ht="16.5" x14ac:dyDescent="0.3">
      <c r="B2707"/>
    </row>
    <row r="2708" spans="2:2" ht="16.5" x14ac:dyDescent="0.3">
      <c r="B2708"/>
    </row>
    <row r="2709" spans="2:2" ht="16.5" x14ac:dyDescent="0.3">
      <c r="B2709"/>
    </row>
    <row r="2710" spans="2:2" ht="16.5" x14ac:dyDescent="0.3">
      <c r="B2710"/>
    </row>
    <row r="2711" spans="2:2" ht="16.5" x14ac:dyDescent="0.3">
      <c r="B2711"/>
    </row>
    <row r="2712" spans="2:2" ht="16.5" x14ac:dyDescent="0.3">
      <c r="B2712"/>
    </row>
    <row r="2713" spans="2:2" ht="16.5" x14ac:dyDescent="0.3">
      <c r="B2713"/>
    </row>
    <row r="2714" spans="2:2" ht="16.5" x14ac:dyDescent="0.3">
      <c r="B2714"/>
    </row>
    <row r="2715" spans="2:2" ht="16.5" x14ac:dyDescent="0.3">
      <c r="B2715"/>
    </row>
    <row r="2716" spans="2:2" ht="16.5" x14ac:dyDescent="0.3">
      <c r="B2716"/>
    </row>
    <row r="2717" spans="2:2" ht="16.5" x14ac:dyDescent="0.3">
      <c r="B2717"/>
    </row>
    <row r="2718" spans="2:2" ht="16.5" x14ac:dyDescent="0.3">
      <c r="B2718"/>
    </row>
    <row r="2719" spans="2:2" ht="16.5" x14ac:dyDescent="0.3">
      <c r="B2719"/>
    </row>
    <row r="2720" spans="2:2" ht="16.5" x14ac:dyDescent="0.3">
      <c r="B2720"/>
    </row>
    <row r="2721" spans="2:2" ht="16.5" x14ac:dyDescent="0.3">
      <c r="B2721"/>
    </row>
    <row r="2722" spans="2:2" ht="16.5" x14ac:dyDescent="0.3">
      <c r="B2722"/>
    </row>
    <row r="2723" spans="2:2" ht="16.5" x14ac:dyDescent="0.3">
      <c r="B2723"/>
    </row>
    <row r="2724" spans="2:2" ht="16.5" x14ac:dyDescent="0.3">
      <c r="B2724"/>
    </row>
    <row r="2725" spans="2:2" ht="16.5" x14ac:dyDescent="0.3">
      <c r="B2725"/>
    </row>
    <row r="2726" spans="2:2" ht="16.5" x14ac:dyDescent="0.3">
      <c r="B2726"/>
    </row>
    <row r="2727" spans="2:2" ht="16.5" x14ac:dyDescent="0.3">
      <c r="B2727"/>
    </row>
    <row r="2728" spans="2:2" ht="16.5" x14ac:dyDescent="0.3">
      <c r="B2728"/>
    </row>
    <row r="2729" spans="2:2" ht="16.5" x14ac:dyDescent="0.3">
      <c r="B2729"/>
    </row>
    <row r="2730" spans="2:2" ht="16.5" x14ac:dyDescent="0.3">
      <c r="B2730"/>
    </row>
    <row r="2731" spans="2:2" ht="16.5" x14ac:dyDescent="0.3">
      <c r="B2731"/>
    </row>
    <row r="2732" spans="2:2" ht="16.5" x14ac:dyDescent="0.3">
      <c r="B2732"/>
    </row>
    <row r="2733" spans="2:2" ht="16.5" x14ac:dyDescent="0.3">
      <c r="B2733"/>
    </row>
    <row r="2734" spans="2:2" ht="16.5" x14ac:dyDescent="0.3">
      <c r="B2734"/>
    </row>
    <row r="2735" spans="2:2" ht="16.5" x14ac:dyDescent="0.3">
      <c r="B2735"/>
    </row>
    <row r="2736" spans="2:2" ht="16.5" x14ac:dyDescent="0.3">
      <c r="B2736"/>
    </row>
    <row r="2737" spans="2:2" ht="16.5" x14ac:dyDescent="0.3">
      <c r="B2737"/>
    </row>
    <row r="2738" spans="2:2" ht="16.5" x14ac:dyDescent="0.3">
      <c r="B2738"/>
    </row>
    <row r="2739" spans="2:2" ht="16.5" x14ac:dyDescent="0.3">
      <c r="B2739"/>
    </row>
    <row r="2740" spans="2:2" ht="16.5" x14ac:dyDescent="0.3">
      <c r="B2740"/>
    </row>
    <row r="2741" spans="2:2" ht="16.5" x14ac:dyDescent="0.3">
      <c r="B2741"/>
    </row>
    <row r="2742" spans="2:2" ht="16.5" x14ac:dyDescent="0.3">
      <c r="B2742"/>
    </row>
    <row r="2743" spans="2:2" ht="16.5" x14ac:dyDescent="0.3">
      <c r="B2743"/>
    </row>
    <row r="2744" spans="2:2" ht="16.5" x14ac:dyDescent="0.3">
      <c r="B2744"/>
    </row>
    <row r="2745" spans="2:2" ht="16.5" x14ac:dyDescent="0.3">
      <c r="B2745"/>
    </row>
    <row r="2746" spans="2:2" ht="16.5" x14ac:dyDescent="0.3">
      <c r="B2746"/>
    </row>
    <row r="2747" spans="2:2" ht="16.5" x14ac:dyDescent="0.3">
      <c r="B2747"/>
    </row>
    <row r="2748" spans="2:2" ht="16.5" x14ac:dyDescent="0.3">
      <c r="B2748"/>
    </row>
    <row r="2749" spans="2:2" ht="16.5" x14ac:dyDescent="0.3">
      <c r="B2749"/>
    </row>
    <row r="2750" spans="2:2" ht="16.5" x14ac:dyDescent="0.3">
      <c r="B2750"/>
    </row>
    <row r="2751" spans="2:2" ht="16.5" x14ac:dyDescent="0.3">
      <c r="B2751"/>
    </row>
    <row r="2752" spans="2:2" ht="16.5" x14ac:dyDescent="0.3">
      <c r="B2752"/>
    </row>
    <row r="2753" spans="2:2" ht="16.5" x14ac:dyDescent="0.3">
      <c r="B2753"/>
    </row>
    <row r="2754" spans="2:2" ht="16.5" x14ac:dyDescent="0.3">
      <c r="B2754"/>
    </row>
    <row r="2755" spans="2:2" ht="16.5" x14ac:dyDescent="0.3">
      <c r="B2755"/>
    </row>
    <row r="2756" spans="2:2" ht="16.5" x14ac:dyDescent="0.3">
      <c r="B2756"/>
    </row>
    <row r="2757" spans="2:2" ht="16.5" x14ac:dyDescent="0.3">
      <c r="B2757"/>
    </row>
    <row r="2758" spans="2:2" ht="16.5" x14ac:dyDescent="0.3">
      <c r="B2758"/>
    </row>
    <row r="2759" spans="2:2" ht="16.5" x14ac:dyDescent="0.3">
      <c r="B2759"/>
    </row>
    <row r="2760" spans="2:2" ht="16.5" x14ac:dyDescent="0.3">
      <c r="B2760"/>
    </row>
    <row r="2761" spans="2:2" ht="16.5" x14ac:dyDescent="0.3">
      <c r="B2761"/>
    </row>
    <row r="2762" spans="2:2" ht="16.5" x14ac:dyDescent="0.3">
      <c r="B2762"/>
    </row>
    <row r="2763" spans="2:2" ht="16.5" x14ac:dyDescent="0.3">
      <c r="B2763"/>
    </row>
    <row r="2764" spans="2:2" ht="16.5" x14ac:dyDescent="0.3">
      <c r="B2764"/>
    </row>
    <row r="2765" spans="2:2" ht="16.5" x14ac:dyDescent="0.3">
      <c r="B2765"/>
    </row>
    <row r="2766" spans="2:2" ht="16.5" x14ac:dyDescent="0.3">
      <c r="B2766"/>
    </row>
    <row r="2767" spans="2:2" ht="16.5" x14ac:dyDescent="0.3">
      <c r="B2767"/>
    </row>
    <row r="2768" spans="2:2" ht="16.5" x14ac:dyDescent="0.3">
      <c r="B2768"/>
    </row>
    <row r="2769" spans="2:2" ht="16.5" x14ac:dyDescent="0.3">
      <c r="B2769"/>
    </row>
    <row r="2770" spans="2:2" ht="16.5" x14ac:dyDescent="0.3">
      <c r="B2770"/>
    </row>
    <row r="2771" spans="2:2" ht="16.5" x14ac:dyDescent="0.3">
      <c r="B2771"/>
    </row>
    <row r="2772" spans="2:2" ht="16.5" x14ac:dyDescent="0.3">
      <c r="B2772"/>
    </row>
    <row r="2773" spans="2:2" ht="16.5" x14ac:dyDescent="0.3">
      <c r="B2773"/>
    </row>
    <row r="2774" spans="2:2" ht="16.5" x14ac:dyDescent="0.3">
      <c r="B2774"/>
    </row>
    <row r="2775" spans="2:2" ht="16.5" x14ac:dyDescent="0.3">
      <c r="B2775"/>
    </row>
    <row r="2776" spans="2:2" ht="16.5" x14ac:dyDescent="0.3">
      <c r="B2776"/>
    </row>
    <row r="2777" spans="2:2" ht="16.5" x14ac:dyDescent="0.3">
      <c r="B2777"/>
    </row>
    <row r="2778" spans="2:2" ht="16.5" x14ac:dyDescent="0.3">
      <c r="B2778"/>
    </row>
    <row r="2779" spans="2:2" ht="16.5" x14ac:dyDescent="0.3">
      <c r="B2779"/>
    </row>
    <row r="2780" spans="2:2" ht="16.5" x14ac:dyDescent="0.3">
      <c r="B2780"/>
    </row>
    <row r="2781" spans="2:2" ht="16.5" x14ac:dyDescent="0.3">
      <c r="B2781"/>
    </row>
    <row r="2782" spans="2:2" ht="16.5" x14ac:dyDescent="0.3">
      <c r="B2782"/>
    </row>
    <row r="2783" spans="2:2" ht="16.5" x14ac:dyDescent="0.3">
      <c r="B2783"/>
    </row>
    <row r="2784" spans="2:2" ht="16.5" x14ac:dyDescent="0.3">
      <c r="B2784"/>
    </row>
    <row r="2785" spans="2:2" ht="16.5" x14ac:dyDescent="0.3">
      <c r="B2785"/>
    </row>
    <row r="2786" spans="2:2" ht="16.5" x14ac:dyDescent="0.3">
      <c r="B2786"/>
    </row>
    <row r="2787" spans="2:2" ht="16.5" x14ac:dyDescent="0.3">
      <c r="B2787"/>
    </row>
    <row r="2788" spans="2:2" ht="16.5" x14ac:dyDescent="0.3">
      <c r="B2788"/>
    </row>
    <row r="2789" spans="2:2" ht="16.5" x14ac:dyDescent="0.3">
      <c r="B2789"/>
    </row>
    <row r="2790" spans="2:2" ht="16.5" x14ac:dyDescent="0.3">
      <c r="B2790"/>
    </row>
    <row r="2791" spans="2:2" ht="16.5" x14ac:dyDescent="0.3">
      <c r="B2791"/>
    </row>
    <row r="2792" spans="2:2" ht="16.5" x14ac:dyDescent="0.3">
      <c r="B2792"/>
    </row>
    <row r="2793" spans="2:2" ht="16.5" x14ac:dyDescent="0.3">
      <c r="B2793"/>
    </row>
    <row r="2794" spans="2:2" ht="16.5" x14ac:dyDescent="0.3">
      <c r="B2794"/>
    </row>
    <row r="2795" spans="2:2" ht="16.5" x14ac:dyDescent="0.3">
      <c r="B2795"/>
    </row>
    <row r="2796" spans="2:2" ht="16.5" x14ac:dyDescent="0.3">
      <c r="B2796"/>
    </row>
    <row r="2797" spans="2:2" ht="16.5" x14ac:dyDescent="0.3">
      <c r="B2797"/>
    </row>
    <row r="2798" spans="2:2" ht="16.5" x14ac:dyDescent="0.3">
      <c r="B2798"/>
    </row>
    <row r="2799" spans="2:2" ht="16.5" x14ac:dyDescent="0.3">
      <c r="B2799"/>
    </row>
    <row r="2800" spans="2:2" ht="16.5" x14ac:dyDescent="0.3">
      <c r="B2800"/>
    </row>
    <row r="2801" spans="2:2" ht="16.5" x14ac:dyDescent="0.3">
      <c r="B2801"/>
    </row>
    <row r="2802" spans="2:2" ht="16.5" x14ac:dyDescent="0.3">
      <c r="B2802"/>
    </row>
    <row r="2803" spans="2:2" ht="16.5" x14ac:dyDescent="0.3">
      <c r="B2803"/>
    </row>
    <row r="2804" spans="2:2" ht="16.5" x14ac:dyDescent="0.3">
      <c r="B2804"/>
    </row>
    <row r="2805" spans="2:2" ht="16.5" x14ac:dyDescent="0.3">
      <c r="B2805"/>
    </row>
    <row r="2806" spans="2:2" ht="16.5" x14ac:dyDescent="0.3">
      <c r="B2806"/>
    </row>
    <row r="2807" spans="2:2" ht="16.5" x14ac:dyDescent="0.3">
      <c r="B2807"/>
    </row>
    <row r="2808" spans="2:2" ht="16.5" x14ac:dyDescent="0.3">
      <c r="B2808"/>
    </row>
    <row r="2809" spans="2:2" ht="16.5" x14ac:dyDescent="0.3">
      <c r="B2809"/>
    </row>
    <row r="2810" spans="2:2" ht="16.5" x14ac:dyDescent="0.3">
      <c r="B2810"/>
    </row>
    <row r="2811" spans="2:2" ht="16.5" x14ac:dyDescent="0.3">
      <c r="B2811"/>
    </row>
    <row r="2812" spans="2:2" ht="16.5" x14ac:dyDescent="0.3">
      <c r="B2812"/>
    </row>
    <row r="2813" spans="2:2" ht="16.5" x14ac:dyDescent="0.3">
      <c r="B2813"/>
    </row>
    <row r="2814" spans="2:2" ht="16.5" x14ac:dyDescent="0.3">
      <c r="B2814"/>
    </row>
    <row r="2815" spans="2:2" ht="16.5" x14ac:dyDescent="0.3">
      <c r="B2815"/>
    </row>
    <row r="2816" spans="2:2" ht="16.5" x14ac:dyDescent="0.3">
      <c r="B2816"/>
    </row>
    <row r="2817" spans="2:2" ht="16.5" x14ac:dyDescent="0.3">
      <c r="B2817"/>
    </row>
    <row r="2818" spans="2:2" ht="16.5" x14ac:dyDescent="0.3">
      <c r="B2818"/>
    </row>
    <row r="2819" spans="2:2" ht="16.5" x14ac:dyDescent="0.3">
      <c r="B2819"/>
    </row>
    <row r="2820" spans="2:2" ht="16.5" x14ac:dyDescent="0.3">
      <c r="B2820"/>
    </row>
    <row r="2821" spans="2:2" ht="16.5" x14ac:dyDescent="0.3">
      <c r="B2821"/>
    </row>
    <row r="2822" spans="2:2" ht="16.5" x14ac:dyDescent="0.3">
      <c r="B2822"/>
    </row>
    <row r="2823" spans="2:2" ht="16.5" x14ac:dyDescent="0.3">
      <c r="B2823"/>
    </row>
    <row r="2824" spans="2:2" ht="16.5" x14ac:dyDescent="0.3">
      <c r="B2824"/>
    </row>
    <row r="2825" spans="2:2" ht="16.5" x14ac:dyDescent="0.3">
      <c r="B2825"/>
    </row>
    <row r="2826" spans="2:2" ht="16.5" x14ac:dyDescent="0.3">
      <c r="B2826"/>
    </row>
    <row r="2827" spans="2:2" ht="16.5" x14ac:dyDescent="0.3">
      <c r="B2827"/>
    </row>
    <row r="2828" spans="2:2" ht="16.5" x14ac:dyDescent="0.3">
      <c r="B2828"/>
    </row>
    <row r="2829" spans="2:2" ht="16.5" x14ac:dyDescent="0.3">
      <c r="B2829"/>
    </row>
    <row r="2830" spans="2:2" ht="16.5" x14ac:dyDescent="0.3">
      <c r="B2830"/>
    </row>
    <row r="2831" spans="2:2" ht="16.5" x14ac:dyDescent="0.3">
      <c r="B2831"/>
    </row>
    <row r="2832" spans="2:2" ht="16.5" x14ac:dyDescent="0.3">
      <c r="B2832"/>
    </row>
    <row r="2833" spans="2:2" ht="16.5" x14ac:dyDescent="0.3">
      <c r="B2833"/>
    </row>
    <row r="2834" spans="2:2" ht="16.5" x14ac:dyDescent="0.3">
      <c r="B2834"/>
    </row>
    <row r="2835" spans="2:2" ht="16.5" x14ac:dyDescent="0.3">
      <c r="B2835"/>
    </row>
    <row r="2836" spans="2:2" ht="16.5" x14ac:dyDescent="0.3">
      <c r="B2836"/>
    </row>
    <row r="2837" spans="2:2" ht="16.5" x14ac:dyDescent="0.3">
      <c r="B2837"/>
    </row>
    <row r="2838" spans="2:2" ht="16.5" x14ac:dyDescent="0.3">
      <c r="B2838"/>
    </row>
    <row r="2839" spans="2:2" ht="16.5" x14ac:dyDescent="0.3">
      <c r="B2839"/>
    </row>
    <row r="2840" spans="2:2" ht="16.5" x14ac:dyDescent="0.3">
      <c r="B2840"/>
    </row>
    <row r="2841" spans="2:2" ht="16.5" x14ac:dyDescent="0.3">
      <c r="B2841"/>
    </row>
    <row r="2842" spans="2:2" ht="16.5" x14ac:dyDescent="0.3">
      <c r="B2842"/>
    </row>
    <row r="2843" spans="2:2" ht="16.5" x14ac:dyDescent="0.3">
      <c r="B2843"/>
    </row>
    <row r="2844" spans="2:2" ht="16.5" x14ac:dyDescent="0.3">
      <c r="B2844"/>
    </row>
    <row r="2845" spans="2:2" ht="16.5" x14ac:dyDescent="0.3">
      <c r="B2845"/>
    </row>
    <row r="2846" spans="2:2" ht="16.5" x14ac:dyDescent="0.3">
      <c r="B2846"/>
    </row>
    <row r="2847" spans="2:2" ht="16.5" x14ac:dyDescent="0.3">
      <c r="B2847"/>
    </row>
    <row r="2848" spans="2:2" ht="16.5" x14ac:dyDescent="0.3">
      <c r="B2848"/>
    </row>
    <row r="2849" spans="2:2" ht="16.5" x14ac:dyDescent="0.3">
      <c r="B2849"/>
    </row>
    <row r="2850" spans="2:2" ht="16.5" x14ac:dyDescent="0.3">
      <c r="B2850"/>
    </row>
    <row r="2851" spans="2:2" ht="16.5" x14ac:dyDescent="0.3">
      <c r="B2851"/>
    </row>
    <row r="2852" spans="2:2" ht="16.5" x14ac:dyDescent="0.3">
      <c r="B2852"/>
    </row>
    <row r="2853" spans="2:2" ht="16.5" x14ac:dyDescent="0.3">
      <c r="B2853"/>
    </row>
    <row r="2854" spans="2:2" ht="16.5" x14ac:dyDescent="0.3">
      <c r="B2854"/>
    </row>
    <row r="2855" spans="2:2" ht="16.5" x14ac:dyDescent="0.3">
      <c r="B2855"/>
    </row>
    <row r="2856" spans="2:2" ht="16.5" x14ac:dyDescent="0.3">
      <c r="B2856"/>
    </row>
    <row r="2857" spans="2:2" ht="16.5" x14ac:dyDescent="0.3">
      <c r="B2857"/>
    </row>
    <row r="2858" spans="2:2" ht="16.5" x14ac:dyDescent="0.3">
      <c r="B2858"/>
    </row>
    <row r="2859" spans="2:2" ht="16.5" x14ac:dyDescent="0.3">
      <c r="B2859"/>
    </row>
    <row r="2860" spans="2:2" ht="16.5" x14ac:dyDescent="0.3">
      <c r="B2860"/>
    </row>
    <row r="2861" spans="2:2" ht="16.5" x14ac:dyDescent="0.3">
      <c r="B2861"/>
    </row>
    <row r="2862" spans="2:2" ht="16.5" x14ac:dyDescent="0.3">
      <c r="B2862"/>
    </row>
    <row r="2863" spans="2:2" ht="16.5" x14ac:dyDescent="0.3">
      <c r="B2863"/>
    </row>
    <row r="2864" spans="2:2" ht="16.5" x14ac:dyDescent="0.3">
      <c r="B2864"/>
    </row>
    <row r="2865" spans="2:2" ht="16.5" x14ac:dyDescent="0.3">
      <c r="B2865"/>
    </row>
    <row r="2866" spans="2:2" ht="16.5" x14ac:dyDescent="0.3">
      <c r="B2866"/>
    </row>
    <row r="2867" spans="2:2" ht="16.5" x14ac:dyDescent="0.3">
      <c r="B2867"/>
    </row>
    <row r="2868" spans="2:2" ht="16.5" x14ac:dyDescent="0.3">
      <c r="B2868"/>
    </row>
    <row r="2869" spans="2:2" ht="16.5" x14ac:dyDescent="0.3">
      <c r="B2869"/>
    </row>
    <row r="2870" spans="2:2" ht="16.5" x14ac:dyDescent="0.3">
      <c r="B2870"/>
    </row>
    <row r="2871" spans="2:2" ht="16.5" x14ac:dyDescent="0.3">
      <c r="B2871"/>
    </row>
    <row r="2872" spans="2:2" ht="16.5" x14ac:dyDescent="0.3">
      <c r="B2872"/>
    </row>
    <row r="2873" spans="2:2" ht="16.5" x14ac:dyDescent="0.3">
      <c r="B2873"/>
    </row>
    <row r="2874" spans="2:2" ht="16.5" x14ac:dyDescent="0.3">
      <c r="B2874"/>
    </row>
    <row r="2875" spans="2:2" ht="16.5" x14ac:dyDescent="0.3">
      <c r="B2875"/>
    </row>
    <row r="2876" spans="2:2" ht="16.5" x14ac:dyDescent="0.3">
      <c r="B2876"/>
    </row>
    <row r="2877" spans="2:2" ht="16.5" x14ac:dyDescent="0.3">
      <c r="B2877"/>
    </row>
    <row r="2878" spans="2:2" ht="16.5" x14ac:dyDescent="0.3">
      <c r="B2878"/>
    </row>
    <row r="2879" spans="2:2" ht="16.5" x14ac:dyDescent="0.3">
      <c r="B2879"/>
    </row>
    <row r="2880" spans="2:2" ht="16.5" x14ac:dyDescent="0.3">
      <c r="B2880"/>
    </row>
    <row r="2881" spans="2:2" ht="16.5" x14ac:dyDescent="0.3">
      <c r="B2881"/>
    </row>
    <row r="2882" spans="2:2" ht="16.5" x14ac:dyDescent="0.3">
      <c r="B2882"/>
    </row>
    <row r="2883" spans="2:2" ht="16.5" x14ac:dyDescent="0.3">
      <c r="B2883"/>
    </row>
    <row r="2884" spans="2:2" ht="16.5" x14ac:dyDescent="0.3">
      <c r="B2884"/>
    </row>
    <row r="2885" spans="2:2" ht="16.5" x14ac:dyDescent="0.3">
      <c r="B2885"/>
    </row>
    <row r="2886" spans="2:2" ht="16.5" x14ac:dyDescent="0.3">
      <c r="B2886"/>
    </row>
    <row r="2887" spans="2:2" ht="16.5" x14ac:dyDescent="0.3">
      <c r="B2887"/>
    </row>
    <row r="2888" spans="2:2" ht="16.5" x14ac:dyDescent="0.3">
      <c r="B2888"/>
    </row>
    <row r="2889" spans="2:2" ht="16.5" x14ac:dyDescent="0.3">
      <c r="B2889"/>
    </row>
    <row r="2890" spans="2:2" ht="16.5" x14ac:dyDescent="0.3">
      <c r="B2890"/>
    </row>
    <row r="2891" spans="2:2" ht="16.5" x14ac:dyDescent="0.3">
      <c r="B2891"/>
    </row>
    <row r="2892" spans="2:2" ht="16.5" x14ac:dyDescent="0.3">
      <c r="B2892"/>
    </row>
    <row r="2893" spans="2:2" ht="16.5" x14ac:dyDescent="0.3">
      <c r="B2893"/>
    </row>
    <row r="2894" spans="2:2" ht="16.5" x14ac:dyDescent="0.3">
      <c r="B2894"/>
    </row>
    <row r="2895" spans="2:2" ht="16.5" x14ac:dyDescent="0.3">
      <c r="B2895"/>
    </row>
    <row r="2896" spans="2:2" ht="16.5" x14ac:dyDescent="0.3">
      <c r="B2896"/>
    </row>
    <row r="2897" spans="2:2" ht="16.5" x14ac:dyDescent="0.3">
      <c r="B2897"/>
    </row>
    <row r="2898" spans="2:2" ht="16.5" x14ac:dyDescent="0.3">
      <c r="B2898"/>
    </row>
    <row r="2899" spans="2:2" ht="16.5" x14ac:dyDescent="0.3">
      <c r="B2899"/>
    </row>
    <row r="2900" spans="2:2" ht="16.5" x14ac:dyDescent="0.3">
      <c r="B2900"/>
    </row>
    <row r="2901" spans="2:2" ht="16.5" x14ac:dyDescent="0.3">
      <c r="B2901"/>
    </row>
    <row r="2902" spans="2:2" ht="16.5" x14ac:dyDescent="0.3">
      <c r="B2902"/>
    </row>
    <row r="2903" spans="2:2" ht="16.5" x14ac:dyDescent="0.3">
      <c r="B2903"/>
    </row>
    <row r="2904" spans="2:2" ht="16.5" x14ac:dyDescent="0.3">
      <c r="B2904"/>
    </row>
    <row r="2905" spans="2:2" ht="16.5" x14ac:dyDescent="0.3">
      <c r="B2905"/>
    </row>
    <row r="2906" spans="2:2" ht="16.5" x14ac:dyDescent="0.3">
      <c r="B2906"/>
    </row>
    <row r="2907" spans="2:2" ht="16.5" x14ac:dyDescent="0.3">
      <c r="B2907"/>
    </row>
    <row r="2908" spans="2:2" ht="16.5" x14ac:dyDescent="0.3">
      <c r="B2908"/>
    </row>
    <row r="2909" spans="2:2" ht="16.5" x14ac:dyDescent="0.3">
      <c r="B2909"/>
    </row>
    <row r="2910" spans="2:2" ht="16.5" x14ac:dyDescent="0.3">
      <c r="B2910"/>
    </row>
    <row r="2911" spans="2:2" ht="16.5" x14ac:dyDescent="0.3">
      <c r="B2911"/>
    </row>
    <row r="2912" spans="2:2" ht="16.5" x14ac:dyDescent="0.3">
      <c r="B2912"/>
    </row>
    <row r="2913" spans="2:2" ht="16.5" x14ac:dyDescent="0.3">
      <c r="B2913"/>
    </row>
    <row r="2914" spans="2:2" ht="16.5" x14ac:dyDescent="0.3">
      <c r="B2914"/>
    </row>
    <row r="2915" spans="2:2" ht="16.5" x14ac:dyDescent="0.3">
      <c r="B2915"/>
    </row>
    <row r="2916" spans="2:2" ht="16.5" x14ac:dyDescent="0.3">
      <c r="B2916"/>
    </row>
    <row r="2917" spans="2:2" ht="16.5" x14ac:dyDescent="0.3">
      <c r="B2917"/>
    </row>
    <row r="2918" spans="2:2" ht="16.5" x14ac:dyDescent="0.3">
      <c r="B2918"/>
    </row>
    <row r="2919" spans="2:2" ht="16.5" x14ac:dyDescent="0.3">
      <c r="B2919"/>
    </row>
    <row r="2920" spans="2:2" ht="16.5" x14ac:dyDescent="0.3">
      <c r="B2920"/>
    </row>
    <row r="2921" spans="2:2" ht="16.5" x14ac:dyDescent="0.3">
      <c r="B2921"/>
    </row>
    <row r="2922" spans="2:2" ht="16.5" x14ac:dyDescent="0.3">
      <c r="B2922"/>
    </row>
    <row r="2923" spans="2:2" ht="16.5" x14ac:dyDescent="0.3">
      <c r="B2923"/>
    </row>
    <row r="2924" spans="2:2" ht="16.5" x14ac:dyDescent="0.3">
      <c r="B2924"/>
    </row>
    <row r="2925" spans="2:2" ht="16.5" x14ac:dyDescent="0.3">
      <c r="B2925"/>
    </row>
    <row r="2926" spans="2:2" ht="16.5" x14ac:dyDescent="0.3">
      <c r="B2926"/>
    </row>
    <row r="2927" spans="2:2" ht="16.5" x14ac:dyDescent="0.3">
      <c r="B2927"/>
    </row>
    <row r="2928" spans="2:2" ht="16.5" x14ac:dyDescent="0.3">
      <c r="B2928"/>
    </row>
    <row r="2929" spans="2:2" ht="16.5" x14ac:dyDescent="0.3">
      <c r="B2929"/>
    </row>
    <row r="2930" spans="2:2" ht="16.5" x14ac:dyDescent="0.3">
      <c r="B2930"/>
    </row>
    <row r="2931" spans="2:2" ht="16.5" x14ac:dyDescent="0.3">
      <c r="B2931"/>
    </row>
    <row r="2932" spans="2:2" ht="16.5" x14ac:dyDescent="0.3">
      <c r="B2932"/>
    </row>
    <row r="2933" spans="2:2" ht="16.5" x14ac:dyDescent="0.3">
      <c r="B2933"/>
    </row>
    <row r="2934" spans="2:2" ht="16.5" x14ac:dyDescent="0.3">
      <c r="B2934"/>
    </row>
    <row r="2935" spans="2:2" ht="16.5" x14ac:dyDescent="0.3">
      <c r="B2935"/>
    </row>
    <row r="2936" spans="2:2" ht="16.5" x14ac:dyDescent="0.3">
      <c r="B2936"/>
    </row>
    <row r="2937" spans="2:2" ht="16.5" x14ac:dyDescent="0.3">
      <c r="B2937"/>
    </row>
    <row r="2938" spans="2:2" ht="16.5" x14ac:dyDescent="0.3">
      <c r="B2938"/>
    </row>
    <row r="2939" spans="2:2" ht="16.5" x14ac:dyDescent="0.3">
      <c r="B2939"/>
    </row>
    <row r="2940" spans="2:2" ht="16.5" x14ac:dyDescent="0.3">
      <c r="B2940"/>
    </row>
    <row r="2941" spans="2:2" ht="16.5" x14ac:dyDescent="0.3">
      <c r="B2941"/>
    </row>
    <row r="2942" spans="2:2" ht="16.5" x14ac:dyDescent="0.3">
      <c r="B2942"/>
    </row>
    <row r="2943" spans="2:2" ht="16.5" x14ac:dyDescent="0.3">
      <c r="B2943"/>
    </row>
    <row r="2944" spans="2:2" ht="16.5" x14ac:dyDescent="0.3">
      <c r="B2944"/>
    </row>
    <row r="2945" spans="2:2" ht="16.5" x14ac:dyDescent="0.3">
      <c r="B2945"/>
    </row>
    <row r="2946" spans="2:2" ht="16.5" x14ac:dyDescent="0.3">
      <c r="B2946"/>
    </row>
    <row r="2947" spans="2:2" ht="16.5" x14ac:dyDescent="0.3">
      <c r="B2947"/>
    </row>
    <row r="2948" spans="2:2" ht="16.5" x14ac:dyDescent="0.3">
      <c r="B2948"/>
    </row>
    <row r="2949" spans="2:2" ht="16.5" x14ac:dyDescent="0.3">
      <c r="B2949"/>
    </row>
    <row r="2950" spans="2:2" ht="16.5" x14ac:dyDescent="0.3">
      <c r="B2950"/>
    </row>
    <row r="2951" spans="2:2" ht="16.5" x14ac:dyDescent="0.3">
      <c r="B2951"/>
    </row>
    <row r="2952" spans="2:2" ht="16.5" x14ac:dyDescent="0.3">
      <c r="B2952"/>
    </row>
    <row r="2953" spans="2:2" ht="16.5" x14ac:dyDescent="0.3">
      <c r="B2953"/>
    </row>
    <row r="2954" spans="2:2" ht="16.5" x14ac:dyDescent="0.3">
      <c r="B2954"/>
    </row>
    <row r="2955" spans="2:2" ht="16.5" x14ac:dyDescent="0.3">
      <c r="B2955"/>
    </row>
    <row r="2956" spans="2:2" ht="16.5" x14ac:dyDescent="0.3">
      <c r="B2956"/>
    </row>
    <row r="2957" spans="2:2" ht="16.5" x14ac:dyDescent="0.3">
      <c r="B2957"/>
    </row>
    <row r="2958" spans="2:2" ht="16.5" x14ac:dyDescent="0.3">
      <c r="B2958"/>
    </row>
    <row r="2959" spans="2:2" ht="16.5" x14ac:dyDescent="0.3">
      <c r="B2959"/>
    </row>
    <row r="2960" spans="2:2" ht="16.5" x14ac:dyDescent="0.3">
      <c r="B2960"/>
    </row>
    <row r="2961" spans="2:2" ht="16.5" x14ac:dyDescent="0.3">
      <c r="B2961"/>
    </row>
    <row r="2962" spans="2:2" ht="16.5" x14ac:dyDescent="0.3">
      <c r="B2962"/>
    </row>
    <row r="2963" spans="2:2" ht="16.5" x14ac:dyDescent="0.3">
      <c r="B2963"/>
    </row>
    <row r="2964" spans="2:2" ht="16.5" x14ac:dyDescent="0.3">
      <c r="B2964"/>
    </row>
    <row r="2965" spans="2:2" ht="16.5" x14ac:dyDescent="0.3">
      <c r="B2965"/>
    </row>
    <row r="2966" spans="2:2" ht="16.5" x14ac:dyDescent="0.3">
      <c r="B2966"/>
    </row>
    <row r="2967" spans="2:2" ht="16.5" x14ac:dyDescent="0.3">
      <c r="B2967"/>
    </row>
    <row r="2968" spans="2:2" ht="16.5" x14ac:dyDescent="0.3">
      <c r="B2968"/>
    </row>
    <row r="2969" spans="2:2" ht="16.5" x14ac:dyDescent="0.3">
      <c r="B2969"/>
    </row>
    <row r="2970" spans="2:2" ht="16.5" x14ac:dyDescent="0.3">
      <c r="B2970"/>
    </row>
    <row r="2971" spans="2:2" ht="16.5" x14ac:dyDescent="0.3">
      <c r="B2971"/>
    </row>
    <row r="2972" spans="2:2" ht="16.5" x14ac:dyDescent="0.3">
      <c r="B2972"/>
    </row>
    <row r="2973" spans="2:2" ht="16.5" x14ac:dyDescent="0.3">
      <c r="B2973"/>
    </row>
    <row r="2974" spans="2:2" ht="16.5" x14ac:dyDescent="0.3">
      <c r="B2974"/>
    </row>
    <row r="2975" spans="2:2" ht="16.5" x14ac:dyDescent="0.3">
      <c r="B2975"/>
    </row>
    <row r="2976" spans="2:2" ht="16.5" x14ac:dyDescent="0.3">
      <c r="B2976"/>
    </row>
    <row r="2977" spans="2:2" ht="16.5" x14ac:dyDescent="0.3">
      <c r="B2977"/>
    </row>
    <row r="2978" spans="2:2" ht="16.5" x14ac:dyDescent="0.3">
      <c r="B2978"/>
    </row>
    <row r="2979" spans="2:2" ht="16.5" x14ac:dyDescent="0.3">
      <c r="B2979"/>
    </row>
    <row r="2980" spans="2:2" ht="16.5" x14ac:dyDescent="0.3">
      <c r="B2980"/>
    </row>
    <row r="2981" spans="2:2" ht="16.5" x14ac:dyDescent="0.3">
      <c r="B2981"/>
    </row>
    <row r="2982" spans="2:2" ht="16.5" x14ac:dyDescent="0.3">
      <c r="B2982"/>
    </row>
    <row r="2983" spans="2:2" ht="16.5" x14ac:dyDescent="0.3">
      <c r="B2983"/>
    </row>
    <row r="2984" spans="2:2" ht="16.5" x14ac:dyDescent="0.3">
      <c r="B2984"/>
    </row>
    <row r="2985" spans="2:2" ht="16.5" x14ac:dyDescent="0.3">
      <c r="B2985"/>
    </row>
    <row r="2986" spans="2:2" ht="16.5" x14ac:dyDescent="0.3">
      <c r="B2986"/>
    </row>
    <row r="2987" spans="2:2" ht="16.5" x14ac:dyDescent="0.3">
      <c r="B2987"/>
    </row>
    <row r="2988" spans="2:2" ht="16.5" x14ac:dyDescent="0.3">
      <c r="B2988"/>
    </row>
    <row r="2989" spans="2:2" ht="16.5" x14ac:dyDescent="0.3">
      <c r="B2989"/>
    </row>
    <row r="2990" spans="2:2" ht="16.5" x14ac:dyDescent="0.3">
      <c r="B2990"/>
    </row>
    <row r="2991" spans="2:2" ht="16.5" x14ac:dyDescent="0.3">
      <c r="B2991"/>
    </row>
    <row r="2992" spans="2:2" ht="16.5" x14ac:dyDescent="0.3">
      <c r="B2992"/>
    </row>
    <row r="2993" spans="2:2" ht="16.5" x14ac:dyDescent="0.3">
      <c r="B2993"/>
    </row>
    <row r="2994" spans="2:2" ht="16.5" x14ac:dyDescent="0.3">
      <c r="B2994"/>
    </row>
    <row r="2995" spans="2:2" ht="16.5" x14ac:dyDescent="0.3">
      <c r="B2995"/>
    </row>
    <row r="2996" spans="2:2" ht="16.5" x14ac:dyDescent="0.3">
      <c r="B2996"/>
    </row>
    <row r="2997" spans="2:2" ht="16.5" x14ac:dyDescent="0.3">
      <c r="B2997"/>
    </row>
    <row r="2998" spans="2:2" ht="16.5" x14ac:dyDescent="0.3">
      <c r="B2998"/>
    </row>
    <row r="2999" spans="2:2" ht="16.5" x14ac:dyDescent="0.3">
      <c r="B2999"/>
    </row>
    <row r="3000" spans="2:2" ht="16.5" x14ac:dyDescent="0.3">
      <c r="B3000"/>
    </row>
    <row r="3001" spans="2:2" ht="16.5" x14ac:dyDescent="0.3">
      <c r="B3001"/>
    </row>
    <row r="3002" spans="2:2" ht="16.5" x14ac:dyDescent="0.3">
      <c r="B3002"/>
    </row>
    <row r="3003" spans="2:2" ht="16.5" x14ac:dyDescent="0.3">
      <c r="B3003"/>
    </row>
    <row r="3004" spans="2:2" ht="16.5" x14ac:dyDescent="0.3">
      <c r="B3004"/>
    </row>
    <row r="3005" spans="2:2" ht="16.5" x14ac:dyDescent="0.3">
      <c r="B3005"/>
    </row>
    <row r="3006" spans="2:2" ht="16.5" x14ac:dyDescent="0.3">
      <c r="B3006"/>
    </row>
    <row r="3007" spans="2:2" ht="16.5" x14ac:dyDescent="0.3">
      <c r="B3007"/>
    </row>
    <row r="3008" spans="2:2" ht="16.5" x14ac:dyDescent="0.3">
      <c r="B3008"/>
    </row>
    <row r="3009" spans="2:2" ht="16.5" x14ac:dyDescent="0.3">
      <c r="B3009"/>
    </row>
    <row r="3010" spans="2:2" ht="16.5" x14ac:dyDescent="0.3">
      <c r="B3010"/>
    </row>
    <row r="3011" spans="2:2" ht="16.5" x14ac:dyDescent="0.3">
      <c r="B3011"/>
    </row>
    <row r="3012" spans="2:2" ht="16.5" x14ac:dyDescent="0.3">
      <c r="B3012"/>
    </row>
    <row r="3013" spans="2:2" ht="16.5" x14ac:dyDescent="0.3">
      <c r="B3013"/>
    </row>
    <row r="3014" spans="2:2" ht="16.5" x14ac:dyDescent="0.3">
      <c r="B3014"/>
    </row>
    <row r="3015" spans="2:2" ht="16.5" x14ac:dyDescent="0.3">
      <c r="B3015"/>
    </row>
    <row r="3016" spans="2:2" ht="16.5" x14ac:dyDescent="0.3">
      <c r="B3016"/>
    </row>
    <row r="3017" spans="2:2" ht="16.5" x14ac:dyDescent="0.3">
      <c r="B3017"/>
    </row>
    <row r="3018" spans="2:2" ht="16.5" x14ac:dyDescent="0.3">
      <c r="B3018"/>
    </row>
    <row r="3019" spans="2:2" ht="16.5" x14ac:dyDescent="0.3">
      <c r="B3019"/>
    </row>
    <row r="3020" spans="2:2" ht="16.5" x14ac:dyDescent="0.3">
      <c r="B3020"/>
    </row>
    <row r="3021" spans="2:2" ht="16.5" x14ac:dyDescent="0.3">
      <c r="B3021"/>
    </row>
    <row r="3022" spans="2:2" ht="16.5" x14ac:dyDescent="0.3">
      <c r="B3022"/>
    </row>
    <row r="3023" spans="2:2" ht="16.5" x14ac:dyDescent="0.3">
      <c r="B3023"/>
    </row>
    <row r="3024" spans="2:2" ht="16.5" x14ac:dyDescent="0.3">
      <c r="B3024"/>
    </row>
    <row r="3025" spans="2:2" ht="16.5" x14ac:dyDescent="0.3">
      <c r="B3025"/>
    </row>
    <row r="3026" spans="2:2" ht="16.5" x14ac:dyDescent="0.3">
      <c r="B3026"/>
    </row>
    <row r="3027" spans="2:2" ht="16.5" x14ac:dyDescent="0.3">
      <c r="B3027"/>
    </row>
    <row r="3028" spans="2:2" ht="16.5" x14ac:dyDescent="0.3">
      <c r="B3028"/>
    </row>
    <row r="3029" spans="2:2" ht="16.5" x14ac:dyDescent="0.3">
      <c r="B3029"/>
    </row>
    <row r="3030" spans="2:2" ht="16.5" x14ac:dyDescent="0.3">
      <c r="B3030"/>
    </row>
    <row r="3031" spans="2:2" ht="16.5" x14ac:dyDescent="0.3">
      <c r="B3031"/>
    </row>
    <row r="3032" spans="2:2" ht="16.5" x14ac:dyDescent="0.3">
      <c r="B3032"/>
    </row>
    <row r="3033" spans="2:2" ht="16.5" x14ac:dyDescent="0.3">
      <c r="B3033"/>
    </row>
    <row r="3034" spans="2:2" ht="16.5" x14ac:dyDescent="0.3">
      <c r="B3034"/>
    </row>
    <row r="3035" spans="2:2" ht="16.5" x14ac:dyDescent="0.3">
      <c r="B3035"/>
    </row>
    <row r="3036" spans="2:2" ht="16.5" x14ac:dyDescent="0.3">
      <c r="B3036"/>
    </row>
    <row r="3037" spans="2:2" ht="16.5" x14ac:dyDescent="0.3">
      <c r="B3037"/>
    </row>
    <row r="3038" spans="2:2" ht="16.5" x14ac:dyDescent="0.3">
      <c r="B3038"/>
    </row>
    <row r="3039" spans="2:2" ht="16.5" x14ac:dyDescent="0.3">
      <c r="B3039"/>
    </row>
    <row r="3040" spans="2:2" ht="16.5" x14ac:dyDescent="0.3">
      <c r="B3040"/>
    </row>
    <row r="3041" spans="2:2" ht="16.5" x14ac:dyDescent="0.3">
      <c r="B3041"/>
    </row>
    <row r="3042" spans="2:2" ht="16.5" x14ac:dyDescent="0.3">
      <c r="B3042"/>
    </row>
    <row r="3043" spans="2:2" ht="16.5" x14ac:dyDescent="0.3">
      <c r="B3043"/>
    </row>
    <row r="3044" spans="2:2" ht="16.5" x14ac:dyDescent="0.3">
      <c r="B3044"/>
    </row>
    <row r="3045" spans="2:2" ht="16.5" x14ac:dyDescent="0.3">
      <c r="B3045"/>
    </row>
    <row r="3046" spans="2:2" ht="16.5" x14ac:dyDescent="0.3">
      <c r="B3046"/>
    </row>
    <row r="3047" spans="2:2" ht="16.5" x14ac:dyDescent="0.3">
      <c r="B3047"/>
    </row>
    <row r="3048" spans="2:2" ht="16.5" x14ac:dyDescent="0.3">
      <c r="B3048"/>
    </row>
    <row r="3049" spans="2:2" ht="16.5" x14ac:dyDescent="0.3">
      <c r="B3049"/>
    </row>
    <row r="3050" spans="2:2" ht="16.5" x14ac:dyDescent="0.3">
      <c r="B3050"/>
    </row>
    <row r="3051" spans="2:2" ht="16.5" x14ac:dyDescent="0.3">
      <c r="B3051"/>
    </row>
    <row r="3052" spans="2:2" ht="16.5" x14ac:dyDescent="0.3">
      <c r="B3052"/>
    </row>
    <row r="3053" spans="2:2" ht="16.5" x14ac:dyDescent="0.3">
      <c r="B3053"/>
    </row>
    <row r="3054" spans="2:2" ht="16.5" x14ac:dyDescent="0.3">
      <c r="B3054"/>
    </row>
    <row r="3055" spans="2:2" ht="16.5" x14ac:dyDescent="0.3">
      <c r="B3055"/>
    </row>
    <row r="3056" spans="2:2" ht="16.5" x14ac:dyDescent="0.3">
      <c r="B3056"/>
    </row>
    <row r="3057" spans="2:2" ht="16.5" x14ac:dyDescent="0.3">
      <c r="B3057"/>
    </row>
    <row r="3058" spans="2:2" ht="16.5" x14ac:dyDescent="0.3">
      <c r="B3058"/>
    </row>
    <row r="3059" spans="2:2" ht="16.5" x14ac:dyDescent="0.3">
      <c r="B3059"/>
    </row>
    <row r="3060" spans="2:2" ht="16.5" x14ac:dyDescent="0.3">
      <c r="B3060"/>
    </row>
    <row r="3061" spans="2:2" ht="16.5" x14ac:dyDescent="0.3">
      <c r="B3061"/>
    </row>
    <row r="3062" spans="2:2" ht="16.5" x14ac:dyDescent="0.3">
      <c r="B3062"/>
    </row>
    <row r="3063" spans="2:2" ht="16.5" x14ac:dyDescent="0.3">
      <c r="B3063"/>
    </row>
    <row r="3064" spans="2:2" ht="16.5" x14ac:dyDescent="0.3">
      <c r="B3064"/>
    </row>
    <row r="3065" spans="2:2" ht="16.5" x14ac:dyDescent="0.3">
      <c r="B3065"/>
    </row>
    <row r="3066" spans="2:2" ht="16.5" x14ac:dyDescent="0.3">
      <c r="B3066"/>
    </row>
    <row r="3067" spans="2:2" ht="16.5" x14ac:dyDescent="0.3">
      <c r="B3067"/>
    </row>
    <row r="3068" spans="2:2" ht="16.5" x14ac:dyDescent="0.3">
      <c r="B3068"/>
    </row>
    <row r="3069" spans="2:2" ht="16.5" x14ac:dyDescent="0.3">
      <c r="B3069"/>
    </row>
    <row r="3070" spans="2:2" ht="16.5" x14ac:dyDescent="0.3">
      <c r="B3070"/>
    </row>
    <row r="3071" spans="2:2" ht="16.5" x14ac:dyDescent="0.3">
      <c r="B3071"/>
    </row>
    <row r="3072" spans="2:2" ht="16.5" x14ac:dyDescent="0.3">
      <c r="B3072"/>
    </row>
    <row r="3073" spans="2:2" ht="16.5" x14ac:dyDescent="0.3">
      <c r="B3073"/>
    </row>
    <row r="3074" spans="2:2" ht="16.5" x14ac:dyDescent="0.3">
      <c r="B3074"/>
    </row>
    <row r="3075" spans="2:2" ht="16.5" x14ac:dyDescent="0.3">
      <c r="B3075"/>
    </row>
    <row r="3076" spans="2:2" ht="16.5" x14ac:dyDescent="0.3">
      <c r="B3076"/>
    </row>
    <row r="3077" spans="2:2" ht="16.5" x14ac:dyDescent="0.3">
      <c r="B3077"/>
    </row>
    <row r="3078" spans="2:2" ht="16.5" x14ac:dyDescent="0.3">
      <c r="B3078"/>
    </row>
    <row r="3079" spans="2:2" ht="16.5" x14ac:dyDescent="0.3">
      <c r="B3079"/>
    </row>
    <row r="3080" spans="2:2" ht="16.5" x14ac:dyDescent="0.3">
      <c r="B3080"/>
    </row>
    <row r="3081" spans="2:2" ht="16.5" x14ac:dyDescent="0.3">
      <c r="B3081"/>
    </row>
    <row r="3082" spans="2:2" ht="16.5" x14ac:dyDescent="0.3">
      <c r="B3082"/>
    </row>
    <row r="3083" spans="2:2" ht="16.5" x14ac:dyDescent="0.3">
      <c r="B3083"/>
    </row>
    <row r="3084" spans="2:2" ht="16.5" x14ac:dyDescent="0.3">
      <c r="B3084"/>
    </row>
    <row r="3085" spans="2:2" ht="16.5" x14ac:dyDescent="0.3">
      <c r="B3085"/>
    </row>
    <row r="3086" spans="2:2" ht="16.5" x14ac:dyDescent="0.3">
      <c r="B3086"/>
    </row>
    <row r="3087" spans="2:2" ht="16.5" x14ac:dyDescent="0.3">
      <c r="B3087"/>
    </row>
    <row r="3088" spans="2:2" ht="16.5" x14ac:dyDescent="0.3">
      <c r="B3088"/>
    </row>
    <row r="3089" spans="2:2" ht="16.5" x14ac:dyDescent="0.3">
      <c r="B3089"/>
    </row>
    <row r="3090" spans="2:2" ht="16.5" x14ac:dyDescent="0.3">
      <c r="B3090"/>
    </row>
    <row r="3091" spans="2:2" ht="16.5" x14ac:dyDescent="0.3">
      <c r="B3091"/>
    </row>
    <row r="3092" spans="2:2" ht="16.5" x14ac:dyDescent="0.3">
      <c r="B3092"/>
    </row>
    <row r="3093" spans="2:2" ht="16.5" x14ac:dyDescent="0.3">
      <c r="B3093"/>
    </row>
    <row r="3094" spans="2:2" ht="16.5" x14ac:dyDescent="0.3">
      <c r="B3094"/>
    </row>
    <row r="3095" spans="2:2" ht="16.5" x14ac:dyDescent="0.3">
      <c r="B3095"/>
    </row>
    <row r="3096" spans="2:2" ht="16.5" x14ac:dyDescent="0.3">
      <c r="B3096"/>
    </row>
    <row r="3097" spans="2:2" ht="16.5" x14ac:dyDescent="0.3">
      <c r="B3097"/>
    </row>
    <row r="3098" spans="2:2" ht="16.5" x14ac:dyDescent="0.3">
      <c r="B3098"/>
    </row>
    <row r="3099" spans="2:2" ht="16.5" x14ac:dyDescent="0.3">
      <c r="B3099"/>
    </row>
    <row r="3100" spans="2:2" ht="16.5" x14ac:dyDescent="0.3">
      <c r="B3100"/>
    </row>
    <row r="3101" spans="2:2" ht="16.5" x14ac:dyDescent="0.3">
      <c r="B3101"/>
    </row>
    <row r="3102" spans="2:2" ht="16.5" x14ac:dyDescent="0.3">
      <c r="B3102"/>
    </row>
    <row r="3103" spans="2:2" ht="16.5" x14ac:dyDescent="0.3">
      <c r="B3103"/>
    </row>
    <row r="3104" spans="2:2" ht="16.5" x14ac:dyDescent="0.3">
      <c r="B3104"/>
    </row>
    <row r="3105" spans="2:2" ht="16.5" x14ac:dyDescent="0.3">
      <c r="B3105"/>
    </row>
    <row r="3106" spans="2:2" ht="16.5" x14ac:dyDescent="0.3">
      <c r="B3106"/>
    </row>
    <row r="3107" spans="2:2" ht="16.5" x14ac:dyDescent="0.3">
      <c r="B3107"/>
    </row>
    <row r="3108" spans="2:2" ht="16.5" x14ac:dyDescent="0.3">
      <c r="B3108"/>
    </row>
    <row r="3109" spans="2:2" ht="16.5" x14ac:dyDescent="0.3">
      <c r="B3109"/>
    </row>
    <row r="3110" spans="2:2" ht="16.5" x14ac:dyDescent="0.3">
      <c r="B3110"/>
    </row>
    <row r="3111" spans="2:2" ht="16.5" x14ac:dyDescent="0.3">
      <c r="B3111"/>
    </row>
    <row r="3112" spans="2:2" ht="16.5" x14ac:dyDescent="0.3">
      <c r="B3112"/>
    </row>
    <row r="3113" spans="2:2" ht="16.5" x14ac:dyDescent="0.3">
      <c r="B3113"/>
    </row>
    <row r="3114" spans="2:2" ht="16.5" x14ac:dyDescent="0.3">
      <c r="B3114"/>
    </row>
    <row r="3115" spans="2:2" ht="16.5" x14ac:dyDescent="0.3">
      <c r="B3115"/>
    </row>
    <row r="3116" spans="2:2" ht="16.5" x14ac:dyDescent="0.3">
      <c r="B3116"/>
    </row>
    <row r="3117" spans="2:2" ht="16.5" x14ac:dyDescent="0.3">
      <c r="B3117"/>
    </row>
    <row r="3118" spans="2:2" ht="16.5" x14ac:dyDescent="0.3">
      <c r="B3118"/>
    </row>
    <row r="3119" spans="2:2" ht="16.5" x14ac:dyDescent="0.3">
      <c r="B3119"/>
    </row>
    <row r="3120" spans="2:2" ht="16.5" x14ac:dyDescent="0.3">
      <c r="B3120"/>
    </row>
    <row r="3121" spans="2:2" ht="16.5" x14ac:dyDescent="0.3">
      <c r="B3121"/>
    </row>
    <row r="3122" spans="2:2" ht="16.5" x14ac:dyDescent="0.3">
      <c r="B3122"/>
    </row>
    <row r="3123" spans="2:2" ht="16.5" x14ac:dyDescent="0.3">
      <c r="B3123"/>
    </row>
    <row r="3124" spans="2:2" ht="16.5" x14ac:dyDescent="0.3">
      <c r="B3124"/>
    </row>
    <row r="3125" spans="2:2" ht="16.5" x14ac:dyDescent="0.3">
      <c r="B3125"/>
    </row>
    <row r="3126" spans="2:2" ht="16.5" x14ac:dyDescent="0.3">
      <c r="B3126"/>
    </row>
    <row r="3127" spans="2:2" ht="16.5" x14ac:dyDescent="0.3">
      <c r="B3127"/>
    </row>
    <row r="3128" spans="2:2" ht="16.5" x14ac:dyDescent="0.3">
      <c r="B3128"/>
    </row>
    <row r="3129" spans="2:2" ht="16.5" x14ac:dyDescent="0.3">
      <c r="B3129"/>
    </row>
    <row r="3130" spans="2:2" ht="16.5" x14ac:dyDescent="0.3">
      <c r="B3130"/>
    </row>
    <row r="3131" spans="2:2" ht="16.5" x14ac:dyDescent="0.3">
      <c r="B3131"/>
    </row>
    <row r="3132" spans="2:2" ht="16.5" x14ac:dyDescent="0.3">
      <c r="B3132"/>
    </row>
    <row r="3133" spans="2:2" ht="16.5" x14ac:dyDescent="0.3">
      <c r="B3133"/>
    </row>
    <row r="3134" spans="2:2" ht="16.5" x14ac:dyDescent="0.3">
      <c r="B3134"/>
    </row>
    <row r="3135" spans="2:2" ht="16.5" x14ac:dyDescent="0.3">
      <c r="B3135"/>
    </row>
    <row r="3136" spans="2:2" ht="16.5" x14ac:dyDescent="0.3">
      <c r="B3136"/>
    </row>
    <row r="3137" spans="2:2" ht="16.5" x14ac:dyDescent="0.3">
      <c r="B3137"/>
    </row>
    <row r="3138" spans="2:2" ht="16.5" x14ac:dyDescent="0.3">
      <c r="B3138"/>
    </row>
    <row r="3139" spans="2:2" ht="16.5" x14ac:dyDescent="0.3">
      <c r="B3139"/>
    </row>
    <row r="3140" spans="2:2" ht="16.5" x14ac:dyDescent="0.3">
      <c r="B3140"/>
    </row>
    <row r="3141" spans="2:2" ht="16.5" x14ac:dyDescent="0.3">
      <c r="B3141"/>
    </row>
    <row r="3142" spans="2:2" ht="16.5" x14ac:dyDescent="0.3">
      <c r="B3142"/>
    </row>
    <row r="3143" spans="2:2" ht="16.5" x14ac:dyDescent="0.3">
      <c r="B3143"/>
    </row>
    <row r="3144" spans="2:2" ht="16.5" x14ac:dyDescent="0.3">
      <c r="B3144"/>
    </row>
    <row r="3145" spans="2:2" ht="16.5" x14ac:dyDescent="0.3">
      <c r="B3145"/>
    </row>
    <row r="3146" spans="2:2" ht="16.5" x14ac:dyDescent="0.3">
      <c r="B3146"/>
    </row>
    <row r="3147" spans="2:2" ht="16.5" x14ac:dyDescent="0.3">
      <c r="B3147"/>
    </row>
    <row r="3148" spans="2:2" ht="16.5" x14ac:dyDescent="0.3">
      <c r="B3148"/>
    </row>
    <row r="3149" spans="2:2" ht="16.5" x14ac:dyDescent="0.3">
      <c r="B3149"/>
    </row>
    <row r="3150" spans="2:2" ht="16.5" x14ac:dyDescent="0.3">
      <c r="B3150"/>
    </row>
    <row r="3151" spans="2:2" ht="16.5" x14ac:dyDescent="0.3">
      <c r="B3151"/>
    </row>
    <row r="3152" spans="2:2" ht="16.5" x14ac:dyDescent="0.3">
      <c r="B3152"/>
    </row>
    <row r="3153" spans="2:2" ht="16.5" x14ac:dyDescent="0.3">
      <c r="B3153"/>
    </row>
    <row r="3154" spans="2:2" ht="16.5" x14ac:dyDescent="0.3">
      <c r="B3154"/>
    </row>
    <row r="3155" spans="2:2" ht="16.5" x14ac:dyDescent="0.3">
      <c r="B3155"/>
    </row>
    <row r="3156" spans="2:2" ht="16.5" x14ac:dyDescent="0.3">
      <c r="B3156"/>
    </row>
    <row r="3157" spans="2:2" ht="16.5" x14ac:dyDescent="0.3">
      <c r="B3157"/>
    </row>
    <row r="3158" spans="2:2" ht="16.5" x14ac:dyDescent="0.3">
      <c r="B3158"/>
    </row>
    <row r="3159" spans="2:2" ht="16.5" x14ac:dyDescent="0.3">
      <c r="B3159"/>
    </row>
    <row r="3160" spans="2:2" ht="16.5" x14ac:dyDescent="0.3">
      <c r="B3160"/>
    </row>
    <row r="3161" spans="2:2" ht="16.5" x14ac:dyDescent="0.3">
      <c r="B3161"/>
    </row>
    <row r="3162" spans="2:2" ht="16.5" x14ac:dyDescent="0.3">
      <c r="B3162"/>
    </row>
    <row r="3163" spans="2:2" ht="16.5" x14ac:dyDescent="0.3">
      <c r="B3163"/>
    </row>
    <row r="3164" spans="2:2" ht="16.5" x14ac:dyDescent="0.3">
      <c r="B3164"/>
    </row>
    <row r="3165" spans="2:2" ht="16.5" x14ac:dyDescent="0.3">
      <c r="B3165"/>
    </row>
    <row r="3166" spans="2:2" ht="16.5" x14ac:dyDescent="0.3">
      <c r="B3166"/>
    </row>
    <row r="3167" spans="2:2" ht="16.5" x14ac:dyDescent="0.3">
      <c r="B3167"/>
    </row>
    <row r="3168" spans="2:2" ht="16.5" x14ac:dyDescent="0.3">
      <c r="B3168"/>
    </row>
    <row r="3169" spans="2:2" ht="16.5" x14ac:dyDescent="0.3">
      <c r="B3169"/>
    </row>
    <row r="3170" spans="2:2" ht="16.5" x14ac:dyDescent="0.3">
      <c r="B3170"/>
    </row>
    <row r="3171" spans="2:2" ht="16.5" x14ac:dyDescent="0.3">
      <c r="B3171"/>
    </row>
    <row r="3172" spans="2:2" ht="16.5" x14ac:dyDescent="0.3">
      <c r="B3172"/>
    </row>
    <row r="3173" spans="2:2" ht="16.5" x14ac:dyDescent="0.3">
      <c r="B3173"/>
    </row>
    <row r="3174" spans="2:2" ht="16.5" x14ac:dyDescent="0.3">
      <c r="B3174"/>
    </row>
    <row r="3175" spans="2:2" ht="16.5" x14ac:dyDescent="0.3">
      <c r="B3175"/>
    </row>
    <row r="3176" spans="2:2" ht="16.5" x14ac:dyDescent="0.3">
      <c r="B3176"/>
    </row>
    <row r="3177" spans="2:2" ht="16.5" x14ac:dyDescent="0.3">
      <c r="B3177"/>
    </row>
    <row r="3178" spans="2:2" ht="16.5" x14ac:dyDescent="0.3">
      <c r="B3178"/>
    </row>
    <row r="3179" spans="2:2" ht="16.5" x14ac:dyDescent="0.3">
      <c r="B3179"/>
    </row>
    <row r="3180" spans="2:2" ht="16.5" x14ac:dyDescent="0.3">
      <c r="B3180"/>
    </row>
    <row r="3181" spans="2:2" ht="16.5" x14ac:dyDescent="0.3">
      <c r="B3181"/>
    </row>
    <row r="3182" spans="2:2" ht="16.5" x14ac:dyDescent="0.3">
      <c r="B3182"/>
    </row>
    <row r="3183" spans="2:2" ht="16.5" x14ac:dyDescent="0.3">
      <c r="B3183"/>
    </row>
    <row r="3184" spans="2:2" ht="16.5" x14ac:dyDescent="0.3">
      <c r="B3184"/>
    </row>
    <row r="3185" spans="2:2" ht="16.5" x14ac:dyDescent="0.3">
      <c r="B3185"/>
    </row>
    <row r="3186" spans="2:2" ht="16.5" x14ac:dyDescent="0.3">
      <c r="B3186"/>
    </row>
    <row r="3187" spans="2:2" ht="16.5" x14ac:dyDescent="0.3">
      <c r="B3187"/>
    </row>
    <row r="3188" spans="2:2" ht="16.5" x14ac:dyDescent="0.3">
      <c r="B3188"/>
    </row>
    <row r="3189" spans="2:2" ht="16.5" x14ac:dyDescent="0.3">
      <c r="B3189"/>
    </row>
    <row r="3190" spans="2:2" ht="16.5" x14ac:dyDescent="0.3">
      <c r="B3190"/>
    </row>
    <row r="3191" spans="2:2" ht="16.5" x14ac:dyDescent="0.3">
      <c r="B3191"/>
    </row>
    <row r="3192" spans="2:2" ht="16.5" x14ac:dyDescent="0.3">
      <c r="B3192"/>
    </row>
    <row r="3193" spans="2:2" ht="16.5" x14ac:dyDescent="0.3">
      <c r="B3193"/>
    </row>
    <row r="3194" spans="2:2" ht="16.5" x14ac:dyDescent="0.3">
      <c r="B3194"/>
    </row>
    <row r="3195" spans="2:2" ht="16.5" x14ac:dyDescent="0.3">
      <c r="B3195"/>
    </row>
    <row r="3196" spans="2:2" ht="16.5" x14ac:dyDescent="0.3">
      <c r="B3196"/>
    </row>
    <row r="3197" spans="2:2" ht="16.5" x14ac:dyDescent="0.3">
      <c r="B3197"/>
    </row>
    <row r="3198" spans="2:2" ht="16.5" x14ac:dyDescent="0.3">
      <c r="B3198"/>
    </row>
    <row r="3199" spans="2:2" ht="16.5" x14ac:dyDescent="0.3">
      <c r="B3199"/>
    </row>
    <row r="3200" spans="2:2" ht="16.5" x14ac:dyDescent="0.3">
      <c r="B3200"/>
    </row>
    <row r="3201" spans="2:2" ht="16.5" x14ac:dyDescent="0.3">
      <c r="B3201"/>
    </row>
    <row r="3202" spans="2:2" ht="16.5" x14ac:dyDescent="0.3">
      <c r="B3202"/>
    </row>
    <row r="3203" spans="2:2" ht="16.5" x14ac:dyDescent="0.3">
      <c r="B3203"/>
    </row>
    <row r="3204" spans="2:2" ht="16.5" x14ac:dyDescent="0.3">
      <c r="B3204"/>
    </row>
    <row r="3205" spans="2:2" ht="16.5" x14ac:dyDescent="0.3">
      <c r="B3205"/>
    </row>
    <row r="3206" spans="2:2" ht="16.5" x14ac:dyDescent="0.3">
      <c r="B3206"/>
    </row>
    <row r="3207" spans="2:2" ht="16.5" x14ac:dyDescent="0.3">
      <c r="B3207"/>
    </row>
    <row r="3208" spans="2:2" ht="16.5" x14ac:dyDescent="0.3">
      <c r="B3208"/>
    </row>
    <row r="3209" spans="2:2" ht="16.5" x14ac:dyDescent="0.3">
      <c r="B3209"/>
    </row>
    <row r="3210" spans="2:2" ht="16.5" x14ac:dyDescent="0.3">
      <c r="B3210"/>
    </row>
    <row r="3211" spans="2:2" ht="16.5" x14ac:dyDescent="0.3">
      <c r="B3211"/>
    </row>
    <row r="3212" spans="2:2" ht="16.5" x14ac:dyDescent="0.3">
      <c r="B3212"/>
    </row>
    <row r="3213" spans="2:2" ht="16.5" x14ac:dyDescent="0.3">
      <c r="B3213"/>
    </row>
    <row r="3214" spans="2:2" ht="16.5" x14ac:dyDescent="0.3">
      <c r="B3214"/>
    </row>
    <row r="3215" spans="2:2" ht="16.5" x14ac:dyDescent="0.3">
      <c r="B3215"/>
    </row>
    <row r="3216" spans="2:2" ht="16.5" x14ac:dyDescent="0.3">
      <c r="B3216"/>
    </row>
    <row r="3217" spans="2:2" ht="16.5" x14ac:dyDescent="0.3">
      <c r="B3217"/>
    </row>
    <row r="3218" spans="2:2" ht="16.5" x14ac:dyDescent="0.3">
      <c r="B3218"/>
    </row>
    <row r="3219" spans="2:2" ht="16.5" x14ac:dyDescent="0.3">
      <c r="B3219"/>
    </row>
    <row r="3220" spans="2:2" ht="16.5" x14ac:dyDescent="0.3">
      <c r="B3220"/>
    </row>
    <row r="3221" spans="2:2" ht="16.5" x14ac:dyDescent="0.3">
      <c r="B3221"/>
    </row>
    <row r="3222" spans="2:2" ht="16.5" x14ac:dyDescent="0.3">
      <c r="B3222"/>
    </row>
    <row r="3223" spans="2:2" ht="16.5" x14ac:dyDescent="0.3">
      <c r="B3223"/>
    </row>
    <row r="3224" spans="2:2" ht="16.5" x14ac:dyDescent="0.3">
      <c r="B3224"/>
    </row>
    <row r="3225" spans="2:2" ht="16.5" x14ac:dyDescent="0.3">
      <c r="B3225"/>
    </row>
    <row r="3226" spans="2:2" ht="16.5" x14ac:dyDescent="0.3">
      <c r="B3226"/>
    </row>
    <row r="3227" spans="2:2" ht="16.5" x14ac:dyDescent="0.3">
      <c r="B3227"/>
    </row>
    <row r="3228" spans="2:2" ht="16.5" x14ac:dyDescent="0.3">
      <c r="B3228"/>
    </row>
    <row r="3229" spans="2:2" ht="16.5" x14ac:dyDescent="0.3">
      <c r="B3229"/>
    </row>
    <row r="3230" spans="2:2" ht="16.5" x14ac:dyDescent="0.3">
      <c r="B3230"/>
    </row>
    <row r="3231" spans="2:2" ht="16.5" x14ac:dyDescent="0.3">
      <c r="B3231"/>
    </row>
    <row r="3232" spans="2:2" ht="16.5" x14ac:dyDescent="0.3">
      <c r="B3232"/>
    </row>
    <row r="3233" spans="2:2" ht="16.5" x14ac:dyDescent="0.3">
      <c r="B3233"/>
    </row>
    <row r="3234" spans="2:2" ht="16.5" x14ac:dyDescent="0.3">
      <c r="B3234"/>
    </row>
    <row r="3235" spans="2:2" ht="16.5" x14ac:dyDescent="0.3">
      <c r="B3235"/>
    </row>
    <row r="3236" spans="2:2" ht="16.5" x14ac:dyDescent="0.3">
      <c r="B3236"/>
    </row>
    <row r="3237" spans="2:2" ht="16.5" x14ac:dyDescent="0.3">
      <c r="B3237"/>
    </row>
    <row r="3238" spans="2:2" ht="16.5" x14ac:dyDescent="0.3">
      <c r="B3238"/>
    </row>
    <row r="3239" spans="2:2" ht="16.5" x14ac:dyDescent="0.3">
      <c r="B3239"/>
    </row>
    <row r="3240" spans="2:2" ht="16.5" x14ac:dyDescent="0.3">
      <c r="B3240"/>
    </row>
    <row r="3241" spans="2:2" ht="16.5" x14ac:dyDescent="0.3">
      <c r="B3241"/>
    </row>
    <row r="3242" spans="2:2" ht="16.5" x14ac:dyDescent="0.3">
      <c r="B3242"/>
    </row>
    <row r="3243" spans="2:2" ht="16.5" x14ac:dyDescent="0.3">
      <c r="B3243"/>
    </row>
    <row r="3244" spans="2:2" ht="16.5" x14ac:dyDescent="0.3">
      <c r="B3244"/>
    </row>
    <row r="3245" spans="2:2" ht="16.5" x14ac:dyDescent="0.3">
      <c r="B3245"/>
    </row>
    <row r="3246" spans="2:2" ht="16.5" x14ac:dyDescent="0.3">
      <c r="B3246"/>
    </row>
    <row r="3247" spans="2:2" ht="16.5" x14ac:dyDescent="0.3">
      <c r="B3247"/>
    </row>
    <row r="3248" spans="2:2" ht="16.5" x14ac:dyDescent="0.3">
      <c r="B3248"/>
    </row>
    <row r="3249" spans="2:2" ht="16.5" x14ac:dyDescent="0.3">
      <c r="B3249"/>
    </row>
    <row r="3250" spans="2:2" ht="16.5" x14ac:dyDescent="0.3">
      <c r="B3250"/>
    </row>
    <row r="3251" spans="2:2" ht="16.5" x14ac:dyDescent="0.3">
      <c r="B3251"/>
    </row>
    <row r="3252" spans="2:2" ht="16.5" x14ac:dyDescent="0.3">
      <c r="B3252"/>
    </row>
    <row r="3253" spans="2:2" ht="16.5" x14ac:dyDescent="0.3">
      <c r="B3253"/>
    </row>
    <row r="3254" spans="2:2" ht="16.5" x14ac:dyDescent="0.3">
      <c r="B3254"/>
    </row>
    <row r="3255" spans="2:2" ht="16.5" x14ac:dyDescent="0.3">
      <c r="B3255"/>
    </row>
    <row r="3256" spans="2:2" ht="16.5" x14ac:dyDescent="0.3">
      <c r="B3256"/>
    </row>
    <row r="3257" spans="2:2" ht="16.5" x14ac:dyDescent="0.3">
      <c r="B3257"/>
    </row>
    <row r="3258" spans="2:2" ht="16.5" x14ac:dyDescent="0.3">
      <c r="B3258"/>
    </row>
    <row r="3259" spans="2:2" ht="16.5" x14ac:dyDescent="0.3">
      <c r="B3259"/>
    </row>
    <row r="3260" spans="2:2" ht="16.5" x14ac:dyDescent="0.3">
      <c r="B3260"/>
    </row>
    <row r="3261" spans="2:2" ht="16.5" x14ac:dyDescent="0.3">
      <c r="B3261"/>
    </row>
    <row r="3262" spans="2:2" ht="16.5" x14ac:dyDescent="0.3">
      <c r="B3262"/>
    </row>
    <row r="3263" spans="2:2" ht="16.5" x14ac:dyDescent="0.3">
      <c r="B3263"/>
    </row>
    <row r="3264" spans="2:2" ht="16.5" x14ac:dyDescent="0.3">
      <c r="B3264"/>
    </row>
    <row r="3265" spans="2:2" ht="16.5" x14ac:dyDescent="0.3">
      <c r="B3265"/>
    </row>
    <row r="3266" spans="2:2" ht="16.5" x14ac:dyDescent="0.3">
      <c r="B3266"/>
    </row>
    <row r="3267" spans="2:2" ht="16.5" x14ac:dyDescent="0.3">
      <c r="B3267"/>
    </row>
    <row r="3268" spans="2:2" ht="16.5" x14ac:dyDescent="0.3">
      <c r="B3268"/>
    </row>
    <row r="3269" spans="2:2" ht="16.5" x14ac:dyDescent="0.3">
      <c r="B3269"/>
    </row>
    <row r="3270" spans="2:2" ht="16.5" x14ac:dyDescent="0.3">
      <c r="B3270"/>
    </row>
    <row r="3271" spans="2:2" ht="16.5" x14ac:dyDescent="0.3">
      <c r="B3271"/>
    </row>
    <row r="3272" spans="2:2" ht="16.5" x14ac:dyDescent="0.3">
      <c r="B3272"/>
    </row>
    <row r="3273" spans="2:2" ht="16.5" x14ac:dyDescent="0.3">
      <c r="B3273"/>
    </row>
    <row r="3274" spans="2:2" ht="16.5" x14ac:dyDescent="0.3">
      <c r="B3274"/>
    </row>
    <row r="3275" spans="2:2" ht="16.5" x14ac:dyDescent="0.3">
      <c r="B3275"/>
    </row>
    <row r="3276" spans="2:2" ht="16.5" x14ac:dyDescent="0.3">
      <c r="B3276"/>
    </row>
    <row r="3277" spans="2:2" ht="16.5" x14ac:dyDescent="0.3">
      <c r="B3277"/>
    </row>
    <row r="3278" spans="2:2" ht="16.5" x14ac:dyDescent="0.3">
      <c r="B3278"/>
    </row>
    <row r="3279" spans="2:2" ht="16.5" x14ac:dyDescent="0.3">
      <c r="B3279"/>
    </row>
    <row r="3280" spans="2:2" ht="16.5" x14ac:dyDescent="0.3">
      <c r="B3280"/>
    </row>
    <row r="3281" spans="2:2" ht="16.5" x14ac:dyDescent="0.3">
      <c r="B3281"/>
    </row>
    <row r="3282" spans="2:2" ht="16.5" x14ac:dyDescent="0.3">
      <c r="B3282"/>
    </row>
    <row r="3283" spans="2:2" ht="16.5" x14ac:dyDescent="0.3">
      <c r="B3283"/>
    </row>
    <row r="3284" spans="2:2" ht="16.5" x14ac:dyDescent="0.3">
      <c r="B3284"/>
    </row>
    <row r="3285" spans="2:2" ht="16.5" x14ac:dyDescent="0.3">
      <c r="B3285"/>
    </row>
    <row r="3286" spans="2:2" ht="16.5" x14ac:dyDescent="0.3">
      <c r="B3286"/>
    </row>
    <row r="3287" spans="2:2" ht="16.5" x14ac:dyDescent="0.3">
      <c r="B3287"/>
    </row>
    <row r="3288" spans="2:2" ht="16.5" x14ac:dyDescent="0.3">
      <c r="B3288"/>
    </row>
    <row r="3289" spans="2:2" ht="16.5" x14ac:dyDescent="0.3">
      <c r="B3289"/>
    </row>
    <row r="3290" spans="2:2" ht="16.5" x14ac:dyDescent="0.3">
      <c r="B3290"/>
    </row>
    <row r="3291" spans="2:2" ht="16.5" x14ac:dyDescent="0.3">
      <c r="B3291"/>
    </row>
    <row r="3292" spans="2:2" ht="16.5" x14ac:dyDescent="0.3">
      <c r="B3292"/>
    </row>
    <row r="3293" spans="2:2" ht="16.5" x14ac:dyDescent="0.3">
      <c r="B3293"/>
    </row>
    <row r="3294" spans="2:2" ht="16.5" x14ac:dyDescent="0.3">
      <c r="B3294"/>
    </row>
    <row r="3295" spans="2:2" ht="16.5" x14ac:dyDescent="0.3">
      <c r="B3295"/>
    </row>
    <row r="3296" spans="2:2" ht="16.5" x14ac:dyDescent="0.3">
      <c r="B3296"/>
    </row>
    <row r="3297" spans="2:2" ht="16.5" x14ac:dyDescent="0.3">
      <c r="B3297"/>
    </row>
    <row r="3298" spans="2:2" ht="16.5" x14ac:dyDescent="0.3">
      <c r="B3298"/>
    </row>
    <row r="3299" spans="2:2" ht="16.5" x14ac:dyDescent="0.3">
      <c r="B3299"/>
    </row>
    <row r="3300" spans="2:2" ht="16.5" x14ac:dyDescent="0.3">
      <c r="B3300"/>
    </row>
    <row r="3301" spans="2:2" ht="16.5" x14ac:dyDescent="0.3">
      <c r="B3301"/>
    </row>
    <row r="3302" spans="2:2" ht="16.5" x14ac:dyDescent="0.3">
      <c r="B3302"/>
    </row>
    <row r="3303" spans="2:2" ht="16.5" x14ac:dyDescent="0.3">
      <c r="B3303"/>
    </row>
    <row r="3304" spans="2:2" ht="16.5" x14ac:dyDescent="0.3">
      <c r="B3304"/>
    </row>
    <row r="3305" spans="2:2" ht="16.5" x14ac:dyDescent="0.3">
      <c r="B3305"/>
    </row>
    <row r="3306" spans="2:2" ht="16.5" x14ac:dyDescent="0.3">
      <c r="B3306"/>
    </row>
    <row r="3307" spans="2:2" ht="16.5" x14ac:dyDescent="0.3">
      <c r="B3307"/>
    </row>
    <row r="3308" spans="2:2" ht="16.5" x14ac:dyDescent="0.3">
      <c r="B3308"/>
    </row>
    <row r="3309" spans="2:2" ht="16.5" x14ac:dyDescent="0.3">
      <c r="B3309"/>
    </row>
    <row r="3310" spans="2:2" ht="16.5" x14ac:dyDescent="0.3">
      <c r="B3310"/>
    </row>
    <row r="3311" spans="2:2" ht="16.5" x14ac:dyDescent="0.3">
      <c r="B3311"/>
    </row>
    <row r="3312" spans="2:2" ht="16.5" x14ac:dyDescent="0.3">
      <c r="B3312"/>
    </row>
    <row r="3313" spans="2:2" ht="16.5" x14ac:dyDescent="0.3">
      <c r="B3313"/>
    </row>
    <row r="3314" spans="2:2" ht="16.5" x14ac:dyDescent="0.3">
      <c r="B3314"/>
    </row>
    <row r="3315" spans="2:2" ht="16.5" x14ac:dyDescent="0.3">
      <c r="B3315"/>
    </row>
    <row r="3316" spans="2:2" ht="16.5" x14ac:dyDescent="0.3">
      <c r="B3316"/>
    </row>
    <row r="3317" spans="2:2" ht="16.5" x14ac:dyDescent="0.3">
      <c r="B3317"/>
    </row>
    <row r="3318" spans="2:2" ht="16.5" x14ac:dyDescent="0.3">
      <c r="B3318"/>
    </row>
    <row r="3319" spans="2:2" ht="16.5" x14ac:dyDescent="0.3">
      <c r="B3319"/>
    </row>
    <row r="3320" spans="2:2" ht="16.5" x14ac:dyDescent="0.3">
      <c r="B3320"/>
    </row>
    <row r="3321" spans="2:2" ht="16.5" x14ac:dyDescent="0.3">
      <c r="B3321"/>
    </row>
    <row r="3322" spans="2:2" ht="16.5" x14ac:dyDescent="0.3">
      <c r="B3322"/>
    </row>
    <row r="3323" spans="2:2" ht="16.5" x14ac:dyDescent="0.3">
      <c r="B3323"/>
    </row>
    <row r="3324" spans="2:2" ht="16.5" x14ac:dyDescent="0.3">
      <c r="B3324"/>
    </row>
    <row r="3325" spans="2:2" ht="16.5" x14ac:dyDescent="0.3">
      <c r="B3325"/>
    </row>
    <row r="3326" spans="2:2" ht="16.5" x14ac:dyDescent="0.3">
      <c r="B3326"/>
    </row>
    <row r="3327" spans="2:2" ht="16.5" x14ac:dyDescent="0.3">
      <c r="B3327"/>
    </row>
    <row r="3328" spans="2:2" ht="16.5" x14ac:dyDescent="0.3">
      <c r="B3328"/>
    </row>
    <row r="3329" spans="2:2" ht="16.5" x14ac:dyDescent="0.3">
      <c r="B3329"/>
    </row>
    <row r="3330" spans="2:2" ht="16.5" x14ac:dyDescent="0.3">
      <c r="B3330"/>
    </row>
    <row r="3331" spans="2:2" ht="16.5" x14ac:dyDescent="0.3">
      <c r="B3331"/>
    </row>
    <row r="3332" spans="2:2" ht="16.5" x14ac:dyDescent="0.3">
      <c r="B3332"/>
    </row>
    <row r="3333" spans="2:2" ht="16.5" x14ac:dyDescent="0.3">
      <c r="B3333"/>
    </row>
    <row r="3334" spans="2:2" ht="16.5" x14ac:dyDescent="0.3">
      <c r="B3334"/>
    </row>
    <row r="3335" spans="2:2" ht="16.5" x14ac:dyDescent="0.3">
      <c r="B3335"/>
    </row>
    <row r="3336" spans="2:2" ht="16.5" x14ac:dyDescent="0.3">
      <c r="B3336"/>
    </row>
    <row r="3337" spans="2:2" ht="16.5" x14ac:dyDescent="0.3">
      <c r="B3337"/>
    </row>
    <row r="3338" spans="2:2" ht="16.5" x14ac:dyDescent="0.3">
      <c r="B3338"/>
    </row>
    <row r="3339" spans="2:2" ht="16.5" x14ac:dyDescent="0.3">
      <c r="B3339"/>
    </row>
    <row r="3340" spans="2:2" ht="16.5" x14ac:dyDescent="0.3">
      <c r="B3340"/>
    </row>
    <row r="3341" spans="2:2" ht="16.5" x14ac:dyDescent="0.3">
      <c r="B3341"/>
    </row>
    <row r="3342" spans="2:2" ht="16.5" x14ac:dyDescent="0.3">
      <c r="B3342"/>
    </row>
    <row r="3343" spans="2:2" ht="16.5" x14ac:dyDescent="0.3">
      <c r="B3343"/>
    </row>
    <row r="3344" spans="2:2" ht="16.5" x14ac:dyDescent="0.3">
      <c r="B3344"/>
    </row>
    <row r="3345" spans="2:2" ht="16.5" x14ac:dyDescent="0.3">
      <c r="B3345"/>
    </row>
    <row r="3346" spans="2:2" ht="16.5" x14ac:dyDescent="0.3">
      <c r="B3346"/>
    </row>
    <row r="3347" spans="2:2" ht="16.5" x14ac:dyDescent="0.3">
      <c r="B3347"/>
    </row>
    <row r="3348" spans="2:2" ht="16.5" x14ac:dyDescent="0.3">
      <c r="B3348"/>
    </row>
    <row r="3349" spans="2:2" ht="16.5" x14ac:dyDescent="0.3">
      <c r="B3349"/>
    </row>
    <row r="3350" spans="2:2" ht="16.5" x14ac:dyDescent="0.3">
      <c r="B3350"/>
    </row>
    <row r="3351" spans="2:2" ht="16.5" x14ac:dyDescent="0.3">
      <c r="B3351"/>
    </row>
    <row r="3352" spans="2:2" ht="16.5" x14ac:dyDescent="0.3">
      <c r="B3352"/>
    </row>
    <row r="3353" spans="2:2" ht="16.5" x14ac:dyDescent="0.3">
      <c r="B3353"/>
    </row>
    <row r="3354" spans="2:2" ht="16.5" x14ac:dyDescent="0.3">
      <c r="B3354"/>
    </row>
    <row r="3355" spans="2:2" ht="16.5" x14ac:dyDescent="0.3">
      <c r="B3355"/>
    </row>
    <row r="3356" spans="2:2" ht="16.5" x14ac:dyDescent="0.3">
      <c r="B3356"/>
    </row>
    <row r="3357" spans="2:2" ht="16.5" x14ac:dyDescent="0.3">
      <c r="B3357"/>
    </row>
    <row r="3358" spans="2:2" ht="16.5" x14ac:dyDescent="0.3">
      <c r="B3358"/>
    </row>
    <row r="3359" spans="2:2" ht="16.5" x14ac:dyDescent="0.3">
      <c r="B3359"/>
    </row>
    <row r="3360" spans="2:2" ht="16.5" x14ac:dyDescent="0.3">
      <c r="B3360"/>
    </row>
    <row r="3361" spans="2:2" ht="16.5" x14ac:dyDescent="0.3">
      <c r="B3361"/>
    </row>
    <row r="3362" spans="2:2" ht="16.5" x14ac:dyDescent="0.3">
      <c r="B3362"/>
    </row>
    <row r="3363" spans="2:2" ht="16.5" x14ac:dyDescent="0.3">
      <c r="B3363"/>
    </row>
    <row r="3364" spans="2:2" ht="16.5" x14ac:dyDescent="0.3">
      <c r="B3364"/>
    </row>
    <row r="3365" spans="2:2" ht="16.5" x14ac:dyDescent="0.3">
      <c r="B3365"/>
    </row>
    <row r="3366" spans="2:2" ht="16.5" x14ac:dyDescent="0.3">
      <c r="B3366"/>
    </row>
    <row r="3367" spans="2:2" ht="16.5" x14ac:dyDescent="0.3">
      <c r="B3367"/>
    </row>
    <row r="3368" spans="2:2" ht="16.5" x14ac:dyDescent="0.3">
      <c r="B3368"/>
    </row>
    <row r="3369" spans="2:2" ht="16.5" x14ac:dyDescent="0.3">
      <c r="B3369"/>
    </row>
    <row r="3370" spans="2:2" ht="16.5" x14ac:dyDescent="0.3">
      <c r="B3370"/>
    </row>
    <row r="3371" spans="2:2" ht="16.5" x14ac:dyDescent="0.3">
      <c r="B3371"/>
    </row>
    <row r="3372" spans="2:2" ht="16.5" x14ac:dyDescent="0.3">
      <c r="B3372"/>
    </row>
    <row r="3373" spans="2:2" ht="16.5" x14ac:dyDescent="0.3">
      <c r="B3373"/>
    </row>
    <row r="3374" spans="2:2" ht="16.5" x14ac:dyDescent="0.3">
      <c r="B3374"/>
    </row>
    <row r="3375" spans="2:2" ht="16.5" x14ac:dyDescent="0.3">
      <c r="B3375"/>
    </row>
    <row r="3376" spans="2:2" ht="16.5" x14ac:dyDescent="0.3">
      <c r="B3376"/>
    </row>
    <row r="3377" spans="2:2" ht="16.5" x14ac:dyDescent="0.3">
      <c r="B3377"/>
    </row>
    <row r="3378" spans="2:2" ht="16.5" x14ac:dyDescent="0.3">
      <c r="B3378"/>
    </row>
    <row r="3379" spans="2:2" ht="16.5" x14ac:dyDescent="0.3">
      <c r="B3379"/>
    </row>
    <row r="3380" spans="2:2" ht="16.5" x14ac:dyDescent="0.3">
      <c r="B3380"/>
    </row>
    <row r="3381" spans="2:2" ht="16.5" x14ac:dyDescent="0.3">
      <c r="B3381"/>
    </row>
    <row r="3382" spans="2:2" ht="16.5" x14ac:dyDescent="0.3">
      <c r="B3382"/>
    </row>
    <row r="3383" spans="2:2" ht="16.5" x14ac:dyDescent="0.3">
      <c r="B3383"/>
    </row>
    <row r="3384" spans="2:2" ht="16.5" x14ac:dyDescent="0.3">
      <c r="B3384"/>
    </row>
    <row r="3385" spans="2:2" ht="16.5" x14ac:dyDescent="0.3">
      <c r="B3385"/>
    </row>
    <row r="3386" spans="2:2" ht="16.5" x14ac:dyDescent="0.3">
      <c r="B3386"/>
    </row>
    <row r="3387" spans="2:2" ht="16.5" x14ac:dyDescent="0.3">
      <c r="B3387"/>
    </row>
    <row r="3388" spans="2:2" ht="16.5" x14ac:dyDescent="0.3">
      <c r="B3388"/>
    </row>
    <row r="3389" spans="2:2" ht="16.5" x14ac:dyDescent="0.3">
      <c r="B3389"/>
    </row>
    <row r="3390" spans="2:2" ht="16.5" x14ac:dyDescent="0.3">
      <c r="B3390"/>
    </row>
    <row r="3391" spans="2:2" ht="16.5" x14ac:dyDescent="0.3">
      <c r="B3391"/>
    </row>
    <row r="3392" spans="2:2" ht="16.5" x14ac:dyDescent="0.3">
      <c r="B3392"/>
    </row>
    <row r="3393" spans="2:2" ht="16.5" x14ac:dyDescent="0.3">
      <c r="B3393"/>
    </row>
    <row r="3394" spans="2:2" ht="16.5" x14ac:dyDescent="0.3">
      <c r="B3394"/>
    </row>
    <row r="3395" spans="2:2" ht="16.5" x14ac:dyDescent="0.3">
      <c r="B3395"/>
    </row>
    <row r="3396" spans="2:2" ht="16.5" x14ac:dyDescent="0.3">
      <c r="B3396"/>
    </row>
    <row r="3397" spans="2:2" ht="16.5" x14ac:dyDescent="0.3">
      <c r="B3397"/>
    </row>
    <row r="3398" spans="2:2" ht="16.5" x14ac:dyDescent="0.3">
      <c r="B3398"/>
    </row>
    <row r="3399" spans="2:2" ht="16.5" x14ac:dyDescent="0.3">
      <c r="B3399"/>
    </row>
    <row r="3400" spans="2:2" ht="16.5" x14ac:dyDescent="0.3">
      <c r="B3400"/>
    </row>
    <row r="3401" spans="2:2" ht="16.5" x14ac:dyDescent="0.3">
      <c r="B3401"/>
    </row>
    <row r="3402" spans="2:2" ht="16.5" x14ac:dyDescent="0.3">
      <c r="B3402"/>
    </row>
    <row r="3403" spans="2:2" ht="16.5" x14ac:dyDescent="0.3">
      <c r="B3403"/>
    </row>
    <row r="3404" spans="2:2" ht="16.5" x14ac:dyDescent="0.3">
      <c r="B3404"/>
    </row>
    <row r="3405" spans="2:2" ht="16.5" x14ac:dyDescent="0.3">
      <c r="B3405"/>
    </row>
    <row r="3406" spans="2:2" ht="16.5" x14ac:dyDescent="0.3">
      <c r="B3406"/>
    </row>
    <row r="3407" spans="2:2" ht="16.5" x14ac:dyDescent="0.3">
      <c r="B3407"/>
    </row>
    <row r="3408" spans="2:2" ht="16.5" x14ac:dyDescent="0.3">
      <c r="B3408"/>
    </row>
    <row r="3409" spans="2:2" ht="16.5" x14ac:dyDescent="0.3">
      <c r="B3409"/>
    </row>
    <row r="3410" spans="2:2" ht="16.5" x14ac:dyDescent="0.3">
      <c r="B3410"/>
    </row>
    <row r="3411" spans="2:2" ht="16.5" x14ac:dyDescent="0.3">
      <c r="B3411"/>
    </row>
    <row r="3412" spans="2:2" ht="16.5" x14ac:dyDescent="0.3">
      <c r="B3412"/>
    </row>
    <row r="3413" spans="2:2" ht="16.5" x14ac:dyDescent="0.3">
      <c r="B3413"/>
    </row>
    <row r="3414" spans="2:2" ht="16.5" x14ac:dyDescent="0.3">
      <c r="B3414"/>
    </row>
    <row r="3415" spans="2:2" ht="16.5" x14ac:dyDescent="0.3">
      <c r="B3415"/>
    </row>
    <row r="3416" spans="2:2" ht="16.5" x14ac:dyDescent="0.3">
      <c r="B3416"/>
    </row>
    <row r="3417" spans="2:2" ht="16.5" x14ac:dyDescent="0.3">
      <c r="B3417"/>
    </row>
    <row r="3418" spans="2:2" ht="16.5" x14ac:dyDescent="0.3">
      <c r="B3418"/>
    </row>
    <row r="3419" spans="2:2" ht="16.5" x14ac:dyDescent="0.3">
      <c r="B3419"/>
    </row>
    <row r="3420" spans="2:2" ht="16.5" x14ac:dyDescent="0.3">
      <c r="B3420"/>
    </row>
    <row r="3421" spans="2:2" ht="16.5" x14ac:dyDescent="0.3">
      <c r="B3421"/>
    </row>
    <row r="3422" spans="2:2" ht="16.5" x14ac:dyDescent="0.3">
      <c r="B3422"/>
    </row>
    <row r="3423" spans="2:2" ht="16.5" x14ac:dyDescent="0.3">
      <c r="B3423"/>
    </row>
    <row r="3424" spans="2:2" ht="16.5" x14ac:dyDescent="0.3">
      <c r="B3424"/>
    </row>
    <row r="3425" spans="2:2" ht="16.5" x14ac:dyDescent="0.3">
      <c r="B3425"/>
    </row>
    <row r="3426" spans="2:2" ht="16.5" x14ac:dyDescent="0.3">
      <c r="B3426"/>
    </row>
    <row r="3427" spans="2:2" ht="16.5" x14ac:dyDescent="0.3">
      <c r="B3427"/>
    </row>
    <row r="3428" spans="2:2" ht="16.5" x14ac:dyDescent="0.3">
      <c r="B3428"/>
    </row>
    <row r="3429" spans="2:2" ht="16.5" x14ac:dyDescent="0.3">
      <c r="B3429"/>
    </row>
    <row r="3430" spans="2:2" ht="16.5" x14ac:dyDescent="0.3">
      <c r="B3430"/>
    </row>
    <row r="3431" spans="2:2" ht="16.5" x14ac:dyDescent="0.3">
      <c r="B3431"/>
    </row>
    <row r="3432" spans="2:2" ht="16.5" x14ac:dyDescent="0.3">
      <c r="B3432"/>
    </row>
    <row r="3433" spans="2:2" ht="16.5" x14ac:dyDescent="0.3">
      <c r="B3433"/>
    </row>
    <row r="3434" spans="2:2" ht="16.5" x14ac:dyDescent="0.3">
      <c r="B3434"/>
    </row>
    <row r="3435" spans="2:2" ht="16.5" x14ac:dyDescent="0.3">
      <c r="B3435"/>
    </row>
    <row r="3436" spans="2:2" ht="16.5" x14ac:dyDescent="0.3">
      <c r="B3436"/>
    </row>
    <row r="3437" spans="2:2" ht="16.5" x14ac:dyDescent="0.3">
      <c r="B3437"/>
    </row>
    <row r="3438" spans="2:2" ht="16.5" x14ac:dyDescent="0.3">
      <c r="B3438"/>
    </row>
    <row r="3439" spans="2:2" ht="16.5" x14ac:dyDescent="0.3">
      <c r="B3439"/>
    </row>
    <row r="3440" spans="2:2" ht="16.5" x14ac:dyDescent="0.3">
      <c r="B3440"/>
    </row>
    <row r="3441" spans="2:2" ht="16.5" x14ac:dyDescent="0.3">
      <c r="B3441"/>
    </row>
    <row r="3442" spans="2:2" ht="16.5" x14ac:dyDescent="0.3">
      <c r="B3442"/>
    </row>
    <row r="3443" spans="2:2" ht="16.5" x14ac:dyDescent="0.3">
      <c r="B3443"/>
    </row>
    <row r="3444" spans="2:2" ht="16.5" x14ac:dyDescent="0.3">
      <c r="B3444"/>
    </row>
    <row r="3445" spans="2:2" ht="16.5" x14ac:dyDescent="0.3">
      <c r="B3445"/>
    </row>
    <row r="3446" spans="2:2" ht="16.5" x14ac:dyDescent="0.3">
      <c r="B3446"/>
    </row>
    <row r="3447" spans="2:2" ht="16.5" x14ac:dyDescent="0.3">
      <c r="B3447"/>
    </row>
    <row r="3448" spans="2:2" ht="16.5" x14ac:dyDescent="0.3">
      <c r="B3448"/>
    </row>
    <row r="3449" spans="2:2" ht="16.5" x14ac:dyDescent="0.3">
      <c r="B3449"/>
    </row>
    <row r="3450" spans="2:2" ht="16.5" x14ac:dyDescent="0.3">
      <c r="B3450"/>
    </row>
    <row r="3451" spans="2:2" ht="16.5" x14ac:dyDescent="0.3">
      <c r="B3451"/>
    </row>
    <row r="3452" spans="2:2" ht="16.5" x14ac:dyDescent="0.3">
      <c r="B3452"/>
    </row>
    <row r="3453" spans="2:2" ht="16.5" x14ac:dyDescent="0.3">
      <c r="B3453"/>
    </row>
    <row r="3454" spans="2:2" ht="16.5" x14ac:dyDescent="0.3">
      <c r="B3454"/>
    </row>
    <row r="3455" spans="2:2" ht="16.5" x14ac:dyDescent="0.3">
      <c r="B3455"/>
    </row>
    <row r="3456" spans="2:2" ht="16.5" x14ac:dyDescent="0.3">
      <c r="B3456"/>
    </row>
    <row r="3457" spans="2:2" ht="16.5" x14ac:dyDescent="0.3">
      <c r="B3457"/>
    </row>
    <row r="3458" spans="2:2" ht="16.5" x14ac:dyDescent="0.3">
      <c r="B3458"/>
    </row>
    <row r="3459" spans="2:2" ht="16.5" x14ac:dyDescent="0.3">
      <c r="B3459"/>
    </row>
    <row r="3460" spans="2:2" ht="16.5" x14ac:dyDescent="0.3">
      <c r="B3460"/>
    </row>
    <row r="3461" spans="2:2" ht="16.5" x14ac:dyDescent="0.3">
      <c r="B3461"/>
    </row>
    <row r="3462" spans="2:2" ht="16.5" x14ac:dyDescent="0.3">
      <c r="B3462"/>
    </row>
    <row r="3463" spans="2:2" ht="16.5" x14ac:dyDescent="0.3">
      <c r="B3463"/>
    </row>
    <row r="3464" spans="2:2" ht="16.5" x14ac:dyDescent="0.3">
      <c r="B3464"/>
    </row>
    <row r="3465" spans="2:2" ht="16.5" x14ac:dyDescent="0.3">
      <c r="B3465"/>
    </row>
    <row r="3466" spans="2:2" ht="16.5" x14ac:dyDescent="0.3">
      <c r="B3466"/>
    </row>
    <row r="3467" spans="2:2" ht="16.5" x14ac:dyDescent="0.3">
      <c r="B3467"/>
    </row>
    <row r="3468" spans="2:2" ht="16.5" x14ac:dyDescent="0.3">
      <c r="B3468"/>
    </row>
    <row r="3469" spans="2:2" ht="16.5" x14ac:dyDescent="0.3">
      <c r="B3469"/>
    </row>
    <row r="3470" spans="2:2" ht="16.5" x14ac:dyDescent="0.3">
      <c r="B3470"/>
    </row>
    <row r="3471" spans="2:2" ht="16.5" x14ac:dyDescent="0.3">
      <c r="B3471"/>
    </row>
    <row r="3472" spans="2:2" ht="16.5" x14ac:dyDescent="0.3">
      <c r="B3472"/>
    </row>
    <row r="3473" spans="2:2" ht="16.5" x14ac:dyDescent="0.3">
      <c r="B3473"/>
    </row>
    <row r="3474" spans="2:2" ht="16.5" x14ac:dyDescent="0.3">
      <c r="B3474"/>
    </row>
    <row r="3475" spans="2:2" ht="16.5" x14ac:dyDescent="0.3">
      <c r="B3475"/>
    </row>
    <row r="3476" spans="2:2" ht="16.5" x14ac:dyDescent="0.3">
      <c r="B3476"/>
    </row>
    <row r="3477" spans="2:2" ht="16.5" x14ac:dyDescent="0.3">
      <c r="B3477"/>
    </row>
    <row r="3478" spans="2:2" ht="16.5" x14ac:dyDescent="0.3">
      <c r="B3478"/>
    </row>
    <row r="3479" spans="2:2" ht="16.5" x14ac:dyDescent="0.3">
      <c r="B3479"/>
    </row>
    <row r="3480" spans="2:2" ht="16.5" x14ac:dyDescent="0.3">
      <c r="B3480"/>
    </row>
    <row r="3481" spans="2:2" ht="16.5" x14ac:dyDescent="0.3">
      <c r="B3481"/>
    </row>
    <row r="3482" spans="2:2" ht="16.5" x14ac:dyDescent="0.3">
      <c r="B3482"/>
    </row>
    <row r="3483" spans="2:2" ht="16.5" x14ac:dyDescent="0.3">
      <c r="B3483"/>
    </row>
    <row r="3484" spans="2:2" ht="16.5" x14ac:dyDescent="0.3">
      <c r="B3484"/>
    </row>
    <row r="3485" spans="2:2" ht="16.5" x14ac:dyDescent="0.3">
      <c r="B3485"/>
    </row>
    <row r="3486" spans="2:2" ht="16.5" x14ac:dyDescent="0.3">
      <c r="B3486"/>
    </row>
    <row r="3487" spans="2:2" ht="16.5" x14ac:dyDescent="0.3">
      <c r="B3487"/>
    </row>
    <row r="3488" spans="2:2" ht="16.5" x14ac:dyDescent="0.3">
      <c r="B3488"/>
    </row>
    <row r="3489" spans="2:2" ht="16.5" x14ac:dyDescent="0.3">
      <c r="B3489"/>
    </row>
    <row r="3490" spans="2:2" ht="16.5" x14ac:dyDescent="0.3">
      <c r="B3490"/>
    </row>
    <row r="3491" spans="2:2" ht="16.5" x14ac:dyDescent="0.3">
      <c r="B3491"/>
    </row>
    <row r="3492" spans="2:2" ht="16.5" x14ac:dyDescent="0.3">
      <c r="B3492"/>
    </row>
    <row r="3493" spans="2:2" ht="16.5" x14ac:dyDescent="0.3">
      <c r="B3493"/>
    </row>
    <row r="3494" spans="2:2" ht="16.5" x14ac:dyDescent="0.3">
      <c r="B3494"/>
    </row>
    <row r="3495" spans="2:2" ht="16.5" x14ac:dyDescent="0.3">
      <c r="B3495"/>
    </row>
    <row r="3496" spans="2:2" ht="16.5" x14ac:dyDescent="0.3">
      <c r="B3496"/>
    </row>
    <row r="3497" spans="2:2" ht="16.5" x14ac:dyDescent="0.3">
      <c r="B3497"/>
    </row>
    <row r="3498" spans="2:2" ht="16.5" x14ac:dyDescent="0.3">
      <c r="B3498"/>
    </row>
    <row r="3499" spans="2:2" ht="16.5" x14ac:dyDescent="0.3">
      <c r="B3499"/>
    </row>
    <row r="3500" spans="2:2" ht="16.5" x14ac:dyDescent="0.3">
      <c r="B3500"/>
    </row>
    <row r="3501" spans="2:2" ht="16.5" x14ac:dyDescent="0.3">
      <c r="B3501"/>
    </row>
    <row r="3502" spans="2:2" ht="16.5" x14ac:dyDescent="0.3">
      <c r="B3502"/>
    </row>
    <row r="3503" spans="2:2" ht="16.5" x14ac:dyDescent="0.3">
      <c r="B3503"/>
    </row>
    <row r="3504" spans="2:2" ht="16.5" x14ac:dyDescent="0.3">
      <c r="B3504"/>
    </row>
    <row r="3505" spans="2:2" ht="16.5" x14ac:dyDescent="0.3">
      <c r="B3505"/>
    </row>
    <row r="3506" spans="2:2" ht="16.5" x14ac:dyDescent="0.3">
      <c r="B3506"/>
    </row>
    <row r="3507" spans="2:2" ht="16.5" x14ac:dyDescent="0.3">
      <c r="B3507"/>
    </row>
    <row r="3508" spans="2:2" ht="16.5" x14ac:dyDescent="0.3">
      <c r="B3508"/>
    </row>
    <row r="3509" spans="2:2" ht="16.5" x14ac:dyDescent="0.3">
      <c r="B3509"/>
    </row>
    <row r="3510" spans="2:2" ht="16.5" x14ac:dyDescent="0.3">
      <c r="B3510"/>
    </row>
    <row r="3511" spans="2:2" ht="16.5" x14ac:dyDescent="0.3">
      <c r="B3511"/>
    </row>
    <row r="3512" spans="2:2" ht="16.5" x14ac:dyDescent="0.3">
      <c r="B3512"/>
    </row>
    <row r="3513" spans="2:2" ht="16.5" x14ac:dyDescent="0.3">
      <c r="B3513"/>
    </row>
    <row r="3514" spans="2:2" ht="16.5" x14ac:dyDescent="0.3">
      <c r="B3514"/>
    </row>
    <row r="3515" spans="2:2" ht="16.5" x14ac:dyDescent="0.3">
      <c r="B3515"/>
    </row>
    <row r="3516" spans="2:2" ht="16.5" x14ac:dyDescent="0.3">
      <c r="B3516"/>
    </row>
    <row r="3517" spans="2:2" ht="16.5" x14ac:dyDescent="0.3">
      <c r="B3517"/>
    </row>
    <row r="3518" spans="2:2" ht="16.5" x14ac:dyDescent="0.3">
      <c r="B3518"/>
    </row>
    <row r="3519" spans="2:2" ht="16.5" x14ac:dyDescent="0.3">
      <c r="B3519"/>
    </row>
    <row r="3520" spans="2:2" ht="16.5" x14ac:dyDescent="0.3">
      <c r="B3520"/>
    </row>
    <row r="3521" spans="2:2" ht="16.5" x14ac:dyDescent="0.3">
      <c r="B3521"/>
    </row>
    <row r="3522" spans="2:2" ht="16.5" x14ac:dyDescent="0.3">
      <c r="B3522"/>
    </row>
    <row r="3523" spans="2:2" ht="16.5" x14ac:dyDescent="0.3">
      <c r="B3523"/>
    </row>
    <row r="3524" spans="2:2" ht="16.5" x14ac:dyDescent="0.3">
      <c r="B3524"/>
    </row>
    <row r="3525" spans="2:2" ht="16.5" x14ac:dyDescent="0.3">
      <c r="B3525"/>
    </row>
    <row r="3526" spans="2:2" ht="16.5" x14ac:dyDescent="0.3">
      <c r="B3526"/>
    </row>
    <row r="3527" spans="2:2" ht="16.5" x14ac:dyDescent="0.3">
      <c r="B3527"/>
    </row>
    <row r="3528" spans="2:2" ht="16.5" x14ac:dyDescent="0.3">
      <c r="B3528"/>
    </row>
    <row r="3529" spans="2:2" ht="16.5" x14ac:dyDescent="0.3">
      <c r="B3529"/>
    </row>
    <row r="3530" spans="2:2" ht="16.5" x14ac:dyDescent="0.3">
      <c r="B3530"/>
    </row>
    <row r="3531" spans="2:2" ht="16.5" x14ac:dyDescent="0.3">
      <c r="B3531"/>
    </row>
    <row r="3532" spans="2:2" ht="16.5" x14ac:dyDescent="0.3">
      <c r="B3532"/>
    </row>
    <row r="3533" spans="2:2" ht="16.5" x14ac:dyDescent="0.3">
      <c r="B3533"/>
    </row>
    <row r="3534" spans="2:2" ht="16.5" x14ac:dyDescent="0.3">
      <c r="B3534"/>
    </row>
    <row r="3535" spans="2:2" ht="16.5" x14ac:dyDescent="0.3">
      <c r="B3535"/>
    </row>
    <row r="3536" spans="2:2" ht="16.5" x14ac:dyDescent="0.3">
      <c r="B3536"/>
    </row>
    <row r="3537" spans="2:2" ht="16.5" x14ac:dyDescent="0.3">
      <c r="B3537"/>
    </row>
    <row r="3538" spans="2:2" ht="16.5" x14ac:dyDescent="0.3">
      <c r="B3538"/>
    </row>
    <row r="3539" spans="2:2" ht="16.5" x14ac:dyDescent="0.3">
      <c r="B3539"/>
    </row>
    <row r="3540" spans="2:2" ht="16.5" x14ac:dyDescent="0.3">
      <c r="B3540"/>
    </row>
    <row r="3541" spans="2:2" ht="16.5" x14ac:dyDescent="0.3">
      <c r="B3541"/>
    </row>
    <row r="3542" spans="2:2" ht="16.5" x14ac:dyDescent="0.3">
      <c r="B3542"/>
    </row>
    <row r="3543" spans="2:2" ht="16.5" x14ac:dyDescent="0.3">
      <c r="B3543"/>
    </row>
    <row r="3544" spans="2:2" ht="16.5" x14ac:dyDescent="0.3">
      <c r="B3544"/>
    </row>
    <row r="3545" spans="2:2" ht="16.5" x14ac:dyDescent="0.3">
      <c r="B3545"/>
    </row>
    <row r="3546" spans="2:2" ht="16.5" x14ac:dyDescent="0.3">
      <c r="B3546"/>
    </row>
    <row r="3547" spans="2:2" ht="16.5" x14ac:dyDescent="0.3">
      <c r="B3547"/>
    </row>
    <row r="3548" spans="2:2" ht="16.5" x14ac:dyDescent="0.3">
      <c r="B3548"/>
    </row>
    <row r="3549" spans="2:2" ht="16.5" x14ac:dyDescent="0.3">
      <c r="B3549"/>
    </row>
    <row r="3550" spans="2:2" ht="16.5" x14ac:dyDescent="0.3">
      <c r="B3550"/>
    </row>
    <row r="3551" spans="2:2" ht="16.5" x14ac:dyDescent="0.3">
      <c r="B3551"/>
    </row>
    <row r="3552" spans="2:2" ht="16.5" x14ac:dyDescent="0.3">
      <c r="B3552"/>
    </row>
    <row r="3553" spans="2:2" ht="16.5" x14ac:dyDescent="0.3">
      <c r="B3553"/>
    </row>
    <row r="3554" spans="2:2" ht="16.5" x14ac:dyDescent="0.3">
      <c r="B3554"/>
    </row>
    <row r="3555" spans="2:2" ht="16.5" x14ac:dyDescent="0.3">
      <c r="B3555"/>
    </row>
    <row r="3556" spans="2:2" ht="16.5" x14ac:dyDescent="0.3">
      <c r="B3556"/>
    </row>
    <row r="3557" spans="2:2" ht="16.5" x14ac:dyDescent="0.3">
      <c r="B3557"/>
    </row>
    <row r="3558" spans="2:2" ht="16.5" x14ac:dyDescent="0.3">
      <c r="B3558"/>
    </row>
    <row r="3559" spans="2:2" ht="16.5" x14ac:dyDescent="0.3">
      <c r="B3559"/>
    </row>
    <row r="3560" spans="2:2" ht="16.5" x14ac:dyDescent="0.3">
      <c r="B3560"/>
    </row>
    <row r="3561" spans="2:2" ht="16.5" x14ac:dyDescent="0.3">
      <c r="B3561"/>
    </row>
    <row r="3562" spans="2:2" ht="16.5" x14ac:dyDescent="0.3">
      <c r="B3562"/>
    </row>
    <row r="3563" spans="2:2" ht="16.5" x14ac:dyDescent="0.3">
      <c r="B3563"/>
    </row>
    <row r="3564" spans="2:2" ht="16.5" x14ac:dyDescent="0.3">
      <c r="B3564"/>
    </row>
    <row r="3565" spans="2:2" ht="16.5" x14ac:dyDescent="0.3">
      <c r="B3565"/>
    </row>
    <row r="3566" spans="2:2" ht="16.5" x14ac:dyDescent="0.3">
      <c r="B3566"/>
    </row>
    <row r="3567" spans="2:2" ht="16.5" x14ac:dyDescent="0.3">
      <c r="B3567"/>
    </row>
    <row r="3568" spans="2:2" ht="16.5" x14ac:dyDescent="0.3">
      <c r="B3568"/>
    </row>
    <row r="3569" spans="2:2" ht="16.5" x14ac:dyDescent="0.3">
      <c r="B3569"/>
    </row>
    <row r="3570" spans="2:2" ht="16.5" x14ac:dyDescent="0.3">
      <c r="B3570"/>
    </row>
    <row r="3571" spans="2:2" ht="16.5" x14ac:dyDescent="0.3">
      <c r="B3571"/>
    </row>
    <row r="3572" spans="2:2" ht="16.5" x14ac:dyDescent="0.3">
      <c r="B3572"/>
    </row>
    <row r="3573" spans="2:2" ht="16.5" x14ac:dyDescent="0.3">
      <c r="B3573"/>
    </row>
    <row r="3574" spans="2:2" ht="16.5" x14ac:dyDescent="0.3">
      <c r="B3574"/>
    </row>
    <row r="3575" spans="2:2" ht="16.5" x14ac:dyDescent="0.3">
      <c r="B3575"/>
    </row>
    <row r="3576" spans="2:2" ht="16.5" x14ac:dyDescent="0.3">
      <c r="B3576"/>
    </row>
    <row r="3577" spans="2:2" ht="16.5" x14ac:dyDescent="0.3">
      <c r="B3577"/>
    </row>
    <row r="3578" spans="2:2" ht="16.5" x14ac:dyDescent="0.3">
      <c r="B3578"/>
    </row>
    <row r="3579" spans="2:2" ht="16.5" x14ac:dyDescent="0.3">
      <c r="B3579"/>
    </row>
    <row r="3580" spans="2:2" ht="16.5" x14ac:dyDescent="0.3">
      <c r="B3580"/>
    </row>
    <row r="3581" spans="2:2" ht="16.5" x14ac:dyDescent="0.3">
      <c r="B3581"/>
    </row>
    <row r="3582" spans="2:2" ht="16.5" x14ac:dyDescent="0.3">
      <c r="B3582"/>
    </row>
    <row r="3583" spans="2:2" ht="16.5" x14ac:dyDescent="0.3">
      <c r="B3583"/>
    </row>
    <row r="3584" spans="2:2" ht="16.5" x14ac:dyDescent="0.3">
      <c r="B3584"/>
    </row>
    <row r="3585" spans="2:2" ht="16.5" x14ac:dyDescent="0.3">
      <c r="B3585"/>
    </row>
    <row r="3586" spans="2:2" ht="16.5" x14ac:dyDescent="0.3">
      <c r="B3586"/>
    </row>
    <row r="3587" spans="2:2" ht="16.5" x14ac:dyDescent="0.3">
      <c r="B3587"/>
    </row>
    <row r="3588" spans="2:2" ht="16.5" x14ac:dyDescent="0.3">
      <c r="B3588"/>
    </row>
    <row r="3589" spans="2:2" ht="16.5" x14ac:dyDescent="0.3">
      <c r="B3589"/>
    </row>
    <row r="3590" spans="2:2" ht="16.5" x14ac:dyDescent="0.3">
      <c r="B3590"/>
    </row>
    <row r="3591" spans="2:2" ht="16.5" x14ac:dyDescent="0.3">
      <c r="B3591"/>
    </row>
    <row r="3592" spans="2:2" ht="16.5" x14ac:dyDescent="0.3">
      <c r="B3592"/>
    </row>
    <row r="3593" spans="2:2" ht="16.5" x14ac:dyDescent="0.3">
      <c r="B3593"/>
    </row>
    <row r="3594" spans="2:2" ht="16.5" x14ac:dyDescent="0.3">
      <c r="B3594"/>
    </row>
    <row r="3595" spans="2:2" ht="16.5" x14ac:dyDescent="0.3">
      <c r="B3595"/>
    </row>
    <row r="3596" spans="2:2" ht="16.5" x14ac:dyDescent="0.3">
      <c r="B3596"/>
    </row>
    <row r="3597" spans="2:2" ht="16.5" x14ac:dyDescent="0.3">
      <c r="B3597"/>
    </row>
    <row r="3598" spans="2:2" ht="16.5" x14ac:dyDescent="0.3">
      <c r="B3598"/>
    </row>
    <row r="3599" spans="2:2" ht="16.5" x14ac:dyDescent="0.3">
      <c r="B3599"/>
    </row>
    <row r="3600" spans="2:2" ht="16.5" x14ac:dyDescent="0.3">
      <c r="B3600"/>
    </row>
    <row r="3601" spans="2:2" ht="16.5" x14ac:dyDescent="0.3">
      <c r="B3601"/>
    </row>
    <row r="3602" spans="2:2" ht="16.5" x14ac:dyDescent="0.3">
      <c r="B3602"/>
    </row>
    <row r="3603" spans="2:2" ht="16.5" x14ac:dyDescent="0.3">
      <c r="B3603"/>
    </row>
    <row r="3604" spans="2:2" ht="16.5" x14ac:dyDescent="0.3">
      <c r="B3604"/>
    </row>
    <row r="3605" spans="2:2" ht="16.5" x14ac:dyDescent="0.3">
      <c r="B3605"/>
    </row>
    <row r="3606" spans="2:2" ht="16.5" x14ac:dyDescent="0.3">
      <c r="B3606"/>
    </row>
    <row r="3607" spans="2:2" ht="16.5" x14ac:dyDescent="0.3">
      <c r="B3607"/>
    </row>
    <row r="3608" spans="2:2" ht="16.5" x14ac:dyDescent="0.3">
      <c r="B3608"/>
    </row>
    <row r="3609" spans="2:2" ht="16.5" x14ac:dyDescent="0.3">
      <c r="B3609"/>
    </row>
    <row r="3610" spans="2:2" ht="16.5" x14ac:dyDescent="0.3">
      <c r="B3610"/>
    </row>
    <row r="3611" spans="2:2" ht="16.5" x14ac:dyDescent="0.3">
      <c r="B3611"/>
    </row>
    <row r="3612" spans="2:2" ht="16.5" x14ac:dyDescent="0.3">
      <c r="B3612"/>
    </row>
    <row r="3613" spans="2:2" ht="16.5" x14ac:dyDescent="0.3">
      <c r="B3613"/>
    </row>
    <row r="3614" spans="2:2" ht="16.5" x14ac:dyDescent="0.3">
      <c r="B3614"/>
    </row>
    <row r="3615" spans="2:2" ht="16.5" x14ac:dyDescent="0.3">
      <c r="B3615"/>
    </row>
    <row r="3616" spans="2:2" ht="16.5" x14ac:dyDescent="0.3">
      <c r="B3616"/>
    </row>
    <row r="3617" spans="2:2" ht="16.5" x14ac:dyDescent="0.3">
      <c r="B3617"/>
    </row>
    <row r="3618" spans="2:2" ht="16.5" x14ac:dyDescent="0.3">
      <c r="B3618"/>
    </row>
    <row r="3619" spans="2:2" ht="16.5" x14ac:dyDescent="0.3">
      <c r="B3619"/>
    </row>
    <row r="3620" spans="2:2" ht="16.5" x14ac:dyDescent="0.3">
      <c r="B3620"/>
    </row>
    <row r="3621" spans="2:2" ht="16.5" x14ac:dyDescent="0.3">
      <c r="B3621"/>
    </row>
    <row r="3622" spans="2:2" ht="16.5" x14ac:dyDescent="0.3">
      <c r="B3622"/>
    </row>
    <row r="3623" spans="2:2" ht="16.5" x14ac:dyDescent="0.3">
      <c r="B3623"/>
    </row>
    <row r="3624" spans="2:2" ht="16.5" x14ac:dyDescent="0.3">
      <c r="B3624"/>
    </row>
    <row r="3625" spans="2:2" ht="16.5" x14ac:dyDescent="0.3">
      <c r="B3625"/>
    </row>
    <row r="3626" spans="2:2" ht="16.5" x14ac:dyDescent="0.3">
      <c r="B3626"/>
    </row>
    <row r="3627" spans="2:2" ht="16.5" x14ac:dyDescent="0.3">
      <c r="B3627"/>
    </row>
    <row r="3628" spans="2:2" ht="16.5" x14ac:dyDescent="0.3">
      <c r="B3628"/>
    </row>
    <row r="3629" spans="2:2" ht="16.5" x14ac:dyDescent="0.3">
      <c r="B3629"/>
    </row>
    <row r="3630" spans="2:2" ht="16.5" x14ac:dyDescent="0.3">
      <c r="B3630"/>
    </row>
    <row r="3631" spans="2:2" ht="16.5" x14ac:dyDescent="0.3">
      <c r="B3631"/>
    </row>
    <row r="3632" spans="2:2" ht="16.5" x14ac:dyDescent="0.3">
      <c r="B3632"/>
    </row>
    <row r="3633" spans="2:2" ht="16.5" x14ac:dyDescent="0.3">
      <c r="B3633"/>
    </row>
    <row r="3634" spans="2:2" ht="16.5" x14ac:dyDescent="0.3">
      <c r="B3634"/>
    </row>
    <row r="3635" spans="2:2" ht="16.5" x14ac:dyDescent="0.3">
      <c r="B3635"/>
    </row>
    <row r="3636" spans="2:2" ht="16.5" x14ac:dyDescent="0.3">
      <c r="B3636"/>
    </row>
    <row r="3637" spans="2:2" ht="16.5" x14ac:dyDescent="0.3">
      <c r="B3637"/>
    </row>
    <row r="3638" spans="2:2" ht="16.5" x14ac:dyDescent="0.3">
      <c r="B3638"/>
    </row>
    <row r="3639" spans="2:2" ht="16.5" x14ac:dyDescent="0.3">
      <c r="B3639"/>
    </row>
    <row r="3640" spans="2:2" ht="16.5" x14ac:dyDescent="0.3">
      <c r="B3640"/>
    </row>
    <row r="3641" spans="2:2" ht="16.5" x14ac:dyDescent="0.3">
      <c r="B3641"/>
    </row>
    <row r="3642" spans="2:2" ht="16.5" x14ac:dyDescent="0.3">
      <c r="B3642"/>
    </row>
    <row r="3643" spans="2:2" ht="16.5" x14ac:dyDescent="0.3">
      <c r="B3643"/>
    </row>
    <row r="3644" spans="2:2" ht="16.5" x14ac:dyDescent="0.3">
      <c r="B3644"/>
    </row>
    <row r="3645" spans="2:2" ht="16.5" x14ac:dyDescent="0.3">
      <c r="B3645"/>
    </row>
    <row r="3646" spans="2:2" ht="16.5" x14ac:dyDescent="0.3">
      <c r="B3646"/>
    </row>
    <row r="3647" spans="2:2" ht="16.5" x14ac:dyDescent="0.3">
      <c r="B3647"/>
    </row>
    <row r="3648" spans="2:2" ht="16.5" x14ac:dyDescent="0.3">
      <c r="B3648"/>
    </row>
    <row r="3649" spans="2:2" ht="16.5" x14ac:dyDescent="0.3">
      <c r="B3649"/>
    </row>
    <row r="3650" spans="2:2" ht="16.5" x14ac:dyDescent="0.3">
      <c r="B3650"/>
    </row>
    <row r="3651" spans="2:2" ht="16.5" x14ac:dyDescent="0.3">
      <c r="B3651"/>
    </row>
    <row r="3652" spans="2:2" ht="16.5" x14ac:dyDescent="0.3">
      <c r="B3652"/>
    </row>
    <row r="3653" spans="2:2" ht="16.5" x14ac:dyDescent="0.3">
      <c r="B3653"/>
    </row>
    <row r="3654" spans="2:2" ht="16.5" x14ac:dyDescent="0.3">
      <c r="B3654"/>
    </row>
    <row r="3655" spans="2:2" ht="16.5" x14ac:dyDescent="0.3">
      <c r="B3655"/>
    </row>
    <row r="3656" spans="2:2" ht="16.5" x14ac:dyDescent="0.3">
      <c r="B3656"/>
    </row>
    <row r="3657" spans="2:2" ht="16.5" x14ac:dyDescent="0.3">
      <c r="B3657"/>
    </row>
    <row r="3658" spans="2:2" ht="16.5" x14ac:dyDescent="0.3">
      <c r="B3658"/>
    </row>
    <row r="3659" spans="2:2" ht="16.5" x14ac:dyDescent="0.3">
      <c r="B3659"/>
    </row>
    <row r="3660" spans="2:2" ht="16.5" x14ac:dyDescent="0.3">
      <c r="B3660"/>
    </row>
    <row r="3661" spans="2:2" ht="16.5" x14ac:dyDescent="0.3">
      <c r="B3661"/>
    </row>
    <row r="3662" spans="2:2" ht="16.5" x14ac:dyDescent="0.3">
      <c r="B3662"/>
    </row>
    <row r="3663" spans="2:2" ht="16.5" x14ac:dyDescent="0.3">
      <c r="B3663"/>
    </row>
    <row r="3664" spans="2:2" ht="16.5" x14ac:dyDescent="0.3">
      <c r="B3664"/>
    </row>
    <row r="3665" spans="2:2" ht="16.5" x14ac:dyDescent="0.3">
      <c r="B3665"/>
    </row>
    <row r="3666" spans="2:2" ht="16.5" x14ac:dyDescent="0.3">
      <c r="B3666"/>
    </row>
    <row r="3667" spans="2:2" ht="16.5" x14ac:dyDescent="0.3">
      <c r="B3667"/>
    </row>
    <row r="3668" spans="2:2" ht="16.5" x14ac:dyDescent="0.3">
      <c r="B3668"/>
    </row>
    <row r="3669" spans="2:2" ht="16.5" x14ac:dyDescent="0.3">
      <c r="B3669"/>
    </row>
    <row r="3670" spans="2:2" ht="16.5" x14ac:dyDescent="0.3">
      <c r="B3670"/>
    </row>
    <row r="3671" spans="2:2" ht="16.5" x14ac:dyDescent="0.3">
      <c r="B3671"/>
    </row>
    <row r="3672" spans="2:2" ht="16.5" x14ac:dyDescent="0.3">
      <c r="B3672"/>
    </row>
    <row r="3673" spans="2:2" ht="16.5" x14ac:dyDescent="0.3">
      <c r="B3673"/>
    </row>
    <row r="3674" spans="2:2" ht="16.5" x14ac:dyDescent="0.3">
      <c r="B3674"/>
    </row>
    <row r="3675" spans="2:2" ht="16.5" x14ac:dyDescent="0.3">
      <c r="B3675"/>
    </row>
    <row r="3676" spans="2:2" ht="16.5" x14ac:dyDescent="0.3">
      <c r="B3676"/>
    </row>
    <row r="3677" spans="2:2" ht="16.5" x14ac:dyDescent="0.3">
      <c r="B3677"/>
    </row>
    <row r="3678" spans="2:2" ht="16.5" x14ac:dyDescent="0.3">
      <c r="B3678"/>
    </row>
    <row r="3679" spans="2:2" ht="16.5" x14ac:dyDescent="0.3">
      <c r="B3679"/>
    </row>
    <row r="3680" spans="2:2" ht="16.5" x14ac:dyDescent="0.3">
      <c r="B3680"/>
    </row>
    <row r="3681" spans="2:2" ht="16.5" x14ac:dyDescent="0.3">
      <c r="B3681"/>
    </row>
    <row r="3682" spans="2:2" ht="16.5" x14ac:dyDescent="0.3">
      <c r="B3682"/>
    </row>
    <row r="3683" spans="2:2" ht="16.5" x14ac:dyDescent="0.3">
      <c r="B3683"/>
    </row>
    <row r="3684" spans="2:2" ht="16.5" x14ac:dyDescent="0.3">
      <c r="B3684"/>
    </row>
    <row r="3685" spans="2:2" ht="16.5" x14ac:dyDescent="0.3">
      <c r="B3685"/>
    </row>
    <row r="3686" spans="2:2" ht="16.5" x14ac:dyDescent="0.3">
      <c r="B3686"/>
    </row>
    <row r="3687" spans="2:2" ht="16.5" x14ac:dyDescent="0.3">
      <c r="B3687"/>
    </row>
    <row r="3688" spans="2:2" ht="16.5" x14ac:dyDescent="0.3">
      <c r="B3688"/>
    </row>
    <row r="3689" spans="2:2" ht="16.5" x14ac:dyDescent="0.3">
      <c r="B3689"/>
    </row>
    <row r="3690" spans="2:2" ht="16.5" x14ac:dyDescent="0.3">
      <c r="B3690"/>
    </row>
    <row r="3691" spans="2:2" ht="16.5" x14ac:dyDescent="0.3">
      <c r="B3691"/>
    </row>
    <row r="3692" spans="2:2" ht="16.5" x14ac:dyDescent="0.3">
      <c r="B3692"/>
    </row>
    <row r="3693" spans="2:2" ht="16.5" x14ac:dyDescent="0.3">
      <c r="B3693"/>
    </row>
    <row r="3694" spans="2:2" ht="16.5" x14ac:dyDescent="0.3">
      <c r="B3694"/>
    </row>
    <row r="3695" spans="2:2" ht="16.5" x14ac:dyDescent="0.3">
      <c r="B3695"/>
    </row>
    <row r="3696" spans="2:2" ht="16.5" x14ac:dyDescent="0.3">
      <c r="B3696"/>
    </row>
    <row r="3697" spans="2:2" ht="16.5" x14ac:dyDescent="0.3">
      <c r="B3697"/>
    </row>
    <row r="3698" spans="2:2" ht="16.5" x14ac:dyDescent="0.3">
      <c r="B3698"/>
    </row>
    <row r="3699" spans="2:2" ht="16.5" x14ac:dyDescent="0.3">
      <c r="B3699"/>
    </row>
    <row r="3700" spans="2:2" ht="16.5" x14ac:dyDescent="0.3">
      <c r="B3700"/>
    </row>
    <row r="3701" spans="2:2" ht="16.5" x14ac:dyDescent="0.3">
      <c r="B3701"/>
    </row>
    <row r="3702" spans="2:2" ht="16.5" x14ac:dyDescent="0.3">
      <c r="B3702"/>
    </row>
    <row r="3703" spans="2:2" ht="16.5" x14ac:dyDescent="0.3">
      <c r="B3703"/>
    </row>
    <row r="3704" spans="2:2" ht="16.5" x14ac:dyDescent="0.3">
      <c r="B3704"/>
    </row>
    <row r="3705" spans="2:2" ht="16.5" x14ac:dyDescent="0.3">
      <c r="B3705"/>
    </row>
    <row r="3706" spans="2:2" ht="16.5" x14ac:dyDescent="0.3">
      <c r="B3706"/>
    </row>
    <row r="3707" spans="2:2" ht="16.5" x14ac:dyDescent="0.3">
      <c r="B3707"/>
    </row>
    <row r="3708" spans="2:2" ht="16.5" x14ac:dyDescent="0.3">
      <c r="B3708"/>
    </row>
    <row r="3709" spans="2:2" ht="16.5" x14ac:dyDescent="0.3">
      <c r="B3709"/>
    </row>
    <row r="3710" spans="2:2" ht="16.5" x14ac:dyDescent="0.3">
      <c r="B3710"/>
    </row>
    <row r="3711" spans="2:2" ht="16.5" x14ac:dyDescent="0.3">
      <c r="B3711"/>
    </row>
    <row r="3712" spans="2:2" ht="16.5" x14ac:dyDescent="0.3">
      <c r="B3712"/>
    </row>
    <row r="3713" spans="2:2" ht="16.5" x14ac:dyDescent="0.3">
      <c r="B3713"/>
    </row>
    <row r="3714" spans="2:2" ht="16.5" x14ac:dyDescent="0.3">
      <c r="B3714"/>
    </row>
    <row r="3715" spans="2:2" ht="16.5" x14ac:dyDescent="0.3">
      <c r="B3715"/>
    </row>
    <row r="3716" spans="2:2" ht="16.5" x14ac:dyDescent="0.3">
      <c r="B3716"/>
    </row>
    <row r="3717" spans="2:2" ht="16.5" x14ac:dyDescent="0.3">
      <c r="B3717"/>
    </row>
    <row r="3718" spans="2:2" ht="16.5" x14ac:dyDescent="0.3">
      <c r="B3718"/>
    </row>
    <row r="3719" spans="2:2" ht="16.5" x14ac:dyDescent="0.3">
      <c r="B3719"/>
    </row>
    <row r="3720" spans="2:2" ht="16.5" x14ac:dyDescent="0.3">
      <c r="B3720"/>
    </row>
    <row r="3721" spans="2:2" ht="16.5" x14ac:dyDescent="0.3">
      <c r="B3721"/>
    </row>
    <row r="3722" spans="2:2" ht="16.5" x14ac:dyDescent="0.3">
      <c r="B3722"/>
    </row>
    <row r="3723" spans="2:2" ht="16.5" x14ac:dyDescent="0.3">
      <c r="B3723"/>
    </row>
    <row r="3724" spans="2:2" ht="16.5" x14ac:dyDescent="0.3">
      <c r="B3724"/>
    </row>
    <row r="3725" spans="2:2" ht="16.5" x14ac:dyDescent="0.3">
      <c r="B3725"/>
    </row>
    <row r="3726" spans="2:2" ht="16.5" x14ac:dyDescent="0.3">
      <c r="B3726"/>
    </row>
    <row r="3727" spans="2:2" ht="16.5" x14ac:dyDescent="0.3">
      <c r="B3727"/>
    </row>
    <row r="3728" spans="2:2" ht="16.5" x14ac:dyDescent="0.3">
      <c r="B3728"/>
    </row>
    <row r="3729" spans="2:2" ht="16.5" x14ac:dyDescent="0.3">
      <c r="B3729"/>
    </row>
    <row r="3730" spans="2:2" ht="16.5" x14ac:dyDescent="0.3">
      <c r="B3730"/>
    </row>
    <row r="3731" spans="2:2" ht="16.5" x14ac:dyDescent="0.3">
      <c r="B3731"/>
    </row>
    <row r="3732" spans="2:2" ht="16.5" x14ac:dyDescent="0.3">
      <c r="B3732"/>
    </row>
    <row r="3733" spans="2:2" ht="16.5" x14ac:dyDescent="0.3">
      <c r="B3733"/>
    </row>
    <row r="3734" spans="2:2" ht="16.5" x14ac:dyDescent="0.3">
      <c r="B3734"/>
    </row>
    <row r="3735" spans="2:2" ht="16.5" x14ac:dyDescent="0.3">
      <c r="B3735"/>
    </row>
    <row r="3736" spans="2:2" ht="16.5" x14ac:dyDescent="0.3">
      <c r="B3736"/>
    </row>
    <row r="3737" spans="2:2" ht="16.5" x14ac:dyDescent="0.3">
      <c r="B3737"/>
    </row>
    <row r="3738" spans="2:2" ht="16.5" x14ac:dyDescent="0.3">
      <c r="B3738"/>
    </row>
    <row r="3739" spans="2:2" ht="16.5" x14ac:dyDescent="0.3">
      <c r="B3739"/>
    </row>
    <row r="3740" spans="2:2" ht="16.5" x14ac:dyDescent="0.3">
      <c r="B3740"/>
    </row>
    <row r="3741" spans="2:2" ht="16.5" x14ac:dyDescent="0.3">
      <c r="B3741"/>
    </row>
    <row r="3742" spans="2:2" ht="16.5" x14ac:dyDescent="0.3">
      <c r="B3742"/>
    </row>
    <row r="3743" spans="2:2" ht="16.5" x14ac:dyDescent="0.3">
      <c r="B3743"/>
    </row>
    <row r="3744" spans="2:2" ht="16.5" x14ac:dyDescent="0.3">
      <c r="B3744"/>
    </row>
    <row r="3745" spans="2:2" ht="16.5" x14ac:dyDescent="0.3">
      <c r="B3745"/>
    </row>
    <row r="3746" spans="2:2" ht="16.5" x14ac:dyDescent="0.3">
      <c r="B3746"/>
    </row>
    <row r="3747" spans="2:2" ht="16.5" x14ac:dyDescent="0.3">
      <c r="B3747"/>
    </row>
    <row r="3748" spans="2:2" ht="16.5" x14ac:dyDescent="0.3">
      <c r="B3748"/>
    </row>
    <row r="3749" spans="2:2" ht="16.5" x14ac:dyDescent="0.3">
      <c r="B3749"/>
    </row>
    <row r="3750" spans="2:2" ht="16.5" x14ac:dyDescent="0.3">
      <c r="B3750"/>
    </row>
    <row r="3751" spans="2:2" ht="16.5" x14ac:dyDescent="0.3">
      <c r="B3751"/>
    </row>
    <row r="3752" spans="2:2" ht="16.5" x14ac:dyDescent="0.3">
      <c r="B3752"/>
    </row>
    <row r="3753" spans="2:2" ht="16.5" x14ac:dyDescent="0.3">
      <c r="B3753"/>
    </row>
    <row r="3754" spans="2:2" ht="16.5" x14ac:dyDescent="0.3">
      <c r="B3754"/>
    </row>
    <row r="3755" spans="2:2" ht="16.5" x14ac:dyDescent="0.3">
      <c r="B3755"/>
    </row>
    <row r="3756" spans="2:2" ht="16.5" x14ac:dyDescent="0.3">
      <c r="B3756"/>
    </row>
    <row r="3757" spans="2:2" ht="16.5" x14ac:dyDescent="0.3">
      <c r="B3757"/>
    </row>
    <row r="3758" spans="2:2" ht="16.5" x14ac:dyDescent="0.3">
      <c r="B3758"/>
    </row>
    <row r="3759" spans="2:2" ht="16.5" x14ac:dyDescent="0.3">
      <c r="B3759"/>
    </row>
    <row r="3760" spans="2:2" ht="16.5" x14ac:dyDescent="0.3">
      <c r="B3760"/>
    </row>
    <row r="3761" spans="2:2" ht="16.5" x14ac:dyDescent="0.3">
      <c r="B3761"/>
    </row>
    <row r="3762" spans="2:2" ht="16.5" x14ac:dyDescent="0.3">
      <c r="B3762"/>
    </row>
    <row r="3763" spans="2:2" ht="16.5" x14ac:dyDescent="0.3">
      <c r="B3763"/>
    </row>
    <row r="3764" spans="2:2" ht="16.5" x14ac:dyDescent="0.3">
      <c r="B3764"/>
    </row>
    <row r="3765" spans="2:2" ht="16.5" x14ac:dyDescent="0.3">
      <c r="B3765"/>
    </row>
    <row r="3766" spans="2:2" ht="16.5" x14ac:dyDescent="0.3">
      <c r="B3766"/>
    </row>
    <row r="3767" spans="2:2" ht="16.5" x14ac:dyDescent="0.3">
      <c r="B3767"/>
    </row>
    <row r="3768" spans="2:2" ht="16.5" x14ac:dyDescent="0.3">
      <c r="B3768"/>
    </row>
    <row r="3769" spans="2:2" ht="16.5" x14ac:dyDescent="0.3">
      <c r="B3769"/>
    </row>
    <row r="3770" spans="2:2" ht="16.5" x14ac:dyDescent="0.3">
      <c r="B3770"/>
    </row>
    <row r="3771" spans="2:2" ht="16.5" x14ac:dyDescent="0.3">
      <c r="B3771"/>
    </row>
    <row r="3772" spans="2:2" ht="16.5" x14ac:dyDescent="0.3">
      <c r="B3772"/>
    </row>
    <row r="3773" spans="2:2" ht="16.5" x14ac:dyDescent="0.3">
      <c r="B3773"/>
    </row>
    <row r="3774" spans="2:2" ht="16.5" x14ac:dyDescent="0.3">
      <c r="B3774"/>
    </row>
    <row r="3775" spans="2:2" ht="16.5" x14ac:dyDescent="0.3">
      <c r="B3775"/>
    </row>
    <row r="3776" spans="2:2" ht="16.5" x14ac:dyDescent="0.3">
      <c r="B3776"/>
    </row>
    <row r="3777" spans="2:2" ht="16.5" x14ac:dyDescent="0.3">
      <c r="B3777"/>
    </row>
    <row r="3778" spans="2:2" ht="16.5" x14ac:dyDescent="0.3">
      <c r="B3778"/>
    </row>
    <row r="3779" spans="2:2" ht="16.5" x14ac:dyDescent="0.3">
      <c r="B3779"/>
    </row>
    <row r="3780" spans="2:2" ht="16.5" x14ac:dyDescent="0.3">
      <c r="B3780"/>
    </row>
    <row r="3781" spans="2:2" ht="16.5" x14ac:dyDescent="0.3">
      <c r="B3781"/>
    </row>
    <row r="3782" spans="2:2" ht="16.5" x14ac:dyDescent="0.3">
      <c r="B3782"/>
    </row>
    <row r="3783" spans="2:2" ht="16.5" x14ac:dyDescent="0.3">
      <c r="B3783"/>
    </row>
    <row r="3784" spans="2:2" ht="16.5" x14ac:dyDescent="0.3">
      <c r="B3784"/>
    </row>
    <row r="3785" spans="2:2" ht="16.5" x14ac:dyDescent="0.3">
      <c r="B3785"/>
    </row>
    <row r="3786" spans="2:2" ht="16.5" x14ac:dyDescent="0.3">
      <c r="B3786"/>
    </row>
    <row r="3787" spans="2:2" ht="16.5" x14ac:dyDescent="0.3">
      <c r="B3787"/>
    </row>
    <row r="3788" spans="2:2" ht="16.5" x14ac:dyDescent="0.3">
      <c r="B3788"/>
    </row>
    <row r="3789" spans="2:2" ht="16.5" x14ac:dyDescent="0.3">
      <c r="B3789"/>
    </row>
    <row r="3790" spans="2:2" ht="16.5" x14ac:dyDescent="0.3">
      <c r="B3790"/>
    </row>
    <row r="3791" spans="2:2" ht="16.5" x14ac:dyDescent="0.3">
      <c r="B3791"/>
    </row>
    <row r="3792" spans="2:2" ht="16.5" x14ac:dyDescent="0.3">
      <c r="B3792"/>
    </row>
    <row r="3793" spans="2:2" ht="16.5" x14ac:dyDescent="0.3">
      <c r="B3793"/>
    </row>
    <row r="3794" spans="2:2" ht="16.5" x14ac:dyDescent="0.3">
      <c r="B3794"/>
    </row>
    <row r="3795" spans="2:2" ht="16.5" x14ac:dyDescent="0.3">
      <c r="B3795"/>
    </row>
    <row r="3796" spans="2:2" ht="16.5" x14ac:dyDescent="0.3">
      <c r="B3796"/>
    </row>
    <row r="3797" spans="2:2" ht="16.5" x14ac:dyDescent="0.3">
      <c r="B3797"/>
    </row>
    <row r="3798" spans="2:2" ht="16.5" x14ac:dyDescent="0.3">
      <c r="B3798"/>
    </row>
    <row r="3799" spans="2:2" ht="16.5" x14ac:dyDescent="0.3">
      <c r="B3799"/>
    </row>
    <row r="3800" spans="2:2" ht="16.5" x14ac:dyDescent="0.3">
      <c r="B3800"/>
    </row>
    <row r="3801" spans="2:2" ht="16.5" x14ac:dyDescent="0.3">
      <c r="B3801"/>
    </row>
    <row r="3802" spans="2:2" ht="16.5" x14ac:dyDescent="0.3">
      <c r="B3802"/>
    </row>
    <row r="3803" spans="2:2" ht="16.5" x14ac:dyDescent="0.3">
      <c r="B3803"/>
    </row>
    <row r="3804" spans="2:2" ht="16.5" x14ac:dyDescent="0.3">
      <c r="B3804"/>
    </row>
    <row r="3805" spans="2:2" ht="16.5" x14ac:dyDescent="0.3">
      <c r="B3805"/>
    </row>
    <row r="3806" spans="2:2" ht="16.5" x14ac:dyDescent="0.3">
      <c r="B3806"/>
    </row>
    <row r="3807" spans="2:2" ht="16.5" x14ac:dyDescent="0.3">
      <c r="B3807"/>
    </row>
    <row r="3808" spans="2:2" ht="16.5" x14ac:dyDescent="0.3">
      <c r="B3808"/>
    </row>
    <row r="3809" spans="2:2" ht="16.5" x14ac:dyDescent="0.3">
      <c r="B3809"/>
    </row>
    <row r="3810" spans="2:2" ht="16.5" x14ac:dyDescent="0.3">
      <c r="B3810"/>
    </row>
    <row r="3811" spans="2:2" ht="16.5" x14ac:dyDescent="0.3">
      <c r="B3811"/>
    </row>
    <row r="3812" spans="2:2" ht="16.5" x14ac:dyDescent="0.3">
      <c r="B3812"/>
    </row>
    <row r="3813" spans="2:2" ht="16.5" x14ac:dyDescent="0.3">
      <c r="B3813"/>
    </row>
    <row r="3814" spans="2:2" ht="16.5" x14ac:dyDescent="0.3">
      <c r="B3814"/>
    </row>
    <row r="3815" spans="2:2" ht="16.5" x14ac:dyDescent="0.3">
      <c r="B3815"/>
    </row>
    <row r="3816" spans="2:2" ht="16.5" x14ac:dyDescent="0.3">
      <c r="B3816"/>
    </row>
    <row r="3817" spans="2:2" ht="16.5" x14ac:dyDescent="0.3">
      <c r="B3817"/>
    </row>
    <row r="3818" spans="2:2" ht="16.5" x14ac:dyDescent="0.3">
      <c r="B3818"/>
    </row>
    <row r="3819" spans="2:2" ht="16.5" x14ac:dyDescent="0.3">
      <c r="B3819"/>
    </row>
    <row r="3820" spans="2:2" ht="16.5" x14ac:dyDescent="0.3">
      <c r="B3820"/>
    </row>
    <row r="3821" spans="2:2" ht="16.5" x14ac:dyDescent="0.3">
      <c r="B3821"/>
    </row>
    <row r="3822" spans="2:2" ht="16.5" x14ac:dyDescent="0.3">
      <c r="B3822"/>
    </row>
    <row r="3823" spans="2:2" ht="16.5" x14ac:dyDescent="0.3">
      <c r="B3823"/>
    </row>
    <row r="3824" spans="2:2" ht="16.5" x14ac:dyDescent="0.3">
      <c r="B3824"/>
    </row>
    <row r="3825" spans="2:2" ht="16.5" x14ac:dyDescent="0.3">
      <c r="B3825"/>
    </row>
    <row r="3826" spans="2:2" ht="16.5" x14ac:dyDescent="0.3">
      <c r="B3826"/>
    </row>
    <row r="3827" spans="2:2" ht="16.5" x14ac:dyDescent="0.3">
      <c r="B3827"/>
    </row>
    <row r="3828" spans="2:2" ht="16.5" x14ac:dyDescent="0.3">
      <c r="B3828"/>
    </row>
    <row r="3829" spans="2:2" ht="16.5" x14ac:dyDescent="0.3">
      <c r="B3829"/>
    </row>
    <row r="3830" spans="2:2" ht="16.5" x14ac:dyDescent="0.3">
      <c r="B3830"/>
    </row>
    <row r="3831" spans="2:2" ht="16.5" x14ac:dyDescent="0.3">
      <c r="B3831"/>
    </row>
    <row r="3832" spans="2:2" ht="16.5" x14ac:dyDescent="0.3">
      <c r="B3832"/>
    </row>
    <row r="3833" spans="2:2" ht="16.5" x14ac:dyDescent="0.3">
      <c r="B3833"/>
    </row>
    <row r="3834" spans="2:2" ht="16.5" x14ac:dyDescent="0.3">
      <c r="B3834"/>
    </row>
    <row r="3835" spans="2:2" ht="16.5" x14ac:dyDescent="0.3">
      <c r="B3835"/>
    </row>
    <row r="3836" spans="2:2" ht="16.5" x14ac:dyDescent="0.3">
      <c r="B3836"/>
    </row>
    <row r="3837" spans="2:2" ht="16.5" x14ac:dyDescent="0.3">
      <c r="B3837"/>
    </row>
    <row r="3838" spans="2:2" ht="16.5" x14ac:dyDescent="0.3">
      <c r="B3838"/>
    </row>
    <row r="3839" spans="2:2" ht="16.5" x14ac:dyDescent="0.3">
      <c r="B3839"/>
    </row>
    <row r="3840" spans="2:2" ht="16.5" x14ac:dyDescent="0.3">
      <c r="B3840"/>
    </row>
    <row r="3841" spans="2:2" ht="16.5" x14ac:dyDescent="0.3">
      <c r="B3841"/>
    </row>
    <row r="3842" spans="2:2" ht="16.5" x14ac:dyDescent="0.3">
      <c r="B3842"/>
    </row>
    <row r="3843" spans="2:2" ht="16.5" x14ac:dyDescent="0.3">
      <c r="B3843"/>
    </row>
    <row r="3844" spans="2:2" ht="16.5" x14ac:dyDescent="0.3">
      <c r="B3844"/>
    </row>
    <row r="3845" spans="2:2" ht="16.5" x14ac:dyDescent="0.3">
      <c r="B3845"/>
    </row>
    <row r="3846" spans="2:2" ht="16.5" x14ac:dyDescent="0.3">
      <c r="B3846"/>
    </row>
    <row r="3847" spans="2:2" ht="16.5" x14ac:dyDescent="0.3">
      <c r="B3847"/>
    </row>
    <row r="3848" spans="2:2" ht="16.5" x14ac:dyDescent="0.3">
      <c r="B3848"/>
    </row>
    <row r="3849" spans="2:2" ht="16.5" x14ac:dyDescent="0.3">
      <c r="B3849"/>
    </row>
    <row r="3850" spans="2:2" ht="16.5" x14ac:dyDescent="0.3">
      <c r="B3850"/>
    </row>
    <row r="3851" spans="2:2" ht="16.5" x14ac:dyDescent="0.3">
      <c r="B3851"/>
    </row>
    <row r="3852" spans="2:2" ht="16.5" x14ac:dyDescent="0.3">
      <c r="B3852"/>
    </row>
    <row r="3853" spans="2:2" ht="16.5" x14ac:dyDescent="0.3">
      <c r="B3853"/>
    </row>
    <row r="3854" spans="2:2" ht="16.5" x14ac:dyDescent="0.3">
      <c r="B3854"/>
    </row>
    <row r="3855" spans="2:2" ht="16.5" x14ac:dyDescent="0.3">
      <c r="B3855"/>
    </row>
    <row r="3856" spans="2:2" ht="16.5" x14ac:dyDescent="0.3">
      <c r="B3856"/>
    </row>
    <row r="3857" spans="2:2" ht="16.5" x14ac:dyDescent="0.3">
      <c r="B3857"/>
    </row>
    <row r="3858" spans="2:2" ht="16.5" x14ac:dyDescent="0.3">
      <c r="B3858"/>
    </row>
    <row r="3859" spans="2:2" ht="16.5" x14ac:dyDescent="0.3">
      <c r="B3859"/>
    </row>
    <row r="3860" spans="2:2" ht="16.5" x14ac:dyDescent="0.3">
      <c r="B3860"/>
    </row>
    <row r="3861" spans="2:2" ht="16.5" x14ac:dyDescent="0.3">
      <c r="B3861"/>
    </row>
    <row r="3862" spans="2:2" ht="16.5" x14ac:dyDescent="0.3">
      <c r="B3862"/>
    </row>
    <row r="3863" spans="2:2" ht="16.5" x14ac:dyDescent="0.3">
      <c r="B3863"/>
    </row>
    <row r="3864" spans="2:2" ht="16.5" x14ac:dyDescent="0.3">
      <c r="B3864"/>
    </row>
    <row r="3865" spans="2:2" ht="16.5" x14ac:dyDescent="0.3">
      <c r="B3865"/>
    </row>
    <row r="3866" spans="2:2" ht="16.5" x14ac:dyDescent="0.3">
      <c r="B3866"/>
    </row>
    <row r="3867" spans="2:2" ht="16.5" x14ac:dyDescent="0.3">
      <c r="B3867"/>
    </row>
    <row r="3868" spans="2:2" ht="16.5" x14ac:dyDescent="0.3">
      <c r="B3868"/>
    </row>
    <row r="3869" spans="2:2" ht="16.5" x14ac:dyDescent="0.3">
      <c r="B3869"/>
    </row>
    <row r="3870" spans="2:2" ht="16.5" x14ac:dyDescent="0.3">
      <c r="B3870"/>
    </row>
    <row r="3871" spans="2:2" ht="16.5" x14ac:dyDescent="0.3">
      <c r="B3871"/>
    </row>
    <row r="3872" spans="2:2" ht="16.5" x14ac:dyDescent="0.3">
      <c r="B3872"/>
    </row>
    <row r="3873" spans="2:2" ht="16.5" x14ac:dyDescent="0.3">
      <c r="B3873"/>
    </row>
    <row r="3874" spans="2:2" ht="16.5" x14ac:dyDescent="0.3">
      <c r="B3874"/>
    </row>
    <row r="3875" spans="2:2" ht="16.5" x14ac:dyDescent="0.3">
      <c r="B3875"/>
    </row>
    <row r="3876" spans="2:2" ht="16.5" x14ac:dyDescent="0.3">
      <c r="B3876"/>
    </row>
    <row r="3877" spans="2:2" ht="16.5" x14ac:dyDescent="0.3">
      <c r="B3877"/>
    </row>
    <row r="3878" spans="2:2" ht="16.5" x14ac:dyDescent="0.3">
      <c r="B3878"/>
    </row>
    <row r="3879" spans="2:2" ht="16.5" x14ac:dyDescent="0.3">
      <c r="B3879"/>
    </row>
    <row r="3880" spans="2:2" ht="16.5" x14ac:dyDescent="0.3">
      <c r="B3880"/>
    </row>
    <row r="3881" spans="2:2" ht="16.5" x14ac:dyDescent="0.3">
      <c r="B3881"/>
    </row>
    <row r="3882" spans="2:2" ht="16.5" x14ac:dyDescent="0.3">
      <c r="B3882"/>
    </row>
    <row r="3883" spans="2:2" ht="16.5" x14ac:dyDescent="0.3">
      <c r="B3883"/>
    </row>
    <row r="3884" spans="2:2" ht="16.5" x14ac:dyDescent="0.3">
      <c r="B3884"/>
    </row>
    <row r="3885" spans="2:2" ht="16.5" x14ac:dyDescent="0.3">
      <c r="B3885"/>
    </row>
    <row r="3886" spans="2:2" ht="16.5" x14ac:dyDescent="0.3">
      <c r="B3886"/>
    </row>
    <row r="3887" spans="2:2" ht="16.5" x14ac:dyDescent="0.3">
      <c r="B3887"/>
    </row>
    <row r="3888" spans="2:2" ht="16.5" x14ac:dyDescent="0.3">
      <c r="B3888"/>
    </row>
    <row r="3889" spans="2:2" ht="16.5" x14ac:dyDescent="0.3">
      <c r="B3889"/>
    </row>
    <row r="3890" spans="2:2" ht="16.5" x14ac:dyDescent="0.3">
      <c r="B3890"/>
    </row>
    <row r="3891" spans="2:2" ht="16.5" x14ac:dyDescent="0.3">
      <c r="B3891"/>
    </row>
    <row r="3892" spans="2:2" ht="16.5" x14ac:dyDescent="0.3">
      <c r="B3892"/>
    </row>
    <row r="3893" spans="2:2" ht="16.5" x14ac:dyDescent="0.3">
      <c r="B3893"/>
    </row>
    <row r="3894" spans="2:2" ht="16.5" x14ac:dyDescent="0.3">
      <c r="B3894"/>
    </row>
    <row r="3895" spans="2:2" ht="16.5" x14ac:dyDescent="0.3">
      <c r="B3895"/>
    </row>
    <row r="3896" spans="2:2" ht="16.5" x14ac:dyDescent="0.3">
      <c r="B3896"/>
    </row>
    <row r="3897" spans="2:2" ht="16.5" x14ac:dyDescent="0.3">
      <c r="B3897"/>
    </row>
    <row r="3898" spans="2:2" ht="16.5" x14ac:dyDescent="0.3">
      <c r="B3898"/>
    </row>
    <row r="3899" spans="2:2" ht="16.5" x14ac:dyDescent="0.3">
      <c r="B3899"/>
    </row>
    <row r="3900" spans="2:2" ht="16.5" x14ac:dyDescent="0.3">
      <c r="B3900"/>
    </row>
    <row r="3901" spans="2:2" ht="16.5" x14ac:dyDescent="0.3">
      <c r="B3901"/>
    </row>
    <row r="3902" spans="2:2" ht="16.5" x14ac:dyDescent="0.3">
      <c r="B3902"/>
    </row>
    <row r="3903" spans="2:2" ht="16.5" x14ac:dyDescent="0.3">
      <c r="B3903"/>
    </row>
    <row r="3904" spans="2:2" ht="16.5" x14ac:dyDescent="0.3">
      <c r="B3904"/>
    </row>
    <row r="3905" spans="2:2" ht="16.5" x14ac:dyDescent="0.3">
      <c r="B3905"/>
    </row>
    <row r="3906" spans="2:2" ht="16.5" x14ac:dyDescent="0.3">
      <c r="B3906"/>
    </row>
    <row r="3907" spans="2:2" ht="16.5" x14ac:dyDescent="0.3">
      <c r="B3907"/>
    </row>
    <row r="3908" spans="2:2" ht="16.5" x14ac:dyDescent="0.3">
      <c r="B3908"/>
    </row>
    <row r="3909" spans="2:2" ht="16.5" x14ac:dyDescent="0.3">
      <c r="B3909"/>
    </row>
    <row r="3910" spans="2:2" ht="16.5" x14ac:dyDescent="0.3">
      <c r="B3910"/>
    </row>
    <row r="3911" spans="2:2" ht="16.5" x14ac:dyDescent="0.3">
      <c r="B3911"/>
    </row>
    <row r="3912" spans="2:2" ht="16.5" x14ac:dyDescent="0.3">
      <c r="B3912"/>
    </row>
    <row r="3913" spans="2:2" ht="16.5" x14ac:dyDescent="0.3">
      <c r="B3913"/>
    </row>
    <row r="3914" spans="2:2" ht="16.5" x14ac:dyDescent="0.3">
      <c r="B3914"/>
    </row>
    <row r="3915" spans="2:2" ht="16.5" x14ac:dyDescent="0.3">
      <c r="B3915"/>
    </row>
    <row r="3916" spans="2:2" ht="16.5" x14ac:dyDescent="0.3">
      <c r="B3916"/>
    </row>
    <row r="3917" spans="2:2" ht="16.5" x14ac:dyDescent="0.3">
      <c r="B3917"/>
    </row>
    <row r="3918" spans="2:2" ht="16.5" x14ac:dyDescent="0.3">
      <c r="B3918"/>
    </row>
    <row r="3919" spans="2:2" ht="16.5" x14ac:dyDescent="0.3">
      <c r="B3919"/>
    </row>
    <row r="3920" spans="2:2" ht="16.5" x14ac:dyDescent="0.3">
      <c r="B3920"/>
    </row>
    <row r="3921" spans="2:2" ht="16.5" x14ac:dyDescent="0.3">
      <c r="B3921"/>
    </row>
    <row r="3922" spans="2:2" ht="16.5" x14ac:dyDescent="0.3">
      <c r="B3922"/>
    </row>
    <row r="3923" spans="2:2" ht="16.5" x14ac:dyDescent="0.3">
      <c r="B3923"/>
    </row>
    <row r="3924" spans="2:2" ht="16.5" x14ac:dyDescent="0.3">
      <c r="B3924"/>
    </row>
    <row r="3925" spans="2:2" ht="16.5" x14ac:dyDescent="0.3">
      <c r="B3925"/>
    </row>
    <row r="3926" spans="2:2" ht="16.5" x14ac:dyDescent="0.3">
      <c r="B3926"/>
    </row>
    <row r="3927" spans="2:2" ht="16.5" x14ac:dyDescent="0.3">
      <c r="B3927"/>
    </row>
    <row r="3928" spans="2:2" ht="16.5" x14ac:dyDescent="0.3">
      <c r="B3928"/>
    </row>
    <row r="3929" spans="2:2" ht="16.5" x14ac:dyDescent="0.3">
      <c r="B3929"/>
    </row>
    <row r="3930" spans="2:2" ht="16.5" x14ac:dyDescent="0.3">
      <c r="B3930"/>
    </row>
    <row r="3931" spans="2:2" ht="16.5" x14ac:dyDescent="0.3">
      <c r="B3931"/>
    </row>
    <row r="3932" spans="2:2" ht="16.5" x14ac:dyDescent="0.3">
      <c r="B3932"/>
    </row>
    <row r="3933" spans="2:2" ht="16.5" x14ac:dyDescent="0.3">
      <c r="B3933"/>
    </row>
    <row r="3934" spans="2:2" ht="16.5" x14ac:dyDescent="0.3">
      <c r="B3934"/>
    </row>
    <row r="3935" spans="2:2" ht="16.5" x14ac:dyDescent="0.3">
      <c r="B3935"/>
    </row>
    <row r="3936" spans="2:2" ht="16.5" x14ac:dyDescent="0.3">
      <c r="B3936"/>
    </row>
    <row r="3937" spans="2:2" ht="16.5" x14ac:dyDescent="0.3">
      <c r="B3937"/>
    </row>
    <row r="3938" spans="2:2" ht="16.5" x14ac:dyDescent="0.3">
      <c r="B3938"/>
    </row>
    <row r="3939" spans="2:2" ht="16.5" x14ac:dyDescent="0.3">
      <c r="B3939"/>
    </row>
    <row r="3940" spans="2:2" ht="16.5" x14ac:dyDescent="0.3">
      <c r="B3940"/>
    </row>
    <row r="3941" spans="2:2" ht="16.5" x14ac:dyDescent="0.3">
      <c r="B3941"/>
    </row>
    <row r="3942" spans="2:2" ht="16.5" x14ac:dyDescent="0.3">
      <c r="B3942"/>
    </row>
    <row r="3943" spans="2:2" ht="16.5" x14ac:dyDescent="0.3">
      <c r="B3943"/>
    </row>
    <row r="3944" spans="2:2" ht="16.5" x14ac:dyDescent="0.3">
      <c r="B3944"/>
    </row>
    <row r="3945" spans="2:2" ht="16.5" x14ac:dyDescent="0.3">
      <c r="B3945"/>
    </row>
    <row r="3946" spans="2:2" ht="16.5" x14ac:dyDescent="0.3">
      <c r="B3946"/>
    </row>
    <row r="3947" spans="2:2" ht="16.5" x14ac:dyDescent="0.3">
      <c r="B3947"/>
    </row>
    <row r="3948" spans="2:2" ht="16.5" x14ac:dyDescent="0.3">
      <c r="B3948"/>
    </row>
    <row r="3949" spans="2:2" ht="16.5" x14ac:dyDescent="0.3">
      <c r="B3949"/>
    </row>
    <row r="3950" spans="2:2" ht="16.5" x14ac:dyDescent="0.3">
      <c r="B3950"/>
    </row>
    <row r="3951" spans="2:2" ht="16.5" x14ac:dyDescent="0.3">
      <c r="B3951"/>
    </row>
    <row r="3952" spans="2:2" ht="16.5" x14ac:dyDescent="0.3">
      <c r="B3952"/>
    </row>
    <row r="3953" spans="2:2" ht="16.5" x14ac:dyDescent="0.3">
      <c r="B3953"/>
    </row>
    <row r="3954" spans="2:2" ht="16.5" x14ac:dyDescent="0.3">
      <c r="B3954"/>
    </row>
    <row r="3955" spans="2:2" ht="16.5" x14ac:dyDescent="0.3">
      <c r="B3955"/>
    </row>
    <row r="3956" spans="2:2" ht="16.5" x14ac:dyDescent="0.3">
      <c r="B3956"/>
    </row>
    <row r="3957" spans="2:2" ht="16.5" x14ac:dyDescent="0.3">
      <c r="B3957"/>
    </row>
    <row r="3958" spans="2:2" ht="16.5" x14ac:dyDescent="0.3">
      <c r="B3958"/>
    </row>
    <row r="3959" spans="2:2" ht="16.5" x14ac:dyDescent="0.3">
      <c r="B3959"/>
    </row>
    <row r="3960" spans="2:2" ht="16.5" x14ac:dyDescent="0.3">
      <c r="B3960"/>
    </row>
    <row r="3961" spans="2:2" ht="16.5" x14ac:dyDescent="0.3">
      <c r="B3961"/>
    </row>
    <row r="3962" spans="2:2" ht="16.5" x14ac:dyDescent="0.3">
      <c r="B3962"/>
    </row>
    <row r="3963" spans="2:2" ht="16.5" x14ac:dyDescent="0.3">
      <c r="B3963"/>
    </row>
    <row r="3964" spans="2:2" ht="16.5" x14ac:dyDescent="0.3">
      <c r="B3964"/>
    </row>
    <row r="3965" spans="2:2" ht="16.5" x14ac:dyDescent="0.3">
      <c r="B3965"/>
    </row>
    <row r="3966" spans="2:2" ht="16.5" x14ac:dyDescent="0.3">
      <c r="B3966"/>
    </row>
    <row r="3967" spans="2:2" ht="16.5" x14ac:dyDescent="0.3">
      <c r="B3967"/>
    </row>
    <row r="3968" spans="2:2" ht="16.5" x14ac:dyDescent="0.3">
      <c r="B3968"/>
    </row>
    <row r="3969" spans="2:2" ht="16.5" x14ac:dyDescent="0.3">
      <c r="B3969"/>
    </row>
    <row r="3970" spans="2:2" ht="16.5" x14ac:dyDescent="0.3">
      <c r="B3970"/>
    </row>
    <row r="3971" spans="2:2" ht="16.5" x14ac:dyDescent="0.3">
      <c r="B3971"/>
    </row>
    <row r="3972" spans="2:2" ht="16.5" x14ac:dyDescent="0.3">
      <c r="B3972"/>
    </row>
    <row r="3973" spans="2:2" ht="16.5" x14ac:dyDescent="0.3">
      <c r="B3973"/>
    </row>
    <row r="3974" spans="2:2" ht="16.5" x14ac:dyDescent="0.3">
      <c r="B3974"/>
    </row>
    <row r="3975" spans="2:2" ht="16.5" x14ac:dyDescent="0.3">
      <c r="B3975"/>
    </row>
    <row r="3976" spans="2:2" ht="16.5" x14ac:dyDescent="0.3">
      <c r="B3976"/>
    </row>
    <row r="3977" spans="2:2" ht="16.5" x14ac:dyDescent="0.3">
      <c r="B3977"/>
    </row>
    <row r="3978" spans="2:2" ht="16.5" x14ac:dyDescent="0.3">
      <c r="B3978"/>
    </row>
    <row r="3979" spans="2:2" ht="16.5" x14ac:dyDescent="0.3">
      <c r="B3979"/>
    </row>
    <row r="3980" spans="2:2" ht="16.5" x14ac:dyDescent="0.3">
      <c r="B3980"/>
    </row>
    <row r="3981" spans="2:2" ht="16.5" x14ac:dyDescent="0.3">
      <c r="B3981"/>
    </row>
    <row r="3982" spans="2:2" ht="16.5" x14ac:dyDescent="0.3">
      <c r="B3982"/>
    </row>
    <row r="3983" spans="2:2" ht="16.5" x14ac:dyDescent="0.3">
      <c r="B3983"/>
    </row>
    <row r="3984" spans="2:2" ht="16.5" x14ac:dyDescent="0.3">
      <c r="B3984"/>
    </row>
    <row r="3985" spans="2:2" ht="16.5" x14ac:dyDescent="0.3">
      <c r="B3985"/>
    </row>
    <row r="3986" spans="2:2" ht="16.5" x14ac:dyDescent="0.3">
      <c r="B3986"/>
    </row>
    <row r="3987" spans="2:2" ht="16.5" x14ac:dyDescent="0.3">
      <c r="B3987"/>
    </row>
    <row r="3988" spans="2:2" ht="16.5" x14ac:dyDescent="0.3">
      <c r="B3988"/>
    </row>
    <row r="3989" spans="2:2" ht="16.5" x14ac:dyDescent="0.3">
      <c r="B3989"/>
    </row>
    <row r="3990" spans="2:2" ht="16.5" x14ac:dyDescent="0.3">
      <c r="B3990"/>
    </row>
    <row r="3991" spans="2:2" ht="16.5" x14ac:dyDescent="0.3">
      <c r="B3991"/>
    </row>
    <row r="3992" spans="2:2" ht="16.5" x14ac:dyDescent="0.3">
      <c r="B3992"/>
    </row>
    <row r="3993" spans="2:2" ht="16.5" x14ac:dyDescent="0.3">
      <c r="B3993"/>
    </row>
    <row r="3994" spans="2:2" ht="16.5" x14ac:dyDescent="0.3">
      <c r="B3994"/>
    </row>
    <row r="3995" spans="2:2" ht="16.5" x14ac:dyDescent="0.3">
      <c r="B3995"/>
    </row>
    <row r="3996" spans="2:2" ht="16.5" x14ac:dyDescent="0.3">
      <c r="B3996"/>
    </row>
    <row r="3997" spans="2:2" ht="16.5" x14ac:dyDescent="0.3">
      <c r="B3997"/>
    </row>
    <row r="3998" spans="2:2" ht="16.5" x14ac:dyDescent="0.3">
      <c r="B3998"/>
    </row>
    <row r="3999" spans="2:2" ht="16.5" x14ac:dyDescent="0.3">
      <c r="B3999"/>
    </row>
    <row r="4000" spans="2:2" ht="16.5" x14ac:dyDescent="0.3">
      <c r="B4000"/>
    </row>
    <row r="4001" spans="2:2" ht="16.5" x14ac:dyDescent="0.3">
      <c r="B4001"/>
    </row>
    <row r="4002" spans="2:2" ht="16.5" x14ac:dyDescent="0.3">
      <c r="B4002"/>
    </row>
    <row r="4003" spans="2:2" ht="16.5" x14ac:dyDescent="0.3">
      <c r="B4003"/>
    </row>
    <row r="4004" spans="2:2" ht="16.5" x14ac:dyDescent="0.3">
      <c r="B4004"/>
    </row>
    <row r="4005" spans="2:2" ht="16.5" x14ac:dyDescent="0.3">
      <c r="B4005"/>
    </row>
    <row r="4006" spans="2:2" ht="16.5" x14ac:dyDescent="0.3">
      <c r="B4006"/>
    </row>
    <row r="4007" spans="2:2" ht="16.5" x14ac:dyDescent="0.3">
      <c r="B4007"/>
    </row>
    <row r="4008" spans="2:2" ht="16.5" x14ac:dyDescent="0.3">
      <c r="B4008"/>
    </row>
    <row r="4009" spans="2:2" ht="16.5" x14ac:dyDescent="0.3">
      <c r="B4009"/>
    </row>
    <row r="4010" spans="2:2" ht="16.5" x14ac:dyDescent="0.3">
      <c r="B4010"/>
    </row>
    <row r="4011" spans="2:2" ht="16.5" x14ac:dyDescent="0.3">
      <c r="B4011"/>
    </row>
    <row r="4012" spans="2:2" ht="16.5" x14ac:dyDescent="0.3">
      <c r="B4012"/>
    </row>
    <row r="4013" spans="2:2" ht="16.5" x14ac:dyDescent="0.3">
      <c r="B4013"/>
    </row>
    <row r="4014" spans="2:2" ht="16.5" x14ac:dyDescent="0.3">
      <c r="B4014"/>
    </row>
    <row r="4015" spans="2:2" ht="16.5" x14ac:dyDescent="0.3">
      <c r="B4015"/>
    </row>
    <row r="4016" spans="2:2" ht="16.5" x14ac:dyDescent="0.3">
      <c r="B4016"/>
    </row>
    <row r="4017" spans="2:2" ht="16.5" x14ac:dyDescent="0.3">
      <c r="B4017"/>
    </row>
    <row r="4018" spans="2:2" ht="16.5" x14ac:dyDescent="0.3">
      <c r="B4018"/>
    </row>
    <row r="4019" spans="2:2" ht="16.5" x14ac:dyDescent="0.3">
      <c r="B4019"/>
    </row>
    <row r="4020" spans="2:2" ht="16.5" x14ac:dyDescent="0.3">
      <c r="B4020"/>
    </row>
    <row r="4021" spans="2:2" ht="16.5" x14ac:dyDescent="0.3">
      <c r="B4021"/>
    </row>
    <row r="4022" spans="2:2" ht="16.5" x14ac:dyDescent="0.3">
      <c r="B4022"/>
    </row>
    <row r="4023" spans="2:2" ht="16.5" x14ac:dyDescent="0.3">
      <c r="B4023"/>
    </row>
    <row r="4024" spans="2:2" ht="16.5" x14ac:dyDescent="0.3">
      <c r="B4024"/>
    </row>
    <row r="4025" spans="2:2" ht="16.5" x14ac:dyDescent="0.3">
      <c r="B4025"/>
    </row>
    <row r="4026" spans="2:2" ht="16.5" x14ac:dyDescent="0.3">
      <c r="B4026"/>
    </row>
    <row r="4027" spans="2:2" ht="16.5" x14ac:dyDescent="0.3">
      <c r="B4027"/>
    </row>
    <row r="4028" spans="2:2" ht="16.5" x14ac:dyDescent="0.3">
      <c r="B4028"/>
    </row>
    <row r="4029" spans="2:2" ht="16.5" x14ac:dyDescent="0.3">
      <c r="B4029"/>
    </row>
    <row r="4030" spans="2:2" ht="16.5" x14ac:dyDescent="0.3">
      <c r="B4030"/>
    </row>
    <row r="4031" spans="2:2" ht="16.5" x14ac:dyDescent="0.3">
      <c r="B4031"/>
    </row>
    <row r="4032" spans="2:2" ht="16.5" x14ac:dyDescent="0.3">
      <c r="B4032"/>
    </row>
    <row r="4033" spans="2:2" ht="16.5" x14ac:dyDescent="0.3">
      <c r="B4033"/>
    </row>
    <row r="4034" spans="2:2" ht="16.5" x14ac:dyDescent="0.3">
      <c r="B4034"/>
    </row>
    <row r="4035" spans="2:2" ht="16.5" x14ac:dyDescent="0.3">
      <c r="B4035"/>
    </row>
    <row r="4036" spans="2:2" ht="16.5" x14ac:dyDescent="0.3">
      <c r="B4036"/>
    </row>
    <row r="4037" spans="2:2" ht="16.5" x14ac:dyDescent="0.3">
      <c r="B4037"/>
    </row>
    <row r="4038" spans="2:2" ht="16.5" x14ac:dyDescent="0.3">
      <c r="B4038"/>
    </row>
    <row r="4039" spans="2:2" ht="16.5" x14ac:dyDescent="0.3">
      <c r="B4039"/>
    </row>
    <row r="4040" spans="2:2" ht="16.5" x14ac:dyDescent="0.3">
      <c r="B4040"/>
    </row>
    <row r="4041" spans="2:2" ht="16.5" x14ac:dyDescent="0.3">
      <c r="B4041"/>
    </row>
    <row r="4042" spans="2:2" ht="16.5" x14ac:dyDescent="0.3">
      <c r="B4042"/>
    </row>
    <row r="4043" spans="2:2" ht="16.5" x14ac:dyDescent="0.3">
      <c r="B4043"/>
    </row>
    <row r="4044" spans="2:2" ht="16.5" x14ac:dyDescent="0.3">
      <c r="B4044"/>
    </row>
    <row r="4045" spans="2:2" ht="16.5" x14ac:dyDescent="0.3">
      <c r="B4045"/>
    </row>
    <row r="4046" spans="2:2" ht="16.5" x14ac:dyDescent="0.3">
      <c r="B4046"/>
    </row>
    <row r="4047" spans="2:2" ht="16.5" x14ac:dyDescent="0.3">
      <c r="B4047"/>
    </row>
    <row r="4048" spans="2:2" ht="16.5" x14ac:dyDescent="0.3">
      <c r="B4048"/>
    </row>
    <row r="4049" spans="2:2" ht="16.5" x14ac:dyDescent="0.3">
      <c r="B4049"/>
    </row>
    <row r="4050" spans="2:2" ht="16.5" x14ac:dyDescent="0.3">
      <c r="B4050"/>
    </row>
    <row r="4051" spans="2:2" ht="16.5" x14ac:dyDescent="0.3">
      <c r="B4051"/>
    </row>
    <row r="4052" spans="2:2" ht="16.5" x14ac:dyDescent="0.3">
      <c r="B4052"/>
    </row>
    <row r="4053" spans="2:2" ht="16.5" x14ac:dyDescent="0.3">
      <c r="B4053"/>
    </row>
    <row r="4054" spans="2:2" ht="16.5" x14ac:dyDescent="0.3">
      <c r="B4054"/>
    </row>
    <row r="4055" spans="2:2" ht="16.5" x14ac:dyDescent="0.3">
      <c r="B4055"/>
    </row>
    <row r="4056" spans="2:2" ht="16.5" x14ac:dyDescent="0.3">
      <c r="B4056"/>
    </row>
    <row r="4057" spans="2:2" ht="16.5" x14ac:dyDescent="0.3">
      <c r="B4057"/>
    </row>
    <row r="4058" spans="2:2" ht="16.5" x14ac:dyDescent="0.3">
      <c r="B4058"/>
    </row>
    <row r="4059" spans="2:2" ht="16.5" x14ac:dyDescent="0.3">
      <c r="B4059"/>
    </row>
    <row r="4060" spans="2:2" ht="16.5" x14ac:dyDescent="0.3">
      <c r="B4060"/>
    </row>
    <row r="4061" spans="2:2" ht="16.5" x14ac:dyDescent="0.3">
      <c r="B4061"/>
    </row>
    <row r="4062" spans="2:2" ht="16.5" x14ac:dyDescent="0.3">
      <c r="B4062"/>
    </row>
    <row r="4063" spans="2:2" ht="16.5" x14ac:dyDescent="0.3">
      <c r="B4063"/>
    </row>
    <row r="4064" spans="2:2" ht="16.5" x14ac:dyDescent="0.3">
      <c r="B4064"/>
    </row>
    <row r="4065" spans="2:2" ht="16.5" x14ac:dyDescent="0.3">
      <c r="B4065"/>
    </row>
    <row r="4066" spans="2:2" ht="16.5" x14ac:dyDescent="0.3">
      <c r="B4066"/>
    </row>
    <row r="4067" spans="2:2" ht="16.5" x14ac:dyDescent="0.3">
      <c r="B4067"/>
    </row>
    <row r="4068" spans="2:2" ht="16.5" x14ac:dyDescent="0.3">
      <c r="B4068"/>
    </row>
    <row r="4069" spans="2:2" ht="16.5" x14ac:dyDescent="0.3">
      <c r="B4069"/>
    </row>
    <row r="4070" spans="2:2" ht="16.5" x14ac:dyDescent="0.3">
      <c r="B4070"/>
    </row>
    <row r="4071" spans="2:2" ht="16.5" x14ac:dyDescent="0.3">
      <c r="B4071"/>
    </row>
    <row r="4072" spans="2:2" ht="16.5" x14ac:dyDescent="0.3">
      <c r="B4072"/>
    </row>
    <row r="4073" spans="2:2" ht="16.5" x14ac:dyDescent="0.3">
      <c r="B4073"/>
    </row>
    <row r="4074" spans="2:2" ht="16.5" x14ac:dyDescent="0.3">
      <c r="B4074"/>
    </row>
    <row r="4075" spans="2:2" ht="16.5" x14ac:dyDescent="0.3">
      <c r="B4075"/>
    </row>
    <row r="4076" spans="2:2" ht="16.5" x14ac:dyDescent="0.3">
      <c r="B4076"/>
    </row>
    <row r="4077" spans="2:2" ht="16.5" x14ac:dyDescent="0.3">
      <c r="B4077"/>
    </row>
    <row r="4078" spans="2:2" ht="16.5" x14ac:dyDescent="0.3">
      <c r="B4078"/>
    </row>
    <row r="4079" spans="2:2" ht="16.5" x14ac:dyDescent="0.3">
      <c r="B4079"/>
    </row>
    <row r="4080" spans="2:2" ht="16.5" x14ac:dyDescent="0.3">
      <c r="B4080"/>
    </row>
    <row r="4081" spans="2:2" ht="16.5" x14ac:dyDescent="0.3">
      <c r="B4081"/>
    </row>
    <row r="4082" spans="2:2" ht="16.5" x14ac:dyDescent="0.3">
      <c r="B4082"/>
    </row>
    <row r="4083" spans="2:2" ht="16.5" x14ac:dyDescent="0.3">
      <c r="B4083"/>
    </row>
    <row r="4084" spans="2:2" ht="16.5" x14ac:dyDescent="0.3">
      <c r="B4084"/>
    </row>
    <row r="4085" spans="2:2" ht="16.5" x14ac:dyDescent="0.3">
      <c r="B4085"/>
    </row>
    <row r="4086" spans="2:2" ht="16.5" x14ac:dyDescent="0.3">
      <c r="B4086"/>
    </row>
    <row r="4087" spans="2:2" ht="16.5" x14ac:dyDescent="0.3">
      <c r="B4087"/>
    </row>
    <row r="4088" spans="2:2" ht="16.5" x14ac:dyDescent="0.3">
      <c r="B4088"/>
    </row>
    <row r="4089" spans="2:2" ht="16.5" x14ac:dyDescent="0.3">
      <c r="B4089"/>
    </row>
    <row r="4090" spans="2:2" ht="16.5" x14ac:dyDescent="0.3">
      <c r="B4090"/>
    </row>
    <row r="4091" spans="2:2" ht="16.5" x14ac:dyDescent="0.3">
      <c r="B4091"/>
    </row>
    <row r="4092" spans="2:2" ht="16.5" x14ac:dyDescent="0.3">
      <c r="B4092"/>
    </row>
    <row r="4093" spans="2:2" ht="16.5" x14ac:dyDescent="0.3">
      <c r="B4093"/>
    </row>
    <row r="4094" spans="2:2" ht="16.5" x14ac:dyDescent="0.3">
      <c r="B4094"/>
    </row>
    <row r="4095" spans="2:2" ht="16.5" x14ac:dyDescent="0.3">
      <c r="B4095"/>
    </row>
    <row r="4096" spans="2:2" ht="16.5" x14ac:dyDescent="0.3">
      <c r="B4096"/>
    </row>
    <row r="4097" spans="2:2" ht="16.5" x14ac:dyDescent="0.3">
      <c r="B4097"/>
    </row>
    <row r="4098" spans="2:2" ht="16.5" x14ac:dyDescent="0.3">
      <c r="B4098"/>
    </row>
    <row r="4099" spans="2:2" ht="16.5" x14ac:dyDescent="0.3">
      <c r="B4099"/>
    </row>
    <row r="4100" spans="2:2" ht="16.5" x14ac:dyDescent="0.3">
      <c r="B4100"/>
    </row>
    <row r="4101" spans="2:2" ht="16.5" x14ac:dyDescent="0.3">
      <c r="B4101"/>
    </row>
    <row r="4102" spans="2:2" ht="16.5" x14ac:dyDescent="0.3">
      <c r="B4102"/>
    </row>
    <row r="4103" spans="2:2" ht="16.5" x14ac:dyDescent="0.3">
      <c r="B4103"/>
    </row>
    <row r="4104" spans="2:2" ht="16.5" x14ac:dyDescent="0.3">
      <c r="B4104"/>
    </row>
    <row r="4105" spans="2:2" ht="16.5" x14ac:dyDescent="0.3">
      <c r="B4105"/>
    </row>
    <row r="4106" spans="2:2" ht="16.5" x14ac:dyDescent="0.3">
      <c r="B4106"/>
    </row>
    <row r="4107" spans="2:2" ht="16.5" x14ac:dyDescent="0.3">
      <c r="B4107"/>
    </row>
    <row r="4108" spans="2:2" ht="16.5" x14ac:dyDescent="0.3">
      <c r="B4108"/>
    </row>
    <row r="4109" spans="2:2" ht="16.5" x14ac:dyDescent="0.3">
      <c r="B4109"/>
    </row>
    <row r="4110" spans="2:2" ht="16.5" x14ac:dyDescent="0.3">
      <c r="B4110"/>
    </row>
    <row r="4111" spans="2:2" ht="16.5" x14ac:dyDescent="0.3">
      <c r="B4111"/>
    </row>
    <row r="4112" spans="2:2" ht="16.5" x14ac:dyDescent="0.3">
      <c r="B4112"/>
    </row>
    <row r="4113" spans="2:2" ht="16.5" x14ac:dyDescent="0.3">
      <c r="B4113"/>
    </row>
    <row r="4114" spans="2:2" ht="16.5" x14ac:dyDescent="0.3">
      <c r="B4114"/>
    </row>
    <row r="4115" spans="2:2" ht="16.5" x14ac:dyDescent="0.3">
      <c r="B4115"/>
    </row>
    <row r="4116" spans="2:2" ht="16.5" x14ac:dyDescent="0.3">
      <c r="B4116"/>
    </row>
    <row r="4117" spans="2:2" ht="16.5" x14ac:dyDescent="0.3">
      <c r="B4117"/>
    </row>
    <row r="4118" spans="2:2" ht="16.5" x14ac:dyDescent="0.3">
      <c r="B4118"/>
    </row>
    <row r="4119" spans="2:2" ht="16.5" x14ac:dyDescent="0.3">
      <c r="B4119"/>
    </row>
    <row r="4120" spans="2:2" ht="16.5" x14ac:dyDescent="0.3">
      <c r="B4120"/>
    </row>
    <row r="4121" spans="2:2" ht="16.5" x14ac:dyDescent="0.3">
      <c r="B4121"/>
    </row>
    <row r="4122" spans="2:2" ht="16.5" x14ac:dyDescent="0.3">
      <c r="B4122"/>
    </row>
    <row r="4123" spans="2:2" ht="16.5" x14ac:dyDescent="0.3">
      <c r="B4123"/>
    </row>
    <row r="4124" spans="2:2" ht="16.5" x14ac:dyDescent="0.3">
      <c r="B4124"/>
    </row>
    <row r="4125" spans="2:2" ht="16.5" x14ac:dyDescent="0.3">
      <c r="B4125"/>
    </row>
    <row r="4126" spans="2:2" ht="16.5" x14ac:dyDescent="0.3">
      <c r="B4126"/>
    </row>
    <row r="4127" spans="2:2" ht="16.5" x14ac:dyDescent="0.3">
      <c r="B4127"/>
    </row>
    <row r="4128" spans="2:2" ht="16.5" x14ac:dyDescent="0.3">
      <c r="B4128"/>
    </row>
    <row r="4129" spans="2:2" ht="16.5" x14ac:dyDescent="0.3">
      <c r="B4129"/>
    </row>
    <row r="4130" spans="2:2" ht="16.5" x14ac:dyDescent="0.3">
      <c r="B4130"/>
    </row>
    <row r="4131" spans="2:2" ht="16.5" x14ac:dyDescent="0.3">
      <c r="B4131"/>
    </row>
    <row r="4132" spans="2:2" ht="16.5" x14ac:dyDescent="0.3">
      <c r="B4132"/>
    </row>
    <row r="4133" spans="2:2" ht="16.5" x14ac:dyDescent="0.3">
      <c r="B4133"/>
    </row>
    <row r="4134" spans="2:2" ht="16.5" x14ac:dyDescent="0.3">
      <c r="B4134"/>
    </row>
    <row r="4135" spans="2:2" ht="16.5" x14ac:dyDescent="0.3">
      <c r="B4135"/>
    </row>
    <row r="4136" spans="2:2" ht="16.5" x14ac:dyDescent="0.3">
      <c r="B4136"/>
    </row>
    <row r="4137" spans="2:2" ht="16.5" x14ac:dyDescent="0.3">
      <c r="B4137"/>
    </row>
    <row r="4138" spans="2:2" ht="16.5" x14ac:dyDescent="0.3">
      <c r="B4138"/>
    </row>
    <row r="4139" spans="2:2" ht="16.5" x14ac:dyDescent="0.3">
      <c r="B4139"/>
    </row>
    <row r="4140" spans="2:2" ht="16.5" x14ac:dyDescent="0.3">
      <c r="B4140"/>
    </row>
    <row r="4141" spans="2:2" ht="16.5" x14ac:dyDescent="0.3">
      <c r="B4141"/>
    </row>
    <row r="4142" spans="2:2" ht="16.5" x14ac:dyDescent="0.3">
      <c r="B4142"/>
    </row>
    <row r="4143" spans="2:2" ht="16.5" x14ac:dyDescent="0.3">
      <c r="B4143"/>
    </row>
    <row r="4144" spans="2:2" ht="16.5" x14ac:dyDescent="0.3">
      <c r="B4144"/>
    </row>
    <row r="4145" spans="2:2" ht="16.5" x14ac:dyDescent="0.3">
      <c r="B4145"/>
    </row>
    <row r="4146" spans="2:2" ht="16.5" x14ac:dyDescent="0.3">
      <c r="B4146"/>
    </row>
    <row r="4147" spans="2:2" ht="16.5" x14ac:dyDescent="0.3">
      <c r="B4147"/>
    </row>
    <row r="4148" spans="2:2" ht="16.5" x14ac:dyDescent="0.3">
      <c r="B4148"/>
    </row>
    <row r="4149" spans="2:2" ht="16.5" x14ac:dyDescent="0.3">
      <c r="B4149"/>
    </row>
    <row r="4150" spans="2:2" ht="16.5" x14ac:dyDescent="0.3">
      <c r="B4150"/>
    </row>
    <row r="4151" spans="2:2" ht="16.5" x14ac:dyDescent="0.3">
      <c r="B4151"/>
    </row>
    <row r="4152" spans="2:2" ht="16.5" x14ac:dyDescent="0.3">
      <c r="B4152"/>
    </row>
    <row r="4153" spans="2:2" ht="16.5" x14ac:dyDescent="0.3">
      <c r="B4153"/>
    </row>
    <row r="4154" spans="2:2" ht="16.5" x14ac:dyDescent="0.3">
      <c r="B4154"/>
    </row>
    <row r="4155" spans="2:2" ht="16.5" x14ac:dyDescent="0.3">
      <c r="B4155"/>
    </row>
    <row r="4156" spans="2:2" ht="16.5" x14ac:dyDescent="0.3">
      <c r="B4156"/>
    </row>
    <row r="4157" spans="2:2" ht="16.5" x14ac:dyDescent="0.3">
      <c r="B4157"/>
    </row>
    <row r="4158" spans="2:2" ht="16.5" x14ac:dyDescent="0.3">
      <c r="B4158"/>
    </row>
    <row r="4159" spans="2:2" ht="16.5" x14ac:dyDescent="0.3">
      <c r="B4159"/>
    </row>
    <row r="4160" spans="2:2" ht="16.5" x14ac:dyDescent="0.3">
      <c r="B4160"/>
    </row>
    <row r="4161" spans="2:2" ht="16.5" x14ac:dyDescent="0.3">
      <c r="B4161"/>
    </row>
    <row r="4162" spans="2:2" ht="16.5" x14ac:dyDescent="0.3">
      <c r="B4162"/>
    </row>
    <row r="4163" spans="2:2" ht="16.5" x14ac:dyDescent="0.3">
      <c r="B4163"/>
    </row>
    <row r="4164" spans="2:2" ht="16.5" x14ac:dyDescent="0.3">
      <c r="B4164"/>
    </row>
    <row r="4165" spans="2:2" ht="16.5" x14ac:dyDescent="0.3">
      <c r="B4165"/>
    </row>
    <row r="4166" spans="2:2" ht="16.5" x14ac:dyDescent="0.3">
      <c r="B4166"/>
    </row>
    <row r="4167" spans="2:2" ht="16.5" x14ac:dyDescent="0.3">
      <c r="B4167"/>
    </row>
    <row r="4168" spans="2:2" ht="16.5" x14ac:dyDescent="0.3">
      <c r="B4168"/>
    </row>
    <row r="4169" spans="2:2" ht="16.5" x14ac:dyDescent="0.3">
      <c r="B4169"/>
    </row>
    <row r="4170" spans="2:2" ht="16.5" x14ac:dyDescent="0.3">
      <c r="B4170"/>
    </row>
    <row r="4171" spans="2:2" ht="16.5" x14ac:dyDescent="0.3">
      <c r="B4171"/>
    </row>
    <row r="4172" spans="2:2" ht="16.5" x14ac:dyDescent="0.3">
      <c r="B4172"/>
    </row>
    <row r="4173" spans="2:2" ht="16.5" x14ac:dyDescent="0.3">
      <c r="B4173"/>
    </row>
    <row r="4174" spans="2:2" ht="16.5" x14ac:dyDescent="0.3">
      <c r="B4174"/>
    </row>
    <row r="4175" spans="2:2" ht="16.5" x14ac:dyDescent="0.3">
      <c r="B4175"/>
    </row>
    <row r="4176" spans="2:2" ht="16.5" x14ac:dyDescent="0.3">
      <c r="B4176"/>
    </row>
    <row r="4177" spans="2:2" ht="16.5" x14ac:dyDescent="0.3">
      <c r="B4177"/>
    </row>
    <row r="4178" spans="2:2" ht="16.5" x14ac:dyDescent="0.3">
      <c r="B4178"/>
    </row>
    <row r="4179" spans="2:2" ht="16.5" x14ac:dyDescent="0.3">
      <c r="B4179"/>
    </row>
    <row r="4180" spans="2:2" ht="16.5" x14ac:dyDescent="0.3">
      <c r="B4180"/>
    </row>
    <row r="4181" spans="2:2" ht="16.5" x14ac:dyDescent="0.3">
      <c r="B4181"/>
    </row>
    <row r="4182" spans="2:2" ht="16.5" x14ac:dyDescent="0.3">
      <c r="B4182"/>
    </row>
    <row r="4183" spans="2:2" ht="16.5" x14ac:dyDescent="0.3">
      <c r="B4183"/>
    </row>
    <row r="4184" spans="2:2" ht="16.5" x14ac:dyDescent="0.3">
      <c r="B4184"/>
    </row>
    <row r="4185" spans="2:2" ht="16.5" x14ac:dyDescent="0.3">
      <c r="B4185"/>
    </row>
    <row r="4186" spans="2:2" ht="16.5" x14ac:dyDescent="0.3">
      <c r="B4186"/>
    </row>
    <row r="4187" spans="2:2" ht="16.5" x14ac:dyDescent="0.3">
      <c r="B4187"/>
    </row>
    <row r="4188" spans="2:2" ht="16.5" x14ac:dyDescent="0.3">
      <c r="B4188"/>
    </row>
    <row r="4189" spans="2:2" ht="16.5" x14ac:dyDescent="0.3">
      <c r="B4189"/>
    </row>
    <row r="4190" spans="2:2" ht="16.5" x14ac:dyDescent="0.3">
      <c r="B4190"/>
    </row>
    <row r="4191" spans="2:2" ht="16.5" x14ac:dyDescent="0.3">
      <c r="B4191"/>
    </row>
    <row r="4192" spans="2:2" ht="16.5" x14ac:dyDescent="0.3">
      <c r="B4192"/>
    </row>
    <row r="4193" spans="2:2" ht="16.5" x14ac:dyDescent="0.3">
      <c r="B4193"/>
    </row>
    <row r="4194" spans="2:2" ht="16.5" x14ac:dyDescent="0.3">
      <c r="B4194"/>
    </row>
    <row r="4195" spans="2:2" ht="16.5" x14ac:dyDescent="0.3">
      <c r="B4195"/>
    </row>
    <row r="4196" spans="2:2" ht="16.5" x14ac:dyDescent="0.3">
      <c r="B4196"/>
    </row>
    <row r="4197" spans="2:2" ht="16.5" x14ac:dyDescent="0.3">
      <c r="B4197"/>
    </row>
    <row r="4198" spans="2:2" ht="16.5" x14ac:dyDescent="0.3">
      <c r="B4198"/>
    </row>
    <row r="4199" spans="2:2" ht="16.5" x14ac:dyDescent="0.3">
      <c r="B4199"/>
    </row>
    <row r="4200" spans="2:2" ht="16.5" x14ac:dyDescent="0.3">
      <c r="B4200"/>
    </row>
    <row r="4201" spans="2:2" ht="16.5" x14ac:dyDescent="0.3">
      <c r="B4201"/>
    </row>
    <row r="4202" spans="2:2" ht="16.5" x14ac:dyDescent="0.3">
      <c r="B4202"/>
    </row>
    <row r="4203" spans="2:2" ht="16.5" x14ac:dyDescent="0.3">
      <c r="B4203"/>
    </row>
    <row r="4204" spans="2:2" ht="16.5" x14ac:dyDescent="0.3">
      <c r="B4204"/>
    </row>
    <row r="4205" spans="2:2" ht="16.5" x14ac:dyDescent="0.3">
      <c r="B4205"/>
    </row>
    <row r="4206" spans="2:2" ht="16.5" x14ac:dyDescent="0.3">
      <c r="B4206"/>
    </row>
    <row r="4207" spans="2:2" ht="16.5" x14ac:dyDescent="0.3">
      <c r="B4207"/>
    </row>
    <row r="4208" spans="2:2" ht="16.5" x14ac:dyDescent="0.3">
      <c r="B4208"/>
    </row>
    <row r="4209" spans="2:2" ht="16.5" x14ac:dyDescent="0.3">
      <c r="B4209"/>
    </row>
    <row r="4210" spans="2:2" ht="16.5" x14ac:dyDescent="0.3">
      <c r="B4210"/>
    </row>
    <row r="4211" spans="2:2" ht="16.5" x14ac:dyDescent="0.3">
      <c r="B4211"/>
    </row>
    <row r="4212" spans="2:2" ht="16.5" x14ac:dyDescent="0.3">
      <c r="B4212"/>
    </row>
    <row r="4213" spans="2:2" ht="16.5" x14ac:dyDescent="0.3">
      <c r="B4213"/>
    </row>
    <row r="4214" spans="2:2" ht="16.5" x14ac:dyDescent="0.3">
      <c r="B4214"/>
    </row>
    <row r="4215" spans="2:2" ht="16.5" x14ac:dyDescent="0.3">
      <c r="B4215"/>
    </row>
    <row r="4216" spans="2:2" ht="16.5" x14ac:dyDescent="0.3">
      <c r="B4216"/>
    </row>
    <row r="4217" spans="2:2" ht="16.5" x14ac:dyDescent="0.3">
      <c r="B4217"/>
    </row>
    <row r="4218" spans="2:2" ht="16.5" x14ac:dyDescent="0.3">
      <c r="B4218"/>
    </row>
    <row r="4219" spans="2:2" ht="16.5" x14ac:dyDescent="0.3">
      <c r="B4219"/>
    </row>
    <row r="4220" spans="2:2" ht="16.5" x14ac:dyDescent="0.3">
      <c r="B4220"/>
    </row>
    <row r="4221" spans="2:2" ht="16.5" x14ac:dyDescent="0.3">
      <c r="B4221"/>
    </row>
    <row r="4222" spans="2:2" ht="16.5" x14ac:dyDescent="0.3">
      <c r="B4222"/>
    </row>
    <row r="4223" spans="2:2" ht="16.5" x14ac:dyDescent="0.3">
      <c r="B4223"/>
    </row>
    <row r="4224" spans="2:2" ht="16.5" x14ac:dyDescent="0.3">
      <c r="B4224"/>
    </row>
    <row r="4225" spans="2:2" ht="16.5" x14ac:dyDescent="0.3">
      <c r="B4225"/>
    </row>
    <row r="4226" spans="2:2" ht="16.5" x14ac:dyDescent="0.3">
      <c r="B4226"/>
    </row>
    <row r="4227" spans="2:2" ht="16.5" x14ac:dyDescent="0.3">
      <c r="B4227"/>
    </row>
    <row r="4228" spans="2:2" ht="16.5" x14ac:dyDescent="0.3">
      <c r="B4228"/>
    </row>
    <row r="4229" spans="2:2" ht="16.5" x14ac:dyDescent="0.3">
      <c r="B4229"/>
    </row>
    <row r="4230" spans="2:2" ht="16.5" x14ac:dyDescent="0.3">
      <c r="B4230"/>
    </row>
    <row r="4231" spans="2:2" ht="16.5" x14ac:dyDescent="0.3">
      <c r="B4231"/>
    </row>
    <row r="4232" spans="2:2" ht="16.5" x14ac:dyDescent="0.3">
      <c r="B4232"/>
    </row>
    <row r="4233" spans="2:2" ht="16.5" x14ac:dyDescent="0.3">
      <c r="B4233"/>
    </row>
    <row r="4234" spans="2:2" ht="16.5" x14ac:dyDescent="0.3">
      <c r="B4234"/>
    </row>
    <row r="4235" spans="2:2" ht="16.5" x14ac:dyDescent="0.3">
      <c r="B4235"/>
    </row>
    <row r="4236" spans="2:2" ht="16.5" x14ac:dyDescent="0.3">
      <c r="B4236"/>
    </row>
    <row r="4237" spans="2:2" ht="16.5" x14ac:dyDescent="0.3">
      <c r="B4237"/>
    </row>
    <row r="4238" spans="2:2" ht="16.5" x14ac:dyDescent="0.3">
      <c r="B4238"/>
    </row>
    <row r="4239" spans="2:2" ht="16.5" x14ac:dyDescent="0.3">
      <c r="B4239"/>
    </row>
    <row r="4240" spans="2:2" ht="16.5" x14ac:dyDescent="0.3">
      <c r="B4240"/>
    </row>
    <row r="4241" spans="2:2" ht="16.5" x14ac:dyDescent="0.3">
      <c r="B4241"/>
    </row>
    <row r="4242" spans="2:2" ht="16.5" x14ac:dyDescent="0.3">
      <c r="B4242"/>
    </row>
    <row r="4243" spans="2:2" ht="16.5" x14ac:dyDescent="0.3">
      <c r="B4243"/>
    </row>
    <row r="4244" spans="2:2" ht="16.5" x14ac:dyDescent="0.3">
      <c r="B4244"/>
    </row>
    <row r="4245" spans="2:2" ht="16.5" x14ac:dyDescent="0.3">
      <c r="B4245"/>
    </row>
    <row r="4246" spans="2:2" ht="16.5" x14ac:dyDescent="0.3">
      <c r="B4246"/>
    </row>
    <row r="4247" spans="2:2" ht="16.5" x14ac:dyDescent="0.3">
      <c r="B4247"/>
    </row>
    <row r="4248" spans="2:2" ht="16.5" x14ac:dyDescent="0.3">
      <c r="B4248"/>
    </row>
    <row r="4249" spans="2:2" ht="16.5" x14ac:dyDescent="0.3">
      <c r="B4249"/>
    </row>
    <row r="4250" spans="2:2" ht="16.5" x14ac:dyDescent="0.3">
      <c r="B4250"/>
    </row>
    <row r="4251" spans="2:2" ht="16.5" x14ac:dyDescent="0.3">
      <c r="B4251"/>
    </row>
    <row r="4252" spans="2:2" ht="16.5" x14ac:dyDescent="0.3">
      <c r="B4252"/>
    </row>
    <row r="4253" spans="2:2" ht="16.5" x14ac:dyDescent="0.3">
      <c r="B4253"/>
    </row>
    <row r="4254" spans="2:2" ht="16.5" x14ac:dyDescent="0.3">
      <c r="B4254"/>
    </row>
    <row r="4255" spans="2:2" ht="16.5" x14ac:dyDescent="0.3">
      <c r="B4255"/>
    </row>
    <row r="4256" spans="2:2" ht="16.5" x14ac:dyDescent="0.3">
      <c r="B4256"/>
    </row>
    <row r="4257" spans="2:2" ht="16.5" x14ac:dyDescent="0.3">
      <c r="B4257"/>
    </row>
    <row r="4258" spans="2:2" ht="16.5" x14ac:dyDescent="0.3">
      <c r="B4258"/>
    </row>
    <row r="4259" spans="2:2" ht="16.5" x14ac:dyDescent="0.3">
      <c r="B4259"/>
    </row>
    <row r="4260" spans="2:2" ht="16.5" x14ac:dyDescent="0.3">
      <c r="B4260"/>
    </row>
    <row r="4261" spans="2:2" ht="16.5" x14ac:dyDescent="0.3">
      <c r="B4261"/>
    </row>
    <row r="4262" spans="2:2" ht="16.5" x14ac:dyDescent="0.3">
      <c r="B4262"/>
    </row>
    <row r="4263" spans="2:2" ht="16.5" x14ac:dyDescent="0.3">
      <c r="B4263"/>
    </row>
    <row r="4264" spans="2:2" ht="16.5" x14ac:dyDescent="0.3">
      <c r="B4264"/>
    </row>
    <row r="4265" spans="2:2" ht="16.5" x14ac:dyDescent="0.3">
      <c r="B4265"/>
    </row>
    <row r="4266" spans="2:2" ht="16.5" x14ac:dyDescent="0.3">
      <c r="B4266"/>
    </row>
    <row r="4267" spans="2:2" ht="16.5" x14ac:dyDescent="0.3">
      <c r="B4267"/>
    </row>
    <row r="4268" spans="2:2" ht="16.5" x14ac:dyDescent="0.3">
      <c r="B4268"/>
    </row>
    <row r="4269" spans="2:2" ht="16.5" x14ac:dyDescent="0.3">
      <c r="B4269"/>
    </row>
    <row r="4270" spans="2:2" ht="16.5" x14ac:dyDescent="0.3">
      <c r="B4270"/>
    </row>
    <row r="4271" spans="2:2" ht="16.5" x14ac:dyDescent="0.3">
      <c r="B4271"/>
    </row>
    <row r="4272" spans="2:2" ht="16.5" x14ac:dyDescent="0.3">
      <c r="B4272"/>
    </row>
    <row r="4273" spans="2:2" ht="16.5" x14ac:dyDescent="0.3">
      <c r="B4273"/>
    </row>
    <row r="4274" spans="2:2" ht="16.5" x14ac:dyDescent="0.3">
      <c r="B4274"/>
    </row>
    <row r="4275" spans="2:2" ht="16.5" x14ac:dyDescent="0.3">
      <c r="B4275"/>
    </row>
    <row r="4276" spans="2:2" ht="16.5" x14ac:dyDescent="0.3">
      <c r="B4276"/>
    </row>
    <row r="4277" spans="2:2" ht="16.5" x14ac:dyDescent="0.3">
      <c r="B4277"/>
    </row>
    <row r="4278" spans="2:2" ht="16.5" x14ac:dyDescent="0.3">
      <c r="B4278"/>
    </row>
    <row r="4279" spans="2:2" ht="16.5" x14ac:dyDescent="0.3">
      <c r="B4279"/>
    </row>
    <row r="4280" spans="2:2" ht="16.5" x14ac:dyDescent="0.3">
      <c r="B4280"/>
    </row>
    <row r="4281" spans="2:2" ht="16.5" x14ac:dyDescent="0.3">
      <c r="B4281"/>
    </row>
    <row r="4282" spans="2:2" ht="16.5" x14ac:dyDescent="0.3">
      <c r="B4282"/>
    </row>
    <row r="4283" spans="2:2" ht="16.5" x14ac:dyDescent="0.3">
      <c r="B4283"/>
    </row>
    <row r="4284" spans="2:2" ht="16.5" x14ac:dyDescent="0.3">
      <c r="B4284"/>
    </row>
    <row r="4285" spans="2:2" ht="16.5" x14ac:dyDescent="0.3">
      <c r="B4285"/>
    </row>
    <row r="4286" spans="2:2" ht="16.5" x14ac:dyDescent="0.3">
      <c r="B4286"/>
    </row>
    <row r="4287" spans="2:2" ht="16.5" x14ac:dyDescent="0.3">
      <c r="B4287"/>
    </row>
    <row r="4288" spans="2:2" ht="16.5" x14ac:dyDescent="0.3">
      <c r="B4288"/>
    </row>
    <row r="4289" spans="2:2" ht="16.5" x14ac:dyDescent="0.3">
      <c r="B4289"/>
    </row>
    <row r="4290" spans="2:2" ht="16.5" x14ac:dyDescent="0.3">
      <c r="B4290"/>
    </row>
    <row r="4291" spans="2:2" ht="16.5" x14ac:dyDescent="0.3">
      <c r="B4291"/>
    </row>
    <row r="4292" spans="2:2" ht="16.5" x14ac:dyDescent="0.3">
      <c r="B4292"/>
    </row>
    <row r="4293" spans="2:2" ht="16.5" x14ac:dyDescent="0.3">
      <c r="B4293"/>
    </row>
    <row r="4294" spans="2:2" ht="16.5" x14ac:dyDescent="0.3">
      <c r="B4294"/>
    </row>
    <row r="4295" spans="2:2" ht="16.5" x14ac:dyDescent="0.3">
      <c r="B4295"/>
    </row>
    <row r="4296" spans="2:2" ht="16.5" x14ac:dyDescent="0.3">
      <c r="B4296"/>
    </row>
    <row r="4297" spans="2:2" ht="16.5" x14ac:dyDescent="0.3">
      <c r="B4297"/>
    </row>
    <row r="4298" spans="2:2" ht="16.5" x14ac:dyDescent="0.3">
      <c r="B4298"/>
    </row>
    <row r="4299" spans="2:2" ht="16.5" x14ac:dyDescent="0.3">
      <c r="B4299"/>
    </row>
    <row r="4300" spans="2:2" ht="16.5" x14ac:dyDescent="0.3">
      <c r="B4300"/>
    </row>
    <row r="4301" spans="2:2" ht="16.5" x14ac:dyDescent="0.3">
      <c r="B4301"/>
    </row>
    <row r="4302" spans="2:2" ht="16.5" x14ac:dyDescent="0.3">
      <c r="B4302"/>
    </row>
    <row r="4303" spans="2:2" ht="16.5" x14ac:dyDescent="0.3">
      <c r="B4303"/>
    </row>
    <row r="4304" spans="2:2" ht="16.5" x14ac:dyDescent="0.3">
      <c r="B4304"/>
    </row>
    <row r="4305" spans="2:2" ht="16.5" x14ac:dyDescent="0.3">
      <c r="B4305"/>
    </row>
    <row r="4306" spans="2:2" ht="16.5" x14ac:dyDescent="0.3">
      <c r="B4306"/>
    </row>
    <row r="4307" spans="2:2" ht="16.5" x14ac:dyDescent="0.3">
      <c r="B4307"/>
    </row>
    <row r="4308" spans="2:2" ht="16.5" x14ac:dyDescent="0.3">
      <c r="B4308"/>
    </row>
    <row r="4309" spans="2:2" ht="16.5" x14ac:dyDescent="0.3">
      <c r="B4309"/>
    </row>
    <row r="4310" spans="2:2" ht="16.5" x14ac:dyDescent="0.3">
      <c r="B4310"/>
    </row>
    <row r="4311" spans="2:2" ht="16.5" x14ac:dyDescent="0.3">
      <c r="B4311"/>
    </row>
    <row r="4312" spans="2:2" ht="16.5" x14ac:dyDescent="0.3">
      <c r="B4312"/>
    </row>
    <row r="4313" spans="2:2" ht="16.5" x14ac:dyDescent="0.3">
      <c r="B4313"/>
    </row>
    <row r="4314" spans="2:2" ht="16.5" x14ac:dyDescent="0.3">
      <c r="B4314"/>
    </row>
    <row r="4315" spans="2:2" ht="16.5" x14ac:dyDescent="0.3">
      <c r="B4315"/>
    </row>
    <row r="4316" spans="2:2" ht="16.5" x14ac:dyDescent="0.3">
      <c r="B4316"/>
    </row>
    <row r="4317" spans="2:2" ht="16.5" x14ac:dyDescent="0.3">
      <c r="B4317"/>
    </row>
    <row r="4318" spans="2:2" ht="16.5" x14ac:dyDescent="0.3">
      <c r="B4318"/>
    </row>
    <row r="4319" spans="2:2" ht="16.5" x14ac:dyDescent="0.3">
      <c r="B4319"/>
    </row>
    <row r="4320" spans="2:2" ht="16.5" x14ac:dyDescent="0.3">
      <c r="B4320"/>
    </row>
    <row r="4321" spans="2:2" ht="16.5" x14ac:dyDescent="0.3">
      <c r="B4321"/>
    </row>
    <row r="4322" spans="2:2" ht="16.5" x14ac:dyDescent="0.3">
      <c r="B4322"/>
    </row>
    <row r="4323" spans="2:2" ht="16.5" x14ac:dyDescent="0.3">
      <c r="B4323"/>
    </row>
    <row r="4324" spans="2:2" ht="16.5" x14ac:dyDescent="0.3">
      <c r="B4324"/>
    </row>
    <row r="4325" spans="2:2" ht="16.5" x14ac:dyDescent="0.3">
      <c r="B4325"/>
    </row>
    <row r="4326" spans="2:2" ht="16.5" x14ac:dyDescent="0.3">
      <c r="B4326"/>
    </row>
    <row r="4327" spans="2:2" ht="16.5" x14ac:dyDescent="0.3">
      <c r="B4327"/>
    </row>
    <row r="4328" spans="2:2" ht="16.5" x14ac:dyDescent="0.3">
      <c r="B4328"/>
    </row>
    <row r="4329" spans="2:2" ht="16.5" x14ac:dyDescent="0.3">
      <c r="B4329"/>
    </row>
    <row r="4330" spans="2:2" ht="16.5" x14ac:dyDescent="0.3">
      <c r="B4330"/>
    </row>
    <row r="4331" spans="2:2" ht="16.5" x14ac:dyDescent="0.3">
      <c r="B4331"/>
    </row>
    <row r="4332" spans="2:2" ht="16.5" x14ac:dyDescent="0.3">
      <c r="B4332"/>
    </row>
    <row r="4333" spans="2:2" ht="16.5" x14ac:dyDescent="0.3">
      <c r="B4333"/>
    </row>
    <row r="4334" spans="2:2" ht="16.5" x14ac:dyDescent="0.3">
      <c r="B4334"/>
    </row>
    <row r="4335" spans="2:2" ht="16.5" x14ac:dyDescent="0.3">
      <c r="B4335"/>
    </row>
    <row r="4336" spans="2:2" ht="16.5" x14ac:dyDescent="0.3">
      <c r="B4336"/>
    </row>
    <row r="4337" spans="2:2" ht="16.5" x14ac:dyDescent="0.3">
      <c r="B4337"/>
    </row>
    <row r="4338" spans="2:2" ht="16.5" x14ac:dyDescent="0.3">
      <c r="B4338"/>
    </row>
    <row r="4339" spans="2:2" ht="16.5" x14ac:dyDescent="0.3">
      <c r="B4339"/>
    </row>
    <row r="4340" spans="2:2" ht="16.5" x14ac:dyDescent="0.3">
      <c r="B4340"/>
    </row>
    <row r="4341" spans="2:2" ht="16.5" x14ac:dyDescent="0.3">
      <c r="B4341"/>
    </row>
    <row r="4342" spans="2:2" ht="16.5" x14ac:dyDescent="0.3">
      <c r="B4342"/>
    </row>
    <row r="4343" spans="2:2" ht="16.5" x14ac:dyDescent="0.3">
      <c r="B4343"/>
    </row>
    <row r="4344" spans="2:2" ht="16.5" x14ac:dyDescent="0.3">
      <c r="B4344"/>
    </row>
    <row r="4345" spans="2:2" ht="16.5" x14ac:dyDescent="0.3">
      <c r="B4345"/>
    </row>
    <row r="4346" spans="2:2" ht="16.5" x14ac:dyDescent="0.3">
      <c r="B4346"/>
    </row>
    <row r="4347" spans="2:2" ht="16.5" x14ac:dyDescent="0.3">
      <c r="B4347"/>
    </row>
    <row r="4348" spans="2:2" ht="16.5" x14ac:dyDescent="0.3">
      <c r="B4348"/>
    </row>
    <row r="4349" spans="2:2" ht="16.5" x14ac:dyDescent="0.3">
      <c r="B4349"/>
    </row>
    <row r="4350" spans="2:2" ht="16.5" x14ac:dyDescent="0.3">
      <c r="B4350"/>
    </row>
    <row r="4351" spans="2:2" ht="16.5" x14ac:dyDescent="0.3">
      <c r="B4351"/>
    </row>
    <row r="4352" spans="2:2" ht="16.5" x14ac:dyDescent="0.3">
      <c r="B4352"/>
    </row>
    <row r="4353" spans="2:2" ht="16.5" x14ac:dyDescent="0.3">
      <c r="B4353"/>
    </row>
    <row r="4354" spans="2:2" ht="16.5" x14ac:dyDescent="0.3">
      <c r="B4354"/>
    </row>
    <row r="4355" spans="2:2" ht="16.5" x14ac:dyDescent="0.3">
      <c r="B4355"/>
    </row>
    <row r="4356" spans="2:2" ht="16.5" x14ac:dyDescent="0.3">
      <c r="B4356"/>
    </row>
    <row r="4357" spans="2:2" ht="16.5" x14ac:dyDescent="0.3">
      <c r="B4357"/>
    </row>
    <row r="4358" spans="2:2" ht="16.5" x14ac:dyDescent="0.3">
      <c r="B4358"/>
    </row>
    <row r="4359" spans="2:2" ht="16.5" x14ac:dyDescent="0.3">
      <c r="B4359"/>
    </row>
    <row r="4360" spans="2:2" ht="16.5" x14ac:dyDescent="0.3">
      <c r="B4360"/>
    </row>
    <row r="4361" spans="2:2" ht="16.5" x14ac:dyDescent="0.3">
      <c r="B4361"/>
    </row>
    <row r="4362" spans="2:2" ht="16.5" x14ac:dyDescent="0.3">
      <c r="B4362"/>
    </row>
    <row r="4363" spans="2:2" ht="16.5" x14ac:dyDescent="0.3">
      <c r="B4363"/>
    </row>
    <row r="4364" spans="2:2" ht="16.5" x14ac:dyDescent="0.3">
      <c r="B4364"/>
    </row>
    <row r="4365" spans="2:2" ht="16.5" x14ac:dyDescent="0.3">
      <c r="B4365"/>
    </row>
    <row r="4366" spans="2:2" ht="16.5" x14ac:dyDescent="0.3">
      <c r="B4366"/>
    </row>
    <row r="4367" spans="2:2" ht="16.5" x14ac:dyDescent="0.3">
      <c r="B4367"/>
    </row>
    <row r="4368" spans="2:2" ht="16.5" x14ac:dyDescent="0.3">
      <c r="B4368"/>
    </row>
    <row r="4369" spans="2:2" ht="16.5" x14ac:dyDescent="0.3">
      <c r="B4369"/>
    </row>
    <row r="4370" spans="2:2" ht="16.5" x14ac:dyDescent="0.3">
      <c r="B4370"/>
    </row>
    <row r="4371" spans="2:2" ht="16.5" x14ac:dyDescent="0.3">
      <c r="B4371"/>
    </row>
    <row r="4372" spans="2:2" ht="16.5" x14ac:dyDescent="0.3">
      <c r="B4372"/>
    </row>
    <row r="4373" spans="2:2" ht="16.5" x14ac:dyDescent="0.3">
      <c r="B4373"/>
    </row>
    <row r="4374" spans="2:2" ht="16.5" x14ac:dyDescent="0.3">
      <c r="B4374"/>
    </row>
    <row r="4375" spans="2:2" ht="16.5" x14ac:dyDescent="0.3">
      <c r="B4375"/>
    </row>
    <row r="4376" spans="2:2" ht="16.5" x14ac:dyDescent="0.3">
      <c r="B4376"/>
    </row>
    <row r="4377" spans="2:2" ht="16.5" x14ac:dyDescent="0.3">
      <c r="B4377"/>
    </row>
    <row r="4378" spans="2:2" ht="16.5" x14ac:dyDescent="0.3">
      <c r="B4378"/>
    </row>
    <row r="4379" spans="2:2" ht="16.5" x14ac:dyDescent="0.3">
      <c r="B4379"/>
    </row>
    <row r="4380" spans="2:2" ht="16.5" x14ac:dyDescent="0.3">
      <c r="B4380"/>
    </row>
    <row r="4381" spans="2:2" ht="16.5" x14ac:dyDescent="0.3">
      <c r="B4381"/>
    </row>
    <row r="4382" spans="2:2" ht="16.5" x14ac:dyDescent="0.3">
      <c r="B4382"/>
    </row>
    <row r="4383" spans="2:2" ht="16.5" x14ac:dyDescent="0.3">
      <c r="B4383"/>
    </row>
    <row r="4384" spans="2:2" ht="16.5" x14ac:dyDescent="0.3">
      <c r="B4384"/>
    </row>
    <row r="4385" spans="2:2" ht="16.5" x14ac:dyDescent="0.3">
      <c r="B4385"/>
    </row>
    <row r="4386" spans="2:2" ht="16.5" x14ac:dyDescent="0.3">
      <c r="B4386"/>
    </row>
    <row r="4387" spans="2:2" ht="16.5" x14ac:dyDescent="0.3">
      <c r="B4387"/>
    </row>
    <row r="4388" spans="2:2" ht="16.5" x14ac:dyDescent="0.3">
      <c r="B4388"/>
    </row>
    <row r="4389" spans="2:2" ht="16.5" x14ac:dyDescent="0.3">
      <c r="B4389"/>
    </row>
    <row r="4390" spans="2:2" ht="16.5" x14ac:dyDescent="0.3">
      <c r="B4390"/>
    </row>
    <row r="4391" spans="2:2" ht="16.5" x14ac:dyDescent="0.3">
      <c r="B4391"/>
    </row>
    <row r="4392" spans="2:2" ht="16.5" x14ac:dyDescent="0.3">
      <c r="B4392"/>
    </row>
    <row r="4393" spans="2:2" ht="16.5" x14ac:dyDescent="0.3">
      <c r="B4393"/>
    </row>
    <row r="4394" spans="2:2" ht="16.5" x14ac:dyDescent="0.3">
      <c r="B4394"/>
    </row>
    <row r="4395" spans="2:2" ht="16.5" x14ac:dyDescent="0.3">
      <c r="B4395"/>
    </row>
    <row r="4396" spans="2:2" ht="16.5" x14ac:dyDescent="0.3">
      <c r="B4396"/>
    </row>
    <row r="4397" spans="2:2" ht="16.5" x14ac:dyDescent="0.3">
      <c r="B4397"/>
    </row>
    <row r="4398" spans="2:2" ht="16.5" x14ac:dyDescent="0.3">
      <c r="B4398"/>
    </row>
    <row r="4399" spans="2:2" ht="16.5" x14ac:dyDescent="0.3">
      <c r="B4399"/>
    </row>
    <row r="4400" spans="2:2" ht="16.5" x14ac:dyDescent="0.3">
      <c r="B4400"/>
    </row>
    <row r="4401" spans="2:2" ht="16.5" x14ac:dyDescent="0.3">
      <c r="B4401"/>
    </row>
    <row r="4402" spans="2:2" ht="16.5" x14ac:dyDescent="0.3">
      <c r="B4402"/>
    </row>
    <row r="4403" spans="2:2" ht="16.5" x14ac:dyDescent="0.3">
      <c r="B4403"/>
    </row>
    <row r="4404" spans="2:2" ht="16.5" x14ac:dyDescent="0.3">
      <c r="B4404"/>
    </row>
    <row r="4405" spans="2:2" ht="16.5" x14ac:dyDescent="0.3">
      <c r="B4405"/>
    </row>
    <row r="4406" spans="2:2" ht="16.5" x14ac:dyDescent="0.3">
      <c r="B4406"/>
    </row>
    <row r="4407" spans="2:2" ht="16.5" x14ac:dyDescent="0.3">
      <c r="B4407"/>
    </row>
    <row r="4408" spans="2:2" ht="16.5" x14ac:dyDescent="0.3">
      <c r="B4408"/>
    </row>
    <row r="4409" spans="2:2" ht="16.5" x14ac:dyDescent="0.3">
      <c r="B4409"/>
    </row>
    <row r="4410" spans="2:2" ht="16.5" x14ac:dyDescent="0.3">
      <c r="B4410"/>
    </row>
    <row r="4411" spans="2:2" ht="16.5" x14ac:dyDescent="0.3">
      <c r="B4411"/>
    </row>
    <row r="4412" spans="2:2" ht="16.5" x14ac:dyDescent="0.3">
      <c r="B4412"/>
    </row>
    <row r="4413" spans="2:2" ht="16.5" x14ac:dyDescent="0.3">
      <c r="B4413"/>
    </row>
    <row r="4414" spans="2:2" ht="16.5" x14ac:dyDescent="0.3">
      <c r="B4414"/>
    </row>
    <row r="4415" spans="2:2" ht="16.5" x14ac:dyDescent="0.3">
      <c r="B4415"/>
    </row>
    <row r="4416" spans="2:2" ht="16.5" x14ac:dyDescent="0.3">
      <c r="B4416"/>
    </row>
    <row r="4417" spans="2:2" ht="16.5" x14ac:dyDescent="0.3">
      <c r="B4417"/>
    </row>
    <row r="4418" spans="2:2" ht="16.5" x14ac:dyDescent="0.3">
      <c r="B4418"/>
    </row>
    <row r="4419" spans="2:2" ht="16.5" x14ac:dyDescent="0.3">
      <c r="B4419"/>
    </row>
    <row r="4420" spans="2:2" ht="16.5" x14ac:dyDescent="0.3">
      <c r="B4420"/>
    </row>
    <row r="4421" spans="2:2" ht="16.5" x14ac:dyDescent="0.3">
      <c r="B4421"/>
    </row>
    <row r="4422" spans="2:2" ht="16.5" x14ac:dyDescent="0.3">
      <c r="B4422"/>
    </row>
    <row r="4423" spans="2:2" ht="16.5" x14ac:dyDescent="0.3">
      <c r="B4423"/>
    </row>
    <row r="4424" spans="2:2" ht="16.5" x14ac:dyDescent="0.3">
      <c r="B4424"/>
    </row>
    <row r="4425" spans="2:2" ht="16.5" x14ac:dyDescent="0.3">
      <c r="B4425"/>
    </row>
    <row r="4426" spans="2:2" ht="16.5" x14ac:dyDescent="0.3">
      <c r="B4426"/>
    </row>
    <row r="4427" spans="2:2" ht="16.5" x14ac:dyDescent="0.3">
      <c r="B4427"/>
    </row>
    <row r="4428" spans="2:2" ht="16.5" x14ac:dyDescent="0.3">
      <c r="B4428"/>
    </row>
    <row r="4429" spans="2:2" ht="16.5" x14ac:dyDescent="0.3">
      <c r="B4429"/>
    </row>
    <row r="4430" spans="2:2" ht="16.5" x14ac:dyDescent="0.3">
      <c r="B4430"/>
    </row>
    <row r="4431" spans="2:2" ht="16.5" x14ac:dyDescent="0.3">
      <c r="B4431"/>
    </row>
    <row r="4432" spans="2:2" ht="16.5" x14ac:dyDescent="0.3">
      <c r="B4432"/>
    </row>
    <row r="4433" spans="2:2" ht="16.5" x14ac:dyDescent="0.3">
      <c r="B4433"/>
    </row>
    <row r="4434" spans="2:2" ht="16.5" x14ac:dyDescent="0.3">
      <c r="B4434"/>
    </row>
    <row r="4435" spans="2:2" ht="16.5" x14ac:dyDescent="0.3">
      <c r="B4435"/>
    </row>
    <row r="4436" spans="2:2" ht="16.5" x14ac:dyDescent="0.3">
      <c r="B4436"/>
    </row>
    <row r="4437" spans="2:2" ht="16.5" x14ac:dyDescent="0.3">
      <c r="B4437"/>
    </row>
    <row r="4438" spans="2:2" ht="16.5" x14ac:dyDescent="0.3">
      <c r="B4438"/>
    </row>
    <row r="4439" spans="2:2" ht="16.5" x14ac:dyDescent="0.3">
      <c r="B4439"/>
    </row>
    <row r="4440" spans="2:2" ht="16.5" x14ac:dyDescent="0.3">
      <c r="B4440"/>
    </row>
    <row r="4441" spans="2:2" ht="16.5" x14ac:dyDescent="0.3">
      <c r="B4441"/>
    </row>
    <row r="4442" spans="2:2" ht="16.5" x14ac:dyDescent="0.3">
      <c r="B4442"/>
    </row>
    <row r="4443" spans="2:2" ht="16.5" x14ac:dyDescent="0.3">
      <c r="B4443"/>
    </row>
    <row r="4444" spans="2:2" ht="16.5" x14ac:dyDescent="0.3">
      <c r="B4444"/>
    </row>
    <row r="4445" spans="2:2" ht="16.5" x14ac:dyDescent="0.3">
      <c r="B4445"/>
    </row>
    <row r="4446" spans="2:2" ht="16.5" x14ac:dyDescent="0.3">
      <c r="B4446"/>
    </row>
    <row r="4447" spans="2:2" ht="16.5" x14ac:dyDescent="0.3">
      <c r="B4447"/>
    </row>
    <row r="4448" spans="2:2" ht="16.5" x14ac:dyDescent="0.3">
      <c r="B4448"/>
    </row>
    <row r="4449" spans="2:2" ht="16.5" x14ac:dyDescent="0.3">
      <c r="B4449"/>
    </row>
    <row r="4450" spans="2:2" ht="16.5" x14ac:dyDescent="0.3">
      <c r="B4450"/>
    </row>
    <row r="4451" spans="2:2" ht="16.5" x14ac:dyDescent="0.3">
      <c r="B4451"/>
    </row>
    <row r="4452" spans="2:2" ht="16.5" x14ac:dyDescent="0.3">
      <c r="B4452"/>
    </row>
    <row r="4453" spans="2:2" ht="16.5" x14ac:dyDescent="0.3">
      <c r="B4453"/>
    </row>
    <row r="4454" spans="2:2" ht="16.5" x14ac:dyDescent="0.3">
      <c r="B4454"/>
    </row>
    <row r="4455" spans="2:2" ht="16.5" x14ac:dyDescent="0.3">
      <c r="B4455"/>
    </row>
    <row r="4456" spans="2:2" ht="16.5" x14ac:dyDescent="0.3">
      <c r="B4456"/>
    </row>
    <row r="4457" spans="2:2" ht="16.5" x14ac:dyDescent="0.3">
      <c r="B4457"/>
    </row>
    <row r="4458" spans="2:2" ht="16.5" x14ac:dyDescent="0.3">
      <c r="B4458"/>
    </row>
    <row r="4459" spans="2:2" ht="16.5" x14ac:dyDescent="0.3">
      <c r="B4459"/>
    </row>
    <row r="4460" spans="2:2" ht="16.5" x14ac:dyDescent="0.3">
      <c r="B4460"/>
    </row>
    <row r="4461" spans="2:2" ht="16.5" x14ac:dyDescent="0.3">
      <c r="B4461"/>
    </row>
    <row r="4462" spans="2:2" ht="16.5" x14ac:dyDescent="0.3">
      <c r="B4462"/>
    </row>
    <row r="4463" spans="2:2" ht="16.5" x14ac:dyDescent="0.3">
      <c r="B4463"/>
    </row>
    <row r="4464" spans="2:2" ht="16.5" x14ac:dyDescent="0.3">
      <c r="B4464"/>
    </row>
    <row r="4465" spans="2:2" ht="16.5" x14ac:dyDescent="0.3">
      <c r="B4465"/>
    </row>
    <row r="4466" spans="2:2" ht="16.5" x14ac:dyDescent="0.3">
      <c r="B4466"/>
    </row>
    <row r="4467" spans="2:2" ht="16.5" x14ac:dyDescent="0.3">
      <c r="B4467"/>
    </row>
    <row r="4468" spans="2:2" ht="16.5" x14ac:dyDescent="0.3">
      <c r="B4468"/>
    </row>
    <row r="4469" spans="2:2" ht="16.5" x14ac:dyDescent="0.3">
      <c r="B4469"/>
    </row>
    <row r="4470" spans="2:2" ht="16.5" x14ac:dyDescent="0.3">
      <c r="B4470"/>
    </row>
    <row r="4471" spans="2:2" ht="16.5" x14ac:dyDescent="0.3">
      <c r="B4471"/>
    </row>
    <row r="4472" spans="2:2" ht="16.5" x14ac:dyDescent="0.3">
      <c r="B4472"/>
    </row>
    <row r="4473" spans="2:2" ht="16.5" x14ac:dyDescent="0.3">
      <c r="B4473"/>
    </row>
    <row r="4474" spans="2:2" ht="16.5" x14ac:dyDescent="0.3">
      <c r="B4474"/>
    </row>
    <row r="4475" spans="2:2" ht="16.5" x14ac:dyDescent="0.3">
      <c r="B4475"/>
    </row>
    <row r="4476" spans="2:2" ht="16.5" x14ac:dyDescent="0.3">
      <c r="B4476"/>
    </row>
    <row r="4477" spans="2:2" ht="16.5" x14ac:dyDescent="0.3">
      <c r="B4477"/>
    </row>
    <row r="4478" spans="2:2" ht="16.5" x14ac:dyDescent="0.3">
      <c r="B4478"/>
    </row>
    <row r="4479" spans="2:2" ht="16.5" x14ac:dyDescent="0.3">
      <c r="B4479"/>
    </row>
    <row r="4480" spans="2:2" ht="16.5" x14ac:dyDescent="0.3">
      <c r="B4480"/>
    </row>
    <row r="4481" spans="2:2" ht="16.5" x14ac:dyDescent="0.3">
      <c r="B4481"/>
    </row>
    <row r="4482" spans="2:2" ht="16.5" x14ac:dyDescent="0.3">
      <c r="B4482"/>
    </row>
    <row r="4483" spans="2:2" ht="16.5" x14ac:dyDescent="0.3">
      <c r="B4483"/>
    </row>
    <row r="4484" spans="2:2" ht="16.5" x14ac:dyDescent="0.3">
      <c r="B4484"/>
    </row>
    <row r="4485" spans="2:2" ht="16.5" x14ac:dyDescent="0.3">
      <c r="B4485"/>
    </row>
    <row r="4486" spans="2:2" ht="16.5" x14ac:dyDescent="0.3">
      <c r="B4486"/>
    </row>
    <row r="4487" spans="2:2" ht="16.5" x14ac:dyDescent="0.3">
      <c r="B4487"/>
    </row>
    <row r="4488" spans="2:2" ht="16.5" x14ac:dyDescent="0.3">
      <c r="B4488"/>
    </row>
    <row r="4489" spans="2:2" ht="16.5" x14ac:dyDescent="0.3">
      <c r="B4489"/>
    </row>
    <row r="4490" spans="2:2" ht="16.5" x14ac:dyDescent="0.3">
      <c r="B4490"/>
    </row>
    <row r="4491" spans="2:2" ht="16.5" x14ac:dyDescent="0.3">
      <c r="B4491"/>
    </row>
    <row r="4492" spans="2:2" ht="16.5" x14ac:dyDescent="0.3">
      <c r="B4492"/>
    </row>
    <row r="4493" spans="2:2" ht="16.5" x14ac:dyDescent="0.3">
      <c r="B4493"/>
    </row>
    <row r="4494" spans="2:2" ht="16.5" x14ac:dyDescent="0.3">
      <c r="B4494"/>
    </row>
    <row r="4495" spans="2:2" ht="16.5" x14ac:dyDescent="0.3">
      <c r="B4495"/>
    </row>
    <row r="4496" spans="2:2" ht="16.5" x14ac:dyDescent="0.3">
      <c r="B4496"/>
    </row>
    <row r="4497" spans="2:2" ht="16.5" x14ac:dyDescent="0.3">
      <c r="B4497"/>
    </row>
    <row r="4498" spans="2:2" ht="16.5" x14ac:dyDescent="0.3">
      <c r="B4498"/>
    </row>
    <row r="4499" spans="2:2" ht="16.5" x14ac:dyDescent="0.3">
      <c r="B4499"/>
    </row>
    <row r="4500" spans="2:2" ht="16.5" x14ac:dyDescent="0.3">
      <c r="B4500"/>
    </row>
    <row r="4501" spans="2:2" ht="16.5" x14ac:dyDescent="0.3">
      <c r="B4501"/>
    </row>
    <row r="4502" spans="2:2" ht="16.5" x14ac:dyDescent="0.3">
      <c r="B4502"/>
    </row>
    <row r="4503" spans="2:2" ht="16.5" x14ac:dyDescent="0.3">
      <c r="B4503"/>
    </row>
    <row r="4504" spans="2:2" ht="16.5" x14ac:dyDescent="0.3">
      <c r="B4504"/>
    </row>
    <row r="4505" spans="2:2" ht="16.5" x14ac:dyDescent="0.3">
      <c r="B4505"/>
    </row>
    <row r="4506" spans="2:2" ht="16.5" x14ac:dyDescent="0.3">
      <c r="B4506"/>
    </row>
    <row r="4507" spans="2:2" ht="16.5" x14ac:dyDescent="0.3">
      <c r="B4507"/>
    </row>
    <row r="4508" spans="2:2" ht="16.5" x14ac:dyDescent="0.3">
      <c r="B4508"/>
    </row>
    <row r="4509" spans="2:2" ht="16.5" x14ac:dyDescent="0.3">
      <c r="B4509"/>
    </row>
    <row r="4510" spans="2:2" ht="16.5" x14ac:dyDescent="0.3">
      <c r="B4510"/>
    </row>
    <row r="4511" spans="2:2" ht="16.5" x14ac:dyDescent="0.3">
      <c r="B4511"/>
    </row>
    <row r="4512" spans="2:2" ht="16.5" x14ac:dyDescent="0.3">
      <c r="B4512"/>
    </row>
    <row r="4513" spans="2:2" ht="16.5" x14ac:dyDescent="0.3">
      <c r="B4513"/>
    </row>
    <row r="4514" spans="2:2" ht="16.5" x14ac:dyDescent="0.3">
      <c r="B4514"/>
    </row>
    <row r="4515" spans="2:2" ht="16.5" x14ac:dyDescent="0.3">
      <c r="B4515"/>
    </row>
    <row r="4516" spans="2:2" ht="16.5" x14ac:dyDescent="0.3">
      <c r="B4516"/>
    </row>
    <row r="4517" spans="2:2" ht="16.5" x14ac:dyDescent="0.3">
      <c r="B4517"/>
    </row>
    <row r="4518" spans="2:2" ht="16.5" x14ac:dyDescent="0.3">
      <c r="B4518"/>
    </row>
    <row r="4519" spans="2:2" ht="16.5" x14ac:dyDescent="0.3">
      <c r="B4519"/>
    </row>
    <row r="4520" spans="2:2" ht="16.5" x14ac:dyDescent="0.3">
      <c r="B4520"/>
    </row>
    <row r="4521" spans="2:2" ht="16.5" x14ac:dyDescent="0.3">
      <c r="B4521"/>
    </row>
    <row r="4522" spans="2:2" ht="16.5" x14ac:dyDescent="0.3">
      <c r="B4522"/>
    </row>
    <row r="4523" spans="2:2" ht="16.5" x14ac:dyDescent="0.3">
      <c r="B4523"/>
    </row>
    <row r="4524" spans="2:2" ht="16.5" x14ac:dyDescent="0.3">
      <c r="B4524"/>
    </row>
    <row r="4525" spans="2:2" ht="16.5" x14ac:dyDescent="0.3">
      <c r="B4525"/>
    </row>
    <row r="4526" spans="2:2" ht="16.5" x14ac:dyDescent="0.3">
      <c r="B4526"/>
    </row>
    <row r="4527" spans="2:2" ht="16.5" x14ac:dyDescent="0.3">
      <c r="B4527"/>
    </row>
    <row r="4528" spans="2:2" ht="16.5" x14ac:dyDescent="0.3">
      <c r="B4528"/>
    </row>
    <row r="4529" spans="2:2" ht="16.5" x14ac:dyDescent="0.3">
      <c r="B4529"/>
    </row>
    <row r="4530" spans="2:2" ht="16.5" x14ac:dyDescent="0.3">
      <c r="B4530"/>
    </row>
    <row r="4531" spans="2:2" ht="16.5" x14ac:dyDescent="0.3">
      <c r="B4531"/>
    </row>
    <row r="4532" spans="2:2" ht="16.5" x14ac:dyDescent="0.3">
      <c r="B4532"/>
    </row>
    <row r="4533" spans="2:2" ht="16.5" x14ac:dyDescent="0.3">
      <c r="B4533"/>
    </row>
    <row r="4534" spans="2:2" ht="16.5" x14ac:dyDescent="0.3">
      <c r="B4534"/>
    </row>
    <row r="4535" spans="2:2" ht="16.5" x14ac:dyDescent="0.3">
      <c r="B4535"/>
    </row>
    <row r="4536" spans="2:2" ht="16.5" x14ac:dyDescent="0.3">
      <c r="B4536"/>
    </row>
    <row r="4537" spans="2:2" ht="16.5" x14ac:dyDescent="0.3">
      <c r="B4537"/>
    </row>
    <row r="4538" spans="2:2" ht="16.5" x14ac:dyDescent="0.3">
      <c r="B4538"/>
    </row>
    <row r="4539" spans="2:2" ht="16.5" x14ac:dyDescent="0.3">
      <c r="B4539"/>
    </row>
    <row r="4540" spans="2:2" ht="16.5" x14ac:dyDescent="0.3">
      <c r="B4540"/>
    </row>
    <row r="4541" spans="2:2" ht="16.5" x14ac:dyDescent="0.3">
      <c r="B4541"/>
    </row>
    <row r="4542" spans="2:2" ht="16.5" x14ac:dyDescent="0.3">
      <c r="B4542"/>
    </row>
    <row r="4543" spans="2:2" ht="16.5" x14ac:dyDescent="0.3">
      <c r="B4543"/>
    </row>
    <row r="4544" spans="2:2" ht="16.5" x14ac:dyDescent="0.3">
      <c r="B4544"/>
    </row>
    <row r="4545" spans="2:2" ht="16.5" x14ac:dyDescent="0.3">
      <c r="B4545"/>
    </row>
    <row r="4546" spans="2:2" ht="16.5" x14ac:dyDescent="0.3">
      <c r="B4546"/>
    </row>
    <row r="4547" spans="2:2" ht="16.5" x14ac:dyDescent="0.3">
      <c r="B4547"/>
    </row>
    <row r="4548" spans="2:2" ht="16.5" x14ac:dyDescent="0.3">
      <c r="B4548"/>
    </row>
    <row r="4549" spans="2:2" ht="16.5" x14ac:dyDescent="0.3">
      <c r="B4549"/>
    </row>
    <row r="4550" spans="2:2" ht="16.5" x14ac:dyDescent="0.3">
      <c r="B4550"/>
    </row>
    <row r="4551" spans="2:2" ht="16.5" x14ac:dyDescent="0.3">
      <c r="B4551"/>
    </row>
    <row r="4552" spans="2:2" ht="16.5" x14ac:dyDescent="0.3">
      <c r="B4552"/>
    </row>
    <row r="4553" spans="2:2" ht="16.5" x14ac:dyDescent="0.3">
      <c r="B4553"/>
    </row>
    <row r="4554" spans="2:2" ht="16.5" x14ac:dyDescent="0.3">
      <c r="B4554"/>
    </row>
    <row r="4555" spans="2:2" ht="16.5" x14ac:dyDescent="0.3">
      <c r="B4555"/>
    </row>
    <row r="4556" spans="2:2" ht="16.5" x14ac:dyDescent="0.3">
      <c r="B4556"/>
    </row>
    <row r="4557" spans="2:2" ht="16.5" x14ac:dyDescent="0.3">
      <c r="B4557"/>
    </row>
    <row r="4558" spans="2:2" ht="16.5" x14ac:dyDescent="0.3">
      <c r="B4558"/>
    </row>
    <row r="4559" spans="2:2" ht="16.5" x14ac:dyDescent="0.3">
      <c r="B4559"/>
    </row>
    <row r="4560" spans="2:2" ht="16.5" x14ac:dyDescent="0.3">
      <c r="B4560"/>
    </row>
    <row r="4561" spans="2:2" ht="16.5" x14ac:dyDescent="0.3">
      <c r="B4561"/>
    </row>
    <row r="4562" spans="2:2" ht="16.5" x14ac:dyDescent="0.3">
      <c r="B4562"/>
    </row>
    <row r="4563" spans="2:2" ht="16.5" x14ac:dyDescent="0.3">
      <c r="B4563"/>
    </row>
    <row r="4564" spans="2:2" ht="16.5" x14ac:dyDescent="0.3">
      <c r="B4564"/>
    </row>
    <row r="4565" spans="2:2" ht="16.5" x14ac:dyDescent="0.3">
      <c r="B4565"/>
    </row>
    <row r="4566" spans="2:2" ht="16.5" x14ac:dyDescent="0.3">
      <c r="B4566"/>
    </row>
    <row r="4567" spans="2:2" ht="16.5" x14ac:dyDescent="0.3">
      <c r="B4567"/>
    </row>
    <row r="4568" spans="2:2" ht="16.5" x14ac:dyDescent="0.3">
      <c r="B4568"/>
    </row>
    <row r="4569" spans="2:2" ht="16.5" x14ac:dyDescent="0.3">
      <c r="B4569"/>
    </row>
    <row r="4570" spans="2:2" ht="16.5" x14ac:dyDescent="0.3">
      <c r="B4570"/>
    </row>
    <row r="4571" spans="2:2" ht="16.5" x14ac:dyDescent="0.3">
      <c r="B4571"/>
    </row>
    <row r="4572" spans="2:2" ht="16.5" x14ac:dyDescent="0.3">
      <c r="B4572"/>
    </row>
    <row r="4573" spans="2:2" ht="16.5" x14ac:dyDescent="0.3">
      <c r="B4573"/>
    </row>
    <row r="4574" spans="2:2" ht="16.5" x14ac:dyDescent="0.3">
      <c r="B4574"/>
    </row>
    <row r="4575" spans="2:2" ht="16.5" x14ac:dyDescent="0.3">
      <c r="B4575"/>
    </row>
    <row r="4576" spans="2:2" ht="16.5" x14ac:dyDescent="0.3">
      <c r="B4576"/>
    </row>
    <row r="4577" spans="2:2" ht="16.5" x14ac:dyDescent="0.3">
      <c r="B4577"/>
    </row>
    <row r="4578" spans="2:2" ht="16.5" x14ac:dyDescent="0.3">
      <c r="B4578"/>
    </row>
    <row r="4579" spans="2:2" ht="16.5" x14ac:dyDescent="0.3">
      <c r="B4579"/>
    </row>
    <row r="4580" spans="2:2" ht="16.5" x14ac:dyDescent="0.3">
      <c r="B4580"/>
    </row>
    <row r="4581" spans="2:2" ht="16.5" x14ac:dyDescent="0.3">
      <c r="B4581"/>
    </row>
    <row r="4582" spans="2:2" ht="16.5" x14ac:dyDescent="0.3">
      <c r="B4582"/>
    </row>
    <row r="4583" spans="2:2" ht="16.5" x14ac:dyDescent="0.3">
      <c r="B4583"/>
    </row>
    <row r="4584" spans="2:2" ht="16.5" x14ac:dyDescent="0.3">
      <c r="B4584"/>
    </row>
    <row r="4585" spans="2:2" ht="16.5" x14ac:dyDescent="0.3">
      <c r="B4585"/>
    </row>
    <row r="4586" spans="2:2" ht="16.5" x14ac:dyDescent="0.3">
      <c r="B4586"/>
    </row>
    <row r="4587" spans="2:2" ht="16.5" x14ac:dyDescent="0.3">
      <c r="B4587"/>
    </row>
    <row r="4588" spans="2:2" ht="16.5" x14ac:dyDescent="0.3">
      <c r="B4588"/>
    </row>
    <row r="4589" spans="2:2" ht="16.5" x14ac:dyDescent="0.3">
      <c r="B4589"/>
    </row>
    <row r="4590" spans="2:2" ht="16.5" x14ac:dyDescent="0.3">
      <c r="B4590"/>
    </row>
    <row r="4591" spans="2:2" ht="16.5" x14ac:dyDescent="0.3">
      <c r="B4591"/>
    </row>
    <row r="4592" spans="2:2" ht="16.5" x14ac:dyDescent="0.3">
      <c r="B4592"/>
    </row>
    <row r="4593" spans="2:2" ht="16.5" x14ac:dyDescent="0.3">
      <c r="B4593"/>
    </row>
    <row r="4594" spans="2:2" ht="16.5" x14ac:dyDescent="0.3">
      <c r="B4594"/>
    </row>
    <row r="4595" spans="2:2" ht="16.5" x14ac:dyDescent="0.3">
      <c r="B4595"/>
    </row>
    <row r="4596" spans="2:2" ht="16.5" x14ac:dyDescent="0.3">
      <c r="B4596"/>
    </row>
    <row r="4597" spans="2:2" ht="16.5" x14ac:dyDescent="0.3">
      <c r="B4597"/>
    </row>
    <row r="4598" spans="2:2" ht="16.5" x14ac:dyDescent="0.3">
      <c r="B4598"/>
    </row>
    <row r="4599" spans="2:2" ht="16.5" x14ac:dyDescent="0.3">
      <c r="B4599"/>
    </row>
    <row r="4600" spans="2:2" ht="16.5" x14ac:dyDescent="0.3">
      <c r="B4600"/>
    </row>
    <row r="4601" spans="2:2" ht="16.5" x14ac:dyDescent="0.3">
      <c r="B4601"/>
    </row>
    <row r="4602" spans="2:2" ht="16.5" x14ac:dyDescent="0.3">
      <c r="B4602"/>
    </row>
    <row r="4603" spans="2:2" ht="16.5" x14ac:dyDescent="0.3">
      <c r="B4603"/>
    </row>
    <row r="4604" spans="2:2" ht="16.5" x14ac:dyDescent="0.3">
      <c r="B4604"/>
    </row>
    <row r="4605" spans="2:2" ht="16.5" x14ac:dyDescent="0.3">
      <c r="B4605"/>
    </row>
    <row r="4606" spans="2:2" ht="16.5" x14ac:dyDescent="0.3">
      <c r="B4606"/>
    </row>
    <row r="4607" spans="2:2" ht="16.5" x14ac:dyDescent="0.3">
      <c r="B4607"/>
    </row>
    <row r="4608" spans="2:2" ht="16.5" x14ac:dyDescent="0.3">
      <c r="B4608"/>
    </row>
    <row r="4609" spans="2:2" ht="16.5" x14ac:dyDescent="0.3">
      <c r="B4609"/>
    </row>
    <row r="4610" spans="2:2" ht="16.5" x14ac:dyDescent="0.3">
      <c r="B4610"/>
    </row>
    <row r="4611" spans="2:2" ht="16.5" x14ac:dyDescent="0.3">
      <c r="B4611"/>
    </row>
    <row r="4612" spans="2:2" ht="16.5" x14ac:dyDescent="0.3">
      <c r="B4612"/>
    </row>
    <row r="4613" spans="2:2" ht="16.5" x14ac:dyDescent="0.3">
      <c r="B4613"/>
    </row>
    <row r="4614" spans="2:2" ht="16.5" x14ac:dyDescent="0.3">
      <c r="B4614"/>
    </row>
    <row r="4615" spans="2:2" ht="16.5" x14ac:dyDescent="0.3">
      <c r="B4615"/>
    </row>
    <row r="4616" spans="2:2" ht="16.5" x14ac:dyDescent="0.3">
      <c r="B4616"/>
    </row>
    <row r="4617" spans="2:2" ht="16.5" x14ac:dyDescent="0.3">
      <c r="B4617"/>
    </row>
    <row r="4618" spans="2:2" ht="16.5" x14ac:dyDescent="0.3">
      <c r="B4618"/>
    </row>
    <row r="4619" spans="2:2" ht="16.5" x14ac:dyDescent="0.3">
      <c r="B4619"/>
    </row>
    <row r="4620" spans="2:2" ht="16.5" x14ac:dyDescent="0.3">
      <c r="B4620"/>
    </row>
    <row r="4621" spans="2:2" ht="16.5" x14ac:dyDescent="0.3">
      <c r="B4621"/>
    </row>
    <row r="4622" spans="2:2" ht="16.5" x14ac:dyDescent="0.3">
      <c r="B4622"/>
    </row>
    <row r="4623" spans="2:2" ht="16.5" x14ac:dyDescent="0.3">
      <c r="B4623"/>
    </row>
    <row r="4624" spans="2:2" ht="16.5" x14ac:dyDescent="0.3">
      <c r="B4624"/>
    </row>
    <row r="4625" spans="2:2" ht="16.5" x14ac:dyDescent="0.3">
      <c r="B4625"/>
    </row>
    <row r="4626" spans="2:2" ht="16.5" x14ac:dyDescent="0.3">
      <c r="B4626"/>
    </row>
    <row r="4627" spans="2:2" ht="16.5" x14ac:dyDescent="0.3">
      <c r="B4627"/>
    </row>
    <row r="4628" spans="2:2" ht="16.5" x14ac:dyDescent="0.3">
      <c r="B4628"/>
    </row>
    <row r="4629" spans="2:2" ht="16.5" x14ac:dyDescent="0.3">
      <c r="B4629"/>
    </row>
    <row r="4630" spans="2:2" ht="16.5" x14ac:dyDescent="0.3">
      <c r="B4630"/>
    </row>
    <row r="4631" spans="2:2" ht="16.5" x14ac:dyDescent="0.3">
      <c r="B4631"/>
    </row>
    <row r="4632" spans="2:2" ht="16.5" x14ac:dyDescent="0.3">
      <c r="B4632"/>
    </row>
    <row r="4633" spans="2:2" ht="16.5" x14ac:dyDescent="0.3">
      <c r="B4633"/>
    </row>
    <row r="4634" spans="2:2" ht="16.5" x14ac:dyDescent="0.3">
      <c r="B4634"/>
    </row>
    <row r="4635" spans="2:2" ht="16.5" x14ac:dyDescent="0.3">
      <c r="B4635"/>
    </row>
    <row r="4636" spans="2:2" ht="16.5" x14ac:dyDescent="0.3">
      <c r="B4636"/>
    </row>
    <row r="4637" spans="2:2" ht="16.5" x14ac:dyDescent="0.3">
      <c r="B4637"/>
    </row>
    <row r="4638" spans="2:2" ht="16.5" x14ac:dyDescent="0.3">
      <c r="B4638"/>
    </row>
    <row r="4639" spans="2:2" ht="16.5" x14ac:dyDescent="0.3">
      <c r="B4639"/>
    </row>
    <row r="4640" spans="2:2" ht="16.5" x14ac:dyDescent="0.3">
      <c r="B4640"/>
    </row>
    <row r="4641" spans="2:2" ht="16.5" x14ac:dyDescent="0.3">
      <c r="B4641"/>
    </row>
    <row r="4642" spans="2:2" ht="16.5" x14ac:dyDescent="0.3">
      <c r="B4642"/>
    </row>
    <row r="4643" spans="2:2" ht="16.5" x14ac:dyDescent="0.3">
      <c r="B4643"/>
    </row>
    <row r="4644" spans="2:2" ht="16.5" x14ac:dyDescent="0.3">
      <c r="B4644"/>
    </row>
    <row r="4645" spans="2:2" ht="16.5" x14ac:dyDescent="0.3">
      <c r="B4645"/>
    </row>
    <row r="4646" spans="2:2" ht="16.5" x14ac:dyDescent="0.3">
      <c r="B4646"/>
    </row>
    <row r="4647" spans="2:2" ht="16.5" x14ac:dyDescent="0.3">
      <c r="B4647"/>
    </row>
    <row r="4648" spans="2:2" ht="16.5" x14ac:dyDescent="0.3">
      <c r="B4648"/>
    </row>
    <row r="4649" spans="2:2" ht="16.5" x14ac:dyDescent="0.3">
      <c r="B4649"/>
    </row>
    <row r="4650" spans="2:2" ht="16.5" x14ac:dyDescent="0.3">
      <c r="B4650"/>
    </row>
    <row r="4651" spans="2:2" ht="16.5" x14ac:dyDescent="0.3">
      <c r="B4651"/>
    </row>
    <row r="4652" spans="2:2" ht="16.5" x14ac:dyDescent="0.3">
      <c r="B4652"/>
    </row>
    <row r="4653" spans="2:2" ht="16.5" x14ac:dyDescent="0.3">
      <c r="B4653"/>
    </row>
    <row r="4654" spans="2:2" ht="16.5" x14ac:dyDescent="0.3">
      <c r="B4654"/>
    </row>
    <row r="4655" spans="2:2" ht="16.5" x14ac:dyDescent="0.3">
      <c r="B4655"/>
    </row>
    <row r="4656" spans="2:2" ht="16.5" x14ac:dyDescent="0.3">
      <c r="B4656"/>
    </row>
    <row r="4657" spans="2:2" ht="16.5" x14ac:dyDescent="0.3">
      <c r="B4657"/>
    </row>
    <row r="4658" spans="2:2" ht="16.5" x14ac:dyDescent="0.3">
      <c r="B4658"/>
    </row>
    <row r="4659" spans="2:2" ht="16.5" x14ac:dyDescent="0.3">
      <c r="B4659"/>
    </row>
    <row r="4660" spans="2:2" ht="16.5" x14ac:dyDescent="0.3">
      <c r="B4660"/>
    </row>
    <row r="4661" spans="2:2" ht="16.5" x14ac:dyDescent="0.3">
      <c r="B4661"/>
    </row>
    <row r="4662" spans="2:2" ht="16.5" x14ac:dyDescent="0.3">
      <c r="B4662"/>
    </row>
    <row r="4663" spans="2:2" ht="16.5" x14ac:dyDescent="0.3">
      <c r="B4663"/>
    </row>
    <row r="4664" spans="2:2" ht="16.5" x14ac:dyDescent="0.3">
      <c r="B4664"/>
    </row>
    <row r="4665" spans="2:2" ht="16.5" x14ac:dyDescent="0.3">
      <c r="B4665"/>
    </row>
    <row r="4666" spans="2:2" ht="16.5" x14ac:dyDescent="0.3">
      <c r="B4666"/>
    </row>
    <row r="4667" spans="2:2" ht="16.5" x14ac:dyDescent="0.3">
      <c r="B4667"/>
    </row>
    <row r="4668" spans="2:2" ht="16.5" x14ac:dyDescent="0.3">
      <c r="B4668"/>
    </row>
    <row r="4669" spans="2:2" ht="16.5" x14ac:dyDescent="0.3">
      <c r="B4669"/>
    </row>
    <row r="4670" spans="2:2" ht="16.5" x14ac:dyDescent="0.3">
      <c r="B4670"/>
    </row>
    <row r="4671" spans="2:2" ht="16.5" x14ac:dyDescent="0.3">
      <c r="B4671"/>
    </row>
    <row r="4672" spans="2:2" ht="16.5" x14ac:dyDescent="0.3">
      <c r="B4672"/>
    </row>
    <row r="4673" spans="2:2" ht="16.5" x14ac:dyDescent="0.3">
      <c r="B4673"/>
    </row>
    <row r="4674" spans="2:2" ht="16.5" x14ac:dyDescent="0.3">
      <c r="B4674"/>
    </row>
    <row r="4675" spans="2:2" ht="16.5" x14ac:dyDescent="0.3">
      <c r="B4675"/>
    </row>
    <row r="4676" spans="2:2" ht="16.5" x14ac:dyDescent="0.3">
      <c r="B4676"/>
    </row>
    <row r="4677" spans="2:2" ht="16.5" x14ac:dyDescent="0.3">
      <c r="B4677"/>
    </row>
    <row r="4678" spans="2:2" ht="16.5" x14ac:dyDescent="0.3">
      <c r="B4678"/>
    </row>
    <row r="4679" spans="2:2" ht="16.5" x14ac:dyDescent="0.3">
      <c r="B4679"/>
    </row>
    <row r="4680" spans="2:2" ht="16.5" x14ac:dyDescent="0.3">
      <c r="B4680"/>
    </row>
    <row r="4681" spans="2:2" ht="16.5" x14ac:dyDescent="0.3">
      <c r="B4681"/>
    </row>
    <row r="4682" spans="2:2" ht="16.5" x14ac:dyDescent="0.3">
      <c r="B4682"/>
    </row>
    <row r="4683" spans="2:2" ht="16.5" x14ac:dyDescent="0.3">
      <c r="B4683"/>
    </row>
    <row r="4684" spans="2:2" ht="16.5" x14ac:dyDescent="0.3">
      <c r="B4684"/>
    </row>
    <row r="4685" spans="2:2" ht="16.5" x14ac:dyDescent="0.3">
      <c r="B4685"/>
    </row>
    <row r="4686" spans="2:2" ht="16.5" x14ac:dyDescent="0.3">
      <c r="B4686"/>
    </row>
    <row r="4687" spans="2:2" ht="16.5" x14ac:dyDescent="0.3">
      <c r="B4687"/>
    </row>
    <row r="4688" spans="2:2" ht="16.5" x14ac:dyDescent="0.3">
      <c r="B4688"/>
    </row>
    <row r="4689" spans="2:2" ht="16.5" x14ac:dyDescent="0.3">
      <c r="B4689"/>
    </row>
    <row r="4690" spans="2:2" ht="16.5" x14ac:dyDescent="0.3">
      <c r="B4690"/>
    </row>
    <row r="4691" spans="2:2" ht="16.5" x14ac:dyDescent="0.3">
      <c r="B4691"/>
    </row>
    <row r="4692" spans="2:2" ht="16.5" x14ac:dyDescent="0.3">
      <c r="B4692"/>
    </row>
    <row r="4693" spans="2:2" ht="16.5" x14ac:dyDescent="0.3">
      <c r="B4693"/>
    </row>
    <row r="4694" spans="2:2" ht="16.5" x14ac:dyDescent="0.3">
      <c r="B4694"/>
    </row>
    <row r="4695" spans="2:2" ht="16.5" x14ac:dyDescent="0.3">
      <c r="B4695"/>
    </row>
    <row r="4696" spans="2:2" ht="16.5" x14ac:dyDescent="0.3">
      <c r="B4696"/>
    </row>
    <row r="4697" spans="2:2" ht="16.5" x14ac:dyDescent="0.3">
      <c r="B4697"/>
    </row>
    <row r="4698" spans="2:2" ht="16.5" x14ac:dyDescent="0.3">
      <c r="B4698"/>
    </row>
    <row r="4699" spans="2:2" ht="16.5" x14ac:dyDescent="0.3">
      <c r="B4699"/>
    </row>
    <row r="4700" spans="2:2" ht="16.5" x14ac:dyDescent="0.3">
      <c r="B4700"/>
    </row>
    <row r="4701" spans="2:2" ht="16.5" x14ac:dyDescent="0.3">
      <c r="B4701"/>
    </row>
    <row r="4702" spans="2:2" ht="16.5" x14ac:dyDescent="0.3">
      <c r="B4702"/>
    </row>
    <row r="4703" spans="2:2" ht="16.5" x14ac:dyDescent="0.3">
      <c r="B4703"/>
    </row>
    <row r="4704" spans="2:2" ht="16.5" x14ac:dyDescent="0.3">
      <c r="B4704"/>
    </row>
    <row r="4705" spans="2:2" ht="16.5" x14ac:dyDescent="0.3">
      <c r="B4705"/>
    </row>
    <row r="4706" spans="2:2" ht="16.5" x14ac:dyDescent="0.3">
      <c r="B4706"/>
    </row>
    <row r="4707" spans="2:2" ht="16.5" x14ac:dyDescent="0.3">
      <c r="B4707"/>
    </row>
    <row r="4708" spans="2:2" ht="16.5" x14ac:dyDescent="0.3">
      <c r="B4708"/>
    </row>
    <row r="4709" spans="2:2" ht="16.5" x14ac:dyDescent="0.3">
      <c r="B4709"/>
    </row>
    <row r="4710" spans="2:2" ht="16.5" x14ac:dyDescent="0.3">
      <c r="B4710"/>
    </row>
    <row r="4711" spans="2:2" ht="16.5" x14ac:dyDescent="0.3">
      <c r="B4711"/>
    </row>
    <row r="4712" spans="2:2" ht="16.5" x14ac:dyDescent="0.3">
      <c r="B4712"/>
    </row>
    <row r="4713" spans="2:2" ht="16.5" x14ac:dyDescent="0.3">
      <c r="B4713"/>
    </row>
    <row r="4714" spans="2:2" ht="16.5" x14ac:dyDescent="0.3">
      <c r="B4714"/>
    </row>
    <row r="4715" spans="2:2" ht="16.5" x14ac:dyDescent="0.3">
      <c r="B4715"/>
    </row>
    <row r="4716" spans="2:2" ht="16.5" x14ac:dyDescent="0.3">
      <c r="B4716"/>
    </row>
    <row r="4717" spans="2:2" ht="16.5" x14ac:dyDescent="0.3">
      <c r="B4717"/>
    </row>
    <row r="4718" spans="2:2" ht="16.5" x14ac:dyDescent="0.3">
      <c r="B4718"/>
    </row>
    <row r="4719" spans="2:2" ht="16.5" x14ac:dyDescent="0.3">
      <c r="B4719"/>
    </row>
    <row r="4720" spans="2:2" ht="16.5" x14ac:dyDescent="0.3">
      <c r="B4720"/>
    </row>
    <row r="4721" spans="2:2" ht="16.5" x14ac:dyDescent="0.3">
      <c r="B4721"/>
    </row>
    <row r="4722" spans="2:2" ht="16.5" x14ac:dyDescent="0.3">
      <c r="B4722"/>
    </row>
    <row r="4723" spans="2:2" ht="16.5" x14ac:dyDescent="0.3">
      <c r="B4723"/>
    </row>
    <row r="4724" spans="2:2" ht="16.5" x14ac:dyDescent="0.3">
      <c r="B4724"/>
    </row>
    <row r="4725" spans="2:2" ht="16.5" x14ac:dyDescent="0.3">
      <c r="B4725"/>
    </row>
    <row r="4726" spans="2:2" ht="16.5" x14ac:dyDescent="0.3">
      <c r="B4726"/>
    </row>
    <row r="4727" spans="2:2" ht="16.5" x14ac:dyDescent="0.3">
      <c r="B4727"/>
    </row>
    <row r="4728" spans="2:2" ht="16.5" x14ac:dyDescent="0.3">
      <c r="B4728"/>
    </row>
    <row r="4729" spans="2:2" ht="16.5" x14ac:dyDescent="0.3">
      <c r="B4729"/>
    </row>
    <row r="4730" spans="2:2" ht="16.5" x14ac:dyDescent="0.3">
      <c r="B4730"/>
    </row>
    <row r="4731" spans="2:2" ht="16.5" x14ac:dyDescent="0.3">
      <c r="B4731"/>
    </row>
    <row r="4732" spans="2:2" ht="16.5" x14ac:dyDescent="0.3">
      <c r="B4732"/>
    </row>
    <row r="4733" spans="2:2" ht="16.5" x14ac:dyDescent="0.3">
      <c r="B4733"/>
    </row>
    <row r="4734" spans="2:2" ht="16.5" x14ac:dyDescent="0.3">
      <c r="B4734"/>
    </row>
    <row r="4735" spans="2:2" ht="16.5" x14ac:dyDescent="0.3">
      <c r="B4735"/>
    </row>
    <row r="4736" spans="2:2" ht="16.5" x14ac:dyDescent="0.3">
      <c r="B4736"/>
    </row>
    <row r="4737" spans="2:2" ht="16.5" x14ac:dyDescent="0.3">
      <c r="B4737"/>
    </row>
    <row r="4738" spans="2:2" ht="16.5" x14ac:dyDescent="0.3">
      <c r="B4738"/>
    </row>
    <row r="4739" spans="2:2" ht="16.5" x14ac:dyDescent="0.3">
      <c r="B4739"/>
    </row>
    <row r="4740" spans="2:2" ht="16.5" x14ac:dyDescent="0.3">
      <c r="B4740"/>
    </row>
    <row r="4741" spans="2:2" ht="16.5" x14ac:dyDescent="0.3">
      <c r="B4741"/>
    </row>
    <row r="4742" spans="2:2" ht="16.5" x14ac:dyDescent="0.3">
      <c r="B4742"/>
    </row>
    <row r="4743" spans="2:2" ht="16.5" x14ac:dyDescent="0.3">
      <c r="B4743"/>
    </row>
    <row r="4744" spans="2:2" ht="16.5" x14ac:dyDescent="0.3">
      <c r="B4744"/>
    </row>
    <row r="4745" spans="2:2" ht="16.5" x14ac:dyDescent="0.3">
      <c r="B4745"/>
    </row>
    <row r="4746" spans="2:2" ht="16.5" x14ac:dyDescent="0.3">
      <c r="B4746"/>
    </row>
    <row r="4747" spans="2:2" ht="16.5" x14ac:dyDescent="0.3">
      <c r="B4747"/>
    </row>
    <row r="4748" spans="2:2" ht="16.5" x14ac:dyDescent="0.3">
      <c r="B4748"/>
    </row>
    <row r="4749" spans="2:2" ht="16.5" x14ac:dyDescent="0.3">
      <c r="B4749"/>
    </row>
    <row r="4750" spans="2:2" ht="16.5" x14ac:dyDescent="0.3">
      <c r="B4750"/>
    </row>
    <row r="4751" spans="2:2" ht="16.5" x14ac:dyDescent="0.3">
      <c r="B4751"/>
    </row>
    <row r="4752" spans="2:2" ht="16.5" x14ac:dyDescent="0.3">
      <c r="B4752"/>
    </row>
    <row r="4753" spans="2:2" ht="16.5" x14ac:dyDescent="0.3">
      <c r="B4753"/>
    </row>
    <row r="4754" spans="2:2" ht="16.5" x14ac:dyDescent="0.3">
      <c r="B4754"/>
    </row>
    <row r="4755" spans="2:2" ht="16.5" x14ac:dyDescent="0.3">
      <c r="B4755"/>
    </row>
    <row r="4756" spans="2:2" ht="16.5" x14ac:dyDescent="0.3">
      <c r="B4756"/>
    </row>
    <row r="4757" spans="2:2" ht="16.5" x14ac:dyDescent="0.3">
      <c r="B4757"/>
    </row>
    <row r="4758" spans="2:2" ht="16.5" x14ac:dyDescent="0.3">
      <c r="B4758"/>
    </row>
    <row r="4759" spans="2:2" ht="16.5" x14ac:dyDescent="0.3">
      <c r="B4759"/>
    </row>
    <row r="4760" spans="2:2" ht="16.5" x14ac:dyDescent="0.3">
      <c r="B4760"/>
    </row>
    <row r="4761" spans="2:2" ht="16.5" x14ac:dyDescent="0.3">
      <c r="B4761"/>
    </row>
    <row r="4762" spans="2:2" ht="16.5" x14ac:dyDescent="0.3">
      <c r="B4762"/>
    </row>
    <row r="4763" spans="2:2" ht="16.5" x14ac:dyDescent="0.3">
      <c r="B4763"/>
    </row>
    <row r="4764" spans="2:2" ht="16.5" x14ac:dyDescent="0.3">
      <c r="B4764"/>
    </row>
    <row r="4765" spans="2:2" ht="16.5" x14ac:dyDescent="0.3">
      <c r="B4765"/>
    </row>
    <row r="4766" spans="2:2" ht="16.5" x14ac:dyDescent="0.3">
      <c r="B4766"/>
    </row>
    <row r="4767" spans="2:2" ht="16.5" x14ac:dyDescent="0.3">
      <c r="B4767"/>
    </row>
    <row r="4768" spans="2:2" ht="16.5" x14ac:dyDescent="0.3">
      <c r="B4768"/>
    </row>
    <row r="4769" spans="2:2" ht="16.5" x14ac:dyDescent="0.3">
      <c r="B4769"/>
    </row>
    <row r="4770" spans="2:2" ht="16.5" x14ac:dyDescent="0.3">
      <c r="B4770"/>
    </row>
    <row r="4771" spans="2:2" ht="16.5" x14ac:dyDescent="0.3">
      <c r="B4771"/>
    </row>
    <row r="4772" spans="2:2" ht="16.5" x14ac:dyDescent="0.3">
      <c r="B4772"/>
    </row>
    <row r="4773" spans="2:2" ht="16.5" x14ac:dyDescent="0.3">
      <c r="B4773"/>
    </row>
    <row r="4774" spans="2:2" ht="16.5" x14ac:dyDescent="0.3">
      <c r="B4774"/>
    </row>
    <row r="4775" spans="2:2" ht="16.5" x14ac:dyDescent="0.3">
      <c r="B4775"/>
    </row>
    <row r="4776" spans="2:2" ht="16.5" x14ac:dyDescent="0.3">
      <c r="B4776"/>
    </row>
    <row r="4777" spans="2:2" ht="16.5" x14ac:dyDescent="0.3">
      <c r="B4777"/>
    </row>
    <row r="4778" spans="2:2" ht="16.5" x14ac:dyDescent="0.3">
      <c r="B4778"/>
    </row>
    <row r="4779" spans="2:2" ht="16.5" x14ac:dyDescent="0.3">
      <c r="B4779"/>
    </row>
    <row r="4780" spans="2:2" ht="16.5" x14ac:dyDescent="0.3">
      <c r="B4780"/>
    </row>
    <row r="4781" spans="2:2" ht="16.5" x14ac:dyDescent="0.3">
      <c r="B4781"/>
    </row>
    <row r="4782" spans="2:2" ht="16.5" x14ac:dyDescent="0.3">
      <c r="B4782"/>
    </row>
    <row r="4783" spans="2:2" ht="16.5" x14ac:dyDescent="0.3">
      <c r="B4783"/>
    </row>
    <row r="4784" spans="2:2" ht="16.5" x14ac:dyDescent="0.3">
      <c r="B4784"/>
    </row>
    <row r="4785" spans="2:2" ht="16.5" x14ac:dyDescent="0.3">
      <c r="B4785"/>
    </row>
    <row r="4786" spans="2:2" ht="16.5" x14ac:dyDescent="0.3">
      <c r="B4786"/>
    </row>
    <row r="4787" spans="2:2" ht="16.5" x14ac:dyDescent="0.3">
      <c r="B4787"/>
    </row>
    <row r="4788" spans="2:2" ht="16.5" x14ac:dyDescent="0.3">
      <c r="B4788"/>
    </row>
    <row r="4789" spans="2:2" ht="16.5" x14ac:dyDescent="0.3">
      <c r="B4789"/>
    </row>
    <row r="4790" spans="2:2" ht="16.5" x14ac:dyDescent="0.3">
      <c r="B4790"/>
    </row>
    <row r="4791" spans="2:2" ht="16.5" x14ac:dyDescent="0.3">
      <c r="B4791"/>
    </row>
    <row r="4792" spans="2:2" ht="16.5" x14ac:dyDescent="0.3">
      <c r="B4792"/>
    </row>
    <row r="4793" spans="2:2" ht="16.5" x14ac:dyDescent="0.3">
      <c r="B4793"/>
    </row>
    <row r="4794" spans="2:2" ht="16.5" x14ac:dyDescent="0.3">
      <c r="B4794"/>
    </row>
    <row r="4795" spans="2:2" ht="16.5" x14ac:dyDescent="0.3">
      <c r="B4795"/>
    </row>
    <row r="4796" spans="2:2" ht="16.5" x14ac:dyDescent="0.3">
      <c r="B4796"/>
    </row>
    <row r="4797" spans="2:2" ht="16.5" x14ac:dyDescent="0.3">
      <c r="B4797"/>
    </row>
    <row r="4798" spans="2:2" ht="16.5" x14ac:dyDescent="0.3">
      <c r="B4798"/>
    </row>
    <row r="4799" spans="2:2" ht="16.5" x14ac:dyDescent="0.3">
      <c r="B4799"/>
    </row>
    <row r="4800" spans="2:2" ht="16.5" x14ac:dyDescent="0.3">
      <c r="B4800"/>
    </row>
    <row r="4801" spans="2:2" ht="16.5" x14ac:dyDescent="0.3">
      <c r="B4801"/>
    </row>
    <row r="4802" spans="2:2" ht="16.5" x14ac:dyDescent="0.3">
      <c r="B4802"/>
    </row>
    <row r="4803" spans="2:2" ht="16.5" x14ac:dyDescent="0.3">
      <c r="B4803"/>
    </row>
    <row r="4804" spans="2:2" ht="16.5" x14ac:dyDescent="0.3">
      <c r="B4804"/>
    </row>
    <row r="4805" spans="2:2" ht="16.5" x14ac:dyDescent="0.3">
      <c r="B4805"/>
    </row>
    <row r="4806" spans="2:2" ht="16.5" x14ac:dyDescent="0.3">
      <c r="B4806"/>
    </row>
    <row r="4807" spans="2:2" ht="16.5" x14ac:dyDescent="0.3">
      <c r="B4807"/>
    </row>
    <row r="4808" spans="2:2" ht="16.5" x14ac:dyDescent="0.3">
      <c r="B4808"/>
    </row>
    <row r="4809" spans="2:2" ht="16.5" x14ac:dyDescent="0.3">
      <c r="B4809"/>
    </row>
    <row r="4810" spans="2:2" ht="16.5" x14ac:dyDescent="0.3">
      <c r="B4810"/>
    </row>
    <row r="4811" spans="2:2" ht="16.5" x14ac:dyDescent="0.3">
      <c r="B4811"/>
    </row>
    <row r="4812" spans="2:2" ht="16.5" x14ac:dyDescent="0.3">
      <c r="B4812"/>
    </row>
    <row r="4813" spans="2:2" ht="16.5" x14ac:dyDescent="0.3">
      <c r="B4813"/>
    </row>
    <row r="4814" spans="2:2" ht="16.5" x14ac:dyDescent="0.3">
      <c r="B4814"/>
    </row>
    <row r="4815" spans="2:2" ht="16.5" x14ac:dyDescent="0.3">
      <c r="B4815"/>
    </row>
    <row r="4816" spans="2:2" ht="16.5" x14ac:dyDescent="0.3">
      <c r="B4816"/>
    </row>
    <row r="4817" spans="2:2" ht="16.5" x14ac:dyDescent="0.3">
      <c r="B4817"/>
    </row>
    <row r="4818" spans="2:2" ht="16.5" x14ac:dyDescent="0.3">
      <c r="B4818"/>
    </row>
    <row r="4819" spans="2:2" ht="16.5" x14ac:dyDescent="0.3">
      <c r="B4819"/>
    </row>
    <row r="4820" spans="2:2" ht="16.5" x14ac:dyDescent="0.3">
      <c r="B4820"/>
    </row>
    <row r="4821" spans="2:2" ht="16.5" x14ac:dyDescent="0.3">
      <c r="B4821"/>
    </row>
    <row r="4822" spans="2:2" ht="16.5" x14ac:dyDescent="0.3">
      <c r="B4822"/>
    </row>
    <row r="4823" spans="2:2" ht="16.5" x14ac:dyDescent="0.3">
      <c r="B4823"/>
    </row>
    <row r="4824" spans="2:2" ht="16.5" x14ac:dyDescent="0.3">
      <c r="B4824"/>
    </row>
    <row r="4825" spans="2:2" ht="16.5" x14ac:dyDescent="0.3">
      <c r="B4825"/>
    </row>
    <row r="4826" spans="2:2" ht="16.5" x14ac:dyDescent="0.3">
      <c r="B4826"/>
    </row>
    <row r="4827" spans="2:2" ht="16.5" x14ac:dyDescent="0.3">
      <c r="B4827"/>
    </row>
    <row r="4828" spans="2:2" ht="16.5" x14ac:dyDescent="0.3">
      <c r="B4828"/>
    </row>
    <row r="4829" spans="2:2" ht="16.5" x14ac:dyDescent="0.3">
      <c r="B4829"/>
    </row>
    <row r="4830" spans="2:2" ht="16.5" x14ac:dyDescent="0.3">
      <c r="B4830"/>
    </row>
    <row r="4831" spans="2:2" ht="16.5" x14ac:dyDescent="0.3">
      <c r="B4831"/>
    </row>
    <row r="4832" spans="2:2" ht="16.5" x14ac:dyDescent="0.3">
      <c r="B4832"/>
    </row>
    <row r="4833" spans="2:2" ht="16.5" x14ac:dyDescent="0.3">
      <c r="B4833"/>
    </row>
    <row r="4834" spans="2:2" ht="16.5" x14ac:dyDescent="0.3">
      <c r="B4834"/>
    </row>
    <row r="4835" spans="2:2" ht="16.5" x14ac:dyDescent="0.3">
      <c r="B4835"/>
    </row>
    <row r="4836" spans="2:2" ht="16.5" x14ac:dyDescent="0.3">
      <c r="B4836"/>
    </row>
    <row r="4837" spans="2:2" ht="16.5" x14ac:dyDescent="0.3">
      <c r="B4837"/>
    </row>
    <row r="4838" spans="2:2" ht="16.5" x14ac:dyDescent="0.3">
      <c r="B4838"/>
    </row>
    <row r="4839" spans="2:2" ht="16.5" x14ac:dyDescent="0.3">
      <c r="B4839"/>
    </row>
    <row r="4840" spans="2:2" ht="16.5" x14ac:dyDescent="0.3">
      <c r="B4840"/>
    </row>
    <row r="4841" spans="2:2" ht="16.5" x14ac:dyDescent="0.3">
      <c r="B4841"/>
    </row>
    <row r="4842" spans="2:2" ht="16.5" x14ac:dyDescent="0.3">
      <c r="B4842"/>
    </row>
    <row r="4843" spans="2:2" ht="16.5" x14ac:dyDescent="0.3">
      <c r="B4843"/>
    </row>
    <row r="4844" spans="2:2" ht="16.5" x14ac:dyDescent="0.3">
      <c r="B4844"/>
    </row>
    <row r="4845" spans="2:2" ht="16.5" x14ac:dyDescent="0.3">
      <c r="B4845"/>
    </row>
    <row r="4846" spans="2:2" ht="16.5" x14ac:dyDescent="0.3">
      <c r="B4846"/>
    </row>
    <row r="4847" spans="2:2" ht="16.5" x14ac:dyDescent="0.3">
      <c r="B4847"/>
    </row>
    <row r="4848" spans="2:2" ht="16.5" x14ac:dyDescent="0.3">
      <c r="B4848"/>
    </row>
    <row r="4849" spans="2:2" ht="16.5" x14ac:dyDescent="0.3">
      <c r="B4849"/>
    </row>
    <row r="4850" spans="2:2" ht="16.5" x14ac:dyDescent="0.3">
      <c r="B4850"/>
    </row>
    <row r="4851" spans="2:2" ht="16.5" x14ac:dyDescent="0.3">
      <c r="B4851"/>
    </row>
    <row r="4852" spans="2:2" ht="16.5" x14ac:dyDescent="0.3">
      <c r="B4852"/>
    </row>
    <row r="4853" spans="2:2" ht="16.5" x14ac:dyDescent="0.3">
      <c r="B4853"/>
    </row>
    <row r="4854" spans="2:2" ht="16.5" x14ac:dyDescent="0.3">
      <c r="B4854"/>
    </row>
    <row r="4855" spans="2:2" ht="16.5" x14ac:dyDescent="0.3">
      <c r="B4855"/>
    </row>
    <row r="4856" spans="2:2" ht="16.5" x14ac:dyDescent="0.3">
      <c r="B4856"/>
    </row>
    <row r="4857" spans="2:2" ht="16.5" x14ac:dyDescent="0.3">
      <c r="B4857"/>
    </row>
    <row r="4858" spans="2:2" ht="16.5" x14ac:dyDescent="0.3">
      <c r="B4858"/>
    </row>
    <row r="4859" spans="2:2" ht="16.5" x14ac:dyDescent="0.3">
      <c r="B4859"/>
    </row>
    <row r="4860" spans="2:2" ht="16.5" x14ac:dyDescent="0.3">
      <c r="B4860"/>
    </row>
    <row r="4861" spans="2:2" ht="16.5" x14ac:dyDescent="0.3">
      <c r="B4861"/>
    </row>
    <row r="4862" spans="2:2" ht="16.5" x14ac:dyDescent="0.3">
      <c r="B4862"/>
    </row>
    <row r="4863" spans="2:2" ht="16.5" x14ac:dyDescent="0.3">
      <c r="B4863"/>
    </row>
    <row r="4864" spans="2:2" ht="16.5" x14ac:dyDescent="0.3">
      <c r="B4864"/>
    </row>
    <row r="4865" spans="2:2" ht="16.5" x14ac:dyDescent="0.3">
      <c r="B4865"/>
    </row>
    <row r="4866" spans="2:2" ht="16.5" x14ac:dyDescent="0.3">
      <c r="B4866"/>
    </row>
    <row r="4867" spans="2:2" ht="16.5" x14ac:dyDescent="0.3">
      <c r="B4867"/>
    </row>
    <row r="4868" spans="2:2" ht="16.5" x14ac:dyDescent="0.3">
      <c r="B4868"/>
    </row>
    <row r="4869" spans="2:2" ht="16.5" x14ac:dyDescent="0.3">
      <c r="B4869"/>
    </row>
    <row r="4870" spans="2:2" ht="16.5" x14ac:dyDescent="0.3">
      <c r="B4870"/>
    </row>
    <row r="4871" spans="2:2" ht="16.5" x14ac:dyDescent="0.3">
      <c r="B4871"/>
    </row>
    <row r="4872" spans="2:2" ht="16.5" x14ac:dyDescent="0.3">
      <c r="B4872"/>
    </row>
    <row r="4873" spans="2:2" ht="16.5" x14ac:dyDescent="0.3">
      <c r="B4873"/>
    </row>
    <row r="4874" spans="2:2" ht="16.5" x14ac:dyDescent="0.3">
      <c r="B4874"/>
    </row>
    <row r="4875" spans="2:2" ht="16.5" x14ac:dyDescent="0.3">
      <c r="B4875"/>
    </row>
    <row r="4876" spans="2:2" ht="16.5" x14ac:dyDescent="0.3">
      <c r="B4876"/>
    </row>
    <row r="4877" spans="2:2" ht="16.5" x14ac:dyDescent="0.3">
      <c r="B4877"/>
    </row>
    <row r="4878" spans="2:2" ht="16.5" x14ac:dyDescent="0.3">
      <c r="B4878"/>
    </row>
    <row r="4879" spans="2:2" ht="16.5" x14ac:dyDescent="0.3">
      <c r="B4879"/>
    </row>
    <row r="4880" spans="2:2" ht="16.5" x14ac:dyDescent="0.3">
      <c r="B4880"/>
    </row>
    <row r="4881" spans="2:2" ht="16.5" x14ac:dyDescent="0.3">
      <c r="B4881"/>
    </row>
    <row r="4882" spans="2:2" ht="16.5" x14ac:dyDescent="0.3">
      <c r="B4882"/>
    </row>
    <row r="4883" spans="2:2" ht="16.5" x14ac:dyDescent="0.3">
      <c r="B4883"/>
    </row>
    <row r="4884" spans="2:2" ht="16.5" x14ac:dyDescent="0.3">
      <c r="B4884"/>
    </row>
    <row r="4885" spans="2:2" ht="16.5" x14ac:dyDescent="0.3">
      <c r="B4885"/>
    </row>
    <row r="4886" spans="2:2" ht="16.5" x14ac:dyDescent="0.3">
      <c r="B4886"/>
    </row>
    <row r="4887" spans="2:2" ht="16.5" x14ac:dyDescent="0.3">
      <c r="B4887"/>
    </row>
    <row r="4888" spans="2:2" ht="16.5" x14ac:dyDescent="0.3">
      <c r="B4888"/>
    </row>
    <row r="4889" spans="2:2" ht="16.5" x14ac:dyDescent="0.3">
      <c r="B4889"/>
    </row>
    <row r="4890" spans="2:2" ht="16.5" x14ac:dyDescent="0.3">
      <c r="B4890"/>
    </row>
    <row r="4891" spans="2:2" ht="16.5" x14ac:dyDescent="0.3">
      <c r="B4891"/>
    </row>
    <row r="4892" spans="2:2" ht="16.5" x14ac:dyDescent="0.3">
      <c r="B4892"/>
    </row>
    <row r="4893" spans="2:2" ht="16.5" x14ac:dyDescent="0.3">
      <c r="B4893"/>
    </row>
    <row r="4894" spans="2:2" ht="16.5" x14ac:dyDescent="0.3">
      <c r="B4894"/>
    </row>
    <row r="4895" spans="2:2" ht="16.5" x14ac:dyDescent="0.3">
      <c r="B4895"/>
    </row>
    <row r="4896" spans="2:2" ht="16.5" x14ac:dyDescent="0.3">
      <c r="B4896"/>
    </row>
    <row r="4897" spans="2:2" ht="16.5" x14ac:dyDescent="0.3">
      <c r="B4897"/>
    </row>
    <row r="4898" spans="2:2" ht="16.5" x14ac:dyDescent="0.3">
      <c r="B4898"/>
    </row>
    <row r="4899" spans="2:2" ht="16.5" x14ac:dyDescent="0.3">
      <c r="B4899"/>
    </row>
    <row r="4900" spans="2:2" ht="16.5" x14ac:dyDescent="0.3">
      <c r="B4900"/>
    </row>
    <row r="4901" spans="2:2" ht="16.5" x14ac:dyDescent="0.3">
      <c r="B4901"/>
    </row>
    <row r="4902" spans="2:2" ht="16.5" x14ac:dyDescent="0.3">
      <c r="B4902"/>
    </row>
    <row r="4903" spans="2:2" ht="16.5" x14ac:dyDescent="0.3">
      <c r="B4903"/>
    </row>
    <row r="4904" spans="2:2" ht="16.5" x14ac:dyDescent="0.3">
      <c r="B4904"/>
    </row>
    <row r="4905" spans="2:2" ht="16.5" x14ac:dyDescent="0.3">
      <c r="B4905"/>
    </row>
    <row r="4906" spans="2:2" ht="16.5" x14ac:dyDescent="0.3">
      <c r="B4906"/>
    </row>
    <row r="4907" spans="2:2" ht="16.5" x14ac:dyDescent="0.3">
      <c r="B4907"/>
    </row>
    <row r="4908" spans="2:2" ht="16.5" x14ac:dyDescent="0.3">
      <c r="B4908"/>
    </row>
    <row r="4909" spans="2:2" ht="16.5" x14ac:dyDescent="0.3">
      <c r="B4909"/>
    </row>
    <row r="4910" spans="2:2" ht="16.5" x14ac:dyDescent="0.3">
      <c r="B4910"/>
    </row>
    <row r="4911" spans="2:2" ht="16.5" x14ac:dyDescent="0.3">
      <c r="B4911"/>
    </row>
    <row r="4912" spans="2:2" ht="16.5" x14ac:dyDescent="0.3">
      <c r="B4912"/>
    </row>
    <row r="4913" spans="2:2" ht="16.5" x14ac:dyDescent="0.3">
      <c r="B4913"/>
    </row>
    <row r="4914" spans="2:2" ht="16.5" x14ac:dyDescent="0.3">
      <c r="B4914"/>
    </row>
    <row r="4915" spans="2:2" ht="16.5" x14ac:dyDescent="0.3">
      <c r="B4915"/>
    </row>
    <row r="4916" spans="2:2" ht="16.5" x14ac:dyDescent="0.3">
      <c r="B4916"/>
    </row>
    <row r="4917" spans="2:2" ht="16.5" x14ac:dyDescent="0.3">
      <c r="B4917"/>
    </row>
    <row r="4918" spans="2:2" ht="16.5" x14ac:dyDescent="0.3">
      <c r="B4918"/>
    </row>
    <row r="4919" spans="2:2" ht="16.5" x14ac:dyDescent="0.3">
      <c r="B4919"/>
    </row>
    <row r="4920" spans="2:2" ht="16.5" x14ac:dyDescent="0.3">
      <c r="B4920"/>
    </row>
    <row r="4921" spans="2:2" ht="16.5" x14ac:dyDescent="0.3">
      <c r="B4921"/>
    </row>
    <row r="4922" spans="2:2" ht="16.5" x14ac:dyDescent="0.3">
      <c r="B4922"/>
    </row>
    <row r="4923" spans="2:2" ht="16.5" x14ac:dyDescent="0.3">
      <c r="B4923"/>
    </row>
    <row r="4924" spans="2:2" ht="16.5" x14ac:dyDescent="0.3">
      <c r="B4924"/>
    </row>
    <row r="4925" spans="2:2" ht="16.5" x14ac:dyDescent="0.3">
      <c r="B4925"/>
    </row>
    <row r="4926" spans="2:2" ht="16.5" x14ac:dyDescent="0.3">
      <c r="B4926"/>
    </row>
    <row r="4927" spans="2:2" ht="16.5" x14ac:dyDescent="0.3">
      <c r="B4927"/>
    </row>
    <row r="4928" spans="2:2" ht="16.5" x14ac:dyDescent="0.3">
      <c r="B4928"/>
    </row>
    <row r="4929" spans="2:2" ht="16.5" x14ac:dyDescent="0.3">
      <c r="B4929"/>
    </row>
    <row r="4930" spans="2:2" ht="16.5" x14ac:dyDescent="0.3">
      <c r="B4930"/>
    </row>
    <row r="4931" spans="2:2" ht="16.5" x14ac:dyDescent="0.3">
      <c r="B4931"/>
    </row>
    <row r="4932" spans="2:2" ht="16.5" x14ac:dyDescent="0.3">
      <c r="B4932"/>
    </row>
    <row r="4933" spans="2:2" ht="16.5" x14ac:dyDescent="0.3">
      <c r="B4933"/>
    </row>
    <row r="4934" spans="2:2" ht="16.5" x14ac:dyDescent="0.3">
      <c r="B4934"/>
    </row>
    <row r="4935" spans="2:2" ht="16.5" x14ac:dyDescent="0.3">
      <c r="B4935"/>
    </row>
    <row r="4936" spans="2:2" ht="16.5" x14ac:dyDescent="0.3">
      <c r="B4936"/>
    </row>
    <row r="4937" spans="2:2" ht="16.5" x14ac:dyDescent="0.3">
      <c r="B4937"/>
    </row>
    <row r="4938" spans="2:2" ht="16.5" x14ac:dyDescent="0.3">
      <c r="B4938"/>
    </row>
    <row r="4939" spans="2:2" ht="16.5" x14ac:dyDescent="0.3">
      <c r="B4939"/>
    </row>
    <row r="4940" spans="2:2" ht="16.5" x14ac:dyDescent="0.3">
      <c r="B4940"/>
    </row>
    <row r="4941" spans="2:2" ht="16.5" x14ac:dyDescent="0.3">
      <c r="B4941"/>
    </row>
    <row r="4942" spans="2:2" ht="16.5" x14ac:dyDescent="0.3">
      <c r="B4942"/>
    </row>
    <row r="4943" spans="2:2" ht="16.5" x14ac:dyDescent="0.3">
      <c r="B4943"/>
    </row>
    <row r="4944" spans="2:2" ht="16.5" x14ac:dyDescent="0.3">
      <c r="B4944"/>
    </row>
    <row r="4945" spans="2:2" ht="16.5" x14ac:dyDescent="0.3">
      <c r="B4945"/>
    </row>
    <row r="4946" spans="2:2" ht="16.5" x14ac:dyDescent="0.3">
      <c r="B4946"/>
    </row>
    <row r="4947" spans="2:2" ht="16.5" x14ac:dyDescent="0.3">
      <c r="B4947"/>
    </row>
    <row r="4948" spans="2:2" ht="16.5" x14ac:dyDescent="0.3">
      <c r="B4948"/>
    </row>
    <row r="4949" spans="2:2" ht="16.5" x14ac:dyDescent="0.3">
      <c r="B4949"/>
    </row>
    <row r="4950" spans="2:2" ht="16.5" x14ac:dyDescent="0.3">
      <c r="B4950"/>
    </row>
    <row r="4951" spans="2:2" ht="16.5" x14ac:dyDescent="0.3">
      <c r="B4951"/>
    </row>
    <row r="4952" spans="2:2" ht="16.5" x14ac:dyDescent="0.3">
      <c r="B4952"/>
    </row>
    <row r="4953" spans="2:2" ht="16.5" x14ac:dyDescent="0.3">
      <c r="B4953"/>
    </row>
    <row r="4954" spans="2:2" ht="16.5" x14ac:dyDescent="0.3">
      <c r="B4954"/>
    </row>
    <row r="4955" spans="2:2" ht="16.5" x14ac:dyDescent="0.3">
      <c r="B4955"/>
    </row>
    <row r="4956" spans="2:2" ht="16.5" x14ac:dyDescent="0.3">
      <c r="B4956"/>
    </row>
    <row r="4957" spans="2:2" ht="16.5" x14ac:dyDescent="0.3">
      <c r="B4957"/>
    </row>
    <row r="4958" spans="2:2" ht="16.5" x14ac:dyDescent="0.3">
      <c r="B4958"/>
    </row>
    <row r="4959" spans="2:2" ht="16.5" x14ac:dyDescent="0.3">
      <c r="B4959"/>
    </row>
    <row r="4960" spans="2:2" ht="16.5" x14ac:dyDescent="0.3">
      <c r="B4960"/>
    </row>
    <row r="4961" spans="2:2" ht="16.5" x14ac:dyDescent="0.3">
      <c r="B4961"/>
    </row>
    <row r="4962" spans="2:2" ht="16.5" x14ac:dyDescent="0.3">
      <c r="B4962"/>
    </row>
    <row r="4963" spans="2:2" ht="16.5" x14ac:dyDescent="0.3">
      <c r="B4963"/>
    </row>
    <row r="4964" spans="2:2" ht="16.5" x14ac:dyDescent="0.3">
      <c r="B4964"/>
    </row>
    <row r="4965" spans="2:2" ht="16.5" x14ac:dyDescent="0.3">
      <c r="B4965"/>
    </row>
    <row r="4966" spans="2:2" ht="16.5" x14ac:dyDescent="0.3">
      <c r="B4966"/>
    </row>
    <row r="4967" spans="2:2" ht="16.5" x14ac:dyDescent="0.3">
      <c r="B4967"/>
    </row>
    <row r="4968" spans="2:2" ht="16.5" x14ac:dyDescent="0.3">
      <c r="B4968"/>
    </row>
    <row r="4969" spans="2:2" ht="16.5" x14ac:dyDescent="0.3">
      <c r="B4969"/>
    </row>
    <row r="4970" spans="2:2" ht="16.5" x14ac:dyDescent="0.3">
      <c r="B4970"/>
    </row>
    <row r="4971" spans="2:2" ht="16.5" x14ac:dyDescent="0.3">
      <c r="B4971"/>
    </row>
    <row r="4972" spans="2:2" ht="16.5" x14ac:dyDescent="0.3">
      <c r="B4972"/>
    </row>
    <row r="4973" spans="2:2" ht="16.5" x14ac:dyDescent="0.3">
      <c r="B4973"/>
    </row>
    <row r="4974" spans="2:2" ht="16.5" x14ac:dyDescent="0.3">
      <c r="B4974"/>
    </row>
    <row r="4975" spans="2:2" ht="16.5" x14ac:dyDescent="0.3">
      <c r="B4975"/>
    </row>
    <row r="4976" spans="2:2" ht="16.5" x14ac:dyDescent="0.3">
      <c r="B4976"/>
    </row>
    <row r="4977" spans="2:2" ht="16.5" x14ac:dyDescent="0.3">
      <c r="B4977"/>
    </row>
    <row r="4978" spans="2:2" ht="16.5" x14ac:dyDescent="0.3">
      <c r="B4978"/>
    </row>
    <row r="4979" spans="2:2" ht="16.5" x14ac:dyDescent="0.3">
      <c r="B4979"/>
    </row>
    <row r="4980" spans="2:2" ht="16.5" x14ac:dyDescent="0.3">
      <c r="B4980"/>
    </row>
    <row r="4981" spans="2:2" ht="16.5" x14ac:dyDescent="0.3">
      <c r="B4981"/>
    </row>
    <row r="4982" spans="2:2" ht="16.5" x14ac:dyDescent="0.3">
      <c r="B4982"/>
    </row>
    <row r="4983" spans="2:2" ht="16.5" x14ac:dyDescent="0.3">
      <c r="B4983"/>
    </row>
    <row r="4984" spans="2:2" ht="16.5" x14ac:dyDescent="0.3">
      <c r="B4984"/>
    </row>
    <row r="4985" spans="2:2" ht="16.5" x14ac:dyDescent="0.3">
      <c r="B4985"/>
    </row>
    <row r="4986" spans="2:2" ht="16.5" x14ac:dyDescent="0.3">
      <c r="B4986"/>
    </row>
    <row r="4987" spans="2:2" ht="16.5" x14ac:dyDescent="0.3">
      <c r="B4987"/>
    </row>
    <row r="4988" spans="2:2" ht="16.5" x14ac:dyDescent="0.3">
      <c r="B4988"/>
    </row>
    <row r="4989" spans="2:2" ht="16.5" x14ac:dyDescent="0.3">
      <c r="B4989"/>
    </row>
    <row r="4990" spans="2:2" ht="16.5" x14ac:dyDescent="0.3">
      <c r="B4990"/>
    </row>
    <row r="4991" spans="2:2" ht="16.5" x14ac:dyDescent="0.3">
      <c r="B4991"/>
    </row>
    <row r="4992" spans="2:2" ht="16.5" x14ac:dyDescent="0.3">
      <c r="B4992"/>
    </row>
    <row r="4993" spans="2:2" ht="16.5" x14ac:dyDescent="0.3">
      <c r="B4993"/>
    </row>
    <row r="4994" spans="2:2" ht="16.5" x14ac:dyDescent="0.3">
      <c r="B4994"/>
    </row>
    <row r="4995" spans="2:2" ht="16.5" x14ac:dyDescent="0.3">
      <c r="B4995"/>
    </row>
    <row r="4996" spans="2:2" ht="16.5" x14ac:dyDescent="0.3">
      <c r="B4996"/>
    </row>
    <row r="4997" spans="2:2" ht="16.5" x14ac:dyDescent="0.3">
      <c r="B4997"/>
    </row>
    <row r="4998" spans="2:2" ht="16.5" x14ac:dyDescent="0.3">
      <c r="B4998"/>
    </row>
    <row r="4999" spans="2:2" ht="16.5" x14ac:dyDescent="0.3">
      <c r="B4999"/>
    </row>
    <row r="5000" spans="2:2" ht="16.5" x14ac:dyDescent="0.3">
      <c r="B5000"/>
    </row>
    <row r="5001" spans="2:2" ht="16.5" x14ac:dyDescent="0.3">
      <c r="B5001"/>
    </row>
    <row r="5002" spans="2:2" ht="16.5" x14ac:dyDescent="0.3">
      <c r="B5002"/>
    </row>
    <row r="5003" spans="2:2" ht="16.5" x14ac:dyDescent="0.3">
      <c r="B5003"/>
    </row>
    <row r="5004" spans="2:2" ht="16.5" x14ac:dyDescent="0.3">
      <c r="B5004"/>
    </row>
    <row r="5005" spans="2:2" ht="16.5" x14ac:dyDescent="0.3">
      <c r="B5005"/>
    </row>
    <row r="5006" spans="2:2" ht="16.5" x14ac:dyDescent="0.3">
      <c r="B5006"/>
    </row>
    <row r="5007" spans="2:2" ht="16.5" x14ac:dyDescent="0.3">
      <c r="B5007"/>
    </row>
    <row r="5008" spans="2:2" ht="16.5" x14ac:dyDescent="0.3">
      <c r="B5008"/>
    </row>
    <row r="5009" spans="2:2" ht="16.5" x14ac:dyDescent="0.3">
      <c r="B5009"/>
    </row>
    <row r="5010" spans="2:2" ht="16.5" x14ac:dyDescent="0.3">
      <c r="B5010"/>
    </row>
    <row r="5011" spans="2:2" ht="16.5" x14ac:dyDescent="0.3">
      <c r="B5011"/>
    </row>
    <row r="5012" spans="2:2" ht="16.5" x14ac:dyDescent="0.3">
      <c r="B5012"/>
    </row>
    <row r="5013" spans="2:2" ht="16.5" x14ac:dyDescent="0.3">
      <c r="B5013"/>
    </row>
    <row r="5014" spans="2:2" ht="16.5" x14ac:dyDescent="0.3">
      <c r="B5014"/>
    </row>
    <row r="5015" spans="2:2" ht="16.5" x14ac:dyDescent="0.3">
      <c r="B5015"/>
    </row>
    <row r="5016" spans="2:2" ht="16.5" x14ac:dyDescent="0.3">
      <c r="B5016"/>
    </row>
    <row r="5017" spans="2:2" ht="16.5" x14ac:dyDescent="0.3">
      <c r="B5017"/>
    </row>
    <row r="5018" spans="2:2" ht="16.5" x14ac:dyDescent="0.3">
      <c r="B5018"/>
    </row>
    <row r="5019" spans="2:2" ht="16.5" x14ac:dyDescent="0.3">
      <c r="B5019"/>
    </row>
    <row r="5020" spans="2:2" ht="16.5" x14ac:dyDescent="0.3">
      <c r="B5020"/>
    </row>
    <row r="5021" spans="2:2" ht="16.5" x14ac:dyDescent="0.3">
      <c r="B5021"/>
    </row>
    <row r="5022" spans="2:2" ht="16.5" x14ac:dyDescent="0.3">
      <c r="B5022"/>
    </row>
    <row r="5023" spans="2:2" ht="16.5" x14ac:dyDescent="0.3">
      <c r="B5023"/>
    </row>
    <row r="5024" spans="2:2" ht="16.5" x14ac:dyDescent="0.3">
      <c r="B5024"/>
    </row>
    <row r="5025" spans="2:2" ht="16.5" x14ac:dyDescent="0.3">
      <c r="B5025"/>
    </row>
    <row r="5026" spans="2:2" ht="16.5" x14ac:dyDescent="0.3">
      <c r="B5026"/>
    </row>
    <row r="5027" spans="2:2" ht="16.5" x14ac:dyDescent="0.3">
      <c r="B5027"/>
    </row>
    <row r="5028" spans="2:2" ht="16.5" x14ac:dyDescent="0.3">
      <c r="B5028"/>
    </row>
    <row r="5029" spans="2:2" ht="16.5" x14ac:dyDescent="0.3">
      <c r="B5029"/>
    </row>
    <row r="5030" spans="2:2" ht="16.5" x14ac:dyDescent="0.3">
      <c r="B5030"/>
    </row>
    <row r="5031" spans="2:2" ht="16.5" x14ac:dyDescent="0.3">
      <c r="B5031"/>
    </row>
    <row r="5032" spans="2:2" ht="16.5" x14ac:dyDescent="0.3">
      <c r="B5032"/>
    </row>
    <row r="5033" spans="2:2" ht="16.5" x14ac:dyDescent="0.3">
      <c r="B5033"/>
    </row>
    <row r="5034" spans="2:2" ht="16.5" x14ac:dyDescent="0.3">
      <c r="B5034"/>
    </row>
    <row r="5035" spans="2:2" ht="16.5" x14ac:dyDescent="0.3">
      <c r="B5035"/>
    </row>
    <row r="5036" spans="2:2" ht="16.5" x14ac:dyDescent="0.3">
      <c r="B5036"/>
    </row>
    <row r="5037" spans="2:2" ht="16.5" x14ac:dyDescent="0.3">
      <c r="B5037"/>
    </row>
    <row r="5038" spans="2:2" ht="16.5" x14ac:dyDescent="0.3">
      <c r="B5038"/>
    </row>
    <row r="5039" spans="2:2" ht="16.5" x14ac:dyDescent="0.3">
      <c r="B5039"/>
    </row>
    <row r="5040" spans="2:2" ht="16.5" x14ac:dyDescent="0.3">
      <c r="B5040"/>
    </row>
    <row r="5041" spans="2:2" ht="16.5" x14ac:dyDescent="0.3">
      <c r="B5041"/>
    </row>
    <row r="5042" spans="2:2" ht="16.5" x14ac:dyDescent="0.3">
      <c r="B5042"/>
    </row>
    <row r="5043" spans="2:2" ht="16.5" x14ac:dyDescent="0.3">
      <c r="B5043"/>
    </row>
    <row r="5044" spans="2:2" ht="16.5" x14ac:dyDescent="0.3">
      <c r="B5044"/>
    </row>
    <row r="5045" spans="2:2" ht="16.5" x14ac:dyDescent="0.3">
      <c r="B5045"/>
    </row>
    <row r="5046" spans="2:2" ht="16.5" x14ac:dyDescent="0.3">
      <c r="B5046"/>
    </row>
    <row r="5047" spans="2:2" ht="16.5" x14ac:dyDescent="0.3">
      <c r="B5047"/>
    </row>
    <row r="5048" spans="2:2" ht="16.5" x14ac:dyDescent="0.3">
      <c r="B5048"/>
    </row>
    <row r="5049" spans="2:2" ht="16.5" x14ac:dyDescent="0.3">
      <c r="B5049"/>
    </row>
    <row r="5050" spans="2:2" ht="16.5" x14ac:dyDescent="0.3">
      <c r="B5050"/>
    </row>
    <row r="5051" spans="2:2" ht="16.5" x14ac:dyDescent="0.3">
      <c r="B5051"/>
    </row>
    <row r="5052" spans="2:2" ht="16.5" x14ac:dyDescent="0.3">
      <c r="B5052"/>
    </row>
    <row r="5053" spans="2:2" ht="16.5" x14ac:dyDescent="0.3">
      <c r="B5053"/>
    </row>
    <row r="5054" spans="2:2" ht="16.5" x14ac:dyDescent="0.3">
      <c r="B5054"/>
    </row>
    <row r="5055" spans="2:2" ht="16.5" x14ac:dyDescent="0.3">
      <c r="B5055"/>
    </row>
    <row r="5056" spans="2:2" ht="16.5" x14ac:dyDescent="0.3">
      <c r="B5056"/>
    </row>
    <row r="5057" spans="2:2" ht="16.5" x14ac:dyDescent="0.3">
      <c r="B5057"/>
    </row>
    <row r="5058" spans="2:2" ht="16.5" x14ac:dyDescent="0.3">
      <c r="B5058"/>
    </row>
    <row r="5059" spans="2:2" ht="16.5" x14ac:dyDescent="0.3">
      <c r="B5059"/>
    </row>
    <row r="5060" spans="2:2" ht="16.5" x14ac:dyDescent="0.3">
      <c r="B5060"/>
    </row>
    <row r="5061" spans="2:2" ht="16.5" x14ac:dyDescent="0.3">
      <c r="B5061"/>
    </row>
    <row r="5062" spans="2:2" ht="16.5" x14ac:dyDescent="0.3">
      <c r="B5062"/>
    </row>
    <row r="5063" spans="2:2" ht="16.5" x14ac:dyDescent="0.3">
      <c r="B5063"/>
    </row>
    <row r="5064" spans="2:2" ht="16.5" x14ac:dyDescent="0.3">
      <c r="B5064"/>
    </row>
    <row r="5065" spans="2:2" ht="16.5" x14ac:dyDescent="0.3">
      <c r="B5065"/>
    </row>
    <row r="5066" spans="2:2" ht="16.5" x14ac:dyDescent="0.3">
      <c r="B5066"/>
    </row>
    <row r="5067" spans="2:2" ht="16.5" x14ac:dyDescent="0.3">
      <c r="B5067"/>
    </row>
    <row r="5068" spans="2:2" ht="16.5" x14ac:dyDescent="0.3">
      <c r="B5068"/>
    </row>
    <row r="5069" spans="2:2" ht="16.5" x14ac:dyDescent="0.3">
      <c r="B5069"/>
    </row>
    <row r="5070" spans="2:2" ht="16.5" x14ac:dyDescent="0.3">
      <c r="B5070"/>
    </row>
    <row r="5071" spans="2:2" ht="16.5" x14ac:dyDescent="0.3">
      <c r="B5071"/>
    </row>
    <row r="5072" spans="2:2" ht="16.5" x14ac:dyDescent="0.3">
      <c r="B5072"/>
    </row>
    <row r="5073" spans="2:2" ht="16.5" x14ac:dyDescent="0.3">
      <c r="B5073"/>
    </row>
    <row r="5074" spans="2:2" ht="16.5" x14ac:dyDescent="0.3">
      <c r="B5074"/>
    </row>
    <row r="5075" spans="2:2" ht="16.5" x14ac:dyDescent="0.3">
      <c r="B5075"/>
    </row>
    <row r="5076" spans="2:2" ht="16.5" x14ac:dyDescent="0.3">
      <c r="B5076"/>
    </row>
    <row r="5077" spans="2:2" ht="16.5" x14ac:dyDescent="0.3">
      <c r="B5077"/>
    </row>
    <row r="5078" spans="2:2" ht="16.5" x14ac:dyDescent="0.3">
      <c r="B5078"/>
    </row>
    <row r="5079" spans="2:2" ht="16.5" x14ac:dyDescent="0.3">
      <c r="B5079"/>
    </row>
    <row r="5080" spans="2:2" ht="16.5" x14ac:dyDescent="0.3">
      <c r="B5080"/>
    </row>
    <row r="5081" spans="2:2" ht="16.5" x14ac:dyDescent="0.3">
      <c r="B5081"/>
    </row>
    <row r="5082" spans="2:2" ht="16.5" x14ac:dyDescent="0.3">
      <c r="B5082"/>
    </row>
    <row r="5083" spans="2:2" ht="16.5" x14ac:dyDescent="0.3">
      <c r="B5083"/>
    </row>
    <row r="5084" spans="2:2" ht="16.5" x14ac:dyDescent="0.3">
      <c r="B5084"/>
    </row>
    <row r="5085" spans="2:2" ht="16.5" x14ac:dyDescent="0.3">
      <c r="B5085"/>
    </row>
    <row r="5086" spans="2:2" ht="16.5" x14ac:dyDescent="0.3">
      <c r="B5086"/>
    </row>
    <row r="5087" spans="2:2" ht="16.5" x14ac:dyDescent="0.3">
      <c r="B5087"/>
    </row>
    <row r="5088" spans="2:2" ht="16.5" x14ac:dyDescent="0.3">
      <c r="B5088"/>
    </row>
    <row r="5089" spans="2:2" ht="16.5" x14ac:dyDescent="0.3">
      <c r="B5089"/>
    </row>
    <row r="5090" spans="2:2" ht="16.5" x14ac:dyDescent="0.3">
      <c r="B5090"/>
    </row>
    <row r="5091" spans="2:2" ht="16.5" x14ac:dyDescent="0.3">
      <c r="B5091"/>
    </row>
    <row r="5092" spans="2:2" ht="16.5" x14ac:dyDescent="0.3">
      <c r="B5092"/>
    </row>
    <row r="5093" spans="2:2" ht="16.5" x14ac:dyDescent="0.3">
      <c r="B5093"/>
    </row>
    <row r="5094" spans="2:2" ht="16.5" x14ac:dyDescent="0.3">
      <c r="B5094"/>
    </row>
    <row r="5095" spans="2:2" ht="16.5" x14ac:dyDescent="0.3">
      <c r="B5095"/>
    </row>
    <row r="5096" spans="2:2" ht="16.5" x14ac:dyDescent="0.3">
      <c r="B5096"/>
    </row>
    <row r="5097" spans="2:2" ht="16.5" x14ac:dyDescent="0.3">
      <c r="B5097"/>
    </row>
    <row r="5098" spans="2:2" ht="16.5" x14ac:dyDescent="0.3">
      <c r="B5098"/>
    </row>
    <row r="5099" spans="2:2" ht="16.5" x14ac:dyDescent="0.3">
      <c r="B5099"/>
    </row>
    <row r="5100" spans="2:2" ht="16.5" x14ac:dyDescent="0.3">
      <c r="B5100"/>
    </row>
    <row r="5101" spans="2:2" ht="16.5" x14ac:dyDescent="0.3">
      <c r="B5101"/>
    </row>
    <row r="5102" spans="2:2" ht="16.5" x14ac:dyDescent="0.3">
      <c r="B5102"/>
    </row>
    <row r="5103" spans="2:2" ht="16.5" x14ac:dyDescent="0.3">
      <c r="B5103"/>
    </row>
    <row r="5104" spans="2:2" ht="16.5" x14ac:dyDescent="0.3">
      <c r="B5104"/>
    </row>
    <row r="5105" spans="2:2" ht="16.5" x14ac:dyDescent="0.3">
      <c r="B5105"/>
    </row>
    <row r="5106" spans="2:2" ht="16.5" x14ac:dyDescent="0.3">
      <c r="B5106"/>
    </row>
    <row r="5107" spans="2:2" ht="16.5" x14ac:dyDescent="0.3">
      <c r="B5107"/>
    </row>
    <row r="5108" spans="2:2" ht="16.5" x14ac:dyDescent="0.3">
      <c r="B5108"/>
    </row>
    <row r="5109" spans="2:2" ht="16.5" x14ac:dyDescent="0.3">
      <c r="B5109"/>
    </row>
    <row r="5110" spans="2:2" ht="16.5" x14ac:dyDescent="0.3">
      <c r="B5110"/>
    </row>
    <row r="5111" spans="2:2" ht="16.5" x14ac:dyDescent="0.3">
      <c r="B5111"/>
    </row>
    <row r="5112" spans="2:2" ht="16.5" x14ac:dyDescent="0.3">
      <c r="B5112"/>
    </row>
    <row r="5113" spans="2:2" ht="16.5" x14ac:dyDescent="0.3">
      <c r="B5113"/>
    </row>
    <row r="5114" spans="2:2" ht="16.5" x14ac:dyDescent="0.3">
      <c r="B5114"/>
    </row>
    <row r="5115" spans="2:2" ht="16.5" x14ac:dyDescent="0.3">
      <c r="B5115"/>
    </row>
    <row r="5116" spans="2:2" ht="16.5" x14ac:dyDescent="0.3">
      <c r="B5116"/>
    </row>
    <row r="5117" spans="2:2" ht="16.5" x14ac:dyDescent="0.3">
      <c r="B5117"/>
    </row>
    <row r="5118" spans="2:2" ht="16.5" x14ac:dyDescent="0.3">
      <c r="B5118"/>
    </row>
    <row r="5119" spans="2:2" ht="16.5" x14ac:dyDescent="0.3">
      <c r="B5119"/>
    </row>
    <row r="5120" spans="2:2" ht="16.5" x14ac:dyDescent="0.3">
      <c r="B5120"/>
    </row>
    <row r="5121" spans="2:2" ht="16.5" x14ac:dyDescent="0.3">
      <c r="B5121"/>
    </row>
    <row r="5122" spans="2:2" ht="16.5" x14ac:dyDescent="0.3">
      <c r="B5122"/>
    </row>
    <row r="5123" spans="2:2" ht="16.5" x14ac:dyDescent="0.3">
      <c r="B5123"/>
    </row>
    <row r="5124" spans="2:2" ht="16.5" x14ac:dyDescent="0.3">
      <c r="B5124"/>
    </row>
    <row r="5125" spans="2:2" ht="16.5" x14ac:dyDescent="0.3">
      <c r="B5125"/>
    </row>
    <row r="5126" spans="2:2" ht="16.5" x14ac:dyDescent="0.3">
      <c r="B5126"/>
    </row>
    <row r="5127" spans="2:2" ht="16.5" x14ac:dyDescent="0.3">
      <c r="B5127"/>
    </row>
    <row r="5128" spans="2:2" ht="16.5" x14ac:dyDescent="0.3">
      <c r="B5128"/>
    </row>
    <row r="5129" spans="2:2" ht="16.5" x14ac:dyDescent="0.3">
      <c r="B5129"/>
    </row>
    <row r="5130" spans="2:2" ht="16.5" x14ac:dyDescent="0.3">
      <c r="B5130"/>
    </row>
    <row r="5131" spans="2:2" ht="16.5" x14ac:dyDescent="0.3">
      <c r="B5131"/>
    </row>
    <row r="5132" spans="2:2" ht="16.5" x14ac:dyDescent="0.3">
      <c r="B5132"/>
    </row>
    <row r="5133" spans="2:2" ht="16.5" x14ac:dyDescent="0.3">
      <c r="B5133"/>
    </row>
    <row r="5134" spans="2:2" ht="16.5" x14ac:dyDescent="0.3">
      <c r="B5134"/>
    </row>
    <row r="5135" spans="2:2" ht="16.5" x14ac:dyDescent="0.3">
      <c r="B5135"/>
    </row>
    <row r="5136" spans="2:2" ht="16.5" x14ac:dyDescent="0.3">
      <c r="B5136"/>
    </row>
    <row r="5137" spans="2:2" ht="16.5" x14ac:dyDescent="0.3">
      <c r="B5137"/>
    </row>
    <row r="5138" spans="2:2" ht="16.5" x14ac:dyDescent="0.3">
      <c r="B5138"/>
    </row>
    <row r="5139" spans="2:2" ht="16.5" x14ac:dyDescent="0.3">
      <c r="B5139"/>
    </row>
    <row r="5140" spans="2:2" ht="16.5" x14ac:dyDescent="0.3">
      <c r="B5140"/>
    </row>
    <row r="5141" spans="2:2" ht="16.5" x14ac:dyDescent="0.3">
      <c r="B5141"/>
    </row>
    <row r="5142" spans="2:2" ht="16.5" x14ac:dyDescent="0.3">
      <c r="B5142"/>
    </row>
    <row r="5143" spans="2:2" ht="16.5" x14ac:dyDescent="0.3">
      <c r="B5143"/>
    </row>
    <row r="5144" spans="2:2" ht="16.5" x14ac:dyDescent="0.3">
      <c r="B5144"/>
    </row>
    <row r="5145" spans="2:2" ht="16.5" x14ac:dyDescent="0.3">
      <c r="B5145"/>
    </row>
    <row r="5146" spans="2:2" ht="16.5" x14ac:dyDescent="0.3">
      <c r="B5146"/>
    </row>
    <row r="5147" spans="2:2" ht="16.5" x14ac:dyDescent="0.3">
      <c r="B5147"/>
    </row>
    <row r="5148" spans="2:2" ht="16.5" x14ac:dyDescent="0.3">
      <c r="B5148"/>
    </row>
    <row r="5149" spans="2:2" ht="16.5" x14ac:dyDescent="0.3">
      <c r="B5149"/>
    </row>
    <row r="5150" spans="2:2" ht="16.5" x14ac:dyDescent="0.3">
      <c r="B5150"/>
    </row>
    <row r="5151" spans="2:2" ht="16.5" x14ac:dyDescent="0.3">
      <c r="B5151"/>
    </row>
    <row r="5152" spans="2:2" ht="16.5" x14ac:dyDescent="0.3">
      <c r="B5152"/>
    </row>
    <row r="5153" spans="2:2" ht="16.5" x14ac:dyDescent="0.3">
      <c r="B5153"/>
    </row>
    <row r="5154" spans="2:2" ht="16.5" x14ac:dyDescent="0.3">
      <c r="B5154"/>
    </row>
    <row r="5155" spans="2:2" ht="16.5" x14ac:dyDescent="0.3">
      <c r="B5155"/>
    </row>
    <row r="5156" spans="2:2" ht="16.5" x14ac:dyDescent="0.3">
      <c r="B5156"/>
    </row>
    <row r="5157" spans="2:2" ht="16.5" x14ac:dyDescent="0.3">
      <c r="B5157"/>
    </row>
    <row r="5158" spans="2:2" ht="16.5" x14ac:dyDescent="0.3">
      <c r="B5158"/>
    </row>
    <row r="5159" spans="2:2" ht="16.5" x14ac:dyDescent="0.3">
      <c r="B5159"/>
    </row>
    <row r="5160" spans="2:2" ht="16.5" x14ac:dyDescent="0.3">
      <c r="B5160"/>
    </row>
    <row r="5161" spans="2:2" ht="16.5" x14ac:dyDescent="0.3">
      <c r="B5161"/>
    </row>
    <row r="5162" spans="2:2" ht="16.5" x14ac:dyDescent="0.3">
      <c r="B5162"/>
    </row>
    <row r="5163" spans="2:2" ht="16.5" x14ac:dyDescent="0.3">
      <c r="B5163"/>
    </row>
    <row r="5164" spans="2:2" ht="16.5" x14ac:dyDescent="0.3">
      <c r="B5164"/>
    </row>
    <row r="5165" spans="2:2" ht="16.5" x14ac:dyDescent="0.3">
      <c r="B5165"/>
    </row>
    <row r="5166" spans="2:2" ht="16.5" x14ac:dyDescent="0.3">
      <c r="B5166"/>
    </row>
    <row r="5167" spans="2:2" ht="16.5" x14ac:dyDescent="0.3">
      <c r="B5167"/>
    </row>
    <row r="5168" spans="2:2" ht="16.5" x14ac:dyDescent="0.3">
      <c r="B5168"/>
    </row>
    <row r="5169" spans="2:2" ht="16.5" x14ac:dyDescent="0.3">
      <c r="B5169"/>
    </row>
    <row r="5170" spans="2:2" ht="16.5" x14ac:dyDescent="0.3">
      <c r="B5170"/>
    </row>
    <row r="5171" spans="2:2" ht="16.5" x14ac:dyDescent="0.3">
      <c r="B5171"/>
    </row>
    <row r="5172" spans="2:2" ht="16.5" x14ac:dyDescent="0.3">
      <c r="B5172"/>
    </row>
    <row r="5173" spans="2:2" ht="16.5" x14ac:dyDescent="0.3">
      <c r="B5173"/>
    </row>
    <row r="5174" spans="2:2" ht="16.5" x14ac:dyDescent="0.3">
      <c r="B5174"/>
    </row>
    <row r="5175" spans="2:2" ht="16.5" x14ac:dyDescent="0.3">
      <c r="B5175"/>
    </row>
    <row r="5176" spans="2:2" ht="16.5" x14ac:dyDescent="0.3">
      <c r="B5176"/>
    </row>
    <row r="5177" spans="2:2" ht="16.5" x14ac:dyDescent="0.3">
      <c r="B5177"/>
    </row>
    <row r="5178" spans="2:2" ht="16.5" x14ac:dyDescent="0.3">
      <c r="B5178"/>
    </row>
    <row r="5179" spans="2:2" ht="16.5" x14ac:dyDescent="0.3">
      <c r="B5179"/>
    </row>
    <row r="5180" spans="2:2" ht="16.5" x14ac:dyDescent="0.3">
      <c r="B5180"/>
    </row>
    <row r="5181" spans="2:2" ht="16.5" x14ac:dyDescent="0.3">
      <c r="B5181"/>
    </row>
    <row r="5182" spans="2:2" ht="16.5" x14ac:dyDescent="0.3">
      <c r="B5182"/>
    </row>
    <row r="5183" spans="2:2" ht="16.5" x14ac:dyDescent="0.3">
      <c r="B5183"/>
    </row>
    <row r="5184" spans="2:2" ht="16.5" x14ac:dyDescent="0.3">
      <c r="B5184"/>
    </row>
    <row r="5185" spans="2:2" ht="16.5" x14ac:dyDescent="0.3">
      <c r="B5185"/>
    </row>
    <row r="5186" spans="2:2" ht="16.5" x14ac:dyDescent="0.3">
      <c r="B5186"/>
    </row>
    <row r="5187" spans="2:2" ht="16.5" x14ac:dyDescent="0.3">
      <c r="B5187"/>
    </row>
    <row r="5188" spans="2:2" ht="16.5" x14ac:dyDescent="0.3">
      <c r="B5188"/>
    </row>
    <row r="5189" spans="2:2" ht="16.5" x14ac:dyDescent="0.3">
      <c r="B5189"/>
    </row>
    <row r="5190" spans="2:2" ht="16.5" x14ac:dyDescent="0.3">
      <c r="B5190"/>
    </row>
    <row r="5191" spans="2:2" ht="16.5" x14ac:dyDescent="0.3">
      <c r="B5191"/>
    </row>
    <row r="5192" spans="2:2" ht="16.5" x14ac:dyDescent="0.3">
      <c r="B5192"/>
    </row>
    <row r="5193" spans="2:2" ht="16.5" x14ac:dyDescent="0.3">
      <c r="B5193"/>
    </row>
    <row r="5194" spans="2:2" ht="16.5" x14ac:dyDescent="0.3">
      <c r="B5194"/>
    </row>
    <row r="5195" spans="2:2" ht="16.5" x14ac:dyDescent="0.3">
      <c r="B5195"/>
    </row>
    <row r="5196" spans="2:2" ht="16.5" x14ac:dyDescent="0.3">
      <c r="B5196"/>
    </row>
    <row r="5197" spans="2:2" ht="16.5" x14ac:dyDescent="0.3">
      <c r="B5197"/>
    </row>
    <row r="5198" spans="2:2" ht="16.5" x14ac:dyDescent="0.3">
      <c r="B5198"/>
    </row>
    <row r="5199" spans="2:2" ht="16.5" x14ac:dyDescent="0.3">
      <c r="B5199"/>
    </row>
    <row r="5200" spans="2:2" ht="16.5" x14ac:dyDescent="0.3">
      <c r="B5200"/>
    </row>
    <row r="5201" spans="2:2" ht="16.5" x14ac:dyDescent="0.3">
      <c r="B5201"/>
    </row>
    <row r="5202" spans="2:2" ht="16.5" x14ac:dyDescent="0.3">
      <c r="B5202"/>
    </row>
    <row r="5203" spans="2:2" ht="16.5" x14ac:dyDescent="0.3">
      <c r="B5203"/>
    </row>
    <row r="5204" spans="2:2" ht="16.5" x14ac:dyDescent="0.3">
      <c r="B5204"/>
    </row>
    <row r="5205" spans="2:2" ht="16.5" x14ac:dyDescent="0.3">
      <c r="B5205"/>
    </row>
    <row r="5206" spans="2:2" ht="16.5" x14ac:dyDescent="0.3">
      <c r="B5206"/>
    </row>
    <row r="5207" spans="2:2" ht="16.5" x14ac:dyDescent="0.3">
      <c r="B5207"/>
    </row>
    <row r="5208" spans="2:2" ht="16.5" x14ac:dyDescent="0.3">
      <c r="B5208"/>
    </row>
    <row r="5209" spans="2:2" ht="16.5" x14ac:dyDescent="0.3">
      <c r="B5209"/>
    </row>
    <row r="5210" spans="2:2" ht="16.5" x14ac:dyDescent="0.3">
      <c r="B5210"/>
    </row>
    <row r="5211" spans="2:2" ht="16.5" x14ac:dyDescent="0.3">
      <c r="B5211"/>
    </row>
    <row r="5212" spans="2:2" ht="16.5" x14ac:dyDescent="0.3">
      <c r="B5212"/>
    </row>
    <row r="5213" spans="2:2" ht="16.5" x14ac:dyDescent="0.3">
      <c r="B5213"/>
    </row>
    <row r="5214" spans="2:2" ht="16.5" x14ac:dyDescent="0.3">
      <c r="B5214"/>
    </row>
    <row r="5215" spans="2:2" ht="16.5" x14ac:dyDescent="0.3">
      <c r="B5215"/>
    </row>
    <row r="5216" spans="2:2" ht="16.5" x14ac:dyDescent="0.3">
      <c r="B5216"/>
    </row>
    <row r="5217" spans="2:2" ht="16.5" x14ac:dyDescent="0.3">
      <c r="B5217"/>
    </row>
    <row r="5218" spans="2:2" ht="16.5" x14ac:dyDescent="0.3">
      <c r="B5218"/>
    </row>
    <row r="5219" spans="2:2" ht="16.5" x14ac:dyDescent="0.3">
      <c r="B5219"/>
    </row>
    <row r="5220" spans="2:2" ht="16.5" x14ac:dyDescent="0.3">
      <c r="B5220"/>
    </row>
    <row r="5221" spans="2:2" ht="16.5" x14ac:dyDescent="0.3">
      <c r="B5221"/>
    </row>
    <row r="5222" spans="2:2" ht="16.5" x14ac:dyDescent="0.3">
      <c r="B5222"/>
    </row>
    <row r="5223" spans="2:2" ht="16.5" x14ac:dyDescent="0.3">
      <c r="B5223"/>
    </row>
    <row r="5224" spans="2:2" ht="16.5" x14ac:dyDescent="0.3">
      <c r="B5224"/>
    </row>
    <row r="5225" spans="2:2" ht="16.5" x14ac:dyDescent="0.3">
      <c r="B5225"/>
    </row>
    <row r="5226" spans="2:2" ht="16.5" x14ac:dyDescent="0.3">
      <c r="B5226"/>
    </row>
    <row r="5227" spans="2:2" ht="16.5" x14ac:dyDescent="0.3">
      <c r="B5227"/>
    </row>
    <row r="5228" spans="2:2" ht="16.5" x14ac:dyDescent="0.3">
      <c r="B5228"/>
    </row>
    <row r="5229" spans="2:2" ht="16.5" x14ac:dyDescent="0.3">
      <c r="B5229"/>
    </row>
    <row r="5230" spans="2:2" ht="16.5" x14ac:dyDescent="0.3">
      <c r="B5230"/>
    </row>
    <row r="5231" spans="2:2" ht="16.5" x14ac:dyDescent="0.3">
      <c r="B5231"/>
    </row>
    <row r="5232" spans="2:2" ht="16.5" x14ac:dyDescent="0.3">
      <c r="B5232"/>
    </row>
    <row r="5233" spans="2:2" ht="16.5" x14ac:dyDescent="0.3">
      <c r="B5233"/>
    </row>
    <row r="5234" spans="2:2" ht="16.5" x14ac:dyDescent="0.3">
      <c r="B5234"/>
    </row>
    <row r="5235" spans="2:2" ht="16.5" x14ac:dyDescent="0.3">
      <c r="B5235"/>
    </row>
    <row r="5236" spans="2:2" ht="16.5" x14ac:dyDescent="0.3">
      <c r="B5236"/>
    </row>
    <row r="5237" spans="2:2" ht="16.5" x14ac:dyDescent="0.3">
      <c r="B5237"/>
    </row>
    <row r="5238" spans="2:2" ht="16.5" x14ac:dyDescent="0.3">
      <c r="B5238"/>
    </row>
    <row r="5239" spans="2:2" ht="16.5" x14ac:dyDescent="0.3">
      <c r="B5239"/>
    </row>
    <row r="5240" spans="2:2" ht="16.5" x14ac:dyDescent="0.3">
      <c r="B5240"/>
    </row>
    <row r="5241" spans="2:2" ht="16.5" x14ac:dyDescent="0.3">
      <c r="B5241"/>
    </row>
    <row r="5242" spans="2:2" ht="16.5" x14ac:dyDescent="0.3">
      <c r="B5242"/>
    </row>
    <row r="5243" spans="2:2" ht="16.5" x14ac:dyDescent="0.3">
      <c r="B5243"/>
    </row>
    <row r="5244" spans="2:2" ht="16.5" x14ac:dyDescent="0.3">
      <c r="B5244"/>
    </row>
    <row r="5245" spans="2:2" ht="16.5" x14ac:dyDescent="0.3">
      <c r="B5245"/>
    </row>
    <row r="5246" spans="2:2" ht="16.5" x14ac:dyDescent="0.3">
      <c r="B5246"/>
    </row>
    <row r="5247" spans="2:2" ht="16.5" x14ac:dyDescent="0.3">
      <c r="B5247"/>
    </row>
    <row r="5248" spans="2:2" ht="16.5" x14ac:dyDescent="0.3">
      <c r="B5248"/>
    </row>
    <row r="5249" spans="2:2" ht="16.5" x14ac:dyDescent="0.3">
      <c r="B5249"/>
    </row>
    <row r="5250" spans="2:2" ht="16.5" x14ac:dyDescent="0.3">
      <c r="B5250"/>
    </row>
    <row r="5251" spans="2:2" ht="16.5" x14ac:dyDescent="0.3">
      <c r="B5251"/>
    </row>
    <row r="5252" spans="2:2" ht="16.5" x14ac:dyDescent="0.3">
      <c r="B5252"/>
    </row>
    <row r="5253" spans="2:2" ht="16.5" x14ac:dyDescent="0.3">
      <c r="B5253"/>
    </row>
    <row r="5254" spans="2:2" ht="16.5" x14ac:dyDescent="0.3">
      <c r="B5254"/>
    </row>
    <row r="5255" spans="2:2" ht="16.5" x14ac:dyDescent="0.3">
      <c r="B5255"/>
    </row>
    <row r="5256" spans="2:2" ht="16.5" x14ac:dyDescent="0.3">
      <c r="B5256"/>
    </row>
    <row r="5257" spans="2:2" ht="16.5" x14ac:dyDescent="0.3">
      <c r="B5257"/>
    </row>
    <row r="5258" spans="2:2" ht="16.5" x14ac:dyDescent="0.3">
      <c r="B5258"/>
    </row>
    <row r="5259" spans="2:2" ht="16.5" x14ac:dyDescent="0.3">
      <c r="B5259"/>
    </row>
    <row r="5260" spans="2:2" ht="16.5" x14ac:dyDescent="0.3">
      <c r="B5260"/>
    </row>
    <row r="5261" spans="2:2" ht="16.5" x14ac:dyDescent="0.3">
      <c r="B5261"/>
    </row>
    <row r="5262" spans="2:2" ht="16.5" x14ac:dyDescent="0.3">
      <c r="B5262"/>
    </row>
    <row r="5263" spans="2:2" ht="16.5" x14ac:dyDescent="0.3">
      <c r="B5263"/>
    </row>
    <row r="5264" spans="2:2" ht="16.5" x14ac:dyDescent="0.3">
      <c r="B5264"/>
    </row>
    <row r="5265" spans="2:2" ht="16.5" x14ac:dyDescent="0.3">
      <c r="B5265"/>
    </row>
    <row r="5266" spans="2:2" ht="16.5" x14ac:dyDescent="0.3">
      <c r="B5266"/>
    </row>
    <row r="5267" spans="2:2" ht="16.5" x14ac:dyDescent="0.3">
      <c r="B5267"/>
    </row>
    <row r="5268" spans="2:2" ht="16.5" x14ac:dyDescent="0.3">
      <c r="B5268"/>
    </row>
    <row r="5269" spans="2:2" ht="16.5" x14ac:dyDescent="0.3">
      <c r="B5269"/>
    </row>
    <row r="5270" spans="2:2" ht="16.5" x14ac:dyDescent="0.3">
      <c r="B5270"/>
    </row>
    <row r="5271" spans="2:2" ht="16.5" x14ac:dyDescent="0.3">
      <c r="B5271"/>
    </row>
    <row r="5272" spans="2:2" ht="16.5" x14ac:dyDescent="0.3">
      <c r="B5272"/>
    </row>
    <row r="5273" spans="2:2" ht="16.5" x14ac:dyDescent="0.3">
      <c r="B5273"/>
    </row>
    <row r="5274" spans="2:2" ht="16.5" x14ac:dyDescent="0.3">
      <c r="B5274"/>
    </row>
    <row r="5275" spans="2:2" ht="16.5" x14ac:dyDescent="0.3">
      <c r="B5275"/>
    </row>
    <row r="5276" spans="2:2" ht="16.5" x14ac:dyDescent="0.3">
      <c r="B5276"/>
    </row>
    <row r="5277" spans="2:2" ht="16.5" x14ac:dyDescent="0.3">
      <c r="B5277"/>
    </row>
    <row r="5278" spans="2:2" ht="16.5" x14ac:dyDescent="0.3">
      <c r="B5278"/>
    </row>
    <row r="5279" spans="2:2" ht="16.5" x14ac:dyDescent="0.3">
      <c r="B5279"/>
    </row>
    <row r="5280" spans="2:2" ht="16.5" x14ac:dyDescent="0.3">
      <c r="B5280"/>
    </row>
    <row r="5281" spans="2:2" ht="16.5" x14ac:dyDescent="0.3">
      <c r="B5281"/>
    </row>
    <row r="5282" spans="2:2" ht="16.5" x14ac:dyDescent="0.3">
      <c r="B5282"/>
    </row>
    <row r="5283" spans="2:2" ht="16.5" x14ac:dyDescent="0.3">
      <c r="B5283"/>
    </row>
    <row r="5284" spans="2:2" ht="16.5" x14ac:dyDescent="0.3">
      <c r="B5284"/>
    </row>
    <row r="5285" spans="2:2" ht="16.5" x14ac:dyDescent="0.3">
      <c r="B5285"/>
    </row>
    <row r="5286" spans="2:2" ht="16.5" x14ac:dyDescent="0.3">
      <c r="B5286"/>
    </row>
    <row r="5287" spans="2:2" ht="16.5" x14ac:dyDescent="0.3">
      <c r="B5287"/>
    </row>
    <row r="5288" spans="2:2" ht="16.5" x14ac:dyDescent="0.3">
      <c r="B5288"/>
    </row>
    <row r="5289" spans="2:2" ht="16.5" x14ac:dyDescent="0.3">
      <c r="B5289"/>
    </row>
    <row r="5290" spans="2:2" ht="16.5" x14ac:dyDescent="0.3">
      <c r="B5290"/>
    </row>
    <row r="5291" spans="2:2" ht="16.5" x14ac:dyDescent="0.3">
      <c r="B5291"/>
    </row>
    <row r="5292" spans="2:2" ht="16.5" x14ac:dyDescent="0.3">
      <c r="B5292"/>
    </row>
    <row r="5293" spans="2:2" ht="16.5" x14ac:dyDescent="0.3">
      <c r="B5293"/>
    </row>
    <row r="5294" spans="2:2" ht="16.5" x14ac:dyDescent="0.3">
      <c r="B5294"/>
    </row>
    <row r="5295" spans="2:2" ht="16.5" x14ac:dyDescent="0.3">
      <c r="B5295"/>
    </row>
    <row r="5296" spans="2:2" ht="16.5" x14ac:dyDescent="0.3">
      <c r="B5296"/>
    </row>
    <row r="5297" spans="2:2" ht="16.5" x14ac:dyDescent="0.3">
      <c r="B5297"/>
    </row>
    <row r="5298" spans="2:2" ht="16.5" x14ac:dyDescent="0.3">
      <c r="B5298"/>
    </row>
    <row r="5299" spans="2:2" ht="16.5" x14ac:dyDescent="0.3">
      <c r="B5299"/>
    </row>
    <row r="5300" spans="2:2" ht="16.5" x14ac:dyDescent="0.3">
      <c r="B5300"/>
    </row>
    <row r="5301" spans="2:2" ht="16.5" x14ac:dyDescent="0.3">
      <c r="B5301"/>
    </row>
    <row r="5302" spans="2:2" ht="16.5" x14ac:dyDescent="0.3">
      <c r="B5302"/>
    </row>
    <row r="5303" spans="2:2" ht="16.5" x14ac:dyDescent="0.3">
      <c r="B5303"/>
    </row>
    <row r="5304" spans="2:2" ht="16.5" x14ac:dyDescent="0.3">
      <c r="B5304"/>
    </row>
    <row r="5305" spans="2:2" ht="16.5" x14ac:dyDescent="0.3">
      <c r="B5305"/>
    </row>
    <row r="5306" spans="2:2" ht="16.5" x14ac:dyDescent="0.3">
      <c r="B5306"/>
    </row>
    <row r="5307" spans="2:2" ht="16.5" x14ac:dyDescent="0.3">
      <c r="B5307"/>
    </row>
    <row r="5308" spans="2:2" ht="16.5" x14ac:dyDescent="0.3">
      <c r="B5308"/>
    </row>
    <row r="5309" spans="2:2" ht="16.5" x14ac:dyDescent="0.3">
      <c r="B5309"/>
    </row>
    <row r="5310" spans="2:2" ht="16.5" x14ac:dyDescent="0.3">
      <c r="B5310"/>
    </row>
    <row r="5311" spans="2:2" ht="16.5" x14ac:dyDescent="0.3">
      <c r="B5311"/>
    </row>
    <row r="5312" spans="2:2" ht="16.5" x14ac:dyDescent="0.3">
      <c r="B5312"/>
    </row>
    <row r="5313" spans="2:2" ht="16.5" x14ac:dyDescent="0.3">
      <c r="B5313"/>
    </row>
    <row r="5314" spans="2:2" ht="16.5" x14ac:dyDescent="0.3">
      <c r="B5314"/>
    </row>
    <row r="5315" spans="2:2" ht="16.5" x14ac:dyDescent="0.3">
      <c r="B5315"/>
    </row>
    <row r="5316" spans="2:2" ht="16.5" x14ac:dyDescent="0.3">
      <c r="B5316"/>
    </row>
    <row r="5317" spans="2:2" ht="16.5" x14ac:dyDescent="0.3">
      <c r="B5317"/>
    </row>
    <row r="5318" spans="2:2" ht="16.5" x14ac:dyDescent="0.3">
      <c r="B5318"/>
    </row>
    <row r="5319" spans="2:2" ht="16.5" x14ac:dyDescent="0.3">
      <c r="B5319"/>
    </row>
    <row r="5320" spans="2:2" ht="16.5" x14ac:dyDescent="0.3">
      <c r="B5320"/>
    </row>
    <row r="5321" spans="2:2" ht="16.5" x14ac:dyDescent="0.3">
      <c r="B5321"/>
    </row>
    <row r="5322" spans="2:2" ht="16.5" x14ac:dyDescent="0.3">
      <c r="B5322"/>
    </row>
    <row r="5323" spans="2:2" ht="16.5" x14ac:dyDescent="0.3">
      <c r="B5323"/>
    </row>
    <row r="5324" spans="2:2" ht="16.5" x14ac:dyDescent="0.3">
      <c r="B5324"/>
    </row>
    <row r="5325" spans="2:2" ht="16.5" x14ac:dyDescent="0.3">
      <c r="B5325"/>
    </row>
    <row r="5326" spans="2:2" ht="16.5" x14ac:dyDescent="0.3">
      <c r="B5326"/>
    </row>
    <row r="5327" spans="2:2" ht="16.5" x14ac:dyDescent="0.3">
      <c r="B5327"/>
    </row>
    <row r="5328" spans="2:2" ht="16.5" x14ac:dyDescent="0.3">
      <c r="B5328"/>
    </row>
    <row r="5329" spans="2:2" ht="16.5" x14ac:dyDescent="0.3">
      <c r="B5329"/>
    </row>
    <row r="5330" spans="2:2" ht="16.5" x14ac:dyDescent="0.3">
      <c r="B5330"/>
    </row>
    <row r="5331" spans="2:2" ht="16.5" x14ac:dyDescent="0.3">
      <c r="B5331"/>
    </row>
    <row r="5332" spans="2:2" ht="16.5" x14ac:dyDescent="0.3">
      <c r="B5332"/>
    </row>
    <row r="5333" spans="2:2" ht="16.5" x14ac:dyDescent="0.3">
      <c r="B5333"/>
    </row>
    <row r="5334" spans="2:2" ht="16.5" x14ac:dyDescent="0.3">
      <c r="B5334"/>
    </row>
    <row r="5335" spans="2:2" ht="16.5" x14ac:dyDescent="0.3">
      <c r="B5335"/>
    </row>
    <row r="5336" spans="2:2" ht="16.5" x14ac:dyDescent="0.3">
      <c r="B5336"/>
    </row>
    <row r="5337" spans="2:2" ht="16.5" x14ac:dyDescent="0.3">
      <c r="B5337"/>
    </row>
    <row r="5338" spans="2:2" ht="16.5" x14ac:dyDescent="0.3">
      <c r="B5338"/>
    </row>
    <row r="5339" spans="2:2" ht="16.5" x14ac:dyDescent="0.3">
      <c r="B5339"/>
    </row>
    <row r="5340" spans="2:2" ht="16.5" x14ac:dyDescent="0.3">
      <c r="B5340"/>
    </row>
    <row r="5341" spans="2:2" ht="16.5" x14ac:dyDescent="0.3">
      <c r="B5341"/>
    </row>
    <row r="5342" spans="2:2" ht="16.5" x14ac:dyDescent="0.3">
      <c r="B5342"/>
    </row>
    <row r="5343" spans="2:2" ht="16.5" x14ac:dyDescent="0.3">
      <c r="B5343"/>
    </row>
    <row r="5344" spans="2:2" ht="16.5" x14ac:dyDescent="0.3">
      <c r="B5344"/>
    </row>
    <row r="5345" spans="2:2" ht="16.5" x14ac:dyDescent="0.3">
      <c r="B5345"/>
    </row>
    <row r="5346" spans="2:2" ht="16.5" x14ac:dyDescent="0.3">
      <c r="B5346"/>
    </row>
    <row r="5347" spans="2:2" ht="16.5" x14ac:dyDescent="0.3">
      <c r="B5347"/>
    </row>
    <row r="5348" spans="2:2" ht="16.5" x14ac:dyDescent="0.3">
      <c r="B5348"/>
    </row>
    <row r="5349" spans="2:2" ht="16.5" x14ac:dyDescent="0.3">
      <c r="B5349"/>
    </row>
    <row r="5350" spans="2:2" ht="16.5" x14ac:dyDescent="0.3">
      <c r="B5350"/>
    </row>
    <row r="5351" spans="2:2" ht="16.5" x14ac:dyDescent="0.3">
      <c r="B5351"/>
    </row>
    <row r="5352" spans="2:2" ht="16.5" x14ac:dyDescent="0.3">
      <c r="B5352"/>
    </row>
    <row r="5353" spans="2:2" ht="16.5" x14ac:dyDescent="0.3">
      <c r="B5353"/>
    </row>
    <row r="5354" spans="2:2" ht="16.5" x14ac:dyDescent="0.3">
      <c r="B5354"/>
    </row>
    <row r="5355" spans="2:2" ht="16.5" x14ac:dyDescent="0.3">
      <c r="B5355"/>
    </row>
    <row r="5356" spans="2:2" ht="16.5" x14ac:dyDescent="0.3">
      <c r="B5356"/>
    </row>
    <row r="5357" spans="2:2" ht="16.5" x14ac:dyDescent="0.3">
      <c r="B5357"/>
    </row>
    <row r="5358" spans="2:2" ht="16.5" x14ac:dyDescent="0.3">
      <c r="B5358"/>
    </row>
    <row r="5359" spans="2:2" ht="16.5" x14ac:dyDescent="0.3">
      <c r="B5359"/>
    </row>
    <row r="5360" spans="2:2" ht="16.5" x14ac:dyDescent="0.3">
      <c r="B5360"/>
    </row>
    <row r="5361" spans="2:2" ht="16.5" x14ac:dyDescent="0.3">
      <c r="B5361"/>
    </row>
    <row r="5362" spans="2:2" ht="16.5" x14ac:dyDescent="0.3">
      <c r="B5362"/>
    </row>
    <row r="5363" spans="2:2" ht="16.5" x14ac:dyDescent="0.3">
      <c r="B5363"/>
    </row>
    <row r="5364" spans="2:2" ht="16.5" x14ac:dyDescent="0.3">
      <c r="B5364"/>
    </row>
    <row r="5365" spans="2:2" ht="16.5" x14ac:dyDescent="0.3">
      <c r="B5365"/>
    </row>
    <row r="5366" spans="2:2" ht="16.5" x14ac:dyDescent="0.3">
      <c r="B5366"/>
    </row>
    <row r="5367" spans="2:2" ht="16.5" x14ac:dyDescent="0.3">
      <c r="B5367"/>
    </row>
    <row r="5368" spans="2:2" ht="16.5" x14ac:dyDescent="0.3">
      <c r="B5368"/>
    </row>
    <row r="5369" spans="2:2" ht="16.5" x14ac:dyDescent="0.3">
      <c r="B5369"/>
    </row>
    <row r="5370" spans="2:2" ht="16.5" x14ac:dyDescent="0.3">
      <c r="B5370"/>
    </row>
    <row r="5371" spans="2:2" ht="16.5" x14ac:dyDescent="0.3">
      <c r="B5371"/>
    </row>
    <row r="5372" spans="2:2" ht="16.5" x14ac:dyDescent="0.3">
      <c r="B5372"/>
    </row>
    <row r="5373" spans="2:2" ht="16.5" x14ac:dyDescent="0.3">
      <c r="B5373"/>
    </row>
    <row r="5374" spans="2:2" ht="16.5" x14ac:dyDescent="0.3">
      <c r="B5374"/>
    </row>
    <row r="5375" spans="2:2" ht="16.5" x14ac:dyDescent="0.3">
      <c r="B5375"/>
    </row>
    <row r="5376" spans="2:2" ht="16.5" x14ac:dyDescent="0.3">
      <c r="B5376"/>
    </row>
    <row r="5377" spans="2:2" ht="16.5" x14ac:dyDescent="0.3">
      <c r="B5377"/>
    </row>
    <row r="5378" spans="2:2" ht="16.5" x14ac:dyDescent="0.3">
      <c r="B5378"/>
    </row>
    <row r="5379" spans="2:2" ht="16.5" x14ac:dyDescent="0.3">
      <c r="B5379"/>
    </row>
    <row r="5380" spans="2:2" ht="16.5" x14ac:dyDescent="0.3">
      <c r="B5380"/>
    </row>
    <row r="5381" spans="2:2" ht="16.5" x14ac:dyDescent="0.3">
      <c r="B5381"/>
    </row>
    <row r="5382" spans="2:2" ht="16.5" x14ac:dyDescent="0.3">
      <c r="B5382"/>
    </row>
    <row r="5383" spans="2:2" ht="16.5" x14ac:dyDescent="0.3">
      <c r="B5383"/>
    </row>
    <row r="5384" spans="2:2" ht="16.5" x14ac:dyDescent="0.3">
      <c r="B5384"/>
    </row>
    <row r="5385" spans="2:2" ht="16.5" x14ac:dyDescent="0.3">
      <c r="B5385"/>
    </row>
    <row r="5386" spans="2:2" ht="16.5" x14ac:dyDescent="0.3">
      <c r="B5386"/>
    </row>
    <row r="5387" spans="2:2" ht="16.5" x14ac:dyDescent="0.3">
      <c r="B5387"/>
    </row>
    <row r="5388" spans="2:2" ht="16.5" x14ac:dyDescent="0.3">
      <c r="B5388"/>
    </row>
    <row r="5389" spans="2:2" ht="16.5" x14ac:dyDescent="0.3">
      <c r="B5389"/>
    </row>
    <row r="5390" spans="2:2" ht="16.5" x14ac:dyDescent="0.3">
      <c r="B5390"/>
    </row>
    <row r="5391" spans="2:2" ht="16.5" x14ac:dyDescent="0.3">
      <c r="B5391"/>
    </row>
    <row r="5392" spans="2:2" ht="16.5" x14ac:dyDescent="0.3">
      <c r="B5392"/>
    </row>
    <row r="5393" spans="2:2" ht="16.5" x14ac:dyDescent="0.3">
      <c r="B5393"/>
    </row>
    <row r="5394" spans="2:2" ht="16.5" x14ac:dyDescent="0.3">
      <c r="B5394"/>
    </row>
    <row r="5395" spans="2:2" ht="16.5" x14ac:dyDescent="0.3">
      <c r="B5395"/>
    </row>
    <row r="5396" spans="2:2" ht="16.5" x14ac:dyDescent="0.3">
      <c r="B5396"/>
    </row>
    <row r="5397" spans="2:2" ht="16.5" x14ac:dyDescent="0.3">
      <c r="B5397"/>
    </row>
    <row r="5398" spans="2:2" ht="16.5" x14ac:dyDescent="0.3">
      <c r="B5398"/>
    </row>
    <row r="5399" spans="2:2" ht="16.5" x14ac:dyDescent="0.3">
      <c r="B5399"/>
    </row>
    <row r="5400" spans="2:2" ht="16.5" x14ac:dyDescent="0.3">
      <c r="B5400"/>
    </row>
    <row r="5401" spans="2:2" ht="16.5" x14ac:dyDescent="0.3">
      <c r="B5401"/>
    </row>
    <row r="5402" spans="2:2" ht="16.5" x14ac:dyDescent="0.3">
      <c r="B5402"/>
    </row>
    <row r="5403" spans="2:2" ht="16.5" x14ac:dyDescent="0.3">
      <c r="B5403"/>
    </row>
    <row r="5404" spans="2:2" ht="16.5" x14ac:dyDescent="0.3">
      <c r="B5404"/>
    </row>
    <row r="5405" spans="2:2" ht="16.5" x14ac:dyDescent="0.3">
      <c r="B5405"/>
    </row>
    <row r="5406" spans="2:2" ht="16.5" x14ac:dyDescent="0.3">
      <c r="B5406"/>
    </row>
    <row r="5407" spans="2:2" ht="16.5" x14ac:dyDescent="0.3">
      <c r="B5407"/>
    </row>
    <row r="5408" spans="2:2" ht="16.5" x14ac:dyDescent="0.3">
      <c r="B5408"/>
    </row>
    <row r="5409" spans="2:2" ht="16.5" x14ac:dyDescent="0.3">
      <c r="B5409"/>
    </row>
    <row r="5410" spans="2:2" ht="16.5" x14ac:dyDescent="0.3">
      <c r="B5410"/>
    </row>
    <row r="5411" spans="2:2" ht="16.5" x14ac:dyDescent="0.3">
      <c r="B5411"/>
    </row>
    <row r="5412" spans="2:2" ht="16.5" x14ac:dyDescent="0.3">
      <c r="B5412"/>
    </row>
    <row r="5413" spans="2:2" ht="16.5" x14ac:dyDescent="0.3">
      <c r="B5413"/>
    </row>
    <row r="5414" spans="2:2" ht="16.5" x14ac:dyDescent="0.3">
      <c r="B5414"/>
    </row>
    <row r="5415" spans="2:2" ht="16.5" x14ac:dyDescent="0.3">
      <c r="B5415"/>
    </row>
    <row r="5416" spans="2:2" ht="16.5" x14ac:dyDescent="0.3">
      <c r="B5416"/>
    </row>
    <row r="5417" spans="2:2" ht="16.5" x14ac:dyDescent="0.3">
      <c r="B5417"/>
    </row>
    <row r="5418" spans="2:2" ht="16.5" x14ac:dyDescent="0.3">
      <c r="B5418"/>
    </row>
    <row r="5419" spans="2:2" ht="16.5" x14ac:dyDescent="0.3">
      <c r="B5419"/>
    </row>
    <row r="5420" spans="2:2" ht="16.5" x14ac:dyDescent="0.3">
      <c r="B5420"/>
    </row>
    <row r="5421" spans="2:2" ht="16.5" x14ac:dyDescent="0.3">
      <c r="B5421"/>
    </row>
    <row r="5422" spans="2:2" ht="16.5" x14ac:dyDescent="0.3">
      <c r="B5422"/>
    </row>
    <row r="5423" spans="2:2" ht="16.5" x14ac:dyDescent="0.3">
      <c r="B5423"/>
    </row>
    <row r="5424" spans="2:2" ht="16.5" x14ac:dyDescent="0.3">
      <c r="B5424"/>
    </row>
    <row r="5425" spans="2:2" ht="16.5" x14ac:dyDescent="0.3">
      <c r="B5425"/>
    </row>
    <row r="5426" spans="2:2" ht="16.5" x14ac:dyDescent="0.3">
      <c r="B5426"/>
    </row>
    <row r="5427" spans="2:2" ht="16.5" x14ac:dyDescent="0.3">
      <c r="B5427"/>
    </row>
    <row r="5428" spans="2:2" ht="16.5" x14ac:dyDescent="0.3">
      <c r="B5428"/>
    </row>
    <row r="5429" spans="2:2" ht="16.5" x14ac:dyDescent="0.3">
      <c r="B5429"/>
    </row>
    <row r="5430" spans="2:2" ht="16.5" x14ac:dyDescent="0.3">
      <c r="B5430"/>
    </row>
    <row r="5431" spans="2:2" ht="16.5" x14ac:dyDescent="0.3">
      <c r="B5431"/>
    </row>
    <row r="5432" spans="2:2" ht="16.5" x14ac:dyDescent="0.3">
      <c r="B5432"/>
    </row>
    <row r="5433" spans="2:2" ht="16.5" x14ac:dyDescent="0.3">
      <c r="B5433"/>
    </row>
    <row r="5434" spans="2:2" ht="16.5" x14ac:dyDescent="0.3">
      <c r="B5434"/>
    </row>
    <row r="5435" spans="2:2" ht="16.5" x14ac:dyDescent="0.3">
      <c r="B5435"/>
    </row>
    <row r="5436" spans="2:2" ht="16.5" x14ac:dyDescent="0.3">
      <c r="B5436"/>
    </row>
    <row r="5437" spans="2:2" ht="16.5" x14ac:dyDescent="0.3">
      <c r="B5437"/>
    </row>
    <row r="5438" spans="2:2" ht="16.5" x14ac:dyDescent="0.3">
      <c r="B5438"/>
    </row>
    <row r="5439" spans="2:2" ht="16.5" x14ac:dyDescent="0.3">
      <c r="B5439"/>
    </row>
    <row r="5440" spans="2:2" ht="16.5" x14ac:dyDescent="0.3">
      <c r="B5440"/>
    </row>
    <row r="5441" spans="2:2" ht="16.5" x14ac:dyDescent="0.3">
      <c r="B5441"/>
    </row>
    <row r="5442" spans="2:2" ht="16.5" x14ac:dyDescent="0.3">
      <c r="B5442"/>
    </row>
    <row r="5443" spans="2:2" ht="16.5" x14ac:dyDescent="0.3">
      <c r="B5443"/>
    </row>
    <row r="5444" spans="2:2" ht="16.5" x14ac:dyDescent="0.3">
      <c r="B5444"/>
    </row>
    <row r="5445" spans="2:2" ht="16.5" x14ac:dyDescent="0.3">
      <c r="B5445"/>
    </row>
    <row r="5446" spans="2:2" ht="16.5" x14ac:dyDescent="0.3">
      <c r="B5446"/>
    </row>
    <row r="5447" spans="2:2" ht="16.5" x14ac:dyDescent="0.3">
      <c r="B5447"/>
    </row>
    <row r="5448" spans="2:2" ht="16.5" x14ac:dyDescent="0.3">
      <c r="B5448"/>
    </row>
    <row r="5449" spans="2:2" ht="16.5" x14ac:dyDescent="0.3">
      <c r="B5449"/>
    </row>
    <row r="5450" spans="2:2" ht="16.5" x14ac:dyDescent="0.3">
      <c r="B5450"/>
    </row>
    <row r="5451" spans="2:2" ht="16.5" x14ac:dyDescent="0.3">
      <c r="B5451"/>
    </row>
    <row r="5452" spans="2:2" ht="16.5" x14ac:dyDescent="0.3">
      <c r="B5452"/>
    </row>
    <row r="5453" spans="2:2" ht="16.5" x14ac:dyDescent="0.3">
      <c r="B5453"/>
    </row>
    <row r="5454" spans="2:2" ht="16.5" x14ac:dyDescent="0.3">
      <c r="B5454"/>
    </row>
    <row r="5455" spans="2:2" ht="16.5" x14ac:dyDescent="0.3">
      <c r="B5455"/>
    </row>
    <row r="5456" spans="2:2" ht="16.5" x14ac:dyDescent="0.3">
      <c r="B5456"/>
    </row>
    <row r="5457" spans="2:2" ht="16.5" x14ac:dyDescent="0.3">
      <c r="B5457"/>
    </row>
    <row r="5458" spans="2:2" ht="16.5" x14ac:dyDescent="0.3">
      <c r="B5458"/>
    </row>
    <row r="5459" spans="2:2" ht="16.5" x14ac:dyDescent="0.3">
      <c r="B5459"/>
    </row>
    <row r="5460" spans="2:2" ht="16.5" x14ac:dyDescent="0.3">
      <c r="B5460"/>
    </row>
    <row r="5461" spans="2:2" ht="16.5" x14ac:dyDescent="0.3">
      <c r="B5461"/>
    </row>
    <row r="5462" spans="2:2" ht="16.5" x14ac:dyDescent="0.3">
      <c r="B5462"/>
    </row>
    <row r="5463" spans="2:2" ht="16.5" x14ac:dyDescent="0.3">
      <c r="B5463"/>
    </row>
    <row r="5464" spans="2:2" ht="16.5" x14ac:dyDescent="0.3">
      <c r="B5464"/>
    </row>
    <row r="5465" spans="2:2" ht="16.5" x14ac:dyDescent="0.3">
      <c r="B5465"/>
    </row>
    <row r="5466" spans="2:2" ht="16.5" x14ac:dyDescent="0.3">
      <c r="B5466"/>
    </row>
    <row r="5467" spans="2:2" ht="16.5" x14ac:dyDescent="0.3">
      <c r="B5467"/>
    </row>
    <row r="5468" spans="2:2" ht="16.5" x14ac:dyDescent="0.3">
      <c r="B5468"/>
    </row>
    <row r="5469" spans="2:2" ht="16.5" x14ac:dyDescent="0.3">
      <c r="B5469"/>
    </row>
    <row r="5470" spans="2:2" ht="16.5" x14ac:dyDescent="0.3">
      <c r="B5470"/>
    </row>
    <row r="5471" spans="2:2" ht="16.5" x14ac:dyDescent="0.3">
      <c r="B5471"/>
    </row>
    <row r="5472" spans="2:2" ht="16.5" x14ac:dyDescent="0.3">
      <c r="B5472"/>
    </row>
    <row r="5473" spans="2:2" ht="16.5" x14ac:dyDescent="0.3">
      <c r="B5473"/>
    </row>
    <row r="5474" spans="2:2" ht="16.5" x14ac:dyDescent="0.3">
      <c r="B5474"/>
    </row>
    <row r="5475" spans="2:2" ht="16.5" x14ac:dyDescent="0.3">
      <c r="B5475"/>
    </row>
    <row r="5476" spans="2:2" ht="16.5" x14ac:dyDescent="0.3">
      <c r="B5476"/>
    </row>
    <row r="5477" spans="2:2" ht="16.5" x14ac:dyDescent="0.3">
      <c r="B5477"/>
    </row>
    <row r="5478" spans="2:2" ht="16.5" x14ac:dyDescent="0.3">
      <c r="B5478"/>
    </row>
    <row r="5479" spans="2:2" ht="16.5" x14ac:dyDescent="0.3">
      <c r="B5479"/>
    </row>
    <row r="5480" spans="2:2" ht="16.5" x14ac:dyDescent="0.3">
      <c r="B5480"/>
    </row>
    <row r="5481" spans="2:2" ht="16.5" x14ac:dyDescent="0.3">
      <c r="B5481"/>
    </row>
    <row r="5482" spans="2:2" ht="16.5" x14ac:dyDescent="0.3">
      <c r="B5482"/>
    </row>
    <row r="5483" spans="2:2" ht="16.5" x14ac:dyDescent="0.3">
      <c r="B5483"/>
    </row>
    <row r="5484" spans="2:2" ht="16.5" x14ac:dyDescent="0.3">
      <c r="B5484"/>
    </row>
    <row r="5485" spans="2:2" ht="16.5" x14ac:dyDescent="0.3">
      <c r="B5485"/>
    </row>
    <row r="5486" spans="2:2" ht="16.5" x14ac:dyDescent="0.3">
      <c r="B5486"/>
    </row>
    <row r="5487" spans="2:2" ht="16.5" x14ac:dyDescent="0.3">
      <c r="B5487"/>
    </row>
    <row r="5488" spans="2:2" ht="16.5" x14ac:dyDescent="0.3">
      <c r="B5488"/>
    </row>
    <row r="5489" spans="2:2" ht="16.5" x14ac:dyDescent="0.3">
      <c r="B5489"/>
    </row>
    <row r="5490" spans="2:2" ht="16.5" x14ac:dyDescent="0.3">
      <c r="B5490"/>
    </row>
    <row r="5491" spans="2:2" ht="16.5" x14ac:dyDescent="0.3">
      <c r="B5491"/>
    </row>
    <row r="5492" spans="2:2" ht="16.5" x14ac:dyDescent="0.3">
      <c r="B5492"/>
    </row>
    <row r="5493" spans="2:2" ht="16.5" x14ac:dyDescent="0.3">
      <c r="B5493"/>
    </row>
    <row r="5494" spans="2:2" ht="16.5" x14ac:dyDescent="0.3">
      <c r="B5494"/>
    </row>
    <row r="5495" spans="2:2" ht="16.5" x14ac:dyDescent="0.3">
      <c r="B5495"/>
    </row>
    <row r="5496" spans="2:2" ht="16.5" x14ac:dyDescent="0.3">
      <c r="B5496"/>
    </row>
    <row r="5497" spans="2:2" ht="16.5" x14ac:dyDescent="0.3">
      <c r="B5497"/>
    </row>
    <row r="5498" spans="2:2" ht="16.5" x14ac:dyDescent="0.3">
      <c r="B5498"/>
    </row>
    <row r="5499" spans="2:2" ht="16.5" x14ac:dyDescent="0.3">
      <c r="B5499"/>
    </row>
    <row r="5500" spans="2:2" ht="16.5" x14ac:dyDescent="0.3">
      <c r="B5500"/>
    </row>
    <row r="5501" spans="2:2" ht="16.5" x14ac:dyDescent="0.3">
      <c r="B5501"/>
    </row>
    <row r="5502" spans="2:2" ht="16.5" x14ac:dyDescent="0.3">
      <c r="B5502"/>
    </row>
    <row r="5503" spans="2:2" ht="16.5" x14ac:dyDescent="0.3">
      <c r="B5503"/>
    </row>
    <row r="5504" spans="2:2" ht="16.5" x14ac:dyDescent="0.3">
      <c r="B5504"/>
    </row>
    <row r="5505" spans="2:2" ht="16.5" x14ac:dyDescent="0.3">
      <c r="B5505"/>
    </row>
    <row r="5506" spans="2:2" ht="16.5" x14ac:dyDescent="0.3">
      <c r="B5506"/>
    </row>
    <row r="5507" spans="2:2" ht="16.5" x14ac:dyDescent="0.3">
      <c r="B5507"/>
    </row>
    <row r="5508" spans="2:2" ht="16.5" x14ac:dyDescent="0.3">
      <c r="B5508"/>
    </row>
    <row r="5509" spans="2:2" ht="16.5" x14ac:dyDescent="0.3">
      <c r="B5509"/>
    </row>
    <row r="5510" spans="2:2" ht="16.5" x14ac:dyDescent="0.3">
      <c r="B5510"/>
    </row>
    <row r="5511" spans="2:2" ht="16.5" x14ac:dyDescent="0.3">
      <c r="B5511"/>
    </row>
    <row r="5512" spans="2:2" ht="16.5" x14ac:dyDescent="0.3">
      <c r="B5512"/>
    </row>
    <row r="5513" spans="2:2" ht="16.5" x14ac:dyDescent="0.3">
      <c r="B5513"/>
    </row>
    <row r="5514" spans="2:2" ht="16.5" x14ac:dyDescent="0.3">
      <c r="B5514"/>
    </row>
    <row r="5515" spans="2:2" ht="16.5" x14ac:dyDescent="0.3">
      <c r="B5515"/>
    </row>
    <row r="5516" spans="2:2" ht="16.5" x14ac:dyDescent="0.3">
      <c r="B5516"/>
    </row>
    <row r="5517" spans="2:2" ht="16.5" x14ac:dyDescent="0.3">
      <c r="B5517"/>
    </row>
    <row r="5518" spans="2:2" ht="16.5" x14ac:dyDescent="0.3">
      <c r="B5518"/>
    </row>
    <row r="5519" spans="2:2" ht="16.5" x14ac:dyDescent="0.3">
      <c r="B5519"/>
    </row>
    <row r="5520" spans="2:2" ht="16.5" x14ac:dyDescent="0.3">
      <c r="B5520"/>
    </row>
    <row r="5521" spans="2:2" ht="16.5" x14ac:dyDescent="0.3">
      <c r="B5521"/>
    </row>
    <row r="5522" spans="2:2" ht="16.5" x14ac:dyDescent="0.3">
      <c r="B5522"/>
    </row>
    <row r="5523" spans="2:2" ht="16.5" x14ac:dyDescent="0.3">
      <c r="B5523"/>
    </row>
    <row r="5524" spans="2:2" ht="16.5" x14ac:dyDescent="0.3">
      <c r="B5524"/>
    </row>
    <row r="5525" spans="2:2" ht="16.5" x14ac:dyDescent="0.3">
      <c r="B5525"/>
    </row>
    <row r="5526" spans="2:2" ht="16.5" x14ac:dyDescent="0.3">
      <c r="B5526"/>
    </row>
    <row r="5527" spans="2:2" ht="16.5" x14ac:dyDescent="0.3">
      <c r="B5527"/>
    </row>
    <row r="5528" spans="2:2" ht="16.5" x14ac:dyDescent="0.3">
      <c r="B5528"/>
    </row>
    <row r="5529" spans="2:2" ht="16.5" x14ac:dyDescent="0.3">
      <c r="B5529"/>
    </row>
    <row r="5530" spans="2:2" ht="16.5" x14ac:dyDescent="0.3">
      <c r="B5530"/>
    </row>
    <row r="5531" spans="2:2" ht="16.5" x14ac:dyDescent="0.3">
      <c r="B5531"/>
    </row>
    <row r="5532" spans="2:2" ht="16.5" x14ac:dyDescent="0.3">
      <c r="B5532"/>
    </row>
    <row r="5533" spans="2:2" ht="16.5" x14ac:dyDescent="0.3">
      <c r="B5533"/>
    </row>
    <row r="5534" spans="2:2" ht="16.5" x14ac:dyDescent="0.3">
      <c r="B5534"/>
    </row>
    <row r="5535" spans="2:2" ht="16.5" x14ac:dyDescent="0.3">
      <c r="B5535"/>
    </row>
    <row r="5536" spans="2:2" ht="16.5" x14ac:dyDescent="0.3">
      <c r="B5536"/>
    </row>
    <row r="5537" spans="2:2" ht="16.5" x14ac:dyDescent="0.3">
      <c r="B5537"/>
    </row>
    <row r="5538" spans="2:2" ht="16.5" x14ac:dyDescent="0.3">
      <c r="B5538"/>
    </row>
    <row r="5539" spans="2:2" ht="16.5" x14ac:dyDescent="0.3">
      <c r="B5539"/>
    </row>
    <row r="5540" spans="2:2" ht="16.5" x14ac:dyDescent="0.3">
      <c r="B5540"/>
    </row>
    <row r="5541" spans="2:2" ht="16.5" x14ac:dyDescent="0.3">
      <c r="B5541"/>
    </row>
    <row r="5542" spans="2:2" ht="16.5" x14ac:dyDescent="0.3">
      <c r="B5542"/>
    </row>
    <row r="5543" spans="2:2" ht="16.5" x14ac:dyDescent="0.3">
      <c r="B5543"/>
    </row>
    <row r="5544" spans="2:2" ht="16.5" x14ac:dyDescent="0.3">
      <c r="B5544"/>
    </row>
    <row r="5545" spans="2:2" ht="16.5" x14ac:dyDescent="0.3">
      <c r="B5545"/>
    </row>
    <row r="5546" spans="2:2" ht="16.5" x14ac:dyDescent="0.3">
      <c r="B5546"/>
    </row>
    <row r="5547" spans="2:2" ht="16.5" x14ac:dyDescent="0.3">
      <c r="B5547"/>
    </row>
    <row r="5548" spans="2:2" ht="16.5" x14ac:dyDescent="0.3">
      <c r="B5548"/>
    </row>
    <row r="5549" spans="2:2" ht="16.5" x14ac:dyDescent="0.3">
      <c r="B5549"/>
    </row>
    <row r="5550" spans="2:2" ht="16.5" x14ac:dyDescent="0.3">
      <c r="B5550"/>
    </row>
    <row r="5551" spans="2:2" ht="16.5" x14ac:dyDescent="0.3">
      <c r="B5551"/>
    </row>
    <row r="5552" spans="2:2" ht="16.5" x14ac:dyDescent="0.3">
      <c r="B5552"/>
    </row>
    <row r="5553" spans="2:2" ht="16.5" x14ac:dyDescent="0.3">
      <c r="B5553"/>
    </row>
    <row r="5554" spans="2:2" ht="16.5" x14ac:dyDescent="0.3">
      <c r="B5554"/>
    </row>
    <row r="5555" spans="2:2" ht="16.5" x14ac:dyDescent="0.3">
      <c r="B5555"/>
    </row>
    <row r="5556" spans="2:2" ht="16.5" x14ac:dyDescent="0.3">
      <c r="B5556"/>
    </row>
    <row r="5557" spans="2:2" ht="16.5" x14ac:dyDescent="0.3">
      <c r="B5557"/>
    </row>
    <row r="5558" spans="2:2" ht="16.5" x14ac:dyDescent="0.3">
      <c r="B5558"/>
    </row>
    <row r="5559" spans="2:2" ht="16.5" x14ac:dyDescent="0.3">
      <c r="B5559"/>
    </row>
    <row r="5560" spans="2:2" ht="16.5" x14ac:dyDescent="0.3">
      <c r="B5560"/>
    </row>
    <row r="5561" spans="2:2" ht="16.5" x14ac:dyDescent="0.3">
      <c r="B5561"/>
    </row>
    <row r="5562" spans="2:2" ht="16.5" x14ac:dyDescent="0.3">
      <c r="B5562"/>
    </row>
    <row r="5563" spans="2:2" ht="16.5" x14ac:dyDescent="0.3">
      <c r="B5563"/>
    </row>
    <row r="5564" spans="2:2" ht="16.5" x14ac:dyDescent="0.3">
      <c r="B5564"/>
    </row>
    <row r="5565" spans="2:2" ht="16.5" x14ac:dyDescent="0.3">
      <c r="B5565"/>
    </row>
    <row r="5566" spans="2:2" ht="16.5" x14ac:dyDescent="0.3">
      <c r="B5566"/>
    </row>
    <row r="5567" spans="2:2" ht="16.5" x14ac:dyDescent="0.3">
      <c r="B5567"/>
    </row>
    <row r="5568" spans="2:2" ht="16.5" x14ac:dyDescent="0.3">
      <c r="B5568"/>
    </row>
    <row r="5569" spans="2:2" ht="16.5" x14ac:dyDescent="0.3">
      <c r="B5569"/>
    </row>
    <row r="5570" spans="2:2" ht="16.5" x14ac:dyDescent="0.3">
      <c r="B5570"/>
    </row>
    <row r="5571" spans="2:2" ht="16.5" x14ac:dyDescent="0.3">
      <c r="B5571"/>
    </row>
    <row r="5572" spans="2:2" ht="16.5" x14ac:dyDescent="0.3">
      <c r="B5572"/>
    </row>
    <row r="5573" spans="2:2" ht="16.5" x14ac:dyDescent="0.3">
      <c r="B5573"/>
    </row>
    <row r="5574" spans="2:2" ht="16.5" x14ac:dyDescent="0.3">
      <c r="B5574"/>
    </row>
    <row r="5575" spans="2:2" ht="16.5" x14ac:dyDescent="0.3">
      <c r="B5575"/>
    </row>
    <row r="5576" spans="2:2" ht="16.5" x14ac:dyDescent="0.3">
      <c r="B5576"/>
    </row>
    <row r="5577" spans="2:2" ht="16.5" x14ac:dyDescent="0.3">
      <c r="B5577"/>
    </row>
    <row r="5578" spans="2:2" ht="16.5" x14ac:dyDescent="0.3">
      <c r="B5578"/>
    </row>
    <row r="5579" spans="2:2" ht="16.5" x14ac:dyDescent="0.3">
      <c r="B5579"/>
    </row>
    <row r="5580" spans="2:2" ht="16.5" x14ac:dyDescent="0.3">
      <c r="B5580"/>
    </row>
    <row r="5581" spans="2:2" ht="16.5" x14ac:dyDescent="0.3">
      <c r="B5581"/>
    </row>
    <row r="5582" spans="2:2" ht="16.5" x14ac:dyDescent="0.3">
      <c r="B5582"/>
    </row>
    <row r="5583" spans="2:2" ht="16.5" x14ac:dyDescent="0.3">
      <c r="B5583"/>
    </row>
    <row r="5584" spans="2:2" ht="16.5" x14ac:dyDescent="0.3">
      <c r="B5584"/>
    </row>
    <row r="5585" spans="2:2" ht="16.5" x14ac:dyDescent="0.3">
      <c r="B5585"/>
    </row>
    <row r="5586" spans="2:2" ht="16.5" x14ac:dyDescent="0.3">
      <c r="B5586"/>
    </row>
    <row r="5587" spans="2:2" ht="16.5" x14ac:dyDescent="0.3">
      <c r="B5587"/>
    </row>
    <row r="5588" spans="2:2" ht="16.5" x14ac:dyDescent="0.3">
      <c r="B5588"/>
    </row>
    <row r="5589" spans="2:2" ht="16.5" x14ac:dyDescent="0.3">
      <c r="B5589"/>
    </row>
    <row r="5590" spans="2:2" ht="16.5" x14ac:dyDescent="0.3">
      <c r="B5590"/>
    </row>
    <row r="5591" spans="2:2" ht="16.5" x14ac:dyDescent="0.3">
      <c r="B5591"/>
    </row>
    <row r="5592" spans="2:2" ht="16.5" x14ac:dyDescent="0.3">
      <c r="B5592"/>
    </row>
    <row r="5593" spans="2:2" ht="16.5" x14ac:dyDescent="0.3">
      <c r="B5593"/>
    </row>
    <row r="5594" spans="2:2" ht="16.5" x14ac:dyDescent="0.3">
      <c r="B5594"/>
    </row>
    <row r="5595" spans="2:2" ht="16.5" x14ac:dyDescent="0.3">
      <c r="B5595"/>
    </row>
    <row r="5596" spans="2:2" ht="16.5" x14ac:dyDescent="0.3">
      <c r="B5596"/>
    </row>
    <row r="5597" spans="2:2" ht="16.5" x14ac:dyDescent="0.3">
      <c r="B5597"/>
    </row>
    <row r="5598" spans="2:2" ht="16.5" x14ac:dyDescent="0.3">
      <c r="B5598"/>
    </row>
    <row r="5599" spans="2:2" ht="16.5" x14ac:dyDescent="0.3">
      <c r="B5599"/>
    </row>
    <row r="5600" spans="2:2" ht="16.5" x14ac:dyDescent="0.3">
      <c r="B5600"/>
    </row>
    <row r="5601" spans="2:2" ht="16.5" x14ac:dyDescent="0.3">
      <c r="B5601"/>
    </row>
    <row r="5602" spans="2:2" ht="16.5" x14ac:dyDescent="0.3">
      <c r="B5602"/>
    </row>
    <row r="5603" spans="2:2" ht="16.5" x14ac:dyDescent="0.3">
      <c r="B5603"/>
    </row>
    <row r="5604" spans="2:2" ht="16.5" x14ac:dyDescent="0.3">
      <c r="B5604"/>
    </row>
    <row r="5605" spans="2:2" ht="16.5" x14ac:dyDescent="0.3">
      <c r="B5605"/>
    </row>
    <row r="5606" spans="2:2" ht="16.5" x14ac:dyDescent="0.3">
      <c r="B5606"/>
    </row>
    <row r="5607" spans="2:2" ht="16.5" x14ac:dyDescent="0.3">
      <c r="B5607"/>
    </row>
    <row r="5608" spans="2:2" ht="16.5" x14ac:dyDescent="0.3">
      <c r="B5608"/>
    </row>
    <row r="5609" spans="2:2" ht="16.5" x14ac:dyDescent="0.3">
      <c r="B5609"/>
    </row>
    <row r="5610" spans="2:2" ht="16.5" x14ac:dyDescent="0.3">
      <c r="B5610"/>
    </row>
    <row r="5611" spans="2:2" ht="16.5" x14ac:dyDescent="0.3">
      <c r="B5611"/>
    </row>
    <row r="5612" spans="2:2" ht="16.5" x14ac:dyDescent="0.3">
      <c r="B5612"/>
    </row>
    <row r="5613" spans="2:2" ht="16.5" x14ac:dyDescent="0.3">
      <c r="B5613"/>
    </row>
    <row r="5614" spans="2:2" ht="16.5" x14ac:dyDescent="0.3">
      <c r="B5614"/>
    </row>
    <row r="5615" spans="2:2" ht="16.5" x14ac:dyDescent="0.3">
      <c r="B5615"/>
    </row>
    <row r="5616" spans="2:2" ht="16.5" x14ac:dyDescent="0.3">
      <c r="B5616"/>
    </row>
    <row r="5617" spans="2:2" ht="16.5" x14ac:dyDescent="0.3">
      <c r="B5617"/>
    </row>
    <row r="5618" spans="2:2" ht="16.5" x14ac:dyDescent="0.3">
      <c r="B5618"/>
    </row>
    <row r="5619" spans="2:2" ht="16.5" x14ac:dyDescent="0.3">
      <c r="B5619"/>
    </row>
    <row r="5620" spans="2:2" ht="16.5" x14ac:dyDescent="0.3">
      <c r="B5620"/>
    </row>
    <row r="5621" spans="2:2" ht="16.5" x14ac:dyDescent="0.3">
      <c r="B5621"/>
    </row>
    <row r="5622" spans="2:2" ht="16.5" x14ac:dyDescent="0.3">
      <c r="B5622"/>
    </row>
    <row r="5623" spans="2:2" ht="16.5" x14ac:dyDescent="0.3">
      <c r="B5623"/>
    </row>
    <row r="5624" spans="2:2" ht="16.5" x14ac:dyDescent="0.3">
      <c r="B5624"/>
    </row>
    <row r="5625" spans="2:2" ht="16.5" x14ac:dyDescent="0.3">
      <c r="B5625"/>
    </row>
    <row r="5626" spans="2:2" ht="16.5" x14ac:dyDescent="0.3">
      <c r="B5626"/>
    </row>
    <row r="5627" spans="2:2" ht="16.5" x14ac:dyDescent="0.3">
      <c r="B5627"/>
    </row>
    <row r="5628" spans="2:2" ht="16.5" x14ac:dyDescent="0.3">
      <c r="B5628"/>
    </row>
    <row r="5629" spans="2:2" ht="16.5" x14ac:dyDescent="0.3">
      <c r="B5629"/>
    </row>
    <row r="5630" spans="2:2" ht="16.5" x14ac:dyDescent="0.3">
      <c r="B5630"/>
    </row>
    <row r="5631" spans="2:2" ht="16.5" x14ac:dyDescent="0.3">
      <c r="B5631"/>
    </row>
    <row r="5632" spans="2:2" ht="16.5" x14ac:dyDescent="0.3">
      <c r="B5632"/>
    </row>
    <row r="5633" spans="2:2" ht="16.5" x14ac:dyDescent="0.3">
      <c r="B5633"/>
    </row>
    <row r="5634" spans="2:2" ht="16.5" x14ac:dyDescent="0.3">
      <c r="B5634"/>
    </row>
    <row r="5635" spans="2:2" ht="16.5" x14ac:dyDescent="0.3">
      <c r="B5635"/>
    </row>
    <row r="5636" spans="2:2" ht="16.5" x14ac:dyDescent="0.3">
      <c r="B5636"/>
    </row>
    <row r="5637" spans="2:2" ht="16.5" x14ac:dyDescent="0.3">
      <c r="B5637"/>
    </row>
    <row r="5638" spans="2:2" ht="16.5" x14ac:dyDescent="0.3">
      <c r="B5638"/>
    </row>
    <row r="5639" spans="2:2" ht="16.5" x14ac:dyDescent="0.3">
      <c r="B5639"/>
    </row>
    <row r="5640" spans="2:2" ht="16.5" x14ac:dyDescent="0.3">
      <c r="B5640"/>
    </row>
    <row r="5641" spans="2:2" ht="16.5" x14ac:dyDescent="0.3">
      <c r="B5641"/>
    </row>
    <row r="5642" spans="2:2" ht="16.5" x14ac:dyDescent="0.3">
      <c r="B5642"/>
    </row>
    <row r="5643" spans="2:2" ht="16.5" x14ac:dyDescent="0.3">
      <c r="B5643"/>
    </row>
    <row r="5644" spans="2:2" ht="16.5" x14ac:dyDescent="0.3">
      <c r="B5644"/>
    </row>
    <row r="5645" spans="2:2" ht="16.5" x14ac:dyDescent="0.3">
      <c r="B5645"/>
    </row>
    <row r="5646" spans="2:2" ht="16.5" x14ac:dyDescent="0.3">
      <c r="B5646"/>
    </row>
    <row r="5647" spans="2:2" ht="16.5" x14ac:dyDescent="0.3">
      <c r="B5647"/>
    </row>
    <row r="5648" spans="2:2" ht="16.5" x14ac:dyDescent="0.3">
      <c r="B5648"/>
    </row>
    <row r="5649" spans="2:2" ht="16.5" x14ac:dyDescent="0.3">
      <c r="B5649"/>
    </row>
    <row r="5650" spans="2:2" ht="16.5" x14ac:dyDescent="0.3">
      <c r="B5650"/>
    </row>
    <row r="5651" spans="2:2" ht="16.5" x14ac:dyDescent="0.3">
      <c r="B5651"/>
    </row>
    <row r="5652" spans="2:2" ht="16.5" x14ac:dyDescent="0.3">
      <c r="B5652"/>
    </row>
    <row r="5653" spans="2:2" ht="16.5" x14ac:dyDescent="0.3">
      <c r="B5653"/>
    </row>
    <row r="5654" spans="2:2" ht="16.5" x14ac:dyDescent="0.3">
      <c r="B5654"/>
    </row>
    <row r="5655" spans="2:2" ht="16.5" x14ac:dyDescent="0.3">
      <c r="B5655"/>
    </row>
    <row r="5656" spans="2:2" ht="16.5" x14ac:dyDescent="0.3">
      <c r="B5656"/>
    </row>
    <row r="5657" spans="2:2" ht="16.5" x14ac:dyDescent="0.3">
      <c r="B5657"/>
    </row>
    <row r="5658" spans="2:2" ht="16.5" x14ac:dyDescent="0.3">
      <c r="B5658"/>
    </row>
    <row r="5659" spans="2:2" ht="16.5" x14ac:dyDescent="0.3">
      <c r="B5659"/>
    </row>
    <row r="5660" spans="2:2" ht="16.5" x14ac:dyDescent="0.3">
      <c r="B5660"/>
    </row>
    <row r="5661" spans="2:2" ht="16.5" x14ac:dyDescent="0.3">
      <c r="B5661"/>
    </row>
    <row r="5662" spans="2:2" ht="16.5" x14ac:dyDescent="0.3">
      <c r="B5662"/>
    </row>
    <row r="5663" spans="2:2" ht="16.5" x14ac:dyDescent="0.3">
      <c r="B5663"/>
    </row>
    <row r="5664" spans="2:2" ht="16.5" x14ac:dyDescent="0.3">
      <c r="B5664"/>
    </row>
    <row r="5665" spans="2:2" ht="16.5" x14ac:dyDescent="0.3">
      <c r="B5665"/>
    </row>
    <row r="5666" spans="2:2" ht="16.5" x14ac:dyDescent="0.3">
      <c r="B5666"/>
    </row>
    <row r="5667" spans="2:2" ht="16.5" x14ac:dyDescent="0.3">
      <c r="B5667"/>
    </row>
    <row r="5668" spans="2:2" ht="16.5" x14ac:dyDescent="0.3">
      <c r="B5668"/>
    </row>
    <row r="5669" spans="2:2" ht="16.5" x14ac:dyDescent="0.3">
      <c r="B5669"/>
    </row>
    <row r="5670" spans="2:2" ht="16.5" x14ac:dyDescent="0.3">
      <c r="B5670"/>
    </row>
    <row r="5671" spans="2:2" ht="16.5" x14ac:dyDescent="0.3">
      <c r="B5671"/>
    </row>
    <row r="5672" spans="2:2" ht="16.5" x14ac:dyDescent="0.3">
      <c r="B5672"/>
    </row>
    <row r="5673" spans="2:2" ht="16.5" x14ac:dyDescent="0.3">
      <c r="B5673"/>
    </row>
    <row r="5674" spans="2:2" ht="16.5" x14ac:dyDescent="0.3">
      <c r="B5674"/>
    </row>
    <row r="5675" spans="2:2" ht="16.5" x14ac:dyDescent="0.3">
      <c r="B5675"/>
    </row>
    <row r="5676" spans="2:2" ht="16.5" x14ac:dyDescent="0.3">
      <c r="B5676"/>
    </row>
    <row r="5677" spans="2:2" ht="16.5" x14ac:dyDescent="0.3">
      <c r="B5677"/>
    </row>
    <row r="5678" spans="2:2" ht="16.5" x14ac:dyDescent="0.3">
      <c r="B5678"/>
    </row>
    <row r="5679" spans="2:2" ht="16.5" x14ac:dyDescent="0.3">
      <c r="B5679"/>
    </row>
    <row r="5680" spans="2:2" ht="16.5" x14ac:dyDescent="0.3">
      <c r="B5680"/>
    </row>
    <row r="5681" spans="2:2" ht="16.5" x14ac:dyDescent="0.3">
      <c r="B5681"/>
    </row>
    <row r="5682" spans="2:2" ht="16.5" x14ac:dyDescent="0.3">
      <c r="B5682"/>
    </row>
    <row r="5683" spans="2:2" ht="16.5" x14ac:dyDescent="0.3">
      <c r="B5683"/>
    </row>
    <row r="5684" spans="2:2" ht="16.5" x14ac:dyDescent="0.3">
      <c r="B5684"/>
    </row>
    <row r="5685" spans="2:2" ht="16.5" x14ac:dyDescent="0.3">
      <c r="B5685"/>
    </row>
    <row r="5686" spans="2:2" ht="16.5" x14ac:dyDescent="0.3">
      <c r="B5686"/>
    </row>
    <row r="5687" spans="2:2" ht="16.5" x14ac:dyDescent="0.3">
      <c r="B5687"/>
    </row>
    <row r="5688" spans="2:2" ht="16.5" x14ac:dyDescent="0.3">
      <c r="B5688"/>
    </row>
    <row r="5689" spans="2:2" ht="16.5" x14ac:dyDescent="0.3">
      <c r="B5689"/>
    </row>
    <row r="5690" spans="2:2" ht="16.5" x14ac:dyDescent="0.3">
      <c r="B5690"/>
    </row>
    <row r="5691" spans="2:2" ht="16.5" x14ac:dyDescent="0.3">
      <c r="B5691"/>
    </row>
    <row r="5692" spans="2:2" ht="16.5" x14ac:dyDescent="0.3">
      <c r="B5692"/>
    </row>
    <row r="5693" spans="2:2" ht="16.5" x14ac:dyDescent="0.3">
      <c r="B5693"/>
    </row>
    <row r="5694" spans="2:2" ht="16.5" x14ac:dyDescent="0.3">
      <c r="B5694"/>
    </row>
    <row r="5695" spans="2:2" ht="16.5" x14ac:dyDescent="0.3">
      <c r="B5695"/>
    </row>
    <row r="5696" spans="2:2" ht="16.5" x14ac:dyDescent="0.3">
      <c r="B5696"/>
    </row>
    <row r="5697" spans="2:2" ht="16.5" x14ac:dyDescent="0.3">
      <c r="B5697"/>
    </row>
    <row r="5698" spans="2:2" ht="16.5" x14ac:dyDescent="0.3">
      <c r="B5698"/>
    </row>
    <row r="5699" spans="2:2" ht="16.5" x14ac:dyDescent="0.3">
      <c r="B5699"/>
    </row>
    <row r="5700" spans="2:2" ht="16.5" x14ac:dyDescent="0.3">
      <c r="B5700"/>
    </row>
    <row r="5701" spans="2:2" ht="16.5" x14ac:dyDescent="0.3">
      <c r="B5701"/>
    </row>
    <row r="5702" spans="2:2" ht="16.5" x14ac:dyDescent="0.3">
      <c r="B5702"/>
    </row>
    <row r="5703" spans="2:2" ht="16.5" x14ac:dyDescent="0.3">
      <c r="B5703"/>
    </row>
    <row r="5704" spans="2:2" ht="16.5" x14ac:dyDescent="0.3">
      <c r="B5704"/>
    </row>
    <row r="5705" spans="2:2" ht="16.5" x14ac:dyDescent="0.3">
      <c r="B5705"/>
    </row>
    <row r="5706" spans="2:2" ht="16.5" x14ac:dyDescent="0.3">
      <c r="B5706"/>
    </row>
    <row r="5707" spans="2:2" ht="16.5" x14ac:dyDescent="0.3">
      <c r="B5707"/>
    </row>
    <row r="5708" spans="2:2" ht="16.5" x14ac:dyDescent="0.3">
      <c r="B5708"/>
    </row>
    <row r="5709" spans="2:2" ht="16.5" x14ac:dyDescent="0.3">
      <c r="B5709"/>
    </row>
    <row r="5710" spans="2:2" ht="16.5" x14ac:dyDescent="0.3">
      <c r="B5710"/>
    </row>
    <row r="5711" spans="2:2" ht="16.5" x14ac:dyDescent="0.3">
      <c r="B5711"/>
    </row>
    <row r="5712" spans="2:2" ht="16.5" x14ac:dyDescent="0.3">
      <c r="B5712"/>
    </row>
    <row r="5713" spans="2:2" ht="16.5" x14ac:dyDescent="0.3">
      <c r="B5713"/>
    </row>
    <row r="5714" spans="2:2" ht="16.5" x14ac:dyDescent="0.3">
      <c r="B5714"/>
    </row>
    <row r="5715" spans="2:2" ht="16.5" x14ac:dyDescent="0.3">
      <c r="B5715"/>
    </row>
    <row r="5716" spans="2:2" ht="16.5" x14ac:dyDescent="0.3">
      <c r="B5716"/>
    </row>
    <row r="5717" spans="2:2" ht="16.5" x14ac:dyDescent="0.3">
      <c r="B5717"/>
    </row>
    <row r="5718" spans="2:2" ht="16.5" x14ac:dyDescent="0.3">
      <c r="B5718"/>
    </row>
    <row r="5719" spans="2:2" ht="16.5" x14ac:dyDescent="0.3">
      <c r="B5719"/>
    </row>
    <row r="5720" spans="2:2" ht="16.5" x14ac:dyDescent="0.3">
      <c r="B5720"/>
    </row>
    <row r="5721" spans="2:2" ht="16.5" x14ac:dyDescent="0.3">
      <c r="B5721"/>
    </row>
    <row r="5722" spans="2:2" ht="16.5" x14ac:dyDescent="0.3">
      <c r="B5722"/>
    </row>
    <row r="5723" spans="2:2" ht="16.5" x14ac:dyDescent="0.3">
      <c r="B5723"/>
    </row>
    <row r="5724" spans="2:2" ht="16.5" x14ac:dyDescent="0.3">
      <c r="B5724"/>
    </row>
    <row r="5725" spans="2:2" ht="16.5" x14ac:dyDescent="0.3">
      <c r="B5725"/>
    </row>
    <row r="5726" spans="2:2" ht="16.5" x14ac:dyDescent="0.3">
      <c r="B5726"/>
    </row>
    <row r="5727" spans="2:2" ht="16.5" x14ac:dyDescent="0.3">
      <c r="B5727"/>
    </row>
    <row r="5728" spans="2:2" ht="16.5" x14ac:dyDescent="0.3">
      <c r="B5728"/>
    </row>
    <row r="5729" spans="2:2" ht="16.5" x14ac:dyDescent="0.3">
      <c r="B5729"/>
    </row>
    <row r="5730" spans="2:2" ht="16.5" x14ac:dyDescent="0.3">
      <c r="B5730"/>
    </row>
    <row r="5731" spans="2:2" ht="16.5" x14ac:dyDescent="0.3">
      <c r="B5731"/>
    </row>
    <row r="5732" spans="2:2" ht="16.5" x14ac:dyDescent="0.3">
      <c r="B5732"/>
    </row>
    <row r="5733" spans="2:2" ht="16.5" x14ac:dyDescent="0.3">
      <c r="B5733"/>
    </row>
    <row r="5734" spans="2:2" ht="16.5" x14ac:dyDescent="0.3">
      <c r="B5734"/>
    </row>
    <row r="5735" spans="2:2" ht="16.5" x14ac:dyDescent="0.3">
      <c r="B5735"/>
    </row>
    <row r="5736" spans="2:2" ht="16.5" x14ac:dyDescent="0.3">
      <c r="B5736"/>
    </row>
    <row r="5737" spans="2:2" ht="16.5" x14ac:dyDescent="0.3">
      <c r="B5737"/>
    </row>
    <row r="5738" spans="2:2" ht="16.5" x14ac:dyDescent="0.3">
      <c r="B5738"/>
    </row>
    <row r="5739" spans="2:2" ht="16.5" x14ac:dyDescent="0.3">
      <c r="B5739"/>
    </row>
    <row r="5740" spans="2:2" ht="16.5" x14ac:dyDescent="0.3">
      <c r="B5740"/>
    </row>
    <row r="5741" spans="2:2" ht="16.5" x14ac:dyDescent="0.3">
      <c r="B5741"/>
    </row>
    <row r="5742" spans="2:2" ht="16.5" x14ac:dyDescent="0.3">
      <c r="B5742"/>
    </row>
    <row r="5743" spans="2:2" ht="16.5" x14ac:dyDescent="0.3">
      <c r="B5743"/>
    </row>
    <row r="5744" spans="2:2" ht="16.5" x14ac:dyDescent="0.3">
      <c r="B5744"/>
    </row>
    <row r="5745" spans="2:2" ht="16.5" x14ac:dyDescent="0.3">
      <c r="B5745"/>
    </row>
    <row r="5746" spans="2:2" ht="16.5" x14ac:dyDescent="0.3">
      <c r="B5746"/>
    </row>
    <row r="5747" spans="2:2" ht="16.5" x14ac:dyDescent="0.3">
      <c r="B5747"/>
    </row>
    <row r="5748" spans="2:2" ht="16.5" x14ac:dyDescent="0.3">
      <c r="B5748"/>
    </row>
    <row r="5749" spans="2:2" ht="16.5" x14ac:dyDescent="0.3">
      <c r="B5749"/>
    </row>
    <row r="5750" spans="2:2" ht="16.5" x14ac:dyDescent="0.3">
      <c r="B5750"/>
    </row>
    <row r="5751" spans="2:2" ht="16.5" x14ac:dyDescent="0.3">
      <c r="B5751"/>
    </row>
    <row r="5752" spans="2:2" ht="16.5" x14ac:dyDescent="0.3">
      <c r="B5752"/>
    </row>
    <row r="5753" spans="2:2" ht="16.5" x14ac:dyDescent="0.3">
      <c r="B5753"/>
    </row>
    <row r="5754" spans="2:2" ht="16.5" x14ac:dyDescent="0.3">
      <c r="B5754"/>
    </row>
    <row r="5755" spans="2:2" ht="16.5" x14ac:dyDescent="0.3">
      <c r="B5755"/>
    </row>
    <row r="5756" spans="2:2" ht="16.5" x14ac:dyDescent="0.3">
      <c r="B5756"/>
    </row>
    <row r="5757" spans="2:2" ht="16.5" x14ac:dyDescent="0.3">
      <c r="B5757"/>
    </row>
    <row r="5758" spans="2:2" ht="16.5" x14ac:dyDescent="0.3">
      <c r="B5758"/>
    </row>
    <row r="5759" spans="2:2" ht="16.5" x14ac:dyDescent="0.3">
      <c r="B5759"/>
    </row>
    <row r="5760" spans="2:2" ht="16.5" x14ac:dyDescent="0.3">
      <c r="B5760"/>
    </row>
    <row r="5761" spans="2:2" ht="16.5" x14ac:dyDescent="0.3">
      <c r="B5761"/>
    </row>
    <row r="5762" spans="2:2" ht="16.5" x14ac:dyDescent="0.3">
      <c r="B5762"/>
    </row>
    <row r="5763" spans="2:2" ht="16.5" x14ac:dyDescent="0.3">
      <c r="B5763"/>
    </row>
    <row r="5764" spans="2:2" ht="16.5" x14ac:dyDescent="0.3">
      <c r="B5764"/>
    </row>
    <row r="5765" spans="2:2" ht="16.5" x14ac:dyDescent="0.3">
      <c r="B5765"/>
    </row>
    <row r="5766" spans="2:2" ht="16.5" x14ac:dyDescent="0.3">
      <c r="B5766"/>
    </row>
    <row r="5767" spans="2:2" ht="16.5" x14ac:dyDescent="0.3">
      <c r="B5767"/>
    </row>
    <row r="5768" spans="2:2" ht="16.5" x14ac:dyDescent="0.3">
      <c r="B5768"/>
    </row>
    <row r="5769" spans="2:2" ht="16.5" x14ac:dyDescent="0.3">
      <c r="B5769"/>
    </row>
    <row r="5770" spans="2:2" ht="16.5" x14ac:dyDescent="0.3">
      <c r="B5770"/>
    </row>
    <row r="5771" spans="2:2" ht="16.5" x14ac:dyDescent="0.3">
      <c r="B5771"/>
    </row>
    <row r="5772" spans="2:2" ht="16.5" x14ac:dyDescent="0.3">
      <c r="B5772"/>
    </row>
    <row r="5773" spans="2:2" ht="16.5" x14ac:dyDescent="0.3">
      <c r="B5773"/>
    </row>
    <row r="5774" spans="2:2" ht="16.5" x14ac:dyDescent="0.3">
      <c r="B5774"/>
    </row>
    <row r="5775" spans="2:2" ht="16.5" x14ac:dyDescent="0.3">
      <c r="B5775"/>
    </row>
    <row r="5776" spans="2:2" ht="16.5" x14ac:dyDescent="0.3">
      <c r="B5776"/>
    </row>
    <row r="5777" spans="2:2" ht="16.5" x14ac:dyDescent="0.3">
      <c r="B5777"/>
    </row>
    <row r="5778" spans="2:2" ht="16.5" x14ac:dyDescent="0.3">
      <c r="B5778"/>
    </row>
    <row r="5779" spans="2:2" ht="16.5" x14ac:dyDescent="0.3">
      <c r="B5779"/>
    </row>
    <row r="5780" spans="2:2" ht="16.5" x14ac:dyDescent="0.3">
      <c r="B5780"/>
    </row>
    <row r="5781" spans="2:2" ht="16.5" x14ac:dyDescent="0.3">
      <c r="B5781"/>
    </row>
    <row r="5782" spans="2:2" ht="16.5" x14ac:dyDescent="0.3">
      <c r="B5782"/>
    </row>
    <row r="5783" spans="2:2" ht="16.5" x14ac:dyDescent="0.3">
      <c r="B5783"/>
    </row>
    <row r="5784" spans="2:2" ht="16.5" x14ac:dyDescent="0.3">
      <c r="B5784"/>
    </row>
    <row r="5785" spans="2:2" ht="16.5" x14ac:dyDescent="0.3">
      <c r="B5785"/>
    </row>
    <row r="5786" spans="2:2" ht="16.5" x14ac:dyDescent="0.3">
      <c r="B5786"/>
    </row>
    <row r="5787" spans="2:2" ht="16.5" x14ac:dyDescent="0.3">
      <c r="B5787"/>
    </row>
    <row r="5788" spans="2:2" ht="16.5" x14ac:dyDescent="0.3">
      <c r="B5788"/>
    </row>
    <row r="5789" spans="2:2" ht="16.5" x14ac:dyDescent="0.3">
      <c r="B5789"/>
    </row>
    <row r="5790" spans="2:2" ht="16.5" x14ac:dyDescent="0.3">
      <c r="B5790"/>
    </row>
    <row r="5791" spans="2:2" ht="16.5" x14ac:dyDescent="0.3">
      <c r="B5791"/>
    </row>
    <row r="5792" spans="2:2" ht="16.5" x14ac:dyDescent="0.3">
      <c r="B5792"/>
    </row>
    <row r="5793" spans="2:2" ht="16.5" x14ac:dyDescent="0.3">
      <c r="B5793"/>
    </row>
    <row r="5794" spans="2:2" ht="16.5" x14ac:dyDescent="0.3">
      <c r="B5794"/>
    </row>
    <row r="5795" spans="2:2" ht="16.5" x14ac:dyDescent="0.3">
      <c r="B5795"/>
    </row>
    <row r="5796" spans="2:2" ht="16.5" x14ac:dyDescent="0.3">
      <c r="B5796"/>
    </row>
    <row r="5797" spans="2:2" ht="16.5" x14ac:dyDescent="0.3">
      <c r="B5797"/>
    </row>
    <row r="5798" spans="2:2" ht="16.5" x14ac:dyDescent="0.3">
      <c r="B5798"/>
    </row>
    <row r="5799" spans="2:2" ht="16.5" x14ac:dyDescent="0.3">
      <c r="B5799"/>
    </row>
    <row r="5800" spans="2:2" ht="16.5" x14ac:dyDescent="0.3">
      <c r="B5800"/>
    </row>
    <row r="5801" spans="2:2" ht="16.5" x14ac:dyDescent="0.3">
      <c r="B5801"/>
    </row>
    <row r="5802" spans="2:2" ht="16.5" x14ac:dyDescent="0.3">
      <c r="B5802"/>
    </row>
    <row r="5803" spans="2:2" ht="16.5" x14ac:dyDescent="0.3">
      <c r="B5803"/>
    </row>
    <row r="5804" spans="2:2" ht="16.5" x14ac:dyDescent="0.3">
      <c r="B5804"/>
    </row>
    <row r="5805" spans="2:2" ht="16.5" x14ac:dyDescent="0.3">
      <c r="B5805"/>
    </row>
    <row r="5806" spans="2:2" ht="16.5" x14ac:dyDescent="0.3">
      <c r="B5806"/>
    </row>
    <row r="5807" spans="2:2" ht="16.5" x14ac:dyDescent="0.3">
      <c r="B5807"/>
    </row>
    <row r="5808" spans="2:2" ht="16.5" x14ac:dyDescent="0.3">
      <c r="B5808"/>
    </row>
    <row r="5809" spans="2:2" ht="16.5" x14ac:dyDescent="0.3">
      <c r="B5809"/>
    </row>
    <row r="5810" spans="2:2" ht="16.5" x14ac:dyDescent="0.3">
      <c r="B5810"/>
    </row>
    <row r="5811" spans="2:2" ht="16.5" x14ac:dyDescent="0.3">
      <c r="B5811"/>
    </row>
    <row r="5812" spans="2:2" ht="16.5" x14ac:dyDescent="0.3">
      <c r="B5812"/>
    </row>
    <row r="5813" spans="2:2" ht="16.5" x14ac:dyDescent="0.3">
      <c r="B5813"/>
    </row>
    <row r="5814" spans="2:2" ht="16.5" x14ac:dyDescent="0.3">
      <c r="B5814"/>
    </row>
    <row r="5815" spans="2:2" ht="16.5" x14ac:dyDescent="0.3">
      <c r="B5815"/>
    </row>
    <row r="5816" spans="2:2" ht="16.5" x14ac:dyDescent="0.3">
      <c r="B5816"/>
    </row>
    <row r="5817" spans="2:2" ht="16.5" x14ac:dyDescent="0.3">
      <c r="B5817"/>
    </row>
    <row r="5818" spans="2:2" ht="16.5" x14ac:dyDescent="0.3">
      <c r="B5818"/>
    </row>
    <row r="5819" spans="2:2" ht="16.5" x14ac:dyDescent="0.3">
      <c r="B5819"/>
    </row>
    <row r="5820" spans="2:2" ht="16.5" x14ac:dyDescent="0.3">
      <c r="B5820"/>
    </row>
    <row r="5821" spans="2:2" ht="16.5" x14ac:dyDescent="0.3">
      <c r="B5821"/>
    </row>
    <row r="5822" spans="2:2" ht="16.5" x14ac:dyDescent="0.3">
      <c r="B5822"/>
    </row>
    <row r="5823" spans="2:2" ht="16.5" x14ac:dyDescent="0.3">
      <c r="B5823"/>
    </row>
    <row r="5824" spans="2:2" ht="16.5" x14ac:dyDescent="0.3">
      <c r="B5824"/>
    </row>
    <row r="5825" spans="2:2" ht="16.5" x14ac:dyDescent="0.3">
      <c r="B5825"/>
    </row>
    <row r="5826" spans="2:2" ht="16.5" x14ac:dyDescent="0.3">
      <c r="B5826"/>
    </row>
    <row r="5827" spans="2:2" ht="16.5" x14ac:dyDescent="0.3">
      <c r="B5827"/>
    </row>
    <row r="5828" spans="2:2" ht="16.5" x14ac:dyDescent="0.3">
      <c r="B5828"/>
    </row>
    <row r="5829" spans="2:2" ht="16.5" x14ac:dyDescent="0.3">
      <c r="B5829"/>
    </row>
    <row r="5830" spans="2:2" ht="16.5" x14ac:dyDescent="0.3">
      <c r="B5830"/>
    </row>
    <row r="5831" spans="2:2" ht="16.5" x14ac:dyDescent="0.3">
      <c r="B5831"/>
    </row>
    <row r="5832" spans="2:2" ht="16.5" x14ac:dyDescent="0.3">
      <c r="B5832"/>
    </row>
    <row r="5833" spans="2:2" ht="16.5" x14ac:dyDescent="0.3">
      <c r="B5833"/>
    </row>
    <row r="5834" spans="2:2" ht="16.5" x14ac:dyDescent="0.3">
      <c r="B5834"/>
    </row>
    <row r="5835" spans="2:2" ht="16.5" x14ac:dyDescent="0.3">
      <c r="B5835"/>
    </row>
    <row r="5836" spans="2:2" ht="16.5" x14ac:dyDescent="0.3">
      <c r="B5836"/>
    </row>
    <row r="5837" spans="2:2" ht="16.5" x14ac:dyDescent="0.3">
      <c r="B5837"/>
    </row>
    <row r="5838" spans="2:2" ht="16.5" x14ac:dyDescent="0.3">
      <c r="B5838"/>
    </row>
    <row r="5839" spans="2:2" ht="16.5" x14ac:dyDescent="0.3">
      <c r="B5839"/>
    </row>
    <row r="5840" spans="2:2" ht="16.5" x14ac:dyDescent="0.3">
      <c r="B5840"/>
    </row>
    <row r="5841" spans="2:2" ht="16.5" x14ac:dyDescent="0.3">
      <c r="B5841"/>
    </row>
    <row r="5842" spans="2:2" ht="16.5" x14ac:dyDescent="0.3">
      <c r="B5842"/>
    </row>
    <row r="5843" spans="2:2" ht="16.5" x14ac:dyDescent="0.3">
      <c r="B5843"/>
    </row>
    <row r="5844" spans="2:2" ht="16.5" x14ac:dyDescent="0.3">
      <c r="B5844"/>
    </row>
    <row r="5845" spans="2:2" ht="16.5" x14ac:dyDescent="0.3">
      <c r="B5845"/>
    </row>
    <row r="5846" spans="2:2" ht="16.5" x14ac:dyDescent="0.3">
      <c r="B5846"/>
    </row>
    <row r="5847" spans="2:2" ht="16.5" x14ac:dyDescent="0.3">
      <c r="B5847"/>
    </row>
    <row r="5848" spans="2:2" ht="16.5" x14ac:dyDescent="0.3">
      <c r="B5848"/>
    </row>
    <row r="5849" spans="2:2" ht="16.5" x14ac:dyDescent="0.3">
      <c r="B5849"/>
    </row>
    <row r="5850" spans="2:2" ht="16.5" x14ac:dyDescent="0.3">
      <c r="B5850"/>
    </row>
    <row r="5851" spans="2:2" ht="16.5" x14ac:dyDescent="0.3">
      <c r="B5851"/>
    </row>
    <row r="5852" spans="2:2" ht="16.5" x14ac:dyDescent="0.3">
      <c r="B5852"/>
    </row>
    <row r="5853" spans="2:2" ht="16.5" x14ac:dyDescent="0.3">
      <c r="B5853"/>
    </row>
    <row r="5854" spans="2:2" ht="16.5" x14ac:dyDescent="0.3">
      <c r="B5854"/>
    </row>
    <row r="5855" spans="2:2" ht="16.5" x14ac:dyDescent="0.3">
      <c r="B5855"/>
    </row>
    <row r="5856" spans="2:2" ht="16.5" x14ac:dyDescent="0.3">
      <c r="B5856"/>
    </row>
    <row r="5857" spans="2:2" ht="16.5" x14ac:dyDescent="0.3">
      <c r="B5857"/>
    </row>
    <row r="5858" spans="2:2" ht="16.5" x14ac:dyDescent="0.3">
      <c r="B5858"/>
    </row>
    <row r="5859" spans="2:2" ht="16.5" x14ac:dyDescent="0.3">
      <c r="B5859"/>
    </row>
    <row r="5860" spans="2:2" ht="16.5" x14ac:dyDescent="0.3">
      <c r="B5860"/>
    </row>
    <row r="5861" spans="2:2" ht="16.5" x14ac:dyDescent="0.3">
      <c r="B5861"/>
    </row>
    <row r="5862" spans="2:2" ht="16.5" x14ac:dyDescent="0.3">
      <c r="B5862"/>
    </row>
    <row r="5863" spans="2:2" ht="16.5" x14ac:dyDescent="0.3">
      <c r="B5863"/>
    </row>
    <row r="5864" spans="2:2" ht="16.5" x14ac:dyDescent="0.3">
      <c r="B5864"/>
    </row>
    <row r="5865" spans="2:2" ht="16.5" x14ac:dyDescent="0.3">
      <c r="B5865"/>
    </row>
    <row r="5866" spans="2:2" ht="16.5" x14ac:dyDescent="0.3">
      <c r="B5866"/>
    </row>
    <row r="5867" spans="2:2" ht="16.5" x14ac:dyDescent="0.3">
      <c r="B5867"/>
    </row>
    <row r="5868" spans="2:2" ht="16.5" x14ac:dyDescent="0.3">
      <c r="B5868"/>
    </row>
    <row r="5869" spans="2:2" ht="16.5" x14ac:dyDescent="0.3">
      <c r="B5869"/>
    </row>
    <row r="5870" spans="2:2" ht="16.5" x14ac:dyDescent="0.3">
      <c r="B5870"/>
    </row>
    <row r="5871" spans="2:2" ht="16.5" x14ac:dyDescent="0.3">
      <c r="B5871"/>
    </row>
    <row r="5872" spans="2:2" ht="16.5" x14ac:dyDescent="0.3">
      <c r="B5872"/>
    </row>
    <row r="5873" spans="2:2" ht="16.5" x14ac:dyDescent="0.3">
      <c r="B5873"/>
    </row>
    <row r="5874" spans="2:2" ht="16.5" x14ac:dyDescent="0.3">
      <c r="B5874"/>
    </row>
    <row r="5875" spans="2:2" ht="16.5" x14ac:dyDescent="0.3">
      <c r="B5875"/>
    </row>
    <row r="5876" spans="2:2" ht="16.5" x14ac:dyDescent="0.3">
      <c r="B5876"/>
    </row>
    <row r="5877" spans="2:2" ht="16.5" x14ac:dyDescent="0.3">
      <c r="B5877"/>
    </row>
    <row r="5878" spans="2:2" ht="16.5" x14ac:dyDescent="0.3">
      <c r="B5878"/>
    </row>
    <row r="5879" spans="2:2" ht="16.5" x14ac:dyDescent="0.3">
      <c r="B5879"/>
    </row>
    <row r="5880" spans="2:2" ht="16.5" x14ac:dyDescent="0.3">
      <c r="B5880"/>
    </row>
    <row r="5881" spans="2:2" ht="16.5" x14ac:dyDescent="0.3">
      <c r="B5881"/>
    </row>
    <row r="5882" spans="2:2" ht="16.5" x14ac:dyDescent="0.3">
      <c r="B5882"/>
    </row>
    <row r="5883" spans="2:2" ht="16.5" x14ac:dyDescent="0.3">
      <c r="B5883"/>
    </row>
    <row r="5884" spans="2:2" ht="16.5" x14ac:dyDescent="0.3">
      <c r="B5884"/>
    </row>
    <row r="5885" spans="2:2" ht="16.5" x14ac:dyDescent="0.3">
      <c r="B5885"/>
    </row>
    <row r="5886" spans="2:2" ht="16.5" x14ac:dyDescent="0.3">
      <c r="B5886"/>
    </row>
    <row r="5887" spans="2:2" ht="16.5" x14ac:dyDescent="0.3">
      <c r="B5887"/>
    </row>
    <row r="5888" spans="2:2" ht="16.5" x14ac:dyDescent="0.3">
      <c r="B5888"/>
    </row>
    <row r="5889" spans="2:2" ht="16.5" x14ac:dyDescent="0.3">
      <c r="B5889"/>
    </row>
    <row r="5890" spans="2:2" ht="16.5" x14ac:dyDescent="0.3">
      <c r="B5890"/>
    </row>
    <row r="5891" spans="2:2" ht="16.5" x14ac:dyDescent="0.3">
      <c r="B5891"/>
    </row>
    <row r="5892" spans="2:2" ht="16.5" x14ac:dyDescent="0.3">
      <c r="B5892"/>
    </row>
    <row r="5893" spans="2:2" ht="16.5" x14ac:dyDescent="0.3">
      <c r="B5893"/>
    </row>
    <row r="5894" spans="2:2" ht="16.5" x14ac:dyDescent="0.3">
      <c r="B5894"/>
    </row>
    <row r="5895" spans="2:2" ht="16.5" x14ac:dyDescent="0.3">
      <c r="B5895"/>
    </row>
    <row r="5896" spans="2:2" ht="16.5" x14ac:dyDescent="0.3">
      <c r="B5896"/>
    </row>
    <row r="5897" spans="2:2" ht="16.5" x14ac:dyDescent="0.3">
      <c r="B5897"/>
    </row>
    <row r="5898" spans="2:2" ht="16.5" x14ac:dyDescent="0.3">
      <c r="B5898"/>
    </row>
    <row r="5899" spans="2:2" ht="16.5" x14ac:dyDescent="0.3">
      <c r="B5899"/>
    </row>
    <row r="5900" spans="2:2" ht="16.5" x14ac:dyDescent="0.3">
      <c r="B5900"/>
    </row>
    <row r="5901" spans="2:2" ht="16.5" x14ac:dyDescent="0.3">
      <c r="B5901"/>
    </row>
    <row r="5902" spans="2:2" ht="16.5" x14ac:dyDescent="0.3">
      <c r="B5902"/>
    </row>
    <row r="5903" spans="2:2" ht="16.5" x14ac:dyDescent="0.3">
      <c r="B5903"/>
    </row>
    <row r="5904" spans="2:2" ht="16.5" x14ac:dyDescent="0.3">
      <c r="B5904"/>
    </row>
    <row r="5905" spans="2:2" ht="16.5" x14ac:dyDescent="0.3">
      <c r="B5905"/>
    </row>
    <row r="5906" spans="2:2" ht="16.5" x14ac:dyDescent="0.3">
      <c r="B5906"/>
    </row>
    <row r="5907" spans="2:2" ht="16.5" x14ac:dyDescent="0.3">
      <c r="B5907"/>
    </row>
    <row r="5908" spans="2:2" ht="16.5" x14ac:dyDescent="0.3">
      <c r="B5908"/>
    </row>
    <row r="5909" spans="2:2" ht="16.5" x14ac:dyDescent="0.3">
      <c r="B5909"/>
    </row>
    <row r="5910" spans="2:2" ht="16.5" x14ac:dyDescent="0.3">
      <c r="B5910"/>
    </row>
    <row r="5911" spans="2:2" ht="16.5" x14ac:dyDescent="0.3">
      <c r="B5911"/>
    </row>
    <row r="5912" spans="2:2" ht="16.5" x14ac:dyDescent="0.3">
      <c r="B5912"/>
    </row>
    <row r="5913" spans="2:2" ht="16.5" x14ac:dyDescent="0.3">
      <c r="B5913"/>
    </row>
    <row r="5914" spans="2:2" ht="16.5" x14ac:dyDescent="0.3">
      <c r="B5914"/>
    </row>
    <row r="5915" spans="2:2" ht="16.5" x14ac:dyDescent="0.3">
      <c r="B5915"/>
    </row>
    <row r="5916" spans="2:2" ht="16.5" x14ac:dyDescent="0.3">
      <c r="B5916"/>
    </row>
    <row r="5917" spans="2:2" ht="16.5" x14ac:dyDescent="0.3">
      <c r="B5917"/>
    </row>
    <row r="5918" spans="2:2" ht="16.5" x14ac:dyDescent="0.3">
      <c r="B5918"/>
    </row>
    <row r="5919" spans="2:2" ht="16.5" x14ac:dyDescent="0.3">
      <c r="B5919"/>
    </row>
    <row r="5920" spans="2:2" ht="16.5" x14ac:dyDescent="0.3">
      <c r="B5920"/>
    </row>
    <row r="5921" spans="2:2" ht="16.5" x14ac:dyDescent="0.3">
      <c r="B5921"/>
    </row>
    <row r="5922" spans="2:2" ht="16.5" x14ac:dyDescent="0.3">
      <c r="B5922"/>
    </row>
    <row r="5923" spans="2:2" ht="16.5" x14ac:dyDescent="0.3">
      <c r="B5923"/>
    </row>
    <row r="5924" spans="2:2" ht="16.5" x14ac:dyDescent="0.3">
      <c r="B5924"/>
    </row>
    <row r="5925" spans="2:2" ht="16.5" x14ac:dyDescent="0.3">
      <c r="B5925"/>
    </row>
    <row r="5926" spans="2:2" ht="16.5" x14ac:dyDescent="0.3">
      <c r="B5926"/>
    </row>
    <row r="5927" spans="2:2" ht="16.5" x14ac:dyDescent="0.3">
      <c r="B5927"/>
    </row>
    <row r="5928" spans="2:2" ht="16.5" x14ac:dyDescent="0.3">
      <c r="B5928"/>
    </row>
    <row r="5929" spans="2:2" ht="16.5" x14ac:dyDescent="0.3">
      <c r="B5929"/>
    </row>
    <row r="5930" spans="2:2" ht="16.5" x14ac:dyDescent="0.3">
      <c r="B5930"/>
    </row>
    <row r="5931" spans="2:2" ht="16.5" x14ac:dyDescent="0.3">
      <c r="B5931"/>
    </row>
    <row r="5932" spans="2:2" ht="16.5" x14ac:dyDescent="0.3">
      <c r="B5932"/>
    </row>
    <row r="5933" spans="2:2" ht="16.5" x14ac:dyDescent="0.3">
      <c r="B5933"/>
    </row>
    <row r="5934" spans="2:2" ht="16.5" x14ac:dyDescent="0.3">
      <c r="B5934"/>
    </row>
    <row r="5935" spans="2:2" ht="16.5" x14ac:dyDescent="0.3">
      <c r="B5935"/>
    </row>
    <row r="5936" spans="2:2" ht="16.5" x14ac:dyDescent="0.3">
      <c r="B5936"/>
    </row>
    <row r="5937" spans="2:2" ht="16.5" x14ac:dyDescent="0.3">
      <c r="B5937"/>
    </row>
    <row r="5938" spans="2:2" ht="16.5" x14ac:dyDescent="0.3">
      <c r="B5938"/>
    </row>
    <row r="5939" spans="2:2" ht="16.5" x14ac:dyDescent="0.3">
      <c r="B5939"/>
    </row>
    <row r="5940" spans="2:2" ht="16.5" x14ac:dyDescent="0.3">
      <c r="B5940"/>
    </row>
    <row r="5941" spans="2:2" ht="16.5" x14ac:dyDescent="0.3">
      <c r="B5941"/>
    </row>
    <row r="5942" spans="2:2" ht="16.5" x14ac:dyDescent="0.3">
      <c r="B5942"/>
    </row>
    <row r="5943" spans="2:2" ht="16.5" x14ac:dyDescent="0.3">
      <c r="B5943"/>
    </row>
    <row r="5944" spans="2:2" ht="16.5" x14ac:dyDescent="0.3">
      <c r="B5944"/>
    </row>
    <row r="5945" spans="2:2" ht="16.5" x14ac:dyDescent="0.3">
      <c r="B5945"/>
    </row>
    <row r="5946" spans="2:2" ht="16.5" x14ac:dyDescent="0.3">
      <c r="B5946"/>
    </row>
    <row r="5947" spans="2:2" ht="16.5" x14ac:dyDescent="0.3">
      <c r="B5947"/>
    </row>
    <row r="5948" spans="2:2" ht="16.5" x14ac:dyDescent="0.3">
      <c r="B5948"/>
    </row>
    <row r="5949" spans="2:2" ht="16.5" x14ac:dyDescent="0.3">
      <c r="B5949"/>
    </row>
    <row r="5950" spans="2:2" ht="16.5" x14ac:dyDescent="0.3">
      <c r="B5950"/>
    </row>
    <row r="5951" spans="2:2" ht="16.5" x14ac:dyDescent="0.3">
      <c r="B5951"/>
    </row>
    <row r="5952" spans="2:2" ht="16.5" x14ac:dyDescent="0.3">
      <c r="B5952"/>
    </row>
    <row r="5953" spans="2:2" ht="16.5" x14ac:dyDescent="0.3">
      <c r="B5953"/>
    </row>
    <row r="5954" spans="2:2" ht="16.5" x14ac:dyDescent="0.3">
      <c r="B5954"/>
    </row>
    <row r="5955" spans="2:2" ht="16.5" x14ac:dyDescent="0.3">
      <c r="B5955"/>
    </row>
    <row r="5956" spans="2:2" ht="16.5" x14ac:dyDescent="0.3">
      <c r="B5956"/>
    </row>
    <row r="5957" spans="2:2" ht="16.5" x14ac:dyDescent="0.3">
      <c r="B5957"/>
    </row>
    <row r="5958" spans="2:2" ht="16.5" x14ac:dyDescent="0.3">
      <c r="B5958"/>
    </row>
    <row r="5959" spans="2:2" ht="16.5" x14ac:dyDescent="0.3">
      <c r="B5959"/>
    </row>
    <row r="5960" spans="2:2" ht="16.5" x14ac:dyDescent="0.3">
      <c r="B5960"/>
    </row>
    <row r="5961" spans="2:2" ht="16.5" x14ac:dyDescent="0.3">
      <c r="B5961"/>
    </row>
    <row r="5962" spans="2:2" ht="16.5" x14ac:dyDescent="0.3">
      <c r="B5962"/>
    </row>
    <row r="5963" spans="2:2" ht="16.5" x14ac:dyDescent="0.3">
      <c r="B5963"/>
    </row>
    <row r="5964" spans="2:2" ht="16.5" x14ac:dyDescent="0.3">
      <c r="B5964"/>
    </row>
    <row r="5965" spans="2:2" ht="16.5" x14ac:dyDescent="0.3">
      <c r="B5965"/>
    </row>
    <row r="5966" spans="2:2" ht="16.5" x14ac:dyDescent="0.3">
      <c r="B5966"/>
    </row>
    <row r="5967" spans="2:2" ht="16.5" x14ac:dyDescent="0.3">
      <c r="B5967"/>
    </row>
    <row r="5968" spans="2:2" ht="16.5" x14ac:dyDescent="0.3">
      <c r="B5968"/>
    </row>
    <row r="5969" spans="2:2" ht="16.5" x14ac:dyDescent="0.3">
      <c r="B5969"/>
    </row>
    <row r="5970" spans="2:2" ht="16.5" x14ac:dyDescent="0.3">
      <c r="B5970"/>
    </row>
    <row r="5971" spans="2:2" ht="16.5" x14ac:dyDescent="0.3">
      <c r="B5971"/>
    </row>
    <row r="5972" spans="2:2" ht="16.5" x14ac:dyDescent="0.3">
      <c r="B5972"/>
    </row>
    <row r="5973" spans="2:2" ht="16.5" x14ac:dyDescent="0.3">
      <c r="B5973"/>
    </row>
    <row r="5974" spans="2:2" ht="16.5" x14ac:dyDescent="0.3">
      <c r="B5974"/>
    </row>
    <row r="5975" spans="2:2" ht="16.5" x14ac:dyDescent="0.3">
      <c r="B5975"/>
    </row>
    <row r="5976" spans="2:2" ht="16.5" x14ac:dyDescent="0.3">
      <c r="B5976"/>
    </row>
    <row r="5977" spans="2:2" ht="16.5" x14ac:dyDescent="0.3">
      <c r="B5977"/>
    </row>
    <row r="5978" spans="2:2" ht="16.5" x14ac:dyDescent="0.3">
      <c r="B5978"/>
    </row>
    <row r="5979" spans="2:2" ht="16.5" x14ac:dyDescent="0.3">
      <c r="B5979"/>
    </row>
    <row r="5980" spans="2:2" ht="16.5" x14ac:dyDescent="0.3">
      <c r="B5980"/>
    </row>
    <row r="5981" spans="2:2" ht="16.5" x14ac:dyDescent="0.3">
      <c r="B5981"/>
    </row>
    <row r="5982" spans="2:2" ht="16.5" x14ac:dyDescent="0.3">
      <c r="B5982"/>
    </row>
    <row r="5983" spans="2:2" ht="16.5" x14ac:dyDescent="0.3">
      <c r="B5983"/>
    </row>
    <row r="5984" spans="2:2" ht="16.5" x14ac:dyDescent="0.3">
      <c r="B5984"/>
    </row>
    <row r="5985" spans="2:2" ht="16.5" x14ac:dyDescent="0.3">
      <c r="B5985"/>
    </row>
    <row r="5986" spans="2:2" ht="16.5" x14ac:dyDescent="0.3">
      <c r="B5986"/>
    </row>
    <row r="5987" spans="2:2" ht="16.5" x14ac:dyDescent="0.3">
      <c r="B5987"/>
    </row>
    <row r="5988" spans="2:2" ht="16.5" x14ac:dyDescent="0.3">
      <c r="B5988"/>
    </row>
    <row r="5989" spans="2:2" ht="16.5" x14ac:dyDescent="0.3">
      <c r="B5989"/>
    </row>
    <row r="5990" spans="2:2" ht="16.5" x14ac:dyDescent="0.3">
      <c r="B5990"/>
    </row>
    <row r="5991" spans="2:2" ht="16.5" x14ac:dyDescent="0.3">
      <c r="B5991"/>
    </row>
    <row r="5992" spans="2:2" ht="16.5" x14ac:dyDescent="0.3">
      <c r="B5992"/>
    </row>
    <row r="5993" spans="2:2" ht="16.5" x14ac:dyDescent="0.3">
      <c r="B5993"/>
    </row>
    <row r="5994" spans="2:2" ht="16.5" x14ac:dyDescent="0.3">
      <c r="B5994"/>
    </row>
    <row r="5995" spans="2:2" ht="16.5" x14ac:dyDescent="0.3">
      <c r="B5995"/>
    </row>
    <row r="5996" spans="2:2" ht="16.5" x14ac:dyDescent="0.3">
      <c r="B5996"/>
    </row>
    <row r="5997" spans="2:2" ht="16.5" x14ac:dyDescent="0.3">
      <c r="B5997"/>
    </row>
    <row r="5998" spans="2:2" ht="16.5" x14ac:dyDescent="0.3">
      <c r="B5998"/>
    </row>
    <row r="5999" spans="2:2" ht="16.5" x14ac:dyDescent="0.3">
      <c r="B5999"/>
    </row>
    <row r="6000" spans="2:2" ht="16.5" x14ac:dyDescent="0.3">
      <c r="B6000"/>
    </row>
    <row r="6001" spans="2:2" ht="16.5" x14ac:dyDescent="0.3">
      <c r="B6001"/>
    </row>
    <row r="6002" spans="2:2" ht="16.5" x14ac:dyDescent="0.3">
      <c r="B6002"/>
    </row>
    <row r="6003" spans="2:2" ht="16.5" x14ac:dyDescent="0.3">
      <c r="B6003"/>
    </row>
    <row r="6004" spans="2:2" ht="16.5" x14ac:dyDescent="0.3">
      <c r="B6004"/>
    </row>
    <row r="6005" spans="2:2" ht="16.5" x14ac:dyDescent="0.3">
      <c r="B6005"/>
    </row>
    <row r="6006" spans="2:2" ht="16.5" x14ac:dyDescent="0.3">
      <c r="B6006"/>
    </row>
    <row r="6007" spans="2:2" ht="16.5" x14ac:dyDescent="0.3">
      <c r="B6007"/>
    </row>
    <row r="6008" spans="2:2" ht="16.5" x14ac:dyDescent="0.3">
      <c r="B6008"/>
    </row>
    <row r="6009" spans="2:2" ht="16.5" x14ac:dyDescent="0.3">
      <c r="B6009"/>
    </row>
    <row r="6010" spans="2:2" ht="16.5" x14ac:dyDescent="0.3">
      <c r="B6010"/>
    </row>
    <row r="6011" spans="2:2" ht="16.5" x14ac:dyDescent="0.3">
      <c r="B6011"/>
    </row>
    <row r="6012" spans="2:2" ht="16.5" x14ac:dyDescent="0.3">
      <c r="B6012"/>
    </row>
    <row r="6013" spans="2:2" ht="16.5" x14ac:dyDescent="0.3">
      <c r="B6013"/>
    </row>
    <row r="6014" spans="2:2" ht="16.5" x14ac:dyDescent="0.3">
      <c r="B6014"/>
    </row>
    <row r="6015" spans="2:2" ht="16.5" x14ac:dyDescent="0.3">
      <c r="B6015"/>
    </row>
    <row r="6016" spans="2:2" ht="16.5" x14ac:dyDescent="0.3">
      <c r="B6016"/>
    </row>
    <row r="6017" spans="2:2" ht="16.5" x14ac:dyDescent="0.3">
      <c r="B6017"/>
    </row>
    <row r="6018" spans="2:2" ht="16.5" x14ac:dyDescent="0.3">
      <c r="B6018"/>
    </row>
    <row r="6019" spans="2:2" ht="16.5" x14ac:dyDescent="0.3">
      <c r="B6019"/>
    </row>
    <row r="6020" spans="2:2" ht="16.5" x14ac:dyDescent="0.3">
      <c r="B6020"/>
    </row>
    <row r="6021" spans="2:2" ht="16.5" x14ac:dyDescent="0.3">
      <c r="B6021"/>
    </row>
    <row r="6022" spans="2:2" ht="16.5" x14ac:dyDescent="0.3">
      <c r="B6022"/>
    </row>
    <row r="6023" spans="2:2" ht="16.5" x14ac:dyDescent="0.3">
      <c r="B6023"/>
    </row>
    <row r="6024" spans="2:2" ht="16.5" x14ac:dyDescent="0.3">
      <c r="B6024"/>
    </row>
    <row r="6025" spans="2:2" ht="16.5" x14ac:dyDescent="0.3">
      <c r="B6025"/>
    </row>
    <row r="6026" spans="2:2" ht="16.5" x14ac:dyDescent="0.3">
      <c r="B6026"/>
    </row>
    <row r="6027" spans="2:2" ht="16.5" x14ac:dyDescent="0.3">
      <c r="B6027"/>
    </row>
    <row r="6028" spans="2:2" ht="16.5" x14ac:dyDescent="0.3">
      <c r="B6028"/>
    </row>
    <row r="6029" spans="2:2" ht="16.5" x14ac:dyDescent="0.3">
      <c r="B6029"/>
    </row>
    <row r="6030" spans="2:2" ht="16.5" x14ac:dyDescent="0.3">
      <c r="B6030"/>
    </row>
    <row r="6031" spans="2:2" ht="16.5" x14ac:dyDescent="0.3">
      <c r="B6031"/>
    </row>
    <row r="6032" spans="2:2" ht="16.5" x14ac:dyDescent="0.3">
      <c r="B6032"/>
    </row>
    <row r="6033" spans="2:2" ht="16.5" x14ac:dyDescent="0.3">
      <c r="B6033"/>
    </row>
    <row r="6034" spans="2:2" ht="16.5" x14ac:dyDescent="0.3">
      <c r="B6034"/>
    </row>
    <row r="6035" spans="2:2" ht="16.5" x14ac:dyDescent="0.3">
      <c r="B6035"/>
    </row>
    <row r="6036" spans="2:2" ht="16.5" x14ac:dyDescent="0.3">
      <c r="B6036"/>
    </row>
    <row r="6037" spans="2:2" ht="16.5" x14ac:dyDescent="0.3">
      <c r="B6037"/>
    </row>
    <row r="6038" spans="2:2" ht="16.5" x14ac:dyDescent="0.3">
      <c r="B6038"/>
    </row>
    <row r="6039" spans="2:2" ht="16.5" x14ac:dyDescent="0.3">
      <c r="B6039"/>
    </row>
    <row r="6040" spans="2:2" ht="16.5" x14ac:dyDescent="0.3">
      <c r="B6040"/>
    </row>
    <row r="6041" spans="2:2" ht="16.5" x14ac:dyDescent="0.3">
      <c r="B6041"/>
    </row>
    <row r="6042" spans="2:2" ht="16.5" x14ac:dyDescent="0.3">
      <c r="B6042"/>
    </row>
    <row r="6043" spans="2:2" ht="16.5" x14ac:dyDescent="0.3">
      <c r="B6043"/>
    </row>
    <row r="6044" spans="2:2" ht="16.5" x14ac:dyDescent="0.3">
      <c r="B6044"/>
    </row>
    <row r="6045" spans="2:2" ht="16.5" x14ac:dyDescent="0.3">
      <c r="B6045"/>
    </row>
    <row r="6046" spans="2:2" ht="16.5" x14ac:dyDescent="0.3">
      <c r="B6046"/>
    </row>
    <row r="6047" spans="2:2" ht="16.5" x14ac:dyDescent="0.3">
      <c r="B6047"/>
    </row>
    <row r="6048" spans="2:2" ht="16.5" x14ac:dyDescent="0.3">
      <c r="B6048"/>
    </row>
    <row r="6049" spans="2:2" ht="16.5" x14ac:dyDescent="0.3">
      <c r="B6049"/>
    </row>
    <row r="6050" spans="2:2" ht="16.5" x14ac:dyDescent="0.3">
      <c r="B6050"/>
    </row>
    <row r="6051" spans="2:2" ht="16.5" x14ac:dyDescent="0.3">
      <c r="B6051"/>
    </row>
    <row r="6052" spans="2:2" ht="16.5" x14ac:dyDescent="0.3">
      <c r="B6052"/>
    </row>
    <row r="6053" spans="2:2" ht="16.5" x14ac:dyDescent="0.3">
      <c r="B6053"/>
    </row>
    <row r="6054" spans="2:2" ht="16.5" x14ac:dyDescent="0.3">
      <c r="B6054"/>
    </row>
    <row r="6055" spans="2:2" ht="16.5" x14ac:dyDescent="0.3">
      <c r="B6055"/>
    </row>
    <row r="6056" spans="2:2" ht="16.5" x14ac:dyDescent="0.3">
      <c r="B6056"/>
    </row>
    <row r="6057" spans="2:2" ht="16.5" x14ac:dyDescent="0.3">
      <c r="B6057"/>
    </row>
    <row r="6058" spans="2:2" ht="16.5" x14ac:dyDescent="0.3">
      <c r="B6058"/>
    </row>
    <row r="6059" spans="2:2" ht="16.5" x14ac:dyDescent="0.3">
      <c r="B6059"/>
    </row>
    <row r="6060" spans="2:2" ht="16.5" x14ac:dyDescent="0.3">
      <c r="B6060"/>
    </row>
    <row r="6061" spans="2:2" ht="16.5" x14ac:dyDescent="0.3">
      <c r="B6061"/>
    </row>
    <row r="6062" spans="2:2" ht="16.5" x14ac:dyDescent="0.3">
      <c r="B6062"/>
    </row>
    <row r="6063" spans="2:2" ht="16.5" x14ac:dyDescent="0.3">
      <c r="B6063"/>
    </row>
    <row r="6064" spans="2:2" ht="16.5" x14ac:dyDescent="0.3">
      <c r="B6064"/>
    </row>
    <row r="6065" spans="2:2" ht="16.5" x14ac:dyDescent="0.3">
      <c r="B6065"/>
    </row>
    <row r="6066" spans="2:2" ht="16.5" x14ac:dyDescent="0.3">
      <c r="B6066"/>
    </row>
    <row r="6067" spans="2:2" ht="16.5" x14ac:dyDescent="0.3">
      <c r="B6067"/>
    </row>
    <row r="6068" spans="2:2" ht="16.5" x14ac:dyDescent="0.3">
      <c r="B6068"/>
    </row>
    <row r="6069" spans="2:2" ht="16.5" x14ac:dyDescent="0.3">
      <c r="B6069"/>
    </row>
    <row r="6070" spans="2:2" ht="16.5" x14ac:dyDescent="0.3">
      <c r="B6070"/>
    </row>
    <row r="6071" spans="2:2" ht="16.5" x14ac:dyDescent="0.3">
      <c r="B6071"/>
    </row>
    <row r="6072" spans="2:2" ht="16.5" x14ac:dyDescent="0.3">
      <c r="B6072"/>
    </row>
    <row r="6073" spans="2:2" ht="16.5" x14ac:dyDescent="0.3">
      <c r="B6073"/>
    </row>
    <row r="6074" spans="2:2" ht="16.5" x14ac:dyDescent="0.3">
      <c r="B6074"/>
    </row>
    <row r="6075" spans="2:2" ht="16.5" x14ac:dyDescent="0.3">
      <c r="B6075"/>
    </row>
    <row r="6076" spans="2:2" ht="16.5" x14ac:dyDescent="0.3">
      <c r="B6076"/>
    </row>
    <row r="6077" spans="2:2" ht="16.5" x14ac:dyDescent="0.3">
      <c r="B6077"/>
    </row>
    <row r="6078" spans="2:2" ht="16.5" x14ac:dyDescent="0.3">
      <c r="B6078"/>
    </row>
    <row r="6079" spans="2:2" ht="16.5" x14ac:dyDescent="0.3">
      <c r="B6079"/>
    </row>
    <row r="6080" spans="2:2" ht="16.5" x14ac:dyDescent="0.3">
      <c r="B6080"/>
    </row>
    <row r="6081" spans="2:2" ht="16.5" x14ac:dyDescent="0.3">
      <c r="B6081"/>
    </row>
    <row r="6082" spans="2:2" ht="16.5" x14ac:dyDescent="0.3">
      <c r="B6082"/>
    </row>
    <row r="6083" spans="2:2" ht="16.5" x14ac:dyDescent="0.3">
      <c r="B6083"/>
    </row>
    <row r="6084" spans="2:2" ht="16.5" x14ac:dyDescent="0.3">
      <c r="B6084"/>
    </row>
    <row r="6085" spans="2:2" ht="16.5" x14ac:dyDescent="0.3">
      <c r="B6085"/>
    </row>
    <row r="6086" spans="2:2" ht="16.5" x14ac:dyDescent="0.3">
      <c r="B6086"/>
    </row>
    <row r="6087" spans="2:2" ht="16.5" x14ac:dyDescent="0.3">
      <c r="B6087"/>
    </row>
    <row r="6088" spans="2:2" ht="16.5" x14ac:dyDescent="0.3">
      <c r="B6088"/>
    </row>
    <row r="6089" spans="2:2" ht="16.5" x14ac:dyDescent="0.3">
      <c r="B6089"/>
    </row>
    <row r="6090" spans="2:2" ht="16.5" x14ac:dyDescent="0.3">
      <c r="B6090"/>
    </row>
    <row r="6091" spans="2:2" ht="16.5" x14ac:dyDescent="0.3">
      <c r="B6091"/>
    </row>
    <row r="6092" spans="2:2" ht="16.5" x14ac:dyDescent="0.3">
      <c r="B6092"/>
    </row>
    <row r="6093" spans="2:2" ht="16.5" x14ac:dyDescent="0.3">
      <c r="B6093"/>
    </row>
    <row r="6094" spans="2:2" ht="16.5" x14ac:dyDescent="0.3">
      <c r="B6094"/>
    </row>
    <row r="6095" spans="2:2" ht="16.5" x14ac:dyDescent="0.3">
      <c r="B6095"/>
    </row>
    <row r="6096" spans="2:2" ht="16.5" x14ac:dyDescent="0.3">
      <c r="B6096"/>
    </row>
    <row r="6097" spans="2:2" ht="16.5" x14ac:dyDescent="0.3">
      <c r="B6097"/>
    </row>
    <row r="6098" spans="2:2" ht="16.5" x14ac:dyDescent="0.3">
      <c r="B6098"/>
    </row>
    <row r="6099" spans="2:2" ht="16.5" x14ac:dyDescent="0.3">
      <c r="B6099"/>
    </row>
    <row r="6100" spans="2:2" ht="16.5" x14ac:dyDescent="0.3">
      <c r="B6100"/>
    </row>
    <row r="6101" spans="2:2" ht="16.5" x14ac:dyDescent="0.3">
      <c r="B6101"/>
    </row>
    <row r="6102" spans="2:2" ht="16.5" x14ac:dyDescent="0.3">
      <c r="B6102"/>
    </row>
    <row r="6103" spans="2:2" ht="16.5" x14ac:dyDescent="0.3">
      <c r="B6103"/>
    </row>
    <row r="6104" spans="2:2" ht="16.5" x14ac:dyDescent="0.3">
      <c r="B6104"/>
    </row>
    <row r="6105" spans="2:2" ht="16.5" x14ac:dyDescent="0.3">
      <c r="B6105"/>
    </row>
    <row r="6106" spans="2:2" ht="16.5" x14ac:dyDescent="0.3">
      <c r="B6106"/>
    </row>
    <row r="6107" spans="2:2" ht="16.5" x14ac:dyDescent="0.3">
      <c r="B6107"/>
    </row>
    <row r="6108" spans="2:2" ht="16.5" x14ac:dyDescent="0.3">
      <c r="B6108"/>
    </row>
    <row r="6109" spans="2:2" ht="16.5" x14ac:dyDescent="0.3">
      <c r="B6109"/>
    </row>
    <row r="6110" spans="2:2" ht="16.5" x14ac:dyDescent="0.3">
      <c r="B6110"/>
    </row>
    <row r="6111" spans="2:2" ht="16.5" x14ac:dyDescent="0.3">
      <c r="B6111"/>
    </row>
    <row r="6112" spans="2:2" ht="16.5" x14ac:dyDescent="0.3">
      <c r="B6112"/>
    </row>
    <row r="6113" spans="2:2" ht="16.5" x14ac:dyDescent="0.3">
      <c r="B6113"/>
    </row>
    <row r="6114" spans="2:2" ht="16.5" x14ac:dyDescent="0.3">
      <c r="B6114"/>
    </row>
    <row r="6115" spans="2:2" ht="16.5" x14ac:dyDescent="0.3">
      <c r="B6115"/>
    </row>
    <row r="6116" spans="2:2" ht="16.5" x14ac:dyDescent="0.3">
      <c r="B6116"/>
    </row>
    <row r="6117" spans="2:2" ht="16.5" x14ac:dyDescent="0.3">
      <c r="B6117"/>
    </row>
    <row r="6118" spans="2:2" ht="16.5" x14ac:dyDescent="0.3">
      <c r="B6118"/>
    </row>
    <row r="6119" spans="2:2" ht="16.5" x14ac:dyDescent="0.3">
      <c r="B6119"/>
    </row>
    <row r="6120" spans="2:2" ht="16.5" x14ac:dyDescent="0.3">
      <c r="B6120"/>
    </row>
    <row r="6121" spans="2:2" ht="16.5" x14ac:dyDescent="0.3">
      <c r="B6121"/>
    </row>
    <row r="6122" spans="2:2" ht="16.5" x14ac:dyDescent="0.3">
      <c r="B6122"/>
    </row>
    <row r="6123" spans="2:2" ht="16.5" x14ac:dyDescent="0.3">
      <c r="B6123"/>
    </row>
    <row r="6124" spans="2:2" ht="16.5" x14ac:dyDescent="0.3">
      <c r="B6124"/>
    </row>
    <row r="6125" spans="2:2" ht="16.5" x14ac:dyDescent="0.3">
      <c r="B6125"/>
    </row>
    <row r="6126" spans="2:2" ht="16.5" x14ac:dyDescent="0.3">
      <c r="B6126"/>
    </row>
    <row r="6127" spans="2:2" ht="16.5" x14ac:dyDescent="0.3">
      <c r="B6127"/>
    </row>
    <row r="6128" spans="2:2" ht="16.5" x14ac:dyDescent="0.3">
      <c r="B6128"/>
    </row>
    <row r="6129" spans="2:2" ht="16.5" x14ac:dyDescent="0.3">
      <c r="B6129"/>
    </row>
    <row r="6130" spans="2:2" ht="16.5" x14ac:dyDescent="0.3">
      <c r="B6130"/>
    </row>
    <row r="6131" spans="2:2" ht="16.5" x14ac:dyDescent="0.3">
      <c r="B6131"/>
    </row>
    <row r="6132" spans="2:2" ht="16.5" x14ac:dyDescent="0.3">
      <c r="B6132"/>
    </row>
    <row r="6133" spans="2:2" ht="16.5" x14ac:dyDescent="0.3">
      <c r="B6133"/>
    </row>
    <row r="6134" spans="2:2" ht="16.5" x14ac:dyDescent="0.3">
      <c r="B6134"/>
    </row>
    <row r="6135" spans="2:2" ht="16.5" x14ac:dyDescent="0.3">
      <c r="B6135"/>
    </row>
    <row r="6136" spans="2:2" ht="16.5" x14ac:dyDescent="0.3">
      <c r="B6136"/>
    </row>
    <row r="6137" spans="2:2" ht="16.5" x14ac:dyDescent="0.3">
      <c r="B6137"/>
    </row>
    <row r="6138" spans="2:2" ht="16.5" x14ac:dyDescent="0.3">
      <c r="B6138"/>
    </row>
    <row r="6139" spans="2:2" ht="16.5" x14ac:dyDescent="0.3">
      <c r="B6139"/>
    </row>
    <row r="6140" spans="2:2" ht="16.5" x14ac:dyDescent="0.3">
      <c r="B6140"/>
    </row>
    <row r="6141" spans="2:2" ht="16.5" x14ac:dyDescent="0.3">
      <c r="B6141"/>
    </row>
    <row r="6142" spans="2:2" ht="16.5" x14ac:dyDescent="0.3">
      <c r="B6142"/>
    </row>
    <row r="6143" spans="2:2" ht="16.5" x14ac:dyDescent="0.3">
      <c r="B6143"/>
    </row>
    <row r="6144" spans="2:2" ht="16.5" x14ac:dyDescent="0.3">
      <c r="B6144"/>
    </row>
    <row r="6145" spans="2:2" ht="16.5" x14ac:dyDescent="0.3">
      <c r="B6145"/>
    </row>
    <row r="6146" spans="2:2" ht="16.5" x14ac:dyDescent="0.3">
      <c r="B6146"/>
    </row>
    <row r="6147" spans="2:2" ht="16.5" x14ac:dyDescent="0.3">
      <c r="B6147"/>
    </row>
    <row r="6148" spans="2:2" ht="16.5" x14ac:dyDescent="0.3">
      <c r="B6148"/>
    </row>
    <row r="6149" spans="2:2" ht="16.5" x14ac:dyDescent="0.3">
      <c r="B6149"/>
    </row>
    <row r="6150" spans="2:2" ht="16.5" x14ac:dyDescent="0.3">
      <c r="B6150"/>
    </row>
    <row r="6151" spans="2:2" ht="16.5" x14ac:dyDescent="0.3">
      <c r="B6151"/>
    </row>
    <row r="6152" spans="2:2" ht="16.5" x14ac:dyDescent="0.3">
      <c r="B6152"/>
    </row>
    <row r="6153" spans="2:2" ht="16.5" x14ac:dyDescent="0.3">
      <c r="B6153"/>
    </row>
    <row r="6154" spans="2:2" ht="16.5" x14ac:dyDescent="0.3">
      <c r="B6154"/>
    </row>
    <row r="6155" spans="2:2" ht="16.5" x14ac:dyDescent="0.3">
      <c r="B6155"/>
    </row>
    <row r="6156" spans="2:2" ht="16.5" x14ac:dyDescent="0.3">
      <c r="B6156"/>
    </row>
    <row r="6157" spans="2:2" ht="16.5" x14ac:dyDescent="0.3">
      <c r="B6157"/>
    </row>
    <row r="6158" spans="2:2" ht="16.5" x14ac:dyDescent="0.3">
      <c r="B6158"/>
    </row>
    <row r="6159" spans="2:2" ht="16.5" x14ac:dyDescent="0.3">
      <c r="B6159"/>
    </row>
    <row r="6160" spans="2:2" ht="16.5" x14ac:dyDescent="0.3">
      <c r="B6160"/>
    </row>
    <row r="6161" spans="2:2" ht="16.5" x14ac:dyDescent="0.3">
      <c r="B6161"/>
    </row>
    <row r="6162" spans="2:2" ht="16.5" x14ac:dyDescent="0.3">
      <c r="B6162"/>
    </row>
    <row r="6163" spans="2:2" ht="16.5" x14ac:dyDescent="0.3">
      <c r="B6163"/>
    </row>
    <row r="6164" spans="2:2" ht="16.5" x14ac:dyDescent="0.3">
      <c r="B6164"/>
    </row>
    <row r="6165" spans="2:2" ht="16.5" x14ac:dyDescent="0.3">
      <c r="B6165"/>
    </row>
    <row r="6166" spans="2:2" ht="16.5" x14ac:dyDescent="0.3">
      <c r="B6166"/>
    </row>
    <row r="6167" spans="2:2" ht="16.5" x14ac:dyDescent="0.3">
      <c r="B6167"/>
    </row>
    <row r="6168" spans="2:2" ht="16.5" x14ac:dyDescent="0.3">
      <c r="B6168"/>
    </row>
    <row r="6169" spans="2:2" ht="16.5" x14ac:dyDescent="0.3">
      <c r="B6169"/>
    </row>
    <row r="6170" spans="2:2" ht="16.5" x14ac:dyDescent="0.3">
      <c r="B6170"/>
    </row>
    <row r="6171" spans="2:2" ht="16.5" x14ac:dyDescent="0.3">
      <c r="B6171"/>
    </row>
    <row r="6172" spans="2:2" ht="16.5" x14ac:dyDescent="0.3">
      <c r="B6172"/>
    </row>
    <row r="6173" spans="2:2" ht="16.5" x14ac:dyDescent="0.3">
      <c r="B6173"/>
    </row>
    <row r="6174" spans="2:2" ht="16.5" x14ac:dyDescent="0.3">
      <c r="B6174"/>
    </row>
    <row r="6175" spans="2:2" ht="16.5" x14ac:dyDescent="0.3">
      <c r="B6175"/>
    </row>
    <row r="6176" spans="2:2" ht="16.5" x14ac:dyDescent="0.3">
      <c r="B6176"/>
    </row>
    <row r="6177" spans="2:2" ht="16.5" x14ac:dyDescent="0.3">
      <c r="B6177"/>
    </row>
    <row r="6178" spans="2:2" ht="16.5" x14ac:dyDescent="0.3">
      <c r="B6178"/>
    </row>
    <row r="6179" spans="2:2" ht="16.5" x14ac:dyDescent="0.3">
      <c r="B6179"/>
    </row>
    <row r="6180" spans="2:2" ht="16.5" x14ac:dyDescent="0.3">
      <c r="B6180"/>
    </row>
    <row r="6181" spans="2:2" ht="16.5" x14ac:dyDescent="0.3">
      <c r="B6181"/>
    </row>
    <row r="6182" spans="2:2" ht="16.5" x14ac:dyDescent="0.3">
      <c r="B6182"/>
    </row>
    <row r="6183" spans="2:2" ht="16.5" x14ac:dyDescent="0.3">
      <c r="B6183"/>
    </row>
    <row r="6184" spans="2:2" ht="16.5" x14ac:dyDescent="0.3">
      <c r="B6184"/>
    </row>
    <row r="6185" spans="2:2" ht="16.5" x14ac:dyDescent="0.3">
      <c r="B6185"/>
    </row>
    <row r="6186" spans="2:2" ht="16.5" x14ac:dyDescent="0.3">
      <c r="B6186"/>
    </row>
    <row r="6187" spans="2:2" ht="16.5" x14ac:dyDescent="0.3">
      <c r="B6187"/>
    </row>
    <row r="6188" spans="2:2" ht="16.5" x14ac:dyDescent="0.3">
      <c r="B6188"/>
    </row>
    <row r="6189" spans="2:2" ht="16.5" x14ac:dyDescent="0.3">
      <c r="B6189"/>
    </row>
    <row r="6190" spans="2:2" ht="16.5" x14ac:dyDescent="0.3">
      <c r="B6190"/>
    </row>
    <row r="6191" spans="2:2" ht="16.5" x14ac:dyDescent="0.3">
      <c r="B6191"/>
    </row>
    <row r="6192" spans="2:2" ht="16.5" x14ac:dyDescent="0.3">
      <c r="B6192"/>
    </row>
    <row r="6193" spans="2:2" ht="16.5" x14ac:dyDescent="0.3">
      <c r="B6193"/>
    </row>
    <row r="6194" spans="2:2" ht="16.5" x14ac:dyDescent="0.3">
      <c r="B6194"/>
    </row>
    <row r="6195" spans="2:2" ht="16.5" x14ac:dyDescent="0.3">
      <c r="B6195"/>
    </row>
    <row r="6196" spans="2:2" ht="16.5" x14ac:dyDescent="0.3">
      <c r="B6196"/>
    </row>
    <row r="6197" spans="2:2" ht="16.5" x14ac:dyDescent="0.3">
      <c r="B6197"/>
    </row>
    <row r="6198" spans="2:2" ht="16.5" x14ac:dyDescent="0.3">
      <c r="B6198"/>
    </row>
    <row r="6199" spans="2:2" ht="16.5" x14ac:dyDescent="0.3">
      <c r="B6199"/>
    </row>
    <row r="6200" spans="2:2" ht="16.5" x14ac:dyDescent="0.3">
      <c r="B6200"/>
    </row>
    <row r="6201" spans="2:2" ht="16.5" x14ac:dyDescent="0.3">
      <c r="B6201"/>
    </row>
    <row r="6202" spans="2:2" ht="16.5" x14ac:dyDescent="0.3">
      <c r="B6202"/>
    </row>
    <row r="6203" spans="2:2" ht="16.5" x14ac:dyDescent="0.3">
      <c r="B6203"/>
    </row>
    <row r="6204" spans="2:2" ht="16.5" x14ac:dyDescent="0.3">
      <c r="B6204"/>
    </row>
    <row r="6205" spans="2:2" ht="16.5" x14ac:dyDescent="0.3">
      <c r="B6205"/>
    </row>
    <row r="6206" spans="2:2" ht="16.5" x14ac:dyDescent="0.3">
      <c r="B6206"/>
    </row>
    <row r="6207" spans="2:2" ht="16.5" x14ac:dyDescent="0.3">
      <c r="B6207"/>
    </row>
    <row r="6208" spans="2:2" ht="16.5" x14ac:dyDescent="0.3">
      <c r="B6208"/>
    </row>
    <row r="6209" spans="2:2" ht="16.5" x14ac:dyDescent="0.3">
      <c r="B6209"/>
    </row>
    <row r="6210" spans="2:2" ht="16.5" x14ac:dyDescent="0.3">
      <c r="B6210"/>
    </row>
    <row r="6211" spans="2:2" ht="16.5" x14ac:dyDescent="0.3">
      <c r="B6211"/>
    </row>
    <row r="6212" spans="2:2" ht="16.5" x14ac:dyDescent="0.3">
      <c r="B6212"/>
    </row>
    <row r="6213" spans="2:2" ht="16.5" x14ac:dyDescent="0.3">
      <c r="B6213"/>
    </row>
    <row r="6214" spans="2:2" ht="16.5" x14ac:dyDescent="0.3">
      <c r="B6214"/>
    </row>
    <row r="6215" spans="2:2" ht="16.5" x14ac:dyDescent="0.3">
      <c r="B6215"/>
    </row>
    <row r="6216" spans="2:2" ht="16.5" x14ac:dyDescent="0.3">
      <c r="B6216"/>
    </row>
    <row r="6217" spans="2:2" ht="16.5" x14ac:dyDescent="0.3">
      <c r="B6217"/>
    </row>
    <row r="6218" spans="2:2" ht="16.5" x14ac:dyDescent="0.3">
      <c r="B6218"/>
    </row>
    <row r="6219" spans="2:2" ht="16.5" x14ac:dyDescent="0.3">
      <c r="B6219"/>
    </row>
    <row r="6220" spans="2:2" ht="16.5" x14ac:dyDescent="0.3">
      <c r="B6220"/>
    </row>
    <row r="6221" spans="2:2" ht="16.5" x14ac:dyDescent="0.3">
      <c r="B6221"/>
    </row>
    <row r="6222" spans="2:2" ht="16.5" x14ac:dyDescent="0.3">
      <c r="B6222"/>
    </row>
    <row r="6223" spans="2:2" ht="16.5" x14ac:dyDescent="0.3">
      <c r="B6223"/>
    </row>
    <row r="6224" spans="2:2" ht="16.5" x14ac:dyDescent="0.3">
      <c r="B6224"/>
    </row>
    <row r="6225" spans="2:2" ht="16.5" x14ac:dyDescent="0.3">
      <c r="B6225"/>
    </row>
    <row r="6226" spans="2:2" ht="16.5" x14ac:dyDescent="0.3">
      <c r="B6226"/>
    </row>
    <row r="6227" spans="2:2" ht="16.5" x14ac:dyDescent="0.3">
      <c r="B6227"/>
    </row>
    <row r="6228" spans="2:2" ht="16.5" x14ac:dyDescent="0.3">
      <c r="B6228"/>
    </row>
    <row r="6229" spans="2:2" ht="16.5" x14ac:dyDescent="0.3">
      <c r="B6229"/>
    </row>
    <row r="6230" spans="2:2" ht="16.5" x14ac:dyDescent="0.3">
      <c r="B6230"/>
    </row>
    <row r="6231" spans="2:2" ht="16.5" x14ac:dyDescent="0.3">
      <c r="B6231"/>
    </row>
    <row r="6232" spans="2:2" ht="16.5" x14ac:dyDescent="0.3">
      <c r="B6232"/>
    </row>
    <row r="6233" spans="2:2" ht="16.5" x14ac:dyDescent="0.3">
      <c r="B6233"/>
    </row>
    <row r="6234" spans="2:2" ht="16.5" x14ac:dyDescent="0.3">
      <c r="B6234"/>
    </row>
    <row r="6235" spans="2:2" ht="16.5" x14ac:dyDescent="0.3">
      <c r="B6235"/>
    </row>
    <row r="6236" spans="2:2" ht="16.5" x14ac:dyDescent="0.3">
      <c r="B6236"/>
    </row>
    <row r="6237" spans="2:2" ht="16.5" x14ac:dyDescent="0.3">
      <c r="B6237"/>
    </row>
    <row r="6238" spans="2:2" ht="16.5" x14ac:dyDescent="0.3">
      <c r="B6238"/>
    </row>
    <row r="6239" spans="2:2" ht="16.5" x14ac:dyDescent="0.3">
      <c r="B6239"/>
    </row>
    <row r="6240" spans="2:2" ht="16.5" x14ac:dyDescent="0.3">
      <c r="B6240"/>
    </row>
    <row r="6241" spans="2:2" ht="16.5" x14ac:dyDescent="0.3">
      <c r="B6241"/>
    </row>
    <row r="6242" spans="2:2" ht="16.5" x14ac:dyDescent="0.3">
      <c r="B6242"/>
    </row>
    <row r="6243" spans="2:2" ht="16.5" x14ac:dyDescent="0.3">
      <c r="B6243"/>
    </row>
    <row r="6244" spans="2:2" ht="16.5" x14ac:dyDescent="0.3">
      <c r="B6244"/>
    </row>
    <row r="6245" spans="2:2" ht="16.5" x14ac:dyDescent="0.3">
      <c r="B6245"/>
    </row>
    <row r="6246" spans="2:2" ht="16.5" x14ac:dyDescent="0.3">
      <c r="B6246"/>
    </row>
    <row r="6247" spans="2:2" ht="16.5" x14ac:dyDescent="0.3">
      <c r="B6247"/>
    </row>
    <row r="6248" spans="2:2" ht="16.5" x14ac:dyDescent="0.3">
      <c r="B6248"/>
    </row>
    <row r="6249" spans="2:2" ht="16.5" x14ac:dyDescent="0.3">
      <c r="B6249"/>
    </row>
    <row r="6250" spans="2:2" ht="16.5" x14ac:dyDescent="0.3">
      <c r="B6250"/>
    </row>
    <row r="6251" spans="2:2" ht="16.5" x14ac:dyDescent="0.3">
      <c r="B6251"/>
    </row>
    <row r="6252" spans="2:2" ht="16.5" x14ac:dyDescent="0.3">
      <c r="B6252"/>
    </row>
    <row r="6253" spans="2:2" ht="16.5" x14ac:dyDescent="0.3">
      <c r="B6253"/>
    </row>
    <row r="6254" spans="2:2" ht="16.5" x14ac:dyDescent="0.3">
      <c r="B6254"/>
    </row>
    <row r="6255" spans="2:2" ht="16.5" x14ac:dyDescent="0.3">
      <c r="B6255"/>
    </row>
    <row r="6256" spans="2:2" ht="16.5" x14ac:dyDescent="0.3">
      <c r="B6256"/>
    </row>
    <row r="6257" spans="2:2" ht="16.5" x14ac:dyDescent="0.3">
      <c r="B6257"/>
    </row>
    <row r="6258" spans="2:2" ht="16.5" x14ac:dyDescent="0.3">
      <c r="B6258"/>
    </row>
    <row r="6259" spans="2:2" ht="16.5" x14ac:dyDescent="0.3">
      <c r="B6259"/>
    </row>
    <row r="6260" spans="2:2" ht="16.5" x14ac:dyDescent="0.3">
      <c r="B6260"/>
    </row>
    <row r="6261" spans="2:2" ht="16.5" x14ac:dyDescent="0.3">
      <c r="B6261"/>
    </row>
    <row r="6262" spans="2:2" ht="16.5" x14ac:dyDescent="0.3">
      <c r="B6262"/>
    </row>
    <row r="6263" spans="2:2" ht="16.5" x14ac:dyDescent="0.3">
      <c r="B6263"/>
    </row>
    <row r="6264" spans="2:2" ht="16.5" x14ac:dyDescent="0.3">
      <c r="B6264"/>
    </row>
    <row r="6265" spans="2:2" ht="16.5" x14ac:dyDescent="0.3">
      <c r="B6265"/>
    </row>
    <row r="6266" spans="2:2" ht="16.5" x14ac:dyDescent="0.3">
      <c r="B6266"/>
    </row>
    <row r="6267" spans="2:2" ht="16.5" x14ac:dyDescent="0.3">
      <c r="B6267"/>
    </row>
    <row r="6268" spans="2:2" ht="16.5" x14ac:dyDescent="0.3">
      <c r="B6268"/>
    </row>
    <row r="6269" spans="2:2" ht="16.5" x14ac:dyDescent="0.3">
      <c r="B6269"/>
    </row>
    <row r="6270" spans="2:2" ht="16.5" x14ac:dyDescent="0.3">
      <c r="B6270"/>
    </row>
    <row r="6271" spans="2:2" ht="16.5" x14ac:dyDescent="0.3">
      <c r="B6271"/>
    </row>
    <row r="6272" spans="2:2" ht="16.5" x14ac:dyDescent="0.3">
      <c r="B6272"/>
    </row>
    <row r="6273" spans="2:2" ht="16.5" x14ac:dyDescent="0.3">
      <c r="B6273"/>
    </row>
    <row r="6274" spans="2:2" ht="16.5" x14ac:dyDescent="0.3">
      <c r="B6274"/>
    </row>
    <row r="6275" spans="2:2" ht="16.5" x14ac:dyDescent="0.3">
      <c r="B6275"/>
    </row>
    <row r="6276" spans="2:2" ht="16.5" x14ac:dyDescent="0.3">
      <c r="B6276"/>
    </row>
    <row r="6277" spans="2:2" ht="16.5" x14ac:dyDescent="0.3">
      <c r="B6277"/>
    </row>
    <row r="6278" spans="2:2" ht="16.5" x14ac:dyDescent="0.3">
      <c r="B6278"/>
    </row>
    <row r="6279" spans="2:2" ht="16.5" x14ac:dyDescent="0.3">
      <c r="B6279"/>
    </row>
    <row r="6280" spans="2:2" ht="16.5" x14ac:dyDescent="0.3">
      <c r="B6280"/>
    </row>
    <row r="6281" spans="2:2" ht="16.5" x14ac:dyDescent="0.3">
      <c r="B6281"/>
    </row>
    <row r="6282" spans="2:2" ht="16.5" x14ac:dyDescent="0.3">
      <c r="B6282"/>
    </row>
    <row r="6283" spans="2:2" ht="16.5" x14ac:dyDescent="0.3">
      <c r="B6283"/>
    </row>
    <row r="6284" spans="2:2" ht="16.5" x14ac:dyDescent="0.3">
      <c r="B6284"/>
    </row>
    <row r="6285" spans="2:2" ht="16.5" x14ac:dyDescent="0.3">
      <c r="B6285"/>
    </row>
    <row r="6286" spans="2:2" ht="16.5" x14ac:dyDescent="0.3">
      <c r="B6286"/>
    </row>
    <row r="6287" spans="2:2" ht="16.5" x14ac:dyDescent="0.3">
      <c r="B6287"/>
    </row>
    <row r="6288" spans="2:2" ht="16.5" x14ac:dyDescent="0.3">
      <c r="B6288"/>
    </row>
    <row r="6289" spans="2:2" ht="16.5" x14ac:dyDescent="0.3">
      <c r="B6289"/>
    </row>
    <row r="6290" spans="2:2" ht="16.5" x14ac:dyDescent="0.3">
      <c r="B6290"/>
    </row>
    <row r="6291" spans="2:2" ht="16.5" x14ac:dyDescent="0.3">
      <c r="B6291"/>
    </row>
    <row r="6292" spans="2:2" ht="16.5" x14ac:dyDescent="0.3">
      <c r="B6292"/>
    </row>
    <row r="6293" spans="2:2" ht="16.5" x14ac:dyDescent="0.3">
      <c r="B6293"/>
    </row>
    <row r="6294" spans="2:2" ht="16.5" x14ac:dyDescent="0.3">
      <c r="B6294"/>
    </row>
    <row r="6295" spans="2:2" ht="16.5" x14ac:dyDescent="0.3">
      <c r="B6295"/>
    </row>
    <row r="6296" spans="2:2" ht="16.5" x14ac:dyDescent="0.3">
      <c r="B6296"/>
    </row>
    <row r="6297" spans="2:2" ht="16.5" x14ac:dyDescent="0.3">
      <c r="B6297"/>
    </row>
    <row r="6298" spans="2:2" ht="16.5" x14ac:dyDescent="0.3">
      <c r="B6298"/>
    </row>
    <row r="6299" spans="2:2" ht="16.5" x14ac:dyDescent="0.3">
      <c r="B6299"/>
    </row>
    <row r="6300" spans="2:2" ht="16.5" x14ac:dyDescent="0.3">
      <c r="B6300"/>
    </row>
    <row r="6301" spans="2:2" ht="16.5" x14ac:dyDescent="0.3">
      <c r="B6301"/>
    </row>
    <row r="6302" spans="2:2" ht="16.5" x14ac:dyDescent="0.3">
      <c r="B6302"/>
    </row>
    <row r="6303" spans="2:2" ht="16.5" x14ac:dyDescent="0.3">
      <c r="B6303"/>
    </row>
    <row r="6304" spans="2:2" ht="16.5" x14ac:dyDescent="0.3">
      <c r="B6304"/>
    </row>
    <row r="6305" spans="2:2" ht="16.5" x14ac:dyDescent="0.3">
      <c r="B6305"/>
    </row>
    <row r="6306" spans="2:2" ht="16.5" x14ac:dyDescent="0.3">
      <c r="B6306"/>
    </row>
    <row r="6307" spans="2:2" ht="16.5" x14ac:dyDescent="0.3">
      <c r="B6307"/>
    </row>
    <row r="6308" spans="2:2" ht="16.5" x14ac:dyDescent="0.3">
      <c r="B6308"/>
    </row>
    <row r="6309" spans="2:2" ht="16.5" x14ac:dyDescent="0.3">
      <c r="B6309"/>
    </row>
    <row r="6310" spans="2:2" ht="16.5" x14ac:dyDescent="0.3">
      <c r="B6310"/>
    </row>
    <row r="6311" spans="2:2" ht="16.5" x14ac:dyDescent="0.3">
      <c r="B6311"/>
    </row>
    <row r="6312" spans="2:2" ht="16.5" x14ac:dyDescent="0.3">
      <c r="B6312"/>
    </row>
    <row r="6313" spans="2:2" ht="16.5" x14ac:dyDescent="0.3">
      <c r="B6313"/>
    </row>
    <row r="6314" spans="2:2" ht="16.5" x14ac:dyDescent="0.3">
      <c r="B6314"/>
    </row>
    <row r="6315" spans="2:2" ht="16.5" x14ac:dyDescent="0.3">
      <c r="B6315"/>
    </row>
    <row r="6316" spans="2:2" ht="16.5" x14ac:dyDescent="0.3">
      <c r="B6316"/>
    </row>
    <row r="6317" spans="2:2" ht="16.5" x14ac:dyDescent="0.3">
      <c r="B6317"/>
    </row>
    <row r="6318" spans="2:2" ht="16.5" x14ac:dyDescent="0.3">
      <c r="B6318"/>
    </row>
    <row r="6319" spans="2:2" ht="16.5" x14ac:dyDescent="0.3">
      <c r="B6319"/>
    </row>
    <row r="6320" spans="2:2" ht="16.5" x14ac:dyDescent="0.3">
      <c r="B6320"/>
    </row>
    <row r="6321" spans="2:2" ht="16.5" x14ac:dyDescent="0.3">
      <c r="B6321"/>
    </row>
    <row r="6322" spans="2:2" ht="16.5" x14ac:dyDescent="0.3">
      <c r="B6322"/>
    </row>
    <row r="6323" spans="2:2" ht="16.5" x14ac:dyDescent="0.3">
      <c r="B6323"/>
    </row>
    <row r="6324" spans="2:2" ht="16.5" x14ac:dyDescent="0.3">
      <c r="B6324"/>
    </row>
    <row r="6325" spans="2:2" ht="16.5" x14ac:dyDescent="0.3">
      <c r="B6325"/>
    </row>
    <row r="6326" spans="2:2" ht="16.5" x14ac:dyDescent="0.3">
      <c r="B6326"/>
    </row>
    <row r="6327" spans="2:2" ht="16.5" x14ac:dyDescent="0.3">
      <c r="B6327"/>
    </row>
    <row r="6328" spans="2:2" ht="16.5" x14ac:dyDescent="0.3">
      <c r="B6328"/>
    </row>
    <row r="6329" spans="2:2" ht="16.5" x14ac:dyDescent="0.3">
      <c r="B6329"/>
    </row>
    <row r="6330" spans="2:2" ht="16.5" x14ac:dyDescent="0.3">
      <c r="B6330"/>
    </row>
    <row r="6331" spans="2:2" ht="16.5" x14ac:dyDescent="0.3">
      <c r="B6331"/>
    </row>
    <row r="6332" spans="2:2" ht="16.5" x14ac:dyDescent="0.3">
      <c r="B6332"/>
    </row>
    <row r="6333" spans="2:2" ht="16.5" x14ac:dyDescent="0.3">
      <c r="B6333"/>
    </row>
    <row r="6334" spans="2:2" ht="16.5" x14ac:dyDescent="0.3">
      <c r="B6334"/>
    </row>
    <row r="6335" spans="2:2" ht="16.5" x14ac:dyDescent="0.3">
      <c r="B6335"/>
    </row>
    <row r="6336" spans="2:2" ht="16.5" x14ac:dyDescent="0.3">
      <c r="B6336"/>
    </row>
    <row r="6337" spans="2:2" ht="16.5" x14ac:dyDescent="0.3">
      <c r="B6337"/>
    </row>
    <row r="6338" spans="2:2" ht="16.5" x14ac:dyDescent="0.3">
      <c r="B6338"/>
    </row>
    <row r="6339" spans="2:2" ht="16.5" x14ac:dyDescent="0.3">
      <c r="B6339"/>
    </row>
    <row r="6340" spans="2:2" ht="16.5" x14ac:dyDescent="0.3">
      <c r="B6340"/>
    </row>
    <row r="6341" spans="2:2" ht="16.5" x14ac:dyDescent="0.3">
      <c r="B6341"/>
    </row>
    <row r="6342" spans="2:2" ht="16.5" x14ac:dyDescent="0.3">
      <c r="B6342"/>
    </row>
    <row r="6343" spans="2:2" ht="16.5" x14ac:dyDescent="0.3">
      <c r="B6343"/>
    </row>
    <row r="6344" spans="2:2" ht="16.5" x14ac:dyDescent="0.3">
      <c r="B6344"/>
    </row>
    <row r="6345" spans="2:2" ht="16.5" x14ac:dyDescent="0.3">
      <c r="B6345"/>
    </row>
    <row r="6346" spans="2:2" ht="16.5" x14ac:dyDescent="0.3">
      <c r="B6346"/>
    </row>
    <row r="6347" spans="2:2" ht="16.5" x14ac:dyDescent="0.3">
      <c r="B6347"/>
    </row>
    <row r="6348" spans="2:2" ht="16.5" x14ac:dyDescent="0.3">
      <c r="B6348"/>
    </row>
    <row r="6349" spans="2:2" ht="16.5" x14ac:dyDescent="0.3">
      <c r="B6349"/>
    </row>
    <row r="6350" spans="2:2" ht="16.5" x14ac:dyDescent="0.3">
      <c r="B6350"/>
    </row>
    <row r="6351" spans="2:2" ht="16.5" x14ac:dyDescent="0.3">
      <c r="B6351"/>
    </row>
    <row r="6352" spans="2:2" ht="16.5" x14ac:dyDescent="0.3">
      <c r="B6352"/>
    </row>
    <row r="6353" spans="2:2" ht="16.5" x14ac:dyDescent="0.3">
      <c r="B6353"/>
    </row>
    <row r="6354" spans="2:2" ht="16.5" x14ac:dyDescent="0.3">
      <c r="B6354"/>
    </row>
    <row r="6355" spans="2:2" ht="16.5" x14ac:dyDescent="0.3">
      <c r="B6355"/>
    </row>
    <row r="6356" spans="2:2" ht="16.5" x14ac:dyDescent="0.3">
      <c r="B6356"/>
    </row>
    <row r="6357" spans="2:2" ht="16.5" x14ac:dyDescent="0.3">
      <c r="B6357"/>
    </row>
    <row r="6358" spans="2:2" ht="16.5" x14ac:dyDescent="0.3">
      <c r="B6358"/>
    </row>
    <row r="6359" spans="2:2" ht="16.5" x14ac:dyDescent="0.3">
      <c r="B6359"/>
    </row>
    <row r="6360" spans="2:2" ht="16.5" x14ac:dyDescent="0.3">
      <c r="B6360"/>
    </row>
    <row r="6361" spans="2:2" ht="16.5" x14ac:dyDescent="0.3">
      <c r="B6361"/>
    </row>
    <row r="6362" spans="2:2" ht="16.5" x14ac:dyDescent="0.3">
      <c r="B6362"/>
    </row>
    <row r="6363" spans="2:2" ht="16.5" x14ac:dyDescent="0.3">
      <c r="B6363"/>
    </row>
    <row r="6364" spans="2:2" ht="16.5" x14ac:dyDescent="0.3">
      <c r="B6364"/>
    </row>
    <row r="6365" spans="2:2" ht="16.5" x14ac:dyDescent="0.3">
      <c r="B6365"/>
    </row>
    <row r="6366" spans="2:2" ht="16.5" x14ac:dyDescent="0.3">
      <c r="B6366"/>
    </row>
    <row r="6367" spans="2:2" ht="16.5" x14ac:dyDescent="0.3">
      <c r="B6367"/>
    </row>
    <row r="6368" spans="2:2" ht="16.5" x14ac:dyDescent="0.3">
      <c r="B6368"/>
    </row>
    <row r="6369" spans="2:2" ht="16.5" x14ac:dyDescent="0.3">
      <c r="B6369"/>
    </row>
    <row r="6370" spans="2:2" ht="16.5" x14ac:dyDescent="0.3">
      <c r="B6370"/>
    </row>
    <row r="6371" spans="2:2" ht="16.5" x14ac:dyDescent="0.3">
      <c r="B6371"/>
    </row>
    <row r="6372" spans="2:2" ht="16.5" x14ac:dyDescent="0.3">
      <c r="B6372"/>
    </row>
    <row r="6373" spans="2:2" ht="16.5" x14ac:dyDescent="0.3">
      <c r="B6373"/>
    </row>
    <row r="6374" spans="2:2" ht="16.5" x14ac:dyDescent="0.3">
      <c r="B6374"/>
    </row>
    <row r="6375" spans="2:2" ht="16.5" x14ac:dyDescent="0.3">
      <c r="B6375"/>
    </row>
    <row r="6376" spans="2:2" ht="16.5" x14ac:dyDescent="0.3">
      <c r="B6376"/>
    </row>
    <row r="6377" spans="2:2" ht="16.5" x14ac:dyDescent="0.3">
      <c r="B6377"/>
    </row>
    <row r="6378" spans="2:2" ht="16.5" x14ac:dyDescent="0.3">
      <c r="B6378"/>
    </row>
    <row r="6379" spans="2:2" ht="16.5" x14ac:dyDescent="0.3">
      <c r="B6379"/>
    </row>
    <row r="6380" spans="2:2" ht="16.5" x14ac:dyDescent="0.3">
      <c r="B6380"/>
    </row>
    <row r="6381" spans="2:2" ht="16.5" x14ac:dyDescent="0.3">
      <c r="B6381"/>
    </row>
    <row r="6382" spans="2:2" ht="16.5" x14ac:dyDescent="0.3">
      <c r="B6382"/>
    </row>
    <row r="6383" spans="2:2" ht="16.5" x14ac:dyDescent="0.3">
      <c r="B6383"/>
    </row>
    <row r="6384" spans="2:2" ht="16.5" x14ac:dyDescent="0.3">
      <c r="B6384"/>
    </row>
    <row r="6385" spans="2:2" ht="16.5" x14ac:dyDescent="0.3">
      <c r="B6385"/>
    </row>
    <row r="6386" spans="2:2" ht="16.5" x14ac:dyDescent="0.3">
      <c r="B6386"/>
    </row>
    <row r="6387" spans="2:2" ht="16.5" x14ac:dyDescent="0.3">
      <c r="B6387"/>
    </row>
    <row r="6388" spans="2:2" ht="16.5" x14ac:dyDescent="0.3">
      <c r="B6388"/>
    </row>
    <row r="6389" spans="2:2" ht="16.5" x14ac:dyDescent="0.3">
      <c r="B6389"/>
    </row>
    <row r="6390" spans="2:2" ht="16.5" x14ac:dyDescent="0.3">
      <c r="B6390"/>
    </row>
    <row r="6391" spans="2:2" ht="16.5" x14ac:dyDescent="0.3">
      <c r="B6391"/>
    </row>
    <row r="6392" spans="2:2" ht="16.5" x14ac:dyDescent="0.3">
      <c r="B6392"/>
    </row>
    <row r="6393" spans="2:2" ht="16.5" x14ac:dyDescent="0.3">
      <c r="B6393"/>
    </row>
    <row r="6394" spans="2:2" ht="16.5" x14ac:dyDescent="0.3">
      <c r="B6394"/>
    </row>
    <row r="6395" spans="2:2" ht="16.5" x14ac:dyDescent="0.3">
      <c r="B6395"/>
    </row>
    <row r="6396" spans="2:2" ht="16.5" x14ac:dyDescent="0.3">
      <c r="B6396"/>
    </row>
    <row r="6397" spans="2:2" ht="16.5" x14ac:dyDescent="0.3">
      <c r="B6397"/>
    </row>
    <row r="6398" spans="2:2" ht="16.5" x14ac:dyDescent="0.3">
      <c r="B6398"/>
    </row>
    <row r="6399" spans="2:2" ht="16.5" x14ac:dyDescent="0.3">
      <c r="B6399"/>
    </row>
    <row r="6400" spans="2:2" ht="16.5" x14ac:dyDescent="0.3">
      <c r="B6400"/>
    </row>
    <row r="6401" spans="2:2" ht="16.5" x14ac:dyDescent="0.3">
      <c r="B6401"/>
    </row>
    <row r="6402" spans="2:2" ht="16.5" x14ac:dyDescent="0.3">
      <c r="B6402"/>
    </row>
    <row r="6403" spans="2:2" ht="16.5" x14ac:dyDescent="0.3">
      <c r="B6403"/>
    </row>
    <row r="6404" spans="2:2" ht="16.5" x14ac:dyDescent="0.3">
      <c r="B6404"/>
    </row>
    <row r="6405" spans="2:2" ht="16.5" x14ac:dyDescent="0.3">
      <c r="B6405"/>
    </row>
    <row r="6406" spans="2:2" ht="16.5" x14ac:dyDescent="0.3">
      <c r="B6406"/>
    </row>
    <row r="6407" spans="2:2" ht="16.5" x14ac:dyDescent="0.3">
      <c r="B6407"/>
    </row>
    <row r="6408" spans="2:2" ht="16.5" x14ac:dyDescent="0.3">
      <c r="B6408"/>
    </row>
    <row r="6409" spans="2:2" ht="16.5" x14ac:dyDescent="0.3">
      <c r="B6409"/>
    </row>
    <row r="6410" spans="2:2" ht="16.5" x14ac:dyDescent="0.3">
      <c r="B6410"/>
    </row>
    <row r="6411" spans="2:2" ht="16.5" x14ac:dyDescent="0.3">
      <c r="B6411"/>
    </row>
    <row r="6412" spans="2:2" ht="16.5" x14ac:dyDescent="0.3">
      <c r="B6412"/>
    </row>
    <row r="6413" spans="2:2" ht="16.5" x14ac:dyDescent="0.3">
      <c r="B6413"/>
    </row>
    <row r="6414" spans="2:2" ht="16.5" x14ac:dyDescent="0.3">
      <c r="B6414"/>
    </row>
    <row r="6415" spans="2:2" ht="16.5" x14ac:dyDescent="0.3">
      <c r="B6415"/>
    </row>
    <row r="6416" spans="2:2" ht="16.5" x14ac:dyDescent="0.3">
      <c r="B6416"/>
    </row>
    <row r="6417" spans="2:2" ht="16.5" x14ac:dyDescent="0.3">
      <c r="B6417"/>
    </row>
    <row r="6418" spans="2:2" ht="16.5" x14ac:dyDescent="0.3">
      <c r="B6418"/>
    </row>
    <row r="6419" spans="2:2" ht="16.5" x14ac:dyDescent="0.3">
      <c r="B6419"/>
    </row>
    <row r="6420" spans="2:2" ht="16.5" x14ac:dyDescent="0.3">
      <c r="B6420"/>
    </row>
    <row r="6421" spans="2:2" ht="16.5" x14ac:dyDescent="0.3">
      <c r="B6421"/>
    </row>
    <row r="6422" spans="2:2" ht="16.5" x14ac:dyDescent="0.3">
      <c r="B6422"/>
    </row>
    <row r="6423" spans="2:2" ht="16.5" x14ac:dyDescent="0.3">
      <c r="B6423"/>
    </row>
    <row r="6424" spans="2:2" ht="16.5" x14ac:dyDescent="0.3">
      <c r="B6424"/>
    </row>
    <row r="6425" spans="2:2" ht="16.5" x14ac:dyDescent="0.3">
      <c r="B6425"/>
    </row>
    <row r="6426" spans="2:2" ht="16.5" x14ac:dyDescent="0.3">
      <c r="B6426"/>
    </row>
    <row r="6427" spans="2:2" ht="16.5" x14ac:dyDescent="0.3">
      <c r="B6427"/>
    </row>
    <row r="6428" spans="2:2" ht="16.5" x14ac:dyDescent="0.3">
      <c r="B6428"/>
    </row>
    <row r="6429" spans="2:2" ht="16.5" x14ac:dyDescent="0.3">
      <c r="B6429"/>
    </row>
    <row r="6430" spans="2:2" ht="16.5" x14ac:dyDescent="0.3">
      <c r="B6430"/>
    </row>
    <row r="6431" spans="2:2" ht="16.5" x14ac:dyDescent="0.3">
      <c r="B6431"/>
    </row>
    <row r="6432" spans="2:2" ht="16.5" x14ac:dyDescent="0.3">
      <c r="B6432"/>
    </row>
    <row r="6433" spans="2:2" ht="16.5" x14ac:dyDescent="0.3">
      <c r="B6433"/>
    </row>
    <row r="6434" spans="2:2" ht="16.5" x14ac:dyDescent="0.3">
      <c r="B6434"/>
    </row>
    <row r="6435" spans="2:2" ht="16.5" x14ac:dyDescent="0.3">
      <c r="B6435"/>
    </row>
    <row r="6436" spans="2:2" ht="16.5" x14ac:dyDescent="0.3">
      <c r="B6436"/>
    </row>
    <row r="6437" spans="2:2" ht="16.5" x14ac:dyDescent="0.3">
      <c r="B6437"/>
    </row>
    <row r="6438" spans="2:2" ht="16.5" x14ac:dyDescent="0.3">
      <c r="B6438"/>
    </row>
    <row r="6439" spans="2:2" ht="16.5" x14ac:dyDescent="0.3">
      <c r="B6439"/>
    </row>
    <row r="6440" spans="2:2" ht="16.5" x14ac:dyDescent="0.3">
      <c r="B6440"/>
    </row>
    <row r="6441" spans="2:2" ht="16.5" x14ac:dyDescent="0.3">
      <c r="B6441"/>
    </row>
    <row r="6442" spans="2:2" ht="16.5" x14ac:dyDescent="0.3">
      <c r="B6442"/>
    </row>
    <row r="6443" spans="2:2" ht="16.5" x14ac:dyDescent="0.3">
      <c r="B6443"/>
    </row>
    <row r="6444" spans="2:2" ht="16.5" x14ac:dyDescent="0.3">
      <c r="B6444"/>
    </row>
    <row r="6445" spans="2:2" ht="16.5" x14ac:dyDescent="0.3">
      <c r="B6445"/>
    </row>
    <row r="6446" spans="2:2" ht="16.5" x14ac:dyDescent="0.3">
      <c r="B6446"/>
    </row>
    <row r="6447" spans="2:2" ht="16.5" x14ac:dyDescent="0.3">
      <c r="B6447"/>
    </row>
    <row r="6448" spans="2:2" ht="16.5" x14ac:dyDescent="0.3">
      <c r="B6448"/>
    </row>
    <row r="6449" spans="2:2" ht="16.5" x14ac:dyDescent="0.3">
      <c r="B6449"/>
    </row>
    <row r="6450" spans="2:2" ht="16.5" x14ac:dyDescent="0.3">
      <c r="B6450"/>
    </row>
    <row r="6451" spans="2:2" ht="16.5" x14ac:dyDescent="0.3">
      <c r="B6451"/>
    </row>
    <row r="6452" spans="2:2" ht="16.5" x14ac:dyDescent="0.3">
      <c r="B6452"/>
    </row>
    <row r="6453" spans="2:2" ht="16.5" x14ac:dyDescent="0.3">
      <c r="B6453"/>
    </row>
    <row r="6454" spans="2:2" ht="16.5" x14ac:dyDescent="0.3">
      <c r="B6454"/>
    </row>
    <row r="6455" spans="2:2" ht="16.5" x14ac:dyDescent="0.3">
      <c r="B6455"/>
    </row>
    <row r="6456" spans="2:2" ht="16.5" x14ac:dyDescent="0.3">
      <c r="B6456"/>
    </row>
    <row r="6457" spans="2:2" ht="16.5" x14ac:dyDescent="0.3">
      <c r="B6457"/>
    </row>
    <row r="6458" spans="2:2" ht="16.5" x14ac:dyDescent="0.3">
      <c r="B6458"/>
    </row>
    <row r="6459" spans="2:2" ht="16.5" x14ac:dyDescent="0.3">
      <c r="B6459"/>
    </row>
    <row r="6460" spans="2:2" ht="16.5" x14ac:dyDescent="0.3">
      <c r="B6460"/>
    </row>
    <row r="6461" spans="2:2" ht="16.5" x14ac:dyDescent="0.3">
      <c r="B6461"/>
    </row>
    <row r="6462" spans="2:2" ht="16.5" x14ac:dyDescent="0.3">
      <c r="B6462"/>
    </row>
    <row r="6463" spans="2:2" ht="16.5" x14ac:dyDescent="0.3">
      <c r="B6463"/>
    </row>
    <row r="6464" spans="2:2" ht="16.5" x14ac:dyDescent="0.3">
      <c r="B6464"/>
    </row>
    <row r="6465" spans="2:2" ht="16.5" x14ac:dyDescent="0.3">
      <c r="B6465"/>
    </row>
    <row r="6466" spans="2:2" ht="16.5" x14ac:dyDescent="0.3">
      <c r="B6466"/>
    </row>
    <row r="6467" spans="2:2" ht="16.5" x14ac:dyDescent="0.3">
      <c r="B6467"/>
    </row>
    <row r="6468" spans="2:2" ht="16.5" x14ac:dyDescent="0.3">
      <c r="B6468"/>
    </row>
    <row r="6469" spans="2:2" ht="16.5" x14ac:dyDescent="0.3">
      <c r="B6469"/>
    </row>
    <row r="6470" spans="2:2" ht="16.5" x14ac:dyDescent="0.3">
      <c r="B6470"/>
    </row>
    <row r="6471" spans="2:2" ht="16.5" x14ac:dyDescent="0.3">
      <c r="B6471"/>
    </row>
    <row r="6472" spans="2:2" ht="16.5" x14ac:dyDescent="0.3">
      <c r="B6472"/>
    </row>
    <row r="6473" spans="2:2" ht="16.5" x14ac:dyDescent="0.3">
      <c r="B6473"/>
    </row>
    <row r="6474" spans="2:2" ht="16.5" x14ac:dyDescent="0.3">
      <c r="B6474"/>
    </row>
    <row r="6475" spans="2:2" ht="16.5" x14ac:dyDescent="0.3">
      <c r="B6475"/>
    </row>
    <row r="6476" spans="2:2" ht="16.5" x14ac:dyDescent="0.3">
      <c r="B6476"/>
    </row>
    <row r="6477" spans="2:2" ht="16.5" x14ac:dyDescent="0.3">
      <c r="B6477"/>
    </row>
    <row r="6478" spans="2:2" ht="16.5" x14ac:dyDescent="0.3">
      <c r="B6478"/>
    </row>
    <row r="6479" spans="2:2" ht="16.5" x14ac:dyDescent="0.3">
      <c r="B6479"/>
    </row>
    <row r="6480" spans="2:2" ht="16.5" x14ac:dyDescent="0.3">
      <c r="B6480"/>
    </row>
    <row r="6481" spans="2:2" ht="16.5" x14ac:dyDescent="0.3">
      <c r="B6481"/>
    </row>
    <row r="6482" spans="2:2" ht="16.5" x14ac:dyDescent="0.3">
      <c r="B6482"/>
    </row>
    <row r="6483" spans="2:2" ht="16.5" x14ac:dyDescent="0.3">
      <c r="B6483"/>
    </row>
    <row r="6484" spans="2:2" ht="16.5" x14ac:dyDescent="0.3">
      <c r="B6484"/>
    </row>
    <row r="6485" spans="2:2" ht="16.5" x14ac:dyDescent="0.3">
      <c r="B6485"/>
    </row>
    <row r="6486" spans="2:2" ht="16.5" x14ac:dyDescent="0.3">
      <c r="B6486"/>
    </row>
    <row r="6487" spans="2:2" ht="16.5" x14ac:dyDescent="0.3">
      <c r="B6487"/>
    </row>
    <row r="6488" spans="2:2" ht="16.5" x14ac:dyDescent="0.3">
      <c r="B6488"/>
    </row>
    <row r="6489" spans="2:2" ht="16.5" x14ac:dyDescent="0.3">
      <c r="B6489"/>
    </row>
    <row r="6490" spans="2:2" ht="16.5" x14ac:dyDescent="0.3">
      <c r="B6490"/>
    </row>
    <row r="6491" spans="2:2" ht="16.5" x14ac:dyDescent="0.3">
      <c r="B6491"/>
    </row>
    <row r="6492" spans="2:2" ht="16.5" x14ac:dyDescent="0.3">
      <c r="B6492"/>
    </row>
    <row r="6493" spans="2:2" ht="16.5" x14ac:dyDescent="0.3">
      <c r="B6493"/>
    </row>
    <row r="6494" spans="2:2" ht="16.5" x14ac:dyDescent="0.3">
      <c r="B6494"/>
    </row>
    <row r="6495" spans="2:2" ht="16.5" x14ac:dyDescent="0.3">
      <c r="B6495"/>
    </row>
    <row r="6496" spans="2:2" ht="16.5" x14ac:dyDescent="0.3">
      <c r="B6496"/>
    </row>
    <row r="6497" spans="2:2" ht="16.5" x14ac:dyDescent="0.3">
      <c r="B6497"/>
    </row>
    <row r="6498" spans="2:2" ht="16.5" x14ac:dyDescent="0.3">
      <c r="B6498"/>
    </row>
    <row r="6499" spans="2:2" ht="16.5" x14ac:dyDescent="0.3">
      <c r="B6499"/>
    </row>
    <row r="6500" spans="2:2" ht="16.5" x14ac:dyDescent="0.3">
      <c r="B6500"/>
    </row>
    <row r="6501" spans="2:2" ht="16.5" x14ac:dyDescent="0.3">
      <c r="B6501"/>
    </row>
    <row r="6502" spans="2:2" ht="16.5" x14ac:dyDescent="0.3">
      <c r="B6502"/>
    </row>
    <row r="6503" spans="2:2" ht="16.5" x14ac:dyDescent="0.3">
      <c r="B6503"/>
    </row>
    <row r="6504" spans="2:2" ht="16.5" x14ac:dyDescent="0.3">
      <c r="B6504"/>
    </row>
    <row r="6505" spans="2:2" ht="16.5" x14ac:dyDescent="0.3">
      <c r="B6505"/>
    </row>
    <row r="6506" spans="2:2" ht="16.5" x14ac:dyDescent="0.3">
      <c r="B6506"/>
    </row>
    <row r="6507" spans="2:2" ht="16.5" x14ac:dyDescent="0.3">
      <c r="B6507"/>
    </row>
    <row r="6508" spans="2:2" ht="16.5" x14ac:dyDescent="0.3">
      <c r="B6508"/>
    </row>
    <row r="6509" spans="2:2" ht="16.5" x14ac:dyDescent="0.3">
      <c r="B6509"/>
    </row>
    <row r="6510" spans="2:2" ht="16.5" x14ac:dyDescent="0.3">
      <c r="B6510"/>
    </row>
    <row r="6511" spans="2:2" ht="16.5" x14ac:dyDescent="0.3">
      <c r="B6511"/>
    </row>
    <row r="6512" spans="2:2" ht="16.5" x14ac:dyDescent="0.3">
      <c r="B6512"/>
    </row>
    <row r="6513" spans="2:2" ht="16.5" x14ac:dyDescent="0.3">
      <c r="B6513"/>
    </row>
    <row r="6514" spans="2:2" ht="16.5" x14ac:dyDescent="0.3">
      <c r="B6514"/>
    </row>
    <row r="6515" spans="2:2" ht="16.5" x14ac:dyDescent="0.3">
      <c r="B6515"/>
    </row>
    <row r="6516" spans="2:2" ht="16.5" x14ac:dyDescent="0.3">
      <c r="B6516"/>
    </row>
    <row r="6517" spans="2:2" ht="16.5" x14ac:dyDescent="0.3">
      <c r="B6517"/>
    </row>
    <row r="6518" spans="2:2" ht="16.5" x14ac:dyDescent="0.3">
      <c r="B6518"/>
    </row>
    <row r="6519" spans="2:2" ht="16.5" x14ac:dyDescent="0.3">
      <c r="B6519"/>
    </row>
    <row r="6520" spans="2:2" ht="16.5" x14ac:dyDescent="0.3">
      <c r="B6520"/>
    </row>
    <row r="6521" spans="2:2" ht="16.5" x14ac:dyDescent="0.3">
      <c r="B6521"/>
    </row>
    <row r="6522" spans="2:2" ht="16.5" x14ac:dyDescent="0.3">
      <c r="B6522"/>
    </row>
    <row r="6523" spans="2:2" ht="16.5" x14ac:dyDescent="0.3">
      <c r="B6523"/>
    </row>
    <row r="6524" spans="2:2" ht="16.5" x14ac:dyDescent="0.3">
      <c r="B6524"/>
    </row>
    <row r="6525" spans="2:2" ht="16.5" x14ac:dyDescent="0.3">
      <c r="B6525"/>
    </row>
    <row r="6526" spans="2:2" ht="16.5" x14ac:dyDescent="0.3">
      <c r="B6526"/>
    </row>
    <row r="6527" spans="2:2" ht="16.5" x14ac:dyDescent="0.3">
      <c r="B6527"/>
    </row>
    <row r="6528" spans="2:2" ht="16.5" x14ac:dyDescent="0.3">
      <c r="B6528"/>
    </row>
    <row r="6529" spans="2:2" ht="16.5" x14ac:dyDescent="0.3">
      <c r="B6529"/>
    </row>
    <row r="6530" spans="2:2" ht="16.5" x14ac:dyDescent="0.3">
      <c r="B6530"/>
    </row>
    <row r="6531" spans="2:2" ht="16.5" x14ac:dyDescent="0.3">
      <c r="B6531"/>
    </row>
    <row r="6532" spans="2:2" ht="16.5" x14ac:dyDescent="0.3">
      <c r="B6532"/>
    </row>
    <row r="6533" spans="2:2" ht="16.5" x14ac:dyDescent="0.3">
      <c r="B6533"/>
    </row>
    <row r="6534" spans="2:2" ht="16.5" x14ac:dyDescent="0.3">
      <c r="B6534"/>
    </row>
    <row r="6535" spans="2:2" ht="16.5" x14ac:dyDescent="0.3">
      <c r="B6535"/>
    </row>
    <row r="6536" spans="2:2" ht="16.5" x14ac:dyDescent="0.3">
      <c r="B6536"/>
    </row>
    <row r="6537" spans="2:2" ht="16.5" x14ac:dyDescent="0.3">
      <c r="B6537"/>
    </row>
    <row r="6538" spans="2:2" ht="16.5" x14ac:dyDescent="0.3">
      <c r="B6538"/>
    </row>
    <row r="6539" spans="2:2" ht="16.5" x14ac:dyDescent="0.3">
      <c r="B6539"/>
    </row>
    <row r="6540" spans="2:2" ht="16.5" x14ac:dyDescent="0.3">
      <c r="B6540"/>
    </row>
    <row r="6541" spans="2:2" ht="16.5" x14ac:dyDescent="0.3">
      <c r="B6541"/>
    </row>
    <row r="6542" spans="2:2" ht="16.5" x14ac:dyDescent="0.3">
      <c r="B6542"/>
    </row>
    <row r="6543" spans="2:2" ht="16.5" x14ac:dyDescent="0.3">
      <c r="B6543"/>
    </row>
    <row r="6544" spans="2:2" ht="16.5" x14ac:dyDescent="0.3">
      <c r="B6544"/>
    </row>
    <row r="6545" spans="2:2" ht="16.5" x14ac:dyDescent="0.3">
      <c r="B6545"/>
    </row>
    <row r="6546" spans="2:2" ht="16.5" x14ac:dyDescent="0.3">
      <c r="B6546"/>
    </row>
    <row r="6547" spans="2:2" ht="16.5" x14ac:dyDescent="0.3">
      <c r="B6547"/>
    </row>
    <row r="6548" spans="2:2" ht="16.5" x14ac:dyDescent="0.3">
      <c r="B6548"/>
    </row>
    <row r="6549" spans="2:2" ht="16.5" x14ac:dyDescent="0.3">
      <c r="B6549"/>
    </row>
    <row r="6550" spans="2:2" ht="16.5" x14ac:dyDescent="0.3">
      <c r="B6550"/>
    </row>
    <row r="6551" spans="2:2" ht="16.5" x14ac:dyDescent="0.3">
      <c r="B6551"/>
    </row>
    <row r="6552" spans="2:2" ht="16.5" x14ac:dyDescent="0.3">
      <c r="B6552"/>
    </row>
    <row r="6553" spans="2:2" ht="16.5" x14ac:dyDescent="0.3">
      <c r="B6553"/>
    </row>
    <row r="6554" spans="2:2" ht="16.5" x14ac:dyDescent="0.3">
      <c r="B6554"/>
    </row>
    <row r="6555" spans="2:2" ht="16.5" x14ac:dyDescent="0.3">
      <c r="B6555"/>
    </row>
    <row r="6556" spans="2:2" ht="16.5" x14ac:dyDescent="0.3">
      <c r="B6556"/>
    </row>
    <row r="6557" spans="2:2" ht="16.5" x14ac:dyDescent="0.3">
      <c r="B6557"/>
    </row>
    <row r="6558" spans="2:2" ht="16.5" x14ac:dyDescent="0.3">
      <c r="B6558"/>
    </row>
    <row r="6559" spans="2:2" ht="16.5" x14ac:dyDescent="0.3">
      <c r="B6559"/>
    </row>
    <row r="6560" spans="2:2" ht="16.5" x14ac:dyDescent="0.3">
      <c r="B6560"/>
    </row>
    <row r="6561" spans="2:2" ht="16.5" x14ac:dyDescent="0.3">
      <c r="B6561"/>
    </row>
    <row r="6562" spans="2:2" ht="16.5" x14ac:dyDescent="0.3">
      <c r="B6562"/>
    </row>
    <row r="6563" spans="2:2" ht="16.5" x14ac:dyDescent="0.3">
      <c r="B6563"/>
    </row>
    <row r="6564" spans="2:2" ht="16.5" x14ac:dyDescent="0.3">
      <c r="B6564"/>
    </row>
    <row r="6565" spans="2:2" ht="16.5" x14ac:dyDescent="0.3">
      <c r="B6565"/>
    </row>
    <row r="6566" spans="2:2" ht="16.5" x14ac:dyDescent="0.3">
      <c r="B6566"/>
    </row>
    <row r="6567" spans="2:2" ht="16.5" x14ac:dyDescent="0.3">
      <c r="B6567"/>
    </row>
    <row r="6568" spans="2:2" ht="16.5" x14ac:dyDescent="0.3">
      <c r="B6568"/>
    </row>
    <row r="6569" spans="2:2" ht="16.5" x14ac:dyDescent="0.3">
      <c r="B6569"/>
    </row>
    <row r="6570" spans="2:2" ht="16.5" x14ac:dyDescent="0.3">
      <c r="B6570"/>
    </row>
    <row r="6571" spans="2:2" ht="16.5" x14ac:dyDescent="0.3">
      <c r="B6571"/>
    </row>
    <row r="6572" spans="2:2" ht="16.5" x14ac:dyDescent="0.3">
      <c r="B6572"/>
    </row>
    <row r="6573" spans="2:2" ht="16.5" x14ac:dyDescent="0.3">
      <c r="B6573"/>
    </row>
    <row r="6574" spans="2:2" ht="16.5" x14ac:dyDescent="0.3">
      <c r="B6574"/>
    </row>
    <row r="6575" spans="2:2" ht="16.5" x14ac:dyDescent="0.3">
      <c r="B6575"/>
    </row>
    <row r="6576" spans="2:2" ht="16.5" x14ac:dyDescent="0.3">
      <c r="B6576"/>
    </row>
    <row r="6577" spans="2:2" ht="16.5" x14ac:dyDescent="0.3">
      <c r="B6577"/>
    </row>
    <row r="6578" spans="2:2" ht="16.5" x14ac:dyDescent="0.3">
      <c r="B6578"/>
    </row>
    <row r="6579" spans="2:2" ht="16.5" x14ac:dyDescent="0.3">
      <c r="B6579"/>
    </row>
    <row r="6580" spans="2:2" ht="16.5" x14ac:dyDescent="0.3">
      <c r="B6580"/>
    </row>
    <row r="6581" spans="2:2" ht="16.5" x14ac:dyDescent="0.3">
      <c r="B6581"/>
    </row>
    <row r="6582" spans="2:2" ht="16.5" x14ac:dyDescent="0.3">
      <c r="B6582"/>
    </row>
    <row r="6583" spans="2:2" ht="16.5" x14ac:dyDescent="0.3">
      <c r="B6583"/>
    </row>
    <row r="6584" spans="2:2" ht="16.5" x14ac:dyDescent="0.3">
      <c r="B6584"/>
    </row>
    <row r="6585" spans="2:2" ht="16.5" x14ac:dyDescent="0.3">
      <c r="B6585"/>
    </row>
    <row r="6586" spans="2:2" ht="16.5" x14ac:dyDescent="0.3">
      <c r="B6586"/>
    </row>
    <row r="6587" spans="2:2" ht="16.5" x14ac:dyDescent="0.3">
      <c r="B6587"/>
    </row>
    <row r="6588" spans="2:2" ht="16.5" x14ac:dyDescent="0.3">
      <c r="B6588"/>
    </row>
    <row r="6589" spans="2:2" ht="16.5" x14ac:dyDescent="0.3">
      <c r="B6589"/>
    </row>
    <row r="6590" spans="2:2" ht="16.5" x14ac:dyDescent="0.3">
      <c r="B6590"/>
    </row>
    <row r="6591" spans="2:2" ht="16.5" x14ac:dyDescent="0.3">
      <c r="B6591"/>
    </row>
    <row r="6592" spans="2:2" ht="16.5" x14ac:dyDescent="0.3">
      <c r="B6592"/>
    </row>
    <row r="6593" spans="2:2" ht="16.5" x14ac:dyDescent="0.3">
      <c r="B6593"/>
    </row>
    <row r="6594" spans="2:2" ht="16.5" x14ac:dyDescent="0.3">
      <c r="B6594"/>
    </row>
    <row r="6595" spans="2:2" ht="16.5" x14ac:dyDescent="0.3">
      <c r="B6595"/>
    </row>
    <row r="6596" spans="2:2" ht="16.5" x14ac:dyDescent="0.3">
      <c r="B6596"/>
    </row>
    <row r="6597" spans="2:2" ht="16.5" x14ac:dyDescent="0.3">
      <c r="B6597"/>
    </row>
    <row r="6598" spans="2:2" ht="16.5" x14ac:dyDescent="0.3">
      <c r="B6598"/>
    </row>
    <row r="6599" spans="2:2" ht="16.5" x14ac:dyDescent="0.3">
      <c r="B6599"/>
    </row>
    <row r="6600" spans="2:2" ht="16.5" x14ac:dyDescent="0.3">
      <c r="B6600"/>
    </row>
    <row r="6601" spans="2:2" ht="16.5" x14ac:dyDescent="0.3">
      <c r="B6601"/>
    </row>
    <row r="6602" spans="2:2" ht="16.5" x14ac:dyDescent="0.3">
      <c r="B6602"/>
    </row>
    <row r="6603" spans="2:2" ht="16.5" x14ac:dyDescent="0.3">
      <c r="B6603"/>
    </row>
    <row r="6604" spans="2:2" ht="16.5" x14ac:dyDescent="0.3">
      <c r="B6604"/>
    </row>
    <row r="6605" spans="2:2" ht="16.5" x14ac:dyDescent="0.3">
      <c r="B6605"/>
    </row>
    <row r="6606" spans="2:2" ht="16.5" x14ac:dyDescent="0.3">
      <c r="B6606"/>
    </row>
    <row r="6607" spans="2:2" ht="16.5" x14ac:dyDescent="0.3">
      <c r="B6607"/>
    </row>
    <row r="6608" spans="2:2" ht="16.5" x14ac:dyDescent="0.3">
      <c r="B6608"/>
    </row>
    <row r="6609" spans="2:2" ht="16.5" x14ac:dyDescent="0.3">
      <c r="B6609"/>
    </row>
    <row r="6610" spans="2:2" ht="16.5" x14ac:dyDescent="0.3">
      <c r="B6610"/>
    </row>
    <row r="6611" spans="2:2" ht="16.5" x14ac:dyDescent="0.3">
      <c r="B6611"/>
    </row>
    <row r="6612" spans="2:2" ht="16.5" x14ac:dyDescent="0.3">
      <c r="B6612"/>
    </row>
    <row r="6613" spans="2:2" ht="16.5" x14ac:dyDescent="0.3">
      <c r="B6613"/>
    </row>
    <row r="6614" spans="2:2" ht="16.5" x14ac:dyDescent="0.3">
      <c r="B6614"/>
    </row>
    <row r="6615" spans="2:2" ht="16.5" x14ac:dyDescent="0.3">
      <c r="B6615"/>
    </row>
    <row r="6616" spans="2:2" ht="16.5" x14ac:dyDescent="0.3">
      <c r="B6616"/>
    </row>
    <row r="6617" spans="2:2" ht="16.5" x14ac:dyDescent="0.3">
      <c r="B6617"/>
    </row>
    <row r="6618" spans="2:2" ht="16.5" x14ac:dyDescent="0.3">
      <c r="B6618"/>
    </row>
    <row r="6619" spans="2:2" ht="16.5" x14ac:dyDescent="0.3">
      <c r="B6619"/>
    </row>
    <row r="6620" spans="2:2" ht="16.5" x14ac:dyDescent="0.3">
      <c r="B6620"/>
    </row>
    <row r="6621" spans="2:2" ht="16.5" x14ac:dyDescent="0.3">
      <c r="B6621"/>
    </row>
    <row r="6622" spans="2:2" ht="16.5" x14ac:dyDescent="0.3">
      <c r="B6622"/>
    </row>
    <row r="6623" spans="2:2" ht="16.5" x14ac:dyDescent="0.3">
      <c r="B6623"/>
    </row>
    <row r="6624" spans="2:2" ht="16.5" x14ac:dyDescent="0.3">
      <c r="B6624"/>
    </row>
    <row r="6625" spans="2:2" ht="16.5" x14ac:dyDescent="0.3">
      <c r="B6625"/>
    </row>
    <row r="6626" spans="2:2" ht="16.5" x14ac:dyDescent="0.3">
      <c r="B6626"/>
    </row>
    <row r="6627" spans="2:2" ht="16.5" x14ac:dyDescent="0.3">
      <c r="B6627"/>
    </row>
    <row r="6628" spans="2:2" ht="16.5" x14ac:dyDescent="0.3">
      <c r="B6628"/>
    </row>
    <row r="6629" spans="2:2" ht="16.5" x14ac:dyDescent="0.3">
      <c r="B6629"/>
    </row>
    <row r="6630" spans="2:2" ht="16.5" x14ac:dyDescent="0.3">
      <c r="B6630"/>
    </row>
    <row r="6631" spans="2:2" ht="16.5" x14ac:dyDescent="0.3">
      <c r="B6631"/>
    </row>
    <row r="6632" spans="2:2" ht="16.5" x14ac:dyDescent="0.3">
      <c r="B6632"/>
    </row>
    <row r="6633" spans="2:2" ht="16.5" x14ac:dyDescent="0.3">
      <c r="B6633"/>
    </row>
    <row r="6634" spans="2:2" ht="16.5" x14ac:dyDescent="0.3">
      <c r="B6634"/>
    </row>
    <row r="6635" spans="2:2" ht="16.5" x14ac:dyDescent="0.3">
      <c r="B6635"/>
    </row>
    <row r="6636" spans="2:2" ht="16.5" x14ac:dyDescent="0.3">
      <c r="B6636"/>
    </row>
    <row r="6637" spans="2:2" ht="16.5" x14ac:dyDescent="0.3">
      <c r="B6637"/>
    </row>
    <row r="6638" spans="2:2" ht="16.5" x14ac:dyDescent="0.3">
      <c r="B6638"/>
    </row>
    <row r="6639" spans="2:2" ht="16.5" x14ac:dyDescent="0.3">
      <c r="B6639"/>
    </row>
    <row r="6640" spans="2:2" ht="16.5" x14ac:dyDescent="0.3">
      <c r="B6640"/>
    </row>
    <row r="6641" spans="2:2" ht="16.5" x14ac:dyDescent="0.3">
      <c r="B6641"/>
    </row>
    <row r="6642" spans="2:2" ht="16.5" x14ac:dyDescent="0.3">
      <c r="B6642"/>
    </row>
    <row r="6643" spans="2:2" ht="16.5" x14ac:dyDescent="0.3">
      <c r="B6643"/>
    </row>
    <row r="6644" spans="2:2" ht="16.5" x14ac:dyDescent="0.3">
      <c r="B6644"/>
    </row>
    <row r="6645" spans="2:2" ht="16.5" x14ac:dyDescent="0.3">
      <c r="B6645"/>
    </row>
    <row r="6646" spans="2:2" ht="16.5" x14ac:dyDescent="0.3">
      <c r="B6646"/>
    </row>
    <row r="6647" spans="2:2" ht="16.5" x14ac:dyDescent="0.3">
      <c r="B6647"/>
    </row>
    <row r="6648" spans="2:2" ht="16.5" x14ac:dyDescent="0.3">
      <c r="B6648"/>
    </row>
    <row r="6649" spans="2:2" ht="16.5" x14ac:dyDescent="0.3">
      <c r="B6649"/>
    </row>
    <row r="6650" spans="2:2" ht="16.5" x14ac:dyDescent="0.3">
      <c r="B6650"/>
    </row>
    <row r="6651" spans="2:2" ht="16.5" x14ac:dyDescent="0.3">
      <c r="B6651"/>
    </row>
    <row r="6652" spans="2:2" ht="16.5" x14ac:dyDescent="0.3">
      <c r="B6652"/>
    </row>
    <row r="6653" spans="2:2" ht="16.5" x14ac:dyDescent="0.3">
      <c r="B6653"/>
    </row>
    <row r="6654" spans="2:2" ht="16.5" x14ac:dyDescent="0.3">
      <c r="B6654"/>
    </row>
    <row r="6655" spans="2:2" ht="16.5" x14ac:dyDescent="0.3">
      <c r="B6655"/>
    </row>
    <row r="6656" spans="2:2" ht="16.5" x14ac:dyDescent="0.3">
      <c r="B6656"/>
    </row>
    <row r="6657" spans="2:2" ht="16.5" x14ac:dyDescent="0.3">
      <c r="B6657"/>
    </row>
    <row r="6658" spans="2:2" ht="16.5" x14ac:dyDescent="0.3">
      <c r="B6658"/>
    </row>
    <row r="6659" spans="2:2" ht="16.5" x14ac:dyDescent="0.3">
      <c r="B6659"/>
    </row>
    <row r="6660" spans="2:2" ht="16.5" x14ac:dyDescent="0.3">
      <c r="B6660"/>
    </row>
    <row r="6661" spans="2:2" ht="16.5" x14ac:dyDescent="0.3">
      <c r="B6661"/>
    </row>
    <row r="6662" spans="2:2" ht="16.5" x14ac:dyDescent="0.3">
      <c r="B6662"/>
    </row>
    <row r="6663" spans="2:2" ht="16.5" x14ac:dyDescent="0.3">
      <c r="B6663"/>
    </row>
    <row r="6664" spans="2:2" ht="16.5" x14ac:dyDescent="0.3">
      <c r="B6664"/>
    </row>
    <row r="6665" spans="2:2" ht="16.5" x14ac:dyDescent="0.3">
      <c r="B6665"/>
    </row>
    <row r="6666" spans="2:2" ht="16.5" x14ac:dyDescent="0.3">
      <c r="B6666"/>
    </row>
    <row r="6667" spans="2:2" ht="16.5" x14ac:dyDescent="0.3">
      <c r="B6667"/>
    </row>
    <row r="6668" spans="2:2" ht="16.5" x14ac:dyDescent="0.3">
      <c r="B6668"/>
    </row>
    <row r="6669" spans="2:2" ht="16.5" x14ac:dyDescent="0.3">
      <c r="B6669"/>
    </row>
    <row r="6670" spans="2:2" ht="16.5" x14ac:dyDescent="0.3">
      <c r="B6670"/>
    </row>
    <row r="6671" spans="2:2" ht="16.5" x14ac:dyDescent="0.3">
      <c r="B6671"/>
    </row>
    <row r="6672" spans="2:2" ht="16.5" x14ac:dyDescent="0.3">
      <c r="B6672"/>
    </row>
    <row r="6673" spans="2:2" ht="16.5" x14ac:dyDescent="0.3">
      <c r="B6673"/>
    </row>
    <row r="6674" spans="2:2" ht="16.5" x14ac:dyDescent="0.3">
      <c r="B6674"/>
    </row>
    <row r="6675" spans="2:2" ht="16.5" x14ac:dyDescent="0.3">
      <c r="B6675"/>
    </row>
    <row r="6676" spans="2:2" ht="16.5" x14ac:dyDescent="0.3">
      <c r="B6676"/>
    </row>
    <row r="6677" spans="2:2" ht="16.5" x14ac:dyDescent="0.3">
      <c r="B6677"/>
    </row>
    <row r="6678" spans="2:2" ht="16.5" x14ac:dyDescent="0.3">
      <c r="B6678"/>
    </row>
    <row r="6679" spans="2:2" ht="16.5" x14ac:dyDescent="0.3">
      <c r="B6679"/>
    </row>
    <row r="6680" spans="2:2" ht="16.5" x14ac:dyDescent="0.3">
      <c r="B6680"/>
    </row>
    <row r="6681" spans="2:2" ht="16.5" x14ac:dyDescent="0.3">
      <c r="B6681"/>
    </row>
    <row r="6682" spans="2:2" ht="16.5" x14ac:dyDescent="0.3">
      <c r="B6682"/>
    </row>
    <row r="6683" spans="2:2" ht="16.5" x14ac:dyDescent="0.3">
      <c r="B6683"/>
    </row>
    <row r="6684" spans="2:2" ht="16.5" x14ac:dyDescent="0.3">
      <c r="B6684"/>
    </row>
    <row r="6685" spans="2:2" ht="16.5" x14ac:dyDescent="0.3">
      <c r="B6685"/>
    </row>
    <row r="6686" spans="2:2" ht="16.5" x14ac:dyDescent="0.3">
      <c r="B6686"/>
    </row>
    <row r="6687" spans="2:2" ht="16.5" x14ac:dyDescent="0.3">
      <c r="B6687"/>
    </row>
    <row r="6688" spans="2:2" ht="16.5" x14ac:dyDescent="0.3">
      <c r="B6688"/>
    </row>
    <row r="6689" spans="2:2" ht="16.5" x14ac:dyDescent="0.3">
      <c r="B6689"/>
    </row>
    <row r="6690" spans="2:2" ht="16.5" x14ac:dyDescent="0.3">
      <c r="B6690"/>
    </row>
    <row r="6691" spans="2:2" ht="16.5" x14ac:dyDescent="0.3">
      <c r="B6691"/>
    </row>
    <row r="6692" spans="2:2" ht="16.5" x14ac:dyDescent="0.3">
      <c r="B6692"/>
    </row>
    <row r="6693" spans="2:2" ht="16.5" x14ac:dyDescent="0.3">
      <c r="B6693"/>
    </row>
    <row r="6694" spans="2:2" ht="16.5" x14ac:dyDescent="0.3">
      <c r="B6694"/>
    </row>
    <row r="6695" spans="2:2" ht="16.5" x14ac:dyDescent="0.3">
      <c r="B6695"/>
    </row>
    <row r="6696" spans="2:2" ht="16.5" x14ac:dyDescent="0.3">
      <c r="B6696"/>
    </row>
    <row r="6697" spans="2:2" ht="16.5" x14ac:dyDescent="0.3">
      <c r="B6697"/>
    </row>
    <row r="6698" spans="2:2" ht="16.5" x14ac:dyDescent="0.3">
      <c r="B6698"/>
    </row>
    <row r="6699" spans="2:2" ht="16.5" x14ac:dyDescent="0.3">
      <c r="B6699"/>
    </row>
    <row r="6700" spans="2:2" ht="16.5" x14ac:dyDescent="0.3">
      <c r="B6700"/>
    </row>
    <row r="6701" spans="2:2" ht="16.5" x14ac:dyDescent="0.3">
      <c r="B6701"/>
    </row>
    <row r="6702" spans="2:2" ht="16.5" x14ac:dyDescent="0.3">
      <c r="B6702"/>
    </row>
    <row r="6703" spans="2:2" ht="16.5" x14ac:dyDescent="0.3">
      <c r="B6703"/>
    </row>
    <row r="6704" spans="2:2" ht="16.5" x14ac:dyDescent="0.3">
      <c r="B6704"/>
    </row>
    <row r="6705" spans="2:2" ht="16.5" x14ac:dyDescent="0.3">
      <c r="B6705"/>
    </row>
    <row r="6706" spans="2:2" ht="16.5" x14ac:dyDescent="0.3">
      <c r="B6706"/>
    </row>
    <row r="6707" spans="2:2" ht="16.5" x14ac:dyDescent="0.3">
      <c r="B6707"/>
    </row>
    <row r="6708" spans="2:2" ht="16.5" x14ac:dyDescent="0.3">
      <c r="B6708"/>
    </row>
    <row r="6709" spans="2:2" ht="16.5" x14ac:dyDescent="0.3">
      <c r="B6709"/>
    </row>
    <row r="6710" spans="2:2" ht="16.5" x14ac:dyDescent="0.3">
      <c r="B6710"/>
    </row>
    <row r="6711" spans="2:2" ht="16.5" x14ac:dyDescent="0.3">
      <c r="B6711"/>
    </row>
    <row r="6712" spans="2:2" ht="16.5" x14ac:dyDescent="0.3">
      <c r="B6712"/>
    </row>
    <row r="6713" spans="2:2" ht="16.5" x14ac:dyDescent="0.3">
      <c r="B6713"/>
    </row>
    <row r="6714" spans="2:2" ht="16.5" x14ac:dyDescent="0.3">
      <c r="B6714"/>
    </row>
    <row r="6715" spans="2:2" ht="16.5" x14ac:dyDescent="0.3">
      <c r="B6715"/>
    </row>
    <row r="6716" spans="2:2" ht="16.5" x14ac:dyDescent="0.3">
      <c r="B6716"/>
    </row>
    <row r="6717" spans="2:2" ht="16.5" x14ac:dyDescent="0.3">
      <c r="B6717"/>
    </row>
    <row r="6718" spans="2:2" ht="16.5" x14ac:dyDescent="0.3">
      <c r="B6718"/>
    </row>
    <row r="6719" spans="2:2" ht="16.5" x14ac:dyDescent="0.3">
      <c r="B6719"/>
    </row>
    <row r="6720" spans="2:2" ht="16.5" x14ac:dyDescent="0.3">
      <c r="B6720"/>
    </row>
    <row r="6721" spans="2:2" ht="16.5" x14ac:dyDescent="0.3">
      <c r="B6721"/>
    </row>
    <row r="6722" spans="2:2" ht="16.5" x14ac:dyDescent="0.3">
      <c r="B6722"/>
    </row>
    <row r="6723" spans="2:2" ht="16.5" x14ac:dyDescent="0.3">
      <c r="B6723"/>
    </row>
    <row r="6724" spans="2:2" ht="16.5" x14ac:dyDescent="0.3">
      <c r="B6724"/>
    </row>
    <row r="6725" spans="2:2" ht="16.5" x14ac:dyDescent="0.3">
      <c r="B6725"/>
    </row>
    <row r="6726" spans="2:2" ht="16.5" x14ac:dyDescent="0.3">
      <c r="B6726"/>
    </row>
    <row r="6727" spans="2:2" ht="16.5" x14ac:dyDescent="0.3">
      <c r="B6727"/>
    </row>
    <row r="6728" spans="2:2" ht="16.5" x14ac:dyDescent="0.3">
      <c r="B6728"/>
    </row>
    <row r="6729" spans="2:2" ht="16.5" x14ac:dyDescent="0.3">
      <c r="B6729"/>
    </row>
    <row r="6730" spans="2:2" ht="16.5" x14ac:dyDescent="0.3">
      <c r="B6730"/>
    </row>
    <row r="6731" spans="2:2" ht="16.5" x14ac:dyDescent="0.3">
      <c r="B6731"/>
    </row>
    <row r="6732" spans="2:2" ht="16.5" x14ac:dyDescent="0.3">
      <c r="B6732"/>
    </row>
    <row r="6733" spans="2:2" ht="16.5" x14ac:dyDescent="0.3">
      <c r="B6733"/>
    </row>
    <row r="6734" spans="2:2" ht="16.5" x14ac:dyDescent="0.3">
      <c r="B6734"/>
    </row>
    <row r="6735" spans="2:2" ht="16.5" x14ac:dyDescent="0.3">
      <c r="B6735"/>
    </row>
    <row r="6736" spans="2:2" ht="16.5" x14ac:dyDescent="0.3">
      <c r="B6736"/>
    </row>
    <row r="6737" spans="2:2" ht="16.5" x14ac:dyDescent="0.3">
      <c r="B6737"/>
    </row>
    <row r="6738" spans="2:2" ht="16.5" x14ac:dyDescent="0.3">
      <c r="B6738"/>
    </row>
    <row r="6739" spans="2:2" ht="16.5" x14ac:dyDescent="0.3">
      <c r="B6739"/>
    </row>
    <row r="6740" spans="2:2" ht="16.5" x14ac:dyDescent="0.3">
      <c r="B6740"/>
    </row>
    <row r="6741" spans="2:2" ht="16.5" x14ac:dyDescent="0.3">
      <c r="B6741"/>
    </row>
    <row r="6742" spans="2:2" ht="16.5" x14ac:dyDescent="0.3">
      <c r="B6742"/>
    </row>
    <row r="6743" spans="2:2" ht="16.5" x14ac:dyDescent="0.3">
      <c r="B6743"/>
    </row>
    <row r="6744" spans="2:2" ht="16.5" x14ac:dyDescent="0.3">
      <c r="B6744"/>
    </row>
    <row r="6745" spans="2:2" ht="16.5" x14ac:dyDescent="0.3">
      <c r="B6745"/>
    </row>
    <row r="6746" spans="2:2" ht="16.5" x14ac:dyDescent="0.3">
      <c r="B6746"/>
    </row>
    <row r="6747" spans="2:2" ht="16.5" x14ac:dyDescent="0.3">
      <c r="B6747"/>
    </row>
    <row r="6748" spans="2:2" ht="16.5" x14ac:dyDescent="0.3">
      <c r="B6748"/>
    </row>
    <row r="6749" spans="2:2" ht="16.5" x14ac:dyDescent="0.3">
      <c r="B6749"/>
    </row>
    <row r="6750" spans="2:2" ht="16.5" x14ac:dyDescent="0.3">
      <c r="B6750"/>
    </row>
    <row r="6751" spans="2:2" ht="16.5" x14ac:dyDescent="0.3">
      <c r="B6751"/>
    </row>
    <row r="6752" spans="2:2" ht="16.5" x14ac:dyDescent="0.3">
      <c r="B6752"/>
    </row>
    <row r="6753" spans="2:2" ht="16.5" x14ac:dyDescent="0.3">
      <c r="B6753"/>
    </row>
    <row r="6754" spans="2:2" ht="16.5" x14ac:dyDescent="0.3">
      <c r="B6754"/>
    </row>
    <row r="6755" spans="2:2" ht="16.5" x14ac:dyDescent="0.3">
      <c r="B6755"/>
    </row>
    <row r="6756" spans="2:2" ht="16.5" x14ac:dyDescent="0.3">
      <c r="B6756"/>
    </row>
    <row r="6757" spans="2:2" ht="16.5" x14ac:dyDescent="0.3">
      <c r="B6757"/>
    </row>
    <row r="6758" spans="2:2" ht="16.5" x14ac:dyDescent="0.3">
      <c r="B6758"/>
    </row>
    <row r="6759" spans="2:2" ht="16.5" x14ac:dyDescent="0.3">
      <c r="B6759"/>
    </row>
    <row r="6760" spans="2:2" ht="16.5" x14ac:dyDescent="0.3">
      <c r="B6760"/>
    </row>
    <row r="6761" spans="2:2" ht="16.5" x14ac:dyDescent="0.3">
      <c r="B6761"/>
    </row>
    <row r="6762" spans="2:2" ht="16.5" x14ac:dyDescent="0.3">
      <c r="B6762"/>
    </row>
    <row r="6763" spans="2:2" ht="16.5" x14ac:dyDescent="0.3">
      <c r="B6763"/>
    </row>
    <row r="6764" spans="2:2" ht="16.5" x14ac:dyDescent="0.3">
      <c r="B6764"/>
    </row>
    <row r="6765" spans="2:2" ht="16.5" x14ac:dyDescent="0.3">
      <c r="B6765"/>
    </row>
    <row r="6766" spans="2:2" ht="16.5" x14ac:dyDescent="0.3">
      <c r="B6766"/>
    </row>
    <row r="6767" spans="2:2" ht="16.5" x14ac:dyDescent="0.3">
      <c r="B6767"/>
    </row>
    <row r="6768" spans="2:2" ht="16.5" x14ac:dyDescent="0.3">
      <c r="B6768"/>
    </row>
    <row r="6769" spans="2:2" ht="16.5" x14ac:dyDescent="0.3">
      <c r="B6769"/>
    </row>
    <row r="6770" spans="2:2" ht="16.5" x14ac:dyDescent="0.3">
      <c r="B6770"/>
    </row>
    <row r="6771" spans="2:2" ht="16.5" x14ac:dyDescent="0.3">
      <c r="B6771"/>
    </row>
    <row r="6772" spans="2:2" ht="16.5" x14ac:dyDescent="0.3">
      <c r="B6772"/>
    </row>
    <row r="6773" spans="2:2" ht="16.5" x14ac:dyDescent="0.3">
      <c r="B6773"/>
    </row>
    <row r="6774" spans="2:2" ht="16.5" x14ac:dyDescent="0.3">
      <c r="B6774"/>
    </row>
    <row r="6775" spans="2:2" ht="16.5" x14ac:dyDescent="0.3">
      <c r="B6775"/>
    </row>
    <row r="6776" spans="2:2" ht="16.5" x14ac:dyDescent="0.3">
      <c r="B6776"/>
    </row>
    <row r="6777" spans="2:2" ht="16.5" x14ac:dyDescent="0.3">
      <c r="B6777"/>
    </row>
    <row r="6778" spans="2:2" ht="16.5" x14ac:dyDescent="0.3">
      <c r="B6778"/>
    </row>
    <row r="6779" spans="2:2" ht="16.5" x14ac:dyDescent="0.3">
      <c r="B6779"/>
    </row>
    <row r="6780" spans="2:2" ht="16.5" x14ac:dyDescent="0.3">
      <c r="B6780"/>
    </row>
    <row r="6781" spans="2:2" ht="16.5" x14ac:dyDescent="0.3">
      <c r="B6781"/>
    </row>
    <row r="6782" spans="2:2" ht="16.5" x14ac:dyDescent="0.3">
      <c r="B6782"/>
    </row>
    <row r="6783" spans="2:2" ht="16.5" x14ac:dyDescent="0.3">
      <c r="B6783"/>
    </row>
    <row r="6784" spans="2:2" ht="16.5" x14ac:dyDescent="0.3">
      <c r="B6784"/>
    </row>
    <row r="6785" spans="2:2" ht="16.5" x14ac:dyDescent="0.3">
      <c r="B6785"/>
    </row>
    <row r="6786" spans="2:2" ht="16.5" x14ac:dyDescent="0.3">
      <c r="B6786"/>
    </row>
    <row r="6787" spans="2:2" ht="16.5" x14ac:dyDescent="0.3">
      <c r="B6787"/>
    </row>
    <row r="6788" spans="2:2" ht="16.5" x14ac:dyDescent="0.3">
      <c r="B6788"/>
    </row>
    <row r="6789" spans="2:2" ht="16.5" x14ac:dyDescent="0.3">
      <c r="B6789"/>
    </row>
    <row r="6790" spans="2:2" ht="16.5" x14ac:dyDescent="0.3">
      <c r="B6790"/>
    </row>
    <row r="6791" spans="2:2" ht="16.5" x14ac:dyDescent="0.3">
      <c r="B6791"/>
    </row>
    <row r="6792" spans="2:2" ht="16.5" x14ac:dyDescent="0.3">
      <c r="B6792"/>
    </row>
    <row r="6793" spans="2:2" ht="16.5" x14ac:dyDescent="0.3">
      <c r="B6793"/>
    </row>
    <row r="6794" spans="2:2" ht="16.5" x14ac:dyDescent="0.3">
      <c r="B6794"/>
    </row>
    <row r="6795" spans="2:2" ht="16.5" x14ac:dyDescent="0.3">
      <c r="B6795"/>
    </row>
    <row r="6796" spans="2:2" ht="16.5" x14ac:dyDescent="0.3">
      <c r="B6796"/>
    </row>
    <row r="6797" spans="2:2" ht="16.5" x14ac:dyDescent="0.3">
      <c r="B6797"/>
    </row>
    <row r="6798" spans="2:2" ht="16.5" x14ac:dyDescent="0.3">
      <c r="B6798"/>
    </row>
    <row r="6799" spans="2:2" ht="16.5" x14ac:dyDescent="0.3">
      <c r="B6799"/>
    </row>
    <row r="6800" spans="2:2" ht="16.5" x14ac:dyDescent="0.3">
      <c r="B6800"/>
    </row>
    <row r="6801" spans="2:2" ht="16.5" x14ac:dyDescent="0.3">
      <c r="B6801"/>
    </row>
    <row r="6802" spans="2:2" ht="16.5" x14ac:dyDescent="0.3">
      <c r="B6802"/>
    </row>
    <row r="6803" spans="2:2" ht="16.5" x14ac:dyDescent="0.3">
      <c r="B6803"/>
    </row>
    <row r="6804" spans="2:2" ht="16.5" x14ac:dyDescent="0.3">
      <c r="B6804"/>
    </row>
    <row r="6805" spans="2:2" ht="16.5" x14ac:dyDescent="0.3">
      <c r="B6805"/>
    </row>
    <row r="6806" spans="2:2" ht="16.5" x14ac:dyDescent="0.3">
      <c r="B6806"/>
    </row>
    <row r="6807" spans="2:2" ht="16.5" x14ac:dyDescent="0.3">
      <c r="B6807"/>
    </row>
    <row r="6808" spans="2:2" ht="16.5" x14ac:dyDescent="0.3">
      <c r="B6808"/>
    </row>
    <row r="6809" spans="2:2" ht="16.5" x14ac:dyDescent="0.3">
      <c r="B6809"/>
    </row>
    <row r="6810" spans="2:2" ht="16.5" x14ac:dyDescent="0.3">
      <c r="B6810"/>
    </row>
    <row r="6811" spans="2:2" ht="16.5" x14ac:dyDescent="0.3">
      <c r="B6811"/>
    </row>
    <row r="6812" spans="2:2" ht="16.5" x14ac:dyDescent="0.3">
      <c r="B6812"/>
    </row>
    <row r="6813" spans="2:2" ht="16.5" x14ac:dyDescent="0.3">
      <c r="B6813"/>
    </row>
    <row r="6814" spans="2:2" ht="16.5" x14ac:dyDescent="0.3">
      <c r="B6814"/>
    </row>
    <row r="6815" spans="2:2" ht="16.5" x14ac:dyDescent="0.3">
      <c r="B6815"/>
    </row>
    <row r="6816" spans="2:2" ht="16.5" x14ac:dyDescent="0.3">
      <c r="B6816"/>
    </row>
    <row r="6817" spans="2:2" ht="16.5" x14ac:dyDescent="0.3">
      <c r="B6817"/>
    </row>
    <row r="6818" spans="2:2" ht="16.5" x14ac:dyDescent="0.3">
      <c r="B6818"/>
    </row>
    <row r="6819" spans="2:2" ht="16.5" x14ac:dyDescent="0.3">
      <c r="B6819"/>
    </row>
    <row r="6820" spans="2:2" ht="16.5" x14ac:dyDescent="0.3">
      <c r="B6820"/>
    </row>
    <row r="6821" spans="2:2" ht="16.5" x14ac:dyDescent="0.3">
      <c r="B6821"/>
    </row>
    <row r="6822" spans="2:2" ht="16.5" x14ac:dyDescent="0.3">
      <c r="B6822"/>
    </row>
    <row r="6823" spans="2:2" ht="16.5" x14ac:dyDescent="0.3">
      <c r="B6823"/>
    </row>
    <row r="6824" spans="2:2" ht="16.5" x14ac:dyDescent="0.3">
      <c r="B6824"/>
    </row>
    <row r="6825" spans="2:2" ht="16.5" x14ac:dyDescent="0.3">
      <c r="B6825"/>
    </row>
    <row r="6826" spans="2:2" ht="16.5" x14ac:dyDescent="0.3">
      <c r="B6826"/>
    </row>
    <row r="6827" spans="2:2" ht="16.5" x14ac:dyDescent="0.3">
      <c r="B6827"/>
    </row>
    <row r="6828" spans="2:2" ht="16.5" x14ac:dyDescent="0.3">
      <c r="B6828"/>
    </row>
    <row r="6829" spans="2:2" ht="16.5" x14ac:dyDescent="0.3">
      <c r="B6829"/>
    </row>
    <row r="6830" spans="2:2" ht="16.5" x14ac:dyDescent="0.3">
      <c r="B6830"/>
    </row>
    <row r="6831" spans="2:2" ht="16.5" x14ac:dyDescent="0.3">
      <c r="B6831"/>
    </row>
    <row r="6832" spans="2:2" ht="16.5" x14ac:dyDescent="0.3">
      <c r="B6832"/>
    </row>
    <row r="6833" spans="2:2" ht="16.5" x14ac:dyDescent="0.3">
      <c r="B6833"/>
    </row>
    <row r="6834" spans="2:2" ht="16.5" x14ac:dyDescent="0.3">
      <c r="B6834"/>
    </row>
    <row r="6835" spans="2:2" ht="16.5" x14ac:dyDescent="0.3">
      <c r="B6835"/>
    </row>
    <row r="6836" spans="2:2" ht="16.5" x14ac:dyDescent="0.3">
      <c r="B6836"/>
    </row>
    <row r="6837" spans="2:2" ht="16.5" x14ac:dyDescent="0.3">
      <c r="B6837"/>
    </row>
    <row r="6838" spans="2:2" ht="16.5" x14ac:dyDescent="0.3">
      <c r="B6838"/>
    </row>
    <row r="6839" spans="2:2" ht="16.5" x14ac:dyDescent="0.3">
      <c r="B6839"/>
    </row>
    <row r="6840" spans="2:2" ht="16.5" x14ac:dyDescent="0.3">
      <c r="B6840"/>
    </row>
    <row r="6841" spans="2:2" ht="16.5" x14ac:dyDescent="0.3">
      <c r="B6841"/>
    </row>
    <row r="6842" spans="2:2" ht="16.5" x14ac:dyDescent="0.3">
      <c r="B6842"/>
    </row>
    <row r="6843" spans="2:2" ht="16.5" x14ac:dyDescent="0.3">
      <c r="B6843"/>
    </row>
    <row r="6844" spans="2:2" ht="16.5" x14ac:dyDescent="0.3">
      <c r="B6844"/>
    </row>
    <row r="6845" spans="2:2" ht="16.5" x14ac:dyDescent="0.3">
      <c r="B6845"/>
    </row>
    <row r="6846" spans="2:2" ht="16.5" x14ac:dyDescent="0.3">
      <c r="B6846"/>
    </row>
    <row r="6847" spans="2:2" ht="16.5" x14ac:dyDescent="0.3">
      <c r="B6847"/>
    </row>
    <row r="6848" spans="2:2" ht="16.5" x14ac:dyDescent="0.3">
      <c r="B6848"/>
    </row>
    <row r="6849" spans="2:2" ht="16.5" x14ac:dyDescent="0.3">
      <c r="B6849"/>
    </row>
    <row r="6850" spans="2:2" ht="16.5" x14ac:dyDescent="0.3">
      <c r="B6850"/>
    </row>
    <row r="6851" spans="2:2" ht="16.5" x14ac:dyDescent="0.3">
      <c r="B6851"/>
    </row>
    <row r="6852" spans="2:2" ht="16.5" x14ac:dyDescent="0.3">
      <c r="B6852"/>
    </row>
    <row r="6853" spans="2:2" ht="16.5" x14ac:dyDescent="0.3">
      <c r="B6853"/>
    </row>
    <row r="6854" spans="2:2" ht="16.5" x14ac:dyDescent="0.3">
      <c r="B6854"/>
    </row>
    <row r="6855" spans="2:2" ht="16.5" x14ac:dyDescent="0.3">
      <c r="B6855"/>
    </row>
    <row r="6856" spans="2:2" ht="16.5" x14ac:dyDescent="0.3">
      <c r="B6856"/>
    </row>
    <row r="6857" spans="2:2" ht="16.5" x14ac:dyDescent="0.3">
      <c r="B6857"/>
    </row>
    <row r="6858" spans="2:2" ht="16.5" x14ac:dyDescent="0.3">
      <c r="B6858"/>
    </row>
    <row r="6859" spans="2:2" ht="16.5" x14ac:dyDescent="0.3">
      <c r="B6859"/>
    </row>
    <row r="6860" spans="2:2" ht="16.5" x14ac:dyDescent="0.3">
      <c r="B6860"/>
    </row>
    <row r="6861" spans="2:2" ht="16.5" x14ac:dyDescent="0.3">
      <c r="B6861"/>
    </row>
    <row r="6862" spans="2:2" ht="16.5" x14ac:dyDescent="0.3">
      <c r="B6862"/>
    </row>
    <row r="6863" spans="2:2" ht="16.5" x14ac:dyDescent="0.3">
      <c r="B6863"/>
    </row>
    <row r="6864" spans="2:2" ht="16.5" x14ac:dyDescent="0.3">
      <c r="B6864"/>
    </row>
    <row r="6865" spans="2:2" ht="16.5" x14ac:dyDescent="0.3">
      <c r="B6865"/>
    </row>
    <row r="6866" spans="2:2" ht="16.5" x14ac:dyDescent="0.3">
      <c r="B6866"/>
    </row>
    <row r="6867" spans="2:2" ht="16.5" x14ac:dyDescent="0.3">
      <c r="B6867"/>
    </row>
    <row r="6868" spans="2:2" ht="16.5" x14ac:dyDescent="0.3">
      <c r="B6868"/>
    </row>
    <row r="6869" spans="2:2" ht="16.5" x14ac:dyDescent="0.3">
      <c r="B6869"/>
    </row>
    <row r="6870" spans="2:2" ht="16.5" x14ac:dyDescent="0.3">
      <c r="B6870"/>
    </row>
    <row r="6871" spans="2:2" ht="16.5" x14ac:dyDescent="0.3">
      <c r="B6871"/>
    </row>
    <row r="6872" spans="2:2" ht="16.5" x14ac:dyDescent="0.3">
      <c r="B6872"/>
    </row>
    <row r="6873" spans="2:2" ht="16.5" x14ac:dyDescent="0.3">
      <c r="B6873"/>
    </row>
    <row r="6874" spans="2:2" ht="16.5" x14ac:dyDescent="0.3">
      <c r="B6874"/>
    </row>
    <row r="6875" spans="2:2" ht="16.5" x14ac:dyDescent="0.3">
      <c r="B6875"/>
    </row>
    <row r="6876" spans="2:2" ht="16.5" x14ac:dyDescent="0.3">
      <c r="B6876"/>
    </row>
    <row r="6877" spans="2:2" ht="16.5" x14ac:dyDescent="0.3">
      <c r="B6877"/>
    </row>
    <row r="6878" spans="2:2" ht="16.5" x14ac:dyDescent="0.3">
      <c r="B6878"/>
    </row>
    <row r="6879" spans="2:2" ht="16.5" x14ac:dyDescent="0.3">
      <c r="B6879"/>
    </row>
    <row r="6880" spans="2:2" ht="16.5" x14ac:dyDescent="0.3">
      <c r="B6880"/>
    </row>
    <row r="6881" spans="2:2" ht="16.5" x14ac:dyDescent="0.3">
      <c r="B6881"/>
    </row>
    <row r="6882" spans="2:2" ht="16.5" x14ac:dyDescent="0.3">
      <c r="B6882"/>
    </row>
    <row r="6883" spans="2:2" ht="16.5" x14ac:dyDescent="0.3">
      <c r="B6883"/>
    </row>
    <row r="6884" spans="2:2" ht="16.5" x14ac:dyDescent="0.3">
      <c r="B6884"/>
    </row>
    <row r="6885" spans="2:2" ht="16.5" x14ac:dyDescent="0.3">
      <c r="B6885"/>
    </row>
    <row r="6886" spans="2:2" ht="16.5" x14ac:dyDescent="0.3">
      <c r="B6886"/>
    </row>
    <row r="6887" spans="2:2" ht="16.5" x14ac:dyDescent="0.3">
      <c r="B6887"/>
    </row>
    <row r="6888" spans="2:2" ht="16.5" x14ac:dyDescent="0.3">
      <c r="B6888"/>
    </row>
    <row r="6889" spans="2:2" ht="16.5" x14ac:dyDescent="0.3">
      <c r="B6889"/>
    </row>
    <row r="6890" spans="2:2" ht="16.5" x14ac:dyDescent="0.3">
      <c r="B6890"/>
    </row>
    <row r="6891" spans="2:2" ht="16.5" x14ac:dyDescent="0.3">
      <c r="B6891"/>
    </row>
    <row r="6892" spans="2:2" ht="16.5" x14ac:dyDescent="0.3">
      <c r="B6892"/>
    </row>
    <row r="6893" spans="2:2" ht="16.5" x14ac:dyDescent="0.3">
      <c r="B6893"/>
    </row>
    <row r="6894" spans="2:2" ht="16.5" x14ac:dyDescent="0.3">
      <c r="B6894"/>
    </row>
    <row r="6895" spans="2:2" ht="16.5" x14ac:dyDescent="0.3">
      <c r="B6895"/>
    </row>
    <row r="6896" spans="2:2" ht="16.5" x14ac:dyDescent="0.3">
      <c r="B6896"/>
    </row>
    <row r="6897" spans="2:2" ht="16.5" x14ac:dyDescent="0.3">
      <c r="B6897"/>
    </row>
    <row r="6898" spans="2:2" ht="16.5" x14ac:dyDescent="0.3">
      <c r="B6898"/>
    </row>
    <row r="6899" spans="2:2" ht="16.5" x14ac:dyDescent="0.3">
      <c r="B6899"/>
    </row>
    <row r="6900" spans="2:2" ht="16.5" x14ac:dyDescent="0.3">
      <c r="B6900"/>
    </row>
    <row r="6901" spans="2:2" ht="16.5" x14ac:dyDescent="0.3">
      <c r="B6901"/>
    </row>
    <row r="6902" spans="2:2" ht="16.5" x14ac:dyDescent="0.3">
      <c r="B6902"/>
    </row>
    <row r="6903" spans="2:2" ht="16.5" x14ac:dyDescent="0.3">
      <c r="B6903"/>
    </row>
    <row r="6904" spans="2:2" ht="16.5" x14ac:dyDescent="0.3">
      <c r="B6904"/>
    </row>
    <row r="6905" spans="2:2" ht="16.5" x14ac:dyDescent="0.3">
      <c r="B6905"/>
    </row>
    <row r="6906" spans="2:2" ht="16.5" x14ac:dyDescent="0.3">
      <c r="B6906"/>
    </row>
    <row r="6907" spans="2:2" ht="16.5" x14ac:dyDescent="0.3">
      <c r="B6907"/>
    </row>
    <row r="6908" spans="2:2" ht="16.5" x14ac:dyDescent="0.3">
      <c r="B6908"/>
    </row>
    <row r="6909" spans="2:2" ht="16.5" x14ac:dyDescent="0.3">
      <c r="B6909"/>
    </row>
    <row r="6910" spans="2:2" ht="16.5" x14ac:dyDescent="0.3">
      <c r="B6910"/>
    </row>
    <row r="6911" spans="2:2" ht="16.5" x14ac:dyDescent="0.3">
      <c r="B6911"/>
    </row>
    <row r="6912" spans="2:2" ht="16.5" x14ac:dyDescent="0.3">
      <c r="B6912"/>
    </row>
    <row r="6913" spans="2:2" ht="16.5" x14ac:dyDescent="0.3">
      <c r="B6913"/>
    </row>
    <row r="6914" spans="2:2" ht="16.5" x14ac:dyDescent="0.3">
      <c r="B6914"/>
    </row>
    <row r="6915" spans="2:2" ht="16.5" x14ac:dyDescent="0.3">
      <c r="B6915"/>
    </row>
    <row r="6916" spans="2:2" ht="16.5" x14ac:dyDescent="0.3">
      <c r="B6916"/>
    </row>
    <row r="6917" spans="2:2" ht="16.5" x14ac:dyDescent="0.3">
      <c r="B6917"/>
    </row>
    <row r="6918" spans="2:2" ht="16.5" x14ac:dyDescent="0.3">
      <c r="B6918"/>
    </row>
    <row r="6919" spans="2:2" ht="16.5" x14ac:dyDescent="0.3">
      <c r="B6919"/>
    </row>
    <row r="6920" spans="2:2" ht="16.5" x14ac:dyDescent="0.3">
      <c r="B6920"/>
    </row>
    <row r="6921" spans="2:2" ht="16.5" x14ac:dyDescent="0.3">
      <c r="B6921"/>
    </row>
    <row r="6922" spans="2:2" ht="16.5" x14ac:dyDescent="0.3">
      <c r="B6922"/>
    </row>
    <row r="6923" spans="2:2" ht="16.5" x14ac:dyDescent="0.3">
      <c r="B6923"/>
    </row>
    <row r="6924" spans="2:2" ht="16.5" x14ac:dyDescent="0.3">
      <c r="B6924"/>
    </row>
    <row r="6925" spans="2:2" ht="16.5" x14ac:dyDescent="0.3">
      <c r="B6925"/>
    </row>
    <row r="6926" spans="2:2" ht="16.5" x14ac:dyDescent="0.3">
      <c r="B6926"/>
    </row>
    <row r="6927" spans="2:2" ht="16.5" x14ac:dyDescent="0.3">
      <c r="B6927"/>
    </row>
    <row r="6928" spans="2:2" ht="16.5" x14ac:dyDescent="0.3">
      <c r="B6928"/>
    </row>
    <row r="6929" spans="2:2" ht="16.5" x14ac:dyDescent="0.3">
      <c r="B6929"/>
    </row>
    <row r="6930" spans="2:2" ht="16.5" x14ac:dyDescent="0.3">
      <c r="B6930"/>
    </row>
    <row r="6931" spans="2:2" ht="16.5" x14ac:dyDescent="0.3">
      <c r="B6931"/>
    </row>
    <row r="6932" spans="2:2" ht="16.5" x14ac:dyDescent="0.3">
      <c r="B6932"/>
    </row>
    <row r="6933" spans="2:2" ht="16.5" x14ac:dyDescent="0.3">
      <c r="B6933"/>
    </row>
    <row r="6934" spans="2:2" ht="16.5" x14ac:dyDescent="0.3">
      <c r="B6934"/>
    </row>
    <row r="6935" spans="2:2" ht="16.5" x14ac:dyDescent="0.3">
      <c r="B6935"/>
    </row>
    <row r="6936" spans="2:2" ht="16.5" x14ac:dyDescent="0.3">
      <c r="B6936"/>
    </row>
    <row r="6937" spans="2:2" ht="16.5" x14ac:dyDescent="0.3">
      <c r="B6937"/>
    </row>
    <row r="6938" spans="2:2" ht="16.5" x14ac:dyDescent="0.3">
      <c r="B6938"/>
    </row>
    <row r="6939" spans="2:2" ht="16.5" x14ac:dyDescent="0.3">
      <c r="B6939"/>
    </row>
    <row r="6940" spans="2:2" ht="16.5" x14ac:dyDescent="0.3">
      <c r="B6940"/>
    </row>
    <row r="6941" spans="2:2" ht="16.5" x14ac:dyDescent="0.3">
      <c r="B6941"/>
    </row>
    <row r="6942" spans="2:2" ht="16.5" x14ac:dyDescent="0.3">
      <c r="B6942"/>
    </row>
    <row r="6943" spans="2:2" ht="16.5" x14ac:dyDescent="0.3">
      <c r="B6943"/>
    </row>
    <row r="6944" spans="2:2" ht="16.5" x14ac:dyDescent="0.3">
      <c r="B6944"/>
    </row>
    <row r="6945" spans="2:2" ht="16.5" x14ac:dyDescent="0.3">
      <c r="B6945"/>
    </row>
    <row r="6946" spans="2:2" ht="16.5" x14ac:dyDescent="0.3">
      <c r="B6946"/>
    </row>
    <row r="6947" spans="2:2" ht="16.5" x14ac:dyDescent="0.3">
      <c r="B6947"/>
    </row>
    <row r="6948" spans="2:2" ht="16.5" x14ac:dyDescent="0.3">
      <c r="B6948"/>
    </row>
    <row r="6949" spans="2:2" ht="16.5" x14ac:dyDescent="0.3">
      <c r="B6949"/>
    </row>
    <row r="6950" spans="2:2" ht="16.5" x14ac:dyDescent="0.3">
      <c r="B6950"/>
    </row>
    <row r="6951" spans="2:2" ht="16.5" x14ac:dyDescent="0.3">
      <c r="B6951"/>
    </row>
    <row r="6952" spans="2:2" ht="16.5" x14ac:dyDescent="0.3">
      <c r="B6952"/>
    </row>
    <row r="6953" spans="2:2" ht="16.5" x14ac:dyDescent="0.3">
      <c r="B6953"/>
    </row>
    <row r="6954" spans="2:2" ht="16.5" x14ac:dyDescent="0.3">
      <c r="B6954"/>
    </row>
    <row r="6955" spans="2:2" ht="16.5" x14ac:dyDescent="0.3">
      <c r="B6955"/>
    </row>
    <row r="6956" spans="2:2" ht="16.5" x14ac:dyDescent="0.3">
      <c r="B6956"/>
    </row>
    <row r="6957" spans="2:2" ht="16.5" x14ac:dyDescent="0.3">
      <c r="B6957"/>
    </row>
    <row r="6958" spans="2:2" ht="16.5" x14ac:dyDescent="0.3">
      <c r="B6958"/>
    </row>
    <row r="6959" spans="2:2" ht="16.5" x14ac:dyDescent="0.3">
      <c r="B6959"/>
    </row>
    <row r="6960" spans="2:2" ht="16.5" x14ac:dyDescent="0.3">
      <c r="B6960"/>
    </row>
    <row r="6961" spans="2:2" ht="16.5" x14ac:dyDescent="0.3">
      <c r="B6961"/>
    </row>
    <row r="6962" spans="2:2" ht="16.5" x14ac:dyDescent="0.3">
      <c r="B6962"/>
    </row>
    <row r="6963" spans="2:2" ht="16.5" x14ac:dyDescent="0.3">
      <c r="B6963"/>
    </row>
    <row r="6964" spans="2:2" ht="16.5" x14ac:dyDescent="0.3">
      <c r="B6964"/>
    </row>
    <row r="6965" spans="2:2" ht="16.5" x14ac:dyDescent="0.3">
      <c r="B6965"/>
    </row>
    <row r="6966" spans="2:2" ht="16.5" x14ac:dyDescent="0.3">
      <c r="B6966"/>
    </row>
    <row r="6967" spans="2:2" ht="16.5" x14ac:dyDescent="0.3">
      <c r="B6967"/>
    </row>
    <row r="6968" spans="2:2" ht="16.5" x14ac:dyDescent="0.3">
      <c r="B6968"/>
    </row>
    <row r="6969" spans="2:2" ht="16.5" x14ac:dyDescent="0.3">
      <c r="B6969"/>
    </row>
    <row r="6970" spans="2:2" ht="16.5" x14ac:dyDescent="0.3">
      <c r="B6970"/>
    </row>
    <row r="6971" spans="2:2" ht="16.5" x14ac:dyDescent="0.3">
      <c r="B6971"/>
    </row>
    <row r="6972" spans="2:2" ht="16.5" x14ac:dyDescent="0.3">
      <c r="B6972"/>
    </row>
    <row r="6973" spans="2:2" ht="16.5" x14ac:dyDescent="0.3">
      <c r="B6973"/>
    </row>
    <row r="6974" spans="2:2" ht="16.5" x14ac:dyDescent="0.3">
      <c r="B6974"/>
    </row>
    <row r="6975" spans="2:2" ht="16.5" x14ac:dyDescent="0.3">
      <c r="B6975"/>
    </row>
    <row r="6976" spans="2:2" ht="16.5" x14ac:dyDescent="0.3">
      <c r="B6976"/>
    </row>
    <row r="6977" spans="2:2" ht="16.5" x14ac:dyDescent="0.3">
      <c r="B6977"/>
    </row>
    <row r="6978" spans="2:2" ht="16.5" x14ac:dyDescent="0.3">
      <c r="B6978"/>
    </row>
    <row r="6979" spans="2:2" ht="16.5" x14ac:dyDescent="0.3">
      <c r="B6979"/>
    </row>
    <row r="6980" spans="2:2" ht="16.5" x14ac:dyDescent="0.3">
      <c r="B6980"/>
    </row>
    <row r="6981" spans="2:2" ht="16.5" x14ac:dyDescent="0.3">
      <c r="B6981"/>
    </row>
    <row r="6982" spans="2:2" ht="16.5" x14ac:dyDescent="0.3">
      <c r="B6982"/>
    </row>
    <row r="6983" spans="2:2" ht="16.5" x14ac:dyDescent="0.3">
      <c r="B6983"/>
    </row>
    <row r="6984" spans="2:2" ht="16.5" x14ac:dyDescent="0.3">
      <c r="B6984"/>
    </row>
    <row r="6985" spans="2:2" ht="16.5" x14ac:dyDescent="0.3">
      <c r="B6985"/>
    </row>
    <row r="6986" spans="2:2" ht="16.5" x14ac:dyDescent="0.3">
      <c r="B6986"/>
    </row>
    <row r="6987" spans="2:2" ht="16.5" x14ac:dyDescent="0.3">
      <c r="B6987"/>
    </row>
    <row r="6988" spans="2:2" ht="16.5" x14ac:dyDescent="0.3">
      <c r="B6988"/>
    </row>
    <row r="6989" spans="2:2" ht="16.5" x14ac:dyDescent="0.3">
      <c r="B6989"/>
    </row>
    <row r="6990" spans="2:2" ht="16.5" x14ac:dyDescent="0.3">
      <c r="B6990"/>
    </row>
    <row r="6991" spans="2:2" ht="16.5" x14ac:dyDescent="0.3">
      <c r="B6991"/>
    </row>
    <row r="6992" spans="2:2" ht="16.5" x14ac:dyDescent="0.3">
      <c r="B6992"/>
    </row>
    <row r="6993" spans="2:2" ht="16.5" x14ac:dyDescent="0.3">
      <c r="B6993"/>
    </row>
    <row r="6994" spans="2:2" ht="16.5" x14ac:dyDescent="0.3">
      <c r="B6994"/>
    </row>
    <row r="6995" spans="2:2" ht="16.5" x14ac:dyDescent="0.3">
      <c r="B6995"/>
    </row>
    <row r="6996" spans="2:2" ht="16.5" x14ac:dyDescent="0.3">
      <c r="B6996"/>
    </row>
    <row r="6997" spans="2:2" ht="16.5" x14ac:dyDescent="0.3">
      <c r="B6997"/>
    </row>
    <row r="6998" spans="2:2" ht="16.5" x14ac:dyDescent="0.3">
      <c r="B6998"/>
    </row>
    <row r="6999" spans="2:2" ht="16.5" x14ac:dyDescent="0.3">
      <c r="B6999"/>
    </row>
    <row r="7000" spans="2:2" ht="16.5" x14ac:dyDescent="0.3">
      <c r="B7000"/>
    </row>
    <row r="7001" spans="2:2" ht="16.5" x14ac:dyDescent="0.3">
      <c r="B7001"/>
    </row>
    <row r="7002" spans="2:2" ht="16.5" x14ac:dyDescent="0.3">
      <c r="B7002"/>
    </row>
    <row r="7003" spans="2:2" ht="16.5" x14ac:dyDescent="0.3">
      <c r="B7003"/>
    </row>
    <row r="7004" spans="2:2" ht="16.5" x14ac:dyDescent="0.3">
      <c r="B7004"/>
    </row>
    <row r="7005" spans="2:2" ht="16.5" x14ac:dyDescent="0.3">
      <c r="B7005"/>
    </row>
    <row r="7006" spans="2:2" ht="16.5" x14ac:dyDescent="0.3">
      <c r="B7006"/>
    </row>
    <row r="7007" spans="2:2" ht="16.5" x14ac:dyDescent="0.3">
      <c r="B7007"/>
    </row>
    <row r="7008" spans="2:2" ht="16.5" x14ac:dyDescent="0.3">
      <c r="B7008"/>
    </row>
    <row r="7009" spans="2:2" ht="16.5" x14ac:dyDescent="0.3">
      <c r="B7009"/>
    </row>
    <row r="7010" spans="2:2" ht="16.5" x14ac:dyDescent="0.3">
      <c r="B7010"/>
    </row>
    <row r="7011" spans="2:2" ht="16.5" x14ac:dyDescent="0.3">
      <c r="B7011"/>
    </row>
    <row r="7012" spans="2:2" ht="16.5" x14ac:dyDescent="0.3">
      <c r="B7012"/>
    </row>
    <row r="7013" spans="2:2" ht="16.5" x14ac:dyDescent="0.3">
      <c r="B7013"/>
    </row>
    <row r="7014" spans="2:2" ht="16.5" x14ac:dyDescent="0.3">
      <c r="B7014"/>
    </row>
    <row r="7015" spans="2:2" ht="16.5" x14ac:dyDescent="0.3">
      <c r="B7015"/>
    </row>
    <row r="7016" spans="2:2" ht="16.5" x14ac:dyDescent="0.3">
      <c r="B7016"/>
    </row>
    <row r="7017" spans="2:2" ht="16.5" x14ac:dyDescent="0.3">
      <c r="B7017"/>
    </row>
    <row r="7018" spans="2:2" ht="16.5" x14ac:dyDescent="0.3">
      <c r="B7018"/>
    </row>
    <row r="7019" spans="2:2" ht="16.5" x14ac:dyDescent="0.3">
      <c r="B7019"/>
    </row>
    <row r="7020" spans="2:2" ht="16.5" x14ac:dyDescent="0.3">
      <c r="B7020"/>
    </row>
    <row r="7021" spans="2:2" ht="16.5" x14ac:dyDescent="0.3">
      <c r="B7021"/>
    </row>
    <row r="7022" spans="2:2" ht="16.5" x14ac:dyDescent="0.3">
      <c r="B7022"/>
    </row>
    <row r="7023" spans="2:2" ht="16.5" x14ac:dyDescent="0.3">
      <c r="B7023"/>
    </row>
    <row r="7024" spans="2:2" ht="16.5" x14ac:dyDescent="0.3">
      <c r="B7024"/>
    </row>
    <row r="7025" spans="2:2" ht="16.5" x14ac:dyDescent="0.3">
      <c r="B7025"/>
    </row>
    <row r="7026" spans="2:2" ht="16.5" x14ac:dyDescent="0.3">
      <c r="B7026"/>
    </row>
    <row r="7027" spans="2:2" ht="16.5" x14ac:dyDescent="0.3">
      <c r="B7027"/>
    </row>
    <row r="7028" spans="2:2" ht="16.5" x14ac:dyDescent="0.3">
      <c r="B7028"/>
    </row>
    <row r="7029" spans="2:2" ht="16.5" x14ac:dyDescent="0.3">
      <c r="B7029"/>
    </row>
    <row r="7030" spans="2:2" ht="16.5" x14ac:dyDescent="0.3">
      <c r="B7030"/>
    </row>
    <row r="7031" spans="2:2" ht="16.5" x14ac:dyDescent="0.3">
      <c r="B7031"/>
    </row>
    <row r="7032" spans="2:2" ht="16.5" x14ac:dyDescent="0.3">
      <c r="B7032"/>
    </row>
    <row r="7033" spans="2:2" ht="16.5" x14ac:dyDescent="0.3">
      <c r="B7033"/>
    </row>
    <row r="7034" spans="2:2" ht="16.5" x14ac:dyDescent="0.3">
      <c r="B7034"/>
    </row>
    <row r="7035" spans="2:2" ht="16.5" x14ac:dyDescent="0.3">
      <c r="B7035"/>
    </row>
    <row r="7036" spans="2:2" ht="16.5" x14ac:dyDescent="0.3">
      <c r="B7036"/>
    </row>
    <row r="7037" spans="2:2" ht="16.5" x14ac:dyDescent="0.3">
      <c r="B7037"/>
    </row>
    <row r="7038" spans="2:2" ht="16.5" x14ac:dyDescent="0.3">
      <c r="B7038"/>
    </row>
    <row r="7039" spans="2:2" ht="16.5" x14ac:dyDescent="0.3">
      <c r="B7039"/>
    </row>
    <row r="7040" spans="2:2" ht="16.5" x14ac:dyDescent="0.3">
      <c r="B7040"/>
    </row>
    <row r="7041" spans="2:2" ht="16.5" x14ac:dyDescent="0.3">
      <c r="B7041"/>
    </row>
    <row r="7042" spans="2:2" ht="16.5" x14ac:dyDescent="0.3">
      <c r="B7042"/>
    </row>
    <row r="7043" spans="2:2" ht="16.5" x14ac:dyDescent="0.3">
      <c r="B7043"/>
    </row>
    <row r="7044" spans="2:2" ht="16.5" x14ac:dyDescent="0.3">
      <c r="B7044"/>
    </row>
    <row r="7045" spans="2:2" ht="16.5" x14ac:dyDescent="0.3">
      <c r="B7045"/>
    </row>
    <row r="7046" spans="2:2" ht="16.5" x14ac:dyDescent="0.3">
      <c r="B7046"/>
    </row>
    <row r="7047" spans="2:2" ht="16.5" x14ac:dyDescent="0.3">
      <c r="B7047"/>
    </row>
    <row r="7048" spans="2:2" ht="16.5" x14ac:dyDescent="0.3">
      <c r="B7048"/>
    </row>
    <row r="7049" spans="2:2" ht="16.5" x14ac:dyDescent="0.3">
      <c r="B7049"/>
    </row>
    <row r="7050" spans="2:2" ht="16.5" x14ac:dyDescent="0.3">
      <c r="B7050"/>
    </row>
    <row r="7051" spans="2:2" ht="16.5" x14ac:dyDescent="0.3">
      <c r="B7051"/>
    </row>
    <row r="7052" spans="2:2" ht="16.5" x14ac:dyDescent="0.3">
      <c r="B7052"/>
    </row>
    <row r="7053" spans="2:2" ht="16.5" x14ac:dyDescent="0.3">
      <c r="B7053"/>
    </row>
    <row r="7054" spans="2:2" ht="16.5" x14ac:dyDescent="0.3">
      <c r="B7054"/>
    </row>
    <row r="7055" spans="2:2" ht="16.5" x14ac:dyDescent="0.3">
      <c r="B7055"/>
    </row>
    <row r="7056" spans="2:2" ht="16.5" x14ac:dyDescent="0.3">
      <c r="B7056"/>
    </row>
    <row r="7057" spans="2:2" ht="16.5" x14ac:dyDescent="0.3">
      <c r="B7057"/>
    </row>
    <row r="7058" spans="2:2" ht="16.5" x14ac:dyDescent="0.3">
      <c r="B7058"/>
    </row>
    <row r="7059" spans="2:2" ht="16.5" x14ac:dyDescent="0.3">
      <c r="B7059"/>
    </row>
    <row r="7060" spans="2:2" ht="16.5" x14ac:dyDescent="0.3">
      <c r="B7060"/>
    </row>
    <row r="7061" spans="2:2" ht="16.5" x14ac:dyDescent="0.3">
      <c r="B7061"/>
    </row>
    <row r="7062" spans="2:2" ht="16.5" x14ac:dyDescent="0.3">
      <c r="B7062"/>
    </row>
    <row r="7063" spans="2:2" ht="16.5" x14ac:dyDescent="0.3">
      <c r="B7063"/>
    </row>
    <row r="7064" spans="2:2" ht="16.5" x14ac:dyDescent="0.3">
      <c r="B7064"/>
    </row>
    <row r="7065" spans="2:2" ht="16.5" x14ac:dyDescent="0.3">
      <c r="B7065"/>
    </row>
    <row r="7066" spans="2:2" ht="16.5" x14ac:dyDescent="0.3">
      <c r="B7066"/>
    </row>
    <row r="7067" spans="2:2" ht="16.5" x14ac:dyDescent="0.3">
      <c r="B7067"/>
    </row>
    <row r="7068" spans="2:2" ht="16.5" x14ac:dyDescent="0.3">
      <c r="B7068"/>
    </row>
    <row r="7069" spans="2:2" ht="16.5" x14ac:dyDescent="0.3">
      <c r="B7069"/>
    </row>
    <row r="7070" spans="2:2" ht="16.5" x14ac:dyDescent="0.3">
      <c r="B7070"/>
    </row>
    <row r="7071" spans="2:2" ht="16.5" x14ac:dyDescent="0.3">
      <c r="B7071"/>
    </row>
    <row r="7072" spans="2:2" ht="16.5" x14ac:dyDescent="0.3">
      <c r="B7072"/>
    </row>
    <row r="7073" spans="2:2" ht="16.5" x14ac:dyDescent="0.3">
      <c r="B7073"/>
    </row>
    <row r="7074" spans="2:2" ht="16.5" x14ac:dyDescent="0.3">
      <c r="B7074"/>
    </row>
    <row r="7075" spans="2:2" ht="16.5" x14ac:dyDescent="0.3">
      <c r="B7075"/>
    </row>
    <row r="7076" spans="2:2" ht="16.5" x14ac:dyDescent="0.3">
      <c r="B7076"/>
    </row>
    <row r="7077" spans="2:2" ht="16.5" x14ac:dyDescent="0.3">
      <c r="B7077"/>
    </row>
    <row r="7078" spans="2:2" ht="16.5" x14ac:dyDescent="0.3">
      <c r="B7078"/>
    </row>
    <row r="7079" spans="2:2" ht="16.5" x14ac:dyDescent="0.3">
      <c r="B7079"/>
    </row>
    <row r="7080" spans="2:2" ht="16.5" x14ac:dyDescent="0.3">
      <c r="B7080"/>
    </row>
    <row r="7081" spans="2:2" ht="16.5" x14ac:dyDescent="0.3">
      <c r="B7081"/>
    </row>
    <row r="7082" spans="2:2" ht="16.5" x14ac:dyDescent="0.3">
      <c r="B7082"/>
    </row>
    <row r="7083" spans="2:2" ht="16.5" x14ac:dyDescent="0.3">
      <c r="B7083"/>
    </row>
    <row r="7084" spans="2:2" ht="16.5" x14ac:dyDescent="0.3">
      <c r="B7084"/>
    </row>
    <row r="7085" spans="2:2" ht="16.5" x14ac:dyDescent="0.3">
      <c r="B7085"/>
    </row>
    <row r="7086" spans="2:2" ht="16.5" x14ac:dyDescent="0.3">
      <c r="B7086"/>
    </row>
    <row r="7087" spans="2:2" ht="16.5" x14ac:dyDescent="0.3">
      <c r="B7087"/>
    </row>
    <row r="7088" spans="2:2" ht="16.5" x14ac:dyDescent="0.3">
      <c r="B7088"/>
    </row>
    <row r="7089" spans="2:2" ht="16.5" x14ac:dyDescent="0.3">
      <c r="B7089"/>
    </row>
    <row r="7090" spans="2:2" ht="16.5" x14ac:dyDescent="0.3">
      <c r="B7090"/>
    </row>
    <row r="7091" spans="2:2" ht="16.5" x14ac:dyDescent="0.3">
      <c r="B7091"/>
    </row>
    <row r="7092" spans="2:2" ht="16.5" x14ac:dyDescent="0.3">
      <c r="B7092"/>
    </row>
    <row r="7093" spans="2:2" ht="16.5" x14ac:dyDescent="0.3">
      <c r="B7093"/>
    </row>
    <row r="7094" spans="2:2" ht="16.5" x14ac:dyDescent="0.3">
      <c r="B7094"/>
    </row>
    <row r="7095" spans="2:2" ht="16.5" x14ac:dyDescent="0.3">
      <c r="B7095"/>
    </row>
    <row r="7096" spans="2:2" ht="16.5" x14ac:dyDescent="0.3">
      <c r="B7096"/>
    </row>
    <row r="7097" spans="2:2" ht="16.5" x14ac:dyDescent="0.3">
      <c r="B7097"/>
    </row>
    <row r="7098" spans="2:2" ht="16.5" x14ac:dyDescent="0.3">
      <c r="B7098"/>
    </row>
    <row r="7099" spans="2:2" ht="16.5" x14ac:dyDescent="0.3">
      <c r="B7099"/>
    </row>
    <row r="7100" spans="2:2" ht="16.5" x14ac:dyDescent="0.3">
      <c r="B7100"/>
    </row>
    <row r="7101" spans="2:2" ht="16.5" x14ac:dyDescent="0.3">
      <c r="B7101"/>
    </row>
    <row r="7102" spans="2:2" ht="16.5" x14ac:dyDescent="0.3">
      <c r="B7102"/>
    </row>
    <row r="7103" spans="2:2" ht="16.5" x14ac:dyDescent="0.3">
      <c r="B7103"/>
    </row>
    <row r="7104" spans="2:2" ht="16.5" x14ac:dyDescent="0.3">
      <c r="B7104"/>
    </row>
    <row r="7105" spans="2:2" ht="16.5" x14ac:dyDescent="0.3">
      <c r="B7105"/>
    </row>
    <row r="7106" spans="2:2" ht="16.5" x14ac:dyDescent="0.3">
      <c r="B7106"/>
    </row>
    <row r="7107" spans="2:2" ht="16.5" x14ac:dyDescent="0.3">
      <c r="B7107"/>
    </row>
    <row r="7108" spans="2:2" ht="16.5" x14ac:dyDescent="0.3">
      <c r="B7108"/>
    </row>
    <row r="7109" spans="2:2" ht="16.5" x14ac:dyDescent="0.3">
      <c r="B7109"/>
    </row>
    <row r="7110" spans="2:2" ht="16.5" x14ac:dyDescent="0.3">
      <c r="B7110"/>
    </row>
    <row r="7111" spans="2:2" ht="16.5" x14ac:dyDescent="0.3">
      <c r="B7111"/>
    </row>
    <row r="7112" spans="2:2" ht="16.5" x14ac:dyDescent="0.3">
      <c r="B7112"/>
    </row>
    <row r="7113" spans="2:2" ht="16.5" x14ac:dyDescent="0.3">
      <c r="B7113"/>
    </row>
    <row r="7114" spans="2:2" ht="16.5" x14ac:dyDescent="0.3">
      <c r="B7114"/>
    </row>
    <row r="7115" spans="2:2" ht="16.5" x14ac:dyDescent="0.3">
      <c r="B7115"/>
    </row>
    <row r="7116" spans="2:2" ht="16.5" x14ac:dyDescent="0.3">
      <c r="B7116"/>
    </row>
    <row r="7117" spans="2:2" ht="16.5" x14ac:dyDescent="0.3">
      <c r="B7117"/>
    </row>
    <row r="7118" spans="2:2" ht="16.5" x14ac:dyDescent="0.3">
      <c r="B7118"/>
    </row>
    <row r="7119" spans="2:2" ht="16.5" x14ac:dyDescent="0.3">
      <c r="B7119"/>
    </row>
    <row r="7120" spans="2:2" ht="16.5" x14ac:dyDescent="0.3">
      <c r="B7120"/>
    </row>
    <row r="7121" spans="2:2" ht="16.5" x14ac:dyDescent="0.3">
      <c r="B7121"/>
    </row>
    <row r="7122" spans="2:2" ht="16.5" x14ac:dyDescent="0.3">
      <c r="B7122"/>
    </row>
    <row r="7123" spans="2:2" ht="16.5" x14ac:dyDescent="0.3">
      <c r="B7123"/>
    </row>
    <row r="7124" spans="2:2" ht="16.5" x14ac:dyDescent="0.3">
      <c r="B7124"/>
    </row>
    <row r="7125" spans="2:2" ht="16.5" x14ac:dyDescent="0.3">
      <c r="B7125"/>
    </row>
    <row r="7126" spans="2:2" ht="16.5" x14ac:dyDescent="0.3">
      <c r="B7126"/>
    </row>
    <row r="7127" spans="2:2" ht="16.5" x14ac:dyDescent="0.3">
      <c r="B7127"/>
    </row>
    <row r="7128" spans="2:2" ht="16.5" x14ac:dyDescent="0.3">
      <c r="B7128"/>
    </row>
    <row r="7129" spans="2:2" ht="16.5" x14ac:dyDescent="0.3">
      <c r="B7129"/>
    </row>
    <row r="7130" spans="2:2" ht="16.5" x14ac:dyDescent="0.3">
      <c r="B7130"/>
    </row>
    <row r="7131" spans="2:2" ht="16.5" x14ac:dyDescent="0.3">
      <c r="B7131"/>
    </row>
    <row r="7132" spans="2:2" ht="16.5" x14ac:dyDescent="0.3">
      <c r="B7132"/>
    </row>
    <row r="7133" spans="2:2" ht="16.5" x14ac:dyDescent="0.3">
      <c r="B7133"/>
    </row>
    <row r="7134" spans="2:2" ht="16.5" x14ac:dyDescent="0.3">
      <c r="B7134"/>
    </row>
    <row r="7135" spans="2:2" ht="16.5" x14ac:dyDescent="0.3">
      <c r="B7135"/>
    </row>
    <row r="7136" spans="2:2" ht="16.5" x14ac:dyDescent="0.3">
      <c r="B7136"/>
    </row>
    <row r="7137" spans="2:2" ht="16.5" x14ac:dyDescent="0.3">
      <c r="B7137"/>
    </row>
    <row r="7138" spans="2:2" ht="16.5" x14ac:dyDescent="0.3">
      <c r="B7138"/>
    </row>
    <row r="7139" spans="2:2" ht="16.5" x14ac:dyDescent="0.3">
      <c r="B7139"/>
    </row>
    <row r="7140" spans="2:2" ht="16.5" x14ac:dyDescent="0.3">
      <c r="B7140"/>
    </row>
    <row r="7141" spans="2:2" ht="16.5" x14ac:dyDescent="0.3">
      <c r="B7141"/>
    </row>
    <row r="7142" spans="2:2" ht="16.5" x14ac:dyDescent="0.3">
      <c r="B7142"/>
    </row>
    <row r="7143" spans="2:2" ht="16.5" x14ac:dyDescent="0.3">
      <c r="B7143"/>
    </row>
    <row r="7144" spans="2:2" ht="16.5" x14ac:dyDescent="0.3">
      <c r="B7144"/>
    </row>
    <row r="7145" spans="2:2" ht="16.5" x14ac:dyDescent="0.3">
      <c r="B7145"/>
    </row>
    <row r="7146" spans="2:2" ht="16.5" x14ac:dyDescent="0.3">
      <c r="B7146"/>
    </row>
    <row r="7147" spans="2:2" ht="16.5" x14ac:dyDescent="0.3">
      <c r="B7147"/>
    </row>
    <row r="7148" spans="2:2" ht="16.5" x14ac:dyDescent="0.3">
      <c r="B7148"/>
    </row>
    <row r="7149" spans="2:2" ht="16.5" x14ac:dyDescent="0.3">
      <c r="B7149"/>
    </row>
    <row r="7150" spans="2:2" ht="16.5" x14ac:dyDescent="0.3">
      <c r="B7150"/>
    </row>
    <row r="7151" spans="2:2" ht="16.5" x14ac:dyDescent="0.3">
      <c r="B7151"/>
    </row>
    <row r="7152" spans="2:2" ht="16.5" x14ac:dyDescent="0.3">
      <c r="B7152"/>
    </row>
    <row r="7153" spans="2:2" ht="16.5" x14ac:dyDescent="0.3">
      <c r="B7153"/>
    </row>
    <row r="7154" spans="2:2" ht="16.5" x14ac:dyDescent="0.3">
      <c r="B7154"/>
    </row>
    <row r="7155" spans="2:2" ht="16.5" x14ac:dyDescent="0.3">
      <c r="B7155"/>
    </row>
    <row r="7156" spans="2:2" ht="16.5" x14ac:dyDescent="0.3">
      <c r="B7156"/>
    </row>
    <row r="7157" spans="2:2" ht="16.5" x14ac:dyDescent="0.3">
      <c r="B7157"/>
    </row>
    <row r="7158" spans="2:2" ht="16.5" x14ac:dyDescent="0.3">
      <c r="B7158"/>
    </row>
    <row r="7159" spans="2:2" ht="16.5" x14ac:dyDescent="0.3">
      <c r="B7159"/>
    </row>
    <row r="7160" spans="2:2" ht="16.5" x14ac:dyDescent="0.3">
      <c r="B7160"/>
    </row>
    <row r="7161" spans="2:2" ht="16.5" x14ac:dyDescent="0.3">
      <c r="B7161"/>
    </row>
    <row r="7162" spans="2:2" ht="16.5" x14ac:dyDescent="0.3">
      <c r="B7162"/>
    </row>
    <row r="7163" spans="2:2" ht="16.5" x14ac:dyDescent="0.3">
      <c r="B7163"/>
    </row>
    <row r="7164" spans="2:2" ht="16.5" x14ac:dyDescent="0.3">
      <c r="B7164"/>
    </row>
    <row r="7165" spans="2:2" ht="16.5" x14ac:dyDescent="0.3">
      <c r="B7165"/>
    </row>
    <row r="7166" spans="2:2" ht="16.5" x14ac:dyDescent="0.3">
      <c r="B7166"/>
    </row>
    <row r="7167" spans="2:2" ht="16.5" x14ac:dyDescent="0.3">
      <c r="B7167"/>
    </row>
    <row r="7168" spans="2:2" ht="16.5" x14ac:dyDescent="0.3">
      <c r="B7168"/>
    </row>
    <row r="7169" spans="2:2" ht="16.5" x14ac:dyDescent="0.3">
      <c r="B7169"/>
    </row>
    <row r="7170" spans="2:2" ht="16.5" x14ac:dyDescent="0.3">
      <c r="B7170"/>
    </row>
    <row r="7171" spans="2:2" ht="16.5" x14ac:dyDescent="0.3">
      <c r="B7171"/>
    </row>
    <row r="7172" spans="2:2" ht="16.5" x14ac:dyDescent="0.3">
      <c r="B7172"/>
    </row>
    <row r="7173" spans="2:2" ht="16.5" x14ac:dyDescent="0.3">
      <c r="B7173"/>
    </row>
    <row r="7174" spans="2:2" ht="16.5" x14ac:dyDescent="0.3">
      <c r="B7174"/>
    </row>
    <row r="7175" spans="2:2" ht="16.5" x14ac:dyDescent="0.3">
      <c r="B7175"/>
    </row>
    <row r="7176" spans="2:2" ht="16.5" x14ac:dyDescent="0.3">
      <c r="B7176"/>
    </row>
    <row r="7177" spans="2:2" ht="16.5" x14ac:dyDescent="0.3">
      <c r="B7177"/>
    </row>
    <row r="7178" spans="2:2" ht="16.5" x14ac:dyDescent="0.3">
      <c r="B7178"/>
    </row>
    <row r="7179" spans="2:2" ht="16.5" x14ac:dyDescent="0.3">
      <c r="B7179"/>
    </row>
    <row r="7180" spans="2:2" ht="16.5" x14ac:dyDescent="0.3">
      <c r="B7180"/>
    </row>
    <row r="7181" spans="2:2" ht="16.5" x14ac:dyDescent="0.3">
      <c r="B7181"/>
    </row>
    <row r="7182" spans="2:2" ht="16.5" x14ac:dyDescent="0.3">
      <c r="B7182"/>
    </row>
    <row r="7183" spans="2:2" ht="16.5" x14ac:dyDescent="0.3">
      <c r="B7183"/>
    </row>
    <row r="7184" spans="2:2" ht="16.5" x14ac:dyDescent="0.3">
      <c r="B7184"/>
    </row>
    <row r="7185" spans="2:2" ht="16.5" x14ac:dyDescent="0.3">
      <c r="B7185"/>
    </row>
    <row r="7186" spans="2:2" ht="16.5" x14ac:dyDescent="0.3">
      <c r="B7186"/>
    </row>
    <row r="7187" spans="2:2" ht="16.5" x14ac:dyDescent="0.3">
      <c r="B7187"/>
    </row>
    <row r="7188" spans="2:2" ht="16.5" x14ac:dyDescent="0.3">
      <c r="B7188"/>
    </row>
    <row r="7189" spans="2:2" ht="16.5" x14ac:dyDescent="0.3">
      <c r="B7189"/>
    </row>
    <row r="7190" spans="2:2" ht="16.5" x14ac:dyDescent="0.3">
      <c r="B7190"/>
    </row>
    <row r="7191" spans="2:2" ht="16.5" x14ac:dyDescent="0.3">
      <c r="B7191"/>
    </row>
    <row r="7192" spans="2:2" ht="16.5" x14ac:dyDescent="0.3">
      <c r="B7192"/>
    </row>
    <row r="7193" spans="2:2" ht="16.5" x14ac:dyDescent="0.3">
      <c r="B7193"/>
    </row>
    <row r="7194" spans="2:2" ht="16.5" x14ac:dyDescent="0.3">
      <c r="B7194"/>
    </row>
    <row r="7195" spans="2:2" ht="16.5" x14ac:dyDescent="0.3">
      <c r="B7195"/>
    </row>
    <row r="7196" spans="2:2" ht="16.5" x14ac:dyDescent="0.3">
      <c r="B7196"/>
    </row>
    <row r="7197" spans="2:2" ht="16.5" x14ac:dyDescent="0.3">
      <c r="B7197"/>
    </row>
    <row r="7198" spans="2:2" ht="16.5" x14ac:dyDescent="0.3">
      <c r="B7198"/>
    </row>
    <row r="7199" spans="2:2" ht="16.5" x14ac:dyDescent="0.3">
      <c r="B7199"/>
    </row>
    <row r="7200" spans="2:2" ht="16.5" x14ac:dyDescent="0.3">
      <c r="B7200"/>
    </row>
    <row r="7201" spans="2:2" ht="16.5" x14ac:dyDescent="0.3">
      <c r="B7201"/>
    </row>
    <row r="7202" spans="2:2" ht="16.5" x14ac:dyDescent="0.3">
      <c r="B7202"/>
    </row>
    <row r="7203" spans="2:2" ht="16.5" x14ac:dyDescent="0.3">
      <c r="B7203"/>
    </row>
    <row r="7204" spans="2:2" ht="16.5" x14ac:dyDescent="0.3">
      <c r="B7204"/>
    </row>
    <row r="7205" spans="2:2" ht="16.5" x14ac:dyDescent="0.3">
      <c r="B7205"/>
    </row>
    <row r="7206" spans="2:2" ht="16.5" x14ac:dyDescent="0.3">
      <c r="B7206"/>
    </row>
    <row r="7207" spans="2:2" ht="16.5" x14ac:dyDescent="0.3">
      <c r="B7207"/>
    </row>
    <row r="7208" spans="2:2" ht="16.5" x14ac:dyDescent="0.3">
      <c r="B7208"/>
    </row>
    <row r="7209" spans="2:2" ht="16.5" x14ac:dyDescent="0.3">
      <c r="B7209"/>
    </row>
    <row r="7210" spans="2:2" ht="16.5" x14ac:dyDescent="0.3">
      <c r="B7210"/>
    </row>
    <row r="7211" spans="2:2" ht="16.5" x14ac:dyDescent="0.3">
      <c r="B7211"/>
    </row>
    <row r="7212" spans="2:2" ht="16.5" x14ac:dyDescent="0.3">
      <c r="B7212"/>
    </row>
    <row r="7213" spans="2:2" ht="16.5" x14ac:dyDescent="0.3">
      <c r="B7213"/>
    </row>
    <row r="7214" spans="2:2" ht="16.5" x14ac:dyDescent="0.3">
      <c r="B7214"/>
    </row>
    <row r="7215" spans="2:2" ht="16.5" x14ac:dyDescent="0.3">
      <c r="B7215"/>
    </row>
    <row r="7216" spans="2:2" ht="16.5" x14ac:dyDescent="0.3">
      <c r="B7216"/>
    </row>
    <row r="7217" spans="2:2" ht="16.5" x14ac:dyDescent="0.3">
      <c r="B7217"/>
    </row>
    <row r="7218" spans="2:2" ht="16.5" x14ac:dyDescent="0.3">
      <c r="B7218"/>
    </row>
    <row r="7219" spans="2:2" ht="16.5" x14ac:dyDescent="0.3">
      <c r="B7219"/>
    </row>
    <row r="7220" spans="2:2" ht="16.5" x14ac:dyDescent="0.3">
      <c r="B7220"/>
    </row>
    <row r="7221" spans="2:2" ht="16.5" x14ac:dyDescent="0.3">
      <c r="B7221"/>
    </row>
    <row r="7222" spans="2:2" ht="16.5" x14ac:dyDescent="0.3">
      <c r="B7222"/>
    </row>
    <row r="7223" spans="2:2" ht="16.5" x14ac:dyDescent="0.3">
      <c r="B7223"/>
    </row>
    <row r="7224" spans="2:2" ht="16.5" x14ac:dyDescent="0.3">
      <c r="B7224"/>
    </row>
    <row r="7225" spans="2:2" ht="16.5" x14ac:dyDescent="0.3">
      <c r="B7225"/>
    </row>
    <row r="7226" spans="2:2" ht="16.5" x14ac:dyDescent="0.3">
      <c r="B7226"/>
    </row>
    <row r="7227" spans="2:2" ht="16.5" x14ac:dyDescent="0.3">
      <c r="B7227"/>
    </row>
    <row r="7228" spans="2:2" ht="16.5" x14ac:dyDescent="0.3">
      <c r="B7228"/>
    </row>
    <row r="7229" spans="2:2" ht="16.5" x14ac:dyDescent="0.3">
      <c r="B7229"/>
    </row>
    <row r="7230" spans="2:2" ht="16.5" x14ac:dyDescent="0.3">
      <c r="B7230"/>
    </row>
    <row r="7231" spans="2:2" ht="16.5" x14ac:dyDescent="0.3">
      <c r="B7231"/>
    </row>
    <row r="7232" spans="2:2" ht="16.5" x14ac:dyDescent="0.3">
      <c r="B7232"/>
    </row>
    <row r="7233" spans="2:2" ht="16.5" x14ac:dyDescent="0.3">
      <c r="B7233"/>
    </row>
    <row r="7234" spans="2:2" ht="16.5" x14ac:dyDescent="0.3">
      <c r="B7234"/>
    </row>
    <row r="7235" spans="2:2" ht="16.5" x14ac:dyDescent="0.3">
      <c r="B7235"/>
    </row>
    <row r="7236" spans="2:2" ht="16.5" x14ac:dyDescent="0.3">
      <c r="B7236"/>
    </row>
    <row r="7237" spans="2:2" ht="16.5" x14ac:dyDescent="0.3">
      <c r="B7237"/>
    </row>
    <row r="7238" spans="2:2" ht="16.5" x14ac:dyDescent="0.3">
      <c r="B7238"/>
    </row>
    <row r="7239" spans="2:2" ht="16.5" x14ac:dyDescent="0.3">
      <c r="B7239"/>
    </row>
    <row r="7240" spans="2:2" ht="16.5" x14ac:dyDescent="0.3">
      <c r="B7240"/>
    </row>
    <row r="7241" spans="2:2" ht="16.5" x14ac:dyDescent="0.3">
      <c r="B7241"/>
    </row>
    <row r="7242" spans="2:2" ht="16.5" x14ac:dyDescent="0.3">
      <c r="B7242"/>
    </row>
    <row r="7243" spans="2:2" ht="16.5" x14ac:dyDescent="0.3">
      <c r="B7243"/>
    </row>
    <row r="7244" spans="2:2" ht="16.5" x14ac:dyDescent="0.3">
      <c r="B7244"/>
    </row>
    <row r="7245" spans="2:2" ht="16.5" x14ac:dyDescent="0.3">
      <c r="B7245"/>
    </row>
    <row r="7246" spans="2:2" ht="16.5" x14ac:dyDescent="0.3">
      <c r="B7246"/>
    </row>
    <row r="7247" spans="2:2" ht="16.5" x14ac:dyDescent="0.3">
      <c r="B7247"/>
    </row>
    <row r="7248" spans="2:2" ht="16.5" x14ac:dyDescent="0.3">
      <c r="B7248"/>
    </row>
    <row r="7249" spans="2:2" ht="16.5" x14ac:dyDescent="0.3">
      <c r="B7249"/>
    </row>
    <row r="7250" spans="2:2" ht="16.5" x14ac:dyDescent="0.3">
      <c r="B7250"/>
    </row>
    <row r="7251" spans="2:2" ht="16.5" x14ac:dyDescent="0.3">
      <c r="B7251"/>
    </row>
    <row r="7252" spans="2:2" ht="16.5" x14ac:dyDescent="0.3">
      <c r="B7252"/>
    </row>
    <row r="7253" spans="2:2" ht="16.5" x14ac:dyDescent="0.3">
      <c r="B7253"/>
    </row>
    <row r="7254" spans="2:2" ht="16.5" x14ac:dyDescent="0.3">
      <c r="B7254"/>
    </row>
    <row r="7255" spans="2:2" ht="16.5" x14ac:dyDescent="0.3">
      <c r="B7255"/>
    </row>
    <row r="7256" spans="2:2" ht="16.5" x14ac:dyDescent="0.3">
      <c r="B7256"/>
    </row>
    <row r="7257" spans="2:2" ht="16.5" x14ac:dyDescent="0.3">
      <c r="B7257"/>
    </row>
    <row r="7258" spans="2:2" ht="16.5" x14ac:dyDescent="0.3">
      <c r="B7258"/>
    </row>
    <row r="7259" spans="2:2" ht="16.5" x14ac:dyDescent="0.3">
      <c r="B7259"/>
    </row>
    <row r="7260" spans="2:2" ht="16.5" x14ac:dyDescent="0.3">
      <c r="B7260"/>
    </row>
    <row r="7261" spans="2:2" ht="16.5" x14ac:dyDescent="0.3">
      <c r="B7261"/>
    </row>
    <row r="7262" spans="2:2" ht="16.5" x14ac:dyDescent="0.3">
      <c r="B7262"/>
    </row>
    <row r="7263" spans="2:2" ht="16.5" x14ac:dyDescent="0.3">
      <c r="B7263"/>
    </row>
    <row r="7264" spans="2:2" ht="16.5" x14ac:dyDescent="0.3">
      <c r="B7264"/>
    </row>
    <row r="7265" spans="2:2" ht="16.5" x14ac:dyDescent="0.3">
      <c r="B7265"/>
    </row>
    <row r="7266" spans="2:2" ht="16.5" x14ac:dyDescent="0.3">
      <c r="B7266"/>
    </row>
    <row r="7267" spans="2:2" ht="16.5" x14ac:dyDescent="0.3">
      <c r="B7267"/>
    </row>
    <row r="7268" spans="2:2" ht="16.5" x14ac:dyDescent="0.3">
      <c r="B7268"/>
    </row>
    <row r="7269" spans="2:2" ht="16.5" x14ac:dyDescent="0.3">
      <c r="B7269"/>
    </row>
    <row r="7270" spans="2:2" ht="16.5" x14ac:dyDescent="0.3">
      <c r="B7270"/>
    </row>
    <row r="7271" spans="2:2" ht="16.5" x14ac:dyDescent="0.3">
      <c r="B7271"/>
    </row>
    <row r="7272" spans="2:2" ht="16.5" x14ac:dyDescent="0.3">
      <c r="B7272"/>
    </row>
    <row r="7273" spans="2:2" ht="16.5" x14ac:dyDescent="0.3">
      <c r="B7273"/>
    </row>
    <row r="7274" spans="2:2" ht="16.5" x14ac:dyDescent="0.3">
      <c r="B7274"/>
    </row>
    <row r="7275" spans="2:2" ht="16.5" x14ac:dyDescent="0.3">
      <c r="B7275"/>
    </row>
    <row r="7276" spans="2:2" ht="16.5" x14ac:dyDescent="0.3">
      <c r="B7276"/>
    </row>
    <row r="7277" spans="2:2" ht="16.5" x14ac:dyDescent="0.3">
      <c r="B7277"/>
    </row>
    <row r="7278" spans="2:2" ht="16.5" x14ac:dyDescent="0.3">
      <c r="B7278"/>
    </row>
    <row r="7279" spans="2:2" ht="16.5" x14ac:dyDescent="0.3">
      <c r="B7279"/>
    </row>
    <row r="7280" spans="2:2" ht="16.5" x14ac:dyDescent="0.3">
      <c r="B7280"/>
    </row>
    <row r="7281" spans="2:2" ht="16.5" x14ac:dyDescent="0.3">
      <c r="B7281"/>
    </row>
    <row r="7282" spans="2:2" ht="16.5" x14ac:dyDescent="0.3">
      <c r="B7282"/>
    </row>
    <row r="7283" spans="2:2" ht="16.5" x14ac:dyDescent="0.3">
      <c r="B7283"/>
    </row>
    <row r="7284" spans="2:2" ht="16.5" x14ac:dyDescent="0.3">
      <c r="B7284"/>
    </row>
    <row r="7285" spans="2:2" ht="16.5" x14ac:dyDescent="0.3">
      <c r="B7285"/>
    </row>
    <row r="7286" spans="2:2" ht="16.5" x14ac:dyDescent="0.3">
      <c r="B7286"/>
    </row>
    <row r="7287" spans="2:2" ht="16.5" x14ac:dyDescent="0.3">
      <c r="B7287"/>
    </row>
    <row r="7288" spans="2:2" ht="16.5" x14ac:dyDescent="0.3">
      <c r="B7288"/>
    </row>
    <row r="7289" spans="2:2" ht="16.5" x14ac:dyDescent="0.3">
      <c r="B7289"/>
    </row>
    <row r="7290" spans="2:2" ht="16.5" x14ac:dyDescent="0.3">
      <c r="B7290"/>
    </row>
    <row r="7291" spans="2:2" ht="16.5" x14ac:dyDescent="0.3">
      <c r="B7291"/>
    </row>
    <row r="7292" spans="2:2" ht="16.5" x14ac:dyDescent="0.3">
      <c r="B7292"/>
    </row>
    <row r="7293" spans="2:2" ht="16.5" x14ac:dyDescent="0.3">
      <c r="B7293"/>
    </row>
    <row r="7294" spans="2:2" ht="16.5" x14ac:dyDescent="0.3">
      <c r="B7294"/>
    </row>
    <row r="7295" spans="2:2" ht="16.5" x14ac:dyDescent="0.3">
      <c r="B7295"/>
    </row>
    <row r="7296" spans="2:2" ht="16.5" x14ac:dyDescent="0.3">
      <c r="B7296"/>
    </row>
    <row r="7297" spans="2:2" ht="16.5" x14ac:dyDescent="0.3">
      <c r="B7297"/>
    </row>
    <row r="7298" spans="2:2" ht="16.5" x14ac:dyDescent="0.3">
      <c r="B7298"/>
    </row>
    <row r="7299" spans="2:2" ht="16.5" x14ac:dyDescent="0.3">
      <c r="B7299"/>
    </row>
    <row r="7300" spans="2:2" ht="16.5" x14ac:dyDescent="0.3">
      <c r="B7300"/>
    </row>
    <row r="7301" spans="2:2" ht="16.5" x14ac:dyDescent="0.3">
      <c r="B7301"/>
    </row>
    <row r="7302" spans="2:2" ht="16.5" x14ac:dyDescent="0.3">
      <c r="B7302"/>
    </row>
    <row r="7303" spans="2:2" ht="16.5" x14ac:dyDescent="0.3">
      <c r="B7303"/>
    </row>
    <row r="7304" spans="2:2" ht="16.5" x14ac:dyDescent="0.3">
      <c r="B7304"/>
    </row>
    <row r="7305" spans="2:2" ht="16.5" x14ac:dyDescent="0.3">
      <c r="B7305"/>
    </row>
    <row r="7306" spans="2:2" ht="16.5" x14ac:dyDescent="0.3">
      <c r="B7306"/>
    </row>
    <row r="7307" spans="2:2" ht="16.5" x14ac:dyDescent="0.3">
      <c r="B7307"/>
    </row>
    <row r="7308" spans="2:2" ht="16.5" x14ac:dyDescent="0.3">
      <c r="B7308"/>
    </row>
    <row r="7309" spans="2:2" ht="16.5" x14ac:dyDescent="0.3">
      <c r="B7309"/>
    </row>
    <row r="7310" spans="2:2" ht="16.5" x14ac:dyDescent="0.3">
      <c r="B7310"/>
    </row>
    <row r="7311" spans="2:2" ht="16.5" x14ac:dyDescent="0.3">
      <c r="B7311"/>
    </row>
    <row r="7312" spans="2:2" ht="16.5" x14ac:dyDescent="0.3">
      <c r="B7312"/>
    </row>
    <row r="7313" spans="2:2" ht="16.5" x14ac:dyDescent="0.3">
      <c r="B7313"/>
    </row>
    <row r="7314" spans="2:2" ht="16.5" x14ac:dyDescent="0.3">
      <c r="B7314"/>
    </row>
    <row r="7315" spans="2:2" ht="16.5" x14ac:dyDescent="0.3">
      <c r="B7315"/>
    </row>
    <row r="7316" spans="2:2" ht="16.5" x14ac:dyDescent="0.3">
      <c r="B7316"/>
    </row>
    <row r="7317" spans="2:2" ht="16.5" x14ac:dyDescent="0.3">
      <c r="B7317"/>
    </row>
    <row r="7318" spans="2:2" ht="16.5" x14ac:dyDescent="0.3">
      <c r="B7318"/>
    </row>
    <row r="7319" spans="2:2" ht="16.5" x14ac:dyDescent="0.3">
      <c r="B7319"/>
    </row>
    <row r="7320" spans="2:2" ht="16.5" x14ac:dyDescent="0.3">
      <c r="B7320"/>
    </row>
    <row r="7321" spans="2:2" ht="16.5" x14ac:dyDescent="0.3">
      <c r="B7321"/>
    </row>
    <row r="7322" spans="2:2" ht="16.5" x14ac:dyDescent="0.3">
      <c r="B7322"/>
    </row>
    <row r="7323" spans="2:2" ht="16.5" x14ac:dyDescent="0.3">
      <c r="B7323"/>
    </row>
    <row r="7324" spans="2:2" ht="16.5" x14ac:dyDescent="0.3">
      <c r="B7324"/>
    </row>
    <row r="7325" spans="2:2" ht="16.5" x14ac:dyDescent="0.3">
      <c r="B7325"/>
    </row>
    <row r="7326" spans="2:2" ht="16.5" x14ac:dyDescent="0.3">
      <c r="B7326"/>
    </row>
    <row r="7327" spans="2:2" ht="16.5" x14ac:dyDescent="0.3">
      <c r="B7327"/>
    </row>
    <row r="7328" spans="2:2" ht="16.5" x14ac:dyDescent="0.3">
      <c r="B7328"/>
    </row>
    <row r="7329" spans="2:2" ht="16.5" x14ac:dyDescent="0.3">
      <c r="B7329"/>
    </row>
    <row r="7330" spans="2:2" ht="16.5" x14ac:dyDescent="0.3">
      <c r="B7330"/>
    </row>
    <row r="7331" spans="2:2" ht="16.5" x14ac:dyDescent="0.3">
      <c r="B7331"/>
    </row>
    <row r="7332" spans="2:2" ht="16.5" x14ac:dyDescent="0.3">
      <c r="B7332"/>
    </row>
    <row r="7333" spans="2:2" ht="16.5" x14ac:dyDescent="0.3">
      <c r="B7333"/>
    </row>
    <row r="7334" spans="2:2" ht="16.5" x14ac:dyDescent="0.3">
      <c r="B7334"/>
    </row>
    <row r="7335" spans="2:2" ht="16.5" x14ac:dyDescent="0.3">
      <c r="B7335"/>
    </row>
    <row r="7336" spans="2:2" ht="16.5" x14ac:dyDescent="0.3">
      <c r="B7336"/>
    </row>
    <row r="7337" spans="2:2" ht="16.5" x14ac:dyDescent="0.3">
      <c r="B7337"/>
    </row>
    <row r="7338" spans="2:2" ht="16.5" x14ac:dyDescent="0.3">
      <c r="B7338"/>
    </row>
    <row r="7339" spans="2:2" ht="16.5" x14ac:dyDescent="0.3">
      <c r="B7339"/>
    </row>
    <row r="7340" spans="2:2" ht="16.5" x14ac:dyDescent="0.3">
      <c r="B7340"/>
    </row>
    <row r="7341" spans="2:2" ht="16.5" x14ac:dyDescent="0.3">
      <c r="B7341"/>
    </row>
    <row r="7342" spans="2:2" ht="16.5" x14ac:dyDescent="0.3">
      <c r="B7342"/>
    </row>
    <row r="7343" spans="2:2" ht="16.5" x14ac:dyDescent="0.3">
      <c r="B7343"/>
    </row>
    <row r="7344" spans="2:2" ht="16.5" x14ac:dyDescent="0.3">
      <c r="B7344"/>
    </row>
    <row r="7345" spans="2:2" ht="16.5" x14ac:dyDescent="0.3">
      <c r="B7345"/>
    </row>
    <row r="7346" spans="2:2" ht="16.5" x14ac:dyDescent="0.3">
      <c r="B7346"/>
    </row>
    <row r="7347" spans="2:2" ht="16.5" x14ac:dyDescent="0.3">
      <c r="B7347"/>
    </row>
    <row r="7348" spans="2:2" ht="16.5" x14ac:dyDescent="0.3">
      <c r="B7348"/>
    </row>
    <row r="7349" spans="2:2" ht="16.5" x14ac:dyDescent="0.3">
      <c r="B7349"/>
    </row>
    <row r="7350" spans="2:2" ht="16.5" x14ac:dyDescent="0.3">
      <c r="B7350"/>
    </row>
    <row r="7351" spans="2:2" ht="16.5" x14ac:dyDescent="0.3">
      <c r="B7351"/>
    </row>
    <row r="7352" spans="2:2" ht="16.5" x14ac:dyDescent="0.3">
      <c r="B7352"/>
    </row>
    <row r="7353" spans="2:2" ht="16.5" x14ac:dyDescent="0.3">
      <c r="B7353"/>
    </row>
    <row r="7354" spans="2:2" ht="16.5" x14ac:dyDescent="0.3">
      <c r="B7354"/>
    </row>
    <row r="7355" spans="2:2" ht="16.5" x14ac:dyDescent="0.3">
      <c r="B7355"/>
    </row>
    <row r="7356" spans="2:2" ht="16.5" x14ac:dyDescent="0.3">
      <c r="B7356"/>
    </row>
    <row r="7357" spans="2:2" ht="16.5" x14ac:dyDescent="0.3">
      <c r="B7357"/>
    </row>
    <row r="7358" spans="2:2" ht="16.5" x14ac:dyDescent="0.3">
      <c r="B7358"/>
    </row>
    <row r="7359" spans="2:2" ht="16.5" x14ac:dyDescent="0.3">
      <c r="B7359"/>
    </row>
    <row r="7360" spans="2:2" ht="16.5" x14ac:dyDescent="0.3">
      <c r="B7360"/>
    </row>
    <row r="7361" spans="2:2" ht="16.5" x14ac:dyDescent="0.3">
      <c r="B7361"/>
    </row>
    <row r="7362" spans="2:2" ht="16.5" x14ac:dyDescent="0.3">
      <c r="B7362"/>
    </row>
    <row r="7363" spans="2:2" ht="16.5" x14ac:dyDescent="0.3">
      <c r="B7363"/>
    </row>
    <row r="7364" spans="2:2" ht="16.5" x14ac:dyDescent="0.3">
      <c r="B7364"/>
    </row>
    <row r="7365" spans="2:2" ht="16.5" x14ac:dyDescent="0.3">
      <c r="B7365"/>
    </row>
    <row r="7366" spans="2:2" ht="16.5" x14ac:dyDescent="0.3">
      <c r="B7366"/>
    </row>
    <row r="7367" spans="2:2" ht="16.5" x14ac:dyDescent="0.3">
      <c r="B7367"/>
    </row>
    <row r="7368" spans="2:2" ht="16.5" x14ac:dyDescent="0.3">
      <c r="B7368"/>
    </row>
    <row r="7369" spans="2:2" ht="16.5" x14ac:dyDescent="0.3">
      <c r="B7369"/>
    </row>
    <row r="7370" spans="2:2" ht="16.5" x14ac:dyDescent="0.3">
      <c r="B7370"/>
    </row>
    <row r="7371" spans="2:2" ht="16.5" x14ac:dyDescent="0.3">
      <c r="B7371"/>
    </row>
    <row r="7372" spans="2:2" ht="16.5" x14ac:dyDescent="0.3">
      <c r="B7372"/>
    </row>
    <row r="7373" spans="2:2" ht="16.5" x14ac:dyDescent="0.3">
      <c r="B7373"/>
    </row>
    <row r="7374" spans="2:2" ht="16.5" x14ac:dyDescent="0.3">
      <c r="B7374"/>
    </row>
    <row r="7375" spans="2:2" ht="16.5" x14ac:dyDescent="0.3">
      <c r="B7375"/>
    </row>
    <row r="7376" spans="2:2" ht="16.5" x14ac:dyDescent="0.3">
      <c r="B7376"/>
    </row>
    <row r="7377" spans="2:2" ht="16.5" x14ac:dyDescent="0.3">
      <c r="B7377"/>
    </row>
    <row r="7378" spans="2:2" ht="16.5" x14ac:dyDescent="0.3">
      <c r="B7378"/>
    </row>
    <row r="7379" spans="2:2" ht="16.5" x14ac:dyDescent="0.3">
      <c r="B7379"/>
    </row>
    <row r="7380" spans="2:2" ht="16.5" x14ac:dyDescent="0.3">
      <c r="B7380"/>
    </row>
    <row r="7381" spans="2:2" ht="16.5" x14ac:dyDescent="0.3">
      <c r="B7381"/>
    </row>
    <row r="7382" spans="2:2" ht="16.5" x14ac:dyDescent="0.3">
      <c r="B7382"/>
    </row>
    <row r="7383" spans="2:2" ht="16.5" x14ac:dyDescent="0.3">
      <c r="B7383"/>
    </row>
    <row r="7384" spans="2:2" ht="16.5" x14ac:dyDescent="0.3">
      <c r="B7384"/>
    </row>
    <row r="7385" spans="2:2" ht="16.5" x14ac:dyDescent="0.3">
      <c r="B7385"/>
    </row>
    <row r="7386" spans="2:2" ht="16.5" x14ac:dyDescent="0.3">
      <c r="B7386"/>
    </row>
    <row r="7387" spans="2:2" ht="16.5" x14ac:dyDescent="0.3">
      <c r="B7387"/>
    </row>
    <row r="7388" spans="2:2" ht="16.5" x14ac:dyDescent="0.3">
      <c r="B7388"/>
    </row>
    <row r="7389" spans="2:2" ht="16.5" x14ac:dyDescent="0.3">
      <c r="B7389"/>
    </row>
    <row r="7390" spans="2:2" ht="16.5" x14ac:dyDescent="0.3">
      <c r="B7390"/>
    </row>
    <row r="7391" spans="2:2" ht="16.5" x14ac:dyDescent="0.3">
      <c r="B7391"/>
    </row>
    <row r="7392" spans="2:2" ht="16.5" x14ac:dyDescent="0.3">
      <c r="B7392"/>
    </row>
    <row r="7393" spans="2:2" ht="16.5" x14ac:dyDescent="0.3">
      <c r="B7393"/>
    </row>
    <row r="7394" spans="2:2" ht="16.5" x14ac:dyDescent="0.3">
      <c r="B7394"/>
    </row>
    <row r="7395" spans="2:2" ht="16.5" x14ac:dyDescent="0.3">
      <c r="B7395"/>
    </row>
    <row r="7396" spans="2:2" ht="16.5" x14ac:dyDescent="0.3">
      <c r="B7396"/>
    </row>
    <row r="7397" spans="2:2" ht="16.5" x14ac:dyDescent="0.3">
      <c r="B7397"/>
    </row>
    <row r="7398" spans="2:2" ht="16.5" x14ac:dyDescent="0.3">
      <c r="B7398"/>
    </row>
    <row r="7399" spans="2:2" ht="16.5" x14ac:dyDescent="0.3">
      <c r="B7399"/>
    </row>
    <row r="7400" spans="2:2" ht="16.5" x14ac:dyDescent="0.3">
      <c r="B7400"/>
    </row>
    <row r="7401" spans="2:2" ht="16.5" x14ac:dyDescent="0.3">
      <c r="B7401"/>
    </row>
    <row r="7402" spans="2:2" ht="16.5" x14ac:dyDescent="0.3">
      <c r="B7402"/>
    </row>
    <row r="7403" spans="2:2" ht="16.5" x14ac:dyDescent="0.3">
      <c r="B7403"/>
    </row>
    <row r="7404" spans="2:2" ht="16.5" x14ac:dyDescent="0.3">
      <c r="B7404"/>
    </row>
    <row r="7405" spans="2:2" ht="16.5" x14ac:dyDescent="0.3">
      <c r="B7405"/>
    </row>
    <row r="7406" spans="2:2" ht="16.5" x14ac:dyDescent="0.3">
      <c r="B7406"/>
    </row>
    <row r="7407" spans="2:2" ht="16.5" x14ac:dyDescent="0.3">
      <c r="B7407"/>
    </row>
    <row r="7408" spans="2:2" ht="16.5" x14ac:dyDescent="0.3">
      <c r="B7408"/>
    </row>
    <row r="7409" spans="2:2" ht="16.5" x14ac:dyDescent="0.3">
      <c r="B7409"/>
    </row>
    <row r="7410" spans="2:2" ht="16.5" x14ac:dyDescent="0.3">
      <c r="B7410"/>
    </row>
    <row r="7411" spans="2:2" ht="16.5" x14ac:dyDescent="0.3">
      <c r="B7411"/>
    </row>
    <row r="7412" spans="2:2" ht="16.5" x14ac:dyDescent="0.3">
      <c r="B7412"/>
    </row>
    <row r="7413" spans="2:2" ht="16.5" x14ac:dyDescent="0.3">
      <c r="B7413"/>
    </row>
    <row r="7414" spans="2:2" ht="16.5" x14ac:dyDescent="0.3">
      <c r="B7414"/>
    </row>
    <row r="7415" spans="2:2" ht="16.5" x14ac:dyDescent="0.3">
      <c r="B7415"/>
    </row>
    <row r="7416" spans="2:2" ht="16.5" x14ac:dyDescent="0.3">
      <c r="B7416"/>
    </row>
    <row r="7417" spans="2:2" ht="16.5" x14ac:dyDescent="0.3">
      <c r="B7417"/>
    </row>
    <row r="7418" spans="2:2" ht="16.5" x14ac:dyDescent="0.3">
      <c r="B7418"/>
    </row>
    <row r="7419" spans="2:2" ht="16.5" x14ac:dyDescent="0.3">
      <c r="B7419"/>
    </row>
    <row r="7420" spans="2:2" ht="16.5" x14ac:dyDescent="0.3">
      <c r="B7420"/>
    </row>
    <row r="7421" spans="2:2" ht="16.5" x14ac:dyDescent="0.3">
      <c r="B7421"/>
    </row>
    <row r="7422" spans="2:2" ht="16.5" x14ac:dyDescent="0.3">
      <c r="B7422"/>
    </row>
    <row r="7423" spans="2:2" ht="16.5" x14ac:dyDescent="0.3">
      <c r="B7423"/>
    </row>
    <row r="7424" spans="2:2" ht="16.5" x14ac:dyDescent="0.3">
      <c r="B7424"/>
    </row>
    <row r="7425" spans="2:2" ht="16.5" x14ac:dyDescent="0.3">
      <c r="B7425"/>
    </row>
    <row r="7426" spans="2:2" ht="16.5" x14ac:dyDescent="0.3">
      <c r="B7426"/>
    </row>
    <row r="7427" spans="2:2" ht="16.5" x14ac:dyDescent="0.3">
      <c r="B7427"/>
    </row>
    <row r="7428" spans="2:2" ht="16.5" x14ac:dyDescent="0.3">
      <c r="B7428"/>
    </row>
    <row r="7429" spans="2:2" ht="16.5" x14ac:dyDescent="0.3">
      <c r="B7429"/>
    </row>
    <row r="7430" spans="2:2" ht="16.5" x14ac:dyDescent="0.3">
      <c r="B7430"/>
    </row>
    <row r="7431" spans="2:2" ht="16.5" x14ac:dyDescent="0.3">
      <c r="B7431"/>
    </row>
    <row r="7432" spans="2:2" ht="16.5" x14ac:dyDescent="0.3">
      <c r="B7432"/>
    </row>
    <row r="7433" spans="2:2" ht="16.5" x14ac:dyDescent="0.3">
      <c r="B7433"/>
    </row>
    <row r="7434" spans="2:2" ht="16.5" x14ac:dyDescent="0.3">
      <c r="B7434"/>
    </row>
    <row r="7435" spans="2:2" ht="16.5" x14ac:dyDescent="0.3">
      <c r="B7435"/>
    </row>
    <row r="7436" spans="2:2" ht="16.5" x14ac:dyDescent="0.3">
      <c r="B7436"/>
    </row>
    <row r="7437" spans="2:2" ht="16.5" x14ac:dyDescent="0.3">
      <c r="B7437"/>
    </row>
    <row r="7438" spans="2:2" ht="16.5" x14ac:dyDescent="0.3">
      <c r="B7438"/>
    </row>
    <row r="7439" spans="2:2" ht="16.5" x14ac:dyDescent="0.3">
      <c r="B7439"/>
    </row>
    <row r="7440" spans="2:2" ht="16.5" x14ac:dyDescent="0.3">
      <c r="B7440"/>
    </row>
    <row r="7441" spans="2:2" ht="16.5" x14ac:dyDescent="0.3">
      <c r="B7441"/>
    </row>
    <row r="7442" spans="2:2" ht="16.5" x14ac:dyDescent="0.3">
      <c r="B7442"/>
    </row>
    <row r="7443" spans="2:2" ht="16.5" x14ac:dyDescent="0.3">
      <c r="B7443"/>
    </row>
    <row r="7444" spans="2:2" ht="16.5" x14ac:dyDescent="0.3">
      <c r="B7444"/>
    </row>
    <row r="7445" spans="2:2" ht="16.5" x14ac:dyDescent="0.3">
      <c r="B7445"/>
    </row>
    <row r="7446" spans="2:2" ht="16.5" x14ac:dyDescent="0.3">
      <c r="B7446"/>
    </row>
    <row r="7447" spans="2:2" ht="16.5" x14ac:dyDescent="0.3">
      <c r="B7447"/>
    </row>
    <row r="7448" spans="2:2" ht="16.5" x14ac:dyDescent="0.3">
      <c r="B7448"/>
    </row>
    <row r="7449" spans="2:2" ht="16.5" x14ac:dyDescent="0.3">
      <c r="B7449"/>
    </row>
    <row r="7450" spans="2:2" ht="16.5" x14ac:dyDescent="0.3">
      <c r="B7450"/>
    </row>
    <row r="7451" spans="2:2" ht="16.5" x14ac:dyDescent="0.3">
      <c r="B7451"/>
    </row>
    <row r="7452" spans="2:2" ht="16.5" x14ac:dyDescent="0.3">
      <c r="B7452"/>
    </row>
    <row r="7453" spans="2:2" ht="16.5" x14ac:dyDescent="0.3">
      <c r="B7453"/>
    </row>
    <row r="7454" spans="2:2" ht="16.5" x14ac:dyDescent="0.3">
      <c r="B7454"/>
    </row>
    <row r="7455" spans="2:2" ht="16.5" x14ac:dyDescent="0.3">
      <c r="B7455"/>
    </row>
    <row r="7456" spans="2:2" ht="16.5" x14ac:dyDescent="0.3">
      <c r="B7456"/>
    </row>
    <row r="7457" spans="2:2" ht="16.5" x14ac:dyDescent="0.3">
      <c r="B7457"/>
    </row>
    <row r="7458" spans="2:2" ht="16.5" x14ac:dyDescent="0.3">
      <c r="B7458"/>
    </row>
    <row r="7459" spans="2:2" ht="16.5" x14ac:dyDescent="0.3">
      <c r="B7459"/>
    </row>
    <row r="7460" spans="2:2" ht="16.5" x14ac:dyDescent="0.3">
      <c r="B7460"/>
    </row>
    <row r="7461" spans="2:2" ht="16.5" x14ac:dyDescent="0.3">
      <c r="B7461"/>
    </row>
    <row r="7462" spans="2:2" ht="16.5" x14ac:dyDescent="0.3">
      <c r="B7462"/>
    </row>
    <row r="7463" spans="2:2" ht="16.5" x14ac:dyDescent="0.3">
      <c r="B7463"/>
    </row>
    <row r="7464" spans="2:2" ht="16.5" x14ac:dyDescent="0.3">
      <c r="B7464"/>
    </row>
    <row r="7465" spans="2:2" ht="16.5" x14ac:dyDescent="0.3">
      <c r="B7465"/>
    </row>
    <row r="7466" spans="2:2" ht="16.5" x14ac:dyDescent="0.3">
      <c r="B7466"/>
    </row>
    <row r="7467" spans="2:2" ht="16.5" x14ac:dyDescent="0.3">
      <c r="B7467"/>
    </row>
    <row r="7468" spans="2:2" ht="16.5" x14ac:dyDescent="0.3">
      <c r="B7468"/>
    </row>
    <row r="7469" spans="2:2" ht="16.5" x14ac:dyDescent="0.3">
      <c r="B7469"/>
    </row>
    <row r="7470" spans="2:2" ht="16.5" x14ac:dyDescent="0.3">
      <c r="B7470"/>
    </row>
    <row r="7471" spans="2:2" ht="16.5" x14ac:dyDescent="0.3">
      <c r="B7471"/>
    </row>
    <row r="7472" spans="2:2" ht="16.5" x14ac:dyDescent="0.3">
      <c r="B7472"/>
    </row>
    <row r="7473" spans="2:2" ht="16.5" x14ac:dyDescent="0.3">
      <c r="B7473"/>
    </row>
    <row r="7474" spans="2:2" ht="16.5" x14ac:dyDescent="0.3">
      <c r="B7474"/>
    </row>
    <row r="7475" spans="2:2" ht="16.5" x14ac:dyDescent="0.3">
      <c r="B7475"/>
    </row>
    <row r="7476" spans="2:2" ht="16.5" x14ac:dyDescent="0.3">
      <c r="B7476"/>
    </row>
    <row r="7477" spans="2:2" ht="16.5" x14ac:dyDescent="0.3">
      <c r="B7477"/>
    </row>
    <row r="7478" spans="2:2" ht="16.5" x14ac:dyDescent="0.3">
      <c r="B7478"/>
    </row>
    <row r="7479" spans="2:2" ht="16.5" x14ac:dyDescent="0.3">
      <c r="B7479"/>
    </row>
    <row r="7480" spans="2:2" ht="16.5" x14ac:dyDescent="0.3">
      <c r="B7480"/>
    </row>
    <row r="7481" spans="2:2" ht="16.5" x14ac:dyDescent="0.3">
      <c r="B7481"/>
    </row>
    <row r="7482" spans="2:2" ht="16.5" x14ac:dyDescent="0.3">
      <c r="B7482"/>
    </row>
    <row r="7483" spans="2:2" ht="16.5" x14ac:dyDescent="0.3">
      <c r="B7483"/>
    </row>
    <row r="7484" spans="2:2" ht="16.5" x14ac:dyDescent="0.3">
      <c r="B7484"/>
    </row>
    <row r="7485" spans="2:2" ht="16.5" x14ac:dyDescent="0.3">
      <c r="B7485"/>
    </row>
    <row r="7486" spans="2:2" ht="16.5" x14ac:dyDescent="0.3">
      <c r="B7486"/>
    </row>
    <row r="7487" spans="2:2" ht="16.5" x14ac:dyDescent="0.3">
      <c r="B7487"/>
    </row>
    <row r="7488" spans="2:2" ht="16.5" x14ac:dyDescent="0.3">
      <c r="B7488"/>
    </row>
    <row r="7489" spans="2:2" ht="16.5" x14ac:dyDescent="0.3">
      <c r="B7489"/>
    </row>
    <row r="7490" spans="2:2" ht="16.5" x14ac:dyDescent="0.3">
      <c r="B7490"/>
    </row>
    <row r="7491" spans="2:2" ht="16.5" x14ac:dyDescent="0.3">
      <c r="B7491"/>
    </row>
    <row r="7492" spans="2:2" ht="16.5" x14ac:dyDescent="0.3">
      <c r="B7492"/>
    </row>
    <row r="7493" spans="2:2" ht="16.5" x14ac:dyDescent="0.3">
      <c r="B7493"/>
    </row>
    <row r="7494" spans="2:2" ht="16.5" x14ac:dyDescent="0.3">
      <c r="B7494"/>
    </row>
    <row r="7495" spans="2:2" ht="16.5" x14ac:dyDescent="0.3">
      <c r="B7495"/>
    </row>
    <row r="7496" spans="2:2" ht="16.5" x14ac:dyDescent="0.3">
      <c r="B7496"/>
    </row>
    <row r="7497" spans="2:2" ht="16.5" x14ac:dyDescent="0.3">
      <c r="B7497"/>
    </row>
    <row r="7498" spans="2:2" ht="16.5" x14ac:dyDescent="0.3">
      <c r="B7498"/>
    </row>
    <row r="7499" spans="2:2" ht="16.5" x14ac:dyDescent="0.3">
      <c r="B7499"/>
    </row>
    <row r="7500" spans="2:2" ht="16.5" x14ac:dyDescent="0.3">
      <c r="B7500"/>
    </row>
    <row r="7501" spans="2:2" ht="16.5" x14ac:dyDescent="0.3">
      <c r="B7501"/>
    </row>
    <row r="7502" spans="2:2" ht="16.5" x14ac:dyDescent="0.3">
      <c r="B7502"/>
    </row>
    <row r="7503" spans="2:2" ht="16.5" x14ac:dyDescent="0.3">
      <c r="B7503"/>
    </row>
    <row r="7504" spans="2:2" ht="16.5" x14ac:dyDescent="0.3">
      <c r="B7504"/>
    </row>
    <row r="7505" spans="2:2" ht="16.5" x14ac:dyDescent="0.3">
      <c r="B7505"/>
    </row>
    <row r="7506" spans="2:2" ht="16.5" x14ac:dyDescent="0.3">
      <c r="B7506"/>
    </row>
    <row r="7507" spans="2:2" ht="16.5" x14ac:dyDescent="0.3">
      <c r="B7507"/>
    </row>
    <row r="7508" spans="2:2" ht="16.5" x14ac:dyDescent="0.3">
      <c r="B7508"/>
    </row>
    <row r="7509" spans="2:2" ht="16.5" x14ac:dyDescent="0.3">
      <c r="B7509"/>
    </row>
    <row r="7510" spans="2:2" ht="16.5" x14ac:dyDescent="0.3">
      <c r="B7510"/>
    </row>
    <row r="7511" spans="2:2" ht="16.5" x14ac:dyDescent="0.3">
      <c r="B7511"/>
    </row>
    <row r="7512" spans="2:2" ht="16.5" x14ac:dyDescent="0.3">
      <c r="B7512"/>
    </row>
    <row r="7513" spans="2:2" ht="16.5" x14ac:dyDescent="0.3">
      <c r="B7513"/>
    </row>
    <row r="7514" spans="2:2" ht="16.5" x14ac:dyDescent="0.3">
      <c r="B7514"/>
    </row>
    <row r="7515" spans="2:2" ht="16.5" x14ac:dyDescent="0.3">
      <c r="B7515"/>
    </row>
    <row r="7516" spans="2:2" ht="16.5" x14ac:dyDescent="0.3">
      <c r="B7516"/>
    </row>
    <row r="7517" spans="2:2" ht="16.5" x14ac:dyDescent="0.3">
      <c r="B7517"/>
    </row>
    <row r="7518" spans="2:2" ht="16.5" x14ac:dyDescent="0.3">
      <c r="B7518"/>
    </row>
    <row r="7519" spans="2:2" ht="16.5" x14ac:dyDescent="0.3">
      <c r="B7519"/>
    </row>
    <row r="7520" spans="2:2" ht="16.5" x14ac:dyDescent="0.3">
      <c r="B7520"/>
    </row>
    <row r="7521" spans="2:2" ht="16.5" x14ac:dyDescent="0.3">
      <c r="B7521"/>
    </row>
    <row r="7522" spans="2:2" ht="16.5" x14ac:dyDescent="0.3">
      <c r="B7522"/>
    </row>
    <row r="7523" spans="2:2" ht="16.5" x14ac:dyDescent="0.3">
      <c r="B7523"/>
    </row>
    <row r="7524" spans="2:2" ht="16.5" x14ac:dyDescent="0.3">
      <c r="B7524"/>
    </row>
    <row r="7525" spans="2:2" ht="16.5" x14ac:dyDescent="0.3">
      <c r="B7525"/>
    </row>
    <row r="7526" spans="2:2" ht="16.5" x14ac:dyDescent="0.3">
      <c r="B7526"/>
    </row>
    <row r="7527" spans="2:2" ht="16.5" x14ac:dyDescent="0.3">
      <c r="B7527"/>
    </row>
    <row r="7528" spans="2:2" ht="16.5" x14ac:dyDescent="0.3">
      <c r="B7528"/>
    </row>
    <row r="7529" spans="2:2" ht="16.5" x14ac:dyDescent="0.3">
      <c r="B7529"/>
    </row>
    <row r="7530" spans="2:2" ht="16.5" x14ac:dyDescent="0.3">
      <c r="B7530"/>
    </row>
    <row r="7531" spans="2:2" ht="16.5" x14ac:dyDescent="0.3">
      <c r="B7531"/>
    </row>
    <row r="7532" spans="2:2" ht="16.5" x14ac:dyDescent="0.3">
      <c r="B7532"/>
    </row>
    <row r="7533" spans="2:2" ht="16.5" x14ac:dyDescent="0.3">
      <c r="B7533"/>
    </row>
    <row r="7534" spans="2:2" ht="16.5" x14ac:dyDescent="0.3">
      <c r="B7534"/>
    </row>
    <row r="7535" spans="2:2" ht="16.5" x14ac:dyDescent="0.3">
      <c r="B7535"/>
    </row>
    <row r="7536" spans="2:2" ht="16.5" x14ac:dyDescent="0.3">
      <c r="B7536"/>
    </row>
    <row r="7537" spans="2:2" ht="16.5" x14ac:dyDescent="0.3">
      <c r="B7537"/>
    </row>
    <row r="7538" spans="2:2" ht="16.5" x14ac:dyDescent="0.3">
      <c r="B7538"/>
    </row>
    <row r="7539" spans="2:2" ht="16.5" x14ac:dyDescent="0.3">
      <c r="B7539"/>
    </row>
    <row r="7540" spans="2:2" ht="16.5" x14ac:dyDescent="0.3">
      <c r="B7540"/>
    </row>
    <row r="7541" spans="2:2" ht="16.5" x14ac:dyDescent="0.3">
      <c r="B7541"/>
    </row>
    <row r="7542" spans="2:2" ht="16.5" x14ac:dyDescent="0.3">
      <c r="B7542"/>
    </row>
    <row r="7543" spans="2:2" ht="16.5" x14ac:dyDescent="0.3">
      <c r="B7543"/>
    </row>
    <row r="7544" spans="2:2" ht="16.5" x14ac:dyDescent="0.3">
      <c r="B7544"/>
    </row>
    <row r="7545" spans="2:2" ht="16.5" x14ac:dyDescent="0.3">
      <c r="B7545"/>
    </row>
    <row r="7546" spans="2:2" ht="16.5" x14ac:dyDescent="0.3">
      <c r="B7546"/>
    </row>
    <row r="7547" spans="2:2" ht="16.5" x14ac:dyDescent="0.3">
      <c r="B7547"/>
    </row>
    <row r="7548" spans="2:2" ht="16.5" x14ac:dyDescent="0.3">
      <c r="B7548"/>
    </row>
    <row r="7549" spans="2:2" ht="16.5" x14ac:dyDescent="0.3">
      <c r="B7549"/>
    </row>
    <row r="7550" spans="2:2" ht="16.5" x14ac:dyDescent="0.3">
      <c r="B7550"/>
    </row>
    <row r="7551" spans="2:2" ht="16.5" x14ac:dyDescent="0.3">
      <c r="B7551"/>
    </row>
    <row r="7552" spans="2:2" ht="16.5" x14ac:dyDescent="0.3">
      <c r="B7552"/>
    </row>
    <row r="7553" spans="2:2" ht="16.5" x14ac:dyDescent="0.3">
      <c r="B7553"/>
    </row>
    <row r="7554" spans="2:2" ht="16.5" x14ac:dyDescent="0.3">
      <c r="B7554"/>
    </row>
    <row r="7555" spans="2:2" ht="16.5" x14ac:dyDescent="0.3">
      <c r="B7555"/>
    </row>
    <row r="7556" spans="2:2" ht="16.5" x14ac:dyDescent="0.3">
      <c r="B7556"/>
    </row>
    <row r="7557" spans="2:2" ht="16.5" x14ac:dyDescent="0.3">
      <c r="B7557"/>
    </row>
    <row r="7558" spans="2:2" ht="16.5" x14ac:dyDescent="0.3">
      <c r="B7558"/>
    </row>
    <row r="7559" spans="2:2" ht="16.5" x14ac:dyDescent="0.3">
      <c r="B7559"/>
    </row>
    <row r="7560" spans="2:2" ht="16.5" x14ac:dyDescent="0.3">
      <c r="B7560"/>
    </row>
    <row r="7561" spans="2:2" ht="16.5" x14ac:dyDescent="0.3">
      <c r="B7561"/>
    </row>
    <row r="7562" spans="2:2" ht="16.5" x14ac:dyDescent="0.3">
      <c r="B7562"/>
    </row>
    <row r="7563" spans="2:2" ht="16.5" x14ac:dyDescent="0.3">
      <c r="B7563"/>
    </row>
    <row r="7564" spans="2:2" ht="16.5" x14ac:dyDescent="0.3">
      <c r="B7564"/>
    </row>
    <row r="7565" spans="2:2" ht="16.5" x14ac:dyDescent="0.3">
      <c r="B7565"/>
    </row>
    <row r="7566" spans="2:2" ht="16.5" x14ac:dyDescent="0.3">
      <c r="B7566"/>
    </row>
    <row r="7567" spans="2:2" ht="16.5" x14ac:dyDescent="0.3">
      <c r="B7567"/>
    </row>
    <row r="7568" spans="2:2" ht="16.5" x14ac:dyDescent="0.3">
      <c r="B7568"/>
    </row>
    <row r="7569" spans="2:2" ht="16.5" x14ac:dyDescent="0.3">
      <c r="B7569"/>
    </row>
    <row r="7570" spans="2:2" ht="16.5" x14ac:dyDescent="0.3">
      <c r="B7570"/>
    </row>
    <row r="7571" spans="2:2" ht="16.5" x14ac:dyDescent="0.3">
      <c r="B7571"/>
    </row>
    <row r="7572" spans="2:2" ht="16.5" x14ac:dyDescent="0.3">
      <c r="B7572"/>
    </row>
    <row r="7573" spans="2:2" ht="16.5" x14ac:dyDescent="0.3">
      <c r="B7573"/>
    </row>
    <row r="7574" spans="2:2" ht="16.5" x14ac:dyDescent="0.3">
      <c r="B7574"/>
    </row>
    <row r="7575" spans="2:2" ht="16.5" x14ac:dyDescent="0.3">
      <c r="B7575"/>
    </row>
    <row r="7576" spans="2:2" ht="16.5" x14ac:dyDescent="0.3">
      <c r="B7576"/>
    </row>
    <row r="7577" spans="2:2" ht="16.5" x14ac:dyDescent="0.3">
      <c r="B7577"/>
    </row>
    <row r="7578" spans="2:2" ht="16.5" x14ac:dyDescent="0.3">
      <c r="B7578"/>
    </row>
    <row r="7579" spans="2:2" ht="16.5" x14ac:dyDescent="0.3">
      <c r="B7579"/>
    </row>
    <row r="7580" spans="2:2" ht="16.5" x14ac:dyDescent="0.3">
      <c r="B7580"/>
    </row>
    <row r="7581" spans="2:2" ht="16.5" x14ac:dyDescent="0.3">
      <c r="B7581"/>
    </row>
    <row r="7582" spans="2:2" ht="16.5" x14ac:dyDescent="0.3">
      <c r="B7582"/>
    </row>
    <row r="7583" spans="2:2" ht="16.5" x14ac:dyDescent="0.3">
      <c r="B7583"/>
    </row>
    <row r="7584" spans="2:2" ht="16.5" x14ac:dyDescent="0.3">
      <c r="B7584"/>
    </row>
    <row r="7585" spans="2:2" ht="16.5" x14ac:dyDescent="0.3">
      <c r="B7585"/>
    </row>
    <row r="7586" spans="2:2" ht="16.5" x14ac:dyDescent="0.3">
      <c r="B7586"/>
    </row>
    <row r="7587" spans="2:2" ht="16.5" x14ac:dyDescent="0.3">
      <c r="B7587"/>
    </row>
    <row r="7588" spans="2:2" ht="16.5" x14ac:dyDescent="0.3">
      <c r="B7588"/>
    </row>
    <row r="7589" spans="2:2" ht="16.5" x14ac:dyDescent="0.3">
      <c r="B7589"/>
    </row>
    <row r="7590" spans="2:2" ht="16.5" x14ac:dyDescent="0.3">
      <c r="B7590"/>
    </row>
    <row r="7591" spans="2:2" ht="16.5" x14ac:dyDescent="0.3">
      <c r="B7591"/>
    </row>
    <row r="7592" spans="2:2" ht="16.5" x14ac:dyDescent="0.3">
      <c r="B7592"/>
    </row>
    <row r="7593" spans="2:2" ht="16.5" x14ac:dyDescent="0.3">
      <c r="B7593"/>
    </row>
    <row r="7594" spans="2:2" ht="16.5" x14ac:dyDescent="0.3">
      <c r="B7594"/>
    </row>
    <row r="7595" spans="2:2" ht="16.5" x14ac:dyDescent="0.3">
      <c r="B7595"/>
    </row>
    <row r="7596" spans="2:2" ht="16.5" x14ac:dyDescent="0.3">
      <c r="B7596"/>
    </row>
    <row r="7597" spans="2:2" ht="16.5" x14ac:dyDescent="0.3">
      <c r="B7597"/>
    </row>
    <row r="7598" spans="2:2" ht="16.5" x14ac:dyDescent="0.3">
      <c r="B7598"/>
    </row>
    <row r="7599" spans="2:2" ht="16.5" x14ac:dyDescent="0.3">
      <c r="B7599"/>
    </row>
    <row r="7600" spans="2:2" ht="16.5" x14ac:dyDescent="0.3">
      <c r="B7600"/>
    </row>
    <row r="7601" spans="2:2" ht="16.5" x14ac:dyDescent="0.3">
      <c r="B7601"/>
    </row>
    <row r="7602" spans="2:2" ht="16.5" x14ac:dyDescent="0.3">
      <c r="B7602"/>
    </row>
    <row r="7603" spans="2:2" ht="16.5" x14ac:dyDescent="0.3">
      <c r="B7603"/>
    </row>
    <row r="7604" spans="2:2" ht="16.5" x14ac:dyDescent="0.3">
      <c r="B7604"/>
    </row>
    <row r="7605" spans="2:2" ht="16.5" x14ac:dyDescent="0.3">
      <c r="B7605"/>
    </row>
    <row r="7606" spans="2:2" ht="16.5" x14ac:dyDescent="0.3">
      <c r="B7606"/>
    </row>
    <row r="7607" spans="2:2" ht="16.5" x14ac:dyDescent="0.3">
      <c r="B7607"/>
    </row>
    <row r="7608" spans="2:2" ht="16.5" x14ac:dyDescent="0.3">
      <c r="B7608"/>
    </row>
    <row r="7609" spans="2:2" ht="16.5" x14ac:dyDescent="0.3">
      <c r="B7609"/>
    </row>
    <row r="7610" spans="2:2" ht="16.5" x14ac:dyDescent="0.3">
      <c r="B7610"/>
    </row>
    <row r="7611" spans="2:2" ht="16.5" x14ac:dyDescent="0.3">
      <c r="B7611"/>
    </row>
    <row r="7612" spans="2:2" ht="16.5" x14ac:dyDescent="0.3">
      <c r="B7612"/>
    </row>
    <row r="7613" spans="2:2" ht="16.5" x14ac:dyDescent="0.3">
      <c r="B7613"/>
    </row>
    <row r="7614" spans="2:2" ht="16.5" x14ac:dyDescent="0.3">
      <c r="B7614"/>
    </row>
    <row r="7615" spans="2:2" ht="16.5" x14ac:dyDescent="0.3">
      <c r="B7615"/>
    </row>
    <row r="7616" spans="2:2" ht="16.5" x14ac:dyDescent="0.3">
      <c r="B7616"/>
    </row>
    <row r="7617" spans="2:2" ht="16.5" x14ac:dyDescent="0.3">
      <c r="B7617"/>
    </row>
    <row r="7618" spans="2:2" ht="16.5" x14ac:dyDescent="0.3">
      <c r="B7618"/>
    </row>
    <row r="7619" spans="2:2" ht="16.5" x14ac:dyDescent="0.3">
      <c r="B7619"/>
    </row>
    <row r="7620" spans="2:2" ht="16.5" x14ac:dyDescent="0.3">
      <c r="B7620"/>
    </row>
    <row r="7621" spans="2:2" ht="16.5" x14ac:dyDescent="0.3">
      <c r="B7621"/>
    </row>
    <row r="7622" spans="2:2" ht="16.5" x14ac:dyDescent="0.3">
      <c r="B7622"/>
    </row>
    <row r="7623" spans="2:2" ht="16.5" x14ac:dyDescent="0.3">
      <c r="B7623"/>
    </row>
    <row r="7624" spans="2:2" ht="16.5" x14ac:dyDescent="0.3">
      <c r="B7624"/>
    </row>
    <row r="7625" spans="2:2" ht="16.5" x14ac:dyDescent="0.3">
      <c r="B7625"/>
    </row>
    <row r="7626" spans="2:2" ht="16.5" x14ac:dyDescent="0.3">
      <c r="B7626"/>
    </row>
    <row r="7627" spans="2:2" ht="16.5" x14ac:dyDescent="0.3">
      <c r="B7627"/>
    </row>
    <row r="7628" spans="2:2" ht="16.5" x14ac:dyDescent="0.3">
      <c r="B7628"/>
    </row>
    <row r="7629" spans="2:2" ht="16.5" x14ac:dyDescent="0.3">
      <c r="B7629"/>
    </row>
    <row r="7630" spans="2:2" ht="16.5" x14ac:dyDescent="0.3">
      <c r="B7630"/>
    </row>
    <row r="7631" spans="2:2" ht="16.5" x14ac:dyDescent="0.3">
      <c r="B7631"/>
    </row>
    <row r="7632" spans="2:2" ht="16.5" x14ac:dyDescent="0.3">
      <c r="B7632"/>
    </row>
    <row r="7633" spans="2:2" ht="16.5" x14ac:dyDescent="0.3">
      <c r="B7633"/>
    </row>
    <row r="7634" spans="2:2" ht="16.5" x14ac:dyDescent="0.3">
      <c r="B7634"/>
    </row>
    <row r="7635" spans="2:2" ht="16.5" x14ac:dyDescent="0.3">
      <c r="B7635"/>
    </row>
    <row r="7636" spans="2:2" ht="16.5" x14ac:dyDescent="0.3">
      <c r="B7636"/>
    </row>
    <row r="7637" spans="2:2" ht="16.5" x14ac:dyDescent="0.3">
      <c r="B7637"/>
    </row>
    <row r="7638" spans="2:2" ht="16.5" x14ac:dyDescent="0.3">
      <c r="B7638"/>
    </row>
    <row r="7639" spans="2:2" ht="16.5" x14ac:dyDescent="0.3">
      <c r="B7639"/>
    </row>
    <row r="7640" spans="2:2" ht="16.5" x14ac:dyDescent="0.3">
      <c r="B7640"/>
    </row>
    <row r="7641" spans="2:2" ht="16.5" x14ac:dyDescent="0.3">
      <c r="B7641"/>
    </row>
    <row r="7642" spans="2:2" ht="16.5" x14ac:dyDescent="0.3">
      <c r="B7642"/>
    </row>
    <row r="7643" spans="2:2" ht="16.5" x14ac:dyDescent="0.3">
      <c r="B7643"/>
    </row>
    <row r="7644" spans="2:2" ht="16.5" x14ac:dyDescent="0.3">
      <c r="B7644"/>
    </row>
    <row r="7645" spans="2:2" ht="16.5" x14ac:dyDescent="0.3">
      <c r="B7645"/>
    </row>
    <row r="7646" spans="2:2" ht="16.5" x14ac:dyDescent="0.3">
      <c r="B7646"/>
    </row>
    <row r="7647" spans="2:2" ht="16.5" x14ac:dyDescent="0.3">
      <c r="B7647"/>
    </row>
    <row r="7648" spans="2:2" ht="16.5" x14ac:dyDescent="0.3">
      <c r="B7648"/>
    </row>
    <row r="7649" spans="2:2" ht="16.5" x14ac:dyDescent="0.3">
      <c r="B7649"/>
    </row>
    <row r="7650" spans="2:2" ht="16.5" x14ac:dyDescent="0.3">
      <c r="B7650"/>
    </row>
    <row r="7651" spans="2:2" ht="16.5" x14ac:dyDescent="0.3">
      <c r="B7651"/>
    </row>
    <row r="7652" spans="2:2" ht="16.5" x14ac:dyDescent="0.3">
      <c r="B7652"/>
    </row>
    <row r="7653" spans="2:2" ht="16.5" x14ac:dyDescent="0.3">
      <c r="B7653"/>
    </row>
    <row r="7654" spans="2:2" ht="16.5" x14ac:dyDescent="0.3">
      <c r="B7654"/>
    </row>
    <row r="7655" spans="2:2" ht="16.5" x14ac:dyDescent="0.3">
      <c r="B7655"/>
    </row>
    <row r="7656" spans="2:2" ht="16.5" x14ac:dyDescent="0.3">
      <c r="B7656"/>
    </row>
    <row r="7657" spans="2:2" ht="16.5" x14ac:dyDescent="0.3">
      <c r="B7657"/>
    </row>
    <row r="7658" spans="2:2" ht="16.5" x14ac:dyDescent="0.3">
      <c r="B7658"/>
    </row>
    <row r="7659" spans="2:2" ht="16.5" x14ac:dyDescent="0.3">
      <c r="B7659"/>
    </row>
    <row r="7660" spans="2:2" ht="16.5" x14ac:dyDescent="0.3">
      <c r="B7660"/>
    </row>
    <row r="7661" spans="2:2" ht="16.5" x14ac:dyDescent="0.3">
      <c r="B7661"/>
    </row>
    <row r="7662" spans="2:2" ht="16.5" x14ac:dyDescent="0.3">
      <c r="B7662"/>
    </row>
    <row r="7663" spans="2:2" ht="16.5" x14ac:dyDescent="0.3">
      <c r="B7663"/>
    </row>
    <row r="7664" spans="2:2" ht="16.5" x14ac:dyDescent="0.3">
      <c r="B7664"/>
    </row>
    <row r="7665" spans="2:2" ht="16.5" x14ac:dyDescent="0.3">
      <c r="B7665"/>
    </row>
    <row r="7666" spans="2:2" ht="16.5" x14ac:dyDescent="0.3">
      <c r="B7666"/>
    </row>
    <row r="7667" spans="2:2" ht="16.5" x14ac:dyDescent="0.3">
      <c r="B7667"/>
    </row>
    <row r="7668" spans="2:2" ht="16.5" x14ac:dyDescent="0.3">
      <c r="B7668"/>
    </row>
    <row r="7669" spans="2:2" ht="16.5" x14ac:dyDescent="0.3">
      <c r="B7669"/>
    </row>
    <row r="7670" spans="2:2" ht="16.5" x14ac:dyDescent="0.3">
      <c r="B7670"/>
    </row>
    <row r="7671" spans="2:2" ht="16.5" x14ac:dyDescent="0.3">
      <c r="B7671"/>
    </row>
    <row r="7672" spans="2:2" ht="16.5" x14ac:dyDescent="0.3">
      <c r="B7672"/>
    </row>
    <row r="7673" spans="2:2" ht="16.5" x14ac:dyDescent="0.3">
      <c r="B7673"/>
    </row>
    <row r="7674" spans="2:2" ht="16.5" x14ac:dyDescent="0.3">
      <c r="B7674"/>
    </row>
    <row r="7675" spans="2:2" ht="16.5" x14ac:dyDescent="0.3">
      <c r="B7675"/>
    </row>
    <row r="7676" spans="2:2" ht="16.5" x14ac:dyDescent="0.3">
      <c r="B7676"/>
    </row>
    <row r="7677" spans="2:2" ht="16.5" x14ac:dyDescent="0.3">
      <c r="B7677"/>
    </row>
    <row r="7678" spans="2:2" ht="16.5" x14ac:dyDescent="0.3">
      <c r="B7678"/>
    </row>
    <row r="7679" spans="2:2" ht="16.5" x14ac:dyDescent="0.3">
      <c r="B7679"/>
    </row>
    <row r="7680" spans="2:2" ht="16.5" x14ac:dyDescent="0.3">
      <c r="B7680"/>
    </row>
    <row r="7681" spans="2:2" ht="16.5" x14ac:dyDescent="0.3">
      <c r="B7681"/>
    </row>
    <row r="7682" spans="2:2" ht="16.5" x14ac:dyDescent="0.3">
      <c r="B7682"/>
    </row>
    <row r="7683" spans="2:2" ht="16.5" x14ac:dyDescent="0.3">
      <c r="B7683"/>
    </row>
    <row r="7684" spans="2:2" ht="16.5" x14ac:dyDescent="0.3">
      <c r="B7684"/>
    </row>
    <row r="7685" spans="2:2" ht="16.5" x14ac:dyDescent="0.3">
      <c r="B7685"/>
    </row>
    <row r="7686" spans="2:2" ht="16.5" x14ac:dyDescent="0.3">
      <c r="B7686"/>
    </row>
    <row r="7687" spans="2:2" ht="16.5" x14ac:dyDescent="0.3">
      <c r="B7687"/>
    </row>
    <row r="7688" spans="2:2" ht="16.5" x14ac:dyDescent="0.3">
      <c r="B7688"/>
    </row>
    <row r="7689" spans="2:2" ht="16.5" x14ac:dyDescent="0.3">
      <c r="B7689"/>
    </row>
    <row r="7690" spans="2:2" ht="16.5" x14ac:dyDescent="0.3">
      <c r="B7690"/>
    </row>
    <row r="7691" spans="2:2" ht="16.5" x14ac:dyDescent="0.3">
      <c r="B7691"/>
    </row>
    <row r="7692" spans="2:2" ht="16.5" x14ac:dyDescent="0.3">
      <c r="B7692"/>
    </row>
    <row r="7693" spans="2:2" ht="16.5" x14ac:dyDescent="0.3">
      <c r="B7693"/>
    </row>
    <row r="7694" spans="2:2" ht="16.5" x14ac:dyDescent="0.3">
      <c r="B7694"/>
    </row>
    <row r="7695" spans="2:2" ht="16.5" x14ac:dyDescent="0.3">
      <c r="B7695"/>
    </row>
    <row r="7696" spans="2:2" ht="16.5" x14ac:dyDescent="0.3">
      <c r="B7696"/>
    </row>
    <row r="7697" spans="2:2" ht="16.5" x14ac:dyDescent="0.3">
      <c r="B7697"/>
    </row>
    <row r="7698" spans="2:2" ht="16.5" x14ac:dyDescent="0.3">
      <c r="B7698"/>
    </row>
    <row r="7699" spans="2:2" ht="16.5" x14ac:dyDescent="0.3">
      <c r="B7699"/>
    </row>
    <row r="7700" spans="2:2" ht="16.5" x14ac:dyDescent="0.3">
      <c r="B7700"/>
    </row>
    <row r="7701" spans="2:2" ht="16.5" x14ac:dyDescent="0.3">
      <c r="B7701"/>
    </row>
    <row r="7702" spans="2:2" ht="16.5" x14ac:dyDescent="0.3">
      <c r="B7702"/>
    </row>
    <row r="7703" spans="2:2" ht="16.5" x14ac:dyDescent="0.3">
      <c r="B7703"/>
    </row>
    <row r="7704" spans="2:2" ht="16.5" x14ac:dyDescent="0.3">
      <c r="B7704"/>
    </row>
    <row r="7705" spans="2:2" ht="16.5" x14ac:dyDescent="0.3">
      <c r="B7705"/>
    </row>
    <row r="7706" spans="2:2" ht="16.5" x14ac:dyDescent="0.3">
      <c r="B7706"/>
    </row>
    <row r="7707" spans="2:2" ht="16.5" x14ac:dyDescent="0.3">
      <c r="B7707"/>
    </row>
    <row r="7708" spans="2:2" ht="16.5" x14ac:dyDescent="0.3">
      <c r="B7708"/>
    </row>
    <row r="7709" spans="2:2" ht="16.5" x14ac:dyDescent="0.3">
      <c r="B7709"/>
    </row>
    <row r="7710" spans="2:2" ht="16.5" x14ac:dyDescent="0.3">
      <c r="B7710"/>
    </row>
    <row r="7711" spans="2:2" ht="16.5" x14ac:dyDescent="0.3">
      <c r="B7711"/>
    </row>
    <row r="7712" spans="2:2" ht="16.5" x14ac:dyDescent="0.3">
      <c r="B7712"/>
    </row>
    <row r="7713" spans="2:2" ht="16.5" x14ac:dyDescent="0.3">
      <c r="B7713"/>
    </row>
    <row r="7714" spans="2:2" ht="16.5" x14ac:dyDescent="0.3">
      <c r="B7714"/>
    </row>
    <row r="7715" spans="2:2" ht="16.5" x14ac:dyDescent="0.3">
      <c r="B7715"/>
    </row>
    <row r="7716" spans="2:2" ht="16.5" x14ac:dyDescent="0.3">
      <c r="B7716"/>
    </row>
    <row r="7717" spans="2:2" ht="16.5" x14ac:dyDescent="0.3">
      <c r="B7717"/>
    </row>
    <row r="7718" spans="2:2" ht="16.5" x14ac:dyDescent="0.3">
      <c r="B7718"/>
    </row>
    <row r="7719" spans="2:2" ht="16.5" x14ac:dyDescent="0.3">
      <c r="B7719"/>
    </row>
    <row r="7720" spans="2:2" ht="16.5" x14ac:dyDescent="0.3">
      <c r="B7720"/>
    </row>
    <row r="7721" spans="2:2" ht="16.5" x14ac:dyDescent="0.3">
      <c r="B7721"/>
    </row>
    <row r="7722" spans="2:2" ht="16.5" x14ac:dyDescent="0.3">
      <c r="B7722"/>
    </row>
    <row r="7723" spans="2:2" ht="16.5" x14ac:dyDescent="0.3">
      <c r="B7723"/>
    </row>
    <row r="7724" spans="2:2" ht="16.5" x14ac:dyDescent="0.3">
      <c r="B7724"/>
    </row>
    <row r="7725" spans="2:2" ht="16.5" x14ac:dyDescent="0.3">
      <c r="B7725"/>
    </row>
    <row r="7726" spans="2:2" ht="16.5" x14ac:dyDescent="0.3">
      <c r="B7726"/>
    </row>
    <row r="7727" spans="2:2" ht="16.5" x14ac:dyDescent="0.3">
      <c r="B7727"/>
    </row>
    <row r="7728" spans="2:2" ht="16.5" x14ac:dyDescent="0.3">
      <c r="B7728"/>
    </row>
    <row r="7729" spans="2:2" ht="16.5" x14ac:dyDescent="0.3">
      <c r="B7729"/>
    </row>
    <row r="7730" spans="2:2" ht="16.5" x14ac:dyDescent="0.3">
      <c r="B7730"/>
    </row>
    <row r="7731" spans="2:2" ht="16.5" x14ac:dyDescent="0.3">
      <c r="B7731"/>
    </row>
    <row r="7732" spans="2:2" ht="16.5" x14ac:dyDescent="0.3">
      <c r="B7732"/>
    </row>
    <row r="7733" spans="2:2" ht="16.5" x14ac:dyDescent="0.3">
      <c r="B7733"/>
    </row>
    <row r="7734" spans="2:2" ht="16.5" x14ac:dyDescent="0.3">
      <c r="B7734"/>
    </row>
    <row r="7735" spans="2:2" ht="16.5" x14ac:dyDescent="0.3">
      <c r="B7735"/>
    </row>
    <row r="7736" spans="2:2" ht="16.5" x14ac:dyDescent="0.3">
      <c r="B7736"/>
    </row>
    <row r="7737" spans="2:2" ht="16.5" x14ac:dyDescent="0.3">
      <c r="B7737"/>
    </row>
    <row r="7738" spans="2:2" ht="16.5" x14ac:dyDescent="0.3">
      <c r="B7738"/>
    </row>
    <row r="7739" spans="2:2" ht="16.5" x14ac:dyDescent="0.3">
      <c r="B7739"/>
    </row>
    <row r="7740" spans="2:2" ht="16.5" x14ac:dyDescent="0.3">
      <c r="B7740"/>
    </row>
    <row r="7741" spans="2:2" ht="16.5" x14ac:dyDescent="0.3">
      <c r="B7741"/>
    </row>
    <row r="7742" spans="2:2" ht="16.5" x14ac:dyDescent="0.3">
      <c r="B7742"/>
    </row>
    <row r="7743" spans="2:2" ht="16.5" x14ac:dyDescent="0.3">
      <c r="B7743"/>
    </row>
    <row r="7744" spans="2:2" ht="16.5" x14ac:dyDescent="0.3">
      <c r="B7744"/>
    </row>
    <row r="7745" spans="2:2" ht="16.5" x14ac:dyDescent="0.3">
      <c r="B7745"/>
    </row>
    <row r="7746" spans="2:2" ht="16.5" x14ac:dyDescent="0.3">
      <c r="B7746"/>
    </row>
    <row r="7747" spans="2:2" ht="16.5" x14ac:dyDescent="0.3">
      <c r="B7747"/>
    </row>
    <row r="7748" spans="2:2" ht="16.5" x14ac:dyDescent="0.3">
      <c r="B7748"/>
    </row>
    <row r="7749" spans="2:2" ht="16.5" x14ac:dyDescent="0.3">
      <c r="B7749"/>
    </row>
    <row r="7750" spans="2:2" ht="16.5" x14ac:dyDescent="0.3">
      <c r="B7750"/>
    </row>
    <row r="7751" spans="2:2" ht="16.5" x14ac:dyDescent="0.3">
      <c r="B7751"/>
    </row>
    <row r="7752" spans="2:2" ht="16.5" x14ac:dyDescent="0.3">
      <c r="B7752"/>
    </row>
    <row r="7753" spans="2:2" ht="16.5" x14ac:dyDescent="0.3">
      <c r="B7753"/>
    </row>
    <row r="7754" spans="2:2" ht="16.5" x14ac:dyDescent="0.3">
      <c r="B7754"/>
    </row>
    <row r="7755" spans="2:2" ht="16.5" x14ac:dyDescent="0.3">
      <c r="B7755"/>
    </row>
    <row r="7756" spans="2:2" ht="16.5" x14ac:dyDescent="0.3">
      <c r="B7756"/>
    </row>
    <row r="7757" spans="2:2" ht="16.5" x14ac:dyDescent="0.3">
      <c r="B7757"/>
    </row>
    <row r="7758" spans="2:2" ht="16.5" x14ac:dyDescent="0.3">
      <c r="B7758"/>
    </row>
    <row r="7759" spans="2:2" ht="16.5" x14ac:dyDescent="0.3">
      <c r="B7759"/>
    </row>
    <row r="7760" spans="2:2" ht="16.5" x14ac:dyDescent="0.3">
      <c r="B7760"/>
    </row>
    <row r="7761" spans="2:2" ht="16.5" x14ac:dyDescent="0.3">
      <c r="B7761"/>
    </row>
    <row r="7762" spans="2:2" ht="16.5" x14ac:dyDescent="0.3">
      <c r="B7762"/>
    </row>
    <row r="7763" spans="2:2" ht="16.5" x14ac:dyDescent="0.3">
      <c r="B7763"/>
    </row>
    <row r="7764" spans="2:2" ht="16.5" x14ac:dyDescent="0.3">
      <c r="B7764"/>
    </row>
    <row r="7765" spans="2:2" ht="16.5" x14ac:dyDescent="0.3">
      <c r="B7765"/>
    </row>
    <row r="7766" spans="2:2" ht="16.5" x14ac:dyDescent="0.3">
      <c r="B7766"/>
    </row>
    <row r="7767" spans="2:2" ht="16.5" x14ac:dyDescent="0.3">
      <c r="B7767"/>
    </row>
    <row r="7768" spans="2:2" ht="16.5" x14ac:dyDescent="0.3">
      <c r="B7768"/>
    </row>
    <row r="7769" spans="2:2" ht="16.5" x14ac:dyDescent="0.3">
      <c r="B7769"/>
    </row>
    <row r="7770" spans="2:2" ht="16.5" x14ac:dyDescent="0.3">
      <c r="B7770"/>
    </row>
    <row r="7771" spans="2:2" ht="16.5" x14ac:dyDescent="0.3">
      <c r="B7771"/>
    </row>
    <row r="7772" spans="2:2" ht="16.5" x14ac:dyDescent="0.3">
      <c r="B7772"/>
    </row>
    <row r="7773" spans="2:2" ht="16.5" x14ac:dyDescent="0.3">
      <c r="B7773"/>
    </row>
    <row r="7774" spans="2:2" ht="16.5" x14ac:dyDescent="0.3">
      <c r="B7774"/>
    </row>
    <row r="7775" spans="2:2" ht="16.5" x14ac:dyDescent="0.3">
      <c r="B7775"/>
    </row>
    <row r="7776" spans="2:2" ht="16.5" x14ac:dyDescent="0.3">
      <c r="B7776"/>
    </row>
    <row r="7777" spans="2:2" ht="16.5" x14ac:dyDescent="0.3">
      <c r="B7777"/>
    </row>
    <row r="7778" spans="2:2" ht="16.5" x14ac:dyDescent="0.3">
      <c r="B7778"/>
    </row>
    <row r="7779" spans="2:2" ht="16.5" x14ac:dyDescent="0.3">
      <c r="B7779"/>
    </row>
    <row r="7780" spans="2:2" ht="16.5" x14ac:dyDescent="0.3">
      <c r="B7780"/>
    </row>
    <row r="7781" spans="2:2" ht="16.5" x14ac:dyDescent="0.3">
      <c r="B7781"/>
    </row>
    <row r="7782" spans="2:2" ht="16.5" x14ac:dyDescent="0.3">
      <c r="B7782"/>
    </row>
    <row r="7783" spans="2:2" ht="16.5" x14ac:dyDescent="0.3">
      <c r="B7783"/>
    </row>
    <row r="7784" spans="2:2" ht="16.5" x14ac:dyDescent="0.3">
      <c r="B7784"/>
    </row>
    <row r="7785" spans="2:2" ht="16.5" x14ac:dyDescent="0.3">
      <c r="B7785"/>
    </row>
    <row r="7786" spans="2:2" ht="16.5" x14ac:dyDescent="0.3">
      <c r="B7786"/>
    </row>
    <row r="7787" spans="2:2" ht="16.5" x14ac:dyDescent="0.3">
      <c r="B7787"/>
    </row>
    <row r="7788" spans="2:2" ht="16.5" x14ac:dyDescent="0.3">
      <c r="B7788"/>
    </row>
    <row r="7789" spans="2:2" ht="16.5" x14ac:dyDescent="0.3">
      <c r="B7789"/>
    </row>
    <row r="7790" spans="2:2" ht="16.5" x14ac:dyDescent="0.3">
      <c r="B7790"/>
    </row>
    <row r="7791" spans="2:2" ht="16.5" x14ac:dyDescent="0.3">
      <c r="B7791"/>
    </row>
    <row r="7792" spans="2:2" ht="16.5" x14ac:dyDescent="0.3">
      <c r="B7792"/>
    </row>
    <row r="7793" spans="2:2" ht="16.5" x14ac:dyDescent="0.3">
      <c r="B7793"/>
    </row>
    <row r="7794" spans="2:2" ht="16.5" x14ac:dyDescent="0.3">
      <c r="B7794"/>
    </row>
    <row r="7795" spans="2:2" ht="16.5" x14ac:dyDescent="0.3">
      <c r="B7795"/>
    </row>
    <row r="7796" spans="2:2" ht="16.5" x14ac:dyDescent="0.3">
      <c r="B7796"/>
    </row>
    <row r="7797" spans="2:2" ht="16.5" x14ac:dyDescent="0.3">
      <c r="B7797"/>
    </row>
    <row r="7798" spans="2:2" ht="16.5" x14ac:dyDescent="0.3">
      <c r="B7798"/>
    </row>
    <row r="7799" spans="2:2" ht="16.5" x14ac:dyDescent="0.3">
      <c r="B7799"/>
    </row>
    <row r="7800" spans="2:2" ht="16.5" x14ac:dyDescent="0.3">
      <c r="B7800"/>
    </row>
    <row r="7801" spans="2:2" ht="16.5" x14ac:dyDescent="0.3">
      <c r="B7801"/>
    </row>
    <row r="7802" spans="2:2" ht="16.5" x14ac:dyDescent="0.3">
      <c r="B7802"/>
    </row>
    <row r="7803" spans="2:2" ht="16.5" x14ac:dyDescent="0.3">
      <c r="B7803"/>
    </row>
    <row r="7804" spans="2:2" ht="16.5" x14ac:dyDescent="0.3">
      <c r="B7804"/>
    </row>
    <row r="7805" spans="2:2" ht="16.5" x14ac:dyDescent="0.3">
      <c r="B7805"/>
    </row>
    <row r="7806" spans="2:2" ht="16.5" x14ac:dyDescent="0.3">
      <c r="B7806"/>
    </row>
    <row r="7807" spans="2:2" ht="16.5" x14ac:dyDescent="0.3">
      <c r="B7807"/>
    </row>
    <row r="7808" spans="2:2" ht="16.5" x14ac:dyDescent="0.3">
      <c r="B7808"/>
    </row>
    <row r="7809" spans="2:2" ht="16.5" x14ac:dyDescent="0.3">
      <c r="B7809"/>
    </row>
    <row r="7810" spans="2:2" ht="16.5" x14ac:dyDescent="0.3">
      <c r="B7810"/>
    </row>
    <row r="7811" spans="2:2" ht="16.5" x14ac:dyDescent="0.3">
      <c r="B7811"/>
    </row>
    <row r="7812" spans="2:2" ht="16.5" x14ac:dyDescent="0.3">
      <c r="B7812"/>
    </row>
    <row r="7813" spans="2:2" ht="16.5" x14ac:dyDescent="0.3">
      <c r="B7813"/>
    </row>
    <row r="7814" spans="2:2" ht="16.5" x14ac:dyDescent="0.3">
      <c r="B7814"/>
    </row>
    <row r="7815" spans="2:2" ht="16.5" x14ac:dyDescent="0.3">
      <c r="B7815"/>
    </row>
    <row r="7816" spans="2:2" ht="16.5" x14ac:dyDescent="0.3">
      <c r="B7816"/>
    </row>
    <row r="7817" spans="2:2" ht="16.5" x14ac:dyDescent="0.3">
      <c r="B7817"/>
    </row>
    <row r="7818" spans="2:2" ht="16.5" x14ac:dyDescent="0.3">
      <c r="B7818"/>
    </row>
    <row r="7819" spans="2:2" ht="16.5" x14ac:dyDescent="0.3">
      <c r="B7819"/>
    </row>
    <row r="7820" spans="2:2" ht="16.5" x14ac:dyDescent="0.3">
      <c r="B7820"/>
    </row>
    <row r="7821" spans="2:2" ht="16.5" x14ac:dyDescent="0.3">
      <c r="B7821"/>
    </row>
    <row r="7822" spans="2:2" ht="16.5" x14ac:dyDescent="0.3">
      <c r="B7822"/>
    </row>
    <row r="7823" spans="2:2" ht="16.5" x14ac:dyDescent="0.3">
      <c r="B7823"/>
    </row>
    <row r="7824" spans="2:2" ht="16.5" x14ac:dyDescent="0.3">
      <c r="B7824"/>
    </row>
    <row r="7825" spans="2:2" ht="16.5" x14ac:dyDescent="0.3">
      <c r="B7825"/>
    </row>
    <row r="7826" spans="2:2" ht="16.5" x14ac:dyDescent="0.3">
      <c r="B7826"/>
    </row>
    <row r="7827" spans="2:2" ht="16.5" x14ac:dyDescent="0.3">
      <c r="B7827"/>
    </row>
    <row r="7828" spans="2:2" ht="16.5" x14ac:dyDescent="0.3">
      <c r="B7828"/>
    </row>
    <row r="7829" spans="2:2" ht="16.5" x14ac:dyDescent="0.3">
      <c r="B7829"/>
    </row>
    <row r="7830" spans="2:2" ht="16.5" x14ac:dyDescent="0.3">
      <c r="B7830"/>
    </row>
    <row r="7831" spans="2:2" ht="16.5" x14ac:dyDescent="0.3">
      <c r="B7831"/>
    </row>
    <row r="7832" spans="2:2" ht="16.5" x14ac:dyDescent="0.3">
      <c r="B7832"/>
    </row>
    <row r="7833" spans="2:2" ht="16.5" x14ac:dyDescent="0.3">
      <c r="B7833"/>
    </row>
    <row r="7834" spans="2:2" ht="16.5" x14ac:dyDescent="0.3">
      <c r="B7834"/>
    </row>
    <row r="7835" spans="2:2" ht="16.5" x14ac:dyDescent="0.3">
      <c r="B7835"/>
    </row>
    <row r="7836" spans="2:2" ht="16.5" x14ac:dyDescent="0.3">
      <c r="B7836"/>
    </row>
    <row r="7837" spans="2:2" ht="16.5" x14ac:dyDescent="0.3">
      <c r="B7837"/>
    </row>
    <row r="7838" spans="2:2" ht="16.5" x14ac:dyDescent="0.3">
      <c r="B7838"/>
    </row>
    <row r="7839" spans="2:2" ht="16.5" x14ac:dyDescent="0.3">
      <c r="B7839"/>
    </row>
    <row r="7840" spans="2:2" ht="16.5" x14ac:dyDescent="0.3">
      <c r="B7840"/>
    </row>
    <row r="7841" spans="2:2" ht="16.5" x14ac:dyDescent="0.3">
      <c r="B7841"/>
    </row>
    <row r="7842" spans="2:2" ht="16.5" x14ac:dyDescent="0.3">
      <c r="B7842"/>
    </row>
    <row r="7843" spans="2:2" ht="16.5" x14ac:dyDescent="0.3">
      <c r="B7843"/>
    </row>
    <row r="7844" spans="2:2" ht="16.5" x14ac:dyDescent="0.3">
      <c r="B7844"/>
    </row>
    <row r="7845" spans="2:2" ht="16.5" x14ac:dyDescent="0.3">
      <c r="B7845"/>
    </row>
    <row r="7846" spans="2:2" ht="16.5" x14ac:dyDescent="0.3">
      <c r="B7846"/>
    </row>
    <row r="7847" spans="2:2" ht="16.5" x14ac:dyDescent="0.3">
      <c r="B7847"/>
    </row>
    <row r="7848" spans="2:2" ht="16.5" x14ac:dyDescent="0.3">
      <c r="B7848"/>
    </row>
    <row r="7849" spans="2:2" ht="16.5" x14ac:dyDescent="0.3">
      <c r="B7849"/>
    </row>
    <row r="7850" spans="2:2" ht="16.5" x14ac:dyDescent="0.3">
      <c r="B7850"/>
    </row>
    <row r="7851" spans="2:2" ht="16.5" x14ac:dyDescent="0.3">
      <c r="B7851"/>
    </row>
    <row r="7852" spans="2:2" ht="16.5" x14ac:dyDescent="0.3">
      <c r="B7852"/>
    </row>
    <row r="7853" spans="2:2" ht="16.5" x14ac:dyDescent="0.3">
      <c r="B7853"/>
    </row>
    <row r="7854" spans="2:2" ht="16.5" x14ac:dyDescent="0.3">
      <c r="B7854"/>
    </row>
    <row r="7855" spans="2:2" ht="16.5" x14ac:dyDescent="0.3">
      <c r="B7855"/>
    </row>
    <row r="7856" spans="2:2" ht="16.5" x14ac:dyDescent="0.3">
      <c r="B7856"/>
    </row>
    <row r="7857" spans="2:2" ht="16.5" x14ac:dyDescent="0.3">
      <c r="B7857"/>
    </row>
    <row r="7858" spans="2:2" ht="16.5" x14ac:dyDescent="0.3">
      <c r="B7858"/>
    </row>
    <row r="7859" spans="2:2" ht="16.5" x14ac:dyDescent="0.3">
      <c r="B7859"/>
    </row>
    <row r="7860" spans="2:2" ht="16.5" x14ac:dyDescent="0.3">
      <c r="B7860"/>
    </row>
    <row r="7861" spans="2:2" ht="16.5" x14ac:dyDescent="0.3">
      <c r="B7861"/>
    </row>
    <row r="7862" spans="2:2" ht="16.5" x14ac:dyDescent="0.3">
      <c r="B7862"/>
    </row>
    <row r="7863" spans="2:2" ht="16.5" x14ac:dyDescent="0.3">
      <c r="B7863"/>
    </row>
    <row r="7864" spans="2:2" ht="16.5" x14ac:dyDescent="0.3">
      <c r="B7864"/>
    </row>
    <row r="7865" spans="2:2" ht="16.5" x14ac:dyDescent="0.3">
      <c r="B7865"/>
    </row>
    <row r="7866" spans="2:2" ht="16.5" x14ac:dyDescent="0.3">
      <c r="B7866"/>
    </row>
    <row r="7867" spans="2:2" ht="16.5" x14ac:dyDescent="0.3">
      <c r="B7867"/>
    </row>
    <row r="7868" spans="2:2" ht="16.5" x14ac:dyDescent="0.3">
      <c r="B7868"/>
    </row>
    <row r="7869" spans="2:2" ht="16.5" x14ac:dyDescent="0.3">
      <c r="B7869"/>
    </row>
    <row r="7870" spans="2:2" ht="16.5" x14ac:dyDescent="0.3">
      <c r="B7870"/>
    </row>
    <row r="7871" spans="2:2" ht="16.5" x14ac:dyDescent="0.3">
      <c r="B7871"/>
    </row>
    <row r="7872" spans="2:2" ht="16.5" x14ac:dyDescent="0.3">
      <c r="B7872"/>
    </row>
    <row r="7873" spans="2:2" ht="16.5" x14ac:dyDescent="0.3">
      <c r="B7873"/>
    </row>
    <row r="7874" spans="2:2" ht="16.5" x14ac:dyDescent="0.3">
      <c r="B7874"/>
    </row>
    <row r="7875" spans="2:2" ht="16.5" x14ac:dyDescent="0.3">
      <c r="B7875"/>
    </row>
    <row r="7876" spans="2:2" ht="16.5" x14ac:dyDescent="0.3">
      <c r="B7876"/>
    </row>
    <row r="7877" spans="2:2" ht="16.5" x14ac:dyDescent="0.3">
      <c r="B7877"/>
    </row>
    <row r="7878" spans="2:2" ht="16.5" x14ac:dyDescent="0.3">
      <c r="B7878"/>
    </row>
    <row r="7879" spans="2:2" ht="16.5" x14ac:dyDescent="0.3">
      <c r="B7879"/>
    </row>
    <row r="7880" spans="2:2" ht="16.5" x14ac:dyDescent="0.3">
      <c r="B7880"/>
    </row>
    <row r="7881" spans="2:2" ht="16.5" x14ac:dyDescent="0.3">
      <c r="B7881"/>
    </row>
    <row r="7882" spans="2:2" ht="16.5" x14ac:dyDescent="0.3">
      <c r="B7882"/>
    </row>
    <row r="7883" spans="2:2" ht="16.5" x14ac:dyDescent="0.3">
      <c r="B7883"/>
    </row>
    <row r="7884" spans="2:2" ht="16.5" x14ac:dyDescent="0.3">
      <c r="B7884"/>
    </row>
    <row r="7885" spans="2:2" ht="16.5" x14ac:dyDescent="0.3">
      <c r="B7885"/>
    </row>
    <row r="7886" spans="2:2" ht="16.5" x14ac:dyDescent="0.3">
      <c r="B7886"/>
    </row>
    <row r="7887" spans="2:2" ht="16.5" x14ac:dyDescent="0.3">
      <c r="B7887"/>
    </row>
    <row r="7888" spans="2:2" ht="16.5" x14ac:dyDescent="0.3">
      <c r="B7888"/>
    </row>
    <row r="7889" spans="2:2" ht="16.5" x14ac:dyDescent="0.3">
      <c r="B7889"/>
    </row>
    <row r="7890" spans="2:2" ht="16.5" x14ac:dyDescent="0.3">
      <c r="B7890"/>
    </row>
    <row r="7891" spans="2:2" ht="16.5" x14ac:dyDescent="0.3">
      <c r="B7891"/>
    </row>
    <row r="7892" spans="2:2" ht="16.5" x14ac:dyDescent="0.3">
      <c r="B7892"/>
    </row>
    <row r="7893" spans="2:2" ht="16.5" x14ac:dyDescent="0.3">
      <c r="B7893"/>
    </row>
    <row r="7894" spans="2:2" ht="16.5" x14ac:dyDescent="0.3">
      <c r="B7894"/>
    </row>
    <row r="7895" spans="2:2" ht="16.5" x14ac:dyDescent="0.3">
      <c r="B7895"/>
    </row>
    <row r="7896" spans="2:2" ht="16.5" x14ac:dyDescent="0.3">
      <c r="B7896"/>
    </row>
    <row r="7897" spans="2:2" ht="16.5" x14ac:dyDescent="0.3">
      <c r="B7897"/>
    </row>
    <row r="7898" spans="2:2" ht="16.5" x14ac:dyDescent="0.3">
      <c r="B7898"/>
    </row>
    <row r="7899" spans="2:2" ht="16.5" x14ac:dyDescent="0.3">
      <c r="B7899"/>
    </row>
    <row r="7900" spans="2:2" ht="16.5" x14ac:dyDescent="0.3">
      <c r="B7900"/>
    </row>
    <row r="7901" spans="2:2" ht="16.5" x14ac:dyDescent="0.3">
      <c r="B7901"/>
    </row>
    <row r="7902" spans="2:2" ht="16.5" x14ac:dyDescent="0.3">
      <c r="B7902"/>
    </row>
    <row r="7903" spans="2:2" ht="16.5" x14ac:dyDescent="0.3">
      <c r="B7903"/>
    </row>
    <row r="7904" spans="2:2" ht="16.5" x14ac:dyDescent="0.3">
      <c r="B7904"/>
    </row>
    <row r="7905" spans="2:2" ht="16.5" x14ac:dyDescent="0.3">
      <c r="B7905"/>
    </row>
    <row r="7906" spans="2:2" ht="16.5" x14ac:dyDescent="0.3">
      <c r="B7906"/>
    </row>
    <row r="7907" spans="2:2" ht="16.5" x14ac:dyDescent="0.3">
      <c r="B7907"/>
    </row>
    <row r="7908" spans="2:2" ht="16.5" x14ac:dyDescent="0.3">
      <c r="B7908"/>
    </row>
    <row r="7909" spans="2:2" ht="16.5" x14ac:dyDescent="0.3">
      <c r="B7909"/>
    </row>
    <row r="7910" spans="2:2" ht="16.5" x14ac:dyDescent="0.3">
      <c r="B7910"/>
    </row>
    <row r="7911" spans="2:2" ht="16.5" x14ac:dyDescent="0.3">
      <c r="B7911"/>
    </row>
    <row r="7912" spans="2:2" ht="16.5" x14ac:dyDescent="0.3">
      <c r="B7912"/>
    </row>
    <row r="7913" spans="2:2" ht="16.5" x14ac:dyDescent="0.3">
      <c r="B7913"/>
    </row>
    <row r="7914" spans="2:2" ht="16.5" x14ac:dyDescent="0.3">
      <c r="B7914"/>
    </row>
    <row r="7915" spans="2:2" ht="16.5" x14ac:dyDescent="0.3">
      <c r="B7915"/>
    </row>
    <row r="7916" spans="2:2" ht="16.5" x14ac:dyDescent="0.3">
      <c r="B7916"/>
    </row>
    <row r="7917" spans="2:2" ht="16.5" x14ac:dyDescent="0.3">
      <c r="B7917"/>
    </row>
    <row r="7918" spans="2:2" ht="16.5" x14ac:dyDescent="0.3">
      <c r="B7918"/>
    </row>
    <row r="7919" spans="2:2" ht="16.5" x14ac:dyDescent="0.3">
      <c r="B7919"/>
    </row>
    <row r="7920" spans="2:2" ht="16.5" x14ac:dyDescent="0.3">
      <c r="B7920"/>
    </row>
    <row r="7921" spans="2:2" ht="16.5" x14ac:dyDescent="0.3">
      <c r="B7921"/>
    </row>
    <row r="7922" spans="2:2" ht="16.5" x14ac:dyDescent="0.3">
      <c r="B7922"/>
    </row>
    <row r="7923" spans="2:2" ht="16.5" x14ac:dyDescent="0.3">
      <c r="B7923"/>
    </row>
    <row r="7924" spans="2:2" ht="16.5" x14ac:dyDescent="0.3">
      <c r="B7924"/>
    </row>
    <row r="7925" spans="2:2" ht="16.5" x14ac:dyDescent="0.3">
      <c r="B7925"/>
    </row>
    <row r="7926" spans="2:2" ht="16.5" x14ac:dyDescent="0.3">
      <c r="B7926"/>
    </row>
    <row r="7927" spans="2:2" ht="16.5" x14ac:dyDescent="0.3">
      <c r="B7927"/>
    </row>
    <row r="7928" spans="2:2" ht="16.5" x14ac:dyDescent="0.3">
      <c r="B7928"/>
    </row>
    <row r="7929" spans="2:2" ht="16.5" x14ac:dyDescent="0.3">
      <c r="B7929"/>
    </row>
    <row r="7930" spans="2:2" ht="16.5" x14ac:dyDescent="0.3">
      <c r="B7930"/>
    </row>
    <row r="7931" spans="2:2" ht="16.5" x14ac:dyDescent="0.3">
      <c r="B7931"/>
    </row>
    <row r="7932" spans="2:2" ht="16.5" x14ac:dyDescent="0.3">
      <c r="B7932"/>
    </row>
    <row r="7933" spans="2:2" ht="16.5" x14ac:dyDescent="0.3">
      <c r="B7933"/>
    </row>
    <row r="7934" spans="2:2" ht="16.5" x14ac:dyDescent="0.3">
      <c r="B7934"/>
    </row>
    <row r="7935" spans="2:2" ht="16.5" x14ac:dyDescent="0.3">
      <c r="B7935"/>
    </row>
    <row r="7936" spans="2:2" ht="16.5" x14ac:dyDescent="0.3">
      <c r="B7936"/>
    </row>
    <row r="7937" spans="2:2" ht="16.5" x14ac:dyDescent="0.3">
      <c r="B7937"/>
    </row>
    <row r="7938" spans="2:2" ht="16.5" x14ac:dyDescent="0.3">
      <c r="B7938"/>
    </row>
    <row r="7939" spans="2:2" ht="16.5" x14ac:dyDescent="0.3">
      <c r="B7939"/>
    </row>
    <row r="7940" spans="2:2" ht="16.5" x14ac:dyDescent="0.3">
      <c r="B7940"/>
    </row>
    <row r="7941" spans="2:2" ht="16.5" x14ac:dyDescent="0.3">
      <c r="B7941"/>
    </row>
    <row r="7942" spans="2:2" ht="16.5" x14ac:dyDescent="0.3">
      <c r="B7942"/>
    </row>
    <row r="7943" spans="2:2" ht="16.5" x14ac:dyDescent="0.3">
      <c r="B7943"/>
    </row>
    <row r="7944" spans="2:2" ht="16.5" x14ac:dyDescent="0.3">
      <c r="B7944"/>
    </row>
    <row r="7945" spans="2:2" ht="16.5" x14ac:dyDescent="0.3">
      <c r="B7945"/>
    </row>
    <row r="7946" spans="2:2" ht="16.5" x14ac:dyDescent="0.3">
      <c r="B7946"/>
    </row>
    <row r="7947" spans="2:2" ht="16.5" x14ac:dyDescent="0.3">
      <c r="B7947"/>
    </row>
    <row r="7948" spans="2:2" ht="16.5" x14ac:dyDescent="0.3">
      <c r="B7948"/>
    </row>
    <row r="7949" spans="2:2" ht="16.5" x14ac:dyDescent="0.3">
      <c r="B7949"/>
    </row>
    <row r="7950" spans="2:2" ht="16.5" x14ac:dyDescent="0.3">
      <c r="B7950"/>
    </row>
    <row r="7951" spans="2:2" ht="16.5" x14ac:dyDescent="0.3">
      <c r="B7951"/>
    </row>
    <row r="7952" spans="2:2" ht="16.5" x14ac:dyDescent="0.3">
      <c r="B7952"/>
    </row>
    <row r="7953" spans="2:2" ht="16.5" x14ac:dyDescent="0.3">
      <c r="B7953"/>
    </row>
    <row r="7954" spans="2:2" ht="16.5" x14ac:dyDescent="0.3">
      <c r="B7954"/>
    </row>
    <row r="7955" spans="2:2" ht="16.5" x14ac:dyDescent="0.3">
      <c r="B7955"/>
    </row>
    <row r="7956" spans="2:2" ht="16.5" x14ac:dyDescent="0.3">
      <c r="B7956"/>
    </row>
    <row r="7957" spans="2:2" ht="16.5" x14ac:dyDescent="0.3">
      <c r="B7957"/>
    </row>
    <row r="7958" spans="2:2" ht="16.5" x14ac:dyDescent="0.3">
      <c r="B7958"/>
    </row>
    <row r="7959" spans="2:2" ht="16.5" x14ac:dyDescent="0.3">
      <c r="B7959"/>
    </row>
    <row r="7960" spans="2:2" ht="16.5" x14ac:dyDescent="0.3">
      <c r="B7960"/>
    </row>
    <row r="7961" spans="2:2" ht="16.5" x14ac:dyDescent="0.3">
      <c r="B7961"/>
    </row>
    <row r="7962" spans="2:2" ht="16.5" x14ac:dyDescent="0.3">
      <c r="B7962"/>
    </row>
    <row r="7963" spans="2:2" ht="16.5" x14ac:dyDescent="0.3">
      <c r="B7963"/>
    </row>
    <row r="7964" spans="2:2" ht="16.5" x14ac:dyDescent="0.3">
      <c r="B7964"/>
    </row>
    <row r="7965" spans="2:2" ht="16.5" x14ac:dyDescent="0.3">
      <c r="B7965"/>
    </row>
    <row r="7966" spans="2:2" ht="16.5" x14ac:dyDescent="0.3">
      <c r="B7966"/>
    </row>
    <row r="7967" spans="2:2" ht="16.5" x14ac:dyDescent="0.3">
      <c r="B7967"/>
    </row>
    <row r="7968" spans="2:2" ht="16.5" x14ac:dyDescent="0.3">
      <c r="B7968"/>
    </row>
    <row r="7969" spans="2:2" ht="16.5" x14ac:dyDescent="0.3">
      <c r="B7969"/>
    </row>
    <row r="7970" spans="2:2" ht="16.5" x14ac:dyDescent="0.3">
      <c r="B7970"/>
    </row>
    <row r="7971" spans="2:2" ht="16.5" x14ac:dyDescent="0.3">
      <c r="B7971"/>
    </row>
    <row r="7972" spans="2:2" ht="16.5" x14ac:dyDescent="0.3">
      <c r="B7972"/>
    </row>
    <row r="7973" spans="2:2" ht="16.5" x14ac:dyDescent="0.3">
      <c r="B7973"/>
    </row>
    <row r="7974" spans="2:2" ht="16.5" x14ac:dyDescent="0.3">
      <c r="B7974"/>
    </row>
    <row r="7975" spans="2:2" ht="16.5" x14ac:dyDescent="0.3">
      <c r="B7975"/>
    </row>
    <row r="7976" spans="2:2" ht="16.5" x14ac:dyDescent="0.3">
      <c r="B7976"/>
    </row>
    <row r="7977" spans="2:2" ht="16.5" x14ac:dyDescent="0.3">
      <c r="B7977"/>
    </row>
    <row r="7978" spans="2:2" ht="16.5" x14ac:dyDescent="0.3">
      <c r="B7978"/>
    </row>
    <row r="7979" spans="2:2" ht="16.5" x14ac:dyDescent="0.3">
      <c r="B7979"/>
    </row>
    <row r="7980" spans="2:2" ht="16.5" x14ac:dyDescent="0.3">
      <c r="B7980"/>
    </row>
    <row r="7981" spans="2:2" ht="16.5" x14ac:dyDescent="0.3">
      <c r="B7981"/>
    </row>
    <row r="7982" spans="2:2" ht="16.5" x14ac:dyDescent="0.3">
      <c r="B7982"/>
    </row>
    <row r="7983" spans="2:2" ht="16.5" x14ac:dyDescent="0.3">
      <c r="B7983"/>
    </row>
    <row r="7984" spans="2:2" ht="16.5" x14ac:dyDescent="0.3">
      <c r="B7984"/>
    </row>
    <row r="7985" spans="2:2" ht="16.5" x14ac:dyDescent="0.3">
      <c r="B7985"/>
    </row>
    <row r="7986" spans="2:2" ht="16.5" x14ac:dyDescent="0.3">
      <c r="B7986"/>
    </row>
    <row r="7987" spans="2:2" ht="16.5" x14ac:dyDescent="0.3">
      <c r="B7987"/>
    </row>
    <row r="7988" spans="2:2" ht="16.5" x14ac:dyDescent="0.3">
      <c r="B7988"/>
    </row>
    <row r="7989" spans="2:2" ht="16.5" x14ac:dyDescent="0.3">
      <c r="B7989"/>
    </row>
    <row r="7990" spans="2:2" ht="16.5" x14ac:dyDescent="0.3">
      <c r="B7990"/>
    </row>
    <row r="7991" spans="2:2" ht="16.5" x14ac:dyDescent="0.3">
      <c r="B7991"/>
    </row>
    <row r="7992" spans="2:2" ht="16.5" x14ac:dyDescent="0.3">
      <c r="B7992"/>
    </row>
    <row r="7993" spans="2:2" ht="16.5" x14ac:dyDescent="0.3">
      <c r="B7993"/>
    </row>
    <row r="7994" spans="2:2" ht="16.5" x14ac:dyDescent="0.3">
      <c r="B7994"/>
    </row>
    <row r="7995" spans="2:2" ht="16.5" x14ac:dyDescent="0.3">
      <c r="B7995"/>
    </row>
    <row r="7996" spans="2:2" ht="16.5" x14ac:dyDescent="0.3">
      <c r="B7996"/>
    </row>
    <row r="7997" spans="2:2" ht="16.5" x14ac:dyDescent="0.3">
      <c r="B7997"/>
    </row>
    <row r="7998" spans="2:2" ht="16.5" x14ac:dyDescent="0.3">
      <c r="B7998"/>
    </row>
    <row r="7999" spans="2:2" ht="16.5" x14ac:dyDescent="0.3">
      <c r="B7999"/>
    </row>
    <row r="8000" spans="2:2" ht="16.5" x14ac:dyDescent="0.3">
      <c r="B8000"/>
    </row>
    <row r="8001" spans="2:2" ht="16.5" x14ac:dyDescent="0.3">
      <c r="B8001"/>
    </row>
    <row r="8002" spans="2:2" ht="16.5" x14ac:dyDescent="0.3">
      <c r="B8002"/>
    </row>
    <row r="8003" spans="2:2" ht="16.5" x14ac:dyDescent="0.3">
      <c r="B8003"/>
    </row>
    <row r="8004" spans="2:2" ht="16.5" x14ac:dyDescent="0.3">
      <c r="B8004"/>
    </row>
    <row r="8005" spans="2:2" ht="16.5" x14ac:dyDescent="0.3">
      <c r="B8005"/>
    </row>
    <row r="8006" spans="2:2" ht="16.5" x14ac:dyDescent="0.3">
      <c r="B8006"/>
    </row>
    <row r="8007" spans="2:2" ht="16.5" x14ac:dyDescent="0.3">
      <c r="B8007"/>
    </row>
    <row r="8008" spans="2:2" ht="16.5" x14ac:dyDescent="0.3">
      <c r="B8008"/>
    </row>
    <row r="8009" spans="2:2" ht="16.5" x14ac:dyDescent="0.3">
      <c r="B8009"/>
    </row>
    <row r="8010" spans="2:2" ht="16.5" x14ac:dyDescent="0.3">
      <c r="B8010"/>
    </row>
    <row r="8011" spans="2:2" ht="16.5" x14ac:dyDescent="0.3">
      <c r="B8011"/>
    </row>
    <row r="8012" spans="2:2" ht="16.5" x14ac:dyDescent="0.3">
      <c r="B8012"/>
    </row>
    <row r="8013" spans="2:2" ht="16.5" x14ac:dyDescent="0.3">
      <c r="B8013"/>
    </row>
    <row r="8014" spans="2:2" ht="16.5" x14ac:dyDescent="0.3">
      <c r="B8014"/>
    </row>
    <row r="8015" spans="2:2" ht="16.5" x14ac:dyDescent="0.3">
      <c r="B8015"/>
    </row>
    <row r="8016" spans="2:2" ht="16.5" x14ac:dyDescent="0.3">
      <c r="B8016"/>
    </row>
    <row r="8017" spans="2:2" ht="16.5" x14ac:dyDescent="0.3">
      <c r="B8017"/>
    </row>
    <row r="8018" spans="2:2" ht="16.5" x14ac:dyDescent="0.3">
      <c r="B8018"/>
    </row>
    <row r="8019" spans="2:2" ht="16.5" x14ac:dyDescent="0.3">
      <c r="B8019"/>
    </row>
    <row r="8020" spans="2:2" ht="16.5" x14ac:dyDescent="0.3">
      <c r="B8020"/>
    </row>
    <row r="8021" spans="2:2" ht="16.5" x14ac:dyDescent="0.3">
      <c r="B8021"/>
    </row>
    <row r="8022" spans="2:2" ht="16.5" x14ac:dyDescent="0.3">
      <c r="B8022"/>
    </row>
    <row r="8023" spans="2:2" ht="16.5" x14ac:dyDescent="0.3">
      <c r="B8023"/>
    </row>
    <row r="8024" spans="2:2" ht="16.5" x14ac:dyDescent="0.3">
      <c r="B8024"/>
    </row>
    <row r="8025" spans="2:2" ht="16.5" x14ac:dyDescent="0.3">
      <c r="B8025"/>
    </row>
    <row r="8026" spans="2:2" ht="16.5" x14ac:dyDescent="0.3">
      <c r="B8026"/>
    </row>
    <row r="8027" spans="2:2" ht="16.5" x14ac:dyDescent="0.3">
      <c r="B8027"/>
    </row>
    <row r="8028" spans="2:2" ht="16.5" x14ac:dyDescent="0.3">
      <c r="B8028"/>
    </row>
    <row r="8029" spans="2:2" ht="16.5" x14ac:dyDescent="0.3">
      <c r="B8029"/>
    </row>
    <row r="8030" spans="2:2" ht="16.5" x14ac:dyDescent="0.3">
      <c r="B8030"/>
    </row>
    <row r="8031" spans="2:2" ht="16.5" x14ac:dyDescent="0.3">
      <c r="B8031"/>
    </row>
    <row r="8032" spans="2:2" ht="16.5" x14ac:dyDescent="0.3">
      <c r="B8032"/>
    </row>
    <row r="8033" spans="2:2" ht="16.5" x14ac:dyDescent="0.3">
      <c r="B8033"/>
    </row>
    <row r="8034" spans="2:2" ht="16.5" x14ac:dyDescent="0.3">
      <c r="B8034"/>
    </row>
    <row r="8035" spans="2:2" ht="16.5" x14ac:dyDescent="0.3">
      <c r="B8035"/>
    </row>
    <row r="8036" spans="2:2" ht="16.5" x14ac:dyDescent="0.3">
      <c r="B8036"/>
    </row>
    <row r="8037" spans="2:2" ht="16.5" x14ac:dyDescent="0.3">
      <c r="B8037"/>
    </row>
    <row r="8038" spans="2:2" ht="16.5" x14ac:dyDescent="0.3">
      <c r="B8038"/>
    </row>
    <row r="8039" spans="2:2" ht="16.5" x14ac:dyDescent="0.3">
      <c r="B8039"/>
    </row>
    <row r="8040" spans="2:2" ht="16.5" x14ac:dyDescent="0.3">
      <c r="B8040"/>
    </row>
    <row r="8041" spans="2:2" ht="16.5" x14ac:dyDescent="0.3">
      <c r="B8041"/>
    </row>
    <row r="8042" spans="2:2" ht="16.5" x14ac:dyDescent="0.3">
      <c r="B8042"/>
    </row>
    <row r="8043" spans="2:2" ht="16.5" x14ac:dyDescent="0.3">
      <c r="B8043"/>
    </row>
    <row r="8044" spans="2:2" ht="16.5" x14ac:dyDescent="0.3">
      <c r="B8044"/>
    </row>
    <row r="8045" spans="2:2" ht="16.5" x14ac:dyDescent="0.3">
      <c r="B8045"/>
    </row>
    <row r="8046" spans="2:2" ht="16.5" x14ac:dyDescent="0.3">
      <c r="B8046"/>
    </row>
    <row r="8047" spans="2:2" ht="16.5" x14ac:dyDescent="0.3">
      <c r="B8047"/>
    </row>
    <row r="8048" spans="2:2" ht="16.5" x14ac:dyDescent="0.3">
      <c r="B8048"/>
    </row>
    <row r="8049" spans="2:2" ht="16.5" x14ac:dyDescent="0.3">
      <c r="B8049"/>
    </row>
    <row r="8050" spans="2:2" ht="16.5" x14ac:dyDescent="0.3">
      <c r="B8050"/>
    </row>
    <row r="8051" spans="2:2" ht="16.5" x14ac:dyDescent="0.3">
      <c r="B8051"/>
    </row>
    <row r="8052" spans="2:2" ht="16.5" x14ac:dyDescent="0.3">
      <c r="B8052"/>
    </row>
    <row r="8053" spans="2:2" ht="16.5" x14ac:dyDescent="0.3">
      <c r="B8053"/>
    </row>
    <row r="8054" spans="2:2" ht="16.5" x14ac:dyDescent="0.3">
      <c r="B8054"/>
    </row>
    <row r="8055" spans="2:2" ht="16.5" x14ac:dyDescent="0.3">
      <c r="B8055"/>
    </row>
    <row r="8056" spans="2:2" ht="16.5" x14ac:dyDescent="0.3">
      <c r="B8056"/>
    </row>
    <row r="8057" spans="2:2" ht="16.5" x14ac:dyDescent="0.3">
      <c r="B8057"/>
    </row>
    <row r="8058" spans="2:2" ht="16.5" x14ac:dyDescent="0.3">
      <c r="B8058"/>
    </row>
    <row r="8059" spans="2:2" ht="16.5" x14ac:dyDescent="0.3">
      <c r="B8059"/>
    </row>
    <row r="8060" spans="2:2" ht="16.5" x14ac:dyDescent="0.3">
      <c r="B8060"/>
    </row>
    <row r="8061" spans="2:2" ht="16.5" x14ac:dyDescent="0.3">
      <c r="B8061"/>
    </row>
    <row r="8062" spans="2:2" ht="16.5" x14ac:dyDescent="0.3">
      <c r="B8062"/>
    </row>
    <row r="8063" spans="2:2" ht="16.5" x14ac:dyDescent="0.3">
      <c r="B8063"/>
    </row>
    <row r="8064" spans="2:2" ht="16.5" x14ac:dyDescent="0.3">
      <c r="B8064"/>
    </row>
    <row r="8065" spans="2:2" ht="16.5" x14ac:dyDescent="0.3">
      <c r="B8065"/>
    </row>
    <row r="8066" spans="2:2" ht="16.5" x14ac:dyDescent="0.3">
      <c r="B8066"/>
    </row>
    <row r="8067" spans="2:2" ht="16.5" x14ac:dyDescent="0.3">
      <c r="B8067"/>
    </row>
    <row r="8068" spans="2:2" ht="16.5" x14ac:dyDescent="0.3">
      <c r="B8068"/>
    </row>
    <row r="8069" spans="2:2" ht="16.5" x14ac:dyDescent="0.3">
      <c r="B8069"/>
    </row>
    <row r="8070" spans="2:2" ht="16.5" x14ac:dyDescent="0.3">
      <c r="B8070"/>
    </row>
    <row r="8071" spans="2:2" ht="16.5" x14ac:dyDescent="0.3">
      <c r="B8071"/>
    </row>
    <row r="8072" spans="2:2" ht="16.5" x14ac:dyDescent="0.3">
      <c r="B8072"/>
    </row>
    <row r="8073" spans="2:2" ht="16.5" x14ac:dyDescent="0.3">
      <c r="B8073"/>
    </row>
    <row r="8074" spans="2:2" ht="16.5" x14ac:dyDescent="0.3">
      <c r="B8074"/>
    </row>
    <row r="8075" spans="2:2" ht="16.5" x14ac:dyDescent="0.3">
      <c r="B8075"/>
    </row>
    <row r="8076" spans="2:2" ht="16.5" x14ac:dyDescent="0.3">
      <c r="B8076"/>
    </row>
    <row r="8077" spans="2:2" ht="16.5" x14ac:dyDescent="0.3">
      <c r="B8077"/>
    </row>
    <row r="8078" spans="2:2" ht="16.5" x14ac:dyDescent="0.3">
      <c r="B8078"/>
    </row>
    <row r="8079" spans="2:2" ht="16.5" x14ac:dyDescent="0.3">
      <c r="B8079"/>
    </row>
    <row r="8080" spans="2:2" ht="16.5" x14ac:dyDescent="0.3">
      <c r="B8080"/>
    </row>
    <row r="8081" spans="2:2" ht="16.5" x14ac:dyDescent="0.3">
      <c r="B8081"/>
    </row>
    <row r="8082" spans="2:2" ht="16.5" x14ac:dyDescent="0.3">
      <c r="B8082"/>
    </row>
    <row r="8083" spans="2:2" ht="16.5" x14ac:dyDescent="0.3">
      <c r="B8083"/>
    </row>
    <row r="8084" spans="2:2" ht="16.5" x14ac:dyDescent="0.3">
      <c r="B8084"/>
    </row>
    <row r="8085" spans="2:2" ht="16.5" x14ac:dyDescent="0.3">
      <c r="B8085"/>
    </row>
    <row r="8086" spans="2:2" ht="16.5" x14ac:dyDescent="0.3">
      <c r="B8086"/>
    </row>
    <row r="8087" spans="2:2" ht="16.5" x14ac:dyDescent="0.3">
      <c r="B8087"/>
    </row>
    <row r="8088" spans="2:2" ht="16.5" x14ac:dyDescent="0.3">
      <c r="B8088"/>
    </row>
    <row r="8089" spans="2:2" ht="16.5" x14ac:dyDescent="0.3">
      <c r="B8089"/>
    </row>
    <row r="8090" spans="2:2" ht="16.5" x14ac:dyDescent="0.3">
      <c r="B8090"/>
    </row>
    <row r="8091" spans="2:2" ht="16.5" x14ac:dyDescent="0.3">
      <c r="B8091"/>
    </row>
    <row r="8092" spans="2:2" ht="16.5" x14ac:dyDescent="0.3">
      <c r="B8092"/>
    </row>
    <row r="8093" spans="2:2" ht="16.5" x14ac:dyDescent="0.3">
      <c r="B8093"/>
    </row>
    <row r="8094" spans="2:2" ht="16.5" x14ac:dyDescent="0.3">
      <c r="B8094"/>
    </row>
    <row r="8095" spans="2:2" ht="16.5" x14ac:dyDescent="0.3">
      <c r="B8095"/>
    </row>
    <row r="8096" spans="2:2" ht="16.5" x14ac:dyDescent="0.3">
      <c r="B8096"/>
    </row>
    <row r="8097" spans="2:2" ht="16.5" x14ac:dyDescent="0.3">
      <c r="B8097"/>
    </row>
    <row r="8098" spans="2:2" ht="16.5" x14ac:dyDescent="0.3">
      <c r="B8098"/>
    </row>
    <row r="8099" spans="2:2" ht="16.5" x14ac:dyDescent="0.3">
      <c r="B8099"/>
    </row>
    <row r="8100" spans="2:2" ht="16.5" x14ac:dyDescent="0.3">
      <c r="B8100"/>
    </row>
    <row r="8101" spans="2:2" ht="16.5" x14ac:dyDescent="0.3">
      <c r="B8101"/>
    </row>
    <row r="8102" spans="2:2" ht="16.5" x14ac:dyDescent="0.3">
      <c r="B8102"/>
    </row>
    <row r="8103" spans="2:2" ht="16.5" x14ac:dyDescent="0.3">
      <c r="B8103"/>
    </row>
    <row r="8104" spans="2:2" ht="16.5" x14ac:dyDescent="0.3">
      <c r="B8104"/>
    </row>
    <row r="8105" spans="2:2" ht="16.5" x14ac:dyDescent="0.3">
      <c r="B8105"/>
    </row>
    <row r="8106" spans="2:2" ht="16.5" x14ac:dyDescent="0.3">
      <c r="B8106"/>
    </row>
    <row r="8107" spans="2:2" ht="16.5" x14ac:dyDescent="0.3">
      <c r="B8107"/>
    </row>
    <row r="8108" spans="2:2" ht="16.5" x14ac:dyDescent="0.3">
      <c r="B8108"/>
    </row>
    <row r="8109" spans="2:2" ht="16.5" x14ac:dyDescent="0.3">
      <c r="B8109"/>
    </row>
    <row r="8110" spans="2:2" ht="16.5" x14ac:dyDescent="0.3">
      <c r="B8110"/>
    </row>
    <row r="8111" spans="2:2" ht="16.5" x14ac:dyDescent="0.3">
      <c r="B8111"/>
    </row>
    <row r="8112" spans="2:2" ht="16.5" x14ac:dyDescent="0.3">
      <c r="B8112"/>
    </row>
    <row r="8113" spans="2:2" ht="16.5" x14ac:dyDescent="0.3">
      <c r="B8113"/>
    </row>
    <row r="8114" spans="2:2" ht="16.5" x14ac:dyDescent="0.3">
      <c r="B8114"/>
    </row>
    <row r="8115" spans="2:2" ht="16.5" x14ac:dyDescent="0.3">
      <c r="B8115"/>
    </row>
    <row r="8116" spans="2:2" ht="16.5" x14ac:dyDescent="0.3">
      <c r="B8116"/>
    </row>
    <row r="8117" spans="2:2" ht="16.5" x14ac:dyDescent="0.3">
      <c r="B8117"/>
    </row>
    <row r="8118" spans="2:2" ht="16.5" x14ac:dyDescent="0.3">
      <c r="B8118"/>
    </row>
    <row r="8119" spans="2:2" ht="16.5" x14ac:dyDescent="0.3">
      <c r="B8119"/>
    </row>
    <row r="8120" spans="2:2" ht="16.5" x14ac:dyDescent="0.3">
      <c r="B8120"/>
    </row>
    <row r="8121" spans="2:2" ht="16.5" x14ac:dyDescent="0.3">
      <c r="B8121"/>
    </row>
    <row r="8122" spans="2:2" ht="16.5" x14ac:dyDescent="0.3">
      <c r="B8122"/>
    </row>
    <row r="8123" spans="2:2" ht="16.5" x14ac:dyDescent="0.3">
      <c r="B8123"/>
    </row>
    <row r="8124" spans="2:2" ht="16.5" x14ac:dyDescent="0.3">
      <c r="B8124"/>
    </row>
    <row r="8125" spans="2:2" ht="16.5" x14ac:dyDescent="0.3">
      <c r="B8125"/>
    </row>
    <row r="8126" spans="2:2" ht="16.5" x14ac:dyDescent="0.3">
      <c r="B8126"/>
    </row>
    <row r="8127" spans="2:2" ht="16.5" x14ac:dyDescent="0.3">
      <c r="B8127"/>
    </row>
    <row r="8128" spans="2:2" ht="16.5" x14ac:dyDescent="0.3">
      <c r="B8128"/>
    </row>
    <row r="8129" spans="2:2" ht="16.5" x14ac:dyDescent="0.3">
      <c r="B8129"/>
    </row>
    <row r="8130" spans="2:2" ht="16.5" x14ac:dyDescent="0.3">
      <c r="B8130"/>
    </row>
    <row r="8131" spans="2:2" ht="16.5" x14ac:dyDescent="0.3">
      <c r="B8131"/>
    </row>
    <row r="8132" spans="2:2" ht="16.5" x14ac:dyDescent="0.3">
      <c r="B8132"/>
    </row>
    <row r="8133" spans="2:2" ht="16.5" x14ac:dyDescent="0.3">
      <c r="B8133"/>
    </row>
    <row r="8134" spans="2:2" ht="16.5" x14ac:dyDescent="0.3">
      <c r="B8134"/>
    </row>
    <row r="8135" spans="2:2" ht="16.5" x14ac:dyDescent="0.3">
      <c r="B8135"/>
    </row>
    <row r="8136" spans="2:2" ht="16.5" x14ac:dyDescent="0.3">
      <c r="B8136"/>
    </row>
    <row r="8137" spans="2:2" ht="16.5" x14ac:dyDescent="0.3">
      <c r="B8137"/>
    </row>
    <row r="8138" spans="2:2" ht="16.5" x14ac:dyDescent="0.3">
      <c r="B8138"/>
    </row>
    <row r="8139" spans="2:2" ht="16.5" x14ac:dyDescent="0.3">
      <c r="B8139"/>
    </row>
    <row r="8140" spans="2:2" ht="16.5" x14ac:dyDescent="0.3">
      <c r="B8140"/>
    </row>
    <row r="8141" spans="2:2" ht="16.5" x14ac:dyDescent="0.3">
      <c r="B8141"/>
    </row>
    <row r="8142" spans="2:2" ht="16.5" x14ac:dyDescent="0.3">
      <c r="B8142"/>
    </row>
    <row r="8143" spans="2:2" ht="16.5" x14ac:dyDescent="0.3">
      <c r="B8143"/>
    </row>
    <row r="8144" spans="2:2" ht="16.5" x14ac:dyDescent="0.3">
      <c r="B8144"/>
    </row>
    <row r="8145" spans="2:2" ht="16.5" x14ac:dyDescent="0.3">
      <c r="B8145"/>
    </row>
    <row r="8146" spans="2:2" ht="16.5" x14ac:dyDescent="0.3">
      <c r="B8146"/>
    </row>
    <row r="8147" spans="2:2" ht="16.5" x14ac:dyDescent="0.3">
      <c r="B8147"/>
    </row>
    <row r="8148" spans="2:2" ht="16.5" x14ac:dyDescent="0.3">
      <c r="B8148"/>
    </row>
    <row r="8149" spans="2:2" ht="16.5" x14ac:dyDescent="0.3">
      <c r="B8149"/>
    </row>
    <row r="8150" spans="2:2" ht="16.5" x14ac:dyDescent="0.3">
      <c r="B8150"/>
    </row>
    <row r="8151" spans="2:2" ht="16.5" x14ac:dyDescent="0.3">
      <c r="B8151"/>
    </row>
    <row r="8152" spans="2:2" ht="16.5" x14ac:dyDescent="0.3">
      <c r="B8152"/>
    </row>
    <row r="8153" spans="2:2" ht="16.5" x14ac:dyDescent="0.3">
      <c r="B8153"/>
    </row>
    <row r="8154" spans="2:2" ht="16.5" x14ac:dyDescent="0.3">
      <c r="B8154"/>
    </row>
    <row r="8155" spans="2:2" ht="16.5" x14ac:dyDescent="0.3">
      <c r="B8155"/>
    </row>
    <row r="8156" spans="2:2" ht="16.5" x14ac:dyDescent="0.3">
      <c r="B8156"/>
    </row>
    <row r="8157" spans="2:2" ht="16.5" x14ac:dyDescent="0.3">
      <c r="B8157"/>
    </row>
    <row r="8158" spans="2:2" ht="16.5" x14ac:dyDescent="0.3">
      <c r="B8158"/>
    </row>
    <row r="8159" spans="2:2" ht="16.5" x14ac:dyDescent="0.3">
      <c r="B8159"/>
    </row>
    <row r="8160" spans="2:2" ht="16.5" x14ac:dyDescent="0.3">
      <c r="B8160"/>
    </row>
    <row r="8161" spans="2:2" ht="16.5" x14ac:dyDescent="0.3">
      <c r="B8161"/>
    </row>
    <row r="8162" spans="2:2" ht="16.5" x14ac:dyDescent="0.3">
      <c r="B8162"/>
    </row>
    <row r="8163" spans="2:2" ht="16.5" x14ac:dyDescent="0.3">
      <c r="B8163"/>
    </row>
    <row r="8164" spans="2:2" ht="16.5" x14ac:dyDescent="0.3">
      <c r="B8164"/>
    </row>
    <row r="8165" spans="2:2" ht="16.5" x14ac:dyDescent="0.3">
      <c r="B8165"/>
    </row>
    <row r="8166" spans="2:2" ht="16.5" x14ac:dyDescent="0.3">
      <c r="B8166"/>
    </row>
    <row r="8167" spans="2:2" ht="16.5" x14ac:dyDescent="0.3">
      <c r="B8167"/>
    </row>
    <row r="8168" spans="2:2" ht="16.5" x14ac:dyDescent="0.3">
      <c r="B8168"/>
    </row>
    <row r="8169" spans="2:2" ht="16.5" x14ac:dyDescent="0.3">
      <c r="B8169"/>
    </row>
    <row r="8170" spans="2:2" ht="16.5" x14ac:dyDescent="0.3">
      <c r="B8170"/>
    </row>
    <row r="8171" spans="2:2" ht="16.5" x14ac:dyDescent="0.3">
      <c r="B8171"/>
    </row>
    <row r="8172" spans="2:2" ht="16.5" x14ac:dyDescent="0.3">
      <c r="B8172"/>
    </row>
    <row r="8173" spans="2:2" ht="16.5" x14ac:dyDescent="0.3">
      <c r="B8173"/>
    </row>
    <row r="8174" spans="2:2" ht="16.5" x14ac:dyDescent="0.3">
      <c r="B8174"/>
    </row>
    <row r="8175" spans="2:2" ht="16.5" x14ac:dyDescent="0.3">
      <c r="B8175"/>
    </row>
    <row r="8176" spans="2:2" ht="16.5" x14ac:dyDescent="0.3">
      <c r="B8176"/>
    </row>
    <row r="8177" spans="2:2" ht="16.5" x14ac:dyDescent="0.3">
      <c r="B8177"/>
    </row>
    <row r="8178" spans="2:2" ht="16.5" x14ac:dyDescent="0.3">
      <c r="B8178"/>
    </row>
    <row r="8179" spans="2:2" ht="16.5" x14ac:dyDescent="0.3">
      <c r="B8179"/>
    </row>
    <row r="8180" spans="2:2" ht="16.5" x14ac:dyDescent="0.3">
      <c r="B8180"/>
    </row>
    <row r="8181" spans="2:2" ht="16.5" x14ac:dyDescent="0.3">
      <c r="B8181"/>
    </row>
    <row r="8182" spans="2:2" ht="16.5" x14ac:dyDescent="0.3">
      <c r="B8182"/>
    </row>
    <row r="8183" spans="2:2" ht="16.5" x14ac:dyDescent="0.3">
      <c r="B8183"/>
    </row>
    <row r="8184" spans="2:2" ht="16.5" x14ac:dyDescent="0.3">
      <c r="B8184"/>
    </row>
    <row r="8185" spans="2:2" ht="16.5" x14ac:dyDescent="0.3">
      <c r="B8185"/>
    </row>
    <row r="8186" spans="2:2" ht="16.5" x14ac:dyDescent="0.3">
      <c r="B8186"/>
    </row>
    <row r="8187" spans="2:2" ht="16.5" x14ac:dyDescent="0.3">
      <c r="B8187"/>
    </row>
    <row r="8188" spans="2:2" ht="16.5" x14ac:dyDescent="0.3">
      <c r="B8188"/>
    </row>
    <row r="8189" spans="2:2" ht="16.5" x14ac:dyDescent="0.3">
      <c r="B8189"/>
    </row>
    <row r="8190" spans="2:2" ht="16.5" x14ac:dyDescent="0.3">
      <c r="B8190"/>
    </row>
    <row r="8191" spans="2:2" ht="16.5" x14ac:dyDescent="0.3">
      <c r="B8191"/>
    </row>
    <row r="8192" spans="2:2" ht="16.5" x14ac:dyDescent="0.3">
      <c r="B8192"/>
    </row>
    <row r="8193" spans="2:2" ht="16.5" x14ac:dyDescent="0.3">
      <c r="B8193"/>
    </row>
    <row r="8194" spans="2:2" ht="16.5" x14ac:dyDescent="0.3">
      <c r="B8194"/>
    </row>
    <row r="8195" spans="2:2" ht="16.5" x14ac:dyDescent="0.3">
      <c r="B8195"/>
    </row>
    <row r="8196" spans="2:2" ht="16.5" x14ac:dyDescent="0.3">
      <c r="B8196"/>
    </row>
    <row r="8197" spans="2:2" ht="16.5" x14ac:dyDescent="0.3">
      <c r="B8197"/>
    </row>
    <row r="8198" spans="2:2" ht="16.5" x14ac:dyDescent="0.3">
      <c r="B8198"/>
    </row>
    <row r="8199" spans="2:2" ht="16.5" x14ac:dyDescent="0.3">
      <c r="B8199"/>
    </row>
    <row r="8200" spans="2:2" ht="16.5" x14ac:dyDescent="0.3">
      <c r="B8200"/>
    </row>
    <row r="8201" spans="2:2" ht="16.5" x14ac:dyDescent="0.3">
      <c r="B8201"/>
    </row>
    <row r="8202" spans="2:2" ht="16.5" x14ac:dyDescent="0.3">
      <c r="B8202"/>
    </row>
    <row r="8203" spans="2:2" ht="16.5" x14ac:dyDescent="0.3">
      <c r="B8203"/>
    </row>
    <row r="8204" spans="2:2" ht="16.5" x14ac:dyDescent="0.3">
      <c r="B8204"/>
    </row>
    <row r="8205" spans="2:2" ht="16.5" x14ac:dyDescent="0.3">
      <c r="B8205"/>
    </row>
    <row r="8206" spans="2:2" ht="16.5" x14ac:dyDescent="0.3">
      <c r="B8206"/>
    </row>
    <row r="8207" spans="2:2" ht="16.5" x14ac:dyDescent="0.3">
      <c r="B8207"/>
    </row>
    <row r="8208" spans="2:2" ht="16.5" x14ac:dyDescent="0.3">
      <c r="B8208"/>
    </row>
    <row r="8209" spans="2:2" ht="16.5" x14ac:dyDescent="0.3">
      <c r="B8209"/>
    </row>
    <row r="8210" spans="2:2" ht="16.5" x14ac:dyDescent="0.3">
      <c r="B8210"/>
    </row>
    <row r="8211" spans="2:2" ht="16.5" x14ac:dyDescent="0.3">
      <c r="B8211"/>
    </row>
    <row r="8212" spans="2:2" ht="16.5" x14ac:dyDescent="0.3">
      <c r="B8212"/>
    </row>
    <row r="8213" spans="2:2" ht="16.5" x14ac:dyDescent="0.3">
      <c r="B8213"/>
    </row>
    <row r="8214" spans="2:2" ht="16.5" x14ac:dyDescent="0.3">
      <c r="B8214"/>
    </row>
    <row r="8215" spans="2:2" ht="16.5" x14ac:dyDescent="0.3">
      <c r="B8215"/>
    </row>
    <row r="8216" spans="2:2" ht="16.5" x14ac:dyDescent="0.3">
      <c r="B8216"/>
    </row>
    <row r="8217" spans="2:2" ht="16.5" x14ac:dyDescent="0.3">
      <c r="B8217"/>
    </row>
    <row r="8218" spans="2:2" ht="16.5" x14ac:dyDescent="0.3">
      <c r="B8218"/>
    </row>
    <row r="8219" spans="2:2" ht="16.5" x14ac:dyDescent="0.3">
      <c r="B8219"/>
    </row>
    <row r="8220" spans="2:2" ht="16.5" x14ac:dyDescent="0.3">
      <c r="B8220"/>
    </row>
    <row r="8221" spans="2:2" ht="16.5" x14ac:dyDescent="0.3">
      <c r="B8221"/>
    </row>
    <row r="8222" spans="2:2" ht="16.5" x14ac:dyDescent="0.3">
      <c r="B8222"/>
    </row>
    <row r="8223" spans="2:2" ht="16.5" x14ac:dyDescent="0.3">
      <c r="B8223"/>
    </row>
    <row r="8224" spans="2:2" ht="16.5" x14ac:dyDescent="0.3">
      <c r="B8224"/>
    </row>
    <row r="8225" spans="2:2" ht="16.5" x14ac:dyDescent="0.3">
      <c r="B8225"/>
    </row>
    <row r="8226" spans="2:2" ht="16.5" x14ac:dyDescent="0.3">
      <c r="B8226"/>
    </row>
    <row r="8227" spans="2:2" ht="16.5" x14ac:dyDescent="0.3">
      <c r="B8227"/>
    </row>
    <row r="8228" spans="2:2" ht="16.5" x14ac:dyDescent="0.3">
      <c r="B8228"/>
    </row>
    <row r="8229" spans="2:2" ht="16.5" x14ac:dyDescent="0.3">
      <c r="B8229"/>
    </row>
    <row r="8230" spans="2:2" ht="16.5" x14ac:dyDescent="0.3">
      <c r="B8230"/>
    </row>
    <row r="8231" spans="2:2" ht="16.5" x14ac:dyDescent="0.3">
      <c r="B8231"/>
    </row>
    <row r="8232" spans="2:2" ht="16.5" x14ac:dyDescent="0.3">
      <c r="B8232"/>
    </row>
    <row r="8233" spans="2:2" ht="16.5" x14ac:dyDescent="0.3">
      <c r="B8233"/>
    </row>
    <row r="8234" spans="2:2" ht="16.5" x14ac:dyDescent="0.3">
      <c r="B8234"/>
    </row>
    <row r="8235" spans="2:2" ht="16.5" x14ac:dyDescent="0.3">
      <c r="B8235"/>
    </row>
    <row r="8236" spans="2:2" ht="16.5" x14ac:dyDescent="0.3">
      <c r="B8236"/>
    </row>
    <row r="8237" spans="2:2" ht="16.5" x14ac:dyDescent="0.3">
      <c r="B8237"/>
    </row>
    <row r="8238" spans="2:2" ht="16.5" x14ac:dyDescent="0.3">
      <c r="B8238"/>
    </row>
    <row r="8239" spans="2:2" ht="16.5" x14ac:dyDescent="0.3">
      <c r="B8239"/>
    </row>
    <row r="8240" spans="2:2" ht="16.5" x14ac:dyDescent="0.3">
      <c r="B8240"/>
    </row>
    <row r="8241" spans="2:2" ht="16.5" x14ac:dyDescent="0.3">
      <c r="B8241"/>
    </row>
    <row r="8242" spans="2:2" ht="16.5" x14ac:dyDescent="0.3">
      <c r="B8242"/>
    </row>
    <row r="8243" spans="2:2" ht="16.5" x14ac:dyDescent="0.3">
      <c r="B8243"/>
    </row>
    <row r="8244" spans="2:2" ht="16.5" x14ac:dyDescent="0.3">
      <c r="B8244"/>
    </row>
    <row r="8245" spans="2:2" ht="16.5" x14ac:dyDescent="0.3">
      <c r="B8245"/>
    </row>
    <row r="8246" spans="2:2" ht="16.5" x14ac:dyDescent="0.3">
      <c r="B8246"/>
    </row>
    <row r="8247" spans="2:2" ht="16.5" x14ac:dyDescent="0.3">
      <c r="B8247"/>
    </row>
    <row r="8248" spans="2:2" ht="16.5" x14ac:dyDescent="0.3">
      <c r="B8248"/>
    </row>
    <row r="8249" spans="2:2" ht="16.5" x14ac:dyDescent="0.3">
      <c r="B8249"/>
    </row>
    <row r="8250" spans="2:2" ht="16.5" x14ac:dyDescent="0.3">
      <c r="B8250"/>
    </row>
    <row r="8251" spans="2:2" ht="16.5" x14ac:dyDescent="0.3">
      <c r="B8251"/>
    </row>
    <row r="8252" spans="2:2" ht="16.5" x14ac:dyDescent="0.3">
      <c r="B8252"/>
    </row>
    <row r="8253" spans="2:2" ht="16.5" x14ac:dyDescent="0.3">
      <c r="B8253"/>
    </row>
    <row r="8254" spans="2:2" ht="16.5" x14ac:dyDescent="0.3">
      <c r="B8254"/>
    </row>
    <row r="8255" spans="2:2" ht="16.5" x14ac:dyDescent="0.3">
      <c r="B8255"/>
    </row>
    <row r="8256" spans="2:2" ht="16.5" x14ac:dyDescent="0.3">
      <c r="B8256"/>
    </row>
    <row r="8257" spans="2:2" ht="16.5" x14ac:dyDescent="0.3">
      <c r="B8257"/>
    </row>
    <row r="8258" spans="2:2" ht="16.5" x14ac:dyDescent="0.3">
      <c r="B8258"/>
    </row>
    <row r="8259" spans="2:2" ht="16.5" x14ac:dyDescent="0.3">
      <c r="B8259"/>
    </row>
    <row r="8260" spans="2:2" ht="16.5" x14ac:dyDescent="0.3">
      <c r="B8260"/>
    </row>
    <row r="8261" spans="2:2" ht="16.5" x14ac:dyDescent="0.3">
      <c r="B8261"/>
    </row>
    <row r="8262" spans="2:2" ht="16.5" x14ac:dyDescent="0.3">
      <c r="B8262"/>
    </row>
    <row r="8263" spans="2:2" ht="16.5" x14ac:dyDescent="0.3">
      <c r="B8263"/>
    </row>
    <row r="8264" spans="2:2" ht="16.5" x14ac:dyDescent="0.3">
      <c r="B8264"/>
    </row>
    <row r="8265" spans="2:2" ht="16.5" x14ac:dyDescent="0.3">
      <c r="B8265"/>
    </row>
    <row r="8266" spans="2:2" ht="16.5" x14ac:dyDescent="0.3">
      <c r="B8266"/>
    </row>
    <row r="8267" spans="2:2" ht="16.5" x14ac:dyDescent="0.3">
      <c r="B8267"/>
    </row>
    <row r="8268" spans="2:2" ht="16.5" x14ac:dyDescent="0.3">
      <c r="B8268"/>
    </row>
    <row r="8269" spans="2:2" ht="16.5" x14ac:dyDescent="0.3">
      <c r="B8269"/>
    </row>
    <row r="8270" spans="2:2" ht="16.5" x14ac:dyDescent="0.3">
      <c r="B8270"/>
    </row>
    <row r="8271" spans="2:2" ht="16.5" x14ac:dyDescent="0.3">
      <c r="B8271"/>
    </row>
    <row r="8272" spans="2:2" ht="16.5" x14ac:dyDescent="0.3">
      <c r="B8272"/>
    </row>
    <row r="8273" spans="2:2" ht="16.5" x14ac:dyDescent="0.3">
      <c r="B8273"/>
    </row>
    <row r="8274" spans="2:2" ht="16.5" x14ac:dyDescent="0.3">
      <c r="B8274"/>
    </row>
    <row r="8275" spans="2:2" ht="16.5" x14ac:dyDescent="0.3">
      <c r="B8275"/>
    </row>
    <row r="8276" spans="2:2" ht="16.5" x14ac:dyDescent="0.3">
      <c r="B8276"/>
    </row>
    <row r="8277" spans="2:2" ht="16.5" x14ac:dyDescent="0.3">
      <c r="B8277"/>
    </row>
    <row r="8278" spans="2:2" ht="16.5" x14ac:dyDescent="0.3">
      <c r="B8278"/>
    </row>
    <row r="8279" spans="2:2" ht="16.5" x14ac:dyDescent="0.3">
      <c r="B8279"/>
    </row>
    <row r="8280" spans="2:2" ht="16.5" x14ac:dyDescent="0.3">
      <c r="B8280"/>
    </row>
    <row r="8281" spans="2:2" ht="16.5" x14ac:dyDescent="0.3">
      <c r="B8281"/>
    </row>
    <row r="8282" spans="2:2" ht="16.5" x14ac:dyDescent="0.3">
      <c r="B8282"/>
    </row>
    <row r="8283" spans="2:2" ht="16.5" x14ac:dyDescent="0.3">
      <c r="B8283"/>
    </row>
    <row r="8284" spans="2:2" ht="16.5" x14ac:dyDescent="0.3">
      <c r="B8284"/>
    </row>
    <row r="8285" spans="2:2" ht="16.5" x14ac:dyDescent="0.3">
      <c r="B8285"/>
    </row>
    <row r="8286" spans="2:2" ht="16.5" x14ac:dyDescent="0.3">
      <c r="B8286"/>
    </row>
    <row r="8287" spans="2:2" ht="16.5" x14ac:dyDescent="0.3">
      <c r="B8287"/>
    </row>
    <row r="8288" spans="2:2" ht="16.5" x14ac:dyDescent="0.3">
      <c r="B8288"/>
    </row>
    <row r="8289" spans="2:2" ht="16.5" x14ac:dyDescent="0.3">
      <c r="B8289"/>
    </row>
    <row r="8290" spans="2:2" ht="16.5" x14ac:dyDescent="0.3">
      <c r="B8290"/>
    </row>
    <row r="8291" spans="2:2" ht="16.5" x14ac:dyDescent="0.3">
      <c r="B8291"/>
    </row>
    <row r="8292" spans="2:2" ht="16.5" x14ac:dyDescent="0.3">
      <c r="B8292"/>
    </row>
    <row r="8293" spans="2:2" ht="16.5" x14ac:dyDescent="0.3">
      <c r="B8293"/>
    </row>
    <row r="8294" spans="2:2" ht="16.5" x14ac:dyDescent="0.3">
      <c r="B8294"/>
    </row>
    <row r="8295" spans="2:2" ht="16.5" x14ac:dyDescent="0.3">
      <c r="B8295"/>
    </row>
    <row r="8296" spans="2:2" ht="16.5" x14ac:dyDescent="0.3">
      <c r="B8296"/>
    </row>
    <row r="8297" spans="2:2" ht="16.5" x14ac:dyDescent="0.3">
      <c r="B8297"/>
    </row>
    <row r="8298" spans="2:2" ht="16.5" x14ac:dyDescent="0.3">
      <c r="B8298"/>
    </row>
    <row r="8299" spans="2:2" ht="16.5" x14ac:dyDescent="0.3">
      <c r="B8299"/>
    </row>
    <row r="8300" spans="2:2" ht="16.5" x14ac:dyDescent="0.3">
      <c r="B8300"/>
    </row>
    <row r="8301" spans="2:2" ht="16.5" x14ac:dyDescent="0.3">
      <c r="B8301"/>
    </row>
    <row r="8302" spans="2:2" ht="16.5" x14ac:dyDescent="0.3">
      <c r="B8302"/>
    </row>
    <row r="8303" spans="2:2" ht="16.5" x14ac:dyDescent="0.3">
      <c r="B8303"/>
    </row>
    <row r="8304" spans="2:2" ht="16.5" x14ac:dyDescent="0.3">
      <c r="B8304"/>
    </row>
    <row r="8305" spans="2:2" ht="16.5" x14ac:dyDescent="0.3">
      <c r="B8305"/>
    </row>
    <row r="8306" spans="2:2" ht="16.5" x14ac:dyDescent="0.3">
      <c r="B8306"/>
    </row>
    <row r="8307" spans="2:2" ht="16.5" x14ac:dyDescent="0.3">
      <c r="B8307"/>
    </row>
    <row r="8308" spans="2:2" ht="16.5" x14ac:dyDescent="0.3">
      <c r="B8308"/>
    </row>
    <row r="8309" spans="2:2" ht="16.5" x14ac:dyDescent="0.3">
      <c r="B8309"/>
    </row>
    <row r="8310" spans="2:2" ht="16.5" x14ac:dyDescent="0.3">
      <c r="B8310"/>
    </row>
    <row r="8311" spans="2:2" ht="16.5" x14ac:dyDescent="0.3">
      <c r="B8311"/>
    </row>
    <row r="8312" spans="2:2" ht="16.5" x14ac:dyDescent="0.3">
      <c r="B8312"/>
    </row>
    <row r="8313" spans="2:2" ht="16.5" x14ac:dyDescent="0.3">
      <c r="B8313"/>
    </row>
    <row r="8314" spans="2:2" ht="16.5" x14ac:dyDescent="0.3">
      <c r="B8314"/>
    </row>
    <row r="8315" spans="2:2" ht="16.5" x14ac:dyDescent="0.3">
      <c r="B8315"/>
    </row>
    <row r="8316" spans="2:2" ht="16.5" x14ac:dyDescent="0.3">
      <c r="B8316"/>
    </row>
    <row r="8317" spans="2:2" ht="16.5" x14ac:dyDescent="0.3">
      <c r="B8317"/>
    </row>
    <row r="8318" spans="2:2" ht="16.5" x14ac:dyDescent="0.3">
      <c r="B8318"/>
    </row>
    <row r="8319" spans="2:2" ht="16.5" x14ac:dyDescent="0.3">
      <c r="B8319"/>
    </row>
    <row r="8320" spans="2:2" ht="16.5" x14ac:dyDescent="0.3">
      <c r="B8320"/>
    </row>
    <row r="8321" spans="2:2" ht="16.5" x14ac:dyDescent="0.3">
      <c r="B8321"/>
    </row>
    <row r="8322" spans="2:2" ht="16.5" x14ac:dyDescent="0.3">
      <c r="B8322"/>
    </row>
    <row r="8323" spans="2:2" ht="16.5" x14ac:dyDescent="0.3">
      <c r="B8323"/>
    </row>
    <row r="8324" spans="2:2" ht="16.5" x14ac:dyDescent="0.3">
      <c r="B8324"/>
    </row>
    <row r="8325" spans="2:2" ht="16.5" x14ac:dyDescent="0.3">
      <c r="B8325"/>
    </row>
    <row r="8326" spans="2:2" ht="16.5" x14ac:dyDescent="0.3">
      <c r="B8326"/>
    </row>
    <row r="8327" spans="2:2" ht="16.5" x14ac:dyDescent="0.3">
      <c r="B8327"/>
    </row>
    <row r="8328" spans="2:2" ht="16.5" x14ac:dyDescent="0.3">
      <c r="B8328"/>
    </row>
    <row r="8329" spans="2:2" ht="16.5" x14ac:dyDescent="0.3">
      <c r="B8329"/>
    </row>
    <row r="8330" spans="2:2" ht="16.5" x14ac:dyDescent="0.3">
      <c r="B8330"/>
    </row>
    <row r="8331" spans="2:2" ht="16.5" x14ac:dyDescent="0.3">
      <c r="B8331"/>
    </row>
    <row r="8332" spans="2:2" ht="16.5" x14ac:dyDescent="0.3">
      <c r="B8332"/>
    </row>
    <row r="8333" spans="2:2" ht="16.5" x14ac:dyDescent="0.3">
      <c r="B8333"/>
    </row>
    <row r="8334" spans="2:2" ht="16.5" x14ac:dyDescent="0.3">
      <c r="B8334"/>
    </row>
    <row r="8335" spans="2:2" ht="16.5" x14ac:dyDescent="0.3">
      <c r="B8335"/>
    </row>
    <row r="8336" spans="2:2" ht="16.5" x14ac:dyDescent="0.3">
      <c r="B8336"/>
    </row>
    <row r="8337" spans="2:2" ht="16.5" x14ac:dyDescent="0.3">
      <c r="B8337"/>
    </row>
    <row r="8338" spans="2:2" ht="16.5" x14ac:dyDescent="0.3">
      <c r="B8338"/>
    </row>
    <row r="8339" spans="2:2" ht="16.5" x14ac:dyDescent="0.3">
      <c r="B8339"/>
    </row>
    <row r="8340" spans="2:2" ht="16.5" x14ac:dyDescent="0.3">
      <c r="B8340"/>
    </row>
    <row r="8341" spans="2:2" ht="16.5" x14ac:dyDescent="0.3">
      <c r="B8341"/>
    </row>
    <row r="8342" spans="2:2" ht="16.5" x14ac:dyDescent="0.3">
      <c r="B8342"/>
    </row>
    <row r="8343" spans="2:2" ht="16.5" x14ac:dyDescent="0.3">
      <c r="B8343"/>
    </row>
    <row r="8344" spans="2:2" ht="16.5" x14ac:dyDescent="0.3">
      <c r="B8344"/>
    </row>
    <row r="8345" spans="2:2" ht="16.5" x14ac:dyDescent="0.3">
      <c r="B8345"/>
    </row>
    <row r="8346" spans="2:2" ht="16.5" x14ac:dyDescent="0.3">
      <c r="B8346"/>
    </row>
    <row r="8347" spans="2:2" ht="16.5" x14ac:dyDescent="0.3">
      <c r="B8347"/>
    </row>
    <row r="8348" spans="2:2" ht="16.5" x14ac:dyDescent="0.3">
      <c r="B8348"/>
    </row>
    <row r="8349" spans="2:2" ht="16.5" x14ac:dyDescent="0.3">
      <c r="B8349"/>
    </row>
    <row r="8350" spans="2:2" ht="16.5" x14ac:dyDescent="0.3">
      <c r="B8350"/>
    </row>
    <row r="8351" spans="2:2" ht="16.5" x14ac:dyDescent="0.3">
      <c r="B8351"/>
    </row>
    <row r="8352" spans="2:2" ht="16.5" x14ac:dyDescent="0.3">
      <c r="B8352"/>
    </row>
    <row r="8353" spans="2:2" ht="16.5" x14ac:dyDescent="0.3">
      <c r="B8353"/>
    </row>
    <row r="8354" spans="2:2" ht="16.5" x14ac:dyDescent="0.3">
      <c r="B8354"/>
    </row>
    <row r="8355" spans="2:2" ht="16.5" x14ac:dyDescent="0.3">
      <c r="B8355"/>
    </row>
    <row r="8356" spans="2:2" ht="16.5" x14ac:dyDescent="0.3">
      <c r="B8356"/>
    </row>
    <row r="8357" spans="2:2" ht="16.5" x14ac:dyDescent="0.3">
      <c r="B8357"/>
    </row>
    <row r="8358" spans="2:2" ht="16.5" x14ac:dyDescent="0.3">
      <c r="B8358"/>
    </row>
    <row r="8359" spans="2:2" ht="16.5" x14ac:dyDescent="0.3">
      <c r="B8359"/>
    </row>
    <row r="8360" spans="2:2" ht="16.5" x14ac:dyDescent="0.3">
      <c r="B8360"/>
    </row>
    <row r="8361" spans="2:2" ht="16.5" x14ac:dyDescent="0.3">
      <c r="B8361"/>
    </row>
    <row r="8362" spans="2:2" ht="16.5" x14ac:dyDescent="0.3">
      <c r="B8362"/>
    </row>
    <row r="8363" spans="2:2" ht="16.5" x14ac:dyDescent="0.3">
      <c r="B8363"/>
    </row>
    <row r="8364" spans="2:2" ht="16.5" x14ac:dyDescent="0.3">
      <c r="B8364"/>
    </row>
    <row r="8365" spans="2:2" ht="16.5" x14ac:dyDescent="0.3">
      <c r="B8365"/>
    </row>
    <row r="8366" spans="2:2" ht="16.5" x14ac:dyDescent="0.3">
      <c r="B8366"/>
    </row>
    <row r="8367" spans="2:2" ht="16.5" x14ac:dyDescent="0.3">
      <c r="B8367"/>
    </row>
    <row r="8368" spans="2:2" ht="16.5" x14ac:dyDescent="0.3">
      <c r="B8368"/>
    </row>
    <row r="8369" spans="2:2" ht="16.5" x14ac:dyDescent="0.3">
      <c r="B8369"/>
    </row>
    <row r="8370" spans="2:2" ht="16.5" x14ac:dyDescent="0.3">
      <c r="B8370"/>
    </row>
    <row r="8371" spans="2:2" ht="16.5" x14ac:dyDescent="0.3">
      <c r="B8371"/>
    </row>
    <row r="8372" spans="2:2" ht="16.5" x14ac:dyDescent="0.3">
      <c r="B8372"/>
    </row>
    <row r="8373" spans="2:2" ht="16.5" x14ac:dyDescent="0.3">
      <c r="B8373"/>
    </row>
    <row r="8374" spans="2:2" ht="16.5" x14ac:dyDescent="0.3">
      <c r="B8374"/>
    </row>
    <row r="8375" spans="2:2" ht="16.5" x14ac:dyDescent="0.3">
      <c r="B8375"/>
    </row>
    <row r="8376" spans="2:2" ht="16.5" x14ac:dyDescent="0.3">
      <c r="B8376"/>
    </row>
    <row r="8377" spans="2:2" ht="16.5" x14ac:dyDescent="0.3">
      <c r="B8377"/>
    </row>
    <row r="8378" spans="2:2" ht="16.5" x14ac:dyDescent="0.3">
      <c r="B8378"/>
    </row>
    <row r="8379" spans="2:2" ht="16.5" x14ac:dyDescent="0.3">
      <c r="B8379"/>
    </row>
    <row r="8380" spans="2:2" ht="16.5" x14ac:dyDescent="0.3">
      <c r="B8380"/>
    </row>
    <row r="8381" spans="2:2" ht="16.5" x14ac:dyDescent="0.3">
      <c r="B8381"/>
    </row>
    <row r="8382" spans="2:2" ht="16.5" x14ac:dyDescent="0.3">
      <c r="B8382"/>
    </row>
    <row r="8383" spans="2:2" ht="16.5" x14ac:dyDescent="0.3">
      <c r="B8383"/>
    </row>
    <row r="8384" spans="2:2" ht="16.5" x14ac:dyDescent="0.3">
      <c r="B8384"/>
    </row>
    <row r="8385" spans="2:2" ht="16.5" x14ac:dyDescent="0.3">
      <c r="B8385"/>
    </row>
    <row r="8386" spans="2:2" ht="16.5" x14ac:dyDescent="0.3">
      <c r="B8386"/>
    </row>
    <row r="8387" spans="2:2" ht="16.5" x14ac:dyDescent="0.3">
      <c r="B8387"/>
    </row>
    <row r="8388" spans="2:2" ht="16.5" x14ac:dyDescent="0.3">
      <c r="B8388"/>
    </row>
    <row r="8389" spans="2:2" ht="16.5" x14ac:dyDescent="0.3">
      <c r="B8389"/>
    </row>
    <row r="8390" spans="2:2" ht="16.5" x14ac:dyDescent="0.3">
      <c r="B8390"/>
    </row>
    <row r="8391" spans="2:2" ht="16.5" x14ac:dyDescent="0.3">
      <c r="B8391"/>
    </row>
    <row r="8392" spans="2:2" ht="16.5" x14ac:dyDescent="0.3">
      <c r="B8392"/>
    </row>
    <row r="8393" spans="2:2" ht="16.5" x14ac:dyDescent="0.3">
      <c r="B8393"/>
    </row>
    <row r="8394" spans="2:2" ht="16.5" x14ac:dyDescent="0.3">
      <c r="B8394"/>
    </row>
    <row r="8395" spans="2:2" ht="16.5" x14ac:dyDescent="0.3">
      <c r="B8395"/>
    </row>
    <row r="8396" spans="2:2" ht="16.5" x14ac:dyDescent="0.3">
      <c r="B8396"/>
    </row>
    <row r="8397" spans="2:2" ht="16.5" x14ac:dyDescent="0.3">
      <c r="B8397"/>
    </row>
    <row r="8398" spans="2:2" ht="16.5" x14ac:dyDescent="0.3">
      <c r="B8398"/>
    </row>
    <row r="8399" spans="2:2" ht="16.5" x14ac:dyDescent="0.3">
      <c r="B8399"/>
    </row>
    <row r="8400" spans="2:2" ht="16.5" x14ac:dyDescent="0.3">
      <c r="B8400"/>
    </row>
    <row r="8401" spans="2:2" ht="16.5" x14ac:dyDescent="0.3">
      <c r="B8401"/>
    </row>
    <row r="8402" spans="2:2" ht="16.5" x14ac:dyDescent="0.3">
      <c r="B8402"/>
    </row>
    <row r="8403" spans="2:2" ht="16.5" x14ac:dyDescent="0.3">
      <c r="B8403"/>
    </row>
    <row r="8404" spans="2:2" ht="16.5" x14ac:dyDescent="0.3">
      <c r="B8404"/>
    </row>
    <row r="8405" spans="2:2" ht="16.5" x14ac:dyDescent="0.3">
      <c r="B8405"/>
    </row>
    <row r="8406" spans="2:2" ht="16.5" x14ac:dyDescent="0.3">
      <c r="B8406"/>
    </row>
    <row r="8407" spans="2:2" ht="16.5" x14ac:dyDescent="0.3">
      <c r="B8407"/>
    </row>
    <row r="8408" spans="2:2" ht="16.5" x14ac:dyDescent="0.3">
      <c r="B8408"/>
    </row>
    <row r="8409" spans="2:2" ht="16.5" x14ac:dyDescent="0.3">
      <c r="B8409"/>
    </row>
    <row r="8410" spans="2:2" ht="16.5" x14ac:dyDescent="0.3">
      <c r="B8410"/>
    </row>
    <row r="8411" spans="2:2" ht="16.5" x14ac:dyDescent="0.3">
      <c r="B8411"/>
    </row>
    <row r="8412" spans="2:2" ht="16.5" x14ac:dyDescent="0.3">
      <c r="B8412"/>
    </row>
    <row r="8413" spans="2:2" ht="16.5" x14ac:dyDescent="0.3">
      <c r="B8413"/>
    </row>
    <row r="8414" spans="2:2" ht="16.5" x14ac:dyDescent="0.3">
      <c r="B8414"/>
    </row>
    <row r="8415" spans="2:2" ht="16.5" x14ac:dyDescent="0.3">
      <c r="B8415"/>
    </row>
    <row r="8416" spans="2:2" ht="16.5" x14ac:dyDescent="0.3">
      <c r="B8416"/>
    </row>
    <row r="8417" spans="2:2" ht="16.5" x14ac:dyDescent="0.3">
      <c r="B8417"/>
    </row>
    <row r="8418" spans="2:2" ht="16.5" x14ac:dyDescent="0.3">
      <c r="B8418"/>
    </row>
    <row r="8419" spans="2:2" ht="16.5" x14ac:dyDescent="0.3">
      <c r="B8419"/>
    </row>
    <row r="8420" spans="2:2" ht="16.5" x14ac:dyDescent="0.3">
      <c r="B8420"/>
    </row>
    <row r="8421" spans="2:2" ht="16.5" x14ac:dyDescent="0.3">
      <c r="B8421"/>
    </row>
    <row r="8422" spans="2:2" ht="16.5" x14ac:dyDescent="0.3">
      <c r="B8422"/>
    </row>
    <row r="8423" spans="2:2" ht="16.5" x14ac:dyDescent="0.3">
      <c r="B8423"/>
    </row>
    <row r="8424" spans="2:2" ht="16.5" x14ac:dyDescent="0.3">
      <c r="B8424"/>
    </row>
    <row r="8425" spans="2:2" ht="16.5" x14ac:dyDescent="0.3">
      <c r="B8425"/>
    </row>
    <row r="8426" spans="2:2" ht="16.5" x14ac:dyDescent="0.3">
      <c r="B8426"/>
    </row>
    <row r="8427" spans="2:2" ht="16.5" x14ac:dyDescent="0.3">
      <c r="B8427"/>
    </row>
    <row r="8428" spans="2:2" ht="16.5" x14ac:dyDescent="0.3">
      <c r="B8428"/>
    </row>
    <row r="8429" spans="2:2" ht="16.5" x14ac:dyDescent="0.3">
      <c r="B8429"/>
    </row>
    <row r="8430" spans="2:2" ht="16.5" x14ac:dyDescent="0.3">
      <c r="B8430"/>
    </row>
    <row r="8431" spans="2:2" ht="16.5" x14ac:dyDescent="0.3">
      <c r="B8431"/>
    </row>
    <row r="8432" spans="2:2" ht="16.5" x14ac:dyDescent="0.3">
      <c r="B8432"/>
    </row>
    <row r="8433" spans="2:2" ht="16.5" x14ac:dyDescent="0.3">
      <c r="B8433"/>
    </row>
    <row r="8434" spans="2:2" ht="16.5" x14ac:dyDescent="0.3">
      <c r="B8434"/>
    </row>
    <row r="8435" spans="2:2" ht="16.5" x14ac:dyDescent="0.3">
      <c r="B8435"/>
    </row>
    <row r="8436" spans="2:2" ht="16.5" x14ac:dyDescent="0.3">
      <c r="B8436"/>
    </row>
    <row r="8437" spans="2:2" ht="16.5" x14ac:dyDescent="0.3">
      <c r="B8437"/>
    </row>
    <row r="8438" spans="2:2" ht="16.5" x14ac:dyDescent="0.3">
      <c r="B8438"/>
    </row>
    <row r="8439" spans="2:2" ht="16.5" x14ac:dyDescent="0.3">
      <c r="B8439"/>
    </row>
    <row r="8440" spans="2:2" ht="16.5" x14ac:dyDescent="0.3">
      <c r="B8440"/>
    </row>
    <row r="8441" spans="2:2" ht="16.5" x14ac:dyDescent="0.3">
      <c r="B8441"/>
    </row>
    <row r="8442" spans="2:2" ht="16.5" x14ac:dyDescent="0.3">
      <c r="B8442"/>
    </row>
    <row r="8443" spans="2:2" ht="16.5" x14ac:dyDescent="0.3">
      <c r="B8443"/>
    </row>
    <row r="8444" spans="2:2" ht="16.5" x14ac:dyDescent="0.3">
      <c r="B8444"/>
    </row>
    <row r="8445" spans="2:2" ht="16.5" x14ac:dyDescent="0.3">
      <c r="B8445"/>
    </row>
    <row r="8446" spans="2:2" ht="16.5" x14ac:dyDescent="0.3">
      <c r="B8446"/>
    </row>
    <row r="8447" spans="2:2" ht="16.5" x14ac:dyDescent="0.3">
      <c r="B8447"/>
    </row>
    <row r="8448" spans="2:2" ht="16.5" x14ac:dyDescent="0.3">
      <c r="B8448"/>
    </row>
    <row r="8449" spans="2:2" ht="16.5" x14ac:dyDescent="0.3">
      <c r="B8449"/>
    </row>
    <row r="8450" spans="2:2" ht="16.5" x14ac:dyDescent="0.3">
      <c r="B8450"/>
    </row>
    <row r="8451" spans="2:2" ht="16.5" x14ac:dyDescent="0.3">
      <c r="B8451"/>
    </row>
    <row r="8452" spans="2:2" ht="16.5" x14ac:dyDescent="0.3">
      <c r="B8452"/>
    </row>
    <row r="8453" spans="2:2" ht="16.5" x14ac:dyDescent="0.3">
      <c r="B8453"/>
    </row>
    <row r="8454" spans="2:2" ht="16.5" x14ac:dyDescent="0.3">
      <c r="B8454"/>
    </row>
    <row r="8455" spans="2:2" ht="16.5" x14ac:dyDescent="0.3">
      <c r="B8455"/>
    </row>
    <row r="8456" spans="2:2" ht="16.5" x14ac:dyDescent="0.3">
      <c r="B8456"/>
    </row>
    <row r="8457" spans="2:2" ht="16.5" x14ac:dyDescent="0.3">
      <c r="B8457"/>
    </row>
    <row r="8458" spans="2:2" ht="16.5" x14ac:dyDescent="0.3">
      <c r="B8458"/>
    </row>
    <row r="8459" spans="2:2" ht="16.5" x14ac:dyDescent="0.3">
      <c r="B8459"/>
    </row>
    <row r="8460" spans="2:2" ht="16.5" x14ac:dyDescent="0.3">
      <c r="B8460"/>
    </row>
    <row r="8461" spans="2:2" ht="16.5" x14ac:dyDescent="0.3">
      <c r="B8461"/>
    </row>
    <row r="8462" spans="2:2" ht="16.5" x14ac:dyDescent="0.3">
      <c r="B8462"/>
    </row>
    <row r="8463" spans="2:2" ht="16.5" x14ac:dyDescent="0.3">
      <c r="B8463"/>
    </row>
    <row r="8464" spans="2:2" ht="16.5" x14ac:dyDescent="0.3">
      <c r="B8464"/>
    </row>
    <row r="8465" spans="2:2" ht="16.5" x14ac:dyDescent="0.3">
      <c r="B8465"/>
    </row>
    <row r="8466" spans="2:2" ht="16.5" x14ac:dyDescent="0.3">
      <c r="B8466"/>
    </row>
    <row r="8467" spans="2:2" ht="16.5" x14ac:dyDescent="0.3">
      <c r="B8467"/>
    </row>
    <row r="8468" spans="2:2" ht="16.5" x14ac:dyDescent="0.3">
      <c r="B8468"/>
    </row>
    <row r="8469" spans="2:2" ht="16.5" x14ac:dyDescent="0.3">
      <c r="B8469"/>
    </row>
    <row r="8470" spans="2:2" ht="16.5" x14ac:dyDescent="0.3">
      <c r="B8470"/>
    </row>
    <row r="8471" spans="2:2" ht="16.5" x14ac:dyDescent="0.3">
      <c r="B8471"/>
    </row>
    <row r="8472" spans="2:2" ht="16.5" x14ac:dyDescent="0.3">
      <c r="B8472"/>
    </row>
    <row r="8473" spans="2:2" ht="16.5" x14ac:dyDescent="0.3">
      <c r="B8473"/>
    </row>
    <row r="8474" spans="2:2" ht="16.5" x14ac:dyDescent="0.3">
      <c r="B8474"/>
    </row>
    <row r="8475" spans="2:2" ht="16.5" x14ac:dyDescent="0.3">
      <c r="B8475"/>
    </row>
    <row r="8476" spans="2:2" ht="16.5" x14ac:dyDescent="0.3">
      <c r="B8476"/>
    </row>
    <row r="8477" spans="2:2" ht="16.5" x14ac:dyDescent="0.3">
      <c r="B8477"/>
    </row>
    <row r="8478" spans="2:2" ht="16.5" x14ac:dyDescent="0.3">
      <c r="B8478"/>
    </row>
    <row r="8479" spans="2:2" ht="16.5" x14ac:dyDescent="0.3">
      <c r="B8479"/>
    </row>
    <row r="8480" spans="2:2" ht="16.5" x14ac:dyDescent="0.3">
      <c r="B8480"/>
    </row>
    <row r="8481" spans="2:2" ht="16.5" x14ac:dyDescent="0.3">
      <c r="B8481"/>
    </row>
    <row r="8482" spans="2:2" ht="16.5" x14ac:dyDescent="0.3">
      <c r="B8482"/>
    </row>
    <row r="8483" spans="2:2" ht="16.5" x14ac:dyDescent="0.3">
      <c r="B8483"/>
    </row>
    <row r="8484" spans="2:2" ht="16.5" x14ac:dyDescent="0.3">
      <c r="B8484"/>
    </row>
    <row r="8485" spans="2:2" ht="16.5" x14ac:dyDescent="0.3">
      <c r="B8485"/>
    </row>
    <row r="8486" spans="2:2" ht="16.5" x14ac:dyDescent="0.3">
      <c r="B8486"/>
    </row>
    <row r="8487" spans="2:2" ht="16.5" x14ac:dyDescent="0.3">
      <c r="B8487"/>
    </row>
    <row r="8488" spans="2:2" ht="16.5" x14ac:dyDescent="0.3">
      <c r="B8488"/>
    </row>
    <row r="8489" spans="2:2" ht="16.5" x14ac:dyDescent="0.3">
      <c r="B8489"/>
    </row>
    <row r="8490" spans="2:2" ht="16.5" x14ac:dyDescent="0.3">
      <c r="B8490"/>
    </row>
    <row r="8491" spans="2:2" ht="16.5" x14ac:dyDescent="0.3">
      <c r="B8491"/>
    </row>
    <row r="8492" spans="2:2" ht="16.5" x14ac:dyDescent="0.3">
      <c r="B8492"/>
    </row>
    <row r="8493" spans="2:2" ht="16.5" x14ac:dyDescent="0.3">
      <c r="B8493"/>
    </row>
    <row r="8494" spans="2:2" ht="16.5" x14ac:dyDescent="0.3">
      <c r="B8494"/>
    </row>
    <row r="8495" spans="2:2" ht="16.5" x14ac:dyDescent="0.3">
      <c r="B8495"/>
    </row>
    <row r="8496" spans="2:2" ht="16.5" x14ac:dyDescent="0.3">
      <c r="B8496"/>
    </row>
    <row r="8497" spans="2:2" ht="16.5" x14ac:dyDescent="0.3">
      <c r="B8497"/>
    </row>
    <row r="8498" spans="2:2" ht="16.5" x14ac:dyDescent="0.3">
      <c r="B8498"/>
    </row>
    <row r="8499" spans="2:2" ht="16.5" x14ac:dyDescent="0.3">
      <c r="B8499"/>
    </row>
    <row r="8500" spans="2:2" ht="16.5" x14ac:dyDescent="0.3">
      <c r="B8500"/>
    </row>
    <row r="8501" spans="2:2" ht="16.5" x14ac:dyDescent="0.3">
      <c r="B8501"/>
    </row>
    <row r="8502" spans="2:2" ht="16.5" x14ac:dyDescent="0.3">
      <c r="B8502"/>
    </row>
    <row r="8503" spans="2:2" ht="16.5" x14ac:dyDescent="0.3">
      <c r="B8503"/>
    </row>
    <row r="8504" spans="2:2" ht="16.5" x14ac:dyDescent="0.3">
      <c r="B8504"/>
    </row>
    <row r="8505" spans="2:2" ht="16.5" x14ac:dyDescent="0.3">
      <c r="B8505"/>
    </row>
    <row r="8506" spans="2:2" ht="16.5" x14ac:dyDescent="0.3">
      <c r="B8506"/>
    </row>
    <row r="8507" spans="2:2" ht="16.5" x14ac:dyDescent="0.3">
      <c r="B8507"/>
    </row>
    <row r="8508" spans="2:2" ht="16.5" x14ac:dyDescent="0.3">
      <c r="B8508"/>
    </row>
    <row r="8509" spans="2:2" ht="16.5" x14ac:dyDescent="0.3">
      <c r="B8509"/>
    </row>
    <row r="8510" spans="2:2" ht="16.5" x14ac:dyDescent="0.3">
      <c r="B8510"/>
    </row>
    <row r="8511" spans="2:2" ht="16.5" x14ac:dyDescent="0.3">
      <c r="B8511"/>
    </row>
    <row r="8512" spans="2:2" ht="16.5" x14ac:dyDescent="0.3">
      <c r="B8512"/>
    </row>
    <row r="8513" spans="2:2" ht="16.5" x14ac:dyDescent="0.3">
      <c r="B8513"/>
    </row>
    <row r="8514" spans="2:2" ht="16.5" x14ac:dyDescent="0.3">
      <c r="B8514"/>
    </row>
    <row r="8515" spans="2:2" ht="16.5" x14ac:dyDescent="0.3">
      <c r="B8515"/>
    </row>
    <row r="8516" spans="2:2" ht="16.5" x14ac:dyDescent="0.3">
      <c r="B8516"/>
    </row>
    <row r="8517" spans="2:2" ht="16.5" x14ac:dyDescent="0.3">
      <c r="B8517"/>
    </row>
    <row r="8518" spans="2:2" ht="16.5" x14ac:dyDescent="0.3">
      <c r="B8518"/>
    </row>
    <row r="8519" spans="2:2" ht="16.5" x14ac:dyDescent="0.3">
      <c r="B8519"/>
    </row>
    <row r="8520" spans="2:2" ht="16.5" x14ac:dyDescent="0.3">
      <c r="B8520"/>
    </row>
    <row r="8521" spans="2:2" ht="16.5" x14ac:dyDescent="0.3">
      <c r="B8521"/>
    </row>
    <row r="8522" spans="2:2" ht="16.5" x14ac:dyDescent="0.3">
      <c r="B8522"/>
    </row>
    <row r="8523" spans="2:2" ht="16.5" x14ac:dyDescent="0.3">
      <c r="B8523"/>
    </row>
    <row r="8524" spans="2:2" ht="16.5" x14ac:dyDescent="0.3">
      <c r="B8524"/>
    </row>
    <row r="8525" spans="2:2" ht="16.5" x14ac:dyDescent="0.3">
      <c r="B8525"/>
    </row>
    <row r="8526" spans="2:2" ht="16.5" x14ac:dyDescent="0.3">
      <c r="B8526"/>
    </row>
    <row r="8527" spans="2:2" ht="16.5" x14ac:dyDescent="0.3">
      <c r="B8527"/>
    </row>
    <row r="8528" spans="2:2" ht="16.5" x14ac:dyDescent="0.3">
      <c r="B8528"/>
    </row>
    <row r="8529" spans="2:2" ht="16.5" x14ac:dyDescent="0.3">
      <c r="B8529"/>
    </row>
    <row r="8530" spans="2:2" ht="16.5" x14ac:dyDescent="0.3">
      <c r="B8530"/>
    </row>
    <row r="8531" spans="2:2" ht="16.5" x14ac:dyDescent="0.3">
      <c r="B8531"/>
    </row>
    <row r="8532" spans="2:2" ht="16.5" x14ac:dyDescent="0.3">
      <c r="B8532"/>
    </row>
    <row r="8533" spans="2:2" ht="16.5" x14ac:dyDescent="0.3">
      <c r="B8533"/>
    </row>
    <row r="8534" spans="2:2" ht="16.5" x14ac:dyDescent="0.3">
      <c r="B8534"/>
    </row>
    <row r="8535" spans="2:2" ht="16.5" x14ac:dyDescent="0.3">
      <c r="B8535"/>
    </row>
    <row r="8536" spans="2:2" ht="16.5" x14ac:dyDescent="0.3">
      <c r="B8536"/>
    </row>
    <row r="8537" spans="2:2" ht="16.5" x14ac:dyDescent="0.3">
      <c r="B8537"/>
    </row>
    <row r="8538" spans="2:2" ht="16.5" x14ac:dyDescent="0.3">
      <c r="B8538"/>
    </row>
    <row r="8539" spans="2:2" ht="16.5" x14ac:dyDescent="0.3">
      <c r="B8539"/>
    </row>
    <row r="8540" spans="2:2" ht="16.5" x14ac:dyDescent="0.3">
      <c r="B8540"/>
    </row>
    <row r="8541" spans="2:2" ht="16.5" x14ac:dyDescent="0.3">
      <c r="B8541"/>
    </row>
    <row r="8542" spans="2:2" ht="16.5" x14ac:dyDescent="0.3">
      <c r="B8542"/>
    </row>
    <row r="8543" spans="2:2" ht="16.5" x14ac:dyDescent="0.3">
      <c r="B8543"/>
    </row>
    <row r="8544" spans="2:2" ht="16.5" x14ac:dyDescent="0.3">
      <c r="B8544"/>
    </row>
    <row r="8545" spans="2:2" ht="16.5" x14ac:dyDescent="0.3">
      <c r="B8545"/>
    </row>
    <row r="8546" spans="2:2" ht="16.5" x14ac:dyDescent="0.3">
      <c r="B8546"/>
    </row>
    <row r="8547" spans="2:2" ht="16.5" x14ac:dyDescent="0.3">
      <c r="B8547"/>
    </row>
    <row r="8548" spans="2:2" ht="16.5" x14ac:dyDescent="0.3">
      <c r="B8548"/>
    </row>
    <row r="8549" spans="2:2" ht="16.5" x14ac:dyDescent="0.3">
      <c r="B8549"/>
    </row>
    <row r="8550" spans="2:2" ht="16.5" x14ac:dyDescent="0.3">
      <c r="B8550"/>
    </row>
    <row r="8551" spans="2:2" ht="16.5" x14ac:dyDescent="0.3">
      <c r="B8551"/>
    </row>
    <row r="8552" spans="2:2" ht="16.5" x14ac:dyDescent="0.3">
      <c r="B8552"/>
    </row>
    <row r="8553" spans="2:2" ht="16.5" x14ac:dyDescent="0.3">
      <c r="B8553"/>
    </row>
    <row r="8554" spans="2:2" ht="16.5" x14ac:dyDescent="0.3">
      <c r="B8554"/>
    </row>
    <row r="8555" spans="2:2" ht="16.5" x14ac:dyDescent="0.3">
      <c r="B8555"/>
    </row>
    <row r="8556" spans="2:2" ht="16.5" x14ac:dyDescent="0.3">
      <c r="B8556"/>
    </row>
    <row r="8557" spans="2:2" ht="16.5" x14ac:dyDescent="0.3">
      <c r="B8557"/>
    </row>
    <row r="8558" spans="2:2" ht="16.5" x14ac:dyDescent="0.3">
      <c r="B8558"/>
    </row>
    <row r="8559" spans="2:2" ht="16.5" x14ac:dyDescent="0.3">
      <c r="B8559"/>
    </row>
    <row r="8560" spans="2:2" ht="16.5" x14ac:dyDescent="0.3">
      <c r="B8560"/>
    </row>
    <row r="8561" spans="2:2" ht="16.5" x14ac:dyDescent="0.3">
      <c r="B8561"/>
    </row>
    <row r="8562" spans="2:2" ht="16.5" x14ac:dyDescent="0.3">
      <c r="B8562"/>
    </row>
    <row r="8563" spans="2:2" ht="16.5" x14ac:dyDescent="0.3">
      <c r="B8563"/>
    </row>
    <row r="8564" spans="2:2" ht="16.5" x14ac:dyDescent="0.3">
      <c r="B8564"/>
    </row>
    <row r="8565" spans="2:2" ht="16.5" x14ac:dyDescent="0.3">
      <c r="B8565"/>
    </row>
    <row r="8566" spans="2:2" ht="16.5" x14ac:dyDescent="0.3">
      <c r="B8566"/>
    </row>
    <row r="8567" spans="2:2" ht="16.5" x14ac:dyDescent="0.3">
      <c r="B8567"/>
    </row>
    <row r="8568" spans="2:2" ht="16.5" x14ac:dyDescent="0.3">
      <c r="B8568"/>
    </row>
    <row r="8569" spans="2:2" ht="16.5" x14ac:dyDescent="0.3">
      <c r="B8569"/>
    </row>
    <row r="8570" spans="2:2" ht="16.5" x14ac:dyDescent="0.3">
      <c r="B8570"/>
    </row>
    <row r="8571" spans="2:2" ht="16.5" x14ac:dyDescent="0.3">
      <c r="B8571"/>
    </row>
    <row r="8572" spans="2:2" ht="16.5" x14ac:dyDescent="0.3">
      <c r="B8572"/>
    </row>
    <row r="8573" spans="2:2" ht="16.5" x14ac:dyDescent="0.3">
      <c r="B8573"/>
    </row>
    <row r="8574" spans="2:2" ht="16.5" x14ac:dyDescent="0.3">
      <c r="B8574"/>
    </row>
    <row r="8575" spans="2:2" ht="16.5" x14ac:dyDescent="0.3">
      <c r="B8575"/>
    </row>
    <row r="8576" spans="2:2" ht="16.5" x14ac:dyDescent="0.3">
      <c r="B8576"/>
    </row>
    <row r="8577" spans="2:2" ht="16.5" x14ac:dyDescent="0.3">
      <c r="B8577"/>
    </row>
    <row r="8578" spans="2:2" ht="16.5" x14ac:dyDescent="0.3">
      <c r="B8578"/>
    </row>
    <row r="8579" spans="2:2" ht="16.5" x14ac:dyDescent="0.3">
      <c r="B8579"/>
    </row>
    <row r="8580" spans="2:2" ht="16.5" x14ac:dyDescent="0.3">
      <c r="B8580"/>
    </row>
    <row r="8581" spans="2:2" ht="16.5" x14ac:dyDescent="0.3">
      <c r="B8581"/>
    </row>
    <row r="8582" spans="2:2" ht="16.5" x14ac:dyDescent="0.3">
      <c r="B8582"/>
    </row>
    <row r="8583" spans="2:2" ht="16.5" x14ac:dyDescent="0.3">
      <c r="B8583"/>
    </row>
    <row r="8584" spans="2:2" ht="16.5" x14ac:dyDescent="0.3">
      <c r="B8584"/>
    </row>
    <row r="8585" spans="2:2" ht="16.5" x14ac:dyDescent="0.3">
      <c r="B8585"/>
    </row>
    <row r="8586" spans="2:2" ht="16.5" x14ac:dyDescent="0.3">
      <c r="B8586"/>
    </row>
    <row r="8587" spans="2:2" ht="16.5" x14ac:dyDescent="0.3">
      <c r="B8587"/>
    </row>
    <row r="8588" spans="2:2" ht="16.5" x14ac:dyDescent="0.3">
      <c r="B8588"/>
    </row>
    <row r="8589" spans="2:2" ht="16.5" x14ac:dyDescent="0.3">
      <c r="B8589"/>
    </row>
    <row r="8590" spans="2:2" ht="16.5" x14ac:dyDescent="0.3">
      <c r="B8590"/>
    </row>
    <row r="8591" spans="2:2" ht="16.5" x14ac:dyDescent="0.3">
      <c r="B8591"/>
    </row>
    <row r="8592" spans="2:2" ht="16.5" x14ac:dyDescent="0.3">
      <c r="B8592"/>
    </row>
    <row r="8593" spans="2:2" ht="16.5" x14ac:dyDescent="0.3">
      <c r="B8593"/>
    </row>
    <row r="8594" spans="2:2" ht="16.5" x14ac:dyDescent="0.3">
      <c r="B8594"/>
    </row>
    <row r="8595" spans="2:2" ht="16.5" x14ac:dyDescent="0.3">
      <c r="B8595"/>
    </row>
    <row r="8596" spans="2:2" ht="16.5" x14ac:dyDescent="0.3">
      <c r="B8596"/>
    </row>
    <row r="8597" spans="2:2" ht="16.5" x14ac:dyDescent="0.3">
      <c r="B8597"/>
    </row>
    <row r="8598" spans="2:2" ht="16.5" x14ac:dyDescent="0.3">
      <c r="B8598"/>
    </row>
    <row r="8599" spans="2:2" ht="16.5" x14ac:dyDescent="0.3">
      <c r="B8599"/>
    </row>
    <row r="8600" spans="2:2" ht="16.5" x14ac:dyDescent="0.3">
      <c r="B8600"/>
    </row>
    <row r="8601" spans="2:2" ht="16.5" x14ac:dyDescent="0.3">
      <c r="B8601"/>
    </row>
    <row r="8602" spans="2:2" ht="16.5" x14ac:dyDescent="0.3">
      <c r="B8602"/>
    </row>
    <row r="8603" spans="2:2" ht="16.5" x14ac:dyDescent="0.3">
      <c r="B8603"/>
    </row>
    <row r="8604" spans="2:2" ht="16.5" x14ac:dyDescent="0.3">
      <c r="B8604"/>
    </row>
    <row r="8605" spans="2:2" ht="16.5" x14ac:dyDescent="0.3">
      <c r="B8605"/>
    </row>
    <row r="8606" spans="2:2" ht="16.5" x14ac:dyDescent="0.3">
      <c r="B8606"/>
    </row>
    <row r="8607" spans="2:2" ht="16.5" x14ac:dyDescent="0.3">
      <c r="B8607"/>
    </row>
    <row r="8608" spans="2:2" ht="16.5" x14ac:dyDescent="0.3">
      <c r="B8608"/>
    </row>
    <row r="8609" spans="2:2" ht="16.5" x14ac:dyDescent="0.3">
      <c r="B8609"/>
    </row>
    <row r="8610" spans="2:2" ht="16.5" x14ac:dyDescent="0.3">
      <c r="B8610"/>
    </row>
    <row r="8611" spans="2:2" ht="16.5" x14ac:dyDescent="0.3">
      <c r="B8611"/>
    </row>
    <row r="8612" spans="2:2" ht="16.5" x14ac:dyDescent="0.3">
      <c r="B8612"/>
    </row>
    <row r="8613" spans="2:2" ht="16.5" x14ac:dyDescent="0.3">
      <c r="B8613"/>
    </row>
    <row r="8614" spans="2:2" ht="16.5" x14ac:dyDescent="0.3">
      <c r="B8614"/>
    </row>
    <row r="8615" spans="2:2" ht="16.5" x14ac:dyDescent="0.3">
      <c r="B8615"/>
    </row>
    <row r="8616" spans="2:2" ht="16.5" x14ac:dyDescent="0.3">
      <c r="B8616"/>
    </row>
    <row r="8617" spans="2:2" ht="16.5" x14ac:dyDescent="0.3">
      <c r="B8617"/>
    </row>
    <row r="8618" spans="2:2" ht="16.5" x14ac:dyDescent="0.3">
      <c r="B8618"/>
    </row>
    <row r="8619" spans="2:2" ht="16.5" x14ac:dyDescent="0.3">
      <c r="B8619"/>
    </row>
    <row r="8620" spans="2:2" ht="16.5" x14ac:dyDescent="0.3">
      <c r="B8620"/>
    </row>
    <row r="8621" spans="2:2" ht="16.5" x14ac:dyDescent="0.3">
      <c r="B8621"/>
    </row>
    <row r="8622" spans="2:2" ht="16.5" x14ac:dyDescent="0.3">
      <c r="B8622"/>
    </row>
    <row r="8623" spans="2:2" ht="16.5" x14ac:dyDescent="0.3">
      <c r="B8623"/>
    </row>
    <row r="8624" spans="2:2" ht="16.5" x14ac:dyDescent="0.3">
      <c r="B8624"/>
    </row>
    <row r="8625" spans="2:2" ht="16.5" x14ac:dyDescent="0.3">
      <c r="B8625"/>
    </row>
    <row r="8626" spans="2:2" ht="16.5" x14ac:dyDescent="0.3">
      <c r="B8626"/>
    </row>
    <row r="8627" spans="2:2" ht="16.5" x14ac:dyDescent="0.3">
      <c r="B8627"/>
    </row>
    <row r="8628" spans="2:2" ht="16.5" x14ac:dyDescent="0.3">
      <c r="B8628"/>
    </row>
    <row r="8629" spans="2:2" ht="16.5" x14ac:dyDescent="0.3">
      <c r="B8629"/>
    </row>
    <row r="8630" spans="2:2" ht="16.5" x14ac:dyDescent="0.3">
      <c r="B8630"/>
    </row>
    <row r="8631" spans="2:2" ht="16.5" x14ac:dyDescent="0.3">
      <c r="B8631"/>
    </row>
    <row r="8632" spans="2:2" ht="16.5" x14ac:dyDescent="0.3">
      <c r="B8632"/>
    </row>
    <row r="8633" spans="2:2" ht="16.5" x14ac:dyDescent="0.3">
      <c r="B8633"/>
    </row>
    <row r="8634" spans="2:2" ht="16.5" x14ac:dyDescent="0.3">
      <c r="B8634"/>
    </row>
    <row r="8635" spans="2:2" ht="16.5" x14ac:dyDescent="0.3">
      <c r="B8635"/>
    </row>
    <row r="8636" spans="2:2" ht="16.5" x14ac:dyDescent="0.3">
      <c r="B8636"/>
    </row>
    <row r="8637" spans="2:2" ht="16.5" x14ac:dyDescent="0.3">
      <c r="B8637"/>
    </row>
    <row r="8638" spans="2:2" ht="16.5" x14ac:dyDescent="0.3">
      <c r="B8638"/>
    </row>
    <row r="8639" spans="2:2" ht="16.5" x14ac:dyDescent="0.3">
      <c r="B8639"/>
    </row>
    <row r="8640" spans="2:2" ht="16.5" x14ac:dyDescent="0.3">
      <c r="B8640"/>
    </row>
    <row r="8641" spans="2:2" ht="16.5" x14ac:dyDescent="0.3">
      <c r="B8641"/>
    </row>
    <row r="8642" spans="2:2" ht="16.5" x14ac:dyDescent="0.3">
      <c r="B8642"/>
    </row>
    <row r="8643" spans="2:2" ht="16.5" x14ac:dyDescent="0.3">
      <c r="B8643"/>
    </row>
    <row r="8644" spans="2:2" ht="16.5" x14ac:dyDescent="0.3">
      <c r="B8644"/>
    </row>
    <row r="8645" spans="2:2" ht="16.5" x14ac:dyDescent="0.3">
      <c r="B8645"/>
    </row>
    <row r="8646" spans="2:2" ht="16.5" x14ac:dyDescent="0.3">
      <c r="B8646"/>
    </row>
    <row r="8647" spans="2:2" ht="16.5" x14ac:dyDescent="0.3">
      <c r="B8647"/>
    </row>
    <row r="8648" spans="2:2" ht="16.5" x14ac:dyDescent="0.3">
      <c r="B8648"/>
    </row>
    <row r="8649" spans="2:2" ht="16.5" x14ac:dyDescent="0.3">
      <c r="B8649"/>
    </row>
    <row r="8650" spans="2:2" ht="16.5" x14ac:dyDescent="0.3">
      <c r="B8650"/>
    </row>
    <row r="8651" spans="2:2" ht="16.5" x14ac:dyDescent="0.3">
      <c r="B8651"/>
    </row>
    <row r="8652" spans="2:2" ht="16.5" x14ac:dyDescent="0.3">
      <c r="B8652"/>
    </row>
    <row r="8653" spans="2:2" ht="16.5" x14ac:dyDescent="0.3">
      <c r="B8653"/>
    </row>
    <row r="8654" spans="2:2" ht="16.5" x14ac:dyDescent="0.3">
      <c r="B8654"/>
    </row>
    <row r="8655" spans="2:2" ht="16.5" x14ac:dyDescent="0.3">
      <c r="B8655"/>
    </row>
    <row r="8656" spans="2:2" ht="16.5" x14ac:dyDescent="0.3">
      <c r="B8656"/>
    </row>
    <row r="8657" spans="2:2" ht="16.5" x14ac:dyDescent="0.3">
      <c r="B8657"/>
    </row>
    <row r="8658" spans="2:2" ht="16.5" x14ac:dyDescent="0.3">
      <c r="B8658"/>
    </row>
    <row r="8659" spans="2:2" ht="16.5" x14ac:dyDescent="0.3">
      <c r="B8659"/>
    </row>
    <row r="8660" spans="2:2" ht="16.5" x14ac:dyDescent="0.3">
      <c r="B8660"/>
    </row>
    <row r="8661" spans="2:2" ht="16.5" x14ac:dyDescent="0.3">
      <c r="B8661"/>
    </row>
    <row r="8662" spans="2:2" ht="16.5" x14ac:dyDescent="0.3">
      <c r="B8662"/>
    </row>
    <row r="8663" spans="2:2" ht="16.5" x14ac:dyDescent="0.3">
      <c r="B8663"/>
    </row>
    <row r="8664" spans="2:2" ht="16.5" x14ac:dyDescent="0.3">
      <c r="B8664"/>
    </row>
    <row r="8665" spans="2:2" ht="16.5" x14ac:dyDescent="0.3">
      <c r="B8665"/>
    </row>
    <row r="8666" spans="2:2" ht="16.5" x14ac:dyDescent="0.3">
      <c r="B8666"/>
    </row>
    <row r="8667" spans="2:2" ht="16.5" x14ac:dyDescent="0.3">
      <c r="B8667"/>
    </row>
    <row r="8668" spans="2:2" ht="16.5" x14ac:dyDescent="0.3">
      <c r="B8668"/>
    </row>
    <row r="8669" spans="2:2" ht="16.5" x14ac:dyDescent="0.3">
      <c r="B8669"/>
    </row>
    <row r="8670" spans="2:2" ht="16.5" x14ac:dyDescent="0.3">
      <c r="B8670"/>
    </row>
    <row r="8671" spans="2:2" ht="16.5" x14ac:dyDescent="0.3">
      <c r="B8671"/>
    </row>
    <row r="8672" spans="2:2" ht="16.5" x14ac:dyDescent="0.3">
      <c r="B8672"/>
    </row>
    <row r="8673" spans="2:2" ht="16.5" x14ac:dyDescent="0.3">
      <c r="B8673"/>
    </row>
    <row r="8674" spans="2:2" ht="16.5" x14ac:dyDescent="0.3">
      <c r="B8674"/>
    </row>
    <row r="8675" spans="2:2" ht="16.5" x14ac:dyDescent="0.3">
      <c r="B8675"/>
    </row>
    <row r="8676" spans="2:2" ht="16.5" x14ac:dyDescent="0.3">
      <c r="B8676"/>
    </row>
    <row r="8677" spans="2:2" ht="16.5" x14ac:dyDescent="0.3">
      <c r="B8677"/>
    </row>
    <row r="8678" spans="2:2" ht="16.5" x14ac:dyDescent="0.3">
      <c r="B8678"/>
    </row>
    <row r="8679" spans="2:2" ht="16.5" x14ac:dyDescent="0.3">
      <c r="B8679"/>
    </row>
    <row r="8680" spans="2:2" ht="16.5" x14ac:dyDescent="0.3">
      <c r="B8680"/>
    </row>
    <row r="8681" spans="2:2" ht="16.5" x14ac:dyDescent="0.3">
      <c r="B8681"/>
    </row>
    <row r="8682" spans="2:2" ht="16.5" x14ac:dyDescent="0.3">
      <c r="B8682"/>
    </row>
    <row r="8683" spans="2:2" ht="16.5" x14ac:dyDescent="0.3">
      <c r="B8683"/>
    </row>
    <row r="8684" spans="2:2" ht="16.5" x14ac:dyDescent="0.3">
      <c r="B8684"/>
    </row>
    <row r="8685" spans="2:2" ht="16.5" x14ac:dyDescent="0.3">
      <c r="B8685"/>
    </row>
    <row r="8686" spans="2:2" ht="16.5" x14ac:dyDescent="0.3">
      <c r="B8686"/>
    </row>
    <row r="8687" spans="2:2" ht="16.5" x14ac:dyDescent="0.3">
      <c r="B8687"/>
    </row>
    <row r="8688" spans="2:2" ht="16.5" x14ac:dyDescent="0.3">
      <c r="B8688"/>
    </row>
    <row r="8689" spans="2:2" ht="16.5" x14ac:dyDescent="0.3">
      <c r="B8689"/>
    </row>
    <row r="8690" spans="2:2" ht="16.5" x14ac:dyDescent="0.3">
      <c r="B8690"/>
    </row>
    <row r="8691" spans="2:2" ht="16.5" x14ac:dyDescent="0.3">
      <c r="B8691"/>
    </row>
    <row r="8692" spans="2:2" ht="16.5" x14ac:dyDescent="0.3">
      <c r="B8692"/>
    </row>
    <row r="8693" spans="2:2" ht="16.5" x14ac:dyDescent="0.3">
      <c r="B8693"/>
    </row>
    <row r="8694" spans="2:2" ht="16.5" x14ac:dyDescent="0.3">
      <c r="B8694"/>
    </row>
    <row r="8695" spans="2:2" ht="16.5" x14ac:dyDescent="0.3">
      <c r="B8695"/>
    </row>
    <row r="8696" spans="2:2" ht="16.5" x14ac:dyDescent="0.3">
      <c r="B8696"/>
    </row>
    <row r="8697" spans="2:2" ht="16.5" x14ac:dyDescent="0.3">
      <c r="B8697"/>
    </row>
    <row r="8698" spans="2:2" ht="16.5" x14ac:dyDescent="0.3">
      <c r="B8698"/>
    </row>
    <row r="8699" spans="2:2" ht="16.5" x14ac:dyDescent="0.3">
      <c r="B8699"/>
    </row>
    <row r="8700" spans="2:2" ht="16.5" x14ac:dyDescent="0.3">
      <c r="B8700"/>
    </row>
    <row r="8701" spans="2:2" ht="16.5" x14ac:dyDescent="0.3">
      <c r="B8701"/>
    </row>
    <row r="8702" spans="2:2" ht="16.5" x14ac:dyDescent="0.3">
      <c r="B8702"/>
    </row>
    <row r="8703" spans="2:2" ht="16.5" x14ac:dyDescent="0.3">
      <c r="B8703"/>
    </row>
    <row r="8704" spans="2:2" ht="16.5" x14ac:dyDescent="0.3">
      <c r="B8704"/>
    </row>
    <row r="8705" spans="2:2" ht="16.5" x14ac:dyDescent="0.3">
      <c r="B8705"/>
    </row>
    <row r="8706" spans="2:2" ht="16.5" x14ac:dyDescent="0.3">
      <c r="B8706"/>
    </row>
    <row r="8707" spans="2:2" ht="16.5" x14ac:dyDescent="0.3">
      <c r="B8707"/>
    </row>
    <row r="8708" spans="2:2" ht="16.5" x14ac:dyDescent="0.3">
      <c r="B8708"/>
    </row>
    <row r="8709" spans="2:2" ht="16.5" x14ac:dyDescent="0.3">
      <c r="B8709"/>
    </row>
    <row r="8710" spans="2:2" ht="16.5" x14ac:dyDescent="0.3">
      <c r="B8710"/>
    </row>
    <row r="8711" spans="2:2" ht="16.5" x14ac:dyDescent="0.3">
      <c r="B8711"/>
    </row>
    <row r="8712" spans="2:2" ht="16.5" x14ac:dyDescent="0.3">
      <c r="B8712"/>
    </row>
    <row r="8713" spans="2:2" ht="16.5" x14ac:dyDescent="0.3">
      <c r="B8713"/>
    </row>
    <row r="8714" spans="2:2" ht="16.5" x14ac:dyDescent="0.3">
      <c r="B8714"/>
    </row>
    <row r="8715" spans="2:2" ht="16.5" x14ac:dyDescent="0.3">
      <c r="B8715"/>
    </row>
    <row r="8716" spans="2:2" ht="16.5" x14ac:dyDescent="0.3">
      <c r="B8716"/>
    </row>
    <row r="8717" spans="2:2" ht="16.5" x14ac:dyDescent="0.3">
      <c r="B8717"/>
    </row>
    <row r="8718" spans="2:2" ht="16.5" x14ac:dyDescent="0.3">
      <c r="B8718"/>
    </row>
    <row r="8719" spans="2:2" ht="16.5" x14ac:dyDescent="0.3">
      <c r="B8719"/>
    </row>
    <row r="8720" spans="2:2" ht="16.5" x14ac:dyDescent="0.3">
      <c r="B8720"/>
    </row>
    <row r="8721" spans="2:2" ht="16.5" x14ac:dyDescent="0.3">
      <c r="B8721"/>
    </row>
    <row r="8722" spans="2:2" ht="16.5" x14ac:dyDescent="0.3">
      <c r="B8722"/>
    </row>
    <row r="8723" spans="2:2" ht="16.5" x14ac:dyDescent="0.3">
      <c r="B8723"/>
    </row>
    <row r="8724" spans="2:2" ht="16.5" x14ac:dyDescent="0.3">
      <c r="B8724"/>
    </row>
    <row r="8725" spans="2:2" ht="16.5" x14ac:dyDescent="0.3">
      <c r="B8725"/>
    </row>
    <row r="8726" spans="2:2" ht="16.5" x14ac:dyDescent="0.3">
      <c r="B8726"/>
    </row>
    <row r="8727" spans="2:2" ht="16.5" x14ac:dyDescent="0.3">
      <c r="B8727"/>
    </row>
    <row r="8728" spans="2:2" ht="16.5" x14ac:dyDescent="0.3">
      <c r="B8728"/>
    </row>
    <row r="8729" spans="2:2" ht="16.5" x14ac:dyDescent="0.3">
      <c r="B8729"/>
    </row>
    <row r="8730" spans="2:2" ht="16.5" x14ac:dyDescent="0.3">
      <c r="B8730"/>
    </row>
    <row r="8731" spans="2:2" ht="16.5" x14ac:dyDescent="0.3">
      <c r="B8731"/>
    </row>
    <row r="8732" spans="2:2" ht="16.5" x14ac:dyDescent="0.3">
      <c r="B8732"/>
    </row>
    <row r="8733" spans="2:2" ht="16.5" x14ac:dyDescent="0.3">
      <c r="B8733"/>
    </row>
    <row r="8734" spans="2:2" ht="16.5" x14ac:dyDescent="0.3">
      <c r="B8734"/>
    </row>
    <row r="8735" spans="2:2" ht="16.5" x14ac:dyDescent="0.3">
      <c r="B8735"/>
    </row>
    <row r="8736" spans="2:2" ht="16.5" x14ac:dyDescent="0.3">
      <c r="B8736"/>
    </row>
    <row r="8737" spans="2:2" ht="16.5" x14ac:dyDescent="0.3">
      <c r="B8737"/>
    </row>
    <row r="8738" spans="2:2" ht="16.5" x14ac:dyDescent="0.3">
      <c r="B8738"/>
    </row>
    <row r="8739" spans="2:2" ht="16.5" x14ac:dyDescent="0.3">
      <c r="B8739"/>
    </row>
    <row r="8740" spans="2:2" ht="16.5" x14ac:dyDescent="0.3">
      <c r="B8740"/>
    </row>
    <row r="8741" spans="2:2" ht="16.5" x14ac:dyDescent="0.3">
      <c r="B8741"/>
    </row>
    <row r="8742" spans="2:2" ht="16.5" x14ac:dyDescent="0.3">
      <c r="B8742"/>
    </row>
    <row r="8743" spans="2:2" ht="16.5" x14ac:dyDescent="0.3">
      <c r="B8743"/>
    </row>
    <row r="8744" spans="2:2" ht="16.5" x14ac:dyDescent="0.3">
      <c r="B8744"/>
    </row>
    <row r="8745" spans="2:2" ht="16.5" x14ac:dyDescent="0.3">
      <c r="B8745"/>
    </row>
    <row r="8746" spans="2:2" ht="16.5" x14ac:dyDescent="0.3">
      <c r="B8746"/>
    </row>
    <row r="8747" spans="2:2" ht="16.5" x14ac:dyDescent="0.3">
      <c r="B8747"/>
    </row>
    <row r="8748" spans="2:2" ht="16.5" x14ac:dyDescent="0.3">
      <c r="B8748"/>
    </row>
    <row r="8749" spans="2:2" ht="16.5" x14ac:dyDescent="0.3">
      <c r="B8749"/>
    </row>
    <row r="8750" spans="2:2" ht="16.5" x14ac:dyDescent="0.3">
      <c r="B8750"/>
    </row>
    <row r="8751" spans="2:2" ht="16.5" x14ac:dyDescent="0.3">
      <c r="B8751"/>
    </row>
    <row r="8752" spans="2:2" ht="16.5" x14ac:dyDescent="0.3">
      <c r="B8752"/>
    </row>
    <row r="8753" spans="2:2" ht="16.5" x14ac:dyDescent="0.3">
      <c r="B8753"/>
    </row>
    <row r="8754" spans="2:2" ht="16.5" x14ac:dyDescent="0.3">
      <c r="B8754"/>
    </row>
    <row r="8755" spans="2:2" ht="16.5" x14ac:dyDescent="0.3">
      <c r="B8755"/>
    </row>
    <row r="8756" spans="2:2" ht="16.5" x14ac:dyDescent="0.3">
      <c r="B8756"/>
    </row>
    <row r="8757" spans="2:2" ht="16.5" x14ac:dyDescent="0.3">
      <c r="B8757"/>
    </row>
    <row r="8758" spans="2:2" ht="16.5" x14ac:dyDescent="0.3">
      <c r="B8758"/>
    </row>
    <row r="8759" spans="2:2" ht="16.5" x14ac:dyDescent="0.3">
      <c r="B8759"/>
    </row>
    <row r="8760" spans="2:2" ht="16.5" x14ac:dyDescent="0.3">
      <c r="B8760"/>
    </row>
    <row r="8761" spans="2:2" ht="16.5" x14ac:dyDescent="0.3">
      <c r="B8761"/>
    </row>
    <row r="8762" spans="2:2" ht="16.5" x14ac:dyDescent="0.3">
      <c r="B8762"/>
    </row>
    <row r="8763" spans="2:2" ht="16.5" x14ac:dyDescent="0.3">
      <c r="B8763"/>
    </row>
    <row r="8764" spans="2:2" ht="16.5" x14ac:dyDescent="0.3">
      <c r="B8764"/>
    </row>
    <row r="8765" spans="2:2" ht="16.5" x14ac:dyDescent="0.3">
      <c r="B8765"/>
    </row>
    <row r="8766" spans="2:2" ht="16.5" x14ac:dyDescent="0.3">
      <c r="B8766"/>
    </row>
    <row r="8767" spans="2:2" ht="16.5" x14ac:dyDescent="0.3">
      <c r="B8767"/>
    </row>
    <row r="8768" spans="2:2" ht="16.5" x14ac:dyDescent="0.3">
      <c r="B8768"/>
    </row>
    <row r="8769" spans="2:2" ht="16.5" x14ac:dyDescent="0.3">
      <c r="B8769"/>
    </row>
    <row r="8770" spans="2:2" ht="16.5" x14ac:dyDescent="0.3">
      <c r="B8770"/>
    </row>
    <row r="8771" spans="2:2" ht="16.5" x14ac:dyDescent="0.3">
      <c r="B8771"/>
    </row>
    <row r="8772" spans="2:2" ht="16.5" x14ac:dyDescent="0.3">
      <c r="B8772"/>
    </row>
    <row r="8773" spans="2:2" ht="16.5" x14ac:dyDescent="0.3">
      <c r="B8773"/>
    </row>
    <row r="8774" spans="2:2" ht="16.5" x14ac:dyDescent="0.3">
      <c r="B8774"/>
    </row>
    <row r="8775" spans="2:2" ht="16.5" x14ac:dyDescent="0.3">
      <c r="B8775"/>
    </row>
    <row r="8776" spans="2:2" ht="16.5" x14ac:dyDescent="0.3">
      <c r="B8776"/>
    </row>
    <row r="8777" spans="2:2" ht="16.5" x14ac:dyDescent="0.3">
      <c r="B8777"/>
    </row>
    <row r="8778" spans="2:2" ht="16.5" x14ac:dyDescent="0.3">
      <c r="B8778"/>
    </row>
    <row r="8779" spans="2:2" ht="16.5" x14ac:dyDescent="0.3">
      <c r="B8779"/>
    </row>
    <row r="8780" spans="2:2" ht="16.5" x14ac:dyDescent="0.3">
      <c r="B8780"/>
    </row>
    <row r="8781" spans="2:2" ht="16.5" x14ac:dyDescent="0.3">
      <c r="B8781"/>
    </row>
    <row r="8782" spans="2:2" ht="16.5" x14ac:dyDescent="0.3">
      <c r="B8782"/>
    </row>
    <row r="8783" spans="2:2" ht="16.5" x14ac:dyDescent="0.3">
      <c r="B8783"/>
    </row>
    <row r="8784" spans="2:2" ht="16.5" x14ac:dyDescent="0.3">
      <c r="B8784"/>
    </row>
    <row r="8785" spans="2:2" ht="16.5" x14ac:dyDescent="0.3">
      <c r="B8785"/>
    </row>
    <row r="8786" spans="2:2" ht="16.5" x14ac:dyDescent="0.3">
      <c r="B8786"/>
    </row>
    <row r="8787" spans="2:2" ht="16.5" x14ac:dyDescent="0.3">
      <c r="B8787"/>
    </row>
    <row r="8788" spans="2:2" ht="16.5" x14ac:dyDescent="0.3">
      <c r="B8788"/>
    </row>
    <row r="8789" spans="2:2" ht="16.5" x14ac:dyDescent="0.3">
      <c r="B8789"/>
    </row>
    <row r="8790" spans="2:2" ht="16.5" x14ac:dyDescent="0.3">
      <c r="B8790"/>
    </row>
    <row r="8791" spans="2:2" ht="16.5" x14ac:dyDescent="0.3">
      <c r="B8791"/>
    </row>
    <row r="8792" spans="2:2" ht="16.5" x14ac:dyDescent="0.3">
      <c r="B8792"/>
    </row>
    <row r="8793" spans="2:2" ht="16.5" x14ac:dyDescent="0.3">
      <c r="B8793"/>
    </row>
    <row r="8794" spans="2:2" ht="16.5" x14ac:dyDescent="0.3">
      <c r="B8794"/>
    </row>
    <row r="8795" spans="2:2" ht="16.5" x14ac:dyDescent="0.3">
      <c r="B8795"/>
    </row>
    <row r="8796" spans="2:2" ht="16.5" x14ac:dyDescent="0.3">
      <c r="B8796"/>
    </row>
    <row r="8797" spans="2:2" ht="16.5" x14ac:dyDescent="0.3">
      <c r="B8797"/>
    </row>
    <row r="8798" spans="2:2" ht="16.5" x14ac:dyDescent="0.3">
      <c r="B8798"/>
    </row>
    <row r="8799" spans="2:2" ht="16.5" x14ac:dyDescent="0.3">
      <c r="B8799"/>
    </row>
    <row r="8800" spans="2:2" ht="16.5" x14ac:dyDescent="0.3">
      <c r="B8800"/>
    </row>
    <row r="8801" spans="2:2" ht="16.5" x14ac:dyDescent="0.3">
      <c r="B8801"/>
    </row>
    <row r="8802" spans="2:2" ht="16.5" x14ac:dyDescent="0.3">
      <c r="B8802"/>
    </row>
    <row r="8803" spans="2:2" ht="16.5" x14ac:dyDescent="0.3">
      <c r="B8803"/>
    </row>
    <row r="8804" spans="2:2" ht="16.5" x14ac:dyDescent="0.3">
      <c r="B8804"/>
    </row>
    <row r="8805" spans="2:2" ht="16.5" x14ac:dyDescent="0.3">
      <c r="B8805"/>
    </row>
    <row r="8806" spans="2:2" ht="16.5" x14ac:dyDescent="0.3">
      <c r="B8806"/>
    </row>
    <row r="8807" spans="2:2" ht="16.5" x14ac:dyDescent="0.3">
      <c r="B8807"/>
    </row>
    <row r="8808" spans="2:2" ht="16.5" x14ac:dyDescent="0.3">
      <c r="B8808"/>
    </row>
    <row r="8809" spans="2:2" ht="16.5" x14ac:dyDescent="0.3">
      <c r="B8809"/>
    </row>
    <row r="8810" spans="2:2" ht="16.5" x14ac:dyDescent="0.3">
      <c r="B8810"/>
    </row>
    <row r="8811" spans="2:2" ht="16.5" x14ac:dyDescent="0.3">
      <c r="B8811"/>
    </row>
    <row r="8812" spans="2:2" ht="16.5" x14ac:dyDescent="0.3">
      <c r="B8812"/>
    </row>
    <row r="8813" spans="2:2" ht="16.5" x14ac:dyDescent="0.3">
      <c r="B8813"/>
    </row>
    <row r="8814" spans="2:2" ht="16.5" x14ac:dyDescent="0.3">
      <c r="B8814"/>
    </row>
    <row r="8815" spans="2:2" ht="16.5" x14ac:dyDescent="0.3">
      <c r="B8815"/>
    </row>
    <row r="8816" spans="2:2" ht="16.5" x14ac:dyDescent="0.3">
      <c r="B8816"/>
    </row>
    <row r="8817" spans="2:2" ht="16.5" x14ac:dyDescent="0.3">
      <c r="B8817"/>
    </row>
    <row r="8818" spans="2:2" ht="16.5" x14ac:dyDescent="0.3">
      <c r="B8818"/>
    </row>
    <row r="8819" spans="2:2" ht="16.5" x14ac:dyDescent="0.3">
      <c r="B8819"/>
    </row>
    <row r="8820" spans="2:2" ht="16.5" x14ac:dyDescent="0.3">
      <c r="B8820"/>
    </row>
    <row r="8821" spans="2:2" ht="16.5" x14ac:dyDescent="0.3">
      <c r="B8821"/>
    </row>
    <row r="8822" spans="2:2" ht="16.5" x14ac:dyDescent="0.3">
      <c r="B8822"/>
    </row>
    <row r="8823" spans="2:2" ht="16.5" x14ac:dyDescent="0.3">
      <c r="B8823"/>
    </row>
    <row r="8824" spans="2:2" ht="16.5" x14ac:dyDescent="0.3">
      <c r="B8824"/>
    </row>
    <row r="8825" spans="2:2" ht="16.5" x14ac:dyDescent="0.3">
      <c r="B8825"/>
    </row>
    <row r="8826" spans="2:2" ht="16.5" x14ac:dyDescent="0.3">
      <c r="B8826"/>
    </row>
    <row r="8827" spans="2:2" ht="16.5" x14ac:dyDescent="0.3">
      <c r="B8827"/>
    </row>
    <row r="8828" spans="2:2" ht="16.5" x14ac:dyDescent="0.3">
      <c r="B8828"/>
    </row>
    <row r="8829" spans="2:2" ht="16.5" x14ac:dyDescent="0.3">
      <c r="B8829"/>
    </row>
    <row r="8830" spans="2:2" ht="16.5" x14ac:dyDescent="0.3">
      <c r="B8830"/>
    </row>
    <row r="8831" spans="2:2" ht="16.5" x14ac:dyDescent="0.3">
      <c r="B8831"/>
    </row>
    <row r="8832" spans="2:2" ht="16.5" x14ac:dyDescent="0.3">
      <c r="B8832"/>
    </row>
    <row r="8833" spans="2:2" ht="16.5" x14ac:dyDescent="0.3">
      <c r="B8833"/>
    </row>
    <row r="8834" spans="2:2" ht="16.5" x14ac:dyDescent="0.3">
      <c r="B8834"/>
    </row>
    <row r="8835" spans="2:2" ht="16.5" x14ac:dyDescent="0.3">
      <c r="B8835"/>
    </row>
    <row r="8836" spans="2:2" ht="16.5" x14ac:dyDescent="0.3">
      <c r="B8836"/>
    </row>
    <row r="8837" spans="2:2" ht="16.5" x14ac:dyDescent="0.3">
      <c r="B8837"/>
    </row>
    <row r="8838" spans="2:2" ht="16.5" x14ac:dyDescent="0.3">
      <c r="B8838"/>
    </row>
    <row r="8839" spans="2:2" ht="16.5" x14ac:dyDescent="0.3">
      <c r="B8839"/>
    </row>
    <row r="8840" spans="2:2" ht="16.5" x14ac:dyDescent="0.3">
      <c r="B8840"/>
    </row>
    <row r="8841" spans="2:2" ht="16.5" x14ac:dyDescent="0.3">
      <c r="B8841"/>
    </row>
    <row r="8842" spans="2:2" ht="16.5" x14ac:dyDescent="0.3">
      <c r="B8842"/>
    </row>
    <row r="8843" spans="2:2" ht="16.5" x14ac:dyDescent="0.3">
      <c r="B8843"/>
    </row>
    <row r="8844" spans="2:2" ht="16.5" x14ac:dyDescent="0.3">
      <c r="B8844"/>
    </row>
    <row r="8845" spans="2:2" ht="16.5" x14ac:dyDescent="0.3">
      <c r="B8845"/>
    </row>
    <row r="8846" spans="2:2" ht="16.5" x14ac:dyDescent="0.3">
      <c r="B8846"/>
    </row>
    <row r="8847" spans="2:2" ht="16.5" x14ac:dyDescent="0.3">
      <c r="B8847"/>
    </row>
    <row r="8848" spans="2:2" ht="16.5" x14ac:dyDescent="0.3">
      <c r="B8848"/>
    </row>
    <row r="8849" spans="2:2" ht="16.5" x14ac:dyDescent="0.3">
      <c r="B8849"/>
    </row>
    <row r="8850" spans="2:2" ht="16.5" x14ac:dyDescent="0.3">
      <c r="B8850"/>
    </row>
    <row r="8851" spans="2:2" ht="16.5" x14ac:dyDescent="0.3">
      <c r="B8851"/>
    </row>
    <row r="8852" spans="2:2" ht="16.5" x14ac:dyDescent="0.3">
      <c r="B8852"/>
    </row>
    <row r="8853" spans="2:2" ht="16.5" x14ac:dyDescent="0.3">
      <c r="B8853"/>
    </row>
    <row r="8854" spans="2:2" ht="16.5" x14ac:dyDescent="0.3">
      <c r="B8854"/>
    </row>
    <row r="8855" spans="2:2" ht="16.5" x14ac:dyDescent="0.3">
      <c r="B8855"/>
    </row>
    <row r="8856" spans="2:2" ht="16.5" x14ac:dyDescent="0.3">
      <c r="B8856"/>
    </row>
    <row r="8857" spans="2:2" ht="16.5" x14ac:dyDescent="0.3">
      <c r="B8857"/>
    </row>
    <row r="8858" spans="2:2" ht="16.5" x14ac:dyDescent="0.3">
      <c r="B8858"/>
    </row>
    <row r="8859" spans="2:2" ht="16.5" x14ac:dyDescent="0.3">
      <c r="B8859"/>
    </row>
    <row r="8860" spans="2:2" ht="16.5" x14ac:dyDescent="0.3">
      <c r="B8860"/>
    </row>
    <row r="8861" spans="2:2" ht="16.5" x14ac:dyDescent="0.3">
      <c r="B8861"/>
    </row>
    <row r="8862" spans="2:2" ht="16.5" x14ac:dyDescent="0.3">
      <c r="B8862"/>
    </row>
    <row r="8863" spans="2:2" ht="16.5" x14ac:dyDescent="0.3">
      <c r="B8863"/>
    </row>
    <row r="8864" spans="2:2" ht="16.5" x14ac:dyDescent="0.3">
      <c r="B8864"/>
    </row>
    <row r="8865" spans="2:2" ht="16.5" x14ac:dyDescent="0.3">
      <c r="B8865"/>
    </row>
    <row r="8866" spans="2:2" ht="16.5" x14ac:dyDescent="0.3">
      <c r="B8866"/>
    </row>
    <row r="8867" spans="2:2" ht="16.5" x14ac:dyDescent="0.3">
      <c r="B8867"/>
    </row>
    <row r="8868" spans="2:2" ht="16.5" x14ac:dyDescent="0.3">
      <c r="B8868"/>
    </row>
    <row r="8869" spans="2:2" ht="16.5" x14ac:dyDescent="0.3">
      <c r="B8869"/>
    </row>
    <row r="8870" spans="2:2" ht="16.5" x14ac:dyDescent="0.3">
      <c r="B8870"/>
    </row>
    <row r="8871" spans="2:2" ht="16.5" x14ac:dyDescent="0.3">
      <c r="B8871"/>
    </row>
    <row r="8872" spans="2:2" ht="16.5" x14ac:dyDescent="0.3">
      <c r="B8872"/>
    </row>
    <row r="8873" spans="2:2" ht="16.5" x14ac:dyDescent="0.3">
      <c r="B8873"/>
    </row>
    <row r="8874" spans="2:2" ht="16.5" x14ac:dyDescent="0.3">
      <c r="B8874"/>
    </row>
    <row r="8875" spans="2:2" ht="16.5" x14ac:dyDescent="0.3">
      <c r="B8875"/>
    </row>
    <row r="8876" spans="2:2" ht="16.5" x14ac:dyDescent="0.3">
      <c r="B8876"/>
    </row>
    <row r="8877" spans="2:2" ht="16.5" x14ac:dyDescent="0.3">
      <c r="B8877"/>
    </row>
    <row r="8878" spans="2:2" ht="16.5" x14ac:dyDescent="0.3">
      <c r="B8878"/>
    </row>
    <row r="8879" spans="2:2" ht="16.5" x14ac:dyDescent="0.3">
      <c r="B8879"/>
    </row>
    <row r="8880" spans="2:2" ht="16.5" x14ac:dyDescent="0.3">
      <c r="B8880"/>
    </row>
    <row r="8881" spans="2:2" ht="16.5" x14ac:dyDescent="0.3">
      <c r="B8881"/>
    </row>
    <row r="8882" spans="2:2" ht="16.5" x14ac:dyDescent="0.3">
      <c r="B8882"/>
    </row>
    <row r="8883" spans="2:2" ht="16.5" x14ac:dyDescent="0.3">
      <c r="B8883"/>
    </row>
    <row r="8884" spans="2:2" ht="16.5" x14ac:dyDescent="0.3">
      <c r="B8884"/>
    </row>
    <row r="8885" spans="2:2" ht="16.5" x14ac:dyDescent="0.3">
      <c r="B8885"/>
    </row>
    <row r="8886" spans="2:2" ht="16.5" x14ac:dyDescent="0.3">
      <c r="B8886"/>
    </row>
    <row r="8887" spans="2:2" ht="16.5" x14ac:dyDescent="0.3">
      <c r="B8887"/>
    </row>
    <row r="8888" spans="2:2" ht="16.5" x14ac:dyDescent="0.3">
      <c r="B8888"/>
    </row>
    <row r="8889" spans="2:2" ht="16.5" x14ac:dyDescent="0.3">
      <c r="B8889"/>
    </row>
    <row r="8890" spans="2:2" ht="16.5" x14ac:dyDescent="0.3">
      <c r="B8890"/>
    </row>
    <row r="8891" spans="2:2" ht="16.5" x14ac:dyDescent="0.3">
      <c r="B8891"/>
    </row>
    <row r="8892" spans="2:2" ht="16.5" x14ac:dyDescent="0.3">
      <c r="B8892"/>
    </row>
    <row r="8893" spans="2:2" ht="16.5" x14ac:dyDescent="0.3">
      <c r="B8893"/>
    </row>
    <row r="8894" spans="2:2" ht="16.5" x14ac:dyDescent="0.3">
      <c r="B8894"/>
    </row>
    <row r="8895" spans="2:2" ht="16.5" x14ac:dyDescent="0.3">
      <c r="B8895"/>
    </row>
    <row r="8896" spans="2:2" ht="16.5" x14ac:dyDescent="0.3">
      <c r="B8896"/>
    </row>
    <row r="8897" spans="2:2" ht="16.5" x14ac:dyDescent="0.3">
      <c r="B8897"/>
    </row>
    <row r="8898" spans="2:2" ht="16.5" x14ac:dyDescent="0.3">
      <c r="B8898"/>
    </row>
    <row r="8899" spans="2:2" ht="16.5" x14ac:dyDescent="0.3">
      <c r="B8899"/>
    </row>
    <row r="8900" spans="2:2" ht="16.5" x14ac:dyDescent="0.3">
      <c r="B8900"/>
    </row>
    <row r="8901" spans="2:2" ht="16.5" x14ac:dyDescent="0.3">
      <c r="B8901"/>
    </row>
    <row r="8902" spans="2:2" ht="16.5" x14ac:dyDescent="0.3">
      <c r="B8902"/>
    </row>
    <row r="8903" spans="2:2" ht="16.5" x14ac:dyDescent="0.3">
      <c r="B8903"/>
    </row>
    <row r="8904" spans="2:2" ht="16.5" x14ac:dyDescent="0.3">
      <c r="B8904"/>
    </row>
    <row r="8905" spans="2:2" ht="16.5" x14ac:dyDescent="0.3">
      <c r="B8905"/>
    </row>
    <row r="8906" spans="2:2" ht="16.5" x14ac:dyDescent="0.3">
      <c r="B8906"/>
    </row>
    <row r="8907" spans="2:2" ht="16.5" x14ac:dyDescent="0.3">
      <c r="B8907"/>
    </row>
    <row r="8908" spans="2:2" ht="16.5" x14ac:dyDescent="0.3">
      <c r="B8908"/>
    </row>
    <row r="8909" spans="2:2" ht="16.5" x14ac:dyDescent="0.3">
      <c r="B8909"/>
    </row>
    <row r="8910" spans="2:2" ht="16.5" x14ac:dyDescent="0.3">
      <c r="B8910"/>
    </row>
    <row r="8911" spans="2:2" ht="16.5" x14ac:dyDescent="0.3">
      <c r="B8911"/>
    </row>
    <row r="8912" spans="2:2" ht="16.5" x14ac:dyDescent="0.3">
      <c r="B8912"/>
    </row>
    <row r="8913" spans="2:2" ht="16.5" x14ac:dyDescent="0.3">
      <c r="B8913"/>
    </row>
    <row r="8914" spans="2:2" ht="16.5" x14ac:dyDescent="0.3">
      <c r="B8914"/>
    </row>
    <row r="8915" spans="2:2" ht="16.5" x14ac:dyDescent="0.3">
      <c r="B8915"/>
    </row>
    <row r="8916" spans="2:2" ht="16.5" x14ac:dyDescent="0.3">
      <c r="B8916"/>
    </row>
    <row r="8917" spans="2:2" ht="16.5" x14ac:dyDescent="0.3">
      <c r="B8917"/>
    </row>
    <row r="8918" spans="2:2" ht="16.5" x14ac:dyDescent="0.3">
      <c r="B8918"/>
    </row>
    <row r="8919" spans="2:2" ht="16.5" x14ac:dyDescent="0.3">
      <c r="B8919"/>
    </row>
    <row r="8920" spans="2:2" ht="16.5" x14ac:dyDescent="0.3">
      <c r="B8920"/>
    </row>
    <row r="8921" spans="2:2" ht="16.5" x14ac:dyDescent="0.3">
      <c r="B8921"/>
    </row>
    <row r="8922" spans="2:2" ht="16.5" x14ac:dyDescent="0.3">
      <c r="B8922"/>
    </row>
    <row r="8923" spans="2:2" ht="16.5" x14ac:dyDescent="0.3">
      <c r="B8923"/>
    </row>
    <row r="8924" spans="2:2" ht="16.5" x14ac:dyDescent="0.3">
      <c r="B8924"/>
    </row>
    <row r="8925" spans="2:2" ht="16.5" x14ac:dyDescent="0.3">
      <c r="B8925"/>
    </row>
    <row r="8926" spans="2:2" ht="16.5" x14ac:dyDescent="0.3">
      <c r="B8926"/>
    </row>
    <row r="8927" spans="2:2" ht="16.5" x14ac:dyDescent="0.3">
      <c r="B8927"/>
    </row>
    <row r="8928" spans="2:2" ht="16.5" x14ac:dyDescent="0.3">
      <c r="B8928"/>
    </row>
    <row r="8929" spans="2:2" ht="16.5" x14ac:dyDescent="0.3">
      <c r="B8929"/>
    </row>
    <row r="8930" spans="2:2" ht="16.5" x14ac:dyDescent="0.3">
      <c r="B8930"/>
    </row>
    <row r="8931" spans="2:2" ht="16.5" x14ac:dyDescent="0.3">
      <c r="B8931"/>
    </row>
    <row r="8932" spans="2:2" ht="16.5" x14ac:dyDescent="0.3">
      <c r="B8932"/>
    </row>
    <row r="8933" spans="2:2" ht="16.5" x14ac:dyDescent="0.3">
      <c r="B8933"/>
    </row>
    <row r="8934" spans="2:2" ht="16.5" x14ac:dyDescent="0.3">
      <c r="B8934"/>
    </row>
    <row r="8935" spans="2:2" ht="16.5" x14ac:dyDescent="0.3">
      <c r="B8935"/>
    </row>
    <row r="8936" spans="2:2" ht="16.5" x14ac:dyDescent="0.3">
      <c r="B8936"/>
    </row>
    <row r="8937" spans="2:2" ht="16.5" x14ac:dyDescent="0.3">
      <c r="B8937"/>
    </row>
    <row r="8938" spans="2:2" ht="16.5" x14ac:dyDescent="0.3">
      <c r="B8938"/>
    </row>
    <row r="8939" spans="2:2" ht="16.5" x14ac:dyDescent="0.3">
      <c r="B8939"/>
    </row>
    <row r="8940" spans="2:2" ht="16.5" x14ac:dyDescent="0.3">
      <c r="B8940"/>
    </row>
    <row r="8941" spans="2:2" ht="16.5" x14ac:dyDescent="0.3">
      <c r="B8941"/>
    </row>
    <row r="8942" spans="2:2" ht="16.5" x14ac:dyDescent="0.3">
      <c r="B8942"/>
    </row>
    <row r="8943" spans="2:2" ht="16.5" x14ac:dyDescent="0.3">
      <c r="B8943"/>
    </row>
    <row r="8944" spans="2:2" ht="16.5" x14ac:dyDescent="0.3">
      <c r="B8944"/>
    </row>
    <row r="8945" spans="2:2" ht="16.5" x14ac:dyDescent="0.3">
      <c r="B8945"/>
    </row>
    <row r="8946" spans="2:2" ht="16.5" x14ac:dyDescent="0.3">
      <c r="B8946"/>
    </row>
    <row r="8947" spans="2:2" ht="16.5" x14ac:dyDescent="0.3">
      <c r="B8947"/>
    </row>
    <row r="8948" spans="2:2" ht="16.5" x14ac:dyDescent="0.3">
      <c r="B8948"/>
    </row>
    <row r="8949" spans="2:2" ht="16.5" x14ac:dyDescent="0.3">
      <c r="B8949"/>
    </row>
    <row r="8950" spans="2:2" ht="16.5" x14ac:dyDescent="0.3">
      <c r="B8950"/>
    </row>
    <row r="8951" spans="2:2" ht="16.5" x14ac:dyDescent="0.3">
      <c r="B8951"/>
    </row>
    <row r="8952" spans="2:2" ht="16.5" x14ac:dyDescent="0.3">
      <c r="B8952"/>
    </row>
    <row r="8953" spans="2:2" ht="16.5" x14ac:dyDescent="0.3">
      <c r="B8953"/>
    </row>
    <row r="8954" spans="2:2" ht="16.5" x14ac:dyDescent="0.3">
      <c r="B8954"/>
    </row>
    <row r="8955" spans="2:2" ht="16.5" x14ac:dyDescent="0.3">
      <c r="B8955"/>
    </row>
    <row r="8956" spans="2:2" ht="16.5" x14ac:dyDescent="0.3">
      <c r="B8956"/>
    </row>
    <row r="8957" spans="2:2" ht="16.5" x14ac:dyDescent="0.3">
      <c r="B8957"/>
    </row>
    <row r="8958" spans="2:2" ht="16.5" x14ac:dyDescent="0.3">
      <c r="B8958"/>
    </row>
    <row r="8959" spans="2:2" ht="16.5" x14ac:dyDescent="0.3">
      <c r="B8959"/>
    </row>
    <row r="8960" spans="2:2" ht="16.5" x14ac:dyDescent="0.3">
      <c r="B8960"/>
    </row>
    <row r="8961" spans="2:2" ht="16.5" x14ac:dyDescent="0.3">
      <c r="B8961"/>
    </row>
    <row r="8962" spans="2:2" ht="16.5" x14ac:dyDescent="0.3">
      <c r="B8962"/>
    </row>
    <row r="8963" spans="2:2" ht="16.5" x14ac:dyDescent="0.3">
      <c r="B8963"/>
    </row>
    <row r="8964" spans="2:2" ht="16.5" x14ac:dyDescent="0.3">
      <c r="B8964"/>
    </row>
    <row r="8965" spans="2:2" ht="16.5" x14ac:dyDescent="0.3">
      <c r="B8965"/>
    </row>
    <row r="8966" spans="2:2" ht="16.5" x14ac:dyDescent="0.3">
      <c r="B8966"/>
    </row>
    <row r="8967" spans="2:2" ht="16.5" x14ac:dyDescent="0.3">
      <c r="B8967"/>
    </row>
    <row r="8968" spans="2:2" ht="16.5" x14ac:dyDescent="0.3">
      <c r="B8968"/>
    </row>
    <row r="8969" spans="2:2" ht="16.5" x14ac:dyDescent="0.3">
      <c r="B8969"/>
    </row>
    <row r="8970" spans="2:2" ht="16.5" x14ac:dyDescent="0.3">
      <c r="B8970"/>
    </row>
    <row r="8971" spans="2:2" ht="16.5" x14ac:dyDescent="0.3">
      <c r="B8971"/>
    </row>
    <row r="8972" spans="2:2" ht="16.5" x14ac:dyDescent="0.3">
      <c r="B8972"/>
    </row>
    <row r="8973" spans="2:2" ht="16.5" x14ac:dyDescent="0.3">
      <c r="B8973"/>
    </row>
    <row r="8974" spans="2:2" ht="16.5" x14ac:dyDescent="0.3">
      <c r="B8974"/>
    </row>
    <row r="8975" spans="2:2" ht="16.5" x14ac:dyDescent="0.3">
      <c r="B8975"/>
    </row>
    <row r="8976" spans="2:2" ht="16.5" x14ac:dyDescent="0.3">
      <c r="B8976"/>
    </row>
    <row r="8977" spans="2:2" ht="16.5" x14ac:dyDescent="0.3">
      <c r="B8977"/>
    </row>
    <row r="8978" spans="2:2" ht="16.5" x14ac:dyDescent="0.3">
      <c r="B8978"/>
    </row>
    <row r="8979" spans="2:2" ht="16.5" x14ac:dyDescent="0.3">
      <c r="B8979"/>
    </row>
    <row r="8980" spans="2:2" ht="16.5" x14ac:dyDescent="0.3">
      <c r="B8980"/>
    </row>
    <row r="8981" spans="2:2" ht="16.5" x14ac:dyDescent="0.3">
      <c r="B8981"/>
    </row>
    <row r="8982" spans="2:2" ht="16.5" x14ac:dyDescent="0.3">
      <c r="B8982"/>
    </row>
    <row r="8983" spans="2:2" ht="16.5" x14ac:dyDescent="0.3">
      <c r="B8983"/>
    </row>
    <row r="8984" spans="2:2" ht="16.5" x14ac:dyDescent="0.3">
      <c r="B8984"/>
    </row>
    <row r="8985" spans="2:2" ht="16.5" x14ac:dyDescent="0.3">
      <c r="B8985"/>
    </row>
    <row r="8986" spans="2:2" ht="16.5" x14ac:dyDescent="0.3">
      <c r="B8986"/>
    </row>
    <row r="8987" spans="2:2" ht="16.5" x14ac:dyDescent="0.3">
      <c r="B8987"/>
    </row>
    <row r="8988" spans="2:2" ht="16.5" x14ac:dyDescent="0.3">
      <c r="B8988"/>
    </row>
    <row r="8989" spans="2:2" ht="16.5" x14ac:dyDescent="0.3">
      <c r="B8989"/>
    </row>
    <row r="8990" spans="2:2" ht="16.5" x14ac:dyDescent="0.3">
      <c r="B8990"/>
    </row>
    <row r="8991" spans="2:2" ht="16.5" x14ac:dyDescent="0.3">
      <c r="B8991"/>
    </row>
    <row r="8992" spans="2:2" ht="16.5" x14ac:dyDescent="0.3">
      <c r="B8992"/>
    </row>
    <row r="8993" spans="2:2" ht="16.5" x14ac:dyDescent="0.3">
      <c r="B8993"/>
    </row>
    <row r="8994" spans="2:2" ht="16.5" x14ac:dyDescent="0.3">
      <c r="B8994"/>
    </row>
    <row r="8995" spans="2:2" ht="16.5" x14ac:dyDescent="0.3">
      <c r="B8995"/>
    </row>
    <row r="8996" spans="2:2" ht="16.5" x14ac:dyDescent="0.3">
      <c r="B8996"/>
    </row>
    <row r="8997" spans="2:2" ht="16.5" x14ac:dyDescent="0.3">
      <c r="B8997"/>
    </row>
    <row r="8998" spans="2:2" ht="16.5" x14ac:dyDescent="0.3">
      <c r="B8998"/>
    </row>
    <row r="8999" spans="2:2" ht="16.5" x14ac:dyDescent="0.3">
      <c r="B8999"/>
    </row>
    <row r="9000" spans="2:2" ht="16.5" x14ac:dyDescent="0.3">
      <c r="B9000"/>
    </row>
    <row r="9001" spans="2:2" ht="16.5" x14ac:dyDescent="0.3">
      <c r="B9001"/>
    </row>
    <row r="9002" spans="2:2" ht="16.5" x14ac:dyDescent="0.3">
      <c r="B9002"/>
    </row>
    <row r="9003" spans="2:2" ht="16.5" x14ac:dyDescent="0.3">
      <c r="B9003"/>
    </row>
    <row r="9004" spans="2:2" ht="16.5" x14ac:dyDescent="0.3">
      <c r="B9004"/>
    </row>
    <row r="9005" spans="2:2" ht="16.5" x14ac:dyDescent="0.3">
      <c r="B9005"/>
    </row>
    <row r="9006" spans="2:2" ht="16.5" x14ac:dyDescent="0.3">
      <c r="B9006"/>
    </row>
    <row r="9007" spans="2:2" ht="16.5" x14ac:dyDescent="0.3">
      <c r="B9007"/>
    </row>
    <row r="9008" spans="2:2" ht="16.5" x14ac:dyDescent="0.3">
      <c r="B9008"/>
    </row>
    <row r="9009" spans="2:2" ht="16.5" x14ac:dyDescent="0.3">
      <c r="B9009"/>
    </row>
    <row r="9010" spans="2:2" ht="16.5" x14ac:dyDescent="0.3">
      <c r="B9010"/>
    </row>
    <row r="9011" spans="2:2" ht="16.5" x14ac:dyDescent="0.3">
      <c r="B9011"/>
    </row>
    <row r="9012" spans="2:2" ht="16.5" x14ac:dyDescent="0.3">
      <c r="B9012"/>
    </row>
    <row r="9013" spans="2:2" ht="16.5" x14ac:dyDescent="0.3">
      <c r="B9013"/>
    </row>
    <row r="9014" spans="2:2" ht="16.5" x14ac:dyDescent="0.3">
      <c r="B9014"/>
    </row>
    <row r="9015" spans="2:2" ht="16.5" x14ac:dyDescent="0.3">
      <c r="B9015"/>
    </row>
    <row r="9016" spans="2:2" ht="16.5" x14ac:dyDescent="0.3">
      <c r="B9016"/>
    </row>
    <row r="9017" spans="2:2" ht="16.5" x14ac:dyDescent="0.3">
      <c r="B9017"/>
    </row>
    <row r="9018" spans="2:2" ht="16.5" x14ac:dyDescent="0.3">
      <c r="B9018"/>
    </row>
    <row r="9019" spans="2:2" ht="16.5" x14ac:dyDescent="0.3">
      <c r="B9019"/>
    </row>
    <row r="9020" spans="2:2" ht="16.5" x14ac:dyDescent="0.3">
      <c r="B9020"/>
    </row>
    <row r="9021" spans="2:2" ht="16.5" x14ac:dyDescent="0.3">
      <c r="B9021"/>
    </row>
    <row r="9022" spans="2:2" ht="16.5" x14ac:dyDescent="0.3">
      <c r="B9022"/>
    </row>
    <row r="9023" spans="2:2" ht="16.5" x14ac:dyDescent="0.3">
      <c r="B9023"/>
    </row>
    <row r="9024" spans="2:2" ht="16.5" x14ac:dyDescent="0.3">
      <c r="B9024"/>
    </row>
    <row r="9025" spans="2:2" ht="16.5" x14ac:dyDescent="0.3">
      <c r="B9025"/>
    </row>
    <row r="9026" spans="2:2" ht="16.5" x14ac:dyDescent="0.3">
      <c r="B9026"/>
    </row>
    <row r="9027" spans="2:2" ht="16.5" x14ac:dyDescent="0.3">
      <c r="B9027"/>
    </row>
    <row r="9028" spans="2:2" ht="16.5" x14ac:dyDescent="0.3">
      <c r="B9028"/>
    </row>
    <row r="9029" spans="2:2" ht="16.5" x14ac:dyDescent="0.3">
      <c r="B9029"/>
    </row>
    <row r="9030" spans="2:2" ht="16.5" x14ac:dyDescent="0.3">
      <c r="B9030"/>
    </row>
    <row r="9031" spans="2:2" ht="16.5" x14ac:dyDescent="0.3">
      <c r="B9031"/>
    </row>
    <row r="9032" spans="2:2" ht="16.5" x14ac:dyDescent="0.3">
      <c r="B9032"/>
    </row>
    <row r="9033" spans="2:2" ht="16.5" x14ac:dyDescent="0.3">
      <c r="B9033"/>
    </row>
    <row r="9034" spans="2:2" ht="16.5" x14ac:dyDescent="0.3">
      <c r="B9034"/>
    </row>
    <row r="9035" spans="2:2" ht="16.5" x14ac:dyDescent="0.3">
      <c r="B9035"/>
    </row>
    <row r="9036" spans="2:2" ht="16.5" x14ac:dyDescent="0.3">
      <c r="B9036"/>
    </row>
    <row r="9037" spans="2:2" ht="16.5" x14ac:dyDescent="0.3">
      <c r="B9037"/>
    </row>
    <row r="9038" spans="2:2" ht="16.5" x14ac:dyDescent="0.3">
      <c r="B9038"/>
    </row>
    <row r="9039" spans="2:2" ht="16.5" x14ac:dyDescent="0.3">
      <c r="B9039"/>
    </row>
    <row r="9040" spans="2:2" ht="16.5" x14ac:dyDescent="0.3">
      <c r="B9040"/>
    </row>
    <row r="9041" spans="2:2" ht="16.5" x14ac:dyDescent="0.3">
      <c r="B9041"/>
    </row>
    <row r="9042" spans="2:2" ht="16.5" x14ac:dyDescent="0.3">
      <c r="B9042"/>
    </row>
    <row r="9043" spans="2:2" ht="16.5" x14ac:dyDescent="0.3">
      <c r="B9043"/>
    </row>
    <row r="9044" spans="2:2" ht="16.5" x14ac:dyDescent="0.3">
      <c r="B9044"/>
    </row>
    <row r="9045" spans="2:2" ht="16.5" x14ac:dyDescent="0.3">
      <c r="B9045"/>
    </row>
    <row r="9046" spans="2:2" ht="16.5" x14ac:dyDescent="0.3">
      <c r="B9046"/>
    </row>
    <row r="9047" spans="2:2" ht="16.5" x14ac:dyDescent="0.3">
      <c r="B9047"/>
    </row>
    <row r="9048" spans="2:2" ht="16.5" x14ac:dyDescent="0.3">
      <c r="B9048"/>
    </row>
    <row r="9049" spans="2:2" ht="16.5" x14ac:dyDescent="0.3">
      <c r="B9049"/>
    </row>
    <row r="9050" spans="2:2" ht="16.5" x14ac:dyDescent="0.3">
      <c r="B9050"/>
    </row>
    <row r="9051" spans="2:2" ht="16.5" x14ac:dyDescent="0.3">
      <c r="B9051"/>
    </row>
    <row r="9052" spans="2:2" ht="16.5" x14ac:dyDescent="0.3">
      <c r="B9052"/>
    </row>
    <row r="9053" spans="2:2" ht="16.5" x14ac:dyDescent="0.3">
      <c r="B9053"/>
    </row>
    <row r="9054" spans="2:2" ht="16.5" x14ac:dyDescent="0.3">
      <c r="B9054"/>
    </row>
    <row r="9055" spans="2:2" ht="16.5" x14ac:dyDescent="0.3">
      <c r="B9055"/>
    </row>
    <row r="9056" spans="2:2" ht="16.5" x14ac:dyDescent="0.3">
      <c r="B9056"/>
    </row>
    <row r="9057" spans="2:2" ht="16.5" x14ac:dyDescent="0.3">
      <c r="B9057"/>
    </row>
    <row r="9058" spans="2:2" ht="16.5" x14ac:dyDescent="0.3">
      <c r="B9058"/>
    </row>
    <row r="9059" spans="2:2" ht="16.5" x14ac:dyDescent="0.3">
      <c r="B9059"/>
    </row>
    <row r="9060" spans="2:2" ht="16.5" x14ac:dyDescent="0.3">
      <c r="B9060"/>
    </row>
    <row r="9061" spans="2:2" ht="16.5" x14ac:dyDescent="0.3">
      <c r="B9061"/>
    </row>
    <row r="9062" spans="2:2" ht="16.5" x14ac:dyDescent="0.3">
      <c r="B9062"/>
    </row>
    <row r="9063" spans="2:2" ht="16.5" x14ac:dyDescent="0.3">
      <c r="B9063"/>
    </row>
    <row r="9064" spans="2:2" ht="16.5" x14ac:dyDescent="0.3">
      <c r="B9064"/>
    </row>
    <row r="9065" spans="2:2" ht="16.5" x14ac:dyDescent="0.3">
      <c r="B9065"/>
    </row>
    <row r="9066" spans="2:2" ht="16.5" x14ac:dyDescent="0.3">
      <c r="B9066"/>
    </row>
    <row r="9067" spans="2:2" ht="16.5" x14ac:dyDescent="0.3">
      <c r="B9067"/>
    </row>
    <row r="9068" spans="2:2" ht="16.5" x14ac:dyDescent="0.3">
      <c r="B9068"/>
    </row>
    <row r="9069" spans="2:2" ht="16.5" x14ac:dyDescent="0.3">
      <c r="B9069"/>
    </row>
    <row r="9070" spans="2:2" ht="16.5" x14ac:dyDescent="0.3">
      <c r="B9070"/>
    </row>
    <row r="9071" spans="2:2" ht="16.5" x14ac:dyDescent="0.3">
      <c r="B9071"/>
    </row>
    <row r="9072" spans="2:2" ht="16.5" x14ac:dyDescent="0.3">
      <c r="B9072"/>
    </row>
    <row r="9073" spans="2:2" ht="16.5" x14ac:dyDescent="0.3">
      <c r="B9073"/>
    </row>
    <row r="9074" spans="2:2" ht="16.5" x14ac:dyDescent="0.3">
      <c r="B9074"/>
    </row>
    <row r="9075" spans="2:2" ht="16.5" x14ac:dyDescent="0.3">
      <c r="B9075"/>
    </row>
    <row r="9076" spans="2:2" ht="16.5" x14ac:dyDescent="0.3">
      <c r="B9076"/>
    </row>
    <row r="9077" spans="2:2" ht="16.5" x14ac:dyDescent="0.3">
      <c r="B9077"/>
    </row>
    <row r="9078" spans="2:2" ht="16.5" x14ac:dyDescent="0.3">
      <c r="B9078"/>
    </row>
    <row r="9079" spans="2:2" ht="16.5" x14ac:dyDescent="0.3">
      <c r="B9079"/>
    </row>
    <row r="9080" spans="2:2" ht="16.5" x14ac:dyDescent="0.3">
      <c r="B9080"/>
    </row>
    <row r="9081" spans="2:2" ht="16.5" x14ac:dyDescent="0.3">
      <c r="B9081"/>
    </row>
    <row r="9082" spans="2:2" ht="16.5" x14ac:dyDescent="0.3">
      <c r="B9082"/>
    </row>
    <row r="9083" spans="2:2" ht="16.5" x14ac:dyDescent="0.3">
      <c r="B9083"/>
    </row>
    <row r="9084" spans="2:2" ht="16.5" x14ac:dyDescent="0.3">
      <c r="B9084"/>
    </row>
    <row r="9085" spans="2:2" ht="16.5" x14ac:dyDescent="0.3">
      <c r="B9085"/>
    </row>
    <row r="9086" spans="2:2" ht="16.5" x14ac:dyDescent="0.3">
      <c r="B9086"/>
    </row>
    <row r="9087" spans="2:2" ht="16.5" x14ac:dyDescent="0.3">
      <c r="B9087"/>
    </row>
    <row r="9088" spans="2:2" ht="16.5" x14ac:dyDescent="0.3">
      <c r="B9088"/>
    </row>
    <row r="9089" spans="2:2" ht="16.5" x14ac:dyDescent="0.3">
      <c r="B9089"/>
    </row>
    <row r="9090" spans="2:2" ht="16.5" x14ac:dyDescent="0.3">
      <c r="B9090"/>
    </row>
    <row r="9091" spans="2:2" ht="16.5" x14ac:dyDescent="0.3">
      <c r="B9091"/>
    </row>
    <row r="9092" spans="2:2" ht="16.5" x14ac:dyDescent="0.3">
      <c r="B9092"/>
    </row>
    <row r="9093" spans="2:2" ht="16.5" x14ac:dyDescent="0.3">
      <c r="B9093"/>
    </row>
    <row r="9094" spans="2:2" ht="16.5" x14ac:dyDescent="0.3">
      <c r="B9094"/>
    </row>
    <row r="9095" spans="2:2" ht="16.5" x14ac:dyDescent="0.3">
      <c r="B9095"/>
    </row>
    <row r="9096" spans="2:2" ht="16.5" x14ac:dyDescent="0.3">
      <c r="B9096"/>
    </row>
    <row r="9097" spans="2:2" ht="16.5" x14ac:dyDescent="0.3">
      <c r="B9097"/>
    </row>
    <row r="9098" spans="2:2" ht="16.5" x14ac:dyDescent="0.3">
      <c r="B9098"/>
    </row>
    <row r="9099" spans="2:2" ht="16.5" x14ac:dyDescent="0.3">
      <c r="B9099"/>
    </row>
    <row r="9100" spans="2:2" ht="16.5" x14ac:dyDescent="0.3">
      <c r="B9100"/>
    </row>
    <row r="9101" spans="2:2" ht="16.5" x14ac:dyDescent="0.3">
      <c r="B9101"/>
    </row>
    <row r="9102" spans="2:2" ht="16.5" x14ac:dyDescent="0.3">
      <c r="B9102"/>
    </row>
    <row r="9103" spans="2:2" ht="16.5" x14ac:dyDescent="0.3">
      <c r="B9103"/>
    </row>
    <row r="9104" spans="2:2" ht="16.5" x14ac:dyDescent="0.3">
      <c r="B9104"/>
    </row>
    <row r="9105" spans="2:2" ht="16.5" x14ac:dyDescent="0.3">
      <c r="B9105"/>
    </row>
    <row r="9106" spans="2:2" ht="16.5" x14ac:dyDescent="0.3">
      <c r="B9106"/>
    </row>
    <row r="9107" spans="2:2" ht="16.5" x14ac:dyDescent="0.3">
      <c r="B9107"/>
    </row>
    <row r="9108" spans="2:2" ht="16.5" x14ac:dyDescent="0.3">
      <c r="B9108"/>
    </row>
    <row r="9109" spans="2:2" ht="16.5" x14ac:dyDescent="0.3">
      <c r="B9109"/>
    </row>
    <row r="9110" spans="2:2" ht="16.5" x14ac:dyDescent="0.3">
      <c r="B9110"/>
    </row>
    <row r="9111" spans="2:2" ht="16.5" x14ac:dyDescent="0.3">
      <c r="B9111"/>
    </row>
    <row r="9112" spans="2:2" ht="16.5" x14ac:dyDescent="0.3">
      <c r="B9112"/>
    </row>
    <row r="9113" spans="2:2" ht="16.5" x14ac:dyDescent="0.3">
      <c r="B9113"/>
    </row>
    <row r="9114" spans="2:2" ht="16.5" x14ac:dyDescent="0.3">
      <c r="B9114"/>
    </row>
    <row r="9115" spans="2:2" ht="16.5" x14ac:dyDescent="0.3">
      <c r="B9115"/>
    </row>
    <row r="9116" spans="2:2" ht="16.5" x14ac:dyDescent="0.3">
      <c r="B9116"/>
    </row>
    <row r="9117" spans="2:2" ht="16.5" x14ac:dyDescent="0.3">
      <c r="B9117"/>
    </row>
    <row r="9118" spans="2:2" ht="16.5" x14ac:dyDescent="0.3">
      <c r="B9118"/>
    </row>
    <row r="9119" spans="2:2" ht="16.5" x14ac:dyDescent="0.3">
      <c r="B9119"/>
    </row>
    <row r="9120" spans="2:2" ht="16.5" x14ac:dyDescent="0.3">
      <c r="B9120"/>
    </row>
    <row r="9121" spans="2:2" ht="16.5" x14ac:dyDescent="0.3">
      <c r="B9121"/>
    </row>
    <row r="9122" spans="2:2" ht="16.5" x14ac:dyDescent="0.3">
      <c r="B9122"/>
    </row>
    <row r="9123" spans="2:2" ht="16.5" x14ac:dyDescent="0.3">
      <c r="B9123"/>
    </row>
    <row r="9124" spans="2:2" ht="16.5" x14ac:dyDescent="0.3">
      <c r="B9124"/>
    </row>
    <row r="9125" spans="2:2" ht="16.5" x14ac:dyDescent="0.3">
      <c r="B9125"/>
    </row>
    <row r="9126" spans="2:2" ht="16.5" x14ac:dyDescent="0.3">
      <c r="B9126"/>
    </row>
    <row r="9127" spans="2:2" ht="16.5" x14ac:dyDescent="0.3">
      <c r="B9127"/>
    </row>
    <row r="9128" spans="2:2" ht="16.5" x14ac:dyDescent="0.3">
      <c r="B9128"/>
    </row>
    <row r="9129" spans="2:2" ht="16.5" x14ac:dyDescent="0.3">
      <c r="B9129"/>
    </row>
    <row r="9130" spans="2:2" ht="16.5" x14ac:dyDescent="0.3">
      <c r="B9130"/>
    </row>
    <row r="9131" spans="2:2" ht="16.5" x14ac:dyDescent="0.3">
      <c r="B9131"/>
    </row>
    <row r="9132" spans="2:2" ht="16.5" x14ac:dyDescent="0.3">
      <c r="B9132"/>
    </row>
    <row r="9133" spans="2:2" ht="16.5" x14ac:dyDescent="0.3">
      <c r="B9133"/>
    </row>
    <row r="9134" spans="2:2" ht="16.5" x14ac:dyDescent="0.3">
      <c r="B9134"/>
    </row>
    <row r="9135" spans="2:2" ht="16.5" x14ac:dyDescent="0.3">
      <c r="B9135"/>
    </row>
    <row r="9136" spans="2:2" ht="16.5" x14ac:dyDescent="0.3">
      <c r="B9136"/>
    </row>
    <row r="9137" spans="2:2" ht="16.5" x14ac:dyDescent="0.3">
      <c r="B9137"/>
    </row>
    <row r="9138" spans="2:2" ht="16.5" x14ac:dyDescent="0.3">
      <c r="B9138"/>
    </row>
    <row r="9139" spans="2:2" ht="16.5" x14ac:dyDescent="0.3">
      <c r="B9139"/>
    </row>
    <row r="9140" spans="2:2" ht="16.5" x14ac:dyDescent="0.3">
      <c r="B9140"/>
    </row>
    <row r="9141" spans="2:2" ht="16.5" x14ac:dyDescent="0.3">
      <c r="B9141"/>
    </row>
    <row r="9142" spans="2:2" ht="16.5" x14ac:dyDescent="0.3">
      <c r="B9142"/>
    </row>
    <row r="9143" spans="2:2" ht="16.5" x14ac:dyDescent="0.3">
      <c r="B9143"/>
    </row>
    <row r="9144" spans="2:2" ht="16.5" x14ac:dyDescent="0.3">
      <c r="B9144"/>
    </row>
    <row r="9145" spans="2:2" ht="16.5" x14ac:dyDescent="0.3">
      <c r="B9145"/>
    </row>
    <row r="9146" spans="2:2" ht="16.5" x14ac:dyDescent="0.3">
      <c r="B9146"/>
    </row>
    <row r="9147" spans="2:2" ht="16.5" x14ac:dyDescent="0.3">
      <c r="B9147"/>
    </row>
    <row r="9148" spans="2:2" ht="16.5" x14ac:dyDescent="0.3">
      <c r="B9148"/>
    </row>
    <row r="9149" spans="2:2" ht="16.5" x14ac:dyDescent="0.3">
      <c r="B9149"/>
    </row>
    <row r="9150" spans="2:2" ht="16.5" x14ac:dyDescent="0.3">
      <c r="B9150"/>
    </row>
    <row r="9151" spans="2:2" ht="16.5" x14ac:dyDescent="0.3">
      <c r="B9151"/>
    </row>
    <row r="9152" spans="2:2" ht="16.5" x14ac:dyDescent="0.3">
      <c r="B9152"/>
    </row>
    <row r="9153" spans="2:2" ht="16.5" x14ac:dyDescent="0.3">
      <c r="B9153"/>
    </row>
    <row r="9154" spans="2:2" ht="16.5" x14ac:dyDescent="0.3">
      <c r="B9154"/>
    </row>
    <row r="9155" spans="2:2" ht="16.5" x14ac:dyDescent="0.3">
      <c r="B9155"/>
    </row>
    <row r="9156" spans="2:2" ht="16.5" x14ac:dyDescent="0.3">
      <c r="B9156"/>
    </row>
    <row r="9157" spans="2:2" ht="16.5" x14ac:dyDescent="0.3">
      <c r="B9157"/>
    </row>
    <row r="9158" spans="2:2" ht="16.5" x14ac:dyDescent="0.3">
      <c r="B9158"/>
    </row>
    <row r="9159" spans="2:2" ht="16.5" x14ac:dyDescent="0.3">
      <c r="B9159"/>
    </row>
    <row r="9160" spans="2:2" ht="16.5" x14ac:dyDescent="0.3">
      <c r="B9160"/>
    </row>
    <row r="9161" spans="2:2" ht="16.5" x14ac:dyDescent="0.3">
      <c r="B9161"/>
    </row>
    <row r="9162" spans="2:2" ht="16.5" x14ac:dyDescent="0.3">
      <c r="B9162"/>
    </row>
    <row r="9163" spans="2:2" ht="16.5" x14ac:dyDescent="0.3">
      <c r="B9163"/>
    </row>
    <row r="9164" spans="2:2" ht="16.5" x14ac:dyDescent="0.3">
      <c r="B9164"/>
    </row>
    <row r="9165" spans="2:2" ht="16.5" x14ac:dyDescent="0.3">
      <c r="B9165"/>
    </row>
    <row r="9166" spans="2:2" ht="16.5" x14ac:dyDescent="0.3">
      <c r="B9166"/>
    </row>
    <row r="9167" spans="2:2" ht="16.5" x14ac:dyDescent="0.3">
      <c r="B9167"/>
    </row>
    <row r="9168" spans="2:2" ht="16.5" x14ac:dyDescent="0.3">
      <c r="B9168"/>
    </row>
    <row r="9169" spans="2:2" ht="16.5" x14ac:dyDescent="0.3">
      <c r="B9169"/>
    </row>
    <row r="9170" spans="2:2" ht="16.5" x14ac:dyDescent="0.3">
      <c r="B9170"/>
    </row>
    <row r="9171" spans="2:2" ht="16.5" x14ac:dyDescent="0.3">
      <c r="B9171"/>
    </row>
    <row r="9172" spans="2:2" ht="16.5" x14ac:dyDescent="0.3">
      <c r="B9172"/>
    </row>
    <row r="9173" spans="2:2" ht="16.5" x14ac:dyDescent="0.3">
      <c r="B9173"/>
    </row>
    <row r="9174" spans="2:2" ht="16.5" x14ac:dyDescent="0.3">
      <c r="B9174"/>
    </row>
    <row r="9175" spans="2:2" ht="16.5" x14ac:dyDescent="0.3">
      <c r="B9175"/>
    </row>
    <row r="9176" spans="2:2" ht="16.5" x14ac:dyDescent="0.3">
      <c r="B9176"/>
    </row>
    <row r="9177" spans="2:2" ht="16.5" x14ac:dyDescent="0.3">
      <c r="B9177"/>
    </row>
    <row r="9178" spans="2:2" ht="16.5" x14ac:dyDescent="0.3">
      <c r="B9178"/>
    </row>
    <row r="9179" spans="2:2" ht="16.5" x14ac:dyDescent="0.3">
      <c r="B9179"/>
    </row>
    <row r="9180" spans="2:2" ht="16.5" x14ac:dyDescent="0.3">
      <c r="B9180"/>
    </row>
    <row r="9181" spans="2:2" ht="16.5" x14ac:dyDescent="0.3">
      <c r="B9181"/>
    </row>
    <row r="9182" spans="2:2" ht="16.5" x14ac:dyDescent="0.3">
      <c r="B9182"/>
    </row>
    <row r="9183" spans="2:2" ht="16.5" x14ac:dyDescent="0.3">
      <c r="B9183"/>
    </row>
    <row r="9184" spans="2:2" ht="16.5" x14ac:dyDescent="0.3">
      <c r="B9184"/>
    </row>
    <row r="9185" spans="2:2" ht="16.5" x14ac:dyDescent="0.3">
      <c r="B9185"/>
    </row>
    <row r="9186" spans="2:2" ht="16.5" x14ac:dyDescent="0.3">
      <c r="B9186"/>
    </row>
    <row r="9187" spans="2:2" ht="16.5" x14ac:dyDescent="0.3">
      <c r="B9187"/>
    </row>
    <row r="9188" spans="2:2" ht="16.5" x14ac:dyDescent="0.3">
      <c r="B9188"/>
    </row>
    <row r="9189" spans="2:2" ht="16.5" x14ac:dyDescent="0.3">
      <c r="B9189"/>
    </row>
    <row r="9190" spans="2:2" ht="16.5" x14ac:dyDescent="0.3">
      <c r="B9190"/>
    </row>
    <row r="9191" spans="2:2" ht="16.5" x14ac:dyDescent="0.3">
      <c r="B9191"/>
    </row>
    <row r="9192" spans="2:2" ht="16.5" x14ac:dyDescent="0.3">
      <c r="B9192"/>
    </row>
    <row r="9193" spans="2:2" ht="16.5" x14ac:dyDescent="0.3">
      <c r="B9193"/>
    </row>
    <row r="9194" spans="2:2" ht="16.5" x14ac:dyDescent="0.3">
      <c r="B9194"/>
    </row>
    <row r="9195" spans="2:2" ht="16.5" x14ac:dyDescent="0.3">
      <c r="B9195"/>
    </row>
    <row r="9196" spans="2:2" ht="16.5" x14ac:dyDescent="0.3">
      <c r="B9196"/>
    </row>
    <row r="9197" spans="2:2" ht="16.5" x14ac:dyDescent="0.3">
      <c r="B9197"/>
    </row>
    <row r="9198" spans="2:2" ht="16.5" x14ac:dyDescent="0.3">
      <c r="B9198"/>
    </row>
    <row r="9199" spans="2:2" ht="16.5" x14ac:dyDescent="0.3">
      <c r="B9199"/>
    </row>
    <row r="9200" spans="2:2" ht="16.5" x14ac:dyDescent="0.3">
      <c r="B9200"/>
    </row>
    <row r="9201" spans="2:2" ht="16.5" x14ac:dyDescent="0.3">
      <c r="B9201"/>
    </row>
    <row r="9202" spans="2:2" ht="16.5" x14ac:dyDescent="0.3">
      <c r="B9202"/>
    </row>
    <row r="9203" spans="2:2" ht="16.5" x14ac:dyDescent="0.3">
      <c r="B9203"/>
    </row>
    <row r="9204" spans="2:2" ht="16.5" x14ac:dyDescent="0.3">
      <c r="B9204"/>
    </row>
    <row r="9205" spans="2:2" ht="16.5" x14ac:dyDescent="0.3">
      <c r="B9205"/>
    </row>
    <row r="9206" spans="2:2" ht="16.5" x14ac:dyDescent="0.3">
      <c r="B9206"/>
    </row>
    <row r="9207" spans="2:2" ht="16.5" x14ac:dyDescent="0.3">
      <c r="B9207"/>
    </row>
    <row r="9208" spans="2:2" ht="16.5" x14ac:dyDescent="0.3">
      <c r="B9208"/>
    </row>
    <row r="9209" spans="2:2" ht="16.5" x14ac:dyDescent="0.3">
      <c r="B9209"/>
    </row>
    <row r="9210" spans="2:2" ht="16.5" x14ac:dyDescent="0.3">
      <c r="B9210"/>
    </row>
    <row r="9211" spans="2:2" ht="16.5" x14ac:dyDescent="0.3">
      <c r="B9211"/>
    </row>
    <row r="9212" spans="2:2" ht="16.5" x14ac:dyDescent="0.3">
      <c r="B9212"/>
    </row>
    <row r="9213" spans="2:2" ht="16.5" x14ac:dyDescent="0.3">
      <c r="B9213"/>
    </row>
    <row r="9214" spans="2:2" ht="16.5" x14ac:dyDescent="0.3">
      <c r="B9214"/>
    </row>
    <row r="9215" spans="2:2" ht="16.5" x14ac:dyDescent="0.3">
      <c r="B9215"/>
    </row>
    <row r="9216" spans="2:2" ht="16.5" x14ac:dyDescent="0.3">
      <c r="B9216"/>
    </row>
    <row r="9217" spans="2:2" ht="16.5" x14ac:dyDescent="0.3">
      <c r="B9217"/>
    </row>
    <row r="9218" spans="2:2" ht="16.5" x14ac:dyDescent="0.3">
      <c r="B9218"/>
    </row>
    <row r="9219" spans="2:2" ht="16.5" x14ac:dyDescent="0.3">
      <c r="B9219"/>
    </row>
    <row r="9220" spans="2:2" ht="16.5" x14ac:dyDescent="0.3">
      <c r="B9220"/>
    </row>
    <row r="9221" spans="2:2" ht="16.5" x14ac:dyDescent="0.3">
      <c r="B9221"/>
    </row>
    <row r="9222" spans="2:2" ht="16.5" x14ac:dyDescent="0.3">
      <c r="B9222"/>
    </row>
    <row r="9223" spans="2:2" ht="16.5" x14ac:dyDescent="0.3">
      <c r="B9223"/>
    </row>
    <row r="9224" spans="2:2" ht="16.5" x14ac:dyDescent="0.3">
      <c r="B9224"/>
    </row>
    <row r="9225" spans="2:2" ht="16.5" x14ac:dyDescent="0.3">
      <c r="B9225"/>
    </row>
    <row r="9226" spans="2:2" ht="16.5" x14ac:dyDescent="0.3">
      <c r="B9226"/>
    </row>
    <row r="9227" spans="2:2" ht="16.5" x14ac:dyDescent="0.3">
      <c r="B9227"/>
    </row>
    <row r="9228" spans="2:2" ht="16.5" x14ac:dyDescent="0.3">
      <c r="B9228"/>
    </row>
    <row r="9229" spans="2:2" ht="16.5" x14ac:dyDescent="0.3">
      <c r="B9229"/>
    </row>
    <row r="9230" spans="2:2" ht="16.5" x14ac:dyDescent="0.3">
      <c r="B9230"/>
    </row>
    <row r="9231" spans="2:2" ht="16.5" x14ac:dyDescent="0.3">
      <c r="B9231"/>
    </row>
    <row r="9232" spans="2:2" ht="16.5" x14ac:dyDescent="0.3">
      <c r="B9232"/>
    </row>
    <row r="9233" spans="2:2" ht="16.5" x14ac:dyDescent="0.3">
      <c r="B9233"/>
    </row>
    <row r="9234" spans="2:2" ht="16.5" x14ac:dyDescent="0.3">
      <c r="B9234"/>
    </row>
    <row r="9235" spans="2:2" ht="16.5" x14ac:dyDescent="0.3">
      <c r="B9235"/>
    </row>
    <row r="9236" spans="2:2" ht="16.5" x14ac:dyDescent="0.3">
      <c r="B9236"/>
    </row>
    <row r="9237" spans="2:2" ht="16.5" x14ac:dyDescent="0.3">
      <c r="B9237"/>
    </row>
    <row r="9238" spans="2:2" ht="16.5" x14ac:dyDescent="0.3">
      <c r="B9238"/>
    </row>
    <row r="9239" spans="2:2" ht="16.5" x14ac:dyDescent="0.3">
      <c r="B9239"/>
    </row>
    <row r="9240" spans="2:2" ht="16.5" x14ac:dyDescent="0.3">
      <c r="B9240"/>
    </row>
    <row r="9241" spans="2:2" ht="16.5" x14ac:dyDescent="0.3">
      <c r="B9241"/>
    </row>
    <row r="9242" spans="2:2" ht="16.5" x14ac:dyDescent="0.3">
      <c r="B9242"/>
    </row>
    <row r="9243" spans="2:2" ht="16.5" x14ac:dyDescent="0.3">
      <c r="B9243"/>
    </row>
    <row r="9244" spans="2:2" ht="16.5" x14ac:dyDescent="0.3">
      <c r="B9244"/>
    </row>
    <row r="9245" spans="2:2" ht="16.5" x14ac:dyDescent="0.3">
      <c r="B9245"/>
    </row>
    <row r="9246" spans="2:2" ht="16.5" x14ac:dyDescent="0.3">
      <c r="B9246"/>
    </row>
    <row r="9247" spans="2:2" ht="16.5" x14ac:dyDescent="0.3">
      <c r="B9247"/>
    </row>
    <row r="9248" spans="2:2" ht="16.5" x14ac:dyDescent="0.3">
      <c r="B9248"/>
    </row>
    <row r="9249" spans="2:2" ht="16.5" x14ac:dyDescent="0.3">
      <c r="B9249"/>
    </row>
    <row r="9250" spans="2:2" ht="16.5" x14ac:dyDescent="0.3">
      <c r="B9250"/>
    </row>
    <row r="9251" spans="2:2" ht="16.5" x14ac:dyDescent="0.3">
      <c r="B9251"/>
    </row>
    <row r="9252" spans="2:2" ht="16.5" x14ac:dyDescent="0.3">
      <c r="B9252"/>
    </row>
    <row r="9253" spans="2:2" ht="16.5" x14ac:dyDescent="0.3">
      <c r="B9253"/>
    </row>
    <row r="9254" spans="2:2" ht="16.5" x14ac:dyDescent="0.3">
      <c r="B9254"/>
    </row>
    <row r="9255" spans="2:2" ht="16.5" x14ac:dyDescent="0.3">
      <c r="B9255"/>
    </row>
    <row r="9256" spans="2:2" ht="16.5" x14ac:dyDescent="0.3">
      <c r="B9256"/>
    </row>
    <row r="9257" spans="2:2" ht="16.5" x14ac:dyDescent="0.3">
      <c r="B9257"/>
    </row>
    <row r="9258" spans="2:2" ht="16.5" x14ac:dyDescent="0.3">
      <c r="B9258"/>
    </row>
    <row r="9259" spans="2:2" ht="16.5" x14ac:dyDescent="0.3">
      <c r="B9259"/>
    </row>
    <row r="9260" spans="2:2" ht="16.5" x14ac:dyDescent="0.3">
      <c r="B9260"/>
    </row>
    <row r="9261" spans="2:2" ht="16.5" x14ac:dyDescent="0.3">
      <c r="B9261"/>
    </row>
    <row r="9262" spans="2:2" ht="16.5" x14ac:dyDescent="0.3">
      <c r="B9262"/>
    </row>
    <row r="9263" spans="2:2" ht="16.5" x14ac:dyDescent="0.3">
      <c r="B9263"/>
    </row>
    <row r="9264" spans="2:2" ht="16.5" x14ac:dyDescent="0.3">
      <c r="B9264"/>
    </row>
    <row r="9265" spans="2:2" ht="16.5" x14ac:dyDescent="0.3">
      <c r="B9265"/>
    </row>
    <row r="9266" spans="2:2" ht="16.5" x14ac:dyDescent="0.3">
      <c r="B9266"/>
    </row>
    <row r="9267" spans="2:2" ht="16.5" x14ac:dyDescent="0.3">
      <c r="B9267"/>
    </row>
    <row r="9268" spans="2:2" ht="16.5" x14ac:dyDescent="0.3">
      <c r="B9268"/>
    </row>
    <row r="9269" spans="2:2" ht="16.5" x14ac:dyDescent="0.3">
      <c r="B9269"/>
    </row>
    <row r="9270" spans="2:2" ht="16.5" x14ac:dyDescent="0.3">
      <c r="B9270"/>
    </row>
    <row r="9271" spans="2:2" ht="16.5" x14ac:dyDescent="0.3">
      <c r="B9271"/>
    </row>
    <row r="9272" spans="2:2" ht="16.5" x14ac:dyDescent="0.3">
      <c r="B9272"/>
    </row>
    <row r="9273" spans="2:2" ht="16.5" x14ac:dyDescent="0.3">
      <c r="B9273"/>
    </row>
    <row r="9274" spans="2:2" ht="16.5" x14ac:dyDescent="0.3">
      <c r="B9274"/>
    </row>
    <row r="9275" spans="2:2" ht="16.5" x14ac:dyDescent="0.3">
      <c r="B9275"/>
    </row>
    <row r="9276" spans="2:2" ht="16.5" x14ac:dyDescent="0.3">
      <c r="B9276"/>
    </row>
    <row r="9277" spans="2:2" ht="16.5" x14ac:dyDescent="0.3">
      <c r="B9277"/>
    </row>
    <row r="9278" spans="2:2" ht="16.5" x14ac:dyDescent="0.3">
      <c r="B9278"/>
    </row>
    <row r="9279" spans="2:2" ht="16.5" x14ac:dyDescent="0.3">
      <c r="B9279"/>
    </row>
    <row r="9280" spans="2:2" ht="16.5" x14ac:dyDescent="0.3">
      <c r="B9280"/>
    </row>
    <row r="9281" spans="2:2" ht="16.5" x14ac:dyDescent="0.3">
      <c r="B9281"/>
    </row>
    <row r="9282" spans="2:2" ht="16.5" x14ac:dyDescent="0.3">
      <c r="B9282"/>
    </row>
    <row r="9283" spans="2:2" ht="16.5" x14ac:dyDescent="0.3">
      <c r="B9283"/>
    </row>
    <row r="9284" spans="2:2" ht="16.5" x14ac:dyDescent="0.3">
      <c r="B9284"/>
    </row>
    <row r="9285" spans="2:2" ht="16.5" x14ac:dyDescent="0.3">
      <c r="B9285"/>
    </row>
    <row r="9286" spans="2:2" ht="16.5" x14ac:dyDescent="0.3">
      <c r="B9286"/>
    </row>
    <row r="9287" spans="2:2" ht="16.5" x14ac:dyDescent="0.3">
      <c r="B9287"/>
    </row>
    <row r="9288" spans="2:2" ht="16.5" x14ac:dyDescent="0.3">
      <c r="B9288"/>
    </row>
    <row r="9289" spans="2:2" ht="16.5" x14ac:dyDescent="0.3">
      <c r="B9289"/>
    </row>
    <row r="9290" spans="2:2" ht="16.5" x14ac:dyDescent="0.3">
      <c r="B9290"/>
    </row>
    <row r="9291" spans="2:2" ht="16.5" x14ac:dyDescent="0.3">
      <c r="B9291"/>
    </row>
    <row r="9292" spans="2:2" ht="16.5" x14ac:dyDescent="0.3">
      <c r="B9292"/>
    </row>
    <row r="9293" spans="2:2" ht="16.5" x14ac:dyDescent="0.3">
      <c r="B9293"/>
    </row>
    <row r="9294" spans="2:2" ht="16.5" x14ac:dyDescent="0.3">
      <c r="B9294"/>
    </row>
    <row r="9295" spans="2:2" ht="16.5" x14ac:dyDescent="0.3">
      <c r="B9295"/>
    </row>
    <row r="9296" spans="2:2" ht="16.5" x14ac:dyDescent="0.3">
      <c r="B9296"/>
    </row>
    <row r="9297" spans="2:2" ht="16.5" x14ac:dyDescent="0.3">
      <c r="B9297"/>
    </row>
    <row r="9298" spans="2:2" ht="16.5" x14ac:dyDescent="0.3">
      <c r="B9298"/>
    </row>
    <row r="9299" spans="2:2" ht="16.5" x14ac:dyDescent="0.3">
      <c r="B9299"/>
    </row>
    <row r="9300" spans="2:2" ht="16.5" x14ac:dyDescent="0.3">
      <c r="B9300"/>
    </row>
    <row r="9301" spans="2:2" ht="16.5" x14ac:dyDescent="0.3">
      <c r="B9301"/>
    </row>
    <row r="9302" spans="2:2" ht="16.5" x14ac:dyDescent="0.3">
      <c r="B9302"/>
    </row>
    <row r="9303" spans="2:2" ht="16.5" x14ac:dyDescent="0.3">
      <c r="B9303"/>
    </row>
    <row r="9304" spans="2:2" ht="16.5" x14ac:dyDescent="0.3">
      <c r="B9304"/>
    </row>
    <row r="9305" spans="2:2" ht="16.5" x14ac:dyDescent="0.3">
      <c r="B9305"/>
    </row>
    <row r="9306" spans="2:2" ht="16.5" x14ac:dyDescent="0.3">
      <c r="B9306"/>
    </row>
    <row r="9307" spans="2:2" ht="16.5" x14ac:dyDescent="0.3">
      <c r="B9307"/>
    </row>
    <row r="9308" spans="2:2" ht="16.5" x14ac:dyDescent="0.3">
      <c r="B9308"/>
    </row>
    <row r="9309" spans="2:2" ht="16.5" x14ac:dyDescent="0.3">
      <c r="B9309"/>
    </row>
    <row r="9310" spans="2:2" ht="16.5" x14ac:dyDescent="0.3">
      <c r="B9310"/>
    </row>
    <row r="9311" spans="2:2" ht="16.5" x14ac:dyDescent="0.3">
      <c r="B9311"/>
    </row>
    <row r="9312" spans="2:2" ht="16.5" x14ac:dyDescent="0.3">
      <c r="B9312"/>
    </row>
    <row r="9313" spans="2:2" ht="16.5" x14ac:dyDescent="0.3">
      <c r="B9313"/>
    </row>
    <row r="9314" spans="2:2" ht="16.5" x14ac:dyDescent="0.3">
      <c r="B9314"/>
    </row>
    <row r="9315" spans="2:2" ht="16.5" x14ac:dyDescent="0.3">
      <c r="B9315"/>
    </row>
    <row r="9316" spans="2:2" ht="16.5" x14ac:dyDescent="0.3">
      <c r="B9316"/>
    </row>
    <row r="9317" spans="2:2" ht="16.5" x14ac:dyDescent="0.3">
      <c r="B9317"/>
    </row>
    <row r="9318" spans="2:2" ht="16.5" x14ac:dyDescent="0.3">
      <c r="B9318"/>
    </row>
    <row r="9319" spans="2:2" ht="16.5" x14ac:dyDescent="0.3">
      <c r="B9319"/>
    </row>
    <row r="9320" spans="2:2" ht="16.5" x14ac:dyDescent="0.3">
      <c r="B9320"/>
    </row>
    <row r="9321" spans="2:2" ht="16.5" x14ac:dyDescent="0.3">
      <c r="B9321"/>
    </row>
    <row r="9322" spans="2:2" ht="16.5" x14ac:dyDescent="0.3">
      <c r="B9322"/>
    </row>
    <row r="9323" spans="2:2" ht="16.5" x14ac:dyDescent="0.3">
      <c r="B9323"/>
    </row>
    <row r="9324" spans="2:2" ht="16.5" x14ac:dyDescent="0.3">
      <c r="B9324"/>
    </row>
    <row r="9325" spans="2:2" ht="16.5" x14ac:dyDescent="0.3">
      <c r="B9325"/>
    </row>
    <row r="9326" spans="2:2" ht="16.5" x14ac:dyDescent="0.3">
      <c r="B9326"/>
    </row>
    <row r="9327" spans="2:2" ht="16.5" x14ac:dyDescent="0.3">
      <c r="B9327"/>
    </row>
    <row r="9328" spans="2:2" ht="16.5" x14ac:dyDescent="0.3">
      <c r="B9328"/>
    </row>
    <row r="9329" spans="2:2" ht="16.5" x14ac:dyDescent="0.3">
      <c r="B9329"/>
    </row>
    <row r="9330" spans="2:2" ht="16.5" x14ac:dyDescent="0.3">
      <c r="B9330"/>
    </row>
    <row r="9331" spans="2:2" ht="16.5" x14ac:dyDescent="0.3">
      <c r="B9331"/>
    </row>
    <row r="9332" spans="2:2" ht="16.5" x14ac:dyDescent="0.3">
      <c r="B9332"/>
    </row>
    <row r="9333" spans="2:2" ht="16.5" x14ac:dyDescent="0.3">
      <c r="B9333"/>
    </row>
    <row r="9334" spans="2:2" ht="16.5" x14ac:dyDescent="0.3">
      <c r="B9334"/>
    </row>
    <row r="9335" spans="2:2" ht="16.5" x14ac:dyDescent="0.3">
      <c r="B9335"/>
    </row>
    <row r="9336" spans="2:2" ht="16.5" x14ac:dyDescent="0.3">
      <c r="B9336"/>
    </row>
    <row r="9337" spans="2:2" ht="16.5" x14ac:dyDescent="0.3">
      <c r="B9337"/>
    </row>
    <row r="9338" spans="2:2" ht="16.5" x14ac:dyDescent="0.3">
      <c r="B9338"/>
    </row>
    <row r="9339" spans="2:2" ht="16.5" x14ac:dyDescent="0.3">
      <c r="B9339"/>
    </row>
    <row r="9340" spans="2:2" ht="16.5" x14ac:dyDescent="0.3">
      <c r="B9340"/>
    </row>
    <row r="9341" spans="2:2" ht="16.5" x14ac:dyDescent="0.3">
      <c r="B9341"/>
    </row>
    <row r="9342" spans="2:2" ht="16.5" x14ac:dyDescent="0.3">
      <c r="B9342"/>
    </row>
    <row r="9343" spans="2:2" ht="16.5" x14ac:dyDescent="0.3">
      <c r="B9343"/>
    </row>
    <row r="9344" spans="2:2" ht="16.5" x14ac:dyDescent="0.3">
      <c r="B9344"/>
    </row>
    <row r="9345" spans="2:2" ht="16.5" x14ac:dyDescent="0.3">
      <c r="B9345"/>
    </row>
    <row r="9346" spans="2:2" ht="16.5" x14ac:dyDescent="0.3">
      <c r="B9346"/>
    </row>
    <row r="9347" spans="2:2" ht="16.5" x14ac:dyDescent="0.3">
      <c r="B9347"/>
    </row>
    <row r="9348" spans="2:2" ht="16.5" x14ac:dyDescent="0.3">
      <c r="B9348"/>
    </row>
    <row r="9349" spans="2:2" ht="16.5" x14ac:dyDescent="0.3">
      <c r="B9349"/>
    </row>
    <row r="9350" spans="2:2" ht="16.5" x14ac:dyDescent="0.3">
      <c r="B9350"/>
    </row>
    <row r="9351" spans="2:2" ht="16.5" x14ac:dyDescent="0.3">
      <c r="B9351"/>
    </row>
    <row r="9352" spans="2:2" ht="16.5" x14ac:dyDescent="0.3">
      <c r="B9352"/>
    </row>
    <row r="9353" spans="2:2" ht="16.5" x14ac:dyDescent="0.3">
      <c r="B9353"/>
    </row>
    <row r="9354" spans="2:2" ht="16.5" x14ac:dyDescent="0.3">
      <c r="B9354"/>
    </row>
    <row r="9355" spans="2:2" ht="16.5" x14ac:dyDescent="0.3">
      <c r="B9355"/>
    </row>
    <row r="9356" spans="2:2" ht="16.5" x14ac:dyDescent="0.3">
      <c r="B9356"/>
    </row>
    <row r="9357" spans="2:2" ht="16.5" x14ac:dyDescent="0.3">
      <c r="B9357"/>
    </row>
    <row r="9358" spans="2:2" ht="16.5" x14ac:dyDescent="0.3">
      <c r="B9358"/>
    </row>
    <row r="9359" spans="2:2" ht="16.5" x14ac:dyDescent="0.3">
      <c r="B9359"/>
    </row>
    <row r="9360" spans="2:2" ht="16.5" x14ac:dyDescent="0.3">
      <c r="B9360"/>
    </row>
    <row r="9361" spans="2:2" ht="16.5" x14ac:dyDescent="0.3">
      <c r="B9361"/>
    </row>
    <row r="9362" spans="2:2" ht="16.5" x14ac:dyDescent="0.3">
      <c r="B9362"/>
    </row>
    <row r="9363" spans="2:2" ht="16.5" x14ac:dyDescent="0.3">
      <c r="B9363"/>
    </row>
    <row r="9364" spans="2:2" ht="16.5" x14ac:dyDescent="0.3">
      <c r="B9364"/>
    </row>
    <row r="9365" spans="2:2" ht="16.5" x14ac:dyDescent="0.3">
      <c r="B9365"/>
    </row>
    <row r="9366" spans="2:2" ht="16.5" x14ac:dyDescent="0.3">
      <c r="B9366"/>
    </row>
    <row r="9367" spans="2:2" ht="16.5" x14ac:dyDescent="0.3">
      <c r="B9367"/>
    </row>
    <row r="9368" spans="2:2" ht="16.5" x14ac:dyDescent="0.3">
      <c r="B9368"/>
    </row>
    <row r="9369" spans="2:2" ht="16.5" x14ac:dyDescent="0.3">
      <c r="B9369"/>
    </row>
    <row r="9370" spans="2:2" ht="16.5" x14ac:dyDescent="0.3">
      <c r="B9370"/>
    </row>
    <row r="9371" spans="2:2" ht="16.5" x14ac:dyDescent="0.3">
      <c r="B9371"/>
    </row>
    <row r="9372" spans="2:2" ht="16.5" x14ac:dyDescent="0.3">
      <c r="B9372"/>
    </row>
    <row r="9373" spans="2:2" ht="16.5" x14ac:dyDescent="0.3">
      <c r="B9373"/>
    </row>
    <row r="9374" spans="2:2" ht="16.5" x14ac:dyDescent="0.3">
      <c r="B9374"/>
    </row>
    <row r="9375" spans="2:2" ht="16.5" x14ac:dyDescent="0.3">
      <c r="B9375"/>
    </row>
    <row r="9376" spans="2:2" ht="16.5" x14ac:dyDescent="0.3">
      <c r="B9376"/>
    </row>
    <row r="9377" spans="2:2" ht="16.5" x14ac:dyDescent="0.3">
      <c r="B9377"/>
    </row>
    <row r="9378" spans="2:2" ht="16.5" x14ac:dyDescent="0.3">
      <c r="B9378"/>
    </row>
    <row r="9379" spans="2:2" ht="16.5" x14ac:dyDescent="0.3">
      <c r="B9379"/>
    </row>
    <row r="9380" spans="2:2" ht="16.5" x14ac:dyDescent="0.3">
      <c r="B9380"/>
    </row>
    <row r="9381" spans="2:2" ht="16.5" x14ac:dyDescent="0.3">
      <c r="B9381"/>
    </row>
    <row r="9382" spans="2:2" ht="16.5" x14ac:dyDescent="0.3">
      <c r="B9382"/>
    </row>
    <row r="9383" spans="2:2" ht="16.5" x14ac:dyDescent="0.3">
      <c r="B9383"/>
    </row>
    <row r="9384" spans="2:2" ht="16.5" x14ac:dyDescent="0.3">
      <c r="B9384"/>
    </row>
    <row r="9385" spans="2:2" ht="16.5" x14ac:dyDescent="0.3">
      <c r="B9385"/>
    </row>
    <row r="9386" spans="2:2" ht="16.5" x14ac:dyDescent="0.3">
      <c r="B9386"/>
    </row>
    <row r="9387" spans="2:2" ht="16.5" x14ac:dyDescent="0.3">
      <c r="B9387"/>
    </row>
    <row r="9388" spans="2:2" ht="16.5" x14ac:dyDescent="0.3">
      <c r="B9388"/>
    </row>
    <row r="9389" spans="2:2" ht="16.5" x14ac:dyDescent="0.3">
      <c r="B9389"/>
    </row>
    <row r="9390" spans="2:2" ht="16.5" x14ac:dyDescent="0.3">
      <c r="B9390"/>
    </row>
    <row r="9391" spans="2:2" ht="16.5" x14ac:dyDescent="0.3">
      <c r="B9391"/>
    </row>
    <row r="9392" spans="2:2" ht="16.5" x14ac:dyDescent="0.3">
      <c r="B9392"/>
    </row>
    <row r="9393" spans="2:2" ht="16.5" x14ac:dyDescent="0.3">
      <c r="B9393"/>
    </row>
    <row r="9394" spans="2:2" ht="16.5" x14ac:dyDescent="0.3">
      <c r="B9394"/>
    </row>
    <row r="9395" spans="2:2" ht="16.5" x14ac:dyDescent="0.3">
      <c r="B9395"/>
    </row>
    <row r="9396" spans="2:2" ht="16.5" x14ac:dyDescent="0.3">
      <c r="B9396"/>
    </row>
    <row r="9397" spans="2:2" ht="16.5" x14ac:dyDescent="0.3">
      <c r="B9397"/>
    </row>
    <row r="9398" spans="2:2" ht="16.5" x14ac:dyDescent="0.3">
      <c r="B9398"/>
    </row>
    <row r="9399" spans="2:2" ht="16.5" x14ac:dyDescent="0.3">
      <c r="B9399"/>
    </row>
    <row r="9400" spans="2:2" ht="16.5" x14ac:dyDescent="0.3">
      <c r="B9400"/>
    </row>
    <row r="9401" spans="2:2" ht="16.5" x14ac:dyDescent="0.3">
      <c r="B9401"/>
    </row>
    <row r="9402" spans="2:2" ht="16.5" x14ac:dyDescent="0.3">
      <c r="B9402"/>
    </row>
    <row r="9403" spans="2:2" ht="16.5" x14ac:dyDescent="0.3">
      <c r="B9403"/>
    </row>
    <row r="9404" spans="2:2" ht="16.5" x14ac:dyDescent="0.3">
      <c r="B9404"/>
    </row>
    <row r="9405" spans="2:2" ht="16.5" x14ac:dyDescent="0.3">
      <c r="B9405"/>
    </row>
    <row r="9406" spans="2:2" ht="16.5" x14ac:dyDescent="0.3">
      <c r="B9406"/>
    </row>
    <row r="9407" spans="2:2" ht="16.5" x14ac:dyDescent="0.3">
      <c r="B9407"/>
    </row>
    <row r="9408" spans="2:2" ht="16.5" x14ac:dyDescent="0.3">
      <c r="B9408"/>
    </row>
    <row r="9409" spans="2:2" ht="16.5" x14ac:dyDescent="0.3">
      <c r="B9409"/>
    </row>
    <row r="9410" spans="2:2" ht="16.5" x14ac:dyDescent="0.3">
      <c r="B9410"/>
    </row>
    <row r="9411" spans="2:2" ht="16.5" x14ac:dyDescent="0.3">
      <c r="B9411"/>
    </row>
    <row r="9412" spans="2:2" ht="16.5" x14ac:dyDescent="0.3">
      <c r="B9412"/>
    </row>
    <row r="9413" spans="2:2" ht="16.5" x14ac:dyDescent="0.3">
      <c r="B9413"/>
    </row>
    <row r="9414" spans="2:2" ht="16.5" x14ac:dyDescent="0.3">
      <c r="B9414"/>
    </row>
    <row r="9415" spans="2:2" ht="16.5" x14ac:dyDescent="0.3">
      <c r="B9415"/>
    </row>
    <row r="9416" spans="2:2" ht="16.5" x14ac:dyDescent="0.3">
      <c r="B9416"/>
    </row>
    <row r="9417" spans="2:2" ht="16.5" x14ac:dyDescent="0.3">
      <c r="B9417"/>
    </row>
    <row r="9418" spans="2:2" ht="16.5" x14ac:dyDescent="0.3">
      <c r="B9418"/>
    </row>
    <row r="9419" spans="2:2" ht="16.5" x14ac:dyDescent="0.3">
      <c r="B9419"/>
    </row>
    <row r="9420" spans="2:2" ht="16.5" x14ac:dyDescent="0.3">
      <c r="B9420"/>
    </row>
    <row r="9421" spans="2:2" ht="16.5" x14ac:dyDescent="0.3">
      <c r="B9421"/>
    </row>
    <row r="9422" spans="2:2" ht="16.5" x14ac:dyDescent="0.3">
      <c r="B9422"/>
    </row>
    <row r="9423" spans="2:2" ht="16.5" x14ac:dyDescent="0.3">
      <c r="B9423"/>
    </row>
    <row r="9424" spans="2:2" ht="16.5" x14ac:dyDescent="0.3">
      <c r="B9424"/>
    </row>
    <row r="9425" spans="2:2" ht="16.5" x14ac:dyDescent="0.3">
      <c r="B9425"/>
    </row>
    <row r="9426" spans="2:2" ht="16.5" x14ac:dyDescent="0.3">
      <c r="B9426"/>
    </row>
    <row r="9427" spans="2:2" ht="16.5" x14ac:dyDescent="0.3">
      <c r="B9427"/>
    </row>
    <row r="9428" spans="2:2" ht="16.5" x14ac:dyDescent="0.3">
      <c r="B9428"/>
    </row>
    <row r="9429" spans="2:2" ht="16.5" x14ac:dyDescent="0.3">
      <c r="B9429"/>
    </row>
    <row r="9430" spans="2:2" ht="16.5" x14ac:dyDescent="0.3">
      <c r="B9430"/>
    </row>
    <row r="9431" spans="2:2" ht="16.5" x14ac:dyDescent="0.3">
      <c r="B9431"/>
    </row>
    <row r="9432" spans="2:2" ht="16.5" x14ac:dyDescent="0.3">
      <c r="B9432"/>
    </row>
    <row r="9433" spans="2:2" ht="16.5" x14ac:dyDescent="0.3">
      <c r="B9433"/>
    </row>
    <row r="9434" spans="2:2" ht="16.5" x14ac:dyDescent="0.3">
      <c r="B9434"/>
    </row>
    <row r="9435" spans="2:2" ht="16.5" x14ac:dyDescent="0.3">
      <c r="B9435"/>
    </row>
    <row r="9436" spans="2:2" ht="16.5" x14ac:dyDescent="0.3">
      <c r="B9436"/>
    </row>
    <row r="9437" spans="2:2" ht="16.5" x14ac:dyDescent="0.3">
      <c r="B9437"/>
    </row>
    <row r="9438" spans="2:2" ht="16.5" x14ac:dyDescent="0.3">
      <c r="B9438"/>
    </row>
    <row r="9439" spans="2:2" ht="16.5" x14ac:dyDescent="0.3">
      <c r="B9439"/>
    </row>
    <row r="9440" spans="2:2" ht="16.5" x14ac:dyDescent="0.3">
      <c r="B9440"/>
    </row>
    <row r="9441" spans="2:2" ht="16.5" x14ac:dyDescent="0.3">
      <c r="B9441"/>
    </row>
    <row r="9442" spans="2:2" ht="16.5" x14ac:dyDescent="0.3">
      <c r="B9442"/>
    </row>
    <row r="9443" spans="2:2" ht="16.5" x14ac:dyDescent="0.3">
      <c r="B9443"/>
    </row>
    <row r="9444" spans="2:2" ht="16.5" x14ac:dyDescent="0.3">
      <c r="B9444"/>
    </row>
    <row r="9445" spans="2:2" ht="16.5" x14ac:dyDescent="0.3">
      <c r="B9445"/>
    </row>
    <row r="9446" spans="2:2" ht="16.5" x14ac:dyDescent="0.3">
      <c r="B9446"/>
    </row>
    <row r="9447" spans="2:2" ht="16.5" x14ac:dyDescent="0.3">
      <c r="B9447"/>
    </row>
    <row r="9448" spans="2:2" ht="16.5" x14ac:dyDescent="0.3">
      <c r="B9448"/>
    </row>
    <row r="9449" spans="2:2" ht="16.5" x14ac:dyDescent="0.3">
      <c r="B9449"/>
    </row>
    <row r="9450" spans="2:2" ht="16.5" x14ac:dyDescent="0.3">
      <c r="B9450"/>
    </row>
    <row r="9451" spans="2:2" ht="16.5" x14ac:dyDescent="0.3">
      <c r="B9451"/>
    </row>
    <row r="9452" spans="2:2" ht="16.5" x14ac:dyDescent="0.3">
      <c r="B9452"/>
    </row>
    <row r="9453" spans="2:2" ht="16.5" x14ac:dyDescent="0.3">
      <c r="B9453"/>
    </row>
    <row r="9454" spans="2:2" ht="16.5" x14ac:dyDescent="0.3">
      <c r="B9454"/>
    </row>
    <row r="9455" spans="2:2" ht="16.5" x14ac:dyDescent="0.3">
      <c r="B9455"/>
    </row>
    <row r="9456" spans="2:2" ht="16.5" x14ac:dyDescent="0.3">
      <c r="B9456"/>
    </row>
    <row r="9457" spans="2:2" ht="16.5" x14ac:dyDescent="0.3">
      <c r="B9457"/>
    </row>
    <row r="9458" spans="2:2" ht="16.5" x14ac:dyDescent="0.3">
      <c r="B9458"/>
    </row>
    <row r="9459" spans="2:2" ht="16.5" x14ac:dyDescent="0.3">
      <c r="B9459"/>
    </row>
    <row r="9460" spans="2:2" ht="16.5" x14ac:dyDescent="0.3">
      <c r="B9460"/>
    </row>
    <row r="9461" spans="2:2" ht="16.5" x14ac:dyDescent="0.3">
      <c r="B9461"/>
    </row>
    <row r="9462" spans="2:2" ht="16.5" x14ac:dyDescent="0.3">
      <c r="B9462"/>
    </row>
    <row r="9463" spans="2:2" ht="16.5" x14ac:dyDescent="0.3">
      <c r="B9463"/>
    </row>
    <row r="9464" spans="2:2" ht="16.5" x14ac:dyDescent="0.3">
      <c r="B9464"/>
    </row>
    <row r="9465" spans="2:2" ht="16.5" x14ac:dyDescent="0.3">
      <c r="B9465"/>
    </row>
    <row r="9466" spans="2:2" ht="16.5" x14ac:dyDescent="0.3">
      <c r="B9466"/>
    </row>
    <row r="9467" spans="2:2" ht="16.5" x14ac:dyDescent="0.3">
      <c r="B9467"/>
    </row>
    <row r="9468" spans="2:2" ht="16.5" x14ac:dyDescent="0.3">
      <c r="B9468"/>
    </row>
    <row r="9469" spans="2:2" ht="16.5" x14ac:dyDescent="0.3">
      <c r="B9469"/>
    </row>
    <row r="9470" spans="2:2" ht="16.5" x14ac:dyDescent="0.3">
      <c r="B9470"/>
    </row>
    <row r="9471" spans="2:2" ht="16.5" x14ac:dyDescent="0.3">
      <c r="B9471"/>
    </row>
    <row r="9472" spans="2:2" ht="16.5" x14ac:dyDescent="0.3">
      <c r="B9472"/>
    </row>
    <row r="9473" spans="2:2" ht="16.5" x14ac:dyDescent="0.3">
      <c r="B9473"/>
    </row>
    <row r="9474" spans="2:2" ht="16.5" x14ac:dyDescent="0.3">
      <c r="B9474"/>
    </row>
    <row r="9475" spans="2:2" ht="16.5" x14ac:dyDescent="0.3">
      <c r="B9475"/>
    </row>
    <row r="9476" spans="2:2" ht="16.5" x14ac:dyDescent="0.3">
      <c r="B9476"/>
    </row>
    <row r="9477" spans="2:2" ht="16.5" x14ac:dyDescent="0.3">
      <c r="B9477"/>
    </row>
    <row r="9478" spans="2:2" ht="16.5" x14ac:dyDescent="0.3">
      <c r="B9478"/>
    </row>
    <row r="9479" spans="2:2" ht="16.5" x14ac:dyDescent="0.3">
      <c r="B9479"/>
    </row>
    <row r="9480" spans="2:2" ht="16.5" x14ac:dyDescent="0.3">
      <c r="B9480"/>
    </row>
    <row r="9481" spans="2:2" ht="16.5" x14ac:dyDescent="0.3">
      <c r="B9481"/>
    </row>
    <row r="9482" spans="2:2" ht="16.5" x14ac:dyDescent="0.3">
      <c r="B9482"/>
    </row>
    <row r="9483" spans="2:2" ht="16.5" x14ac:dyDescent="0.3">
      <c r="B9483"/>
    </row>
    <row r="9484" spans="2:2" ht="16.5" x14ac:dyDescent="0.3">
      <c r="B9484"/>
    </row>
    <row r="9485" spans="2:2" ht="16.5" x14ac:dyDescent="0.3">
      <c r="B9485"/>
    </row>
    <row r="9486" spans="2:2" ht="16.5" x14ac:dyDescent="0.3">
      <c r="B9486"/>
    </row>
    <row r="9487" spans="2:2" ht="16.5" x14ac:dyDescent="0.3">
      <c r="B9487"/>
    </row>
    <row r="9488" spans="2:2" ht="16.5" x14ac:dyDescent="0.3">
      <c r="B9488"/>
    </row>
    <row r="9489" spans="2:2" ht="16.5" x14ac:dyDescent="0.3">
      <c r="B9489"/>
    </row>
    <row r="9490" spans="2:2" ht="16.5" x14ac:dyDescent="0.3">
      <c r="B9490"/>
    </row>
    <row r="9491" spans="2:2" ht="16.5" x14ac:dyDescent="0.3">
      <c r="B9491"/>
    </row>
    <row r="9492" spans="2:2" ht="16.5" x14ac:dyDescent="0.3">
      <c r="B9492"/>
    </row>
    <row r="9493" spans="2:2" ht="16.5" x14ac:dyDescent="0.3">
      <c r="B9493"/>
    </row>
    <row r="9494" spans="2:2" ht="16.5" x14ac:dyDescent="0.3">
      <c r="B9494"/>
    </row>
    <row r="9495" spans="2:2" ht="16.5" x14ac:dyDescent="0.3">
      <c r="B9495"/>
    </row>
    <row r="9496" spans="2:2" ht="16.5" x14ac:dyDescent="0.3">
      <c r="B9496"/>
    </row>
    <row r="9497" spans="2:2" ht="16.5" x14ac:dyDescent="0.3">
      <c r="B9497"/>
    </row>
    <row r="9498" spans="2:2" ht="16.5" x14ac:dyDescent="0.3">
      <c r="B9498"/>
    </row>
    <row r="9499" spans="2:2" ht="16.5" x14ac:dyDescent="0.3">
      <c r="B9499"/>
    </row>
    <row r="9500" spans="2:2" ht="16.5" x14ac:dyDescent="0.3">
      <c r="B9500"/>
    </row>
    <row r="9501" spans="2:2" ht="16.5" x14ac:dyDescent="0.3">
      <c r="B9501"/>
    </row>
    <row r="9502" spans="2:2" ht="16.5" x14ac:dyDescent="0.3">
      <c r="B9502"/>
    </row>
    <row r="9503" spans="2:2" ht="16.5" x14ac:dyDescent="0.3">
      <c r="B9503"/>
    </row>
    <row r="9504" spans="2:2" ht="16.5" x14ac:dyDescent="0.3">
      <c r="B9504"/>
    </row>
    <row r="9505" spans="2:2" ht="16.5" x14ac:dyDescent="0.3">
      <c r="B9505"/>
    </row>
    <row r="9506" spans="2:2" ht="16.5" x14ac:dyDescent="0.3">
      <c r="B9506"/>
    </row>
    <row r="9507" spans="2:2" ht="16.5" x14ac:dyDescent="0.3">
      <c r="B9507"/>
    </row>
    <row r="9508" spans="2:2" ht="16.5" x14ac:dyDescent="0.3">
      <c r="B9508"/>
    </row>
    <row r="9509" spans="2:2" ht="16.5" x14ac:dyDescent="0.3">
      <c r="B9509"/>
    </row>
    <row r="9510" spans="2:2" ht="16.5" x14ac:dyDescent="0.3">
      <c r="B9510"/>
    </row>
    <row r="9511" spans="2:2" ht="16.5" x14ac:dyDescent="0.3">
      <c r="B9511"/>
    </row>
    <row r="9512" spans="2:2" ht="16.5" x14ac:dyDescent="0.3">
      <c r="B9512"/>
    </row>
    <row r="9513" spans="2:2" ht="16.5" x14ac:dyDescent="0.3">
      <c r="B9513"/>
    </row>
    <row r="9514" spans="2:2" ht="16.5" x14ac:dyDescent="0.3">
      <c r="B9514"/>
    </row>
    <row r="9515" spans="2:2" ht="16.5" x14ac:dyDescent="0.3">
      <c r="B9515"/>
    </row>
    <row r="9516" spans="2:2" ht="16.5" x14ac:dyDescent="0.3">
      <c r="B9516"/>
    </row>
    <row r="9517" spans="2:2" ht="16.5" x14ac:dyDescent="0.3">
      <c r="B9517"/>
    </row>
    <row r="9518" spans="2:2" ht="16.5" x14ac:dyDescent="0.3">
      <c r="B9518"/>
    </row>
    <row r="9519" spans="2:2" ht="16.5" x14ac:dyDescent="0.3">
      <c r="B9519"/>
    </row>
    <row r="9520" spans="2:2" ht="16.5" x14ac:dyDescent="0.3">
      <c r="B9520"/>
    </row>
    <row r="9521" spans="2:2" ht="16.5" x14ac:dyDescent="0.3">
      <c r="B9521"/>
    </row>
    <row r="9522" spans="2:2" ht="16.5" x14ac:dyDescent="0.3">
      <c r="B9522"/>
    </row>
    <row r="9523" spans="2:2" ht="16.5" x14ac:dyDescent="0.3">
      <c r="B9523"/>
    </row>
    <row r="9524" spans="2:2" ht="16.5" x14ac:dyDescent="0.3">
      <c r="B9524"/>
    </row>
    <row r="9525" spans="2:2" ht="16.5" x14ac:dyDescent="0.3">
      <c r="B9525"/>
    </row>
    <row r="9526" spans="2:2" ht="16.5" x14ac:dyDescent="0.3">
      <c r="B9526"/>
    </row>
    <row r="9527" spans="2:2" ht="16.5" x14ac:dyDescent="0.3">
      <c r="B9527"/>
    </row>
    <row r="9528" spans="2:2" ht="16.5" x14ac:dyDescent="0.3">
      <c r="B9528"/>
    </row>
    <row r="9529" spans="2:2" ht="16.5" x14ac:dyDescent="0.3">
      <c r="B9529"/>
    </row>
    <row r="9530" spans="2:2" ht="16.5" x14ac:dyDescent="0.3">
      <c r="B9530"/>
    </row>
    <row r="9531" spans="2:2" ht="16.5" x14ac:dyDescent="0.3">
      <c r="B9531"/>
    </row>
    <row r="9532" spans="2:2" ht="16.5" x14ac:dyDescent="0.3">
      <c r="B9532"/>
    </row>
    <row r="9533" spans="2:2" ht="16.5" x14ac:dyDescent="0.3">
      <c r="B9533"/>
    </row>
    <row r="9534" spans="2:2" ht="16.5" x14ac:dyDescent="0.3">
      <c r="B9534"/>
    </row>
    <row r="9535" spans="2:2" ht="16.5" x14ac:dyDescent="0.3">
      <c r="B9535"/>
    </row>
    <row r="9536" spans="2:2" ht="16.5" x14ac:dyDescent="0.3">
      <c r="B9536"/>
    </row>
    <row r="9537" spans="2:2" ht="16.5" x14ac:dyDescent="0.3">
      <c r="B9537"/>
    </row>
    <row r="9538" spans="2:2" ht="16.5" x14ac:dyDescent="0.3">
      <c r="B9538"/>
    </row>
    <row r="9539" spans="2:2" ht="16.5" x14ac:dyDescent="0.3">
      <c r="B9539"/>
    </row>
    <row r="9540" spans="2:2" ht="16.5" x14ac:dyDescent="0.3">
      <c r="B9540"/>
    </row>
    <row r="9541" spans="2:2" ht="16.5" x14ac:dyDescent="0.3">
      <c r="B9541"/>
    </row>
    <row r="9542" spans="2:2" ht="16.5" x14ac:dyDescent="0.3">
      <c r="B9542"/>
    </row>
    <row r="9543" spans="2:2" ht="16.5" x14ac:dyDescent="0.3">
      <c r="B9543"/>
    </row>
    <row r="9544" spans="2:2" ht="16.5" x14ac:dyDescent="0.3">
      <c r="B9544"/>
    </row>
    <row r="9545" spans="2:2" ht="16.5" x14ac:dyDescent="0.3">
      <c r="B9545"/>
    </row>
    <row r="9546" spans="2:2" ht="16.5" x14ac:dyDescent="0.3">
      <c r="B9546"/>
    </row>
    <row r="9547" spans="2:2" ht="16.5" x14ac:dyDescent="0.3">
      <c r="B9547"/>
    </row>
    <row r="9548" spans="2:2" ht="16.5" x14ac:dyDescent="0.3">
      <c r="B9548"/>
    </row>
    <row r="9549" spans="2:2" ht="16.5" x14ac:dyDescent="0.3">
      <c r="B9549"/>
    </row>
    <row r="9550" spans="2:2" ht="16.5" x14ac:dyDescent="0.3">
      <c r="B9550"/>
    </row>
    <row r="9551" spans="2:2" ht="16.5" x14ac:dyDescent="0.3">
      <c r="B9551"/>
    </row>
    <row r="9552" spans="2:2" ht="16.5" x14ac:dyDescent="0.3">
      <c r="B9552"/>
    </row>
    <row r="9553" spans="2:2" ht="16.5" x14ac:dyDescent="0.3">
      <c r="B9553"/>
    </row>
    <row r="9554" spans="2:2" ht="16.5" x14ac:dyDescent="0.3">
      <c r="B9554"/>
    </row>
    <row r="9555" spans="2:2" ht="16.5" x14ac:dyDescent="0.3">
      <c r="B9555"/>
    </row>
    <row r="9556" spans="2:2" ht="16.5" x14ac:dyDescent="0.3">
      <c r="B9556"/>
    </row>
    <row r="9557" spans="2:2" ht="16.5" x14ac:dyDescent="0.3">
      <c r="B9557"/>
    </row>
    <row r="9558" spans="2:2" ht="16.5" x14ac:dyDescent="0.3">
      <c r="B9558"/>
    </row>
    <row r="9559" spans="2:2" ht="16.5" x14ac:dyDescent="0.3">
      <c r="B9559"/>
    </row>
    <row r="9560" spans="2:2" ht="16.5" x14ac:dyDescent="0.3">
      <c r="B9560"/>
    </row>
    <row r="9561" spans="2:2" ht="16.5" x14ac:dyDescent="0.3">
      <c r="B9561"/>
    </row>
    <row r="9562" spans="2:2" ht="16.5" x14ac:dyDescent="0.3">
      <c r="B9562"/>
    </row>
    <row r="9563" spans="2:2" ht="16.5" x14ac:dyDescent="0.3">
      <c r="B9563"/>
    </row>
    <row r="9564" spans="2:2" ht="16.5" x14ac:dyDescent="0.3">
      <c r="B9564"/>
    </row>
    <row r="9565" spans="2:2" ht="16.5" x14ac:dyDescent="0.3">
      <c r="B9565"/>
    </row>
    <row r="9566" spans="2:2" ht="16.5" x14ac:dyDescent="0.3">
      <c r="B9566"/>
    </row>
    <row r="9567" spans="2:2" ht="16.5" x14ac:dyDescent="0.3">
      <c r="B9567"/>
    </row>
    <row r="9568" spans="2:2" ht="16.5" x14ac:dyDescent="0.3">
      <c r="B9568"/>
    </row>
    <row r="9569" spans="2:2" ht="16.5" x14ac:dyDescent="0.3">
      <c r="B9569"/>
    </row>
    <row r="9570" spans="2:2" ht="16.5" x14ac:dyDescent="0.3">
      <c r="B9570"/>
    </row>
    <row r="9571" spans="2:2" ht="16.5" x14ac:dyDescent="0.3">
      <c r="B9571"/>
    </row>
    <row r="9572" spans="2:2" ht="16.5" x14ac:dyDescent="0.3">
      <c r="B9572"/>
    </row>
    <row r="9573" spans="2:2" ht="16.5" x14ac:dyDescent="0.3">
      <c r="B9573"/>
    </row>
    <row r="9574" spans="2:2" ht="16.5" x14ac:dyDescent="0.3">
      <c r="B9574"/>
    </row>
    <row r="9575" spans="2:2" ht="16.5" x14ac:dyDescent="0.3">
      <c r="B9575"/>
    </row>
    <row r="9576" spans="2:2" ht="16.5" x14ac:dyDescent="0.3">
      <c r="B9576"/>
    </row>
    <row r="9577" spans="2:2" ht="16.5" x14ac:dyDescent="0.3">
      <c r="B9577"/>
    </row>
    <row r="9578" spans="2:2" ht="16.5" x14ac:dyDescent="0.3">
      <c r="B9578"/>
    </row>
    <row r="9579" spans="2:2" ht="16.5" x14ac:dyDescent="0.3">
      <c r="B9579"/>
    </row>
    <row r="9580" spans="2:2" ht="16.5" x14ac:dyDescent="0.3">
      <c r="B9580"/>
    </row>
    <row r="9581" spans="2:2" ht="16.5" x14ac:dyDescent="0.3">
      <c r="B9581"/>
    </row>
    <row r="9582" spans="2:2" ht="16.5" x14ac:dyDescent="0.3">
      <c r="B9582"/>
    </row>
    <row r="9583" spans="2:2" ht="16.5" x14ac:dyDescent="0.3">
      <c r="B9583"/>
    </row>
    <row r="9584" spans="2:2" ht="16.5" x14ac:dyDescent="0.3">
      <c r="B9584"/>
    </row>
    <row r="9585" spans="2:2" ht="16.5" x14ac:dyDescent="0.3">
      <c r="B9585"/>
    </row>
    <row r="9586" spans="2:2" ht="16.5" x14ac:dyDescent="0.3">
      <c r="B9586"/>
    </row>
    <row r="9587" spans="2:2" ht="16.5" x14ac:dyDescent="0.3">
      <c r="B9587"/>
    </row>
    <row r="9588" spans="2:2" ht="16.5" x14ac:dyDescent="0.3">
      <c r="B9588"/>
    </row>
    <row r="9589" spans="2:2" ht="16.5" x14ac:dyDescent="0.3">
      <c r="B9589"/>
    </row>
    <row r="9590" spans="2:2" ht="16.5" x14ac:dyDescent="0.3">
      <c r="B9590"/>
    </row>
    <row r="9591" spans="2:2" ht="16.5" x14ac:dyDescent="0.3">
      <c r="B9591"/>
    </row>
    <row r="9592" spans="2:2" ht="16.5" x14ac:dyDescent="0.3">
      <c r="B9592"/>
    </row>
    <row r="9593" spans="2:2" ht="16.5" x14ac:dyDescent="0.3">
      <c r="B9593"/>
    </row>
    <row r="9594" spans="2:2" ht="16.5" x14ac:dyDescent="0.3">
      <c r="B9594"/>
    </row>
    <row r="9595" spans="2:2" ht="16.5" x14ac:dyDescent="0.3">
      <c r="B9595"/>
    </row>
    <row r="9596" spans="2:2" ht="16.5" x14ac:dyDescent="0.3">
      <c r="B9596"/>
    </row>
    <row r="9597" spans="2:2" ht="16.5" x14ac:dyDescent="0.3">
      <c r="B9597"/>
    </row>
    <row r="9598" spans="2:2" ht="16.5" x14ac:dyDescent="0.3">
      <c r="B9598"/>
    </row>
    <row r="9599" spans="2:2" ht="16.5" x14ac:dyDescent="0.3">
      <c r="B9599"/>
    </row>
    <row r="9600" spans="2:2" ht="16.5" x14ac:dyDescent="0.3">
      <c r="B9600"/>
    </row>
    <row r="9601" spans="2:2" ht="16.5" x14ac:dyDescent="0.3">
      <c r="B9601"/>
    </row>
    <row r="9602" spans="2:2" ht="16.5" x14ac:dyDescent="0.3">
      <c r="B9602"/>
    </row>
    <row r="9603" spans="2:2" ht="16.5" x14ac:dyDescent="0.3">
      <c r="B9603"/>
    </row>
    <row r="9604" spans="2:2" ht="16.5" x14ac:dyDescent="0.3">
      <c r="B9604"/>
    </row>
    <row r="9605" spans="2:2" ht="16.5" x14ac:dyDescent="0.3">
      <c r="B9605"/>
    </row>
    <row r="9606" spans="2:2" ht="16.5" x14ac:dyDescent="0.3">
      <c r="B9606"/>
    </row>
    <row r="9607" spans="2:2" ht="16.5" x14ac:dyDescent="0.3">
      <c r="B9607"/>
    </row>
    <row r="9608" spans="2:2" ht="16.5" x14ac:dyDescent="0.3">
      <c r="B9608"/>
    </row>
    <row r="9609" spans="2:2" ht="16.5" x14ac:dyDescent="0.3">
      <c r="B9609"/>
    </row>
    <row r="9610" spans="2:2" ht="16.5" x14ac:dyDescent="0.3">
      <c r="B9610"/>
    </row>
    <row r="9611" spans="2:2" ht="16.5" x14ac:dyDescent="0.3">
      <c r="B9611"/>
    </row>
    <row r="9612" spans="2:2" ht="16.5" x14ac:dyDescent="0.3">
      <c r="B9612"/>
    </row>
    <row r="9613" spans="2:2" ht="16.5" x14ac:dyDescent="0.3">
      <c r="B9613"/>
    </row>
    <row r="9614" spans="2:2" ht="16.5" x14ac:dyDescent="0.3">
      <c r="B9614"/>
    </row>
    <row r="9615" spans="2:2" ht="16.5" x14ac:dyDescent="0.3">
      <c r="B9615"/>
    </row>
    <row r="9616" spans="2:2" ht="16.5" x14ac:dyDescent="0.3">
      <c r="B9616"/>
    </row>
    <row r="9617" spans="2:2" ht="16.5" x14ac:dyDescent="0.3">
      <c r="B9617"/>
    </row>
    <row r="9618" spans="2:2" ht="16.5" x14ac:dyDescent="0.3">
      <c r="B9618"/>
    </row>
    <row r="9619" spans="2:2" ht="16.5" x14ac:dyDescent="0.3">
      <c r="B9619"/>
    </row>
    <row r="9620" spans="2:2" ht="16.5" x14ac:dyDescent="0.3">
      <c r="B9620"/>
    </row>
    <row r="9621" spans="2:2" ht="16.5" x14ac:dyDescent="0.3">
      <c r="B9621"/>
    </row>
    <row r="9622" spans="2:2" ht="16.5" x14ac:dyDescent="0.3">
      <c r="B9622"/>
    </row>
    <row r="9623" spans="2:2" ht="16.5" x14ac:dyDescent="0.3">
      <c r="B9623"/>
    </row>
    <row r="9624" spans="2:2" ht="16.5" x14ac:dyDescent="0.3">
      <c r="B9624"/>
    </row>
    <row r="9625" spans="2:2" ht="16.5" x14ac:dyDescent="0.3">
      <c r="B9625"/>
    </row>
    <row r="9626" spans="2:2" ht="16.5" x14ac:dyDescent="0.3">
      <c r="B9626"/>
    </row>
    <row r="9627" spans="2:2" ht="16.5" x14ac:dyDescent="0.3">
      <c r="B9627"/>
    </row>
    <row r="9628" spans="2:2" ht="16.5" x14ac:dyDescent="0.3">
      <c r="B9628"/>
    </row>
    <row r="9629" spans="2:2" ht="16.5" x14ac:dyDescent="0.3">
      <c r="B9629"/>
    </row>
    <row r="9630" spans="2:2" ht="16.5" x14ac:dyDescent="0.3">
      <c r="B9630"/>
    </row>
    <row r="9631" spans="2:2" ht="16.5" x14ac:dyDescent="0.3">
      <c r="B9631"/>
    </row>
    <row r="9632" spans="2:2" ht="16.5" x14ac:dyDescent="0.3">
      <c r="B9632"/>
    </row>
    <row r="9633" spans="2:2" ht="16.5" x14ac:dyDescent="0.3">
      <c r="B9633"/>
    </row>
    <row r="9634" spans="2:2" ht="16.5" x14ac:dyDescent="0.3">
      <c r="B9634"/>
    </row>
    <row r="9635" spans="2:2" ht="16.5" x14ac:dyDescent="0.3">
      <c r="B9635"/>
    </row>
    <row r="9636" spans="2:2" ht="16.5" x14ac:dyDescent="0.3">
      <c r="B9636"/>
    </row>
    <row r="9637" spans="2:2" ht="16.5" x14ac:dyDescent="0.3">
      <c r="B9637"/>
    </row>
    <row r="9638" spans="2:2" ht="16.5" x14ac:dyDescent="0.3">
      <c r="B9638"/>
    </row>
    <row r="9639" spans="2:2" ht="16.5" x14ac:dyDescent="0.3">
      <c r="B9639"/>
    </row>
    <row r="9640" spans="2:2" ht="16.5" x14ac:dyDescent="0.3">
      <c r="B9640"/>
    </row>
    <row r="9641" spans="2:2" ht="16.5" x14ac:dyDescent="0.3">
      <c r="B9641"/>
    </row>
    <row r="9642" spans="2:2" ht="16.5" x14ac:dyDescent="0.3">
      <c r="B9642"/>
    </row>
    <row r="9643" spans="2:2" ht="16.5" x14ac:dyDescent="0.3">
      <c r="B9643"/>
    </row>
    <row r="9644" spans="2:2" ht="16.5" x14ac:dyDescent="0.3">
      <c r="B9644"/>
    </row>
    <row r="9645" spans="2:2" ht="16.5" x14ac:dyDescent="0.3">
      <c r="B9645"/>
    </row>
    <row r="9646" spans="2:2" ht="16.5" x14ac:dyDescent="0.3">
      <c r="B9646"/>
    </row>
    <row r="9647" spans="2:2" ht="16.5" x14ac:dyDescent="0.3">
      <c r="B9647"/>
    </row>
    <row r="9648" spans="2:2" ht="16.5" x14ac:dyDescent="0.3">
      <c r="B9648"/>
    </row>
    <row r="9649" spans="2:2" ht="16.5" x14ac:dyDescent="0.3">
      <c r="B9649"/>
    </row>
    <row r="9650" spans="2:2" ht="16.5" x14ac:dyDescent="0.3">
      <c r="B9650"/>
    </row>
    <row r="9651" spans="2:2" ht="16.5" x14ac:dyDescent="0.3">
      <c r="B9651"/>
    </row>
    <row r="9652" spans="2:2" ht="16.5" x14ac:dyDescent="0.3">
      <c r="B9652"/>
    </row>
    <row r="9653" spans="2:2" ht="16.5" x14ac:dyDescent="0.3">
      <c r="B9653"/>
    </row>
    <row r="9654" spans="2:2" ht="16.5" x14ac:dyDescent="0.3">
      <c r="B9654"/>
    </row>
    <row r="9655" spans="2:2" ht="16.5" x14ac:dyDescent="0.3">
      <c r="B9655"/>
    </row>
    <row r="9656" spans="2:2" ht="16.5" x14ac:dyDescent="0.3">
      <c r="B9656"/>
    </row>
    <row r="9657" spans="2:2" ht="16.5" x14ac:dyDescent="0.3">
      <c r="B9657"/>
    </row>
    <row r="9658" spans="2:2" ht="16.5" x14ac:dyDescent="0.3">
      <c r="B9658"/>
    </row>
    <row r="9659" spans="2:2" ht="16.5" x14ac:dyDescent="0.3">
      <c r="B9659"/>
    </row>
    <row r="9660" spans="2:2" ht="16.5" x14ac:dyDescent="0.3">
      <c r="B9660"/>
    </row>
    <row r="9661" spans="2:2" ht="16.5" x14ac:dyDescent="0.3">
      <c r="B9661"/>
    </row>
    <row r="9662" spans="2:2" ht="16.5" x14ac:dyDescent="0.3">
      <c r="B9662"/>
    </row>
    <row r="9663" spans="2:2" ht="16.5" x14ac:dyDescent="0.3">
      <c r="B9663"/>
    </row>
    <row r="9664" spans="2:2" ht="16.5" x14ac:dyDescent="0.3">
      <c r="B9664"/>
    </row>
    <row r="9665" spans="2:2" ht="16.5" x14ac:dyDescent="0.3">
      <c r="B9665"/>
    </row>
    <row r="9666" spans="2:2" ht="16.5" x14ac:dyDescent="0.3">
      <c r="B9666"/>
    </row>
    <row r="9667" spans="2:2" ht="16.5" x14ac:dyDescent="0.3">
      <c r="B9667"/>
    </row>
    <row r="9668" spans="2:2" ht="16.5" x14ac:dyDescent="0.3">
      <c r="B9668"/>
    </row>
    <row r="9669" spans="2:2" ht="16.5" x14ac:dyDescent="0.3">
      <c r="B9669"/>
    </row>
    <row r="9670" spans="2:2" ht="16.5" x14ac:dyDescent="0.3">
      <c r="B9670"/>
    </row>
    <row r="9671" spans="2:2" ht="16.5" x14ac:dyDescent="0.3">
      <c r="B9671"/>
    </row>
    <row r="9672" spans="2:2" ht="16.5" x14ac:dyDescent="0.3">
      <c r="B9672"/>
    </row>
    <row r="9673" spans="2:2" ht="16.5" x14ac:dyDescent="0.3">
      <c r="B9673"/>
    </row>
    <row r="9674" spans="2:2" ht="16.5" x14ac:dyDescent="0.3">
      <c r="B9674"/>
    </row>
    <row r="9675" spans="2:2" ht="16.5" x14ac:dyDescent="0.3">
      <c r="B9675"/>
    </row>
    <row r="9676" spans="2:2" ht="16.5" x14ac:dyDescent="0.3">
      <c r="B9676"/>
    </row>
    <row r="9677" spans="2:2" ht="16.5" x14ac:dyDescent="0.3">
      <c r="B9677"/>
    </row>
    <row r="9678" spans="2:2" ht="16.5" x14ac:dyDescent="0.3">
      <c r="B9678"/>
    </row>
    <row r="9679" spans="2:2" ht="16.5" x14ac:dyDescent="0.3">
      <c r="B9679"/>
    </row>
    <row r="9680" spans="2:2" ht="16.5" x14ac:dyDescent="0.3">
      <c r="B9680"/>
    </row>
    <row r="9681" spans="2:2" ht="16.5" x14ac:dyDescent="0.3">
      <c r="B9681"/>
    </row>
    <row r="9682" spans="2:2" ht="16.5" x14ac:dyDescent="0.3">
      <c r="B9682"/>
    </row>
    <row r="9683" spans="2:2" ht="16.5" x14ac:dyDescent="0.3">
      <c r="B9683"/>
    </row>
    <row r="9684" spans="2:2" ht="16.5" x14ac:dyDescent="0.3">
      <c r="B9684"/>
    </row>
    <row r="9685" spans="2:2" ht="16.5" x14ac:dyDescent="0.3">
      <c r="B9685"/>
    </row>
    <row r="9686" spans="2:2" ht="16.5" x14ac:dyDescent="0.3">
      <c r="B9686"/>
    </row>
    <row r="9687" spans="2:2" ht="16.5" x14ac:dyDescent="0.3">
      <c r="B9687"/>
    </row>
    <row r="9688" spans="2:2" ht="16.5" x14ac:dyDescent="0.3">
      <c r="B9688"/>
    </row>
    <row r="9689" spans="2:2" ht="16.5" x14ac:dyDescent="0.3">
      <c r="B9689"/>
    </row>
    <row r="9690" spans="2:2" ht="16.5" x14ac:dyDescent="0.3">
      <c r="B9690"/>
    </row>
    <row r="9691" spans="2:2" ht="16.5" x14ac:dyDescent="0.3">
      <c r="B9691"/>
    </row>
    <row r="9692" spans="2:2" ht="16.5" x14ac:dyDescent="0.3">
      <c r="B9692"/>
    </row>
    <row r="9693" spans="2:2" ht="16.5" x14ac:dyDescent="0.3">
      <c r="B9693"/>
    </row>
    <row r="9694" spans="2:2" ht="16.5" x14ac:dyDescent="0.3">
      <c r="B9694"/>
    </row>
    <row r="9695" spans="2:2" ht="16.5" x14ac:dyDescent="0.3">
      <c r="B9695"/>
    </row>
    <row r="9696" spans="2:2" ht="16.5" x14ac:dyDescent="0.3">
      <c r="B9696"/>
    </row>
    <row r="9697" spans="2:2" ht="16.5" x14ac:dyDescent="0.3">
      <c r="B9697"/>
    </row>
    <row r="9698" spans="2:2" ht="16.5" x14ac:dyDescent="0.3">
      <c r="B9698"/>
    </row>
    <row r="9699" spans="2:2" ht="16.5" x14ac:dyDescent="0.3">
      <c r="B9699"/>
    </row>
    <row r="9700" spans="2:2" ht="16.5" x14ac:dyDescent="0.3">
      <c r="B9700"/>
    </row>
    <row r="9701" spans="2:2" ht="16.5" x14ac:dyDescent="0.3">
      <c r="B9701"/>
    </row>
    <row r="9702" spans="2:2" ht="16.5" x14ac:dyDescent="0.3">
      <c r="B9702"/>
    </row>
    <row r="9703" spans="2:2" ht="16.5" x14ac:dyDescent="0.3">
      <c r="B9703"/>
    </row>
    <row r="9704" spans="2:2" ht="16.5" x14ac:dyDescent="0.3">
      <c r="B9704"/>
    </row>
    <row r="9705" spans="2:2" ht="16.5" x14ac:dyDescent="0.3">
      <c r="B9705"/>
    </row>
    <row r="9706" spans="2:2" ht="16.5" x14ac:dyDescent="0.3">
      <c r="B9706"/>
    </row>
    <row r="9707" spans="2:2" ht="16.5" x14ac:dyDescent="0.3">
      <c r="B9707"/>
    </row>
    <row r="9708" spans="2:2" ht="16.5" x14ac:dyDescent="0.3">
      <c r="B9708"/>
    </row>
    <row r="9709" spans="2:2" ht="16.5" x14ac:dyDescent="0.3">
      <c r="B9709"/>
    </row>
    <row r="9710" spans="2:2" ht="16.5" x14ac:dyDescent="0.3">
      <c r="B9710"/>
    </row>
    <row r="9711" spans="2:2" ht="16.5" x14ac:dyDescent="0.3">
      <c r="B9711"/>
    </row>
    <row r="9712" spans="2:2" ht="16.5" x14ac:dyDescent="0.3">
      <c r="B9712"/>
    </row>
    <row r="9713" spans="2:2" ht="16.5" x14ac:dyDescent="0.3">
      <c r="B9713"/>
    </row>
    <row r="9714" spans="2:2" ht="16.5" x14ac:dyDescent="0.3">
      <c r="B9714"/>
    </row>
    <row r="9715" spans="2:2" ht="16.5" x14ac:dyDescent="0.3">
      <c r="B9715"/>
    </row>
    <row r="9716" spans="2:2" ht="16.5" x14ac:dyDescent="0.3">
      <c r="B9716"/>
    </row>
    <row r="9717" spans="2:2" ht="16.5" x14ac:dyDescent="0.3">
      <c r="B9717"/>
    </row>
    <row r="9718" spans="2:2" ht="16.5" x14ac:dyDescent="0.3">
      <c r="B9718"/>
    </row>
    <row r="9719" spans="2:2" ht="16.5" x14ac:dyDescent="0.3">
      <c r="B9719"/>
    </row>
    <row r="9720" spans="2:2" ht="16.5" x14ac:dyDescent="0.3">
      <c r="B9720"/>
    </row>
    <row r="9721" spans="2:2" ht="16.5" x14ac:dyDescent="0.3">
      <c r="B9721"/>
    </row>
    <row r="9722" spans="2:2" ht="16.5" x14ac:dyDescent="0.3">
      <c r="B9722"/>
    </row>
    <row r="9723" spans="2:2" ht="16.5" x14ac:dyDescent="0.3">
      <c r="B9723"/>
    </row>
    <row r="9724" spans="2:2" ht="16.5" x14ac:dyDescent="0.3">
      <c r="B9724"/>
    </row>
    <row r="9725" spans="2:2" ht="16.5" x14ac:dyDescent="0.3">
      <c r="B9725"/>
    </row>
    <row r="9726" spans="2:2" ht="16.5" x14ac:dyDescent="0.3">
      <c r="B9726"/>
    </row>
    <row r="9727" spans="2:2" ht="16.5" x14ac:dyDescent="0.3">
      <c r="B9727"/>
    </row>
    <row r="9728" spans="2:2" ht="16.5" x14ac:dyDescent="0.3">
      <c r="B9728"/>
    </row>
    <row r="9729" spans="2:2" ht="16.5" x14ac:dyDescent="0.3">
      <c r="B9729"/>
    </row>
    <row r="9730" spans="2:2" ht="16.5" x14ac:dyDescent="0.3">
      <c r="B9730"/>
    </row>
    <row r="9731" spans="2:2" ht="16.5" x14ac:dyDescent="0.3">
      <c r="B9731"/>
    </row>
    <row r="9732" spans="2:2" ht="16.5" x14ac:dyDescent="0.3">
      <c r="B9732"/>
    </row>
    <row r="9733" spans="2:2" ht="16.5" x14ac:dyDescent="0.3">
      <c r="B9733"/>
    </row>
    <row r="9734" spans="2:2" ht="16.5" x14ac:dyDescent="0.3">
      <c r="B9734"/>
    </row>
    <row r="9735" spans="2:2" ht="16.5" x14ac:dyDescent="0.3">
      <c r="B9735"/>
    </row>
    <row r="9736" spans="2:2" ht="16.5" x14ac:dyDescent="0.3">
      <c r="B9736"/>
    </row>
    <row r="9737" spans="2:2" ht="16.5" x14ac:dyDescent="0.3">
      <c r="B9737"/>
    </row>
    <row r="9738" spans="2:2" ht="16.5" x14ac:dyDescent="0.3">
      <c r="B9738"/>
    </row>
    <row r="9739" spans="2:2" ht="16.5" x14ac:dyDescent="0.3">
      <c r="B9739"/>
    </row>
    <row r="9740" spans="2:2" ht="16.5" x14ac:dyDescent="0.3">
      <c r="B9740"/>
    </row>
    <row r="9741" spans="2:2" ht="16.5" x14ac:dyDescent="0.3">
      <c r="B9741"/>
    </row>
    <row r="9742" spans="2:2" ht="16.5" x14ac:dyDescent="0.3">
      <c r="B9742"/>
    </row>
    <row r="9743" spans="2:2" ht="16.5" x14ac:dyDescent="0.3">
      <c r="B9743"/>
    </row>
    <row r="9744" spans="2:2" ht="16.5" x14ac:dyDescent="0.3">
      <c r="B9744"/>
    </row>
    <row r="9745" spans="2:2" ht="16.5" x14ac:dyDescent="0.3">
      <c r="B9745"/>
    </row>
    <row r="9746" spans="2:2" ht="16.5" x14ac:dyDescent="0.3">
      <c r="B9746"/>
    </row>
    <row r="9747" spans="2:2" ht="16.5" x14ac:dyDescent="0.3">
      <c r="B9747"/>
    </row>
    <row r="9748" spans="2:2" ht="16.5" x14ac:dyDescent="0.3">
      <c r="B9748"/>
    </row>
    <row r="9749" spans="2:2" ht="16.5" x14ac:dyDescent="0.3">
      <c r="B9749"/>
    </row>
    <row r="9750" spans="2:2" ht="16.5" x14ac:dyDescent="0.3">
      <c r="B9750"/>
    </row>
    <row r="9751" spans="2:2" ht="16.5" x14ac:dyDescent="0.3">
      <c r="B9751"/>
    </row>
    <row r="9752" spans="2:2" ht="16.5" x14ac:dyDescent="0.3">
      <c r="B9752"/>
    </row>
    <row r="9753" spans="2:2" ht="16.5" x14ac:dyDescent="0.3">
      <c r="B9753"/>
    </row>
    <row r="9754" spans="2:2" ht="16.5" x14ac:dyDescent="0.3">
      <c r="B9754"/>
    </row>
    <row r="9755" spans="2:2" ht="16.5" x14ac:dyDescent="0.3">
      <c r="B9755"/>
    </row>
    <row r="9756" spans="2:2" ht="16.5" x14ac:dyDescent="0.3">
      <c r="B9756"/>
    </row>
    <row r="9757" spans="2:2" ht="16.5" x14ac:dyDescent="0.3">
      <c r="B9757"/>
    </row>
    <row r="9758" spans="2:2" ht="16.5" x14ac:dyDescent="0.3">
      <c r="B9758"/>
    </row>
    <row r="9759" spans="2:2" ht="16.5" x14ac:dyDescent="0.3">
      <c r="B9759"/>
    </row>
    <row r="9760" spans="2:2" ht="16.5" x14ac:dyDescent="0.3">
      <c r="B9760"/>
    </row>
    <row r="9761" spans="2:2" ht="16.5" x14ac:dyDescent="0.3">
      <c r="B9761"/>
    </row>
    <row r="9762" spans="2:2" ht="16.5" x14ac:dyDescent="0.3">
      <c r="B9762"/>
    </row>
    <row r="9763" spans="2:2" ht="16.5" x14ac:dyDescent="0.3">
      <c r="B9763"/>
    </row>
    <row r="9764" spans="2:2" ht="16.5" x14ac:dyDescent="0.3">
      <c r="B9764"/>
    </row>
    <row r="9765" spans="2:2" ht="16.5" x14ac:dyDescent="0.3">
      <c r="B9765"/>
    </row>
    <row r="9766" spans="2:2" ht="16.5" x14ac:dyDescent="0.3">
      <c r="B9766"/>
    </row>
    <row r="9767" spans="2:2" ht="16.5" x14ac:dyDescent="0.3">
      <c r="B9767"/>
    </row>
    <row r="9768" spans="2:2" ht="16.5" x14ac:dyDescent="0.3">
      <c r="B9768"/>
    </row>
    <row r="9769" spans="2:2" ht="16.5" x14ac:dyDescent="0.3">
      <c r="B9769"/>
    </row>
    <row r="9770" spans="2:2" ht="16.5" x14ac:dyDescent="0.3">
      <c r="B9770"/>
    </row>
    <row r="9771" spans="2:2" ht="16.5" x14ac:dyDescent="0.3">
      <c r="B9771"/>
    </row>
    <row r="9772" spans="2:2" ht="16.5" x14ac:dyDescent="0.3">
      <c r="B9772"/>
    </row>
    <row r="9773" spans="2:2" ht="16.5" x14ac:dyDescent="0.3">
      <c r="B9773"/>
    </row>
    <row r="9774" spans="2:2" ht="16.5" x14ac:dyDescent="0.3">
      <c r="B9774"/>
    </row>
    <row r="9775" spans="2:2" ht="16.5" x14ac:dyDescent="0.3">
      <c r="B9775"/>
    </row>
    <row r="9776" spans="2:2" ht="16.5" x14ac:dyDescent="0.3">
      <c r="B9776"/>
    </row>
    <row r="9777" spans="2:2" ht="16.5" x14ac:dyDescent="0.3">
      <c r="B9777"/>
    </row>
    <row r="9778" spans="2:2" ht="16.5" x14ac:dyDescent="0.3">
      <c r="B9778"/>
    </row>
    <row r="9779" spans="2:2" ht="16.5" x14ac:dyDescent="0.3">
      <c r="B9779"/>
    </row>
    <row r="9780" spans="2:2" ht="16.5" x14ac:dyDescent="0.3">
      <c r="B9780"/>
    </row>
    <row r="9781" spans="2:2" ht="16.5" x14ac:dyDescent="0.3">
      <c r="B9781"/>
    </row>
    <row r="9782" spans="2:2" ht="16.5" x14ac:dyDescent="0.3">
      <c r="B9782"/>
    </row>
    <row r="9783" spans="2:2" ht="16.5" x14ac:dyDescent="0.3">
      <c r="B9783"/>
    </row>
    <row r="9784" spans="2:2" ht="16.5" x14ac:dyDescent="0.3">
      <c r="B9784"/>
    </row>
    <row r="9785" spans="2:2" ht="16.5" x14ac:dyDescent="0.3">
      <c r="B9785"/>
    </row>
    <row r="9786" spans="2:2" ht="16.5" x14ac:dyDescent="0.3">
      <c r="B9786"/>
    </row>
    <row r="9787" spans="2:2" ht="16.5" x14ac:dyDescent="0.3">
      <c r="B9787"/>
    </row>
    <row r="9788" spans="2:2" ht="16.5" x14ac:dyDescent="0.3">
      <c r="B9788"/>
    </row>
    <row r="9789" spans="2:2" ht="16.5" x14ac:dyDescent="0.3">
      <c r="B9789"/>
    </row>
    <row r="9790" spans="2:2" ht="16.5" x14ac:dyDescent="0.3">
      <c r="B9790"/>
    </row>
    <row r="9791" spans="2:2" ht="16.5" x14ac:dyDescent="0.3">
      <c r="B9791"/>
    </row>
    <row r="9792" spans="2:2" ht="16.5" x14ac:dyDescent="0.3">
      <c r="B9792"/>
    </row>
    <row r="9793" spans="2:2" ht="16.5" x14ac:dyDescent="0.3">
      <c r="B9793"/>
    </row>
    <row r="9794" spans="2:2" ht="16.5" x14ac:dyDescent="0.3">
      <c r="B9794"/>
    </row>
    <row r="9795" spans="2:2" ht="16.5" x14ac:dyDescent="0.3">
      <c r="B9795"/>
    </row>
    <row r="9796" spans="2:2" ht="16.5" x14ac:dyDescent="0.3">
      <c r="B9796"/>
    </row>
    <row r="9797" spans="2:2" ht="16.5" x14ac:dyDescent="0.3">
      <c r="B9797"/>
    </row>
    <row r="9798" spans="2:2" ht="16.5" x14ac:dyDescent="0.3">
      <c r="B9798"/>
    </row>
    <row r="9799" spans="2:2" ht="16.5" x14ac:dyDescent="0.3">
      <c r="B9799"/>
    </row>
    <row r="9800" spans="2:2" ht="16.5" x14ac:dyDescent="0.3">
      <c r="B9800"/>
    </row>
    <row r="9801" spans="2:2" ht="16.5" x14ac:dyDescent="0.3">
      <c r="B9801"/>
    </row>
    <row r="9802" spans="2:2" ht="16.5" x14ac:dyDescent="0.3">
      <c r="B9802"/>
    </row>
    <row r="9803" spans="2:2" ht="16.5" x14ac:dyDescent="0.3">
      <c r="B9803"/>
    </row>
    <row r="9804" spans="2:2" ht="16.5" x14ac:dyDescent="0.3">
      <c r="B9804"/>
    </row>
    <row r="9805" spans="2:2" ht="16.5" x14ac:dyDescent="0.3">
      <c r="B9805"/>
    </row>
    <row r="9806" spans="2:2" ht="16.5" x14ac:dyDescent="0.3">
      <c r="B9806"/>
    </row>
    <row r="9807" spans="2:2" ht="16.5" x14ac:dyDescent="0.3">
      <c r="B9807"/>
    </row>
    <row r="9808" spans="2:2" ht="16.5" x14ac:dyDescent="0.3">
      <c r="B9808"/>
    </row>
    <row r="9809" spans="2:2" ht="16.5" x14ac:dyDescent="0.3">
      <c r="B9809"/>
    </row>
    <row r="9810" spans="2:2" ht="16.5" x14ac:dyDescent="0.3">
      <c r="B9810"/>
    </row>
    <row r="9811" spans="2:2" ht="16.5" x14ac:dyDescent="0.3">
      <c r="B9811"/>
    </row>
    <row r="9812" spans="2:2" ht="16.5" x14ac:dyDescent="0.3">
      <c r="B9812"/>
    </row>
    <row r="9813" spans="2:2" ht="16.5" x14ac:dyDescent="0.3">
      <c r="B9813"/>
    </row>
    <row r="9814" spans="2:2" ht="16.5" x14ac:dyDescent="0.3">
      <c r="B9814"/>
    </row>
    <row r="9815" spans="2:2" ht="16.5" x14ac:dyDescent="0.3">
      <c r="B9815"/>
    </row>
    <row r="9816" spans="2:2" ht="16.5" x14ac:dyDescent="0.3">
      <c r="B9816"/>
    </row>
    <row r="9817" spans="2:2" ht="16.5" x14ac:dyDescent="0.3">
      <c r="B9817"/>
    </row>
    <row r="9818" spans="2:2" ht="16.5" x14ac:dyDescent="0.3">
      <c r="B9818"/>
    </row>
    <row r="9819" spans="2:2" ht="16.5" x14ac:dyDescent="0.3">
      <c r="B9819"/>
    </row>
    <row r="9820" spans="2:2" ht="16.5" x14ac:dyDescent="0.3">
      <c r="B9820"/>
    </row>
    <row r="9821" spans="2:2" ht="16.5" x14ac:dyDescent="0.3">
      <c r="B9821"/>
    </row>
    <row r="9822" spans="2:2" ht="16.5" x14ac:dyDescent="0.3">
      <c r="B9822"/>
    </row>
    <row r="9823" spans="2:2" ht="16.5" x14ac:dyDescent="0.3">
      <c r="B9823"/>
    </row>
    <row r="9824" spans="2:2" ht="16.5" x14ac:dyDescent="0.3">
      <c r="B9824"/>
    </row>
    <row r="9825" spans="2:2" ht="16.5" x14ac:dyDescent="0.3">
      <c r="B9825"/>
    </row>
    <row r="9826" spans="2:2" ht="16.5" x14ac:dyDescent="0.3">
      <c r="B9826"/>
    </row>
    <row r="9827" spans="2:2" ht="16.5" x14ac:dyDescent="0.3">
      <c r="B9827"/>
    </row>
    <row r="9828" spans="2:2" ht="16.5" x14ac:dyDescent="0.3">
      <c r="B9828"/>
    </row>
    <row r="9829" spans="2:2" ht="16.5" x14ac:dyDescent="0.3">
      <c r="B9829"/>
    </row>
    <row r="9830" spans="2:2" ht="16.5" x14ac:dyDescent="0.3">
      <c r="B9830"/>
    </row>
    <row r="9831" spans="2:2" ht="16.5" x14ac:dyDescent="0.3">
      <c r="B9831"/>
    </row>
    <row r="9832" spans="2:2" ht="16.5" x14ac:dyDescent="0.3">
      <c r="B9832"/>
    </row>
    <row r="9833" spans="2:2" ht="16.5" x14ac:dyDescent="0.3">
      <c r="B9833"/>
    </row>
    <row r="9834" spans="2:2" ht="16.5" x14ac:dyDescent="0.3">
      <c r="B9834"/>
    </row>
    <row r="9835" spans="2:2" ht="16.5" x14ac:dyDescent="0.3">
      <c r="B9835"/>
    </row>
    <row r="9836" spans="2:2" ht="16.5" x14ac:dyDescent="0.3">
      <c r="B9836"/>
    </row>
    <row r="9837" spans="2:2" ht="16.5" x14ac:dyDescent="0.3">
      <c r="B9837"/>
    </row>
    <row r="9838" spans="2:2" ht="16.5" x14ac:dyDescent="0.3">
      <c r="B9838"/>
    </row>
    <row r="9839" spans="2:2" ht="16.5" x14ac:dyDescent="0.3">
      <c r="B9839"/>
    </row>
    <row r="9840" spans="2:2" ht="16.5" x14ac:dyDescent="0.3">
      <c r="B9840"/>
    </row>
    <row r="9841" spans="2:2" ht="16.5" x14ac:dyDescent="0.3">
      <c r="B9841"/>
    </row>
    <row r="9842" spans="2:2" ht="16.5" x14ac:dyDescent="0.3">
      <c r="B9842"/>
    </row>
    <row r="9843" spans="2:2" ht="16.5" x14ac:dyDescent="0.3">
      <c r="B9843"/>
    </row>
    <row r="9844" spans="2:2" ht="16.5" x14ac:dyDescent="0.3">
      <c r="B9844"/>
    </row>
    <row r="9845" spans="2:2" ht="16.5" x14ac:dyDescent="0.3">
      <c r="B9845"/>
    </row>
    <row r="9846" spans="2:2" ht="16.5" x14ac:dyDescent="0.3">
      <c r="B9846"/>
    </row>
    <row r="9847" spans="2:2" ht="16.5" x14ac:dyDescent="0.3">
      <c r="B9847"/>
    </row>
    <row r="9848" spans="2:2" ht="16.5" x14ac:dyDescent="0.3">
      <c r="B9848"/>
    </row>
    <row r="9849" spans="2:2" ht="16.5" x14ac:dyDescent="0.3">
      <c r="B9849"/>
    </row>
    <row r="9850" spans="2:2" ht="16.5" x14ac:dyDescent="0.3">
      <c r="B9850"/>
    </row>
    <row r="9851" spans="2:2" ht="16.5" x14ac:dyDescent="0.3">
      <c r="B9851"/>
    </row>
    <row r="9852" spans="2:2" ht="16.5" x14ac:dyDescent="0.3">
      <c r="B9852"/>
    </row>
    <row r="9853" spans="2:2" ht="16.5" x14ac:dyDescent="0.3">
      <c r="B9853"/>
    </row>
    <row r="9854" spans="2:2" ht="16.5" x14ac:dyDescent="0.3">
      <c r="B9854"/>
    </row>
    <row r="9855" spans="2:2" ht="16.5" x14ac:dyDescent="0.3">
      <c r="B9855"/>
    </row>
    <row r="9856" spans="2:2" ht="16.5" x14ac:dyDescent="0.3">
      <c r="B9856"/>
    </row>
    <row r="9857" spans="2:2" ht="16.5" x14ac:dyDescent="0.3">
      <c r="B9857"/>
    </row>
    <row r="9858" spans="2:2" ht="16.5" x14ac:dyDescent="0.3">
      <c r="B9858"/>
    </row>
    <row r="9859" spans="2:2" ht="16.5" x14ac:dyDescent="0.3">
      <c r="B9859"/>
    </row>
    <row r="9860" spans="2:2" ht="16.5" x14ac:dyDescent="0.3">
      <c r="B9860"/>
    </row>
    <row r="9861" spans="2:2" ht="16.5" x14ac:dyDescent="0.3">
      <c r="B9861"/>
    </row>
    <row r="9862" spans="2:2" ht="16.5" x14ac:dyDescent="0.3">
      <c r="B9862"/>
    </row>
    <row r="9863" spans="2:2" ht="16.5" x14ac:dyDescent="0.3">
      <c r="B9863"/>
    </row>
    <row r="9864" spans="2:2" ht="16.5" x14ac:dyDescent="0.3">
      <c r="B9864"/>
    </row>
    <row r="9865" spans="2:2" ht="16.5" x14ac:dyDescent="0.3">
      <c r="B9865"/>
    </row>
    <row r="9866" spans="2:2" ht="16.5" x14ac:dyDescent="0.3">
      <c r="B9866"/>
    </row>
    <row r="9867" spans="2:2" ht="16.5" x14ac:dyDescent="0.3">
      <c r="B9867"/>
    </row>
    <row r="9868" spans="2:2" ht="16.5" x14ac:dyDescent="0.3">
      <c r="B9868"/>
    </row>
    <row r="9869" spans="2:2" ht="16.5" x14ac:dyDescent="0.3">
      <c r="B9869"/>
    </row>
    <row r="9870" spans="2:2" ht="16.5" x14ac:dyDescent="0.3">
      <c r="B9870"/>
    </row>
    <row r="9871" spans="2:2" ht="16.5" x14ac:dyDescent="0.3">
      <c r="B9871"/>
    </row>
    <row r="9872" spans="2:2" ht="16.5" x14ac:dyDescent="0.3">
      <c r="B9872"/>
    </row>
    <row r="9873" spans="2:2" ht="16.5" x14ac:dyDescent="0.3">
      <c r="B9873"/>
    </row>
    <row r="9874" spans="2:2" ht="16.5" x14ac:dyDescent="0.3">
      <c r="B9874"/>
    </row>
    <row r="9875" spans="2:2" ht="16.5" x14ac:dyDescent="0.3">
      <c r="B9875"/>
    </row>
    <row r="9876" spans="2:2" ht="16.5" x14ac:dyDescent="0.3">
      <c r="B9876"/>
    </row>
    <row r="9877" spans="2:2" ht="16.5" x14ac:dyDescent="0.3">
      <c r="B9877"/>
    </row>
    <row r="9878" spans="2:2" ht="16.5" x14ac:dyDescent="0.3">
      <c r="B9878"/>
    </row>
    <row r="9879" spans="2:2" ht="16.5" x14ac:dyDescent="0.3">
      <c r="B9879"/>
    </row>
    <row r="9880" spans="2:2" ht="16.5" x14ac:dyDescent="0.3">
      <c r="B9880"/>
    </row>
    <row r="9881" spans="2:2" ht="16.5" x14ac:dyDescent="0.3">
      <c r="B9881"/>
    </row>
    <row r="9882" spans="2:2" ht="16.5" x14ac:dyDescent="0.3">
      <c r="B9882"/>
    </row>
    <row r="9883" spans="2:2" ht="16.5" x14ac:dyDescent="0.3">
      <c r="B9883"/>
    </row>
    <row r="9884" spans="2:2" ht="16.5" x14ac:dyDescent="0.3">
      <c r="B9884"/>
    </row>
    <row r="9885" spans="2:2" ht="16.5" x14ac:dyDescent="0.3">
      <c r="B9885"/>
    </row>
    <row r="9886" spans="2:2" ht="16.5" x14ac:dyDescent="0.3">
      <c r="B9886"/>
    </row>
    <row r="9887" spans="2:2" ht="16.5" x14ac:dyDescent="0.3">
      <c r="B9887"/>
    </row>
    <row r="9888" spans="2:2" ht="16.5" x14ac:dyDescent="0.3">
      <c r="B9888"/>
    </row>
    <row r="9889" spans="2:2" ht="16.5" x14ac:dyDescent="0.3">
      <c r="B9889"/>
    </row>
    <row r="9890" spans="2:2" ht="16.5" x14ac:dyDescent="0.3">
      <c r="B9890"/>
    </row>
    <row r="9891" spans="2:2" ht="16.5" x14ac:dyDescent="0.3">
      <c r="B9891"/>
    </row>
    <row r="9892" spans="2:2" ht="16.5" x14ac:dyDescent="0.3">
      <c r="B9892"/>
    </row>
    <row r="9893" spans="2:2" ht="16.5" x14ac:dyDescent="0.3">
      <c r="B9893"/>
    </row>
    <row r="9894" spans="2:2" ht="16.5" x14ac:dyDescent="0.3">
      <c r="B9894"/>
    </row>
    <row r="9895" spans="2:2" ht="16.5" x14ac:dyDescent="0.3">
      <c r="B9895"/>
    </row>
    <row r="9896" spans="2:2" ht="16.5" x14ac:dyDescent="0.3">
      <c r="B9896"/>
    </row>
    <row r="9897" spans="2:2" ht="16.5" x14ac:dyDescent="0.3">
      <c r="B9897"/>
    </row>
    <row r="9898" spans="2:2" ht="16.5" x14ac:dyDescent="0.3">
      <c r="B9898"/>
    </row>
    <row r="9899" spans="2:2" ht="16.5" x14ac:dyDescent="0.3">
      <c r="B9899"/>
    </row>
    <row r="9900" spans="2:2" ht="16.5" x14ac:dyDescent="0.3">
      <c r="B9900"/>
    </row>
    <row r="9901" spans="2:2" ht="16.5" x14ac:dyDescent="0.3">
      <c r="B9901"/>
    </row>
    <row r="9902" spans="2:2" ht="16.5" x14ac:dyDescent="0.3">
      <c r="B9902"/>
    </row>
    <row r="9903" spans="2:2" ht="16.5" x14ac:dyDescent="0.3">
      <c r="B9903"/>
    </row>
    <row r="9904" spans="2:2" ht="16.5" x14ac:dyDescent="0.3">
      <c r="B9904"/>
    </row>
    <row r="9905" spans="2:2" ht="16.5" x14ac:dyDescent="0.3">
      <c r="B9905"/>
    </row>
    <row r="9906" spans="2:2" ht="16.5" x14ac:dyDescent="0.3">
      <c r="B9906"/>
    </row>
    <row r="9907" spans="2:2" ht="16.5" x14ac:dyDescent="0.3">
      <c r="B9907"/>
    </row>
    <row r="9908" spans="2:2" ht="16.5" x14ac:dyDescent="0.3">
      <c r="B9908"/>
    </row>
    <row r="9909" spans="2:2" ht="16.5" x14ac:dyDescent="0.3">
      <c r="B9909"/>
    </row>
    <row r="9910" spans="2:2" ht="16.5" x14ac:dyDescent="0.3">
      <c r="B9910"/>
    </row>
    <row r="9911" spans="2:2" ht="16.5" x14ac:dyDescent="0.3">
      <c r="B9911"/>
    </row>
    <row r="9912" spans="2:2" ht="16.5" x14ac:dyDescent="0.3">
      <c r="B9912"/>
    </row>
    <row r="9913" spans="2:2" ht="16.5" x14ac:dyDescent="0.3">
      <c r="B9913"/>
    </row>
    <row r="9914" spans="2:2" ht="16.5" x14ac:dyDescent="0.3">
      <c r="B9914"/>
    </row>
    <row r="9915" spans="2:2" ht="16.5" x14ac:dyDescent="0.3">
      <c r="B9915"/>
    </row>
    <row r="9916" spans="2:2" ht="16.5" x14ac:dyDescent="0.3">
      <c r="B9916"/>
    </row>
    <row r="9917" spans="2:2" ht="16.5" x14ac:dyDescent="0.3">
      <c r="B9917"/>
    </row>
    <row r="9918" spans="2:2" ht="16.5" x14ac:dyDescent="0.3">
      <c r="B9918"/>
    </row>
    <row r="9919" spans="2:2" ht="16.5" x14ac:dyDescent="0.3">
      <c r="B9919"/>
    </row>
    <row r="9920" spans="2:2" ht="16.5" x14ac:dyDescent="0.3">
      <c r="B9920"/>
    </row>
    <row r="9921" spans="2:2" ht="16.5" x14ac:dyDescent="0.3">
      <c r="B9921"/>
    </row>
    <row r="9922" spans="2:2" ht="16.5" x14ac:dyDescent="0.3">
      <c r="B9922"/>
    </row>
    <row r="9923" spans="2:2" ht="16.5" x14ac:dyDescent="0.3">
      <c r="B9923"/>
    </row>
    <row r="9924" spans="2:2" ht="16.5" x14ac:dyDescent="0.3">
      <c r="B9924"/>
    </row>
    <row r="9925" spans="2:2" ht="16.5" x14ac:dyDescent="0.3">
      <c r="B9925"/>
    </row>
    <row r="9926" spans="2:2" ht="16.5" x14ac:dyDescent="0.3">
      <c r="B9926"/>
    </row>
    <row r="9927" spans="2:2" ht="16.5" x14ac:dyDescent="0.3">
      <c r="B9927"/>
    </row>
    <row r="9928" spans="2:2" ht="16.5" x14ac:dyDescent="0.3">
      <c r="B9928"/>
    </row>
    <row r="9929" spans="2:2" ht="16.5" x14ac:dyDescent="0.3">
      <c r="B9929"/>
    </row>
    <row r="9930" spans="2:2" ht="16.5" x14ac:dyDescent="0.3">
      <c r="B9930"/>
    </row>
    <row r="9931" spans="2:2" ht="16.5" x14ac:dyDescent="0.3">
      <c r="B9931"/>
    </row>
    <row r="9932" spans="2:2" ht="16.5" x14ac:dyDescent="0.3">
      <c r="B9932"/>
    </row>
    <row r="9933" spans="2:2" ht="16.5" x14ac:dyDescent="0.3">
      <c r="B9933"/>
    </row>
    <row r="9934" spans="2:2" ht="16.5" x14ac:dyDescent="0.3">
      <c r="B9934"/>
    </row>
    <row r="9935" spans="2:2" ht="16.5" x14ac:dyDescent="0.3">
      <c r="B9935"/>
    </row>
    <row r="9936" spans="2:2" ht="16.5" x14ac:dyDescent="0.3">
      <c r="B9936"/>
    </row>
    <row r="9937" spans="2:2" ht="16.5" x14ac:dyDescent="0.3">
      <c r="B9937"/>
    </row>
    <row r="9938" spans="2:2" ht="16.5" x14ac:dyDescent="0.3">
      <c r="B9938"/>
    </row>
    <row r="9939" spans="2:2" ht="16.5" x14ac:dyDescent="0.3">
      <c r="B9939"/>
    </row>
    <row r="9940" spans="2:2" ht="16.5" x14ac:dyDescent="0.3">
      <c r="B9940"/>
    </row>
    <row r="9941" spans="2:2" ht="16.5" x14ac:dyDescent="0.3">
      <c r="B9941"/>
    </row>
    <row r="9942" spans="2:2" ht="16.5" x14ac:dyDescent="0.3">
      <c r="B9942"/>
    </row>
    <row r="9943" spans="2:2" ht="16.5" x14ac:dyDescent="0.3">
      <c r="B9943"/>
    </row>
    <row r="9944" spans="2:2" ht="16.5" x14ac:dyDescent="0.3">
      <c r="B9944"/>
    </row>
    <row r="9945" spans="2:2" ht="16.5" x14ac:dyDescent="0.3">
      <c r="B9945"/>
    </row>
    <row r="9946" spans="2:2" ht="16.5" x14ac:dyDescent="0.3">
      <c r="B9946"/>
    </row>
    <row r="9947" spans="2:2" ht="16.5" x14ac:dyDescent="0.3">
      <c r="B9947"/>
    </row>
    <row r="9948" spans="2:2" ht="16.5" x14ac:dyDescent="0.3">
      <c r="B9948"/>
    </row>
    <row r="9949" spans="2:2" ht="16.5" x14ac:dyDescent="0.3">
      <c r="B9949"/>
    </row>
    <row r="9950" spans="2:2" ht="16.5" x14ac:dyDescent="0.3">
      <c r="B9950"/>
    </row>
    <row r="9951" spans="2:2" ht="16.5" x14ac:dyDescent="0.3">
      <c r="B9951"/>
    </row>
    <row r="9952" spans="2:2" ht="16.5" x14ac:dyDescent="0.3">
      <c r="B9952"/>
    </row>
    <row r="9953" spans="2:2" ht="16.5" x14ac:dyDescent="0.3">
      <c r="B9953"/>
    </row>
    <row r="9954" spans="2:2" ht="16.5" x14ac:dyDescent="0.3">
      <c r="B9954"/>
    </row>
    <row r="9955" spans="2:2" ht="16.5" x14ac:dyDescent="0.3">
      <c r="B9955"/>
    </row>
    <row r="9956" spans="2:2" ht="16.5" x14ac:dyDescent="0.3">
      <c r="B9956"/>
    </row>
    <row r="9957" spans="2:2" ht="16.5" x14ac:dyDescent="0.3">
      <c r="B9957"/>
    </row>
    <row r="9958" spans="2:2" ht="16.5" x14ac:dyDescent="0.3">
      <c r="B9958"/>
    </row>
    <row r="9959" spans="2:2" ht="16.5" x14ac:dyDescent="0.3">
      <c r="B9959"/>
    </row>
    <row r="9960" spans="2:2" ht="16.5" x14ac:dyDescent="0.3">
      <c r="B9960"/>
    </row>
    <row r="9961" spans="2:2" ht="16.5" x14ac:dyDescent="0.3">
      <c r="B9961"/>
    </row>
    <row r="9962" spans="2:2" ht="16.5" x14ac:dyDescent="0.3">
      <c r="B9962"/>
    </row>
    <row r="9963" spans="2:2" ht="16.5" x14ac:dyDescent="0.3">
      <c r="B9963"/>
    </row>
    <row r="9964" spans="2:2" ht="16.5" x14ac:dyDescent="0.3">
      <c r="B9964"/>
    </row>
    <row r="9965" spans="2:2" ht="16.5" x14ac:dyDescent="0.3">
      <c r="B9965"/>
    </row>
    <row r="9966" spans="2:2" ht="16.5" x14ac:dyDescent="0.3">
      <c r="B9966"/>
    </row>
    <row r="9967" spans="2:2" ht="16.5" x14ac:dyDescent="0.3">
      <c r="B9967"/>
    </row>
    <row r="9968" spans="2:2" ht="16.5" x14ac:dyDescent="0.3">
      <c r="B9968"/>
    </row>
    <row r="9969" spans="2:2" ht="16.5" x14ac:dyDescent="0.3">
      <c r="B9969"/>
    </row>
    <row r="9970" spans="2:2" ht="16.5" x14ac:dyDescent="0.3">
      <c r="B9970"/>
    </row>
    <row r="9971" spans="2:2" ht="16.5" x14ac:dyDescent="0.3">
      <c r="B9971"/>
    </row>
    <row r="9972" spans="2:2" ht="16.5" x14ac:dyDescent="0.3">
      <c r="B9972"/>
    </row>
    <row r="9973" spans="2:2" ht="16.5" x14ac:dyDescent="0.3">
      <c r="B9973"/>
    </row>
    <row r="9974" spans="2:2" ht="16.5" x14ac:dyDescent="0.3">
      <c r="B9974"/>
    </row>
    <row r="9975" spans="2:2" ht="16.5" x14ac:dyDescent="0.3">
      <c r="B9975"/>
    </row>
    <row r="9976" spans="2:2" ht="16.5" x14ac:dyDescent="0.3">
      <c r="B9976"/>
    </row>
    <row r="9977" spans="2:2" ht="16.5" x14ac:dyDescent="0.3">
      <c r="B9977"/>
    </row>
    <row r="9978" spans="2:2" ht="16.5" x14ac:dyDescent="0.3">
      <c r="B9978"/>
    </row>
    <row r="9979" spans="2:2" ht="16.5" x14ac:dyDescent="0.3">
      <c r="B9979"/>
    </row>
    <row r="9980" spans="2:2" ht="16.5" x14ac:dyDescent="0.3">
      <c r="B9980"/>
    </row>
    <row r="9981" spans="2:2" ht="16.5" x14ac:dyDescent="0.3">
      <c r="B9981"/>
    </row>
    <row r="9982" spans="2:2" ht="16.5" x14ac:dyDescent="0.3">
      <c r="B9982"/>
    </row>
    <row r="9983" spans="2:2" ht="16.5" x14ac:dyDescent="0.3">
      <c r="B9983"/>
    </row>
    <row r="9984" spans="2:2" ht="16.5" x14ac:dyDescent="0.3">
      <c r="B9984"/>
    </row>
    <row r="9985" spans="2:2" ht="16.5" x14ac:dyDescent="0.3">
      <c r="B9985"/>
    </row>
    <row r="9986" spans="2:2" ht="16.5" x14ac:dyDescent="0.3">
      <c r="B9986"/>
    </row>
    <row r="9987" spans="2:2" ht="16.5" x14ac:dyDescent="0.3">
      <c r="B9987"/>
    </row>
    <row r="9988" spans="2:2" ht="16.5" x14ac:dyDescent="0.3">
      <c r="B9988"/>
    </row>
    <row r="9989" spans="2:2" ht="16.5" x14ac:dyDescent="0.3">
      <c r="B9989"/>
    </row>
    <row r="9990" spans="2:2" ht="16.5" x14ac:dyDescent="0.3">
      <c r="B9990"/>
    </row>
    <row r="9991" spans="2:2" ht="16.5" x14ac:dyDescent="0.3">
      <c r="B9991"/>
    </row>
    <row r="9992" spans="2:2" ht="16.5" x14ac:dyDescent="0.3">
      <c r="B9992"/>
    </row>
    <row r="9993" spans="2:2" ht="16.5" x14ac:dyDescent="0.3">
      <c r="B9993"/>
    </row>
    <row r="9994" spans="2:2" ht="16.5" x14ac:dyDescent="0.3">
      <c r="B9994"/>
    </row>
    <row r="9995" spans="2:2" ht="16.5" x14ac:dyDescent="0.3">
      <c r="B9995"/>
    </row>
    <row r="9996" spans="2:2" ht="16.5" x14ac:dyDescent="0.3">
      <c r="B9996"/>
    </row>
    <row r="9997" spans="2:2" ht="16.5" x14ac:dyDescent="0.3">
      <c r="B9997"/>
    </row>
    <row r="9998" spans="2:2" ht="16.5" x14ac:dyDescent="0.3">
      <c r="B9998"/>
    </row>
    <row r="9999" spans="2:2" ht="16.5" x14ac:dyDescent="0.3">
      <c r="B9999"/>
    </row>
    <row r="10000" spans="2:2" ht="16.5" x14ac:dyDescent="0.3">
      <c r="B10000"/>
    </row>
    <row r="10001" spans="2:2" ht="16.5" x14ac:dyDescent="0.3">
      <c r="B10001"/>
    </row>
    <row r="10002" spans="2:2" ht="16.5" x14ac:dyDescent="0.3">
      <c r="B10002"/>
    </row>
    <row r="10003" spans="2:2" ht="16.5" x14ac:dyDescent="0.3">
      <c r="B10003"/>
    </row>
    <row r="10004" spans="2:2" ht="16.5" x14ac:dyDescent="0.3">
      <c r="B10004"/>
    </row>
    <row r="10005" spans="2:2" ht="16.5" x14ac:dyDescent="0.3">
      <c r="B10005"/>
    </row>
    <row r="10006" spans="2:2" ht="16.5" x14ac:dyDescent="0.3">
      <c r="B10006"/>
    </row>
    <row r="10007" spans="2:2" ht="16.5" x14ac:dyDescent="0.3">
      <c r="B10007"/>
    </row>
    <row r="10008" spans="2:2" ht="16.5" x14ac:dyDescent="0.3">
      <c r="B10008"/>
    </row>
    <row r="10009" spans="2:2" ht="16.5" x14ac:dyDescent="0.3">
      <c r="B10009"/>
    </row>
    <row r="10010" spans="2:2" ht="16.5" x14ac:dyDescent="0.3">
      <c r="B10010"/>
    </row>
    <row r="10011" spans="2:2" ht="16.5" x14ac:dyDescent="0.3">
      <c r="B10011"/>
    </row>
    <row r="10012" spans="2:2" ht="16.5" x14ac:dyDescent="0.3">
      <c r="B10012"/>
    </row>
    <row r="10013" spans="2:2" ht="16.5" x14ac:dyDescent="0.3">
      <c r="B10013"/>
    </row>
    <row r="10014" spans="2:2" ht="16.5" x14ac:dyDescent="0.3">
      <c r="B10014"/>
    </row>
    <row r="10015" spans="2:2" ht="16.5" x14ac:dyDescent="0.3">
      <c r="B10015"/>
    </row>
    <row r="10016" spans="2:2" ht="16.5" x14ac:dyDescent="0.3">
      <c r="B10016"/>
    </row>
    <row r="10017" spans="2:2" ht="16.5" x14ac:dyDescent="0.3">
      <c r="B10017"/>
    </row>
    <row r="10018" spans="2:2" ht="16.5" x14ac:dyDescent="0.3">
      <c r="B10018"/>
    </row>
    <row r="10019" spans="2:2" ht="16.5" x14ac:dyDescent="0.3">
      <c r="B10019"/>
    </row>
    <row r="10020" spans="2:2" ht="16.5" x14ac:dyDescent="0.3">
      <c r="B10020"/>
    </row>
    <row r="10021" spans="2:2" ht="16.5" x14ac:dyDescent="0.3">
      <c r="B10021"/>
    </row>
    <row r="10022" spans="2:2" ht="16.5" x14ac:dyDescent="0.3">
      <c r="B10022"/>
    </row>
    <row r="10023" spans="2:2" ht="16.5" x14ac:dyDescent="0.3">
      <c r="B10023"/>
    </row>
    <row r="10024" spans="2:2" ht="16.5" x14ac:dyDescent="0.3">
      <c r="B10024"/>
    </row>
    <row r="10025" spans="2:2" ht="16.5" x14ac:dyDescent="0.3">
      <c r="B10025"/>
    </row>
    <row r="10026" spans="2:2" ht="16.5" x14ac:dyDescent="0.3">
      <c r="B10026"/>
    </row>
    <row r="10027" spans="2:2" ht="16.5" x14ac:dyDescent="0.3">
      <c r="B10027"/>
    </row>
    <row r="10028" spans="2:2" ht="16.5" x14ac:dyDescent="0.3">
      <c r="B10028"/>
    </row>
    <row r="10029" spans="2:2" ht="16.5" x14ac:dyDescent="0.3">
      <c r="B10029"/>
    </row>
    <row r="10030" spans="2:2" ht="16.5" x14ac:dyDescent="0.3">
      <c r="B10030"/>
    </row>
    <row r="10031" spans="2:2" ht="16.5" x14ac:dyDescent="0.3">
      <c r="B10031"/>
    </row>
    <row r="10032" spans="2:2" ht="16.5" x14ac:dyDescent="0.3">
      <c r="B10032"/>
    </row>
    <row r="10033" spans="2:2" ht="16.5" x14ac:dyDescent="0.3">
      <c r="B10033"/>
    </row>
    <row r="10034" spans="2:2" ht="16.5" x14ac:dyDescent="0.3">
      <c r="B10034"/>
    </row>
    <row r="10035" spans="2:2" ht="16.5" x14ac:dyDescent="0.3">
      <c r="B10035"/>
    </row>
    <row r="10036" spans="2:2" ht="16.5" x14ac:dyDescent="0.3">
      <c r="B10036"/>
    </row>
    <row r="10037" spans="2:2" ht="16.5" x14ac:dyDescent="0.3">
      <c r="B10037"/>
    </row>
    <row r="10038" spans="2:2" ht="16.5" x14ac:dyDescent="0.3">
      <c r="B10038"/>
    </row>
    <row r="10039" spans="2:2" ht="16.5" x14ac:dyDescent="0.3">
      <c r="B10039"/>
    </row>
    <row r="10040" spans="2:2" ht="16.5" x14ac:dyDescent="0.3">
      <c r="B10040"/>
    </row>
    <row r="10041" spans="2:2" ht="16.5" x14ac:dyDescent="0.3">
      <c r="B10041"/>
    </row>
    <row r="10042" spans="2:2" ht="16.5" x14ac:dyDescent="0.3">
      <c r="B10042"/>
    </row>
    <row r="10043" spans="2:2" ht="16.5" x14ac:dyDescent="0.3">
      <c r="B10043"/>
    </row>
    <row r="10044" spans="2:2" ht="16.5" x14ac:dyDescent="0.3">
      <c r="B10044"/>
    </row>
    <row r="10045" spans="2:2" ht="16.5" x14ac:dyDescent="0.3">
      <c r="B10045"/>
    </row>
    <row r="10046" spans="2:2" ht="16.5" x14ac:dyDescent="0.3">
      <c r="B10046"/>
    </row>
    <row r="10047" spans="2:2" ht="16.5" x14ac:dyDescent="0.3">
      <c r="B10047"/>
    </row>
    <row r="10048" spans="2:2" ht="16.5" x14ac:dyDescent="0.3">
      <c r="B10048"/>
    </row>
    <row r="10049" spans="2:2" ht="16.5" x14ac:dyDescent="0.3">
      <c r="B10049"/>
    </row>
    <row r="10050" spans="2:2" ht="16.5" x14ac:dyDescent="0.3">
      <c r="B10050"/>
    </row>
    <row r="10051" spans="2:2" ht="16.5" x14ac:dyDescent="0.3">
      <c r="B10051"/>
    </row>
    <row r="10052" spans="2:2" ht="16.5" x14ac:dyDescent="0.3">
      <c r="B10052"/>
    </row>
    <row r="10053" spans="2:2" ht="16.5" x14ac:dyDescent="0.3">
      <c r="B10053"/>
    </row>
    <row r="10054" spans="2:2" ht="16.5" x14ac:dyDescent="0.3">
      <c r="B10054"/>
    </row>
    <row r="10055" spans="2:2" ht="16.5" x14ac:dyDescent="0.3">
      <c r="B10055"/>
    </row>
    <row r="10056" spans="2:2" ht="16.5" x14ac:dyDescent="0.3">
      <c r="B10056"/>
    </row>
    <row r="10057" spans="2:2" ht="16.5" x14ac:dyDescent="0.3">
      <c r="B10057"/>
    </row>
    <row r="10058" spans="2:2" ht="16.5" x14ac:dyDescent="0.3">
      <c r="B10058"/>
    </row>
    <row r="10059" spans="2:2" ht="16.5" x14ac:dyDescent="0.3">
      <c r="B10059"/>
    </row>
    <row r="10060" spans="2:2" ht="16.5" x14ac:dyDescent="0.3">
      <c r="B10060"/>
    </row>
    <row r="10061" spans="2:2" ht="16.5" x14ac:dyDescent="0.3">
      <c r="B10061"/>
    </row>
    <row r="10062" spans="2:2" ht="16.5" x14ac:dyDescent="0.3">
      <c r="B10062"/>
    </row>
    <row r="10063" spans="2:2" ht="16.5" x14ac:dyDescent="0.3">
      <c r="B10063"/>
    </row>
    <row r="10064" spans="2:2" ht="16.5" x14ac:dyDescent="0.3">
      <c r="B10064"/>
    </row>
    <row r="10065" spans="2:2" ht="16.5" x14ac:dyDescent="0.3">
      <c r="B10065"/>
    </row>
    <row r="10066" spans="2:2" ht="16.5" x14ac:dyDescent="0.3">
      <c r="B10066"/>
    </row>
    <row r="10067" spans="2:2" ht="16.5" x14ac:dyDescent="0.3">
      <c r="B10067"/>
    </row>
    <row r="10068" spans="2:2" ht="16.5" x14ac:dyDescent="0.3">
      <c r="B10068"/>
    </row>
    <row r="10069" spans="2:2" ht="16.5" x14ac:dyDescent="0.3">
      <c r="B10069"/>
    </row>
    <row r="10070" spans="2:2" ht="16.5" x14ac:dyDescent="0.3">
      <c r="B10070"/>
    </row>
    <row r="10071" spans="2:2" ht="16.5" x14ac:dyDescent="0.3">
      <c r="B10071"/>
    </row>
    <row r="10072" spans="2:2" ht="16.5" x14ac:dyDescent="0.3">
      <c r="B10072"/>
    </row>
    <row r="10073" spans="2:2" ht="16.5" x14ac:dyDescent="0.3">
      <c r="B10073"/>
    </row>
    <row r="10074" spans="2:2" ht="16.5" x14ac:dyDescent="0.3">
      <c r="B10074"/>
    </row>
    <row r="10075" spans="2:2" ht="16.5" x14ac:dyDescent="0.3">
      <c r="B10075"/>
    </row>
    <row r="10076" spans="2:2" ht="16.5" x14ac:dyDescent="0.3">
      <c r="B10076"/>
    </row>
    <row r="10077" spans="2:2" ht="16.5" x14ac:dyDescent="0.3">
      <c r="B10077"/>
    </row>
    <row r="10078" spans="2:2" ht="16.5" x14ac:dyDescent="0.3">
      <c r="B10078"/>
    </row>
    <row r="10079" spans="2:2" ht="16.5" x14ac:dyDescent="0.3">
      <c r="B10079"/>
    </row>
    <row r="10080" spans="2:2" ht="16.5" x14ac:dyDescent="0.3">
      <c r="B10080"/>
    </row>
    <row r="10081" spans="2:2" ht="16.5" x14ac:dyDescent="0.3">
      <c r="B10081"/>
    </row>
    <row r="10082" spans="2:2" ht="16.5" x14ac:dyDescent="0.3">
      <c r="B10082"/>
    </row>
    <row r="10083" spans="2:2" ht="16.5" x14ac:dyDescent="0.3">
      <c r="B10083"/>
    </row>
    <row r="10084" spans="2:2" ht="16.5" x14ac:dyDescent="0.3">
      <c r="B10084"/>
    </row>
    <row r="10085" spans="2:2" ht="16.5" x14ac:dyDescent="0.3">
      <c r="B10085"/>
    </row>
    <row r="10086" spans="2:2" ht="16.5" x14ac:dyDescent="0.3">
      <c r="B10086"/>
    </row>
    <row r="10087" spans="2:2" ht="16.5" x14ac:dyDescent="0.3">
      <c r="B10087"/>
    </row>
    <row r="10088" spans="2:2" ht="16.5" x14ac:dyDescent="0.3">
      <c r="B10088"/>
    </row>
    <row r="10089" spans="2:2" ht="16.5" x14ac:dyDescent="0.3">
      <c r="B10089"/>
    </row>
    <row r="10090" spans="2:2" ht="16.5" x14ac:dyDescent="0.3">
      <c r="B10090"/>
    </row>
    <row r="10091" spans="2:2" ht="16.5" x14ac:dyDescent="0.3">
      <c r="B10091"/>
    </row>
    <row r="10092" spans="2:2" ht="16.5" x14ac:dyDescent="0.3">
      <c r="B10092"/>
    </row>
    <row r="10093" spans="2:2" ht="16.5" x14ac:dyDescent="0.3">
      <c r="B10093"/>
    </row>
    <row r="10094" spans="2:2" ht="16.5" x14ac:dyDescent="0.3">
      <c r="B10094"/>
    </row>
    <row r="10095" spans="2:2" ht="16.5" x14ac:dyDescent="0.3">
      <c r="B10095"/>
    </row>
    <row r="10096" spans="2:2" ht="16.5" x14ac:dyDescent="0.3">
      <c r="B10096"/>
    </row>
    <row r="10097" spans="2:2" ht="16.5" x14ac:dyDescent="0.3">
      <c r="B10097"/>
    </row>
    <row r="10098" spans="2:2" ht="16.5" x14ac:dyDescent="0.3">
      <c r="B10098"/>
    </row>
    <row r="10099" spans="2:2" ht="16.5" x14ac:dyDescent="0.3">
      <c r="B10099"/>
    </row>
    <row r="10100" spans="2:2" ht="16.5" x14ac:dyDescent="0.3">
      <c r="B10100"/>
    </row>
    <row r="10101" spans="2:2" ht="16.5" x14ac:dyDescent="0.3">
      <c r="B10101"/>
    </row>
    <row r="10102" spans="2:2" ht="16.5" x14ac:dyDescent="0.3">
      <c r="B10102"/>
    </row>
    <row r="10103" spans="2:2" ht="16.5" x14ac:dyDescent="0.3">
      <c r="B10103"/>
    </row>
    <row r="10104" spans="2:2" ht="16.5" x14ac:dyDescent="0.3">
      <c r="B10104"/>
    </row>
    <row r="10105" spans="2:2" ht="16.5" x14ac:dyDescent="0.3">
      <c r="B10105"/>
    </row>
    <row r="10106" spans="2:2" ht="16.5" x14ac:dyDescent="0.3">
      <c r="B10106"/>
    </row>
    <row r="10107" spans="2:2" ht="16.5" x14ac:dyDescent="0.3">
      <c r="B10107"/>
    </row>
    <row r="10108" spans="2:2" ht="16.5" x14ac:dyDescent="0.3">
      <c r="B10108"/>
    </row>
    <row r="10109" spans="2:2" ht="16.5" x14ac:dyDescent="0.3">
      <c r="B10109"/>
    </row>
    <row r="10110" spans="2:2" ht="16.5" x14ac:dyDescent="0.3">
      <c r="B10110"/>
    </row>
    <row r="10111" spans="2:2" ht="16.5" x14ac:dyDescent="0.3">
      <c r="B10111"/>
    </row>
    <row r="10112" spans="2:2" ht="16.5" x14ac:dyDescent="0.3">
      <c r="B10112"/>
    </row>
    <row r="10113" spans="2:2" ht="16.5" x14ac:dyDescent="0.3">
      <c r="B10113"/>
    </row>
    <row r="10114" spans="2:2" ht="16.5" x14ac:dyDescent="0.3">
      <c r="B10114"/>
    </row>
    <row r="10115" spans="2:2" ht="16.5" x14ac:dyDescent="0.3">
      <c r="B10115"/>
    </row>
    <row r="10116" spans="2:2" ht="16.5" x14ac:dyDescent="0.3">
      <c r="B10116"/>
    </row>
    <row r="10117" spans="2:2" ht="16.5" x14ac:dyDescent="0.3">
      <c r="B10117"/>
    </row>
    <row r="10118" spans="2:2" ht="16.5" x14ac:dyDescent="0.3">
      <c r="B10118"/>
    </row>
    <row r="10119" spans="2:2" ht="16.5" x14ac:dyDescent="0.3">
      <c r="B10119"/>
    </row>
    <row r="10120" spans="2:2" ht="16.5" x14ac:dyDescent="0.3">
      <c r="B10120"/>
    </row>
    <row r="10121" spans="2:2" ht="16.5" x14ac:dyDescent="0.3">
      <c r="B10121"/>
    </row>
    <row r="10122" spans="2:2" ht="16.5" x14ac:dyDescent="0.3">
      <c r="B10122"/>
    </row>
    <row r="10123" spans="2:2" ht="16.5" x14ac:dyDescent="0.3">
      <c r="B10123"/>
    </row>
    <row r="10124" spans="2:2" ht="16.5" x14ac:dyDescent="0.3">
      <c r="B10124"/>
    </row>
    <row r="10125" spans="2:2" ht="16.5" x14ac:dyDescent="0.3">
      <c r="B10125"/>
    </row>
    <row r="10126" spans="2:2" ht="16.5" x14ac:dyDescent="0.3">
      <c r="B10126"/>
    </row>
    <row r="10127" spans="2:2" ht="16.5" x14ac:dyDescent="0.3">
      <c r="B10127"/>
    </row>
    <row r="10128" spans="2:2" ht="16.5" x14ac:dyDescent="0.3">
      <c r="B10128"/>
    </row>
    <row r="10129" spans="2:2" ht="16.5" x14ac:dyDescent="0.3">
      <c r="B10129"/>
    </row>
    <row r="10130" spans="2:2" ht="16.5" x14ac:dyDescent="0.3">
      <c r="B10130"/>
    </row>
    <row r="10131" spans="2:2" ht="16.5" x14ac:dyDescent="0.3">
      <c r="B10131"/>
    </row>
    <row r="10132" spans="2:2" ht="16.5" x14ac:dyDescent="0.3">
      <c r="B10132"/>
    </row>
    <row r="10133" spans="2:2" ht="16.5" x14ac:dyDescent="0.3">
      <c r="B10133"/>
    </row>
    <row r="10134" spans="2:2" ht="16.5" x14ac:dyDescent="0.3">
      <c r="B10134"/>
    </row>
    <row r="10135" spans="2:2" ht="16.5" x14ac:dyDescent="0.3">
      <c r="B10135"/>
    </row>
    <row r="10136" spans="2:2" ht="16.5" x14ac:dyDescent="0.3">
      <c r="B10136"/>
    </row>
    <row r="10137" spans="2:2" ht="16.5" x14ac:dyDescent="0.3">
      <c r="B10137"/>
    </row>
    <row r="10138" spans="2:2" ht="16.5" x14ac:dyDescent="0.3">
      <c r="B10138"/>
    </row>
    <row r="10139" spans="2:2" ht="16.5" x14ac:dyDescent="0.3">
      <c r="B10139"/>
    </row>
    <row r="10140" spans="2:2" ht="16.5" x14ac:dyDescent="0.3">
      <c r="B10140"/>
    </row>
    <row r="10141" spans="2:2" ht="16.5" x14ac:dyDescent="0.3">
      <c r="B10141"/>
    </row>
    <row r="10142" spans="2:2" ht="16.5" x14ac:dyDescent="0.3">
      <c r="B10142"/>
    </row>
    <row r="10143" spans="2:2" ht="16.5" x14ac:dyDescent="0.3">
      <c r="B10143"/>
    </row>
    <row r="10144" spans="2:2" ht="16.5" x14ac:dyDescent="0.3">
      <c r="B10144"/>
    </row>
    <row r="10145" spans="2:2" ht="16.5" x14ac:dyDescent="0.3">
      <c r="B10145"/>
    </row>
    <row r="10146" spans="2:2" ht="16.5" x14ac:dyDescent="0.3">
      <c r="B10146"/>
    </row>
    <row r="10147" spans="2:2" ht="16.5" x14ac:dyDescent="0.3">
      <c r="B10147"/>
    </row>
    <row r="10148" spans="2:2" ht="16.5" x14ac:dyDescent="0.3">
      <c r="B10148"/>
    </row>
    <row r="10149" spans="2:2" ht="16.5" x14ac:dyDescent="0.3">
      <c r="B10149"/>
    </row>
    <row r="10150" spans="2:2" ht="16.5" x14ac:dyDescent="0.3">
      <c r="B10150"/>
    </row>
    <row r="10151" spans="2:2" ht="16.5" x14ac:dyDescent="0.3">
      <c r="B10151"/>
    </row>
    <row r="10152" spans="2:2" ht="16.5" x14ac:dyDescent="0.3">
      <c r="B10152"/>
    </row>
    <row r="10153" spans="2:2" ht="16.5" x14ac:dyDescent="0.3">
      <c r="B10153"/>
    </row>
    <row r="10154" spans="2:2" ht="16.5" x14ac:dyDescent="0.3">
      <c r="B10154"/>
    </row>
    <row r="10155" spans="2:2" ht="16.5" x14ac:dyDescent="0.3">
      <c r="B10155"/>
    </row>
    <row r="10156" spans="2:2" ht="16.5" x14ac:dyDescent="0.3">
      <c r="B10156"/>
    </row>
    <row r="10157" spans="2:2" ht="16.5" x14ac:dyDescent="0.3">
      <c r="B10157"/>
    </row>
    <row r="10158" spans="2:2" ht="16.5" x14ac:dyDescent="0.3">
      <c r="B10158"/>
    </row>
    <row r="10159" spans="2:2" ht="16.5" x14ac:dyDescent="0.3">
      <c r="B10159"/>
    </row>
    <row r="10160" spans="2:2" ht="16.5" x14ac:dyDescent="0.3">
      <c r="B10160"/>
    </row>
    <row r="10161" spans="2:2" ht="16.5" x14ac:dyDescent="0.3">
      <c r="B10161"/>
    </row>
    <row r="10162" spans="2:2" ht="16.5" x14ac:dyDescent="0.3">
      <c r="B10162"/>
    </row>
    <row r="10163" spans="2:2" ht="16.5" x14ac:dyDescent="0.3">
      <c r="B10163"/>
    </row>
    <row r="10164" spans="2:2" ht="16.5" x14ac:dyDescent="0.3">
      <c r="B10164"/>
    </row>
    <row r="10165" spans="2:2" ht="16.5" x14ac:dyDescent="0.3">
      <c r="B10165"/>
    </row>
    <row r="10166" spans="2:2" ht="16.5" x14ac:dyDescent="0.3">
      <c r="B10166"/>
    </row>
    <row r="10167" spans="2:2" ht="16.5" x14ac:dyDescent="0.3">
      <c r="B10167"/>
    </row>
    <row r="10168" spans="2:2" ht="16.5" x14ac:dyDescent="0.3">
      <c r="B10168"/>
    </row>
    <row r="10169" spans="2:2" ht="16.5" x14ac:dyDescent="0.3">
      <c r="B10169"/>
    </row>
    <row r="10170" spans="2:2" ht="16.5" x14ac:dyDescent="0.3">
      <c r="B10170"/>
    </row>
    <row r="10171" spans="2:2" ht="16.5" x14ac:dyDescent="0.3">
      <c r="B10171"/>
    </row>
    <row r="10172" spans="2:2" ht="16.5" x14ac:dyDescent="0.3">
      <c r="B10172"/>
    </row>
    <row r="10173" spans="2:2" ht="16.5" x14ac:dyDescent="0.3">
      <c r="B10173"/>
    </row>
    <row r="10174" spans="2:2" ht="16.5" x14ac:dyDescent="0.3">
      <c r="B10174"/>
    </row>
    <row r="10175" spans="2:2" ht="16.5" x14ac:dyDescent="0.3">
      <c r="B10175"/>
    </row>
    <row r="10176" spans="2:2" ht="16.5" x14ac:dyDescent="0.3">
      <c r="B10176"/>
    </row>
    <row r="10177" spans="2:2" ht="16.5" x14ac:dyDescent="0.3">
      <c r="B10177"/>
    </row>
    <row r="10178" spans="2:2" ht="16.5" x14ac:dyDescent="0.3">
      <c r="B10178"/>
    </row>
    <row r="10179" spans="2:2" ht="16.5" x14ac:dyDescent="0.3">
      <c r="B10179"/>
    </row>
    <row r="10180" spans="2:2" ht="16.5" x14ac:dyDescent="0.3">
      <c r="B10180"/>
    </row>
    <row r="10181" spans="2:2" ht="16.5" x14ac:dyDescent="0.3">
      <c r="B10181"/>
    </row>
    <row r="10182" spans="2:2" ht="16.5" x14ac:dyDescent="0.3">
      <c r="B10182"/>
    </row>
    <row r="10183" spans="2:2" ht="16.5" x14ac:dyDescent="0.3">
      <c r="B10183"/>
    </row>
    <row r="10184" spans="2:2" ht="16.5" x14ac:dyDescent="0.3">
      <c r="B10184"/>
    </row>
    <row r="10185" spans="2:2" ht="16.5" x14ac:dyDescent="0.3">
      <c r="B10185"/>
    </row>
    <row r="10186" spans="2:2" ht="16.5" x14ac:dyDescent="0.3">
      <c r="B10186"/>
    </row>
    <row r="10187" spans="2:2" ht="16.5" x14ac:dyDescent="0.3">
      <c r="B10187"/>
    </row>
    <row r="10188" spans="2:2" ht="16.5" x14ac:dyDescent="0.3">
      <c r="B10188"/>
    </row>
    <row r="10189" spans="2:2" ht="16.5" x14ac:dyDescent="0.3">
      <c r="B10189"/>
    </row>
    <row r="10190" spans="2:2" ht="16.5" x14ac:dyDescent="0.3">
      <c r="B10190"/>
    </row>
    <row r="10191" spans="2:2" ht="16.5" x14ac:dyDescent="0.3">
      <c r="B10191"/>
    </row>
    <row r="10192" spans="2:2" ht="16.5" x14ac:dyDescent="0.3">
      <c r="B10192"/>
    </row>
    <row r="10193" spans="2:2" ht="16.5" x14ac:dyDescent="0.3">
      <c r="B10193"/>
    </row>
    <row r="10194" spans="2:2" ht="16.5" x14ac:dyDescent="0.3">
      <c r="B10194"/>
    </row>
    <row r="10195" spans="2:2" ht="16.5" x14ac:dyDescent="0.3">
      <c r="B10195"/>
    </row>
    <row r="10196" spans="2:2" ht="16.5" x14ac:dyDescent="0.3">
      <c r="B10196"/>
    </row>
    <row r="10197" spans="2:2" ht="16.5" x14ac:dyDescent="0.3">
      <c r="B10197"/>
    </row>
    <row r="10198" spans="2:2" ht="16.5" x14ac:dyDescent="0.3">
      <c r="B10198"/>
    </row>
    <row r="10199" spans="2:2" ht="16.5" x14ac:dyDescent="0.3">
      <c r="B10199"/>
    </row>
    <row r="10200" spans="2:2" ht="16.5" x14ac:dyDescent="0.3">
      <c r="B10200"/>
    </row>
    <row r="10201" spans="2:2" ht="16.5" x14ac:dyDescent="0.3">
      <c r="B10201"/>
    </row>
    <row r="10202" spans="2:2" ht="16.5" x14ac:dyDescent="0.3">
      <c r="B10202"/>
    </row>
    <row r="10203" spans="2:2" ht="16.5" x14ac:dyDescent="0.3">
      <c r="B10203"/>
    </row>
    <row r="10204" spans="2:2" ht="16.5" x14ac:dyDescent="0.3">
      <c r="B10204"/>
    </row>
    <row r="10205" spans="2:2" ht="16.5" x14ac:dyDescent="0.3">
      <c r="B10205"/>
    </row>
    <row r="10206" spans="2:2" ht="16.5" x14ac:dyDescent="0.3">
      <c r="B10206"/>
    </row>
    <row r="10207" spans="2:2" ht="16.5" x14ac:dyDescent="0.3">
      <c r="B10207"/>
    </row>
    <row r="10208" spans="2:2" ht="16.5" x14ac:dyDescent="0.3">
      <c r="B10208"/>
    </row>
    <row r="10209" spans="2:2" ht="16.5" x14ac:dyDescent="0.3">
      <c r="B10209"/>
    </row>
    <row r="10210" spans="2:2" ht="16.5" x14ac:dyDescent="0.3">
      <c r="B10210"/>
    </row>
    <row r="10211" spans="2:2" ht="16.5" x14ac:dyDescent="0.3">
      <c r="B10211"/>
    </row>
    <row r="10212" spans="2:2" ht="16.5" x14ac:dyDescent="0.3">
      <c r="B10212"/>
    </row>
    <row r="10213" spans="2:2" ht="16.5" x14ac:dyDescent="0.3">
      <c r="B10213"/>
    </row>
    <row r="10214" spans="2:2" ht="16.5" x14ac:dyDescent="0.3">
      <c r="B10214"/>
    </row>
    <row r="10215" spans="2:2" ht="16.5" x14ac:dyDescent="0.3">
      <c r="B10215"/>
    </row>
    <row r="10216" spans="2:2" ht="16.5" x14ac:dyDescent="0.3">
      <c r="B10216"/>
    </row>
    <row r="10217" spans="2:2" ht="16.5" x14ac:dyDescent="0.3">
      <c r="B10217"/>
    </row>
    <row r="10218" spans="2:2" ht="16.5" x14ac:dyDescent="0.3">
      <c r="B10218"/>
    </row>
    <row r="10219" spans="2:2" ht="16.5" x14ac:dyDescent="0.3">
      <c r="B10219"/>
    </row>
    <row r="10220" spans="2:2" ht="16.5" x14ac:dyDescent="0.3">
      <c r="B10220"/>
    </row>
    <row r="10221" spans="2:2" ht="16.5" x14ac:dyDescent="0.3">
      <c r="B10221"/>
    </row>
    <row r="10222" spans="2:2" ht="16.5" x14ac:dyDescent="0.3">
      <c r="B10222"/>
    </row>
    <row r="10223" spans="2:2" ht="16.5" x14ac:dyDescent="0.3">
      <c r="B10223"/>
    </row>
    <row r="10224" spans="2:2" ht="16.5" x14ac:dyDescent="0.3">
      <c r="B10224"/>
    </row>
    <row r="10225" spans="2:2" ht="16.5" x14ac:dyDescent="0.3">
      <c r="B10225"/>
    </row>
    <row r="10226" spans="2:2" ht="16.5" x14ac:dyDescent="0.3">
      <c r="B10226"/>
    </row>
    <row r="10227" spans="2:2" ht="16.5" x14ac:dyDescent="0.3">
      <c r="B10227"/>
    </row>
    <row r="10228" spans="2:2" ht="16.5" x14ac:dyDescent="0.3">
      <c r="B10228"/>
    </row>
    <row r="10229" spans="2:2" ht="16.5" x14ac:dyDescent="0.3">
      <c r="B10229"/>
    </row>
    <row r="10230" spans="2:2" ht="16.5" x14ac:dyDescent="0.3">
      <c r="B10230"/>
    </row>
    <row r="10231" spans="2:2" ht="16.5" x14ac:dyDescent="0.3">
      <c r="B10231"/>
    </row>
    <row r="10232" spans="2:2" ht="16.5" x14ac:dyDescent="0.3">
      <c r="B10232"/>
    </row>
    <row r="10233" spans="2:2" ht="16.5" x14ac:dyDescent="0.3">
      <c r="B10233"/>
    </row>
    <row r="10234" spans="2:2" ht="16.5" x14ac:dyDescent="0.3">
      <c r="B10234"/>
    </row>
    <row r="10235" spans="2:2" ht="16.5" x14ac:dyDescent="0.3">
      <c r="B10235"/>
    </row>
    <row r="10236" spans="2:2" ht="16.5" x14ac:dyDescent="0.3">
      <c r="B10236"/>
    </row>
    <row r="10237" spans="2:2" ht="16.5" x14ac:dyDescent="0.3">
      <c r="B10237"/>
    </row>
    <row r="10238" spans="2:2" ht="16.5" x14ac:dyDescent="0.3">
      <c r="B10238"/>
    </row>
    <row r="10239" spans="2:2" ht="16.5" x14ac:dyDescent="0.3">
      <c r="B10239"/>
    </row>
    <row r="10240" spans="2:2" ht="16.5" x14ac:dyDescent="0.3">
      <c r="B10240"/>
    </row>
    <row r="10241" spans="2:2" ht="16.5" x14ac:dyDescent="0.3">
      <c r="B10241"/>
    </row>
    <row r="10242" spans="2:2" ht="16.5" x14ac:dyDescent="0.3">
      <c r="B10242"/>
    </row>
    <row r="10243" spans="2:2" ht="16.5" x14ac:dyDescent="0.3">
      <c r="B10243"/>
    </row>
    <row r="10244" spans="2:2" ht="16.5" x14ac:dyDescent="0.3">
      <c r="B10244"/>
    </row>
    <row r="10245" spans="2:2" ht="16.5" x14ac:dyDescent="0.3">
      <c r="B10245"/>
    </row>
    <row r="10246" spans="2:2" ht="16.5" x14ac:dyDescent="0.3">
      <c r="B10246"/>
    </row>
    <row r="10247" spans="2:2" ht="16.5" x14ac:dyDescent="0.3">
      <c r="B10247"/>
    </row>
    <row r="10248" spans="2:2" ht="16.5" x14ac:dyDescent="0.3">
      <c r="B10248"/>
    </row>
    <row r="10249" spans="2:2" ht="16.5" x14ac:dyDescent="0.3">
      <c r="B10249"/>
    </row>
    <row r="10250" spans="2:2" ht="16.5" x14ac:dyDescent="0.3">
      <c r="B10250"/>
    </row>
    <row r="10251" spans="2:2" ht="16.5" x14ac:dyDescent="0.3">
      <c r="B10251"/>
    </row>
    <row r="10252" spans="2:2" ht="16.5" x14ac:dyDescent="0.3">
      <c r="B10252"/>
    </row>
    <row r="10253" spans="2:2" ht="16.5" x14ac:dyDescent="0.3">
      <c r="B10253"/>
    </row>
    <row r="10254" spans="2:2" ht="16.5" x14ac:dyDescent="0.3">
      <c r="B10254"/>
    </row>
    <row r="10255" spans="2:2" ht="16.5" x14ac:dyDescent="0.3">
      <c r="B10255"/>
    </row>
    <row r="10256" spans="2:2" ht="16.5" x14ac:dyDescent="0.3">
      <c r="B10256"/>
    </row>
    <row r="10257" spans="2:2" ht="16.5" x14ac:dyDescent="0.3">
      <c r="B10257"/>
    </row>
    <row r="10258" spans="2:2" ht="16.5" x14ac:dyDescent="0.3">
      <c r="B10258"/>
    </row>
    <row r="10259" spans="2:2" ht="16.5" x14ac:dyDescent="0.3">
      <c r="B10259"/>
    </row>
    <row r="10260" spans="2:2" ht="16.5" x14ac:dyDescent="0.3">
      <c r="B10260"/>
    </row>
    <row r="10261" spans="2:2" ht="16.5" x14ac:dyDescent="0.3">
      <c r="B10261"/>
    </row>
    <row r="10262" spans="2:2" ht="16.5" x14ac:dyDescent="0.3">
      <c r="B10262"/>
    </row>
    <row r="10263" spans="2:2" ht="16.5" x14ac:dyDescent="0.3">
      <c r="B10263"/>
    </row>
    <row r="10264" spans="2:2" ht="16.5" x14ac:dyDescent="0.3">
      <c r="B10264"/>
    </row>
    <row r="10265" spans="2:2" ht="16.5" x14ac:dyDescent="0.3">
      <c r="B10265"/>
    </row>
    <row r="10266" spans="2:2" ht="16.5" x14ac:dyDescent="0.3">
      <c r="B10266"/>
    </row>
    <row r="10267" spans="2:2" ht="16.5" x14ac:dyDescent="0.3">
      <c r="B10267"/>
    </row>
    <row r="10268" spans="2:2" ht="16.5" x14ac:dyDescent="0.3">
      <c r="B10268"/>
    </row>
    <row r="10269" spans="2:2" ht="16.5" x14ac:dyDescent="0.3">
      <c r="B10269"/>
    </row>
    <row r="10270" spans="2:2" ht="16.5" x14ac:dyDescent="0.3">
      <c r="B10270"/>
    </row>
    <row r="10271" spans="2:2" ht="16.5" x14ac:dyDescent="0.3">
      <c r="B10271"/>
    </row>
    <row r="10272" spans="2:2" ht="16.5" x14ac:dyDescent="0.3">
      <c r="B10272"/>
    </row>
    <row r="10273" spans="2:2" ht="16.5" x14ac:dyDescent="0.3">
      <c r="B10273"/>
    </row>
    <row r="10274" spans="2:2" ht="16.5" x14ac:dyDescent="0.3">
      <c r="B10274"/>
    </row>
    <row r="10275" spans="2:2" ht="16.5" x14ac:dyDescent="0.3">
      <c r="B10275"/>
    </row>
    <row r="10276" spans="2:2" ht="16.5" x14ac:dyDescent="0.3">
      <c r="B10276"/>
    </row>
    <row r="10277" spans="2:2" ht="16.5" x14ac:dyDescent="0.3">
      <c r="B10277"/>
    </row>
    <row r="10278" spans="2:2" ht="16.5" x14ac:dyDescent="0.3">
      <c r="B10278"/>
    </row>
    <row r="10279" spans="2:2" ht="16.5" x14ac:dyDescent="0.3">
      <c r="B10279"/>
    </row>
    <row r="10280" spans="2:2" ht="16.5" x14ac:dyDescent="0.3">
      <c r="B10280"/>
    </row>
    <row r="10281" spans="2:2" ht="16.5" x14ac:dyDescent="0.3">
      <c r="B10281"/>
    </row>
    <row r="10282" spans="2:2" ht="16.5" x14ac:dyDescent="0.3">
      <c r="B10282"/>
    </row>
    <row r="10283" spans="2:2" ht="16.5" x14ac:dyDescent="0.3">
      <c r="B10283"/>
    </row>
    <row r="10284" spans="2:2" ht="16.5" x14ac:dyDescent="0.3">
      <c r="B10284"/>
    </row>
    <row r="10285" spans="2:2" ht="16.5" x14ac:dyDescent="0.3">
      <c r="B10285"/>
    </row>
    <row r="10286" spans="2:2" ht="16.5" x14ac:dyDescent="0.3">
      <c r="B10286"/>
    </row>
    <row r="10287" spans="2:2" ht="16.5" x14ac:dyDescent="0.3">
      <c r="B10287"/>
    </row>
    <row r="10288" spans="2:2" ht="16.5" x14ac:dyDescent="0.3">
      <c r="B10288"/>
    </row>
    <row r="10289" spans="2:2" ht="16.5" x14ac:dyDescent="0.3">
      <c r="B10289"/>
    </row>
    <row r="10290" spans="2:2" ht="16.5" x14ac:dyDescent="0.3">
      <c r="B10290"/>
    </row>
    <row r="10291" spans="2:2" ht="16.5" x14ac:dyDescent="0.3">
      <c r="B10291"/>
    </row>
    <row r="10292" spans="2:2" ht="16.5" x14ac:dyDescent="0.3">
      <c r="B10292"/>
    </row>
    <row r="10293" spans="2:2" ht="16.5" x14ac:dyDescent="0.3">
      <c r="B10293"/>
    </row>
    <row r="10294" spans="2:2" ht="16.5" x14ac:dyDescent="0.3">
      <c r="B10294"/>
    </row>
    <row r="10295" spans="2:2" ht="16.5" x14ac:dyDescent="0.3">
      <c r="B10295"/>
    </row>
    <row r="10296" spans="2:2" ht="16.5" x14ac:dyDescent="0.3">
      <c r="B10296"/>
    </row>
    <row r="10297" spans="2:2" ht="16.5" x14ac:dyDescent="0.3">
      <c r="B10297"/>
    </row>
    <row r="10298" spans="2:2" ht="16.5" x14ac:dyDescent="0.3">
      <c r="B10298"/>
    </row>
    <row r="10299" spans="2:2" ht="16.5" x14ac:dyDescent="0.3">
      <c r="B10299"/>
    </row>
    <row r="10300" spans="2:2" ht="16.5" x14ac:dyDescent="0.3">
      <c r="B10300"/>
    </row>
    <row r="10301" spans="2:2" ht="16.5" x14ac:dyDescent="0.3">
      <c r="B10301"/>
    </row>
    <row r="10302" spans="2:2" ht="16.5" x14ac:dyDescent="0.3">
      <c r="B10302"/>
    </row>
    <row r="10303" spans="2:2" ht="16.5" x14ac:dyDescent="0.3">
      <c r="B10303"/>
    </row>
    <row r="10304" spans="2:2" ht="16.5" x14ac:dyDescent="0.3">
      <c r="B10304"/>
    </row>
    <row r="10305" spans="2:2" ht="16.5" x14ac:dyDescent="0.3">
      <c r="B10305"/>
    </row>
    <row r="10306" spans="2:2" ht="16.5" x14ac:dyDescent="0.3">
      <c r="B10306"/>
    </row>
    <row r="10307" spans="2:2" ht="16.5" x14ac:dyDescent="0.3">
      <c r="B10307"/>
    </row>
    <row r="10308" spans="2:2" ht="16.5" x14ac:dyDescent="0.3">
      <c r="B10308"/>
    </row>
    <row r="10309" spans="2:2" ht="16.5" x14ac:dyDescent="0.3">
      <c r="B10309"/>
    </row>
    <row r="10310" spans="2:2" ht="16.5" x14ac:dyDescent="0.3">
      <c r="B10310"/>
    </row>
    <row r="10311" spans="2:2" ht="16.5" x14ac:dyDescent="0.3">
      <c r="B10311"/>
    </row>
    <row r="10312" spans="2:2" ht="16.5" x14ac:dyDescent="0.3">
      <c r="B10312"/>
    </row>
    <row r="10313" spans="2:2" ht="16.5" x14ac:dyDescent="0.3">
      <c r="B10313"/>
    </row>
    <row r="10314" spans="2:2" ht="16.5" x14ac:dyDescent="0.3">
      <c r="B10314"/>
    </row>
    <row r="10315" spans="2:2" ht="16.5" x14ac:dyDescent="0.3">
      <c r="B10315"/>
    </row>
    <row r="10316" spans="2:2" ht="16.5" x14ac:dyDescent="0.3">
      <c r="B10316"/>
    </row>
    <row r="10317" spans="2:2" ht="16.5" x14ac:dyDescent="0.3">
      <c r="B10317"/>
    </row>
    <row r="10318" spans="2:2" ht="16.5" x14ac:dyDescent="0.3">
      <c r="B10318"/>
    </row>
    <row r="10319" spans="2:2" ht="16.5" x14ac:dyDescent="0.3">
      <c r="B10319"/>
    </row>
    <row r="10320" spans="2:2" ht="16.5" x14ac:dyDescent="0.3">
      <c r="B10320"/>
    </row>
    <row r="10321" spans="2:2" ht="16.5" x14ac:dyDescent="0.3">
      <c r="B10321"/>
    </row>
    <row r="10322" spans="2:2" ht="16.5" x14ac:dyDescent="0.3">
      <c r="B10322"/>
    </row>
    <row r="10323" spans="2:2" ht="16.5" x14ac:dyDescent="0.3">
      <c r="B10323"/>
    </row>
    <row r="10324" spans="2:2" ht="16.5" x14ac:dyDescent="0.3">
      <c r="B10324"/>
    </row>
    <row r="10325" spans="2:2" ht="16.5" x14ac:dyDescent="0.3">
      <c r="B10325"/>
    </row>
    <row r="10326" spans="2:2" ht="16.5" x14ac:dyDescent="0.3">
      <c r="B10326"/>
    </row>
    <row r="10327" spans="2:2" ht="16.5" x14ac:dyDescent="0.3">
      <c r="B10327"/>
    </row>
    <row r="10328" spans="2:2" ht="16.5" x14ac:dyDescent="0.3">
      <c r="B10328"/>
    </row>
    <row r="10329" spans="2:2" ht="16.5" x14ac:dyDescent="0.3">
      <c r="B10329"/>
    </row>
    <row r="10330" spans="2:2" ht="16.5" x14ac:dyDescent="0.3">
      <c r="B10330"/>
    </row>
    <row r="10331" spans="2:2" ht="16.5" x14ac:dyDescent="0.3">
      <c r="B10331"/>
    </row>
    <row r="10332" spans="2:2" ht="16.5" x14ac:dyDescent="0.3">
      <c r="B10332"/>
    </row>
    <row r="10333" spans="2:2" ht="16.5" x14ac:dyDescent="0.3">
      <c r="B10333"/>
    </row>
    <row r="10334" spans="2:2" ht="16.5" x14ac:dyDescent="0.3">
      <c r="B10334"/>
    </row>
    <row r="10335" spans="2:2" ht="16.5" x14ac:dyDescent="0.3">
      <c r="B10335"/>
    </row>
    <row r="10336" spans="2:2" ht="16.5" x14ac:dyDescent="0.3">
      <c r="B10336"/>
    </row>
    <row r="10337" spans="2:2" ht="16.5" x14ac:dyDescent="0.3">
      <c r="B10337"/>
    </row>
    <row r="10338" spans="2:2" ht="16.5" x14ac:dyDescent="0.3">
      <c r="B10338"/>
    </row>
    <row r="10339" spans="2:2" ht="16.5" x14ac:dyDescent="0.3">
      <c r="B10339"/>
    </row>
    <row r="10340" spans="2:2" ht="16.5" x14ac:dyDescent="0.3">
      <c r="B10340"/>
    </row>
    <row r="10341" spans="2:2" ht="16.5" x14ac:dyDescent="0.3">
      <c r="B10341"/>
    </row>
    <row r="10342" spans="2:2" ht="16.5" x14ac:dyDescent="0.3">
      <c r="B10342"/>
    </row>
    <row r="10343" spans="2:2" ht="16.5" x14ac:dyDescent="0.3">
      <c r="B10343"/>
    </row>
    <row r="10344" spans="2:2" ht="16.5" x14ac:dyDescent="0.3">
      <c r="B10344"/>
    </row>
    <row r="10345" spans="2:2" ht="16.5" x14ac:dyDescent="0.3">
      <c r="B10345"/>
    </row>
    <row r="10346" spans="2:2" ht="16.5" x14ac:dyDescent="0.3">
      <c r="B10346"/>
    </row>
    <row r="10347" spans="2:2" ht="16.5" x14ac:dyDescent="0.3">
      <c r="B10347"/>
    </row>
    <row r="10348" spans="2:2" ht="16.5" x14ac:dyDescent="0.3">
      <c r="B10348"/>
    </row>
    <row r="10349" spans="2:2" ht="16.5" x14ac:dyDescent="0.3">
      <c r="B10349"/>
    </row>
    <row r="10350" spans="2:2" ht="16.5" x14ac:dyDescent="0.3">
      <c r="B10350"/>
    </row>
    <row r="10351" spans="2:2" ht="16.5" x14ac:dyDescent="0.3">
      <c r="B10351"/>
    </row>
    <row r="10352" spans="2:2" ht="16.5" x14ac:dyDescent="0.3">
      <c r="B10352"/>
    </row>
    <row r="10353" spans="2:2" ht="16.5" x14ac:dyDescent="0.3">
      <c r="B10353"/>
    </row>
    <row r="10354" spans="2:2" ht="16.5" x14ac:dyDescent="0.3">
      <c r="B10354"/>
    </row>
    <row r="10355" spans="2:2" ht="16.5" x14ac:dyDescent="0.3">
      <c r="B10355"/>
    </row>
    <row r="10356" spans="2:2" ht="16.5" x14ac:dyDescent="0.3">
      <c r="B10356"/>
    </row>
    <row r="10357" spans="2:2" ht="16.5" x14ac:dyDescent="0.3">
      <c r="B10357"/>
    </row>
    <row r="10358" spans="2:2" ht="16.5" x14ac:dyDescent="0.3">
      <c r="B10358"/>
    </row>
    <row r="10359" spans="2:2" ht="16.5" x14ac:dyDescent="0.3">
      <c r="B10359"/>
    </row>
    <row r="10360" spans="2:2" ht="16.5" x14ac:dyDescent="0.3">
      <c r="B10360"/>
    </row>
    <row r="10361" spans="2:2" ht="16.5" x14ac:dyDescent="0.3">
      <c r="B10361"/>
    </row>
    <row r="10362" spans="2:2" ht="16.5" x14ac:dyDescent="0.3">
      <c r="B10362"/>
    </row>
    <row r="10363" spans="2:2" ht="16.5" x14ac:dyDescent="0.3">
      <c r="B10363"/>
    </row>
    <row r="10364" spans="2:2" ht="16.5" x14ac:dyDescent="0.3">
      <c r="B10364"/>
    </row>
    <row r="10365" spans="2:2" ht="16.5" x14ac:dyDescent="0.3">
      <c r="B10365"/>
    </row>
    <row r="10366" spans="2:2" ht="16.5" x14ac:dyDescent="0.3">
      <c r="B10366"/>
    </row>
    <row r="10367" spans="2:2" ht="16.5" x14ac:dyDescent="0.3">
      <c r="B10367"/>
    </row>
    <row r="10368" spans="2:2" ht="16.5" x14ac:dyDescent="0.3">
      <c r="B10368"/>
    </row>
    <row r="10369" spans="2:2" ht="16.5" x14ac:dyDescent="0.3">
      <c r="B10369"/>
    </row>
    <row r="10370" spans="2:2" ht="16.5" x14ac:dyDescent="0.3">
      <c r="B10370"/>
    </row>
    <row r="10371" spans="2:2" ht="16.5" x14ac:dyDescent="0.3">
      <c r="B10371"/>
    </row>
    <row r="10372" spans="2:2" ht="16.5" x14ac:dyDescent="0.3">
      <c r="B10372"/>
    </row>
    <row r="10373" spans="2:2" ht="16.5" x14ac:dyDescent="0.3">
      <c r="B10373"/>
    </row>
    <row r="10374" spans="2:2" ht="16.5" x14ac:dyDescent="0.3">
      <c r="B10374"/>
    </row>
    <row r="10375" spans="2:2" ht="16.5" x14ac:dyDescent="0.3">
      <c r="B10375"/>
    </row>
    <row r="10376" spans="2:2" ht="16.5" x14ac:dyDescent="0.3">
      <c r="B10376"/>
    </row>
    <row r="10377" spans="2:2" ht="16.5" x14ac:dyDescent="0.3">
      <c r="B10377"/>
    </row>
    <row r="10378" spans="2:2" ht="16.5" x14ac:dyDescent="0.3">
      <c r="B10378"/>
    </row>
    <row r="10379" spans="2:2" ht="16.5" x14ac:dyDescent="0.3">
      <c r="B10379"/>
    </row>
    <row r="10380" spans="2:2" ht="16.5" x14ac:dyDescent="0.3">
      <c r="B10380"/>
    </row>
    <row r="10381" spans="2:2" ht="16.5" x14ac:dyDescent="0.3">
      <c r="B10381"/>
    </row>
    <row r="10382" spans="2:2" ht="16.5" x14ac:dyDescent="0.3">
      <c r="B10382"/>
    </row>
    <row r="10383" spans="2:2" ht="16.5" x14ac:dyDescent="0.3">
      <c r="B10383"/>
    </row>
    <row r="10384" spans="2:2" ht="16.5" x14ac:dyDescent="0.3">
      <c r="B10384"/>
    </row>
    <row r="10385" spans="2:2" ht="16.5" x14ac:dyDescent="0.3">
      <c r="B10385"/>
    </row>
    <row r="10386" spans="2:2" ht="16.5" x14ac:dyDescent="0.3">
      <c r="B10386"/>
    </row>
    <row r="10387" spans="2:2" ht="16.5" x14ac:dyDescent="0.3">
      <c r="B10387"/>
    </row>
    <row r="10388" spans="2:2" ht="16.5" x14ac:dyDescent="0.3">
      <c r="B10388"/>
    </row>
    <row r="10389" spans="2:2" ht="16.5" x14ac:dyDescent="0.3">
      <c r="B10389"/>
    </row>
    <row r="10390" spans="2:2" ht="16.5" x14ac:dyDescent="0.3">
      <c r="B10390"/>
    </row>
    <row r="10391" spans="2:2" ht="16.5" x14ac:dyDescent="0.3">
      <c r="B10391"/>
    </row>
    <row r="10392" spans="2:2" ht="16.5" x14ac:dyDescent="0.3">
      <c r="B10392"/>
    </row>
    <row r="10393" spans="2:2" ht="16.5" x14ac:dyDescent="0.3">
      <c r="B10393"/>
    </row>
    <row r="10394" spans="2:2" ht="16.5" x14ac:dyDescent="0.3">
      <c r="B10394"/>
    </row>
    <row r="10395" spans="2:2" ht="16.5" x14ac:dyDescent="0.3">
      <c r="B10395"/>
    </row>
    <row r="10396" spans="2:2" ht="16.5" x14ac:dyDescent="0.3">
      <c r="B10396"/>
    </row>
    <row r="10397" spans="2:2" ht="16.5" x14ac:dyDescent="0.3">
      <c r="B10397"/>
    </row>
    <row r="10398" spans="2:2" ht="16.5" x14ac:dyDescent="0.3">
      <c r="B10398"/>
    </row>
    <row r="10399" spans="2:2" ht="16.5" x14ac:dyDescent="0.3">
      <c r="B10399"/>
    </row>
    <row r="10400" spans="2:2" ht="16.5" x14ac:dyDescent="0.3">
      <c r="B10400"/>
    </row>
    <row r="10401" spans="2:2" ht="16.5" x14ac:dyDescent="0.3">
      <c r="B10401"/>
    </row>
    <row r="10402" spans="2:2" ht="16.5" x14ac:dyDescent="0.3">
      <c r="B10402"/>
    </row>
    <row r="10403" spans="2:2" ht="16.5" x14ac:dyDescent="0.3">
      <c r="B10403"/>
    </row>
    <row r="10404" spans="2:2" ht="16.5" x14ac:dyDescent="0.3">
      <c r="B10404"/>
    </row>
    <row r="10405" spans="2:2" ht="16.5" x14ac:dyDescent="0.3">
      <c r="B10405"/>
    </row>
    <row r="10406" spans="2:2" ht="16.5" x14ac:dyDescent="0.3">
      <c r="B10406"/>
    </row>
    <row r="10407" spans="2:2" ht="16.5" x14ac:dyDescent="0.3">
      <c r="B10407"/>
    </row>
    <row r="10408" spans="2:2" ht="16.5" x14ac:dyDescent="0.3">
      <c r="B10408"/>
    </row>
    <row r="10409" spans="2:2" ht="16.5" x14ac:dyDescent="0.3">
      <c r="B10409"/>
    </row>
    <row r="10410" spans="2:2" ht="16.5" x14ac:dyDescent="0.3">
      <c r="B10410"/>
    </row>
    <row r="10411" spans="2:2" ht="16.5" x14ac:dyDescent="0.3">
      <c r="B10411"/>
    </row>
    <row r="10412" spans="2:2" ht="16.5" x14ac:dyDescent="0.3">
      <c r="B10412"/>
    </row>
    <row r="10413" spans="2:2" ht="16.5" x14ac:dyDescent="0.3">
      <c r="B10413"/>
    </row>
    <row r="10414" spans="2:2" ht="16.5" x14ac:dyDescent="0.3">
      <c r="B10414"/>
    </row>
    <row r="10415" spans="2:2" ht="16.5" x14ac:dyDescent="0.3">
      <c r="B10415"/>
    </row>
    <row r="10416" spans="2:2" ht="16.5" x14ac:dyDescent="0.3">
      <c r="B10416"/>
    </row>
    <row r="10417" spans="2:2" ht="16.5" x14ac:dyDescent="0.3">
      <c r="B10417"/>
    </row>
    <row r="10418" spans="2:2" ht="16.5" x14ac:dyDescent="0.3">
      <c r="B10418"/>
    </row>
    <row r="10419" spans="2:2" ht="16.5" x14ac:dyDescent="0.3">
      <c r="B10419"/>
    </row>
    <row r="10420" spans="2:2" ht="16.5" x14ac:dyDescent="0.3">
      <c r="B10420"/>
    </row>
    <row r="10421" spans="2:2" ht="16.5" x14ac:dyDescent="0.3">
      <c r="B10421"/>
    </row>
    <row r="10422" spans="2:2" ht="16.5" x14ac:dyDescent="0.3">
      <c r="B10422"/>
    </row>
    <row r="10423" spans="2:2" ht="16.5" x14ac:dyDescent="0.3">
      <c r="B10423"/>
    </row>
    <row r="10424" spans="2:2" ht="16.5" x14ac:dyDescent="0.3">
      <c r="B10424"/>
    </row>
    <row r="10425" spans="2:2" ht="16.5" x14ac:dyDescent="0.3">
      <c r="B10425"/>
    </row>
    <row r="10426" spans="2:2" ht="16.5" x14ac:dyDescent="0.3">
      <c r="B10426"/>
    </row>
    <row r="10427" spans="2:2" ht="16.5" x14ac:dyDescent="0.3">
      <c r="B10427"/>
    </row>
    <row r="10428" spans="2:2" ht="16.5" x14ac:dyDescent="0.3">
      <c r="B10428"/>
    </row>
    <row r="10429" spans="2:2" ht="16.5" x14ac:dyDescent="0.3">
      <c r="B10429"/>
    </row>
    <row r="10430" spans="2:2" ht="16.5" x14ac:dyDescent="0.3">
      <c r="B10430"/>
    </row>
    <row r="10431" spans="2:2" ht="16.5" x14ac:dyDescent="0.3">
      <c r="B10431"/>
    </row>
    <row r="10432" spans="2:2" ht="16.5" x14ac:dyDescent="0.3">
      <c r="B10432"/>
    </row>
    <row r="10433" spans="2:2" ht="16.5" x14ac:dyDescent="0.3">
      <c r="B10433"/>
    </row>
    <row r="10434" spans="2:2" ht="16.5" x14ac:dyDescent="0.3">
      <c r="B10434"/>
    </row>
    <row r="10435" spans="2:2" ht="16.5" x14ac:dyDescent="0.3">
      <c r="B10435"/>
    </row>
    <row r="10436" spans="2:2" ht="16.5" x14ac:dyDescent="0.3">
      <c r="B10436"/>
    </row>
    <row r="10437" spans="2:2" ht="16.5" x14ac:dyDescent="0.3">
      <c r="B10437"/>
    </row>
    <row r="10438" spans="2:2" ht="16.5" x14ac:dyDescent="0.3">
      <c r="B10438"/>
    </row>
    <row r="10439" spans="2:2" ht="16.5" x14ac:dyDescent="0.3">
      <c r="B10439"/>
    </row>
    <row r="10440" spans="2:2" ht="16.5" x14ac:dyDescent="0.3">
      <c r="B10440"/>
    </row>
    <row r="10441" spans="2:2" ht="16.5" x14ac:dyDescent="0.3">
      <c r="B10441"/>
    </row>
    <row r="10442" spans="2:2" ht="16.5" x14ac:dyDescent="0.3">
      <c r="B10442"/>
    </row>
    <row r="10443" spans="2:2" ht="16.5" x14ac:dyDescent="0.3">
      <c r="B10443"/>
    </row>
    <row r="10444" spans="2:2" ht="16.5" x14ac:dyDescent="0.3">
      <c r="B10444"/>
    </row>
    <row r="10445" spans="2:2" ht="16.5" x14ac:dyDescent="0.3">
      <c r="B10445"/>
    </row>
    <row r="10446" spans="2:2" ht="16.5" x14ac:dyDescent="0.3">
      <c r="B10446"/>
    </row>
    <row r="10447" spans="2:2" ht="16.5" x14ac:dyDescent="0.3">
      <c r="B10447"/>
    </row>
    <row r="10448" spans="2:2" ht="16.5" x14ac:dyDescent="0.3">
      <c r="B10448"/>
    </row>
    <row r="10449" spans="2:2" ht="16.5" x14ac:dyDescent="0.3">
      <c r="B10449"/>
    </row>
    <row r="10450" spans="2:2" ht="16.5" x14ac:dyDescent="0.3">
      <c r="B10450"/>
    </row>
    <row r="10451" spans="2:2" ht="16.5" x14ac:dyDescent="0.3">
      <c r="B10451"/>
    </row>
    <row r="10452" spans="2:2" ht="16.5" x14ac:dyDescent="0.3">
      <c r="B10452"/>
    </row>
    <row r="10453" spans="2:2" ht="16.5" x14ac:dyDescent="0.3">
      <c r="B10453"/>
    </row>
    <row r="10454" spans="2:2" ht="16.5" x14ac:dyDescent="0.3">
      <c r="B10454"/>
    </row>
    <row r="10455" spans="2:2" ht="16.5" x14ac:dyDescent="0.3">
      <c r="B10455"/>
    </row>
    <row r="10456" spans="2:2" ht="16.5" x14ac:dyDescent="0.3">
      <c r="B10456"/>
    </row>
    <row r="10457" spans="2:2" ht="16.5" x14ac:dyDescent="0.3">
      <c r="B10457"/>
    </row>
    <row r="10458" spans="2:2" ht="16.5" x14ac:dyDescent="0.3">
      <c r="B10458"/>
    </row>
    <row r="10459" spans="2:2" ht="16.5" x14ac:dyDescent="0.3">
      <c r="B10459"/>
    </row>
    <row r="10460" spans="2:2" ht="16.5" x14ac:dyDescent="0.3">
      <c r="B10460"/>
    </row>
    <row r="10461" spans="2:2" ht="16.5" x14ac:dyDescent="0.3">
      <c r="B10461"/>
    </row>
    <row r="10462" spans="2:2" ht="16.5" x14ac:dyDescent="0.3">
      <c r="B10462"/>
    </row>
    <row r="10463" spans="2:2" ht="16.5" x14ac:dyDescent="0.3">
      <c r="B10463"/>
    </row>
    <row r="10464" spans="2:2" ht="16.5" x14ac:dyDescent="0.3">
      <c r="B10464"/>
    </row>
    <row r="10465" spans="2:2" ht="16.5" x14ac:dyDescent="0.3">
      <c r="B10465"/>
    </row>
    <row r="10466" spans="2:2" ht="16.5" x14ac:dyDescent="0.3">
      <c r="B10466"/>
    </row>
    <row r="10467" spans="2:2" ht="16.5" x14ac:dyDescent="0.3">
      <c r="B10467"/>
    </row>
    <row r="10468" spans="2:2" ht="16.5" x14ac:dyDescent="0.3">
      <c r="B10468"/>
    </row>
    <row r="10469" spans="2:2" ht="16.5" x14ac:dyDescent="0.3">
      <c r="B10469"/>
    </row>
    <row r="10470" spans="2:2" ht="16.5" x14ac:dyDescent="0.3">
      <c r="B10470"/>
    </row>
    <row r="10471" spans="2:2" ht="16.5" x14ac:dyDescent="0.3">
      <c r="B10471"/>
    </row>
    <row r="10472" spans="2:2" ht="16.5" x14ac:dyDescent="0.3">
      <c r="B10472"/>
    </row>
    <row r="10473" spans="2:2" ht="16.5" x14ac:dyDescent="0.3">
      <c r="B10473"/>
    </row>
    <row r="10474" spans="2:2" ht="16.5" x14ac:dyDescent="0.3">
      <c r="B10474"/>
    </row>
    <row r="10475" spans="2:2" ht="16.5" x14ac:dyDescent="0.3">
      <c r="B10475"/>
    </row>
    <row r="10476" spans="2:2" ht="16.5" x14ac:dyDescent="0.3">
      <c r="B10476"/>
    </row>
    <row r="10477" spans="2:2" ht="16.5" x14ac:dyDescent="0.3">
      <c r="B10477"/>
    </row>
    <row r="10478" spans="2:2" ht="16.5" x14ac:dyDescent="0.3">
      <c r="B10478"/>
    </row>
    <row r="10479" spans="2:2" ht="16.5" x14ac:dyDescent="0.3">
      <c r="B10479"/>
    </row>
    <row r="10480" spans="2:2" ht="16.5" x14ac:dyDescent="0.3">
      <c r="B10480"/>
    </row>
    <row r="10481" spans="2:2" ht="16.5" x14ac:dyDescent="0.3">
      <c r="B10481"/>
    </row>
    <row r="10482" spans="2:2" ht="16.5" x14ac:dyDescent="0.3">
      <c r="B10482"/>
    </row>
    <row r="10483" spans="2:2" ht="16.5" x14ac:dyDescent="0.3">
      <c r="B10483"/>
    </row>
    <row r="10484" spans="2:2" ht="16.5" x14ac:dyDescent="0.3">
      <c r="B10484"/>
    </row>
    <row r="10485" spans="2:2" ht="16.5" x14ac:dyDescent="0.3">
      <c r="B10485"/>
    </row>
    <row r="10486" spans="2:2" ht="16.5" x14ac:dyDescent="0.3">
      <c r="B10486"/>
    </row>
    <row r="10487" spans="2:2" ht="16.5" x14ac:dyDescent="0.3">
      <c r="B10487"/>
    </row>
    <row r="10488" spans="2:2" ht="16.5" x14ac:dyDescent="0.3">
      <c r="B10488"/>
    </row>
    <row r="10489" spans="2:2" ht="16.5" x14ac:dyDescent="0.3">
      <c r="B10489"/>
    </row>
    <row r="10490" spans="2:2" ht="16.5" x14ac:dyDescent="0.3">
      <c r="B10490"/>
    </row>
    <row r="10491" spans="2:2" ht="16.5" x14ac:dyDescent="0.3">
      <c r="B10491"/>
    </row>
    <row r="10492" spans="2:2" ht="16.5" x14ac:dyDescent="0.3">
      <c r="B10492"/>
    </row>
    <row r="10493" spans="2:2" ht="16.5" x14ac:dyDescent="0.3">
      <c r="B10493"/>
    </row>
    <row r="10494" spans="2:2" ht="16.5" x14ac:dyDescent="0.3">
      <c r="B10494"/>
    </row>
    <row r="10495" spans="2:2" ht="16.5" x14ac:dyDescent="0.3">
      <c r="B10495"/>
    </row>
    <row r="10496" spans="2:2" ht="16.5" x14ac:dyDescent="0.3">
      <c r="B10496"/>
    </row>
    <row r="10497" spans="2:2" ht="16.5" x14ac:dyDescent="0.3">
      <c r="B10497"/>
    </row>
    <row r="10498" spans="2:2" ht="16.5" x14ac:dyDescent="0.3">
      <c r="B10498"/>
    </row>
    <row r="10499" spans="2:2" ht="16.5" x14ac:dyDescent="0.3">
      <c r="B10499"/>
    </row>
    <row r="10500" spans="2:2" ht="16.5" x14ac:dyDescent="0.3">
      <c r="B10500"/>
    </row>
    <row r="10501" spans="2:2" ht="16.5" x14ac:dyDescent="0.3">
      <c r="B10501"/>
    </row>
    <row r="10502" spans="2:2" ht="16.5" x14ac:dyDescent="0.3">
      <c r="B10502"/>
    </row>
    <row r="10503" spans="2:2" ht="16.5" x14ac:dyDescent="0.3">
      <c r="B10503"/>
    </row>
    <row r="10504" spans="2:2" ht="16.5" x14ac:dyDescent="0.3">
      <c r="B10504"/>
    </row>
    <row r="10505" spans="2:2" ht="16.5" x14ac:dyDescent="0.3">
      <c r="B10505"/>
    </row>
    <row r="10506" spans="2:2" ht="16.5" x14ac:dyDescent="0.3">
      <c r="B10506"/>
    </row>
    <row r="10507" spans="2:2" ht="16.5" x14ac:dyDescent="0.3">
      <c r="B10507"/>
    </row>
    <row r="10508" spans="2:2" ht="16.5" x14ac:dyDescent="0.3">
      <c r="B10508"/>
    </row>
    <row r="10509" spans="2:2" ht="16.5" x14ac:dyDescent="0.3">
      <c r="B10509"/>
    </row>
    <row r="10510" spans="2:2" ht="16.5" x14ac:dyDescent="0.3">
      <c r="B10510"/>
    </row>
    <row r="10511" spans="2:2" ht="16.5" x14ac:dyDescent="0.3">
      <c r="B10511"/>
    </row>
    <row r="10512" spans="2:2" ht="16.5" x14ac:dyDescent="0.3">
      <c r="B10512"/>
    </row>
    <row r="10513" spans="2:2" ht="16.5" x14ac:dyDescent="0.3">
      <c r="B10513"/>
    </row>
    <row r="10514" spans="2:2" ht="16.5" x14ac:dyDescent="0.3">
      <c r="B10514"/>
    </row>
    <row r="10515" spans="2:2" ht="16.5" x14ac:dyDescent="0.3">
      <c r="B10515"/>
    </row>
    <row r="10516" spans="2:2" ht="16.5" x14ac:dyDescent="0.3">
      <c r="B10516"/>
    </row>
    <row r="10517" spans="2:2" ht="16.5" x14ac:dyDescent="0.3">
      <c r="B10517"/>
    </row>
    <row r="10518" spans="2:2" ht="16.5" x14ac:dyDescent="0.3">
      <c r="B10518"/>
    </row>
    <row r="10519" spans="2:2" ht="16.5" x14ac:dyDescent="0.3">
      <c r="B10519"/>
    </row>
    <row r="10520" spans="2:2" ht="16.5" x14ac:dyDescent="0.3">
      <c r="B10520"/>
    </row>
    <row r="10521" spans="2:2" ht="16.5" x14ac:dyDescent="0.3">
      <c r="B10521"/>
    </row>
    <row r="10522" spans="2:2" ht="16.5" x14ac:dyDescent="0.3">
      <c r="B10522"/>
    </row>
    <row r="10523" spans="2:2" ht="16.5" x14ac:dyDescent="0.3">
      <c r="B10523"/>
    </row>
    <row r="10524" spans="2:2" ht="16.5" x14ac:dyDescent="0.3">
      <c r="B10524"/>
    </row>
    <row r="10525" spans="2:2" ht="16.5" x14ac:dyDescent="0.3">
      <c r="B10525"/>
    </row>
    <row r="10526" spans="2:2" ht="16.5" x14ac:dyDescent="0.3">
      <c r="B10526"/>
    </row>
    <row r="10527" spans="2:2" ht="16.5" x14ac:dyDescent="0.3">
      <c r="B10527"/>
    </row>
    <row r="10528" spans="2:2" ht="16.5" x14ac:dyDescent="0.3">
      <c r="B10528"/>
    </row>
    <row r="10529" spans="2:2" ht="16.5" x14ac:dyDescent="0.3">
      <c r="B10529"/>
    </row>
    <row r="10530" spans="2:2" ht="16.5" x14ac:dyDescent="0.3">
      <c r="B10530"/>
    </row>
    <row r="10531" spans="2:2" ht="16.5" x14ac:dyDescent="0.3">
      <c r="B10531"/>
    </row>
    <row r="10532" spans="2:2" ht="16.5" x14ac:dyDescent="0.3">
      <c r="B10532"/>
    </row>
    <row r="10533" spans="2:2" ht="16.5" x14ac:dyDescent="0.3">
      <c r="B10533"/>
    </row>
    <row r="10534" spans="2:2" ht="16.5" x14ac:dyDescent="0.3">
      <c r="B10534"/>
    </row>
    <row r="10535" spans="2:2" ht="16.5" x14ac:dyDescent="0.3">
      <c r="B10535"/>
    </row>
    <row r="10536" spans="2:2" ht="16.5" x14ac:dyDescent="0.3">
      <c r="B10536"/>
    </row>
    <row r="10537" spans="2:2" ht="16.5" x14ac:dyDescent="0.3">
      <c r="B10537"/>
    </row>
    <row r="10538" spans="2:2" ht="16.5" x14ac:dyDescent="0.3">
      <c r="B10538"/>
    </row>
    <row r="10539" spans="2:2" ht="16.5" x14ac:dyDescent="0.3">
      <c r="B10539"/>
    </row>
    <row r="10540" spans="2:2" ht="16.5" x14ac:dyDescent="0.3">
      <c r="B10540"/>
    </row>
    <row r="10541" spans="2:2" ht="16.5" x14ac:dyDescent="0.3">
      <c r="B10541"/>
    </row>
    <row r="10542" spans="2:2" ht="16.5" x14ac:dyDescent="0.3">
      <c r="B10542"/>
    </row>
    <row r="10543" spans="2:2" ht="16.5" x14ac:dyDescent="0.3">
      <c r="B10543"/>
    </row>
    <row r="10544" spans="2:2" ht="16.5" x14ac:dyDescent="0.3">
      <c r="B10544"/>
    </row>
    <row r="10545" spans="2:2" ht="16.5" x14ac:dyDescent="0.3">
      <c r="B10545"/>
    </row>
    <row r="10546" spans="2:2" ht="16.5" x14ac:dyDescent="0.3">
      <c r="B10546"/>
    </row>
    <row r="10547" spans="2:2" ht="16.5" x14ac:dyDescent="0.3">
      <c r="B10547"/>
    </row>
    <row r="10548" spans="2:2" ht="16.5" x14ac:dyDescent="0.3">
      <c r="B10548"/>
    </row>
    <row r="10549" spans="2:2" ht="16.5" x14ac:dyDescent="0.3">
      <c r="B10549"/>
    </row>
    <row r="10550" spans="2:2" ht="16.5" x14ac:dyDescent="0.3">
      <c r="B10550"/>
    </row>
    <row r="10551" spans="2:2" ht="16.5" x14ac:dyDescent="0.3">
      <c r="B10551"/>
    </row>
    <row r="10552" spans="2:2" ht="16.5" x14ac:dyDescent="0.3">
      <c r="B10552"/>
    </row>
    <row r="10553" spans="2:2" ht="16.5" x14ac:dyDescent="0.3">
      <c r="B10553"/>
    </row>
    <row r="10554" spans="2:2" ht="16.5" x14ac:dyDescent="0.3">
      <c r="B10554"/>
    </row>
    <row r="10555" spans="2:2" ht="16.5" x14ac:dyDescent="0.3">
      <c r="B10555"/>
    </row>
    <row r="10556" spans="2:2" ht="16.5" x14ac:dyDescent="0.3">
      <c r="B10556"/>
    </row>
    <row r="10557" spans="2:2" ht="16.5" x14ac:dyDescent="0.3">
      <c r="B10557"/>
    </row>
    <row r="10558" spans="2:2" ht="16.5" x14ac:dyDescent="0.3">
      <c r="B10558"/>
    </row>
    <row r="10559" spans="2:2" ht="16.5" x14ac:dyDescent="0.3">
      <c r="B10559"/>
    </row>
    <row r="10560" spans="2:2" ht="16.5" x14ac:dyDescent="0.3">
      <c r="B10560"/>
    </row>
    <row r="10561" spans="2:2" ht="16.5" x14ac:dyDescent="0.3">
      <c r="B10561"/>
    </row>
    <row r="10562" spans="2:2" ht="16.5" x14ac:dyDescent="0.3">
      <c r="B10562"/>
    </row>
    <row r="10563" spans="2:2" ht="16.5" x14ac:dyDescent="0.3">
      <c r="B10563"/>
    </row>
    <row r="10564" spans="2:2" ht="16.5" x14ac:dyDescent="0.3">
      <c r="B10564"/>
    </row>
    <row r="10565" spans="2:2" ht="16.5" x14ac:dyDescent="0.3">
      <c r="B10565"/>
    </row>
    <row r="10566" spans="2:2" ht="16.5" x14ac:dyDescent="0.3">
      <c r="B10566"/>
    </row>
    <row r="10567" spans="2:2" ht="16.5" x14ac:dyDescent="0.3">
      <c r="B10567"/>
    </row>
    <row r="10568" spans="2:2" ht="16.5" x14ac:dyDescent="0.3">
      <c r="B10568"/>
    </row>
    <row r="10569" spans="2:2" ht="16.5" x14ac:dyDescent="0.3">
      <c r="B10569"/>
    </row>
    <row r="10570" spans="2:2" ht="16.5" x14ac:dyDescent="0.3">
      <c r="B10570"/>
    </row>
    <row r="10571" spans="2:2" ht="16.5" x14ac:dyDescent="0.3">
      <c r="B10571"/>
    </row>
    <row r="10572" spans="2:2" ht="16.5" x14ac:dyDescent="0.3">
      <c r="B10572"/>
    </row>
    <row r="10573" spans="2:2" ht="16.5" x14ac:dyDescent="0.3">
      <c r="B10573"/>
    </row>
    <row r="10574" spans="2:2" ht="16.5" x14ac:dyDescent="0.3">
      <c r="B10574"/>
    </row>
    <row r="10575" spans="2:2" ht="16.5" x14ac:dyDescent="0.3">
      <c r="B10575"/>
    </row>
    <row r="10576" spans="2:2" ht="16.5" x14ac:dyDescent="0.3">
      <c r="B10576"/>
    </row>
    <row r="10577" spans="2:2" ht="16.5" x14ac:dyDescent="0.3">
      <c r="B10577"/>
    </row>
    <row r="10578" spans="2:2" ht="16.5" x14ac:dyDescent="0.3">
      <c r="B10578"/>
    </row>
    <row r="10579" spans="2:2" ht="16.5" x14ac:dyDescent="0.3">
      <c r="B10579"/>
    </row>
    <row r="10580" spans="2:2" ht="16.5" x14ac:dyDescent="0.3">
      <c r="B10580"/>
    </row>
    <row r="10581" spans="2:2" ht="16.5" x14ac:dyDescent="0.3">
      <c r="B10581"/>
    </row>
    <row r="10582" spans="2:2" ht="16.5" x14ac:dyDescent="0.3">
      <c r="B10582"/>
    </row>
    <row r="10583" spans="2:2" ht="16.5" x14ac:dyDescent="0.3">
      <c r="B10583"/>
    </row>
    <row r="10584" spans="2:2" ht="16.5" x14ac:dyDescent="0.3">
      <c r="B10584"/>
    </row>
    <row r="10585" spans="2:2" ht="16.5" x14ac:dyDescent="0.3">
      <c r="B10585"/>
    </row>
    <row r="10586" spans="2:2" ht="16.5" x14ac:dyDescent="0.3">
      <c r="B10586"/>
    </row>
    <row r="10587" spans="2:2" ht="16.5" x14ac:dyDescent="0.3">
      <c r="B10587"/>
    </row>
    <row r="10588" spans="2:2" ht="16.5" x14ac:dyDescent="0.3">
      <c r="B10588"/>
    </row>
    <row r="10589" spans="2:2" ht="16.5" x14ac:dyDescent="0.3">
      <c r="B10589"/>
    </row>
    <row r="10590" spans="2:2" ht="16.5" x14ac:dyDescent="0.3">
      <c r="B10590"/>
    </row>
    <row r="10591" spans="2:2" ht="16.5" x14ac:dyDescent="0.3">
      <c r="B10591"/>
    </row>
    <row r="10592" spans="2:2" ht="16.5" x14ac:dyDescent="0.3">
      <c r="B10592"/>
    </row>
    <row r="10593" spans="2:2" ht="16.5" x14ac:dyDescent="0.3">
      <c r="B10593"/>
    </row>
    <row r="10594" spans="2:2" ht="16.5" x14ac:dyDescent="0.3">
      <c r="B10594"/>
    </row>
    <row r="10595" spans="2:2" ht="16.5" x14ac:dyDescent="0.3">
      <c r="B10595"/>
    </row>
    <row r="10596" spans="2:2" ht="16.5" x14ac:dyDescent="0.3">
      <c r="B10596"/>
    </row>
    <row r="10597" spans="2:2" ht="16.5" x14ac:dyDescent="0.3">
      <c r="B10597"/>
    </row>
    <row r="10598" spans="2:2" ht="16.5" x14ac:dyDescent="0.3">
      <c r="B10598"/>
    </row>
    <row r="10599" spans="2:2" ht="16.5" x14ac:dyDescent="0.3">
      <c r="B10599"/>
    </row>
    <row r="10600" spans="2:2" ht="16.5" x14ac:dyDescent="0.3">
      <c r="B10600"/>
    </row>
    <row r="10601" spans="2:2" ht="16.5" x14ac:dyDescent="0.3">
      <c r="B10601"/>
    </row>
    <row r="10602" spans="2:2" ht="16.5" x14ac:dyDescent="0.3">
      <c r="B10602"/>
    </row>
    <row r="10603" spans="2:2" ht="16.5" x14ac:dyDescent="0.3">
      <c r="B10603"/>
    </row>
    <row r="10604" spans="2:2" ht="16.5" x14ac:dyDescent="0.3">
      <c r="B10604"/>
    </row>
    <row r="10605" spans="2:2" ht="16.5" x14ac:dyDescent="0.3">
      <c r="B10605"/>
    </row>
    <row r="10606" spans="2:2" ht="16.5" x14ac:dyDescent="0.3">
      <c r="B10606"/>
    </row>
    <row r="10607" spans="2:2" ht="16.5" x14ac:dyDescent="0.3">
      <c r="B10607"/>
    </row>
    <row r="10608" spans="2:2" ht="16.5" x14ac:dyDescent="0.3">
      <c r="B10608"/>
    </row>
    <row r="10609" spans="2:2" ht="16.5" x14ac:dyDescent="0.3">
      <c r="B10609"/>
    </row>
    <row r="10610" spans="2:2" ht="16.5" x14ac:dyDescent="0.3">
      <c r="B10610"/>
    </row>
    <row r="10611" spans="2:2" ht="16.5" x14ac:dyDescent="0.3">
      <c r="B10611"/>
    </row>
    <row r="10612" spans="2:2" ht="16.5" x14ac:dyDescent="0.3">
      <c r="B10612"/>
    </row>
    <row r="10613" spans="2:2" ht="16.5" x14ac:dyDescent="0.3">
      <c r="B10613"/>
    </row>
    <row r="10614" spans="2:2" ht="16.5" x14ac:dyDescent="0.3">
      <c r="B10614"/>
    </row>
    <row r="10615" spans="2:2" ht="16.5" x14ac:dyDescent="0.3">
      <c r="B10615"/>
    </row>
    <row r="10616" spans="2:2" ht="16.5" x14ac:dyDescent="0.3">
      <c r="B10616"/>
    </row>
    <row r="10617" spans="2:2" ht="16.5" x14ac:dyDescent="0.3">
      <c r="B10617"/>
    </row>
    <row r="10618" spans="2:2" ht="16.5" x14ac:dyDescent="0.3">
      <c r="B10618"/>
    </row>
    <row r="10619" spans="2:2" ht="16.5" x14ac:dyDescent="0.3">
      <c r="B10619"/>
    </row>
    <row r="10620" spans="2:2" ht="16.5" x14ac:dyDescent="0.3">
      <c r="B10620"/>
    </row>
    <row r="10621" spans="2:2" ht="16.5" x14ac:dyDescent="0.3">
      <c r="B10621"/>
    </row>
    <row r="10622" spans="2:2" ht="16.5" x14ac:dyDescent="0.3">
      <c r="B10622"/>
    </row>
    <row r="10623" spans="2:2" ht="16.5" x14ac:dyDescent="0.3">
      <c r="B10623"/>
    </row>
    <row r="10624" spans="2:2" ht="16.5" x14ac:dyDescent="0.3">
      <c r="B10624"/>
    </row>
    <row r="10625" spans="2:2" ht="16.5" x14ac:dyDescent="0.3">
      <c r="B10625"/>
    </row>
    <row r="10626" spans="2:2" ht="16.5" x14ac:dyDescent="0.3">
      <c r="B10626"/>
    </row>
    <row r="10627" spans="2:2" ht="16.5" x14ac:dyDescent="0.3">
      <c r="B10627"/>
    </row>
    <row r="10628" spans="2:2" ht="16.5" x14ac:dyDescent="0.3">
      <c r="B10628"/>
    </row>
    <row r="10629" spans="2:2" ht="16.5" x14ac:dyDescent="0.3">
      <c r="B10629"/>
    </row>
    <row r="10630" spans="2:2" ht="16.5" x14ac:dyDescent="0.3">
      <c r="B10630"/>
    </row>
    <row r="10631" spans="2:2" ht="16.5" x14ac:dyDescent="0.3">
      <c r="B10631"/>
    </row>
    <row r="10632" spans="2:2" ht="16.5" x14ac:dyDescent="0.3">
      <c r="B10632"/>
    </row>
    <row r="10633" spans="2:2" ht="16.5" x14ac:dyDescent="0.3">
      <c r="B10633"/>
    </row>
    <row r="10634" spans="2:2" ht="16.5" x14ac:dyDescent="0.3">
      <c r="B10634"/>
    </row>
    <row r="10635" spans="2:2" ht="16.5" x14ac:dyDescent="0.3">
      <c r="B10635"/>
    </row>
    <row r="10636" spans="2:2" ht="16.5" x14ac:dyDescent="0.3">
      <c r="B10636"/>
    </row>
    <row r="10637" spans="2:2" ht="16.5" x14ac:dyDescent="0.3">
      <c r="B10637"/>
    </row>
    <row r="10638" spans="2:2" ht="16.5" x14ac:dyDescent="0.3">
      <c r="B10638"/>
    </row>
    <row r="10639" spans="2:2" ht="16.5" x14ac:dyDescent="0.3">
      <c r="B10639"/>
    </row>
    <row r="10640" spans="2:2" ht="16.5" x14ac:dyDescent="0.3">
      <c r="B10640"/>
    </row>
    <row r="10641" spans="2:2" ht="16.5" x14ac:dyDescent="0.3">
      <c r="B10641"/>
    </row>
    <row r="10642" spans="2:2" ht="16.5" x14ac:dyDescent="0.3">
      <c r="B10642"/>
    </row>
    <row r="10643" spans="2:2" ht="16.5" x14ac:dyDescent="0.3">
      <c r="B10643"/>
    </row>
    <row r="10644" spans="2:2" ht="16.5" x14ac:dyDescent="0.3">
      <c r="B10644"/>
    </row>
    <row r="10645" spans="2:2" ht="16.5" x14ac:dyDescent="0.3">
      <c r="B10645"/>
    </row>
    <row r="10646" spans="2:2" ht="16.5" x14ac:dyDescent="0.3">
      <c r="B10646"/>
    </row>
    <row r="10647" spans="2:2" ht="16.5" x14ac:dyDescent="0.3">
      <c r="B10647"/>
    </row>
    <row r="10648" spans="2:2" ht="16.5" x14ac:dyDescent="0.3">
      <c r="B10648"/>
    </row>
    <row r="10649" spans="2:2" ht="16.5" x14ac:dyDescent="0.3">
      <c r="B10649"/>
    </row>
    <row r="10650" spans="2:2" ht="16.5" x14ac:dyDescent="0.3">
      <c r="B10650"/>
    </row>
    <row r="10651" spans="2:2" ht="16.5" x14ac:dyDescent="0.3">
      <c r="B10651"/>
    </row>
    <row r="10652" spans="2:2" ht="16.5" x14ac:dyDescent="0.3">
      <c r="B10652"/>
    </row>
    <row r="10653" spans="2:2" ht="16.5" x14ac:dyDescent="0.3">
      <c r="B10653"/>
    </row>
    <row r="10654" spans="2:2" ht="16.5" x14ac:dyDescent="0.3">
      <c r="B10654"/>
    </row>
    <row r="10655" spans="2:2" ht="16.5" x14ac:dyDescent="0.3">
      <c r="B10655"/>
    </row>
    <row r="10656" spans="2:2" ht="16.5" x14ac:dyDescent="0.3">
      <c r="B10656"/>
    </row>
    <row r="10657" spans="2:2" ht="16.5" x14ac:dyDescent="0.3">
      <c r="B10657"/>
    </row>
    <row r="10658" spans="2:2" ht="16.5" x14ac:dyDescent="0.3">
      <c r="B10658"/>
    </row>
    <row r="10659" spans="2:2" ht="16.5" x14ac:dyDescent="0.3">
      <c r="B10659"/>
    </row>
    <row r="10660" spans="2:2" ht="16.5" x14ac:dyDescent="0.3">
      <c r="B10660"/>
    </row>
    <row r="10661" spans="2:2" ht="16.5" x14ac:dyDescent="0.3">
      <c r="B10661"/>
    </row>
    <row r="10662" spans="2:2" ht="16.5" x14ac:dyDescent="0.3">
      <c r="B10662"/>
    </row>
    <row r="10663" spans="2:2" ht="16.5" x14ac:dyDescent="0.3">
      <c r="B10663"/>
    </row>
    <row r="10664" spans="2:2" ht="16.5" x14ac:dyDescent="0.3">
      <c r="B10664"/>
    </row>
    <row r="10665" spans="2:2" ht="16.5" x14ac:dyDescent="0.3">
      <c r="B10665"/>
    </row>
    <row r="10666" spans="2:2" ht="16.5" x14ac:dyDescent="0.3">
      <c r="B10666"/>
    </row>
    <row r="10667" spans="2:2" ht="16.5" x14ac:dyDescent="0.3">
      <c r="B10667"/>
    </row>
    <row r="10668" spans="2:2" ht="16.5" x14ac:dyDescent="0.3">
      <c r="B10668"/>
    </row>
    <row r="10669" spans="2:2" ht="16.5" x14ac:dyDescent="0.3">
      <c r="B10669"/>
    </row>
    <row r="10670" spans="2:2" ht="16.5" x14ac:dyDescent="0.3">
      <c r="B10670"/>
    </row>
    <row r="10671" spans="2:2" ht="16.5" x14ac:dyDescent="0.3">
      <c r="B10671"/>
    </row>
    <row r="10672" spans="2:2" ht="16.5" x14ac:dyDescent="0.3">
      <c r="B10672"/>
    </row>
    <row r="10673" spans="2:2" ht="16.5" x14ac:dyDescent="0.3">
      <c r="B10673"/>
    </row>
    <row r="10674" spans="2:2" ht="16.5" x14ac:dyDescent="0.3">
      <c r="B10674"/>
    </row>
    <row r="10675" spans="2:2" ht="16.5" x14ac:dyDescent="0.3">
      <c r="B10675"/>
    </row>
    <row r="10676" spans="2:2" ht="16.5" x14ac:dyDescent="0.3">
      <c r="B10676"/>
    </row>
    <row r="10677" spans="2:2" ht="16.5" x14ac:dyDescent="0.3">
      <c r="B10677"/>
    </row>
    <row r="10678" spans="2:2" ht="16.5" x14ac:dyDescent="0.3">
      <c r="B10678"/>
    </row>
    <row r="10679" spans="2:2" ht="16.5" x14ac:dyDescent="0.3">
      <c r="B10679"/>
    </row>
    <row r="10680" spans="2:2" ht="16.5" x14ac:dyDescent="0.3">
      <c r="B10680"/>
    </row>
    <row r="10681" spans="2:2" ht="16.5" x14ac:dyDescent="0.3">
      <c r="B10681"/>
    </row>
    <row r="10682" spans="2:2" ht="16.5" x14ac:dyDescent="0.3">
      <c r="B10682"/>
    </row>
    <row r="10683" spans="2:2" ht="16.5" x14ac:dyDescent="0.3">
      <c r="B10683"/>
    </row>
    <row r="10684" spans="2:2" ht="16.5" x14ac:dyDescent="0.3">
      <c r="B10684"/>
    </row>
    <row r="10685" spans="2:2" ht="16.5" x14ac:dyDescent="0.3">
      <c r="B10685"/>
    </row>
    <row r="10686" spans="2:2" ht="16.5" x14ac:dyDescent="0.3">
      <c r="B10686"/>
    </row>
    <row r="10687" spans="2:2" ht="16.5" x14ac:dyDescent="0.3">
      <c r="B10687"/>
    </row>
    <row r="10688" spans="2:2" ht="16.5" x14ac:dyDescent="0.3">
      <c r="B10688"/>
    </row>
    <row r="10689" spans="2:2" ht="16.5" x14ac:dyDescent="0.3">
      <c r="B10689"/>
    </row>
    <row r="10690" spans="2:2" ht="16.5" x14ac:dyDescent="0.3">
      <c r="B10690"/>
    </row>
    <row r="10691" spans="2:2" ht="16.5" x14ac:dyDescent="0.3">
      <c r="B10691"/>
    </row>
    <row r="10692" spans="2:2" ht="16.5" x14ac:dyDescent="0.3">
      <c r="B10692"/>
    </row>
    <row r="10693" spans="2:2" ht="16.5" x14ac:dyDescent="0.3">
      <c r="B10693"/>
    </row>
    <row r="10694" spans="2:2" ht="16.5" x14ac:dyDescent="0.3">
      <c r="B10694"/>
    </row>
    <row r="10695" spans="2:2" ht="16.5" x14ac:dyDescent="0.3">
      <c r="B10695"/>
    </row>
    <row r="10696" spans="2:2" ht="16.5" x14ac:dyDescent="0.3">
      <c r="B10696"/>
    </row>
    <row r="10697" spans="2:2" ht="16.5" x14ac:dyDescent="0.3">
      <c r="B10697"/>
    </row>
    <row r="10698" spans="2:2" ht="16.5" x14ac:dyDescent="0.3">
      <c r="B10698"/>
    </row>
    <row r="10699" spans="2:2" ht="16.5" x14ac:dyDescent="0.3">
      <c r="B10699"/>
    </row>
    <row r="10700" spans="2:2" ht="16.5" x14ac:dyDescent="0.3">
      <c r="B10700"/>
    </row>
    <row r="10701" spans="2:2" ht="16.5" x14ac:dyDescent="0.3">
      <c r="B10701"/>
    </row>
    <row r="10702" spans="2:2" ht="16.5" x14ac:dyDescent="0.3">
      <c r="B10702"/>
    </row>
    <row r="10703" spans="2:2" ht="16.5" x14ac:dyDescent="0.3">
      <c r="B10703"/>
    </row>
    <row r="10704" spans="2:2" ht="16.5" x14ac:dyDescent="0.3">
      <c r="B10704"/>
    </row>
    <row r="10705" spans="2:2" ht="16.5" x14ac:dyDescent="0.3">
      <c r="B10705"/>
    </row>
    <row r="10706" spans="2:2" ht="16.5" x14ac:dyDescent="0.3">
      <c r="B10706"/>
    </row>
    <row r="10707" spans="2:2" ht="16.5" x14ac:dyDescent="0.3">
      <c r="B10707"/>
    </row>
    <row r="10708" spans="2:2" ht="16.5" x14ac:dyDescent="0.3">
      <c r="B10708"/>
    </row>
    <row r="10709" spans="2:2" ht="16.5" x14ac:dyDescent="0.3">
      <c r="B10709"/>
    </row>
    <row r="10710" spans="2:2" ht="16.5" x14ac:dyDescent="0.3">
      <c r="B10710"/>
    </row>
    <row r="10711" spans="2:2" ht="16.5" x14ac:dyDescent="0.3">
      <c r="B10711"/>
    </row>
    <row r="10712" spans="2:2" ht="16.5" x14ac:dyDescent="0.3">
      <c r="B10712"/>
    </row>
    <row r="10713" spans="2:2" ht="16.5" x14ac:dyDescent="0.3">
      <c r="B10713"/>
    </row>
    <row r="10714" spans="2:2" ht="16.5" x14ac:dyDescent="0.3">
      <c r="B10714"/>
    </row>
    <row r="10715" spans="2:2" ht="16.5" x14ac:dyDescent="0.3">
      <c r="B10715"/>
    </row>
    <row r="10716" spans="2:2" ht="16.5" x14ac:dyDescent="0.3">
      <c r="B10716"/>
    </row>
    <row r="10717" spans="2:2" ht="16.5" x14ac:dyDescent="0.3">
      <c r="B10717"/>
    </row>
    <row r="10718" spans="2:2" ht="16.5" x14ac:dyDescent="0.3">
      <c r="B10718"/>
    </row>
    <row r="10719" spans="2:2" ht="16.5" x14ac:dyDescent="0.3">
      <c r="B10719"/>
    </row>
    <row r="10720" spans="2:2" ht="16.5" x14ac:dyDescent="0.3">
      <c r="B10720"/>
    </row>
    <row r="10721" spans="2:2" ht="16.5" x14ac:dyDescent="0.3">
      <c r="B10721"/>
    </row>
    <row r="10722" spans="2:2" ht="16.5" x14ac:dyDescent="0.3">
      <c r="B10722"/>
    </row>
    <row r="10723" spans="2:2" ht="16.5" x14ac:dyDescent="0.3">
      <c r="B10723"/>
    </row>
    <row r="10724" spans="2:2" ht="16.5" x14ac:dyDescent="0.3">
      <c r="B10724"/>
    </row>
    <row r="10725" spans="2:2" ht="16.5" x14ac:dyDescent="0.3">
      <c r="B10725"/>
    </row>
    <row r="10726" spans="2:2" ht="16.5" x14ac:dyDescent="0.3">
      <c r="B10726"/>
    </row>
    <row r="10727" spans="2:2" ht="16.5" x14ac:dyDescent="0.3">
      <c r="B10727"/>
    </row>
    <row r="10728" spans="2:2" ht="16.5" x14ac:dyDescent="0.3">
      <c r="B10728"/>
    </row>
    <row r="10729" spans="2:2" ht="16.5" x14ac:dyDescent="0.3">
      <c r="B10729"/>
    </row>
    <row r="10730" spans="2:2" ht="16.5" x14ac:dyDescent="0.3">
      <c r="B10730"/>
    </row>
    <row r="10731" spans="2:2" ht="16.5" x14ac:dyDescent="0.3">
      <c r="B10731"/>
    </row>
    <row r="10732" spans="2:2" ht="16.5" x14ac:dyDescent="0.3">
      <c r="B10732"/>
    </row>
    <row r="10733" spans="2:2" ht="16.5" x14ac:dyDescent="0.3">
      <c r="B10733"/>
    </row>
    <row r="10734" spans="2:2" ht="16.5" x14ac:dyDescent="0.3">
      <c r="B10734"/>
    </row>
    <row r="10735" spans="2:2" ht="16.5" x14ac:dyDescent="0.3">
      <c r="B10735"/>
    </row>
    <row r="10736" spans="2:2" ht="16.5" x14ac:dyDescent="0.3">
      <c r="B10736"/>
    </row>
    <row r="10737" spans="2:2" ht="16.5" x14ac:dyDescent="0.3">
      <c r="B10737"/>
    </row>
    <row r="10738" spans="2:2" ht="16.5" x14ac:dyDescent="0.3">
      <c r="B10738"/>
    </row>
    <row r="10739" spans="2:2" ht="16.5" x14ac:dyDescent="0.3">
      <c r="B10739"/>
    </row>
    <row r="10740" spans="2:2" ht="16.5" x14ac:dyDescent="0.3">
      <c r="B10740"/>
    </row>
    <row r="10741" spans="2:2" ht="16.5" x14ac:dyDescent="0.3">
      <c r="B10741"/>
    </row>
    <row r="10742" spans="2:2" ht="16.5" x14ac:dyDescent="0.3">
      <c r="B10742"/>
    </row>
    <row r="10743" spans="2:2" ht="16.5" x14ac:dyDescent="0.3">
      <c r="B10743"/>
    </row>
    <row r="10744" spans="2:2" ht="16.5" x14ac:dyDescent="0.3">
      <c r="B10744"/>
    </row>
    <row r="10745" spans="2:2" ht="16.5" x14ac:dyDescent="0.3">
      <c r="B10745"/>
    </row>
    <row r="10746" spans="2:2" ht="16.5" x14ac:dyDescent="0.3">
      <c r="B10746"/>
    </row>
    <row r="10747" spans="2:2" ht="16.5" x14ac:dyDescent="0.3">
      <c r="B10747"/>
    </row>
    <row r="10748" spans="2:2" ht="16.5" x14ac:dyDescent="0.3">
      <c r="B10748"/>
    </row>
    <row r="10749" spans="2:2" ht="16.5" x14ac:dyDescent="0.3">
      <c r="B10749"/>
    </row>
    <row r="10750" spans="2:2" ht="16.5" x14ac:dyDescent="0.3">
      <c r="B10750"/>
    </row>
    <row r="10751" spans="2:2" ht="16.5" x14ac:dyDescent="0.3">
      <c r="B10751"/>
    </row>
    <row r="10752" spans="2:2" ht="16.5" x14ac:dyDescent="0.3">
      <c r="B10752"/>
    </row>
    <row r="10753" spans="2:2" ht="16.5" x14ac:dyDescent="0.3">
      <c r="B10753"/>
    </row>
    <row r="10754" spans="2:2" ht="16.5" x14ac:dyDescent="0.3">
      <c r="B10754"/>
    </row>
    <row r="10755" spans="2:2" ht="16.5" x14ac:dyDescent="0.3">
      <c r="B10755"/>
    </row>
    <row r="10756" spans="2:2" ht="16.5" x14ac:dyDescent="0.3">
      <c r="B10756"/>
    </row>
    <row r="10757" spans="2:2" ht="16.5" x14ac:dyDescent="0.3">
      <c r="B10757"/>
    </row>
    <row r="10758" spans="2:2" ht="16.5" x14ac:dyDescent="0.3">
      <c r="B10758"/>
    </row>
    <row r="10759" spans="2:2" ht="16.5" x14ac:dyDescent="0.3">
      <c r="B10759"/>
    </row>
    <row r="10760" spans="2:2" ht="16.5" x14ac:dyDescent="0.3">
      <c r="B10760"/>
    </row>
    <row r="10761" spans="2:2" ht="16.5" x14ac:dyDescent="0.3">
      <c r="B10761"/>
    </row>
    <row r="10762" spans="2:2" ht="16.5" x14ac:dyDescent="0.3">
      <c r="B10762"/>
    </row>
    <row r="10763" spans="2:2" ht="16.5" x14ac:dyDescent="0.3">
      <c r="B10763"/>
    </row>
    <row r="10764" spans="2:2" ht="16.5" x14ac:dyDescent="0.3">
      <c r="B10764"/>
    </row>
    <row r="10765" spans="2:2" ht="16.5" x14ac:dyDescent="0.3">
      <c r="B10765"/>
    </row>
    <row r="10766" spans="2:2" ht="16.5" x14ac:dyDescent="0.3">
      <c r="B10766"/>
    </row>
    <row r="10767" spans="2:2" ht="16.5" x14ac:dyDescent="0.3">
      <c r="B10767"/>
    </row>
    <row r="10768" spans="2:2" ht="16.5" x14ac:dyDescent="0.3">
      <c r="B10768"/>
    </row>
    <row r="10769" spans="2:2" ht="16.5" x14ac:dyDescent="0.3">
      <c r="B10769"/>
    </row>
    <row r="10770" spans="2:2" ht="16.5" x14ac:dyDescent="0.3">
      <c r="B10770"/>
    </row>
    <row r="10771" spans="2:2" ht="16.5" x14ac:dyDescent="0.3">
      <c r="B10771"/>
    </row>
    <row r="10772" spans="2:2" ht="16.5" x14ac:dyDescent="0.3">
      <c r="B10772"/>
    </row>
    <row r="10773" spans="2:2" ht="16.5" x14ac:dyDescent="0.3">
      <c r="B10773"/>
    </row>
    <row r="10774" spans="2:2" ht="16.5" x14ac:dyDescent="0.3">
      <c r="B10774"/>
    </row>
    <row r="10775" spans="2:2" ht="16.5" x14ac:dyDescent="0.3">
      <c r="B10775"/>
    </row>
    <row r="10776" spans="2:2" ht="16.5" x14ac:dyDescent="0.3">
      <c r="B10776"/>
    </row>
    <row r="10777" spans="2:2" ht="16.5" x14ac:dyDescent="0.3">
      <c r="B10777"/>
    </row>
    <row r="10778" spans="2:2" ht="16.5" x14ac:dyDescent="0.3">
      <c r="B10778"/>
    </row>
    <row r="10779" spans="2:2" ht="16.5" x14ac:dyDescent="0.3">
      <c r="B10779"/>
    </row>
    <row r="10780" spans="2:2" ht="16.5" x14ac:dyDescent="0.3">
      <c r="B10780"/>
    </row>
    <row r="10781" spans="2:2" ht="16.5" x14ac:dyDescent="0.3">
      <c r="B10781"/>
    </row>
    <row r="10782" spans="2:2" ht="16.5" x14ac:dyDescent="0.3">
      <c r="B10782"/>
    </row>
    <row r="10783" spans="2:2" ht="16.5" x14ac:dyDescent="0.3">
      <c r="B10783"/>
    </row>
    <row r="10784" spans="2:2" ht="16.5" x14ac:dyDescent="0.3">
      <c r="B10784"/>
    </row>
    <row r="10785" spans="2:2" ht="16.5" x14ac:dyDescent="0.3">
      <c r="B10785"/>
    </row>
    <row r="10786" spans="2:2" ht="16.5" x14ac:dyDescent="0.3">
      <c r="B10786"/>
    </row>
    <row r="10787" spans="2:2" ht="16.5" x14ac:dyDescent="0.3">
      <c r="B10787"/>
    </row>
    <row r="10788" spans="2:2" ht="16.5" x14ac:dyDescent="0.3">
      <c r="B10788"/>
    </row>
    <row r="10789" spans="2:2" ht="16.5" x14ac:dyDescent="0.3">
      <c r="B10789"/>
    </row>
    <row r="10790" spans="2:2" ht="16.5" x14ac:dyDescent="0.3">
      <c r="B10790"/>
    </row>
    <row r="10791" spans="2:2" ht="16.5" x14ac:dyDescent="0.3">
      <c r="B10791"/>
    </row>
    <row r="10792" spans="2:2" ht="16.5" x14ac:dyDescent="0.3">
      <c r="B10792"/>
    </row>
    <row r="10793" spans="2:2" ht="16.5" x14ac:dyDescent="0.3">
      <c r="B10793"/>
    </row>
    <row r="10794" spans="2:2" ht="16.5" x14ac:dyDescent="0.3">
      <c r="B10794"/>
    </row>
    <row r="10795" spans="2:2" ht="16.5" x14ac:dyDescent="0.3">
      <c r="B10795"/>
    </row>
    <row r="10796" spans="2:2" ht="16.5" x14ac:dyDescent="0.3">
      <c r="B10796"/>
    </row>
    <row r="10797" spans="2:2" ht="16.5" x14ac:dyDescent="0.3">
      <c r="B10797"/>
    </row>
    <row r="10798" spans="2:2" ht="16.5" x14ac:dyDescent="0.3">
      <c r="B10798"/>
    </row>
    <row r="10799" spans="2:2" ht="16.5" x14ac:dyDescent="0.3">
      <c r="B10799"/>
    </row>
    <row r="10800" spans="2:2" ht="16.5" x14ac:dyDescent="0.3">
      <c r="B10800"/>
    </row>
    <row r="10801" spans="2:2" ht="16.5" x14ac:dyDescent="0.3">
      <c r="B10801"/>
    </row>
    <row r="10802" spans="2:2" ht="16.5" x14ac:dyDescent="0.3">
      <c r="B10802"/>
    </row>
    <row r="10803" spans="2:2" ht="16.5" x14ac:dyDescent="0.3">
      <c r="B10803"/>
    </row>
    <row r="10804" spans="2:2" ht="16.5" x14ac:dyDescent="0.3">
      <c r="B10804"/>
    </row>
    <row r="10805" spans="2:2" ht="16.5" x14ac:dyDescent="0.3">
      <c r="B10805"/>
    </row>
    <row r="10806" spans="2:2" ht="16.5" x14ac:dyDescent="0.3">
      <c r="B10806"/>
    </row>
    <row r="10807" spans="2:2" ht="16.5" x14ac:dyDescent="0.3">
      <c r="B10807"/>
    </row>
    <row r="10808" spans="2:2" ht="16.5" x14ac:dyDescent="0.3">
      <c r="B10808"/>
    </row>
    <row r="10809" spans="2:2" ht="16.5" x14ac:dyDescent="0.3">
      <c r="B10809"/>
    </row>
    <row r="10810" spans="2:2" ht="16.5" x14ac:dyDescent="0.3">
      <c r="B10810"/>
    </row>
    <row r="10811" spans="2:2" ht="16.5" x14ac:dyDescent="0.3">
      <c r="B10811"/>
    </row>
    <row r="10812" spans="2:2" ht="16.5" x14ac:dyDescent="0.3">
      <c r="B10812"/>
    </row>
    <row r="10813" spans="2:2" ht="16.5" x14ac:dyDescent="0.3">
      <c r="B10813"/>
    </row>
    <row r="10814" spans="2:2" ht="16.5" x14ac:dyDescent="0.3">
      <c r="B10814"/>
    </row>
    <row r="10815" spans="2:2" ht="16.5" x14ac:dyDescent="0.3">
      <c r="B10815"/>
    </row>
    <row r="10816" spans="2:2" ht="16.5" x14ac:dyDescent="0.3">
      <c r="B10816"/>
    </row>
    <row r="10817" spans="2:2" ht="16.5" x14ac:dyDescent="0.3">
      <c r="B10817"/>
    </row>
    <row r="10818" spans="2:2" ht="16.5" x14ac:dyDescent="0.3">
      <c r="B10818"/>
    </row>
    <row r="10819" spans="2:2" ht="16.5" x14ac:dyDescent="0.3">
      <c r="B10819"/>
    </row>
    <row r="10820" spans="2:2" ht="16.5" x14ac:dyDescent="0.3">
      <c r="B10820"/>
    </row>
    <row r="10821" spans="2:2" ht="16.5" x14ac:dyDescent="0.3">
      <c r="B10821"/>
    </row>
    <row r="10822" spans="2:2" ht="16.5" x14ac:dyDescent="0.3">
      <c r="B10822"/>
    </row>
    <row r="10823" spans="2:2" ht="16.5" x14ac:dyDescent="0.3">
      <c r="B10823"/>
    </row>
    <row r="10824" spans="2:2" ht="16.5" x14ac:dyDescent="0.3">
      <c r="B10824"/>
    </row>
    <row r="10825" spans="2:2" ht="16.5" x14ac:dyDescent="0.3">
      <c r="B10825"/>
    </row>
    <row r="10826" spans="2:2" ht="16.5" x14ac:dyDescent="0.3">
      <c r="B10826"/>
    </row>
    <row r="10827" spans="2:2" ht="16.5" x14ac:dyDescent="0.3">
      <c r="B10827"/>
    </row>
    <row r="10828" spans="2:2" ht="16.5" x14ac:dyDescent="0.3">
      <c r="B10828"/>
    </row>
    <row r="10829" spans="2:2" ht="16.5" x14ac:dyDescent="0.3">
      <c r="B10829"/>
    </row>
    <row r="10830" spans="2:2" ht="16.5" x14ac:dyDescent="0.3">
      <c r="B10830"/>
    </row>
    <row r="10831" spans="2:2" ht="16.5" x14ac:dyDescent="0.3">
      <c r="B10831"/>
    </row>
    <row r="10832" spans="2:2" ht="16.5" x14ac:dyDescent="0.3">
      <c r="B10832"/>
    </row>
    <row r="10833" spans="2:2" ht="16.5" x14ac:dyDescent="0.3">
      <c r="B10833"/>
    </row>
    <row r="10834" spans="2:2" ht="16.5" x14ac:dyDescent="0.3">
      <c r="B10834"/>
    </row>
    <row r="10835" spans="2:2" ht="16.5" x14ac:dyDescent="0.3">
      <c r="B10835"/>
    </row>
    <row r="10836" spans="2:2" ht="16.5" x14ac:dyDescent="0.3">
      <c r="B10836"/>
    </row>
    <row r="10837" spans="2:2" ht="16.5" x14ac:dyDescent="0.3">
      <c r="B10837"/>
    </row>
    <row r="10838" spans="2:2" ht="16.5" x14ac:dyDescent="0.3">
      <c r="B10838"/>
    </row>
    <row r="10839" spans="2:2" ht="16.5" x14ac:dyDescent="0.3">
      <c r="B10839"/>
    </row>
    <row r="10840" spans="2:2" ht="16.5" x14ac:dyDescent="0.3">
      <c r="B10840"/>
    </row>
    <row r="10841" spans="2:2" ht="16.5" x14ac:dyDescent="0.3">
      <c r="B10841"/>
    </row>
    <row r="10842" spans="2:2" ht="16.5" x14ac:dyDescent="0.3">
      <c r="B10842"/>
    </row>
    <row r="10843" spans="2:2" ht="16.5" x14ac:dyDescent="0.3">
      <c r="B10843"/>
    </row>
    <row r="10844" spans="2:2" ht="16.5" x14ac:dyDescent="0.3">
      <c r="B10844"/>
    </row>
    <row r="10845" spans="2:2" ht="16.5" x14ac:dyDescent="0.3">
      <c r="B10845"/>
    </row>
    <row r="10846" spans="2:2" ht="16.5" x14ac:dyDescent="0.3">
      <c r="B10846"/>
    </row>
    <row r="10847" spans="2:2" ht="16.5" x14ac:dyDescent="0.3">
      <c r="B10847"/>
    </row>
    <row r="10848" spans="2:2" ht="16.5" x14ac:dyDescent="0.3">
      <c r="B10848"/>
    </row>
    <row r="10849" spans="2:2" ht="16.5" x14ac:dyDescent="0.3">
      <c r="B10849"/>
    </row>
    <row r="10850" spans="2:2" ht="16.5" x14ac:dyDescent="0.3">
      <c r="B10850"/>
    </row>
    <row r="10851" spans="2:2" ht="16.5" x14ac:dyDescent="0.3">
      <c r="B10851"/>
    </row>
    <row r="10852" spans="2:2" ht="16.5" x14ac:dyDescent="0.3">
      <c r="B10852"/>
    </row>
    <row r="10853" spans="2:2" ht="16.5" x14ac:dyDescent="0.3">
      <c r="B10853"/>
    </row>
    <row r="10854" spans="2:2" ht="16.5" x14ac:dyDescent="0.3">
      <c r="B10854"/>
    </row>
    <row r="10855" spans="2:2" ht="16.5" x14ac:dyDescent="0.3">
      <c r="B10855"/>
    </row>
    <row r="10856" spans="2:2" ht="16.5" x14ac:dyDescent="0.3">
      <c r="B10856"/>
    </row>
    <row r="10857" spans="2:2" ht="16.5" x14ac:dyDescent="0.3">
      <c r="B10857"/>
    </row>
    <row r="10858" spans="2:2" ht="16.5" x14ac:dyDescent="0.3">
      <c r="B10858"/>
    </row>
    <row r="10859" spans="2:2" ht="16.5" x14ac:dyDescent="0.3">
      <c r="B10859"/>
    </row>
    <row r="10860" spans="2:2" ht="16.5" x14ac:dyDescent="0.3">
      <c r="B10860"/>
    </row>
    <row r="10861" spans="2:2" ht="16.5" x14ac:dyDescent="0.3">
      <c r="B10861"/>
    </row>
    <row r="10862" spans="2:2" ht="16.5" x14ac:dyDescent="0.3">
      <c r="B10862"/>
    </row>
    <row r="10863" spans="2:2" ht="16.5" x14ac:dyDescent="0.3">
      <c r="B10863"/>
    </row>
    <row r="10864" spans="2:2" ht="16.5" x14ac:dyDescent="0.3">
      <c r="B10864"/>
    </row>
    <row r="10865" spans="2:2" ht="16.5" x14ac:dyDescent="0.3">
      <c r="B10865"/>
    </row>
    <row r="10866" spans="2:2" ht="16.5" x14ac:dyDescent="0.3">
      <c r="B10866"/>
    </row>
    <row r="10867" spans="2:2" ht="16.5" x14ac:dyDescent="0.3">
      <c r="B10867"/>
    </row>
    <row r="10868" spans="2:2" ht="16.5" x14ac:dyDescent="0.3">
      <c r="B10868"/>
    </row>
    <row r="10869" spans="2:2" ht="16.5" x14ac:dyDescent="0.3">
      <c r="B10869"/>
    </row>
    <row r="10870" spans="2:2" ht="16.5" x14ac:dyDescent="0.3">
      <c r="B10870"/>
    </row>
    <row r="10871" spans="2:2" ht="16.5" x14ac:dyDescent="0.3">
      <c r="B10871"/>
    </row>
    <row r="10872" spans="2:2" ht="16.5" x14ac:dyDescent="0.3">
      <c r="B10872"/>
    </row>
    <row r="10873" spans="2:2" ht="16.5" x14ac:dyDescent="0.3">
      <c r="B10873"/>
    </row>
    <row r="10874" spans="2:2" ht="16.5" x14ac:dyDescent="0.3">
      <c r="B10874"/>
    </row>
    <row r="10875" spans="2:2" ht="16.5" x14ac:dyDescent="0.3">
      <c r="B10875"/>
    </row>
    <row r="10876" spans="2:2" ht="16.5" x14ac:dyDescent="0.3">
      <c r="B10876"/>
    </row>
    <row r="10877" spans="2:2" ht="16.5" x14ac:dyDescent="0.3">
      <c r="B10877"/>
    </row>
    <row r="10878" spans="2:2" ht="16.5" x14ac:dyDescent="0.3">
      <c r="B10878"/>
    </row>
    <row r="10879" spans="2:2" ht="16.5" x14ac:dyDescent="0.3">
      <c r="B10879"/>
    </row>
    <row r="10880" spans="2:2" ht="16.5" x14ac:dyDescent="0.3">
      <c r="B10880"/>
    </row>
    <row r="10881" spans="2:2" ht="16.5" x14ac:dyDescent="0.3">
      <c r="B10881"/>
    </row>
    <row r="10882" spans="2:2" ht="16.5" x14ac:dyDescent="0.3">
      <c r="B10882"/>
    </row>
    <row r="10883" spans="2:2" ht="16.5" x14ac:dyDescent="0.3">
      <c r="B10883"/>
    </row>
    <row r="10884" spans="2:2" ht="16.5" x14ac:dyDescent="0.3">
      <c r="B10884"/>
    </row>
    <row r="10885" spans="2:2" ht="16.5" x14ac:dyDescent="0.3">
      <c r="B10885"/>
    </row>
    <row r="10886" spans="2:2" ht="16.5" x14ac:dyDescent="0.3">
      <c r="B10886"/>
    </row>
    <row r="10887" spans="2:2" ht="16.5" x14ac:dyDescent="0.3">
      <c r="B10887"/>
    </row>
    <row r="10888" spans="2:2" ht="16.5" x14ac:dyDescent="0.3">
      <c r="B10888"/>
    </row>
    <row r="10889" spans="2:2" ht="16.5" x14ac:dyDescent="0.3">
      <c r="B10889"/>
    </row>
    <row r="10890" spans="2:2" ht="16.5" x14ac:dyDescent="0.3">
      <c r="B10890"/>
    </row>
    <row r="10891" spans="2:2" ht="16.5" x14ac:dyDescent="0.3">
      <c r="B10891"/>
    </row>
    <row r="10892" spans="2:2" ht="16.5" x14ac:dyDescent="0.3">
      <c r="B10892"/>
    </row>
    <row r="10893" spans="2:2" ht="16.5" x14ac:dyDescent="0.3">
      <c r="B10893"/>
    </row>
    <row r="10894" spans="2:2" ht="16.5" x14ac:dyDescent="0.3">
      <c r="B10894"/>
    </row>
    <row r="10895" spans="2:2" ht="16.5" x14ac:dyDescent="0.3">
      <c r="B10895"/>
    </row>
    <row r="10896" spans="2:2" ht="16.5" x14ac:dyDescent="0.3">
      <c r="B10896"/>
    </row>
    <row r="10897" spans="2:2" ht="16.5" x14ac:dyDescent="0.3">
      <c r="B10897"/>
    </row>
    <row r="10898" spans="2:2" ht="16.5" x14ac:dyDescent="0.3">
      <c r="B10898"/>
    </row>
    <row r="10899" spans="2:2" ht="16.5" x14ac:dyDescent="0.3">
      <c r="B10899"/>
    </row>
    <row r="10900" spans="2:2" ht="16.5" x14ac:dyDescent="0.3">
      <c r="B10900"/>
    </row>
    <row r="10901" spans="2:2" ht="16.5" x14ac:dyDescent="0.3">
      <c r="B10901"/>
    </row>
    <row r="10902" spans="2:2" ht="16.5" x14ac:dyDescent="0.3">
      <c r="B10902"/>
    </row>
    <row r="10903" spans="2:2" ht="16.5" x14ac:dyDescent="0.3">
      <c r="B10903"/>
    </row>
    <row r="10904" spans="2:2" ht="16.5" x14ac:dyDescent="0.3">
      <c r="B10904"/>
    </row>
    <row r="10905" spans="2:2" ht="16.5" x14ac:dyDescent="0.3">
      <c r="B10905"/>
    </row>
    <row r="10906" spans="2:2" ht="16.5" x14ac:dyDescent="0.3">
      <c r="B10906"/>
    </row>
    <row r="10907" spans="2:2" ht="16.5" x14ac:dyDescent="0.3">
      <c r="B10907"/>
    </row>
    <row r="10908" spans="2:2" ht="16.5" x14ac:dyDescent="0.3">
      <c r="B10908"/>
    </row>
    <row r="10909" spans="2:2" ht="16.5" x14ac:dyDescent="0.3">
      <c r="B10909"/>
    </row>
    <row r="10910" spans="2:2" ht="16.5" x14ac:dyDescent="0.3">
      <c r="B10910"/>
    </row>
    <row r="10911" spans="2:2" ht="16.5" x14ac:dyDescent="0.3">
      <c r="B10911"/>
    </row>
    <row r="10912" spans="2:2" ht="16.5" x14ac:dyDescent="0.3">
      <c r="B10912"/>
    </row>
    <row r="10913" spans="2:2" ht="16.5" x14ac:dyDescent="0.3">
      <c r="B10913"/>
    </row>
    <row r="10914" spans="2:2" ht="16.5" x14ac:dyDescent="0.3">
      <c r="B10914"/>
    </row>
    <row r="10915" spans="2:2" ht="16.5" x14ac:dyDescent="0.3">
      <c r="B10915"/>
    </row>
    <row r="10916" spans="2:2" ht="16.5" x14ac:dyDescent="0.3">
      <c r="B10916"/>
    </row>
    <row r="10917" spans="2:2" ht="16.5" x14ac:dyDescent="0.3">
      <c r="B10917"/>
    </row>
    <row r="10918" spans="2:2" ht="16.5" x14ac:dyDescent="0.3">
      <c r="B10918"/>
    </row>
    <row r="10919" spans="2:2" ht="16.5" x14ac:dyDescent="0.3">
      <c r="B10919"/>
    </row>
    <row r="10920" spans="2:2" ht="16.5" x14ac:dyDescent="0.3">
      <c r="B10920"/>
    </row>
    <row r="10921" spans="2:2" ht="16.5" x14ac:dyDescent="0.3">
      <c r="B10921"/>
    </row>
    <row r="10922" spans="2:2" ht="16.5" x14ac:dyDescent="0.3">
      <c r="B10922"/>
    </row>
    <row r="10923" spans="2:2" ht="16.5" x14ac:dyDescent="0.3">
      <c r="B10923"/>
    </row>
    <row r="10924" spans="2:2" ht="16.5" x14ac:dyDescent="0.3">
      <c r="B10924"/>
    </row>
    <row r="10925" spans="2:2" ht="16.5" x14ac:dyDescent="0.3">
      <c r="B10925"/>
    </row>
    <row r="10926" spans="2:2" ht="16.5" x14ac:dyDescent="0.3">
      <c r="B10926"/>
    </row>
    <row r="10927" spans="2:2" ht="16.5" x14ac:dyDescent="0.3">
      <c r="B10927"/>
    </row>
    <row r="10928" spans="2:2" ht="16.5" x14ac:dyDescent="0.3">
      <c r="B10928"/>
    </row>
    <row r="10929" spans="2:2" ht="16.5" x14ac:dyDescent="0.3">
      <c r="B10929"/>
    </row>
    <row r="10930" spans="2:2" ht="16.5" x14ac:dyDescent="0.3">
      <c r="B10930"/>
    </row>
    <row r="10931" spans="2:2" ht="16.5" x14ac:dyDescent="0.3">
      <c r="B10931"/>
    </row>
    <row r="10932" spans="2:2" ht="16.5" x14ac:dyDescent="0.3">
      <c r="B10932"/>
    </row>
    <row r="10933" spans="2:2" ht="16.5" x14ac:dyDescent="0.3">
      <c r="B10933"/>
    </row>
    <row r="10934" spans="2:2" ht="16.5" x14ac:dyDescent="0.3">
      <c r="B10934"/>
    </row>
    <row r="10935" spans="2:2" ht="16.5" x14ac:dyDescent="0.3">
      <c r="B10935"/>
    </row>
    <row r="10936" spans="2:2" ht="16.5" x14ac:dyDescent="0.3">
      <c r="B10936"/>
    </row>
    <row r="10937" spans="2:2" ht="16.5" x14ac:dyDescent="0.3">
      <c r="B10937"/>
    </row>
    <row r="10938" spans="2:2" ht="16.5" x14ac:dyDescent="0.3">
      <c r="B10938"/>
    </row>
    <row r="10939" spans="2:2" ht="16.5" x14ac:dyDescent="0.3">
      <c r="B10939"/>
    </row>
    <row r="10940" spans="2:2" ht="16.5" x14ac:dyDescent="0.3">
      <c r="B10940"/>
    </row>
    <row r="10941" spans="2:2" ht="16.5" x14ac:dyDescent="0.3">
      <c r="B10941"/>
    </row>
    <row r="10942" spans="2:2" ht="16.5" x14ac:dyDescent="0.3">
      <c r="B10942"/>
    </row>
    <row r="10943" spans="2:2" ht="16.5" x14ac:dyDescent="0.3">
      <c r="B10943"/>
    </row>
    <row r="10944" spans="2:2" ht="16.5" x14ac:dyDescent="0.3">
      <c r="B10944"/>
    </row>
    <row r="10945" spans="2:2" ht="16.5" x14ac:dyDescent="0.3">
      <c r="B10945"/>
    </row>
    <row r="10946" spans="2:2" ht="16.5" x14ac:dyDescent="0.3">
      <c r="B10946"/>
    </row>
    <row r="10947" spans="2:2" ht="16.5" x14ac:dyDescent="0.3">
      <c r="B10947"/>
    </row>
    <row r="10948" spans="2:2" ht="16.5" x14ac:dyDescent="0.3">
      <c r="B10948"/>
    </row>
    <row r="10949" spans="2:2" ht="16.5" x14ac:dyDescent="0.3">
      <c r="B10949"/>
    </row>
    <row r="10950" spans="2:2" ht="16.5" x14ac:dyDescent="0.3">
      <c r="B10950"/>
    </row>
    <row r="10951" spans="2:2" ht="16.5" x14ac:dyDescent="0.3">
      <c r="B10951"/>
    </row>
    <row r="10952" spans="2:2" ht="16.5" x14ac:dyDescent="0.3">
      <c r="B10952"/>
    </row>
    <row r="10953" spans="2:2" ht="16.5" x14ac:dyDescent="0.3">
      <c r="B10953"/>
    </row>
    <row r="10954" spans="2:2" ht="16.5" x14ac:dyDescent="0.3">
      <c r="B10954"/>
    </row>
    <row r="10955" spans="2:2" ht="16.5" x14ac:dyDescent="0.3">
      <c r="B10955"/>
    </row>
    <row r="10956" spans="2:2" ht="16.5" x14ac:dyDescent="0.3">
      <c r="B10956"/>
    </row>
    <row r="10957" spans="2:2" ht="16.5" x14ac:dyDescent="0.3">
      <c r="B10957"/>
    </row>
    <row r="10958" spans="2:2" ht="16.5" x14ac:dyDescent="0.3">
      <c r="B10958"/>
    </row>
    <row r="10959" spans="2:2" ht="16.5" x14ac:dyDescent="0.3">
      <c r="B10959"/>
    </row>
    <row r="10960" spans="2:2" ht="16.5" x14ac:dyDescent="0.3">
      <c r="B10960"/>
    </row>
    <row r="10961" spans="2:2" ht="16.5" x14ac:dyDescent="0.3">
      <c r="B10961"/>
    </row>
    <row r="10962" spans="2:2" ht="16.5" x14ac:dyDescent="0.3">
      <c r="B10962"/>
    </row>
    <row r="10963" spans="2:2" ht="16.5" x14ac:dyDescent="0.3">
      <c r="B10963"/>
    </row>
    <row r="10964" spans="2:2" ht="16.5" x14ac:dyDescent="0.3">
      <c r="B10964"/>
    </row>
    <row r="10965" spans="2:2" ht="16.5" x14ac:dyDescent="0.3">
      <c r="B10965"/>
    </row>
    <row r="10966" spans="2:2" ht="16.5" x14ac:dyDescent="0.3">
      <c r="B10966"/>
    </row>
    <row r="10967" spans="2:2" ht="16.5" x14ac:dyDescent="0.3">
      <c r="B10967"/>
    </row>
    <row r="10968" spans="2:2" ht="16.5" x14ac:dyDescent="0.3">
      <c r="B10968"/>
    </row>
    <row r="10969" spans="2:2" ht="16.5" x14ac:dyDescent="0.3">
      <c r="B10969"/>
    </row>
    <row r="10970" spans="2:2" ht="16.5" x14ac:dyDescent="0.3">
      <c r="B10970"/>
    </row>
    <row r="10971" spans="2:2" ht="16.5" x14ac:dyDescent="0.3">
      <c r="B10971"/>
    </row>
    <row r="10972" spans="2:2" ht="16.5" x14ac:dyDescent="0.3">
      <c r="B10972"/>
    </row>
    <row r="10973" spans="2:2" ht="16.5" x14ac:dyDescent="0.3">
      <c r="B10973"/>
    </row>
    <row r="10974" spans="2:2" ht="16.5" x14ac:dyDescent="0.3">
      <c r="B10974"/>
    </row>
    <row r="10975" spans="2:2" ht="16.5" x14ac:dyDescent="0.3">
      <c r="B10975"/>
    </row>
    <row r="10976" spans="2:2" ht="16.5" x14ac:dyDescent="0.3">
      <c r="B10976"/>
    </row>
    <row r="10977" spans="2:2" ht="16.5" x14ac:dyDescent="0.3">
      <c r="B10977"/>
    </row>
    <row r="10978" spans="2:2" ht="16.5" x14ac:dyDescent="0.3">
      <c r="B10978"/>
    </row>
    <row r="10979" spans="2:2" ht="16.5" x14ac:dyDescent="0.3">
      <c r="B10979"/>
    </row>
    <row r="10980" spans="2:2" ht="16.5" x14ac:dyDescent="0.3">
      <c r="B10980"/>
    </row>
    <row r="10981" spans="2:2" ht="16.5" x14ac:dyDescent="0.3">
      <c r="B10981"/>
    </row>
    <row r="10982" spans="2:2" ht="16.5" x14ac:dyDescent="0.3">
      <c r="B10982"/>
    </row>
    <row r="10983" spans="2:2" ht="16.5" x14ac:dyDescent="0.3">
      <c r="B10983"/>
    </row>
    <row r="10984" spans="2:2" ht="16.5" x14ac:dyDescent="0.3">
      <c r="B10984"/>
    </row>
    <row r="10985" spans="2:2" ht="16.5" x14ac:dyDescent="0.3">
      <c r="B10985"/>
    </row>
    <row r="10986" spans="2:2" ht="16.5" x14ac:dyDescent="0.3">
      <c r="B10986"/>
    </row>
    <row r="10987" spans="2:2" ht="16.5" x14ac:dyDescent="0.3">
      <c r="B10987"/>
    </row>
    <row r="10988" spans="2:2" ht="16.5" x14ac:dyDescent="0.3">
      <c r="B10988"/>
    </row>
    <row r="10989" spans="2:2" ht="16.5" x14ac:dyDescent="0.3">
      <c r="B10989"/>
    </row>
    <row r="10990" spans="2:2" ht="16.5" x14ac:dyDescent="0.3">
      <c r="B10990"/>
    </row>
    <row r="10991" spans="2:2" ht="16.5" x14ac:dyDescent="0.3">
      <c r="B10991"/>
    </row>
    <row r="10992" spans="2:2" ht="16.5" x14ac:dyDescent="0.3">
      <c r="B10992"/>
    </row>
    <row r="10993" spans="2:2" ht="16.5" x14ac:dyDescent="0.3">
      <c r="B10993"/>
    </row>
    <row r="10994" spans="2:2" ht="16.5" x14ac:dyDescent="0.3">
      <c r="B10994"/>
    </row>
    <row r="10995" spans="2:2" ht="16.5" x14ac:dyDescent="0.3">
      <c r="B10995"/>
    </row>
    <row r="10996" spans="2:2" ht="16.5" x14ac:dyDescent="0.3">
      <c r="B10996"/>
    </row>
    <row r="10997" spans="2:2" ht="16.5" x14ac:dyDescent="0.3">
      <c r="B10997"/>
    </row>
    <row r="10998" spans="2:2" ht="16.5" x14ac:dyDescent="0.3">
      <c r="B10998"/>
    </row>
    <row r="10999" spans="2:2" ht="16.5" x14ac:dyDescent="0.3">
      <c r="B10999"/>
    </row>
    <row r="11000" spans="2:2" ht="16.5" x14ac:dyDescent="0.3">
      <c r="B11000"/>
    </row>
    <row r="11001" spans="2:2" ht="16.5" x14ac:dyDescent="0.3">
      <c r="B11001"/>
    </row>
    <row r="11002" spans="2:2" ht="16.5" x14ac:dyDescent="0.3">
      <c r="B11002"/>
    </row>
    <row r="11003" spans="2:2" ht="16.5" x14ac:dyDescent="0.3">
      <c r="B11003"/>
    </row>
    <row r="11004" spans="2:2" ht="16.5" x14ac:dyDescent="0.3">
      <c r="B11004"/>
    </row>
    <row r="11005" spans="2:2" ht="16.5" x14ac:dyDescent="0.3">
      <c r="B11005"/>
    </row>
    <row r="11006" spans="2:2" ht="16.5" x14ac:dyDescent="0.3">
      <c r="B11006"/>
    </row>
    <row r="11007" spans="2:2" ht="16.5" x14ac:dyDescent="0.3">
      <c r="B11007"/>
    </row>
    <row r="11008" spans="2:2" ht="16.5" x14ac:dyDescent="0.3">
      <c r="B11008"/>
    </row>
    <row r="11009" spans="2:2" ht="16.5" x14ac:dyDescent="0.3">
      <c r="B11009"/>
    </row>
    <row r="11010" spans="2:2" ht="16.5" x14ac:dyDescent="0.3">
      <c r="B11010"/>
    </row>
    <row r="11011" spans="2:2" ht="16.5" x14ac:dyDescent="0.3">
      <c r="B11011"/>
    </row>
    <row r="11012" spans="2:2" ht="16.5" x14ac:dyDescent="0.3">
      <c r="B11012"/>
    </row>
    <row r="11013" spans="2:2" ht="16.5" x14ac:dyDescent="0.3">
      <c r="B11013"/>
    </row>
    <row r="11014" spans="2:2" ht="16.5" x14ac:dyDescent="0.3">
      <c r="B11014"/>
    </row>
    <row r="11015" spans="2:2" ht="16.5" x14ac:dyDescent="0.3">
      <c r="B11015"/>
    </row>
    <row r="11016" spans="2:2" ht="16.5" x14ac:dyDescent="0.3">
      <c r="B11016"/>
    </row>
    <row r="11017" spans="2:2" ht="16.5" x14ac:dyDescent="0.3">
      <c r="B11017"/>
    </row>
    <row r="11018" spans="2:2" ht="16.5" x14ac:dyDescent="0.3">
      <c r="B11018"/>
    </row>
    <row r="11019" spans="2:2" ht="16.5" x14ac:dyDescent="0.3">
      <c r="B11019"/>
    </row>
    <row r="11020" spans="2:2" ht="16.5" x14ac:dyDescent="0.3">
      <c r="B11020"/>
    </row>
    <row r="11021" spans="2:2" ht="16.5" x14ac:dyDescent="0.3">
      <c r="B11021"/>
    </row>
    <row r="11022" spans="2:2" ht="16.5" x14ac:dyDescent="0.3">
      <c r="B11022"/>
    </row>
    <row r="11023" spans="2:2" ht="16.5" x14ac:dyDescent="0.3">
      <c r="B11023"/>
    </row>
    <row r="11024" spans="2:2" ht="16.5" x14ac:dyDescent="0.3">
      <c r="B11024"/>
    </row>
    <row r="11025" spans="2:2" ht="16.5" x14ac:dyDescent="0.3">
      <c r="B11025"/>
    </row>
    <row r="11026" spans="2:2" ht="16.5" x14ac:dyDescent="0.3">
      <c r="B11026"/>
    </row>
    <row r="11027" spans="2:2" ht="16.5" x14ac:dyDescent="0.3">
      <c r="B11027"/>
    </row>
    <row r="11028" spans="2:2" ht="16.5" x14ac:dyDescent="0.3">
      <c r="B11028"/>
    </row>
    <row r="11029" spans="2:2" ht="16.5" x14ac:dyDescent="0.3">
      <c r="B11029"/>
    </row>
    <row r="11030" spans="2:2" ht="16.5" x14ac:dyDescent="0.3">
      <c r="B11030"/>
    </row>
    <row r="11031" spans="2:2" ht="16.5" x14ac:dyDescent="0.3">
      <c r="B11031"/>
    </row>
    <row r="11032" spans="2:2" ht="16.5" x14ac:dyDescent="0.3">
      <c r="B11032"/>
    </row>
    <row r="11033" spans="2:2" ht="16.5" x14ac:dyDescent="0.3">
      <c r="B11033"/>
    </row>
    <row r="11034" spans="2:2" ht="16.5" x14ac:dyDescent="0.3">
      <c r="B11034"/>
    </row>
    <row r="11035" spans="2:2" ht="16.5" x14ac:dyDescent="0.3">
      <c r="B11035"/>
    </row>
    <row r="11036" spans="2:2" ht="16.5" x14ac:dyDescent="0.3">
      <c r="B11036"/>
    </row>
    <row r="11037" spans="2:2" ht="16.5" x14ac:dyDescent="0.3">
      <c r="B11037"/>
    </row>
    <row r="11038" spans="2:2" ht="16.5" x14ac:dyDescent="0.3">
      <c r="B11038"/>
    </row>
    <row r="11039" spans="2:2" ht="16.5" x14ac:dyDescent="0.3">
      <c r="B11039"/>
    </row>
    <row r="11040" spans="2:2" ht="16.5" x14ac:dyDescent="0.3">
      <c r="B11040"/>
    </row>
    <row r="11041" spans="2:2" ht="16.5" x14ac:dyDescent="0.3">
      <c r="B11041"/>
    </row>
    <row r="11042" spans="2:2" ht="16.5" x14ac:dyDescent="0.3">
      <c r="B11042"/>
    </row>
    <row r="11043" spans="2:2" ht="16.5" x14ac:dyDescent="0.3">
      <c r="B11043"/>
    </row>
    <row r="11044" spans="2:2" ht="16.5" x14ac:dyDescent="0.3">
      <c r="B11044"/>
    </row>
    <row r="11045" spans="2:2" ht="16.5" x14ac:dyDescent="0.3">
      <c r="B11045"/>
    </row>
    <row r="11046" spans="2:2" ht="16.5" x14ac:dyDescent="0.3">
      <c r="B11046"/>
    </row>
    <row r="11047" spans="2:2" ht="16.5" x14ac:dyDescent="0.3">
      <c r="B11047"/>
    </row>
    <row r="11048" spans="2:2" ht="16.5" x14ac:dyDescent="0.3">
      <c r="B11048"/>
    </row>
    <row r="11049" spans="2:2" ht="16.5" x14ac:dyDescent="0.3">
      <c r="B11049"/>
    </row>
    <row r="11050" spans="2:2" ht="16.5" x14ac:dyDescent="0.3">
      <c r="B11050"/>
    </row>
    <row r="11051" spans="2:2" ht="16.5" x14ac:dyDescent="0.3">
      <c r="B11051"/>
    </row>
    <row r="11052" spans="2:2" ht="16.5" x14ac:dyDescent="0.3">
      <c r="B11052"/>
    </row>
    <row r="11053" spans="2:2" ht="16.5" x14ac:dyDescent="0.3">
      <c r="B11053"/>
    </row>
    <row r="11054" spans="2:2" ht="16.5" x14ac:dyDescent="0.3">
      <c r="B11054"/>
    </row>
    <row r="11055" spans="2:2" ht="16.5" x14ac:dyDescent="0.3">
      <c r="B11055"/>
    </row>
    <row r="11056" spans="2:2" ht="16.5" x14ac:dyDescent="0.3">
      <c r="B11056"/>
    </row>
    <row r="11057" spans="2:2" ht="16.5" x14ac:dyDescent="0.3">
      <c r="B11057"/>
    </row>
    <row r="11058" spans="2:2" ht="16.5" x14ac:dyDescent="0.3">
      <c r="B11058"/>
    </row>
    <row r="11059" spans="2:2" ht="16.5" x14ac:dyDescent="0.3">
      <c r="B11059"/>
    </row>
    <row r="11060" spans="2:2" ht="16.5" x14ac:dyDescent="0.3">
      <c r="B11060"/>
    </row>
    <row r="11061" spans="2:2" ht="16.5" x14ac:dyDescent="0.3">
      <c r="B11061"/>
    </row>
    <row r="11062" spans="2:2" ht="16.5" x14ac:dyDescent="0.3">
      <c r="B11062"/>
    </row>
    <row r="11063" spans="2:2" ht="16.5" x14ac:dyDescent="0.3">
      <c r="B11063"/>
    </row>
    <row r="11064" spans="2:2" ht="16.5" x14ac:dyDescent="0.3">
      <c r="B11064"/>
    </row>
    <row r="11065" spans="2:2" ht="16.5" x14ac:dyDescent="0.3">
      <c r="B11065"/>
    </row>
    <row r="11066" spans="2:2" ht="16.5" x14ac:dyDescent="0.3">
      <c r="B11066"/>
    </row>
    <row r="11067" spans="2:2" ht="16.5" x14ac:dyDescent="0.3">
      <c r="B11067"/>
    </row>
    <row r="11068" spans="2:2" ht="16.5" x14ac:dyDescent="0.3">
      <c r="B11068"/>
    </row>
    <row r="11069" spans="2:2" ht="16.5" x14ac:dyDescent="0.3">
      <c r="B11069"/>
    </row>
    <row r="11070" spans="2:2" ht="16.5" x14ac:dyDescent="0.3">
      <c r="B11070"/>
    </row>
    <row r="11071" spans="2:2" ht="16.5" x14ac:dyDescent="0.3">
      <c r="B11071"/>
    </row>
    <row r="11072" spans="2:2" ht="16.5" x14ac:dyDescent="0.3">
      <c r="B11072"/>
    </row>
    <row r="11073" spans="2:2" ht="16.5" x14ac:dyDescent="0.3">
      <c r="B11073"/>
    </row>
    <row r="11074" spans="2:2" ht="16.5" x14ac:dyDescent="0.3">
      <c r="B11074"/>
    </row>
    <row r="11075" spans="2:2" ht="16.5" x14ac:dyDescent="0.3">
      <c r="B11075"/>
    </row>
    <row r="11076" spans="2:2" ht="16.5" x14ac:dyDescent="0.3">
      <c r="B11076"/>
    </row>
    <row r="11077" spans="2:2" ht="16.5" x14ac:dyDescent="0.3">
      <c r="B11077"/>
    </row>
    <row r="11078" spans="2:2" ht="16.5" x14ac:dyDescent="0.3">
      <c r="B11078"/>
    </row>
    <row r="11079" spans="2:2" ht="16.5" x14ac:dyDescent="0.3">
      <c r="B11079"/>
    </row>
    <row r="11080" spans="2:2" ht="16.5" x14ac:dyDescent="0.3">
      <c r="B11080"/>
    </row>
    <row r="11081" spans="2:2" ht="16.5" x14ac:dyDescent="0.3">
      <c r="B11081"/>
    </row>
    <row r="11082" spans="2:2" ht="16.5" x14ac:dyDescent="0.3">
      <c r="B11082"/>
    </row>
    <row r="11083" spans="2:2" ht="16.5" x14ac:dyDescent="0.3">
      <c r="B11083"/>
    </row>
    <row r="11084" spans="2:2" ht="16.5" x14ac:dyDescent="0.3">
      <c r="B11084"/>
    </row>
    <row r="11085" spans="2:2" ht="16.5" x14ac:dyDescent="0.3">
      <c r="B11085"/>
    </row>
    <row r="11086" spans="2:2" ht="16.5" x14ac:dyDescent="0.3">
      <c r="B11086"/>
    </row>
    <row r="11087" spans="2:2" ht="16.5" x14ac:dyDescent="0.3">
      <c r="B11087"/>
    </row>
    <row r="11088" spans="2:2" ht="16.5" x14ac:dyDescent="0.3">
      <c r="B11088"/>
    </row>
    <row r="11089" spans="2:2" ht="16.5" x14ac:dyDescent="0.3">
      <c r="B11089"/>
    </row>
    <row r="11090" spans="2:2" ht="16.5" x14ac:dyDescent="0.3">
      <c r="B11090"/>
    </row>
    <row r="11091" spans="2:2" ht="16.5" x14ac:dyDescent="0.3">
      <c r="B11091"/>
    </row>
    <row r="11092" spans="2:2" ht="16.5" x14ac:dyDescent="0.3">
      <c r="B11092"/>
    </row>
    <row r="11093" spans="2:2" ht="16.5" x14ac:dyDescent="0.3">
      <c r="B11093"/>
    </row>
    <row r="11094" spans="2:2" ht="16.5" x14ac:dyDescent="0.3">
      <c r="B11094"/>
    </row>
    <row r="11095" spans="2:2" ht="16.5" x14ac:dyDescent="0.3">
      <c r="B11095"/>
    </row>
    <row r="11096" spans="2:2" ht="16.5" x14ac:dyDescent="0.3">
      <c r="B11096"/>
    </row>
    <row r="11097" spans="2:2" ht="16.5" x14ac:dyDescent="0.3">
      <c r="B11097"/>
    </row>
    <row r="11098" spans="2:2" ht="16.5" x14ac:dyDescent="0.3">
      <c r="B11098"/>
    </row>
    <row r="11099" spans="2:2" ht="16.5" x14ac:dyDescent="0.3">
      <c r="B11099"/>
    </row>
    <row r="11100" spans="2:2" ht="16.5" x14ac:dyDescent="0.3">
      <c r="B11100"/>
    </row>
    <row r="11101" spans="2:2" ht="16.5" x14ac:dyDescent="0.3">
      <c r="B11101"/>
    </row>
    <row r="11102" spans="2:2" ht="16.5" x14ac:dyDescent="0.3">
      <c r="B11102"/>
    </row>
    <row r="11103" spans="2:2" ht="16.5" x14ac:dyDescent="0.3">
      <c r="B11103"/>
    </row>
    <row r="11104" spans="2:2" ht="16.5" x14ac:dyDescent="0.3">
      <c r="B11104"/>
    </row>
    <row r="11105" spans="2:2" ht="16.5" x14ac:dyDescent="0.3">
      <c r="B11105"/>
    </row>
    <row r="11106" spans="2:2" ht="16.5" x14ac:dyDescent="0.3">
      <c r="B11106"/>
    </row>
    <row r="11107" spans="2:2" ht="16.5" x14ac:dyDescent="0.3">
      <c r="B11107"/>
    </row>
    <row r="11108" spans="2:2" ht="16.5" x14ac:dyDescent="0.3">
      <c r="B11108"/>
    </row>
    <row r="11109" spans="2:2" ht="16.5" x14ac:dyDescent="0.3">
      <c r="B11109"/>
    </row>
    <row r="11110" spans="2:2" ht="16.5" x14ac:dyDescent="0.3">
      <c r="B11110"/>
    </row>
    <row r="11111" spans="2:2" ht="16.5" x14ac:dyDescent="0.3">
      <c r="B11111"/>
    </row>
    <row r="11112" spans="2:2" ht="16.5" x14ac:dyDescent="0.3">
      <c r="B11112"/>
    </row>
    <row r="11113" spans="2:2" ht="16.5" x14ac:dyDescent="0.3">
      <c r="B11113"/>
    </row>
    <row r="11114" spans="2:2" ht="16.5" x14ac:dyDescent="0.3">
      <c r="B11114"/>
    </row>
    <row r="11115" spans="2:2" ht="16.5" x14ac:dyDescent="0.3">
      <c r="B11115"/>
    </row>
    <row r="11116" spans="2:2" ht="16.5" x14ac:dyDescent="0.3">
      <c r="B11116"/>
    </row>
    <row r="11117" spans="2:2" ht="16.5" x14ac:dyDescent="0.3">
      <c r="B11117"/>
    </row>
    <row r="11118" spans="2:2" ht="16.5" x14ac:dyDescent="0.3">
      <c r="B11118"/>
    </row>
    <row r="11119" spans="2:2" ht="16.5" x14ac:dyDescent="0.3">
      <c r="B11119"/>
    </row>
    <row r="11120" spans="2:2" ht="16.5" x14ac:dyDescent="0.3">
      <c r="B11120"/>
    </row>
    <row r="11121" spans="2:2" ht="16.5" x14ac:dyDescent="0.3">
      <c r="B11121"/>
    </row>
    <row r="11122" spans="2:2" ht="16.5" x14ac:dyDescent="0.3">
      <c r="B11122"/>
    </row>
    <row r="11123" spans="2:2" ht="16.5" x14ac:dyDescent="0.3">
      <c r="B11123"/>
    </row>
    <row r="11124" spans="2:2" ht="16.5" x14ac:dyDescent="0.3">
      <c r="B11124"/>
    </row>
    <row r="11125" spans="2:2" ht="16.5" x14ac:dyDescent="0.3">
      <c r="B11125"/>
    </row>
    <row r="11126" spans="2:2" ht="16.5" x14ac:dyDescent="0.3">
      <c r="B11126"/>
    </row>
    <row r="11127" spans="2:2" ht="16.5" x14ac:dyDescent="0.3">
      <c r="B11127"/>
    </row>
    <row r="11128" spans="2:2" ht="16.5" x14ac:dyDescent="0.3">
      <c r="B11128"/>
    </row>
    <row r="11129" spans="2:2" ht="16.5" x14ac:dyDescent="0.3">
      <c r="B11129"/>
    </row>
    <row r="11130" spans="2:2" ht="16.5" x14ac:dyDescent="0.3">
      <c r="B11130"/>
    </row>
    <row r="11131" spans="2:2" ht="16.5" x14ac:dyDescent="0.3">
      <c r="B11131"/>
    </row>
    <row r="11132" spans="2:2" ht="16.5" x14ac:dyDescent="0.3">
      <c r="B11132"/>
    </row>
    <row r="11133" spans="2:2" ht="16.5" x14ac:dyDescent="0.3">
      <c r="B11133"/>
    </row>
    <row r="11134" spans="2:2" ht="16.5" x14ac:dyDescent="0.3">
      <c r="B11134"/>
    </row>
    <row r="11135" spans="2:2" ht="16.5" x14ac:dyDescent="0.3">
      <c r="B11135"/>
    </row>
    <row r="11136" spans="2:2" ht="16.5" x14ac:dyDescent="0.3">
      <c r="B11136"/>
    </row>
    <row r="11137" spans="2:2" ht="16.5" x14ac:dyDescent="0.3">
      <c r="B11137"/>
    </row>
    <row r="11138" spans="2:2" ht="16.5" x14ac:dyDescent="0.3">
      <c r="B11138"/>
    </row>
    <row r="11139" spans="2:2" ht="16.5" x14ac:dyDescent="0.3">
      <c r="B11139"/>
    </row>
    <row r="11140" spans="2:2" ht="16.5" x14ac:dyDescent="0.3">
      <c r="B11140"/>
    </row>
    <row r="11141" spans="2:2" ht="16.5" x14ac:dyDescent="0.3">
      <c r="B11141"/>
    </row>
    <row r="11142" spans="2:2" ht="16.5" x14ac:dyDescent="0.3">
      <c r="B11142"/>
    </row>
    <row r="11143" spans="2:2" ht="16.5" x14ac:dyDescent="0.3">
      <c r="B11143"/>
    </row>
    <row r="11144" spans="2:2" ht="16.5" x14ac:dyDescent="0.3">
      <c r="B11144"/>
    </row>
    <row r="11145" spans="2:2" ht="16.5" x14ac:dyDescent="0.3">
      <c r="B11145"/>
    </row>
    <row r="11146" spans="2:2" ht="16.5" x14ac:dyDescent="0.3">
      <c r="B11146"/>
    </row>
    <row r="11147" spans="2:2" ht="16.5" x14ac:dyDescent="0.3">
      <c r="B11147"/>
    </row>
    <row r="11148" spans="2:2" ht="16.5" x14ac:dyDescent="0.3">
      <c r="B11148"/>
    </row>
    <row r="11149" spans="2:2" ht="16.5" x14ac:dyDescent="0.3">
      <c r="B11149"/>
    </row>
    <row r="11150" spans="2:2" ht="16.5" x14ac:dyDescent="0.3">
      <c r="B11150"/>
    </row>
    <row r="11151" spans="2:2" ht="16.5" x14ac:dyDescent="0.3">
      <c r="B11151"/>
    </row>
    <row r="11152" spans="2:2" ht="16.5" x14ac:dyDescent="0.3">
      <c r="B11152"/>
    </row>
    <row r="11153" spans="2:2" ht="16.5" x14ac:dyDescent="0.3">
      <c r="B11153"/>
    </row>
    <row r="11154" spans="2:2" ht="16.5" x14ac:dyDescent="0.3">
      <c r="B11154"/>
    </row>
    <row r="11155" spans="2:2" ht="16.5" x14ac:dyDescent="0.3">
      <c r="B11155"/>
    </row>
    <row r="11156" spans="2:2" ht="16.5" x14ac:dyDescent="0.3">
      <c r="B11156"/>
    </row>
    <row r="11157" spans="2:2" ht="16.5" x14ac:dyDescent="0.3">
      <c r="B11157"/>
    </row>
    <row r="11158" spans="2:2" ht="16.5" x14ac:dyDescent="0.3">
      <c r="B11158"/>
    </row>
    <row r="11159" spans="2:2" ht="16.5" x14ac:dyDescent="0.3">
      <c r="B11159"/>
    </row>
    <row r="11160" spans="2:2" ht="16.5" x14ac:dyDescent="0.3">
      <c r="B11160"/>
    </row>
    <row r="11161" spans="2:2" ht="16.5" x14ac:dyDescent="0.3">
      <c r="B11161"/>
    </row>
    <row r="11162" spans="2:2" ht="16.5" x14ac:dyDescent="0.3">
      <c r="B11162"/>
    </row>
    <row r="11163" spans="2:2" ht="16.5" x14ac:dyDescent="0.3">
      <c r="B11163"/>
    </row>
    <row r="11164" spans="2:2" ht="16.5" x14ac:dyDescent="0.3">
      <c r="B11164"/>
    </row>
    <row r="11165" spans="2:2" ht="16.5" x14ac:dyDescent="0.3">
      <c r="B11165"/>
    </row>
    <row r="11166" spans="2:2" ht="16.5" x14ac:dyDescent="0.3">
      <c r="B11166"/>
    </row>
    <row r="11167" spans="2:2" ht="16.5" x14ac:dyDescent="0.3">
      <c r="B11167"/>
    </row>
    <row r="11168" spans="2:2" ht="16.5" x14ac:dyDescent="0.3">
      <c r="B11168"/>
    </row>
    <row r="11169" spans="2:2" ht="16.5" x14ac:dyDescent="0.3">
      <c r="B11169"/>
    </row>
    <row r="11170" spans="2:2" ht="16.5" x14ac:dyDescent="0.3">
      <c r="B11170"/>
    </row>
    <row r="11171" spans="2:2" ht="16.5" x14ac:dyDescent="0.3">
      <c r="B11171"/>
    </row>
    <row r="11172" spans="2:2" ht="16.5" x14ac:dyDescent="0.3">
      <c r="B11172"/>
    </row>
    <row r="11173" spans="2:2" ht="16.5" x14ac:dyDescent="0.3">
      <c r="B11173"/>
    </row>
    <row r="11174" spans="2:2" ht="16.5" x14ac:dyDescent="0.3">
      <c r="B11174"/>
    </row>
    <row r="11175" spans="2:2" ht="16.5" x14ac:dyDescent="0.3">
      <c r="B11175"/>
    </row>
    <row r="11176" spans="2:2" ht="16.5" x14ac:dyDescent="0.3">
      <c r="B11176"/>
    </row>
    <row r="11177" spans="2:2" ht="16.5" x14ac:dyDescent="0.3">
      <c r="B11177"/>
    </row>
    <row r="11178" spans="2:2" ht="16.5" x14ac:dyDescent="0.3">
      <c r="B11178"/>
    </row>
    <row r="11179" spans="2:2" ht="16.5" x14ac:dyDescent="0.3">
      <c r="B11179"/>
    </row>
    <row r="11180" spans="2:2" ht="16.5" x14ac:dyDescent="0.3">
      <c r="B11180"/>
    </row>
    <row r="11181" spans="2:2" ht="16.5" x14ac:dyDescent="0.3">
      <c r="B11181"/>
    </row>
    <row r="11182" spans="2:2" ht="16.5" x14ac:dyDescent="0.3">
      <c r="B11182"/>
    </row>
    <row r="11183" spans="2:2" ht="16.5" x14ac:dyDescent="0.3">
      <c r="B11183"/>
    </row>
    <row r="11184" spans="2:2" ht="16.5" x14ac:dyDescent="0.3">
      <c r="B11184"/>
    </row>
    <row r="11185" spans="2:2" ht="16.5" x14ac:dyDescent="0.3">
      <c r="B11185"/>
    </row>
    <row r="11186" spans="2:2" ht="16.5" x14ac:dyDescent="0.3">
      <c r="B11186"/>
    </row>
    <row r="11187" spans="2:2" ht="16.5" x14ac:dyDescent="0.3">
      <c r="B11187"/>
    </row>
    <row r="11188" spans="2:2" ht="16.5" x14ac:dyDescent="0.3">
      <c r="B11188"/>
    </row>
    <row r="11189" spans="2:2" ht="16.5" x14ac:dyDescent="0.3">
      <c r="B11189"/>
    </row>
    <row r="11190" spans="2:2" ht="16.5" x14ac:dyDescent="0.3">
      <c r="B11190"/>
    </row>
    <row r="11191" spans="2:2" ht="16.5" x14ac:dyDescent="0.3">
      <c r="B11191"/>
    </row>
    <row r="11192" spans="2:2" ht="16.5" x14ac:dyDescent="0.3">
      <c r="B11192"/>
    </row>
    <row r="11193" spans="2:2" ht="16.5" x14ac:dyDescent="0.3">
      <c r="B11193"/>
    </row>
    <row r="11194" spans="2:2" ht="16.5" x14ac:dyDescent="0.3">
      <c r="B11194"/>
    </row>
    <row r="11195" spans="2:2" ht="16.5" x14ac:dyDescent="0.3">
      <c r="B11195"/>
    </row>
    <row r="11196" spans="2:2" ht="16.5" x14ac:dyDescent="0.3">
      <c r="B11196"/>
    </row>
    <row r="11197" spans="2:2" ht="16.5" x14ac:dyDescent="0.3">
      <c r="B11197"/>
    </row>
    <row r="11198" spans="2:2" ht="16.5" x14ac:dyDescent="0.3">
      <c r="B11198"/>
    </row>
    <row r="11199" spans="2:2" ht="16.5" x14ac:dyDescent="0.3">
      <c r="B11199"/>
    </row>
    <row r="11200" spans="2:2" ht="16.5" x14ac:dyDescent="0.3">
      <c r="B11200"/>
    </row>
    <row r="11201" spans="2:2" ht="16.5" x14ac:dyDescent="0.3">
      <c r="B11201"/>
    </row>
    <row r="11202" spans="2:2" ht="16.5" x14ac:dyDescent="0.3">
      <c r="B11202"/>
    </row>
    <row r="11203" spans="2:2" ht="16.5" x14ac:dyDescent="0.3">
      <c r="B11203"/>
    </row>
    <row r="11204" spans="2:2" ht="16.5" x14ac:dyDescent="0.3">
      <c r="B11204"/>
    </row>
    <row r="11205" spans="2:2" ht="16.5" x14ac:dyDescent="0.3">
      <c r="B11205"/>
    </row>
    <row r="11206" spans="2:2" ht="16.5" x14ac:dyDescent="0.3">
      <c r="B11206"/>
    </row>
    <row r="11207" spans="2:2" ht="16.5" x14ac:dyDescent="0.3">
      <c r="B11207"/>
    </row>
    <row r="11208" spans="2:2" ht="16.5" x14ac:dyDescent="0.3">
      <c r="B11208"/>
    </row>
    <row r="11209" spans="2:2" ht="16.5" x14ac:dyDescent="0.3">
      <c r="B11209"/>
    </row>
    <row r="11210" spans="2:2" ht="16.5" x14ac:dyDescent="0.3">
      <c r="B11210"/>
    </row>
    <row r="11211" spans="2:2" ht="16.5" x14ac:dyDescent="0.3">
      <c r="B11211"/>
    </row>
    <row r="11212" spans="2:2" ht="16.5" x14ac:dyDescent="0.3">
      <c r="B11212"/>
    </row>
    <row r="11213" spans="2:2" ht="16.5" x14ac:dyDescent="0.3">
      <c r="B11213"/>
    </row>
    <row r="11214" spans="2:2" ht="16.5" x14ac:dyDescent="0.3">
      <c r="B11214"/>
    </row>
    <row r="11215" spans="2:2" ht="16.5" x14ac:dyDescent="0.3">
      <c r="B11215"/>
    </row>
    <row r="11216" spans="2:2" ht="16.5" x14ac:dyDescent="0.3">
      <c r="B11216"/>
    </row>
    <row r="11217" spans="2:2" ht="16.5" x14ac:dyDescent="0.3">
      <c r="B11217"/>
    </row>
    <row r="11218" spans="2:2" ht="16.5" x14ac:dyDescent="0.3">
      <c r="B11218"/>
    </row>
    <row r="11219" spans="2:2" ht="16.5" x14ac:dyDescent="0.3">
      <c r="B11219"/>
    </row>
    <row r="11220" spans="2:2" ht="16.5" x14ac:dyDescent="0.3">
      <c r="B11220"/>
    </row>
    <row r="11221" spans="2:2" ht="16.5" x14ac:dyDescent="0.3">
      <c r="B11221"/>
    </row>
    <row r="11222" spans="2:2" ht="16.5" x14ac:dyDescent="0.3">
      <c r="B11222"/>
    </row>
    <row r="11223" spans="2:2" ht="16.5" x14ac:dyDescent="0.3">
      <c r="B11223"/>
    </row>
    <row r="11224" spans="2:2" ht="16.5" x14ac:dyDescent="0.3">
      <c r="B11224"/>
    </row>
    <row r="11225" spans="2:2" ht="16.5" x14ac:dyDescent="0.3">
      <c r="B11225"/>
    </row>
    <row r="11226" spans="2:2" ht="16.5" x14ac:dyDescent="0.3">
      <c r="B11226"/>
    </row>
    <row r="11227" spans="2:2" ht="16.5" x14ac:dyDescent="0.3">
      <c r="B11227"/>
    </row>
    <row r="11228" spans="2:2" ht="16.5" x14ac:dyDescent="0.3">
      <c r="B11228"/>
    </row>
    <row r="11229" spans="2:2" ht="16.5" x14ac:dyDescent="0.3">
      <c r="B11229"/>
    </row>
    <row r="11230" spans="2:2" ht="16.5" x14ac:dyDescent="0.3">
      <c r="B11230"/>
    </row>
    <row r="11231" spans="2:2" ht="16.5" x14ac:dyDescent="0.3">
      <c r="B11231"/>
    </row>
    <row r="11232" spans="2:2" ht="16.5" x14ac:dyDescent="0.3">
      <c r="B11232"/>
    </row>
    <row r="11233" spans="2:2" ht="16.5" x14ac:dyDescent="0.3">
      <c r="B11233"/>
    </row>
    <row r="11234" spans="2:2" ht="16.5" x14ac:dyDescent="0.3">
      <c r="B11234"/>
    </row>
    <row r="11235" spans="2:2" ht="16.5" x14ac:dyDescent="0.3">
      <c r="B11235"/>
    </row>
    <row r="11236" spans="2:2" ht="16.5" x14ac:dyDescent="0.3">
      <c r="B11236"/>
    </row>
    <row r="11237" spans="2:2" ht="16.5" x14ac:dyDescent="0.3">
      <c r="B11237"/>
    </row>
    <row r="11238" spans="2:2" ht="16.5" x14ac:dyDescent="0.3">
      <c r="B11238"/>
    </row>
    <row r="11239" spans="2:2" ht="16.5" x14ac:dyDescent="0.3">
      <c r="B11239"/>
    </row>
    <row r="11240" spans="2:2" ht="16.5" x14ac:dyDescent="0.3">
      <c r="B11240"/>
    </row>
    <row r="11241" spans="2:2" ht="16.5" x14ac:dyDescent="0.3">
      <c r="B11241"/>
    </row>
    <row r="11242" spans="2:2" ht="16.5" x14ac:dyDescent="0.3">
      <c r="B11242"/>
    </row>
    <row r="11243" spans="2:2" ht="16.5" x14ac:dyDescent="0.3">
      <c r="B11243"/>
    </row>
    <row r="11244" spans="2:2" ht="16.5" x14ac:dyDescent="0.3">
      <c r="B11244"/>
    </row>
    <row r="11245" spans="2:2" ht="16.5" x14ac:dyDescent="0.3">
      <c r="B11245"/>
    </row>
    <row r="11246" spans="2:2" ht="16.5" x14ac:dyDescent="0.3">
      <c r="B11246"/>
    </row>
    <row r="11247" spans="2:2" ht="16.5" x14ac:dyDescent="0.3">
      <c r="B11247"/>
    </row>
    <row r="11248" spans="2:2" ht="16.5" x14ac:dyDescent="0.3">
      <c r="B11248"/>
    </row>
    <row r="11249" spans="2:2" ht="16.5" x14ac:dyDescent="0.3">
      <c r="B11249"/>
    </row>
    <row r="11250" spans="2:2" ht="16.5" x14ac:dyDescent="0.3">
      <c r="B11250"/>
    </row>
    <row r="11251" spans="2:2" ht="16.5" x14ac:dyDescent="0.3">
      <c r="B11251"/>
    </row>
    <row r="11252" spans="2:2" ht="16.5" x14ac:dyDescent="0.3">
      <c r="B11252"/>
    </row>
    <row r="11253" spans="2:2" ht="16.5" x14ac:dyDescent="0.3">
      <c r="B11253"/>
    </row>
    <row r="11254" spans="2:2" ht="16.5" x14ac:dyDescent="0.3">
      <c r="B11254"/>
    </row>
    <row r="11255" spans="2:2" ht="16.5" x14ac:dyDescent="0.3">
      <c r="B11255"/>
    </row>
    <row r="11256" spans="2:2" ht="16.5" x14ac:dyDescent="0.3">
      <c r="B11256"/>
    </row>
    <row r="11257" spans="2:2" ht="16.5" x14ac:dyDescent="0.3">
      <c r="B11257"/>
    </row>
    <row r="11258" spans="2:2" ht="16.5" x14ac:dyDescent="0.3">
      <c r="B11258"/>
    </row>
    <row r="11259" spans="2:2" ht="16.5" x14ac:dyDescent="0.3">
      <c r="B11259"/>
    </row>
    <row r="11260" spans="2:2" ht="16.5" x14ac:dyDescent="0.3">
      <c r="B11260"/>
    </row>
    <row r="11261" spans="2:2" ht="16.5" x14ac:dyDescent="0.3">
      <c r="B11261"/>
    </row>
    <row r="11262" spans="2:2" ht="16.5" x14ac:dyDescent="0.3">
      <c r="B11262"/>
    </row>
    <row r="11263" spans="2:2" ht="16.5" x14ac:dyDescent="0.3">
      <c r="B11263"/>
    </row>
    <row r="11264" spans="2:2" ht="16.5" x14ac:dyDescent="0.3">
      <c r="B11264"/>
    </row>
    <row r="11265" spans="2:2" ht="16.5" x14ac:dyDescent="0.3">
      <c r="B11265"/>
    </row>
    <row r="11266" spans="2:2" ht="16.5" x14ac:dyDescent="0.3">
      <c r="B11266"/>
    </row>
    <row r="11267" spans="2:2" ht="16.5" x14ac:dyDescent="0.3">
      <c r="B11267"/>
    </row>
    <row r="11268" spans="2:2" ht="16.5" x14ac:dyDescent="0.3">
      <c r="B11268"/>
    </row>
    <row r="11269" spans="2:2" ht="16.5" x14ac:dyDescent="0.3">
      <c r="B11269"/>
    </row>
    <row r="11270" spans="2:2" ht="16.5" x14ac:dyDescent="0.3">
      <c r="B11270"/>
    </row>
    <row r="11271" spans="2:2" ht="16.5" x14ac:dyDescent="0.3">
      <c r="B11271"/>
    </row>
    <row r="11272" spans="2:2" ht="16.5" x14ac:dyDescent="0.3">
      <c r="B11272"/>
    </row>
    <row r="11273" spans="2:2" ht="16.5" x14ac:dyDescent="0.3">
      <c r="B11273"/>
    </row>
    <row r="11274" spans="2:2" ht="16.5" x14ac:dyDescent="0.3">
      <c r="B11274"/>
    </row>
    <row r="11275" spans="2:2" ht="16.5" x14ac:dyDescent="0.3">
      <c r="B11275"/>
    </row>
    <row r="11276" spans="2:2" ht="16.5" x14ac:dyDescent="0.3">
      <c r="B11276"/>
    </row>
    <row r="11277" spans="2:2" ht="16.5" x14ac:dyDescent="0.3">
      <c r="B11277"/>
    </row>
    <row r="11278" spans="2:2" ht="16.5" x14ac:dyDescent="0.3">
      <c r="B11278"/>
    </row>
    <row r="11279" spans="2:2" ht="16.5" x14ac:dyDescent="0.3">
      <c r="B11279"/>
    </row>
    <row r="11280" spans="2:2" ht="16.5" x14ac:dyDescent="0.3">
      <c r="B11280"/>
    </row>
    <row r="11281" spans="2:2" ht="16.5" x14ac:dyDescent="0.3">
      <c r="B11281"/>
    </row>
    <row r="11282" spans="2:2" ht="16.5" x14ac:dyDescent="0.3">
      <c r="B11282"/>
    </row>
    <row r="11283" spans="2:2" ht="16.5" x14ac:dyDescent="0.3">
      <c r="B11283"/>
    </row>
    <row r="11284" spans="2:2" ht="16.5" x14ac:dyDescent="0.3">
      <c r="B11284"/>
    </row>
    <row r="11285" spans="2:2" ht="16.5" x14ac:dyDescent="0.3">
      <c r="B11285"/>
    </row>
    <row r="11286" spans="2:2" ht="16.5" x14ac:dyDescent="0.3">
      <c r="B11286"/>
    </row>
    <row r="11287" spans="2:2" ht="16.5" x14ac:dyDescent="0.3">
      <c r="B11287"/>
    </row>
    <row r="11288" spans="2:2" ht="16.5" x14ac:dyDescent="0.3">
      <c r="B11288"/>
    </row>
    <row r="11289" spans="2:2" ht="16.5" x14ac:dyDescent="0.3">
      <c r="B11289"/>
    </row>
    <row r="11290" spans="2:2" ht="16.5" x14ac:dyDescent="0.3">
      <c r="B11290"/>
    </row>
    <row r="11291" spans="2:2" ht="16.5" x14ac:dyDescent="0.3">
      <c r="B11291"/>
    </row>
    <row r="11292" spans="2:2" ht="16.5" x14ac:dyDescent="0.3">
      <c r="B11292"/>
    </row>
    <row r="11293" spans="2:2" ht="16.5" x14ac:dyDescent="0.3">
      <c r="B11293"/>
    </row>
    <row r="11294" spans="2:2" ht="16.5" x14ac:dyDescent="0.3">
      <c r="B11294"/>
    </row>
    <row r="11295" spans="2:2" ht="16.5" x14ac:dyDescent="0.3">
      <c r="B11295"/>
    </row>
    <row r="11296" spans="2:2" ht="16.5" x14ac:dyDescent="0.3">
      <c r="B11296"/>
    </row>
    <row r="11297" spans="2:2" ht="16.5" x14ac:dyDescent="0.3">
      <c r="B11297"/>
    </row>
    <row r="11298" spans="2:2" ht="16.5" x14ac:dyDescent="0.3">
      <c r="B11298"/>
    </row>
    <row r="11299" spans="2:2" ht="16.5" x14ac:dyDescent="0.3">
      <c r="B11299"/>
    </row>
    <row r="11300" spans="2:2" ht="16.5" x14ac:dyDescent="0.3">
      <c r="B11300"/>
    </row>
    <row r="11301" spans="2:2" ht="16.5" x14ac:dyDescent="0.3">
      <c r="B11301"/>
    </row>
    <row r="11302" spans="2:2" ht="16.5" x14ac:dyDescent="0.3">
      <c r="B11302"/>
    </row>
    <row r="11303" spans="2:2" ht="16.5" x14ac:dyDescent="0.3">
      <c r="B11303"/>
    </row>
    <row r="11304" spans="2:2" ht="16.5" x14ac:dyDescent="0.3">
      <c r="B11304"/>
    </row>
    <row r="11305" spans="2:2" ht="16.5" x14ac:dyDescent="0.3">
      <c r="B11305"/>
    </row>
    <row r="11306" spans="2:2" ht="16.5" x14ac:dyDescent="0.3">
      <c r="B11306"/>
    </row>
    <row r="11307" spans="2:2" ht="16.5" x14ac:dyDescent="0.3">
      <c r="B11307"/>
    </row>
    <row r="11308" spans="2:2" ht="16.5" x14ac:dyDescent="0.3">
      <c r="B11308"/>
    </row>
    <row r="11309" spans="2:2" ht="16.5" x14ac:dyDescent="0.3">
      <c r="B11309"/>
    </row>
    <row r="11310" spans="2:2" ht="16.5" x14ac:dyDescent="0.3">
      <c r="B11310"/>
    </row>
    <row r="11311" spans="2:2" ht="16.5" x14ac:dyDescent="0.3">
      <c r="B11311"/>
    </row>
    <row r="11312" spans="2:2" ht="16.5" x14ac:dyDescent="0.3">
      <c r="B11312"/>
    </row>
    <row r="11313" spans="2:2" ht="16.5" x14ac:dyDescent="0.3">
      <c r="B11313"/>
    </row>
    <row r="11314" spans="2:2" ht="16.5" x14ac:dyDescent="0.3">
      <c r="B11314"/>
    </row>
    <row r="11315" spans="2:2" ht="16.5" x14ac:dyDescent="0.3">
      <c r="B11315"/>
    </row>
    <row r="11316" spans="2:2" ht="16.5" x14ac:dyDescent="0.3">
      <c r="B11316"/>
    </row>
    <row r="11317" spans="2:2" ht="16.5" x14ac:dyDescent="0.3">
      <c r="B11317"/>
    </row>
    <row r="11318" spans="2:2" ht="16.5" x14ac:dyDescent="0.3">
      <c r="B11318"/>
    </row>
    <row r="11319" spans="2:2" ht="16.5" x14ac:dyDescent="0.3">
      <c r="B11319"/>
    </row>
    <row r="11320" spans="2:2" ht="16.5" x14ac:dyDescent="0.3">
      <c r="B11320"/>
    </row>
    <row r="11321" spans="2:2" ht="16.5" x14ac:dyDescent="0.3">
      <c r="B11321"/>
    </row>
    <row r="11322" spans="2:2" ht="16.5" x14ac:dyDescent="0.3">
      <c r="B11322"/>
    </row>
    <row r="11323" spans="2:2" ht="16.5" x14ac:dyDescent="0.3">
      <c r="B11323"/>
    </row>
    <row r="11324" spans="2:2" ht="16.5" x14ac:dyDescent="0.3">
      <c r="B11324"/>
    </row>
    <row r="11325" spans="2:2" ht="16.5" x14ac:dyDescent="0.3">
      <c r="B11325"/>
    </row>
    <row r="11326" spans="2:2" ht="16.5" x14ac:dyDescent="0.3">
      <c r="B11326"/>
    </row>
    <row r="11327" spans="2:2" ht="16.5" x14ac:dyDescent="0.3">
      <c r="B11327"/>
    </row>
    <row r="11328" spans="2:2" ht="16.5" x14ac:dyDescent="0.3">
      <c r="B11328"/>
    </row>
    <row r="11329" spans="2:2" ht="16.5" x14ac:dyDescent="0.3">
      <c r="B11329"/>
    </row>
    <row r="11330" spans="2:2" ht="16.5" x14ac:dyDescent="0.3">
      <c r="B11330"/>
    </row>
    <row r="11331" spans="2:2" ht="16.5" x14ac:dyDescent="0.3">
      <c r="B11331"/>
    </row>
    <row r="11332" spans="2:2" ht="16.5" x14ac:dyDescent="0.3">
      <c r="B11332"/>
    </row>
    <row r="11333" spans="2:2" ht="16.5" x14ac:dyDescent="0.3">
      <c r="B11333"/>
    </row>
    <row r="11334" spans="2:2" ht="16.5" x14ac:dyDescent="0.3">
      <c r="B11334"/>
    </row>
    <row r="11335" spans="2:2" ht="16.5" x14ac:dyDescent="0.3">
      <c r="B11335"/>
    </row>
    <row r="11336" spans="2:2" ht="16.5" x14ac:dyDescent="0.3">
      <c r="B11336"/>
    </row>
    <row r="11337" spans="2:2" ht="16.5" x14ac:dyDescent="0.3">
      <c r="B11337"/>
    </row>
    <row r="11338" spans="2:2" ht="16.5" x14ac:dyDescent="0.3">
      <c r="B11338"/>
    </row>
    <row r="11339" spans="2:2" ht="16.5" x14ac:dyDescent="0.3">
      <c r="B11339"/>
    </row>
    <row r="11340" spans="2:2" ht="16.5" x14ac:dyDescent="0.3">
      <c r="B11340"/>
    </row>
    <row r="11341" spans="2:2" ht="16.5" x14ac:dyDescent="0.3">
      <c r="B11341"/>
    </row>
    <row r="11342" spans="2:2" ht="16.5" x14ac:dyDescent="0.3">
      <c r="B11342"/>
    </row>
    <row r="11343" spans="2:2" ht="16.5" x14ac:dyDescent="0.3">
      <c r="B11343"/>
    </row>
    <row r="11344" spans="2:2" ht="16.5" x14ac:dyDescent="0.3">
      <c r="B11344"/>
    </row>
    <row r="11345" spans="2:2" ht="16.5" x14ac:dyDescent="0.3">
      <c r="B11345"/>
    </row>
    <row r="11346" spans="2:2" ht="16.5" x14ac:dyDescent="0.3">
      <c r="B11346"/>
    </row>
    <row r="11347" spans="2:2" ht="16.5" x14ac:dyDescent="0.3">
      <c r="B11347"/>
    </row>
    <row r="11348" spans="2:2" ht="16.5" x14ac:dyDescent="0.3">
      <c r="B11348"/>
    </row>
    <row r="11349" spans="2:2" ht="16.5" x14ac:dyDescent="0.3">
      <c r="B11349"/>
    </row>
    <row r="11350" spans="2:2" ht="16.5" x14ac:dyDescent="0.3">
      <c r="B11350"/>
    </row>
    <row r="11351" spans="2:2" ht="16.5" x14ac:dyDescent="0.3">
      <c r="B11351"/>
    </row>
    <row r="11352" spans="2:2" ht="16.5" x14ac:dyDescent="0.3">
      <c r="B11352"/>
    </row>
    <row r="11353" spans="2:2" ht="16.5" x14ac:dyDescent="0.3">
      <c r="B11353"/>
    </row>
    <row r="11354" spans="2:2" ht="16.5" x14ac:dyDescent="0.3">
      <c r="B11354"/>
    </row>
    <row r="11355" spans="2:2" ht="16.5" x14ac:dyDescent="0.3">
      <c r="B11355"/>
    </row>
    <row r="11356" spans="2:2" ht="16.5" x14ac:dyDescent="0.3">
      <c r="B11356"/>
    </row>
    <row r="11357" spans="2:2" ht="16.5" x14ac:dyDescent="0.3">
      <c r="B11357"/>
    </row>
    <row r="11358" spans="2:2" ht="16.5" x14ac:dyDescent="0.3">
      <c r="B11358"/>
    </row>
    <row r="11359" spans="2:2" ht="16.5" x14ac:dyDescent="0.3">
      <c r="B11359"/>
    </row>
    <row r="11360" spans="2:2" ht="16.5" x14ac:dyDescent="0.3">
      <c r="B11360"/>
    </row>
    <row r="11361" spans="2:2" ht="16.5" x14ac:dyDescent="0.3">
      <c r="B11361"/>
    </row>
    <row r="11362" spans="2:2" ht="16.5" x14ac:dyDescent="0.3">
      <c r="B11362"/>
    </row>
    <row r="11363" spans="2:2" ht="16.5" x14ac:dyDescent="0.3">
      <c r="B11363"/>
    </row>
    <row r="11364" spans="2:2" ht="16.5" x14ac:dyDescent="0.3">
      <c r="B11364"/>
    </row>
    <row r="11365" spans="2:2" ht="16.5" x14ac:dyDescent="0.3">
      <c r="B11365"/>
    </row>
    <row r="11366" spans="2:2" ht="16.5" x14ac:dyDescent="0.3">
      <c r="B11366"/>
    </row>
    <row r="11367" spans="2:2" ht="16.5" x14ac:dyDescent="0.3">
      <c r="B11367"/>
    </row>
    <row r="11368" spans="2:2" ht="16.5" x14ac:dyDescent="0.3">
      <c r="B11368"/>
    </row>
    <row r="11369" spans="2:2" ht="16.5" x14ac:dyDescent="0.3">
      <c r="B11369"/>
    </row>
    <row r="11370" spans="2:2" ht="16.5" x14ac:dyDescent="0.3">
      <c r="B11370"/>
    </row>
    <row r="11371" spans="2:2" ht="16.5" x14ac:dyDescent="0.3">
      <c r="B11371"/>
    </row>
    <row r="11372" spans="2:2" ht="16.5" x14ac:dyDescent="0.3">
      <c r="B11372"/>
    </row>
    <row r="11373" spans="2:2" ht="16.5" x14ac:dyDescent="0.3">
      <c r="B11373"/>
    </row>
    <row r="11374" spans="2:2" ht="16.5" x14ac:dyDescent="0.3">
      <c r="B11374"/>
    </row>
    <row r="11375" spans="2:2" ht="16.5" x14ac:dyDescent="0.3">
      <c r="B11375"/>
    </row>
    <row r="11376" spans="2:2" ht="16.5" x14ac:dyDescent="0.3">
      <c r="B11376"/>
    </row>
    <row r="11377" spans="2:2" ht="16.5" x14ac:dyDescent="0.3">
      <c r="B11377"/>
    </row>
    <row r="11378" spans="2:2" ht="16.5" x14ac:dyDescent="0.3">
      <c r="B11378"/>
    </row>
    <row r="11379" spans="2:2" ht="16.5" x14ac:dyDescent="0.3">
      <c r="B11379"/>
    </row>
    <row r="11380" spans="2:2" ht="16.5" x14ac:dyDescent="0.3">
      <c r="B11380"/>
    </row>
    <row r="11381" spans="2:2" ht="16.5" x14ac:dyDescent="0.3">
      <c r="B11381"/>
    </row>
    <row r="11382" spans="2:2" ht="16.5" x14ac:dyDescent="0.3">
      <c r="B11382"/>
    </row>
    <row r="11383" spans="2:2" ht="16.5" x14ac:dyDescent="0.3">
      <c r="B11383"/>
    </row>
    <row r="11384" spans="2:2" ht="16.5" x14ac:dyDescent="0.3">
      <c r="B11384"/>
    </row>
    <row r="11385" spans="2:2" ht="16.5" x14ac:dyDescent="0.3">
      <c r="B11385"/>
    </row>
    <row r="11386" spans="2:2" ht="16.5" x14ac:dyDescent="0.3">
      <c r="B11386"/>
    </row>
    <row r="11387" spans="2:2" ht="16.5" x14ac:dyDescent="0.3">
      <c r="B11387"/>
    </row>
    <row r="11388" spans="2:2" ht="16.5" x14ac:dyDescent="0.3">
      <c r="B11388"/>
    </row>
    <row r="11389" spans="2:2" ht="16.5" x14ac:dyDescent="0.3">
      <c r="B11389"/>
    </row>
    <row r="11390" spans="2:2" ht="16.5" x14ac:dyDescent="0.3">
      <c r="B11390"/>
    </row>
    <row r="11391" spans="2:2" ht="16.5" x14ac:dyDescent="0.3">
      <c r="B11391"/>
    </row>
    <row r="11392" spans="2:2" ht="16.5" x14ac:dyDescent="0.3">
      <c r="B11392"/>
    </row>
    <row r="11393" spans="2:2" ht="16.5" x14ac:dyDescent="0.3">
      <c r="B11393"/>
    </row>
    <row r="11394" spans="2:2" ht="16.5" x14ac:dyDescent="0.3">
      <c r="B11394"/>
    </row>
    <row r="11395" spans="2:2" ht="16.5" x14ac:dyDescent="0.3">
      <c r="B11395"/>
    </row>
    <row r="11396" spans="2:2" ht="16.5" x14ac:dyDescent="0.3">
      <c r="B11396"/>
    </row>
    <row r="11397" spans="2:2" ht="16.5" x14ac:dyDescent="0.3">
      <c r="B11397"/>
    </row>
    <row r="11398" spans="2:2" ht="16.5" x14ac:dyDescent="0.3">
      <c r="B11398"/>
    </row>
    <row r="11399" spans="2:2" ht="16.5" x14ac:dyDescent="0.3">
      <c r="B11399"/>
    </row>
    <row r="11400" spans="2:2" ht="16.5" x14ac:dyDescent="0.3">
      <c r="B11400"/>
    </row>
    <row r="11401" spans="2:2" ht="16.5" x14ac:dyDescent="0.3">
      <c r="B11401"/>
    </row>
    <row r="11402" spans="2:2" ht="16.5" x14ac:dyDescent="0.3">
      <c r="B11402"/>
    </row>
    <row r="11403" spans="2:2" ht="16.5" x14ac:dyDescent="0.3">
      <c r="B11403"/>
    </row>
    <row r="11404" spans="2:2" ht="16.5" x14ac:dyDescent="0.3">
      <c r="B11404"/>
    </row>
    <row r="11405" spans="2:2" ht="16.5" x14ac:dyDescent="0.3">
      <c r="B11405"/>
    </row>
    <row r="11406" spans="2:2" ht="16.5" x14ac:dyDescent="0.3">
      <c r="B11406"/>
    </row>
    <row r="11407" spans="2:2" ht="16.5" x14ac:dyDescent="0.3">
      <c r="B11407"/>
    </row>
    <row r="11408" spans="2:2" ht="16.5" x14ac:dyDescent="0.3">
      <c r="B11408"/>
    </row>
    <row r="11409" spans="2:2" ht="16.5" x14ac:dyDescent="0.3">
      <c r="B11409"/>
    </row>
    <row r="11410" spans="2:2" ht="16.5" x14ac:dyDescent="0.3">
      <c r="B11410"/>
    </row>
    <row r="11411" spans="2:2" ht="16.5" x14ac:dyDescent="0.3">
      <c r="B11411"/>
    </row>
    <row r="11412" spans="2:2" ht="16.5" x14ac:dyDescent="0.3">
      <c r="B11412"/>
    </row>
    <row r="11413" spans="2:2" ht="16.5" x14ac:dyDescent="0.3">
      <c r="B11413"/>
    </row>
    <row r="11414" spans="2:2" ht="16.5" x14ac:dyDescent="0.3">
      <c r="B11414"/>
    </row>
    <row r="11415" spans="2:2" ht="16.5" x14ac:dyDescent="0.3">
      <c r="B11415"/>
    </row>
    <row r="11416" spans="2:2" ht="16.5" x14ac:dyDescent="0.3">
      <c r="B11416"/>
    </row>
    <row r="11417" spans="2:2" ht="16.5" x14ac:dyDescent="0.3">
      <c r="B11417"/>
    </row>
    <row r="11418" spans="2:2" ht="16.5" x14ac:dyDescent="0.3">
      <c r="B11418"/>
    </row>
    <row r="11419" spans="2:2" ht="16.5" x14ac:dyDescent="0.3">
      <c r="B11419"/>
    </row>
    <row r="11420" spans="2:2" ht="16.5" x14ac:dyDescent="0.3">
      <c r="B11420"/>
    </row>
    <row r="11421" spans="2:2" ht="16.5" x14ac:dyDescent="0.3">
      <c r="B11421"/>
    </row>
    <row r="11422" spans="2:2" ht="16.5" x14ac:dyDescent="0.3">
      <c r="B11422"/>
    </row>
    <row r="11423" spans="2:2" ht="16.5" x14ac:dyDescent="0.3">
      <c r="B11423"/>
    </row>
    <row r="11424" spans="2:2" ht="16.5" x14ac:dyDescent="0.3">
      <c r="B11424"/>
    </row>
    <row r="11425" spans="2:2" ht="16.5" x14ac:dyDescent="0.3">
      <c r="B11425"/>
    </row>
    <row r="11426" spans="2:2" ht="16.5" x14ac:dyDescent="0.3">
      <c r="B11426"/>
    </row>
    <row r="11427" spans="2:2" ht="16.5" x14ac:dyDescent="0.3">
      <c r="B11427"/>
    </row>
    <row r="11428" spans="2:2" ht="16.5" x14ac:dyDescent="0.3">
      <c r="B11428"/>
    </row>
    <row r="11429" spans="2:2" ht="16.5" x14ac:dyDescent="0.3">
      <c r="B11429"/>
    </row>
    <row r="11430" spans="2:2" ht="16.5" x14ac:dyDescent="0.3">
      <c r="B11430"/>
    </row>
    <row r="11431" spans="2:2" ht="16.5" x14ac:dyDescent="0.3">
      <c r="B11431"/>
    </row>
    <row r="11432" spans="2:2" ht="16.5" x14ac:dyDescent="0.3">
      <c r="B11432"/>
    </row>
    <row r="11433" spans="2:2" ht="16.5" x14ac:dyDescent="0.3">
      <c r="B11433"/>
    </row>
    <row r="11434" spans="2:2" ht="16.5" x14ac:dyDescent="0.3">
      <c r="B11434"/>
    </row>
    <row r="11435" spans="2:2" ht="16.5" x14ac:dyDescent="0.3">
      <c r="B11435"/>
    </row>
    <row r="11436" spans="2:2" ht="16.5" x14ac:dyDescent="0.3">
      <c r="B11436"/>
    </row>
    <row r="11437" spans="2:2" ht="16.5" x14ac:dyDescent="0.3">
      <c r="B11437"/>
    </row>
    <row r="11438" spans="2:2" ht="16.5" x14ac:dyDescent="0.3">
      <c r="B11438"/>
    </row>
    <row r="11439" spans="2:2" ht="16.5" x14ac:dyDescent="0.3">
      <c r="B11439"/>
    </row>
    <row r="11440" spans="2:2" ht="16.5" x14ac:dyDescent="0.3">
      <c r="B11440"/>
    </row>
    <row r="11441" spans="2:2" ht="16.5" x14ac:dyDescent="0.3">
      <c r="B11441"/>
    </row>
    <row r="11442" spans="2:2" ht="16.5" x14ac:dyDescent="0.3">
      <c r="B11442"/>
    </row>
    <row r="11443" spans="2:2" ht="16.5" x14ac:dyDescent="0.3">
      <c r="B11443"/>
    </row>
    <row r="11444" spans="2:2" ht="16.5" x14ac:dyDescent="0.3">
      <c r="B11444"/>
    </row>
    <row r="11445" spans="2:2" ht="16.5" x14ac:dyDescent="0.3">
      <c r="B11445"/>
    </row>
    <row r="11446" spans="2:2" ht="16.5" x14ac:dyDescent="0.3">
      <c r="B11446"/>
    </row>
    <row r="11447" spans="2:2" ht="16.5" x14ac:dyDescent="0.3">
      <c r="B11447"/>
    </row>
    <row r="11448" spans="2:2" ht="16.5" x14ac:dyDescent="0.3">
      <c r="B11448"/>
    </row>
    <row r="11449" spans="2:2" ht="16.5" x14ac:dyDescent="0.3">
      <c r="B11449"/>
    </row>
    <row r="11450" spans="2:2" ht="16.5" x14ac:dyDescent="0.3">
      <c r="B11450"/>
    </row>
    <row r="11451" spans="2:2" ht="16.5" x14ac:dyDescent="0.3">
      <c r="B11451"/>
    </row>
    <row r="11452" spans="2:2" ht="16.5" x14ac:dyDescent="0.3">
      <c r="B11452"/>
    </row>
    <row r="11453" spans="2:2" ht="16.5" x14ac:dyDescent="0.3">
      <c r="B11453"/>
    </row>
    <row r="11454" spans="2:2" ht="16.5" x14ac:dyDescent="0.3">
      <c r="B11454"/>
    </row>
    <row r="11455" spans="2:2" ht="16.5" x14ac:dyDescent="0.3">
      <c r="B11455"/>
    </row>
    <row r="11456" spans="2:2" ht="16.5" x14ac:dyDescent="0.3">
      <c r="B11456"/>
    </row>
    <row r="11457" spans="2:2" ht="16.5" x14ac:dyDescent="0.3">
      <c r="B11457"/>
    </row>
    <row r="11458" spans="2:2" ht="16.5" x14ac:dyDescent="0.3">
      <c r="B11458"/>
    </row>
    <row r="11459" spans="2:2" ht="16.5" x14ac:dyDescent="0.3">
      <c r="B11459"/>
    </row>
    <row r="11460" spans="2:2" ht="16.5" x14ac:dyDescent="0.3">
      <c r="B11460"/>
    </row>
    <row r="11461" spans="2:2" ht="16.5" x14ac:dyDescent="0.3">
      <c r="B11461"/>
    </row>
    <row r="11462" spans="2:2" ht="16.5" x14ac:dyDescent="0.3">
      <c r="B11462"/>
    </row>
    <row r="11463" spans="2:2" ht="16.5" x14ac:dyDescent="0.3">
      <c r="B11463"/>
    </row>
    <row r="11464" spans="2:2" ht="16.5" x14ac:dyDescent="0.3">
      <c r="B11464"/>
    </row>
    <row r="11465" spans="2:2" ht="16.5" x14ac:dyDescent="0.3">
      <c r="B11465"/>
    </row>
    <row r="11466" spans="2:2" ht="16.5" x14ac:dyDescent="0.3">
      <c r="B11466"/>
    </row>
    <row r="11467" spans="2:2" ht="16.5" x14ac:dyDescent="0.3">
      <c r="B11467"/>
    </row>
    <row r="11468" spans="2:2" ht="16.5" x14ac:dyDescent="0.3">
      <c r="B11468"/>
    </row>
    <row r="11469" spans="2:2" ht="16.5" x14ac:dyDescent="0.3">
      <c r="B11469"/>
    </row>
    <row r="11470" spans="2:2" ht="16.5" x14ac:dyDescent="0.3">
      <c r="B11470"/>
    </row>
    <row r="11471" spans="2:2" ht="16.5" x14ac:dyDescent="0.3">
      <c r="B11471"/>
    </row>
    <row r="11472" spans="2:2" ht="16.5" x14ac:dyDescent="0.3">
      <c r="B11472"/>
    </row>
    <row r="11473" spans="2:2" ht="16.5" x14ac:dyDescent="0.3">
      <c r="B11473"/>
    </row>
    <row r="11474" spans="2:2" ht="16.5" x14ac:dyDescent="0.3">
      <c r="B11474"/>
    </row>
    <row r="11475" spans="2:2" ht="16.5" x14ac:dyDescent="0.3">
      <c r="B11475"/>
    </row>
    <row r="11476" spans="2:2" ht="16.5" x14ac:dyDescent="0.3">
      <c r="B11476"/>
    </row>
    <row r="11477" spans="2:2" ht="16.5" x14ac:dyDescent="0.3">
      <c r="B11477"/>
    </row>
    <row r="11478" spans="2:2" ht="16.5" x14ac:dyDescent="0.3">
      <c r="B11478"/>
    </row>
    <row r="11479" spans="2:2" ht="16.5" x14ac:dyDescent="0.3">
      <c r="B11479"/>
    </row>
    <row r="11480" spans="2:2" ht="16.5" x14ac:dyDescent="0.3">
      <c r="B11480"/>
    </row>
    <row r="11481" spans="2:2" ht="16.5" x14ac:dyDescent="0.3">
      <c r="B11481"/>
    </row>
    <row r="11482" spans="2:2" ht="16.5" x14ac:dyDescent="0.3">
      <c r="B11482"/>
    </row>
    <row r="11483" spans="2:2" ht="16.5" x14ac:dyDescent="0.3">
      <c r="B11483"/>
    </row>
    <row r="11484" spans="2:2" ht="16.5" x14ac:dyDescent="0.3">
      <c r="B11484"/>
    </row>
    <row r="11485" spans="2:2" ht="16.5" x14ac:dyDescent="0.3">
      <c r="B11485"/>
    </row>
    <row r="11486" spans="2:2" ht="16.5" x14ac:dyDescent="0.3">
      <c r="B11486"/>
    </row>
    <row r="11487" spans="2:2" ht="16.5" x14ac:dyDescent="0.3">
      <c r="B11487"/>
    </row>
    <row r="11488" spans="2:2" ht="16.5" x14ac:dyDescent="0.3">
      <c r="B11488"/>
    </row>
    <row r="11489" spans="2:2" ht="16.5" x14ac:dyDescent="0.3">
      <c r="B11489"/>
    </row>
    <row r="11490" spans="2:2" ht="16.5" x14ac:dyDescent="0.3">
      <c r="B11490"/>
    </row>
    <row r="11491" spans="2:2" ht="16.5" x14ac:dyDescent="0.3">
      <c r="B11491"/>
    </row>
    <row r="11492" spans="2:2" ht="16.5" x14ac:dyDescent="0.3">
      <c r="B11492"/>
    </row>
    <row r="11493" spans="2:2" ht="16.5" x14ac:dyDescent="0.3">
      <c r="B11493"/>
    </row>
    <row r="11494" spans="2:2" ht="16.5" x14ac:dyDescent="0.3">
      <c r="B11494"/>
    </row>
    <row r="11495" spans="2:2" ht="16.5" x14ac:dyDescent="0.3">
      <c r="B11495"/>
    </row>
    <row r="11496" spans="2:2" ht="16.5" x14ac:dyDescent="0.3">
      <c r="B11496"/>
    </row>
    <row r="11497" spans="2:2" ht="16.5" x14ac:dyDescent="0.3">
      <c r="B11497"/>
    </row>
    <row r="11498" spans="2:2" ht="16.5" x14ac:dyDescent="0.3">
      <c r="B11498"/>
    </row>
    <row r="11499" spans="2:2" ht="16.5" x14ac:dyDescent="0.3">
      <c r="B11499"/>
    </row>
    <row r="11500" spans="2:2" ht="16.5" x14ac:dyDescent="0.3">
      <c r="B11500"/>
    </row>
    <row r="11501" spans="2:2" ht="16.5" x14ac:dyDescent="0.3">
      <c r="B11501"/>
    </row>
    <row r="11502" spans="2:2" ht="16.5" x14ac:dyDescent="0.3">
      <c r="B11502"/>
    </row>
    <row r="11503" spans="2:2" ht="16.5" x14ac:dyDescent="0.3">
      <c r="B11503"/>
    </row>
    <row r="11504" spans="2:2" ht="16.5" x14ac:dyDescent="0.3">
      <c r="B11504"/>
    </row>
    <row r="11505" spans="2:2" ht="16.5" x14ac:dyDescent="0.3">
      <c r="B11505"/>
    </row>
    <row r="11506" spans="2:2" ht="16.5" x14ac:dyDescent="0.3">
      <c r="B11506"/>
    </row>
    <row r="11507" spans="2:2" ht="16.5" x14ac:dyDescent="0.3">
      <c r="B11507"/>
    </row>
    <row r="11508" spans="2:2" ht="16.5" x14ac:dyDescent="0.3">
      <c r="B11508"/>
    </row>
    <row r="11509" spans="2:2" ht="16.5" x14ac:dyDescent="0.3">
      <c r="B11509"/>
    </row>
    <row r="11510" spans="2:2" ht="16.5" x14ac:dyDescent="0.3">
      <c r="B11510"/>
    </row>
    <row r="11511" spans="2:2" ht="16.5" x14ac:dyDescent="0.3">
      <c r="B11511"/>
    </row>
    <row r="11512" spans="2:2" ht="16.5" x14ac:dyDescent="0.3">
      <c r="B11512"/>
    </row>
    <row r="11513" spans="2:2" ht="16.5" x14ac:dyDescent="0.3">
      <c r="B11513"/>
    </row>
    <row r="11514" spans="2:2" ht="16.5" x14ac:dyDescent="0.3">
      <c r="B11514"/>
    </row>
    <row r="11515" spans="2:2" ht="16.5" x14ac:dyDescent="0.3">
      <c r="B11515"/>
    </row>
    <row r="11516" spans="2:2" ht="16.5" x14ac:dyDescent="0.3">
      <c r="B11516"/>
    </row>
    <row r="11517" spans="2:2" ht="16.5" x14ac:dyDescent="0.3">
      <c r="B11517"/>
    </row>
    <row r="11518" spans="2:2" ht="16.5" x14ac:dyDescent="0.3">
      <c r="B11518"/>
    </row>
    <row r="11519" spans="2:2" ht="16.5" x14ac:dyDescent="0.3">
      <c r="B11519"/>
    </row>
    <row r="11520" spans="2:2" ht="16.5" x14ac:dyDescent="0.3">
      <c r="B11520"/>
    </row>
    <row r="11521" spans="2:2" ht="16.5" x14ac:dyDescent="0.3">
      <c r="B11521"/>
    </row>
    <row r="11522" spans="2:2" ht="16.5" x14ac:dyDescent="0.3">
      <c r="B11522"/>
    </row>
    <row r="11523" spans="2:2" ht="16.5" x14ac:dyDescent="0.3">
      <c r="B11523"/>
    </row>
    <row r="11524" spans="2:2" ht="16.5" x14ac:dyDescent="0.3">
      <c r="B11524"/>
    </row>
    <row r="11525" spans="2:2" ht="16.5" x14ac:dyDescent="0.3">
      <c r="B11525"/>
    </row>
    <row r="11526" spans="2:2" ht="16.5" x14ac:dyDescent="0.3">
      <c r="B11526"/>
    </row>
    <row r="11527" spans="2:2" ht="16.5" x14ac:dyDescent="0.3">
      <c r="B11527"/>
    </row>
    <row r="11528" spans="2:2" ht="16.5" x14ac:dyDescent="0.3">
      <c r="B11528"/>
    </row>
    <row r="11529" spans="2:2" ht="16.5" x14ac:dyDescent="0.3">
      <c r="B11529"/>
    </row>
    <row r="11530" spans="2:2" ht="16.5" x14ac:dyDescent="0.3">
      <c r="B11530"/>
    </row>
    <row r="11531" spans="2:2" ht="16.5" x14ac:dyDescent="0.3">
      <c r="B11531"/>
    </row>
    <row r="11532" spans="2:2" ht="16.5" x14ac:dyDescent="0.3">
      <c r="B11532"/>
    </row>
    <row r="11533" spans="2:2" ht="16.5" x14ac:dyDescent="0.3">
      <c r="B11533"/>
    </row>
    <row r="11534" spans="2:2" ht="16.5" x14ac:dyDescent="0.3">
      <c r="B11534"/>
    </row>
    <row r="11535" spans="2:2" ht="16.5" x14ac:dyDescent="0.3">
      <c r="B11535"/>
    </row>
    <row r="11536" spans="2:2" ht="16.5" x14ac:dyDescent="0.3">
      <c r="B11536"/>
    </row>
    <row r="11537" spans="2:2" ht="16.5" x14ac:dyDescent="0.3">
      <c r="B11537"/>
    </row>
    <row r="11538" spans="2:2" ht="16.5" x14ac:dyDescent="0.3">
      <c r="B11538"/>
    </row>
    <row r="11539" spans="2:2" ht="16.5" x14ac:dyDescent="0.3">
      <c r="B11539"/>
    </row>
    <row r="11540" spans="2:2" ht="16.5" x14ac:dyDescent="0.3">
      <c r="B11540"/>
    </row>
    <row r="11541" spans="2:2" ht="16.5" x14ac:dyDescent="0.3">
      <c r="B11541"/>
    </row>
    <row r="11542" spans="2:2" ht="16.5" x14ac:dyDescent="0.3">
      <c r="B11542"/>
    </row>
    <row r="11543" spans="2:2" ht="16.5" x14ac:dyDescent="0.3">
      <c r="B11543"/>
    </row>
    <row r="11544" spans="2:2" ht="16.5" x14ac:dyDescent="0.3">
      <c r="B11544"/>
    </row>
    <row r="11545" spans="2:2" ht="16.5" x14ac:dyDescent="0.3">
      <c r="B11545"/>
    </row>
    <row r="11546" spans="2:2" ht="16.5" x14ac:dyDescent="0.3">
      <c r="B11546"/>
    </row>
    <row r="11547" spans="2:2" ht="16.5" x14ac:dyDescent="0.3">
      <c r="B11547"/>
    </row>
    <row r="11548" spans="2:2" ht="16.5" x14ac:dyDescent="0.3">
      <c r="B11548"/>
    </row>
    <row r="11549" spans="2:2" ht="16.5" x14ac:dyDescent="0.3">
      <c r="B11549"/>
    </row>
    <row r="11550" spans="2:2" ht="16.5" x14ac:dyDescent="0.3">
      <c r="B11550"/>
    </row>
    <row r="11551" spans="2:2" ht="16.5" x14ac:dyDescent="0.3">
      <c r="B11551"/>
    </row>
    <row r="11552" spans="2:2" ht="16.5" x14ac:dyDescent="0.3">
      <c r="B11552"/>
    </row>
    <row r="11553" spans="2:2" ht="16.5" x14ac:dyDescent="0.3">
      <c r="B11553"/>
    </row>
    <row r="11554" spans="2:2" ht="16.5" x14ac:dyDescent="0.3">
      <c r="B11554"/>
    </row>
    <row r="11555" spans="2:2" ht="16.5" x14ac:dyDescent="0.3">
      <c r="B11555"/>
    </row>
    <row r="11556" spans="2:2" ht="16.5" x14ac:dyDescent="0.3">
      <c r="B11556"/>
    </row>
    <row r="11557" spans="2:2" ht="16.5" x14ac:dyDescent="0.3">
      <c r="B11557"/>
    </row>
    <row r="11558" spans="2:2" ht="16.5" x14ac:dyDescent="0.3">
      <c r="B11558"/>
    </row>
    <row r="11559" spans="2:2" ht="16.5" x14ac:dyDescent="0.3">
      <c r="B11559"/>
    </row>
    <row r="11560" spans="2:2" ht="16.5" x14ac:dyDescent="0.3">
      <c r="B11560"/>
    </row>
    <row r="11561" spans="2:2" ht="16.5" x14ac:dyDescent="0.3">
      <c r="B11561"/>
    </row>
    <row r="11562" spans="2:2" ht="16.5" x14ac:dyDescent="0.3">
      <c r="B11562"/>
    </row>
    <row r="11563" spans="2:2" ht="16.5" x14ac:dyDescent="0.3">
      <c r="B11563"/>
    </row>
    <row r="11564" spans="2:2" ht="16.5" x14ac:dyDescent="0.3">
      <c r="B11564"/>
    </row>
    <row r="11565" spans="2:2" ht="16.5" x14ac:dyDescent="0.3">
      <c r="B11565"/>
    </row>
    <row r="11566" spans="2:2" ht="16.5" x14ac:dyDescent="0.3">
      <c r="B11566"/>
    </row>
    <row r="11567" spans="2:2" ht="16.5" x14ac:dyDescent="0.3">
      <c r="B11567"/>
    </row>
    <row r="11568" spans="2:2" ht="16.5" x14ac:dyDescent="0.3">
      <c r="B11568"/>
    </row>
    <row r="11569" spans="2:2" ht="16.5" x14ac:dyDescent="0.3">
      <c r="B11569"/>
    </row>
    <row r="11570" spans="2:2" ht="16.5" x14ac:dyDescent="0.3">
      <c r="B11570"/>
    </row>
    <row r="11571" spans="2:2" ht="16.5" x14ac:dyDescent="0.3">
      <c r="B11571"/>
    </row>
    <row r="11572" spans="2:2" ht="16.5" x14ac:dyDescent="0.3">
      <c r="B11572"/>
    </row>
    <row r="11573" spans="2:2" ht="16.5" x14ac:dyDescent="0.3">
      <c r="B11573"/>
    </row>
    <row r="11574" spans="2:2" ht="16.5" x14ac:dyDescent="0.3">
      <c r="B11574"/>
    </row>
    <row r="11575" spans="2:2" ht="16.5" x14ac:dyDescent="0.3">
      <c r="B11575"/>
    </row>
    <row r="11576" spans="2:2" ht="16.5" x14ac:dyDescent="0.3">
      <c r="B11576"/>
    </row>
    <row r="11577" spans="2:2" ht="16.5" x14ac:dyDescent="0.3">
      <c r="B11577"/>
    </row>
    <row r="11578" spans="2:2" ht="16.5" x14ac:dyDescent="0.3">
      <c r="B11578"/>
    </row>
    <row r="11579" spans="2:2" ht="16.5" x14ac:dyDescent="0.3">
      <c r="B11579"/>
    </row>
    <row r="11580" spans="2:2" ht="16.5" x14ac:dyDescent="0.3">
      <c r="B11580"/>
    </row>
    <row r="11581" spans="2:2" ht="16.5" x14ac:dyDescent="0.3">
      <c r="B11581"/>
    </row>
    <row r="11582" spans="2:2" ht="16.5" x14ac:dyDescent="0.3">
      <c r="B11582"/>
    </row>
    <row r="11583" spans="2:2" ht="16.5" x14ac:dyDescent="0.3">
      <c r="B11583"/>
    </row>
    <row r="11584" spans="2:2" ht="16.5" x14ac:dyDescent="0.3">
      <c r="B11584"/>
    </row>
    <row r="11585" spans="2:2" ht="16.5" x14ac:dyDescent="0.3">
      <c r="B11585"/>
    </row>
    <row r="11586" spans="2:2" ht="16.5" x14ac:dyDescent="0.3">
      <c r="B11586"/>
    </row>
    <row r="11587" spans="2:2" ht="16.5" x14ac:dyDescent="0.3">
      <c r="B11587"/>
    </row>
    <row r="11588" spans="2:2" ht="16.5" x14ac:dyDescent="0.3">
      <c r="B11588"/>
    </row>
    <row r="11589" spans="2:2" ht="16.5" x14ac:dyDescent="0.3">
      <c r="B11589"/>
    </row>
    <row r="11590" spans="2:2" ht="16.5" x14ac:dyDescent="0.3">
      <c r="B11590"/>
    </row>
    <row r="11591" spans="2:2" ht="16.5" x14ac:dyDescent="0.3">
      <c r="B11591"/>
    </row>
    <row r="11592" spans="2:2" ht="16.5" x14ac:dyDescent="0.3">
      <c r="B11592"/>
    </row>
    <row r="11593" spans="2:2" ht="16.5" x14ac:dyDescent="0.3">
      <c r="B11593"/>
    </row>
    <row r="11594" spans="2:2" ht="16.5" x14ac:dyDescent="0.3">
      <c r="B11594"/>
    </row>
    <row r="11595" spans="2:2" ht="16.5" x14ac:dyDescent="0.3">
      <c r="B11595"/>
    </row>
    <row r="11596" spans="2:2" ht="16.5" x14ac:dyDescent="0.3">
      <c r="B11596"/>
    </row>
    <row r="11597" spans="2:2" ht="16.5" x14ac:dyDescent="0.3">
      <c r="B11597"/>
    </row>
    <row r="11598" spans="2:2" ht="16.5" x14ac:dyDescent="0.3">
      <c r="B11598"/>
    </row>
    <row r="11599" spans="2:2" ht="16.5" x14ac:dyDescent="0.3">
      <c r="B11599"/>
    </row>
    <row r="11600" spans="2:2" ht="16.5" x14ac:dyDescent="0.3">
      <c r="B11600"/>
    </row>
    <row r="11601" spans="2:2" ht="16.5" x14ac:dyDescent="0.3">
      <c r="B11601"/>
    </row>
    <row r="11602" spans="2:2" ht="16.5" x14ac:dyDescent="0.3">
      <c r="B11602"/>
    </row>
    <row r="11603" spans="2:2" ht="16.5" x14ac:dyDescent="0.3">
      <c r="B11603"/>
    </row>
    <row r="11604" spans="2:2" ht="16.5" x14ac:dyDescent="0.3">
      <c r="B11604"/>
    </row>
    <row r="11605" spans="2:2" ht="16.5" x14ac:dyDescent="0.3">
      <c r="B11605"/>
    </row>
    <row r="11606" spans="2:2" ht="16.5" x14ac:dyDescent="0.3">
      <c r="B11606"/>
    </row>
    <row r="11607" spans="2:2" ht="16.5" x14ac:dyDescent="0.3">
      <c r="B11607"/>
    </row>
    <row r="11608" spans="2:2" ht="16.5" x14ac:dyDescent="0.3">
      <c r="B11608"/>
    </row>
    <row r="11609" spans="2:2" ht="16.5" x14ac:dyDescent="0.3">
      <c r="B11609"/>
    </row>
    <row r="11610" spans="2:2" ht="16.5" x14ac:dyDescent="0.3">
      <c r="B11610"/>
    </row>
    <row r="11611" spans="2:2" ht="16.5" x14ac:dyDescent="0.3">
      <c r="B11611"/>
    </row>
    <row r="11612" spans="2:2" ht="16.5" x14ac:dyDescent="0.3">
      <c r="B11612"/>
    </row>
    <row r="11613" spans="2:2" ht="16.5" x14ac:dyDescent="0.3">
      <c r="B11613"/>
    </row>
    <row r="11614" spans="2:2" ht="16.5" x14ac:dyDescent="0.3">
      <c r="B11614"/>
    </row>
    <row r="11615" spans="2:2" ht="16.5" x14ac:dyDescent="0.3">
      <c r="B11615"/>
    </row>
    <row r="11616" spans="2:2" ht="16.5" x14ac:dyDescent="0.3">
      <c r="B11616"/>
    </row>
    <row r="11617" spans="2:2" ht="16.5" x14ac:dyDescent="0.3">
      <c r="B11617"/>
    </row>
    <row r="11618" spans="2:2" ht="16.5" x14ac:dyDescent="0.3">
      <c r="B11618"/>
    </row>
    <row r="11619" spans="2:2" ht="16.5" x14ac:dyDescent="0.3">
      <c r="B11619"/>
    </row>
    <row r="11620" spans="2:2" ht="16.5" x14ac:dyDescent="0.3">
      <c r="B11620"/>
    </row>
    <row r="11621" spans="2:2" ht="16.5" x14ac:dyDescent="0.3">
      <c r="B11621"/>
    </row>
    <row r="11622" spans="2:2" ht="16.5" x14ac:dyDescent="0.3">
      <c r="B11622"/>
    </row>
    <row r="11623" spans="2:2" ht="16.5" x14ac:dyDescent="0.3">
      <c r="B11623"/>
    </row>
    <row r="11624" spans="2:2" ht="16.5" x14ac:dyDescent="0.3">
      <c r="B11624"/>
    </row>
    <row r="11625" spans="2:2" ht="16.5" x14ac:dyDescent="0.3">
      <c r="B11625"/>
    </row>
    <row r="11626" spans="2:2" ht="16.5" x14ac:dyDescent="0.3">
      <c r="B11626"/>
    </row>
    <row r="11627" spans="2:2" ht="16.5" x14ac:dyDescent="0.3">
      <c r="B11627"/>
    </row>
    <row r="11628" spans="2:2" ht="16.5" x14ac:dyDescent="0.3">
      <c r="B11628"/>
    </row>
    <row r="11629" spans="2:2" ht="16.5" x14ac:dyDescent="0.3">
      <c r="B11629"/>
    </row>
    <row r="11630" spans="2:2" ht="16.5" x14ac:dyDescent="0.3">
      <c r="B11630"/>
    </row>
    <row r="11631" spans="2:2" ht="16.5" x14ac:dyDescent="0.3">
      <c r="B11631"/>
    </row>
    <row r="11632" spans="2:2" ht="16.5" x14ac:dyDescent="0.3">
      <c r="B11632"/>
    </row>
    <row r="11633" spans="2:2" ht="16.5" x14ac:dyDescent="0.3">
      <c r="B11633"/>
    </row>
    <row r="11634" spans="2:2" ht="16.5" x14ac:dyDescent="0.3">
      <c r="B11634"/>
    </row>
    <row r="11635" spans="2:2" ht="16.5" x14ac:dyDescent="0.3">
      <c r="B11635"/>
    </row>
    <row r="11636" spans="2:2" ht="16.5" x14ac:dyDescent="0.3">
      <c r="B11636"/>
    </row>
    <row r="11637" spans="2:2" ht="16.5" x14ac:dyDescent="0.3">
      <c r="B11637"/>
    </row>
    <row r="11638" spans="2:2" ht="16.5" x14ac:dyDescent="0.3">
      <c r="B11638"/>
    </row>
    <row r="11639" spans="2:2" ht="16.5" x14ac:dyDescent="0.3">
      <c r="B11639"/>
    </row>
    <row r="11640" spans="2:2" ht="16.5" x14ac:dyDescent="0.3">
      <c r="B11640"/>
    </row>
    <row r="11641" spans="2:2" ht="16.5" x14ac:dyDescent="0.3">
      <c r="B11641"/>
    </row>
    <row r="11642" spans="2:2" ht="16.5" x14ac:dyDescent="0.3">
      <c r="B11642"/>
    </row>
    <row r="11643" spans="2:2" ht="16.5" x14ac:dyDescent="0.3">
      <c r="B11643"/>
    </row>
    <row r="11644" spans="2:2" ht="16.5" x14ac:dyDescent="0.3">
      <c r="B11644"/>
    </row>
    <row r="11645" spans="2:2" ht="16.5" x14ac:dyDescent="0.3">
      <c r="B11645"/>
    </row>
    <row r="11646" spans="2:2" ht="16.5" x14ac:dyDescent="0.3">
      <c r="B11646"/>
    </row>
    <row r="11647" spans="2:2" ht="16.5" x14ac:dyDescent="0.3">
      <c r="B11647"/>
    </row>
    <row r="11648" spans="2:2" ht="16.5" x14ac:dyDescent="0.3">
      <c r="B11648"/>
    </row>
    <row r="11649" spans="2:2" ht="16.5" x14ac:dyDescent="0.3">
      <c r="B11649"/>
    </row>
    <row r="11650" spans="2:2" ht="16.5" x14ac:dyDescent="0.3">
      <c r="B11650"/>
    </row>
    <row r="11651" spans="2:2" ht="16.5" x14ac:dyDescent="0.3">
      <c r="B11651"/>
    </row>
    <row r="11652" spans="2:2" ht="16.5" x14ac:dyDescent="0.3">
      <c r="B11652"/>
    </row>
    <row r="11653" spans="2:2" ht="16.5" x14ac:dyDescent="0.3">
      <c r="B11653"/>
    </row>
    <row r="11654" spans="2:2" ht="16.5" x14ac:dyDescent="0.3">
      <c r="B11654"/>
    </row>
    <row r="11655" spans="2:2" ht="16.5" x14ac:dyDescent="0.3">
      <c r="B11655"/>
    </row>
    <row r="11656" spans="2:2" ht="16.5" x14ac:dyDescent="0.3">
      <c r="B11656"/>
    </row>
    <row r="11657" spans="2:2" ht="16.5" x14ac:dyDescent="0.3">
      <c r="B11657"/>
    </row>
    <row r="11658" spans="2:2" ht="16.5" x14ac:dyDescent="0.3">
      <c r="B11658"/>
    </row>
    <row r="11659" spans="2:2" ht="16.5" x14ac:dyDescent="0.3">
      <c r="B11659"/>
    </row>
    <row r="11660" spans="2:2" ht="16.5" x14ac:dyDescent="0.3">
      <c r="B11660"/>
    </row>
    <row r="11661" spans="2:2" ht="16.5" x14ac:dyDescent="0.3">
      <c r="B11661"/>
    </row>
    <row r="11662" spans="2:2" ht="16.5" x14ac:dyDescent="0.3">
      <c r="B11662"/>
    </row>
    <row r="11663" spans="2:2" ht="16.5" x14ac:dyDescent="0.3">
      <c r="B11663"/>
    </row>
    <row r="11664" spans="2:2" ht="16.5" x14ac:dyDescent="0.3">
      <c r="B11664"/>
    </row>
    <row r="11665" spans="2:2" ht="16.5" x14ac:dyDescent="0.3">
      <c r="B11665"/>
    </row>
    <row r="11666" spans="2:2" ht="16.5" x14ac:dyDescent="0.3">
      <c r="B11666"/>
    </row>
    <row r="11667" spans="2:2" ht="16.5" x14ac:dyDescent="0.3">
      <c r="B11667"/>
    </row>
    <row r="11668" spans="2:2" ht="16.5" x14ac:dyDescent="0.3">
      <c r="B11668"/>
    </row>
    <row r="11669" spans="2:2" ht="16.5" x14ac:dyDescent="0.3">
      <c r="B11669"/>
    </row>
    <row r="11670" spans="2:2" ht="16.5" x14ac:dyDescent="0.3">
      <c r="B11670"/>
    </row>
    <row r="11671" spans="2:2" ht="16.5" x14ac:dyDescent="0.3">
      <c r="B11671"/>
    </row>
    <row r="11672" spans="2:2" ht="16.5" x14ac:dyDescent="0.3">
      <c r="B11672"/>
    </row>
    <row r="11673" spans="2:2" ht="16.5" x14ac:dyDescent="0.3">
      <c r="B11673"/>
    </row>
    <row r="11674" spans="2:2" ht="16.5" x14ac:dyDescent="0.3">
      <c r="B11674"/>
    </row>
    <row r="11675" spans="2:2" ht="16.5" x14ac:dyDescent="0.3">
      <c r="B11675"/>
    </row>
    <row r="11676" spans="2:2" ht="16.5" x14ac:dyDescent="0.3">
      <c r="B11676"/>
    </row>
    <row r="11677" spans="2:2" ht="16.5" x14ac:dyDescent="0.3">
      <c r="B11677"/>
    </row>
    <row r="11678" spans="2:2" ht="16.5" x14ac:dyDescent="0.3">
      <c r="B11678"/>
    </row>
    <row r="11679" spans="2:2" ht="16.5" x14ac:dyDescent="0.3">
      <c r="B11679"/>
    </row>
    <row r="11680" spans="2:2" ht="16.5" x14ac:dyDescent="0.3">
      <c r="B11680"/>
    </row>
    <row r="11681" spans="2:2" ht="16.5" x14ac:dyDescent="0.3">
      <c r="B11681"/>
    </row>
    <row r="11682" spans="2:2" ht="16.5" x14ac:dyDescent="0.3">
      <c r="B11682"/>
    </row>
    <row r="11683" spans="2:2" ht="16.5" x14ac:dyDescent="0.3">
      <c r="B11683"/>
    </row>
    <row r="11684" spans="2:2" ht="16.5" x14ac:dyDescent="0.3">
      <c r="B11684"/>
    </row>
    <row r="11685" spans="2:2" ht="16.5" x14ac:dyDescent="0.3">
      <c r="B11685"/>
    </row>
    <row r="11686" spans="2:2" ht="16.5" x14ac:dyDescent="0.3">
      <c r="B11686"/>
    </row>
    <row r="11687" spans="2:2" ht="16.5" x14ac:dyDescent="0.3">
      <c r="B11687"/>
    </row>
    <row r="11688" spans="2:2" ht="16.5" x14ac:dyDescent="0.3">
      <c r="B11688"/>
    </row>
    <row r="11689" spans="2:2" ht="16.5" x14ac:dyDescent="0.3">
      <c r="B11689"/>
    </row>
    <row r="11690" spans="2:2" ht="16.5" x14ac:dyDescent="0.3">
      <c r="B11690"/>
    </row>
    <row r="11691" spans="2:2" ht="16.5" x14ac:dyDescent="0.3">
      <c r="B11691"/>
    </row>
    <row r="11692" spans="2:2" ht="16.5" x14ac:dyDescent="0.3">
      <c r="B11692"/>
    </row>
    <row r="11693" spans="2:2" ht="16.5" x14ac:dyDescent="0.3">
      <c r="B11693"/>
    </row>
    <row r="11694" spans="2:2" ht="16.5" x14ac:dyDescent="0.3">
      <c r="B11694"/>
    </row>
    <row r="11695" spans="2:2" ht="16.5" x14ac:dyDescent="0.3">
      <c r="B11695"/>
    </row>
    <row r="11696" spans="2:2" ht="16.5" x14ac:dyDescent="0.3">
      <c r="B11696"/>
    </row>
    <row r="11697" spans="2:2" ht="16.5" x14ac:dyDescent="0.3">
      <c r="B11697"/>
    </row>
    <row r="11698" spans="2:2" ht="16.5" x14ac:dyDescent="0.3">
      <c r="B11698"/>
    </row>
    <row r="11699" spans="2:2" ht="16.5" x14ac:dyDescent="0.3">
      <c r="B11699"/>
    </row>
    <row r="11700" spans="2:2" ht="16.5" x14ac:dyDescent="0.3">
      <c r="B11700"/>
    </row>
    <row r="11701" spans="2:2" ht="16.5" x14ac:dyDescent="0.3">
      <c r="B11701"/>
    </row>
    <row r="11702" spans="2:2" ht="16.5" x14ac:dyDescent="0.3">
      <c r="B11702"/>
    </row>
    <row r="11703" spans="2:2" ht="16.5" x14ac:dyDescent="0.3">
      <c r="B11703"/>
    </row>
    <row r="11704" spans="2:2" ht="16.5" x14ac:dyDescent="0.3">
      <c r="B11704"/>
    </row>
    <row r="11705" spans="2:2" ht="16.5" x14ac:dyDescent="0.3">
      <c r="B11705"/>
    </row>
    <row r="11706" spans="2:2" ht="16.5" x14ac:dyDescent="0.3">
      <c r="B11706"/>
    </row>
    <row r="11707" spans="2:2" ht="16.5" x14ac:dyDescent="0.3">
      <c r="B11707"/>
    </row>
    <row r="11708" spans="2:2" ht="16.5" x14ac:dyDescent="0.3">
      <c r="B11708"/>
    </row>
    <row r="11709" spans="2:2" ht="16.5" x14ac:dyDescent="0.3">
      <c r="B11709"/>
    </row>
    <row r="11710" spans="2:2" ht="16.5" x14ac:dyDescent="0.3">
      <c r="B11710"/>
    </row>
    <row r="11711" spans="2:2" ht="16.5" x14ac:dyDescent="0.3">
      <c r="B11711"/>
    </row>
    <row r="11712" spans="2:2" ht="16.5" x14ac:dyDescent="0.3">
      <c r="B11712"/>
    </row>
    <row r="11713" spans="2:2" ht="16.5" x14ac:dyDescent="0.3">
      <c r="B11713"/>
    </row>
    <row r="11714" spans="2:2" ht="16.5" x14ac:dyDescent="0.3">
      <c r="B11714"/>
    </row>
    <row r="11715" spans="2:2" ht="16.5" x14ac:dyDescent="0.3">
      <c r="B11715"/>
    </row>
    <row r="11716" spans="2:2" ht="16.5" x14ac:dyDescent="0.3">
      <c r="B11716"/>
    </row>
    <row r="11717" spans="2:2" ht="16.5" x14ac:dyDescent="0.3">
      <c r="B11717"/>
    </row>
    <row r="11718" spans="2:2" ht="16.5" x14ac:dyDescent="0.3">
      <c r="B11718"/>
    </row>
    <row r="11719" spans="2:2" ht="16.5" x14ac:dyDescent="0.3">
      <c r="B11719"/>
    </row>
    <row r="11720" spans="2:2" ht="16.5" x14ac:dyDescent="0.3">
      <c r="B11720"/>
    </row>
    <row r="11721" spans="2:2" ht="16.5" x14ac:dyDescent="0.3">
      <c r="B11721"/>
    </row>
    <row r="11722" spans="2:2" ht="16.5" x14ac:dyDescent="0.3">
      <c r="B11722"/>
    </row>
    <row r="11723" spans="2:2" ht="16.5" x14ac:dyDescent="0.3">
      <c r="B11723"/>
    </row>
    <row r="11724" spans="2:2" ht="16.5" x14ac:dyDescent="0.3">
      <c r="B11724"/>
    </row>
    <row r="11725" spans="2:2" ht="16.5" x14ac:dyDescent="0.3">
      <c r="B11725"/>
    </row>
    <row r="11726" spans="2:2" ht="16.5" x14ac:dyDescent="0.3">
      <c r="B11726"/>
    </row>
    <row r="11727" spans="2:2" ht="16.5" x14ac:dyDescent="0.3">
      <c r="B11727"/>
    </row>
    <row r="11728" spans="2:2" ht="16.5" x14ac:dyDescent="0.3">
      <c r="B11728"/>
    </row>
    <row r="11729" spans="2:2" ht="16.5" x14ac:dyDescent="0.3">
      <c r="B11729"/>
    </row>
    <row r="11730" spans="2:2" ht="16.5" x14ac:dyDescent="0.3">
      <c r="B11730"/>
    </row>
    <row r="11731" spans="2:2" ht="16.5" x14ac:dyDescent="0.3">
      <c r="B11731"/>
    </row>
    <row r="11732" spans="2:2" ht="16.5" x14ac:dyDescent="0.3">
      <c r="B11732"/>
    </row>
    <row r="11733" spans="2:2" ht="16.5" x14ac:dyDescent="0.3">
      <c r="B11733"/>
    </row>
    <row r="11734" spans="2:2" ht="16.5" x14ac:dyDescent="0.3">
      <c r="B11734"/>
    </row>
    <row r="11735" spans="2:2" ht="16.5" x14ac:dyDescent="0.3">
      <c r="B11735"/>
    </row>
    <row r="11736" spans="2:2" ht="16.5" x14ac:dyDescent="0.3">
      <c r="B11736"/>
    </row>
    <row r="11737" spans="2:2" ht="16.5" x14ac:dyDescent="0.3">
      <c r="B11737"/>
    </row>
    <row r="11738" spans="2:2" ht="16.5" x14ac:dyDescent="0.3">
      <c r="B11738"/>
    </row>
    <row r="11739" spans="2:2" ht="16.5" x14ac:dyDescent="0.3">
      <c r="B11739"/>
    </row>
    <row r="11740" spans="2:2" ht="16.5" x14ac:dyDescent="0.3">
      <c r="B11740"/>
    </row>
    <row r="11741" spans="2:2" ht="16.5" x14ac:dyDescent="0.3">
      <c r="B11741"/>
    </row>
    <row r="11742" spans="2:2" ht="16.5" x14ac:dyDescent="0.3">
      <c r="B11742"/>
    </row>
    <row r="11743" spans="2:2" ht="16.5" x14ac:dyDescent="0.3">
      <c r="B11743"/>
    </row>
    <row r="11744" spans="2:2" ht="16.5" x14ac:dyDescent="0.3">
      <c r="B11744"/>
    </row>
    <row r="11745" spans="2:2" ht="16.5" x14ac:dyDescent="0.3">
      <c r="B11745"/>
    </row>
    <row r="11746" spans="2:2" ht="16.5" x14ac:dyDescent="0.3">
      <c r="B11746"/>
    </row>
    <row r="11747" spans="2:2" ht="16.5" x14ac:dyDescent="0.3">
      <c r="B11747"/>
    </row>
    <row r="11748" spans="2:2" ht="16.5" x14ac:dyDescent="0.3">
      <c r="B11748"/>
    </row>
    <row r="11749" spans="2:2" ht="16.5" x14ac:dyDescent="0.3">
      <c r="B11749"/>
    </row>
    <row r="11750" spans="2:2" ht="16.5" x14ac:dyDescent="0.3">
      <c r="B11750"/>
    </row>
    <row r="11751" spans="2:2" ht="16.5" x14ac:dyDescent="0.3">
      <c r="B11751"/>
    </row>
    <row r="11752" spans="2:2" ht="16.5" x14ac:dyDescent="0.3">
      <c r="B11752"/>
    </row>
    <row r="11753" spans="2:2" ht="16.5" x14ac:dyDescent="0.3">
      <c r="B11753"/>
    </row>
    <row r="11754" spans="2:2" ht="16.5" x14ac:dyDescent="0.3">
      <c r="B11754"/>
    </row>
    <row r="11755" spans="2:2" ht="16.5" x14ac:dyDescent="0.3">
      <c r="B11755"/>
    </row>
    <row r="11756" spans="2:2" ht="16.5" x14ac:dyDescent="0.3">
      <c r="B11756"/>
    </row>
    <row r="11757" spans="2:2" ht="16.5" x14ac:dyDescent="0.3">
      <c r="B11757"/>
    </row>
    <row r="11758" spans="2:2" ht="16.5" x14ac:dyDescent="0.3">
      <c r="B11758"/>
    </row>
    <row r="11759" spans="2:2" ht="16.5" x14ac:dyDescent="0.3">
      <c r="B11759"/>
    </row>
    <row r="11760" spans="2:2" ht="16.5" x14ac:dyDescent="0.3">
      <c r="B11760"/>
    </row>
    <row r="11761" spans="2:2" ht="16.5" x14ac:dyDescent="0.3">
      <c r="B11761"/>
    </row>
    <row r="11762" spans="2:2" ht="16.5" x14ac:dyDescent="0.3">
      <c r="B11762"/>
    </row>
    <row r="11763" spans="2:2" ht="16.5" x14ac:dyDescent="0.3">
      <c r="B11763"/>
    </row>
    <row r="11764" spans="2:2" ht="16.5" x14ac:dyDescent="0.3">
      <c r="B11764"/>
    </row>
    <row r="11765" spans="2:2" ht="16.5" x14ac:dyDescent="0.3">
      <c r="B11765"/>
    </row>
    <row r="11766" spans="2:2" ht="16.5" x14ac:dyDescent="0.3">
      <c r="B11766"/>
    </row>
    <row r="11767" spans="2:2" ht="16.5" x14ac:dyDescent="0.3">
      <c r="B11767"/>
    </row>
    <row r="11768" spans="2:2" ht="16.5" x14ac:dyDescent="0.3">
      <c r="B11768"/>
    </row>
    <row r="11769" spans="2:2" ht="16.5" x14ac:dyDescent="0.3">
      <c r="B11769"/>
    </row>
    <row r="11770" spans="2:2" ht="16.5" x14ac:dyDescent="0.3">
      <c r="B11770"/>
    </row>
    <row r="11771" spans="2:2" ht="16.5" x14ac:dyDescent="0.3">
      <c r="B11771"/>
    </row>
    <row r="11772" spans="2:2" ht="16.5" x14ac:dyDescent="0.3">
      <c r="B11772"/>
    </row>
    <row r="11773" spans="2:2" ht="16.5" x14ac:dyDescent="0.3">
      <c r="B11773"/>
    </row>
    <row r="11774" spans="2:2" ht="16.5" x14ac:dyDescent="0.3">
      <c r="B11774"/>
    </row>
    <row r="11775" spans="2:2" ht="16.5" x14ac:dyDescent="0.3">
      <c r="B11775"/>
    </row>
    <row r="11776" spans="2:2" ht="16.5" x14ac:dyDescent="0.3">
      <c r="B11776"/>
    </row>
    <row r="11777" spans="2:2" ht="16.5" x14ac:dyDescent="0.3">
      <c r="B11777"/>
    </row>
    <row r="11778" spans="2:2" ht="16.5" x14ac:dyDescent="0.3">
      <c r="B11778"/>
    </row>
    <row r="11779" spans="2:2" ht="16.5" x14ac:dyDescent="0.3">
      <c r="B11779"/>
    </row>
    <row r="11780" spans="2:2" ht="16.5" x14ac:dyDescent="0.3">
      <c r="B11780"/>
    </row>
    <row r="11781" spans="2:2" ht="16.5" x14ac:dyDescent="0.3">
      <c r="B11781"/>
    </row>
    <row r="11782" spans="2:2" ht="16.5" x14ac:dyDescent="0.3">
      <c r="B11782"/>
    </row>
    <row r="11783" spans="2:2" ht="16.5" x14ac:dyDescent="0.3">
      <c r="B11783"/>
    </row>
    <row r="11784" spans="2:2" ht="16.5" x14ac:dyDescent="0.3">
      <c r="B11784"/>
    </row>
    <row r="11785" spans="2:2" ht="16.5" x14ac:dyDescent="0.3">
      <c r="B11785"/>
    </row>
    <row r="11786" spans="2:2" ht="16.5" x14ac:dyDescent="0.3">
      <c r="B11786"/>
    </row>
    <row r="11787" spans="2:2" ht="16.5" x14ac:dyDescent="0.3">
      <c r="B11787"/>
    </row>
    <row r="11788" spans="2:2" ht="16.5" x14ac:dyDescent="0.3">
      <c r="B11788"/>
    </row>
    <row r="11789" spans="2:2" ht="16.5" x14ac:dyDescent="0.3">
      <c r="B11789"/>
    </row>
    <row r="11790" spans="2:2" ht="16.5" x14ac:dyDescent="0.3">
      <c r="B11790"/>
    </row>
    <row r="11791" spans="2:2" ht="16.5" x14ac:dyDescent="0.3">
      <c r="B11791"/>
    </row>
    <row r="11792" spans="2:2" ht="16.5" x14ac:dyDescent="0.3">
      <c r="B11792"/>
    </row>
    <row r="11793" spans="2:2" ht="16.5" x14ac:dyDescent="0.3">
      <c r="B11793"/>
    </row>
    <row r="11794" spans="2:2" ht="16.5" x14ac:dyDescent="0.3">
      <c r="B11794"/>
    </row>
    <row r="11795" spans="2:2" ht="16.5" x14ac:dyDescent="0.3">
      <c r="B11795"/>
    </row>
    <row r="11796" spans="2:2" ht="16.5" x14ac:dyDescent="0.3">
      <c r="B11796"/>
    </row>
    <row r="11797" spans="2:2" ht="16.5" x14ac:dyDescent="0.3">
      <c r="B11797"/>
    </row>
    <row r="11798" spans="2:2" ht="16.5" x14ac:dyDescent="0.3">
      <c r="B11798"/>
    </row>
    <row r="11799" spans="2:2" ht="16.5" x14ac:dyDescent="0.3">
      <c r="B11799"/>
    </row>
    <row r="11800" spans="2:2" ht="16.5" x14ac:dyDescent="0.3">
      <c r="B11800"/>
    </row>
    <row r="11801" spans="2:2" ht="16.5" x14ac:dyDescent="0.3">
      <c r="B11801"/>
    </row>
    <row r="11802" spans="2:2" ht="16.5" x14ac:dyDescent="0.3">
      <c r="B11802"/>
    </row>
    <row r="11803" spans="2:2" ht="16.5" x14ac:dyDescent="0.3">
      <c r="B11803"/>
    </row>
    <row r="11804" spans="2:2" ht="16.5" x14ac:dyDescent="0.3">
      <c r="B11804"/>
    </row>
    <row r="11805" spans="2:2" ht="16.5" x14ac:dyDescent="0.3">
      <c r="B11805"/>
    </row>
    <row r="11806" spans="2:2" ht="16.5" x14ac:dyDescent="0.3">
      <c r="B11806"/>
    </row>
    <row r="11807" spans="2:2" ht="16.5" x14ac:dyDescent="0.3">
      <c r="B11807"/>
    </row>
    <row r="11808" spans="2:2" ht="16.5" x14ac:dyDescent="0.3">
      <c r="B11808"/>
    </row>
    <row r="11809" spans="2:2" ht="16.5" x14ac:dyDescent="0.3">
      <c r="B11809"/>
    </row>
    <row r="11810" spans="2:2" ht="16.5" x14ac:dyDescent="0.3">
      <c r="B11810"/>
    </row>
    <row r="11811" spans="2:2" ht="16.5" x14ac:dyDescent="0.3">
      <c r="B11811"/>
    </row>
    <row r="11812" spans="2:2" ht="16.5" x14ac:dyDescent="0.3">
      <c r="B11812"/>
    </row>
    <row r="11813" spans="2:2" ht="16.5" x14ac:dyDescent="0.3">
      <c r="B11813"/>
    </row>
    <row r="11814" spans="2:2" ht="16.5" x14ac:dyDescent="0.3">
      <c r="B11814"/>
    </row>
    <row r="11815" spans="2:2" ht="16.5" x14ac:dyDescent="0.3">
      <c r="B11815"/>
    </row>
    <row r="11816" spans="2:2" ht="16.5" x14ac:dyDescent="0.3">
      <c r="B11816"/>
    </row>
    <row r="11817" spans="2:2" ht="16.5" x14ac:dyDescent="0.3">
      <c r="B11817"/>
    </row>
    <row r="11818" spans="2:2" ht="16.5" x14ac:dyDescent="0.3">
      <c r="B11818"/>
    </row>
    <row r="11819" spans="2:2" ht="16.5" x14ac:dyDescent="0.3">
      <c r="B11819"/>
    </row>
    <row r="11820" spans="2:2" ht="16.5" x14ac:dyDescent="0.3">
      <c r="B11820"/>
    </row>
    <row r="11821" spans="2:2" ht="16.5" x14ac:dyDescent="0.3">
      <c r="B11821"/>
    </row>
    <row r="11822" spans="2:2" ht="16.5" x14ac:dyDescent="0.3">
      <c r="B11822"/>
    </row>
    <row r="11823" spans="2:2" ht="16.5" x14ac:dyDescent="0.3">
      <c r="B11823"/>
    </row>
    <row r="11824" spans="2:2" ht="16.5" x14ac:dyDescent="0.3">
      <c r="B11824"/>
    </row>
    <row r="11825" spans="2:2" ht="16.5" x14ac:dyDescent="0.3">
      <c r="B11825"/>
    </row>
    <row r="11826" spans="2:2" ht="16.5" x14ac:dyDescent="0.3">
      <c r="B11826"/>
    </row>
    <row r="11827" spans="2:2" ht="16.5" x14ac:dyDescent="0.3">
      <c r="B11827"/>
    </row>
    <row r="11828" spans="2:2" ht="16.5" x14ac:dyDescent="0.3">
      <c r="B11828"/>
    </row>
    <row r="11829" spans="2:2" ht="16.5" x14ac:dyDescent="0.3">
      <c r="B11829"/>
    </row>
    <row r="11830" spans="2:2" ht="16.5" x14ac:dyDescent="0.3">
      <c r="B11830"/>
    </row>
    <row r="11831" spans="2:2" ht="16.5" x14ac:dyDescent="0.3">
      <c r="B11831"/>
    </row>
    <row r="11832" spans="2:2" ht="16.5" x14ac:dyDescent="0.3">
      <c r="B11832"/>
    </row>
    <row r="11833" spans="2:2" ht="16.5" x14ac:dyDescent="0.3">
      <c r="B11833"/>
    </row>
    <row r="11834" spans="2:2" ht="16.5" x14ac:dyDescent="0.3">
      <c r="B11834"/>
    </row>
    <row r="11835" spans="2:2" ht="16.5" x14ac:dyDescent="0.3">
      <c r="B11835"/>
    </row>
    <row r="11836" spans="2:2" ht="16.5" x14ac:dyDescent="0.3">
      <c r="B11836"/>
    </row>
    <row r="11837" spans="2:2" ht="16.5" x14ac:dyDescent="0.3">
      <c r="B11837"/>
    </row>
    <row r="11838" spans="2:2" ht="16.5" x14ac:dyDescent="0.3">
      <c r="B11838"/>
    </row>
    <row r="11839" spans="2:2" ht="16.5" x14ac:dyDescent="0.3">
      <c r="B11839"/>
    </row>
    <row r="11840" spans="2:2" ht="16.5" x14ac:dyDescent="0.3">
      <c r="B11840"/>
    </row>
    <row r="11841" spans="2:2" ht="16.5" x14ac:dyDescent="0.3">
      <c r="B11841"/>
    </row>
    <row r="11842" spans="2:2" ht="16.5" x14ac:dyDescent="0.3">
      <c r="B11842"/>
    </row>
    <row r="11843" spans="2:2" ht="16.5" x14ac:dyDescent="0.3">
      <c r="B11843"/>
    </row>
    <row r="11844" spans="2:2" ht="16.5" x14ac:dyDescent="0.3">
      <c r="B11844"/>
    </row>
    <row r="11845" spans="2:2" ht="16.5" x14ac:dyDescent="0.3">
      <c r="B11845"/>
    </row>
    <row r="11846" spans="2:2" ht="16.5" x14ac:dyDescent="0.3">
      <c r="B11846"/>
    </row>
    <row r="11847" spans="2:2" ht="16.5" x14ac:dyDescent="0.3">
      <c r="B11847"/>
    </row>
    <row r="11848" spans="2:2" ht="16.5" x14ac:dyDescent="0.3">
      <c r="B11848"/>
    </row>
    <row r="11849" spans="2:2" ht="16.5" x14ac:dyDescent="0.3">
      <c r="B11849"/>
    </row>
    <row r="11850" spans="2:2" ht="16.5" x14ac:dyDescent="0.3">
      <c r="B11850"/>
    </row>
    <row r="11851" spans="2:2" ht="16.5" x14ac:dyDescent="0.3">
      <c r="B11851"/>
    </row>
    <row r="11852" spans="2:2" ht="16.5" x14ac:dyDescent="0.3">
      <c r="B11852"/>
    </row>
    <row r="11853" spans="2:2" ht="16.5" x14ac:dyDescent="0.3">
      <c r="B11853"/>
    </row>
    <row r="11854" spans="2:2" ht="16.5" x14ac:dyDescent="0.3">
      <c r="B11854"/>
    </row>
    <row r="11855" spans="2:2" ht="16.5" x14ac:dyDescent="0.3">
      <c r="B11855"/>
    </row>
    <row r="11856" spans="2:2" ht="16.5" x14ac:dyDescent="0.3">
      <c r="B11856"/>
    </row>
    <row r="11857" spans="2:2" ht="16.5" x14ac:dyDescent="0.3">
      <c r="B11857"/>
    </row>
    <row r="11858" spans="2:2" ht="16.5" x14ac:dyDescent="0.3">
      <c r="B11858"/>
    </row>
    <row r="11859" spans="2:2" ht="16.5" x14ac:dyDescent="0.3">
      <c r="B11859"/>
    </row>
    <row r="11860" spans="2:2" ht="16.5" x14ac:dyDescent="0.3">
      <c r="B11860"/>
    </row>
    <row r="11861" spans="2:2" ht="16.5" x14ac:dyDescent="0.3">
      <c r="B11861"/>
    </row>
    <row r="11862" spans="2:2" ht="16.5" x14ac:dyDescent="0.3">
      <c r="B11862"/>
    </row>
    <row r="11863" spans="2:2" ht="16.5" x14ac:dyDescent="0.3">
      <c r="B11863"/>
    </row>
    <row r="11864" spans="2:2" ht="16.5" x14ac:dyDescent="0.3">
      <c r="B11864"/>
    </row>
    <row r="11865" spans="2:2" ht="16.5" x14ac:dyDescent="0.3">
      <c r="B11865"/>
    </row>
    <row r="11866" spans="2:2" ht="16.5" x14ac:dyDescent="0.3">
      <c r="B11866"/>
    </row>
    <row r="11867" spans="2:2" ht="16.5" x14ac:dyDescent="0.3">
      <c r="B11867"/>
    </row>
    <row r="11868" spans="2:2" ht="16.5" x14ac:dyDescent="0.3">
      <c r="B11868"/>
    </row>
    <row r="11869" spans="2:2" ht="16.5" x14ac:dyDescent="0.3">
      <c r="B11869"/>
    </row>
    <row r="11870" spans="2:2" ht="16.5" x14ac:dyDescent="0.3">
      <c r="B11870"/>
    </row>
    <row r="11871" spans="2:2" ht="16.5" x14ac:dyDescent="0.3">
      <c r="B11871"/>
    </row>
    <row r="11872" spans="2:2" ht="16.5" x14ac:dyDescent="0.3">
      <c r="B11872"/>
    </row>
    <row r="11873" spans="2:2" ht="16.5" x14ac:dyDescent="0.3">
      <c r="B11873"/>
    </row>
    <row r="11874" spans="2:2" ht="16.5" x14ac:dyDescent="0.3">
      <c r="B11874"/>
    </row>
    <row r="11875" spans="2:2" ht="16.5" x14ac:dyDescent="0.3">
      <c r="B11875"/>
    </row>
    <row r="11876" spans="2:2" ht="16.5" x14ac:dyDescent="0.3">
      <c r="B11876"/>
    </row>
    <row r="11877" spans="2:2" ht="16.5" x14ac:dyDescent="0.3">
      <c r="B11877"/>
    </row>
    <row r="11878" spans="2:2" ht="16.5" x14ac:dyDescent="0.3">
      <c r="B11878"/>
    </row>
    <row r="11879" spans="2:2" ht="16.5" x14ac:dyDescent="0.3">
      <c r="B11879"/>
    </row>
    <row r="11880" spans="2:2" ht="16.5" x14ac:dyDescent="0.3">
      <c r="B11880"/>
    </row>
    <row r="11881" spans="2:2" ht="16.5" x14ac:dyDescent="0.3">
      <c r="B11881"/>
    </row>
    <row r="11882" spans="2:2" ht="16.5" x14ac:dyDescent="0.3">
      <c r="B11882"/>
    </row>
    <row r="11883" spans="2:2" ht="16.5" x14ac:dyDescent="0.3">
      <c r="B11883"/>
    </row>
    <row r="11884" spans="2:2" ht="16.5" x14ac:dyDescent="0.3">
      <c r="B11884"/>
    </row>
    <row r="11885" spans="2:2" ht="16.5" x14ac:dyDescent="0.3">
      <c r="B11885"/>
    </row>
    <row r="11886" spans="2:2" ht="16.5" x14ac:dyDescent="0.3">
      <c r="B11886"/>
    </row>
    <row r="11887" spans="2:2" ht="16.5" x14ac:dyDescent="0.3">
      <c r="B11887"/>
    </row>
    <row r="11888" spans="2:2" ht="16.5" x14ac:dyDescent="0.3">
      <c r="B11888"/>
    </row>
    <row r="11889" spans="2:2" ht="16.5" x14ac:dyDescent="0.3">
      <c r="B11889"/>
    </row>
    <row r="11890" spans="2:2" ht="16.5" x14ac:dyDescent="0.3">
      <c r="B11890"/>
    </row>
    <row r="11891" spans="2:2" ht="16.5" x14ac:dyDescent="0.3">
      <c r="B11891"/>
    </row>
    <row r="11892" spans="2:2" ht="16.5" x14ac:dyDescent="0.3">
      <c r="B11892"/>
    </row>
    <row r="11893" spans="2:2" ht="16.5" x14ac:dyDescent="0.3">
      <c r="B11893"/>
    </row>
    <row r="11894" spans="2:2" ht="16.5" x14ac:dyDescent="0.3">
      <c r="B11894"/>
    </row>
    <row r="11895" spans="2:2" ht="16.5" x14ac:dyDescent="0.3">
      <c r="B11895"/>
    </row>
    <row r="11896" spans="2:2" ht="16.5" x14ac:dyDescent="0.3">
      <c r="B11896"/>
    </row>
    <row r="11897" spans="2:2" ht="16.5" x14ac:dyDescent="0.3">
      <c r="B11897"/>
    </row>
    <row r="11898" spans="2:2" ht="16.5" x14ac:dyDescent="0.3">
      <c r="B11898"/>
    </row>
    <row r="11899" spans="2:2" ht="16.5" x14ac:dyDescent="0.3">
      <c r="B11899"/>
    </row>
    <row r="11900" spans="2:2" ht="16.5" x14ac:dyDescent="0.3">
      <c r="B11900"/>
    </row>
    <row r="11901" spans="2:2" ht="16.5" x14ac:dyDescent="0.3">
      <c r="B11901"/>
    </row>
    <row r="11902" spans="2:2" ht="16.5" x14ac:dyDescent="0.3">
      <c r="B11902"/>
    </row>
    <row r="11903" spans="2:2" ht="16.5" x14ac:dyDescent="0.3">
      <c r="B11903"/>
    </row>
    <row r="11904" spans="2:2" ht="16.5" x14ac:dyDescent="0.3">
      <c r="B11904"/>
    </row>
    <row r="11905" spans="2:2" ht="16.5" x14ac:dyDescent="0.3">
      <c r="B11905"/>
    </row>
    <row r="11906" spans="2:2" ht="16.5" x14ac:dyDescent="0.3">
      <c r="B11906"/>
    </row>
    <row r="11907" spans="2:2" ht="16.5" x14ac:dyDescent="0.3">
      <c r="B11907"/>
    </row>
    <row r="11908" spans="2:2" ht="16.5" x14ac:dyDescent="0.3">
      <c r="B11908"/>
    </row>
    <row r="11909" spans="2:2" ht="16.5" x14ac:dyDescent="0.3">
      <c r="B11909"/>
    </row>
    <row r="11910" spans="2:2" ht="16.5" x14ac:dyDescent="0.3">
      <c r="B11910"/>
    </row>
    <row r="11911" spans="2:2" ht="16.5" x14ac:dyDescent="0.3">
      <c r="B11911"/>
    </row>
    <row r="11912" spans="2:2" ht="16.5" x14ac:dyDescent="0.3">
      <c r="B11912"/>
    </row>
    <row r="11913" spans="2:2" ht="16.5" x14ac:dyDescent="0.3">
      <c r="B11913"/>
    </row>
    <row r="11914" spans="2:2" ht="16.5" x14ac:dyDescent="0.3">
      <c r="B11914"/>
    </row>
    <row r="11915" spans="2:2" ht="16.5" x14ac:dyDescent="0.3">
      <c r="B11915"/>
    </row>
    <row r="11916" spans="2:2" ht="16.5" x14ac:dyDescent="0.3">
      <c r="B11916"/>
    </row>
    <row r="11917" spans="2:2" ht="16.5" x14ac:dyDescent="0.3">
      <c r="B11917"/>
    </row>
    <row r="11918" spans="2:2" ht="16.5" x14ac:dyDescent="0.3">
      <c r="B11918"/>
    </row>
    <row r="11919" spans="2:2" ht="16.5" x14ac:dyDescent="0.3">
      <c r="B11919"/>
    </row>
    <row r="11920" spans="2:2" ht="16.5" x14ac:dyDescent="0.3">
      <c r="B11920"/>
    </row>
    <row r="11921" spans="2:2" ht="16.5" x14ac:dyDescent="0.3">
      <c r="B11921"/>
    </row>
    <row r="11922" spans="2:2" ht="16.5" x14ac:dyDescent="0.3">
      <c r="B11922"/>
    </row>
    <row r="11923" spans="2:2" ht="16.5" x14ac:dyDescent="0.3">
      <c r="B11923"/>
    </row>
    <row r="11924" spans="2:2" ht="16.5" x14ac:dyDescent="0.3">
      <c r="B11924"/>
    </row>
    <row r="11925" spans="2:2" ht="16.5" x14ac:dyDescent="0.3">
      <c r="B11925"/>
    </row>
    <row r="11926" spans="2:2" ht="16.5" x14ac:dyDescent="0.3">
      <c r="B11926"/>
    </row>
    <row r="11927" spans="2:2" ht="16.5" x14ac:dyDescent="0.3">
      <c r="B11927"/>
    </row>
    <row r="11928" spans="2:2" ht="16.5" x14ac:dyDescent="0.3">
      <c r="B11928"/>
    </row>
    <row r="11929" spans="2:2" ht="16.5" x14ac:dyDescent="0.3">
      <c r="B11929"/>
    </row>
    <row r="11930" spans="2:2" ht="16.5" x14ac:dyDescent="0.3">
      <c r="B11930"/>
    </row>
    <row r="11931" spans="2:2" ht="16.5" x14ac:dyDescent="0.3">
      <c r="B11931"/>
    </row>
    <row r="11932" spans="2:2" ht="16.5" x14ac:dyDescent="0.3">
      <c r="B11932"/>
    </row>
    <row r="11933" spans="2:2" ht="16.5" x14ac:dyDescent="0.3">
      <c r="B11933"/>
    </row>
    <row r="11934" spans="2:2" ht="16.5" x14ac:dyDescent="0.3">
      <c r="B11934"/>
    </row>
    <row r="11935" spans="2:2" ht="16.5" x14ac:dyDescent="0.3">
      <c r="B11935"/>
    </row>
    <row r="11936" spans="2:2" ht="16.5" x14ac:dyDescent="0.3">
      <c r="B11936"/>
    </row>
    <row r="11937" spans="2:2" ht="16.5" x14ac:dyDescent="0.3">
      <c r="B11937"/>
    </row>
    <row r="11938" spans="2:2" ht="16.5" x14ac:dyDescent="0.3">
      <c r="B11938"/>
    </row>
    <row r="11939" spans="2:2" ht="16.5" x14ac:dyDescent="0.3">
      <c r="B11939"/>
    </row>
    <row r="11940" spans="2:2" ht="16.5" x14ac:dyDescent="0.3">
      <c r="B11940"/>
    </row>
    <row r="11941" spans="2:2" ht="16.5" x14ac:dyDescent="0.3">
      <c r="B11941"/>
    </row>
    <row r="11942" spans="2:2" ht="16.5" x14ac:dyDescent="0.3">
      <c r="B11942"/>
    </row>
    <row r="11943" spans="2:2" ht="16.5" x14ac:dyDescent="0.3">
      <c r="B11943"/>
    </row>
    <row r="11944" spans="2:2" ht="16.5" x14ac:dyDescent="0.3">
      <c r="B11944"/>
    </row>
    <row r="11945" spans="2:2" ht="16.5" x14ac:dyDescent="0.3">
      <c r="B11945"/>
    </row>
    <row r="11946" spans="2:2" ht="16.5" x14ac:dyDescent="0.3">
      <c r="B11946"/>
    </row>
    <row r="11947" spans="2:2" ht="16.5" x14ac:dyDescent="0.3">
      <c r="B11947"/>
    </row>
    <row r="11948" spans="2:2" ht="16.5" x14ac:dyDescent="0.3">
      <c r="B11948"/>
    </row>
    <row r="11949" spans="2:2" ht="16.5" x14ac:dyDescent="0.3">
      <c r="B11949"/>
    </row>
    <row r="11950" spans="2:2" ht="16.5" x14ac:dyDescent="0.3">
      <c r="B11950"/>
    </row>
    <row r="11951" spans="2:2" ht="16.5" x14ac:dyDescent="0.3">
      <c r="B11951"/>
    </row>
    <row r="11952" spans="2:2" ht="16.5" x14ac:dyDescent="0.3">
      <c r="B11952"/>
    </row>
    <row r="11953" spans="2:2" ht="16.5" x14ac:dyDescent="0.3">
      <c r="B11953"/>
    </row>
    <row r="11954" spans="2:2" ht="16.5" x14ac:dyDescent="0.3">
      <c r="B11954"/>
    </row>
    <row r="11955" spans="2:2" ht="16.5" x14ac:dyDescent="0.3">
      <c r="B11955"/>
    </row>
    <row r="11956" spans="2:2" ht="16.5" x14ac:dyDescent="0.3">
      <c r="B11956"/>
    </row>
    <row r="11957" spans="2:2" ht="16.5" x14ac:dyDescent="0.3">
      <c r="B11957"/>
    </row>
    <row r="11958" spans="2:2" ht="16.5" x14ac:dyDescent="0.3">
      <c r="B11958"/>
    </row>
    <row r="11959" spans="2:2" ht="16.5" x14ac:dyDescent="0.3">
      <c r="B11959"/>
    </row>
    <row r="11960" spans="2:2" ht="16.5" x14ac:dyDescent="0.3">
      <c r="B11960"/>
    </row>
    <row r="11961" spans="2:2" ht="16.5" x14ac:dyDescent="0.3">
      <c r="B11961"/>
    </row>
    <row r="11962" spans="2:2" ht="16.5" x14ac:dyDescent="0.3">
      <c r="B11962"/>
    </row>
    <row r="11963" spans="2:2" ht="16.5" x14ac:dyDescent="0.3">
      <c r="B11963"/>
    </row>
    <row r="11964" spans="2:2" ht="16.5" x14ac:dyDescent="0.3">
      <c r="B11964"/>
    </row>
    <row r="11965" spans="2:2" ht="16.5" x14ac:dyDescent="0.3">
      <c r="B11965"/>
    </row>
    <row r="11966" spans="2:2" ht="16.5" x14ac:dyDescent="0.3">
      <c r="B11966"/>
    </row>
    <row r="11967" spans="2:2" ht="16.5" x14ac:dyDescent="0.3">
      <c r="B11967"/>
    </row>
    <row r="11968" spans="2:2" ht="16.5" x14ac:dyDescent="0.3">
      <c r="B11968"/>
    </row>
    <row r="11969" spans="2:2" ht="16.5" x14ac:dyDescent="0.3">
      <c r="B11969"/>
    </row>
    <row r="11970" spans="2:2" ht="16.5" x14ac:dyDescent="0.3">
      <c r="B11970"/>
    </row>
    <row r="11971" spans="2:2" ht="16.5" x14ac:dyDescent="0.3">
      <c r="B11971"/>
    </row>
    <row r="11972" spans="2:2" ht="16.5" x14ac:dyDescent="0.3">
      <c r="B11972"/>
    </row>
    <row r="11973" spans="2:2" ht="16.5" x14ac:dyDescent="0.3">
      <c r="B11973"/>
    </row>
    <row r="11974" spans="2:2" ht="16.5" x14ac:dyDescent="0.3">
      <c r="B11974"/>
    </row>
    <row r="11975" spans="2:2" ht="16.5" x14ac:dyDescent="0.3">
      <c r="B11975"/>
    </row>
    <row r="11976" spans="2:2" ht="16.5" x14ac:dyDescent="0.3">
      <c r="B11976"/>
    </row>
    <row r="11977" spans="2:2" ht="16.5" x14ac:dyDescent="0.3">
      <c r="B11977"/>
    </row>
    <row r="11978" spans="2:2" ht="16.5" x14ac:dyDescent="0.3">
      <c r="B11978"/>
    </row>
    <row r="11979" spans="2:2" ht="16.5" x14ac:dyDescent="0.3">
      <c r="B11979"/>
    </row>
    <row r="11980" spans="2:2" ht="16.5" x14ac:dyDescent="0.3">
      <c r="B11980"/>
    </row>
    <row r="11981" spans="2:2" ht="16.5" x14ac:dyDescent="0.3">
      <c r="B11981"/>
    </row>
    <row r="11982" spans="2:2" ht="16.5" x14ac:dyDescent="0.3">
      <c r="B11982"/>
    </row>
    <row r="11983" spans="2:2" ht="16.5" x14ac:dyDescent="0.3">
      <c r="B11983"/>
    </row>
    <row r="11984" spans="2:2" ht="16.5" x14ac:dyDescent="0.3">
      <c r="B11984"/>
    </row>
    <row r="11985" spans="2:2" ht="16.5" x14ac:dyDescent="0.3">
      <c r="B11985"/>
    </row>
    <row r="11986" spans="2:2" ht="16.5" x14ac:dyDescent="0.3">
      <c r="B11986"/>
    </row>
    <row r="11987" spans="2:2" ht="16.5" x14ac:dyDescent="0.3">
      <c r="B11987"/>
    </row>
    <row r="11988" spans="2:2" ht="16.5" x14ac:dyDescent="0.3">
      <c r="B11988"/>
    </row>
    <row r="11989" spans="2:2" ht="16.5" x14ac:dyDescent="0.3">
      <c r="B11989"/>
    </row>
    <row r="11990" spans="2:2" ht="16.5" x14ac:dyDescent="0.3">
      <c r="B11990"/>
    </row>
    <row r="11991" spans="2:2" ht="16.5" x14ac:dyDescent="0.3">
      <c r="B11991"/>
    </row>
    <row r="11992" spans="2:2" ht="16.5" x14ac:dyDescent="0.3">
      <c r="B11992"/>
    </row>
    <row r="11993" spans="2:2" ht="16.5" x14ac:dyDescent="0.3">
      <c r="B11993"/>
    </row>
    <row r="11994" spans="2:2" ht="16.5" x14ac:dyDescent="0.3">
      <c r="B11994"/>
    </row>
    <row r="11995" spans="2:2" ht="16.5" x14ac:dyDescent="0.3">
      <c r="B11995"/>
    </row>
    <row r="11996" spans="2:2" ht="16.5" x14ac:dyDescent="0.3">
      <c r="B11996"/>
    </row>
    <row r="11997" spans="2:2" ht="16.5" x14ac:dyDescent="0.3">
      <c r="B11997"/>
    </row>
    <row r="11998" spans="2:2" ht="16.5" x14ac:dyDescent="0.3">
      <c r="B11998"/>
    </row>
    <row r="11999" spans="2:2" ht="16.5" x14ac:dyDescent="0.3">
      <c r="B11999"/>
    </row>
    <row r="12000" spans="2:2" ht="16.5" x14ac:dyDescent="0.3">
      <c r="B12000"/>
    </row>
    <row r="12001" spans="2:2" ht="16.5" x14ac:dyDescent="0.3">
      <c r="B12001"/>
    </row>
    <row r="12002" spans="2:2" ht="16.5" x14ac:dyDescent="0.3">
      <c r="B12002"/>
    </row>
    <row r="12003" spans="2:2" ht="16.5" x14ac:dyDescent="0.3">
      <c r="B12003"/>
    </row>
    <row r="12004" spans="2:2" ht="16.5" x14ac:dyDescent="0.3">
      <c r="B12004"/>
    </row>
    <row r="12005" spans="2:2" ht="16.5" x14ac:dyDescent="0.3">
      <c r="B12005"/>
    </row>
    <row r="12006" spans="2:2" ht="16.5" x14ac:dyDescent="0.3">
      <c r="B12006"/>
    </row>
    <row r="12007" spans="2:2" ht="16.5" x14ac:dyDescent="0.3">
      <c r="B12007"/>
    </row>
    <row r="12008" spans="2:2" ht="16.5" x14ac:dyDescent="0.3">
      <c r="B12008"/>
    </row>
    <row r="12009" spans="2:2" ht="16.5" x14ac:dyDescent="0.3">
      <c r="B12009"/>
    </row>
    <row r="12010" spans="2:2" ht="16.5" x14ac:dyDescent="0.3">
      <c r="B12010"/>
    </row>
    <row r="12011" spans="2:2" ht="16.5" x14ac:dyDescent="0.3">
      <c r="B12011"/>
    </row>
    <row r="12012" spans="2:2" ht="16.5" x14ac:dyDescent="0.3">
      <c r="B12012"/>
    </row>
    <row r="12013" spans="2:2" ht="16.5" x14ac:dyDescent="0.3">
      <c r="B12013"/>
    </row>
    <row r="12014" spans="2:2" ht="16.5" x14ac:dyDescent="0.3">
      <c r="B12014"/>
    </row>
    <row r="12015" spans="2:2" ht="16.5" x14ac:dyDescent="0.3">
      <c r="B12015"/>
    </row>
    <row r="12016" spans="2:2" ht="16.5" x14ac:dyDescent="0.3">
      <c r="B12016"/>
    </row>
    <row r="12017" spans="2:2" ht="16.5" x14ac:dyDescent="0.3">
      <c r="B12017"/>
    </row>
    <row r="12018" spans="2:2" ht="16.5" x14ac:dyDescent="0.3">
      <c r="B12018"/>
    </row>
    <row r="12019" spans="2:2" ht="16.5" x14ac:dyDescent="0.3">
      <c r="B12019"/>
    </row>
    <row r="12020" spans="2:2" ht="16.5" x14ac:dyDescent="0.3">
      <c r="B12020"/>
    </row>
    <row r="12021" spans="2:2" ht="16.5" x14ac:dyDescent="0.3">
      <c r="B12021"/>
    </row>
    <row r="12022" spans="2:2" ht="16.5" x14ac:dyDescent="0.3">
      <c r="B12022"/>
    </row>
    <row r="12023" spans="2:2" ht="16.5" x14ac:dyDescent="0.3">
      <c r="B12023"/>
    </row>
    <row r="12024" spans="2:2" ht="16.5" x14ac:dyDescent="0.3">
      <c r="B12024"/>
    </row>
    <row r="12025" spans="2:2" ht="16.5" x14ac:dyDescent="0.3">
      <c r="B12025"/>
    </row>
    <row r="12026" spans="2:2" ht="16.5" x14ac:dyDescent="0.3">
      <c r="B12026"/>
    </row>
    <row r="12027" spans="2:2" ht="16.5" x14ac:dyDescent="0.3">
      <c r="B12027"/>
    </row>
    <row r="12028" spans="2:2" ht="16.5" x14ac:dyDescent="0.3">
      <c r="B12028"/>
    </row>
    <row r="12029" spans="2:2" ht="16.5" x14ac:dyDescent="0.3">
      <c r="B12029"/>
    </row>
    <row r="12030" spans="2:2" ht="16.5" x14ac:dyDescent="0.3">
      <c r="B12030"/>
    </row>
    <row r="12031" spans="2:2" ht="16.5" x14ac:dyDescent="0.3">
      <c r="B12031"/>
    </row>
    <row r="12032" spans="2:2" ht="16.5" x14ac:dyDescent="0.3">
      <c r="B12032"/>
    </row>
    <row r="12033" spans="2:2" ht="16.5" x14ac:dyDescent="0.3">
      <c r="B12033"/>
    </row>
    <row r="12034" spans="2:2" ht="16.5" x14ac:dyDescent="0.3">
      <c r="B12034"/>
    </row>
    <row r="12035" spans="2:2" ht="16.5" x14ac:dyDescent="0.3">
      <c r="B12035"/>
    </row>
    <row r="12036" spans="2:2" ht="16.5" x14ac:dyDescent="0.3">
      <c r="B12036"/>
    </row>
    <row r="12037" spans="2:2" ht="16.5" x14ac:dyDescent="0.3">
      <c r="B12037"/>
    </row>
    <row r="12038" spans="2:2" ht="16.5" x14ac:dyDescent="0.3">
      <c r="B12038"/>
    </row>
    <row r="12039" spans="2:2" ht="16.5" x14ac:dyDescent="0.3">
      <c r="B12039"/>
    </row>
    <row r="12040" spans="2:2" ht="16.5" x14ac:dyDescent="0.3">
      <c r="B12040"/>
    </row>
    <row r="12041" spans="2:2" ht="16.5" x14ac:dyDescent="0.3">
      <c r="B12041"/>
    </row>
    <row r="12042" spans="2:2" ht="16.5" x14ac:dyDescent="0.3">
      <c r="B12042"/>
    </row>
    <row r="12043" spans="2:2" ht="16.5" x14ac:dyDescent="0.3">
      <c r="B12043"/>
    </row>
    <row r="12044" spans="2:2" ht="16.5" x14ac:dyDescent="0.3">
      <c r="B12044"/>
    </row>
    <row r="12045" spans="2:2" ht="16.5" x14ac:dyDescent="0.3">
      <c r="B12045"/>
    </row>
    <row r="12046" spans="2:2" ht="16.5" x14ac:dyDescent="0.3">
      <c r="B12046"/>
    </row>
    <row r="12047" spans="2:2" ht="16.5" x14ac:dyDescent="0.3">
      <c r="B12047"/>
    </row>
    <row r="12048" spans="2:2" ht="16.5" x14ac:dyDescent="0.3">
      <c r="B12048"/>
    </row>
    <row r="12049" spans="2:2" ht="16.5" x14ac:dyDescent="0.3">
      <c r="B12049"/>
    </row>
    <row r="12050" spans="2:2" ht="16.5" x14ac:dyDescent="0.3">
      <c r="B12050"/>
    </row>
    <row r="12051" spans="2:2" ht="16.5" x14ac:dyDescent="0.3">
      <c r="B12051"/>
    </row>
    <row r="12052" spans="2:2" ht="16.5" x14ac:dyDescent="0.3">
      <c r="B12052"/>
    </row>
    <row r="12053" spans="2:2" ht="16.5" x14ac:dyDescent="0.3">
      <c r="B12053"/>
    </row>
    <row r="12054" spans="2:2" ht="16.5" x14ac:dyDescent="0.3">
      <c r="B12054"/>
    </row>
    <row r="12055" spans="2:2" ht="16.5" x14ac:dyDescent="0.3">
      <c r="B12055"/>
    </row>
    <row r="12056" spans="2:2" ht="16.5" x14ac:dyDescent="0.3">
      <c r="B12056"/>
    </row>
    <row r="12057" spans="2:2" ht="16.5" x14ac:dyDescent="0.3">
      <c r="B12057"/>
    </row>
    <row r="12058" spans="2:2" ht="16.5" x14ac:dyDescent="0.3">
      <c r="B12058"/>
    </row>
    <row r="12059" spans="2:2" ht="16.5" x14ac:dyDescent="0.3">
      <c r="B12059"/>
    </row>
    <row r="12060" spans="2:2" ht="16.5" x14ac:dyDescent="0.3">
      <c r="B12060"/>
    </row>
    <row r="12061" spans="2:2" ht="16.5" x14ac:dyDescent="0.3">
      <c r="B12061"/>
    </row>
    <row r="12062" spans="2:2" ht="16.5" x14ac:dyDescent="0.3">
      <c r="B12062"/>
    </row>
    <row r="12063" spans="2:2" ht="16.5" x14ac:dyDescent="0.3">
      <c r="B12063"/>
    </row>
    <row r="12064" spans="2:2" ht="16.5" x14ac:dyDescent="0.3">
      <c r="B12064"/>
    </row>
    <row r="12065" spans="2:2" ht="16.5" x14ac:dyDescent="0.3">
      <c r="B12065"/>
    </row>
    <row r="12066" spans="2:2" ht="16.5" x14ac:dyDescent="0.3">
      <c r="B12066"/>
    </row>
    <row r="12067" spans="2:2" ht="16.5" x14ac:dyDescent="0.3">
      <c r="B12067"/>
    </row>
    <row r="12068" spans="2:2" ht="16.5" x14ac:dyDescent="0.3">
      <c r="B12068"/>
    </row>
    <row r="12069" spans="2:2" ht="16.5" x14ac:dyDescent="0.3">
      <c r="B12069"/>
    </row>
    <row r="12070" spans="2:2" ht="16.5" x14ac:dyDescent="0.3">
      <c r="B12070"/>
    </row>
    <row r="12071" spans="2:2" ht="16.5" x14ac:dyDescent="0.3">
      <c r="B12071"/>
    </row>
    <row r="12072" spans="2:2" ht="16.5" x14ac:dyDescent="0.3">
      <c r="B12072"/>
    </row>
    <row r="12073" spans="2:2" ht="16.5" x14ac:dyDescent="0.3">
      <c r="B12073"/>
    </row>
    <row r="12074" spans="2:2" ht="16.5" x14ac:dyDescent="0.3">
      <c r="B12074"/>
    </row>
    <row r="12075" spans="2:2" ht="16.5" x14ac:dyDescent="0.3">
      <c r="B12075"/>
    </row>
    <row r="12076" spans="2:2" ht="16.5" x14ac:dyDescent="0.3">
      <c r="B12076"/>
    </row>
    <row r="12077" spans="2:2" ht="16.5" x14ac:dyDescent="0.3">
      <c r="B12077"/>
    </row>
    <row r="12078" spans="2:2" ht="16.5" x14ac:dyDescent="0.3">
      <c r="B12078"/>
    </row>
    <row r="12079" spans="2:2" ht="16.5" x14ac:dyDescent="0.3">
      <c r="B12079"/>
    </row>
    <row r="12080" spans="2:2" ht="16.5" x14ac:dyDescent="0.3">
      <c r="B12080"/>
    </row>
    <row r="12081" spans="2:2" ht="16.5" x14ac:dyDescent="0.3">
      <c r="B12081"/>
    </row>
    <row r="12082" spans="2:2" ht="16.5" x14ac:dyDescent="0.3">
      <c r="B12082"/>
    </row>
    <row r="12083" spans="2:2" ht="16.5" x14ac:dyDescent="0.3">
      <c r="B12083"/>
    </row>
    <row r="12084" spans="2:2" ht="16.5" x14ac:dyDescent="0.3">
      <c r="B12084"/>
    </row>
    <row r="12085" spans="2:2" ht="16.5" x14ac:dyDescent="0.3">
      <c r="B12085"/>
    </row>
    <row r="12086" spans="2:2" ht="16.5" x14ac:dyDescent="0.3">
      <c r="B12086"/>
    </row>
    <row r="12087" spans="2:2" ht="16.5" x14ac:dyDescent="0.3">
      <c r="B12087"/>
    </row>
    <row r="12088" spans="2:2" ht="16.5" x14ac:dyDescent="0.3">
      <c r="B12088"/>
    </row>
    <row r="12089" spans="2:2" ht="16.5" x14ac:dyDescent="0.3">
      <c r="B12089"/>
    </row>
    <row r="12090" spans="2:2" ht="16.5" x14ac:dyDescent="0.3">
      <c r="B12090"/>
    </row>
    <row r="12091" spans="2:2" ht="16.5" x14ac:dyDescent="0.3">
      <c r="B12091"/>
    </row>
    <row r="12092" spans="2:2" ht="16.5" x14ac:dyDescent="0.3">
      <c r="B12092"/>
    </row>
    <row r="12093" spans="2:2" ht="16.5" x14ac:dyDescent="0.3">
      <c r="B12093"/>
    </row>
    <row r="12094" spans="2:2" ht="16.5" x14ac:dyDescent="0.3">
      <c r="B12094"/>
    </row>
    <row r="12095" spans="2:2" ht="16.5" x14ac:dyDescent="0.3">
      <c r="B12095"/>
    </row>
    <row r="12096" spans="2:2" ht="16.5" x14ac:dyDescent="0.3">
      <c r="B12096"/>
    </row>
    <row r="12097" spans="2:2" ht="16.5" x14ac:dyDescent="0.3">
      <c r="B12097"/>
    </row>
    <row r="12098" spans="2:2" ht="16.5" x14ac:dyDescent="0.3">
      <c r="B12098"/>
    </row>
    <row r="12099" spans="2:2" ht="16.5" x14ac:dyDescent="0.3">
      <c r="B12099"/>
    </row>
    <row r="12100" spans="2:2" ht="16.5" x14ac:dyDescent="0.3">
      <c r="B12100"/>
    </row>
    <row r="12101" spans="2:2" ht="16.5" x14ac:dyDescent="0.3">
      <c r="B12101"/>
    </row>
    <row r="12102" spans="2:2" ht="16.5" x14ac:dyDescent="0.3">
      <c r="B12102"/>
    </row>
    <row r="12103" spans="2:2" ht="16.5" x14ac:dyDescent="0.3">
      <c r="B12103"/>
    </row>
    <row r="12104" spans="2:2" ht="16.5" x14ac:dyDescent="0.3">
      <c r="B12104"/>
    </row>
    <row r="12105" spans="2:2" ht="16.5" x14ac:dyDescent="0.3">
      <c r="B12105"/>
    </row>
    <row r="12106" spans="2:2" ht="16.5" x14ac:dyDescent="0.3">
      <c r="B12106"/>
    </row>
    <row r="12107" spans="2:2" ht="16.5" x14ac:dyDescent="0.3">
      <c r="B12107"/>
    </row>
    <row r="12108" spans="2:2" ht="16.5" x14ac:dyDescent="0.3">
      <c r="B12108"/>
    </row>
    <row r="12109" spans="2:2" ht="16.5" x14ac:dyDescent="0.3">
      <c r="B12109"/>
    </row>
    <row r="12110" spans="2:2" ht="16.5" x14ac:dyDescent="0.3">
      <c r="B12110"/>
    </row>
    <row r="12111" spans="2:2" ht="16.5" x14ac:dyDescent="0.3">
      <c r="B12111"/>
    </row>
    <row r="12112" spans="2:2" ht="16.5" x14ac:dyDescent="0.3">
      <c r="B12112"/>
    </row>
    <row r="12113" spans="2:2" ht="16.5" x14ac:dyDescent="0.3">
      <c r="B12113"/>
    </row>
    <row r="12114" spans="2:2" ht="16.5" x14ac:dyDescent="0.3">
      <c r="B12114"/>
    </row>
    <row r="12115" spans="2:2" ht="16.5" x14ac:dyDescent="0.3">
      <c r="B12115"/>
    </row>
    <row r="12116" spans="2:2" ht="16.5" x14ac:dyDescent="0.3">
      <c r="B12116"/>
    </row>
    <row r="12117" spans="2:2" ht="16.5" x14ac:dyDescent="0.3">
      <c r="B12117"/>
    </row>
    <row r="12118" spans="2:2" ht="16.5" x14ac:dyDescent="0.3">
      <c r="B12118"/>
    </row>
    <row r="12119" spans="2:2" ht="16.5" x14ac:dyDescent="0.3">
      <c r="B12119"/>
    </row>
    <row r="12120" spans="2:2" ht="16.5" x14ac:dyDescent="0.3">
      <c r="B12120"/>
    </row>
    <row r="12121" spans="2:2" ht="16.5" x14ac:dyDescent="0.3">
      <c r="B12121"/>
    </row>
    <row r="12122" spans="2:2" ht="16.5" x14ac:dyDescent="0.3">
      <c r="B12122"/>
    </row>
    <row r="12123" spans="2:2" ht="16.5" x14ac:dyDescent="0.3">
      <c r="B12123"/>
    </row>
    <row r="12124" spans="2:2" ht="16.5" x14ac:dyDescent="0.3">
      <c r="B12124"/>
    </row>
    <row r="12125" spans="2:2" ht="16.5" x14ac:dyDescent="0.3">
      <c r="B12125"/>
    </row>
    <row r="12126" spans="2:2" ht="16.5" x14ac:dyDescent="0.3">
      <c r="B12126"/>
    </row>
    <row r="12127" spans="2:2" ht="16.5" x14ac:dyDescent="0.3">
      <c r="B12127"/>
    </row>
    <row r="12128" spans="2:2" ht="16.5" x14ac:dyDescent="0.3">
      <c r="B12128"/>
    </row>
    <row r="12129" spans="2:2" ht="16.5" x14ac:dyDescent="0.3">
      <c r="B12129"/>
    </row>
    <row r="12130" spans="2:2" ht="16.5" x14ac:dyDescent="0.3">
      <c r="B12130"/>
    </row>
    <row r="12131" spans="2:2" ht="16.5" x14ac:dyDescent="0.3">
      <c r="B12131"/>
    </row>
    <row r="12132" spans="2:2" ht="16.5" x14ac:dyDescent="0.3">
      <c r="B12132"/>
    </row>
    <row r="12133" spans="2:2" ht="16.5" x14ac:dyDescent="0.3">
      <c r="B12133"/>
    </row>
    <row r="12134" spans="2:2" ht="16.5" x14ac:dyDescent="0.3">
      <c r="B12134"/>
    </row>
    <row r="12135" spans="2:2" ht="16.5" x14ac:dyDescent="0.3">
      <c r="B12135"/>
    </row>
    <row r="12136" spans="2:2" ht="16.5" x14ac:dyDescent="0.3">
      <c r="B12136"/>
    </row>
    <row r="12137" spans="2:2" ht="16.5" x14ac:dyDescent="0.3">
      <c r="B12137"/>
    </row>
    <row r="12138" spans="2:2" ht="16.5" x14ac:dyDescent="0.3">
      <c r="B12138"/>
    </row>
    <row r="12139" spans="2:2" ht="16.5" x14ac:dyDescent="0.3">
      <c r="B12139"/>
    </row>
    <row r="12140" spans="2:2" ht="16.5" x14ac:dyDescent="0.3">
      <c r="B12140"/>
    </row>
    <row r="12141" spans="2:2" ht="16.5" x14ac:dyDescent="0.3">
      <c r="B12141"/>
    </row>
    <row r="12142" spans="2:2" ht="16.5" x14ac:dyDescent="0.3">
      <c r="B12142"/>
    </row>
    <row r="12143" spans="2:2" ht="16.5" x14ac:dyDescent="0.3">
      <c r="B12143"/>
    </row>
    <row r="12144" spans="2:2" ht="16.5" x14ac:dyDescent="0.3">
      <c r="B12144"/>
    </row>
    <row r="12145" spans="2:2" ht="16.5" x14ac:dyDescent="0.3">
      <c r="B12145"/>
    </row>
    <row r="12146" spans="2:2" ht="16.5" x14ac:dyDescent="0.3">
      <c r="B12146"/>
    </row>
    <row r="12147" spans="2:2" ht="16.5" x14ac:dyDescent="0.3">
      <c r="B12147"/>
    </row>
    <row r="12148" spans="2:2" ht="16.5" x14ac:dyDescent="0.3">
      <c r="B12148"/>
    </row>
    <row r="12149" spans="2:2" ht="16.5" x14ac:dyDescent="0.3">
      <c r="B12149"/>
    </row>
    <row r="12150" spans="2:2" ht="16.5" x14ac:dyDescent="0.3">
      <c r="B12150"/>
    </row>
    <row r="12151" spans="2:2" ht="16.5" x14ac:dyDescent="0.3">
      <c r="B12151"/>
    </row>
    <row r="12152" spans="2:2" ht="16.5" x14ac:dyDescent="0.3">
      <c r="B12152"/>
    </row>
    <row r="12153" spans="2:2" ht="16.5" x14ac:dyDescent="0.3">
      <c r="B12153"/>
    </row>
    <row r="12154" spans="2:2" ht="16.5" x14ac:dyDescent="0.3">
      <c r="B12154"/>
    </row>
    <row r="12155" spans="2:2" ht="16.5" x14ac:dyDescent="0.3">
      <c r="B12155"/>
    </row>
    <row r="12156" spans="2:2" ht="16.5" x14ac:dyDescent="0.3">
      <c r="B12156"/>
    </row>
    <row r="12157" spans="2:2" ht="16.5" x14ac:dyDescent="0.3">
      <c r="B12157"/>
    </row>
    <row r="12158" spans="2:2" ht="16.5" x14ac:dyDescent="0.3">
      <c r="B12158"/>
    </row>
    <row r="12159" spans="2:2" ht="16.5" x14ac:dyDescent="0.3">
      <c r="B12159"/>
    </row>
    <row r="12160" spans="2:2" ht="16.5" x14ac:dyDescent="0.3">
      <c r="B12160"/>
    </row>
    <row r="12161" spans="2:2" ht="16.5" x14ac:dyDescent="0.3">
      <c r="B12161"/>
    </row>
    <row r="12162" spans="2:2" ht="16.5" x14ac:dyDescent="0.3">
      <c r="B12162"/>
    </row>
    <row r="12163" spans="2:2" ht="16.5" x14ac:dyDescent="0.3">
      <c r="B12163"/>
    </row>
    <row r="12164" spans="2:2" ht="16.5" x14ac:dyDescent="0.3">
      <c r="B12164"/>
    </row>
    <row r="12165" spans="2:2" ht="16.5" x14ac:dyDescent="0.3">
      <c r="B12165"/>
    </row>
    <row r="12166" spans="2:2" ht="16.5" x14ac:dyDescent="0.3">
      <c r="B12166"/>
    </row>
    <row r="12167" spans="2:2" ht="16.5" x14ac:dyDescent="0.3">
      <c r="B12167"/>
    </row>
    <row r="12168" spans="2:2" ht="16.5" x14ac:dyDescent="0.3">
      <c r="B12168"/>
    </row>
    <row r="12169" spans="2:2" ht="16.5" x14ac:dyDescent="0.3">
      <c r="B12169"/>
    </row>
    <row r="12170" spans="2:2" ht="16.5" x14ac:dyDescent="0.3">
      <c r="B12170"/>
    </row>
    <row r="12171" spans="2:2" ht="16.5" x14ac:dyDescent="0.3">
      <c r="B12171"/>
    </row>
    <row r="12172" spans="2:2" ht="16.5" x14ac:dyDescent="0.3">
      <c r="B12172"/>
    </row>
    <row r="12173" spans="2:2" ht="16.5" x14ac:dyDescent="0.3">
      <c r="B12173"/>
    </row>
    <row r="12174" spans="2:2" ht="16.5" x14ac:dyDescent="0.3">
      <c r="B12174"/>
    </row>
    <row r="12175" spans="2:2" ht="16.5" x14ac:dyDescent="0.3">
      <c r="B12175"/>
    </row>
    <row r="12176" spans="2:2" ht="16.5" x14ac:dyDescent="0.3">
      <c r="B12176"/>
    </row>
    <row r="12177" spans="2:2" ht="16.5" x14ac:dyDescent="0.3">
      <c r="B12177"/>
    </row>
    <row r="12178" spans="2:2" ht="16.5" x14ac:dyDescent="0.3">
      <c r="B12178"/>
    </row>
    <row r="12179" spans="2:2" ht="16.5" x14ac:dyDescent="0.3">
      <c r="B12179"/>
    </row>
    <row r="12180" spans="2:2" ht="16.5" x14ac:dyDescent="0.3">
      <c r="B12180"/>
    </row>
    <row r="12181" spans="2:2" ht="16.5" x14ac:dyDescent="0.3">
      <c r="B12181"/>
    </row>
    <row r="12182" spans="2:2" ht="16.5" x14ac:dyDescent="0.3">
      <c r="B12182"/>
    </row>
    <row r="12183" spans="2:2" ht="16.5" x14ac:dyDescent="0.3">
      <c r="B12183"/>
    </row>
    <row r="12184" spans="2:2" ht="16.5" x14ac:dyDescent="0.3">
      <c r="B12184"/>
    </row>
    <row r="12185" spans="2:2" ht="16.5" x14ac:dyDescent="0.3">
      <c r="B12185"/>
    </row>
    <row r="12186" spans="2:2" ht="16.5" x14ac:dyDescent="0.3">
      <c r="B12186"/>
    </row>
    <row r="12187" spans="2:2" ht="16.5" x14ac:dyDescent="0.3">
      <c r="B12187"/>
    </row>
    <row r="12188" spans="2:2" ht="16.5" x14ac:dyDescent="0.3">
      <c r="B12188"/>
    </row>
    <row r="12189" spans="2:2" ht="16.5" x14ac:dyDescent="0.3">
      <c r="B12189"/>
    </row>
    <row r="12190" spans="2:2" ht="16.5" x14ac:dyDescent="0.3">
      <c r="B12190"/>
    </row>
    <row r="12191" spans="2:2" ht="16.5" x14ac:dyDescent="0.3">
      <c r="B12191"/>
    </row>
    <row r="12192" spans="2:2" ht="16.5" x14ac:dyDescent="0.3">
      <c r="B12192"/>
    </row>
    <row r="12193" spans="2:2" ht="16.5" x14ac:dyDescent="0.3">
      <c r="B12193"/>
    </row>
    <row r="12194" spans="2:2" ht="16.5" x14ac:dyDescent="0.3">
      <c r="B12194"/>
    </row>
    <row r="12195" spans="2:2" ht="16.5" x14ac:dyDescent="0.3">
      <c r="B12195"/>
    </row>
    <row r="12196" spans="2:2" ht="16.5" x14ac:dyDescent="0.3">
      <c r="B12196"/>
    </row>
    <row r="12197" spans="2:2" ht="16.5" x14ac:dyDescent="0.3">
      <c r="B12197"/>
    </row>
    <row r="12198" spans="2:2" ht="16.5" x14ac:dyDescent="0.3">
      <c r="B12198"/>
    </row>
    <row r="12199" spans="2:2" ht="16.5" x14ac:dyDescent="0.3">
      <c r="B12199"/>
    </row>
    <row r="12200" spans="2:2" ht="16.5" x14ac:dyDescent="0.3">
      <c r="B12200"/>
    </row>
    <row r="12201" spans="2:2" ht="16.5" x14ac:dyDescent="0.3">
      <c r="B12201"/>
    </row>
    <row r="12202" spans="2:2" ht="16.5" x14ac:dyDescent="0.3">
      <c r="B12202"/>
    </row>
    <row r="12203" spans="2:2" ht="16.5" x14ac:dyDescent="0.3">
      <c r="B12203"/>
    </row>
    <row r="12204" spans="2:2" ht="16.5" x14ac:dyDescent="0.3">
      <c r="B12204"/>
    </row>
    <row r="12205" spans="2:2" ht="16.5" x14ac:dyDescent="0.3">
      <c r="B12205"/>
    </row>
    <row r="12206" spans="2:2" ht="16.5" x14ac:dyDescent="0.3">
      <c r="B12206"/>
    </row>
    <row r="12207" spans="2:2" ht="16.5" x14ac:dyDescent="0.3">
      <c r="B12207"/>
    </row>
    <row r="12208" spans="2:2" ht="16.5" x14ac:dyDescent="0.3">
      <c r="B12208"/>
    </row>
    <row r="12209" spans="2:2" ht="16.5" x14ac:dyDescent="0.3">
      <c r="B12209"/>
    </row>
    <row r="12210" spans="2:2" ht="16.5" x14ac:dyDescent="0.3">
      <c r="B12210"/>
    </row>
    <row r="12211" spans="2:2" ht="16.5" x14ac:dyDescent="0.3">
      <c r="B12211"/>
    </row>
    <row r="12212" spans="2:2" ht="16.5" x14ac:dyDescent="0.3">
      <c r="B12212"/>
    </row>
    <row r="12213" spans="2:2" ht="16.5" x14ac:dyDescent="0.3">
      <c r="B12213"/>
    </row>
    <row r="12214" spans="2:2" ht="16.5" x14ac:dyDescent="0.3">
      <c r="B12214"/>
    </row>
    <row r="12215" spans="2:2" ht="16.5" x14ac:dyDescent="0.3">
      <c r="B12215"/>
    </row>
    <row r="12216" spans="2:2" ht="16.5" x14ac:dyDescent="0.3">
      <c r="B12216"/>
    </row>
    <row r="12217" spans="2:2" ht="16.5" x14ac:dyDescent="0.3">
      <c r="B12217"/>
    </row>
    <row r="12218" spans="2:2" ht="16.5" x14ac:dyDescent="0.3">
      <c r="B12218"/>
    </row>
    <row r="12219" spans="2:2" ht="16.5" x14ac:dyDescent="0.3">
      <c r="B12219"/>
    </row>
    <row r="12220" spans="2:2" ht="16.5" x14ac:dyDescent="0.3">
      <c r="B12220"/>
    </row>
    <row r="12221" spans="2:2" ht="16.5" x14ac:dyDescent="0.3">
      <c r="B12221"/>
    </row>
    <row r="12222" spans="2:2" ht="16.5" x14ac:dyDescent="0.3">
      <c r="B12222"/>
    </row>
    <row r="12223" spans="2:2" ht="16.5" x14ac:dyDescent="0.3">
      <c r="B12223"/>
    </row>
    <row r="12224" spans="2:2" ht="16.5" x14ac:dyDescent="0.3">
      <c r="B12224"/>
    </row>
    <row r="12225" spans="2:2" ht="16.5" x14ac:dyDescent="0.3">
      <c r="B12225"/>
    </row>
    <row r="12226" spans="2:2" ht="16.5" x14ac:dyDescent="0.3">
      <c r="B12226"/>
    </row>
    <row r="12227" spans="2:2" ht="16.5" x14ac:dyDescent="0.3">
      <c r="B12227"/>
    </row>
    <row r="12228" spans="2:2" ht="16.5" x14ac:dyDescent="0.3">
      <c r="B12228"/>
    </row>
    <row r="12229" spans="2:2" ht="16.5" x14ac:dyDescent="0.3">
      <c r="B12229"/>
    </row>
    <row r="12230" spans="2:2" ht="16.5" x14ac:dyDescent="0.3">
      <c r="B12230"/>
    </row>
    <row r="12231" spans="2:2" ht="16.5" x14ac:dyDescent="0.3">
      <c r="B12231"/>
    </row>
    <row r="12232" spans="2:2" ht="16.5" x14ac:dyDescent="0.3">
      <c r="B12232"/>
    </row>
    <row r="12233" spans="2:2" ht="16.5" x14ac:dyDescent="0.3">
      <c r="B12233"/>
    </row>
    <row r="12234" spans="2:2" ht="16.5" x14ac:dyDescent="0.3">
      <c r="B12234"/>
    </row>
    <row r="12235" spans="2:2" ht="16.5" x14ac:dyDescent="0.3">
      <c r="B12235"/>
    </row>
    <row r="12236" spans="2:2" ht="16.5" x14ac:dyDescent="0.3">
      <c r="B12236"/>
    </row>
    <row r="12237" spans="2:2" ht="16.5" x14ac:dyDescent="0.3">
      <c r="B12237"/>
    </row>
    <row r="12238" spans="2:2" ht="16.5" x14ac:dyDescent="0.3">
      <c r="B12238"/>
    </row>
    <row r="12239" spans="2:2" ht="16.5" x14ac:dyDescent="0.3">
      <c r="B12239"/>
    </row>
    <row r="12240" spans="2:2" ht="16.5" x14ac:dyDescent="0.3">
      <c r="B12240"/>
    </row>
    <row r="12241" spans="2:2" ht="16.5" x14ac:dyDescent="0.3">
      <c r="B12241"/>
    </row>
    <row r="12242" spans="2:2" ht="16.5" x14ac:dyDescent="0.3">
      <c r="B12242"/>
    </row>
    <row r="12243" spans="2:2" ht="16.5" x14ac:dyDescent="0.3">
      <c r="B12243"/>
    </row>
    <row r="12244" spans="2:2" ht="16.5" x14ac:dyDescent="0.3">
      <c r="B12244"/>
    </row>
    <row r="12245" spans="2:2" ht="16.5" x14ac:dyDescent="0.3">
      <c r="B12245"/>
    </row>
    <row r="12246" spans="2:2" ht="16.5" x14ac:dyDescent="0.3">
      <c r="B12246"/>
    </row>
    <row r="12247" spans="2:2" ht="16.5" x14ac:dyDescent="0.3">
      <c r="B12247"/>
    </row>
    <row r="12248" spans="2:2" ht="16.5" x14ac:dyDescent="0.3">
      <c r="B12248"/>
    </row>
    <row r="12249" spans="2:2" ht="16.5" x14ac:dyDescent="0.3">
      <c r="B12249"/>
    </row>
    <row r="12250" spans="2:2" ht="16.5" x14ac:dyDescent="0.3">
      <c r="B12250"/>
    </row>
    <row r="12251" spans="2:2" ht="16.5" x14ac:dyDescent="0.3">
      <c r="B12251"/>
    </row>
    <row r="12252" spans="2:2" ht="16.5" x14ac:dyDescent="0.3">
      <c r="B12252"/>
    </row>
    <row r="12253" spans="2:2" ht="16.5" x14ac:dyDescent="0.3">
      <c r="B12253"/>
    </row>
    <row r="12254" spans="2:2" ht="16.5" x14ac:dyDescent="0.3">
      <c r="B12254"/>
    </row>
    <row r="12255" spans="2:2" ht="16.5" x14ac:dyDescent="0.3">
      <c r="B12255"/>
    </row>
    <row r="12256" spans="2:2" ht="16.5" x14ac:dyDescent="0.3">
      <c r="B12256"/>
    </row>
    <row r="12257" spans="2:2" ht="16.5" x14ac:dyDescent="0.3">
      <c r="B12257"/>
    </row>
    <row r="12258" spans="2:2" ht="16.5" x14ac:dyDescent="0.3">
      <c r="B12258"/>
    </row>
    <row r="12259" spans="2:2" ht="16.5" x14ac:dyDescent="0.3">
      <c r="B12259"/>
    </row>
    <row r="12260" spans="2:2" ht="16.5" x14ac:dyDescent="0.3">
      <c r="B12260"/>
    </row>
    <row r="12261" spans="2:2" ht="16.5" x14ac:dyDescent="0.3">
      <c r="B12261"/>
    </row>
    <row r="12262" spans="2:2" ht="16.5" x14ac:dyDescent="0.3">
      <c r="B12262"/>
    </row>
    <row r="12263" spans="2:2" ht="16.5" x14ac:dyDescent="0.3">
      <c r="B12263"/>
    </row>
    <row r="12264" spans="2:2" ht="16.5" x14ac:dyDescent="0.3">
      <c r="B12264"/>
    </row>
    <row r="12265" spans="2:2" ht="16.5" x14ac:dyDescent="0.3">
      <c r="B12265"/>
    </row>
    <row r="12266" spans="2:2" ht="16.5" x14ac:dyDescent="0.3">
      <c r="B12266"/>
    </row>
    <row r="12267" spans="2:2" ht="16.5" x14ac:dyDescent="0.3">
      <c r="B12267"/>
    </row>
    <row r="12268" spans="2:2" ht="16.5" x14ac:dyDescent="0.3">
      <c r="B12268"/>
    </row>
    <row r="12269" spans="2:2" ht="16.5" x14ac:dyDescent="0.3">
      <c r="B12269"/>
    </row>
    <row r="12270" spans="2:2" ht="16.5" x14ac:dyDescent="0.3">
      <c r="B12270"/>
    </row>
    <row r="12271" spans="2:2" ht="16.5" x14ac:dyDescent="0.3">
      <c r="B12271"/>
    </row>
    <row r="12272" spans="2:2" ht="16.5" x14ac:dyDescent="0.3">
      <c r="B12272"/>
    </row>
    <row r="12273" spans="2:2" ht="16.5" x14ac:dyDescent="0.3">
      <c r="B12273"/>
    </row>
    <row r="12274" spans="2:2" ht="16.5" x14ac:dyDescent="0.3">
      <c r="B12274"/>
    </row>
    <row r="12275" spans="2:2" ht="16.5" x14ac:dyDescent="0.3">
      <c r="B12275"/>
    </row>
    <row r="12276" spans="2:2" ht="16.5" x14ac:dyDescent="0.3">
      <c r="B12276"/>
    </row>
    <row r="12277" spans="2:2" ht="16.5" x14ac:dyDescent="0.3">
      <c r="B12277"/>
    </row>
    <row r="12278" spans="2:2" ht="16.5" x14ac:dyDescent="0.3">
      <c r="B12278"/>
    </row>
    <row r="12279" spans="2:2" ht="16.5" x14ac:dyDescent="0.3">
      <c r="B12279"/>
    </row>
    <row r="12280" spans="2:2" ht="16.5" x14ac:dyDescent="0.3">
      <c r="B12280"/>
    </row>
    <row r="12281" spans="2:2" ht="16.5" x14ac:dyDescent="0.3">
      <c r="B12281"/>
    </row>
    <row r="12282" spans="2:2" ht="16.5" x14ac:dyDescent="0.3">
      <c r="B12282"/>
    </row>
    <row r="12283" spans="2:2" ht="16.5" x14ac:dyDescent="0.3">
      <c r="B12283"/>
    </row>
    <row r="12284" spans="2:2" ht="16.5" x14ac:dyDescent="0.3">
      <c r="B12284"/>
    </row>
    <row r="12285" spans="2:2" ht="16.5" x14ac:dyDescent="0.3">
      <c r="B12285"/>
    </row>
    <row r="12286" spans="2:2" ht="16.5" x14ac:dyDescent="0.3">
      <c r="B12286"/>
    </row>
    <row r="12287" spans="2:2" ht="16.5" x14ac:dyDescent="0.3">
      <c r="B12287"/>
    </row>
    <row r="12288" spans="2:2" ht="16.5" x14ac:dyDescent="0.3">
      <c r="B12288"/>
    </row>
    <row r="12289" spans="2:2" ht="16.5" x14ac:dyDescent="0.3">
      <c r="B12289"/>
    </row>
    <row r="12290" spans="2:2" ht="16.5" x14ac:dyDescent="0.3">
      <c r="B12290"/>
    </row>
    <row r="12291" spans="2:2" ht="16.5" x14ac:dyDescent="0.3">
      <c r="B12291"/>
    </row>
    <row r="12292" spans="2:2" ht="16.5" x14ac:dyDescent="0.3">
      <c r="B12292"/>
    </row>
    <row r="12293" spans="2:2" ht="16.5" x14ac:dyDescent="0.3">
      <c r="B12293"/>
    </row>
    <row r="12294" spans="2:2" ht="16.5" x14ac:dyDescent="0.3">
      <c r="B12294"/>
    </row>
    <row r="12295" spans="2:2" ht="16.5" x14ac:dyDescent="0.3">
      <c r="B12295"/>
    </row>
    <row r="12296" spans="2:2" ht="16.5" x14ac:dyDescent="0.3">
      <c r="B12296"/>
    </row>
    <row r="12297" spans="2:2" ht="16.5" x14ac:dyDescent="0.3">
      <c r="B12297"/>
    </row>
    <row r="12298" spans="2:2" ht="16.5" x14ac:dyDescent="0.3">
      <c r="B12298"/>
    </row>
    <row r="12299" spans="2:2" ht="16.5" x14ac:dyDescent="0.3">
      <c r="B12299"/>
    </row>
    <row r="12300" spans="2:2" ht="16.5" x14ac:dyDescent="0.3">
      <c r="B12300"/>
    </row>
    <row r="12301" spans="2:2" ht="16.5" x14ac:dyDescent="0.3">
      <c r="B12301"/>
    </row>
    <row r="12302" spans="2:2" ht="16.5" x14ac:dyDescent="0.3">
      <c r="B12302"/>
    </row>
    <row r="12303" spans="2:2" ht="16.5" x14ac:dyDescent="0.3">
      <c r="B12303"/>
    </row>
    <row r="12304" spans="2:2" ht="16.5" x14ac:dyDescent="0.3">
      <c r="B12304"/>
    </row>
    <row r="12305" spans="2:2" ht="16.5" x14ac:dyDescent="0.3">
      <c r="B12305"/>
    </row>
    <row r="12306" spans="2:2" ht="16.5" x14ac:dyDescent="0.3">
      <c r="B12306"/>
    </row>
    <row r="12307" spans="2:2" ht="16.5" x14ac:dyDescent="0.3">
      <c r="B12307"/>
    </row>
    <row r="12308" spans="2:2" ht="16.5" x14ac:dyDescent="0.3">
      <c r="B12308"/>
    </row>
    <row r="12309" spans="2:2" ht="16.5" x14ac:dyDescent="0.3">
      <c r="B12309"/>
    </row>
    <row r="12310" spans="2:2" ht="16.5" x14ac:dyDescent="0.3">
      <c r="B12310"/>
    </row>
    <row r="12311" spans="2:2" ht="16.5" x14ac:dyDescent="0.3">
      <c r="B12311"/>
    </row>
    <row r="12312" spans="2:2" ht="16.5" x14ac:dyDescent="0.3">
      <c r="B12312"/>
    </row>
    <row r="12313" spans="2:2" ht="16.5" x14ac:dyDescent="0.3">
      <c r="B12313"/>
    </row>
    <row r="12314" spans="2:2" ht="16.5" x14ac:dyDescent="0.3">
      <c r="B12314"/>
    </row>
    <row r="12315" spans="2:2" ht="16.5" x14ac:dyDescent="0.3">
      <c r="B12315"/>
    </row>
    <row r="12316" spans="2:2" ht="16.5" x14ac:dyDescent="0.3">
      <c r="B12316"/>
    </row>
    <row r="12317" spans="2:2" ht="16.5" x14ac:dyDescent="0.3">
      <c r="B12317"/>
    </row>
    <row r="12318" spans="2:2" ht="16.5" x14ac:dyDescent="0.3">
      <c r="B12318"/>
    </row>
    <row r="12319" spans="2:2" ht="16.5" x14ac:dyDescent="0.3">
      <c r="B12319"/>
    </row>
    <row r="12320" spans="2:2" ht="16.5" x14ac:dyDescent="0.3">
      <c r="B12320"/>
    </row>
    <row r="12321" spans="2:2" ht="16.5" x14ac:dyDescent="0.3">
      <c r="B12321"/>
    </row>
    <row r="12322" spans="2:2" ht="16.5" x14ac:dyDescent="0.3">
      <c r="B12322"/>
    </row>
    <row r="12323" spans="2:2" ht="16.5" x14ac:dyDescent="0.3">
      <c r="B12323"/>
    </row>
    <row r="12324" spans="2:2" ht="16.5" x14ac:dyDescent="0.3">
      <c r="B12324"/>
    </row>
    <row r="12325" spans="2:2" ht="16.5" x14ac:dyDescent="0.3">
      <c r="B12325"/>
    </row>
    <row r="12326" spans="2:2" ht="16.5" x14ac:dyDescent="0.3">
      <c r="B12326"/>
    </row>
    <row r="12327" spans="2:2" ht="16.5" x14ac:dyDescent="0.3">
      <c r="B12327"/>
    </row>
    <row r="12328" spans="2:2" ht="16.5" x14ac:dyDescent="0.3">
      <c r="B12328"/>
    </row>
    <row r="12329" spans="2:2" ht="16.5" x14ac:dyDescent="0.3">
      <c r="B12329"/>
    </row>
    <row r="12330" spans="2:2" ht="16.5" x14ac:dyDescent="0.3">
      <c r="B12330"/>
    </row>
    <row r="12331" spans="2:2" ht="16.5" x14ac:dyDescent="0.3">
      <c r="B12331"/>
    </row>
    <row r="12332" spans="2:2" ht="16.5" x14ac:dyDescent="0.3">
      <c r="B12332"/>
    </row>
    <row r="12333" spans="2:2" ht="16.5" x14ac:dyDescent="0.3">
      <c r="B12333"/>
    </row>
    <row r="12334" spans="2:2" ht="16.5" x14ac:dyDescent="0.3">
      <c r="B12334"/>
    </row>
    <row r="12335" spans="2:2" ht="16.5" x14ac:dyDescent="0.3">
      <c r="B12335"/>
    </row>
    <row r="12336" spans="2:2" ht="16.5" x14ac:dyDescent="0.3">
      <c r="B12336"/>
    </row>
    <row r="12337" spans="2:2" ht="16.5" x14ac:dyDescent="0.3">
      <c r="B12337"/>
    </row>
    <row r="12338" spans="2:2" ht="16.5" x14ac:dyDescent="0.3">
      <c r="B12338"/>
    </row>
    <row r="12339" spans="2:2" ht="16.5" x14ac:dyDescent="0.3">
      <c r="B12339"/>
    </row>
    <row r="12340" spans="2:2" ht="16.5" x14ac:dyDescent="0.3">
      <c r="B12340"/>
    </row>
    <row r="12341" spans="2:2" ht="16.5" x14ac:dyDescent="0.3">
      <c r="B12341"/>
    </row>
    <row r="12342" spans="2:2" ht="16.5" x14ac:dyDescent="0.3">
      <c r="B12342"/>
    </row>
    <row r="12343" spans="2:2" ht="16.5" x14ac:dyDescent="0.3">
      <c r="B12343"/>
    </row>
    <row r="12344" spans="2:2" ht="16.5" x14ac:dyDescent="0.3">
      <c r="B12344"/>
    </row>
    <row r="12345" spans="2:2" ht="16.5" x14ac:dyDescent="0.3">
      <c r="B12345"/>
    </row>
    <row r="12346" spans="2:2" ht="16.5" x14ac:dyDescent="0.3">
      <c r="B12346"/>
    </row>
    <row r="12347" spans="2:2" ht="16.5" x14ac:dyDescent="0.3">
      <c r="B12347"/>
    </row>
    <row r="12348" spans="2:2" ht="16.5" x14ac:dyDescent="0.3">
      <c r="B12348"/>
    </row>
    <row r="12349" spans="2:2" ht="16.5" x14ac:dyDescent="0.3">
      <c r="B12349"/>
    </row>
    <row r="12350" spans="2:2" ht="16.5" x14ac:dyDescent="0.3">
      <c r="B12350"/>
    </row>
    <row r="12351" spans="2:2" ht="16.5" x14ac:dyDescent="0.3">
      <c r="B12351"/>
    </row>
    <row r="12352" spans="2:2" ht="16.5" x14ac:dyDescent="0.3">
      <c r="B12352"/>
    </row>
    <row r="12353" spans="2:2" ht="16.5" x14ac:dyDescent="0.3">
      <c r="B12353"/>
    </row>
    <row r="12354" spans="2:2" ht="16.5" x14ac:dyDescent="0.3">
      <c r="B12354"/>
    </row>
    <row r="12355" spans="2:2" ht="16.5" x14ac:dyDescent="0.3">
      <c r="B12355"/>
    </row>
    <row r="12356" spans="2:2" ht="16.5" x14ac:dyDescent="0.3">
      <c r="B12356"/>
    </row>
    <row r="12357" spans="2:2" ht="16.5" x14ac:dyDescent="0.3">
      <c r="B12357"/>
    </row>
    <row r="12358" spans="2:2" ht="16.5" x14ac:dyDescent="0.3">
      <c r="B12358"/>
    </row>
    <row r="12359" spans="2:2" ht="16.5" x14ac:dyDescent="0.3">
      <c r="B12359"/>
    </row>
    <row r="12360" spans="2:2" ht="16.5" x14ac:dyDescent="0.3">
      <c r="B12360"/>
    </row>
    <row r="12361" spans="2:2" ht="16.5" x14ac:dyDescent="0.3">
      <c r="B12361"/>
    </row>
    <row r="12362" spans="2:2" ht="16.5" x14ac:dyDescent="0.3">
      <c r="B12362"/>
    </row>
    <row r="12363" spans="2:2" ht="16.5" x14ac:dyDescent="0.3">
      <c r="B12363"/>
    </row>
    <row r="12364" spans="2:2" ht="16.5" x14ac:dyDescent="0.3">
      <c r="B12364"/>
    </row>
    <row r="12365" spans="2:2" ht="16.5" x14ac:dyDescent="0.3">
      <c r="B12365"/>
    </row>
    <row r="12366" spans="2:2" ht="16.5" x14ac:dyDescent="0.3">
      <c r="B12366"/>
    </row>
    <row r="12367" spans="2:2" ht="16.5" x14ac:dyDescent="0.3">
      <c r="B12367"/>
    </row>
    <row r="12368" spans="2:2" ht="16.5" x14ac:dyDescent="0.3">
      <c r="B12368"/>
    </row>
    <row r="12369" spans="2:2" ht="16.5" x14ac:dyDescent="0.3">
      <c r="B12369"/>
    </row>
    <row r="12370" spans="2:2" ht="16.5" x14ac:dyDescent="0.3">
      <c r="B12370"/>
    </row>
    <row r="12371" spans="2:2" ht="16.5" x14ac:dyDescent="0.3">
      <c r="B12371"/>
    </row>
    <row r="12372" spans="2:2" ht="16.5" x14ac:dyDescent="0.3">
      <c r="B12372"/>
    </row>
    <row r="12373" spans="2:2" ht="16.5" x14ac:dyDescent="0.3">
      <c r="B12373"/>
    </row>
    <row r="12374" spans="2:2" ht="16.5" x14ac:dyDescent="0.3">
      <c r="B12374"/>
    </row>
    <row r="12375" spans="2:2" ht="16.5" x14ac:dyDescent="0.3">
      <c r="B12375"/>
    </row>
    <row r="12376" spans="2:2" ht="16.5" x14ac:dyDescent="0.3">
      <c r="B12376"/>
    </row>
    <row r="12377" spans="2:2" ht="16.5" x14ac:dyDescent="0.3">
      <c r="B12377"/>
    </row>
    <row r="12378" spans="2:2" ht="16.5" x14ac:dyDescent="0.3">
      <c r="B12378"/>
    </row>
    <row r="12379" spans="2:2" ht="16.5" x14ac:dyDescent="0.3">
      <c r="B12379"/>
    </row>
    <row r="12380" spans="2:2" ht="16.5" x14ac:dyDescent="0.3">
      <c r="B12380"/>
    </row>
    <row r="12381" spans="2:2" ht="16.5" x14ac:dyDescent="0.3">
      <c r="B12381"/>
    </row>
    <row r="12382" spans="2:2" ht="16.5" x14ac:dyDescent="0.3">
      <c r="B12382"/>
    </row>
    <row r="12383" spans="2:2" ht="16.5" x14ac:dyDescent="0.3">
      <c r="B12383"/>
    </row>
    <row r="12384" spans="2:2" ht="16.5" x14ac:dyDescent="0.3">
      <c r="B12384"/>
    </row>
    <row r="12385" spans="2:2" ht="16.5" x14ac:dyDescent="0.3">
      <c r="B12385"/>
    </row>
    <row r="12386" spans="2:2" ht="16.5" x14ac:dyDescent="0.3">
      <c r="B12386"/>
    </row>
    <row r="12387" spans="2:2" ht="16.5" x14ac:dyDescent="0.3">
      <c r="B12387"/>
    </row>
    <row r="12388" spans="2:2" ht="16.5" x14ac:dyDescent="0.3">
      <c r="B12388"/>
    </row>
    <row r="12389" spans="2:2" ht="16.5" x14ac:dyDescent="0.3">
      <c r="B12389"/>
    </row>
    <row r="12390" spans="2:2" ht="16.5" x14ac:dyDescent="0.3">
      <c r="B12390"/>
    </row>
    <row r="12391" spans="2:2" ht="16.5" x14ac:dyDescent="0.3">
      <c r="B12391"/>
    </row>
    <row r="12392" spans="2:2" ht="16.5" x14ac:dyDescent="0.3">
      <c r="B12392"/>
    </row>
    <row r="12393" spans="2:2" ht="16.5" x14ac:dyDescent="0.3">
      <c r="B12393"/>
    </row>
    <row r="12394" spans="2:2" ht="16.5" x14ac:dyDescent="0.3">
      <c r="B12394"/>
    </row>
    <row r="12395" spans="2:2" ht="16.5" x14ac:dyDescent="0.3">
      <c r="B12395"/>
    </row>
    <row r="12396" spans="2:2" ht="16.5" x14ac:dyDescent="0.3">
      <c r="B12396"/>
    </row>
    <row r="12397" spans="2:2" ht="16.5" x14ac:dyDescent="0.3">
      <c r="B12397"/>
    </row>
    <row r="12398" spans="2:2" ht="16.5" x14ac:dyDescent="0.3">
      <c r="B12398"/>
    </row>
    <row r="12399" spans="2:2" ht="16.5" x14ac:dyDescent="0.3">
      <c r="B12399"/>
    </row>
    <row r="12400" spans="2:2" ht="16.5" x14ac:dyDescent="0.3">
      <c r="B12400"/>
    </row>
    <row r="12401" spans="2:2" ht="16.5" x14ac:dyDescent="0.3">
      <c r="B12401"/>
    </row>
    <row r="12402" spans="2:2" ht="16.5" x14ac:dyDescent="0.3">
      <c r="B12402"/>
    </row>
    <row r="12403" spans="2:2" ht="16.5" x14ac:dyDescent="0.3">
      <c r="B12403"/>
    </row>
    <row r="12404" spans="2:2" ht="16.5" x14ac:dyDescent="0.3">
      <c r="B12404"/>
    </row>
    <row r="12405" spans="2:2" ht="16.5" x14ac:dyDescent="0.3">
      <c r="B12405"/>
    </row>
    <row r="12406" spans="2:2" ht="16.5" x14ac:dyDescent="0.3">
      <c r="B12406"/>
    </row>
    <row r="12407" spans="2:2" ht="16.5" x14ac:dyDescent="0.3">
      <c r="B12407"/>
    </row>
    <row r="12408" spans="2:2" ht="16.5" x14ac:dyDescent="0.3">
      <c r="B12408"/>
    </row>
    <row r="12409" spans="2:2" ht="16.5" x14ac:dyDescent="0.3">
      <c r="B12409"/>
    </row>
    <row r="12410" spans="2:2" ht="16.5" x14ac:dyDescent="0.3">
      <c r="B12410"/>
    </row>
    <row r="12411" spans="2:2" ht="16.5" x14ac:dyDescent="0.3">
      <c r="B12411"/>
    </row>
    <row r="12412" spans="2:2" ht="16.5" x14ac:dyDescent="0.3">
      <c r="B12412"/>
    </row>
    <row r="12413" spans="2:2" ht="16.5" x14ac:dyDescent="0.3">
      <c r="B12413"/>
    </row>
    <row r="12414" spans="2:2" ht="16.5" x14ac:dyDescent="0.3">
      <c r="B12414"/>
    </row>
    <row r="12415" spans="2:2" ht="16.5" x14ac:dyDescent="0.3">
      <c r="B12415"/>
    </row>
    <row r="12416" spans="2:2" ht="16.5" x14ac:dyDescent="0.3">
      <c r="B12416"/>
    </row>
    <row r="12417" spans="2:2" ht="16.5" x14ac:dyDescent="0.3">
      <c r="B12417"/>
    </row>
    <row r="12418" spans="2:2" ht="16.5" x14ac:dyDescent="0.3">
      <c r="B12418"/>
    </row>
    <row r="12419" spans="2:2" ht="16.5" x14ac:dyDescent="0.3">
      <c r="B12419"/>
    </row>
    <row r="12420" spans="2:2" ht="16.5" x14ac:dyDescent="0.3">
      <c r="B12420"/>
    </row>
    <row r="12421" spans="2:2" ht="16.5" x14ac:dyDescent="0.3">
      <c r="B12421"/>
    </row>
    <row r="12422" spans="2:2" ht="16.5" x14ac:dyDescent="0.3">
      <c r="B12422"/>
    </row>
    <row r="12423" spans="2:2" ht="16.5" x14ac:dyDescent="0.3">
      <c r="B12423"/>
    </row>
    <row r="12424" spans="2:2" ht="16.5" x14ac:dyDescent="0.3">
      <c r="B12424"/>
    </row>
    <row r="12425" spans="2:2" ht="16.5" x14ac:dyDescent="0.3">
      <c r="B12425"/>
    </row>
    <row r="12426" spans="2:2" ht="16.5" x14ac:dyDescent="0.3">
      <c r="B12426"/>
    </row>
    <row r="12427" spans="2:2" ht="16.5" x14ac:dyDescent="0.3">
      <c r="B12427"/>
    </row>
    <row r="12428" spans="2:2" ht="16.5" x14ac:dyDescent="0.3">
      <c r="B12428"/>
    </row>
    <row r="12429" spans="2:2" ht="16.5" x14ac:dyDescent="0.3">
      <c r="B12429"/>
    </row>
    <row r="12430" spans="2:2" ht="16.5" x14ac:dyDescent="0.3">
      <c r="B12430"/>
    </row>
    <row r="12431" spans="2:2" ht="16.5" x14ac:dyDescent="0.3">
      <c r="B12431"/>
    </row>
    <row r="12432" spans="2:2" ht="16.5" x14ac:dyDescent="0.3">
      <c r="B12432"/>
    </row>
    <row r="12433" spans="2:2" ht="16.5" x14ac:dyDescent="0.3">
      <c r="B12433"/>
    </row>
    <row r="12434" spans="2:2" ht="16.5" x14ac:dyDescent="0.3">
      <c r="B12434"/>
    </row>
    <row r="12435" spans="2:2" ht="16.5" x14ac:dyDescent="0.3">
      <c r="B12435"/>
    </row>
    <row r="12436" spans="2:2" ht="16.5" x14ac:dyDescent="0.3">
      <c r="B12436"/>
    </row>
    <row r="12437" spans="2:2" ht="16.5" x14ac:dyDescent="0.3">
      <c r="B12437"/>
    </row>
    <row r="12438" spans="2:2" ht="16.5" x14ac:dyDescent="0.3">
      <c r="B12438"/>
    </row>
    <row r="12439" spans="2:2" ht="16.5" x14ac:dyDescent="0.3">
      <c r="B12439"/>
    </row>
    <row r="12440" spans="2:2" ht="16.5" x14ac:dyDescent="0.3">
      <c r="B12440"/>
    </row>
    <row r="12441" spans="2:2" ht="16.5" x14ac:dyDescent="0.3">
      <c r="B12441"/>
    </row>
    <row r="12442" spans="2:2" ht="16.5" x14ac:dyDescent="0.3">
      <c r="B12442"/>
    </row>
    <row r="12443" spans="2:2" ht="16.5" x14ac:dyDescent="0.3">
      <c r="B12443"/>
    </row>
    <row r="12444" spans="2:2" ht="16.5" x14ac:dyDescent="0.3">
      <c r="B12444"/>
    </row>
    <row r="12445" spans="2:2" ht="16.5" x14ac:dyDescent="0.3">
      <c r="B12445"/>
    </row>
    <row r="12446" spans="2:2" ht="16.5" x14ac:dyDescent="0.3">
      <c r="B12446"/>
    </row>
    <row r="12447" spans="2:2" ht="16.5" x14ac:dyDescent="0.3">
      <c r="B12447"/>
    </row>
    <row r="12448" spans="2:2" ht="16.5" x14ac:dyDescent="0.3">
      <c r="B12448"/>
    </row>
    <row r="12449" spans="2:2" ht="16.5" x14ac:dyDescent="0.3">
      <c r="B12449"/>
    </row>
    <row r="12450" spans="2:2" ht="16.5" x14ac:dyDescent="0.3">
      <c r="B12450"/>
    </row>
    <row r="12451" spans="2:2" ht="16.5" x14ac:dyDescent="0.3">
      <c r="B12451"/>
    </row>
    <row r="12452" spans="2:2" ht="16.5" x14ac:dyDescent="0.3">
      <c r="B12452"/>
    </row>
    <row r="12453" spans="2:2" ht="16.5" x14ac:dyDescent="0.3">
      <c r="B12453"/>
    </row>
    <row r="12454" spans="2:2" ht="16.5" x14ac:dyDescent="0.3">
      <c r="B12454"/>
    </row>
    <row r="12455" spans="2:2" ht="16.5" x14ac:dyDescent="0.3">
      <c r="B12455"/>
    </row>
    <row r="12456" spans="2:2" ht="16.5" x14ac:dyDescent="0.3">
      <c r="B12456"/>
    </row>
    <row r="12457" spans="2:2" ht="16.5" x14ac:dyDescent="0.3">
      <c r="B12457"/>
    </row>
    <row r="12458" spans="2:2" ht="16.5" x14ac:dyDescent="0.3">
      <c r="B12458"/>
    </row>
    <row r="12459" spans="2:2" ht="16.5" x14ac:dyDescent="0.3">
      <c r="B12459"/>
    </row>
    <row r="12460" spans="2:2" ht="16.5" x14ac:dyDescent="0.3">
      <c r="B12460"/>
    </row>
    <row r="12461" spans="2:2" ht="16.5" x14ac:dyDescent="0.3">
      <c r="B12461"/>
    </row>
    <row r="12462" spans="2:2" ht="16.5" x14ac:dyDescent="0.3">
      <c r="B12462"/>
    </row>
    <row r="12463" spans="2:2" ht="16.5" x14ac:dyDescent="0.3">
      <c r="B12463"/>
    </row>
    <row r="12464" spans="2:2" ht="16.5" x14ac:dyDescent="0.3">
      <c r="B12464"/>
    </row>
    <row r="12465" spans="2:2" ht="16.5" x14ac:dyDescent="0.3">
      <c r="B12465"/>
    </row>
    <row r="12466" spans="2:2" ht="16.5" x14ac:dyDescent="0.3">
      <c r="B12466"/>
    </row>
    <row r="12467" spans="2:2" ht="16.5" x14ac:dyDescent="0.3">
      <c r="B12467"/>
    </row>
    <row r="12468" spans="2:2" ht="16.5" x14ac:dyDescent="0.3">
      <c r="B12468"/>
    </row>
    <row r="12469" spans="2:2" ht="16.5" x14ac:dyDescent="0.3">
      <c r="B12469"/>
    </row>
    <row r="12470" spans="2:2" ht="16.5" x14ac:dyDescent="0.3">
      <c r="B12470"/>
    </row>
    <row r="12471" spans="2:2" ht="16.5" x14ac:dyDescent="0.3">
      <c r="B12471"/>
    </row>
    <row r="12472" spans="2:2" ht="16.5" x14ac:dyDescent="0.3">
      <c r="B12472"/>
    </row>
    <row r="12473" spans="2:2" ht="16.5" x14ac:dyDescent="0.3">
      <c r="B12473"/>
    </row>
    <row r="12474" spans="2:2" ht="16.5" x14ac:dyDescent="0.3">
      <c r="B12474"/>
    </row>
    <row r="12475" spans="2:2" ht="16.5" x14ac:dyDescent="0.3">
      <c r="B12475"/>
    </row>
    <row r="12476" spans="2:2" ht="16.5" x14ac:dyDescent="0.3">
      <c r="B12476"/>
    </row>
    <row r="12477" spans="2:2" ht="16.5" x14ac:dyDescent="0.3">
      <c r="B12477"/>
    </row>
    <row r="12478" spans="2:2" ht="16.5" x14ac:dyDescent="0.3">
      <c r="B12478"/>
    </row>
    <row r="12479" spans="2:2" ht="16.5" x14ac:dyDescent="0.3">
      <c r="B12479"/>
    </row>
    <row r="12480" spans="2:2" ht="16.5" x14ac:dyDescent="0.3">
      <c r="B12480"/>
    </row>
    <row r="12481" spans="2:2" ht="16.5" x14ac:dyDescent="0.3">
      <c r="B12481"/>
    </row>
    <row r="12482" spans="2:2" ht="16.5" x14ac:dyDescent="0.3">
      <c r="B12482"/>
    </row>
    <row r="12483" spans="2:2" ht="16.5" x14ac:dyDescent="0.3">
      <c r="B12483"/>
    </row>
    <row r="12484" spans="2:2" ht="16.5" x14ac:dyDescent="0.3">
      <c r="B12484"/>
    </row>
    <row r="12485" spans="2:2" ht="16.5" x14ac:dyDescent="0.3">
      <c r="B12485"/>
    </row>
    <row r="12486" spans="2:2" ht="16.5" x14ac:dyDescent="0.3">
      <c r="B12486"/>
    </row>
    <row r="12487" spans="2:2" ht="16.5" x14ac:dyDescent="0.3">
      <c r="B12487"/>
    </row>
    <row r="12488" spans="2:2" ht="16.5" x14ac:dyDescent="0.3">
      <c r="B12488"/>
    </row>
    <row r="12489" spans="2:2" ht="16.5" x14ac:dyDescent="0.3">
      <c r="B12489"/>
    </row>
    <row r="12490" spans="2:2" ht="16.5" x14ac:dyDescent="0.3">
      <c r="B12490"/>
    </row>
    <row r="12491" spans="2:2" ht="16.5" x14ac:dyDescent="0.3">
      <c r="B12491"/>
    </row>
    <row r="12492" spans="2:2" ht="16.5" x14ac:dyDescent="0.3">
      <c r="B12492"/>
    </row>
    <row r="12493" spans="2:2" ht="16.5" x14ac:dyDescent="0.3">
      <c r="B12493"/>
    </row>
    <row r="12494" spans="2:2" ht="16.5" x14ac:dyDescent="0.3">
      <c r="B12494"/>
    </row>
    <row r="12495" spans="2:2" ht="16.5" x14ac:dyDescent="0.3">
      <c r="B12495"/>
    </row>
    <row r="12496" spans="2:2" ht="16.5" x14ac:dyDescent="0.3">
      <c r="B12496"/>
    </row>
    <row r="12497" spans="2:2" ht="16.5" x14ac:dyDescent="0.3">
      <c r="B12497"/>
    </row>
    <row r="12498" spans="2:2" ht="16.5" x14ac:dyDescent="0.3">
      <c r="B12498"/>
    </row>
    <row r="12499" spans="2:2" ht="16.5" x14ac:dyDescent="0.3">
      <c r="B12499"/>
    </row>
    <row r="12500" spans="2:2" ht="16.5" x14ac:dyDescent="0.3">
      <c r="B12500"/>
    </row>
    <row r="12501" spans="2:2" ht="16.5" x14ac:dyDescent="0.3">
      <c r="B12501"/>
    </row>
    <row r="12502" spans="2:2" ht="16.5" x14ac:dyDescent="0.3">
      <c r="B12502"/>
    </row>
    <row r="12503" spans="2:2" ht="16.5" x14ac:dyDescent="0.3">
      <c r="B12503"/>
    </row>
    <row r="12504" spans="2:2" ht="16.5" x14ac:dyDescent="0.3">
      <c r="B12504"/>
    </row>
    <row r="12505" spans="2:2" ht="16.5" x14ac:dyDescent="0.3">
      <c r="B12505"/>
    </row>
    <row r="12506" spans="2:2" ht="16.5" x14ac:dyDescent="0.3">
      <c r="B12506"/>
    </row>
    <row r="12507" spans="2:2" ht="16.5" x14ac:dyDescent="0.3">
      <c r="B12507"/>
    </row>
    <row r="12508" spans="2:2" ht="16.5" x14ac:dyDescent="0.3">
      <c r="B12508"/>
    </row>
    <row r="12509" spans="2:2" ht="16.5" x14ac:dyDescent="0.3">
      <c r="B12509"/>
    </row>
    <row r="12510" spans="2:2" ht="16.5" x14ac:dyDescent="0.3">
      <c r="B12510"/>
    </row>
    <row r="12511" spans="2:2" ht="16.5" x14ac:dyDescent="0.3">
      <c r="B12511"/>
    </row>
    <row r="12512" spans="2:2" ht="16.5" x14ac:dyDescent="0.3">
      <c r="B12512"/>
    </row>
    <row r="12513" spans="2:2" ht="16.5" x14ac:dyDescent="0.3">
      <c r="B12513"/>
    </row>
    <row r="12514" spans="2:2" ht="16.5" x14ac:dyDescent="0.3">
      <c r="B12514"/>
    </row>
    <row r="12515" spans="2:2" ht="16.5" x14ac:dyDescent="0.3">
      <c r="B12515"/>
    </row>
    <row r="12516" spans="2:2" ht="16.5" x14ac:dyDescent="0.3">
      <c r="B12516"/>
    </row>
    <row r="12517" spans="2:2" ht="16.5" x14ac:dyDescent="0.3">
      <c r="B12517"/>
    </row>
    <row r="12518" spans="2:2" ht="16.5" x14ac:dyDescent="0.3">
      <c r="B12518"/>
    </row>
    <row r="12519" spans="2:2" ht="16.5" x14ac:dyDescent="0.3">
      <c r="B12519"/>
    </row>
    <row r="12520" spans="2:2" ht="16.5" x14ac:dyDescent="0.3">
      <c r="B12520"/>
    </row>
    <row r="12521" spans="2:2" ht="16.5" x14ac:dyDescent="0.3">
      <c r="B12521"/>
    </row>
    <row r="12522" spans="2:2" ht="16.5" x14ac:dyDescent="0.3">
      <c r="B12522"/>
    </row>
    <row r="12523" spans="2:2" ht="16.5" x14ac:dyDescent="0.3">
      <c r="B12523"/>
    </row>
    <row r="12524" spans="2:2" ht="16.5" x14ac:dyDescent="0.3">
      <c r="B12524"/>
    </row>
    <row r="12525" spans="2:2" ht="16.5" x14ac:dyDescent="0.3">
      <c r="B12525"/>
    </row>
    <row r="12526" spans="2:2" ht="16.5" x14ac:dyDescent="0.3">
      <c r="B12526"/>
    </row>
    <row r="12527" spans="2:2" ht="16.5" x14ac:dyDescent="0.3">
      <c r="B12527"/>
    </row>
    <row r="12528" spans="2:2" ht="16.5" x14ac:dyDescent="0.3">
      <c r="B12528"/>
    </row>
    <row r="12529" spans="2:2" ht="16.5" x14ac:dyDescent="0.3">
      <c r="B12529"/>
    </row>
    <row r="12530" spans="2:2" ht="16.5" x14ac:dyDescent="0.3">
      <c r="B12530"/>
    </row>
    <row r="12531" spans="2:2" ht="16.5" x14ac:dyDescent="0.3">
      <c r="B12531"/>
    </row>
    <row r="12532" spans="2:2" ht="16.5" x14ac:dyDescent="0.3">
      <c r="B12532"/>
    </row>
    <row r="12533" spans="2:2" ht="16.5" x14ac:dyDescent="0.3">
      <c r="B12533"/>
    </row>
    <row r="12534" spans="2:2" ht="16.5" x14ac:dyDescent="0.3">
      <c r="B12534"/>
    </row>
    <row r="12535" spans="2:2" ht="16.5" x14ac:dyDescent="0.3">
      <c r="B12535"/>
    </row>
    <row r="12536" spans="2:2" ht="16.5" x14ac:dyDescent="0.3">
      <c r="B12536"/>
    </row>
    <row r="12537" spans="2:2" ht="16.5" x14ac:dyDescent="0.3">
      <c r="B12537"/>
    </row>
    <row r="12538" spans="2:2" ht="16.5" x14ac:dyDescent="0.3">
      <c r="B12538"/>
    </row>
    <row r="12539" spans="2:2" ht="16.5" x14ac:dyDescent="0.3">
      <c r="B12539"/>
    </row>
    <row r="12540" spans="2:2" ht="16.5" x14ac:dyDescent="0.3">
      <c r="B12540"/>
    </row>
    <row r="12541" spans="2:2" ht="16.5" x14ac:dyDescent="0.3">
      <c r="B12541"/>
    </row>
    <row r="12542" spans="2:2" ht="16.5" x14ac:dyDescent="0.3">
      <c r="B12542"/>
    </row>
    <row r="12543" spans="2:2" ht="16.5" x14ac:dyDescent="0.3">
      <c r="B12543"/>
    </row>
    <row r="12544" spans="2:2" ht="16.5" x14ac:dyDescent="0.3">
      <c r="B12544"/>
    </row>
    <row r="12545" spans="2:2" ht="16.5" x14ac:dyDescent="0.3">
      <c r="B12545"/>
    </row>
    <row r="12546" spans="2:2" ht="16.5" x14ac:dyDescent="0.3">
      <c r="B12546"/>
    </row>
    <row r="12547" spans="2:2" ht="16.5" x14ac:dyDescent="0.3">
      <c r="B12547"/>
    </row>
    <row r="12548" spans="2:2" ht="16.5" x14ac:dyDescent="0.3">
      <c r="B12548"/>
    </row>
    <row r="12549" spans="2:2" ht="16.5" x14ac:dyDescent="0.3">
      <c r="B12549"/>
    </row>
    <row r="12550" spans="2:2" ht="16.5" x14ac:dyDescent="0.3">
      <c r="B12550"/>
    </row>
    <row r="12551" spans="2:2" ht="16.5" x14ac:dyDescent="0.3">
      <c r="B12551"/>
    </row>
    <row r="12552" spans="2:2" ht="16.5" x14ac:dyDescent="0.3">
      <c r="B12552"/>
    </row>
    <row r="12553" spans="2:2" ht="16.5" x14ac:dyDescent="0.3">
      <c r="B12553"/>
    </row>
    <row r="12554" spans="2:2" ht="16.5" x14ac:dyDescent="0.3">
      <c r="B12554"/>
    </row>
    <row r="12555" spans="2:2" ht="16.5" x14ac:dyDescent="0.3">
      <c r="B12555"/>
    </row>
    <row r="12556" spans="2:2" ht="16.5" x14ac:dyDescent="0.3">
      <c r="B12556"/>
    </row>
    <row r="12557" spans="2:2" ht="16.5" x14ac:dyDescent="0.3">
      <c r="B12557"/>
    </row>
    <row r="12558" spans="2:2" ht="16.5" x14ac:dyDescent="0.3">
      <c r="B12558"/>
    </row>
    <row r="12559" spans="2:2" ht="16.5" x14ac:dyDescent="0.3">
      <c r="B12559"/>
    </row>
    <row r="12560" spans="2:2" ht="16.5" x14ac:dyDescent="0.3">
      <c r="B12560"/>
    </row>
    <row r="12561" spans="2:2" ht="16.5" x14ac:dyDescent="0.3">
      <c r="B12561"/>
    </row>
    <row r="12562" spans="2:2" ht="16.5" x14ac:dyDescent="0.3">
      <c r="B12562"/>
    </row>
    <row r="12563" spans="2:2" ht="16.5" x14ac:dyDescent="0.3">
      <c r="B12563"/>
    </row>
    <row r="12564" spans="2:2" ht="16.5" x14ac:dyDescent="0.3">
      <c r="B12564"/>
    </row>
    <row r="12565" spans="2:2" ht="16.5" x14ac:dyDescent="0.3">
      <c r="B12565"/>
    </row>
    <row r="12566" spans="2:2" ht="16.5" x14ac:dyDescent="0.3">
      <c r="B12566"/>
    </row>
    <row r="12567" spans="2:2" ht="16.5" x14ac:dyDescent="0.3">
      <c r="B12567"/>
    </row>
    <row r="12568" spans="2:2" ht="16.5" x14ac:dyDescent="0.3">
      <c r="B12568"/>
    </row>
    <row r="12569" spans="2:2" ht="16.5" x14ac:dyDescent="0.3">
      <c r="B12569"/>
    </row>
    <row r="12570" spans="2:2" ht="16.5" x14ac:dyDescent="0.3">
      <c r="B12570"/>
    </row>
    <row r="12571" spans="2:2" ht="16.5" x14ac:dyDescent="0.3">
      <c r="B12571"/>
    </row>
    <row r="12572" spans="2:2" ht="16.5" x14ac:dyDescent="0.3">
      <c r="B12572"/>
    </row>
    <row r="12573" spans="2:2" ht="16.5" x14ac:dyDescent="0.3">
      <c r="B12573"/>
    </row>
    <row r="12574" spans="2:2" ht="16.5" x14ac:dyDescent="0.3">
      <c r="B12574"/>
    </row>
    <row r="12575" spans="2:2" ht="16.5" x14ac:dyDescent="0.3">
      <c r="B12575"/>
    </row>
    <row r="12576" spans="2:2" ht="16.5" x14ac:dyDescent="0.3">
      <c r="B12576"/>
    </row>
    <row r="12577" spans="2:2" ht="16.5" x14ac:dyDescent="0.3">
      <c r="B12577"/>
    </row>
    <row r="12578" spans="2:2" ht="16.5" x14ac:dyDescent="0.3">
      <c r="B12578"/>
    </row>
    <row r="12579" spans="2:2" ht="16.5" x14ac:dyDescent="0.3">
      <c r="B12579"/>
    </row>
    <row r="12580" spans="2:2" ht="16.5" x14ac:dyDescent="0.3">
      <c r="B12580"/>
    </row>
    <row r="12581" spans="2:2" ht="16.5" x14ac:dyDescent="0.3">
      <c r="B12581"/>
    </row>
    <row r="12582" spans="2:2" ht="16.5" x14ac:dyDescent="0.3">
      <c r="B12582"/>
    </row>
    <row r="12583" spans="2:2" ht="16.5" x14ac:dyDescent="0.3">
      <c r="B12583"/>
    </row>
    <row r="12584" spans="2:2" ht="16.5" x14ac:dyDescent="0.3">
      <c r="B12584"/>
    </row>
    <row r="12585" spans="2:2" ht="16.5" x14ac:dyDescent="0.3">
      <c r="B12585"/>
    </row>
    <row r="12586" spans="2:2" ht="16.5" x14ac:dyDescent="0.3">
      <c r="B12586"/>
    </row>
    <row r="12587" spans="2:2" ht="16.5" x14ac:dyDescent="0.3">
      <c r="B12587"/>
    </row>
    <row r="12588" spans="2:2" ht="16.5" x14ac:dyDescent="0.3">
      <c r="B12588"/>
    </row>
    <row r="12589" spans="2:2" ht="16.5" x14ac:dyDescent="0.3">
      <c r="B12589"/>
    </row>
    <row r="12590" spans="2:2" ht="16.5" x14ac:dyDescent="0.3">
      <c r="B12590"/>
    </row>
    <row r="12591" spans="2:2" ht="16.5" x14ac:dyDescent="0.3">
      <c r="B12591"/>
    </row>
    <row r="12592" spans="2:2" ht="16.5" x14ac:dyDescent="0.3">
      <c r="B12592"/>
    </row>
    <row r="12593" spans="2:2" ht="16.5" x14ac:dyDescent="0.3">
      <c r="B12593"/>
    </row>
    <row r="12594" spans="2:2" ht="16.5" x14ac:dyDescent="0.3">
      <c r="B12594"/>
    </row>
    <row r="12595" spans="2:2" ht="16.5" x14ac:dyDescent="0.3">
      <c r="B12595"/>
    </row>
    <row r="12596" spans="2:2" ht="16.5" x14ac:dyDescent="0.3">
      <c r="B12596"/>
    </row>
    <row r="12597" spans="2:2" ht="16.5" x14ac:dyDescent="0.3">
      <c r="B12597"/>
    </row>
    <row r="12598" spans="2:2" ht="16.5" x14ac:dyDescent="0.3">
      <c r="B12598"/>
    </row>
    <row r="12599" spans="2:2" ht="16.5" x14ac:dyDescent="0.3">
      <c r="B12599"/>
    </row>
    <row r="12600" spans="2:2" ht="16.5" x14ac:dyDescent="0.3">
      <c r="B12600"/>
    </row>
    <row r="12601" spans="2:2" ht="16.5" x14ac:dyDescent="0.3">
      <c r="B12601"/>
    </row>
    <row r="12602" spans="2:2" ht="16.5" x14ac:dyDescent="0.3">
      <c r="B12602"/>
    </row>
    <row r="12603" spans="2:2" ht="16.5" x14ac:dyDescent="0.3">
      <c r="B12603"/>
    </row>
    <row r="12604" spans="2:2" ht="16.5" x14ac:dyDescent="0.3">
      <c r="B12604"/>
    </row>
    <row r="12605" spans="2:2" ht="16.5" x14ac:dyDescent="0.3">
      <c r="B12605"/>
    </row>
    <row r="12606" spans="2:2" ht="16.5" x14ac:dyDescent="0.3">
      <c r="B12606"/>
    </row>
    <row r="12607" spans="2:2" ht="16.5" x14ac:dyDescent="0.3">
      <c r="B12607"/>
    </row>
    <row r="12608" spans="2:2" ht="16.5" x14ac:dyDescent="0.3">
      <c r="B12608"/>
    </row>
    <row r="12609" spans="2:2" ht="16.5" x14ac:dyDescent="0.3">
      <c r="B12609"/>
    </row>
    <row r="12610" spans="2:2" ht="16.5" x14ac:dyDescent="0.3">
      <c r="B12610"/>
    </row>
    <row r="12611" spans="2:2" ht="16.5" x14ac:dyDescent="0.3">
      <c r="B12611"/>
    </row>
    <row r="12612" spans="2:2" ht="16.5" x14ac:dyDescent="0.3">
      <c r="B12612"/>
    </row>
    <row r="12613" spans="2:2" ht="16.5" x14ac:dyDescent="0.3">
      <c r="B12613"/>
    </row>
    <row r="12614" spans="2:2" ht="16.5" x14ac:dyDescent="0.3">
      <c r="B12614"/>
    </row>
    <row r="12615" spans="2:2" ht="16.5" x14ac:dyDescent="0.3">
      <c r="B12615"/>
    </row>
    <row r="12616" spans="2:2" ht="16.5" x14ac:dyDescent="0.3">
      <c r="B12616"/>
    </row>
    <row r="12617" spans="2:2" ht="16.5" x14ac:dyDescent="0.3">
      <c r="B12617"/>
    </row>
    <row r="12618" spans="2:2" ht="16.5" x14ac:dyDescent="0.3">
      <c r="B12618"/>
    </row>
    <row r="12619" spans="2:2" ht="16.5" x14ac:dyDescent="0.3">
      <c r="B12619"/>
    </row>
    <row r="12620" spans="2:2" ht="16.5" x14ac:dyDescent="0.3">
      <c r="B12620"/>
    </row>
    <row r="12621" spans="2:2" ht="16.5" x14ac:dyDescent="0.3">
      <c r="B12621"/>
    </row>
    <row r="12622" spans="2:2" ht="16.5" x14ac:dyDescent="0.3">
      <c r="B12622"/>
    </row>
    <row r="12623" spans="2:2" ht="16.5" x14ac:dyDescent="0.3">
      <c r="B12623"/>
    </row>
    <row r="12624" spans="2:2" ht="16.5" x14ac:dyDescent="0.3">
      <c r="B12624"/>
    </row>
    <row r="12625" spans="2:2" ht="16.5" x14ac:dyDescent="0.3">
      <c r="B12625"/>
    </row>
    <row r="12626" spans="2:2" ht="16.5" x14ac:dyDescent="0.3">
      <c r="B12626"/>
    </row>
    <row r="12627" spans="2:2" ht="16.5" x14ac:dyDescent="0.3">
      <c r="B12627"/>
    </row>
    <row r="12628" spans="2:2" ht="16.5" x14ac:dyDescent="0.3">
      <c r="B12628"/>
    </row>
    <row r="12629" spans="2:2" ht="16.5" x14ac:dyDescent="0.3">
      <c r="B12629"/>
    </row>
    <row r="12630" spans="2:2" ht="16.5" x14ac:dyDescent="0.3">
      <c r="B12630"/>
    </row>
    <row r="12631" spans="2:2" ht="16.5" x14ac:dyDescent="0.3">
      <c r="B12631"/>
    </row>
    <row r="12632" spans="2:2" ht="16.5" x14ac:dyDescent="0.3">
      <c r="B12632"/>
    </row>
    <row r="12633" spans="2:2" ht="16.5" x14ac:dyDescent="0.3">
      <c r="B12633"/>
    </row>
    <row r="12634" spans="2:2" ht="16.5" x14ac:dyDescent="0.3">
      <c r="B12634"/>
    </row>
    <row r="12635" spans="2:2" ht="16.5" x14ac:dyDescent="0.3">
      <c r="B12635"/>
    </row>
    <row r="12636" spans="2:2" ht="16.5" x14ac:dyDescent="0.3">
      <c r="B12636"/>
    </row>
    <row r="12637" spans="2:2" ht="16.5" x14ac:dyDescent="0.3">
      <c r="B12637"/>
    </row>
    <row r="12638" spans="2:2" ht="16.5" x14ac:dyDescent="0.3">
      <c r="B12638"/>
    </row>
    <row r="12639" spans="2:2" ht="16.5" x14ac:dyDescent="0.3">
      <c r="B12639"/>
    </row>
    <row r="12640" spans="2:2" ht="16.5" x14ac:dyDescent="0.3">
      <c r="B12640"/>
    </row>
    <row r="12641" spans="2:2" ht="16.5" x14ac:dyDescent="0.3">
      <c r="B12641"/>
    </row>
    <row r="12642" spans="2:2" ht="16.5" x14ac:dyDescent="0.3">
      <c r="B12642"/>
    </row>
    <row r="12643" spans="2:2" ht="16.5" x14ac:dyDescent="0.3">
      <c r="B12643"/>
    </row>
    <row r="12644" spans="2:2" ht="16.5" x14ac:dyDescent="0.3">
      <c r="B12644"/>
    </row>
    <row r="12645" spans="2:2" ht="16.5" x14ac:dyDescent="0.3">
      <c r="B12645"/>
    </row>
    <row r="12646" spans="2:2" ht="16.5" x14ac:dyDescent="0.3">
      <c r="B12646"/>
    </row>
    <row r="12647" spans="2:2" ht="16.5" x14ac:dyDescent="0.3">
      <c r="B12647"/>
    </row>
    <row r="12648" spans="2:2" ht="16.5" x14ac:dyDescent="0.3">
      <c r="B12648"/>
    </row>
    <row r="12649" spans="2:2" ht="16.5" x14ac:dyDescent="0.3">
      <c r="B12649"/>
    </row>
    <row r="12650" spans="2:2" ht="16.5" x14ac:dyDescent="0.3">
      <c r="B12650"/>
    </row>
    <row r="12651" spans="2:2" ht="16.5" x14ac:dyDescent="0.3">
      <c r="B12651"/>
    </row>
    <row r="12652" spans="2:2" ht="16.5" x14ac:dyDescent="0.3">
      <c r="B12652"/>
    </row>
    <row r="12653" spans="2:2" ht="16.5" x14ac:dyDescent="0.3">
      <c r="B12653"/>
    </row>
    <row r="12654" spans="2:2" ht="16.5" x14ac:dyDescent="0.3">
      <c r="B12654"/>
    </row>
    <row r="12655" spans="2:2" ht="16.5" x14ac:dyDescent="0.3">
      <c r="B12655"/>
    </row>
    <row r="12656" spans="2:2" ht="16.5" x14ac:dyDescent="0.3">
      <c r="B12656"/>
    </row>
    <row r="12657" spans="2:2" ht="16.5" x14ac:dyDescent="0.3">
      <c r="B12657"/>
    </row>
    <row r="12658" spans="2:2" ht="16.5" x14ac:dyDescent="0.3">
      <c r="B12658"/>
    </row>
    <row r="12659" spans="2:2" ht="16.5" x14ac:dyDescent="0.3">
      <c r="B12659"/>
    </row>
    <row r="12660" spans="2:2" ht="16.5" x14ac:dyDescent="0.3">
      <c r="B12660"/>
    </row>
    <row r="12661" spans="2:2" ht="16.5" x14ac:dyDescent="0.3">
      <c r="B12661"/>
    </row>
    <row r="12662" spans="2:2" ht="16.5" x14ac:dyDescent="0.3">
      <c r="B12662"/>
    </row>
    <row r="12663" spans="2:2" ht="16.5" x14ac:dyDescent="0.3">
      <c r="B12663"/>
    </row>
    <row r="12664" spans="2:2" ht="16.5" x14ac:dyDescent="0.3">
      <c r="B12664"/>
    </row>
    <row r="12665" spans="2:2" ht="16.5" x14ac:dyDescent="0.3">
      <c r="B12665"/>
    </row>
    <row r="12666" spans="2:2" ht="16.5" x14ac:dyDescent="0.3">
      <c r="B12666"/>
    </row>
    <row r="12667" spans="2:2" ht="16.5" x14ac:dyDescent="0.3">
      <c r="B12667"/>
    </row>
    <row r="12668" spans="2:2" ht="16.5" x14ac:dyDescent="0.3">
      <c r="B12668"/>
    </row>
    <row r="12669" spans="2:2" ht="16.5" x14ac:dyDescent="0.3">
      <c r="B12669"/>
    </row>
    <row r="12670" spans="2:2" ht="16.5" x14ac:dyDescent="0.3">
      <c r="B12670"/>
    </row>
    <row r="12671" spans="2:2" ht="16.5" x14ac:dyDescent="0.3">
      <c r="B12671"/>
    </row>
    <row r="12672" spans="2:2" ht="16.5" x14ac:dyDescent="0.3">
      <c r="B12672"/>
    </row>
    <row r="12673" spans="2:2" ht="16.5" x14ac:dyDescent="0.3">
      <c r="B12673"/>
    </row>
    <row r="12674" spans="2:2" ht="16.5" x14ac:dyDescent="0.3">
      <c r="B12674"/>
    </row>
    <row r="12675" spans="2:2" ht="16.5" x14ac:dyDescent="0.3">
      <c r="B12675"/>
    </row>
    <row r="12676" spans="2:2" ht="16.5" x14ac:dyDescent="0.3">
      <c r="B12676"/>
    </row>
    <row r="12677" spans="2:2" ht="16.5" x14ac:dyDescent="0.3">
      <c r="B12677"/>
    </row>
    <row r="12678" spans="2:2" ht="16.5" x14ac:dyDescent="0.3">
      <c r="B12678"/>
    </row>
    <row r="12679" spans="2:2" ht="16.5" x14ac:dyDescent="0.3">
      <c r="B12679"/>
    </row>
    <row r="12680" spans="2:2" ht="16.5" x14ac:dyDescent="0.3">
      <c r="B12680"/>
    </row>
    <row r="12681" spans="2:2" ht="16.5" x14ac:dyDescent="0.3">
      <c r="B12681"/>
    </row>
    <row r="12682" spans="2:2" ht="16.5" x14ac:dyDescent="0.3">
      <c r="B12682"/>
    </row>
    <row r="12683" spans="2:2" ht="16.5" x14ac:dyDescent="0.3">
      <c r="B12683"/>
    </row>
    <row r="12684" spans="2:2" ht="16.5" x14ac:dyDescent="0.3">
      <c r="B12684"/>
    </row>
    <row r="12685" spans="2:2" ht="16.5" x14ac:dyDescent="0.3">
      <c r="B12685"/>
    </row>
    <row r="12686" spans="2:2" ht="16.5" x14ac:dyDescent="0.3">
      <c r="B12686"/>
    </row>
    <row r="12687" spans="2:2" ht="16.5" x14ac:dyDescent="0.3">
      <c r="B12687"/>
    </row>
    <row r="12688" spans="2:2" ht="16.5" x14ac:dyDescent="0.3">
      <c r="B12688"/>
    </row>
    <row r="12689" spans="2:2" ht="16.5" x14ac:dyDescent="0.3">
      <c r="B12689"/>
    </row>
    <row r="12690" spans="2:2" ht="16.5" x14ac:dyDescent="0.3">
      <c r="B12690"/>
    </row>
    <row r="12691" spans="2:2" ht="16.5" x14ac:dyDescent="0.3">
      <c r="B12691"/>
    </row>
    <row r="12692" spans="2:2" ht="16.5" x14ac:dyDescent="0.3">
      <c r="B12692"/>
    </row>
    <row r="12693" spans="2:2" ht="16.5" x14ac:dyDescent="0.3">
      <c r="B12693"/>
    </row>
    <row r="12694" spans="2:2" ht="16.5" x14ac:dyDescent="0.3">
      <c r="B12694"/>
    </row>
    <row r="12695" spans="2:2" ht="16.5" x14ac:dyDescent="0.3">
      <c r="B12695"/>
    </row>
    <row r="12696" spans="2:2" ht="16.5" x14ac:dyDescent="0.3">
      <c r="B12696"/>
    </row>
    <row r="12697" spans="2:2" ht="16.5" x14ac:dyDescent="0.3">
      <c r="B12697"/>
    </row>
    <row r="12698" spans="2:2" ht="16.5" x14ac:dyDescent="0.3">
      <c r="B12698"/>
    </row>
    <row r="12699" spans="2:2" ht="16.5" x14ac:dyDescent="0.3">
      <c r="B12699"/>
    </row>
    <row r="12700" spans="2:2" ht="16.5" x14ac:dyDescent="0.3">
      <c r="B12700"/>
    </row>
    <row r="12701" spans="2:2" ht="16.5" x14ac:dyDescent="0.3">
      <c r="B12701"/>
    </row>
    <row r="12702" spans="2:2" ht="16.5" x14ac:dyDescent="0.3">
      <c r="B12702"/>
    </row>
    <row r="12703" spans="2:2" ht="16.5" x14ac:dyDescent="0.3">
      <c r="B12703"/>
    </row>
    <row r="12704" spans="2:2" ht="16.5" x14ac:dyDescent="0.3">
      <c r="B12704"/>
    </row>
    <row r="12705" spans="2:2" ht="16.5" x14ac:dyDescent="0.3">
      <c r="B12705"/>
    </row>
    <row r="12706" spans="2:2" ht="16.5" x14ac:dyDescent="0.3">
      <c r="B12706"/>
    </row>
    <row r="12707" spans="2:2" ht="16.5" x14ac:dyDescent="0.3">
      <c r="B12707"/>
    </row>
    <row r="12708" spans="2:2" ht="16.5" x14ac:dyDescent="0.3">
      <c r="B12708"/>
    </row>
    <row r="12709" spans="2:2" ht="16.5" x14ac:dyDescent="0.3">
      <c r="B12709"/>
    </row>
    <row r="12710" spans="2:2" ht="16.5" x14ac:dyDescent="0.3">
      <c r="B12710"/>
    </row>
    <row r="12711" spans="2:2" ht="16.5" x14ac:dyDescent="0.3">
      <c r="B12711"/>
    </row>
    <row r="12712" spans="2:2" ht="16.5" x14ac:dyDescent="0.3">
      <c r="B12712"/>
    </row>
    <row r="12713" spans="2:2" ht="16.5" x14ac:dyDescent="0.3">
      <c r="B12713"/>
    </row>
    <row r="12714" spans="2:2" ht="16.5" x14ac:dyDescent="0.3">
      <c r="B12714"/>
    </row>
    <row r="12715" spans="2:2" ht="16.5" x14ac:dyDescent="0.3">
      <c r="B12715"/>
    </row>
    <row r="12716" spans="2:2" ht="16.5" x14ac:dyDescent="0.3">
      <c r="B12716"/>
    </row>
    <row r="12717" spans="2:2" ht="16.5" x14ac:dyDescent="0.3">
      <c r="B12717"/>
    </row>
    <row r="12718" spans="2:2" ht="16.5" x14ac:dyDescent="0.3">
      <c r="B12718"/>
    </row>
    <row r="12719" spans="2:2" ht="16.5" x14ac:dyDescent="0.3">
      <c r="B12719"/>
    </row>
    <row r="12720" spans="2:2" ht="16.5" x14ac:dyDescent="0.3">
      <c r="B12720"/>
    </row>
    <row r="12721" spans="2:2" ht="16.5" x14ac:dyDescent="0.3">
      <c r="B12721"/>
    </row>
    <row r="12722" spans="2:2" ht="16.5" x14ac:dyDescent="0.3">
      <c r="B12722"/>
    </row>
    <row r="12723" spans="2:2" ht="16.5" x14ac:dyDescent="0.3">
      <c r="B12723"/>
    </row>
    <row r="12724" spans="2:2" ht="16.5" x14ac:dyDescent="0.3">
      <c r="B12724"/>
    </row>
    <row r="12725" spans="2:2" ht="16.5" x14ac:dyDescent="0.3">
      <c r="B12725"/>
    </row>
    <row r="12726" spans="2:2" ht="16.5" x14ac:dyDescent="0.3">
      <c r="B12726"/>
    </row>
    <row r="12727" spans="2:2" ht="16.5" x14ac:dyDescent="0.3">
      <c r="B12727"/>
    </row>
    <row r="12728" spans="2:2" ht="16.5" x14ac:dyDescent="0.3">
      <c r="B12728"/>
    </row>
    <row r="12729" spans="2:2" ht="16.5" x14ac:dyDescent="0.3">
      <c r="B12729"/>
    </row>
    <row r="12730" spans="2:2" ht="16.5" x14ac:dyDescent="0.3">
      <c r="B12730"/>
    </row>
    <row r="12731" spans="2:2" ht="16.5" x14ac:dyDescent="0.3">
      <c r="B12731"/>
    </row>
    <row r="12732" spans="2:2" ht="16.5" x14ac:dyDescent="0.3">
      <c r="B12732"/>
    </row>
    <row r="12733" spans="2:2" ht="16.5" x14ac:dyDescent="0.3">
      <c r="B12733"/>
    </row>
    <row r="12734" spans="2:2" ht="16.5" x14ac:dyDescent="0.3">
      <c r="B12734"/>
    </row>
    <row r="12735" spans="2:2" ht="16.5" x14ac:dyDescent="0.3">
      <c r="B12735"/>
    </row>
    <row r="12736" spans="2:2" ht="16.5" x14ac:dyDescent="0.3">
      <c r="B12736"/>
    </row>
    <row r="12737" spans="2:2" ht="16.5" x14ac:dyDescent="0.3">
      <c r="B12737"/>
    </row>
    <row r="12738" spans="2:2" ht="16.5" x14ac:dyDescent="0.3">
      <c r="B12738"/>
    </row>
    <row r="12739" spans="2:2" ht="16.5" x14ac:dyDescent="0.3">
      <c r="B12739"/>
    </row>
    <row r="12740" spans="2:2" ht="16.5" x14ac:dyDescent="0.3">
      <c r="B12740"/>
    </row>
    <row r="12741" spans="2:2" ht="16.5" x14ac:dyDescent="0.3">
      <c r="B12741"/>
    </row>
    <row r="12742" spans="2:2" ht="16.5" x14ac:dyDescent="0.3">
      <c r="B12742"/>
    </row>
    <row r="12743" spans="2:2" ht="16.5" x14ac:dyDescent="0.3">
      <c r="B12743"/>
    </row>
    <row r="12744" spans="2:2" ht="16.5" x14ac:dyDescent="0.3">
      <c r="B12744"/>
    </row>
    <row r="12745" spans="2:2" ht="16.5" x14ac:dyDescent="0.3">
      <c r="B12745"/>
    </row>
    <row r="12746" spans="2:2" ht="16.5" x14ac:dyDescent="0.3">
      <c r="B12746"/>
    </row>
    <row r="12747" spans="2:2" ht="16.5" x14ac:dyDescent="0.3">
      <c r="B12747"/>
    </row>
    <row r="12748" spans="2:2" ht="16.5" x14ac:dyDescent="0.3">
      <c r="B12748"/>
    </row>
    <row r="12749" spans="2:2" ht="16.5" x14ac:dyDescent="0.3">
      <c r="B12749"/>
    </row>
    <row r="12750" spans="2:2" ht="16.5" x14ac:dyDescent="0.3">
      <c r="B12750"/>
    </row>
    <row r="12751" spans="2:2" ht="16.5" x14ac:dyDescent="0.3">
      <c r="B12751"/>
    </row>
    <row r="12752" spans="2:2" ht="16.5" x14ac:dyDescent="0.3">
      <c r="B12752"/>
    </row>
    <row r="12753" spans="2:2" ht="16.5" x14ac:dyDescent="0.3">
      <c r="B12753"/>
    </row>
    <row r="12754" spans="2:2" ht="16.5" x14ac:dyDescent="0.3">
      <c r="B12754"/>
    </row>
    <row r="12755" spans="2:2" ht="16.5" x14ac:dyDescent="0.3">
      <c r="B12755"/>
    </row>
    <row r="12756" spans="2:2" ht="16.5" x14ac:dyDescent="0.3">
      <c r="B12756"/>
    </row>
    <row r="12757" spans="2:2" ht="16.5" x14ac:dyDescent="0.3">
      <c r="B12757"/>
    </row>
    <row r="12758" spans="2:2" ht="16.5" x14ac:dyDescent="0.3">
      <c r="B12758"/>
    </row>
    <row r="12759" spans="2:2" ht="16.5" x14ac:dyDescent="0.3">
      <c r="B12759"/>
    </row>
    <row r="12760" spans="2:2" ht="16.5" x14ac:dyDescent="0.3">
      <c r="B12760"/>
    </row>
    <row r="12761" spans="2:2" ht="16.5" x14ac:dyDescent="0.3">
      <c r="B12761"/>
    </row>
    <row r="12762" spans="2:2" ht="16.5" x14ac:dyDescent="0.3">
      <c r="B12762"/>
    </row>
    <row r="12763" spans="2:2" ht="16.5" x14ac:dyDescent="0.3">
      <c r="B12763"/>
    </row>
    <row r="12764" spans="2:2" ht="16.5" x14ac:dyDescent="0.3">
      <c r="B12764"/>
    </row>
    <row r="12765" spans="2:2" ht="16.5" x14ac:dyDescent="0.3">
      <c r="B12765"/>
    </row>
    <row r="12766" spans="2:2" ht="16.5" x14ac:dyDescent="0.3">
      <c r="B12766"/>
    </row>
    <row r="12767" spans="2:2" ht="16.5" x14ac:dyDescent="0.3">
      <c r="B12767"/>
    </row>
    <row r="12768" spans="2:2" ht="16.5" x14ac:dyDescent="0.3">
      <c r="B12768"/>
    </row>
    <row r="12769" spans="2:2" ht="16.5" x14ac:dyDescent="0.3">
      <c r="B12769"/>
    </row>
    <row r="12770" spans="2:2" ht="16.5" x14ac:dyDescent="0.3">
      <c r="B12770"/>
    </row>
    <row r="12771" spans="2:2" ht="16.5" x14ac:dyDescent="0.3">
      <c r="B12771"/>
    </row>
    <row r="12772" spans="2:2" ht="16.5" x14ac:dyDescent="0.3">
      <c r="B12772"/>
    </row>
    <row r="12773" spans="2:2" ht="16.5" x14ac:dyDescent="0.3">
      <c r="B12773"/>
    </row>
    <row r="12774" spans="2:2" ht="16.5" x14ac:dyDescent="0.3">
      <c r="B12774"/>
    </row>
    <row r="12775" spans="2:2" ht="16.5" x14ac:dyDescent="0.3">
      <c r="B12775"/>
    </row>
    <row r="12776" spans="2:2" ht="16.5" x14ac:dyDescent="0.3">
      <c r="B12776"/>
    </row>
    <row r="12777" spans="2:2" ht="16.5" x14ac:dyDescent="0.3">
      <c r="B12777"/>
    </row>
    <row r="12778" spans="2:2" ht="16.5" x14ac:dyDescent="0.3">
      <c r="B12778"/>
    </row>
    <row r="12779" spans="2:2" ht="16.5" x14ac:dyDescent="0.3">
      <c r="B12779"/>
    </row>
    <row r="12780" spans="2:2" ht="16.5" x14ac:dyDescent="0.3">
      <c r="B12780"/>
    </row>
    <row r="12781" spans="2:2" ht="16.5" x14ac:dyDescent="0.3">
      <c r="B12781"/>
    </row>
    <row r="12782" spans="2:2" ht="16.5" x14ac:dyDescent="0.3">
      <c r="B12782"/>
    </row>
    <row r="12783" spans="2:2" ht="16.5" x14ac:dyDescent="0.3">
      <c r="B12783"/>
    </row>
    <row r="12784" spans="2:2" ht="16.5" x14ac:dyDescent="0.3">
      <c r="B12784"/>
    </row>
    <row r="12785" spans="2:2" ht="16.5" x14ac:dyDescent="0.3">
      <c r="B12785"/>
    </row>
    <row r="12786" spans="2:2" ht="16.5" x14ac:dyDescent="0.3">
      <c r="B12786"/>
    </row>
    <row r="12787" spans="2:2" ht="16.5" x14ac:dyDescent="0.3">
      <c r="B12787"/>
    </row>
    <row r="12788" spans="2:2" ht="16.5" x14ac:dyDescent="0.3">
      <c r="B12788"/>
    </row>
    <row r="12789" spans="2:2" ht="16.5" x14ac:dyDescent="0.3">
      <c r="B12789"/>
    </row>
    <row r="12790" spans="2:2" ht="16.5" x14ac:dyDescent="0.3">
      <c r="B12790"/>
    </row>
    <row r="12791" spans="2:2" ht="16.5" x14ac:dyDescent="0.3">
      <c r="B12791"/>
    </row>
    <row r="12792" spans="2:2" ht="16.5" x14ac:dyDescent="0.3">
      <c r="B12792"/>
    </row>
    <row r="12793" spans="2:2" ht="16.5" x14ac:dyDescent="0.3">
      <c r="B12793"/>
    </row>
    <row r="12794" spans="2:2" ht="16.5" x14ac:dyDescent="0.3">
      <c r="B12794"/>
    </row>
    <row r="12795" spans="2:2" ht="16.5" x14ac:dyDescent="0.3">
      <c r="B12795"/>
    </row>
    <row r="12796" spans="2:2" ht="16.5" x14ac:dyDescent="0.3">
      <c r="B12796"/>
    </row>
    <row r="12797" spans="2:2" ht="16.5" x14ac:dyDescent="0.3">
      <c r="B12797"/>
    </row>
    <row r="12798" spans="2:2" ht="16.5" x14ac:dyDescent="0.3">
      <c r="B12798"/>
    </row>
    <row r="12799" spans="2:2" ht="16.5" x14ac:dyDescent="0.3">
      <c r="B12799"/>
    </row>
    <row r="12800" spans="2:2" ht="16.5" x14ac:dyDescent="0.3">
      <c r="B12800"/>
    </row>
    <row r="12801" spans="2:2" ht="16.5" x14ac:dyDescent="0.3">
      <c r="B12801"/>
    </row>
    <row r="12802" spans="2:2" ht="16.5" x14ac:dyDescent="0.3">
      <c r="B12802"/>
    </row>
    <row r="12803" spans="2:2" ht="16.5" x14ac:dyDescent="0.3">
      <c r="B12803"/>
    </row>
    <row r="12804" spans="2:2" ht="16.5" x14ac:dyDescent="0.3">
      <c r="B12804"/>
    </row>
    <row r="12805" spans="2:2" ht="16.5" x14ac:dyDescent="0.3">
      <c r="B12805"/>
    </row>
    <row r="12806" spans="2:2" ht="16.5" x14ac:dyDescent="0.3">
      <c r="B12806"/>
    </row>
    <row r="12807" spans="2:2" ht="16.5" x14ac:dyDescent="0.3">
      <c r="B12807"/>
    </row>
    <row r="12808" spans="2:2" ht="16.5" x14ac:dyDescent="0.3">
      <c r="B12808"/>
    </row>
    <row r="12809" spans="2:2" ht="16.5" x14ac:dyDescent="0.3">
      <c r="B12809"/>
    </row>
    <row r="12810" spans="2:2" ht="16.5" x14ac:dyDescent="0.3">
      <c r="B12810"/>
    </row>
    <row r="12811" spans="2:2" ht="16.5" x14ac:dyDescent="0.3">
      <c r="B12811"/>
    </row>
    <row r="12812" spans="2:2" ht="16.5" x14ac:dyDescent="0.3">
      <c r="B12812"/>
    </row>
    <row r="12813" spans="2:2" ht="16.5" x14ac:dyDescent="0.3">
      <c r="B12813"/>
    </row>
    <row r="12814" spans="2:2" ht="16.5" x14ac:dyDescent="0.3">
      <c r="B12814"/>
    </row>
    <row r="12815" spans="2:2" ht="16.5" x14ac:dyDescent="0.3">
      <c r="B12815"/>
    </row>
    <row r="12816" spans="2:2" ht="16.5" x14ac:dyDescent="0.3">
      <c r="B12816"/>
    </row>
    <row r="12817" spans="2:2" ht="16.5" x14ac:dyDescent="0.3">
      <c r="B12817"/>
    </row>
    <row r="12818" spans="2:2" ht="16.5" x14ac:dyDescent="0.3">
      <c r="B12818"/>
    </row>
    <row r="12819" spans="2:2" ht="16.5" x14ac:dyDescent="0.3">
      <c r="B12819"/>
    </row>
    <row r="12820" spans="2:2" ht="16.5" x14ac:dyDescent="0.3">
      <c r="B12820"/>
    </row>
    <row r="12821" spans="2:2" ht="16.5" x14ac:dyDescent="0.3">
      <c r="B12821"/>
    </row>
    <row r="12822" spans="2:2" ht="16.5" x14ac:dyDescent="0.3">
      <c r="B12822"/>
    </row>
    <row r="12823" spans="2:2" ht="16.5" x14ac:dyDescent="0.3">
      <c r="B12823"/>
    </row>
    <row r="12824" spans="2:2" ht="16.5" x14ac:dyDescent="0.3">
      <c r="B12824"/>
    </row>
    <row r="12825" spans="2:2" ht="16.5" x14ac:dyDescent="0.3">
      <c r="B12825"/>
    </row>
    <row r="12826" spans="2:2" ht="16.5" x14ac:dyDescent="0.3">
      <c r="B12826"/>
    </row>
    <row r="12827" spans="2:2" ht="16.5" x14ac:dyDescent="0.3">
      <c r="B12827"/>
    </row>
    <row r="12828" spans="2:2" ht="16.5" x14ac:dyDescent="0.3">
      <c r="B12828"/>
    </row>
    <row r="12829" spans="2:2" ht="16.5" x14ac:dyDescent="0.3">
      <c r="B12829"/>
    </row>
    <row r="12830" spans="2:2" ht="16.5" x14ac:dyDescent="0.3">
      <c r="B12830"/>
    </row>
    <row r="12831" spans="2:2" ht="16.5" x14ac:dyDescent="0.3">
      <c r="B12831"/>
    </row>
    <row r="12832" spans="2:2" ht="16.5" x14ac:dyDescent="0.3">
      <c r="B12832"/>
    </row>
    <row r="12833" spans="2:2" ht="16.5" x14ac:dyDescent="0.3">
      <c r="B12833"/>
    </row>
    <row r="12834" spans="2:2" ht="16.5" x14ac:dyDescent="0.3">
      <c r="B12834"/>
    </row>
    <row r="12835" spans="2:2" ht="16.5" x14ac:dyDescent="0.3">
      <c r="B12835"/>
    </row>
    <row r="12836" spans="2:2" ht="16.5" x14ac:dyDescent="0.3">
      <c r="B12836"/>
    </row>
    <row r="12837" spans="2:2" ht="16.5" x14ac:dyDescent="0.3">
      <c r="B12837"/>
    </row>
    <row r="12838" spans="2:2" ht="16.5" x14ac:dyDescent="0.3">
      <c r="B12838"/>
    </row>
    <row r="12839" spans="2:2" ht="16.5" x14ac:dyDescent="0.3">
      <c r="B12839"/>
    </row>
    <row r="12840" spans="2:2" ht="16.5" x14ac:dyDescent="0.3">
      <c r="B12840"/>
    </row>
    <row r="12841" spans="2:2" ht="16.5" x14ac:dyDescent="0.3">
      <c r="B12841"/>
    </row>
    <row r="12842" spans="2:2" ht="16.5" x14ac:dyDescent="0.3">
      <c r="B12842"/>
    </row>
    <row r="12843" spans="2:2" ht="16.5" x14ac:dyDescent="0.3">
      <c r="B12843"/>
    </row>
    <row r="12844" spans="2:2" ht="16.5" x14ac:dyDescent="0.3">
      <c r="B12844"/>
    </row>
    <row r="12845" spans="2:2" ht="16.5" x14ac:dyDescent="0.3">
      <c r="B12845"/>
    </row>
    <row r="12846" spans="2:2" ht="16.5" x14ac:dyDescent="0.3">
      <c r="B12846"/>
    </row>
    <row r="12847" spans="2:2" ht="16.5" x14ac:dyDescent="0.3">
      <c r="B12847"/>
    </row>
    <row r="12848" spans="2:2" ht="16.5" x14ac:dyDescent="0.3">
      <c r="B12848"/>
    </row>
    <row r="12849" spans="2:2" ht="16.5" x14ac:dyDescent="0.3">
      <c r="B12849"/>
    </row>
    <row r="12850" spans="2:2" ht="16.5" x14ac:dyDescent="0.3">
      <c r="B12850"/>
    </row>
    <row r="12851" spans="2:2" ht="16.5" x14ac:dyDescent="0.3">
      <c r="B12851"/>
    </row>
    <row r="12852" spans="2:2" ht="16.5" x14ac:dyDescent="0.3">
      <c r="B12852"/>
    </row>
    <row r="12853" spans="2:2" ht="16.5" x14ac:dyDescent="0.3">
      <c r="B12853"/>
    </row>
    <row r="12854" spans="2:2" ht="16.5" x14ac:dyDescent="0.3">
      <c r="B12854"/>
    </row>
    <row r="12855" spans="2:2" ht="16.5" x14ac:dyDescent="0.3">
      <c r="B12855"/>
    </row>
    <row r="12856" spans="2:2" ht="16.5" x14ac:dyDescent="0.3">
      <c r="B12856"/>
    </row>
    <row r="12857" spans="2:2" ht="16.5" x14ac:dyDescent="0.3">
      <c r="B12857"/>
    </row>
    <row r="12858" spans="2:2" ht="16.5" x14ac:dyDescent="0.3">
      <c r="B12858"/>
    </row>
    <row r="12859" spans="2:2" ht="16.5" x14ac:dyDescent="0.3">
      <c r="B12859"/>
    </row>
    <row r="12860" spans="2:2" ht="16.5" x14ac:dyDescent="0.3">
      <c r="B12860"/>
    </row>
    <row r="12861" spans="2:2" ht="16.5" x14ac:dyDescent="0.3">
      <c r="B12861"/>
    </row>
    <row r="12862" spans="2:2" ht="16.5" x14ac:dyDescent="0.3">
      <c r="B12862"/>
    </row>
    <row r="12863" spans="2:2" ht="16.5" x14ac:dyDescent="0.3">
      <c r="B12863"/>
    </row>
    <row r="12864" spans="2:2" ht="16.5" x14ac:dyDescent="0.3">
      <c r="B12864"/>
    </row>
    <row r="12865" spans="2:2" ht="16.5" x14ac:dyDescent="0.3">
      <c r="B12865"/>
    </row>
    <row r="12866" spans="2:2" ht="16.5" x14ac:dyDescent="0.3">
      <c r="B12866"/>
    </row>
    <row r="12867" spans="2:2" ht="16.5" x14ac:dyDescent="0.3">
      <c r="B12867"/>
    </row>
    <row r="12868" spans="2:2" ht="16.5" x14ac:dyDescent="0.3">
      <c r="B12868"/>
    </row>
    <row r="12869" spans="2:2" ht="16.5" x14ac:dyDescent="0.3">
      <c r="B12869"/>
    </row>
    <row r="12870" spans="2:2" ht="16.5" x14ac:dyDescent="0.3">
      <c r="B12870"/>
    </row>
    <row r="12871" spans="2:2" ht="16.5" x14ac:dyDescent="0.3">
      <c r="B12871"/>
    </row>
    <row r="12872" spans="2:2" ht="16.5" x14ac:dyDescent="0.3">
      <c r="B12872"/>
    </row>
    <row r="12873" spans="2:2" ht="16.5" x14ac:dyDescent="0.3">
      <c r="B12873"/>
    </row>
    <row r="12874" spans="2:2" ht="16.5" x14ac:dyDescent="0.3">
      <c r="B12874"/>
    </row>
    <row r="12875" spans="2:2" ht="16.5" x14ac:dyDescent="0.3">
      <c r="B12875"/>
    </row>
    <row r="12876" spans="2:2" ht="16.5" x14ac:dyDescent="0.3">
      <c r="B12876"/>
    </row>
    <row r="12877" spans="2:2" ht="16.5" x14ac:dyDescent="0.3">
      <c r="B12877"/>
    </row>
    <row r="12878" spans="2:2" ht="16.5" x14ac:dyDescent="0.3">
      <c r="B12878"/>
    </row>
    <row r="12879" spans="2:2" ht="16.5" x14ac:dyDescent="0.3">
      <c r="B12879"/>
    </row>
    <row r="12880" spans="2:2" ht="16.5" x14ac:dyDescent="0.3">
      <c r="B12880"/>
    </row>
    <row r="12881" spans="2:2" ht="16.5" x14ac:dyDescent="0.3">
      <c r="B12881"/>
    </row>
    <row r="12882" spans="2:2" ht="16.5" x14ac:dyDescent="0.3">
      <c r="B12882"/>
    </row>
    <row r="12883" spans="2:2" ht="16.5" x14ac:dyDescent="0.3">
      <c r="B12883"/>
    </row>
    <row r="12884" spans="2:2" ht="16.5" x14ac:dyDescent="0.3">
      <c r="B12884"/>
    </row>
    <row r="12885" spans="2:2" ht="16.5" x14ac:dyDescent="0.3">
      <c r="B12885"/>
    </row>
    <row r="12886" spans="2:2" ht="16.5" x14ac:dyDescent="0.3">
      <c r="B12886"/>
    </row>
    <row r="12887" spans="2:2" ht="16.5" x14ac:dyDescent="0.3">
      <c r="B12887"/>
    </row>
    <row r="12888" spans="2:2" ht="16.5" x14ac:dyDescent="0.3">
      <c r="B12888"/>
    </row>
    <row r="12889" spans="2:2" ht="16.5" x14ac:dyDescent="0.3">
      <c r="B12889"/>
    </row>
    <row r="12890" spans="2:2" ht="16.5" x14ac:dyDescent="0.3">
      <c r="B12890"/>
    </row>
    <row r="12891" spans="2:2" ht="16.5" x14ac:dyDescent="0.3">
      <c r="B12891"/>
    </row>
    <row r="12892" spans="2:2" ht="16.5" x14ac:dyDescent="0.3">
      <c r="B12892"/>
    </row>
    <row r="12893" spans="2:2" ht="16.5" x14ac:dyDescent="0.3">
      <c r="B12893"/>
    </row>
    <row r="12894" spans="2:2" ht="16.5" x14ac:dyDescent="0.3">
      <c r="B12894"/>
    </row>
    <row r="12895" spans="2:2" ht="16.5" x14ac:dyDescent="0.3">
      <c r="B12895"/>
    </row>
    <row r="12896" spans="2:2" ht="16.5" x14ac:dyDescent="0.3">
      <c r="B12896"/>
    </row>
    <row r="12897" spans="2:2" ht="16.5" x14ac:dyDescent="0.3">
      <c r="B12897"/>
    </row>
    <row r="12898" spans="2:2" ht="16.5" x14ac:dyDescent="0.3">
      <c r="B12898"/>
    </row>
    <row r="12899" spans="2:2" ht="16.5" x14ac:dyDescent="0.3">
      <c r="B12899"/>
    </row>
    <row r="12900" spans="2:2" ht="16.5" x14ac:dyDescent="0.3">
      <c r="B12900"/>
    </row>
    <row r="12901" spans="2:2" ht="16.5" x14ac:dyDescent="0.3">
      <c r="B12901"/>
    </row>
    <row r="12902" spans="2:2" ht="16.5" x14ac:dyDescent="0.3">
      <c r="B12902"/>
    </row>
    <row r="12903" spans="2:2" ht="16.5" x14ac:dyDescent="0.3">
      <c r="B12903"/>
    </row>
    <row r="12904" spans="2:2" ht="16.5" x14ac:dyDescent="0.3">
      <c r="B12904"/>
    </row>
    <row r="12905" spans="2:2" ht="16.5" x14ac:dyDescent="0.3">
      <c r="B12905"/>
    </row>
    <row r="12906" spans="2:2" ht="16.5" x14ac:dyDescent="0.3">
      <c r="B12906"/>
    </row>
    <row r="12907" spans="2:2" ht="16.5" x14ac:dyDescent="0.3">
      <c r="B12907"/>
    </row>
    <row r="12908" spans="2:2" ht="16.5" x14ac:dyDescent="0.3">
      <c r="B12908"/>
    </row>
    <row r="12909" spans="2:2" ht="16.5" x14ac:dyDescent="0.3">
      <c r="B12909"/>
    </row>
    <row r="12910" spans="2:2" ht="16.5" x14ac:dyDescent="0.3">
      <c r="B12910"/>
    </row>
    <row r="12911" spans="2:2" ht="16.5" x14ac:dyDescent="0.3">
      <c r="B12911"/>
    </row>
    <row r="12912" spans="2:2" ht="16.5" x14ac:dyDescent="0.3">
      <c r="B12912"/>
    </row>
    <row r="12913" spans="2:2" ht="16.5" x14ac:dyDescent="0.3">
      <c r="B12913"/>
    </row>
    <row r="12914" spans="2:2" ht="16.5" x14ac:dyDescent="0.3">
      <c r="B12914"/>
    </row>
    <row r="12915" spans="2:2" ht="16.5" x14ac:dyDescent="0.3">
      <c r="B12915"/>
    </row>
    <row r="12916" spans="2:2" ht="16.5" x14ac:dyDescent="0.3">
      <c r="B12916"/>
    </row>
    <row r="12917" spans="2:2" ht="16.5" x14ac:dyDescent="0.3">
      <c r="B12917"/>
    </row>
    <row r="12918" spans="2:2" ht="16.5" x14ac:dyDescent="0.3">
      <c r="B12918"/>
    </row>
    <row r="12919" spans="2:2" ht="16.5" x14ac:dyDescent="0.3">
      <c r="B12919"/>
    </row>
    <row r="12920" spans="2:2" ht="16.5" x14ac:dyDescent="0.3">
      <c r="B12920"/>
    </row>
    <row r="12921" spans="2:2" ht="16.5" x14ac:dyDescent="0.3">
      <c r="B12921"/>
    </row>
    <row r="12922" spans="2:2" ht="16.5" x14ac:dyDescent="0.3">
      <c r="B12922"/>
    </row>
    <row r="12923" spans="2:2" ht="16.5" x14ac:dyDescent="0.3">
      <c r="B12923"/>
    </row>
    <row r="12924" spans="2:2" ht="16.5" x14ac:dyDescent="0.3">
      <c r="B12924"/>
    </row>
    <row r="12925" spans="2:2" ht="16.5" x14ac:dyDescent="0.3">
      <c r="B12925"/>
    </row>
    <row r="12926" spans="2:2" ht="16.5" x14ac:dyDescent="0.3">
      <c r="B12926"/>
    </row>
    <row r="12927" spans="2:2" ht="16.5" x14ac:dyDescent="0.3">
      <c r="B12927"/>
    </row>
    <row r="12928" spans="2:2" ht="16.5" x14ac:dyDescent="0.3">
      <c r="B12928"/>
    </row>
    <row r="12929" spans="2:2" ht="16.5" x14ac:dyDescent="0.3">
      <c r="B12929"/>
    </row>
    <row r="12930" spans="2:2" ht="16.5" x14ac:dyDescent="0.3">
      <c r="B12930"/>
    </row>
    <row r="12931" spans="2:2" ht="16.5" x14ac:dyDescent="0.3">
      <c r="B12931"/>
    </row>
    <row r="12932" spans="2:2" ht="16.5" x14ac:dyDescent="0.3">
      <c r="B12932"/>
    </row>
    <row r="12933" spans="2:2" ht="16.5" x14ac:dyDescent="0.3">
      <c r="B12933"/>
    </row>
    <row r="12934" spans="2:2" ht="16.5" x14ac:dyDescent="0.3">
      <c r="B12934"/>
    </row>
    <row r="12935" spans="2:2" ht="16.5" x14ac:dyDescent="0.3">
      <c r="B12935"/>
    </row>
    <row r="12936" spans="2:2" ht="16.5" x14ac:dyDescent="0.3">
      <c r="B12936"/>
    </row>
    <row r="12937" spans="2:2" ht="16.5" x14ac:dyDescent="0.3">
      <c r="B12937"/>
    </row>
    <row r="12938" spans="2:2" ht="16.5" x14ac:dyDescent="0.3">
      <c r="B12938"/>
    </row>
    <row r="12939" spans="2:2" ht="16.5" x14ac:dyDescent="0.3">
      <c r="B12939"/>
    </row>
    <row r="12940" spans="2:2" ht="16.5" x14ac:dyDescent="0.3">
      <c r="B12940"/>
    </row>
    <row r="12941" spans="2:2" ht="16.5" x14ac:dyDescent="0.3">
      <c r="B12941"/>
    </row>
    <row r="12942" spans="2:2" ht="16.5" x14ac:dyDescent="0.3">
      <c r="B12942"/>
    </row>
    <row r="12943" spans="2:2" ht="16.5" x14ac:dyDescent="0.3">
      <c r="B12943"/>
    </row>
    <row r="12944" spans="2:2" ht="16.5" x14ac:dyDescent="0.3">
      <c r="B12944"/>
    </row>
    <row r="12945" spans="2:2" ht="16.5" x14ac:dyDescent="0.3">
      <c r="B12945"/>
    </row>
    <row r="12946" spans="2:2" ht="16.5" x14ac:dyDescent="0.3">
      <c r="B12946"/>
    </row>
    <row r="12947" spans="2:2" ht="16.5" x14ac:dyDescent="0.3">
      <c r="B12947"/>
    </row>
    <row r="12948" spans="2:2" ht="16.5" x14ac:dyDescent="0.3">
      <c r="B12948"/>
    </row>
    <row r="12949" spans="2:2" ht="16.5" x14ac:dyDescent="0.3">
      <c r="B12949"/>
    </row>
    <row r="12950" spans="2:2" ht="16.5" x14ac:dyDescent="0.3">
      <c r="B12950"/>
    </row>
    <row r="12951" spans="2:2" ht="16.5" x14ac:dyDescent="0.3">
      <c r="B12951"/>
    </row>
    <row r="12952" spans="2:2" ht="16.5" x14ac:dyDescent="0.3">
      <c r="B12952"/>
    </row>
    <row r="12953" spans="2:2" ht="16.5" x14ac:dyDescent="0.3">
      <c r="B12953"/>
    </row>
    <row r="12954" spans="2:2" ht="16.5" x14ac:dyDescent="0.3">
      <c r="B12954"/>
    </row>
    <row r="12955" spans="2:2" ht="16.5" x14ac:dyDescent="0.3">
      <c r="B12955"/>
    </row>
    <row r="12956" spans="2:2" ht="16.5" x14ac:dyDescent="0.3">
      <c r="B12956"/>
    </row>
    <row r="12957" spans="2:2" ht="16.5" x14ac:dyDescent="0.3">
      <c r="B12957"/>
    </row>
    <row r="12958" spans="2:2" ht="16.5" x14ac:dyDescent="0.3">
      <c r="B12958"/>
    </row>
    <row r="12959" spans="2:2" ht="16.5" x14ac:dyDescent="0.3">
      <c r="B12959"/>
    </row>
    <row r="12960" spans="2:2" ht="16.5" x14ac:dyDescent="0.3">
      <c r="B12960"/>
    </row>
    <row r="12961" spans="2:2" ht="16.5" x14ac:dyDescent="0.3">
      <c r="B12961"/>
    </row>
    <row r="12962" spans="2:2" ht="16.5" x14ac:dyDescent="0.3">
      <c r="B12962"/>
    </row>
    <row r="12963" spans="2:2" ht="16.5" x14ac:dyDescent="0.3">
      <c r="B12963"/>
    </row>
    <row r="12964" spans="2:2" ht="16.5" x14ac:dyDescent="0.3">
      <c r="B12964"/>
    </row>
    <row r="12965" spans="2:2" ht="16.5" x14ac:dyDescent="0.3">
      <c r="B12965"/>
    </row>
    <row r="12966" spans="2:2" ht="16.5" x14ac:dyDescent="0.3">
      <c r="B12966"/>
    </row>
    <row r="12967" spans="2:2" ht="16.5" x14ac:dyDescent="0.3">
      <c r="B12967"/>
    </row>
    <row r="12968" spans="2:2" ht="16.5" x14ac:dyDescent="0.3">
      <c r="B12968"/>
    </row>
    <row r="12969" spans="2:2" ht="16.5" x14ac:dyDescent="0.3">
      <c r="B12969"/>
    </row>
    <row r="12970" spans="2:2" ht="16.5" x14ac:dyDescent="0.3">
      <c r="B12970"/>
    </row>
    <row r="12971" spans="2:2" ht="16.5" x14ac:dyDescent="0.3">
      <c r="B12971"/>
    </row>
    <row r="12972" spans="2:2" ht="16.5" x14ac:dyDescent="0.3">
      <c r="B12972"/>
    </row>
    <row r="12973" spans="2:2" ht="16.5" x14ac:dyDescent="0.3">
      <c r="B12973"/>
    </row>
    <row r="12974" spans="2:2" ht="16.5" x14ac:dyDescent="0.3">
      <c r="B12974"/>
    </row>
    <row r="12975" spans="2:2" ht="16.5" x14ac:dyDescent="0.3">
      <c r="B12975"/>
    </row>
    <row r="12976" spans="2:2" ht="16.5" x14ac:dyDescent="0.3">
      <c r="B12976"/>
    </row>
    <row r="12977" spans="2:2" ht="16.5" x14ac:dyDescent="0.3">
      <c r="B12977"/>
    </row>
    <row r="12978" spans="2:2" ht="16.5" x14ac:dyDescent="0.3">
      <c r="B12978"/>
    </row>
    <row r="12979" spans="2:2" ht="16.5" x14ac:dyDescent="0.3">
      <c r="B12979"/>
    </row>
    <row r="12980" spans="2:2" ht="16.5" x14ac:dyDescent="0.3">
      <c r="B12980"/>
    </row>
    <row r="12981" spans="2:2" ht="16.5" x14ac:dyDescent="0.3">
      <c r="B12981"/>
    </row>
    <row r="12982" spans="2:2" ht="16.5" x14ac:dyDescent="0.3">
      <c r="B12982"/>
    </row>
    <row r="12983" spans="2:2" ht="16.5" x14ac:dyDescent="0.3">
      <c r="B12983"/>
    </row>
    <row r="12984" spans="2:2" ht="16.5" x14ac:dyDescent="0.3">
      <c r="B12984"/>
    </row>
    <row r="12985" spans="2:2" ht="16.5" x14ac:dyDescent="0.3">
      <c r="B12985"/>
    </row>
    <row r="12986" spans="2:2" ht="16.5" x14ac:dyDescent="0.3">
      <c r="B12986"/>
    </row>
    <row r="12987" spans="2:2" ht="16.5" x14ac:dyDescent="0.3">
      <c r="B12987"/>
    </row>
    <row r="12988" spans="2:2" ht="16.5" x14ac:dyDescent="0.3">
      <c r="B12988"/>
    </row>
    <row r="12989" spans="2:2" ht="16.5" x14ac:dyDescent="0.3">
      <c r="B12989"/>
    </row>
    <row r="12990" spans="2:2" ht="16.5" x14ac:dyDescent="0.3">
      <c r="B12990"/>
    </row>
    <row r="12991" spans="2:2" ht="16.5" x14ac:dyDescent="0.3">
      <c r="B12991"/>
    </row>
    <row r="12992" spans="2:2" ht="16.5" x14ac:dyDescent="0.3">
      <c r="B12992"/>
    </row>
    <row r="12993" spans="2:2" ht="16.5" x14ac:dyDescent="0.3">
      <c r="B12993"/>
    </row>
    <row r="12994" spans="2:2" ht="16.5" x14ac:dyDescent="0.3">
      <c r="B12994"/>
    </row>
    <row r="12995" spans="2:2" ht="16.5" x14ac:dyDescent="0.3">
      <c r="B12995"/>
    </row>
    <row r="12996" spans="2:2" ht="16.5" x14ac:dyDescent="0.3">
      <c r="B12996"/>
    </row>
    <row r="12997" spans="2:2" ht="16.5" x14ac:dyDescent="0.3">
      <c r="B12997"/>
    </row>
    <row r="12998" spans="2:2" ht="16.5" x14ac:dyDescent="0.3">
      <c r="B12998"/>
    </row>
    <row r="12999" spans="2:2" ht="16.5" x14ac:dyDescent="0.3">
      <c r="B12999"/>
    </row>
    <row r="13000" spans="2:2" ht="16.5" x14ac:dyDescent="0.3">
      <c r="B13000"/>
    </row>
    <row r="13001" spans="2:2" ht="16.5" x14ac:dyDescent="0.3">
      <c r="B13001"/>
    </row>
    <row r="13002" spans="2:2" ht="16.5" x14ac:dyDescent="0.3">
      <c r="B13002"/>
    </row>
    <row r="13003" spans="2:2" ht="16.5" x14ac:dyDescent="0.3">
      <c r="B13003"/>
    </row>
    <row r="13004" spans="2:2" ht="16.5" x14ac:dyDescent="0.3">
      <c r="B13004"/>
    </row>
    <row r="13005" spans="2:2" ht="16.5" x14ac:dyDescent="0.3">
      <c r="B13005"/>
    </row>
    <row r="13006" spans="2:2" ht="16.5" x14ac:dyDescent="0.3">
      <c r="B13006"/>
    </row>
    <row r="13007" spans="2:2" ht="16.5" x14ac:dyDescent="0.3">
      <c r="B13007"/>
    </row>
    <row r="13008" spans="2:2" ht="16.5" x14ac:dyDescent="0.3">
      <c r="B13008"/>
    </row>
    <row r="13009" spans="2:2" ht="16.5" x14ac:dyDescent="0.3">
      <c r="B13009"/>
    </row>
    <row r="13010" spans="2:2" ht="16.5" x14ac:dyDescent="0.3">
      <c r="B13010"/>
    </row>
    <row r="13011" spans="2:2" ht="16.5" x14ac:dyDescent="0.3">
      <c r="B13011"/>
    </row>
    <row r="13012" spans="2:2" ht="16.5" x14ac:dyDescent="0.3">
      <c r="B13012"/>
    </row>
    <row r="13013" spans="2:2" ht="16.5" x14ac:dyDescent="0.3">
      <c r="B13013"/>
    </row>
    <row r="13014" spans="2:2" ht="16.5" x14ac:dyDescent="0.3">
      <c r="B13014"/>
    </row>
    <row r="13015" spans="2:2" ht="16.5" x14ac:dyDescent="0.3">
      <c r="B13015"/>
    </row>
    <row r="13016" spans="2:2" ht="16.5" x14ac:dyDescent="0.3">
      <c r="B13016"/>
    </row>
    <row r="13017" spans="2:2" ht="16.5" x14ac:dyDescent="0.3">
      <c r="B13017"/>
    </row>
    <row r="13018" spans="2:2" ht="16.5" x14ac:dyDescent="0.3">
      <c r="B13018"/>
    </row>
    <row r="13019" spans="2:2" ht="16.5" x14ac:dyDescent="0.3">
      <c r="B13019"/>
    </row>
    <row r="13020" spans="2:2" ht="16.5" x14ac:dyDescent="0.3">
      <c r="B13020"/>
    </row>
    <row r="13021" spans="2:2" ht="16.5" x14ac:dyDescent="0.3">
      <c r="B13021"/>
    </row>
    <row r="13022" spans="2:2" ht="16.5" x14ac:dyDescent="0.3">
      <c r="B13022"/>
    </row>
    <row r="13023" spans="2:2" ht="16.5" x14ac:dyDescent="0.3">
      <c r="B13023"/>
    </row>
    <row r="13024" spans="2:2" ht="16.5" x14ac:dyDescent="0.3">
      <c r="B13024"/>
    </row>
    <row r="13025" spans="2:2" ht="16.5" x14ac:dyDescent="0.3">
      <c r="B13025"/>
    </row>
    <row r="13026" spans="2:2" ht="16.5" x14ac:dyDescent="0.3">
      <c r="B13026"/>
    </row>
    <row r="13027" spans="2:2" ht="16.5" x14ac:dyDescent="0.3">
      <c r="B13027"/>
    </row>
    <row r="13028" spans="2:2" ht="16.5" x14ac:dyDescent="0.3">
      <c r="B13028"/>
    </row>
    <row r="13029" spans="2:2" ht="16.5" x14ac:dyDescent="0.3">
      <c r="B13029"/>
    </row>
    <row r="13030" spans="2:2" ht="16.5" x14ac:dyDescent="0.3">
      <c r="B13030"/>
    </row>
    <row r="13031" spans="2:2" ht="16.5" x14ac:dyDescent="0.3">
      <c r="B13031"/>
    </row>
    <row r="13032" spans="2:2" ht="16.5" x14ac:dyDescent="0.3">
      <c r="B13032"/>
    </row>
    <row r="13033" spans="2:2" ht="16.5" x14ac:dyDescent="0.3">
      <c r="B13033"/>
    </row>
    <row r="13034" spans="2:2" ht="16.5" x14ac:dyDescent="0.3">
      <c r="B13034"/>
    </row>
    <row r="13035" spans="2:2" ht="16.5" x14ac:dyDescent="0.3">
      <c r="B13035"/>
    </row>
    <row r="13036" spans="2:2" ht="16.5" x14ac:dyDescent="0.3">
      <c r="B13036"/>
    </row>
    <row r="13037" spans="2:2" ht="16.5" x14ac:dyDescent="0.3">
      <c r="B13037"/>
    </row>
    <row r="13038" spans="2:2" ht="16.5" x14ac:dyDescent="0.3">
      <c r="B13038"/>
    </row>
    <row r="13039" spans="2:2" ht="16.5" x14ac:dyDescent="0.3">
      <c r="B13039"/>
    </row>
    <row r="13040" spans="2:2" ht="16.5" x14ac:dyDescent="0.3">
      <c r="B13040"/>
    </row>
    <row r="13041" spans="2:2" ht="16.5" x14ac:dyDescent="0.3">
      <c r="B13041"/>
    </row>
    <row r="13042" spans="2:2" ht="16.5" x14ac:dyDescent="0.3">
      <c r="B13042"/>
    </row>
    <row r="13043" spans="2:2" ht="16.5" x14ac:dyDescent="0.3">
      <c r="B13043"/>
    </row>
    <row r="13044" spans="2:2" ht="16.5" x14ac:dyDescent="0.3">
      <c r="B13044"/>
    </row>
    <row r="13045" spans="2:2" ht="16.5" x14ac:dyDescent="0.3">
      <c r="B13045"/>
    </row>
    <row r="13046" spans="2:2" ht="16.5" x14ac:dyDescent="0.3">
      <c r="B13046"/>
    </row>
    <row r="13047" spans="2:2" ht="16.5" x14ac:dyDescent="0.3">
      <c r="B13047"/>
    </row>
    <row r="13048" spans="2:2" ht="16.5" x14ac:dyDescent="0.3">
      <c r="B13048"/>
    </row>
    <row r="13049" spans="2:2" ht="16.5" x14ac:dyDescent="0.3">
      <c r="B13049"/>
    </row>
    <row r="13050" spans="2:2" ht="16.5" x14ac:dyDescent="0.3">
      <c r="B13050"/>
    </row>
    <row r="13051" spans="2:2" ht="16.5" x14ac:dyDescent="0.3">
      <c r="B13051"/>
    </row>
    <row r="13052" spans="2:2" ht="16.5" x14ac:dyDescent="0.3">
      <c r="B13052"/>
    </row>
    <row r="13053" spans="2:2" ht="16.5" x14ac:dyDescent="0.3">
      <c r="B13053"/>
    </row>
    <row r="13054" spans="2:2" ht="16.5" x14ac:dyDescent="0.3">
      <c r="B13054"/>
    </row>
    <row r="13055" spans="2:2" ht="16.5" x14ac:dyDescent="0.3">
      <c r="B13055"/>
    </row>
    <row r="13056" spans="2:2" ht="16.5" x14ac:dyDescent="0.3">
      <c r="B13056"/>
    </row>
    <row r="13057" spans="2:2" ht="16.5" x14ac:dyDescent="0.3">
      <c r="B13057"/>
    </row>
    <row r="13058" spans="2:2" ht="16.5" x14ac:dyDescent="0.3">
      <c r="B13058"/>
    </row>
    <row r="13059" spans="2:2" ht="16.5" x14ac:dyDescent="0.3">
      <c r="B13059"/>
    </row>
    <row r="13060" spans="2:2" ht="16.5" x14ac:dyDescent="0.3">
      <c r="B13060"/>
    </row>
    <row r="13061" spans="2:2" ht="16.5" x14ac:dyDescent="0.3">
      <c r="B13061"/>
    </row>
    <row r="13062" spans="2:2" ht="16.5" x14ac:dyDescent="0.3">
      <c r="B13062"/>
    </row>
    <row r="13063" spans="2:2" ht="16.5" x14ac:dyDescent="0.3">
      <c r="B13063"/>
    </row>
    <row r="13064" spans="2:2" ht="16.5" x14ac:dyDescent="0.3">
      <c r="B13064"/>
    </row>
    <row r="13065" spans="2:2" ht="16.5" x14ac:dyDescent="0.3">
      <c r="B13065"/>
    </row>
    <row r="13066" spans="2:2" ht="16.5" x14ac:dyDescent="0.3">
      <c r="B13066"/>
    </row>
    <row r="13067" spans="2:2" ht="16.5" x14ac:dyDescent="0.3">
      <c r="B13067"/>
    </row>
    <row r="13068" spans="2:2" ht="16.5" x14ac:dyDescent="0.3">
      <c r="B13068"/>
    </row>
    <row r="13069" spans="2:2" ht="16.5" x14ac:dyDescent="0.3">
      <c r="B13069"/>
    </row>
    <row r="13070" spans="2:2" ht="16.5" x14ac:dyDescent="0.3">
      <c r="B13070"/>
    </row>
    <row r="13071" spans="2:2" ht="16.5" x14ac:dyDescent="0.3">
      <c r="B13071"/>
    </row>
    <row r="13072" spans="2:2" ht="16.5" x14ac:dyDescent="0.3">
      <c r="B13072"/>
    </row>
    <row r="13073" spans="2:2" ht="16.5" x14ac:dyDescent="0.3">
      <c r="B13073"/>
    </row>
    <row r="13074" spans="2:2" ht="16.5" x14ac:dyDescent="0.3">
      <c r="B13074"/>
    </row>
    <row r="13075" spans="2:2" ht="16.5" x14ac:dyDescent="0.3">
      <c r="B13075"/>
    </row>
    <row r="13076" spans="2:2" ht="16.5" x14ac:dyDescent="0.3">
      <c r="B13076"/>
    </row>
    <row r="13077" spans="2:2" ht="16.5" x14ac:dyDescent="0.3">
      <c r="B13077"/>
    </row>
    <row r="13078" spans="2:2" ht="16.5" x14ac:dyDescent="0.3">
      <c r="B13078"/>
    </row>
    <row r="13079" spans="2:2" ht="16.5" x14ac:dyDescent="0.3">
      <c r="B13079"/>
    </row>
    <row r="13080" spans="2:2" ht="16.5" x14ac:dyDescent="0.3">
      <c r="B13080"/>
    </row>
    <row r="13081" spans="2:2" ht="16.5" x14ac:dyDescent="0.3">
      <c r="B13081"/>
    </row>
    <row r="13082" spans="2:2" ht="16.5" x14ac:dyDescent="0.3">
      <c r="B13082"/>
    </row>
    <row r="13083" spans="2:2" ht="16.5" x14ac:dyDescent="0.3">
      <c r="B13083"/>
    </row>
    <row r="13084" spans="2:2" ht="16.5" x14ac:dyDescent="0.3">
      <c r="B13084"/>
    </row>
    <row r="13085" spans="2:2" ht="16.5" x14ac:dyDescent="0.3">
      <c r="B13085"/>
    </row>
    <row r="13086" spans="2:2" ht="16.5" x14ac:dyDescent="0.3">
      <c r="B13086"/>
    </row>
    <row r="13087" spans="2:2" ht="16.5" x14ac:dyDescent="0.3">
      <c r="B13087"/>
    </row>
    <row r="13088" spans="2:2" ht="16.5" x14ac:dyDescent="0.3">
      <c r="B13088"/>
    </row>
    <row r="13089" spans="2:2" ht="16.5" x14ac:dyDescent="0.3">
      <c r="B13089"/>
    </row>
    <row r="13090" spans="2:2" ht="16.5" x14ac:dyDescent="0.3">
      <c r="B13090"/>
    </row>
    <row r="13091" spans="2:2" ht="16.5" x14ac:dyDescent="0.3">
      <c r="B13091"/>
    </row>
    <row r="13092" spans="2:2" ht="16.5" x14ac:dyDescent="0.3">
      <c r="B13092"/>
    </row>
    <row r="13093" spans="2:2" ht="16.5" x14ac:dyDescent="0.3">
      <c r="B13093"/>
    </row>
    <row r="13094" spans="2:2" ht="16.5" x14ac:dyDescent="0.3">
      <c r="B13094"/>
    </row>
    <row r="13095" spans="2:2" ht="16.5" x14ac:dyDescent="0.3">
      <c r="B13095"/>
    </row>
    <row r="13096" spans="2:2" ht="16.5" x14ac:dyDescent="0.3">
      <c r="B13096"/>
    </row>
    <row r="13097" spans="2:2" ht="16.5" x14ac:dyDescent="0.3">
      <c r="B13097"/>
    </row>
    <row r="13098" spans="2:2" ht="16.5" x14ac:dyDescent="0.3">
      <c r="B13098"/>
    </row>
    <row r="13099" spans="2:2" ht="16.5" x14ac:dyDescent="0.3">
      <c r="B13099"/>
    </row>
    <row r="13100" spans="2:2" ht="16.5" x14ac:dyDescent="0.3">
      <c r="B13100"/>
    </row>
    <row r="13101" spans="2:2" ht="16.5" x14ac:dyDescent="0.3">
      <c r="B13101"/>
    </row>
    <row r="13102" spans="2:2" ht="16.5" x14ac:dyDescent="0.3">
      <c r="B13102"/>
    </row>
    <row r="13103" spans="2:2" ht="16.5" x14ac:dyDescent="0.3">
      <c r="B13103"/>
    </row>
    <row r="13104" spans="2:2" ht="16.5" x14ac:dyDescent="0.3">
      <c r="B13104"/>
    </row>
    <row r="13105" spans="2:2" ht="16.5" x14ac:dyDescent="0.3">
      <c r="B13105"/>
    </row>
    <row r="13106" spans="2:2" ht="16.5" x14ac:dyDescent="0.3">
      <c r="B13106"/>
    </row>
    <row r="13107" spans="2:2" ht="16.5" x14ac:dyDescent="0.3">
      <c r="B13107"/>
    </row>
    <row r="13108" spans="2:2" ht="16.5" x14ac:dyDescent="0.3">
      <c r="B13108"/>
    </row>
    <row r="13109" spans="2:2" ht="16.5" x14ac:dyDescent="0.3">
      <c r="B13109"/>
    </row>
    <row r="13110" spans="2:2" ht="16.5" x14ac:dyDescent="0.3">
      <c r="B13110"/>
    </row>
    <row r="13111" spans="2:2" ht="16.5" x14ac:dyDescent="0.3">
      <c r="B13111"/>
    </row>
    <row r="13112" spans="2:2" ht="16.5" x14ac:dyDescent="0.3">
      <c r="B13112"/>
    </row>
    <row r="13113" spans="2:2" ht="16.5" x14ac:dyDescent="0.3">
      <c r="B13113"/>
    </row>
    <row r="13114" spans="2:2" ht="16.5" x14ac:dyDescent="0.3">
      <c r="B13114"/>
    </row>
    <row r="13115" spans="2:2" ht="16.5" x14ac:dyDescent="0.3">
      <c r="B13115"/>
    </row>
    <row r="13116" spans="2:2" ht="16.5" x14ac:dyDescent="0.3">
      <c r="B13116"/>
    </row>
    <row r="13117" spans="2:2" ht="16.5" x14ac:dyDescent="0.3">
      <c r="B13117"/>
    </row>
    <row r="13118" spans="2:2" ht="16.5" x14ac:dyDescent="0.3">
      <c r="B13118"/>
    </row>
    <row r="13119" spans="2:2" ht="16.5" x14ac:dyDescent="0.3">
      <c r="B13119"/>
    </row>
    <row r="13120" spans="2:2" ht="16.5" x14ac:dyDescent="0.3">
      <c r="B13120"/>
    </row>
    <row r="13121" spans="2:2" ht="16.5" x14ac:dyDescent="0.3">
      <c r="B13121"/>
    </row>
    <row r="13122" spans="2:2" ht="16.5" x14ac:dyDescent="0.3">
      <c r="B13122"/>
    </row>
    <row r="13123" spans="2:2" ht="16.5" x14ac:dyDescent="0.3">
      <c r="B13123"/>
    </row>
    <row r="13124" spans="2:2" ht="16.5" x14ac:dyDescent="0.3">
      <c r="B13124"/>
    </row>
    <row r="13125" spans="2:2" ht="16.5" x14ac:dyDescent="0.3">
      <c r="B13125"/>
    </row>
    <row r="13126" spans="2:2" ht="16.5" x14ac:dyDescent="0.3">
      <c r="B13126"/>
    </row>
    <row r="13127" spans="2:2" ht="16.5" x14ac:dyDescent="0.3">
      <c r="B13127"/>
    </row>
    <row r="13128" spans="2:2" ht="16.5" x14ac:dyDescent="0.3">
      <c r="B13128"/>
    </row>
    <row r="13129" spans="2:2" ht="16.5" x14ac:dyDescent="0.3">
      <c r="B13129"/>
    </row>
    <row r="13130" spans="2:2" ht="16.5" x14ac:dyDescent="0.3">
      <c r="B13130"/>
    </row>
    <row r="13131" spans="2:2" ht="16.5" x14ac:dyDescent="0.3">
      <c r="B13131"/>
    </row>
    <row r="13132" spans="2:2" ht="16.5" x14ac:dyDescent="0.3">
      <c r="B13132"/>
    </row>
    <row r="13133" spans="2:2" ht="16.5" x14ac:dyDescent="0.3">
      <c r="B13133"/>
    </row>
    <row r="13134" spans="2:2" ht="16.5" x14ac:dyDescent="0.3">
      <c r="B13134"/>
    </row>
    <row r="13135" spans="2:2" ht="16.5" x14ac:dyDescent="0.3">
      <c r="B13135"/>
    </row>
    <row r="13136" spans="2:2" ht="16.5" x14ac:dyDescent="0.3">
      <c r="B13136"/>
    </row>
    <row r="13137" spans="2:2" ht="16.5" x14ac:dyDescent="0.3">
      <c r="B13137"/>
    </row>
    <row r="13138" spans="2:2" ht="16.5" x14ac:dyDescent="0.3">
      <c r="B13138"/>
    </row>
    <row r="13139" spans="2:2" ht="16.5" x14ac:dyDescent="0.3">
      <c r="B13139"/>
    </row>
    <row r="13140" spans="2:2" ht="16.5" x14ac:dyDescent="0.3">
      <c r="B13140"/>
    </row>
    <row r="13141" spans="2:2" ht="16.5" x14ac:dyDescent="0.3">
      <c r="B13141"/>
    </row>
    <row r="13142" spans="2:2" ht="16.5" x14ac:dyDescent="0.3">
      <c r="B13142"/>
    </row>
    <row r="13143" spans="2:2" ht="16.5" x14ac:dyDescent="0.3">
      <c r="B13143"/>
    </row>
    <row r="13144" spans="2:2" ht="16.5" x14ac:dyDescent="0.3">
      <c r="B13144"/>
    </row>
    <row r="13145" spans="2:2" ht="16.5" x14ac:dyDescent="0.3">
      <c r="B13145"/>
    </row>
    <row r="13146" spans="2:2" ht="16.5" x14ac:dyDescent="0.3">
      <c r="B13146"/>
    </row>
    <row r="13147" spans="2:2" ht="16.5" x14ac:dyDescent="0.3">
      <c r="B13147"/>
    </row>
    <row r="13148" spans="2:2" ht="16.5" x14ac:dyDescent="0.3">
      <c r="B13148"/>
    </row>
    <row r="13149" spans="2:2" ht="16.5" x14ac:dyDescent="0.3">
      <c r="B13149"/>
    </row>
    <row r="13150" spans="2:2" ht="16.5" x14ac:dyDescent="0.3">
      <c r="B13150"/>
    </row>
    <row r="13151" spans="2:2" ht="16.5" x14ac:dyDescent="0.3">
      <c r="B13151"/>
    </row>
    <row r="13152" spans="2:2" ht="16.5" x14ac:dyDescent="0.3">
      <c r="B13152"/>
    </row>
    <row r="13153" spans="2:2" ht="16.5" x14ac:dyDescent="0.3">
      <c r="B13153"/>
    </row>
    <row r="13154" spans="2:2" ht="16.5" x14ac:dyDescent="0.3">
      <c r="B13154"/>
    </row>
    <row r="13155" spans="2:2" ht="16.5" x14ac:dyDescent="0.3">
      <c r="B13155"/>
    </row>
    <row r="13156" spans="2:2" ht="16.5" x14ac:dyDescent="0.3">
      <c r="B13156"/>
    </row>
    <row r="13157" spans="2:2" ht="16.5" x14ac:dyDescent="0.3">
      <c r="B13157"/>
    </row>
    <row r="13158" spans="2:2" ht="16.5" x14ac:dyDescent="0.3">
      <c r="B13158"/>
    </row>
    <row r="13159" spans="2:2" ht="16.5" x14ac:dyDescent="0.3">
      <c r="B13159"/>
    </row>
    <row r="13160" spans="2:2" ht="16.5" x14ac:dyDescent="0.3">
      <c r="B13160"/>
    </row>
    <row r="13161" spans="2:2" ht="16.5" x14ac:dyDescent="0.3">
      <c r="B13161"/>
    </row>
    <row r="13162" spans="2:2" ht="16.5" x14ac:dyDescent="0.3">
      <c r="B13162"/>
    </row>
    <row r="13163" spans="2:2" ht="16.5" x14ac:dyDescent="0.3">
      <c r="B13163"/>
    </row>
    <row r="13164" spans="2:2" ht="16.5" x14ac:dyDescent="0.3">
      <c r="B13164"/>
    </row>
    <row r="13165" spans="2:2" ht="16.5" x14ac:dyDescent="0.3">
      <c r="B13165"/>
    </row>
    <row r="13166" spans="2:2" ht="16.5" x14ac:dyDescent="0.3">
      <c r="B13166"/>
    </row>
    <row r="13167" spans="2:2" ht="16.5" x14ac:dyDescent="0.3">
      <c r="B13167"/>
    </row>
    <row r="13168" spans="2:2" ht="16.5" x14ac:dyDescent="0.3">
      <c r="B13168"/>
    </row>
    <row r="13169" spans="2:2" ht="16.5" x14ac:dyDescent="0.3">
      <c r="B13169"/>
    </row>
    <row r="13170" spans="2:2" ht="16.5" x14ac:dyDescent="0.3">
      <c r="B13170"/>
    </row>
    <row r="13171" spans="2:2" ht="16.5" x14ac:dyDescent="0.3">
      <c r="B13171"/>
    </row>
    <row r="13172" spans="2:2" ht="16.5" x14ac:dyDescent="0.3">
      <c r="B13172"/>
    </row>
    <row r="13173" spans="2:2" ht="16.5" x14ac:dyDescent="0.3">
      <c r="B13173"/>
    </row>
    <row r="13174" spans="2:2" ht="16.5" x14ac:dyDescent="0.3">
      <c r="B13174"/>
    </row>
    <row r="13175" spans="2:2" ht="16.5" x14ac:dyDescent="0.3">
      <c r="B13175"/>
    </row>
    <row r="13176" spans="2:2" ht="16.5" x14ac:dyDescent="0.3">
      <c r="B13176"/>
    </row>
    <row r="13177" spans="2:2" ht="16.5" x14ac:dyDescent="0.3">
      <c r="B13177"/>
    </row>
    <row r="13178" spans="2:2" ht="16.5" x14ac:dyDescent="0.3">
      <c r="B13178"/>
    </row>
    <row r="13179" spans="2:2" ht="16.5" x14ac:dyDescent="0.3">
      <c r="B13179"/>
    </row>
    <row r="13180" spans="2:2" ht="16.5" x14ac:dyDescent="0.3">
      <c r="B13180"/>
    </row>
    <row r="13181" spans="2:2" ht="16.5" x14ac:dyDescent="0.3">
      <c r="B13181"/>
    </row>
    <row r="13182" spans="2:2" ht="16.5" x14ac:dyDescent="0.3">
      <c r="B13182"/>
    </row>
    <row r="13183" spans="2:2" ht="16.5" x14ac:dyDescent="0.3">
      <c r="B13183"/>
    </row>
    <row r="13184" spans="2:2" ht="16.5" x14ac:dyDescent="0.3">
      <c r="B13184"/>
    </row>
    <row r="13185" spans="2:2" ht="16.5" x14ac:dyDescent="0.3">
      <c r="B13185"/>
    </row>
    <row r="13186" spans="2:2" ht="16.5" x14ac:dyDescent="0.3">
      <c r="B13186"/>
    </row>
    <row r="13187" spans="2:2" ht="16.5" x14ac:dyDescent="0.3">
      <c r="B13187"/>
    </row>
    <row r="13188" spans="2:2" ht="16.5" x14ac:dyDescent="0.3">
      <c r="B13188"/>
    </row>
    <row r="13189" spans="2:2" ht="16.5" x14ac:dyDescent="0.3">
      <c r="B13189"/>
    </row>
    <row r="13190" spans="2:2" ht="16.5" x14ac:dyDescent="0.3">
      <c r="B13190"/>
    </row>
    <row r="13191" spans="2:2" ht="16.5" x14ac:dyDescent="0.3">
      <c r="B13191"/>
    </row>
    <row r="13192" spans="2:2" ht="16.5" x14ac:dyDescent="0.3">
      <c r="B13192"/>
    </row>
    <row r="13193" spans="2:2" ht="16.5" x14ac:dyDescent="0.3">
      <c r="B13193"/>
    </row>
    <row r="13194" spans="2:2" ht="16.5" x14ac:dyDescent="0.3">
      <c r="B13194"/>
    </row>
    <row r="13195" spans="2:2" ht="16.5" x14ac:dyDescent="0.3">
      <c r="B13195"/>
    </row>
    <row r="13196" spans="2:2" ht="16.5" x14ac:dyDescent="0.3">
      <c r="B13196"/>
    </row>
    <row r="13197" spans="2:2" ht="16.5" x14ac:dyDescent="0.3">
      <c r="B13197"/>
    </row>
    <row r="13198" spans="2:2" ht="16.5" x14ac:dyDescent="0.3">
      <c r="B13198"/>
    </row>
    <row r="13199" spans="2:2" ht="16.5" x14ac:dyDescent="0.3">
      <c r="B13199"/>
    </row>
    <row r="13200" spans="2:2" ht="16.5" x14ac:dyDescent="0.3">
      <c r="B13200"/>
    </row>
    <row r="13201" spans="2:2" ht="16.5" x14ac:dyDescent="0.3">
      <c r="B13201"/>
    </row>
    <row r="13202" spans="2:2" ht="16.5" x14ac:dyDescent="0.3">
      <c r="B13202"/>
    </row>
    <row r="13203" spans="2:2" ht="16.5" x14ac:dyDescent="0.3">
      <c r="B13203"/>
    </row>
    <row r="13204" spans="2:2" ht="16.5" x14ac:dyDescent="0.3">
      <c r="B13204"/>
    </row>
    <row r="13205" spans="2:2" ht="16.5" x14ac:dyDescent="0.3">
      <c r="B13205"/>
    </row>
    <row r="13206" spans="2:2" ht="16.5" x14ac:dyDescent="0.3">
      <c r="B13206"/>
    </row>
    <row r="13207" spans="2:2" ht="16.5" x14ac:dyDescent="0.3">
      <c r="B13207"/>
    </row>
    <row r="13208" spans="2:2" ht="16.5" x14ac:dyDescent="0.3">
      <c r="B13208"/>
    </row>
    <row r="13209" spans="2:2" ht="16.5" x14ac:dyDescent="0.3">
      <c r="B13209"/>
    </row>
    <row r="13210" spans="2:2" ht="16.5" x14ac:dyDescent="0.3">
      <c r="B13210"/>
    </row>
    <row r="13211" spans="2:2" ht="16.5" x14ac:dyDescent="0.3">
      <c r="B13211"/>
    </row>
    <row r="13212" spans="2:2" ht="16.5" x14ac:dyDescent="0.3">
      <c r="B13212"/>
    </row>
    <row r="13213" spans="2:2" ht="16.5" x14ac:dyDescent="0.3">
      <c r="B13213"/>
    </row>
    <row r="13214" spans="2:2" ht="16.5" x14ac:dyDescent="0.3">
      <c r="B13214"/>
    </row>
    <row r="13215" spans="2:2" ht="16.5" x14ac:dyDescent="0.3">
      <c r="B13215"/>
    </row>
    <row r="13216" spans="2:2" ht="16.5" x14ac:dyDescent="0.3">
      <c r="B13216"/>
    </row>
    <row r="13217" spans="2:2" ht="16.5" x14ac:dyDescent="0.3">
      <c r="B13217"/>
    </row>
    <row r="13218" spans="2:2" ht="16.5" x14ac:dyDescent="0.3">
      <c r="B13218"/>
    </row>
    <row r="13219" spans="2:2" ht="16.5" x14ac:dyDescent="0.3">
      <c r="B13219"/>
    </row>
    <row r="13220" spans="2:2" ht="16.5" x14ac:dyDescent="0.3">
      <c r="B13220"/>
    </row>
    <row r="13221" spans="2:2" ht="16.5" x14ac:dyDescent="0.3">
      <c r="B13221"/>
    </row>
    <row r="13222" spans="2:2" ht="16.5" x14ac:dyDescent="0.3">
      <c r="B13222"/>
    </row>
    <row r="13223" spans="2:2" ht="16.5" x14ac:dyDescent="0.3">
      <c r="B13223"/>
    </row>
    <row r="13224" spans="2:2" ht="16.5" x14ac:dyDescent="0.3">
      <c r="B13224"/>
    </row>
    <row r="13225" spans="2:2" ht="16.5" x14ac:dyDescent="0.3">
      <c r="B13225"/>
    </row>
    <row r="13226" spans="2:2" ht="16.5" x14ac:dyDescent="0.3">
      <c r="B13226"/>
    </row>
    <row r="13227" spans="2:2" ht="16.5" x14ac:dyDescent="0.3">
      <c r="B13227"/>
    </row>
    <row r="13228" spans="2:2" ht="16.5" x14ac:dyDescent="0.3">
      <c r="B13228"/>
    </row>
    <row r="13229" spans="2:2" ht="16.5" x14ac:dyDescent="0.3">
      <c r="B13229"/>
    </row>
    <row r="13230" spans="2:2" ht="16.5" x14ac:dyDescent="0.3">
      <c r="B13230"/>
    </row>
    <row r="13231" spans="2:2" ht="16.5" x14ac:dyDescent="0.3">
      <c r="B13231"/>
    </row>
    <row r="13232" spans="2:2" ht="16.5" x14ac:dyDescent="0.3">
      <c r="B13232"/>
    </row>
    <row r="13233" spans="2:2" ht="16.5" x14ac:dyDescent="0.3">
      <c r="B13233"/>
    </row>
    <row r="13234" spans="2:2" ht="16.5" x14ac:dyDescent="0.3">
      <c r="B13234"/>
    </row>
    <row r="13235" spans="2:2" ht="16.5" x14ac:dyDescent="0.3">
      <c r="B13235"/>
    </row>
    <row r="13236" spans="2:2" ht="16.5" x14ac:dyDescent="0.3">
      <c r="B13236"/>
    </row>
    <row r="13237" spans="2:2" ht="16.5" x14ac:dyDescent="0.3">
      <c r="B13237"/>
    </row>
    <row r="13238" spans="2:2" ht="16.5" x14ac:dyDescent="0.3">
      <c r="B13238"/>
    </row>
    <row r="13239" spans="2:2" ht="16.5" x14ac:dyDescent="0.3">
      <c r="B13239"/>
    </row>
    <row r="13240" spans="2:2" ht="16.5" x14ac:dyDescent="0.3">
      <c r="B13240"/>
    </row>
    <row r="13241" spans="2:2" ht="16.5" x14ac:dyDescent="0.3">
      <c r="B13241"/>
    </row>
    <row r="13242" spans="2:2" ht="16.5" x14ac:dyDescent="0.3">
      <c r="B13242"/>
    </row>
    <row r="13243" spans="2:2" ht="16.5" x14ac:dyDescent="0.3">
      <c r="B13243"/>
    </row>
    <row r="13244" spans="2:2" ht="16.5" x14ac:dyDescent="0.3">
      <c r="B13244"/>
    </row>
    <row r="13245" spans="2:2" ht="16.5" x14ac:dyDescent="0.3">
      <c r="B13245"/>
    </row>
    <row r="13246" spans="2:2" ht="16.5" x14ac:dyDescent="0.3">
      <c r="B13246"/>
    </row>
    <row r="13247" spans="2:2" ht="16.5" x14ac:dyDescent="0.3">
      <c r="B13247"/>
    </row>
    <row r="13248" spans="2:2" ht="16.5" x14ac:dyDescent="0.3">
      <c r="B13248"/>
    </row>
    <row r="13249" spans="2:2" ht="16.5" x14ac:dyDescent="0.3">
      <c r="B13249"/>
    </row>
    <row r="13250" spans="2:2" ht="16.5" x14ac:dyDescent="0.3">
      <c r="B13250"/>
    </row>
    <row r="13251" spans="2:2" ht="16.5" x14ac:dyDescent="0.3">
      <c r="B13251"/>
    </row>
    <row r="13252" spans="2:2" ht="16.5" x14ac:dyDescent="0.3">
      <c r="B13252"/>
    </row>
    <row r="13253" spans="2:2" ht="16.5" x14ac:dyDescent="0.3">
      <c r="B13253"/>
    </row>
    <row r="13254" spans="2:2" ht="16.5" x14ac:dyDescent="0.3">
      <c r="B13254"/>
    </row>
    <row r="13255" spans="2:2" ht="16.5" x14ac:dyDescent="0.3">
      <c r="B13255"/>
    </row>
    <row r="13256" spans="2:2" ht="16.5" x14ac:dyDescent="0.3">
      <c r="B13256"/>
    </row>
    <row r="13257" spans="2:2" ht="16.5" x14ac:dyDescent="0.3">
      <c r="B13257"/>
    </row>
    <row r="13258" spans="2:2" ht="16.5" x14ac:dyDescent="0.3">
      <c r="B13258"/>
    </row>
    <row r="13259" spans="2:2" ht="16.5" x14ac:dyDescent="0.3">
      <c r="B13259"/>
    </row>
    <row r="13260" spans="2:2" ht="16.5" x14ac:dyDescent="0.3">
      <c r="B13260"/>
    </row>
    <row r="13261" spans="2:2" ht="16.5" x14ac:dyDescent="0.3">
      <c r="B13261"/>
    </row>
    <row r="13262" spans="2:2" ht="16.5" x14ac:dyDescent="0.3">
      <c r="B13262"/>
    </row>
    <row r="13263" spans="2:2" ht="16.5" x14ac:dyDescent="0.3">
      <c r="B13263"/>
    </row>
    <row r="13264" spans="2:2" ht="16.5" x14ac:dyDescent="0.3">
      <c r="B13264"/>
    </row>
    <row r="13265" spans="2:2" ht="16.5" x14ac:dyDescent="0.3">
      <c r="B13265"/>
    </row>
    <row r="13266" spans="2:2" ht="16.5" x14ac:dyDescent="0.3">
      <c r="B13266"/>
    </row>
    <row r="13267" spans="2:2" ht="16.5" x14ac:dyDescent="0.3">
      <c r="B13267"/>
    </row>
    <row r="13268" spans="2:2" ht="16.5" x14ac:dyDescent="0.3">
      <c r="B13268"/>
    </row>
    <row r="13269" spans="2:2" ht="16.5" x14ac:dyDescent="0.3">
      <c r="B13269"/>
    </row>
    <row r="13270" spans="2:2" ht="16.5" x14ac:dyDescent="0.3">
      <c r="B13270"/>
    </row>
    <row r="13271" spans="2:2" ht="16.5" x14ac:dyDescent="0.3">
      <c r="B13271"/>
    </row>
    <row r="13272" spans="2:2" ht="16.5" x14ac:dyDescent="0.3">
      <c r="B13272"/>
    </row>
    <row r="13273" spans="2:2" ht="16.5" x14ac:dyDescent="0.3">
      <c r="B13273"/>
    </row>
    <row r="13274" spans="2:2" ht="16.5" x14ac:dyDescent="0.3">
      <c r="B13274"/>
    </row>
    <row r="13275" spans="2:2" ht="16.5" x14ac:dyDescent="0.3">
      <c r="B13275"/>
    </row>
    <row r="13276" spans="2:2" ht="16.5" x14ac:dyDescent="0.3">
      <c r="B13276"/>
    </row>
    <row r="13277" spans="2:2" ht="16.5" x14ac:dyDescent="0.3">
      <c r="B13277"/>
    </row>
    <row r="13278" spans="2:2" ht="16.5" x14ac:dyDescent="0.3">
      <c r="B13278"/>
    </row>
    <row r="13279" spans="2:2" ht="16.5" x14ac:dyDescent="0.3">
      <c r="B13279"/>
    </row>
    <row r="13280" spans="2:2" ht="16.5" x14ac:dyDescent="0.3">
      <c r="B13280"/>
    </row>
    <row r="13281" spans="2:2" ht="16.5" x14ac:dyDescent="0.3">
      <c r="B13281"/>
    </row>
    <row r="13282" spans="2:2" ht="16.5" x14ac:dyDescent="0.3">
      <c r="B13282"/>
    </row>
    <row r="13283" spans="2:2" ht="16.5" x14ac:dyDescent="0.3">
      <c r="B13283"/>
    </row>
    <row r="13284" spans="2:2" ht="16.5" x14ac:dyDescent="0.3">
      <c r="B13284"/>
    </row>
    <row r="13285" spans="2:2" ht="16.5" x14ac:dyDescent="0.3">
      <c r="B13285"/>
    </row>
    <row r="13286" spans="2:2" ht="16.5" x14ac:dyDescent="0.3">
      <c r="B13286"/>
    </row>
    <row r="13287" spans="2:2" ht="16.5" x14ac:dyDescent="0.3">
      <c r="B13287"/>
    </row>
    <row r="13288" spans="2:2" ht="16.5" x14ac:dyDescent="0.3">
      <c r="B13288"/>
    </row>
    <row r="13289" spans="2:2" ht="16.5" x14ac:dyDescent="0.3">
      <c r="B13289"/>
    </row>
    <row r="13290" spans="2:2" ht="16.5" x14ac:dyDescent="0.3">
      <c r="B13290"/>
    </row>
    <row r="13291" spans="2:2" ht="16.5" x14ac:dyDescent="0.3">
      <c r="B13291"/>
    </row>
    <row r="13292" spans="2:2" ht="16.5" x14ac:dyDescent="0.3">
      <c r="B13292"/>
    </row>
    <row r="13293" spans="2:2" ht="16.5" x14ac:dyDescent="0.3">
      <c r="B13293"/>
    </row>
    <row r="13294" spans="2:2" ht="16.5" x14ac:dyDescent="0.3">
      <c r="B13294"/>
    </row>
    <row r="13295" spans="2:2" ht="16.5" x14ac:dyDescent="0.3">
      <c r="B13295"/>
    </row>
    <row r="13296" spans="2:2" ht="16.5" x14ac:dyDescent="0.3">
      <c r="B13296"/>
    </row>
    <row r="13297" spans="2:2" ht="16.5" x14ac:dyDescent="0.3">
      <c r="B13297"/>
    </row>
    <row r="13298" spans="2:2" ht="16.5" x14ac:dyDescent="0.3">
      <c r="B13298"/>
    </row>
    <row r="13299" spans="2:2" ht="16.5" x14ac:dyDescent="0.3">
      <c r="B13299"/>
    </row>
    <row r="13300" spans="2:2" ht="16.5" x14ac:dyDescent="0.3">
      <c r="B13300"/>
    </row>
    <row r="13301" spans="2:2" ht="16.5" x14ac:dyDescent="0.3">
      <c r="B13301"/>
    </row>
    <row r="13302" spans="2:2" ht="16.5" x14ac:dyDescent="0.3">
      <c r="B13302"/>
    </row>
    <row r="13303" spans="2:2" ht="16.5" x14ac:dyDescent="0.3">
      <c r="B13303"/>
    </row>
    <row r="13304" spans="2:2" ht="16.5" x14ac:dyDescent="0.3">
      <c r="B13304"/>
    </row>
    <row r="13305" spans="2:2" ht="16.5" x14ac:dyDescent="0.3">
      <c r="B13305"/>
    </row>
    <row r="13306" spans="2:2" ht="16.5" x14ac:dyDescent="0.3">
      <c r="B13306"/>
    </row>
    <row r="13307" spans="2:2" ht="16.5" x14ac:dyDescent="0.3">
      <c r="B13307"/>
    </row>
    <row r="13308" spans="2:2" ht="16.5" x14ac:dyDescent="0.3">
      <c r="B13308"/>
    </row>
    <row r="13309" spans="2:2" ht="16.5" x14ac:dyDescent="0.3">
      <c r="B13309"/>
    </row>
    <row r="13310" spans="2:2" ht="16.5" x14ac:dyDescent="0.3">
      <c r="B13310"/>
    </row>
    <row r="13311" spans="2:2" ht="16.5" x14ac:dyDescent="0.3">
      <c r="B13311"/>
    </row>
    <row r="13312" spans="2:2" ht="16.5" x14ac:dyDescent="0.3">
      <c r="B13312"/>
    </row>
    <row r="13313" spans="2:2" ht="16.5" x14ac:dyDescent="0.3">
      <c r="B13313"/>
    </row>
    <row r="13314" spans="2:2" ht="16.5" x14ac:dyDescent="0.3">
      <c r="B13314"/>
    </row>
    <row r="13315" spans="2:2" ht="16.5" x14ac:dyDescent="0.3">
      <c r="B13315"/>
    </row>
    <row r="13316" spans="2:2" ht="16.5" x14ac:dyDescent="0.3">
      <c r="B13316"/>
    </row>
    <row r="13317" spans="2:2" ht="16.5" x14ac:dyDescent="0.3">
      <c r="B13317"/>
    </row>
    <row r="13318" spans="2:2" ht="16.5" x14ac:dyDescent="0.3">
      <c r="B13318"/>
    </row>
    <row r="13319" spans="2:2" ht="16.5" x14ac:dyDescent="0.3">
      <c r="B13319"/>
    </row>
    <row r="13320" spans="2:2" ht="16.5" x14ac:dyDescent="0.3">
      <c r="B13320"/>
    </row>
    <row r="13321" spans="2:2" ht="16.5" x14ac:dyDescent="0.3">
      <c r="B13321"/>
    </row>
    <row r="13322" spans="2:2" ht="16.5" x14ac:dyDescent="0.3">
      <c r="B13322"/>
    </row>
    <row r="13323" spans="2:2" ht="16.5" x14ac:dyDescent="0.3">
      <c r="B13323"/>
    </row>
    <row r="13324" spans="2:2" ht="16.5" x14ac:dyDescent="0.3">
      <c r="B13324"/>
    </row>
    <row r="13325" spans="2:2" ht="16.5" x14ac:dyDescent="0.3">
      <c r="B13325"/>
    </row>
    <row r="13326" spans="2:2" ht="16.5" x14ac:dyDescent="0.3">
      <c r="B13326"/>
    </row>
    <row r="13327" spans="2:2" ht="16.5" x14ac:dyDescent="0.3">
      <c r="B13327"/>
    </row>
    <row r="13328" spans="2:2" ht="16.5" x14ac:dyDescent="0.3">
      <c r="B13328"/>
    </row>
    <row r="13329" spans="2:2" ht="16.5" x14ac:dyDescent="0.3">
      <c r="B13329"/>
    </row>
    <row r="13330" spans="2:2" ht="16.5" x14ac:dyDescent="0.3">
      <c r="B13330"/>
    </row>
    <row r="13331" spans="2:2" ht="16.5" x14ac:dyDescent="0.3">
      <c r="B13331"/>
    </row>
    <row r="13332" spans="2:2" ht="16.5" x14ac:dyDescent="0.3">
      <c r="B13332"/>
    </row>
    <row r="13333" spans="2:2" ht="16.5" x14ac:dyDescent="0.3">
      <c r="B13333"/>
    </row>
    <row r="13334" spans="2:2" ht="16.5" x14ac:dyDescent="0.3">
      <c r="B13334"/>
    </row>
    <row r="13335" spans="2:2" ht="16.5" x14ac:dyDescent="0.3">
      <c r="B13335"/>
    </row>
    <row r="13336" spans="2:2" ht="16.5" x14ac:dyDescent="0.3">
      <c r="B13336"/>
    </row>
    <row r="13337" spans="2:2" ht="16.5" x14ac:dyDescent="0.3">
      <c r="B13337"/>
    </row>
    <row r="13338" spans="2:2" ht="16.5" x14ac:dyDescent="0.3">
      <c r="B13338"/>
    </row>
    <row r="13339" spans="2:2" ht="16.5" x14ac:dyDescent="0.3">
      <c r="B13339"/>
    </row>
    <row r="13340" spans="2:2" ht="16.5" x14ac:dyDescent="0.3">
      <c r="B13340"/>
    </row>
    <row r="13341" spans="2:2" ht="16.5" x14ac:dyDescent="0.3">
      <c r="B13341"/>
    </row>
    <row r="13342" spans="2:2" ht="16.5" x14ac:dyDescent="0.3">
      <c r="B13342"/>
    </row>
    <row r="13343" spans="2:2" ht="16.5" x14ac:dyDescent="0.3">
      <c r="B13343"/>
    </row>
    <row r="13344" spans="2:2" ht="16.5" x14ac:dyDescent="0.3">
      <c r="B13344"/>
    </row>
    <row r="13345" spans="2:2" ht="16.5" x14ac:dyDescent="0.3">
      <c r="B13345"/>
    </row>
    <row r="13346" spans="2:2" ht="16.5" x14ac:dyDescent="0.3">
      <c r="B13346"/>
    </row>
    <row r="13347" spans="2:2" ht="16.5" x14ac:dyDescent="0.3">
      <c r="B13347"/>
    </row>
    <row r="13348" spans="2:2" ht="16.5" x14ac:dyDescent="0.3">
      <c r="B13348"/>
    </row>
    <row r="13349" spans="2:2" ht="16.5" x14ac:dyDescent="0.3">
      <c r="B13349"/>
    </row>
    <row r="13350" spans="2:2" ht="16.5" x14ac:dyDescent="0.3">
      <c r="B13350"/>
    </row>
    <row r="13351" spans="2:2" ht="16.5" x14ac:dyDescent="0.3">
      <c r="B13351"/>
    </row>
    <row r="13352" spans="2:2" ht="16.5" x14ac:dyDescent="0.3">
      <c r="B13352"/>
    </row>
    <row r="13353" spans="2:2" ht="16.5" x14ac:dyDescent="0.3">
      <c r="B13353"/>
    </row>
    <row r="13354" spans="2:2" ht="16.5" x14ac:dyDescent="0.3">
      <c r="B13354"/>
    </row>
    <row r="13355" spans="2:2" ht="16.5" x14ac:dyDescent="0.3">
      <c r="B13355"/>
    </row>
    <row r="13356" spans="2:2" ht="16.5" x14ac:dyDescent="0.3">
      <c r="B13356"/>
    </row>
    <row r="13357" spans="2:2" ht="16.5" x14ac:dyDescent="0.3">
      <c r="B13357"/>
    </row>
    <row r="13358" spans="2:2" ht="16.5" x14ac:dyDescent="0.3">
      <c r="B13358"/>
    </row>
    <row r="13359" spans="2:2" ht="16.5" x14ac:dyDescent="0.3">
      <c r="B13359"/>
    </row>
    <row r="13360" spans="2:2" ht="16.5" x14ac:dyDescent="0.3">
      <c r="B13360"/>
    </row>
    <row r="13361" spans="2:2" ht="16.5" x14ac:dyDescent="0.3">
      <c r="B13361"/>
    </row>
    <row r="13362" spans="2:2" ht="16.5" x14ac:dyDescent="0.3">
      <c r="B13362"/>
    </row>
    <row r="13363" spans="2:2" ht="16.5" x14ac:dyDescent="0.3">
      <c r="B13363"/>
    </row>
    <row r="13364" spans="2:2" ht="16.5" x14ac:dyDescent="0.3">
      <c r="B13364"/>
    </row>
    <row r="13365" spans="2:2" ht="16.5" x14ac:dyDescent="0.3">
      <c r="B13365"/>
    </row>
    <row r="13366" spans="2:2" ht="16.5" x14ac:dyDescent="0.3">
      <c r="B13366"/>
    </row>
    <row r="13367" spans="2:2" ht="16.5" x14ac:dyDescent="0.3">
      <c r="B13367"/>
    </row>
    <row r="13368" spans="2:2" ht="16.5" x14ac:dyDescent="0.3">
      <c r="B13368"/>
    </row>
    <row r="13369" spans="2:2" ht="16.5" x14ac:dyDescent="0.3">
      <c r="B13369"/>
    </row>
    <row r="13370" spans="2:2" ht="16.5" x14ac:dyDescent="0.3">
      <c r="B13370"/>
    </row>
    <row r="13371" spans="2:2" ht="16.5" x14ac:dyDescent="0.3">
      <c r="B13371"/>
    </row>
    <row r="13372" spans="2:2" ht="16.5" x14ac:dyDescent="0.3">
      <c r="B13372"/>
    </row>
    <row r="13373" spans="2:2" ht="16.5" x14ac:dyDescent="0.3">
      <c r="B13373"/>
    </row>
    <row r="13374" spans="2:2" ht="16.5" x14ac:dyDescent="0.3">
      <c r="B13374"/>
    </row>
    <row r="13375" spans="2:2" ht="16.5" x14ac:dyDescent="0.3">
      <c r="B13375"/>
    </row>
    <row r="13376" spans="2:2" ht="16.5" x14ac:dyDescent="0.3">
      <c r="B13376"/>
    </row>
    <row r="13377" spans="2:2" ht="16.5" x14ac:dyDescent="0.3">
      <c r="B13377"/>
    </row>
    <row r="13378" spans="2:2" ht="16.5" x14ac:dyDescent="0.3">
      <c r="B13378"/>
    </row>
    <row r="13379" spans="2:2" ht="16.5" x14ac:dyDescent="0.3">
      <c r="B13379"/>
    </row>
    <row r="13380" spans="2:2" ht="16.5" x14ac:dyDescent="0.3">
      <c r="B13380"/>
    </row>
    <row r="13381" spans="2:2" ht="16.5" x14ac:dyDescent="0.3">
      <c r="B13381"/>
    </row>
    <row r="13382" spans="2:2" ht="16.5" x14ac:dyDescent="0.3">
      <c r="B13382"/>
    </row>
    <row r="13383" spans="2:2" ht="16.5" x14ac:dyDescent="0.3">
      <c r="B13383"/>
    </row>
    <row r="13384" spans="2:2" ht="16.5" x14ac:dyDescent="0.3">
      <c r="B13384"/>
    </row>
    <row r="13385" spans="2:2" ht="16.5" x14ac:dyDescent="0.3">
      <c r="B13385"/>
    </row>
    <row r="13386" spans="2:2" ht="16.5" x14ac:dyDescent="0.3">
      <c r="B13386"/>
    </row>
    <row r="13387" spans="2:2" ht="16.5" x14ac:dyDescent="0.3">
      <c r="B13387"/>
    </row>
    <row r="13388" spans="2:2" ht="16.5" x14ac:dyDescent="0.3">
      <c r="B13388"/>
    </row>
    <row r="13389" spans="2:2" ht="16.5" x14ac:dyDescent="0.3">
      <c r="B13389"/>
    </row>
    <row r="13390" spans="2:2" ht="16.5" x14ac:dyDescent="0.3">
      <c r="B13390"/>
    </row>
    <row r="13391" spans="2:2" ht="16.5" x14ac:dyDescent="0.3">
      <c r="B13391"/>
    </row>
    <row r="13392" spans="2:2" ht="16.5" x14ac:dyDescent="0.3">
      <c r="B13392"/>
    </row>
    <row r="13393" spans="2:2" ht="16.5" x14ac:dyDescent="0.3">
      <c r="B13393"/>
    </row>
    <row r="13394" spans="2:2" ht="16.5" x14ac:dyDescent="0.3">
      <c r="B13394"/>
    </row>
    <row r="13395" spans="2:2" ht="16.5" x14ac:dyDescent="0.3">
      <c r="B13395"/>
    </row>
    <row r="13396" spans="2:2" ht="16.5" x14ac:dyDescent="0.3">
      <c r="B13396"/>
    </row>
    <row r="13397" spans="2:2" ht="16.5" x14ac:dyDescent="0.3">
      <c r="B13397"/>
    </row>
    <row r="13398" spans="2:2" ht="16.5" x14ac:dyDescent="0.3">
      <c r="B13398"/>
    </row>
    <row r="13399" spans="2:2" ht="16.5" x14ac:dyDescent="0.3">
      <c r="B13399"/>
    </row>
    <row r="13400" spans="2:2" ht="16.5" x14ac:dyDescent="0.3">
      <c r="B13400"/>
    </row>
    <row r="13401" spans="2:2" ht="16.5" x14ac:dyDescent="0.3">
      <c r="B13401"/>
    </row>
    <row r="13402" spans="2:2" ht="16.5" x14ac:dyDescent="0.3">
      <c r="B13402"/>
    </row>
    <row r="13403" spans="2:2" ht="16.5" x14ac:dyDescent="0.3">
      <c r="B13403"/>
    </row>
    <row r="13404" spans="2:2" ht="16.5" x14ac:dyDescent="0.3">
      <c r="B13404"/>
    </row>
    <row r="13405" spans="2:2" ht="16.5" x14ac:dyDescent="0.3">
      <c r="B13405"/>
    </row>
    <row r="13406" spans="2:2" ht="16.5" x14ac:dyDescent="0.3">
      <c r="B13406"/>
    </row>
    <row r="13407" spans="2:2" ht="16.5" x14ac:dyDescent="0.3">
      <c r="B13407"/>
    </row>
    <row r="13408" spans="2:2" ht="16.5" x14ac:dyDescent="0.3">
      <c r="B13408"/>
    </row>
    <row r="13409" spans="2:2" ht="16.5" x14ac:dyDescent="0.3">
      <c r="B13409"/>
    </row>
    <row r="13410" spans="2:2" ht="16.5" x14ac:dyDescent="0.3">
      <c r="B13410"/>
    </row>
    <row r="13411" spans="2:2" ht="16.5" x14ac:dyDescent="0.3">
      <c r="B13411"/>
    </row>
    <row r="13412" spans="2:2" ht="16.5" x14ac:dyDescent="0.3">
      <c r="B13412"/>
    </row>
    <row r="13413" spans="2:2" ht="16.5" x14ac:dyDescent="0.3">
      <c r="B13413"/>
    </row>
    <row r="13414" spans="2:2" ht="16.5" x14ac:dyDescent="0.3">
      <c r="B13414"/>
    </row>
    <row r="13415" spans="2:2" ht="16.5" x14ac:dyDescent="0.3">
      <c r="B13415"/>
    </row>
    <row r="13416" spans="2:2" ht="16.5" x14ac:dyDescent="0.3">
      <c r="B13416"/>
    </row>
    <row r="13417" spans="2:2" ht="16.5" x14ac:dyDescent="0.3">
      <c r="B13417"/>
    </row>
    <row r="13418" spans="2:2" ht="16.5" x14ac:dyDescent="0.3">
      <c r="B13418"/>
    </row>
    <row r="13419" spans="2:2" ht="16.5" x14ac:dyDescent="0.3">
      <c r="B13419"/>
    </row>
    <row r="13420" spans="2:2" ht="16.5" x14ac:dyDescent="0.3">
      <c r="B13420"/>
    </row>
    <row r="13421" spans="2:2" ht="16.5" x14ac:dyDescent="0.3">
      <c r="B13421"/>
    </row>
    <row r="13422" spans="2:2" ht="16.5" x14ac:dyDescent="0.3">
      <c r="B13422"/>
    </row>
    <row r="13423" spans="2:2" ht="16.5" x14ac:dyDescent="0.3">
      <c r="B13423"/>
    </row>
    <row r="13424" spans="2:2" ht="16.5" x14ac:dyDescent="0.3">
      <c r="B13424"/>
    </row>
    <row r="13425" spans="2:2" ht="16.5" x14ac:dyDescent="0.3">
      <c r="B13425"/>
    </row>
    <row r="13426" spans="2:2" ht="16.5" x14ac:dyDescent="0.3">
      <c r="B13426"/>
    </row>
    <row r="13427" spans="2:2" ht="16.5" x14ac:dyDescent="0.3">
      <c r="B13427"/>
    </row>
    <row r="13428" spans="2:2" ht="16.5" x14ac:dyDescent="0.3">
      <c r="B13428"/>
    </row>
    <row r="13429" spans="2:2" ht="16.5" x14ac:dyDescent="0.3">
      <c r="B13429"/>
    </row>
    <row r="13430" spans="2:2" ht="16.5" x14ac:dyDescent="0.3">
      <c r="B13430"/>
    </row>
    <row r="13431" spans="2:2" ht="16.5" x14ac:dyDescent="0.3">
      <c r="B13431"/>
    </row>
    <row r="13432" spans="2:2" ht="16.5" x14ac:dyDescent="0.3">
      <c r="B13432"/>
    </row>
    <row r="13433" spans="2:2" ht="16.5" x14ac:dyDescent="0.3">
      <c r="B13433"/>
    </row>
    <row r="13434" spans="2:2" ht="16.5" x14ac:dyDescent="0.3">
      <c r="B13434"/>
    </row>
    <row r="13435" spans="2:2" ht="16.5" x14ac:dyDescent="0.3">
      <c r="B13435"/>
    </row>
    <row r="13436" spans="2:2" ht="16.5" x14ac:dyDescent="0.3">
      <c r="B13436"/>
    </row>
    <row r="13437" spans="2:2" ht="16.5" x14ac:dyDescent="0.3">
      <c r="B13437"/>
    </row>
    <row r="13438" spans="2:2" ht="16.5" x14ac:dyDescent="0.3">
      <c r="B13438"/>
    </row>
    <row r="13439" spans="2:2" ht="16.5" x14ac:dyDescent="0.3">
      <c r="B13439"/>
    </row>
    <row r="13440" spans="2:2" ht="16.5" x14ac:dyDescent="0.3">
      <c r="B13440"/>
    </row>
    <row r="13441" spans="2:2" ht="16.5" x14ac:dyDescent="0.3">
      <c r="B13441"/>
    </row>
    <row r="13442" spans="2:2" ht="16.5" x14ac:dyDescent="0.3">
      <c r="B13442"/>
    </row>
    <row r="13443" spans="2:2" ht="16.5" x14ac:dyDescent="0.3">
      <c r="B13443"/>
    </row>
    <row r="13444" spans="2:2" ht="16.5" x14ac:dyDescent="0.3">
      <c r="B13444"/>
    </row>
    <row r="13445" spans="2:2" ht="16.5" x14ac:dyDescent="0.3">
      <c r="B13445"/>
    </row>
    <row r="13446" spans="2:2" ht="16.5" x14ac:dyDescent="0.3">
      <c r="B13446"/>
    </row>
    <row r="13447" spans="2:2" ht="16.5" x14ac:dyDescent="0.3">
      <c r="B13447"/>
    </row>
    <row r="13448" spans="2:2" ht="16.5" x14ac:dyDescent="0.3">
      <c r="B13448"/>
    </row>
    <row r="13449" spans="2:2" ht="16.5" x14ac:dyDescent="0.3">
      <c r="B13449"/>
    </row>
    <row r="13450" spans="2:2" ht="16.5" x14ac:dyDescent="0.3">
      <c r="B13450"/>
    </row>
    <row r="13451" spans="2:2" ht="16.5" x14ac:dyDescent="0.3">
      <c r="B13451"/>
    </row>
    <row r="13452" spans="2:2" ht="16.5" x14ac:dyDescent="0.3">
      <c r="B13452"/>
    </row>
    <row r="13453" spans="2:2" ht="16.5" x14ac:dyDescent="0.3">
      <c r="B13453"/>
    </row>
    <row r="13454" spans="2:2" ht="16.5" x14ac:dyDescent="0.3">
      <c r="B13454"/>
    </row>
    <row r="13455" spans="2:2" ht="16.5" x14ac:dyDescent="0.3">
      <c r="B13455"/>
    </row>
    <row r="13456" spans="2:2" ht="16.5" x14ac:dyDescent="0.3">
      <c r="B13456"/>
    </row>
    <row r="13457" spans="2:2" ht="16.5" x14ac:dyDescent="0.3">
      <c r="B13457"/>
    </row>
    <row r="13458" spans="2:2" ht="16.5" x14ac:dyDescent="0.3">
      <c r="B13458"/>
    </row>
    <row r="13459" spans="2:2" ht="16.5" x14ac:dyDescent="0.3">
      <c r="B13459"/>
    </row>
    <row r="13460" spans="2:2" ht="16.5" x14ac:dyDescent="0.3">
      <c r="B13460"/>
    </row>
    <row r="13461" spans="2:2" ht="16.5" x14ac:dyDescent="0.3">
      <c r="B13461"/>
    </row>
    <row r="13462" spans="2:2" ht="16.5" x14ac:dyDescent="0.3">
      <c r="B13462"/>
    </row>
    <row r="13463" spans="2:2" ht="16.5" x14ac:dyDescent="0.3">
      <c r="B13463"/>
    </row>
    <row r="13464" spans="2:2" ht="16.5" x14ac:dyDescent="0.3">
      <c r="B13464"/>
    </row>
    <row r="13465" spans="2:2" ht="16.5" x14ac:dyDescent="0.3">
      <c r="B13465"/>
    </row>
    <row r="13466" spans="2:2" ht="16.5" x14ac:dyDescent="0.3">
      <c r="B13466"/>
    </row>
    <row r="13467" spans="2:2" ht="16.5" x14ac:dyDescent="0.3">
      <c r="B13467"/>
    </row>
    <row r="13468" spans="2:2" ht="16.5" x14ac:dyDescent="0.3">
      <c r="B13468"/>
    </row>
    <row r="13469" spans="2:2" ht="16.5" x14ac:dyDescent="0.3">
      <c r="B13469"/>
    </row>
    <row r="13470" spans="2:2" ht="16.5" x14ac:dyDescent="0.3">
      <c r="B13470"/>
    </row>
    <row r="13471" spans="2:2" ht="16.5" x14ac:dyDescent="0.3">
      <c r="B13471"/>
    </row>
    <row r="13472" spans="2:2" ht="16.5" x14ac:dyDescent="0.3">
      <c r="B13472"/>
    </row>
    <row r="13473" spans="2:2" ht="16.5" x14ac:dyDescent="0.3">
      <c r="B13473"/>
    </row>
    <row r="13474" spans="2:2" ht="16.5" x14ac:dyDescent="0.3">
      <c r="B13474"/>
    </row>
    <row r="13475" spans="2:2" ht="16.5" x14ac:dyDescent="0.3">
      <c r="B13475"/>
    </row>
    <row r="13476" spans="2:2" ht="16.5" x14ac:dyDescent="0.3">
      <c r="B13476"/>
    </row>
    <row r="13477" spans="2:2" ht="16.5" x14ac:dyDescent="0.3">
      <c r="B13477"/>
    </row>
    <row r="13478" spans="2:2" ht="16.5" x14ac:dyDescent="0.3">
      <c r="B13478"/>
    </row>
    <row r="13479" spans="2:2" ht="16.5" x14ac:dyDescent="0.3">
      <c r="B13479"/>
    </row>
    <row r="13480" spans="2:2" ht="16.5" x14ac:dyDescent="0.3">
      <c r="B13480"/>
    </row>
    <row r="13481" spans="2:2" ht="16.5" x14ac:dyDescent="0.3">
      <c r="B13481"/>
    </row>
    <row r="13482" spans="2:2" ht="16.5" x14ac:dyDescent="0.3">
      <c r="B13482"/>
    </row>
    <row r="13483" spans="2:2" ht="16.5" x14ac:dyDescent="0.3">
      <c r="B13483"/>
    </row>
    <row r="13484" spans="2:2" ht="16.5" x14ac:dyDescent="0.3">
      <c r="B13484"/>
    </row>
    <row r="13485" spans="2:2" ht="16.5" x14ac:dyDescent="0.3">
      <c r="B13485"/>
    </row>
    <row r="13486" spans="2:2" ht="16.5" x14ac:dyDescent="0.3">
      <c r="B13486"/>
    </row>
    <row r="13487" spans="2:2" ht="16.5" x14ac:dyDescent="0.3">
      <c r="B13487"/>
    </row>
    <row r="13488" spans="2:2" ht="16.5" x14ac:dyDescent="0.3">
      <c r="B13488"/>
    </row>
    <row r="13489" spans="2:2" ht="16.5" x14ac:dyDescent="0.3">
      <c r="B13489"/>
    </row>
    <row r="13490" spans="2:2" ht="16.5" x14ac:dyDescent="0.3">
      <c r="B13490"/>
    </row>
    <row r="13491" spans="2:2" ht="16.5" x14ac:dyDescent="0.3">
      <c r="B13491"/>
    </row>
    <row r="13492" spans="2:2" ht="16.5" x14ac:dyDescent="0.3">
      <c r="B13492"/>
    </row>
    <row r="13493" spans="2:2" ht="16.5" x14ac:dyDescent="0.3">
      <c r="B13493"/>
    </row>
    <row r="13494" spans="2:2" ht="16.5" x14ac:dyDescent="0.3">
      <c r="B13494"/>
    </row>
    <row r="13495" spans="2:2" ht="16.5" x14ac:dyDescent="0.3">
      <c r="B13495"/>
    </row>
    <row r="13496" spans="2:2" ht="16.5" x14ac:dyDescent="0.3">
      <c r="B13496"/>
    </row>
    <row r="13497" spans="2:2" ht="16.5" x14ac:dyDescent="0.3">
      <c r="B13497"/>
    </row>
    <row r="13498" spans="2:2" ht="16.5" x14ac:dyDescent="0.3">
      <c r="B13498"/>
    </row>
    <row r="13499" spans="2:2" ht="16.5" x14ac:dyDescent="0.3">
      <c r="B13499"/>
    </row>
    <row r="13500" spans="2:2" ht="16.5" x14ac:dyDescent="0.3">
      <c r="B13500"/>
    </row>
    <row r="13501" spans="2:2" ht="16.5" x14ac:dyDescent="0.3">
      <c r="B13501"/>
    </row>
    <row r="13502" spans="2:2" ht="16.5" x14ac:dyDescent="0.3">
      <c r="B13502"/>
    </row>
    <row r="13503" spans="2:2" ht="16.5" x14ac:dyDescent="0.3">
      <c r="B13503"/>
    </row>
    <row r="13504" spans="2:2" ht="16.5" x14ac:dyDescent="0.3">
      <c r="B13504"/>
    </row>
    <row r="13505" spans="2:2" ht="16.5" x14ac:dyDescent="0.3">
      <c r="B13505"/>
    </row>
    <row r="13506" spans="2:2" ht="16.5" x14ac:dyDescent="0.3">
      <c r="B13506"/>
    </row>
    <row r="13507" spans="2:2" ht="16.5" x14ac:dyDescent="0.3">
      <c r="B13507"/>
    </row>
    <row r="13508" spans="2:2" ht="16.5" x14ac:dyDescent="0.3">
      <c r="B13508"/>
    </row>
    <row r="13509" spans="2:2" ht="16.5" x14ac:dyDescent="0.3">
      <c r="B13509"/>
    </row>
    <row r="13510" spans="2:2" ht="16.5" x14ac:dyDescent="0.3">
      <c r="B13510"/>
    </row>
    <row r="13511" spans="2:2" ht="16.5" x14ac:dyDescent="0.3">
      <c r="B13511"/>
    </row>
    <row r="13512" spans="2:2" ht="16.5" x14ac:dyDescent="0.3">
      <c r="B13512"/>
    </row>
    <row r="13513" spans="2:2" ht="16.5" x14ac:dyDescent="0.3">
      <c r="B13513"/>
    </row>
    <row r="13514" spans="2:2" ht="16.5" x14ac:dyDescent="0.3">
      <c r="B13514"/>
    </row>
    <row r="13515" spans="2:2" ht="16.5" x14ac:dyDescent="0.3">
      <c r="B13515"/>
    </row>
    <row r="13516" spans="2:2" ht="16.5" x14ac:dyDescent="0.3">
      <c r="B13516"/>
    </row>
    <row r="13517" spans="2:2" ht="16.5" x14ac:dyDescent="0.3">
      <c r="B13517"/>
    </row>
    <row r="13518" spans="2:2" ht="16.5" x14ac:dyDescent="0.3">
      <c r="B13518"/>
    </row>
    <row r="13519" spans="2:2" ht="16.5" x14ac:dyDescent="0.3">
      <c r="B13519"/>
    </row>
    <row r="13520" spans="2:2" ht="16.5" x14ac:dyDescent="0.3">
      <c r="B13520"/>
    </row>
    <row r="13521" spans="2:2" ht="16.5" x14ac:dyDescent="0.3">
      <c r="B13521"/>
    </row>
    <row r="13522" spans="2:2" ht="16.5" x14ac:dyDescent="0.3">
      <c r="B13522"/>
    </row>
    <row r="13523" spans="2:2" ht="16.5" x14ac:dyDescent="0.3">
      <c r="B13523"/>
    </row>
    <row r="13524" spans="2:2" ht="16.5" x14ac:dyDescent="0.3">
      <c r="B13524"/>
    </row>
    <row r="13525" spans="2:2" ht="16.5" x14ac:dyDescent="0.3">
      <c r="B13525"/>
    </row>
    <row r="13526" spans="2:2" ht="16.5" x14ac:dyDescent="0.3">
      <c r="B13526"/>
    </row>
    <row r="13527" spans="2:2" ht="16.5" x14ac:dyDescent="0.3">
      <c r="B13527"/>
    </row>
    <row r="13528" spans="2:2" ht="16.5" x14ac:dyDescent="0.3">
      <c r="B13528"/>
    </row>
    <row r="13529" spans="2:2" ht="16.5" x14ac:dyDescent="0.3">
      <c r="B13529"/>
    </row>
    <row r="13530" spans="2:2" ht="16.5" x14ac:dyDescent="0.3">
      <c r="B13530"/>
    </row>
    <row r="13531" spans="2:2" ht="16.5" x14ac:dyDescent="0.3">
      <c r="B13531"/>
    </row>
    <row r="13532" spans="2:2" ht="16.5" x14ac:dyDescent="0.3">
      <c r="B13532"/>
    </row>
    <row r="13533" spans="2:2" ht="16.5" x14ac:dyDescent="0.3">
      <c r="B13533"/>
    </row>
    <row r="13534" spans="2:2" ht="16.5" x14ac:dyDescent="0.3">
      <c r="B13534"/>
    </row>
    <row r="13535" spans="2:2" ht="16.5" x14ac:dyDescent="0.3">
      <c r="B13535"/>
    </row>
    <row r="13536" spans="2:2" ht="16.5" x14ac:dyDescent="0.3">
      <c r="B13536"/>
    </row>
    <row r="13537" spans="2:2" ht="16.5" x14ac:dyDescent="0.3">
      <c r="B13537"/>
    </row>
    <row r="13538" spans="2:2" ht="16.5" x14ac:dyDescent="0.3">
      <c r="B13538"/>
    </row>
    <row r="13539" spans="2:2" ht="16.5" x14ac:dyDescent="0.3">
      <c r="B13539"/>
    </row>
    <row r="13540" spans="2:2" ht="16.5" x14ac:dyDescent="0.3">
      <c r="B13540"/>
    </row>
    <row r="13541" spans="2:2" ht="16.5" x14ac:dyDescent="0.3">
      <c r="B13541"/>
    </row>
    <row r="13542" spans="2:2" ht="16.5" x14ac:dyDescent="0.3">
      <c r="B13542"/>
    </row>
    <row r="13543" spans="2:2" ht="16.5" x14ac:dyDescent="0.3">
      <c r="B13543"/>
    </row>
    <row r="13544" spans="2:2" ht="16.5" x14ac:dyDescent="0.3">
      <c r="B13544"/>
    </row>
    <row r="13545" spans="2:2" ht="16.5" x14ac:dyDescent="0.3">
      <c r="B13545"/>
    </row>
    <row r="13546" spans="2:2" ht="16.5" x14ac:dyDescent="0.3">
      <c r="B13546"/>
    </row>
    <row r="13547" spans="2:2" ht="16.5" x14ac:dyDescent="0.3">
      <c r="B13547"/>
    </row>
    <row r="13548" spans="2:2" ht="16.5" x14ac:dyDescent="0.3">
      <c r="B13548"/>
    </row>
    <row r="13549" spans="2:2" ht="16.5" x14ac:dyDescent="0.3">
      <c r="B13549"/>
    </row>
    <row r="13550" spans="2:2" ht="16.5" x14ac:dyDescent="0.3">
      <c r="B13550"/>
    </row>
    <row r="13551" spans="2:2" ht="16.5" x14ac:dyDescent="0.3">
      <c r="B13551"/>
    </row>
    <row r="13552" spans="2:2" ht="16.5" x14ac:dyDescent="0.3">
      <c r="B13552"/>
    </row>
    <row r="13553" spans="2:2" ht="16.5" x14ac:dyDescent="0.3">
      <c r="B13553"/>
    </row>
    <row r="13554" spans="2:2" ht="16.5" x14ac:dyDescent="0.3">
      <c r="B13554"/>
    </row>
    <row r="13555" spans="2:2" ht="16.5" x14ac:dyDescent="0.3">
      <c r="B13555"/>
    </row>
    <row r="13556" spans="2:2" ht="16.5" x14ac:dyDescent="0.3">
      <c r="B13556"/>
    </row>
    <row r="13557" spans="2:2" ht="16.5" x14ac:dyDescent="0.3">
      <c r="B13557"/>
    </row>
    <row r="13558" spans="2:2" ht="16.5" x14ac:dyDescent="0.3">
      <c r="B13558"/>
    </row>
    <row r="13559" spans="2:2" ht="16.5" x14ac:dyDescent="0.3">
      <c r="B13559"/>
    </row>
    <row r="13560" spans="2:2" ht="16.5" x14ac:dyDescent="0.3">
      <c r="B13560"/>
    </row>
    <row r="13561" spans="2:2" ht="16.5" x14ac:dyDescent="0.3">
      <c r="B13561"/>
    </row>
    <row r="13562" spans="2:2" ht="16.5" x14ac:dyDescent="0.3">
      <c r="B13562"/>
    </row>
    <row r="13563" spans="2:2" ht="16.5" x14ac:dyDescent="0.3">
      <c r="B13563"/>
    </row>
    <row r="13564" spans="2:2" ht="16.5" x14ac:dyDescent="0.3">
      <c r="B13564"/>
    </row>
    <row r="13565" spans="2:2" ht="16.5" x14ac:dyDescent="0.3">
      <c r="B13565"/>
    </row>
    <row r="13566" spans="2:2" ht="16.5" x14ac:dyDescent="0.3">
      <c r="B13566"/>
    </row>
    <row r="13567" spans="2:2" ht="16.5" x14ac:dyDescent="0.3">
      <c r="B13567"/>
    </row>
    <row r="13568" spans="2:2" ht="16.5" x14ac:dyDescent="0.3">
      <c r="B13568"/>
    </row>
    <row r="13569" spans="2:2" ht="16.5" x14ac:dyDescent="0.3">
      <c r="B13569"/>
    </row>
    <row r="13570" spans="2:2" ht="16.5" x14ac:dyDescent="0.3">
      <c r="B13570"/>
    </row>
    <row r="13571" spans="2:2" ht="16.5" x14ac:dyDescent="0.3">
      <c r="B13571"/>
    </row>
    <row r="13572" spans="2:2" ht="16.5" x14ac:dyDescent="0.3">
      <c r="B13572"/>
    </row>
    <row r="13573" spans="2:2" ht="16.5" x14ac:dyDescent="0.3">
      <c r="B13573"/>
    </row>
    <row r="13574" spans="2:2" ht="16.5" x14ac:dyDescent="0.3">
      <c r="B13574"/>
    </row>
    <row r="13575" spans="2:2" ht="16.5" x14ac:dyDescent="0.3">
      <c r="B13575"/>
    </row>
    <row r="13576" spans="2:2" ht="16.5" x14ac:dyDescent="0.3">
      <c r="B13576"/>
    </row>
    <row r="13577" spans="2:2" ht="16.5" x14ac:dyDescent="0.3">
      <c r="B13577"/>
    </row>
    <row r="13578" spans="2:2" ht="16.5" x14ac:dyDescent="0.3">
      <c r="B13578"/>
    </row>
    <row r="13579" spans="2:2" ht="16.5" x14ac:dyDescent="0.3">
      <c r="B13579"/>
    </row>
    <row r="13580" spans="2:2" ht="16.5" x14ac:dyDescent="0.3">
      <c r="B13580"/>
    </row>
    <row r="13581" spans="2:2" ht="16.5" x14ac:dyDescent="0.3">
      <c r="B13581"/>
    </row>
    <row r="13582" spans="2:2" ht="16.5" x14ac:dyDescent="0.3">
      <c r="B13582"/>
    </row>
    <row r="13583" spans="2:2" ht="16.5" x14ac:dyDescent="0.3">
      <c r="B13583"/>
    </row>
    <row r="13584" spans="2:2" ht="16.5" x14ac:dyDescent="0.3">
      <c r="B13584"/>
    </row>
    <row r="13585" spans="2:2" ht="16.5" x14ac:dyDescent="0.3">
      <c r="B13585"/>
    </row>
    <row r="13586" spans="2:2" ht="16.5" x14ac:dyDescent="0.3">
      <c r="B13586"/>
    </row>
    <row r="13587" spans="2:2" ht="16.5" x14ac:dyDescent="0.3">
      <c r="B13587"/>
    </row>
    <row r="13588" spans="2:2" ht="16.5" x14ac:dyDescent="0.3">
      <c r="B13588"/>
    </row>
    <row r="13589" spans="2:2" ht="16.5" x14ac:dyDescent="0.3">
      <c r="B13589"/>
    </row>
    <row r="13590" spans="2:2" ht="16.5" x14ac:dyDescent="0.3">
      <c r="B13590"/>
    </row>
    <row r="13591" spans="2:2" ht="16.5" x14ac:dyDescent="0.3">
      <c r="B13591"/>
    </row>
    <row r="13592" spans="2:2" ht="16.5" x14ac:dyDescent="0.3">
      <c r="B13592"/>
    </row>
    <row r="13593" spans="2:2" ht="16.5" x14ac:dyDescent="0.3">
      <c r="B13593"/>
    </row>
    <row r="13594" spans="2:2" ht="16.5" x14ac:dyDescent="0.3">
      <c r="B13594"/>
    </row>
    <row r="13595" spans="2:2" ht="16.5" x14ac:dyDescent="0.3">
      <c r="B13595"/>
    </row>
    <row r="13596" spans="2:2" ht="16.5" x14ac:dyDescent="0.3">
      <c r="B13596"/>
    </row>
    <row r="13597" spans="2:2" ht="16.5" x14ac:dyDescent="0.3">
      <c r="B13597"/>
    </row>
    <row r="13598" spans="2:2" ht="16.5" x14ac:dyDescent="0.3">
      <c r="B13598"/>
    </row>
    <row r="13599" spans="2:2" ht="16.5" x14ac:dyDescent="0.3">
      <c r="B13599"/>
    </row>
    <row r="13600" spans="2:2" ht="16.5" x14ac:dyDescent="0.3">
      <c r="B13600"/>
    </row>
    <row r="13601" spans="2:2" ht="16.5" x14ac:dyDescent="0.3">
      <c r="B13601"/>
    </row>
    <row r="13602" spans="2:2" ht="16.5" x14ac:dyDescent="0.3">
      <c r="B13602"/>
    </row>
    <row r="13603" spans="2:2" ht="16.5" x14ac:dyDescent="0.3">
      <c r="B13603"/>
    </row>
    <row r="13604" spans="2:2" ht="16.5" x14ac:dyDescent="0.3">
      <c r="B13604"/>
    </row>
    <row r="13605" spans="2:2" ht="16.5" x14ac:dyDescent="0.3">
      <c r="B13605"/>
    </row>
    <row r="13606" spans="2:2" ht="16.5" x14ac:dyDescent="0.3">
      <c r="B13606"/>
    </row>
    <row r="13607" spans="2:2" ht="16.5" x14ac:dyDescent="0.3">
      <c r="B13607"/>
    </row>
    <row r="13608" spans="2:2" ht="16.5" x14ac:dyDescent="0.3">
      <c r="B13608"/>
    </row>
    <row r="13609" spans="2:2" ht="16.5" x14ac:dyDescent="0.3">
      <c r="B13609"/>
    </row>
    <row r="13610" spans="2:2" ht="16.5" x14ac:dyDescent="0.3">
      <c r="B13610"/>
    </row>
    <row r="13611" spans="2:2" ht="16.5" x14ac:dyDescent="0.3">
      <c r="B13611"/>
    </row>
    <row r="13612" spans="2:2" ht="16.5" x14ac:dyDescent="0.3">
      <c r="B13612"/>
    </row>
    <row r="13613" spans="2:2" ht="16.5" x14ac:dyDescent="0.3">
      <c r="B13613"/>
    </row>
    <row r="13614" spans="2:2" ht="16.5" x14ac:dyDescent="0.3">
      <c r="B13614"/>
    </row>
    <row r="13615" spans="2:2" ht="16.5" x14ac:dyDescent="0.3">
      <c r="B13615"/>
    </row>
    <row r="13616" spans="2:2" ht="16.5" x14ac:dyDescent="0.3">
      <c r="B13616"/>
    </row>
    <row r="13617" spans="2:2" ht="16.5" x14ac:dyDescent="0.3">
      <c r="B13617"/>
    </row>
    <row r="13618" spans="2:2" ht="16.5" x14ac:dyDescent="0.3">
      <c r="B13618"/>
    </row>
    <row r="13619" spans="2:2" ht="16.5" x14ac:dyDescent="0.3">
      <c r="B13619"/>
    </row>
    <row r="13620" spans="2:2" ht="16.5" x14ac:dyDescent="0.3">
      <c r="B13620"/>
    </row>
    <row r="13621" spans="2:2" ht="16.5" x14ac:dyDescent="0.3">
      <c r="B13621"/>
    </row>
    <row r="13622" spans="2:2" ht="16.5" x14ac:dyDescent="0.3">
      <c r="B13622"/>
    </row>
    <row r="13623" spans="2:2" ht="16.5" x14ac:dyDescent="0.3">
      <c r="B13623"/>
    </row>
    <row r="13624" spans="2:2" ht="16.5" x14ac:dyDescent="0.3">
      <c r="B13624"/>
    </row>
    <row r="13625" spans="2:2" ht="16.5" x14ac:dyDescent="0.3">
      <c r="B13625"/>
    </row>
    <row r="13626" spans="2:2" ht="16.5" x14ac:dyDescent="0.3">
      <c r="B13626"/>
    </row>
    <row r="13627" spans="2:2" ht="16.5" x14ac:dyDescent="0.3">
      <c r="B13627"/>
    </row>
    <row r="13628" spans="2:2" ht="16.5" x14ac:dyDescent="0.3">
      <c r="B13628"/>
    </row>
    <row r="13629" spans="2:2" ht="16.5" x14ac:dyDescent="0.3">
      <c r="B13629"/>
    </row>
    <row r="13630" spans="2:2" ht="16.5" x14ac:dyDescent="0.3">
      <c r="B13630"/>
    </row>
    <row r="13631" spans="2:2" ht="16.5" x14ac:dyDescent="0.3">
      <c r="B13631"/>
    </row>
    <row r="13632" spans="2:2" ht="16.5" x14ac:dyDescent="0.3">
      <c r="B13632"/>
    </row>
    <row r="13633" spans="2:2" ht="16.5" x14ac:dyDescent="0.3">
      <c r="B13633"/>
    </row>
    <row r="13634" spans="2:2" ht="16.5" x14ac:dyDescent="0.3">
      <c r="B13634"/>
    </row>
    <row r="13635" spans="2:2" ht="16.5" x14ac:dyDescent="0.3">
      <c r="B13635"/>
    </row>
    <row r="13636" spans="2:2" ht="16.5" x14ac:dyDescent="0.3">
      <c r="B13636"/>
    </row>
    <row r="13637" spans="2:2" ht="16.5" x14ac:dyDescent="0.3">
      <c r="B13637"/>
    </row>
    <row r="13638" spans="2:2" ht="16.5" x14ac:dyDescent="0.3">
      <c r="B13638"/>
    </row>
    <row r="13639" spans="2:2" ht="16.5" x14ac:dyDescent="0.3">
      <c r="B13639"/>
    </row>
    <row r="13640" spans="2:2" ht="16.5" x14ac:dyDescent="0.3">
      <c r="B13640"/>
    </row>
    <row r="13641" spans="2:2" ht="16.5" x14ac:dyDescent="0.3">
      <c r="B13641"/>
    </row>
    <row r="13642" spans="2:2" ht="16.5" x14ac:dyDescent="0.3">
      <c r="B13642"/>
    </row>
    <row r="13643" spans="2:2" ht="16.5" x14ac:dyDescent="0.3">
      <c r="B13643"/>
    </row>
    <row r="13644" spans="2:2" ht="16.5" x14ac:dyDescent="0.3">
      <c r="B13644"/>
    </row>
    <row r="13645" spans="2:2" ht="16.5" x14ac:dyDescent="0.3">
      <c r="B13645"/>
    </row>
    <row r="13646" spans="2:2" ht="16.5" x14ac:dyDescent="0.3">
      <c r="B13646"/>
    </row>
    <row r="13647" spans="2:2" ht="16.5" x14ac:dyDescent="0.3">
      <c r="B13647"/>
    </row>
    <row r="13648" spans="2:2" ht="16.5" x14ac:dyDescent="0.3">
      <c r="B13648"/>
    </row>
    <row r="13649" spans="2:2" ht="16.5" x14ac:dyDescent="0.3">
      <c r="B13649"/>
    </row>
    <row r="13650" spans="2:2" ht="16.5" x14ac:dyDescent="0.3">
      <c r="B13650"/>
    </row>
    <row r="13651" spans="2:2" ht="16.5" x14ac:dyDescent="0.3">
      <c r="B13651"/>
    </row>
    <row r="13652" spans="2:2" ht="16.5" x14ac:dyDescent="0.3">
      <c r="B13652"/>
    </row>
    <row r="13653" spans="2:2" ht="16.5" x14ac:dyDescent="0.3">
      <c r="B13653"/>
    </row>
    <row r="13654" spans="2:2" ht="16.5" x14ac:dyDescent="0.3">
      <c r="B13654"/>
    </row>
    <row r="13655" spans="2:2" ht="16.5" x14ac:dyDescent="0.3">
      <c r="B13655"/>
    </row>
    <row r="13656" spans="2:2" ht="16.5" x14ac:dyDescent="0.3">
      <c r="B13656"/>
    </row>
    <row r="13657" spans="2:2" ht="16.5" x14ac:dyDescent="0.3">
      <c r="B13657"/>
    </row>
    <row r="13658" spans="2:2" ht="16.5" x14ac:dyDescent="0.3">
      <c r="B13658"/>
    </row>
    <row r="13659" spans="2:2" ht="16.5" x14ac:dyDescent="0.3">
      <c r="B13659"/>
    </row>
    <row r="13660" spans="2:2" ht="16.5" x14ac:dyDescent="0.3">
      <c r="B13660"/>
    </row>
    <row r="13661" spans="2:2" ht="16.5" x14ac:dyDescent="0.3">
      <c r="B13661"/>
    </row>
    <row r="13662" spans="2:2" ht="16.5" x14ac:dyDescent="0.3">
      <c r="B13662"/>
    </row>
    <row r="13663" spans="2:2" ht="16.5" x14ac:dyDescent="0.3">
      <c r="B13663"/>
    </row>
    <row r="13664" spans="2:2" ht="16.5" x14ac:dyDescent="0.3">
      <c r="B13664"/>
    </row>
    <row r="13665" spans="2:2" ht="16.5" x14ac:dyDescent="0.3">
      <c r="B13665"/>
    </row>
    <row r="13666" spans="2:2" ht="16.5" x14ac:dyDescent="0.3">
      <c r="B13666"/>
    </row>
    <row r="13667" spans="2:2" ht="16.5" x14ac:dyDescent="0.3">
      <c r="B13667"/>
    </row>
    <row r="13668" spans="2:2" ht="16.5" x14ac:dyDescent="0.3">
      <c r="B13668"/>
    </row>
    <row r="13669" spans="2:2" ht="16.5" x14ac:dyDescent="0.3">
      <c r="B13669"/>
    </row>
    <row r="13670" spans="2:2" ht="16.5" x14ac:dyDescent="0.3">
      <c r="B13670"/>
    </row>
    <row r="13671" spans="2:2" ht="16.5" x14ac:dyDescent="0.3">
      <c r="B13671"/>
    </row>
    <row r="13672" spans="2:2" ht="16.5" x14ac:dyDescent="0.3">
      <c r="B13672"/>
    </row>
    <row r="13673" spans="2:2" ht="16.5" x14ac:dyDescent="0.3">
      <c r="B13673"/>
    </row>
    <row r="13674" spans="2:2" ht="16.5" x14ac:dyDescent="0.3">
      <c r="B13674"/>
    </row>
    <row r="13675" spans="2:2" ht="16.5" x14ac:dyDescent="0.3">
      <c r="B13675"/>
    </row>
    <row r="13676" spans="2:2" ht="16.5" x14ac:dyDescent="0.3">
      <c r="B13676"/>
    </row>
    <row r="13677" spans="2:2" ht="16.5" x14ac:dyDescent="0.3">
      <c r="B13677"/>
    </row>
    <row r="13678" spans="2:2" ht="16.5" x14ac:dyDescent="0.3">
      <c r="B13678"/>
    </row>
    <row r="13679" spans="2:2" ht="16.5" x14ac:dyDescent="0.3">
      <c r="B13679"/>
    </row>
    <row r="13680" spans="2:2" ht="16.5" x14ac:dyDescent="0.3">
      <c r="B13680"/>
    </row>
    <row r="13681" spans="2:2" ht="16.5" x14ac:dyDescent="0.3">
      <c r="B13681"/>
    </row>
    <row r="13682" spans="2:2" ht="16.5" x14ac:dyDescent="0.3">
      <c r="B13682"/>
    </row>
    <row r="13683" spans="2:2" ht="16.5" x14ac:dyDescent="0.3">
      <c r="B13683"/>
    </row>
    <row r="13684" spans="2:2" ht="16.5" x14ac:dyDescent="0.3">
      <c r="B13684"/>
    </row>
    <row r="13685" spans="2:2" ht="16.5" x14ac:dyDescent="0.3">
      <c r="B13685"/>
    </row>
    <row r="13686" spans="2:2" ht="16.5" x14ac:dyDescent="0.3">
      <c r="B13686"/>
    </row>
    <row r="13687" spans="2:2" ht="16.5" x14ac:dyDescent="0.3">
      <c r="B13687"/>
    </row>
    <row r="13688" spans="2:2" ht="16.5" x14ac:dyDescent="0.3">
      <c r="B13688"/>
    </row>
    <row r="13689" spans="2:2" ht="16.5" x14ac:dyDescent="0.3">
      <c r="B13689"/>
    </row>
    <row r="13690" spans="2:2" ht="16.5" x14ac:dyDescent="0.3">
      <c r="B13690"/>
    </row>
    <row r="13691" spans="2:2" ht="16.5" x14ac:dyDescent="0.3">
      <c r="B13691"/>
    </row>
    <row r="13692" spans="2:2" ht="16.5" x14ac:dyDescent="0.3">
      <c r="B13692"/>
    </row>
    <row r="13693" spans="2:2" ht="16.5" x14ac:dyDescent="0.3">
      <c r="B13693"/>
    </row>
    <row r="13694" spans="2:2" ht="16.5" x14ac:dyDescent="0.3">
      <c r="B13694"/>
    </row>
    <row r="13695" spans="2:2" ht="16.5" x14ac:dyDescent="0.3">
      <c r="B13695"/>
    </row>
    <row r="13696" spans="2:2" ht="16.5" x14ac:dyDescent="0.3">
      <c r="B13696"/>
    </row>
    <row r="13697" spans="2:2" ht="16.5" x14ac:dyDescent="0.3">
      <c r="B13697"/>
    </row>
    <row r="13698" spans="2:2" ht="16.5" x14ac:dyDescent="0.3">
      <c r="B13698"/>
    </row>
    <row r="13699" spans="2:2" ht="16.5" x14ac:dyDescent="0.3">
      <c r="B13699"/>
    </row>
    <row r="13700" spans="2:2" ht="16.5" x14ac:dyDescent="0.3">
      <c r="B13700"/>
    </row>
    <row r="13701" spans="2:2" ht="16.5" x14ac:dyDescent="0.3">
      <c r="B13701"/>
    </row>
    <row r="13702" spans="2:2" ht="16.5" x14ac:dyDescent="0.3">
      <c r="B13702"/>
    </row>
    <row r="13703" spans="2:2" ht="16.5" x14ac:dyDescent="0.3">
      <c r="B13703"/>
    </row>
    <row r="13704" spans="2:2" ht="16.5" x14ac:dyDescent="0.3">
      <c r="B13704"/>
    </row>
    <row r="13705" spans="2:2" ht="16.5" x14ac:dyDescent="0.3">
      <c r="B13705"/>
    </row>
    <row r="13706" spans="2:2" ht="16.5" x14ac:dyDescent="0.3">
      <c r="B13706"/>
    </row>
    <row r="13707" spans="2:2" ht="16.5" x14ac:dyDescent="0.3">
      <c r="B13707"/>
    </row>
    <row r="13708" spans="2:2" ht="16.5" x14ac:dyDescent="0.3">
      <c r="B13708"/>
    </row>
    <row r="13709" spans="2:2" ht="16.5" x14ac:dyDescent="0.3">
      <c r="B13709"/>
    </row>
    <row r="13710" spans="2:2" ht="16.5" x14ac:dyDescent="0.3">
      <c r="B13710"/>
    </row>
    <row r="13711" spans="2:2" ht="16.5" x14ac:dyDescent="0.3">
      <c r="B13711"/>
    </row>
    <row r="13712" spans="2:2" ht="16.5" x14ac:dyDescent="0.3">
      <c r="B13712"/>
    </row>
    <row r="13713" spans="2:2" ht="16.5" x14ac:dyDescent="0.3">
      <c r="B13713"/>
    </row>
    <row r="13714" spans="2:2" ht="16.5" x14ac:dyDescent="0.3">
      <c r="B13714"/>
    </row>
    <row r="13715" spans="2:2" ht="16.5" x14ac:dyDescent="0.3">
      <c r="B13715"/>
    </row>
    <row r="13716" spans="2:2" ht="16.5" x14ac:dyDescent="0.3">
      <c r="B13716"/>
    </row>
    <row r="13717" spans="2:2" ht="16.5" x14ac:dyDescent="0.3">
      <c r="B13717"/>
    </row>
    <row r="13718" spans="2:2" ht="16.5" x14ac:dyDescent="0.3">
      <c r="B13718"/>
    </row>
    <row r="13719" spans="2:2" ht="16.5" x14ac:dyDescent="0.3">
      <c r="B13719"/>
    </row>
    <row r="13720" spans="2:2" ht="16.5" x14ac:dyDescent="0.3">
      <c r="B13720"/>
    </row>
    <row r="13721" spans="2:2" ht="16.5" x14ac:dyDescent="0.3">
      <c r="B13721"/>
    </row>
    <row r="13722" spans="2:2" ht="16.5" x14ac:dyDescent="0.3">
      <c r="B13722"/>
    </row>
    <row r="13723" spans="2:2" ht="16.5" x14ac:dyDescent="0.3">
      <c r="B13723"/>
    </row>
    <row r="13724" spans="2:2" ht="16.5" x14ac:dyDescent="0.3">
      <c r="B13724"/>
    </row>
    <row r="13725" spans="2:2" ht="16.5" x14ac:dyDescent="0.3">
      <c r="B13725"/>
    </row>
    <row r="13726" spans="2:2" ht="16.5" x14ac:dyDescent="0.3">
      <c r="B13726"/>
    </row>
    <row r="13727" spans="2:2" ht="16.5" x14ac:dyDescent="0.3">
      <c r="B13727"/>
    </row>
    <row r="13728" spans="2:2" ht="16.5" x14ac:dyDescent="0.3">
      <c r="B13728"/>
    </row>
    <row r="13729" spans="2:2" ht="16.5" x14ac:dyDescent="0.3">
      <c r="B13729"/>
    </row>
    <row r="13730" spans="2:2" ht="16.5" x14ac:dyDescent="0.3">
      <c r="B13730"/>
    </row>
    <row r="13731" spans="2:2" ht="16.5" x14ac:dyDescent="0.3">
      <c r="B13731"/>
    </row>
    <row r="13732" spans="2:2" ht="16.5" x14ac:dyDescent="0.3">
      <c r="B13732"/>
    </row>
    <row r="13733" spans="2:2" ht="16.5" x14ac:dyDescent="0.3">
      <c r="B13733"/>
    </row>
    <row r="13734" spans="2:2" ht="16.5" x14ac:dyDescent="0.3">
      <c r="B13734"/>
    </row>
    <row r="13735" spans="2:2" ht="16.5" x14ac:dyDescent="0.3">
      <c r="B13735"/>
    </row>
    <row r="13736" spans="2:2" ht="16.5" x14ac:dyDescent="0.3">
      <c r="B13736"/>
    </row>
    <row r="13737" spans="2:2" ht="16.5" x14ac:dyDescent="0.3">
      <c r="B13737"/>
    </row>
    <row r="13738" spans="2:2" ht="16.5" x14ac:dyDescent="0.3">
      <c r="B13738"/>
    </row>
    <row r="13739" spans="2:2" ht="16.5" x14ac:dyDescent="0.3">
      <c r="B13739"/>
    </row>
    <row r="13740" spans="2:2" ht="16.5" x14ac:dyDescent="0.3">
      <c r="B13740"/>
    </row>
    <row r="13741" spans="2:2" ht="16.5" x14ac:dyDescent="0.3">
      <c r="B13741"/>
    </row>
    <row r="13742" spans="2:2" ht="16.5" x14ac:dyDescent="0.3">
      <c r="B13742"/>
    </row>
    <row r="13743" spans="2:2" ht="16.5" x14ac:dyDescent="0.3">
      <c r="B13743"/>
    </row>
    <row r="13744" spans="2:2" ht="16.5" x14ac:dyDescent="0.3">
      <c r="B13744"/>
    </row>
    <row r="13745" spans="2:2" ht="16.5" x14ac:dyDescent="0.3">
      <c r="B13745"/>
    </row>
    <row r="13746" spans="2:2" ht="16.5" x14ac:dyDescent="0.3">
      <c r="B13746"/>
    </row>
    <row r="13747" spans="2:2" ht="16.5" x14ac:dyDescent="0.3">
      <c r="B13747"/>
    </row>
    <row r="13748" spans="2:2" ht="16.5" x14ac:dyDescent="0.3">
      <c r="B13748"/>
    </row>
    <row r="13749" spans="2:2" ht="16.5" x14ac:dyDescent="0.3">
      <c r="B13749"/>
    </row>
    <row r="13750" spans="2:2" ht="16.5" x14ac:dyDescent="0.3">
      <c r="B13750"/>
    </row>
    <row r="13751" spans="2:2" ht="16.5" x14ac:dyDescent="0.3">
      <c r="B13751"/>
    </row>
    <row r="13752" spans="2:2" ht="16.5" x14ac:dyDescent="0.3">
      <c r="B13752"/>
    </row>
    <row r="13753" spans="2:2" ht="16.5" x14ac:dyDescent="0.3">
      <c r="B13753"/>
    </row>
    <row r="13754" spans="2:2" ht="16.5" x14ac:dyDescent="0.3">
      <c r="B13754"/>
    </row>
    <row r="13755" spans="2:2" ht="16.5" x14ac:dyDescent="0.3">
      <c r="B13755"/>
    </row>
    <row r="13756" spans="2:2" ht="16.5" x14ac:dyDescent="0.3">
      <c r="B13756"/>
    </row>
    <row r="13757" spans="2:2" ht="16.5" x14ac:dyDescent="0.3">
      <c r="B13757"/>
    </row>
    <row r="13758" spans="2:2" ht="16.5" x14ac:dyDescent="0.3">
      <c r="B13758"/>
    </row>
    <row r="13759" spans="2:2" ht="16.5" x14ac:dyDescent="0.3">
      <c r="B13759"/>
    </row>
    <row r="13760" spans="2:2" ht="16.5" x14ac:dyDescent="0.3">
      <c r="B13760"/>
    </row>
    <row r="13761" spans="2:2" ht="16.5" x14ac:dyDescent="0.3">
      <c r="B13761"/>
    </row>
    <row r="13762" spans="2:2" ht="16.5" x14ac:dyDescent="0.3">
      <c r="B13762"/>
    </row>
    <row r="13763" spans="2:2" ht="16.5" x14ac:dyDescent="0.3">
      <c r="B13763"/>
    </row>
    <row r="13764" spans="2:2" ht="16.5" x14ac:dyDescent="0.3">
      <c r="B13764"/>
    </row>
    <row r="13765" spans="2:2" ht="16.5" x14ac:dyDescent="0.3">
      <c r="B13765"/>
    </row>
    <row r="13766" spans="2:2" ht="16.5" x14ac:dyDescent="0.3">
      <c r="B13766"/>
    </row>
    <row r="13767" spans="2:2" ht="16.5" x14ac:dyDescent="0.3">
      <c r="B13767"/>
    </row>
    <row r="13768" spans="2:2" ht="16.5" x14ac:dyDescent="0.3">
      <c r="B13768"/>
    </row>
    <row r="13769" spans="2:2" ht="16.5" x14ac:dyDescent="0.3">
      <c r="B13769"/>
    </row>
    <row r="13770" spans="2:2" ht="16.5" x14ac:dyDescent="0.3">
      <c r="B13770"/>
    </row>
    <row r="13771" spans="2:2" ht="16.5" x14ac:dyDescent="0.3">
      <c r="B13771"/>
    </row>
    <row r="13772" spans="2:2" ht="16.5" x14ac:dyDescent="0.3">
      <c r="B13772"/>
    </row>
    <row r="13773" spans="2:2" ht="16.5" x14ac:dyDescent="0.3">
      <c r="B13773"/>
    </row>
    <row r="13774" spans="2:2" ht="16.5" x14ac:dyDescent="0.3">
      <c r="B13774"/>
    </row>
    <row r="13775" spans="2:2" ht="16.5" x14ac:dyDescent="0.3">
      <c r="B13775"/>
    </row>
    <row r="13776" spans="2:2" ht="16.5" x14ac:dyDescent="0.3">
      <c r="B13776"/>
    </row>
    <row r="13777" spans="2:2" ht="16.5" x14ac:dyDescent="0.3">
      <c r="B13777"/>
    </row>
    <row r="13778" spans="2:2" ht="16.5" x14ac:dyDescent="0.3">
      <c r="B13778"/>
    </row>
    <row r="13779" spans="2:2" ht="16.5" x14ac:dyDescent="0.3">
      <c r="B13779"/>
    </row>
    <row r="13780" spans="2:2" ht="16.5" x14ac:dyDescent="0.3">
      <c r="B13780"/>
    </row>
    <row r="13781" spans="2:2" ht="16.5" x14ac:dyDescent="0.3">
      <c r="B13781"/>
    </row>
    <row r="13782" spans="2:2" ht="16.5" x14ac:dyDescent="0.3">
      <c r="B13782"/>
    </row>
    <row r="13783" spans="2:2" ht="16.5" x14ac:dyDescent="0.3">
      <c r="B13783"/>
    </row>
    <row r="13784" spans="2:2" ht="16.5" x14ac:dyDescent="0.3">
      <c r="B13784"/>
    </row>
    <row r="13785" spans="2:2" ht="16.5" x14ac:dyDescent="0.3">
      <c r="B13785"/>
    </row>
    <row r="13786" spans="2:2" ht="16.5" x14ac:dyDescent="0.3">
      <c r="B13786"/>
    </row>
    <row r="13787" spans="2:2" ht="16.5" x14ac:dyDescent="0.3">
      <c r="B13787"/>
    </row>
    <row r="13788" spans="2:2" ht="16.5" x14ac:dyDescent="0.3">
      <c r="B13788"/>
    </row>
    <row r="13789" spans="2:2" ht="16.5" x14ac:dyDescent="0.3">
      <c r="B13789"/>
    </row>
    <row r="13790" spans="2:2" ht="16.5" x14ac:dyDescent="0.3">
      <c r="B13790"/>
    </row>
    <row r="13791" spans="2:2" ht="16.5" x14ac:dyDescent="0.3">
      <c r="B13791"/>
    </row>
    <row r="13792" spans="2:2" ht="16.5" x14ac:dyDescent="0.3">
      <c r="B13792"/>
    </row>
    <row r="13793" spans="2:2" ht="16.5" x14ac:dyDescent="0.3">
      <c r="B13793"/>
    </row>
    <row r="13794" spans="2:2" ht="16.5" x14ac:dyDescent="0.3">
      <c r="B13794"/>
    </row>
    <row r="13795" spans="2:2" ht="16.5" x14ac:dyDescent="0.3">
      <c r="B13795"/>
    </row>
    <row r="13796" spans="2:2" ht="16.5" x14ac:dyDescent="0.3">
      <c r="B13796"/>
    </row>
    <row r="13797" spans="2:2" ht="16.5" x14ac:dyDescent="0.3">
      <c r="B13797"/>
    </row>
    <row r="13798" spans="2:2" ht="16.5" x14ac:dyDescent="0.3">
      <c r="B13798"/>
    </row>
    <row r="13799" spans="2:2" ht="16.5" x14ac:dyDescent="0.3">
      <c r="B13799"/>
    </row>
    <row r="13800" spans="2:2" ht="16.5" x14ac:dyDescent="0.3">
      <c r="B13800"/>
    </row>
    <row r="13801" spans="2:2" ht="16.5" x14ac:dyDescent="0.3">
      <c r="B13801"/>
    </row>
    <row r="13802" spans="2:2" ht="16.5" x14ac:dyDescent="0.3">
      <c r="B13802"/>
    </row>
    <row r="13803" spans="2:2" ht="16.5" x14ac:dyDescent="0.3">
      <c r="B13803"/>
    </row>
    <row r="13804" spans="2:2" ht="16.5" x14ac:dyDescent="0.3">
      <c r="B13804"/>
    </row>
    <row r="13805" spans="2:2" ht="16.5" x14ac:dyDescent="0.3">
      <c r="B13805"/>
    </row>
    <row r="13806" spans="2:2" ht="16.5" x14ac:dyDescent="0.3">
      <c r="B13806"/>
    </row>
    <row r="13807" spans="2:2" ht="16.5" x14ac:dyDescent="0.3">
      <c r="B13807"/>
    </row>
    <row r="13808" spans="2:2" ht="16.5" x14ac:dyDescent="0.3">
      <c r="B13808"/>
    </row>
    <row r="13809" spans="2:2" ht="16.5" x14ac:dyDescent="0.3">
      <c r="B13809"/>
    </row>
    <row r="13810" spans="2:2" ht="16.5" x14ac:dyDescent="0.3">
      <c r="B13810"/>
    </row>
    <row r="13811" spans="2:2" ht="16.5" x14ac:dyDescent="0.3">
      <c r="B13811"/>
    </row>
    <row r="13812" spans="2:2" ht="16.5" x14ac:dyDescent="0.3">
      <c r="B13812"/>
    </row>
    <row r="13813" spans="2:2" ht="16.5" x14ac:dyDescent="0.3">
      <c r="B13813"/>
    </row>
    <row r="13814" spans="2:2" ht="16.5" x14ac:dyDescent="0.3">
      <c r="B13814"/>
    </row>
    <row r="13815" spans="2:2" ht="16.5" x14ac:dyDescent="0.3">
      <c r="B13815"/>
    </row>
    <row r="13816" spans="2:2" ht="16.5" x14ac:dyDescent="0.3">
      <c r="B13816"/>
    </row>
    <row r="13817" spans="2:2" ht="16.5" x14ac:dyDescent="0.3">
      <c r="B13817"/>
    </row>
    <row r="13818" spans="2:2" ht="16.5" x14ac:dyDescent="0.3">
      <c r="B13818"/>
    </row>
    <row r="13819" spans="2:2" ht="16.5" x14ac:dyDescent="0.3">
      <c r="B13819"/>
    </row>
    <row r="13820" spans="2:2" ht="16.5" x14ac:dyDescent="0.3">
      <c r="B13820"/>
    </row>
    <row r="13821" spans="2:2" ht="16.5" x14ac:dyDescent="0.3">
      <c r="B13821"/>
    </row>
    <row r="13822" spans="2:2" ht="16.5" x14ac:dyDescent="0.3">
      <c r="B13822"/>
    </row>
    <row r="13823" spans="2:2" ht="16.5" x14ac:dyDescent="0.3">
      <c r="B13823"/>
    </row>
    <row r="13824" spans="2:2" ht="16.5" x14ac:dyDescent="0.3">
      <c r="B13824"/>
    </row>
    <row r="13825" spans="2:2" ht="16.5" x14ac:dyDescent="0.3">
      <c r="B13825"/>
    </row>
    <row r="13826" spans="2:2" ht="16.5" x14ac:dyDescent="0.3">
      <c r="B13826"/>
    </row>
    <row r="13827" spans="2:2" ht="16.5" x14ac:dyDescent="0.3">
      <c r="B13827"/>
    </row>
    <row r="13828" spans="2:2" ht="16.5" x14ac:dyDescent="0.3">
      <c r="B13828"/>
    </row>
    <row r="13829" spans="2:2" ht="16.5" x14ac:dyDescent="0.3">
      <c r="B13829"/>
    </row>
    <row r="13830" spans="2:2" ht="16.5" x14ac:dyDescent="0.3">
      <c r="B13830"/>
    </row>
    <row r="13831" spans="2:2" ht="16.5" x14ac:dyDescent="0.3">
      <c r="B13831"/>
    </row>
    <row r="13832" spans="2:2" ht="16.5" x14ac:dyDescent="0.3">
      <c r="B13832"/>
    </row>
    <row r="13833" spans="2:2" ht="16.5" x14ac:dyDescent="0.3">
      <c r="B13833"/>
    </row>
    <row r="13834" spans="2:2" ht="16.5" x14ac:dyDescent="0.3">
      <c r="B13834"/>
    </row>
    <row r="13835" spans="2:2" ht="16.5" x14ac:dyDescent="0.3">
      <c r="B13835"/>
    </row>
    <row r="13836" spans="2:2" ht="16.5" x14ac:dyDescent="0.3">
      <c r="B13836"/>
    </row>
    <row r="13837" spans="2:2" ht="16.5" x14ac:dyDescent="0.3">
      <c r="B13837"/>
    </row>
    <row r="13838" spans="2:2" ht="16.5" x14ac:dyDescent="0.3">
      <c r="B13838"/>
    </row>
    <row r="13839" spans="2:2" ht="16.5" x14ac:dyDescent="0.3">
      <c r="B13839"/>
    </row>
    <row r="13840" spans="2:2" ht="16.5" x14ac:dyDescent="0.3">
      <c r="B13840"/>
    </row>
    <row r="13841" spans="2:2" ht="16.5" x14ac:dyDescent="0.3">
      <c r="B13841"/>
    </row>
    <row r="13842" spans="2:2" ht="16.5" x14ac:dyDescent="0.3">
      <c r="B13842"/>
    </row>
    <row r="13843" spans="2:2" ht="16.5" x14ac:dyDescent="0.3">
      <c r="B13843"/>
    </row>
    <row r="13844" spans="2:2" ht="16.5" x14ac:dyDescent="0.3">
      <c r="B13844"/>
    </row>
    <row r="13845" spans="2:2" ht="16.5" x14ac:dyDescent="0.3">
      <c r="B13845"/>
    </row>
    <row r="13846" spans="2:2" ht="16.5" x14ac:dyDescent="0.3">
      <c r="B13846"/>
    </row>
    <row r="13847" spans="2:2" ht="16.5" x14ac:dyDescent="0.3">
      <c r="B13847"/>
    </row>
    <row r="13848" spans="2:2" ht="16.5" x14ac:dyDescent="0.3">
      <c r="B13848"/>
    </row>
    <row r="13849" spans="2:2" ht="16.5" x14ac:dyDescent="0.3">
      <c r="B13849"/>
    </row>
    <row r="13850" spans="2:2" ht="16.5" x14ac:dyDescent="0.3">
      <c r="B13850"/>
    </row>
    <row r="13851" spans="2:2" ht="16.5" x14ac:dyDescent="0.3">
      <c r="B13851"/>
    </row>
    <row r="13852" spans="2:2" ht="16.5" x14ac:dyDescent="0.3">
      <c r="B13852"/>
    </row>
    <row r="13853" spans="2:2" ht="16.5" x14ac:dyDescent="0.3">
      <c r="B13853"/>
    </row>
    <row r="13854" spans="2:2" ht="16.5" x14ac:dyDescent="0.3">
      <c r="B13854"/>
    </row>
    <row r="13855" spans="2:2" ht="16.5" x14ac:dyDescent="0.3">
      <c r="B13855"/>
    </row>
    <row r="13856" spans="2:2" ht="16.5" x14ac:dyDescent="0.3">
      <c r="B13856"/>
    </row>
    <row r="13857" spans="2:2" ht="16.5" x14ac:dyDescent="0.3">
      <c r="B13857"/>
    </row>
    <row r="13858" spans="2:2" ht="16.5" x14ac:dyDescent="0.3">
      <c r="B13858"/>
    </row>
    <row r="13859" spans="2:2" ht="16.5" x14ac:dyDescent="0.3">
      <c r="B13859"/>
    </row>
    <row r="13860" spans="2:2" ht="16.5" x14ac:dyDescent="0.3">
      <c r="B13860"/>
    </row>
    <row r="13861" spans="2:2" ht="16.5" x14ac:dyDescent="0.3">
      <c r="B13861"/>
    </row>
    <row r="13862" spans="2:2" ht="16.5" x14ac:dyDescent="0.3">
      <c r="B13862"/>
    </row>
    <row r="13863" spans="2:2" ht="16.5" x14ac:dyDescent="0.3">
      <c r="B13863"/>
    </row>
    <row r="13864" spans="2:2" ht="16.5" x14ac:dyDescent="0.3">
      <c r="B13864"/>
    </row>
    <row r="13865" spans="2:2" ht="16.5" x14ac:dyDescent="0.3">
      <c r="B13865"/>
    </row>
    <row r="13866" spans="2:2" ht="16.5" x14ac:dyDescent="0.3">
      <c r="B13866"/>
    </row>
    <row r="13867" spans="2:2" ht="16.5" x14ac:dyDescent="0.3">
      <c r="B13867"/>
    </row>
    <row r="13868" spans="2:2" ht="16.5" x14ac:dyDescent="0.3">
      <c r="B13868"/>
    </row>
    <row r="13869" spans="2:2" ht="16.5" x14ac:dyDescent="0.3">
      <c r="B13869"/>
    </row>
    <row r="13870" spans="2:2" ht="16.5" x14ac:dyDescent="0.3">
      <c r="B13870"/>
    </row>
    <row r="13871" spans="2:2" ht="16.5" x14ac:dyDescent="0.3">
      <c r="B13871"/>
    </row>
    <row r="13872" spans="2:2" ht="16.5" x14ac:dyDescent="0.3">
      <c r="B13872"/>
    </row>
    <row r="13873" spans="2:2" ht="16.5" x14ac:dyDescent="0.3">
      <c r="B13873"/>
    </row>
    <row r="13874" spans="2:2" ht="16.5" x14ac:dyDescent="0.3">
      <c r="B13874"/>
    </row>
    <row r="13875" spans="2:2" ht="16.5" x14ac:dyDescent="0.3">
      <c r="B13875"/>
    </row>
    <row r="13876" spans="2:2" ht="16.5" x14ac:dyDescent="0.3">
      <c r="B13876"/>
    </row>
    <row r="13877" spans="2:2" ht="16.5" x14ac:dyDescent="0.3">
      <c r="B13877"/>
    </row>
    <row r="13878" spans="2:2" ht="16.5" x14ac:dyDescent="0.3">
      <c r="B13878"/>
    </row>
    <row r="13879" spans="2:2" ht="16.5" x14ac:dyDescent="0.3">
      <c r="B13879"/>
    </row>
    <row r="13880" spans="2:2" ht="16.5" x14ac:dyDescent="0.3">
      <c r="B13880"/>
    </row>
    <row r="13881" spans="2:2" ht="16.5" x14ac:dyDescent="0.3">
      <c r="B13881"/>
    </row>
    <row r="13882" spans="2:2" ht="16.5" x14ac:dyDescent="0.3">
      <c r="B13882"/>
    </row>
    <row r="13883" spans="2:2" ht="16.5" x14ac:dyDescent="0.3">
      <c r="B13883"/>
    </row>
    <row r="13884" spans="2:2" ht="16.5" x14ac:dyDescent="0.3">
      <c r="B13884"/>
    </row>
    <row r="13885" spans="2:2" ht="16.5" x14ac:dyDescent="0.3">
      <c r="B13885"/>
    </row>
    <row r="13886" spans="2:2" ht="16.5" x14ac:dyDescent="0.3">
      <c r="B13886"/>
    </row>
    <row r="13887" spans="2:2" ht="16.5" x14ac:dyDescent="0.3">
      <c r="B13887"/>
    </row>
    <row r="13888" spans="2:2" ht="16.5" x14ac:dyDescent="0.3">
      <c r="B13888"/>
    </row>
    <row r="13889" spans="2:2" ht="16.5" x14ac:dyDescent="0.3">
      <c r="B13889"/>
    </row>
    <row r="13890" spans="2:2" ht="16.5" x14ac:dyDescent="0.3">
      <c r="B13890"/>
    </row>
    <row r="13891" spans="2:2" ht="16.5" x14ac:dyDescent="0.3">
      <c r="B13891"/>
    </row>
    <row r="13892" spans="2:2" ht="16.5" x14ac:dyDescent="0.3">
      <c r="B13892"/>
    </row>
    <row r="13893" spans="2:2" ht="16.5" x14ac:dyDescent="0.3">
      <c r="B13893"/>
    </row>
    <row r="13894" spans="2:2" ht="16.5" x14ac:dyDescent="0.3">
      <c r="B13894"/>
    </row>
    <row r="13895" spans="2:2" ht="16.5" x14ac:dyDescent="0.3">
      <c r="B13895"/>
    </row>
    <row r="13896" spans="2:2" ht="16.5" x14ac:dyDescent="0.3">
      <c r="B13896"/>
    </row>
    <row r="13897" spans="2:2" ht="16.5" x14ac:dyDescent="0.3">
      <c r="B13897"/>
    </row>
    <row r="13898" spans="2:2" ht="16.5" x14ac:dyDescent="0.3">
      <c r="B13898"/>
    </row>
    <row r="13899" spans="2:2" ht="16.5" x14ac:dyDescent="0.3">
      <c r="B13899"/>
    </row>
    <row r="13900" spans="2:2" ht="16.5" x14ac:dyDescent="0.3">
      <c r="B13900"/>
    </row>
    <row r="13901" spans="2:2" ht="16.5" x14ac:dyDescent="0.3">
      <c r="B13901"/>
    </row>
    <row r="13902" spans="2:2" ht="16.5" x14ac:dyDescent="0.3">
      <c r="B13902"/>
    </row>
    <row r="13903" spans="2:2" ht="16.5" x14ac:dyDescent="0.3">
      <c r="B13903"/>
    </row>
    <row r="13904" spans="2:2" ht="16.5" x14ac:dyDescent="0.3">
      <c r="B13904"/>
    </row>
    <row r="13905" spans="2:2" ht="16.5" x14ac:dyDescent="0.3">
      <c r="B13905"/>
    </row>
    <row r="13906" spans="2:2" ht="16.5" x14ac:dyDescent="0.3">
      <c r="B13906"/>
    </row>
    <row r="13907" spans="2:2" ht="16.5" x14ac:dyDescent="0.3">
      <c r="B13907"/>
    </row>
    <row r="13908" spans="2:2" ht="16.5" x14ac:dyDescent="0.3">
      <c r="B13908"/>
    </row>
    <row r="13909" spans="2:2" ht="16.5" x14ac:dyDescent="0.3">
      <c r="B13909"/>
    </row>
    <row r="13910" spans="2:2" ht="16.5" x14ac:dyDescent="0.3">
      <c r="B13910"/>
    </row>
    <row r="13911" spans="2:2" ht="16.5" x14ac:dyDescent="0.3">
      <c r="B13911"/>
    </row>
    <row r="13912" spans="2:2" ht="16.5" x14ac:dyDescent="0.3">
      <c r="B13912"/>
    </row>
    <row r="13913" spans="2:2" ht="16.5" x14ac:dyDescent="0.3">
      <c r="B13913"/>
    </row>
    <row r="13914" spans="2:2" ht="16.5" x14ac:dyDescent="0.3">
      <c r="B13914"/>
    </row>
    <row r="13915" spans="2:2" ht="16.5" x14ac:dyDescent="0.3">
      <c r="B13915"/>
    </row>
    <row r="13916" spans="2:2" ht="16.5" x14ac:dyDescent="0.3">
      <c r="B13916"/>
    </row>
    <row r="13917" spans="2:2" ht="16.5" x14ac:dyDescent="0.3">
      <c r="B13917"/>
    </row>
    <row r="13918" spans="2:2" ht="16.5" x14ac:dyDescent="0.3">
      <c r="B13918"/>
    </row>
    <row r="13919" spans="2:2" ht="16.5" x14ac:dyDescent="0.3">
      <c r="B13919"/>
    </row>
    <row r="13920" spans="2:2" ht="16.5" x14ac:dyDescent="0.3">
      <c r="B13920"/>
    </row>
    <row r="13921" spans="2:2" ht="16.5" x14ac:dyDescent="0.3">
      <c r="B13921"/>
    </row>
    <row r="13922" spans="2:2" ht="16.5" x14ac:dyDescent="0.3">
      <c r="B13922"/>
    </row>
    <row r="13923" spans="2:2" ht="16.5" x14ac:dyDescent="0.3">
      <c r="B13923"/>
    </row>
    <row r="13924" spans="2:2" ht="16.5" x14ac:dyDescent="0.3">
      <c r="B13924"/>
    </row>
    <row r="13925" spans="2:2" ht="16.5" x14ac:dyDescent="0.3">
      <c r="B13925"/>
    </row>
    <row r="13926" spans="2:2" ht="16.5" x14ac:dyDescent="0.3">
      <c r="B13926"/>
    </row>
    <row r="13927" spans="2:2" ht="16.5" x14ac:dyDescent="0.3">
      <c r="B13927"/>
    </row>
    <row r="13928" spans="2:2" ht="16.5" x14ac:dyDescent="0.3">
      <c r="B13928"/>
    </row>
    <row r="13929" spans="2:2" ht="16.5" x14ac:dyDescent="0.3">
      <c r="B13929"/>
    </row>
    <row r="13930" spans="2:2" ht="16.5" x14ac:dyDescent="0.3">
      <c r="B13930"/>
    </row>
    <row r="13931" spans="2:2" ht="16.5" x14ac:dyDescent="0.3">
      <c r="B13931"/>
    </row>
    <row r="13932" spans="2:2" ht="16.5" x14ac:dyDescent="0.3">
      <c r="B13932"/>
    </row>
    <row r="13933" spans="2:2" ht="16.5" x14ac:dyDescent="0.3">
      <c r="B13933"/>
    </row>
    <row r="13934" spans="2:2" ht="16.5" x14ac:dyDescent="0.3">
      <c r="B13934"/>
    </row>
    <row r="13935" spans="2:2" ht="16.5" x14ac:dyDescent="0.3">
      <c r="B13935"/>
    </row>
    <row r="13936" spans="2:2" ht="16.5" x14ac:dyDescent="0.3">
      <c r="B13936"/>
    </row>
    <row r="13937" spans="2:2" ht="16.5" x14ac:dyDescent="0.3">
      <c r="B13937"/>
    </row>
    <row r="13938" spans="2:2" ht="16.5" x14ac:dyDescent="0.3">
      <c r="B13938"/>
    </row>
    <row r="13939" spans="2:2" ht="16.5" x14ac:dyDescent="0.3">
      <c r="B13939"/>
    </row>
    <row r="13940" spans="2:2" ht="16.5" x14ac:dyDescent="0.3">
      <c r="B13940"/>
    </row>
    <row r="13941" spans="2:2" ht="16.5" x14ac:dyDescent="0.3">
      <c r="B13941"/>
    </row>
    <row r="13942" spans="2:2" ht="16.5" x14ac:dyDescent="0.3">
      <c r="B13942"/>
    </row>
    <row r="13943" spans="2:2" ht="16.5" x14ac:dyDescent="0.3">
      <c r="B13943"/>
    </row>
    <row r="13944" spans="2:2" ht="16.5" x14ac:dyDescent="0.3">
      <c r="B13944"/>
    </row>
    <row r="13945" spans="2:2" ht="16.5" x14ac:dyDescent="0.3">
      <c r="B13945"/>
    </row>
    <row r="13946" spans="2:2" ht="16.5" x14ac:dyDescent="0.3">
      <c r="B13946"/>
    </row>
    <row r="13947" spans="2:2" ht="16.5" x14ac:dyDescent="0.3">
      <c r="B13947"/>
    </row>
    <row r="13948" spans="2:2" ht="16.5" x14ac:dyDescent="0.3">
      <c r="B13948"/>
    </row>
    <row r="13949" spans="2:2" ht="16.5" x14ac:dyDescent="0.3">
      <c r="B13949"/>
    </row>
    <row r="13950" spans="2:2" ht="16.5" x14ac:dyDescent="0.3">
      <c r="B13950"/>
    </row>
    <row r="13951" spans="2:2" ht="16.5" x14ac:dyDescent="0.3">
      <c r="B13951"/>
    </row>
    <row r="13952" spans="2:2" ht="16.5" x14ac:dyDescent="0.3">
      <c r="B13952"/>
    </row>
    <row r="13953" spans="2:2" ht="16.5" x14ac:dyDescent="0.3">
      <c r="B13953"/>
    </row>
    <row r="13954" spans="2:2" ht="16.5" x14ac:dyDescent="0.3">
      <c r="B13954"/>
    </row>
    <row r="13955" spans="2:2" ht="16.5" x14ac:dyDescent="0.3">
      <c r="B13955"/>
    </row>
    <row r="13956" spans="2:2" ht="16.5" x14ac:dyDescent="0.3">
      <c r="B13956"/>
    </row>
    <row r="13957" spans="2:2" ht="16.5" x14ac:dyDescent="0.3">
      <c r="B13957"/>
    </row>
    <row r="13958" spans="2:2" ht="16.5" x14ac:dyDescent="0.3">
      <c r="B13958"/>
    </row>
    <row r="13959" spans="2:2" ht="16.5" x14ac:dyDescent="0.3">
      <c r="B13959"/>
    </row>
    <row r="13960" spans="2:2" ht="16.5" x14ac:dyDescent="0.3">
      <c r="B13960"/>
    </row>
    <row r="13961" spans="2:2" ht="16.5" x14ac:dyDescent="0.3">
      <c r="B13961"/>
    </row>
    <row r="13962" spans="2:2" ht="16.5" x14ac:dyDescent="0.3">
      <c r="B13962"/>
    </row>
    <row r="13963" spans="2:2" ht="16.5" x14ac:dyDescent="0.3">
      <c r="B13963"/>
    </row>
    <row r="13964" spans="2:2" ht="16.5" x14ac:dyDescent="0.3">
      <c r="B13964"/>
    </row>
    <row r="13965" spans="2:2" ht="16.5" x14ac:dyDescent="0.3">
      <c r="B13965"/>
    </row>
    <row r="13966" spans="2:2" ht="16.5" x14ac:dyDescent="0.3">
      <c r="B13966"/>
    </row>
    <row r="13967" spans="2:2" ht="16.5" x14ac:dyDescent="0.3">
      <c r="B13967"/>
    </row>
    <row r="13968" spans="2:2" ht="16.5" x14ac:dyDescent="0.3">
      <c r="B13968"/>
    </row>
    <row r="13969" spans="2:2" ht="16.5" x14ac:dyDescent="0.3">
      <c r="B13969"/>
    </row>
    <row r="13970" spans="2:2" ht="16.5" x14ac:dyDescent="0.3">
      <c r="B13970"/>
    </row>
    <row r="13971" spans="2:2" ht="16.5" x14ac:dyDescent="0.3">
      <c r="B13971"/>
    </row>
    <row r="13972" spans="2:2" ht="16.5" x14ac:dyDescent="0.3">
      <c r="B13972"/>
    </row>
    <row r="13973" spans="2:2" ht="16.5" x14ac:dyDescent="0.3">
      <c r="B13973"/>
    </row>
    <row r="13974" spans="2:2" ht="16.5" x14ac:dyDescent="0.3">
      <c r="B13974"/>
    </row>
    <row r="13975" spans="2:2" ht="16.5" x14ac:dyDescent="0.3">
      <c r="B13975"/>
    </row>
    <row r="13976" spans="2:2" ht="16.5" x14ac:dyDescent="0.3">
      <c r="B13976"/>
    </row>
    <row r="13977" spans="2:2" ht="16.5" x14ac:dyDescent="0.3">
      <c r="B13977"/>
    </row>
    <row r="13978" spans="2:2" ht="16.5" x14ac:dyDescent="0.3">
      <c r="B13978"/>
    </row>
    <row r="13979" spans="2:2" ht="16.5" x14ac:dyDescent="0.3">
      <c r="B13979"/>
    </row>
    <row r="13980" spans="2:2" ht="16.5" x14ac:dyDescent="0.3">
      <c r="B13980"/>
    </row>
    <row r="13981" spans="2:2" ht="16.5" x14ac:dyDescent="0.3">
      <c r="B13981"/>
    </row>
    <row r="13982" spans="2:2" ht="16.5" x14ac:dyDescent="0.3">
      <c r="B13982"/>
    </row>
    <row r="13983" spans="2:2" ht="16.5" x14ac:dyDescent="0.3">
      <c r="B13983"/>
    </row>
    <row r="13984" spans="2:2" ht="16.5" x14ac:dyDescent="0.3">
      <c r="B13984"/>
    </row>
    <row r="13985" spans="2:2" ht="16.5" x14ac:dyDescent="0.3">
      <c r="B13985"/>
    </row>
    <row r="13986" spans="2:2" ht="16.5" x14ac:dyDescent="0.3">
      <c r="B13986"/>
    </row>
    <row r="13987" spans="2:2" ht="16.5" x14ac:dyDescent="0.3">
      <c r="B13987"/>
    </row>
    <row r="13988" spans="2:2" ht="16.5" x14ac:dyDescent="0.3">
      <c r="B13988"/>
    </row>
    <row r="13989" spans="2:2" ht="16.5" x14ac:dyDescent="0.3">
      <c r="B13989"/>
    </row>
    <row r="13990" spans="2:2" ht="16.5" x14ac:dyDescent="0.3">
      <c r="B13990"/>
    </row>
    <row r="13991" spans="2:2" ht="16.5" x14ac:dyDescent="0.3">
      <c r="B13991"/>
    </row>
    <row r="13992" spans="2:2" ht="16.5" x14ac:dyDescent="0.3">
      <c r="B13992"/>
    </row>
    <row r="13993" spans="2:2" ht="16.5" x14ac:dyDescent="0.3">
      <c r="B13993"/>
    </row>
    <row r="13994" spans="2:2" ht="16.5" x14ac:dyDescent="0.3">
      <c r="B13994"/>
    </row>
    <row r="13995" spans="2:2" ht="16.5" x14ac:dyDescent="0.3">
      <c r="B13995"/>
    </row>
    <row r="13996" spans="2:2" ht="16.5" x14ac:dyDescent="0.3">
      <c r="B13996"/>
    </row>
    <row r="13997" spans="2:2" ht="16.5" x14ac:dyDescent="0.3">
      <c r="B13997"/>
    </row>
    <row r="13998" spans="2:2" ht="16.5" x14ac:dyDescent="0.3">
      <c r="B13998"/>
    </row>
    <row r="13999" spans="2:2" ht="16.5" x14ac:dyDescent="0.3">
      <c r="B13999"/>
    </row>
    <row r="14000" spans="2:2" ht="16.5" x14ac:dyDescent="0.3">
      <c r="B14000"/>
    </row>
    <row r="14001" spans="2:2" ht="16.5" x14ac:dyDescent="0.3">
      <c r="B14001"/>
    </row>
    <row r="14002" spans="2:2" ht="16.5" x14ac:dyDescent="0.3">
      <c r="B14002"/>
    </row>
    <row r="14003" spans="2:2" ht="16.5" x14ac:dyDescent="0.3">
      <c r="B14003"/>
    </row>
    <row r="14004" spans="2:2" ht="16.5" x14ac:dyDescent="0.3">
      <c r="B14004"/>
    </row>
    <row r="14005" spans="2:2" ht="16.5" x14ac:dyDescent="0.3">
      <c r="B14005"/>
    </row>
    <row r="14006" spans="2:2" ht="16.5" x14ac:dyDescent="0.3">
      <c r="B14006"/>
    </row>
    <row r="14007" spans="2:2" ht="16.5" x14ac:dyDescent="0.3">
      <c r="B14007"/>
    </row>
    <row r="14008" spans="2:2" ht="16.5" x14ac:dyDescent="0.3">
      <c r="B14008"/>
    </row>
    <row r="14009" spans="2:2" ht="16.5" x14ac:dyDescent="0.3">
      <c r="B14009"/>
    </row>
    <row r="14010" spans="2:2" ht="16.5" x14ac:dyDescent="0.3">
      <c r="B14010"/>
    </row>
    <row r="14011" spans="2:2" ht="16.5" x14ac:dyDescent="0.3">
      <c r="B14011"/>
    </row>
    <row r="14012" spans="2:2" ht="16.5" x14ac:dyDescent="0.3">
      <c r="B14012"/>
    </row>
    <row r="14013" spans="2:2" ht="16.5" x14ac:dyDescent="0.3">
      <c r="B14013"/>
    </row>
    <row r="14014" spans="2:2" ht="16.5" x14ac:dyDescent="0.3">
      <c r="B14014"/>
    </row>
    <row r="14015" spans="2:2" ht="16.5" x14ac:dyDescent="0.3">
      <c r="B14015"/>
    </row>
    <row r="14016" spans="2:2" ht="16.5" x14ac:dyDescent="0.3">
      <c r="B14016"/>
    </row>
    <row r="14017" spans="2:2" ht="16.5" x14ac:dyDescent="0.3">
      <c r="B14017"/>
    </row>
    <row r="14018" spans="2:2" ht="16.5" x14ac:dyDescent="0.3">
      <c r="B14018"/>
    </row>
    <row r="14019" spans="2:2" ht="16.5" x14ac:dyDescent="0.3">
      <c r="B14019"/>
    </row>
    <row r="14020" spans="2:2" ht="16.5" x14ac:dyDescent="0.3">
      <c r="B14020"/>
    </row>
    <row r="14021" spans="2:2" ht="16.5" x14ac:dyDescent="0.3">
      <c r="B14021"/>
    </row>
    <row r="14022" spans="2:2" ht="16.5" x14ac:dyDescent="0.3">
      <c r="B14022"/>
    </row>
    <row r="14023" spans="2:2" ht="16.5" x14ac:dyDescent="0.3">
      <c r="B14023"/>
    </row>
    <row r="14024" spans="2:2" ht="16.5" x14ac:dyDescent="0.3">
      <c r="B14024"/>
    </row>
    <row r="14025" spans="2:2" ht="16.5" x14ac:dyDescent="0.3">
      <c r="B14025"/>
    </row>
    <row r="14026" spans="2:2" ht="16.5" x14ac:dyDescent="0.3">
      <c r="B14026"/>
    </row>
    <row r="14027" spans="2:2" ht="16.5" x14ac:dyDescent="0.3">
      <c r="B14027"/>
    </row>
    <row r="14028" spans="2:2" ht="16.5" x14ac:dyDescent="0.3">
      <c r="B14028"/>
    </row>
    <row r="14029" spans="2:2" ht="16.5" x14ac:dyDescent="0.3">
      <c r="B14029"/>
    </row>
    <row r="14030" spans="2:2" ht="16.5" x14ac:dyDescent="0.3">
      <c r="B14030"/>
    </row>
    <row r="14031" spans="2:2" ht="16.5" x14ac:dyDescent="0.3">
      <c r="B14031"/>
    </row>
    <row r="14032" spans="2:2" ht="16.5" x14ac:dyDescent="0.3">
      <c r="B14032"/>
    </row>
    <row r="14033" spans="2:2" ht="16.5" x14ac:dyDescent="0.3">
      <c r="B14033"/>
    </row>
    <row r="14034" spans="2:2" ht="16.5" x14ac:dyDescent="0.3">
      <c r="B14034"/>
    </row>
    <row r="14035" spans="2:2" ht="16.5" x14ac:dyDescent="0.3">
      <c r="B14035"/>
    </row>
    <row r="14036" spans="2:2" ht="16.5" x14ac:dyDescent="0.3">
      <c r="B14036"/>
    </row>
    <row r="14037" spans="2:2" ht="16.5" x14ac:dyDescent="0.3">
      <c r="B14037"/>
    </row>
    <row r="14038" spans="2:2" ht="16.5" x14ac:dyDescent="0.3">
      <c r="B14038"/>
    </row>
    <row r="14039" spans="2:2" ht="16.5" x14ac:dyDescent="0.3">
      <c r="B14039"/>
    </row>
    <row r="14040" spans="2:2" ht="16.5" x14ac:dyDescent="0.3">
      <c r="B14040"/>
    </row>
    <row r="14041" spans="2:2" ht="16.5" x14ac:dyDescent="0.3">
      <c r="B14041"/>
    </row>
    <row r="14042" spans="2:2" ht="16.5" x14ac:dyDescent="0.3">
      <c r="B14042"/>
    </row>
    <row r="14043" spans="2:2" ht="16.5" x14ac:dyDescent="0.3">
      <c r="B14043"/>
    </row>
    <row r="14044" spans="2:2" ht="16.5" x14ac:dyDescent="0.3">
      <c r="B14044"/>
    </row>
    <row r="14045" spans="2:2" ht="16.5" x14ac:dyDescent="0.3">
      <c r="B14045"/>
    </row>
    <row r="14046" spans="2:2" ht="16.5" x14ac:dyDescent="0.3">
      <c r="B14046"/>
    </row>
    <row r="14047" spans="2:2" ht="16.5" x14ac:dyDescent="0.3">
      <c r="B14047"/>
    </row>
    <row r="14048" spans="2:2" ht="16.5" x14ac:dyDescent="0.3">
      <c r="B14048"/>
    </row>
    <row r="14049" spans="2:2" ht="16.5" x14ac:dyDescent="0.3">
      <c r="B14049"/>
    </row>
    <row r="14050" spans="2:2" ht="16.5" x14ac:dyDescent="0.3">
      <c r="B14050"/>
    </row>
    <row r="14051" spans="2:2" ht="16.5" x14ac:dyDescent="0.3">
      <c r="B14051"/>
    </row>
    <row r="14052" spans="2:2" ht="16.5" x14ac:dyDescent="0.3">
      <c r="B14052"/>
    </row>
    <row r="14053" spans="2:2" ht="16.5" x14ac:dyDescent="0.3">
      <c r="B14053"/>
    </row>
    <row r="14054" spans="2:2" ht="16.5" x14ac:dyDescent="0.3">
      <c r="B14054"/>
    </row>
    <row r="14055" spans="2:2" ht="16.5" x14ac:dyDescent="0.3">
      <c r="B14055"/>
    </row>
    <row r="14056" spans="2:2" ht="16.5" x14ac:dyDescent="0.3">
      <c r="B14056"/>
    </row>
    <row r="14057" spans="2:2" ht="16.5" x14ac:dyDescent="0.3">
      <c r="B14057"/>
    </row>
    <row r="14058" spans="2:2" ht="16.5" x14ac:dyDescent="0.3">
      <c r="B14058"/>
    </row>
    <row r="14059" spans="2:2" ht="16.5" x14ac:dyDescent="0.3">
      <c r="B14059"/>
    </row>
    <row r="14060" spans="2:2" ht="16.5" x14ac:dyDescent="0.3">
      <c r="B14060"/>
    </row>
    <row r="14061" spans="2:2" ht="16.5" x14ac:dyDescent="0.3">
      <c r="B14061"/>
    </row>
    <row r="14062" spans="2:2" ht="16.5" x14ac:dyDescent="0.3">
      <c r="B14062"/>
    </row>
    <row r="14063" spans="2:2" ht="16.5" x14ac:dyDescent="0.3">
      <c r="B14063"/>
    </row>
    <row r="14064" spans="2:2" ht="16.5" x14ac:dyDescent="0.3">
      <c r="B14064"/>
    </row>
    <row r="14065" spans="2:2" ht="16.5" x14ac:dyDescent="0.3">
      <c r="B14065"/>
    </row>
    <row r="14066" spans="2:2" ht="16.5" x14ac:dyDescent="0.3">
      <c r="B14066"/>
    </row>
    <row r="14067" spans="2:2" ht="16.5" x14ac:dyDescent="0.3">
      <c r="B14067"/>
    </row>
    <row r="14068" spans="2:2" ht="16.5" x14ac:dyDescent="0.3">
      <c r="B14068"/>
    </row>
    <row r="14069" spans="2:2" ht="16.5" x14ac:dyDescent="0.3">
      <c r="B14069"/>
    </row>
    <row r="14070" spans="2:2" ht="16.5" x14ac:dyDescent="0.3">
      <c r="B14070"/>
    </row>
    <row r="14071" spans="2:2" ht="16.5" x14ac:dyDescent="0.3">
      <c r="B14071"/>
    </row>
    <row r="14072" spans="2:2" ht="16.5" x14ac:dyDescent="0.3">
      <c r="B14072"/>
    </row>
    <row r="14073" spans="2:2" ht="16.5" x14ac:dyDescent="0.3">
      <c r="B14073"/>
    </row>
    <row r="14074" spans="2:2" ht="16.5" x14ac:dyDescent="0.3">
      <c r="B14074"/>
    </row>
    <row r="14075" spans="2:2" ht="16.5" x14ac:dyDescent="0.3">
      <c r="B14075"/>
    </row>
    <row r="14076" spans="2:2" ht="16.5" x14ac:dyDescent="0.3">
      <c r="B14076"/>
    </row>
    <row r="14077" spans="2:2" ht="16.5" x14ac:dyDescent="0.3">
      <c r="B14077"/>
    </row>
    <row r="14078" spans="2:2" ht="16.5" x14ac:dyDescent="0.3">
      <c r="B14078"/>
    </row>
    <row r="14079" spans="2:2" ht="16.5" x14ac:dyDescent="0.3">
      <c r="B14079"/>
    </row>
    <row r="14080" spans="2:2" ht="16.5" x14ac:dyDescent="0.3">
      <c r="B14080"/>
    </row>
    <row r="14081" spans="2:2" ht="16.5" x14ac:dyDescent="0.3">
      <c r="B14081"/>
    </row>
    <row r="14082" spans="2:2" ht="16.5" x14ac:dyDescent="0.3">
      <c r="B14082"/>
    </row>
    <row r="14083" spans="2:2" ht="16.5" x14ac:dyDescent="0.3">
      <c r="B14083"/>
    </row>
    <row r="14084" spans="2:2" ht="16.5" x14ac:dyDescent="0.3">
      <c r="B14084"/>
    </row>
    <row r="14085" spans="2:2" ht="16.5" x14ac:dyDescent="0.3">
      <c r="B14085"/>
    </row>
    <row r="14086" spans="2:2" ht="16.5" x14ac:dyDescent="0.3">
      <c r="B14086"/>
    </row>
    <row r="14087" spans="2:2" ht="16.5" x14ac:dyDescent="0.3">
      <c r="B14087"/>
    </row>
    <row r="14088" spans="2:2" ht="16.5" x14ac:dyDescent="0.3">
      <c r="B14088"/>
    </row>
    <row r="14089" spans="2:2" ht="16.5" x14ac:dyDescent="0.3">
      <c r="B14089"/>
    </row>
    <row r="14090" spans="2:2" ht="16.5" x14ac:dyDescent="0.3">
      <c r="B14090"/>
    </row>
    <row r="14091" spans="2:2" ht="16.5" x14ac:dyDescent="0.3">
      <c r="B14091"/>
    </row>
    <row r="14092" spans="2:2" ht="16.5" x14ac:dyDescent="0.3">
      <c r="B14092"/>
    </row>
    <row r="14093" spans="2:2" ht="16.5" x14ac:dyDescent="0.3">
      <c r="B14093"/>
    </row>
    <row r="14094" spans="2:2" ht="16.5" x14ac:dyDescent="0.3">
      <c r="B14094"/>
    </row>
    <row r="14095" spans="2:2" ht="16.5" x14ac:dyDescent="0.3">
      <c r="B14095"/>
    </row>
    <row r="14096" spans="2:2" ht="16.5" x14ac:dyDescent="0.3">
      <c r="B14096"/>
    </row>
    <row r="14097" spans="2:2" ht="16.5" x14ac:dyDescent="0.3">
      <c r="B14097"/>
    </row>
    <row r="14098" spans="2:2" ht="16.5" x14ac:dyDescent="0.3">
      <c r="B14098"/>
    </row>
    <row r="14099" spans="2:2" ht="16.5" x14ac:dyDescent="0.3">
      <c r="B14099"/>
    </row>
    <row r="14100" spans="2:2" ht="16.5" x14ac:dyDescent="0.3">
      <c r="B14100"/>
    </row>
    <row r="14101" spans="2:2" ht="16.5" x14ac:dyDescent="0.3">
      <c r="B14101"/>
    </row>
    <row r="14102" spans="2:2" ht="16.5" x14ac:dyDescent="0.3">
      <c r="B14102"/>
    </row>
    <row r="14103" spans="2:2" ht="16.5" x14ac:dyDescent="0.3">
      <c r="B14103"/>
    </row>
    <row r="14104" spans="2:2" ht="16.5" x14ac:dyDescent="0.3">
      <c r="B14104"/>
    </row>
    <row r="14105" spans="2:2" ht="16.5" x14ac:dyDescent="0.3">
      <c r="B14105"/>
    </row>
    <row r="14106" spans="2:2" ht="16.5" x14ac:dyDescent="0.3">
      <c r="B14106"/>
    </row>
    <row r="14107" spans="2:2" ht="16.5" x14ac:dyDescent="0.3">
      <c r="B14107"/>
    </row>
    <row r="14108" spans="2:2" ht="16.5" x14ac:dyDescent="0.3">
      <c r="B14108"/>
    </row>
    <row r="14109" spans="2:2" ht="16.5" x14ac:dyDescent="0.3">
      <c r="B14109"/>
    </row>
    <row r="14110" spans="2:2" ht="16.5" x14ac:dyDescent="0.3">
      <c r="B14110"/>
    </row>
    <row r="14111" spans="2:2" ht="16.5" x14ac:dyDescent="0.3">
      <c r="B14111"/>
    </row>
    <row r="14112" spans="2:2" ht="16.5" x14ac:dyDescent="0.3">
      <c r="B14112"/>
    </row>
    <row r="14113" spans="2:2" ht="16.5" x14ac:dyDescent="0.3">
      <c r="B14113"/>
    </row>
    <row r="14114" spans="2:2" ht="16.5" x14ac:dyDescent="0.3">
      <c r="B14114"/>
    </row>
    <row r="14115" spans="2:2" ht="16.5" x14ac:dyDescent="0.3">
      <c r="B14115"/>
    </row>
    <row r="14116" spans="2:2" ht="16.5" x14ac:dyDescent="0.3">
      <c r="B14116"/>
    </row>
    <row r="14117" spans="2:2" ht="16.5" x14ac:dyDescent="0.3">
      <c r="B14117"/>
    </row>
    <row r="14118" spans="2:2" ht="16.5" x14ac:dyDescent="0.3">
      <c r="B14118"/>
    </row>
    <row r="14119" spans="2:2" ht="16.5" x14ac:dyDescent="0.3">
      <c r="B14119"/>
    </row>
    <row r="14120" spans="2:2" ht="16.5" x14ac:dyDescent="0.3">
      <c r="B14120"/>
    </row>
    <row r="14121" spans="2:2" ht="16.5" x14ac:dyDescent="0.3">
      <c r="B14121"/>
    </row>
    <row r="14122" spans="2:2" ht="16.5" x14ac:dyDescent="0.3">
      <c r="B14122"/>
    </row>
    <row r="14123" spans="2:2" ht="16.5" x14ac:dyDescent="0.3">
      <c r="B14123"/>
    </row>
    <row r="14124" spans="2:2" ht="16.5" x14ac:dyDescent="0.3">
      <c r="B14124"/>
    </row>
    <row r="14125" spans="2:2" ht="16.5" x14ac:dyDescent="0.3">
      <c r="B14125"/>
    </row>
    <row r="14126" spans="2:2" ht="16.5" x14ac:dyDescent="0.3">
      <c r="B14126"/>
    </row>
    <row r="14127" spans="2:2" ht="16.5" x14ac:dyDescent="0.3">
      <c r="B14127"/>
    </row>
    <row r="14128" spans="2:2" ht="16.5" x14ac:dyDescent="0.3">
      <c r="B14128"/>
    </row>
    <row r="14129" spans="2:2" ht="16.5" x14ac:dyDescent="0.3">
      <c r="B14129"/>
    </row>
    <row r="14130" spans="2:2" ht="16.5" x14ac:dyDescent="0.3">
      <c r="B14130"/>
    </row>
    <row r="14131" spans="2:2" ht="16.5" x14ac:dyDescent="0.3">
      <c r="B14131"/>
    </row>
    <row r="14132" spans="2:2" ht="16.5" x14ac:dyDescent="0.3">
      <c r="B14132"/>
    </row>
    <row r="14133" spans="2:2" ht="16.5" x14ac:dyDescent="0.3">
      <c r="B14133"/>
    </row>
    <row r="14134" spans="2:2" ht="16.5" x14ac:dyDescent="0.3">
      <c r="B14134"/>
    </row>
    <row r="14135" spans="2:2" ht="16.5" x14ac:dyDescent="0.3">
      <c r="B14135"/>
    </row>
    <row r="14136" spans="2:2" ht="16.5" x14ac:dyDescent="0.3">
      <c r="B14136"/>
    </row>
    <row r="14137" spans="2:2" ht="16.5" x14ac:dyDescent="0.3">
      <c r="B14137"/>
    </row>
    <row r="14138" spans="2:2" ht="16.5" x14ac:dyDescent="0.3">
      <c r="B14138"/>
    </row>
    <row r="14139" spans="2:2" ht="16.5" x14ac:dyDescent="0.3">
      <c r="B14139"/>
    </row>
    <row r="14140" spans="2:2" ht="16.5" x14ac:dyDescent="0.3">
      <c r="B14140"/>
    </row>
    <row r="14141" spans="2:2" ht="16.5" x14ac:dyDescent="0.3">
      <c r="B14141"/>
    </row>
    <row r="14142" spans="2:2" ht="16.5" x14ac:dyDescent="0.3">
      <c r="B14142"/>
    </row>
    <row r="14143" spans="2:2" ht="16.5" x14ac:dyDescent="0.3">
      <c r="B14143"/>
    </row>
    <row r="14144" spans="2:2" ht="16.5" x14ac:dyDescent="0.3">
      <c r="B14144"/>
    </row>
    <row r="14145" spans="2:2" ht="16.5" x14ac:dyDescent="0.3">
      <c r="B14145"/>
    </row>
    <row r="14146" spans="2:2" ht="16.5" x14ac:dyDescent="0.3">
      <c r="B14146"/>
    </row>
    <row r="14147" spans="2:2" ht="16.5" x14ac:dyDescent="0.3">
      <c r="B14147"/>
    </row>
    <row r="14148" spans="2:2" ht="16.5" x14ac:dyDescent="0.3">
      <c r="B14148"/>
    </row>
    <row r="14149" spans="2:2" ht="16.5" x14ac:dyDescent="0.3">
      <c r="B14149"/>
    </row>
    <row r="14150" spans="2:2" ht="16.5" x14ac:dyDescent="0.3">
      <c r="B14150"/>
    </row>
    <row r="14151" spans="2:2" ht="16.5" x14ac:dyDescent="0.3">
      <c r="B14151"/>
    </row>
    <row r="14152" spans="2:2" ht="16.5" x14ac:dyDescent="0.3">
      <c r="B14152"/>
    </row>
    <row r="14153" spans="2:2" ht="16.5" x14ac:dyDescent="0.3">
      <c r="B14153"/>
    </row>
    <row r="14154" spans="2:2" ht="16.5" x14ac:dyDescent="0.3">
      <c r="B14154"/>
    </row>
    <row r="14155" spans="2:2" ht="16.5" x14ac:dyDescent="0.3">
      <c r="B14155"/>
    </row>
    <row r="14156" spans="2:2" ht="16.5" x14ac:dyDescent="0.3">
      <c r="B14156"/>
    </row>
    <row r="14157" spans="2:2" ht="16.5" x14ac:dyDescent="0.3">
      <c r="B14157"/>
    </row>
    <row r="14158" spans="2:2" ht="16.5" x14ac:dyDescent="0.3">
      <c r="B14158"/>
    </row>
    <row r="14159" spans="2:2" ht="16.5" x14ac:dyDescent="0.3">
      <c r="B14159"/>
    </row>
    <row r="14160" spans="2:2" ht="16.5" x14ac:dyDescent="0.3">
      <c r="B14160"/>
    </row>
    <row r="14161" spans="2:2" ht="16.5" x14ac:dyDescent="0.3">
      <c r="B14161"/>
    </row>
    <row r="14162" spans="2:2" ht="16.5" x14ac:dyDescent="0.3">
      <c r="B14162"/>
    </row>
    <row r="14163" spans="2:2" ht="16.5" x14ac:dyDescent="0.3">
      <c r="B14163"/>
    </row>
    <row r="14164" spans="2:2" ht="16.5" x14ac:dyDescent="0.3">
      <c r="B14164"/>
    </row>
    <row r="14165" spans="2:2" ht="16.5" x14ac:dyDescent="0.3">
      <c r="B14165"/>
    </row>
    <row r="14166" spans="2:2" ht="16.5" x14ac:dyDescent="0.3">
      <c r="B14166"/>
    </row>
    <row r="14167" spans="2:2" ht="16.5" x14ac:dyDescent="0.3">
      <c r="B14167"/>
    </row>
    <row r="14168" spans="2:2" ht="16.5" x14ac:dyDescent="0.3">
      <c r="B14168"/>
    </row>
    <row r="14169" spans="2:2" ht="16.5" x14ac:dyDescent="0.3">
      <c r="B14169"/>
    </row>
    <row r="14170" spans="2:2" ht="16.5" x14ac:dyDescent="0.3">
      <c r="B14170"/>
    </row>
    <row r="14171" spans="2:2" ht="16.5" x14ac:dyDescent="0.3">
      <c r="B14171"/>
    </row>
    <row r="14172" spans="2:2" ht="16.5" x14ac:dyDescent="0.3">
      <c r="B14172"/>
    </row>
    <row r="14173" spans="2:2" ht="16.5" x14ac:dyDescent="0.3">
      <c r="B14173"/>
    </row>
    <row r="14174" spans="2:2" ht="16.5" x14ac:dyDescent="0.3">
      <c r="B14174"/>
    </row>
    <row r="14175" spans="2:2" ht="16.5" x14ac:dyDescent="0.3">
      <c r="B14175"/>
    </row>
    <row r="14176" spans="2:2" ht="16.5" x14ac:dyDescent="0.3">
      <c r="B14176"/>
    </row>
    <row r="14177" spans="2:2" ht="16.5" x14ac:dyDescent="0.3">
      <c r="B14177"/>
    </row>
    <row r="14178" spans="2:2" ht="16.5" x14ac:dyDescent="0.3">
      <c r="B14178"/>
    </row>
    <row r="14179" spans="2:2" ht="16.5" x14ac:dyDescent="0.3">
      <c r="B14179"/>
    </row>
    <row r="14180" spans="2:2" ht="16.5" x14ac:dyDescent="0.3">
      <c r="B14180"/>
    </row>
    <row r="14181" spans="2:2" ht="16.5" x14ac:dyDescent="0.3">
      <c r="B14181"/>
    </row>
    <row r="14182" spans="2:2" ht="16.5" x14ac:dyDescent="0.3">
      <c r="B14182"/>
    </row>
    <row r="14183" spans="2:2" ht="16.5" x14ac:dyDescent="0.3">
      <c r="B14183"/>
    </row>
    <row r="14184" spans="2:2" ht="16.5" x14ac:dyDescent="0.3">
      <c r="B14184"/>
    </row>
    <row r="14185" spans="2:2" ht="16.5" x14ac:dyDescent="0.3">
      <c r="B14185"/>
    </row>
    <row r="14186" spans="2:2" ht="16.5" x14ac:dyDescent="0.3">
      <c r="B14186"/>
    </row>
    <row r="14187" spans="2:2" ht="16.5" x14ac:dyDescent="0.3">
      <c r="B14187"/>
    </row>
    <row r="14188" spans="2:2" ht="16.5" x14ac:dyDescent="0.3">
      <c r="B14188"/>
    </row>
    <row r="14189" spans="2:2" ht="16.5" x14ac:dyDescent="0.3">
      <c r="B14189"/>
    </row>
    <row r="14190" spans="2:2" ht="16.5" x14ac:dyDescent="0.3">
      <c r="B14190"/>
    </row>
    <row r="14191" spans="2:2" ht="16.5" x14ac:dyDescent="0.3">
      <c r="B14191"/>
    </row>
    <row r="14192" spans="2:2" ht="16.5" x14ac:dyDescent="0.3">
      <c r="B14192"/>
    </row>
    <row r="14193" spans="2:2" ht="16.5" x14ac:dyDescent="0.3">
      <c r="B14193"/>
    </row>
    <row r="14194" spans="2:2" ht="16.5" x14ac:dyDescent="0.3">
      <c r="B14194"/>
    </row>
    <row r="14195" spans="2:2" ht="16.5" x14ac:dyDescent="0.3">
      <c r="B14195"/>
    </row>
    <row r="14196" spans="2:2" ht="16.5" x14ac:dyDescent="0.3">
      <c r="B14196"/>
    </row>
    <row r="14197" spans="2:2" ht="16.5" x14ac:dyDescent="0.3">
      <c r="B14197"/>
    </row>
    <row r="14198" spans="2:2" ht="16.5" x14ac:dyDescent="0.3">
      <c r="B14198"/>
    </row>
    <row r="14199" spans="2:2" ht="16.5" x14ac:dyDescent="0.3">
      <c r="B14199"/>
    </row>
    <row r="14200" spans="2:2" ht="16.5" x14ac:dyDescent="0.3">
      <c r="B14200"/>
    </row>
    <row r="14201" spans="2:2" ht="16.5" x14ac:dyDescent="0.3">
      <c r="B14201"/>
    </row>
    <row r="14202" spans="2:2" ht="16.5" x14ac:dyDescent="0.3">
      <c r="B14202"/>
    </row>
    <row r="14203" spans="2:2" ht="16.5" x14ac:dyDescent="0.3">
      <c r="B14203"/>
    </row>
    <row r="14204" spans="2:2" ht="16.5" x14ac:dyDescent="0.3">
      <c r="B14204"/>
    </row>
    <row r="14205" spans="2:2" ht="16.5" x14ac:dyDescent="0.3">
      <c r="B14205"/>
    </row>
    <row r="14206" spans="2:2" ht="16.5" x14ac:dyDescent="0.3">
      <c r="B14206"/>
    </row>
    <row r="14207" spans="2:2" ht="16.5" x14ac:dyDescent="0.3">
      <c r="B14207"/>
    </row>
    <row r="14208" spans="2:2" ht="16.5" x14ac:dyDescent="0.3">
      <c r="B14208"/>
    </row>
    <row r="14209" spans="2:2" ht="16.5" x14ac:dyDescent="0.3">
      <c r="B14209"/>
    </row>
    <row r="14210" spans="2:2" ht="16.5" x14ac:dyDescent="0.3">
      <c r="B14210"/>
    </row>
    <row r="14211" spans="2:2" ht="16.5" x14ac:dyDescent="0.3">
      <c r="B14211"/>
    </row>
    <row r="14212" spans="2:2" ht="16.5" x14ac:dyDescent="0.3">
      <c r="B14212"/>
    </row>
    <row r="14213" spans="2:2" ht="16.5" x14ac:dyDescent="0.3">
      <c r="B14213"/>
    </row>
    <row r="14214" spans="2:2" ht="16.5" x14ac:dyDescent="0.3">
      <c r="B14214"/>
    </row>
    <row r="14215" spans="2:2" ht="16.5" x14ac:dyDescent="0.3">
      <c r="B14215"/>
    </row>
    <row r="14216" spans="2:2" ht="16.5" x14ac:dyDescent="0.3">
      <c r="B14216"/>
    </row>
    <row r="14217" spans="2:2" ht="16.5" x14ac:dyDescent="0.3">
      <c r="B14217"/>
    </row>
    <row r="14218" spans="2:2" ht="16.5" x14ac:dyDescent="0.3">
      <c r="B14218"/>
    </row>
    <row r="14219" spans="2:2" ht="16.5" x14ac:dyDescent="0.3">
      <c r="B14219"/>
    </row>
    <row r="14220" spans="2:2" ht="16.5" x14ac:dyDescent="0.3">
      <c r="B14220"/>
    </row>
    <row r="14221" spans="2:2" ht="16.5" x14ac:dyDescent="0.3">
      <c r="B14221"/>
    </row>
    <row r="14222" spans="2:2" ht="16.5" x14ac:dyDescent="0.3">
      <c r="B14222"/>
    </row>
    <row r="14223" spans="2:2" ht="16.5" x14ac:dyDescent="0.3">
      <c r="B14223"/>
    </row>
    <row r="14224" spans="2:2" ht="16.5" x14ac:dyDescent="0.3">
      <c r="B14224"/>
    </row>
    <row r="14225" spans="2:2" ht="16.5" x14ac:dyDescent="0.3">
      <c r="B14225"/>
    </row>
    <row r="14226" spans="2:2" ht="16.5" x14ac:dyDescent="0.3">
      <c r="B14226"/>
    </row>
    <row r="14227" spans="2:2" ht="16.5" x14ac:dyDescent="0.3">
      <c r="B14227"/>
    </row>
    <row r="14228" spans="2:2" ht="16.5" x14ac:dyDescent="0.3">
      <c r="B14228"/>
    </row>
    <row r="14229" spans="2:2" ht="16.5" x14ac:dyDescent="0.3">
      <c r="B14229"/>
    </row>
    <row r="14230" spans="2:2" ht="16.5" x14ac:dyDescent="0.3">
      <c r="B14230"/>
    </row>
    <row r="14231" spans="2:2" ht="16.5" x14ac:dyDescent="0.3">
      <c r="B14231"/>
    </row>
    <row r="14232" spans="2:2" ht="16.5" x14ac:dyDescent="0.3">
      <c r="B14232"/>
    </row>
    <row r="14233" spans="2:2" ht="16.5" x14ac:dyDescent="0.3">
      <c r="B14233"/>
    </row>
    <row r="14234" spans="2:2" ht="16.5" x14ac:dyDescent="0.3">
      <c r="B14234"/>
    </row>
    <row r="14235" spans="2:2" ht="16.5" x14ac:dyDescent="0.3">
      <c r="B14235"/>
    </row>
    <row r="14236" spans="2:2" ht="16.5" x14ac:dyDescent="0.3">
      <c r="B14236"/>
    </row>
    <row r="14237" spans="2:2" ht="16.5" x14ac:dyDescent="0.3">
      <c r="B14237"/>
    </row>
    <row r="14238" spans="2:2" ht="16.5" x14ac:dyDescent="0.3">
      <c r="B14238"/>
    </row>
    <row r="14239" spans="2:2" ht="16.5" x14ac:dyDescent="0.3">
      <c r="B14239"/>
    </row>
    <row r="14240" spans="2:2" ht="16.5" x14ac:dyDescent="0.3">
      <c r="B14240"/>
    </row>
    <row r="14241" spans="2:2" ht="16.5" x14ac:dyDescent="0.3">
      <c r="B14241"/>
    </row>
    <row r="14242" spans="2:2" ht="16.5" x14ac:dyDescent="0.3">
      <c r="B14242"/>
    </row>
    <row r="14243" spans="2:2" ht="16.5" x14ac:dyDescent="0.3">
      <c r="B14243"/>
    </row>
    <row r="14244" spans="2:2" ht="16.5" x14ac:dyDescent="0.3">
      <c r="B14244"/>
    </row>
    <row r="14245" spans="2:2" ht="16.5" x14ac:dyDescent="0.3">
      <c r="B14245"/>
    </row>
    <row r="14246" spans="2:2" ht="16.5" x14ac:dyDescent="0.3">
      <c r="B14246"/>
    </row>
    <row r="14247" spans="2:2" ht="16.5" x14ac:dyDescent="0.3">
      <c r="B14247"/>
    </row>
    <row r="14248" spans="2:2" ht="16.5" x14ac:dyDescent="0.3">
      <c r="B14248"/>
    </row>
    <row r="14249" spans="2:2" ht="16.5" x14ac:dyDescent="0.3">
      <c r="B14249"/>
    </row>
    <row r="14250" spans="2:2" ht="16.5" x14ac:dyDescent="0.3">
      <c r="B14250"/>
    </row>
    <row r="14251" spans="2:2" ht="16.5" x14ac:dyDescent="0.3">
      <c r="B14251"/>
    </row>
    <row r="14252" spans="2:2" ht="16.5" x14ac:dyDescent="0.3">
      <c r="B14252"/>
    </row>
    <row r="14253" spans="2:2" ht="16.5" x14ac:dyDescent="0.3">
      <c r="B14253"/>
    </row>
    <row r="14254" spans="2:2" ht="16.5" x14ac:dyDescent="0.3">
      <c r="B14254"/>
    </row>
    <row r="14255" spans="2:2" ht="16.5" x14ac:dyDescent="0.3">
      <c r="B14255"/>
    </row>
    <row r="14256" spans="2:2" ht="16.5" x14ac:dyDescent="0.3">
      <c r="B14256"/>
    </row>
    <row r="14257" spans="2:2" ht="16.5" x14ac:dyDescent="0.3">
      <c r="B14257"/>
    </row>
    <row r="14258" spans="2:2" ht="16.5" x14ac:dyDescent="0.3">
      <c r="B14258"/>
    </row>
    <row r="14259" spans="2:2" ht="16.5" x14ac:dyDescent="0.3">
      <c r="B14259"/>
    </row>
    <row r="14260" spans="2:2" ht="16.5" x14ac:dyDescent="0.3">
      <c r="B14260"/>
    </row>
    <row r="14261" spans="2:2" ht="16.5" x14ac:dyDescent="0.3">
      <c r="B14261"/>
    </row>
    <row r="14262" spans="2:2" ht="16.5" x14ac:dyDescent="0.3">
      <c r="B14262"/>
    </row>
    <row r="14263" spans="2:2" ht="16.5" x14ac:dyDescent="0.3">
      <c r="B14263"/>
    </row>
    <row r="14264" spans="2:2" ht="16.5" x14ac:dyDescent="0.3">
      <c r="B14264"/>
    </row>
    <row r="14265" spans="2:2" ht="16.5" x14ac:dyDescent="0.3">
      <c r="B14265"/>
    </row>
    <row r="14266" spans="2:2" ht="16.5" x14ac:dyDescent="0.3">
      <c r="B14266"/>
    </row>
    <row r="14267" spans="2:2" ht="16.5" x14ac:dyDescent="0.3">
      <c r="B14267"/>
    </row>
    <row r="14268" spans="2:2" ht="16.5" x14ac:dyDescent="0.3">
      <c r="B14268"/>
    </row>
    <row r="14269" spans="2:2" ht="16.5" x14ac:dyDescent="0.3">
      <c r="B14269"/>
    </row>
    <row r="14270" spans="2:2" ht="16.5" x14ac:dyDescent="0.3">
      <c r="B14270"/>
    </row>
    <row r="14271" spans="2:2" ht="16.5" x14ac:dyDescent="0.3">
      <c r="B14271"/>
    </row>
    <row r="14272" spans="2:2" ht="16.5" x14ac:dyDescent="0.3">
      <c r="B14272"/>
    </row>
    <row r="14273" spans="2:2" ht="16.5" x14ac:dyDescent="0.3">
      <c r="B14273"/>
    </row>
    <row r="14274" spans="2:2" ht="16.5" x14ac:dyDescent="0.3">
      <c r="B14274"/>
    </row>
    <row r="14275" spans="2:2" ht="16.5" x14ac:dyDescent="0.3">
      <c r="B14275"/>
    </row>
    <row r="14276" spans="2:2" ht="16.5" x14ac:dyDescent="0.3">
      <c r="B14276"/>
    </row>
    <row r="14277" spans="2:2" ht="16.5" x14ac:dyDescent="0.3">
      <c r="B14277"/>
    </row>
    <row r="14278" spans="2:2" ht="16.5" x14ac:dyDescent="0.3">
      <c r="B14278"/>
    </row>
    <row r="14279" spans="2:2" ht="16.5" x14ac:dyDescent="0.3">
      <c r="B14279"/>
    </row>
    <row r="14280" spans="2:2" ht="16.5" x14ac:dyDescent="0.3">
      <c r="B14280"/>
    </row>
    <row r="14281" spans="2:2" ht="16.5" x14ac:dyDescent="0.3">
      <c r="B14281"/>
    </row>
    <row r="14282" spans="2:2" ht="16.5" x14ac:dyDescent="0.3">
      <c r="B14282"/>
    </row>
    <row r="14283" spans="2:2" ht="16.5" x14ac:dyDescent="0.3">
      <c r="B14283"/>
    </row>
    <row r="14284" spans="2:2" ht="16.5" x14ac:dyDescent="0.3">
      <c r="B14284"/>
    </row>
    <row r="14285" spans="2:2" ht="16.5" x14ac:dyDescent="0.3">
      <c r="B14285"/>
    </row>
    <row r="14286" spans="2:2" ht="16.5" x14ac:dyDescent="0.3">
      <c r="B14286"/>
    </row>
    <row r="14287" spans="2:2" ht="16.5" x14ac:dyDescent="0.3">
      <c r="B14287"/>
    </row>
    <row r="14288" spans="2:2" ht="16.5" x14ac:dyDescent="0.3">
      <c r="B14288"/>
    </row>
    <row r="14289" spans="2:2" ht="16.5" x14ac:dyDescent="0.3">
      <c r="B14289"/>
    </row>
    <row r="14290" spans="2:2" ht="16.5" x14ac:dyDescent="0.3">
      <c r="B14290"/>
    </row>
    <row r="14291" spans="2:2" ht="16.5" x14ac:dyDescent="0.3">
      <c r="B14291"/>
    </row>
    <row r="14292" spans="2:2" ht="16.5" x14ac:dyDescent="0.3">
      <c r="B14292"/>
    </row>
    <row r="14293" spans="2:2" ht="16.5" x14ac:dyDescent="0.3">
      <c r="B14293"/>
    </row>
    <row r="14294" spans="2:2" ht="16.5" x14ac:dyDescent="0.3">
      <c r="B14294"/>
    </row>
    <row r="14295" spans="2:2" ht="16.5" x14ac:dyDescent="0.3">
      <c r="B14295"/>
    </row>
    <row r="14296" spans="2:2" ht="16.5" x14ac:dyDescent="0.3">
      <c r="B14296"/>
    </row>
    <row r="14297" spans="2:2" ht="16.5" x14ac:dyDescent="0.3">
      <c r="B14297"/>
    </row>
    <row r="14298" spans="2:2" ht="16.5" x14ac:dyDescent="0.3">
      <c r="B14298"/>
    </row>
    <row r="14299" spans="2:2" ht="16.5" x14ac:dyDescent="0.3">
      <c r="B14299"/>
    </row>
    <row r="14300" spans="2:2" ht="16.5" x14ac:dyDescent="0.3">
      <c r="B14300"/>
    </row>
    <row r="14301" spans="2:2" ht="16.5" x14ac:dyDescent="0.3">
      <c r="B14301"/>
    </row>
    <row r="14302" spans="2:2" ht="16.5" x14ac:dyDescent="0.3">
      <c r="B14302"/>
    </row>
    <row r="14303" spans="2:2" ht="16.5" x14ac:dyDescent="0.3">
      <c r="B14303"/>
    </row>
    <row r="14304" spans="2:2" ht="16.5" x14ac:dyDescent="0.3">
      <c r="B14304"/>
    </row>
    <row r="14305" spans="2:2" ht="16.5" x14ac:dyDescent="0.3">
      <c r="B14305"/>
    </row>
    <row r="14306" spans="2:2" ht="16.5" x14ac:dyDescent="0.3">
      <c r="B14306"/>
    </row>
    <row r="14307" spans="2:2" ht="16.5" x14ac:dyDescent="0.3">
      <c r="B14307"/>
    </row>
    <row r="14308" spans="2:2" ht="16.5" x14ac:dyDescent="0.3">
      <c r="B14308"/>
    </row>
    <row r="14309" spans="2:2" ht="16.5" x14ac:dyDescent="0.3">
      <c r="B14309"/>
    </row>
    <row r="14310" spans="2:2" ht="16.5" x14ac:dyDescent="0.3">
      <c r="B14310"/>
    </row>
    <row r="14311" spans="2:2" ht="16.5" x14ac:dyDescent="0.3">
      <c r="B14311"/>
    </row>
    <row r="14312" spans="2:2" ht="16.5" x14ac:dyDescent="0.3">
      <c r="B14312"/>
    </row>
    <row r="14313" spans="2:2" ht="16.5" x14ac:dyDescent="0.3">
      <c r="B14313"/>
    </row>
    <row r="14314" spans="2:2" ht="16.5" x14ac:dyDescent="0.3">
      <c r="B14314"/>
    </row>
    <row r="14315" spans="2:2" ht="16.5" x14ac:dyDescent="0.3">
      <c r="B14315"/>
    </row>
    <row r="14316" spans="2:2" ht="16.5" x14ac:dyDescent="0.3">
      <c r="B14316"/>
    </row>
    <row r="14317" spans="2:2" ht="16.5" x14ac:dyDescent="0.3">
      <c r="B14317"/>
    </row>
    <row r="14318" spans="2:2" ht="16.5" x14ac:dyDescent="0.3">
      <c r="B14318"/>
    </row>
    <row r="14319" spans="2:2" ht="16.5" x14ac:dyDescent="0.3">
      <c r="B14319"/>
    </row>
    <row r="14320" spans="2:2" ht="16.5" x14ac:dyDescent="0.3">
      <c r="B14320"/>
    </row>
    <row r="14321" spans="2:2" ht="16.5" x14ac:dyDescent="0.3">
      <c r="B14321"/>
    </row>
    <row r="14322" spans="2:2" ht="16.5" x14ac:dyDescent="0.3">
      <c r="B14322"/>
    </row>
    <row r="14323" spans="2:2" ht="16.5" x14ac:dyDescent="0.3">
      <c r="B14323"/>
    </row>
    <row r="14324" spans="2:2" ht="16.5" x14ac:dyDescent="0.3">
      <c r="B14324"/>
    </row>
    <row r="14325" spans="2:2" ht="16.5" x14ac:dyDescent="0.3">
      <c r="B14325"/>
    </row>
    <row r="14326" spans="2:2" ht="16.5" x14ac:dyDescent="0.3">
      <c r="B14326"/>
    </row>
    <row r="14327" spans="2:2" ht="16.5" x14ac:dyDescent="0.3">
      <c r="B14327"/>
    </row>
    <row r="14328" spans="2:2" ht="16.5" x14ac:dyDescent="0.3">
      <c r="B14328"/>
    </row>
    <row r="14329" spans="2:2" ht="16.5" x14ac:dyDescent="0.3">
      <c r="B14329"/>
    </row>
    <row r="14330" spans="2:2" ht="16.5" x14ac:dyDescent="0.3">
      <c r="B14330"/>
    </row>
    <row r="14331" spans="2:2" ht="16.5" x14ac:dyDescent="0.3">
      <c r="B14331"/>
    </row>
    <row r="14332" spans="2:2" ht="16.5" x14ac:dyDescent="0.3">
      <c r="B14332"/>
    </row>
    <row r="14333" spans="2:2" ht="16.5" x14ac:dyDescent="0.3">
      <c r="B14333"/>
    </row>
    <row r="14334" spans="2:2" ht="16.5" x14ac:dyDescent="0.3">
      <c r="B14334"/>
    </row>
    <row r="14335" spans="2:2" ht="16.5" x14ac:dyDescent="0.3">
      <c r="B14335"/>
    </row>
    <row r="14336" spans="2:2" ht="16.5" x14ac:dyDescent="0.3">
      <c r="B14336"/>
    </row>
    <row r="14337" spans="2:2" ht="16.5" x14ac:dyDescent="0.3">
      <c r="B14337"/>
    </row>
    <row r="14338" spans="2:2" ht="16.5" x14ac:dyDescent="0.3">
      <c r="B14338"/>
    </row>
    <row r="14339" spans="2:2" ht="16.5" x14ac:dyDescent="0.3">
      <c r="B14339"/>
    </row>
    <row r="14340" spans="2:2" ht="16.5" x14ac:dyDescent="0.3">
      <c r="B14340"/>
    </row>
    <row r="14341" spans="2:2" ht="16.5" x14ac:dyDescent="0.3">
      <c r="B14341"/>
    </row>
    <row r="14342" spans="2:2" ht="16.5" x14ac:dyDescent="0.3">
      <c r="B14342"/>
    </row>
    <row r="14343" spans="2:2" ht="16.5" x14ac:dyDescent="0.3">
      <c r="B14343"/>
    </row>
    <row r="14344" spans="2:2" ht="16.5" x14ac:dyDescent="0.3">
      <c r="B14344"/>
    </row>
    <row r="14345" spans="2:2" ht="16.5" x14ac:dyDescent="0.3">
      <c r="B14345"/>
    </row>
    <row r="14346" spans="2:2" ht="16.5" x14ac:dyDescent="0.3">
      <c r="B14346"/>
    </row>
    <row r="14347" spans="2:2" ht="16.5" x14ac:dyDescent="0.3">
      <c r="B14347"/>
    </row>
    <row r="14348" spans="2:2" ht="16.5" x14ac:dyDescent="0.3">
      <c r="B14348"/>
    </row>
    <row r="14349" spans="2:2" ht="16.5" x14ac:dyDescent="0.3">
      <c r="B14349"/>
    </row>
    <row r="14350" spans="2:2" ht="16.5" x14ac:dyDescent="0.3">
      <c r="B14350"/>
    </row>
    <row r="14351" spans="2:2" ht="16.5" x14ac:dyDescent="0.3">
      <c r="B14351"/>
    </row>
    <row r="14352" spans="2:2" ht="16.5" x14ac:dyDescent="0.3">
      <c r="B14352"/>
    </row>
    <row r="14353" spans="2:2" ht="16.5" x14ac:dyDescent="0.3">
      <c r="B14353"/>
    </row>
    <row r="14354" spans="2:2" ht="16.5" x14ac:dyDescent="0.3">
      <c r="B14354"/>
    </row>
    <row r="14355" spans="2:2" ht="16.5" x14ac:dyDescent="0.3">
      <c r="B14355"/>
    </row>
    <row r="14356" spans="2:2" ht="16.5" x14ac:dyDescent="0.3">
      <c r="B14356"/>
    </row>
    <row r="14357" spans="2:2" ht="16.5" x14ac:dyDescent="0.3">
      <c r="B14357"/>
    </row>
    <row r="14358" spans="2:2" ht="16.5" x14ac:dyDescent="0.3">
      <c r="B14358"/>
    </row>
    <row r="14359" spans="2:2" ht="16.5" x14ac:dyDescent="0.3">
      <c r="B14359"/>
    </row>
    <row r="14360" spans="2:2" ht="16.5" x14ac:dyDescent="0.3">
      <c r="B14360"/>
    </row>
    <row r="14361" spans="2:2" ht="16.5" x14ac:dyDescent="0.3">
      <c r="B14361"/>
    </row>
    <row r="14362" spans="2:2" ht="16.5" x14ac:dyDescent="0.3">
      <c r="B14362"/>
    </row>
    <row r="14363" spans="2:2" ht="16.5" x14ac:dyDescent="0.3">
      <c r="B14363"/>
    </row>
    <row r="14364" spans="2:2" ht="16.5" x14ac:dyDescent="0.3">
      <c r="B14364"/>
    </row>
    <row r="14365" spans="2:2" ht="16.5" x14ac:dyDescent="0.3">
      <c r="B14365"/>
    </row>
    <row r="14366" spans="2:2" ht="16.5" x14ac:dyDescent="0.3">
      <c r="B14366"/>
    </row>
    <row r="14367" spans="2:2" ht="16.5" x14ac:dyDescent="0.3">
      <c r="B14367"/>
    </row>
    <row r="14368" spans="2:2" ht="16.5" x14ac:dyDescent="0.3">
      <c r="B14368"/>
    </row>
    <row r="14369" spans="2:2" ht="16.5" x14ac:dyDescent="0.3">
      <c r="B14369"/>
    </row>
    <row r="14370" spans="2:2" ht="16.5" x14ac:dyDescent="0.3">
      <c r="B14370"/>
    </row>
    <row r="14371" spans="2:2" ht="16.5" x14ac:dyDescent="0.3">
      <c r="B14371"/>
    </row>
    <row r="14372" spans="2:2" ht="16.5" x14ac:dyDescent="0.3">
      <c r="B14372"/>
    </row>
    <row r="14373" spans="2:2" ht="16.5" x14ac:dyDescent="0.3">
      <c r="B14373"/>
    </row>
    <row r="14374" spans="2:2" ht="16.5" x14ac:dyDescent="0.3">
      <c r="B14374"/>
    </row>
    <row r="14375" spans="2:2" ht="16.5" x14ac:dyDescent="0.3">
      <c r="B14375"/>
    </row>
    <row r="14376" spans="2:2" ht="16.5" x14ac:dyDescent="0.3">
      <c r="B14376"/>
    </row>
    <row r="14377" spans="2:2" ht="16.5" x14ac:dyDescent="0.3">
      <c r="B14377"/>
    </row>
    <row r="14378" spans="2:2" ht="16.5" x14ac:dyDescent="0.3">
      <c r="B14378"/>
    </row>
    <row r="14379" spans="2:2" ht="16.5" x14ac:dyDescent="0.3">
      <c r="B14379"/>
    </row>
    <row r="14380" spans="2:2" ht="16.5" x14ac:dyDescent="0.3">
      <c r="B14380"/>
    </row>
    <row r="14381" spans="2:2" ht="16.5" x14ac:dyDescent="0.3">
      <c r="B14381"/>
    </row>
    <row r="14382" spans="2:2" ht="16.5" x14ac:dyDescent="0.3">
      <c r="B14382"/>
    </row>
    <row r="14383" spans="2:2" ht="16.5" x14ac:dyDescent="0.3">
      <c r="B14383"/>
    </row>
    <row r="14384" spans="2:2" ht="16.5" x14ac:dyDescent="0.3">
      <c r="B14384"/>
    </row>
    <row r="14385" spans="2:2" ht="16.5" x14ac:dyDescent="0.3">
      <c r="B14385"/>
    </row>
    <row r="14386" spans="2:2" ht="16.5" x14ac:dyDescent="0.3">
      <c r="B14386"/>
    </row>
    <row r="14387" spans="2:2" ht="16.5" x14ac:dyDescent="0.3">
      <c r="B14387"/>
    </row>
    <row r="14388" spans="2:2" ht="16.5" x14ac:dyDescent="0.3">
      <c r="B14388"/>
    </row>
    <row r="14389" spans="2:2" ht="16.5" x14ac:dyDescent="0.3">
      <c r="B14389"/>
    </row>
    <row r="14390" spans="2:2" ht="16.5" x14ac:dyDescent="0.3">
      <c r="B14390"/>
    </row>
    <row r="14391" spans="2:2" ht="16.5" x14ac:dyDescent="0.3">
      <c r="B14391"/>
    </row>
    <row r="14392" spans="2:2" ht="16.5" x14ac:dyDescent="0.3">
      <c r="B14392"/>
    </row>
    <row r="14393" spans="2:2" ht="16.5" x14ac:dyDescent="0.3">
      <c r="B14393"/>
    </row>
    <row r="14394" spans="2:2" ht="16.5" x14ac:dyDescent="0.3">
      <c r="B14394"/>
    </row>
    <row r="14395" spans="2:2" ht="16.5" x14ac:dyDescent="0.3">
      <c r="B14395"/>
    </row>
    <row r="14396" spans="2:2" ht="16.5" x14ac:dyDescent="0.3">
      <c r="B14396"/>
    </row>
    <row r="14397" spans="2:2" ht="16.5" x14ac:dyDescent="0.3">
      <c r="B14397"/>
    </row>
    <row r="14398" spans="2:2" ht="16.5" x14ac:dyDescent="0.3">
      <c r="B14398"/>
    </row>
    <row r="14399" spans="2:2" ht="16.5" x14ac:dyDescent="0.3">
      <c r="B14399"/>
    </row>
    <row r="14400" spans="2:2" ht="16.5" x14ac:dyDescent="0.3">
      <c r="B14400"/>
    </row>
    <row r="14401" spans="2:2" ht="16.5" x14ac:dyDescent="0.3">
      <c r="B14401"/>
    </row>
    <row r="14402" spans="2:2" ht="16.5" x14ac:dyDescent="0.3">
      <c r="B14402"/>
    </row>
    <row r="14403" spans="2:2" ht="16.5" x14ac:dyDescent="0.3">
      <c r="B14403"/>
    </row>
    <row r="14404" spans="2:2" ht="16.5" x14ac:dyDescent="0.3">
      <c r="B14404"/>
    </row>
    <row r="14405" spans="2:2" ht="16.5" x14ac:dyDescent="0.3">
      <c r="B14405"/>
    </row>
    <row r="14406" spans="2:2" ht="16.5" x14ac:dyDescent="0.3">
      <c r="B14406"/>
    </row>
    <row r="14407" spans="2:2" ht="16.5" x14ac:dyDescent="0.3">
      <c r="B14407"/>
    </row>
    <row r="14408" spans="2:2" ht="16.5" x14ac:dyDescent="0.3">
      <c r="B14408"/>
    </row>
    <row r="14409" spans="2:2" ht="16.5" x14ac:dyDescent="0.3">
      <c r="B14409"/>
    </row>
    <row r="14410" spans="2:2" ht="16.5" x14ac:dyDescent="0.3">
      <c r="B14410"/>
    </row>
    <row r="14411" spans="2:2" ht="16.5" x14ac:dyDescent="0.3">
      <c r="B14411"/>
    </row>
    <row r="14412" spans="2:2" ht="16.5" x14ac:dyDescent="0.3">
      <c r="B14412"/>
    </row>
    <row r="14413" spans="2:2" ht="16.5" x14ac:dyDescent="0.3">
      <c r="B14413"/>
    </row>
    <row r="14414" spans="2:2" ht="16.5" x14ac:dyDescent="0.3">
      <c r="B14414"/>
    </row>
    <row r="14415" spans="2:2" ht="16.5" x14ac:dyDescent="0.3">
      <c r="B14415"/>
    </row>
    <row r="14416" spans="2:2" ht="16.5" x14ac:dyDescent="0.3">
      <c r="B14416"/>
    </row>
    <row r="14417" spans="2:2" ht="16.5" x14ac:dyDescent="0.3">
      <c r="B14417"/>
    </row>
    <row r="14418" spans="2:2" ht="16.5" x14ac:dyDescent="0.3">
      <c r="B14418"/>
    </row>
    <row r="14419" spans="2:2" ht="16.5" x14ac:dyDescent="0.3">
      <c r="B14419"/>
    </row>
    <row r="14420" spans="2:2" ht="16.5" x14ac:dyDescent="0.3">
      <c r="B14420"/>
    </row>
    <row r="14421" spans="2:2" ht="16.5" x14ac:dyDescent="0.3">
      <c r="B14421"/>
    </row>
    <row r="14422" spans="2:2" ht="16.5" x14ac:dyDescent="0.3">
      <c r="B14422"/>
    </row>
    <row r="14423" spans="2:2" ht="16.5" x14ac:dyDescent="0.3">
      <c r="B14423"/>
    </row>
    <row r="14424" spans="2:2" ht="16.5" x14ac:dyDescent="0.3">
      <c r="B14424"/>
    </row>
    <row r="14425" spans="2:2" ht="16.5" x14ac:dyDescent="0.3">
      <c r="B14425"/>
    </row>
    <row r="14426" spans="2:2" ht="16.5" x14ac:dyDescent="0.3">
      <c r="B14426"/>
    </row>
    <row r="14427" spans="2:2" ht="16.5" x14ac:dyDescent="0.3">
      <c r="B14427"/>
    </row>
    <row r="14428" spans="2:2" ht="16.5" x14ac:dyDescent="0.3">
      <c r="B14428"/>
    </row>
    <row r="14429" spans="2:2" ht="16.5" x14ac:dyDescent="0.3">
      <c r="B14429"/>
    </row>
    <row r="14430" spans="2:2" ht="16.5" x14ac:dyDescent="0.3">
      <c r="B14430"/>
    </row>
    <row r="14431" spans="2:2" ht="16.5" x14ac:dyDescent="0.3">
      <c r="B14431"/>
    </row>
    <row r="14432" spans="2:2" ht="16.5" x14ac:dyDescent="0.3">
      <c r="B14432"/>
    </row>
    <row r="14433" spans="2:2" ht="16.5" x14ac:dyDescent="0.3">
      <c r="B14433"/>
    </row>
    <row r="14434" spans="2:2" ht="16.5" x14ac:dyDescent="0.3">
      <c r="B14434"/>
    </row>
    <row r="14435" spans="2:2" ht="16.5" x14ac:dyDescent="0.3">
      <c r="B14435"/>
    </row>
    <row r="14436" spans="2:2" ht="16.5" x14ac:dyDescent="0.3">
      <c r="B14436"/>
    </row>
    <row r="14437" spans="2:2" ht="16.5" x14ac:dyDescent="0.3">
      <c r="B14437"/>
    </row>
    <row r="14438" spans="2:2" ht="16.5" x14ac:dyDescent="0.3">
      <c r="B14438"/>
    </row>
    <row r="14439" spans="2:2" ht="16.5" x14ac:dyDescent="0.3">
      <c r="B14439"/>
    </row>
    <row r="14440" spans="2:2" ht="16.5" x14ac:dyDescent="0.3">
      <c r="B14440"/>
    </row>
    <row r="14441" spans="2:2" ht="16.5" x14ac:dyDescent="0.3">
      <c r="B14441"/>
    </row>
    <row r="14442" spans="2:2" ht="16.5" x14ac:dyDescent="0.3">
      <c r="B14442"/>
    </row>
    <row r="14443" spans="2:2" ht="16.5" x14ac:dyDescent="0.3">
      <c r="B14443"/>
    </row>
    <row r="14444" spans="2:2" ht="16.5" x14ac:dyDescent="0.3">
      <c r="B14444"/>
    </row>
    <row r="14445" spans="2:2" ht="16.5" x14ac:dyDescent="0.3">
      <c r="B14445"/>
    </row>
    <row r="14446" spans="2:2" ht="16.5" x14ac:dyDescent="0.3">
      <c r="B14446"/>
    </row>
    <row r="14447" spans="2:2" ht="16.5" x14ac:dyDescent="0.3">
      <c r="B14447"/>
    </row>
    <row r="14448" spans="2:2" ht="16.5" x14ac:dyDescent="0.3">
      <c r="B14448"/>
    </row>
    <row r="14449" spans="2:2" ht="16.5" x14ac:dyDescent="0.3">
      <c r="B14449"/>
    </row>
    <row r="14450" spans="2:2" ht="16.5" x14ac:dyDescent="0.3">
      <c r="B14450"/>
    </row>
    <row r="14451" spans="2:2" ht="16.5" x14ac:dyDescent="0.3">
      <c r="B14451"/>
    </row>
    <row r="14452" spans="2:2" ht="16.5" x14ac:dyDescent="0.3">
      <c r="B14452"/>
    </row>
    <row r="14453" spans="2:2" ht="16.5" x14ac:dyDescent="0.3">
      <c r="B14453"/>
    </row>
    <row r="14454" spans="2:2" ht="16.5" x14ac:dyDescent="0.3">
      <c r="B14454"/>
    </row>
    <row r="14455" spans="2:2" ht="16.5" x14ac:dyDescent="0.3">
      <c r="B14455"/>
    </row>
    <row r="14456" spans="2:2" ht="16.5" x14ac:dyDescent="0.3">
      <c r="B14456"/>
    </row>
    <row r="14457" spans="2:2" ht="16.5" x14ac:dyDescent="0.3">
      <c r="B14457"/>
    </row>
    <row r="14458" spans="2:2" ht="16.5" x14ac:dyDescent="0.3">
      <c r="B14458"/>
    </row>
    <row r="14459" spans="2:2" ht="16.5" x14ac:dyDescent="0.3">
      <c r="B14459"/>
    </row>
    <row r="14460" spans="2:2" ht="16.5" x14ac:dyDescent="0.3">
      <c r="B14460"/>
    </row>
    <row r="14461" spans="2:2" ht="16.5" x14ac:dyDescent="0.3">
      <c r="B14461"/>
    </row>
    <row r="14462" spans="2:2" ht="16.5" x14ac:dyDescent="0.3">
      <c r="B14462"/>
    </row>
    <row r="14463" spans="2:2" ht="16.5" x14ac:dyDescent="0.3">
      <c r="B14463"/>
    </row>
    <row r="14464" spans="2:2" ht="16.5" x14ac:dyDescent="0.3">
      <c r="B14464"/>
    </row>
    <row r="14465" spans="2:2" ht="16.5" x14ac:dyDescent="0.3">
      <c r="B14465"/>
    </row>
    <row r="14466" spans="2:2" ht="16.5" x14ac:dyDescent="0.3">
      <c r="B14466"/>
    </row>
    <row r="14467" spans="2:2" ht="16.5" x14ac:dyDescent="0.3">
      <c r="B14467"/>
    </row>
    <row r="14468" spans="2:2" ht="16.5" x14ac:dyDescent="0.3">
      <c r="B14468"/>
    </row>
    <row r="14469" spans="2:2" ht="16.5" x14ac:dyDescent="0.3">
      <c r="B14469"/>
    </row>
    <row r="14470" spans="2:2" ht="16.5" x14ac:dyDescent="0.3">
      <c r="B14470"/>
    </row>
    <row r="14471" spans="2:2" ht="16.5" x14ac:dyDescent="0.3">
      <c r="B14471"/>
    </row>
    <row r="14472" spans="2:2" ht="16.5" x14ac:dyDescent="0.3">
      <c r="B14472"/>
    </row>
    <row r="14473" spans="2:2" ht="16.5" x14ac:dyDescent="0.3">
      <c r="B14473"/>
    </row>
    <row r="14474" spans="2:2" ht="16.5" x14ac:dyDescent="0.3">
      <c r="B14474"/>
    </row>
    <row r="14475" spans="2:2" ht="16.5" x14ac:dyDescent="0.3">
      <c r="B14475"/>
    </row>
    <row r="14476" spans="2:2" ht="16.5" x14ac:dyDescent="0.3">
      <c r="B14476"/>
    </row>
    <row r="14477" spans="2:2" ht="16.5" x14ac:dyDescent="0.3">
      <c r="B14477"/>
    </row>
    <row r="14478" spans="2:2" ht="16.5" x14ac:dyDescent="0.3">
      <c r="B14478"/>
    </row>
    <row r="14479" spans="2:2" ht="16.5" x14ac:dyDescent="0.3">
      <c r="B14479"/>
    </row>
    <row r="14480" spans="2:2" ht="16.5" x14ac:dyDescent="0.3">
      <c r="B14480"/>
    </row>
    <row r="14481" spans="2:2" ht="16.5" x14ac:dyDescent="0.3">
      <c r="B14481"/>
    </row>
    <row r="14482" spans="2:2" ht="16.5" x14ac:dyDescent="0.3">
      <c r="B14482"/>
    </row>
    <row r="14483" spans="2:2" ht="16.5" x14ac:dyDescent="0.3">
      <c r="B14483"/>
    </row>
    <row r="14484" spans="2:2" ht="16.5" x14ac:dyDescent="0.3">
      <c r="B14484"/>
    </row>
    <row r="14485" spans="2:2" ht="16.5" x14ac:dyDescent="0.3">
      <c r="B14485"/>
    </row>
    <row r="14486" spans="2:2" ht="16.5" x14ac:dyDescent="0.3">
      <c r="B14486"/>
    </row>
    <row r="14487" spans="2:2" ht="16.5" x14ac:dyDescent="0.3">
      <c r="B14487"/>
    </row>
    <row r="14488" spans="2:2" ht="16.5" x14ac:dyDescent="0.3">
      <c r="B14488"/>
    </row>
    <row r="14489" spans="2:2" ht="16.5" x14ac:dyDescent="0.3">
      <c r="B14489"/>
    </row>
    <row r="14490" spans="2:2" ht="16.5" x14ac:dyDescent="0.3">
      <c r="B14490"/>
    </row>
    <row r="14491" spans="2:2" ht="16.5" x14ac:dyDescent="0.3">
      <c r="B14491"/>
    </row>
    <row r="14492" spans="2:2" ht="16.5" x14ac:dyDescent="0.3">
      <c r="B14492"/>
    </row>
    <row r="14493" spans="2:2" ht="16.5" x14ac:dyDescent="0.3">
      <c r="B14493"/>
    </row>
    <row r="14494" spans="2:2" ht="16.5" x14ac:dyDescent="0.3">
      <c r="B14494"/>
    </row>
    <row r="14495" spans="2:2" ht="16.5" x14ac:dyDescent="0.3">
      <c r="B14495"/>
    </row>
    <row r="14496" spans="2:2" ht="16.5" x14ac:dyDescent="0.3">
      <c r="B14496"/>
    </row>
    <row r="14497" spans="2:2" ht="16.5" x14ac:dyDescent="0.3">
      <c r="B14497"/>
    </row>
    <row r="14498" spans="2:2" ht="16.5" x14ac:dyDescent="0.3">
      <c r="B14498"/>
    </row>
    <row r="14499" spans="2:2" ht="16.5" x14ac:dyDescent="0.3">
      <c r="B14499"/>
    </row>
    <row r="14500" spans="2:2" ht="16.5" x14ac:dyDescent="0.3">
      <c r="B14500"/>
    </row>
    <row r="14501" spans="2:2" ht="16.5" x14ac:dyDescent="0.3">
      <c r="B14501"/>
    </row>
    <row r="14502" spans="2:2" ht="16.5" x14ac:dyDescent="0.3">
      <c r="B14502"/>
    </row>
    <row r="14503" spans="2:2" ht="16.5" x14ac:dyDescent="0.3">
      <c r="B14503"/>
    </row>
    <row r="14504" spans="2:2" ht="16.5" x14ac:dyDescent="0.3">
      <c r="B14504"/>
    </row>
    <row r="14505" spans="2:2" ht="16.5" x14ac:dyDescent="0.3">
      <c r="B14505"/>
    </row>
    <row r="14506" spans="2:2" ht="16.5" x14ac:dyDescent="0.3">
      <c r="B14506"/>
    </row>
    <row r="14507" spans="2:2" ht="16.5" x14ac:dyDescent="0.3">
      <c r="B14507"/>
    </row>
    <row r="14508" spans="2:2" ht="16.5" x14ac:dyDescent="0.3">
      <c r="B14508"/>
    </row>
    <row r="14509" spans="2:2" ht="16.5" x14ac:dyDescent="0.3">
      <c r="B14509"/>
    </row>
    <row r="14510" spans="2:2" ht="16.5" x14ac:dyDescent="0.3">
      <c r="B14510"/>
    </row>
    <row r="14511" spans="2:2" ht="16.5" x14ac:dyDescent="0.3">
      <c r="B14511"/>
    </row>
    <row r="14512" spans="2:2" ht="16.5" x14ac:dyDescent="0.3">
      <c r="B14512"/>
    </row>
    <row r="14513" spans="2:2" ht="16.5" x14ac:dyDescent="0.3">
      <c r="B14513"/>
    </row>
    <row r="14514" spans="2:2" ht="16.5" x14ac:dyDescent="0.3">
      <c r="B14514"/>
    </row>
    <row r="14515" spans="2:2" ht="16.5" x14ac:dyDescent="0.3">
      <c r="B14515"/>
    </row>
    <row r="14516" spans="2:2" ht="16.5" x14ac:dyDescent="0.3">
      <c r="B14516"/>
    </row>
    <row r="14517" spans="2:2" ht="16.5" x14ac:dyDescent="0.3">
      <c r="B14517"/>
    </row>
    <row r="14518" spans="2:2" ht="16.5" x14ac:dyDescent="0.3">
      <c r="B14518"/>
    </row>
    <row r="14519" spans="2:2" ht="16.5" x14ac:dyDescent="0.3">
      <c r="B14519"/>
    </row>
    <row r="14520" spans="2:2" ht="16.5" x14ac:dyDescent="0.3">
      <c r="B14520"/>
    </row>
    <row r="14521" spans="2:2" ht="16.5" x14ac:dyDescent="0.3">
      <c r="B14521"/>
    </row>
    <row r="14522" spans="2:2" ht="16.5" x14ac:dyDescent="0.3">
      <c r="B14522"/>
    </row>
    <row r="14523" spans="2:2" ht="16.5" x14ac:dyDescent="0.3">
      <c r="B14523"/>
    </row>
    <row r="14524" spans="2:2" ht="16.5" x14ac:dyDescent="0.3">
      <c r="B14524"/>
    </row>
    <row r="14525" spans="2:2" ht="16.5" x14ac:dyDescent="0.3">
      <c r="B14525"/>
    </row>
    <row r="14526" spans="2:2" ht="16.5" x14ac:dyDescent="0.3">
      <c r="B14526"/>
    </row>
    <row r="14527" spans="2:2" ht="16.5" x14ac:dyDescent="0.3">
      <c r="B14527"/>
    </row>
    <row r="14528" spans="2:2" ht="16.5" x14ac:dyDescent="0.3">
      <c r="B14528"/>
    </row>
    <row r="14529" spans="2:2" ht="16.5" x14ac:dyDescent="0.3">
      <c r="B14529"/>
    </row>
    <row r="14530" spans="2:2" ht="16.5" x14ac:dyDescent="0.3">
      <c r="B14530"/>
    </row>
    <row r="14531" spans="2:2" ht="16.5" x14ac:dyDescent="0.3">
      <c r="B14531"/>
    </row>
    <row r="14532" spans="2:2" ht="16.5" x14ac:dyDescent="0.3">
      <c r="B14532"/>
    </row>
    <row r="14533" spans="2:2" ht="16.5" x14ac:dyDescent="0.3">
      <c r="B14533"/>
    </row>
    <row r="14534" spans="2:2" ht="16.5" x14ac:dyDescent="0.3">
      <c r="B14534"/>
    </row>
    <row r="14535" spans="2:2" ht="16.5" x14ac:dyDescent="0.3">
      <c r="B14535"/>
    </row>
    <row r="14536" spans="2:2" ht="16.5" x14ac:dyDescent="0.3">
      <c r="B14536"/>
    </row>
    <row r="14537" spans="2:2" ht="16.5" x14ac:dyDescent="0.3">
      <c r="B14537"/>
    </row>
    <row r="14538" spans="2:2" ht="16.5" x14ac:dyDescent="0.3">
      <c r="B14538"/>
    </row>
    <row r="14539" spans="2:2" ht="16.5" x14ac:dyDescent="0.3">
      <c r="B14539"/>
    </row>
    <row r="14540" spans="2:2" ht="16.5" x14ac:dyDescent="0.3">
      <c r="B14540"/>
    </row>
    <row r="14541" spans="2:2" ht="16.5" x14ac:dyDescent="0.3">
      <c r="B14541"/>
    </row>
    <row r="14542" spans="2:2" ht="16.5" x14ac:dyDescent="0.3">
      <c r="B14542"/>
    </row>
    <row r="14543" spans="2:2" ht="16.5" x14ac:dyDescent="0.3">
      <c r="B14543"/>
    </row>
    <row r="14544" spans="2:2" ht="16.5" x14ac:dyDescent="0.3">
      <c r="B14544"/>
    </row>
    <row r="14545" spans="2:2" ht="16.5" x14ac:dyDescent="0.3">
      <c r="B14545"/>
    </row>
    <row r="14546" spans="2:2" ht="16.5" x14ac:dyDescent="0.3">
      <c r="B14546"/>
    </row>
    <row r="14547" spans="2:2" ht="16.5" x14ac:dyDescent="0.3">
      <c r="B14547"/>
    </row>
    <row r="14548" spans="2:2" ht="16.5" x14ac:dyDescent="0.3">
      <c r="B14548"/>
    </row>
    <row r="14549" spans="2:2" ht="16.5" x14ac:dyDescent="0.3">
      <c r="B14549"/>
    </row>
    <row r="14550" spans="2:2" ht="16.5" x14ac:dyDescent="0.3">
      <c r="B14550"/>
    </row>
    <row r="14551" spans="2:2" ht="16.5" x14ac:dyDescent="0.3">
      <c r="B14551"/>
    </row>
    <row r="14552" spans="2:2" ht="16.5" x14ac:dyDescent="0.3">
      <c r="B14552"/>
    </row>
    <row r="14553" spans="2:2" ht="16.5" x14ac:dyDescent="0.3">
      <c r="B14553"/>
    </row>
    <row r="14554" spans="2:2" ht="16.5" x14ac:dyDescent="0.3">
      <c r="B14554"/>
    </row>
    <row r="14555" spans="2:2" ht="16.5" x14ac:dyDescent="0.3">
      <c r="B14555"/>
    </row>
    <row r="14556" spans="2:2" ht="16.5" x14ac:dyDescent="0.3">
      <c r="B14556"/>
    </row>
    <row r="14557" spans="2:2" ht="16.5" x14ac:dyDescent="0.3">
      <c r="B14557"/>
    </row>
    <row r="14558" spans="2:2" ht="16.5" x14ac:dyDescent="0.3">
      <c r="B14558"/>
    </row>
    <row r="14559" spans="2:2" ht="16.5" x14ac:dyDescent="0.3">
      <c r="B14559"/>
    </row>
    <row r="14560" spans="2:2" ht="16.5" x14ac:dyDescent="0.3">
      <c r="B14560"/>
    </row>
    <row r="14561" spans="2:2" ht="16.5" x14ac:dyDescent="0.3">
      <c r="B14561"/>
    </row>
    <row r="14562" spans="2:2" ht="16.5" x14ac:dyDescent="0.3">
      <c r="B14562"/>
    </row>
    <row r="14563" spans="2:2" ht="16.5" x14ac:dyDescent="0.3">
      <c r="B14563"/>
    </row>
    <row r="14564" spans="2:2" ht="16.5" x14ac:dyDescent="0.3">
      <c r="B14564"/>
    </row>
    <row r="14565" spans="2:2" ht="16.5" x14ac:dyDescent="0.3">
      <c r="B14565"/>
    </row>
    <row r="14566" spans="2:2" ht="16.5" x14ac:dyDescent="0.3">
      <c r="B14566"/>
    </row>
    <row r="14567" spans="2:2" ht="16.5" x14ac:dyDescent="0.3">
      <c r="B14567"/>
    </row>
    <row r="14568" spans="2:2" ht="16.5" x14ac:dyDescent="0.3">
      <c r="B14568"/>
    </row>
    <row r="14569" spans="2:2" ht="16.5" x14ac:dyDescent="0.3">
      <c r="B14569"/>
    </row>
    <row r="14570" spans="2:2" ht="16.5" x14ac:dyDescent="0.3">
      <c r="B14570"/>
    </row>
    <row r="14571" spans="2:2" ht="16.5" x14ac:dyDescent="0.3">
      <c r="B14571"/>
    </row>
    <row r="14572" spans="2:2" ht="16.5" x14ac:dyDescent="0.3">
      <c r="B14572"/>
    </row>
    <row r="14573" spans="2:2" ht="16.5" x14ac:dyDescent="0.3">
      <c r="B14573"/>
    </row>
    <row r="14574" spans="2:2" ht="16.5" x14ac:dyDescent="0.3">
      <c r="B14574"/>
    </row>
    <row r="14575" spans="2:2" ht="16.5" x14ac:dyDescent="0.3">
      <c r="B14575"/>
    </row>
    <row r="14576" spans="2:2" ht="16.5" x14ac:dyDescent="0.3">
      <c r="B14576"/>
    </row>
    <row r="14577" spans="2:2" ht="16.5" x14ac:dyDescent="0.3">
      <c r="B14577"/>
    </row>
    <row r="14578" spans="2:2" ht="16.5" x14ac:dyDescent="0.3">
      <c r="B14578"/>
    </row>
    <row r="14579" spans="2:2" ht="16.5" x14ac:dyDescent="0.3">
      <c r="B14579"/>
    </row>
    <row r="14580" spans="2:2" ht="16.5" x14ac:dyDescent="0.3">
      <c r="B14580"/>
    </row>
    <row r="14581" spans="2:2" ht="16.5" x14ac:dyDescent="0.3">
      <c r="B14581"/>
    </row>
    <row r="14582" spans="2:2" ht="16.5" x14ac:dyDescent="0.3">
      <c r="B14582"/>
    </row>
    <row r="14583" spans="2:2" ht="16.5" x14ac:dyDescent="0.3">
      <c r="B14583"/>
    </row>
    <row r="14584" spans="2:2" ht="16.5" x14ac:dyDescent="0.3">
      <c r="B14584"/>
    </row>
    <row r="14585" spans="2:2" ht="16.5" x14ac:dyDescent="0.3">
      <c r="B14585"/>
    </row>
    <row r="14586" spans="2:2" ht="16.5" x14ac:dyDescent="0.3">
      <c r="B14586"/>
    </row>
    <row r="14587" spans="2:2" ht="16.5" x14ac:dyDescent="0.3">
      <c r="B14587"/>
    </row>
    <row r="14588" spans="2:2" ht="16.5" x14ac:dyDescent="0.3">
      <c r="B14588"/>
    </row>
    <row r="14589" spans="2:2" ht="16.5" x14ac:dyDescent="0.3">
      <c r="B14589"/>
    </row>
    <row r="14590" spans="2:2" ht="16.5" x14ac:dyDescent="0.3">
      <c r="B14590"/>
    </row>
    <row r="14591" spans="2:2" ht="16.5" x14ac:dyDescent="0.3">
      <c r="B14591"/>
    </row>
    <row r="14592" spans="2:2" ht="16.5" x14ac:dyDescent="0.3">
      <c r="B14592"/>
    </row>
    <row r="14593" spans="2:2" ht="16.5" x14ac:dyDescent="0.3">
      <c r="B14593"/>
    </row>
    <row r="14594" spans="2:2" ht="16.5" x14ac:dyDescent="0.3">
      <c r="B14594"/>
    </row>
    <row r="14595" spans="2:2" ht="16.5" x14ac:dyDescent="0.3">
      <c r="B14595"/>
    </row>
    <row r="14596" spans="2:2" ht="16.5" x14ac:dyDescent="0.3">
      <c r="B14596"/>
    </row>
    <row r="14597" spans="2:2" ht="16.5" x14ac:dyDescent="0.3">
      <c r="B14597"/>
    </row>
    <row r="14598" spans="2:2" ht="16.5" x14ac:dyDescent="0.3">
      <c r="B14598"/>
    </row>
    <row r="14599" spans="2:2" ht="16.5" x14ac:dyDescent="0.3">
      <c r="B14599"/>
    </row>
    <row r="14600" spans="2:2" ht="16.5" x14ac:dyDescent="0.3">
      <c r="B14600"/>
    </row>
    <row r="14601" spans="2:2" ht="16.5" x14ac:dyDescent="0.3">
      <c r="B14601"/>
    </row>
    <row r="14602" spans="2:2" ht="16.5" x14ac:dyDescent="0.3">
      <c r="B14602"/>
    </row>
    <row r="14603" spans="2:2" ht="16.5" x14ac:dyDescent="0.3">
      <c r="B14603"/>
    </row>
    <row r="14604" spans="2:2" ht="16.5" x14ac:dyDescent="0.3">
      <c r="B14604"/>
    </row>
    <row r="14605" spans="2:2" ht="16.5" x14ac:dyDescent="0.3">
      <c r="B14605"/>
    </row>
    <row r="14606" spans="2:2" ht="16.5" x14ac:dyDescent="0.3">
      <c r="B14606"/>
    </row>
    <row r="14607" spans="2:2" ht="16.5" x14ac:dyDescent="0.3">
      <c r="B14607"/>
    </row>
    <row r="14608" spans="2:2" ht="16.5" x14ac:dyDescent="0.3">
      <c r="B14608"/>
    </row>
    <row r="14609" spans="2:2" ht="16.5" x14ac:dyDescent="0.3">
      <c r="B14609"/>
    </row>
    <row r="14610" spans="2:2" ht="16.5" x14ac:dyDescent="0.3">
      <c r="B14610"/>
    </row>
    <row r="14611" spans="2:2" ht="16.5" x14ac:dyDescent="0.3">
      <c r="B14611"/>
    </row>
    <row r="14612" spans="2:2" ht="16.5" x14ac:dyDescent="0.3">
      <c r="B14612"/>
    </row>
    <row r="14613" spans="2:2" ht="16.5" x14ac:dyDescent="0.3">
      <c r="B14613"/>
    </row>
    <row r="14614" spans="2:2" ht="16.5" x14ac:dyDescent="0.3">
      <c r="B14614"/>
    </row>
    <row r="14615" spans="2:2" ht="16.5" x14ac:dyDescent="0.3">
      <c r="B14615"/>
    </row>
    <row r="14616" spans="2:2" ht="16.5" x14ac:dyDescent="0.3">
      <c r="B14616"/>
    </row>
    <row r="14617" spans="2:2" ht="16.5" x14ac:dyDescent="0.3">
      <c r="B14617"/>
    </row>
    <row r="14618" spans="2:2" ht="16.5" x14ac:dyDescent="0.3">
      <c r="B14618"/>
    </row>
    <row r="14619" spans="2:2" ht="16.5" x14ac:dyDescent="0.3">
      <c r="B14619"/>
    </row>
    <row r="14620" spans="2:2" ht="16.5" x14ac:dyDescent="0.3">
      <c r="B14620"/>
    </row>
    <row r="14621" spans="2:2" ht="16.5" x14ac:dyDescent="0.3">
      <c r="B14621"/>
    </row>
    <row r="14622" spans="2:2" ht="16.5" x14ac:dyDescent="0.3">
      <c r="B14622"/>
    </row>
    <row r="14623" spans="2:2" ht="16.5" x14ac:dyDescent="0.3">
      <c r="B14623"/>
    </row>
    <row r="14624" spans="2:2" ht="16.5" x14ac:dyDescent="0.3">
      <c r="B14624"/>
    </row>
    <row r="14625" spans="2:2" ht="16.5" x14ac:dyDescent="0.3">
      <c r="B14625"/>
    </row>
    <row r="14626" spans="2:2" ht="16.5" x14ac:dyDescent="0.3">
      <c r="B14626"/>
    </row>
    <row r="14627" spans="2:2" ht="16.5" x14ac:dyDescent="0.3">
      <c r="B14627"/>
    </row>
    <row r="14628" spans="2:2" ht="16.5" x14ac:dyDescent="0.3">
      <c r="B14628"/>
    </row>
    <row r="14629" spans="2:2" ht="16.5" x14ac:dyDescent="0.3">
      <c r="B14629"/>
    </row>
    <row r="14630" spans="2:2" ht="16.5" x14ac:dyDescent="0.3">
      <c r="B14630"/>
    </row>
    <row r="14631" spans="2:2" ht="16.5" x14ac:dyDescent="0.3">
      <c r="B14631"/>
    </row>
    <row r="14632" spans="2:2" ht="16.5" x14ac:dyDescent="0.3">
      <c r="B14632"/>
    </row>
    <row r="14633" spans="2:2" ht="16.5" x14ac:dyDescent="0.3">
      <c r="B14633"/>
    </row>
    <row r="14634" spans="2:2" ht="16.5" x14ac:dyDescent="0.3">
      <c r="B14634"/>
    </row>
    <row r="14635" spans="2:2" ht="16.5" x14ac:dyDescent="0.3">
      <c r="B14635"/>
    </row>
    <row r="14636" spans="2:2" ht="16.5" x14ac:dyDescent="0.3">
      <c r="B14636"/>
    </row>
    <row r="14637" spans="2:2" ht="16.5" x14ac:dyDescent="0.3">
      <c r="B14637"/>
    </row>
    <row r="14638" spans="2:2" ht="16.5" x14ac:dyDescent="0.3">
      <c r="B14638"/>
    </row>
    <row r="14639" spans="2:2" ht="16.5" x14ac:dyDescent="0.3">
      <c r="B14639"/>
    </row>
    <row r="14640" spans="2:2" ht="16.5" x14ac:dyDescent="0.3">
      <c r="B14640"/>
    </row>
    <row r="14641" spans="2:2" ht="16.5" x14ac:dyDescent="0.3">
      <c r="B14641"/>
    </row>
    <row r="14642" spans="2:2" ht="16.5" x14ac:dyDescent="0.3">
      <c r="B14642"/>
    </row>
    <row r="14643" spans="2:2" ht="16.5" x14ac:dyDescent="0.3">
      <c r="B14643"/>
    </row>
    <row r="14644" spans="2:2" ht="16.5" x14ac:dyDescent="0.3">
      <c r="B14644"/>
    </row>
    <row r="14645" spans="2:2" ht="16.5" x14ac:dyDescent="0.3">
      <c r="B14645"/>
    </row>
    <row r="14646" spans="2:2" ht="16.5" x14ac:dyDescent="0.3">
      <c r="B14646"/>
    </row>
    <row r="14647" spans="2:2" ht="16.5" x14ac:dyDescent="0.3">
      <c r="B14647"/>
    </row>
    <row r="14648" spans="2:2" ht="16.5" x14ac:dyDescent="0.3">
      <c r="B14648"/>
    </row>
    <row r="14649" spans="2:2" ht="16.5" x14ac:dyDescent="0.3">
      <c r="B14649"/>
    </row>
    <row r="14650" spans="2:2" ht="16.5" x14ac:dyDescent="0.3">
      <c r="B14650"/>
    </row>
    <row r="14651" spans="2:2" ht="16.5" x14ac:dyDescent="0.3">
      <c r="B14651"/>
    </row>
    <row r="14652" spans="2:2" ht="16.5" x14ac:dyDescent="0.3">
      <c r="B14652"/>
    </row>
    <row r="14653" spans="2:2" ht="16.5" x14ac:dyDescent="0.3">
      <c r="B14653"/>
    </row>
    <row r="14654" spans="2:2" ht="16.5" x14ac:dyDescent="0.3">
      <c r="B14654"/>
    </row>
    <row r="14655" spans="2:2" ht="16.5" x14ac:dyDescent="0.3">
      <c r="B14655"/>
    </row>
    <row r="14656" spans="2:2" ht="16.5" x14ac:dyDescent="0.3">
      <c r="B14656"/>
    </row>
    <row r="14657" spans="2:2" ht="16.5" x14ac:dyDescent="0.3">
      <c r="B14657"/>
    </row>
    <row r="14658" spans="2:2" ht="16.5" x14ac:dyDescent="0.3">
      <c r="B14658"/>
    </row>
    <row r="14659" spans="2:2" ht="16.5" x14ac:dyDescent="0.3">
      <c r="B14659"/>
    </row>
    <row r="14660" spans="2:2" ht="16.5" x14ac:dyDescent="0.3">
      <c r="B14660"/>
    </row>
    <row r="14661" spans="2:2" ht="16.5" x14ac:dyDescent="0.3">
      <c r="B14661"/>
    </row>
    <row r="14662" spans="2:2" ht="16.5" x14ac:dyDescent="0.3">
      <c r="B14662"/>
    </row>
    <row r="14663" spans="2:2" ht="16.5" x14ac:dyDescent="0.3">
      <c r="B14663"/>
    </row>
    <row r="14664" spans="2:2" ht="16.5" x14ac:dyDescent="0.3">
      <c r="B14664"/>
    </row>
    <row r="14665" spans="2:2" ht="16.5" x14ac:dyDescent="0.3">
      <c r="B14665"/>
    </row>
    <row r="14666" spans="2:2" ht="16.5" x14ac:dyDescent="0.3">
      <c r="B14666"/>
    </row>
    <row r="14667" spans="2:2" ht="16.5" x14ac:dyDescent="0.3">
      <c r="B14667"/>
    </row>
    <row r="14668" spans="2:2" ht="16.5" x14ac:dyDescent="0.3">
      <c r="B14668"/>
    </row>
    <row r="14669" spans="2:2" ht="16.5" x14ac:dyDescent="0.3">
      <c r="B14669"/>
    </row>
    <row r="14670" spans="2:2" ht="16.5" x14ac:dyDescent="0.3">
      <c r="B14670"/>
    </row>
    <row r="14671" spans="2:2" ht="16.5" x14ac:dyDescent="0.3">
      <c r="B14671"/>
    </row>
    <row r="14672" spans="2:2" ht="16.5" x14ac:dyDescent="0.3">
      <c r="B14672"/>
    </row>
    <row r="14673" spans="2:2" ht="16.5" x14ac:dyDescent="0.3">
      <c r="B14673"/>
    </row>
    <row r="14674" spans="2:2" ht="16.5" x14ac:dyDescent="0.3">
      <c r="B14674"/>
    </row>
    <row r="14675" spans="2:2" ht="16.5" x14ac:dyDescent="0.3">
      <c r="B14675"/>
    </row>
    <row r="14676" spans="2:2" ht="16.5" x14ac:dyDescent="0.3">
      <c r="B14676"/>
    </row>
    <row r="14677" spans="2:2" ht="16.5" x14ac:dyDescent="0.3">
      <c r="B14677"/>
    </row>
    <row r="14678" spans="2:2" ht="16.5" x14ac:dyDescent="0.3">
      <c r="B14678"/>
    </row>
    <row r="14679" spans="2:2" ht="16.5" x14ac:dyDescent="0.3">
      <c r="B14679"/>
    </row>
    <row r="14680" spans="2:2" ht="16.5" x14ac:dyDescent="0.3">
      <c r="B14680"/>
    </row>
    <row r="14681" spans="2:2" ht="16.5" x14ac:dyDescent="0.3">
      <c r="B14681"/>
    </row>
    <row r="14682" spans="2:2" ht="16.5" x14ac:dyDescent="0.3">
      <c r="B14682"/>
    </row>
    <row r="14683" spans="2:2" ht="16.5" x14ac:dyDescent="0.3">
      <c r="B14683"/>
    </row>
    <row r="14684" spans="2:2" ht="16.5" x14ac:dyDescent="0.3">
      <c r="B14684"/>
    </row>
    <row r="14685" spans="2:2" ht="16.5" x14ac:dyDescent="0.3">
      <c r="B14685"/>
    </row>
    <row r="14686" spans="2:2" ht="16.5" x14ac:dyDescent="0.3">
      <c r="B14686"/>
    </row>
    <row r="14687" spans="2:2" ht="16.5" x14ac:dyDescent="0.3">
      <c r="B14687"/>
    </row>
    <row r="14688" spans="2:2" ht="16.5" x14ac:dyDescent="0.3">
      <c r="B14688"/>
    </row>
    <row r="14689" spans="2:2" ht="16.5" x14ac:dyDescent="0.3">
      <c r="B14689"/>
    </row>
    <row r="14690" spans="2:2" ht="16.5" x14ac:dyDescent="0.3">
      <c r="B14690"/>
    </row>
    <row r="14691" spans="2:2" ht="16.5" x14ac:dyDescent="0.3">
      <c r="B14691"/>
    </row>
    <row r="14692" spans="2:2" ht="16.5" x14ac:dyDescent="0.3">
      <c r="B14692"/>
    </row>
    <row r="14693" spans="2:2" ht="16.5" x14ac:dyDescent="0.3">
      <c r="B14693"/>
    </row>
    <row r="14694" spans="2:2" ht="16.5" x14ac:dyDescent="0.3">
      <c r="B14694"/>
    </row>
    <row r="14695" spans="2:2" ht="16.5" x14ac:dyDescent="0.3">
      <c r="B14695"/>
    </row>
    <row r="14696" spans="2:2" ht="16.5" x14ac:dyDescent="0.3">
      <c r="B14696"/>
    </row>
    <row r="14697" spans="2:2" ht="16.5" x14ac:dyDescent="0.3">
      <c r="B14697"/>
    </row>
    <row r="14698" spans="2:2" ht="16.5" x14ac:dyDescent="0.3">
      <c r="B14698"/>
    </row>
    <row r="14699" spans="2:2" ht="16.5" x14ac:dyDescent="0.3">
      <c r="B14699"/>
    </row>
    <row r="14700" spans="2:2" ht="16.5" x14ac:dyDescent="0.3">
      <c r="B14700"/>
    </row>
    <row r="14701" spans="2:2" ht="16.5" x14ac:dyDescent="0.3">
      <c r="B14701"/>
    </row>
    <row r="14702" spans="2:2" ht="16.5" x14ac:dyDescent="0.3">
      <c r="B14702"/>
    </row>
    <row r="14703" spans="2:2" ht="16.5" x14ac:dyDescent="0.3">
      <c r="B14703"/>
    </row>
    <row r="14704" spans="2:2" ht="16.5" x14ac:dyDescent="0.3">
      <c r="B14704"/>
    </row>
    <row r="14705" spans="2:2" ht="16.5" x14ac:dyDescent="0.3">
      <c r="B14705"/>
    </row>
    <row r="14706" spans="2:2" ht="16.5" x14ac:dyDescent="0.3">
      <c r="B14706"/>
    </row>
    <row r="14707" spans="2:2" ht="16.5" x14ac:dyDescent="0.3">
      <c r="B14707"/>
    </row>
    <row r="14708" spans="2:2" ht="16.5" x14ac:dyDescent="0.3">
      <c r="B14708"/>
    </row>
    <row r="14709" spans="2:2" ht="16.5" x14ac:dyDescent="0.3">
      <c r="B14709"/>
    </row>
    <row r="14710" spans="2:2" ht="16.5" x14ac:dyDescent="0.3">
      <c r="B14710"/>
    </row>
    <row r="14711" spans="2:2" ht="16.5" x14ac:dyDescent="0.3">
      <c r="B14711"/>
    </row>
    <row r="14712" spans="2:2" ht="16.5" x14ac:dyDescent="0.3">
      <c r="B14712"/>
    </row>
    <row r="14713" spans="2:2" ht="16.5" x14ac:dyDescent="0.3">
      <c r="B14713"/>
    </row>
    <row r="14714" spans="2:2" ht="16.5" x14ac:dyDescent="0.3">
      <c r="B14714"/>
    </row>
    <row r="14715" spans="2:2" ht="16.5" x14ac:dyDescent="0.3">
      <c r="B14715"/>
    </row>
    <row r="14716" spans="2:2" ht="16.5" x14ac:dyDescent="0.3">
      <c r="B14716"/>
    </row>
    <row r="14717" spans="2:2" ht="16.5" x14ac:dyDescent="0.3">
      <c r="B14717"/>
    </row>
    <row r="14718" spans="2:2" ht="16.5" x14ac:dyDescent="0.3">
      <c r="B14718"/>
    </row>
    <row r="14719" spans="2:2" ht="16.5" x14ac:dyDescent="0.3">
      <c r="B14719"/>
    </row>
    <row r="14720" spans="2:2" ht="16.5" x14ac:dyDescent="0.3">
      <c r="B14720"/>
    </row>
    <row r="14721" spans="2:2" ht="16.5" x14ac:dyDescent="0.3">
      <c r="B14721"/>
    </row>
    <row r="14722" spans="2:2" ht="16.5" x14ac:dyDescent="0.3">
      <c r="B14722"/>
    </row>
    <row r="14723" spans="2:2" ht="16.5" x14ac:dyDescent="0.3">
      <c r="B14723"/>
    </row>
    <row r="14724" spans="2:2" ht="16.5" x14ac:dyDescent="0.3">
      <c r="B14724"/>
    </row>
    <row r="14725" spans="2:2" ht="16.5" x14ac:dyDescent="0.3">
      <c r="B14725"/>
    </row>
    <row r="14726" spans="2:2" ht="16.5" x14ac:dyDescent="0.3">
      <c r="B14726"/>
    </row>
    <row r="14727" spans="2:2" ht="16.5" x14ac:dyDescent="0.3">
      <c r="B14727"/>
    </row>
    <row r="14728" spans="2:2" ht="16.5" x14ac:dyDescent="0.3">
      <c r="B14728"/>
    </row>
    <row r="14729" spans="2:2" ht="16.5" x14ac:dyDescent="0.3">
      <c r="B14729"/>
    </row>
    <row r="14730" spans="2:2" ht="16.5" x14ac:dyDescent="0.3">
      <c r="B14730"/>
    </row>
    <row r="14731" spans="2:2" ht="16.5" x14ac:dyDescent="0.3">
      <c r="B14731"/>
    </row>
    <row r="14732" spans="2:2" ht="16.5" x14ac:dyDescent="0.3">
      <c r="B14732"/>
    </row>
    <row r="14733" spans="2:2" ht="16.5" x14ac:dyDescent="0.3">
      <c r="B14733"/>
    </row>
    <row r="14734" spans="2:2" ht="16.5" x14ac:dyDescent="0.3">
      <c r="B14734"/>
    </row>
    <row r="14735" spans="2:2" ht="16.5" x14ac:dyDescent="0.3">
      <c r="B14735"/>
    </row>
    <row r="14736" spans="2:2" ht="16.5" x14ac:dyDescent="0.3">
      <c r="B14736"/>
    </row>
    <row r="14737" spans="2:2" ht="16.5" x14ac:dyDescent="0.3">
      <c r="B14737"/>
    </row>
    <row r="14738" spans="2:2" ht="16.5" x14ac:dyDescent="0.3">
      <c r="B14738"/>
    </row>
    <row r="14739" spans="2:2" ht="16.5" x14ac:dyDescent="0.3">
      <c r="B14739"/>
    </row>
    <row r="14740" spans="2:2" ht="16.5" x14ac:dyDescent="0.3">
      <c r="B14740"/>
    </row>
    <row r="14741" spans="2:2" ht="16.5" x14ac:dyDescent="0.3">
      <c r="B14741"/>
    </row>
    <row r="14742" spans="2:2" ht="16.5" x14ac:dyDescent="0.3">
      <c r="B14742"/>
    </row>
    <row r="14743" spans="2:2" ht="16.5" x14ac:dyDescent="0.3">
      <c r="B14743"/>
    </row>
    <row r="14744" spans="2:2" ht="16.5" x14ac:dyDescent="0.3">
      <c r="B14744"/>
    </row>
    <row r="14745" spans="2:2" ht="16.5" x14ac:dyDescent="0.3">
      <c r="B14745"/>
    </row>
    <row r="14746" spans="2:2" ht="16.5" x14ac:dyDescent="0.3">
      <c r="B14746"/>
    </row>
    <row r="14747" spans="2:2" ht="16.5" x14ac:dyDescent="0.3">
      <c r="B14747"/>
    </row>
    <row r="14748" spans="2:2" ht="16.5" x14ac:dyDescent="0.3">
      <c r="B14748"/>
    </row>
    <row r="14749" spans="2:2" ht="16.5" x14ac:dyDescent="0.3">
      <c r="B14749"/>
    </row>
    <row r="14750" spans="2:2" ht="16.5" x14ac:dyDescent="0.3">
      <c r="B14750"/>
    </row>
    <row r="14751" spans="2:2" ht="16.5" x14ac:dyDescent="0.3">
      <c r="B14751"/>
    </row>
    <row r="14752" spans="2:2" ht="16.5" x14ac:dyDescent="0.3">
      <c r="B14752"/>
    </row>
    <row r="14753" spans="2:2" ht="16.5" x14ac:dyDescent="0.3">
      <c r="B14753"/>
    </row>
    <row r="14754" spans="2:2" ht="16.5" x14ac:dyDescent="0.3">
      <c r="B14754"/>
    </row>
    <row r="14755" spans="2:2" ht="16.5" x14ac:dyDescent="0.3">
      <c r="B14755"/>
    </row>
    <row r="14756" spans="2:2" ht="16.5" x14ac:dyDescent="0.3">
      <c r="B14756"/>
    </row>
    <row r="14757" spans="2:2" ht="16.5" x14ac:dyDescent="0.3">
      <c r="B14757"/>
    </row>
    <row r="14758" spans="2:2" ht="16.5" x14ac:dyDescent="0.3">
      <c r="B14758"/>
    </row>
    <row r="14759" spans="2:2" ht="16.5" x14ac:dyDescent="0.3">
      <c r="B14759"/>
    </row>
    <row r="14760" spans="2:2" ht="16.5" x14ac:dyDescent="0.3">
      <c r="B14760"/>
    </row>
    <row r="14761" spans="2:2" ht="16.5" x14ac:dyDescent="0.3">
      <c r="B14761"/>
    </row>
    <row r="14762" spans="2:2" ht="16.5" x14ac:dyDescent="0.3">
      <c r="B14762"/>
    </row>
    <row r="14763" spans="2:2" ht="16.5" x14ac:dyDescent="0.3">
      <c r="B14763"/>
    </row>
    <row r="14764" spans="2:2" ht="16.5" x14ac:dyDescent="0.3">
      <c r="B14764"/>
    </row>
    <row r="14765" spans="2:2" ht="16.5" x14ac:dyDescent="0.3">
      <c r="B14765"/>
    </row>
    <row r="14766" spans="2:2" ht="16.5" x14ac:dyDescent="0.3">
      <c r="B14766"/>
    </row>
    <row r="14767" spans="2:2" ht="16.5" x14ac:dyDescent="0.3">
      <c r="B14767"/>
    </row>
    <row r="14768" spans="2:2" ht="16.5" x14ac:dyDescent="0.3">
      <c r="B14768"/>
    </row>
    <row r="14769" spans="2:2" ht="16.5" x14ac:dyDescent="0.3">
      <c r="B14769"/>
    </row>
    <row r="14770" spans="2:2" ht="16.5" x14ac:dyDescent="0.3">
      <c r="B14770"/>
    </row>
    <row r="14771" spans="2:2" ht="16.5" x14ac:dyDescent="0.3">
      <c r="B14771"/>
    </row>
    <row r="14772" spans="2:2" ht="16.5" x14ac:dyDescent="0.3">
      <c r="B14772"/>
    </row>
    <row r="14773" spans="2:2" ht="16.5" x14ac:dyDescent="0.3">
      <c r="B14773"/>
    </row>
    <row r="14774" spans="2:2" ht="16.5" x14ac:dyDescent="0.3">
      <c r="B14774"/>
    </row>
    <row r="14775" spans="2:2" ht="16.5" x14ac:dyDescent="0.3">
      <c r="B14775"/>
    </row>
    <row r="14776" spans="2:2" ht="16.5" x14ac:dyDescent="0.3">
      <c r="B14776"/>
    </row>
    <row r="14777" spans="2:2" ht="16.5" x14ac:dyDescent="0.3">
      <c r="B14777"/>
    </row>
    <row r="14778" spans="2:2" ht="16.5" x14ac:dyDescent="0.3">
      <c r="B14778"/>
    </row>
    <row r="14779" spans="2:2" ht="16.5" x14ac:dyDescent="0.3">
      <c r="B14779"/>
    </row>
    <row r="14780" spans="2:2" ht="16.5" x14ac:dyDescent="0.3">
      <c r="B14780"/>
    </row>
    <row r="14781" spans="2:2" ht="16.5" x14ac:dyDescent="0.3">
      <c r="B14781"/>
    </row>
    <row r="14782" spans="2:2" ht="16.5" x14ac:dyDescent="0.3">
      <c r="B14782"/>
    </row>
    <row r="14783" spans="2:2" ht="16.5" x14ac:dyDescent="0.3">
      <c r="B14783"/>
    </row>
    <row r="14784" spans="2:2" ht="16.5" x14ac:dyDescent="0.3">
      <c r="B14784"/>
    </row>
    <row r="14785" spans="2:2" ht="16.5" x14ac:dyDescent="0.3">
      <c r="B14785"/>
    </row>
    <row r="14786" spans="2:2" ht="16.5" x14ac:dyDescent="0.3">
      <c r="B14786"/>
    </row>
    <row r="14787" spans="2:2" ht="16.5" x14ac:dyDescent="0.3">
      <c r="B14787"/>
    </row>
    <row r="14788" spans="2:2" ht="16.5" x14ac:dyDescent="0.3">
      <c r="B14788"/>
    </row>
    <row r="14789" spans="2:2" ht="16.5" x14ac:dyDescent="0.3">
      <c r="B14789"/>
    </row>
    <row r="14790" spans="2:2" ht="16.5" x14ac:dyDescent="0.3">
      <c r="B14790"/>
    </row>
    <row r="14791" spans="2:2" ht="16.5" x14ac:dyDescent="0.3">
      <c r="B14791"/>
    </row>
    <row r="14792" spans="2:2" ht="16.5" x14ac:dyDescent="0.3">
      <c r="B14792"/>
    </row>
    <row r="14793" spans="2:2" ht="16.5" x14ac:dyDescent="0.3">
      <c r="B14793"/>
    </row>
    <row r="14794" spans="2:2" ht="16.5" x14ac:dyDescent="0.3">
      <c r="B14794"/>
    </row>
    <row r="14795" spans="2:2" ht="16.5" x14ac:dyDescent="0.3">
      <c r="B14795"/>
    </row>
    <row r="14796" spans="2:2" ht="16.5" x14ac:dyDescent="0.3">
      <c r="B14796"/>
    </row>
    <row r="14797" spans="2:2" ht="16.5" x14ac:dyDescent="0.3">
      <c r="B14797"/>
    </row>
    <row r="14798" spans="2:2" ht="16.5" x14ac:dyDescent="0.3">
      <c r="B14798"/>
    </row>
    <row r="14799" spans="2:2" ht="16.5" x14ac:dyDescent="0.3">
      <c r="B14799"/>
    </row>
    <row r="14800" spans="2:2" ht="16.5" x14ac:dyDescent="0.3">
      <c r="B14800"/>
    </row>
    <row r="14801" spans="2:2" ht="16.5" x14ac:dyDescent="0.3">
      <c r="B14801"/>
    </row>
    <row r="14802" spans="2:2" ht="16.5" x14ac:dyDescent="0.3">
      <c r="B14802"/>
    </row>
    <row r="14803" spans="2:2" ht="16.5" x14ac:dyDescent="0.3">
      <c r="B14803"/>
    </row>
    <row r="14804" spans="2:2" ht="16.5" x14ac:dyDescent="0.3">
      <c r="B14804"/>
    </row>
    <row r="14805" spans="2:2" ht="16.5" x14ac:dyDescent="0.3">
      <c r="B14805"/>
    </row>
    <row r="14806" spans="2:2" ht="16.5" x14ac:dyDescent="0.3">
      <c r="B14806"/>
    </row>
    <row r="14807" spans="2:2" ht="16.5" x14ac:dyDescent="0.3">
      <c r="B14807"/>
    </row>
    <row r="14808" spans="2:2" ht="16.5" x14ac:dyDescent="0.3">
      <c r="B14808"/>
    </row>
    <row r="14809" spans="2:2" ht="16.5" x14ac:dyDescent="0.3">
      <c r="B14809"/>
    </row>
    <row r="14810" spans="2:2" ht="16.5" x14ac:dyDescent="0.3">
      <c r="B14810"/>
    </row>
    <row r="14811" spans="2:2" ht="16.5" x14ac:dyDescent="0.3">
      <c r="B14811"/>
    </row>
    <row r="14812" spans="2:2" ht="16.5" x14ac:dyDescent="0.3">
      <c r="B14812"/>
    </row>
    <row r="14813" spans="2:2" ht="16.5" x14ac:dyDescent="0.3">
      <c r="B14813"/>
    </row>
    <row r="14814" spans="2:2" ht="16.5" x14ac:dyDescent="0.3">
      <c r="B14814"/>
    </row>
    <row r="14815" spans="2:2" ht="16.5" x14ac:dyDescent="0.3">
      <c r="B14815"/>
    </row>
    <row r="14816" spans="2:2" ht="16.5" x14ac:dyDescent="0.3">
      <c r="B14816"/>
    </row>
    <row r="14817" spans="2:2" ht="16.5" x14ac:dyDescent="0.3">
      <c r="B14817"/>
    </row>
    <row r="14818" spans="2:2" ht="16.5" x14ac:dyDescent="0.3">
      <c r="B14818"/>
    </row>
    <row r="14819" spans="2:2" ht="16.5" x14ac:dyDescent="0.3">
      <c r="B14819"/>
    </row>
    <row r="14820" spans="2:2" ht="16.5" x14ac:dyDescent="0.3">
      <c r="B14820"/>
    </row>
    <row r="14821" spans="2:2" ht="16.5" x14ac:dyDescent="0.3">
      <c r="B14821"/>
    </row>
    <row r="14822" spans="2:2" ht="16.5" x14ac:dyDescent="0.3">
      <c r="B14822"/>
    </row>
    <row r="14823" spans="2:2" ht="16.5" x14ac:dyDescent="0.3">
      <c r="B14823"/>
    </row>
    <row r="14824" spans="2:2" ht="16.5" x14ac:dyDescent="0.3">
      <c r="B14824"/>
    </row>
    <row r="14825" spans="2:2" ht="16.5" x14ac:dyDescent="0.3">
      <c r="B14825"/>
    </row>
    <row r="14826" spans="2:2" ht="16.5" x14ac:dyDescent="0.3">
      <c r="B14826"/>
    </row>
    <row r="14827" spans="2:2" ht="16.5" x14ac:dyDescent="0.3">
      <c r="B14827"/>
    </row>
    <row r="14828" spans="2:2" ht="16.5" x14ac:dyDescent="0.3">
      <c r="B14828"/>
    </row>
    <row r="14829" spans="2:2" ht="16.5" x14ac:dyDescent="0.3">
      <c r="B14829"/>
    </row>
    <row r="14830" spans="2:2" ht="16.5" x14ac:dyDescent="0.3">
      <c r="B14830"/>
    </row>
    <row r="14831" spans="2:2" ht="16.5" x14ac:dyDescent="0.3">
      <c r="B14831"/>
    </row>
    <row r="14832" spans="2:2" ht="16.5" x14ac:dyDescent="0.3">
      <c r="B14832"/>
    </row>
    <row r="14833" spans="2:2" ht="16.5" x14ac:dyDescent="0.3">
      <c r="B14833"/>
    </row>
    <row r="14834" spans="2:2" ht="16.5" x14ac:dyDescent="0.3">
      <c r="B14834"/>
    </row>
    <row r="14835" spans="2:2" ht="16.5" x14ac:dyDescent="0.3">
      <c r="B14835"/>
    </row>
    <row r="14836" spans="2:2" ht="16.5" x14ac:dyDescent="0.3">
      <c r="B14836"/>
    </row>
    <row r="14837" spans="2:2" ht="16.5" x14ac:dyDescent="0.3">
      <c r="B14837"/>
    </row>
    <row r="14838" spans="2:2" ht="16.5" x14ac:dyDescent="0.3">
      <c r="B14838"/>
    </row>
    <row r="14839" spans="2:2" ht="16.5" x14ac:dyDescent="0.3">
      <c r="B14839"/>
    </row>
    <row r="14840" spans="2:2" ht="16.5" x14ac:dyDescent="0.3">
      <c r="B14840"/>
    </row>
    <row r="14841" spans="2:2" ht="16.5" x14ac:dyDescent="0.3">
      <c r="B14841"/>
    </row>
    <row r="14842" spans="2:2" ht="16.5" x14ac:dyDescent="0.3">
      <c r="B14842"/>
    </row>
    <row r="14843" spans="2:2" ht="16.5" x14ac:dyDescent="0.3">
      <c r="B14843"/>
    </row>
    <row r="14844" spans="2:2" ht="16.5" x14ac:dyDescent="0.3">
      <c r="B14844"/>
    </row>
    <row r="14845" spans="2:2" ht="16.5" x14ac:dyDescent="0.3">
      <c r="B14845"/>
    </row>
    <row r="14846" spans="2:2" ht="16.5" x14ac:dyDescent="0.3">
      <c r="B14846"/>
    </row>
    <row r="14847" spans="2:2" ht="16.5" x14ac:dyDescent="0.3">
      <c r="B14847"/>
    </row>
    <row r="14848" spans="2:2" ht="16.5" x14ac:dyDescent="0.3">
      <c r="B14848"/>
    </row>
    <row r="14849" spans="2:2" ht="16.5" x14ac:dyDescent="0.3">
      <c r="B14849"/>
    </row>
    <row r="14850" spans="2:2" ht="16.5" x14ac:dyDescent="0.3">
      <c r="B14850"/>
    </row>
    <row r="14851" spans="2:2" ht="16.5" x14ac:dyDescent="0.3">
      <c r="B14851"/>
    </row>
    <row r="14852" spans="2:2" ht="16.5" x14ac:dyDescent="0.3">
      <c r="B14852"/>
    </row>
    <row r="14853" spans="2:2" ht="16.5" x14ac:dyDescent="0.3">
      <c r="B14853"/>
    </row>
    <row r="14854" spans="2:2" ht="16.5" x14ac:dyDescent="0.3">
      <c r="B14854"/>
    </row>
    <row r="14855" spans="2:2" ht="16.5" x14ac:dyDescent="0.3">
      <c r="B14855"/>
    </row>
    <row r="14856" spans="2:2" ht="16.5" x14ac:dyDescent="0.3">
      <c r="B14856"/>
    </row>
    <row r="14857" spans="2:2" ht="16.5" x14ac:dyDescent="0.3">
      <c r="B14857"/>
    </row>
    <row r="14858" spans="2:2" ht="16.5" x14ac:dyDescent="0.3">
      <c r="B14858"/>
    </row>
    <row r="14859" spans="2:2" ht="16.5" x14ac:dyDescent="0.3">
      <c r="B14859"/>
    </row>
    <row r="14860" spans="2:2" ht="16.5" x14ac:dyDescent="0.3">
      <c r="B14860"/>
    </row>
    <row r="14861" spans="2:2" ht="16.5" x14ac:dyDescent="0.3">
      <c r="B14861"/>
    </row>
    <row r="14862" spans="2:2" ht="16.5" x14ac:dyDescent="0.3">
      <c r="B14862"/>
    </row>
    <row r="14863" spans="2:2" ht="16.5" x14ac:dyDescent="0.3">
      <c r="B14863"/>
    </row>
    <row r="14864" spans="2:2" ht="16.5" x14ac:dyDescent="0.3">
      <c r="B14864"/>
    </row>
    <row r="14865" spans="2:2" ht="16.5" x14ac:dyDescent="0.3">
      <c r="B14865"/>
    </row>
    <row r="14866" spans="2:2" ht="16.5" x14ac:dyDescent="0.3">
      <c r="B14866"/>
    </row>
    <row r="14867" spans="2:2" ht="16.5" x14ac:dyDescent="0.3">
      <c r="B14867"/>
    </row>
    <row r="14868" spans="2:2" ht="16.5" x14ac:dyDescent="0.3">
      <c r="B14868"/>
    </row>
    <row r="14869" spans="2:2" ht="16.5" x14ac:dyDescent="0.3">
      <c r="B14869"/>
    </row>
    <row r="14870" spans="2:2" ht="16.5" x14ac:dyDescent="0.3">
      <c r="B14870"/>
    </row>
    <row r="14871" spans="2:2" ht="16.5" x14ac:dyDescent="0.3">
      <c r="B14871"/>
    </row>
    <row r="14872" spans="2:2" ht="16.5" x14ac:dyDescent="0.3">
      <c r="B14872"/>
    </row>
    <row r="14873" spans="2:2" ht="16.5" x14ac:dyDescent="0.3">
      <c r="B14873"/>
    </row>
    <row r="14874" spans="2:2" ht="16.5" x14ac:dyDescent="0.3">
      <c r="B14874"/>
    </row>
    <row r="14875" spans="2:2" ht="16.5" x14ac:dyDescent="0.3">
      <c r="B14875"/>
    </row>
    <row r="14876" spans="2:2" ht="16.5" x14ac:dyDescent="0.3">
      <c r="B14876"/>
    </row>
    <row r="14877" spans="2:2" ht="16.5" x14ac:dyDescent="0.3">
      <c r="B14877"/>
    </row>
    <row r="14878" spans="2:2" ht="16.5" x14ac:dyDescent="0.3">
      <c r="B14878"/>
    </row>
    <row r="14879" spans="2:2" ht="16.5" x14ac:dyDescent="0.3">
      <c r="B14879"/>
    </row>
    <row r="14880" spans="2:2" ht="16.5" x14ac:dyDescent="0.3">
      <c r="B14880"/>
    </row>
    <row r="14881" spans="2:2" ht="16.5" x14ac:dyDescent="0.3">
      <c r="B14881"/>
    </row>
    <row r="14882" spans="2:2" ht="16.5" x14ac:dyDescent="0.3">
      <c r="B14882"/>
    </row>
    <row r="14883" spans="2:2" ht="16.5" x14ac:dyDescent="0.3">
      <c r="B14883"/>
    </row>
    <row r="14884" spans="2:2" ht="16.5" x14ac:dyDescent="0.3">
      <c r="B14884"/>
    </row>
    <row r="14885" spans="2:2" ht="16.5" x14ac:dyDescent="0.3">
      <c r="B14885"/>
    </row>
    <row r="14886" spans="2:2" ht="16.5" x14ac:dyDescent="0.3">
      <c r="B14886"/>
    </row>
    <row r="14887" spans="2:2" ht="16.5" x14ac:dyDescent="0.3">
      <c r="B14887"/>
    </row>
    <row r="14888" spans="2:2" ht="16.5" x14ac:dyDescent="0.3">
      <c r="B14888"/>
    </row>
    <row r="14889" spans="2:2" ht="16.5" x14ac:dyDescent="0.3">
      <c r="B14889"/>
    </row>
    <row r="14890" spans="2:2" ht="16.5" x14ac:dyDescent="0.3">
      <c r="B14890"/>
    </row>
    <row r="14891" spans="2:2" ht="16.5" x14ac:dyDescent="0.3">
      <c r="B14891"/>
    </row>
    <row r="14892" spans="2:2" ht="16.5" x14ac:dyDescent="0.3">
      <c r="B14892"/>
    </row>
    <row r="14893" spans="2:2" ht="16.5" x14ac:dyDescent="0.3">
      <c r="B14893"/>
    </row>
    <row r="14894" spans="2:2" ht="16.5" x14ac:dyDescent="0.3">
      <c r="B14894"/>
    </row>
    <row r="14895" spans="2:2" ht="16.5" x14ac:dyDescent="0.3">
      <c r="B14895"/>
    </row>
    <row r="14896" spans="2:2" ht="16.5" x14ac:dyDescent="0.3">
      <c r="B14896"/>
    </row>
    <row r="14897" spans="2:2" ht="16.5" x14ac:dyDescent="0.3">
      <c r="B14897"/>
    </row>
    <row r="14898" spans="2:2" ht="16.5" x14ac:dyDescent="0.3">
      <c r="B14898"/>
    </row>
    <row r="14899" spans="2:2" ht="16.5" x14ac:dyDescent="0.3">
      <c r="B14899"/>
    </row>
    <row r="14900" spans="2:2" ht="16.5" x14ac:dyDescent="0.3">
      <c r="B14900"/>
    </row>
    <row r="14901" spans="2:2" ht="16.5" x14ac:dyDescent="0.3">
      <c r="B14901"/>
    </row>
    <row r="14902" spans="2:2" ht="16.5" x14ac:dyDescent="0.3">
      <c r="B14902"/>
    </row>
    <row r="14903" spans="2:2" ht="16.5" x14ac:dyDescent="0.3">
      <c r="B14903"/>
    </row>
    <row r="14904" spans="2:2" ht="16.5" x14ac:dyDescent="0.3">
      <c r="B14904"/>
    </row>
    <row r="14905" spans="2:2" ht="16.5" x14ac:dyDescent="0.3">
      <c r="B14905"/>
    </row>
    <row r="14906" spans="2:2" ht="16.5" x14ac:dyDescent="0.3">
      <c r="B14906"/>
    </row>
    <row r="14907" spans="2:2" ht="16.5" x14ac:dyDescent="0.3">
      <c r="B14907"/>
    </row>
    <row r="14908" spans="2:2" ht="16.5" x14ac:dyDescent="0.3">
      <c r="B14908"/>
    </row>
    <row r="14909" spans="2:2" ht="16.5" x14ac:dyDescent="0.3">
      <c r="B14909"/>
    </row>
    <row r="14910" spans="2:2" ht="16.5" x14ac:dyDescent="0.3">
      <c r="B14910"/>
    </row>
    <row r="14911" spans="2:2" ht="16.5" x14ac:dyDescent="0.3">
      <c r="B14911"/>
    </row>
    <row r="14912" spans="2:2" ht="16.5" x14ac:dyDescent="0.3">
      <c r="B14912"/>
    </row>
    <row r="14913" spans="2:2" ht="16.5" x14ac:dyDescent="0.3">
      <c r="B14913"/>
    </row>
    <row r="14914" spans="2:2" ht="16.5" x14ac:dyDescent="0.3">
      <c r="B14914"/>
    </row>
    <row r="14915" spans="2:2" ht="16.5" x14ac:dyDescent="0.3">
      <c r="B14915"/>
    </row>
    <row r="14916" spans="2:2" ht="16.5" x14ac:dyDescent="0.3">
      <c r="B14916"/>
    </row>
    <row r="14917" spans="2:2" ht="16.5" x14ac:dyDescent="0.3">
      <c r="B14917"/>
    </row>
    <row r="14918" spans="2:2" ht="16.5" x14ac:dyDescent="0.3">
      <c r="B14918"/>
    </row>
    <row r="14919" spans="2:2" ht="16.5" x14ac:dyDescent="0.3">
      <c r="B14919"/>
    </row>
    <row r="14920" spans="2:2" ht="16.5" x14ac:dyDescent="0.3">
      <c r="B14920"/>
    </row>
    <row r="14921" spans="2:2" ht="16.5" x14ac:dyDescent="0.3">
      <c r="B14921"/>
    </row>
    <row r="14922" spans="2:2" ht="16.5" x14ac:dyDescent="0.3">
      <c r="B14922"/>
    </row>
    <row r="14923" spans="2:2" ht="16.5" x14ac:dyDescent="0.3">
      <c r="B14923"/>
    </row>
    <row r="14924" spans="2:2" ht="16.5" x14ac:dyDescent="0.3">
      <c r="B14924"/>
    </row>
    <row r="14925" spans="2:2" ht="16.5" x14ac:dyDescent="0.3">
      <c r="B14925"/>
    </row>
    <row r="14926" spans="2:2" ht="16.5" x14ac:dyDescent="0.3">
      <c r="B14926"/>
    </row>
    <row r="14927" spans="2:2" ht="16.5" x14ac:dyDescent="0.3">
      <c r="B14927"/>
    </row>
    <row r="14928" spans="2:2" ht="16.5" x14ac:dyDescent="0.3">
      <c r="B14928"/>
    </row>
    <row r="14929" spans="2:2" ht="16.5" x14ac:dyDescent="0.3">
      <c r="B14929"/>
    </row>
    <row r="14930" spans="2:2" ht="16.5" x14ac:dyDescent="0.3">
      <c r="B14930"/>
    </row>
    <row r="14931" spans="2:2" ht="16.5" x14ac:dyDescent="0.3">
      <c r="B14931"/>
    </row>
    <row r="14932" spans="2:2" ht="16.5" x14ac:dyDescent="0.3">
      <c r="B14932"/>
    </row>
    <row r="14933" spans="2:2" ht="16.5" x14ac:dyDescent="0.3">
      <c r="B14933"/>
    </row>
    <row r="14934" spans="2:2" ht="16.5" x14ac:dyDescent="0.3">
      <c r="B14934"/>
    </row>
    <row r="14935" spans="2:2" ht="16.5" x14ac:dyDescent="0.3">
      <c r="B14935"/>
    </row>
    <row r="14936" spans="2:2" ht="16.5" x14ac:dyDescent="0.3">
      <c r="B14936"/>
    </row>
    <row r="14937" spans="2:2" ht="16.5" x14ac:dyDescent="0.3">
      <c r="B14937"/>
    </row>
    <row r="14938" spans="2:2" ht="16.5" x14ac:dyDescent="0.3">
      <c r="B14938"/>
    </row>
    <row r="14939" spans="2:2" ht="16.5" x14ac:dyDescent="0.3">
      <c r="B14939"/>
    </row>
    <row r="14940" spans="2:2" ht="16.5" x14ac:dyDescent="0.3">
      <c r="B14940"/>
    </row>
    <row r="14941" spans="2:2" ht="16.5" x14ac:dyDescent="0.3">
      <c r="B14941"/>
    </row>
    <row r="14942" spans="2:2" ht="16.5" x14ac:dyDescent="0.3">
      <c r="B14942"/>
    </row>
    <row r="14943" spans="2:2" ht="16.5" x14ac:dyDescent="0.3">
      <c r="B14943"/>
    </row>
    <row r="14944" spans="2:2" ht="16.5" x14ac:dyDescent="0.3">
      <c r="B14944"/>
    </row>
    <row r="14945" spans="2:2" ht="16.5" x14ac:dyDescent="0.3">
      <c r="B14945"/>
    </row>
    <row r="14946" spans="2:2" ht="16.5" x14ac:dyDescent="0.3">
      <c r="B14946"/>
    </row>
    <row r="14947" spans="2:2" ht="16.5" x14ac:dyDescent="0.3">
      <c r="B14947"/>
    </row>
    <row r="14948" spans="2:2" ht="16.5" x14ac:dyDescent="0.3">
      <c r="B14948"/>
    </row>
    <row r="14949" spans="2:2" ht="16.5" x14ac:dyDescent="0.3">
      <c r="B14949"/>
    </row>
    <row r="14950" spans="2:2" ht="16.5" x14ac:dyDescent="0.3">
      <c r="B14950"/>
    </row>
    <row r="14951" spans="2:2" ht="16.5" x14ac:dyDescent="0.3">
      <c r="B14951"/>
    </row>
    <row r="14952" spans="2:2" ht="16.5" x14ac:dyDescent="0.3">
      <c r="B14952"/>
    </row>
    <row r="14953" spans="2:2" ht="16.5" x14ac:dyDescent="0.3">
      <c r="B14953"/>
    </row>
    <row r="14954" spans="2:2" ht="16.5" x14ac:dyDescent="0.3">
      <c r="B14954"/>
    </row>
    <row r="14955" spans="2:2" ht="16.5" x14ac:dyDescent="0.3">
      <c r="B14955"/>
    </row>
    <row r="14956" spans="2:2" ht="16.5" x14ac:dyDescent="0.3">
      <c r="B14956"/>
    </row>
    <row r="14957" spans="2:2" ht="16.5" x14ac:dyDescent="0.3">
      <c r="B14957"/>
    </row>
    <row r="14958" spans="2:2" ht="16.5" x14ac:dyDescent="0.3">
      <c r="B14958"/>
    </row>
    <row r="14959" spans="2:2" ht="16.5" x14ac:dyDescent="0.3">
      <c r="B14959"/>
    </row>
    <row r="14960" spans="2:2" ht="16.5" x14ac:dyDescent="0.3">
      <c r="B14960"/>
    </row>
    <row r="14961" spans="2:2" ht="16.5" x14ac:dyDescent="0.3">
      <c r="B14961"/>
    </row>
    <row r="14962" spans="2:2" ht="16.5" x14ac:dyDescent="0.3">
      <c r="B14962"/>
    </row>
    <row r="14963" spans="2:2" ht="16.5" x14ac:dyDescent="0.3">
      <c r="B14963"/>
    </row>
    <row r="14964" spans="2:2" ht="16.5" x14ac:dyDescent="0.3">
      <c r="B14964"/>
    </row>
    <row r="14965" spans="2:2" ht="16.5" x14ac:dyDescent="0.3">
      <c r="B14965"/>
    </row>
    <row r="14966" spans="2:2" ht="16.5" x14ac:dyDescent="0.3">
      <c r="B14966"/>
    </row>
    <row r="14967" spans="2:2" ht="16.5" x14ac:dyDescent="0.3">
      <c r="B14967"/>
    </row>
    <row r="14968" spans="2:2" ht="16.5" x14ac:dyDescent="0.3">
      <c r="B14968"/>
    </row>
    <row r="14969" spans="2:2" ht="16.5" x14ac:dyDescent="0.3">
      <c r="B14969"/>
    </row>
    <row r="14970" spans="2:2" ht="16.5" x14ac:dyDescent="0.3">
      <c r="B14970"/>
    </row>
    <row r="14971" spans="2:2" ht="16.5" x14ac:dyDescent="0.3">
      <c r="B14971"/>
    </row>
    <row r="14972" spans="2:2" ht="16.5" x14ac:dyDescent="0.3">
      <c r="B14972"/>
    </row>
    <row r="14973" spans="2:2" ht="16.5" x14ac:dyDescent="0.3">
      <c r="B14973"/>
    </row>
    <row r="14974" spans="2:2" ht="16.5" x14ac:dyDescent="0.3">
      <c r="B14974"/>
    </row>
    <row r="14975" spans="2:2" ht="16.5" x14ac:dyDescent="0.3">
      <c r="B14975"/>
    </row>
    <row r="14976" spans="2:2" ht="16.5" x14ac:dyDescent="0.3">
      <c r="B14976"/>
    </row>
    <row r="14977" spans="2:2" ht="16.5" x14ac:dyDescent="0.3">
      <c r="B14977"/>
    </row>
    <row r="14978" spans="2:2" ht="16.5" x14ac:dyDescent="0.3">
      <c r="B14978"/>
    </row>
    <row r="14979" spans="2:2" ht="16.5" x14ac:dyDescent="0.3">
      <c r="B14979"/>
    </row>
    <row r="14980" spans="2:2" ht="16.5" x14ac:dyDescent="0.3">
      <c r="B14980"/>
    </row>
    <row r="14981" spans="2:2" ht="16.5" x14ac:dyDescent="0.3">
      <c r="B14981"/>
    </row>
    <row r="14982" spans="2:2" ht="16.5" x14ac:dyDescent="0.3">
      <c r="B14982"/>
    </row>
    <row r="14983" spans="2:2" ht="16.5" x14ac:dyDescent="0.3">
      <c r="B14983"/>
    </row>
    <row r="14984" spans="2:2" ht="16.5" x14ac:dyDescent="0.3">
      <c r="B14984"/>
    </row>
    <row r="14985" spans="2:2" ht="16.5" x14ac:dyDescent="0.3">
      <c r="B14985"/>
    </row>
    <row r="14986" spans="2:2" ht="16.5" x14ac:dyDescent="0.3">
      <c r="B14986"/>
    </row>
    <row r="14987" spans="2:2" ht="16.5" x14ac:dyDescent="0.3">
      <c r="B14987"/>
    </row>
    <row r="14988" spans="2:2" ht="16.5" x14ac:dyDescent="0.3">
      <c r="B14988"/>
    </row>
    <row r="14989" spans="2:2" ht="16.5" x14ac:dyDescent="0.3">
      <c r="B14989"/>
    </row>
    <row r="14990" spans="2:2" ht="16.5" x14ac:dyDescent="0.3">
      <c r="B14990"/>
    </row>
    <row r="14991" spans="2:2" ht="16.5" x14ac:dyDescent="0.3">
      <c r="B14991"/>
    </row>
    <row r="14992" spans="2:2" ht="16.5" x14ac:dyDescent="0.3">
      <c r="B14992"/>
    </row>
    <row r="14993" spans="2:2" ht="16.5" x14ac:dyDescent="0.3">
      <c r="B14993"/>
    </row>
    <row r="14994" spans="2:2" ht="16.5" x14ac:dyDescent="0.3">
      <c r="B14994"/>
    </row>
    <row r="14995" spans="2:2" ht="16.5" x14ac:dyDescent="0.3">
      <c r="B14995"/>
    </row>
    <row r="14996" spans="2:2" ht="16.5" x14ac:dyDescent="0.3">
      <c r="B14996"/>
    </row>
    <row r="14997" spans="2:2" ht="16.5" x14ac:dyDescent="0.3">
      <c r="B14997"/>
    </row>
    <row r="14998" spans="2:2" ht="16.5" x14ac:dyDescent="0.3">
      <c r="B14998"/>
    </row>
    <row r="14999" spans="2:2" ht="16.5" x14ac:dyDescent="0.3">
      <c r="B14999"/>
    </row>
    <row r="15000" spans="2:2" ht="16.5" x14ac:dyDescent="0.3">
      <c r="B15000"/>
    </row>
    <row r="15001" spans="2:2" ht="16.5" x14ac:dyDescent="0.3">
      <c r="B15001"/>
    </row>
    <row r="15002" spans="2:2" ht="16.5" x14ac:dyDescent="0.3">
      <c r="B15002"/>
    </row>
    <row r="15003" spans="2:2" ht="16.5" x14ac:dyDescent="0.3">
      <c r="B15003"/>
    </row>
    <row r="15004" spans="2:2" ht="16.5" x14ac:dyDescent="0.3">
      <c r="B15004"/>
    </row>
    <row r="15005" spans="2:2" ht="16.5" x14ac:dyDescent="0.3">
      <c r="B15005"/>
    </row>
    <row r="15006" spans="2:2" ht="16.5" x14ac:dyDescent="0.3">
      <c r="B15006"/>
    </row>
    <row r="15007" spans="2:2" ht="16.5" x14ac:dyDescent="0.3">
      <c r="B15007"/>
    </row>
    <row r="15008" spans="2:2" ht="16.5" x14ac:dyDescent="0.3">
      <c r="B15008"/>
    </row>
    <row r="15009" spans="2:2" ht="16.5" x14ac:dyDescent="0.3">
      <c r="B15009"/>
    </row>
    <row r="15010" spans="2:2" ht="16.5" x14ac:dyDescent="0.3">
      <c r="B15010"/>
    </row>
    <row r="15011" spans="2:2" ht="16.5" x14ac:dyDescent="0.3">
      <c r="B15011"/>
    </row>
    <row r="15012" spans="2:2" ht="16.5" x14ac:dyDescent="0.3">
      <c r="B15012"/>
    </row>
    <row r="15013" spans="2:2" ht="16.5" x14ac:dyDescent="0.3">
      <c r="B15013"/>
    </row>
    <row r="15014" spans="2:2" ht="16.5" x14ac:dyDescent="0.3">
      <c r="B15014"/>
    </row>
    <row r="15015" spans="2:2" ht="16.5" x14ac:dyDescent="0.3">
      <c r="B15015"/>
    </row>
    <row r="15016" spans="2:2" ht="16.5" x14ac:dyDescent="0.3">
      <c r="B15016"/>
    </row>
    <row r="15017" spans="2:2" ht="16.5" x14ac:dyDescent="0.3">
      <c r="B15017"/>
    </row>
    <row r="15018" spans="2:2" ht="16.5" x14ac:dyDescent="0.3">
      <c r="B15018"/>
    </row>
    <row r="15019" spans="2:2" ht="16.5" x14ac:dyDescent="0.3">
      <c r="B15019"/>
    </row>
    <row r="15020" spans="2:2" ht="16.5" x14ac:dyDescent="0.3">
      <c r="B15020"/>
    </row>
    <row r="15021" spans="2:2" ht="16.5" x14ac:dyDescent="0.3">
      <c r="B15021"/>
    </row>
    <row r="15022" spans="2:2" ht="16.5" x14ac:dyDescent="0.3">
      <c r="B15022"/>
    </row>
    <row r="15023" spans="2:2" ht="16.5" x14ac:dyDescent="0.3">
      <c r="B15023"/>
    </row>
    <row r="15024" spans="2:2" ht="16.5" x14ac:dyDescent="0.3">
      <c r="B15024"/>
    </row>
    <row r="15025" spans="2:2" ht="16.5" x14ac:dyDescent="0.3">
      <c r="B15025"/>
    </row>
    <row r="15026" spans="2:2" ht="16.5" x14ac:dyDescent="0.3">
      <c r="B15026"/>
    </row>
    <row r="15027" spans="2:2" ht="16.5" x14ac:dyDescent="0.3">
      <c r="B15027"/>
    </row>
    <row r="15028" spans="2:2" ht="16.5" x14ac:dyDescent="0.3">
      <c r="B15028"/>
    </row>
    <row r="15029" spans="2:2" ht="16.5" x14ac:dyDescent="0.3">
      <c r="B15029"/>
    </row>
    <row r="15030" spans="2:2" ht="16.5" x14ac:dyDescent="0.3">
      <c r="B15030"/>
    </row>
    <row r="15031" spans="2:2" ht="16.5" x14ac:dyDescent="0.3">
      <c r="B15031"/>
    </row>
    <row r="15032" spans="2:2" ht="16.5" x14ac:dyDescent="0.3">
      <c r="B15032"/>
    </row>
    <row r="15033" spans="2:2" ht="16.5" x14ac:dyDescent="0.3">
      <c r="B15033"/>
    </row>
    <row r="15034" spans="2:2" ht="16.5" x14ac:dyDescent="0.3">
      <c r="B15034"/>
    </row>
    <row r="15035" spans="2:2" ht="16.5" x14ac:dyDescent="0.3">
      <c r="B15035"/>
    </row>
    <row r="15036" spans="2:2" ht="16.5" x14ac:dyDescent="0.3">
      <c r="B15036"/>
    </row>
    <row r="15037" spans="2:2" ht="16.5" x14ac:dyDescent="0.3">
      <c r="B15037"/>
    </row>
    <row r="15038" spans="2:2" ht="16.5" x14ac:dyDescent="0.3">
      <c r="B15038"/>
    </row>
    <row r="15039" spans="2:2" ht="16.5" x14ac:dyDescent="0.3">
      <c r="B15039"/>
    </row>
    <row r="15040" spans="2:2" ht="16.5" x14ac:dyDescent="0.3">
      <c r="B15040"/>
    </row>
    <row r="15041" spans="2:2" ht="16.5" x14ac:dyDescent="0.3">
      <c r="B15041"/>
    </row>
    <row r="15042" spans="2:2" ht="16.5" x14ac:dyDescent="0.3">
      <c r="B15042"/>
    </row>
    <row r="15043" spans="2:2" ht="16.5" x14ac:dyDescent="0.3">
      <c r="B15043"/>
    </row>
    <row r="15044" spans="2:2" ht="16.5" x14ac:dyDescent="0.3">
      <c r="B15044"/>
    </row>
    <row r="15045" spans="2:2" ht="16.5" x14ac:dyDescent="0.3">
      <c r="B15045"/>
    </row>
    <row r="15046" spans="2:2" ht="16.5" x14ac:dyDescent="0.3">
      <c r="B15046"/>
    </row>
    <row r="15047" spans="2:2" ht="16.5" x14ac:dyDescent="0.3">
      <c r="B15047"/>
    </row>
    <row r="15048" spans="2:2" ht="16.5" x14ac:dyDescent="0.3">
      <c r="B15048"/>
    </row>
    <row r="15049" spans="2:2" ht="16.5" x14ac:dyDescent="0.3">
      <c r="B15049"/>
    </row>
    <row r="15050" spans="2:2" ht="16.5" x14ac:dyDescent="0.3">
      <c r="B15050"/>
    </row>
    <row r="15051" spans="2:2" ht="16.5" x14ac:dyDescent="0.3">
      <c r="B15051"/>
    </row>
    <row r="15052" spans="2:2" ht="16.5" x14ac:dyDescent="0.3">
      <c r="B15052"/>
    </row>
    <row r="15053" spans="2:2" ht="16.5" x14ac:dyDescent="0.3">
      <c r="B15053"/>
    </row>
    <row r="15054" spans="2:2" ht="16.5" x14ac:dyDescent="0.3">
      <c r="B15054"/>
    </row>
    <row r="15055" spans="2:2" ht="16.5" x14ac:dyDescent="0.3">
      <c r="B15055"/>
    </row>
    <row r="15056" spans="2:2" ht="16.5" x14ac:dyDescent="0.3">
      <c r="B15056"/>
    </row>
    <row r="15057" spans="2:2" ht="16.5" x14ac:dyDescent="0.3">
      <c r="B15057"/>
    </row>
    <row r="15058" spans="2:2" ht="16.5" x14ac:dyDescent="0.3">
      <c r="B15058"/>
    </row>
    <row r="15059" spans="2:2" ht="16.5" x14ac:dyDescent="0.3">
      <c r="B15059"/>
    </row>
    <row r="15060" spans="2:2" ht="16.5" x14ac:dyDescent="0.3">
      <c r="B15060"/>
    </row>
    <row r="15061" spans="2:2" ht="16.5" x14ac:dyDescent="0.3">
      <c r="B15061"/>
    </row>
    <row r="15062" spans="2:2" ht="16.5" x14ac:dyDescent="0.3">
      <c r="B15062"/>
    </row>
    <row r="15063" spans="2:2" ht="16.5" x14ac:dyDescent="0.3">
      <c r="B15063"/>
    </row>
    <row r="15064" spans="2:2" ht="16.5" x14ac:dyDescent="0.3">
      <c r="B15064"/>
    </row>
    <row r="15065" spans="2:2" ht="16.5" x14ac:dyDescent="0.3">
      <c r="B15065"/>
    </row>
    <row r="15066" spans="2:2" ht="16.5" x14ac:dyDescent="0.3">
      <c r="B15066"/>
    </row>
    <row r="15067" spans="2:2" ht="16.5" x14ac:dyDescent="0.3">
      <c r="B15067"/>
    </row>
    <row r="15068" spans="2:2" ht="16.5" x14ac:dyDescent="0.3">
      <c r="B15068"/>
    </row>
    <row r="15069" spans="2:2" ht="16.5" x14ac:dyDescent="0.3">
      <c r="B15069"/>
    </row>
    <row r="15070" spans="2:2" ht="16.5" x14ac:dyDescent="0.3">
      <c r="B15070"/>
    </row>
    <row r="15071" spans="2:2" ht="16.5" x14ac:dyDescent="0.3">
      <c r="B15071"/>
    </row>
    <row r="15072" spans="2:2" ht="16.5" x14ac:dyDescent="0.3">
      <c r="B15072"/>
    </row>
    <row r="15073" spans="2:2" ht="16.5" x14ac:dyDescent="0.3">
      <c r="B15073"/>
    </row>
    <row r="15074" spans="2:2" ht="16.5" x14ac:dyDescent="0.3">
      <c r="B15074"/>
    </row>
    <row r="15075" spans="2:2" ht="16.5" x14ac:dyDescent="0.3">
      <c r="B15075"/>
    </row>
    <row r="15076" spans="2:2" ht="16.5" x14ac:dyDescent="0.3">
      <c r="B15076"/>
    </row>
    <row r="15077" spans="2:2" ht="16.5" x14ac:dyDescent="0.3">
      <c r="B15077"/>
    </row>
    <row r="15078" spans="2:2" ht="16.5" x14ac:dyDescent="0.3">
      <c r="B15078"/>
    </row>
    <row r="15079" spans="2:2" ht="16.5" x14ac:dyDescent="0.3">
      <c r="B15079"/>
    </row>
    <row r="15080" spans="2:2" ht="16.5" x14ac:dyDescent="0.3">
      <c r="B15080"/>
    </row>
    <row r="15081" spans="2:2" ht="16.5" x14ac:dyDescent="0.3">
      <c r="B15081"/>
    </row>
    <row r="15082" spans="2:2" ht="16.5" x14ac:dyDescent="0.3">
      <c r="B15082"/>
    </row>
    <row r="15083" spans="2:2" ht="16.5" x14ac:dyDescent="0.3">
      <c r="B15083"/>
    </row>
    <row r="15084" spans="2:2" ht="16.5" x14ac:dyDescent="0.3">
      <c r="B15084"/>
    </row>
    <row r="15085" spans="2:2" ht="16.5" x14ac:dyDescent="0.3">
      <c r="B15085"/>
    </row>
    <row r="15086" spans="2:2" ht="16.5" x14ac:dyDescent="0.3">
      <c r="B15086"/>
    </row>
    <row r="15087" spans="2:2" ht="16.5" x14ac:dyDescent="0.3">
      <c r="B15087"/>
    </row>
    <row r="15088" spans="2:2" ht="16.5" x14ac:dyDescent="0.3">
      <c r="B15088"/>
    </row>
    <row r="15089" spans="2:2" ht="16.5" x14ac:dyDescent="0.3">
      <c r="B15089"/>
    </row>
    <row r="15090" spans="2:2" ht="16.5" x14ac:dyDescent="0.3">
      <c r="B15090"/>
    </row>
    <row r="15091" spans="2:2" ht="16.5" x14ac:dyDescent="0.3">
      <c r="B15091"/>
    </row>
    <row r="15092" spans="2:2" ht="16.5" x14ac:dyDescent="0.3">
      <c r="B15092"/>
    </row>
    <row r="15093" spans="2:2" ht="16.5" x14ac:dyDescent="0.3">
      <c r="B15093"/>
    </row>
    <row r="15094" spans="2:2" ht="16.5" x14ac:dyDescent="0.3">
      <c r="B15094"/>
    </row>
    <row r="15095" spans="2:2" ht="16.5" x14ac:dyDescent="0.3">
      <c r="B15095"/>
    </row>
    <row r="15096" spans="2:2" ht="16.5" x14ac:dyDescent="0.3">
      <c r="B15096"/>
    </row>
    <row r="15097" spans="2:2" ht="16.5" x14ac:dyDescent="0.3">
      <c r="B15097"/>
    </row>
    <row r="15098" spans="2:2" ht="16.5" x14ac:dyDescent="0.3">
      <c r="B15098"/>
    </row>
    <row r="15099" spans="2:2" ht="16.5" x14ac:dyDescent="0.3">
      <c r="B15099"/>
    </row>
    <row r="15100" spans="2:2" ht="16.5" x14ac:dyDescent="0.3">
      <c r="B15100"/>
    </row>
    <row r="15101" spans="2:2" ht="16.5" x14ac:dyDescent="0.3">
      <c r="B15101"/>
    </row>
    <row r="15102" spans="2:2" ht="16.5" x14ac:dyDescent="0.3">
      <c r="B15102"/>
    </row>
    <row r="15103" spans="2:2" ht="16.5" x14ac:dyDescent="0.3">
      <c r="B15103"/>
    </row>
    <row r="15104" spans="2:2" ht="16.5" x14ac:dyDescent="0.3">
      <c r="B15104"/>
    </row>
    <row r="15105" spans="2:2" ht="16.5" x14ac:dyDescent="0.3">
      <c r="B15105"/>
    </row>
    <row r="15106" spans="2:2" ht="16.5" x14ac:dyDescent="0.3">
      <c r="B15106"/>
    </row>
    <row r="15107" spans="2:2" ht="16.5" x14ac:dyDescent="0.3">
      <c r="B15107"/>
    </row>
    <row r="15108" spans="2:2" ht="16.5" x14ac:dyDescent="0.3">
      <c r="B15108"/>
    </row>
    <row r="15109" spans="2:2" ht="16.5" x14ac:dyDescent="0.3">
      <c r="B15109"/>
    </row>
    <row r="15110" spans="2:2" ht="16.5" x14ac:dyDescent="0.3">
      <c r="B15110"/>
    </row>
    <row r="15111" spans="2:2" ht="16.5" x14ac:dyDescent="0.3">
      <c r="B15111"/>
    </row>
    <row r="15112" spans="2:2" ht="16.5" x14ac:dyDescent="0.3">
      <c r="B15112"/>
    </row>
    <row r="15113" spans="2:2" ht="16.5" x14ac:dyDescent="0.3">
      <c r="B15113"/>
    </row>
    <row r="15114" spans="2:2" ht="16.5" x14ac:dyDescent="0.3">
      <c r="B15114"/>
    </row>
    <row r="15115" spans="2:2" ht="16.5" x14ac:dyDescent="0.3">
      <c r="B15115"/>
    </row>
    <row r="15116" spans="2:2" ht="16.5" x14ac:dyDescent="0.3">
      <c r="B15116"/>
    </row>
    <row r="15117" spans="2:2" ht="16.5" x14ac:dyDescent="0.3">
      <c r="B15117"/>
    </row>
    <row r="15118" spans="2:2" ht="16.5" x14ac:dyDescent="0.3">
      <c r="B15118"/>
    </row>
    <row r="15119" spans="2:2" ht="16.5" x14ac:dyDescent="0.3">
      <c r="B15119"/>
    </row>
    <row r="15120" spans="2:2" ht="16.5" x14ac:dyDescent="0.3">
      <c r="B15120"/>
    </row>
    <row r="15121" spans="2:2" ht="16.5" x14ac:dyDescent="0.3">
      <c r="B15121"/>
    </row>
    <row r="15122" spans="2:2" ht="16.5" x14ac:dyDescent="0.3">
      <c r="B15122"/>
    </row>
    <row r="15123" spans="2:2" ht="16.5" x14ac:dyDescent="0.3">
      <c r="B15123"/>
    </row>
    <row r="15124" spans="2:2" ht="16.5" x14ac:dyDescent="0.3">
      <c r="B15124"/>
    </row>
    <row r="15125" spans="2:2" ht="16.5" x14ac:dyDescent="0.3">
      <c r="B15125"/>
    </row>
    <row r="15126" spans="2:2" ht="16.5" x14ac:dyDescent="0.3">
      <c r="B15126"/>
    </row>
    <row r="15127" spans="2:2" ht="16.5" x14ac:dyDescent="0.3">
      <c r="B15127"/>
    </row>
    <row r="15128" spans="2:2" ht="16.5" x14ac:dyDescent="0.3">
      <c r="B15128"/>
    </row>
    <row r="15129" spans="2:2" ht="16.5" x14ac:dyDescent="0.3">
      <c r="B15129"/>
    </row>
    <row r="15130" spans="2:2" ht="16.5" x14ac:dyDescent="0.3">
      <c r="B15130"/>
    </row>
    <row r="15131" spans="2:2" ht="16.5" x14ac:dyDescent="0.3">
      <c r="B15131"/>
    </row>
    <row r="15132" spans="2:2" ht="16.5" x14ac:dyDescent="0.3">
      <c r="B15132"/>
    </row>
    <row r="15133" spans="2:2" ht="16.5" x14ac:dyDescent="0.3">
      <c r="B15133"/>
    </row>
    <row r="15134" spans="2:2" ht="16.5" x14ac:dyDescent="0.3">
      <c r="B15134"/>
    </row>
    <row r="15135" spans="2:2" ht="16.5" x14ac:dyDescent="0.3">
      <c r="B15135"/>
    </row>
    <row r="15136" spans="2:2" ht="16.5" x14ac:dyDescent="0.3">
      <c r="B15136"/>
    </row>
    <row r="15137" spans="2:2" ht="16.5" x14ac:dyDescent="0.3">
      <c r="B15137"/>
    </row>
    <row r="15138" spans="2:2" ht="16.5" x14ac:dyDescent="0.3">
      <c r="B15138"/>
    </row>
    <row r="15139" spans="2:2" ht="16.5" x14ac:dyDescent="0.3">
      <c r="B15139"/>
    </row>
    <row r="15140" spans="2:2" ht="16.5" x14ac:dyDescent="0.3">
      <c r="B15140"/>
    </row>
    <row r="15141" spans="2:2" ht="16.5" x14ac:dyDescent="0.3">
      <c r="B15141"/>
    </row>
    <row r="15142" spans="2:2" ht="16.5" x14ac:dyDescent="0.3">
      <c r="B15142"/>
    </row>
    <row r="15143" spans="2:2" ht="16.5" x14ac:dyDescent="0.3">
      <c r="B15143"/>
    </row>
    <row r="15144" spans="2:2" ht="16.5" x14ac:dyDescent="0.3">
      <c r="B15144"/>
    </row>
    <row r="15145" spans="2:2" ht="16.5" x14ac:dyDescent="0.3">
      <c r="B15145"/>
    </row>
    <row r="15146" spans="2:2" ht="16.5" x14ac:dyDescent="0.3">
      <c r="B15146"/>
    </row>
    <row r="15147" spans="2:2" ht="16.5" x14ac:dyDescent="0.3">
      <c r="B15147"/>
    </row>
    <row r="15148" spans="2:2" ht="16.5" x14ac:dyDescent="0.3">
      <c r="B15148"/>
    </row>
    <row r="15149" spans="2:2" ht="16.5" x14ac:dyDescent="0.3">
      <c r="B15149"/>
    </row>
    <row r="15150" spans="2:2" ht="16.5" x14ac:dyDescent="0.3">
      <c r="B15150"/>
    </row>
    <row r="15151" spans="2:2" ht="16.5" x14ac:dyDescent="0.3">
      <c r="B15151"/>
    </row>
    <row r="15152" spans="2:2" ht="16.5" x14ac:dyDescent="0.3">
      <c r="B15152"/>
    </row>
    <row r="15153" spans="2:2" ht="16.5" x14ac:dyDescent="0.3">
      <c r="B15153"/>
    </row>
    <row r="15154" spans="2:2" ht="16.5" x14ac:dyDescent="0.3">
      <c r="B15154"/>
    </row>
    <row r="15155" spans="2:2" ht="16.5" x14ac:dyDescent="0.3">
      <c r="B15155"/>
    </row>
    <row r="15156" spans="2:2" ht="16.5" x14ac:dyDescent="0.3">
      <c r="B15156"/>
    </row>
    <row r="15157" spans="2:2" ht="16.5" x14ac:dyDescent="0.3">
      <c r="B15157"/>
    </row>
    <row r="15158" spans="2:2" ht="16.5" x14ac:dyDescent="0.3">
      <c r="B15158"/>
    </row>
    <row r="15159" spans="2:2" ht="16.5" x14ac:dyDescent="0.3">
      <c r="B15159"/>
    </row>
    <row r="15160" spans="2:2" ht="16.5" x14ac:dyDescent="0.3">
      <c r="B15160"/>
    </row>
    <row r="15161" spans="2:2" ht="16.5" x14ac:dyDescent="0.3">
      <c r="B15161"/>
    </row>
    <row r="15162" spans="2:2" ht="16.5" x14ac:dyDescent="0.3">
      <c r="B15162"/>
    </row>
    <row r="15163" spans="2:2" ht="16.5" x14ac:dyDescent="0.3">
      <c r="B15163"/>
    </row>
    <row r="15164" spans="2:2" ht="16.5" x14ac:dyDescent="0.3">
      <c r="B15164"/>
    </row>
    <row r="15165" spans="2:2" ht="16.5" x14ac:dyDescent="0.3">
      <c r="B15165"/>
    </row>
    <row r="15166" spans="2:2" ht="16.5" x14ac:dyDescent="0.3">
      <c r="B15166"/>
    </row>
    <row r="15167" spans="2:2" ht="16.5" x14ac:dyDescent="0.3">
      <c r="B15167"/>
    </row>
    <row r="15168" spans="2:2" ht="16.5" x14ac:dyDescent="0.3">
      <c r="B15168"/>
    </row>
    <row r="15169" spans="2:2" ht="16.5" x14ac:dyDescent="0.3">
      <c r="B15169"/>
    </row>
    <row r="15170" spans="2:2" ht="16.5" x14ac:dyDescent="0.3">
      <c r="B15170"/>
    </row>
    <row r="15171" spans="2:2" ht="16.5" x14ac:dyDescent="0.3">
      <c r="B15171"/>
    </row>
    <row r="15172" spans="2:2" ht="16.5" x14ac:dyDescent="0.3">
      <c r="B15172"/>
    </row>
    <row r="15173" spans="2:2" ht="16.5" x14ac:dyDescent="0.3">
      <c r="B15173"/>
    </row>
    <row r="15174" spans="2:2" ht="16.5" x14ac:dyDescent="0.3">
      <c r="B15174"/>
    </row>
    <row r="15175" spans="2:2" ht="16.5" x14ac:dyDescent="0.3">
      <c r="B15175"/>
    </row>
    <row r="15176" spans="2:2" ht="16.5" x14ac:dyDescent="0.3">
      <c r="B15176"/>
    </row>
    <row r="15177" spans="2:2" ht="16.5" x14ac:dyDescent="0.3">
      <c r="B15177"/>
    </row>
    <row r="15178" spans="2:2" ht="16.5" x14ac:dyDescent="0.3">
      <c r="B15178"/>
    </row>
    <row r="15179" spans="2:2" ht="16.5" x14ac:dyDescent="0.3">
      <c r="B15179"/>
    </row>
    <row r="15180" spans="2:2" ht="16.5" x14ac:dyDescent="0.3">
      <c r="B15180"/>
    </row>
    <row r="15181" spans="2:2" ht="16.5" x14ac:dyDescent="0.3">
      <c r="B15181"/>
    </row>
    <row r="15182" spans="2:2" ht="16.5" x14ac:dyDescent="0.3">
      <c r="B15182"/>
    </row>
    <row r="15183" spans="2:2" ht="16.5" x14ac:dyDescent="0.3">
      <c r="B15183"/>
    </row>
    <row r="15184" spans="2:2" ht="16.5" x14ac:dyDescent="0.3">
      <c r="B15184"/>
    </row>
    <row r="15185" spans="2:2" ht="16.5" x14ac:dyDescent="0.3">
      <c r="B15185"/>
    </row>
    <row r="15186" spans="2:2" ht="16.5" x14ac:dyDescent="0.3">
      <c r="B15186"/>
    </row>
    <row r="15187" spans="2:2" ht="16.5" x14ac:dyDescent="0.3">
      <c r="B15187"/>
    </row>
    <row r="15188" spans="2:2" ht="16.5" x14ac:dyDescent="0.3">
      <c r="B15188"/>
    </row>
    <row r="15189" spans="2:2" ht="16.5" x14ac:dyDescent="0.3">
      <c r="B15189"/>
    </row>
    <row r="15190" spans="2:2" ht="16.5" x14ac:dyDescent="0.3">
      <c r="B15190"/>
    </row>
    <row r="15191" spans="2:2" ht="16.5" x14ac:dyDescent="0.3">
      <c r="B15191"/>
    </row>
    <row r="15192" spans="2:2" ht="16.5" x14ac:dyDescent="0.3">
      <c r="B15192"/>
    </row>
    <row r="15193" spans="2:2" ht="16.5" x14ac:dyDescent="0.3">
      <c r="B15193"/>
    </row>
    <row r="15194" spans="2:2" ht="16.5" x14ac:dyDescent="0.3">
      <c r="B15194"/>
    </row>
    <row r="15195" spans="2:2" ht="16.5" x14ac:dyDescent="0.3">
      <c r="B15195"/>
    </row>
    <row r="15196" spans="2:2" ht="16.5" x14ac:dyDescent="0.3">
      <c r="B15196"/>
    </row>
    <row r="15197" spans="2:2" ht="16.5" x14ac:dyDescent="0.3">
      <c r="B15197"/>
    </row>
    <row r="15198" spans="2:2" ht="16.5" x14ac:dyDescent="0.3">
      <c r="B15198"/>
    </row>
    <row r="15199" spans="2:2" ht="16.5" x14ac:dyDescent="0.3">
      <c r="B15199"/>
    </row>
    <row r="15200" spans="2:2" ht="16.5" x14ac:dyDescent="0.3">
      <c r="B15200"/>
    </row>
    <row r="15201" spans="2:2" ht="16.5" x14ac:dyDescent="0.3">
      <c r="B15201"/>
    </row>
    <row r="15202" spans="2:2" ht="16.5" x14ac:dyDescent="0.3">
      <c r="B15202"/>
    </row>
    <row r="15203" spans="2:2" ht="16.5" x14ac:dyDescent="0.3">
      <c r="B15203"/>
    </row>
    <row r="15204" spans="2:2" ht="16.5" x14ac:dyDescent="0.3">
      <c r="B15204"/>
    </row>
    <row r="15205" spans="2:2" ht="16.5" x14ac:dyDescent="0.3">
      <c r="B15205"/>
    </row>
    <row r="15206" spans="2:2" ht="16.5" x14ac:dyDescent="0.3">
      <c r="B15206"/>
    </row>
    <row r="15207" spans="2:2" ht="16.5" x14ac:dyDescent="0.3">
      <c r="B15207"/>
    </row>
    <row r="15208" spans="2:2" ht="16.5" x14ac:dyDescent="0.3">
      <c r="B15208"/>
    </row>
    <row r="15209" spans="2:2" ht="16.5" x14ac:dyDescent="0.3">
      <c r="B15209"/>
    </row>
    <row r="15210" spans="2:2" ht="16.5" x14ac:dyDescent="0.3">
      <c r="B15210"/>
    </row>
    <row r="15211" spans="2:2" ht="16.5" x14ac:dyDescent="0.3">
      <c r="B15211"/>
    </row>
    <row r="15212" spans="2:2" ht="16.5" x14ac:dyDescent="0.3">
      <c r="B15212"/>
    </row>
    <row r="15213" spans="2:2" ht="16.5" x14ac:dyDescent="0.3">
      <c r="B15213"/>
    </row>
    <row r="15214" spans="2:2" ht="16.5" x14ac:dyDescent="0.3">
      <c r="B15214"/>
    </row>
    <row r="15215" spans="2:2" ht="16.5" x14ac:dyDescent="0.3">
      <c r="B15215"/>
    </row>
    <row r="15216" spans="2:2" ht="16.5" x14ac:dyDescent="0.3">
      <c r="B15216"/>
    </row>
    <row r="15217" spans="2:2" ht="16.5" x14ac:dyDescent="0.3">
      <c r="B15217"/>
    </row>
    <row r="15218" spans="2:2" ht="16.5" x14ac:dyDescent="0.3">
      <c r="B15218"/>
    </row>
    <row r="15219" spans="2:2" ht="16.5" x14ac:dyDescent="0.3">
      <c r="B15219"/>
    </row>
    <row r="15220" spans="2:2" ht="16.5" x14ac:dyDescent="0.3">
      <c r="B15220"/>
    </row>
    <row r="15221" spans="2:2" ht="16.5" x14ac:dyDescent="0.3">
      <c r="B15221"/>
    </row>
    <row r="15222" spans="2:2" ht="16.5" x14ac:dyDescent="0.3">
      <c r="B15222"/>
    </row>
    <row r="15223" spans="2:2" ht="16.5" x14ac:dyDescent="0.3">
      <c r="B15223"/>
    </row>
    <row r="15224" spans="2:2" ht="16.5" x14ac:dyDescent="0.3">
      <c r="B15224"/>
    </row>
    <row r="15225" spans="2:2" ht="16.5" x14ac:dyDescent="0.3">
      <c r="B15225"/>
    </row>
    <row r="15226" spans="2:2" ht="16.5" x14ac:dyDescent="0.3">
      <c r="B15226"/>
    </row>
    <row r="15227" spans="2:2" ht="16.5" x14ac:dyDescent="0.3">
      <c r="B15227"/>
    </row>
    <row r="15228" spans="2:2" ht="16.5" x14ac:dyDescent="0.3">
      <c r="B15228"/>
    </row>
    <row r="15229" spans="2:2" ht="16.5" x14ac:dyDescent="0.3">
      <c r="B15229"/>
    </row>
    <row r="15230" spans="2:2" ht="16.5" x14ac:dyDescent="0.3">
      <c r="B15230"/>
    </row>
    <row r="15231" spans="2:2" ht="16.5" x14ac:dyDescent="0.3">
      <c r="B15231"/>
    </row>
    <row r="15232" spans="2:2" ht="16.5" x14ac:dyDescent="0.3">
      <c r="B15232"/>
    </row>
    <row r="15233" spans="2:2" ht="16.5" x14ac:dyDescent="0.3">
      <c r="B15233"/>
    </row>
    <row r="15234" spans="2:2" ht="16.5" x14ac:dyDescent="0.3">
      <c r="B15234"/>
    </row>
    <row r="15235" spans="2:2" ht="16.5" x14ac:dyDescent="0.3">
      <c r="B15235"/>
    </row>
    <row r="15236" spans="2:2" ht="16.5" x14ac:dyDescent="0.3">
      <c r="B15236"/>
    </row>
    <row r="15237" spans="2:2" ht="16.5" x14ac:dyDescent="0.3">
      <c r="B15237"/>
    </row>
    <row r="15238" spans="2:2" ht="16.5" x14ac:dyDescent="0.3">
      <c r="B15238"/>
    </row>
    <row r="15239" spans="2:2" ht="16.5" x14ac:dyDescent="0.3">
      <c r="B15239"/>
    </row>
    <row r="15240" spans="2:2" ht="16.5" x14ac:dyDescent="0.3">
      <c r="B15240"/>
    </row>
    <row r="15241" spans="2:2" ht="16.5" x14ac:dyDescent="0.3">
      <c r="B15241"/>
    </row>
    <row r="15242" spans="2:2" ht="16.5" x14ac:dyDescent="0.3">
      <c r="B15242"/>
    </row>
    <row r="15243" spans="2:2" ht="16.5" x14ac:dyDescent="0.3">
      <c r="B15243"/>
    </row>
    <row r="15244" spans="2:2" ht="16.5" x14ac:dyDescent="0.3">
      <c r="B15244"/>
    </row>
    <row r="15245" spans="2:2" ht="16.5" x14ac:dyDescent="0.3">
      <c r="B15245"/>
    </row>
    <row r="15246" spans="2:2" ht="16.5" x14ac:dyDescent="0.3">
      <c r="B15246"/>
    </row>
    <row r="15247" spans="2:2" ht="16.5" x14ac:dyDescent="0.3">
      <c r="B15247"/>
    </row>
    <row r="15248" spans="2:2" ht="16.5" x14ac:dyDescent="0.3">
      <c r="B15248"/>
    </row>
    <row r="15249" spans="2:2" ht="16.5" x14ac:dyDescent="0.3">
      <c r="B15249"/>
    </row>
    <row r="15250" spans="2:2" ht="16.5" x14ac:dyDescent="0.3">
      <c r="B15250"/>
    </row>
    <row r="15251" spans="2:2" ht="16.5" x14ac:dyDescent="0.3">
      <c r="B15251"/>
    </row>
    <row r="15252" spans="2:2" ht="16.5" x14ac:dyDescent="0.3">
      <c r="B15252"/>
    </row>
    <row r="15253" spans="2:2" ht="16.5" x14ac:dyDescent="0.3">
      <c r="B15253"/>
    </row>
    <row r="15254" spans="2:2" ht="16.5" x14ac:dyDescent="0.3">
      <c r="B15254"/>
    </row>
    <row r="15255" spans="2:2" ht="16.5" x14ac:dyDescent="0.3">
      <c r="B15255"/>
    </row>
    <row r="15256" spans="2:2" ht="16.5" x14ac:dyDescent="0.3">
      <c r="B15256"/>
    </row>
    <row r="15257" spans="2:2" ht="16.5" x14ac:dyDescent="0.3">
      <c r="B15257"/>
    </row>
    <row r="15258" spans="2:2" ht="16.5" x14ac:dyDescent="0.3">
      <c r="B15258"/>
    </row>
    <row r="15259" spans="2:2" ht="16.5" x14ac:dyDescent="0.3">
      <c r="B15259"/>
    </row>
    <row r="15260" spans="2:2" ht="16.5" x14ac:dyDescent="0.3">
      <c r="B15260"/>
    </row>
    <row r="15261" spans="2:2" ht="16.5" x14ac:dyDescent="0.3">
      <c r="B15261"/>
    </row>
    <row r="15262" spans="2:2" ht="16.5" x14ac:dyDescent="0.3">
      <c r="B15262"/>
    </row>
    <row r="15263" spans="2:2" ht="16.5" x14ac:dyDescent="0.3">
      <c r="B15263"/>
    </row>
    <row r="15264" spans="2:2" ht="16.5" x14ac:dyDescent="0.3">
      <c r="B15264"/>
    </row>
    <row r="15265" spans="2:2" ht="16.5" x14ac:dyDescent="0.3">
      <c r="B15265"/>
    </row>
    <row r="15266" spans="2:2" ht="16.5" x14ac:dyDescent="0.3">
      <c r="B15266"/>
    </row>
    <row r="15267" spans="2:2" ht="16.5" x14ac:dyDescent="0.3">
      <c r="B15267"/>
    </row>
    <row r="15268" spans="2:2" ht="16.5" x14ac:dyDescent="0.3">
      <c r="B15268"/>
    </row>
    <row r="15269" spans="2:2" ht="16.5" x14ac:dyDescent="0.3">
      <c r="B15269"/>
    </row>
    <row r="15270" spans="2:2" ht="16.5" x14ac:dyDescent="0.3">
      <c r="B15270"/>
    </row>
    <row r="15271" spans="2:2" ht="16.5" x14ac:dyDescent="0.3">
      <c r="B15271"/>
    </row>
    <row r="15272" spans="2:2" ht="16.5" x14ac:dyDescent="0.3">
      <c r="B15272"/>
    </row>
    <row r="15273" spans="2:2" ht="16.5" x14ac:dyDescent="0.3">
      <c r="B15273"/>
    </row>
    <row r="15274" spans="2:2" ht="16.5" x14ac:dyDescent="0.3">
      <c r="B15274"/>
    </row>
    <row r="15275" spans="2:2" ht="16.5" x14ac:dyDescent="0.3">
      <c r="B15275"/>
    </row>
    <row r="15276" spans="2:2" ht="16.5" x14ac:dyDescent="0.3">
      <c r="B15276"/>
    </row>
    <row r="15277" spans="2:2" ht="16.5" x14ac:dyDescent="0.3">
      <c r="B15277"/>
    </row>
    <row r="15278" spans="2:2" ht="16.5" x14ac:dyDescent="0.3">
      <c r="B15278"/>
    </row>
    <row r="15279" spans="2:2" ht="16.5" x14ac:dyDescent="0.3">
      <c r="B15279"/>
    </row>
    <row r="15280" spans="2:2" ht="16.5" x14ac:dyDescent="0.3">
      <c r="B15280"/>
    </row>
    <row r="15281" spans="2:2" ht="16.5" x14ac:dyDescent="0.3">
      <c r="B15281"/>
    </row>
    <row r="15282" spans="2:2" ht="16.5" x14ac:dyDescent="0.3">
      <c r="B15282"/>
    </row>
    <row r="15283" spans="2:2" ht="16.5" x14ac:dyDescent="0.3">
      <c r="B15283"/>
    </row>
    <row r="15284" spans="2:2" ht="16.5" x14ac:dyDescent="0.3">
      <c r="B15284"/>
    </row>
    <row r="15285" spans="2:2" ht="16.5" x14ac:dyDescent="0.3">
      <c r="B15285"/>
    </row>
    <row r="15286" spans="2:2" ht="16.5" x14ac:dyDescent="0.3">
      <c r="B15286"/>
    </row>
    <row r="15287" spans="2:2" ht="16.5" x14ac:dyDescent="0.3">
      <c r="B15287"/>
    </row>
    <row r="15288" spans="2:2" ht="16.5" x14ac:dyDescent="0.3">
      <c r="B15288"/>
    </row>
    <row r="15289" spans="2:2" ht="16.5" x14ac:dyDescent="0.3">
      <c r="B15289"/>
    </row>
    <row r="15290" spans="2:2" ht="16.5" x14ac:dyDescent="0.3">
      <c r="B15290"/>
    </row>
    <row r="15291" spans="2:2" ht="16.5" x14ac:dyDescent="0.3">
      <c r="B15291"/>
    </row>
    <row r="15292" spans="2:2" ht="16.5" x14ac:dyDescent="0.3">
      <c r="B15292"/>
    </row>
    <row r="15293" spans="2:2" ht="16.5" x14ac:dyDescent="0.3">
      <c r="B15293"/>
    </row>
    <row r="15294" spans="2:2" ht="16.5" x14ac:dyDescent="0.3">
      <c r="B15294"/>
    </row>
    <row r="15295" spans="2:2" ht="16.5" x14ac:dyDescent="0.3">
      <c r="B15295"/>
    </row>
    <row r="15296" spans="2:2" ht="16.5" x14ac:dyDescent="0.3">
      <c r="B15296"/>
    </row>
    <row r="15297" spans="2:2" ht="16.5" x14ac:dyDescent="0.3">
      <c r="B15297"/>
    </row>
    <row r="15298" spans="2:2" ht="16.5" x14ac:dyDescent="0.3">
      <c r="B15298"/>
    </row>
    <row r="15299" spans="2:2" ht="16.5" x14ac:dyDescent="0.3">
      <c r="B15299"/>
    </row>
    <row r="15300" spans="2:2" ht="16.5" x14ac:dyDescent="0.3">
      <c r="B15300"/>
    </row>
    <row r="15301" spans="2:2" ht="16.5" x14ac:dyDescent="0.3">
      <c r="B15301"/>
    </row>
    <row r="15302" spans="2:2" ht="16.5" x14ac:dyDescent="0.3">
      <c r="B15302"/>
    </row>
    <row r="15303" spans="2:2" ht="16.5" x14ac:dyDescent="0.3">
      <c r="B15303"/>
    </row>
    <row r="15304" spans="2:2" ht="16.5" x14ac:dyDescent="0.3">
      <c r="B15304"/>
    </row>
    <row r="15305" spans="2:2" ht="16.5" x14ac:dyDescent="0.3">
      <c r="B15305"/>
    </row>
    <row r="15306" spans="2:2" ht="16.5" x14ac:dyDescent="0.3">
      <c r="B15306"/>
    </row>
    <row r="15307" spans="2:2" ht="16.5" x14ac:dyDescent="0.3">
      <c r="B15307"/>
    </row>
    <row r="15308" spans="2:2" ht="16.5" x14ac:dyDescent="0.3">
      <c r="B15308"/>
    </row>
    <row r="15309" spans="2:2" ht="16.5" x14ac:dyDescent="0.3">
      <c r="B15309"/>
    </row>
    <row r="15310" spans="2:2" ht="16.5" x14ac:dyDescent="0.3">
      <c r="B15310"/>
    </row>
    <row r="15311" spans="2:2" ht="16.5" x14ac:dyDescent="0.3">
      <c r="B15311"/>
    </row>
    <row r="15312" spans="2:2" ht="16.5" x14ac:dyDescent="0.3">
      <c r="B15312"/>
    </row>
    <row r="15313" spans="2:2" ht="16.5" x14ac:dyDescent="0.3">
      <c r="B15313"/>
    </row>
    <row r="15314" spans="2:2" ht="16.5" x14ac:dyDescent="0.3">
      <c r="B15314"/>
    </row>
    <row r="15315" spans="2:2" ht="16.5" x14ac:dyDescent="0.3">
      <c r="B15315"/>
    </row>
    <row r="15316" spans="2:2" ht="16.5" x14ac:dyDescent="0.3">
      <c r="B15316"/>
    </row>
    <row r="15317" spans="2:2" ht="16.5" x14ac:dyDescent="0.3">
      <c r="B15317"/>
    </row>
    <row r="15318" spans="2:2" ht="16.5" x14ac:dyDescent="0.3">
      <c r="B15318"/>
    </row>
    <row r="15319" spans="2:2" ht="16.5" x14ac:dyDescent="0.3">
      <c r="B15319"/>
    </row>
    <row r="15320" spans="2:2" ht="16.5" x14ac:dyDescent="0.3">
      <c r="B15320"/>
    </row>
    <row r="15321" spans="2:2" ht="16.5" x14ac:dyDescent="0.3">
      <c r="B15321"/>
    </row>
    <row r="15322" spans="2:2" ht="16.5" x14ac:dyDescent="0.3">
      <c r="B15322"/>
    </row>
    <row r="15323" spans="2:2" ht="16.5" x14ac:dyDescent="0.3">
      <c r="B15323"/>
    </row>
    <row r="15324" spans="2:2" ht="16.5" x14ac:dyDescent="0.3">
      <c r="B15324"/>
    </row>
    <row r="15325" spans="2:2" ht="16.5" x14ac:dyDescent="0.3">
      <c r="B15325"/>
    </row>
    <row r="15326" spans="2:2" ht="16.5" x14ac:dyDescent="0.3">
      <c r="B15326"/>
    </row>
    <row r="15327" spans="2:2" ht="16.5" x14ac:dyDescent="0.3">
      <c r="B15327"/>
    </row>
    <row r="15328" spans="2:2" ht="16.5" x14ac:dyDescent="0.3">
      <c r="B15328"/>
    </row>
    <row r="15329" spans="2:2" ht="16.5" x14ac:dyDescent="0.3">
      <c r="B15329"/>
    </row>
    <row r="15330" spans="2:2" ht="16.5" x14ac:dyDescent="0.3">
      <c r="B15330"/>
    </row>
    <row r="15331" spans="2:2" ht="16.5" x14ac:dyDescent="0.3">
      <c r="B15331"/>
    </row>
    <row r="15332" spans="2:2" ht="16.5" x14ac:dyDescent="0.3">
      <c r="B15332"/>
    </row>
    <row r="15333" spans="2:2" ht="16.5" x14ac:dyDescent="0.3">
      <c r="B15333"/>
    </row>
    <row r="15334" spans="2:2" ht="16.5" x14ac:dyDescent="0.3">
      <c r="B15334"/>
    </row>
    <row r="15335" spans="2:2" ht="16.5" x14ac:dyDescent="0.3">
      <c r="B15335"/>
    </row>
    <row r="15336" spans="2:2" ht="16.5" x14ac:dyDescent="0.3">
      <c r="B15336"/>
    </row>
    <row r="15337" spans="2:2" ht="16.5" x14ac:dyDescent="0.3">
      <c r="B15337"/>
    </row>
    <row r="15338" spans="2:2" ht="16.5" x14ac:dyDescent="0.3">
      <c r="B15338"/>
    </row>
    <row r="15339" spans="2:2" ht="16.5" x14ac:dyDescent="0.3">
      <c r="B15339"/>
    </row>
    <row r="15340" spans="2:2" ht="16.5" x14ac:dyDescent="0.3">
      <c r="B15340"/>
    </row>
    <row r="15341" spans="2:2" ht="16.5" x14ac:dyDescent="0.3">
      <c r="B15341"/>
    </row>
    <row r="15342" spans="2:2" ht="16.5" x14ac:dyDescent="0.3">
      <c r="B15342"/>
    </row>
    <row r="15343" spans="2:2" ht="16.5" x14ac:dyDescent="0.3">
      <c r="B15343"/>
    </row>
    <row r="15344" spans="2:2" ht="16.5" x14ac:dyDescent="0.3">
      <c r="B15344"/>
    </row>
    <row r="15345" spans="2:2" ht="16.5" x14ac:dyDescent="0.3">
      <c r="B15345"/>
    </row>
    <row r="15346" spans="2:2" ht="16.5" x14ac:dyDescent="0.3">
      <c r="B15346"/>
    </row>
    <row r="15347" spans="2:2" ht="16.5" x14ac:dyDescent="0.3">
      <c r="B15347"/>
    </row>
    <row r="15348" spans="2:2" ht="16.5" x14ac:dyDescent="0.3">
      <c r="B15348"/>
    </row>
    <row r="15349" spans="2:2" ht="16.5" x14ac:dyDescent="0.3">
      <c r="B15349"/>
    </row>
    <row r="15350" spans="2:2" ht="16.5" x14ac:dyDescent="0.3">
      <c r="B15350"/>
    </row>
    <row r="15351" spans="2:2" ht="16.5" x14ac:dyDescent="0.3">
      <c r="B15351"/>
    </row>
    <row r="15352" spans="2:2" ht="16.5" x14ac:dyDescent="0.3">
      <c r="B15352"/>
    </row>
    <row r="15353" spans="2:2" ht="16.5" x14ac:dyDescent="0.3">
      <c r="B15353"/>
    </row>
    <row r="15354" spans="2:2" ht="16.5" x14ac:dyDescent="0.3">
      <c r="B15354"/>
    </row>
    <row r="15355" spans="2:2" ht="16.5" x14ac:dyDescent="0.3">
      <c r="B15355"/>
    </row>
    <row r="15356" spans="2:2" ht="16.5" x14ac:dyDescent="0.3">
      <c r="B15356"/>
    </row>
    <row r="15357" spans="2:2" ht="16.5" x14ac:dyDescent="0.3">
      <c r="B15357"/>
    </row>
    <row r="15358" spans="2:2" ht="16.5" x14ac:dyDescent="0.3">
      <c r="B15358"/>
    </row>
    <row r="15359" spans="2:2" ht="16.5" x14ac:dyDescent="0.3">
      <c r="B15359"/>
    </row>
    <row r="15360" spans="2:2" ht="16.5" x14ac:dyDescent="0.3">
      <c r="B15360"/>
    </row>
    <row r="15361" spans="2:2" ht="16.5" x14ac:dyDescent="0.3">
      <c r="B15361"/>
    </row>
    <row r="15362" spans="2:2" ht="16.5" x14ac:dyDescent="0.3">
      <c r="B15362"/>
    </row>
    <row r="15363" spans="2:2" ht="16.5" x14ac:dyDescent="0.3">
      <c r="B15363"/>
    </row>
    <row r="15364" spans="2:2" ht="16.5" x14ac:dyDescent="0.3">
      <c r="B15364"/>
    </row>
    <row r="15365" spans="2:2" ht="16.5" x14ac:dyDescent="0.3">
      <c r="B15365"/>
    </row>
    <row r="15366" spans="2:2" ht="16.5" x14ac:dyDescent="0.3">
      <c r="B15366"/>
    </row>
    <row r="15367" spans="2:2" ht="16.5" x14ac:dyDescent="0.3">
      <c r="B15367"/>
    </row>
    <row r="15368" spans="2:2" ht="16.5" x14ac:dyDescent="0.3">
      <c r="B15368"/>
    </row>
    <row r="15369" spans="2:2" ht="16.5" x14ac:dyDescent="0.3">
      <c r="B15369"/>
    </row>
    <row r="15370" spans="2:2" ht="16.5" x14ac:dyDescent="0.3">
      <c r="B15370"/>
    </row>
    <row r="15371" spans="2:2" ht="16.5" x14ac:dyDescent="0.3">
      <c r="B15371"/>
    </row>
    <row r="15372" spans="2:2" ht="16.5" x14ac:dyDescent="0.3">
      <c r="B15372"/>
    </row>
    <row r="15373" spans="2:2" ht="16.5" x14ac:dyDescent="0.3">
      <c r="B15373"/>
    </row>
    <row r="15374" spans="2:2" ht="16.5" x14ac:dyDescent="0.3">
      <c r="B15374"/>
    </row>
    <row r="15375" spans="2:2" ht="16.5" x14ac:dyDescent="0.3">
      <c r="B15375"/>
    </row>
    <row r="15376" spans="2:2" ht="16.5" x14ac:dyDescent="0.3">
      <c r="B15376"/>
    </row>
    <row r="15377" spans="2:2" ht="16.5" x14ac:dyDescent="0.3">
      <c r="B15377"/>
    </row>
    <row r="15378" spans="2:2" ht="16.5" x14ac:dyDescent="0.3">
      <c r="B15378"/>
    </row>
    <row r="15379" spans="2:2" ht="16.5" x14ac:dyDescent="0.3">
      <c r="B15379"/>
    </row>
    <row r="15380" spans="2:2" ht="16.5" x14ac:dyDescent="0.3">
      <c r="B15380"/>
    </row>
    <row r="15381" spans="2:2" ht="16.5" x14ac:dyDescent="0.3">
      <c r="B15381"/>
    </row>
    <row r="15382" spans="2:2" ht="16.5" x14ac:dyDescent="0.3">
      <c r="B15382"/>
    </row>
    <row r="15383" spans="2:2" ht="16.5" x14ac:dyDescent="0.3">
      <c r="B15383"/>
    </row>
    <row r="15384" spans="2:2" ht="16.5" x14ac:dyDescent="0.3">
      <c r="B15384"/>
    </row>
    <row r="15385" spans="2:2" ht="16.5" x14ac:dyDescent="0.3">
      <c r="B15385"/>
    </row>
    <row r="15386" spans="2:2" ht="16.5" x14ac:dyDescent="0.3">
      <c r="B15386"/>
    </row>
    <row r="15387" spans="2:2" ht="16.5" x14ac:dyDescent="0.3">
      <c r="B15387"/>
    </row>
    <row r="15388" spans="2:2" ht="16.5" x14ac:dyDescent="0.3">
      <c r="B15388"/>
    </row>
    <row r="15389" spans="2:2" ht="16.5" x14ac:dyDescent="0.3">
      <c r="B15389"/>
    </row>
    <row r="15390" spans="2:2" ht="16.5" x14ac:dyDescent="0.3">
      <c r="B15390"/>
    </row>
    <row r="15391" spans="2:2" ht="16.5" x14ac:dyDescent="0.3">
      <c r="B15391"/>
    </row>
    <row r="15392" spans="2:2" ht="16.5" x14ac:dyDescent="0.3">
      <c r="B15392"/>
    </row>
    <row r="15393" spans="2:2" ht="16.5" x14ac:dyDescent="0.3">
      <c r="B15393"/>
    </row>
    <row r="15394" spans="2:2" ht="16.5" x14ac:dyDescent="0.3">
      <c r="B15394"/>
    </row>
    <row r="15395" spans="2:2" ht="16.5" x14ac:dyDescent="0.3">
      <c r="B15395"/>
    </row>
    <row r="15396" spans="2:2" ht="16.5" x14ac:dyDescent="0.3">
      <c r="B15396"/>
    </row>
    <row r="15397" spans="2:2" ht="16.5" x14ac:dyDescent="0.3">
      <c r="B15397"/>
    </row>
    <row r="15398" spans="2:2" ht="16.5" x14ac:dyDescent="0.3">
      <c r="B15398"/>
    </row>
    <row r="15399" spans="2:2" ht="16.5" x14ac:dyDescent="0.3">
      <c r="B15399"/>
    </row>
    <row r="15400" spans="2:2" ht="16.5" x14ac:dyDescent="0.3">
      <c r="B15400"/>
    </row>
    <row r="15401" spans="2:2" ht="16.5" x14ac:dyDescent="0.3">
      <c r="B15401"/>
    </row>
    <row r="15402" spans="2:2" ht="16.5" x14ac:dyDescent="0.3">
      <c r="B15402"/>
    </row>
    <row r="15403" spans="2:2" ht="16.5" x14ac:dyDescent="0.3">
      <c r="B15403"/>
    </row>
    <row r="15404" spans="2:2" ht="16.5" x14ac:dyDescent="0.3">
      <c r="B15404"/>
    </row>
    <row r="15405" spans="2:2" ht="16.5" x14ac:dyDescent="0.3">
      <c r="B15405"/>
    </row>
    <row r="15406" spans="2:2" ht="16.5" x14ac:dyDescent="0.3">
      <c r="B15406"/>
    </row>
    <row r="15407" spans="2:2" ht="16.5" x14ac:dyDescent="0.3">
      <c r="B15407"/>
    </row>
    <row r="15408" spans="2:2" ht="16.5" x14ac:dyDescent="0.3">
      <c r="B15408"/>
    </row>
    <row r="15409" spans="2:2" ht="16.5" x14ac:dyDescent="0.3">
      <c r="B15409"/>
    </row>
    <row r="15410" spans="2:2" ht="16.5" x14ac:dyDescent="0.3">
      <c r="B15410"/>
    </row>
    <row r="15411" spans="2:2" ht="16.5" x14ac:dyDescent="0.3">
      <c r="B15411"/>
    </row>
    <row r="15412" spans="2:2" ht="16.5" x14ac:dyDescent="0.3">
      <c r="B15412"/>
    </row>
    <row r="15413" spans="2:2" ht="16.5" x14ac:dyDescent="0.3">
      <c r="B15413"/>
    </row>
    <row r="15414" spans="2:2" ht="16.5" x14ac:dyDescent="0.3">
      <c r="B15414"/>
    </row>
    <row r="15415" spans="2:2" ht="16.5" x14ac:dyDescent="0.3">
      <c r="B15415"/>
    </row>
    <row r="15416" spans="2:2" ht="16.5" x14ac:dyDescent="0.3">
      <c r="B15416"/>
    </row>
    <row r="15417" spans="2:2" ht="16.5" x14ac:dyDescent="0.3">
      <c r="B15417"/>
    </row>
    <row r="15418" spans="2:2" ht="16.5" x14ac:dyDescent="0.3">
      <c r="B15418"/>
    </row>
    <row r="15419" spans="2:2" ht="16.5" x14ac:dyDescent="0.3">
      <c r="B15419"/>
    </row>
    <row r="15420" spans="2:2" ht="16.5" x14ac:dyDescent="0.3">
      <c r="B15420"/>
    </row>
    <row r="15421" spans="2:2" ht="16.5" x14ac:dyDescent="0.3">
      <c r="B15421"/>
    </row>
    <row r="15422" spans="2:2" ht="16.5" x14ac:dyDescent="0.3">
      <c r="B15422"/>
    </row>
    <row r="15423" spans="2:2" ht="16.5" x14ac:dyDescent="0.3">
      <c r="B15423"/>
    </row>
    <row r="15424" spans="2:2" ht="16.5" x14ac:dyDescent="0.3">
      <c r="B15424"/>
    </row>
    <row r="15425" spans="2:2" ht="16.5" x14ac:dyDescent="0.3">
      <c r="B15425"/>
    </row>
    <row r="15426" spans="2:2" ht="16.5" x14ac:dyDescent="0.3">
      <c r="B15426"/>
    </row>
    <row r="15427" spans="2:2" ht="16.5" x14ac:dyDescent="0.3">
      <c r="B15427"/>
    </row>
    <row r="15428" spans="2:2" ht="16.5" x14ac:dyDescent="0.3">
      <c r="B15428"/>
    </row>
    <row r="15429" spans="2:2" ht="16.5" x14ac:dyDescent="0.3">
      <c r="B15429"/>
    </row>
    <row r="15430" spans="2:2" ht="16.5" x14ac:dyDescent="0.3">
      <c r="B15430"/>
    </row>
    <row r="15431" spans="2:2" ht="16.5" x14ac:dyDescent="0.3">
      <c r="B15431"/>
    </row>
    <row r="15432" spans="2:2" ht="16.5" x14ac:dyDescent="0.3">
      <c r="B15432"/>
    </row>
    <row r="15433" spans="2:2" ht="16.5" x14ac:dyDescent="0.3">
      <c r="B15433"/>
    </row>
    <row r="15434" spans="2:2" ht="16.5" x14ac:dyDescent="0.3">
      <c r="B15434"/>
    </row>
    <row r="15435" spans="2:2" ht="16.5" x14ac:dyDescent="0.3">
      <c r="B15435"/>
    </row>
    <row r="15436" spans="2:2" ht="16.5" x14ac:dyDescent="0.3">
      <c r="B15436"/>
    </row>
    <row r="15437" spans="2:2" ht="16.5" x14ac:dyDescent="0.3">
      <c r="B15437"/>
    </row>
    <row r="15438" spans="2:2" ht="16.5" x14ac:dyDescent="0.3">
      <c r="B15438"/>
    </row>
    <row r="15439" spans="2:2" ht="16.5" x14ac:dyDescent="0.3">
      <c r="B15439"/>
    </row>
    <row r="15440" spans="2:2" ht="16.5" x14ac:dyDescent="0.3">
      <c r="B15440"/>
    </row>
    <row r="15441" spans="2:2" ht="16.5" x14ac:dyDescent="0.3">
      <c r="B15441"/>
    </row>
    <row r="15442" spans="2:2" ht="16.5" x14ac:dyDescent="0.3">
      <c r="B15442"/>
    </row>
    <row r="15443" spans="2:2" ht="16.5" x14ac:dyDescent="0.3">
      <c r="B15443"/>
    </row>
    <row r="15444" spans="2:2" ht="16.5" x14ac:dyDescent="0.3">
      <c r="B15444"/>
    </row>
    <row r="15445" spans="2:2" ht="16.5" x14ac:dyDescent="0.3">
      <c r="B15445"/>
    </row>
    <row r="15446" spans="2:2" ht="16.5" x14ac:dyDescent="0.3">
      <c r="B15446"/>
    </row>
    <row r="15447" spans="2:2" ht="16.5" x14ac:dyDescent="0.3">
      <c r="B15447"/>
    </row>
    <row r="15448" spans="2:2" ht="16.5" x14ac:dyDescent="0.3">
      <c r="B15448"/>
    </row>
    <row r="15449" spans="2:2" ht="16.5" x14ac:dyDescent="0.3">
      <c r="B15449"/>
    </row>
    <row r="15450" spans="2:2" ht="16.5" x14ac:dyDescent="0.3">
      <c r="B15450"/>
    </row>
    <row r="15451" spans="2:2" ht="16.5" x14ac:dyDescent="0.3">
      <c r="B15451"/>
    </row>
    <row r="15452" spans="2:2" ht="16.5" x14ac:dyDescent="0.3">
      <c r="B15452"/>
    </row>
    <row r="15453" spans="2:2" ht="16.5" x14ac:dyDescent="0.3">
      <c r="B15453"/>
    </row>
    <row r="15454" spans="2:2" ht="16.5" x14ac:dyDescent="0.3">
      <c r="B15454"/>
    </row>
    <row r="15455" spans="2:2" ht="16.5" x14ac:dyDescent="0.3">
      <c r="B15455"/>
    </row>
    <row r="15456" spans="2:2" ht="16.5" x14ac:dyDescent="0.3">
      <c r="B15456"/>
    </row>
    <row r="15457" spans="2:2" ht="16.5" x14ac:dyDescent="0.3">
      <c r="B15457"/>
    </row>
    <row r="15458" spans="2:2" ht="16.5" x14ac:dyDescent="0.3">
      <c r="B15458"/>
    </row>
    <row r="15459" spans="2:2" ht="16.5" x14ac:dyDescent="0.3">
      <c r="B15459"/>
    </row>
    <row r="15460" spans="2:2" ht="16.5" x14ac:dyDescent="0.3">
      <c r="B15460"/>
    </row>
    <row r="15461" spans="2:2" ht="16.5" x14ac:dyDescent="0.3">
      <c r="B15461"/>
    </row>
    <row r="15462" spans="2:2" ht="16.5" x14ac:dyDescent="0.3">
      <c r="B15462"/>
    </row>
    <row r="15463" spans="2:2" ht="16.5" x14ac:dyDescent="0.3">
      <c r="B15463"/>
    </row>
    <row r="15464" spans="2:2" ht="16.5" x14ac:dyDescent="0.3">
      <c r="B15464"/>
    </row>
    <row r="15465" spans="2:2" ht="16.5" x14ac:dyDescent="0.3">
      <c r="B15465"/>
    </row>
    <row r="15466" spans="2:2" ht="16.5" x14ac:dyDescent="0.3">
      <c r="B15466"/>
    </row>
    <row r="15467" spans="2:2" ht="16.5" x14ac:dyDescent="0.3">
      <c r="B15467"/>
    </row>
    <row r="15468" spans="2:2" ht="16.5" x14ac:dyDescent="0.3">
      <c r="B15468"/>
    </row>
    <row r="15469" spans="2:2" ht="16.5" x14ac:dyDescent="0.3">
      <c r="B15469"/>
    </row>
    <row r="15470" spans="2:2" ht="16.5" x14ac:dyDescent="0.3">
      <c r="B15470"/>
    </row>
    <row r="15471" spans="2:2" ht="16.5" x14ac:dyDescent="0.3">
      <c r="B15471"/>
    </row>
    <row r="15472" spans="2:2" ht="16.5" x14ac:dyDescent="0.3">
      <c r="B15472"/>
    </row>
    <row r="15473" spans="2:2" ht="16.5" x14ac:dyDescent="0.3">
      <c r="B15473"/>
    </row>
    <row r="15474" spans="2:2" ht="16.5" x14ac:dyDescent="0.3">
      <c r="B15474"/>
    </row>
    <row r="15475" spans="2:2" ht="16.5" x14ac:dyDescent="0.3">
      <c r="B15475"/>
    </row>
    <row r="15476" spans="2:2" ht="16.5" x14ac:dyDescent="0.3">
      <c r="B15476"/>
    </row>
    <row r="15477" spans="2:2" ht="16.5" x14ac:dyDescent="0.3">
      <c r="B15477"/>
    </row>
    <row r="15478" spans="2:2" ht="16.5" x14ac:dyDescent="0.3">
      <c r="B15478"/>
    </row>
    <row r="15479" spans="2:2" ht="16.5" x14ac:dyDescent="0.3">
      <c r="B15479"/>
    </row>
    <row r="15480" spans="2:2" ht="16.5" x14ac:dyDescent="0.3">
      <c r="B15480"/>
    </row>
    <row r="15481" spans="2:2" ht="16.5" x14ac:dyDescent="0.3">
      <c r="B15481"/>
    </row>
    <row r="15482" spans="2:2" ht="16.5" x14ac:dyDescent="0.3">
      <c r="B15482"/>
    </row>
    <row r="15483" spans="2:2" ht="16.5" x14ac:dyDescent="0.3">
      <c r="B15483"/>
    </row>
    <row r="15484" spans="2:2" ht="16.5" x14ac:dyDescent="0.3">
      <c r="B15484"/>
    </row>
    <row r="15485" spans="2:2" ht="16.5" x14ac:dyDescent="0.3">
      <c r="B15485"/>
    </row>
    <row r="15486" spans="2:2" ht="16.5" x14ac:dyDescent="0.3">
      <c r="B15486"/>
    </row>
    <row r="15487" spans="2:2" ht="16.5" x14ac:dyDescent="0.3">
      <c r="B15487"/>
    </row>
    <row r="15488" spans="2:2" ht="16.5" x14ac:dyDescent="0.3">
      <c r="B15488"/>
    </row>
    <row r="15489" spans="2:2" ht="16.5" x14ac:dyDescent="0.3">
      <c r="B15489"/>
    </row>
    <row r="15490" spans="2:2" ht="16.5" x14ac:dyDescent="0.3">
      <c r="B15490"/>
    </row>
    <row r="15491" spans="2:2" ht="16.5" x14ac:dyDescent="0.3">
      <c r="B15491"/>
    </row>
    <row r="15492" spans="2:2" ht="16.5" x14ac:dyDescent="0.3">
      <c r="B15492"/>
    </row>
    <row r="15493" spans="2:2" ht="16.5" x14ac:dyDescent="0.3">
      <c r="B15493"/>
    </row>
    <row r="15494" spans="2:2" ht="16.5" x14ac:dyDescent="0.3">
      <c r="B15494"/>
    </row>
    <row r="15495" spans="2:2" ht="16.5" x14ac:dyDescent="0.3">
      <c r="B15495"/>
    </row>
    <row r="15496" spans="2:2" ht="16.5" x14ac:dyDescent="0.3">
      <c r="B15496"/>
    </row>
    <row r="15497" spans="2:2" ht="16.5" x14ac:dyDescent="0.3">
      <c r="B15497"/>
    </row>
    <row r="15498" spans="2:2" ht="16.5" x14ac:dyDescent="0.3">
      <c r="B15498"/>
    </row>
    <row r="15499" spans="2:2" ht="16.5" x14ac:dyDescent="0.3">
      <c r="B15499"/>
    </row>
    <row r="15500" spans="2:2" ht="16.5" x14ac:dyDescent="0.3">
      <c r="B15500"/>
    </row>
    <row r="15501" spans="2:2" ht="16.5" x14ac:dyDescent="0.3">
      <c r="B15501"/>
    </row>
    <row r="15502" spans="2:2" ht="16.5" x14ac:dyDescent="0.3">
      <c r="B15502"/>
    </row>
    <row r="15503" spans="2:2" ht="16.5" x14ac:dyDescent="0.3">
      <c r="B15503"/>
    </row>
    <row r="15504" spans="2:2" ht="16.5" x14ac:dyDescent="0.3">
      <c r="B15504"/>
    </row>
    <row r="15505" spans="2:2" ht="16.5" x14ac:dyDescent="0.3">
      <c r="B15505"/>
    </row>
    <row r="15506" spans="2:2" ht="16.5" x14ac:dyDescent="0.3">
      <c r="B15506"/>
    </row>
    <row r="15507" spans="2:2" ht="16.5" x14ac:dyDescent="0.3">
      <c r="B15507"/>
    </row>
    <row r="15508" spans="2:2" ht="16.5" x14ac:dyDescent="0.3">
      <c r="B15508"/>
    </row>
    <row r="15509" spans="2:2" ht="16.5" x14ac:dyDescent="0.3">
      <c r="B15509"/>
    </row>
    <row r="15510" spans="2:2" ht="16.5" x14ac:dyDescent="0.3">
      <c r="B15510"/>
    </row>
    <row r="15511" spans="2:2" ht="16.5" x14ac:dyDescent="0.3">
      <c r="B15511"/>
    </row>
    <row r="15512" spans="2:2" ht="16.5" x14ac:dyDescent="0.3">
      <c r="B15512"/>
    </row>
    <row r="15513" spans="2:2" ht="16.5" x14ac:dyDescent="0.3">
      <c r="B15513"/>
    </row>
    <row r="15514" spans="2:2" ht="16.5" x14ac:dyDescent="0.3">
      <c r="B15514"/>
    </row>
    <row r="15515" spans="2:2" ht="16.5" x14ac:dyDescent="0.3">
      <c r="B15515"/>
    </row>
    <row r="15516" spans="2:2" ht="16.5" x14ac:dyDescent="0.3">
      <c r="B15516"/>
    </row>
    <row r="15517" spans="2:2" ht="16.5" x14ac:dyDescent="0.3">
      <c r="B15517"/>
    </row>
    <row r="15518" spans="2:2" ht="16.5" x14ac:dyDescent="0.3">
      <c r="B15518"/>
    </row>
    <row r="15519" spans="2:2" ht="16.5" x14ac:dyDescent="0.3">
      <c r="B15519"/>
    </row>
    <row r="15520" spans="2:2" ht="16.5" x14ac:dyDescent="0.3">
      <c r="B15520"/>
    </row>
    <row r="15521" spans="2:2" ht="16.5" x14ac:dyDescent="0.3">
      <c r="B15521"/>
    </row>
    <row r="15522" spans="2:2" ht="16.5" x14ac:dyDescent="0.3">
      <c r="B15522"/>
    </row>
    <row r="15523" spans="2:2" ht="16.5" x14ac:dyDescent="0.3">
      <c r="B15523"/>
    </row>
    <row r="15524" spans="2:2" ht="16.5" x14ac:dyDescent="0.3">
      <c r="B15524"/>
    </row>
    <row r="15525" spans="2:2" ht="16.5" x14ac:dyDescent="0.3">
      <c r="B15525"/>
    </row>
    <row r="15526" spans="2:2" ht="16.5" x14ac:dyDescent="0.3">
      <c r="B15526"/>
    </row>
    <row r="15527" spans="2:2" ht="16.5" x14ac:dyDescent="0.3">
      <c r="B15527"/>
    </row>
    <row r="15528" spans="2:2" ht="16.5" x14ac:dyDescent="0.3">
      <c r="B15528"/>
    </row>
    <row r="15529" spans="2:2" ht="16.5" x14ac:dyDescent="0.3">
      <c r="B15529"/>
    </row>
    <row r="15530" spans="2:2" ht="16.5" x14ac:dyDescent="0.3">
      <c r="B15530"/>
    </row>
    <row r="15531" spans="2:2" ht="16.5" x14ac:dyDescent="0.3">
      <c r="B15531"/>
    </row>
    <row r="15532" spans="2:2" ht="16.5" x14ac:dyDescent="0.3">
      <c r="B15532"/>
    </row>
    <row r="15533" spans="2:2" ht="16.5" x14ac:dyDescent="0.3">
      <c r="B15533"/>
    </row>
    <row r="15534" spans="2:2" ht="16.5" x14ac:dyDescent="0.3">
      <c r="B15534"/>
    </row>
    <row r="15535" spans="2:2" ht="16.5" x14ac:dyDescent="0.3">
      <c r="B15535"/>
    </row>
    <row r="15536" spans="2:2" ht="16.5" x14ac:dyDescent="0.3">
      <c r="B15536"/>
    </row>
    <row r="15537" spans="2:2" ht="16.5" x14ac:dyDescent="0.3">
      <c r="B15537"/>
    </row>
    <row r="15538" spans="2:2" ht="16.5" x14ac:dyDescent="0.3">
      <c r="B15538"/>
    </row>
    <row r="15539" spans="2:2" ht="16.5" x14ac:dyDescent="0.3">
      <c r="B15539"/>
    </row>
    <row r="15540" spans="2:2" ht="16.5" x14ac:dyDescent="0.3">
      <c r="B15540"/>
    </row>
    <row r="15541" spans="2:2" ht="16.5" x14ac:dyDescent="0.3">
      <c r="B15541"/>
    </row>
    <row r="15542" spans="2:2" ht="16.5" x14ac:dyDescent="0.3">
      <c r="B15542"/>
    </row>
    <row r="15543" spans="2:2" ht="16.5" x14ac:dyDescent="0.3">
      <c r="B15543"/>
    </row>
    <row r="15544" spans="2:2" ht="16.5" x14ac:dyDescent="0.3">
      <c r="B15544"/>
    </row>
    <row r="15545" spans="2:2" ht="16.5" x14ac:dyDescent="0.3">
      <c r="B15545"/>
    </row>
    <row r="15546" spans="2:2" ht="16.5" x14ac:dyDescent="0.3">
      <c r="B15546"/>
    </row>
    <row r="15547" spans="2:2" ht="16.5" x14ac:dyDescent="0.3">
      <c r="B15547"/>
    </row>
    <row r="15548" spans="2:2" ht="16.5" x14ac:dyDescent="0.3">
      <c r="B15548"/>
    </row>
    <row r="15549" spans="2:2" ht="16.5" x14ac:dyDescent="0.3">
      <c r="B15549"/>
    </row>
    <row r="15550" spans="2:2" ht="16.5" x14ac:dyDescent="0.3">
      <c r="B15550"/>
    </row>
    <row r="15551" spans="2:2" ht="16.5" x14ac:dyDescent="0.3">
      <c r="B15551"/>
    </row>
    <row r="15552" spans="2:2" ht="16.5" x14ac:dyDescent="0.3">
      <c r="B15552"/>
    </row>
    <row r="15553" spans="2:2" ht="16.5" x14ac:dyDescent="0.3">
      <c r="B15553"/>
    </row>
    <row r="15554" spans="2:2" ht="16.5" x14ac:dyDescent="0.3">
      <c r="B15554"/>
    </row>
    <row r="15555" spans="2:2" ht="16.5" x14ac:dyDescent="0.3">
      <c r="B15555"/>
    </row>
    <row r="15556" spans="2:2" ht="16.5" x14ac:dyDescent="0.3">
      <c r="B15556"/>
    </row>
    <row r="15557" spans="2:2" ht="16.5" x14ac:dyDescent="0.3">
      <c r="B15557"/>
    </row>
    <row r="15558" spans="2:2" ht="16.5" x14ac:dyDescent="0.3">
      <c r="B15558"/>
    </row>
    <row r="15559" spans="2:2" ht="16.5" x14ac:dyDescent="0.3">
      <c r="B15559"/>
    </row>
    <row r="15560" spans="2:2" ht="16.5" x14ac:dyDescent="0.3">
      <c r="B15560"/>
    </row>
    <row r="15561" spans="2:2" ht="16.5" x14ac:dyDescent="0.3">
      <c r="B15561"/>
    </row>
    <row r="15562" spans="2:2" ht="16.5" x14ac:dyDescent="0.3">
      <c r="B15562"/>
    </row>
    <row r="15563" spans="2:2" ht="16.5" x14ac:dyDescent="0.3">
      <c r="B15563"/>
    </row>
    <row r="15564" spans="2:2" ht="16.5" x14ac:dyDescent="0.3">
      <c r="B15564"/>
    </row>
    <row r="15565" spans="2:2" ht="16.5" x14ac:dyDescent="0.3">
      <c r="B15565"/>
    </row>
    <row r="15566" spans="2:2" ht="16.5" x14ac:dyDescent="0.3">
      <c r="B15566"/>
    </row>
    <row r="15567" spans="2:2" ht="16.5" x14ac:dyDescent="0.3">
      <c r="B15567"/>
    </row>
    <row r="15568" spans="2:2" ht="16.5" x14ac:dyDescent="0.3">
      <c r="B15568"/>
    </row>
    <row r="15569" spans="2:2" ht="16.5" x14ac:dyDescent="0.3">
      <c r="B15569"/>
    </row>
    <row r="15570" spans="2:2" ht="16.5" x14ac:dyDescent="0.3">
      <c r="B15570"/>
    </row>
    <row r="15571" spans="2:2" ht="16.5" x14ac:dyDescent="0.3">
      <c r="B15571"/>
    </row>
    <row r="15572" spans="2:2" ht="16.5" x14ac:dyDescent="0.3">
      <c r="B15572"/>
    </row>
    <row r="15573" spans="2:2" ht="16.5" x14ac:dyDescent="0.3">
      <c r="B15573"/>
    </row>
    <row r="15574" spans="2:2" ht="16.5" x14ac:dyDescent="0.3">
      <c r="B15574"/>
    </row>
    <row r="15575" spans="2:2" ht="16.5" x14ac:dyDescent="0.3">
      <c r="B15575"/>
    </row>
    <row r="15576" spans="2:2" ht="16.5" x14ac:dyDescent="0.3">
      <c r="B15576"/>
    </row>
    <row r="15577" spans="2:2" ht="16.5" x14ac:dyDescent="0.3">
      <c r="B15577"/>
    </row>
    <row r="15578" spans="2:2" ht="16.5" x14ac:dyDescent="0.3">
      <c r="B15578"/>
    </row>
    <row r="15579" spans="2:2" ht="16.5" x14ac:dyDescent="0.3">
      <c r="B15579"/>
    </row>
    <row r="15580" spans="2:2" ht="16.5" x14ac:dyDescent="0.3">
      <c r="B15580"/>
    </row>
    <row r="15581" spans="2:2" ht="16.5" x14ac:dyDescent="0.3">
      <c r="B15581"/>
    </row>
    <row r="15582" spans="2:2" ht="16.5" x14ac:dyDescent="0.3">
      <c r="B15582"/>
    </row>
    <row r="15583" spans="2:2" ht="16.5" x14ac:dyDescent="0.3">
      <c r="B15583"/>
    </row>
    <row r="15584" spans="2:2" ht="16.5" x14ac:dyDescent="0.3">
      <c r="B15584"/>
    </row>
    <row r="15585" spans="2:2" ht="16.5" x14ac:dyDescent="0.3">
      <c r="B15585"/>
    </row>
    <row r="15586" spans="2:2" ht="16.5" x14ac:dyDescent="0.3">
      <c r="B15586"/>
    </row>
    <row r="15587" spans="2:2" ht="16.5" x14ac:dyDescent="0.3">
      <c r="B15587"/>
    </row>
    <row r="15588" spans="2:2" ht="16.5" x14ac:dyDescent="0.3">
      <c r="B15588"/>
    </row>
    <row r="15589" spans="2:2" ht="16.5" x14ac:dyDescent="0.3">
      <c r="B15589"/>
    </row>
    <row r="15590" spans="2:2" ht="16.5" x14ac:dyDescent="0.3">
      <c r="B15590"/>
    </row>
    <row r="15591" spans="2:2" ht="16.5" x14ac:dyDescent="0.3">
      <c r="B15591"/>
    </row>
    <row r="15592" spans="2:2" ht="16.5" x14ac:dyDescent="0.3">
      <c r="B15592"/>
    </row>
    <row r="15593" spans="2:2" ht="16.5" x14ac:dyDescent="0.3">
      <c r="B15593"/>
    </row>
    <row r="15594" spans="2:2" ht="16.5" x14ac:dyDescent="0.3">
      <c r="B15594"/>
    </row>
    <row r="15595" spans="2:2" ht="16.5" x14ac:dyDescent="0.3">
      <c r="B15595"/>
    </row>
    <row r="15596" spans="2:2" ht="16.5" x14ac:dyDescent="0.3">
      <c r="B15596"/>
    </row>
    <row r="15597" spans="2:2" ht="16.5" x14ac:dyDescent="0.3">
      <c r="B15597"/>
    </row>
    <row r="15598" spans="2:2" ht="16.5" x14ac:dyDescent="0.3">
      <c r="B15598"/>
    </row>
    <row r="15599" spans="2:2" ht="16.5" x14ac:dyDescent="0.3">
      <c r="B15599"/>
    </row>
    <row r="15600" spans="2:2" ht="16.5" x14ac:dyDescent="0.3">
      <c r="B15600"/>
    </row>
    <row r="15601" spans="2:2" ht="16.5" x14ac:dyDescent="0.3">
      <c r="B15601"/>
    </row>
    <row r="15602" spans="2:2" ht="16.5" x14ac:dyDescent="0.3">
      <c r="B15602"/>
    </row>
    <row r="15603" spans="2:2" ht="16.5" x14ac:dyDescent="0.3">
      <c r="B15603"/>
    </row>
    <row r="15604" spans="2:2" ht="16.5" x14ac:dyDescent="0.3">
      <c r="B15604"/>
    </row>
    <row r="15605" spans="2:2" ht="16.5" x14ac:dyDescent="0.3">
      <c r="B15605"/>
    </row>
    <row r="15606" spans="2:2" ht="16.5" x14ac:dyDescent="0.3">
      <c r="B15606"/>
    </row>
    <row r="15607" spans="2:2" ht="16.5" x14ac:dyDescent="0.3">
      <c r="B15607"/>
    </row>
    <row r="15608" spans="2:2" ht="16.5" x14ac:dyDescent="0.3">
      <c r="B15608"/>
    </row>
    <row r="15609" spans="2:2" ht="16.5" x14ac:dyDescent="0.3">
      <c r="B15609"/>
    </row>
    <row r="15610" spans="2:2" ht="16.5" x14ac:dyDescent="0.3">
      <c r="B15610"/>
    </row>
    <row r="15611" spans="2:2" ht="16.5" x14ac:dyDescent="0.3">
      <c r="B15611"/>
    </row>
    <row r="15612" spans="2:2" ht="16.5" x14ac:dyDescent="0.3">
      <c r="B15612"/>
    </row>
    <row r="15613" spans="2:2" ht="16.5" x14ac:dyDescent="0.3">
      <c r="B15613"/>
    </row>
    <row r="15614" spans="2:2" ht="16.5" x14ac:dyDescent="0.3">
      <c r="B15614"/>
    </row>
    <row r="15615" spans="2:2" ht="16.5" x14ac:dyDescent="0.3">
      <c r="B15615"/>
    </row>
    <row r="15616" spans="2:2" ht="16.5" x14ac:dyDescent="0.3">
      <c r="B15616"/>
    </row>
    <row r="15617" spans="2:2" ht="16.5" x14ac:dyDescent="0.3">
      <c r="B15617"/>
    </row>
    <row r="15618" spans="2:2" ht="16.5" x14ac:dyDescent="0.3">
      <c r="B15618"/>
    </row>
    <row r="15619" spans="2:2" ht="16.5" x14ac:dyDescent="0.3">
      <c r="B15619"/>
    </row>
    <row r="15620" spans="2:2" ht="16.5" x14ac:dyDescent="0.3">
      <c r="B15620"/>
    </row>
    <row r="15621" spans="2:2" ht="16.5" x14ac:dyDescent="0.3">
      <c r="B15621"/>
    </row>
    <row r="15622" spans="2:2" ht="16.5" x14ac:dyDescent="0.3">
      <c r="B15622"/>
    </row>
    <row r="15623" spans="2:2" ht="16.5" x14ac:dyDescent="0.3">
      <c r="B15623"/>
    </row>
    <row r="15624" spans="2:2" ht="16.5" x14ac:dyDescent="0.3">
      <c r="B15624"/>
    </row>
    <row r="15625" spans="2:2" ht="16.5" x14ac:dyDescent="0.3">
      <c r="B15625"/>
    </row>
    <row r="15626" spans="2:2" ht="16.5" x14ac:dyDescent="0.3">
      <c r="B15626"/>
    </row>
    <row r="15627" spans="2:2" ht="16.5" x14ac:dyDescent="0.3">
      <c r="B15627"/>
    </row>
    <row r="15628" spans="2:2" ht="16.5" x14ac:dyDescent="0.3">
      <c r="B15628"/>
    </row>
    <row r="15629" spans="2:2" ht="16.5" x14ac:dyDescent="0.3">
      <c r="B15629"/>
    </row>
    <row r="15630" spans="2:2" ht="16.5" x14ac:dyDescent="0.3">
      <c r="B15630"/>
    </row>
    <row r="15631" spans="2:2" ht="16.5" x14ac:dyDescent="0.3">
      <c r="B15631"/>
    </row>
    <row r="15632" spans="2:2" ht="16.5" x14ac:dyDescent="0.3">
      <c r="B15632"/>
    </row>
    <row r="15633" spans="2:2" ht="16.5" x14ac:dyDescent="0.3">
      <c r="B15633"/>
    </row>
    <row r="15634" spans="2:2" ht="16.5" x14ac:dyDescent="0.3">
      <c r="B15634"/>
    </row>
    <row r="15635" spans="2:2" ht="16.5" x14ac:dyDescent="0.3">
      <c r="B15635"/>
    </row>
    <row r="15636" spans="2:2" ht="16.5" x14ac:dyDescent="0.3">
      <c r="B15636"/>
    </row>
    <row r="15637" spans="2:2" ht="16.5" x14ac:dyDescent="0.3">
      <c r="B15637"/>
    </row>
    <row r="15638" spans="2:2" ht="16.5" x14ac:dyDescent="0.3">
      <c r="B15638"/>
    </row>
    <row r="15639" spans="2:2" ht="16.5" x14ac:dyDescent="0.3">
      <c r="B15639"/>
    </row>
    <row r="15640" spans="2:2" ht="16.5" x14ac:dyDescent="0.3">
      <c r="B15640"/>
    </row>
    <row r="15641" spans="2:2" ht="16.5" x14ac:dyDescent="0.3">
      <c r="B15641"/>
    </row>
    <row r="15642" spans="2:2" ht="16.5" x14ac:dyDescent="0.3">
      <c r="B15642"/>
    </row>
    <row r="15643" spans="2:2" ht="16.5" x14ac:dyDescent="0.3">
      <c r="B15643"/>
    </row>
    <row r="15644" spans="2:2" ht="16.5" x14ac:dyDescent="0.3">
      <c r="B15644"/>
    </row>
    <row r="15645" spans="2:2" ht="16.5" x14ac:dyDescent="0.3">
      <c r="B15645"/>
    </row>
    <row r="15646" spans="2:2" ht="16.5" x14ac:dyDescent="0.3">
      <c r="B15646"/>
    </row>
    <row r="15647" spans="2:2" ht="16.5" x14ac:dyDescent="0.3">
      <c r="B15647"/>
    </row>
    <row r="15648" spans="2:2" ht="16.5" x14ac:dyDescent="0.3">
      <c r="B15648"/>
    </row>
    <row r="15649" spans="2:2" ht="16.5" x14ac:dyDescent="0.3">
      <c r="B15649"/>
    </row>
    <row r="15650" spans="2:2" ht="16.5" x14ac:dyDescent="0.3">
      <c r="B15650"/>
    </row>
    <row r="15651" spans="2:2" ht="16.5" x14ac:dyDescent="0.3">
      <c r="B15651"/>
    </row>
    <row r="15652" spans="2:2" ht="16.5" x14ac:dyDescent="0.3">
      <c r="B15652"/>
    </row>
    <row r="15653" spans="2:2" ht="16.5" x14ac:dyDescent="0.3">
      <c r="B15653"/>
    </row>
    <row r="15654" spans="2:2" ht="16.5" x14ac:dyDescent="0.3">
      <c r="B15654"/>
    </row>
    <row r="15655" spans="2:2" ht="16.5" x14ac:dyDescent="0.3">
      <c r="B15655"/>
    </row>
    <row r="15656" spans="2:2" ht="16.5" x14ac:dyDescent="0.3">
      <c r="B15656"/>
    </row>
    <row r="15657" spans="2:2" ht="16.5" x14ac:dyDescent="0.3">
      <c r="B15657"/>
    </row>
    <row r="15658" spans="2:2" ht="16.5" x14ac:dyDescent="0.3">
      <c r="B15658"/>
    </row>
    <row r="15659" spans="2:2" ht="16.5" x14ac:dyDescent="0.3">
      <c r="B15659"/>
    </row>
    <row r="15660" spans="2:2" ht="16.5" x14ac:dyDescent="0.3">
      <c r="B15660"/>
    </row>
    <row r="15661" spans="2:2" ht="16.5" x14ac:dyDescent="0.3">
      <c r="B15661"/>
    </row>
    <row r="15662" spans="2:2" ht="16.5" x14ac:dyDescent="0.3">
      <c r="B15662"/>
    </row>
    <row r="15663" spans="2:2" ht="16.5" x14ac:dyDescent="0.3">
      <c r="B15663"/>
    </row>
    <row r="15664" spans="2:2" ht="16.5" x14ac:dyDescent="0.3">
      <c r="B15664"/>
    </row>
    <row r="15665" spans="2:2" ht="16.5" x14ac:dyDescent="0.3">
      <c r="B15665"/>
    </row>
    <row r="15666" spans="2:2" ht="16.5" x14ac:dyDescent="0.3">
      <c r="B15666"/>
    </row>
    <row r="15667" spans="2:2" ht="16.5" x14ac:dyDescent="0.3">
      <c r="B15667"/>
    </row>
    <row r="15668" spans="2:2" ht="16.5" x14ac:dyDescent="0.3">
      <c r="B15668"/>
    </row>
    <row r="15669" spans="2:2" ht="16.5" x14ac:dyDescent="0.3">
      <c r="B15669"/>
    </row>
    <row r="15670" spans="2:2" ht="16.5" x14ac:dyDescent="0.3">
      <c r="B15670"/>
    </row>
    <row r="15671" spans="2:2" ht="16.5" x14ac:dyDescent="0.3">
      <c r="B15671"/>
    </row>
    <row r="15672" spans="2:2" ht="16.5" x14ac:dyDescent="0.3">
      <c r="B15672"/>
    </row>
    <row r="15673" spans="2:2" ht="16.5" x14ac:dyDescent="0.3">
      <c r="B15673"/>
    </row>
    <row r="15674" spans="2:2" ht="16.5" x14ac:dyDescent="0.3">
      <c r="B15674"/>
    </row>
    <row r="15675" spans="2:2" ht="16.5" x14ac:dyDescent="0.3">
      <c r="B15675"/>
    </row>
    <row r="15676" spans="2:2" ht="16.5" x14ac:dyDescent="0.3">
      <c r="B15676"/>
    </row>
    <row r="15677" spans="2:2" ht="16.5" x14ac:dyDescent="0.3">
      <c r="B15677"/>
    </row>
    <row r="15678" spans="2:2" ht="16.5" x14ac:dyDescent="0.3">
      <c r="B15678"/>
    </row>
    <row r="15679" spans="2:2" ht="16.5" x14ac:dyDescent="0.3">
      <c r="B15679"/>
    </row>
    <row r="15680" spans="2:2" ht="16.5" x14ac:dyDescent="0.3">
      <c r="B15680"/>
    </row>
    <row r="15681" spans="2:2" ht="16.5" x14ac:dyDescent="0.3">
      <c r="B15681"/>
    </row>
    <row r="15682" spans="2:2" ht="16.5" x14ac:dyDescent="0.3">
      <c r="B15682"/>
    </row>
    <row r="15683" spans="2:2" ht="16.5" x14ac:dyDescent="0.3">
      <c r="B15683"/>
    </row>
    <row r="15684" spans="2:2" ht="16.5" x14ac:dyDescent="0.3">
      <c r="B15684"/>
    </row>
    <row r="15685" spans="2:2" ht="16.5" x14ac:dyDescent="0.3">
      <c r="B15685"/>
    </row>
    <row r="15686" spans="2:2" ht="16.5" x14ac:dyDescent="0.3">
      <c r="B15686"/>
    </row>
    <row r="15687" spans="2:2" ht="16.5" x14ac:dyDescent="0.3">
      <c r="B15687"/>
    </row>
    <row r="15688" spans="2:2" ht="16.5" x14ac:dyDescent="0.3">
      <c r="B15688"/>
    </row>
    <row r="15689" spans="2:2" ht="16.5" x14ac:dyDescent="0.3">
      <c r="B15689"/>
    </row>
    <row r="15690" spans="2:2" ht="16.5" x14ac:dyDescent="0.3">
      <c r="B15690"/>
    </row>
    <row r="15691" spans="2:2" ht="16.5" x14ac:dyDescent="0.3">
      <c r="B15691"/>
    </row>
    <row r="15692" spans="2:2" ht="16.5" x14ac:dyDescent="0.3">
      <c r="B15692"/>
    </row>
    <row r="15693" spans="2:2" ht="16.5" x14ac:dyDescent="0.3">
      <c r="B15693"/>
    </row>
    <row r="15694" spans="2:2" ht="16.5" x14ac:dyDescent="0.3">
      <c r="B15694"/>
    </row>
    <row r="15695" spans="2:2" ht="16.5" x14ac:dyDescent="0.3">
      <c r="B15695"/>
    </row>
    <row r="15696" spans="2:2" ht="16.5" x14ac:dyDescent="0.3">
      <c r="B15696"/>
    </row>
    <row r="15697" spans="2:2" ht="16.5" x14ac:dyDescent="0.3">
      <c r="B15697"/>
    </row>
    <row r="15698" spans="2:2" ht="16.5" x14ac:dyDescent="0.3">
      <c r="B15698"/>
    </row>
    <row r="15699" spans="2:2" ht="16.5" x14ac:dyDescent="0.3">
      <c r="B15699"/>
    </row>
    <row r="15700" spans="2:2" ht="16.5" x14ac:dyDescent="0.3">
      <c r="B15700"/>
    </row>
    <row r="15701" spans="2:2" ht="16.5" x14ac:dyDescent="0.3">
      <c r="B15701"/>
    </row>
    <row r="15702" spans="2:2" ht="16.5" x14ac:dyDescent="0.3">
      <c r="B15702"/>
    </row>
    <row r="15703" spans="2:2" ht="16.5" x14ac:dyDescent="0.3">
      <c r="B15703"/>
    </row>
    <row r="15704" spans="2:2" ht="16.5" x14ac:dyDescent="0.3">
      <c r="B15704"/>
    </row>
    <row r="15705" spans="2:2" ht="16.5" x14ac:dyDescent="0.3">
      <c r="B15705"/>
    </row>
    <row r="15706" spans="2:2" ht="16.5" x14ac:dyDescent="0.3">
      <c r="B15706"/>
    </row>
    <row r="15707" spans="2:2" ht="16.5" x14ac:dyDescent="0.3">
      <c r="B15707"/>
    </row>
    <row r="15708" spans="2:2" ht="16.5" x14ac:dyDescent="0.3">
      <c r="B15708"/>
    </row>
    <row r="15709" spans="2:2" ht="16.5" x14ac:dyDescent="0.3">
      <c r="B15709"/>
    </row>
    <row r="15710" spans="2:2" ht="16.5" x14ac:dyDescent="0.3">
      <c r="B15710"/>
    </row>
    <row r="15711" spans="2:2" ht="16.5" x14ac:dyDescent="0.3">
      <c r="B15711"/>
    </row>
    <row r="15712" spans="2:2" ht="16.5" x14ac:dyDescent="0.3">
      <c r="B15712"/>
    </row>
    <row r="15713" spans="2:2" ht="16.5" x14ac:dyDescent="0.3">
      <c r="B15713"/>
    </row>
    <row r="15714" spans="2:2" ht="16.5" x14ac:dyDescent="0.3">
      <c r="B15714"/>
    </row>
    <row r="15715" spans="2:2" ht="16.5" x14ac:dyDescent="0.3">
      <c r="B15715"/>
    </row>
    <row r="15716" spans="2:2" ht="16.5" x14ac:dyDescent="0.3">
      <c r="B15716"/>
    </row>
    <row r="15717" spans="2:2" ht="16.5" x14ac:dyDescent="0.3">
      <c r="B15717"/>
    </row>
    <row r="15718" spans="2:2" ht="16.5" x14ac:dyDescent="0.3">
      <c r="B15718"/>
    </row>
    <row r="15719" spans="2:2" ht="16.5" x14ac:dyDescent="0.3">
      <c r="B15719"/>
    </row>
    <row r="15720" spans="2:2" ht="16.5" x14ac:dyDescent="0.3">
      <c r="B15720"/>
    </row>
    <row r="15721" spans="2:2" ht="16.5" x14ac:dyDescent="0.3">
      <c r="B15721"/>
    </row>
    <row r="15722" spans="2:2" ht="16.5" x14ac:dyDescent="0.3">
      <c r="B15722"/>
    </row>
    <row r="15723" spans="2:2" ht="16.5" x14ac:dyDescent="0.3">
      <c r="B15723"/>
    </row>
    <row r="15724" spans="2:2" ht="16.5" x14ac:dyDescent="0.3">
      <c r="B15724"/>
    </row>
    <row r="15725" spans="2:2" ht="16.5" x14ac:dyDescent="0.3">
      <c r="B15725"/>
    </row>
    <row r="15726" spans="2:2" ht="16.5" x14ac:dyDescent="0.3">
      <c r="B15726"/>
    </row>
    <row r="15727" spans="2:2" ht="16.5" x14ac:dyDescent="0.3">
      <c r="B15727"/>
    </row>
    <row r="15728" spans="2:2" ht="16.5" x14ac:dyDescent="0.3">
      <c r="B15728"/>
    </row>
    <row r="15729" spans="2:2" ht="16.5" x14ac:dyDescent="0.3">
      <c r="B15729"/>
    </row>
    <row r="15730" spans="2:2" ht="16.5" x14ac:dyDescent="0.3">
      <c r="B15730"/>
    </row>
    <row r="15731" spans="2:2" ht="16.5" x14ac:dyDescent="0.3">
      <c r="B15731"/>
    </row>
    <row r="15732" spans="2:2" ht="16.5" x14ac:dyDescent="0.3">
      <c r="B15732"/>
    </row>
    <row r="15733" spans="2:2" ht="16.5" x14ac:dyDescent="0.3">
      <c r="B15733"/>
    </row>
    <row r="15734" spans="2:2" ht="16.5" x14ac:dyDescent="0.3">
      <c r="B15734"/>
    </row>
    <row r="15735" spans="2:2" ht="16.5" x14ac:dyDescent="0.3">
      <c r="B15735"/>
    </row>
    <row r="15736" spans="2:2" ht="16.5" x14ac:dyDescent="0.3">
      <c r="B15736"/>
    </row>
    <row r="15737" spans="2:2" ht="16.5" x14ac:dyDescent="0.3">
      <c r="B15737"/>
    </row>
    <row r="15738" spans="2:2" ht="16.5" x14ac:dyDescent="0.3">
      <c r="B15738"/>
    </row>
    <row r="15739" spans="2:2" ht="16.5" x14ac:dyDescent="0.3">
      <c r="B15739"/>
    </row>
    <row r="15740" spans="2:2" ht="16.5" x14ac:dyDescent="0.3">
      <c r="B15740"/>
    </row>
    <row r="15741" spans="2:2" ht="16.5" x14ac:dyDescent="0.3">
      <c r="B15741"/>
    </row>
    <row r="15742" spans="2:2" ht="16.5" x14ac:dyDescent="0.3">
      <c r="B15742"/>
    </row>
    <row r="15743" spans="2:2" ht="16.5" x14ac:dyDescent="0.3">
      <c r="B15743"/>
    </row>
    <row r="15744" spans="2:2" ht="16.5" x14ac:dyDescent="0.3">
      <c r="B15744"/>
    </row>
    <row r="15745" spans="2:2" ht="16.5" x14ac:dyDescent="0.3">
      <c r="B15745"/>
    </row>
    <row r="15746" spans="2:2" ht="16.5" x14ac:dyDescent="0.3">
      <c r="B15746"/>
    </row>
    <row r="15747" spans="2:2" ht="16.5" x14ac:dyDescent="0.3">
      <c r="B15747"/>
    </row>
    <row r="15748" spans="2:2" ht="16.5" x14ac:dyDescent="0.3">
      <c r="B15748"/>
    </row>
    <row r="15749" spans="2:2" ht="16.5" x14ac:dyDescent="0.3">
      <c r="B15749"/>
    </row>
    <row r="15750" spans="2:2" ht="16.5" x14ac:dyDescent="0.3">
      <c r="B15750"/>
    </row>
    <row r="15751" spans="2:2" ht="16.5" x14ac:dyDescent="0.3">
      <c r="B15751"/>
    </row>
    <row r="15752" spans="2:2" ht="16.5" x14ac:dyDescent="0.3">
      <c r="B15752"/>
    </row>
    <row r="15753" spans="2:2" ht="16.5" x14ac:dyDescent="0.3">
      <c r="B15753"/>
    </row>
    <row r="15754" spans="2:2" ht="16.5" x14ac:dyDescent="0.3">
      <c r="B15754"/>
    </row>
    <row r="15755" spans="2:2" ht="16.5" x14ac:dyDescent="0.3">
      <c r="B15755"/>
    </row>
    <row r="15756" spans="2:2" ht="16.5" x14ac:dyDescent="0.3">
      <c r="B15756"/>
    </row>
    <row r="15757" spans="2:2" ht="16.5" x14ac:dyDescent="0.3">
      <c r="B15757"/>
    </row>
    <row r="15758" spans="2:2" ht="16.5" x14ac:dyDescent="0.3">
      <c r="B15758"/>
    </row>
    <row r="15759" spans="2:2" ht="16.5" x14ac:dyDescent="0.3">
      <c r="B15759"/>
    </row>
    <row r="15760" spans="2:2" ht="16.5" x14ac:dyDescent="0.3">
      <c r="B15760"/>
    </row>
    <row r="15761" spans="2:2" ht="16.5" x14ac:dyDescent="0.3">
      <c r="B15761"/>
    </row>
    <row r="15762" spans="2:2" ht="16.5" x14ac:dyDescent="0.3">
      <c r="B15762"/>
    </row>
    <row r="15763" spans="2:2" ht="16.5" x14ac:dyDescent="0.3">
      <c r="B15763"/>
    </row>
    <row r="15764" spans="2:2" ht="16.5" x14ac:dyDescent="0.3">
      <c r="B15764"/>
    </row>
    <row r="15765" spans="2:2" ht="16.5" x14ac:dyDescent="0.3">
      <c r="B15765"/>
    </row>
    <row r="15766" spans="2:2" ht="16.5" x14ac:dyDescent="0.3">
      <c r="B15766"/>
    </row>
    <row r="15767" spans="2:2" ht="16.5" x14ac:dyDescent="0.3">
      <c r="B15767"/>
    </row>
    <row r="15768" spans="2:2" ht="16.5" x14ac:dyDescent="0.3">
      <c r="B15768"/>
    </row>
    <row r="15769" spans="2:2" ht="16.5" x14ac:dyDescent="0.3">
      <c r="B15769"/>
    </row>
    <row r="15770" spans="2:2" ht="16.5" x14ac:dyDescent="0.3">
      <c r="B15770"/>
    </row>
    <row r="15771" spans="2:2" ht="16.5" x14ac:dyDescent="0.3">
      <c r="B15771"/>
    </row>
    <row r="15772" spans="2:2" ht="16.5" x14ac:dyDescent="0.3">
      <c r="B15772"/>
    </row>
    <row r="15773" spans="2:2" ht="16.5" x14ac:dyDescent="0.3">
      <c r="B15773"/>
    </row>
    <row r="15774" spans="2:2" ht="16.5" x14ac:dyDescent="0.3">
      <c r="B15774"/>
    </row>
    <row r="15775" spans="2:2" ht="16.5" x14ac:dyDescent="0.3">
      <c r="B15775"/>
    </row>
    <row r="15776" spans="2:2" ht="16.5" x14ac:dyDescent="0.3">
      <c r="B15776"/>
    </row>
    <row r="15777" spans="2:2" ht="16.5" x14ac:dyDescent="0.3">
      <c r="B15777"/>
    </row>
    <row r="15778" spans="2:2" ht="16.5" x14ac:dyDescent="0.3">
      <c r="B15778"/>
    </row>
    <row r="15779" spans="2:2" ht="16.5" x14ac:dyDescent="0.3">
      <c r="B15779"/>
    </row>
    <row r="15780" spans="2:2" ht="16.5" x14ac:dyDescent="0.3">
      <c r="B15780"/>
    </row>
    <row r="15781" spans="2:2" ht="16.5" x14ac:dyDescent="0.3">
      <c r="B15781"/>
    </row>
    <row r="15782" spans="2:2" ht="16.5" x14ac:dyDescent="0.3">
      <c r="B15782"/>
    </row>
    <row r="15783" spans="2:2" ht="16.5" x14ac:dyDescent="0.3">
      <c r="B15783"/>
    </row>
    <row r="15784" spans="2:2" ht="16.5" x14ac:dyDescent="0.3">
      <c r="B15784"/>
    </row>
    <row r="15785" spans="2:2" ht="16.5" x14ac:dyDescent="0.3">
      <c r="B15785"/>
    </row>
    <row r="15786" spans="2:2" ht="16.5" x14ac:dyDescent="0.3">
      <c r="B15786"/>
    </row>
    <row r="15787" spans="2:2" ht="16.5" x14ac:dyDescent="0.3">
      <c r="B15787"/>
    </row>
    <row r="15788" spans="2:2" ht="16.5" x14ac:dyDescent="0.3">
      <c r="B15788"/>
    </row>
    <row r="15789" spans="2:2" ht="16.5" x14ac:dyDescent="0.3">
      <c r="B15789"/>
    </row>
    <row r="15790" spans="2:2" ht="16.5" x14ac:dyDescent="0.3">
      <c r="B15790"/>
    </row>
    <row r="15791" spans="2:2" ht="16.5" x14ac:dyDescent="0.3">
      <c r="B15791"/>
    </row>
    <row r="15792" spans="2:2" ht="16.5" x14ac:dyDescent="0.3">
      <c r="B15792"/>
    </row>
    <row r="15793" spans="2:2" ht="16.5" x14ac:dyDescent="0.3">
      <c r="B15793"/>
    </row>
    <row r="15794" spans="2:2" ht="16.5" x14ac:dyDescent="0.3">
      <c r="B15794"/>
    </row>
    <row r="15795" spans="2:2" ht="16.5" x14ac:dyDescent="0.3">
      <c r="B15795"/>
    </row>
    <row r="15796" spans="2:2" ht="16.5" x14ac:dyDescent="0.3">
      <c r="B15796"/>
    </row>
    <row r="15797" spans="2:2" ht="16.5" x14ac:dyDescent="0.3">
      <c r="B15797"/>
    </row>
    <row r="15798" spans="2:2" ht="16.5" x14ac:dyDescent="0.3">
      <c r="B15798"/>
    </row>
    <row r="15799" spans="2:2" ht="16.5" x14ac:dyDescent="0.3">
      <c r="B15799"/>
    </row>
    <row r="15800" spans="2:2" ht="16.5" x14ac:dyDescent="0.3">
      <c r="B15800"/>
    </row>
    <row r="15801" spans="2:2" ht="16.5" x14ac:dyDescent="0.3">
      <c r="B15801"/>
    </row>
    <row r="15802" spans="2:2" ht="16.5" x14ac:dyDescent="0.3">
      <c r="B15802"/>
    </row>
    <row r="15803" spans="2:2" ht="16.5" x14ac:dyDescent="0.3">
      <c r="B15803"/>
    </row>
    <row r="15804" spans="2:2" ht="16.5" x14ac:dyDescent="0.3">
      <c r="B15804"/>
    </row>
    <row r="15805" spans="2:2" ht="16.5" x14ac:dyDescent="0.3">
      <c r="B15805"/>
    </row>
    <row r="15806" spans="2:2" ht="16.5" x14ac:dyDescent="0.3">
      <c r="B15806"/>
    </row>
    <row r="15807" spans="2:2" ht="16.5" x14ac:dyDescent="0.3">
      <c r="B15807"/>
    </row>
    <row r="15808" spans="2:2" ht="16.5" x14ac:dyDescent="0.3">
      <c r="B15808"/>
    </row>
    <row r="15809" spans="2:2" ht="16.5" x14ac:dyDescent="0.3">
      <c r="B15809"/>
    </row>
    <row r="15810" spans="2:2" ht="16.5" x14ac:dyDescent="0.3">
      <c r="B15810"/>
    </row>
    <row r="15811" spans="2:2" ht="16.5" x14ac:dyDescent="0.3">
      <c r="B15811"/>
    </row>
    <row r="15812" spans="2:2" ht="16.5" x14ac:dyDescent="0.3">
      <c r="B15812"/>
    </row>
    <row r="15813" spans="2:2" ht="16.5" x14ac:dyDescent="0.3">
      <c r="B15813"/>
    </row>
    <row r="15814" spans="2:2" ht="16.5" x14ac:dyDescent="0.3">
      <c r="B15814"/>
    </row>
    <row r="15815" spans="2:2" ht="16.5" x14ac:dyDescent="0.3">
      <c r="B15815"/>
    </row>
    <row r="15816" spans="2:2" ht="16.5" x14ac:dyDescent="0.3">
      <c r="B15816"/>
    </row>
    <row r="15817" spans="2:2" ht="16.5" x14ac:dyDescent="0.3">
      <c r="B15817"/>
    </row>
    <row r="15818" spans="2:2" ht="16.5" x14ac:dyDescent="0.3">
      <c r="B15818"/>
    </row>
    <row r="15819" spans="2:2" ht="16.5" x14ac:dyDescent="0.3">
      <c r="B15819"/>
    </row>
    <row r="15820" spans="2:2" ht="16.5" x14ac:dyDescent="0.3">
      <c r="B15820"/>
    </row>
    <row r="15821" spans="2:2" ht="16.5" x14ac:dyDescent="0.3">
      <c r="B15821"/>
    </row>
    <row r="15822" spans="2:2" ht="16.5" x14ac:dyDescent="0.3">
      <c r="B15822"/>
    </row>
    <row r="15823" spans="2:2" ht="16.5" x14ac:dyDescent="0.3">
      <c r="B15823"/>
    </row>
    <row r="15824" spans="2:2" ht="16.5" x14ac:dyDescent="0.3">
      <c r="B15824"/>
    </row>
    <row r="15825" spans="2:2" ht="16.5" x14ac:dyDescent="0.3">
      <c r="B15825"/>
    </row>
    <row r="15826" spans="2:2" ht="16.5" x14ac:dyDescent="0.3">
      <c r="B15826"/>
    </row>
    <row r="15827" spans="2:2" ht="16.5" x14ac:dyDescent="0.3">
      <c r="B15827"/>
    </row>
    <row r="15828" spans="2:2" ht="16.5" x14ac:dyDescent="0.3">
      <c r="B15828"/>
    </row>
    <row r="15829" spans="2:2" ht="16.5" x14ac:dyDescent="0.3">
      <c r="B15829"/>
    </row>
    <row r="15830" spans="2:2" ht="16.5" x14ac:dyDescent="0.3">
      <c r="B15830"/>
    </row>
    <row r="15831" spans="2:2" ht="16.5" x14ac:dyDescent="0.3">
      <c r="B15831"/>
    </row>
    <row r="15832" spans="2:2" ht="16.5" x14ac:dyDescent="0.3">
      <c r="B15832"/>
    </row>
    <row r="15833" spans="2:2" ht="16.5" x14ac:dyDescent="0.3">
      <c r="B15833"/>
    </row>
    <row r="15834" spans="2:2" ht="16.5" x14ac:dyDescent="0.3">
      <c r="B15834"/>
    </row>
    <row r="15835" spans="2:2" ht="16.5" x14ac:dyDescent="0.3">
      <c r="B15835"/>
    </row>
    <row r="15836" spans="2:2" ht="16.5" x14ac:dyDescent="0.3">
      <c r="B15836"/>
    </row>
    <row r="15837" spans="2:2" ht="16.5" x14ac:dyDescent="0.3">
      <c r="B15837"/>
    </row>
    <row r="15838" spans="2:2" ht="16.5" x14ac:dyDescent="0.3">
      <c r="B15838"/>
    </row>
    <row r="15839" spans="2:2" ht="16.5" x14ac:dyDescent="0.3">
      <c r="B15839"/>
    </row>
    <row r="15840" spans="2:2" ht="16.5" x14ac:dyDescent="0.3">
      <c r="B15840"/>
    </row>
    <row r="15841" spans="2:2" ht="16.5" x14ac:dyDescent="0.3">
      <c r="B15841"/>
    </row>
    <row r="15842" spans="2:2" ht="16.5" x14ac:dyDescent="0.3">
      <c r="B15842"/>
    </row>
    <row r="15843" spans="2:2" ht="16.5" x14ac:dyDescent="0.3">
      <c r="B15843"/>
    </row>
    <row r="15844" spans="2:2" ht="16.5" x14ac:dyDescent="0.3">
      <c r="B15844"/>
    </row>
    <row r="15845" spans="2:2" ht="16.5" x14ac:dyDescent="0.3">
      <c r="B15845"/>
    </row>
    <row r="15846" spans="2:2" ht="16.5" x14ac:dyDescent="0.3">
      <c r="B15846"/>
    </row>
    <row r="15847" spans="2:2" ht="16.5" x14ac:dyDescent="0.3">
      <c r="B15847"/>
    </row>
    <row r="15848" spans="2:2" ht="16.5" x14ac:dyDescent="0.3">
      <c r="B15848"/>
    </row>
    <row r="15849" spans="2:2" ht="16.5" x14ac:dyDescent="0.3">
      <c r="B15849"/>
    </row>
    <row r="15850" spans="2:2" ht="16.5" x14ac:dyDescent="0.3">
      <c r="B15850"/>
    </row>
    <row r="15851" spans="2:2" ht="16.5" x14ac:dyDescent="0.3">
      <c r="B15851"/>
    </row>
    <row r="15852" spans="2:2" ht="16.5" x14ac:dyDescent="0.3">
      <c r="B15852"/>
    </row>
    <row r="15853" spans="2:2" ht="16.5" x14ac:dyDescent="0.3">
      <c r="B15853"/>
    </row>
    <row r="15854" spans="2:2" ht="16.5" x14ac:dyDescent="0.3">
      <c r="B15854"/>
    </row>
    <row r="15855" spans="2:2" ht="16.5" x14ac:dyDescent="0.3">
      <c r="B15855"/>
    </row>
    <row r="15856" spans="2:2" ht="16.5" x14ac:dyDescent="0.3">
      <c r="B15856"/>
    </row>
    <row r="15857" spans="2:2" ht="16.5" x14ac:dyDescent="0.3">
      <c r="B15857"/>
    </row>
    <row r="15858" spans="2:2" ht="16.5" x14ac:dyDescent="0.3">
      <c r="B15858"/>
    </row>
    <row r="15859" spans="2:2" ht="16.5" x14ac:dyDescent="0.3">
      <c r="B15859"/>
    </row>
    <row r="15860" spans="2:2" ht="16.5" x14ac:dyDescent="0.3">
      <c r="B15860"/>
    </row>
    <row r="15861" spans="2:2" ht="16.5" x14ac:dyDescent="0.3">
      <c r="B15861"/>
    </row>
    <row r="15862" spans="2:2" ht="16.5" x14ac:dyDescent="0.3">
      <c r="B15862"/>
    </row>
    <row r="15863" spans="2:2" ht="16.5" x14ac:dyDescent="0.3">
      <c r="B15863"/>
    </row>
    <row r="15864" spans="2:2" ht="16.5" x14ac:dyDescent="0.3">
      <c r="B15864"/>
    </row>
    <row r="15865" spans="2:2" ht="16.5" x14ac:dyDescent="0.3">
      <c r="B15865"/>
    </row>
    <row r="15866" spans="2:2" ht="16.5" x14ac:dyDescent="0.3">
      <c r="B15866"/>
    </row>
    <row r="15867" spans="2:2" ht="16.5" x14ac:dyDescent="0.3">
      <c r="B15867"/>
    </row>
    <row r="15868" spans="2:2" ht="16.5" x14ac:dyDescent="0.3">
      <c r="B15868"/>
    </row>
    <row r="15869" spans="2:2" ht="16.5" x14ac:dyDescent="0.3">
      <c r="B15869"/>
    </row>
    <row r="15870" spans="2:2" ht="16.5" x14ac:dyDescent="0.3">
      <c r="B15870"/>
    </row>
    <row r="15871" spans="2:2" ht="16.5" x14ac:dyDescent="0.3">
      <c r="B15871"/>
    </row>
    <row r="15872" spans="2:2" ht="16.5" x14ac:dyDescent="0.3">
      <c r="B15872"/>
    </row>
    <row r="15873" spans="2:2" ht="16.5" x14ac:dyDescent="0.3">
      <c r="B15873"/>
    </row>
    <row r="15874" spans="2:2" ht="16.5" x14ac:dyDescent="0.3">
      <c r="B15874"/>
    </row>
    <row r="15875" spans="2:2" ht="16.5" x14ac:dyDescent="0.3">
      <c r="B15875"/>
    </row>
    <row r="15876" spans="2:2" ht="16.5" x14ac:dyDescent="0.3">
      <c r="B15876"/>
    </row>
    <row r="15877" spans="2:2" ht="16.5" x14ac:dyDescent="0.3">
      <c r="B15877"/>
    </row>
    <row r="15878" spans="2:2" ht="16.5" x14ac:dyDescent="0.3">
      <c r="B15878"/>
    </row>
    <row r="15879" spans="2:2" ht="16.5" x14ac:dyDescent="0.3">
      <c r="B15879"/>
    </row>
    <row r="15880" spans="2:2" ht="16.5" x14ac:dyDescent="0.3">
      <c r="B15880"/>
    </row>
    <row r="15881" spans="2:2" ht="16.5" x14ac:dyDescent="0.3">
      <c r="B15881"/>
    </row>
    <row r="15882" spans="2:2" ht="16.5" x14ac:dyDescent="0.3">
      <c r="B15882"/>
    </row>
    <row r="15883" spans="2:2" ht="16.5" x14ac:dyDescent="0.3">
      <c r="B15883"/>
    </row>
    <row r="15884" spans="2:2" ht="16.5" x14ac:dyDescent="0.3">
      <c r="B15884"/>
    </row>
    <row r="15885" spans="2:2" ht="16.5" x14ac:dyDescent="0.3">
      <c r="B15885"/>
    </row>
    <row r="15886" spans="2:2" ht="16.5" x14ac:dyDescent="0.3">
      <c r="B15886"/>
    </row>
    <row r="15887" spans="2:2" ht="16.5" x14ac:dyDescent="0.3">
      <c r="B15887"/>
    </row>
    <row r="15888" spans="2:2" ht="16.5" x14ac:dyDescent="0.3">
      <c r="B15888"/>
    </row>
    <row r="15889" spans="2:2" ht="16.5" x14ac:dyDescent="0.3">
      <c r="B15889"/>
    </row>
    <row r="15890" spans="2:2" ht="16.5" x14ac:dyDescent="0.3">
      <c r="B15890"/>
    </row>
    <row r="15891" spans="2:2" ht="16.5" x14ac:dyDescent="0.3">
      <c r="B15891"/>
    </row>
    <row r="15892" spans="2:2" ht="16.5" x14ac:dyDescent="0.3">
      <c r="B15892"/>
    </row>
    <row r="15893" spans="2:2" ht="16.5" x14ac:dyDescent="0.3">
      <c r="B15893"/>
    </row>
    <row r="15894" spans="2:2" ht="16.5" x14ac:dyDescent="0.3">
      <c r="B15894"/>
    </row>
    <row r="15895" spans="2:2" ht="16.5" x14ac:dyDescent="0.3">
      <c r="B15895"/>
    </row>
    <row r="15896" spans="2:2" ht="16.5" x14ac:dyDescent="0.3">
      <c r="B15896"/>
    </row>
    <row r="15897" spans="2:2" ht="16.5" x14ac:dyDescent="0.3">
      <c r="B15897"/>
    </row>
    <row r="15898" spans="2:2" ht="16.5" x14ac:dyDescent="0.3">
      <c r="B15898"/>
    </row>
    <row r="15899" spans="2:2" ht="16.5" x14ac:dyDescent="0.3">
      <c r="B15899"/>
    </row>
    <row r="15900" spans="2:2" ht="16.5" x14ac:dyDescent="0.3">
      <c r="B15900"/>
    </row>
    <row r="15901" spans="2:2" ht="16.5" x14ac:dyDescent="0.3">
      <c r="B15901"/>
    </row>
    <row r="15902" spans="2:2" ht="16.5" x14ac:dyDescent="0.3">
      <c r="B15902"/>
    </row>
    <row r="15903" spans="2:2" ht="16.5" x14ac:dyDescent="0.3">
      <c r="B15903"/>
    </row>
    <row r="15904" spans="2:2" ht="16.5" x14ac:dyDescent="0.3">
      <c r="B15904"/>
    </row>
    <row r="15905" spans="2:2" ht="16.5" x14ac:dyDescent="0.3">
      <c r="B15905"/>
    </row>
    <row r="15906" spans="2:2" ht="16.5" x14ac:dyDescent="0.3">
      <c r="B15906"/>
    </row>
    <row r="15907" spans="2:2" ht="16.5" x14ac:dyDescent="0.3">
      <c r="B15907"/>
    </row>
    <row r="15908" spans="2:2" ht="16.5" x14ac:dyDescent="0.3">
      <c r="B15908"/>
    </row>
    <row r="15909" spans="2:2" ht="16.5" x14ac:dyDescent="0.3">
      <c r="B15909"/>
    </row>
    <row r="15910" spans="2:2" ht="16.5" x14ac:dyDescent="0.3">
      <c r="B15910"/>
    </row>
    <row r="15911" spans="2:2" ht="16.5" x14ac:dyDescent="0.3">
      <c r="B15911"/>
    </row>
    <row r="15912" spans="2:2" ht="16.5" x14ac:dyDescent="0.3">
      <c r="B15912"/>
    </row>
    <row r="15913" spans="2:2" ht="16.5" x14ac:dyDescent="0.3">
      <c r="B15913"/>
    </row>
    <row r="15914" spans="2:2" ht="16.5" x14ac:dyDescent="0.3">
      <c r="B15914"/>
    </row>
    <row r="15915" spans="2:2" ht="16.5" x14ac:dyDescent="0.3">
      <c r="B15915"/>
    </row>
    <row r="15916" spans="2:2" ht="16.5" x14ac:dyDescent="0.3">
      <c r="B15916"/>
    </row>
    <row r="15917" spans="2:2" ht="16.5" x14ac:dyDescent="0.3">
      <c r="B15917"/>
    </row>
    <row r="15918" spans="2:2" ht="16.5" x14ac:dyDescent="0.3">
      <c r="B15918"/>
    </row>
    <row r="15919" spans="2:2" ht="16.5" x14ac:dyDescent="0.3">
      <c r="B15919"/>
    </row>
    <row r="15920" spans="2:2" ht="16.5" x14ac:dyDescent="0.3">
      <c r="B15920"/>
    </row>
    <row r="15921" spans="2:2" ht="16.5" x14ac:dyDescent="0.3">
      <c r="B15921"/>
    </row>
    <row r="15922" spans="2:2" ht="16.5" x14ac:dyDescent="0.3">
      <c r="B15922"/>
    </row>
    <row r="15923" spans="2:2" ht="16.5" x14ac:dyDescent="0.3">
      <c r="B15923"/>
    </row>
    <row r="15924" spans="2:2" ht="16.5" x14ac:dyDescent="0.3">
      <c r="B15924"/>
    </row>
    <row r="15925" spans="2:2" ht="16.5" x14ac:dyDescent="0.3">
      <c r="B15925"/>
    </row>
    <row r="15926" spans="2:2" ht="16.5" x14ac:dyDescent="0.3">
      <c r="B15926"/>
    </row>
    <row r="15927" spans="2:2" ht="16.5" x14ac:dyDescent="0.3">
      <c r="B15927"/>
    </row>
    <row r="15928" spans="2:2" ht="16.5" x14ac:dyDescent="0.3">
      <c r="B15928"/>
    </row>
    <row r="15929" spans="2:2" ht="16.5" x14ac:dyDescent="0.3">
      <c r="B15929"/>
    </row>
    <row r="15930" spans="2:2" ht="16.5" x14ac:dyDescent="0.3">
      <c r="B15930"/>
    </row>
    <row r="15931" spans="2:2" ht="16.5" x14ac:dyDescent="0.3">
      <c r="B15931"/>
    </row>
    <row r="15932" spans="2:2" ht="16.5" x14ac:dyDescent="0.3">
      <c r="B15932"/>
    </row>
    <row r="15933" spans="2:2" ht="16.5" x14ac:dyDescent="0.3">
      <c r="B15933"/>
    </row>
    <row r="15934" spans="2:2" ht="16.5" x14ac:dyDescent="0.3">
      <c r="B15934"/>
    </row>
    <row r="15935" spans="2:2" ht="16.5" x14ac:dyDescent="0.3">
      <c r="B15935"/>
    </row>
    <row r="15936" spans="2:2" ht="16.5" x14ac:dyDescent="0.3">
      <c r="B15936"/>
    </row>
    <row r="15937" spans="2:2" ht="16.5" x14ac:dyDescent="0.3">
      <c r="B15937"/>
    </row>
    <row r="15938" spans="2:2" ht="16.5" x14ac:dyDescent="0.3">
      <c r="B15938"/>
    </row>
    <row r="15939" spans="2:2" ht="16.5" x14ac:dyDescent="0.3">
      <c r="B15939"/>
    </row>
    <row r="15940" spans="2:2" ht="16.5" x14ac:dyDescent="0.3">
      <c r="B15940"/>
    </row>
    <row r="15941" spans="2:2" ht="16.5" x14ac:dyDescent="0.3">
      <c r="B15941"/>
    </row>
    <row r="15942" spans="2:2" ht="16.5" x14ac:dyDescent="0.3">
      <c r="B15942"/>
    </row>
    <row r="15943" spans="2:2" ht="16.5" x14ac:dyDescent="0.3">
      <c r="B15943"/>
    </row>
    <row r="15944" spans="2:2" ht="16.5" x14ac:dyDescent="0.3">
      <c r="B15944"/>
    </row>
    <row r="15945" spans="2:2" ht="16.5" x14ac:dyDescent="0.3">
      <c r="B15945"/>
    </row>
    <row r="15946" spans="2:2" ht="16.5" x14ac:dyDescent="0.3">
      <c r="B15946"/>
    </row>
    <row r="15947" spans="2:2" ht="16.5" x14ac:dyDescent="0.3">
      <c r="B15947"/>
    </row>
    <row r="15948" spans="2:2" ht="16.5" x14ac:dyDescent="0.3">
      <c r="B15948"/>
    </row>
    <row r="15949" spans="2:2" ht="16.5" x14ac:dyDescent="0.3">
      <c r="B15949"/>
    </row>
    <row r="15950" spans="2:2" ht="16.5" x14ac:dyDescent="0.3">
      <c r="B15950"/>
    </row>
    <row r="15951" spans="2:2" ht="16.5" x14ac:dyDescent="0.3">
      <c r="B15951"/>
    </row>
    <row r="15952" spans="2:2" ht="16.5" x14ac:dyDescent="0.3">
      <c r="B15952"/>
    </row>
    <row r="15953" spans="2:2" ht="16.5" x14ac:dyDescent="0.3">
      <c r="B15953"/>
    </row>
    <row r="15954" spans="2:2" ht="16.5" x14ac:dyDescent="0.3">
      <c r="B15954"/>
    </row>
    <row r="15955" spans="2:2" ht="16.5" x14ac:dyDescent="0.3">
      <c r="B15955"/>
    </row>
    <row r="15956" spans="2:2" ht="16.5" x14ac:dyDescent="0.3">
      <c r="B15956"/>
    </row>
    <row r="15957" spans="2:2" ht="16.5" x14ac:dyDescent="0.3">
      <c r="B15957"/>
    </row>
    <row r="15958" spans="2:2" ht="16.5" x14ac:dyDescent="0.3">
      <c r="B15958"/>
    </row>
    <row r="15959" spans="2:2" ht="16.5" x14ac:dyDescent="0.3">
      <c r="B15959"/>
    </row>
    <row r="15960" spans="2:2" ht="16.5" x14ac:dyDescent="0.3">
      <c r="B15960"/>
    </row>
    <row r="15961" spans="2:2" ht="16.5" x14ac:dyDescent="0.3">
      <c r="B15961"/>
    </row>
    <row r="15962" spans="2:2" ht="16.5" x14ac:dyDescent="0.3">
      <c r="B15962"/>
    </row>
    <row r="15963" spans="2:2" ht="16.5" x14ac:dyDescent="0.3">
      <c r="B15963"/>
    </row>
    <row r="15964" spans="2:2" ht="16.5" x14ac:dyDescent="0.3">
      <c r="B15964"/>
    </row>
    <row r="15965" spans="2:2" ht="16.5" x14ac:dyDescent="0.3">
      <c r="B15965"/>
    </row>
    <row r="15966" spans="2:2" ht="16.5" x14ac:dyDescent="0.3">
      <c r="B15966"/>
    </row>
    <row r="15967" spans="2:2" ht="16.5" x14ac:dyDescent="0.3">
      <c r="B15967"/>
    </row>
    <row r="15968" spans="2:2" ht="16.5" x14ac:dyDescent="0.3">
      <c r="B15968"/>
    </row>
    <row r="15969" spans="2:2" ht="16.5" x14ac:dyDescent="0.3">
      <c r="B15969"/>
    </row>
    <row r="15970" spans="2:2" ht="16.5" x14ac:dyDescent="0.3">
      <c r="B15970"/>
    </row>
    <row r="15971" spans="2:2" ht="16.5" x14ac:dyDescent="0.3">
      <c r="B15971"/>
    </row>
    <row r="15972" spans="2:2" ht="16.5" x14ac:dyDescent="0.3">
      <c r="B15972"/>
    </row>
    <row r="15973" spans="2:2" ht="16.5" x14ac:dyDescent="0.3">
      <c r="B15973"/>
    </row>
    <row r="15974" spans="2:2" ht="16.5" x14ac:dyDescent="0.3">
      <c r="B15974"/>
    </row>
    <row r="15975" spans="2:2" ht="16.5" x14ac:dyDescent="0.3">
      <c r="B15975"/>
    </row>
    <row r="15976" spans="2:2" ht="16.5" x14ac:dyDescent="0.3">
      <c r="B15976"/>
    </row>
    <row r="15977" spans="2:2" ht="16.5" x14ac:dyDescent="0.3">
      <c r="B15977"/>
    </row>
    <row r="15978" spans="2:2" ht="16.5" x14ac:dyDescent="0.3">
      <c r="B15978"/>
    </row>
    <row r="15979" spans="2:2" ht="16.5" x14ac:dyDescent="0.3">
      <c r="B15979"/>
    </row>
    <row r="15980" spans="2:2" ht="16.5" x14ac:dyDescent="0.3">
      <c r="B15980"/>
    </row>
    <row r="15981" spans="2:2" ht="16.5" x14ac:dyDescent="0.3">
      <c r="B15981"/>
    </row>
    <row r="15982" spans="2:2" ht="16.5" x14ac:dyDescent="0.3">
      <c r="B15982"/>
    </row>
    <row r="15983" spans="2:2" ht="16.5" x14ac:dyDescent="0.3">
      <c r="B15983"/>
    </row>
    <row r="15984" spans="2:2" ht="16.5" x14ac:dyDescent="0.3">
      <c r="B15984"/>
    </row>
    <row r="15985" spans="2:2" ht="16.5" x14ac:dyDescent="0.3">
      <c r="B15985"/>
    </row>
    <row r="15986" spans="2:2" ht="16.5" x14ac:dyDescent="0.3">
      <c r="B15986"/>
    </row>
    <row r="15987" spans="2:2" ht="16.5" x14ac:dyDescent="0.3">
      <c r="B15987"/>
    </row>
    <row r="15988" spans="2:2" ht="16.5" x14ac:dyDescent="0.3">
      <c r="B15988"/>
    </row>
    <row r="15989" spans="2:2" ht="16.5" x14ac:dyDescent="0.3">
      <c r="B15989"/>
    </row>
    <row r="15990" spans="2:2" ht="16.5" x14ac:dyDescent="0.3">
      <c r="B15990"/>
    </row>
    <row r="15991" spans="2:2" ht="16.5" x14ac:dyDescent="0.3">
      <c r="B15991"/>
    </row>
    <row r="15992" spans="2:2" ht="16.5" x14ac:dyDescent="0.3">
      <c r="B15992"/>
    </row>
    <row r="15993" spans="2:2" ht="16.5" x14ac:dyDescent="0.3">
      <c r="B15993"/>
    </row>
    <row r="15994" spans="2:2" ht="16.5" x14ac:dyDescent="0.3">
      <c r="B15994"/>
    </row>
    <row r="15995" spans="2:2" ht="16.5" x14ac:dyDescent="0.3">
      <c r="B15995"/>
    </row>
    <row r="15996" spans="2:2" ht="16.5" x14ac:dyDescent="0.3">
      <c r="B15996"/>
    </row>
    <row r="15997" spans="2:2" ht="16.5" x14ac:dyDescent="0.3">
      <c r="B15997"/>
    </row>
    <row r="15998" spans="2:2" ht="16.5" x14ac:dyDescent="0.3">
      <c r="B15998"/>
    </row>
    <row r="15999" spans="2:2" ht="16.5" x14ac:dyDescent="0.3">
      <c r="B15999"/>
    </row>
    <row r="16000" spans="2:2" ht="16.5" x14ac:dyDescent="0.3">
      <c r="B16000"/>
    </row>
    <row r="16001" spans="2:2" ht="16.5" x14ac:dyDescent="0.3">
      <c r="B16001"/>
    </row>
    <row r="16002" spans="2:2" ht="16.5" x14ac:dyDescent="0.3">
      <c r="B16002"/>
    </row>
    <row r="16003" spans="2:2" ht="16.5" x14ac:dyDescent="0.3">
      <c r="B16003"/>
    </row>
    <row r="16004" spans="2:2" ht="16.5" x14ac:dyDescent="0.3">
      <c r="B16004"/>
    </row>
    <row r="16005" spans="2:2" ht="16.5" x14ac:dyDescent="0.3">
      <c r="B16005"/>
    </row>
    <row r="16006" spans="2:2" ht="16.5" x14ac:dyDescent="0.3">
      <c r="B16006"/>
    </row>
    <row r="16007" spans="2:2" ht="16.5" x14ac:dyDescent="0.3">
      <c r="B16007"/>
    </row>
    <row r="16008" spans="2:2" ht="16.5" x14ac:dyDescent="0.3">
      <c r="B16008"/>
    </row>
    <row r="16009" spans="2:2" ht="16.5" x14ac:dyDescent="0.3">
      <c r="B16009"/>
    </row>
    <row r="16010" spans="2:2" ht="16.5" x14ac:dyDescent="0.3">
      <c r="B16010"/>
    </row>
    <row r="16011" spans="2:2" ht="16.5" x14ac:dyDescent="0.3">
      <c r="B16011"/>
    </row>
    <row r="16012" spans="2:2" ht="16.5" x14ac:dyDescent="0.3">
      <c r="B16012"/>
    </row>
    <row r="16013" spans="2:2" ht="16.5" x14ac:dyDescent="0.3">
      <c r="B16013"/>
    </row>
    <row r="16014" spans="2:2" ht="16.5" x14ac:dyDescent="0.3">
      <c r="B16014"/>
    </row>
    <row r="16015" spans="2:2" ht="16.5" x14ac:dyDescent="0.3">
      <c r="B16015"/>
    </row>
    <row r="16016" spans="2:2" ht="16.5" x14ac:dyDescent="0.3">
      <c r="B16016"/>
    </row>
    <row r="16017" spans="2:2" ht="16.5" x14ac:dyDescent="0.3">
      <c r="B16017"/>
    </row>
    <row r="16018" spans="2:2" ht="16.5" x14ac:dyDescent="0.3">
      <c r="B16018"/>
    </row>
    <row r="16019" spans="2:2" ht="16.5" x14ac:dyDescent="0.3">
      <c r="B16019"/>
    </row>
    <row r="16020" spans="2:2" ht="16.5" x14ac:dyDescent="0.3">
      <c r="B16020"/>
    </row>
    <row r="16021" spans="2:2" ht="16.5" x14ac:dyDescent="0.3">
      <c r="B16021"/>
    </row>
    <row r="16022" spans="2:2" ht="16.5" x14ac:dyDescent="0.3">
      <c r="B16022"/>
    </row>
    <row r="16023" spans="2:2" ht="16.5" x14ac:dyDescent="0.3">
      <c r="B16023"/>
    </row>
    <row r="16024" spans="2:2" ht="16.5" x14ac:dyDescent="0.3">
      <c r="B16024"/>
    </row>
    <row r="16025" spans="2:2" ht="16.5" x14ac:dyDescent="0.3">
      <c r="B16025"/>
    </row>
    <row r="16026" spans="2:2" ht="16.5" x14ac:dyDescent="0.3">
      <c r="B16026"/>
    </row>
    <row r="16027" spans="2:2" ht="16.5" x14ac:dyDescent="0.3">
      <c r="B16027"/>
    </row>
    <row r="16028" spans="2:2" ht="16.5" x14ac:dyDescent="0.3">
      <c r="B16028"/>
    </row>
    <row r="16029" spans="2:2" ht="16.5" x14ac:dyDescent="0.3">
      <c r="B16029"/>
    </row>
    <row r="16030" spans="2:2" ht="16.5" x14ac:dyDescent="0.3">
      <c r="B16030"/>
    </row>
    <row r="16031" spans="2:2" ht="16.5" x14ac:dyDescent="0.3">
      <c r="B16031"/>
    </row>
    <row r="16032" spans="2:2" ht="16.5" x14ac:dyDescent="0.3">
      <c r="B16032"/>
    </row>
    <row r="16033" spans="2:2" ht="16.5" x14ac:dyDescent="0.3">
      <c r="B16033"/>
    </row>
    <row r="16034" spans="2:2" ht="16.5" x14ac:dyDescent="0.3">
      <c r="B16034"/>
    </row>
    <row r="16035" spans="2:2" ht="16.5" x14ac:dyDescent="0.3">
      <c r="B16035"/>
    </row>
    <row r="16036" spans="2:2" ht="16.5" x14ac:dyDescent="0.3">
      <c r="B16036"/>
    </row>
    <row r="16037" spans="2:2" ht="16.5" x14ac:dyDescent="0.3">
      <c r="B16037"/>
    </row>
    <row r="16038" spans="2:2" ht="16.5" x14ac:dyDescent="0.3">
      <c r="B16038"/>
    </row>
    <row r="16039" spans="2:2" ht="16.5" x14ac:dyDescent="0.3">
      <c r="B16039"/>
    </row>
    <row r="16040" spans="2:2" ht="16.5" x14ac:dyDescent="0.3">
      <c r="B16040"/>
    </row>
    <row r="16041" spans="2:2" ht="16.5" x14ac:dyDescent="0.3">
      <c r="B16041"/>
    </row>
    <row r="16042" spans="2:2" ht="16.5" x14ac:dyDescent="0.3">
      <c r="B16042"/>
    </row>
    <row r="16043" spans="2:2" ht="16.5" x14ac:dyDescent="0.3">
      <c r="B16043"/>
    </row>
    <row r="16044" spans="2:2" ht="16.5" x14ac:dyDescent="0.3">
      <c r="B16044"/>
    </row>
    <row r="16045" spans="2:2" ht="16.5" x14ac:dyDescent="0.3">
      <c r="B16045"/>
    </row>
    <row r="16046" spans="2:2" ht="16.5" x14ac:dyDescent="0.3">
      <c r="B16046"/>
    </row>
    <row r="16047" spans="2:2" ht="16.5" x14ac:dyDescent="0.3">
      <c r="B16047"/>
    </row>
    <row r="16048" spans="2:2" ht="16.5" x14ac:dyDescent="0.3">
      <c r="B16048"/>
    </row>
    <row r="16049" spans="2:2" ht="16.5" x14ac:dyDescent="0.3">
      <c r="B16049"/>
    </row>
    <row r="16050" spans="2:2" ht="16.5" x14ac:dyDescent="0.3">
      <c r="B16050"/>
    </row>
    <row r="16051" spans="2:2" ht="16.5" x14ac:dyDescent="0.3">
      <c r="B16051"/>
    </row>
    <row r="16052" spans="2:2" ht="16.5" x14ac:dyDescent="0.3">
      <c r="B16052"/>
    </row>
    <row r="16053" spans="2:2" ht="16.5" x14ac:dyDescent="0.3">
      <c r="B16053"/>
    </row>
    <row r="16054" spans="2:2" ht="16.5" x14ac:dyDescent="0.3">
      <c r="B16054"/>
    </row>
    <row r="16055" spans="2:2" ht="16.5" x14ac:dyDescent="0.3">
      <c r="B16055"/>
    </row>
    <row r="16056" spans="2:2" ht="16.5" x14ac:dyDescent="0.3">
      <c r="B16056"/>
    </row>
    <row r="16057" spans="2:2" ht="16.5" x14ac:dyDescent="0.3">
      <c r="B16057"/>
    </row>
    <row r="16058" spans="2:2" ht="16.5" x14ac:dyDescent="0.3">
      <c r="B16058"/>
    </row>
    <row r="16059" spans="2:2" ht="16.5" x14ac:dyDescent="0.3">
      <c r="B16059"/>
    </row>
    <row r="16060" spans="2:2" ht="16.5" x14ac:dyDescent="0.3">
      <c r="B16060"/>
    </row>
    <row r="16061" spans="2:2" ht="16.5" x14ac:dyDescent="0.3">
      <c r="B16061"/>
    </row>
    <row r="16062" spans="2:2" ht="16.5" x14ac:dyDescent="0.3">
      <c r="B16062"/>
    </row>
    <row r="16063" spans="2:2" ht="16.5" x14ac:dyDescent="0.3">
      <c r="B16063"/>
    </row>
    <row r="16064" spans="2:2" ht="16.5" x14ac:dyDescent="0.3">
      <c r="B16064"/>
    </row>
    <row r="16065" spans="2:2" ht="16.5" x14ac:dyDescent="0.3">
      <c r="B16065"/>
    </row>
    <row r="16066" spans="2:2" ht="16.5" x14ac:dyDescent="0.3">
      <c r="B16066"/>
    </row>
    <row r="16067" spans="2:2" ht="16.5" x14ac:dyDescent="0.3">
      <c r="B16067"/>
    </row>
    <row r="16068" spans="2:2" ht="16.5" x14ac:dyDescent="0.3">
      <c r="B16068"/>
    </row>
    <row r="16069" spans="2:2" ht="16.5" x14ac:dyDescent="0.3">
      <c r="B16069"/>
    </row>
    <row r="16070" spans="2:2" ht="16.5" x14ac:dyDescent="0.3">
      <c r="B16070"/>
    </row>
    <row r="16071" spans="2:2" ht="16.5" x14ac:dyDescent="0.3">
      <c r="B16071"/>
    </row>
    <row r="16072" spans="2:2" ht="16.5" x14ac:dyDescent="0.3">
      <c r="B16072"/>
    </row>
    <row r="16073" spans="2:2" ht="16.5" x14ac:dyDescent="0.3">
      <c r="B16073"/>
    </row>
    <row r="16074" spans="2:2" ht="16.5" x14ac:dyDescent="0.3">
      <c r="B16074"/>
    </row>
    <row r="16075" spans="2:2" ht="16.5" x14ac:dyDescent="0.3">
      <c r="B16075"/>
    </row>
    <row r="16076" spans="2:2" ht="16.5" x14ac:dyDescent="0.3">
      <c r="B16076"/>
    </row>
    <row r="16077" spans="2:2" ht="16.5" x14ac:dyDescent="0.3">
      <c r="B16077"/>
    </row>
    <row r="16078" spans="2:2" ht="16.5" x14ac:dyDescent="0.3">
      <c r="B16078"/>
    </row>
    <row r="16079" spans="2:2" ht="16.5" x14ac:dyDescent="0.3">
      <c r="B16079"/>
    </row>
    <row r="16080" spans="2:2" ht="16.5" x14ac:dyDescent="0.3">
      <c r="B16080"/>
    </row>
    <row r="16081" spans="2:2" ht="16.5" x14ac:dyDescent="0.3">
      <c r="B16081"/>
    </row>
    <row r="16082" spans="2:2" ht="16.5" x14ac:dyDescent="0.3">
      <c r="B16082"/>
    </row>
    <row r="16083" spans="2:2" ht="16.5" x14ac:dyDescent="0.3">
      <c r="B16083"/>
    </row>
    <row r="16084" spans="2:2" ht="16.5" x14ac:dyDescent="0.3">
      <c r="B16084"/>
    </row>
    <row r="16085" spans="2:2" ht="16.5" x14ac:dyDescent="0.3">
      <c r="B16085"/>
    </row>
    <row r="16086" spans="2:2" ht="16.5" x14ac:dyDescent="0.3">
      <c r="B16086"/>
    </row>
    <row r="16087" spans="2:2" ht="16.5" x14ac:dyDescent="0.3">
      <c r="B16087"/>
    </row>
    <row r="16088" spans="2:2" ht="16.5" x14ac:dyDescent="0.3">
      <c r="B16088"/>
    </row>
    <row r="16089" spans="2:2" ht="16.5" x14ac:dyDescent="0.3">
      <c r="B16089"/>
    </row>
    <row r="16090" spans="2:2" ht="16.5" x14ac:dyDescent="0.3">
      <c r="B16090"/>
    </row>
    <row r="16091" spans="2:2" ht="16.5" x14ac:dyDescent="0.3">
      <c r="B16091"/>
    </row>
    <row r="16092" spans="2:2" ht="16.5" x14ac:dyDescent="0.3">
      <c r="B16092"/>
    </row>
    <row r="16093" spans="2:2" ht="16.5" x14ac:dyDescent="0.3">
      <c r="B16093"/>
    </row>
    <row r="16094" spans="2:2" ht="16.5" x14ac:dyDescent="0.3">
      <c r="B16094"/>
    </row>
    <row r="16095" spans="2:2" ht="16.5" x14ac:dyDescent="0.3">
      <c r="B16095"/>
    </row>
    <row r="16096" spans="2:2" ht="16.5" x14ac:dyDescent="0.3">
      <c r="B16096"/>
    </row>
    <row r="16097" spans="2:2" ht="16.5" x14ac:dyDescent="0.3">
      <c r="B16097"/>
    </row>
    <row r="16098" spans="2:2" ht="16.5" x14ac:dyDescent="0.3">
      <c r="B16098"/>
    </row>
    <row r="16099" spans="2:2" ht="16.5" x14ac:dyDescent="0.3">
      <c r="B16099"/>
    </row>
    <row r="16100" spans="2:2" ht="16.5" x14ac:dyDescent="0.3">
      <c r="B16100"/>
    </row>
    <row r="16101" spans="2:2" ht="16.5" x14ac:dyDescent="0.3">
      <c r="B16101"/>
    </row>
    <row r="16102" spans="2:2" ht="16.5" x14ac:dyDescent="0.3">
      <c r="B16102"/>
    </row>
    <row r="16103" spans="2:2" ht="16.5" x14ac:dyDescent="0.3">
      <c r="B16103"/>
    </row>
    <row r="16104" spans="2:2" ht="16.5" x14ac:dyDescent="0.3">
      <c r="B16104"/>
    </row>
    <row r="16105" spans="2:2" ht="16.5" x14ac:dyDescent="0.3">
      <c r="B16105"/>
    </row>
    <row r="16106" spans="2:2" ht="16.5" x14ac:dyDescent="0.3">
      <c r="B16106"/>
    </row>
    <row r="16107" spans="2:2" ht="16.5" x14ac:dyDescent="0.3">
      <c r="B16107"/>
    </row>
    <row r="16108" spans="2:2" ht="16.5" x14ac:dyDescent="0.3">
      <c r="B16108"/>
    </row>
    <row r="16109" spans="2:2" ht="16.5" x14ac:dyDescent="0.3">
      <c r="B16109"/>
    </row>
    <row r="16110" spans="2:2" ht="16.5" x14ac:dyDescent="0.3">
      <c r="B16110"/>
    </row>
    <row r="16111" spans="2:2" ht="16.5" x14ac:dyDescent="0.3">
      <c r="B16111"/>
    </row>
    <row r="16112" spans="2:2" ht="16.5" x14ac:dyDescent="0.3">
      <c r="B16112"/>
    </row>
    <row r="16113" spans="2:2" ht="16.5" x14ac:dyDescent="0.3">
      <c r="B16113"/>
    </row>
    <row r="16114" spans="2:2" ht="16.5" x14ac:dyDescent="0.3">
      <c r="B16114"/>
    </row>
    <row r="16115" spans="2:2" ht="16.5" x14ac:dyDescent="0.3">
      <c r="B16115"/>
    </row>
    <row r="16116" spans="2:2" ht="16.5" x14ac:dyDescent="0.3">
      <c r="B16116"/>
    </row>
    <row r="16117" spans="2:2" ht="16.5" x14ac:dyDescent="0.3">
      <c r="B16117"/>
    </row>
    <row r="16118" spans="2:2" ht="16.5" x14ac:dyDescent="0.3">
      <c r="B16118"/>
    </row>
    <row r="16119" spans="2:2" ht="16.5" x14ac:dyDescent="0.3">
      <c r="B16119"/>
    </row>
    <row r="16120" spans="2:2" ht="16.5" x14ac:dyDescent="0.3">
      <c r="B16120"/>
    </row>
    <row r="16121" spans="2:2" ht="16.5" x14ac:dyDescent="0.3">
      <c r="B16121"/>
    </row>
    <row r="16122" spans="2:2" ht="16.5" x14ac:dyDescent="0.3">
      <c r="B16122"/>
    </row>
    <row r="16123" spans="2:2" ht="16.5" x14ac:dyDescent="0.3">
      <c r="B16123"/>
    </row>
    <row r="16124" spans="2:2" ht="16.5" x14ac:dyDescent="0.3">
      <c r="B16124"/>
    </row>
    <row r="16125" spans="2:2" ht="16.5" x14ac:dyDescent="0.3">
      <c r="B16125"/>
    </row>
    <row r="16126" spans="2:2" ht="16.5" x14ac:dyDescent="0.3">
      <c r="B16126"/>
    </row>
    <row r="16127" spans="2:2" ht="16.5" x14ac:dyDescent="0.3">
      <c r="B16127"/>
    </row>
    <row r="16128" spans="2:2" ht="16.5" x14ac:dyDescent="0.3">
      <c r="B16128"/>
    </row>
    <row r="16129" spans="2:2" ht="16.5" x14ac:dyDescent="0.3">
      <c r="B16129"/>
    </row>
    <row r="16130" spans="2:2" ht="16.5" x14ac:dyDescent="0.3">
      <c r="B16130"/>
    </row>
    <row r="16131" spans="2:2" ht="16.5" x14ac:dyDescent="0.3">
      <c r="B16131"/>
    </row>
    <row r="16132" spans="2:2" ht="16.5" x14ac:dyDescent="0.3">
      <c r="B16132"/>
    </row>
    <row r="16133" spans="2:2" ht="16.5" x14ac:dyDescent="0.3">
      <c r="B16133"/>
    </row>
    <row r="16134" spans="2:2" ht="16.5" x14ac:dyDescent="0.3">
      <c r="B16134"/>
    </row>
    <row r="16135" spans="2:2" ht="16.5" x14ac:dyDescent="0.3">
      <c r="B16135"/>
    </row>
    <row r="16136" spans="2:2" ht="16.5" x14ac:dyDescent="0.3">
      <c r="B16136"/>
    </row>
    <row r="16137" spans="2:2" ht="16.5" x14ac:dyDescent="0.3">
      <c r="B16137"/>
    </row>
    <row r="16138" spans="2:2" ht="16.5" x14ac:dyDescent="0.3">
      <c r="B16138"/>
    </row>
    <row r="16139" spans="2:2" ht="16.5" x14ac:dyDescent="0.3">
      <c r="B16139"/>
    </row>
    <row r="16140" spans="2:2" ht="16.5" x14ac:dyDescent="0.3">
      <c r="B16140"/>
    </row>
    <row r="16141" spans="2:2" ht="16.5" x14ac:dyDescent="0.3">
      <c r="B16141"/>
    </row>
    <row r="16142" spans="2:2" ht="16.5" x14ac:dyDescent="0.3">
      <c r="B16142"/>
    </row>
    <row r="16143" spans="2:2" ht="16.5" x14ac:dyDescent="0.3">
      <c r="B16143"/>
    </row>
    <row r="16144" spans="2:2" ht="16.5" x14ac:dyDescent="0.3">
      <c r="B16144"/>
    </row>
    <row r="16145" spans="2:2" ht="16.5" x14ac:dyDescent="0.3">
      <c r="B16145"/>
    </row>
    <row r="16146" spans="2:2" ht="16.5" x14ac:dyDescent="0.3">
      <c r="B16146"/>
    </row>
    <row r="16147" spans="2:2" ht="16.5" x14ac:dyDescent="0.3">
      <c r="B16147"/>
    </row>
    <row r="16148" spans="2:2" ht="16.5" x14ac:dyDescent="0.3">
      <c r="B16148"/>
    </row>
    <row r="16149" spans="2:2" ht="16.5" x14ac:dyDescent="0.3">
      <c r="B16149"/>
    </row>
    <row r="16150" spans="2:2" ht="16.5" x14ac:dyDescent="0.3">
      <c r="B16150"/>
    </row>
    <row r="16151" spans="2:2" ht="16.5" x14ac:dyDescent="0.3">
      <c r="B16151"/>
    </row>
    <row r="16152" spans="2:2" ht="16.5" x14ac:dyDescent="0.3">
      <c r="B16152"/>
    </row>
    <row r="16153" spans="2:2" ht="16.5" x14ac:dyDescent="0.3">
      <c r="B16153"/>
    </row>
    <row r="16154" spans="2:2" ht="16.5" x14ac:dyDescent="0.3">
      <c r="B16154"/>
    </row>
    <row r="16155" spans="2:2" ht="16.5" x14ac:dyDescent="0.3">
      <c r="B16155"/>
    </row>
    <row r="16156" spans="2:2" ht="16.5" x14ac:dyDescent="0.3">
      <c r="B16156"/>
    </row>
    <row r="16157" spans="2:2" ht="16.5" x14ac:dyDescent="0.3">
      <c r="B16157"/>
    </row>
    <row r="16158" spans="2:2" ht="16.5" x14ac:dyDescent="0.3">
      <c r="B16158"/>
    </row>
    <row r="16159" spans="2:2" ht="16.5" x14ac:dyDescent="0.3">
      <c r="B16159"/>
    </row>
    <row r="16160" spans="2:2" ht="16.5" x14ac:dyDescent="0.3">
      <c r="B16160"/>
    </row>
    <row r="16161" spans="2:2" ht="16.5" x14ac:dyDescent="0.3">
      <c r="B16161"/>
    </row>
    <row r="16162" spans="2:2" ht="16.5" x14ac:dyDescent="0.3">
      <c r="B16162"/>
    </row>
    <row r="16163" spans="2:2" ht="16.5" x14ac:dyDescent="0.3">
      <c r="B16163"/>
    </row>
    <row r="16164" spans="2:2" ht="16.5" x14ac:dyDescent="0.3">
      <c r="B16164"/>
    </row>
    <row r="16165" spans="2:2" ht="16.5" x14ac:dyDescent="0.3">
      <c r="B16165"/>
    </row>
    <row r="16166" spans="2:2" ht="16.5" x14ac:dyDescent="0.3">
      <c r="B16166"/>
    </row>
    <row r="16167" spans="2:2" ht="16.5" x14ac:dyDescent="0.3">
      <c r="B16167"/>
    </row>
    <row r="16168" spans="2:2" ht="16.5" x14ac:dyDescent="0.3">
      <c r="B16168"/>
    </row>
    <row r="16169" spans="2:2" ht="16.5" x14ac:dyDescent="0.3">
      <c r="B16169"/>
    </row>
    <row r="16170" spans="2:2" ht="16.5" x14ac:dyDescent="0.3">
      <c r="B16170"/>
    </row>
    <row r="16171" spans="2:2" ht="16.5" x14ac:dyDescent="0.3">
      <c r="B16171"/>
    </row>
    <row r="16172" spans="2:2" ht="16.5" x14ac:dyDescent="0.3">
      <c r="B16172"/>
    </row>
    <row r="16173" spans="2:2" ht="16.5" x14ac:dyDescent="0.3">
      <c r="B16173"/>
    </row>
    <row r="16174" spans="2:2" ht="16.5" x14ac:dyDescent="0.3">
      <c r="B16174"/>
    </row>
    <row r="16175" spans="2:2" ht="16.5" x14ac:dyDescent="0.3">
      <c r="B16175"/>
    </row>
    <row r="16176" spans="2:2" ht="16.5" x14ac:dyDescent="0.3">
      <c r="B16176"/>
    </row>
    <row r="16177" spans="2:2" ht="16.5" x14ac:dyDescent="0.3">
      <c r="B16177"/>
    </row>
    <row r="16178" spans="2:2" ht="16.5" x14ac:dyDescent="0.3">
      <c r="B16178"/>
    </row>
    <row r="16179" spans="2:2" ht="16.5" x14ac:dyDescent="0.3">
      <c r="B16179"/>
    </row>
    <row r="16180" spans="2:2" ht="16.5" x14ac:dyDescent="0.3">
      <c r="B16180"/>
    </row>
    <row r="16181" spans="2:2" ht="16.5" x14ac:dyDescent="0.3">
      <c r="B16181"/>
    </row>
    <row r="16182" spans="2:2" ht="16.5" x14ac:dyDescent="0.3">
      <c r="B16182"/>
    </row>
    <row r="16183" spans="2:2" ht="16.5" x14ac:dyDescent="0.3">
      <c r="B16183"/>
    </row>
    <row r="16184" spans="2:2" ht="16.5" x14ac:dyDescent="0.3">
      <c r="B16184"/>
    </row>
    <row r="16185" spans="2:2" ht="16.5" x14ac:dyDescent="0.3">
      <c r="B16185"/>
    </row>
    <row r="16186" spans="2:2" ht="16.5" x14ac:dyDescent="0.3">
      <c r="B16186"/>
    </row>
    <row r="16187" spans="2:2" ht="16.5" x14ac:dyDescent="0.3">
      <c r="B16187"/>
    </row>
    <row r="16188" spans="2:2" ht="16.5" x14ac:dyDescent="0.3">
      <c r="B16188"/>
    </row>
    <row r="16189" spans="2:2" ht="16.5" x14ac:dyDescent="0.3">
      <c r="B16189"/>
    </row>
    <row r="16190" spans="2:2" ht="16.5" x14ac:dyDescent="0.3">
      <c r="B16190"/>
    </row>
    <row r="16191" spans="2:2" ht="16.5" x14ac:dyDescent="0.3">
      <c r="B16191"/>
    </row>
    <row r="16192" spans="2:2" ht="16.5" x14ac:dyDescent="0.3">
      <c r="B16192"/>
    </row>
    <row r="16193" spans="2:2" ht="16.5" x14ac:dyDescent="0.3">
      <c r="B16193"/>
    </row>
    <row r="16194" spans="2:2" ht="16.5" x14ac:dyDescent="0.3">
      <c r="B16194"/>
    </row>
    <row r="16195" spans="2:2" ht="16.5" x14ac:dyDescent="0.3">
      <c r="B16195"/>
    </row>
    <row r="16196" spans="2:2" ht="16.5" x14ac:dyDescent="0.3">
      <c r="B16196"/>
    </row>
    <row r="16197" spans="2:2" ht="16.5" x14ac:dyDescent="0.3">
      <c r="B16197"/>
    </row>
    <row r="16198" spans="2:2" ht="16.5" x14ac:dyDescent="0.3">
      <c r="B16198"/>
    </row>
    <row r="16199" spans="2:2" ht="16.5" x14ac:dyDescent="0.3">
      <c r="B16199"/>
    </row>
    <row r="16200" spans="2:2" ht="16.5" x14ac:dyDescent="0.3">
      <c r="B16200"/>
    </row>
    <row r="16201" spans="2:2" ht="16.5" x14ac:dyDescent="0.3">
      <c r="B16201"/>
    </row>
    <row r="16202" spans="2:2" ht="16.5" x14ac:dyDescent="0.3">
      <c r="B16202"/>
    </row>
    <row r="16203" spans="2:2" ht="16.5" x14ac:dyDescent="0.3">
      <c r="B16203"/>
    </row>
    <row r="16204" spans="2:2" ht="16.5" x14ac:dyDescent="0.3">
      <c r="B16204"/>
    </row>
    <row r="16205" spans="2:2" ht="16.5" x14ac:dyDescent="0.3">
      <c r="B16205"/>
    </row>
    <row r="16206" spans="2:2" ht="16.5" x14ac:dyDescent="0.3">
      <c r="B16206"/>
    </row>
    <row r="16207" spans="2:2" ht="16.5" x14ac:dyDescent="0.3">
      <c r="B16207"/>
    </row>
    <row r="16208" spans="2:2" ht="16.5" x14ac:dyDescent="0.3">
      <c r="B16208"/>
    </row>
    <row r="16209" spans="2:2" ht="16.5" x14ac:dyDescent="0.3">
      <c r="B16209"/>
    </row>
    <row r="16210" spans="2:2" ht="16.5" x14ac:dyDescent="0.3">
      <c r="B16210"/>
    </row>
    <row r="16211" spans="2:2" ht="16.5" x14ac:dyDescent="0.3">
      <c r="B16211"/>
    </row>
    <row r="16212" spans="2:2" ht="16.5" x14ac:dyDescent="0.3">
      <c r="B16212"/>
    </row>
    <row r="16213" spans="2:2" ht="16.5" x14ac:dyDescent="0.3">
      <c r="B16213"/>
    </row>
    <row r="16214" spans="2:2" ht="16.5" x14ac:dyDescent="0.3">
      <c r="B16214"/>
    </row>
    <row r="16215" spans="2:2" ht="16.5" x14ac:dyDescent="0.3">
      <c r="B16215"/>
    </row>
    <row r="16216" spans="2:2" ht="16.5" x14ac:dyDescent="0.3">
      <c r="B16216"/>
    </row>
    <row r="16217" spans="2:2" ht="16.5" x14ac:dyDescent="0.3">
      <c r="B16217"/>
    </row>
    <row r="16218" spans="2:2" ht="16.5" x14ac:dyDescent="0.3">
      <c r="B16218"/>
    </row>
    <row r="16219" spans="2:2" ht="16.5" x14ac:dyDescent="0.3">
      <c r="B16219"/>
    </row>
    <row r="16220" spans="2:2" ht="16.5" x14ac:dyDescent="0.3">
      <c r="B16220"/>
    </row>
    <row r="16221" spans="2:2" ht="16.5" x14ac:dyDescent="0.3">
      <c r="B16221"/>
    </row>
    <row r="16222" spans="2:2" ht="16.5" x14ac:dyDescent="0.3">
      <c r="B16222"/>
    </row>
    <row r="16223" spans="2:2" ht="16.5" x14ac:dyDescent="0.3">
      <c r="B16223"/>
    </row>
    <row r="16224" spans="2:2" ht="16.5" x14ac:dyDescent="0.3">
      <c r="B16224"/>
    </row>
    <row r="16225" spans="2:2" ht="16.5" x14ac:dyDescent="0.3">
      <c r="B16225"/>
    </row>
    <row r="16226" spans="2:2" ht="16.5" x14ac:dyDescent="0.3">
      <c r="B16226"/>
    </row>
    <row r="16227" spans="2:2" ht="16.5" x14ac:dyDescent="0.3">
      <c r="B16227"/>
    </row>
    <row r="16228" spans="2:2" ht="16.5" x14ac:dyDescent="0.3">
      <c r="B16228"/>
    </row>
    <row r="16229" spans="2:2" ht="16.5" x14ac:dyDescent="0.3">
      <c r="B16229"/>
    </row>
    <row r="16230" spans="2:2" ht="16.5" x14ac:dyDescent="0.3">
      <c r="B16230"/>
    </row>
    <row r="16231" spans="2:2" ht="16.5" x14ac:dyDescent="0.3">
      <c r="B16231"/>
    </row>
    <row r="16232" spans="2:2" ht="16.5" x14ac:dyDescent="0.3">
      <c r="B16232"/>
    </row>
    <row r="16233" spans="2:2" ht="16.5" x14ac:dyDescent="0.3">
      <c r="B16233"/>
    </row>
    <row r="16234" spans="2:2" ht="16.5" x14ac:dyDescent="0.3">
      <c r="B16234"/>
    </row>
    <row r="16235" spans="2:2" ht="16.5" x14ac:dyDescent="0.3">
      <c r="B16235"/>
    </row>
    <row r="16236" spans="2:2" ht="16.5" x14ac:dyDescent="0.3">
      <c r="B16236"/>
    </row>
    <row r="16237" spans="2:2" ht="16.5" x14ac:dyDescent="0.3">
      <c r="B16237"/>
    </row>
    <row r="16238" spans="2:2" ht="16.5" x14ac:dyDescent="0.3">
      <c r="B16238"/>
    </row>
    <row r="16239" spans="2:2" ht="16.5" x14ac:dyDescent="0.3">
      <c r="B16239"/>
    </row>
    <row r="16240" spans="2:2" ht="16.5" x14ac:dyDescent="0.3">
      <c r="B16240"/>
    </row>
    <row r="16241" spans="2:2" ht="16.5" x14ac:dyDescent="0.3">
      <c r="B16241"/>
    </row>
    <row r="16242" spans="2:2" ht="16.5" x14ac:dyDescent="0.3">
      <c r="B16242"/>
    </row>
    <row r="16243" spans="2:2" ht="16.5" x14ac:dyDescent="0.3">
      <c r="B16243"/>
    </row>
    <row r="16244" spans="2:2" ht="16.5" x14ac:dyDescent="0.3">
      <c r="B16244"/>
    </row>
    <row r="16245" spans="2:2" ht="16.5" x14ac:dyDescent="0.3">
      <c r="B16245"/>
    </row>
    <row r="16246" spans="2:2" ht="16.5" x14ac:dyDescent="0.3">
      <c r="B16246"/>
    </row>
    <row r="16247" spans="2:2" ht="16.5" x14ac:dyDescent="0.3">
      <c r="B16247"/>
    </row>
    <row r="16248" spans="2:2" ht="16.5" x14ac:dyDescent="0.3">
      <c r="B16248"/>
    </row>
    <row r="16249" spans="2:2" ht="16.5" x14ac:dyDescent="0.3">
      <c r="B16249"/>
    </row>
    <row r="16250" spans="2:2" ht="16.5" x14ac:dyDescent="0.3">
      <c r="B16250"/>
    </row>
    <row r="16251" spans="2:2" ht="16.5" x14ac:dyDescent="0.3">
      <c r="B16251"/>
    </row>
    <row r="16252" spans="2:2" ht="16.5" x14ac:dyDescent="0.3">
      <c r="B16252"/>
    </row>
    <row r="16253" spans="2:2" ht="16.5" x14ac:dyDescent="0.3">
      <c r="B16253"/>
    </row>
    <row r="16254" spans="2:2" ht="16.5" x14ac:dyDescent="0.3">
      <c r="B16254"/>
    </row>
    <row r="16255" spans="2:2" ht="16.5" x14ac:dyDescent="0.3">
      <c r="B16255"/>
    </row>
    <row r="16256" spans="2:2" ht="16.5" x14ac:dyDescent="0.3">
      <c r="B16256"/>
    </row>
    <row r="16257" spans="2:2" ht="16.5" x14ac:dyDescent="0.3">
      <c r="B16257"/>
    </row>
    <row r="16258" spans="2:2" ht="16.5" x14ac:dyDescent="0.3">
      <c r="B16258"/>
    </row>
    <row r="16259" spans="2:2" ht="16.5" x14ac:dyDescent="0.3">
      <c r="B16259"/>
    </row>
    <row r="16260" spans="2:2" ht="16.5" x14ac:dyDescent="0.3">
      <c r="B16260"/>
    </row>
    <row r="16261" spans="2:2" ht="16.5" x14ac:dyDescent="0.3">
      <c r="B16261"/>
    </row>
    <row r="16262" spans="2:2" ht="16.5" x14ac:dyDescent="0.3">
      <c r="B16262"/>
    </row>
    <row r="16263" spans="2:2" ht="16.5" x14ac:dyDescent="0.3">
      <c r="B16263"/>
    </row>
    <row r="16264" spans="2:2" ht="16.5" x14ac:dyDescent="0.3">
      <c r="B16264"/>
    </row>
    <row r="16265" spans="2:2" ht="16.5" x14ac:dyDescent="0.3">
      <c r="B16265"/>
    </row>
    <row r="16266" spans="2:2" ht="16.5" x14ac:dyDescent="0.3">
      <c r="B16266"/>
    </row>
    <row r="16267" spans="2:2" ht="16.5" x14ac:dyDescent="0.3">
      <c r="B16267"/>
    </row>
    <row r="16268" spans="2:2" ht="16.5" x14ac:dyDescent="0.3">
      <c r="B16268"/>
    </row>
    <row r="16269" spans="2:2" ht="16.5" x14ac:dyDescent="0.3">
      <c r="B16269"/>
    </row>
    <row r="16270" spans="2:2" ht="16.5" x14ac:dyDescent="0.3">
      <c r="B16270"/>
    </row>
    <row r="16271" spans="2:2" ht="16.5" x14ac:dyDescent="0.3">
      <c r="B16271"/>
    </row>
    <row r="16272" spans="2:2" ht="16.5" x14ac:dyDescent="0.3">
      <c r="B16272"/>
    </row>
    <row r="16273" spans="2:2" ht="16.5" x14ac:dyDescent="0.3">
      <c r="B16273"/>
    </row>
    <row r="16274" spans="2:2" ht="16.5" x14ac:dyDescent="0.3">
      <c r="B16274"/>
    </row>
    <row r="16275" spans="2:2" ht="16.5" x14ac:dyDescent="0.3">
      <c r="B16275"/>
    </row>
    <row r="16276" spans="2:2" ht="16.5" x14ac:dyDescent="0.3">
      <c r="B16276"/>
    </row>
    <row r="16277" spans="2:2" ht="16.5" x14ac:dyDescent="0.3">
      <c r="B16277"/>
    </row>
    <row r="16278" spans="2:2" ht="16.5" x14ac:dyDescent="0.3">
      <c r="B16278"/>
    </row>
    <row r="16279" spans="2:2" ht="16.5" x14ac:dyDescent="0.3">
      <c r="B16279"/>
    </row>
    <row r="16280" spans="2:2" ht="16.5" x14ac:dyDescent="0.3">
      <c r="B16280"/>
    </row>
    <row r="16281" spans="2:2" ht="16.5" x14ac:dyDescent="0.3">
      <c r="B16281"/>
    </row>
    <row r="16282" spans="2:2" ht="16.5" x14ac:dyDescent="0.3">
      <c r="B16282"/>
    </row>
    <row r="16283" spans="2:2" ht="16.5" x14ac:dyDescent="0.3">
      <c r="B16283"/>
    </row>
    <row r="16284" spans="2:2" ht="16.5" x14ac:dyDescent="0.3">
      <c r="B16284"/>
    </row>
    <row r="16285" spans="2:2" ht="16.5" x14ac:dyDescent="0.3">
      <c r="B16285"/>
    </row>
    <row r="16286" spans="2:2" ht="16.5" x14ac:dyDescent="0.3">
      <c r="B16286"/>
    </row>
    <row r="16287" spans="2:2" ht="16.5" x14ac:dyDescent="0.3">
      <c r="B16287"/>
    </row>
    <row r="16288" spans="2:2" ht="16.5" x14ac:dyDescent="0.3">
      <c r="B16288"/>
    </row>
    <row r="16289" spans="2:2" ht="16.5" x14ac:dyDescent="0.3">
      <c r="B16289"/>
    </row>
    <row r="16290" spans="2:2" ht="16.5" x14ac:dyDescent="0.3">
      <c r="B16290"/>
    </row>
    <row r="16291" spans="2:2" ht="16.5" x14ac:dyDescent="0.3">
      <c r="B16291"/>
    </row>
    <row r="16292" spans="2:2" ht="16.5" x14ac:dyDescent="0.3">
      <c r="B16292"/>
    </row>
    <row r="16293" spans="2:2" ht="16.5" x14ac:dyDescent="0.3">
      <c r="B16293"/>
    </row>
    <row r="16294" spans="2:2" ht="16.5" x14ac:dyDescent="0.3">
      <c r="B16294"/>
    </row>
    <row r="16295" spans="2:2" ht="16.5" x14ac:dyDescent="0.3">
      <c r="B16295"/>
    </row>
    <row r="16296" spans="2:2" ht="16.5" x14ac:dyDescent="0.3">
      <c r="B16296"/>
    </row>
    <row r="16297" spans="2:2" ht="16.5" x14ac:dyDescent="0.3">
      <c r="B16297"/>
    </row>
    <row r="16298" spans="2:2" ht="16.5" x14ac:dyDescent="0.3">
      <c r="B16298"/>
    </row>
    <row r="16299" spans="2:2" ht="16.5" x14ac:dyDescent="0.3">
      <c r="B16299"/>
    </row>
    <row r="16300" spans="2:2" ht="16.5" x14ac:dyDescent="0.3">
      <c r="B16300"/>
    </row>
    <row r="16301" spans="2:2" ht="16.5" x14ac:dyDescent="0.3">
      <c r="B16301"/>
    </row>
    <row r="16302" spans="2:2" ht="16.5" x14ac:dyDescent="0.3">
      <c r="B16302"/>
    </row>
    <row r="16303" spans="2:2" ht="16.5" x14ac:dyDescent="0.3">
      <c r="B16303"/>
    </row>
    <row r="16304" spans="2:2" ht="16.5" x14ac:dyDescent="0.3">
      <c r="B16304"/>
    </row>
    <row r="16305" spans="2:2" ht="16.5" x14ac:dyDescent="0.3">
      <c r="B16305"/>
    </row>
    <row r="16306" spans="2:2" ht="16.5" x14ac:dyDescent="0.3">
      <c r="B16306"/>
    </row>
    <row r="16307" spans="2:2" ht="16.5" x14ac:dyDescent="0.3">
      <c r="B16307"/>
    </row>
    <row r="16308" spans="2:2" ht="16.5" x14ac:dyDescent="0.3">
      <c r="B16308"/>
    </row>
    <row r="16309" spans="2:2" ht="16.5" x14ac:dyDescent="0.3">
      <c r="B16309"/>
    </row>
    <row r="16310" spans="2:2" ht="16.5" x14ac:dyDescent="0.3">
      <c r="B16310"/>
    </row>
    <row r="16311" spans="2:2" ht="16.5" x14ac:dyDescent="0.3">
      <c r="B16311"/>
    </row>
    <row r="16312" spans="2:2" ht="16.5" x14ac:dyDescent="0.3">
      <c r="B16312"/>
    </row>
    <row r="16313" spans="2:2" ht="16.5" x14ac:dyDescent="0.3">
      <c r="B16313"/>
    </row>
    <row r="16314" spans="2:2" ht="16.5" x14ac:dyDescent="0.3">
      <c r="B16314"/>
    </row>
    <row r="16315" spans="2:2" ht="16.5" x14ac:dyDescent="0.3">
      <c r="B16315"/>
    </row>
    <row r="16316" spans="2:2" ht="16.5" x14ac:dyDescent="0.3">
      <c r="B16316"/>
    </row>
    <row r="16317" spans="2:2" ht="16.5" x14ac:dyDescent="0.3">
      <c r="B16317"/>
    </row>
    <row r="16318" spans="2:2" ht="16.5" x14ac:dyDescent="0.3">
      <c r="B16318"/>
    </row>
    <row r="16319" spans="2:2" ht="16.5" x14ac:dyDescent="0.3">
      <c r="B16319"/>
    </row>
    <row r="16320" spans="2:2" ht="16.5" x14ac:dyDescent="0.3">
      <c r="B16320"/>
    </row>
    <row r="16321" spans="2:2" ht="16.5" x14ac:dyDescent="0.3">
      <c r="B16321"/>
    </row>
    <row r="16322" spans="2:2" ht="16.5" x14ac:dyDescent="0.3">
      <c r="B16322"/>
    </row>
    <row r="16323" spans="2:2" ht="16.5" x14ac:dyDescent="0.3">
      <c r="B16323"/>
    </row>
    <row r="16324" spans="2:2" ht="16.5" x14ac:dyDescent="0.3">
      <c r="B16324"/>
    </row>
    <row r="16325" spans="2:2" ht="16.5" x14ac:dyDescent="0.3">
      <c r="B16325"/>
    </row>
    <row r="16326" spans="2:2" ht="16.5" x14ac:dyDescent="0.3">
      <c r="B16326"/>
    </row>
    <row r="16327" spans="2:2" ht="16.5" x14ac:dyDescent="0.3">
      <c r="B16327"/>
    </row>
    <row r="16328" spans="2:2" ht="16.5" x14ac:dyDescent="0.3">
      <c r="B16328"/>
    </row>
    <row r="16329" spans="2:2" ht="16.5" x14ac:dyDescent="0.3">
      <c r="B16329"/>
    </row>
    <row r="16330" spans="2:2" ht="16.5" x14ac:dyDescent="0.3">
      <c r="B16330"/>
    </row>
    <row r="16331" spans="2:2" ht="16.5" x14ac:dyDescent="0.3">
      <c r="B16331"/>
    </row>
    <row r="16332" spans="2:2" ht="16.5" x14ac:dyDescent="0.3">
      <c r="B16332"/>
    </row>
    <row r="16333" spans="2:2" ht="16.5" x14ac:dyDescent="0.3">
      <c r="B16333"/>
    </row>
    <row r="16334" spans="2:2" ht="16.5" x14ac:dyDescent="0.3">
      <c r="B16334"/>
    </row>
    <row r="16335" spans="2:2" ht="16.5" x14ac:dyDescent="0.3">
      <c r="B16335"/>
    </row>
    <row r="16336" spans="2:2" ht="16.5" x14ac:dyDescent="0.3">
      <c r="B16336"/>
    </row>
    <row r="16337" spans="2:2" ht="16.5" x14ac:dyDescent="0.3">
      <c r="B16337"/>
    </row>
    <row r="16338" spans="2:2" ht="16.5" x14ac:dyDescent="0.3">
      <c r="B16338"/>
    </row>
    <row r="16339" spans="2:2" ht="16.5" x14ac:dyDescent="0.3">
      <c r="B16339"/>
    </row>
    <row r="16340" spans="2:2" ht="16.5" x14ac:dyDescent="0.3">
      <c r="B16340"/>
    </row>
    <row r="16341" spans="2:2" ht="16.5" x14ac:dyDescent="0.3">
      <c r="B16341"/>
    </row>
    <row r="16342" spans="2:2" ht="16.5" x14ac:dyDescent="0.3">
      <c r="B16342"/>
    </row>
    <row r="16343" spans="2:2" ht="16.5" x14ac:dyDescent="0.3">
      <c r="B16343"/>
    </row>
    <row r="16344" spans="2:2" ht="16.5" x14ac:dyDescent="0.3">
      <c r="B16344"/>
    </row>
    <row r="16345" spans="2:2" ht="16.5" x14ac:dyDescent="0.3">
      <c r="B16345"/>
    </row>
    <row r="16346" spans="2:2" ht="16.5" x14ac:dyDescent="0.3">
      <c r="B16346"/>
    </row>
    <row r="16347" spans="2:2" ht="16.5" x14ac:dyDescent="0.3">
      <c r="B16347"/>
    </row>
    <row r="16348" spans="2:2" ht="16.5" x14ac:dyDescent="0.3">
      <c r="B16348"/>
    </row>
    <row r="16349" spans="2:2" ht="16.5" x14ac:dyDescent="0.3">
      <c r="B16349"/>
    </row>
    <row r="16350" spans="2:2" ht="16.5" x14ac:dyDescent="0.3">
      <c r="B16350"/>
    </row>
    <row r="16351" spans="2:2" ht="16.5" x14ac:dyDescent="0.3">
      <c r="B16351"/>
    </row>
    <row r="16352" spans="2:2" ht="16.5" x14ac:dyDescent="0.3">
      <c r="B16352"/>
    </row>
    <row r="16353" spans="2:2" ht="16.5" x14ac:dyDescent="0.3">
      <c r="B16353"/>
    </row>
    <row r="16354" spans="2:2" ht="16.5" x14ac:dyDescent="0.3">
      <c r="B16354"/>
    </row>
    <row r="16355" spans="2:2" ht="16.5" x14ac:dyDescent="0.3">
      <c r="B16355"/>
    </row>
    <row r="16356" spans="2:2" ht="16.5" x14ac:dyDescent="0.3">
      <c r="B16356"/>
    </row>
    <row r="16357" spans="2:2" ht="16.5" x14ac:dyDescent="0.3">
      <c r="B16357"/>
    </row>
    <row r="16358" spans="2:2" ht="16.5" x14ac:dyDescent="0.3">
      <c r="B16358"/>
    </row>
    <row r="16359" spans="2:2" ht="16.5" x14ac:dyDescent="0.3">
      <c r="B16359"/>
    </row>
    <row r="16360" spans="2:2" ht="16.5" x14ac:dyDescent="0.3">
      <c r="B16360"/>
    </row>
    <row r="16361" spans="2:2" ht="16.5" x14ac:dyDescent="0.3">
      <c r="B16361"/>
    </row>
    <row r="16362" spans="2:2" ht="16.5" x14ac:dyDescent="0.3">
      <c r="B16362"/>
    </row>
    <row r="16363" spans="2:2" ht="16.5" x14ac:dyDescent="0.3">
      <c r="B16363"/>
    </row>
    <row r="16364" spans="2:2" ht="16.5" x14ac:dyDescent="0.3">
      <c r="B16364"/>
    </row>
    <row r="16365" spans="2:2" ht="16.5" x14ac:dyDescent="0.3">
      <c r="B16365"/>
    </row>
    <row r="16366" spans="2:2" ht="16.5" x14ac:dyDescent="0.3">
      <c r="B16366"/>
    </row>
    <row r="16367" spans="2:2" ht="16.5" x14ac:dyDescent="0.3">
      <c r="B16367"/>
    </row>
    <row r="16368" spans="2:2" ht="16.5" x14ac:dyDescent="0.3">
      <c r="B16368"/>
    </row>
    <row r="16369" spans="2:2" ht="16.5" x14ac:dyDescent="0.3">
      <c r="B16369"/>
    </row>
    <row r="16370" spans="2:2" ht="16.5" x14ac:dyDescent="0.3">
      <c r="B16370"/>
    </row>
    <row r="16371" spans="2:2" ht="16.5" x14ac:dyDescent="0.3">
      <c r="B16371"/>
    </row>
    <row r="16372" spans="2:2" ht="16.5" x14ac:dyDescent="0.3">
      <c r="B16372"/>
    </row>
    <row r="16373" spans="2:2" ht="16.5" x14ac:dyDescent="0.3">
      <c r="B16373"/>
    </row>
    <row r="16374" spans="2:2" ht="16.5" x14ac:dyDescent="0.3">
      <c r="B16374"/>
    </row>
    <row r="16375" spans="2:2" ht="16.5" x14ac:dyDescent="0.3">
      <c r="B16375"/>
    </row>
    <row r="16376" spans="2:2" ht="16.5" x14ac:dyDescent="0.3">
      <c r="B16376"/>
    </row>
    <row r="16377" spans="2:2" ht="16.5" x14ac:dyDescent="0.3">
      <c r="B16377"/>
    </row>
    <row r="16378" spans="2:2" ht="16.5" x14ac:dyDescent="0.3">
      <c r="B16378"/>
    </row>
    <row r="16379" spans="2:2" ht="16.5" x14ac:dyDescent="0.3">
      <c r="B16379"/>
    </row>
    <row r="16380" spans="2:2" ht="16.5" x14ac:dyDescent="0.3">
      <c r="B16380"/>
    </row>
    <row r="16381" spans="2:2" ht="16.5" x14ac:dyDescent="0.3">
      <c r="B16381"/>
    </row>
    <row r="16382" spans="2:2" ht="16.5" x14ac:dyDescent="0.3">
      <c r="B16382"/>
    </row>
    <row r="16383" spans="2:2" ht="16.5" x14ac:dyDescent="0.3">
      <c r="B16383"/>
    </row>
    <row r="16384" spans="2:2" ht="16.5" x14ac:dyDescent="0.3">
      <c r="B16384"/>
    </row>
    <row r="16385" spans="2:2" ht="16.5" x14ac:dyDescent="0.3">
      <c r="B16385"/>
    </row>
    <row r="16386" spans="2:2" ht="16.5" x14ac:dyDescent="0.3">
      <c r="B16386"/>
    </row>
    <row r="16387" spans="2:2" ht="16.5" x14ac:dyDescent="0.3">
      <c r="B16387"/>
    </row>
    <row r="16388" spans="2:2" ht="16.5" x14ac:dyDescent="0.3">
      <c r="B16388"/>
    </row>
    <row r="16389" spans="2:2" ht="16.5" x14ac:dyDescent="0.3">
      <c r="B16389"/>
    </row>
    <row r="16390" spans="2:2" ht="16.5" x14ac:dyDescent="0.3">
      <c r="B16390"/>
    </row>
    <row r="16391" spans="2:2" ht="16.5" x14ac:dyDescent="0.3">
      <c r="B16391"/>
    </row>
    <row r="16392" spans="2:2" ht="16.5" x14ac:dyDescent="0.3">
      <c r="B16392"/>
    </row>
    <row r="16393" spans="2:2" ht="16.5" x14ac:dyDescent="0.3">
      <c r="B16393"/>
    </row>
    <row r="16394" spans="2:2" ht="16.5" x14ac:dyDescent="0.3">
      <c r="B16394"/>
    </row>
    <row r="16395" spans="2:2" ht="16.5" x14ac:dyDescent="0.3">
      <c r="B16395"/>
    </row>
    <row r="16396" spans="2:2" ht="16.5" x14ac:dyDescent="0.3">
      <c r="B16396"/>
    </row>
    <row r="16397" spans="2:2" ht="16.5" x14ac:dyDescent="0.3">
      <c r="B16397"/>
    </row>
    <row r="16398" spans="2:2" ht="16.5" x14ac:dyDescent="0.3">
      <c r="B16398"/>
    </row>
    <row r="16399" spans="2:2" ht="16.5" x14ac:dyDescent="0.3">
      <c r="B16399"/>
    </row>
    <row r="16400" spans="2:2" ht="16.5" x14ac:dyDescent="0.3">
      <c r="B16400"/>
    </row>
    <row r="16401" spans="2:2" ht="16.5" x14ac:dyDescent="0.3">
      <c r="B16401"/>
    </row>
    <row r="16402" spans="2:2" ht="16.5" x14ac:dyDescent="0.3">
      <c r="B16402"/>
    </row>
    <row r="16403" spans="2:2" ht="16.5" x14ac:dyDescent="0.3">
      <c r="B16403"/>
    </row>
    <row r="16404" spans="2:2" ht="16.5" x14ac:dyDescent="0.3">
      <c r="B16404"/>
    </row>
    <row r="16405" spans="2:2" ht="16.5" x14ac:dyDescent="0.3">
      <c r="B16405"/>
    </row>
    <row r="16406" spans="2:2" ht="16.5" x14ac:dyDescent="0.3">
      <c r="B16406"/>
    </row>
    <row r="16407" spans="2:2" ht="16.5" x14ac:dyDescent="0.3">
      <c r="B16407"/>
    </row>
    <row r="16408" spans="2:2" ht="16.5" x14ac:dyDescent="0.3">
      <c r="B16408"/>
    </row>
    <row r="16409" spans="2:2" ht="16.5" x14ac:dyDescent="0.3">
      <c r="B16409"/>
    </row>
    <row r="16410" spans="2:2" ht="16.5" x14ac:dyDescent="0.3">
      <c r="B16410"/>
    </row>
    <row r="16411" spans="2:2" ht="16.5" x14ac:dyDescent="0.3">
      <c r="B16411"/>
    </row>
    <row r="16412" spans="2:2" ht="16.5" x14ac:dyDescent="0.3">
      <c r="B16412"/>
    </row>
    <row r="16413" spans="2:2" ht="16.5" x14ac:dyDescent="0.3">
      <c r="B16413"/>
    </row>
    <row r="16414" spans="2:2" ht="16.5" x14ac:dyDescent="0.3">
      <c r="B16414"/>
    </row>
    <row r="16415" spans="2:2" ht="16.5" x14ac:dyDescent="0.3">
      <c r="B16415"/>
    </row>
    <row r="16416" spans="2:2" ht="16.5" x14ac:dyDescent="0.3">
      <c r="B16416"/>
    </row>
    <row r="16417" spans="2:2" ht="16.5" x14ac:dyDescent="0.3">
      <c r="B16417"/>
    </row>
    <row r="16418" spans="2:2" ht="16.5" x14ac:dyDescent="0.3">
      <c r="B16418"/>
    </row>
    <row r="16419" spans="2:2" ht="16.5" x14ac:dyDescent="0.3">
      <c r="B16419"/>
    </row>
    <row r="16420" spans="2:2" ht="16.5" x14ac:dyDescent="0.3">
      <c r="B16420"/>
    </row>
    <row r="16421" spans="2:2" ht="16.5" x14ac:dyDescent="0.3">
      <c r="B16421"/>
    </row>
    <row r="16422" spans="2:2" ht="16.5" x14ac:dyDescent="0.3">
      <c r="B16422"/>
    </row>
    <row r="16423" spans="2:2" ht="16.5" x14ac:dyDescent="0.3">
      <c r="B16423"/>
    </row>
    <row r="16424" spans="2:2" ht="16.5" x14ac:dyDescent="0.3">
      <c r="B16424"/>
    </row>
    <row r="16425" spans="2:2" ht="16.5" x14ac:dyDescent="0.3">
      <c r="B16425"/>
    </row>
    <row r="16426" spans="2:2" ht="16.5" x14ac:dyDescent="0.3">
      <c r="B16426"/>
    </row>
    <row r="16427" spans="2:2" ht="16.5" x14ac:dyDescent="0.3">
      <c r="B16427"/>
    </row>
    <row r="16428" spans="2:2" ht="16.5" x14ac:dyDescent="0.3">
      <c r="B16428"/>
    </row>
    <row r="16429" spans="2:2" ht="16.5" x14ac:dyDescent="0.3">
      <c r="B16429"/>
    </row>
    <row r="16430" spans="2:2" ht="16.5" x14ac:dyDescent="0.3">
      <c r="B16430"/>
    </row>
    <row r="16431" spans="2:2" ht="16.5" x14ac:dyDescent="0.3">
      <c r="B16431"/>
    </row>
    <row r="16432" spans="2:2" ht="16.5" x14ac:dyDescent="0.3">
      <c r="B16432"/>
    </row>
    <row r="16433" spans="2:2" ht="16.5" x14ac:dyDescent="0.3">
      <c r="B16433"/>
    </row>
    <row r="16434" spans="2:2" ht="16.5" x14ac:dyDescent="0.3">
      <c r="B16434"/>
    </row>
    <row r="16435" spans="2:2" ht="16.5" x14ac:dyDescent="0.3">
      <c r="B16435"/>
    </row>
    <row r="16436" spans="2:2" ht="16.5" x14ac:dyDescent="0.3">
      <c r="B16436"/>
    </row>
    <row r="16437" spans="2:2" ht="16.5" x14ac:dyDescent="0.3">
      <c r="B16437"/>
    </row>
    <row r="16438" spans="2:2" ht="16.5" x14ac:dyDescent="0.3">
      <c r="B16438"/>
    </row>
    <row r="16439" spans="2:2" ht="16.5" x14ac:dyDescent="0.3">
      <c r="B16439"/>
    </row>
    <row r="16440" spans="2:2" ht="16.5" x14ac:dyDescent="0.3">
      <c r="B16440"/>
    </row>
    <row r="16441" spans="2:2" ht="16.5" x14ac:dyDescent="0.3">
      <c r="B16441"/>
    </row>
    <row r="16442" spans="2:2" ht="16.5" x14ac:dyDescent="0.3">
      <c r="B16442"/>
    </row>
    <row r="16443" spans="2:2" ht="16.5" x14ac:dyDescent="0.3">
      <c r="B16443"/>
    </row>
    <row r="16444" spans="2:2" ht="16.5" x14ac:dyDescent="0.3">
      <c r="B16444"/>
    </row>
    <row r="16445" spans="2:2" ht="16.5" x14ac:dyDescent="0.3">
      <c r="B16445"/>
    </row>
    <row r="16446" spans="2:2" ht="16.5" x14ac:dyDescent="0.3">
      <c r="B16446"/>
    </row>
    <row r="16447" spans="2:2" ht="16.5" x14ac:dyDescent="0.3">
      <c r="B16447"/>
    </row>
    <row r="16448" spans="2:2" ht="16.5" x14ac:dyDescent="0.3">
      <c r="B16448"/>
    </row>
    <row r="16449" spans="2:2" ht="16.5" x14ac:dyDescent="0.3">
      <c r="B16449"/>
    </row>
    <row r="16450" spans="2:2" ht="16.5" x14ac:dyDescent="0.3">
      <c r="B16450"/>
    </row>
    <row r="16451" spans="2:2" ht="16.5" x14ac:dyDescent="0.3">
      <c r="B16451"/>
    </row>
    <row r="16452" spans="2:2" ht="16.5" x14ac:dyDescent="0.3">
      <c r="B16452"/>
    </row>
    <row r="16453" spans="2:2" ht="16.5" x14ac:dyDescent="0.3">
      <c r="B16453"/>
    </row>
    <row r="16454" spans="2:2" ht="16.5" x14ac:dyDescent="0.3">
      <c r="B16454"/>
    </row>
    <row r="16455" spans="2:2" ht="16.5" x14ac:dyDescent="0.3">
      <c r="B16455"/>
    </row>
    <row r="16456" spans="2:2" ht="16.5" x14ac:dyDescent="0.3">
      <c r="B16456"/>
    </row>
    <row r="16457" spans="2:2" ht="16.5" x14ac:dyDescent="0.3">
      <c r="B16457"/>
    </row>
    <row r="16458" spans="2:2" ht="16.5" x14ac:dyDescent="0.3">
      <c r="B16458"/>
    </row>
    <row r="16459" spans="2:2" ht="16.5" x14ac:dyDescent="0.3">
      <c r="B16459"/>
    </row>
    <row r="16460" spans="2:2" ht="16.5" x14ac:dyDescent="0.3">
      <c r="B16460"/>
    </row>
    <row r="16461" spans="2:2" ht="16.5" x14ac:dyDescent="0.3">
      <c r="B16461"/>
    </row>
    <row r="16462" spans="2:2" ht="16.5" x14ac:dyDescent="0.3">
      <c r="B16462"/>
    </row>
    <row r="16463" spans="2:2" ht="16.5" x14ac:dyDescent="0.3">
      <c r="B16463"/>
    </row>
    <row r="16464" spans="2:2" ht="16.5" x14ac:dyDescent="0.3">
      <c r="B16464"/>
    </row>
    <row r="16465" spans="2:2" ht="16.5" x14ac:dyDescent="0.3">
      <c r="B16465"/>
    </row>
    <row r="16466" spans="2:2" ht="16.5" x14ac:dyDescent="0.3">
      <c r="B16466"/>
    </row>
    <row r="16467" spans="2:2" ht="16.5" x14ac:dyDescent="0.3">
      <c r="B16467"/>
    </row>
    <row r="16468" spans="2:2" ht="16.5" x14ac:dyDescent="0.3">
      <c r="B16468"/>
    </row>
    <row r="16469" spans="2:2" ht="16.5" x14ac:dyDescent="0.3">
      <c r="B16469"/>
    </row>
    <row r="16470" spans="2:2" ht="16.5" x14ac:dyDescent="0.3">
      <c r="B16470"/>
    </row>
    <row r="16471" spans="2:2" ht="16.5" x14ac:dyDescent="0.3">
      <c r="B16471"/>
    </row>
    <row r="16472" spans="2:2" ht="16.5" x14ac:dyDescent="0.3">
      <c r="B16472"/>
    </row>
    <row r="16473" spans="2:2" ht="16.5" x14ac:dyDescent="0.3">
      <c r="B16473"/>
    </row>
    <row r="16474" spans="2:2" ht="16.5" x14ac:dyDescent="0.3">
      <c r="B16474"/>
    </row>
    <row r="16475" spans="2:2" ht="16.5" x14ac:dyDescent="0.3">
      <c r="B16475"/>
    </row>
    <row r="16476" spans="2:2" ht="16.5" x14ac:dyDescent="0.3">
      <c r="B16476"/>
    </row>
    <row r="16477" spans="2:2" ht="16.5" x14ac:dyDescent="0.3">
      <c r="B16477"/>
    </row>
    <row r="16478" spans="2:2" ht="16.5" x14ac:dyDescent="0.3">
      <c r="B16478"/>
    </row>
    <row r="16479" spans="2:2" ht="16.5" x14ac:dyDescent="0.3">
      <c r="B16479"/>
    </row>
    <row r="16480" spans="2:2" ht="16.5" x14ac:dyDescent="0.3">
      <c r="B16480"/>
    </row>
    <row r="16481" spans="2:2" ht="16.5" x14ac:dyDescent="0.3">
      <c r="B16481"/>
    </row>
    <row r="16482" spans="2:2" ht="16.5" x14ac:dyDescent="0.3">
      <c r="B16482"/>
    </row>
    <row r="16483" spans="2:2" ht="16.5" x14ac:dyDescent="0.3">
      <c r="B16483"/>
    </row>
    <row r="16484" spans="2:2" ht="16.5" x14ac:dyDescent="0.3">
      <c r="B16484"/>
    </row>
    <row r="16485" spans="2:2" ht="16.5" x14ac:dyDescent="0.3">
      <c r="B16485"/>
    </row>
    <row r="16486" spans="2:2" ht="16.5" x14ac:dyDescent="0.3">
      <c r="B16486"/>
    </row>
    <row r="16487" spans="2:2" ht="16.5" x14ac:dyDescent="0.3">
      <c r="B16487"/>
    </row>
    <row r="16488" spans="2:2" ht="16.5" x14ac:dyDescent="0.3">
      <c r="B16488"/>
    </row>
    <row r="16489" spans="2:2" ht="16.5" x14ac:dyDescent="0.3">
      <c r="B16489"/>
    </row>
    <row r="16490" spans="2:2" ht="16.5" x14ac:dyDescent="0.3">
      <c r="B16490"/>
    </row>
    <row r="16491" spans="2:2" ht="16.5" x14ac:dyDescent="0.3">
      <c r="B16491"/>
    </row>
    <row r="16492" spans="2:2" ht="16.5" x14ac:dyDescent="0.3">
      <c r="B16492"/>
    </row>
    <row r="16493" spans="2:2" ht="16.5" x14ac:dyDescent="0.3">
      <c r="B16493"/>
    </row>
    <row r="16494" spans="2:2" ht="16.5" x14ac:dyDescent="0.3">
      <c r="B16494"/>
    </row>
    <row r="16495" spans="2:2" ht="16.5" x14ac:dyDescent="0.3">
      <c r="B16495"/>
    </row>
    <row r="16496" spans="2:2" ht="16.5" x14ac:dyDescent="0.3">
      <c r="B16496"/>
    </row>
    <row r="16497" spans="2:2" ht="16.5" x14ac:dyDescent="0.3">
      <c r="B16497"/>
    </row>
    <row r="16498" spans="2:2" ht="16.5" x14ac:dyDescent="0.3">
      <c r="B16498"/>
    </row>
    <row r="16499" spans="2:2" ht="16.5" x14ac:dyDescent="0.3">
      <c r="B16499"/>
    </row>
    <row r="16500" spans="2:2" ht="16.5" x14ac:dyDescent="0.3">
      <c r="B16500"/>
    </row>
    <row r="16501" spans="2:2" ht="16.5" x14ac:dyDescent="0.3">
      <c r="B16501"/>
    </row>
    <row r="16502" spans="2:2" ht="16.5" x14ac:dyDescent="0.3">
      <c r="B16502"/>
    </row>
    <row r="16503" spans="2:2" ht="16.5" x14ac:dyDescent="0.3">
      <c r="B16503"/>
    </row>
    <row r="16504" spans="2:2" ht="16.5" x14ac:dyDescent="0.3">
      <c r="B16504"/>
    </row>
    <row r="16505" spans="2:2" ht="16.5" x14ac:dyDescent="0.3">
      <c r="B16505"/>
    </row>
    <row r="16506" spans="2:2" ht="16.5" x14ac:dyDescent="0.3">
      <c r="B16506"/>
    </row>
    <row r="16507" spans="2:2" ht="16.5" x14ac:dyDescent="0.3">
      <c r="B16507"/>
    </row>
    <row r="16508" spans="2:2" ht="16.5" x14ac:dyDescent="0.3">
      <c r="B16508"/>
    </row>
    <row r="16509" spans="2:2" ht="16.5" x14ac:dyDescent="0.3">
      <c r="B16509"/>
    </row>
    <row r="16510" spans="2:2" ht="16.5" x14ac:dyDescent="0.3">
      <c r="B16510"/>
    </row>
    <row r="16511" spans="2:2" ht="16.5" x14ac:dyDescent="0.3">
      <c r="B16511"/>
    </row>
    <row r="16512" spans="2:2" ht="16.5" x14ac:dyDescent="0.3">
      <c r="B16512"/>
    </row>
    <row r="16513" spans="2:2" ht="16.5" x14ac:dyDescent="0.3">
      <c r="B16513"/>
    </row>
    <row r="16514" spans="2:2" ht="16.5" x14ac:dyDescent="0.3">
      <c r="B16514"/>
    </row>
    <row r="16515" spans="2:2" ht="16.5" x14ac:dyDescent="0.3">
      <c r="B16515"/>
    </row>
    <row r="16516" spans="2:2" ht="16.5" x14ac:dyDescent="0.3">
      <c r="B16516"/>
    </row>
    <row r="16517" spans="2:2" ht="16.5" x14ac:dyDescent="0.3">
      <c r="B16517"/>
    </row>
    <row r="16518" spans="2:2" ht="16.5" x14ac:dyDescent="0.3">
      <c r="B16518"/>
    </row>
    <row r="16519" spans="2:2" ht="16.5" x14ac:dyDescent="0.3">
      <c r="B16519"/>
    </row>
    <row r="16520" spans="2:2" ht="16.5" x14ac:dyDescent="0.3">
      <c r="B16520"/>
    </row>
    <row r="16521" spans="2:2" ht="16.5" x14ac:dyDescent="0.3">
      <c r="B16521"/>
    </row>
    <row r="16522" spans="2:2" ht="16.5" x14ac:dyDescent="0.3">
      <c r="B16522"/>
    </row>
    <row r="16523" spans="2:2" ht="16.5" x14ac:dyDescent="0.3">
      <c r="B16523"/>
    </row>
    <row r="16524" spans="2:2" ht="16.5" x14ac:dyDescent="0.3">
      <c r="B16524"/>
    </row>
    <row r="16525" spans="2:2" ht="16.5" x14ac:dyDescent="0.3">
      <c r="B16525"/>
    </row>
    <row r="16526" spans="2:2" ht="16.5" x14ac:dyDescent="0.3">
      <c r="B16526"/>
    </row>
    <row r="16527" spans="2:2" ht="16.5" x14ac:dyDescent="0.3">
      <c r="B16527"/>
    </row>
    <row r="16528" spans="2:2" ht="16.5" x14ac:dyDescent="0.3">
      <c r="B16528"/>
    </row>
    <row r="16529" spans="2:2" ht="16.5" x14ac:dyDescent="0.3">
      <c r="B16529"/>
    </row>
    <row r="16530" spans="2:2" ht="16.5" x14ac:dyDescent="0.3">
      <c r="B16530"/>
    </row>
    <row r="16531" spans="2:2" ht="16.5" x14ac:dyDescent="0.3">
      <c r="B16531"/>
    </row>
    <row r="16532" spans="2:2" ht="16.5" x14ac:dyDescent="0.3">
      <c r="B16532"/>
    </row>
    <row r="16533" spans="2:2" ht="16.5" x14ac:dyDescent="0.3">
      <c r="B16533"/>
    </row>
    <row r="16534" spans="2:2" ht="16.5" x14ac:dyDescent="0.3">
      <c r="B16534"/>
    </row>
    <row r="16535" spans="2:2" ht="16.5" x14ac:dyDescent="0.3">
      <c r="B16535"/>
    </row>
    <row r="16536" spans="2:2" ht="16.5" x14ac:dyDescent="0.3">
      <c r="B16536"/>
    </row>
    <row r="16537" spans="2:2" ht="16.5" x14ac:dyDescent="0.3">
      <c r="B16537"/>
    </row>
    <row r="16538" spans="2:2" ht="16.5" x14ac:dyDescent="0.3">
      <c r="B16538"/>
    </row>
    <row r="16539" spans="2:2" ht="16.5" x14ac:dyDescent="0.3">
      <c r="B16539"/>
    </row>
    <row r="16540" spans="2:2" ht="16.5" x14ac:dyDescent="0.3">
      <c r="B16540"/>
    </row>
    <row r="16541" spans="2:2" ht="16.5" x14ac:dyDescent="0.3">
      <c r="B16541"/>
    </row>
    <row r="16542" spans="2:2" ht="16.5" x14ac:dyDescent="0.3">
      <c r="B16542"/>
    </row>
    <row r="16543" spans="2:2" ht="16.5" x14ac:dyDescent="0.3">
      <c r="B16543"/>
    </row>
    <row r="16544" spans="2:2" ht="16.5" x14ac:dyDescent="0.3">
      <c r="B16544"/>
    </row>
    <row r="16545" spans="2:2" ht="16.5" x14ac:dyDescent="0.3">
      <c r="B16545"/>
    </row>
    <row r="16546" spans="2:2" ht="16.5" x14ac:dyDescent="0.3">
      <c r="B16546"/>
    </row>
    <row r="16547" spans="2:2" ht="16.5" x14ac:dyDescent="0.3">
      <c r="B16547"/>
    </row>
    <row r="16548" spans="2:2" ht="16.5" x14ac:dyDescent="0.3">
      <c r="B16548"/>
    </row>
    <row r="16549" spans="2:2" ht="16.5" x14ac:dyDescent="0.3">
      <c r="B16549"/>
    </row>
    <row r="16550" spans="2:2" ht="16.5" x14ac:dyDescent="0.3">
      <c r="B16550"/>
    </row>
    <row r="16551" spans="2:2" ht="16.5" x14ac:dyDescent="0.3">
      <c r="B16551"/>
    </row>
    <row r="16552" spans="2:2" ht="16.5" x14ac:dyDescent="0.3">
      <c r="B16552"/>
    </row>
    <row r="16553" spans="2:2" ht="16.5" x14ac:dyDescent="0.3">
      <c r="B16553"/>
    </row>
    <row r="16554" spans="2:2" ht="16.5" x14ac:dyDescent="0.3">
      <c r="B16554"/>
    </row>
    <row r="16555" spans="2:2" ht="16.5" x14ac:dyDescent="0.3">
      <c r="B16555"/>
    </row>
    <row r="16556" spans="2:2" ht="16.5" x14ac:dyDescent="0.3">
      <c r="B16556"/>
    </row>
    <row r="16557" spans="2:2" ht="16.5" x14ac:dyDescent="0.3">
      <c r="B16557"/>
    </row>
    <row r="16558" spans="2:2" ht="16.5" x14ac:dyDescent="0.3">
      <c r="B16558"/>
    </row>
    <row r="16559" spans="2:2" ht="16.5" x14ac:dyDescent="0.3">
      <c r="B16559"/>
    </row>
    <row r="16560" spans="2:2" ht="16.5" x14ac:dyDescent="0.3">
      <c r="B16560"/>
    </row>
    <row r="16561" spans="2:2" ht="16.5" x14ac:dyDescent="0.3">
      <c r="B16561"/>
    </row>
    <row r="16562" spans="2:2" ht="16.5" x14ac:dyDescent="0.3">
      <c r="B16562"/>
    </row>
    <row r="16563" spans="2:2" ht="16.5" x14ac:dyDescent="0.3">
      <c r="B16563"/>
    </row>
    <row r="16564" spans="2:2" ht="16.5" x14ac:dyDescent="0.3">
      <c r="B16564"/>
    </row>
    <row r="16565" spans="2:2" ht="16.5" x14ac:dyDescent="0.3">
      <c r="B16565"/>
    </row>
    <row r="16566" spans="2:2" ht="16.5" x14ac:dyDescent="0.3">
      <c r="B16566"/>
    </row>
    <row r="16567" spans="2:2" ht="16.5" x14ac:dyDescent="0.3">
      <c r="B16567"/>
    </row>
    <row r="16568" spans="2:2" ht="16.5" x14ac:dyDescent="0.3">
      <c r="B16568"/>
    </row>
    <row r="16569" spans="2:2" ht="16.5" x14ac:dyDescent="0.3">
      <c r="B16569"/>
    </row>
    <row r="16570" spans="2:2" ht="16.5" x14ac:dyDescent="0.3">
      <c r="B16570"/>
    </row>
    <row r="16571" spans="2:2" ht="16.5" x14ac:dyDescent="0.3">
      <c r="B16571"/>
    </row>
    <row r="16572" spans="2:2" ht="16.5" x14ac:dyDescent="0.3">
      <c r="B16572"/>
    </row>
    <row r="16573" spans="2:2" ht="16.5" x14ac:dyDescent="0.3">
      <c r="B16573"/>
    </row>
    <row r="16574" spans="2:2" ht="16.5" x14ac:dyDescent="0.3">
      <c r="B16574"/>
    </row>
    <row r="16575" spans="2:2" ht="16.5" x14ac:dyDescent="0.3">
      <c r="B16575"/>
    </row>
    <row r="16576" spans="2:2" ht="16.5" x14ac:dyDescent="0.3">
      <c r="B16576"/>
    </row>
    <row r="16577" spans="2:2" ht="16.5" x14ac:dyDescent="0.3">
      <c r="B16577"/>
    </row>
    <row r="16578" spans="2:2" ht="16.5" x14ac:dyDescent="0.3">
      <c r="B16578"/>
    </row>
    <row r="16579" spans="2:2" ht="16.5" x14ac:dyDescent="0.3">
      <c r="B16579"/>
    </row>
    <row r="16580" spans="2:2" ht="16.5" x14ac:dyDescent="0.3">
      <c r="B16580"/>
    </row>
    <row r="16581" spans="2:2" ht="16.5" x14ac:dyDescent="0.3">
      <c r="B16581"/>
    </row>
    <row r="16582" spans="2:2" ht="16.5" x14ac:dyDescent="0.3">
      <c r="B16582"/>
    </row>
    <row r="16583" spans="2:2" ht="16.5" x14ac:dyDescent="0.3">
      <c r="B16583"/>
    </row>
    <row r="16584" spans="2:2" ht="16.5" x14ac:dyDescent="0.3">
      <c r="B16584"/>
    </row>
    <row r="16585" spans="2:2" ht="16.5" x14ac:dyDescent="0.3">
      <c r="B16585"/>
    </row>
    <row r="16586" spans="2:2" ht="16.5" x14ac:dyDescent="0.3">
      <c r="B16586"/>
    </row>
    <row r="16587" spans="2:2" ht="16.5" x14ac:dyDescent="0.3">
      <c r="B16587"/>
    </row>
    <row r="16588" spans="2:2" ht="16.5" x14ac:dyDescent="0.3">
      <c r="B16588"/>
    </row>
    <row r="16589" spans="2:2" ht="16.5" x14ac:dyDescent="0.3">
      <c r="B16589"/>
    </row>
    <row r="16590" spans="2:2" ht="16.5" x14ac:dyDescent="0.3">
      <c r="B16590"/>
    </row>
    <row r="16591" spans="2:2" ht="16.5" x14ac:dyDescent="0.3">
      <c r="B16591"/>
    </row>
    <row r="16592" spans="2:2" ht="16.5" x14ac:dyDescent="0.3">
      <c r="B16592"/>
    </row>
    <row r="16593" spans="2:2" ht="16.5" x14ac:dyDescent="0.3">
      <c r="B16593"/>
    </row>
    <row r="16594" spans="2:2" ht="16.5" x14ac:dyDescent="0.3">
      <c r="B16594"/>
    </row>
    <row r="16595" spans="2:2" ht="16.5" x14ac:dyDescent="0.3">
      <c r="B16595"/>
    </row>
    <row r="16596" spans="2:2" ht="16.5" x14ac:dyDescent="0.3">
      <c r="B16596"/>
    </row>
    <row r="16597" spans="2:2" ht="16.5" x14ac:dyDescent="0.3">
      <c r="B16597"/>
    </row>
    <row r="16598" spans="2:2" ht="16.5" x14ac:dyDescent="0.3">
      <c r="B16598"/>
    </row>
    <row r="16599" spans="2:2" ht="16.5" x14ac:dyDescent="0.3">
      <c r="B16599"/>
    </row>
    <row r="16600" spans="2:2" ht="16.5" x14ac:dyDescent="0.3">
      <c r="B16600"/>
    </row>
    <row r="16601" spans="2:2" ht="16.5" x14ac:dyDescent="0.3">
      <c r="B16601"/>
    </row>
    <row r="16602" spans="2:2" ht="16.5" x14ac:dyDescent="0.3">
      <c r="B16602"/>
    </row>
    <row r="16603" spans="2:2" ht="16.5" x14ac:dyDescent="0.3">
      <c r="B16603"/>
    </row>
    <row r="16604" spans="2:2" ht="16.5" x14ac:dyDescent="0.3">
      <c r="B16604"/>
    </row>
    <row r="16605" spans="2:2" ht="16.5" x14ac:dyDescent="0.3">
      <c r="B16605"/>
    </row>
    <row r="16606" spans="2:2" ht="16.5" x14ac:dyDescent="0.3">
      <c r="B16606"/>
    </row>
    <row r="16607" spans="2:2" ht="16.5" x14ac:dyDescent="0.3">
      <c r="B16607"/>
    </row>
    <row r="16608" spans="2:2" ht="16.5" x14ac:dyDescent="0.3">
      <c r="B16608"/>
    </row>
    <row r="16609" spans="2:2" ht="16.5" x14ac:dyDescent="0.3">
      <c r="B16609"/>
    </row>
    <row r="16610" spans="2:2" ht="16.5" x14ac:dyDescent="0.3">
      <c r="B16610"/>
    </row>
    <row r="16611" spans="2:2" ht="16.5" x14ac:dyDescent="0.3">
      <c r="B16611"/>
    </row>
    <row r="16612" spans="2:2" ht="16.5" x14ac:dyDescent="0.3">
      <c r="B16612"/>
    </row>
    <row r="16613" spans="2:2" ht="16.5" x14ac:dyDescent="0.3">
      <c r="B16613"/>
    </row>
    <row r="16614" spans="2:2" ht="16.5" x14ac:dyDescent="0.3">
      <c r="B16614"/>
    </row>
    <row r="16615" spans="2:2" ht="16.5" x14ac:dyDescent="0.3">
      <c r="B16615"/>
    </row>
    <row r="16616" spans="2:2" ht="16.5" x14ac:dyDescent="0.3">
      <c r="B16616"/>
    </row>
    <row r="16617" spans="2:2" ht="16.5" x14ac:dyDescent="0.3">
      <c r="B16617"/>
    </row>
    <row r="16618" spans="2:2" ht="16.5" x14ac:dyDescent="0.3">
      <c r="B16618"/>
    </row>
    <row r="16619" spans="2:2" ht="16.5" x14ac:dyDescent="0.3">
      <c r="B16619"/>
    </row>
    <row r="16620" spans="2:2" ht="16.5" x14ac:dyDescent="0.3">
      <c r="B16620"/>
    </row>
    <row r="16621" spans="2:2" ht="16.5" x14ac:dyDescent="0.3">
      <c r="B16621"/>
    </row>
    <row r="16622" spans="2:2" ht="16.5" x14ac:dyDescent="0.3">
      <c r="B16622"/>
    </row>
    <row r="16623" spans="2:2" ht="16.5" x14ac:dyDescent="0.3">
      <c r="B16623"/>
    </row>
    <row r="16624" spans="2:2" ht="16.5" x14ac:dyDescent="0.3">
      <c r="B16624"/>
    </row>
    <row r="16625" spans="2:2" ht="16.5" x14ac:dyDescent="0.3">
      <c r="B16625"/>
    </row>
    <row r="16626" spans="2:2" ht="16.5" x14ac:dyDescent="0.3">
      <c r="B16626"/>
    </row>
    <row r="16627" spans="2:2" ht="16.5" x14ac:dyDescent="0.3">
      <c r="B16627"/>
    </row>
    <row r="16628" spans="2:2" ht="16.5" x14ac:dyDescent="0.3">
      <c r="B16628"/>
    </row>
    <row r="16629" spans="2:2" ht="16.5" x14ac:dyDescent="0.3">
      <c r="B16629"/>
    </row>
    <row r="16630" spans="2:2" ht="16.5" x14ac:dyDescent="0.3">
      <c r="B16630"/>
    </row>
    <row r="16631" spans="2:2" ht="16.5" x14ac:dyDescent="0.3">
      <c r="B16631"/>
    </row>
    <row r="16632" spans="2:2" ht="16.5" x14ac:dyDescent="0.3">
      <c r="B16632"/>
    </row>
    <row r="16633" spans="2:2" ht="16.5" x14ac:dyDescent="0.3">
      <c r="B16633"/>
    </row>
    <row r="16634" spans="2:2" ht="16.5" x14ac:dyDescent="0.3">
      <c r="B16634"/>
    </row>
    <row r="16635" spans="2:2" ht="16.5" x14ac:dyDescent="0.3">
      <c r="B16635"/>
    </row>
    <row r="16636" spans="2:2" ht="16.5" x14ac:dyDescent="0.3">
      <c r="B16636"/>
    </row>
    <row r="16637" spans="2:2" ht="16.5" x14ac:dyDescent="0.3">
      <c r="B16637"/>
    </row>
    <row r="16638" spans="2:2" ht="16.5" x14ac:dyDescent="0.3">
      <c r="B16638"/>
    </row>
    <row r="16639" spans="2:2" ht="16.5" x14ac:dyDescent="0.3">
      <c r="B16639"/>
    </row>
    <row r="16640" spans="2:2" ht="16.5" x14ac:dyDescent="0.3">
      <c r="B16640"/>
    </row>
    <row r="16641" spans="2:2" ht="16.5" x14ac:dyDescent="0.3">
      <c r="B16641"/>
    </row>
    <row r="16642" spans="2:2" ht="16.5" x14ac:dyDescent="0.3">
      <c r="B16642"/>
    </row>
    <row r="16643" spans="2:2" ht="16.5" x14ac:dyDescent="0.3">
      <c r="B16643"/>
    </row>
    <row r="16644" spans="2:2" ht="16.5" x14ac:dyDescent="0.3">
      <c r="B16644"/>
    </row>
    <row r="16645" spans="2:2" ht="16.5" x14ac:dyDescent="0.3">
      <c r="B16645"/>
    </row>
    <row r="16646" spans="2:2" ht="16.5" x14ac:dyDescent="0.3">
      <c r="B16646"/>
    </row>
    <row r="16647" spans="2:2" ht="16.5" x14ac:dyDescent="0.3">
      <c r="B16647"/>
    </row>
    <row r="16648" spans="2:2" ht="16.5" x14ac:dyDescent="0.3">
      <c r="B16648"/>
    </row>
    <row r="16649" spans="2:2" ht="16.5" x14ac:dyDescent="0.3">
      <c r="B16649"/>
    </row>
    <row r="16650" spans="2:2" ht="16.5" x14ac:dyDescent="0.3">
      <c r="B16650"/>
    </row>
    <row r="16651" spans="2:2" ht="16.5" x14ac:dyDescent="0.3">
      <c r="B16651"/>
    </row>
    <row r="16652" spans="2:2" ht="16.5" x14ac:dyDescent="0.3">
      <c r="B16652"/>
    </row>
    <row r="16653" spans="2:2" ht="16.5" x14ac:dyDescent="0.3">
      <c r="B16653"/>
    </row>
    <row r="16654" spans="2:2" ht="16.5" x14ac:dyDescent="0.3">
      <c r="B16654"/>
    </row>
    <row r="16655" spans="2:2" ht="16.5" x14ac:dyDescent="0.3">
      <c r="B16655"/>
    </row>
    <row r="16656" spans="2:2" ht="16.5" x14ac:dyDescent="0.3">
      <c r="B16656"/>
    </row>
    <row r="16657" spans="2:2" ht="16.5" x14ac:dyDescent="0.3">
      <c r="B16657"/>
    </row>
    <row r="16658" spans="2:2" ht="16.5" x14ac:dyDescent="0.3">
      <c r="B16658"/>
    </row>
    <row r="16659" spans="2:2" ht="16.5" x14ac:dyDescent="0.3">
      <c r="B16659"/>
    </row>
    <row r="16660" spans="2:2" ht="16.5" x14ac:dyDescent="0.3">
      <c r="B16660"/>
    </row>
    <row r="16661" spans="2:2" ht="16.5" x14ac:dyDescent="0.3">
      <c r="B16661"/>
    </row>
    <row r="16662" spans="2:2" ht="16.5" x14ac:dyDescent="0.3">
      <c r="B16662"/>
    </row>
    <row r="16663" spans="2:2" ht="16.5" x14ac:dyDescent="0.3">
      <c r="B16663"/>
    </row>
    <row r="16664" spans="2:2" ht="16.5" x14ac:dyDescent="0.3">
      <c r="B16664"/>
    </row>
    <row r="16665" spans="2:2" ht="16.5" x14ac:dyDescent="0.3">
      <c r="B16665"/>
    </row>
    <row r="16666" spans="2:2" ht="16.5" x14ac:dyDescent="0.3">
      <c r="B16666"/>
    </row>
    <row r="16667" spans="2:2" ht="16.5" x14ac:dyDescent="0.3">
      <c r="B16667"/>
    </row>
    <row r="16668" spans="2:2" ht="16.5" x14ac:dyDescent="0.3">
      <c r="B16668"/>
    </row>
    <row r="16669" spans="2:2" ht="16.5" x14ac:dyDescent="0.3">
      <c r="B16669"/>
    </row>
    <row r="16670" spans="2:2" ht="16.5" x14ac:dyDescent="0.3">
      <c r="B16670"/>
    </row>
    <row r="16671" spans="2:2" ht="16.5" x14ac:dyDescent="0.3">
      <c r="B16671"/>
    </row>
    <row r="16672" spans="2:2" ht="16.5" x14ac:dyDescent="0.3">
      <c r="B16672"/>
    </row>
    <row r="16673" spans="2:2" ht="16.5" x14ac:dyDescent="0.3">
      <c r="B16673"/>
    </row>
    <row r="16674" spans="2:2" ht="16.5" x14ac:dyDescent="0.3">
      <c r="B16674"/>
    </row>
    <row r="16675" spans="2:2" ht="16.5" x14ac:dyDescent="0.3">
      <c r="B16675"/>
    </row>
    <row r="16676" spans="2:2" ht="16.5" x14ac:dyDescent="0.3">
      <c r="B16676"/>
    </row>
    <row r="16677" spans="2:2" ht="16.5" x14ac:dyDescent="0.3">
      <c r="B16677"/>
    </row>
    <row r="16678" spans="2:2" ht="16.5" x14ac:dyDescent="0.3">
      <c r="B16678"/>
    </row>
    <row r="16679" spans="2:2" ht="16.5" x14ac:dyDescent="0.3">
      <c r="B16679"/>
    </row>
    <row r="16680" spans="2:2" ht="16.5" x14ac:dyDescent="0.3">
      <c r="B16680"/>
    </row>
    <row r="16681" spans="2:2" ht="16.5" x14ac:dyDescent="0.3">
      <c r="B16681"/>
    </row>
    <row r="16682" spans="2:2" ht="16.5" x14ac:dyDescent="0.3">
      <c r="B16682"/>
    </row>
    <row r="16683" spans="2:2" ht="16.5" x14ac:dyDescent="0.3">
      <c r="B16683"/>
    </row>
    <row r="16684" spans="2:2" ht="16.5" x14ac:dyDescent="0.3">
      <c r="B16684"/>
    </row>
    <row r="16685" spans="2:2" ht="16.5" x14ac:dyDescent="0.3">
      <c r="B16685"/>
    </row>
    <row r="16686" spans="2:2" ht="16.5" x14ac:dyDescent="0.3">
      <c r="B16686"/>
    </row>
    <row r="16687" spans="2:2" ht="16.5" x14ac:dyDescent="0.3">
      <c r="B16687"/>
    </row>
    <row r="16688" spans="2:2" ht="16.5" x14ac:dyDescent="0.3">
      <c r="B16688"/>
    </row>
    <row r="16689" spans="2:2" ht="16.5" x14ac:dyDescent="0.3">
      <c r="B16689"/>
    </row>
    <row r="16690" spans="2:2" ht="16.5" x14ac:dyDescent="0.3">
      <c r="B16690"/>
    </row>
    <row r="16691" spans="2:2" ht="16.5" x14ac:dyDescent="0.3">
      <c r="B16691"/>
    </row>
    <row r="16692" spans="2:2" ht="16.5" x14ac:dyDescent="0.3">
      <c r="B16692"/>
    </row>
    <row r="16693" spans="2:2" ht="16.5" x14ac:dyDescent="0.3">
      <c r="B16693"/>
    </row>
    <row r="16694" spans="2:2" ht="16.5" x14ac:dyDescent="0.3">
      <c r="B16694"/>
    </row>
    <row r="16695" spans="2:2" ht="16.5" x14ac:dyDescent="0.3">
      <c r="B16695"/>
    </row>
    <row r="16696" spans="2:2" ht="16.5" x14ac:dyDescent="0.3">
      <c r="B16696"/>
    </row>
    <row r="16697" spans="2:2" ht="16.5" x14ac:dyDescent="0.3">
      <c r="B16697"/>
    </row>
    <row r="16698" spans="2:2" ht="16.5" x14ac:dyDescent="0.3">
      <c r="B16698"/>
    </row>
    <row r="16699" spans="2:2" ht="16.5" x14ac:dyDescent="0.3">
      <c r="B16699"/>
    </row>
    <row r="16700" spans="2:2" ht="16.5" x14ac:dyDescent="0.3">
      <c r="B16700"/>
    </row>
    <row r="16701" spans="2:2" ht="16.5" x14ac:dyDescent="0.3">
      <c r="B16701"/>
    </row>
    <row r="16702" spans="2:2" ht="16.5" x14ac:dyDescent="0.3">
      <c r="B16702"/>
    </row>
    <row r="16703" spans="2:2" ht="16.5" x14ac:dyDescent="0.3">
      <c r="B16703"/>
    </row>
    <row r="16704" spans="2:2" ht="16.5" x14ac:dyDescent="0.3">
      <c r="B16704"/>
    </row>
    <row r="16705" spans="2:2" ht="16.5" x14ac:dyDescent="0.3">
      <c r="B16705"/>
    </row>
    <row r="16706" spans="2:2" ht="16.5" x14ac:dyDescent="0.3">
      <c r="B16706"/>
    </row>
    <row r="16707" spans="2:2" ht="16.5" x14ac:dyDescent="0.3">
      <c r="B16707"/>
    </row>
    <row r="16708" spans="2:2" ht="16.5" x14ac:dyDescent="0.3">
      <c r="B16708"/>
    </row>
    <row r="16709" spans="2:2" ht="16.5" x14ac:dyDescent="0.3">
      <c r="B16709"/>
    </row>
    <row r="16710" spans="2:2" ht="16.5" x14ac:dyDescent="0.3">
      <c r="B16710"/>
    </row>
    <row r="16711" spans="2:2" ht="16.5" x14ac:dyDescent="0.3">
      <c r="B16711"/>
    </row>
    <row r="16712" spans="2:2" ht="16.5" x14ac:dyDescent="0.3">
      <c r="B16712"/>
    </row>
    <row r="16713" spans="2:2" ht="16.5" x14ac:dyDescent="0.3">
      <c r="B16713"/>
    </row>
    <row r="16714" spans="2:2" ht="16.5" x14ac:dyDescent="0.3">
      <c r="B16714"/>
    </row>
    <row r="16715" spans="2:2" ht="16.5" x14ac:dyDescent="0.3">
      <c r="B16715"/>
    </row>
    <row r="16716" spans="2:2" ht="16.5" x14ac:dyDescent="0.3">
      <c r="B16716"/>
    </row>
    <row r="16717" spans="2:2" ht="16.5" x14ac:dyDescent="0.3">
      <c r="B16717"/>
    </row>
    <row r="16718" spans="2:2" ht="16.5" x14ac:dyDescent="0.3">
      <c r="B16718"/>
    </row>
    <row r="16719" spans="2:2" ht="16.5" x14ac:dyDescent="0.3">
      <c r="B16719"/>
    </row>
    <row r="16720" spans="2:2" ht="16.5" x14ac:dyDescent="0.3">
      <c r="B16720"/>
    </row>
    <row r="16721" spans="2:2" ht="16.5" x14ac:dyDescent="0.3">
      <c r="B16721"/>
    </row>
    <row r="16722" spans="2:2" ht="16.5" x14ac:dyDescent="0.3">
      <c r="B16722"/>
    </row>
    <row r="16723" spans="2:2" ht="16.5" x14ac:dyDescent="0.3">
      <c r="B16723"/>
    </row>
    <row r="16724" spans="2:2" ht="16.5" x14ac:dyDescent="0.3">
      <c r="B16724"/>
    </row>
    <row r="16725" spans="2:2" ht="16.5" x14ac:dyDescent="0.3">
      <c r="B16725"/>
    </row>
    <row r="16726" spans="2:2" ht="16.5" x14ac:dyDescent="0.3">
      <c r="B16726"/>
    </row>
    <row r="16727" spans="2:2" ht="16.5" x14ac:dyDescent="0.3">
      <c r="B16727"/>
    </row>
    <row r="16728" spans="2:2" ht="16.5" x14ac:dyDescent="0.3">
      <c r="B16728"/>
    </row>
    <row r="16729" spans="2:2" ht="16.5" x14ac:dyDescent="0.3">
      <c r="B16729"/>
    </row>
    <row r="16730" spans="2:2" ht="16.5" x14ac:dyDescent="0.3">
      <c r="B16730"/>
    </row>
    <row r="16731" spans="2:2" ht="16.5" x14ac:dyDescent="0.3">
      <c r="B16731"/>
    </row>
    <row r="16732" spans="2:2" ht="16.5" x14ac:dyDescent="0.3">
      <c r="B16732"/>
    </row>
    <row r="16733" spans="2:2" ht="16.5" x14ac:dyDescent="0.3">
      <c r="B16733"/>
    </row>
    <row r="16734" spans="2:2" ht="16.5" x14ac:dyDescent="0.3">
      <c r="B16734"/>
    </row>
    <row r="16735" spans="2:2" ht="16.5" x14ac:dyDescent="0.3">
      <c r="B16735"/>
    </row>
    <row r="16736" spans="2:2" ht="16.5" x14ac:dyDescent="0.3">
      <c r="B16736"/>
    </row>
    <row r="16737" spans="2:2" ht="16.5" x14ac:dyDescent="0.3">
      <c r="B16737"/>
    </row>
    <row r="16738" spans="2:2" ht="16.5" x14ac:dyDescent="0.3">
      <c r="B16738"/>
    </row>
    <row r="16739" spans="2:2" ht="16.5" x14ac:dyDescent="0.3">
      <c r="B16739"/>
    </row>
    <row r="16740" spans="2:2" ht="16.5" x14ac:dyDescent="0.3">
      <c r="B16740"/>
    </row>
    <row r="16741" spans="2:2" ht="16.5" x14ac:dyDescent="0.3">
      <c r="B16741"/>
    </row>
    <row r="16742" spans="2:2" ht="16.5" x14ac:dyDescent="0.3">
      <c r="B16742"/>
    </row>
    <row r="16743" spans="2:2" ht="16.5" x14ac:dyDescent="0.3">
      <c r="B16743"/>
    </row>
    <row r="16744" spans="2:2" ht="16.5" x14ac:dyDescent="0.3">
      <c r="B16744"/>
    </row>
    <row r="16745" spans="2:2" ht="16.5" x14ac:dyDescent="0.3">
      <c r="B16745"/>
    </row>
    <row r="16746" spans="2:2" ht="16.5" x14ac:dyDescent="0.3">
      <c r="B16746"/>
    </row>
    <row r="16747" spans="2:2" ht="16.5" x14ac:dyDescent="0.3">
      <c r="B16747"/>
    </row>
    <row r="16748" spans="2:2" ht="16.5" x14ac:dyDescent="0.3">
      <c r="B16748"/>
    </row>
    <row r="16749" spans="2:2" ht="16.5" x14ac:dyDescent="0.3">
      <c r="B16749"/>
    </row>
    <row r="16750" spans="2:2" ht="16.5" x14ac:dyDescent="0.3">
      <c r="B16750"/>
    </row>
    <row r="16751" spans="2:2" ht="16.5" x14ac:dyDescent="0.3">
      <c r="B16751"/>
    </row>
    <row r="16752" spans="2:2" ht="16.5" x14ac:dyDescent="0.3">
      <c r="B16752"/>
    </row>
    <row r="16753" spans="2:2" ht="16.5" x14ac:dyDescent="0.3">
      <c r="B16753"/>
    </row>
    <row r="16754" spans="2:2" ht="16.5" x14ac:dyDescent="0.3">
      <c r="B16754"/>
    </row>
    <row r="16755" spans="2:2" ht="16.5" x14ac:dyDescent="0.3">
      <c r="B16755"/>
    </row>
    <row r="16756" spans="2:2" ht="16.5" x14ac:dyDescent="0.3">
      <c r="B16756"/>
    </row>
    <row r="16757" spans="2:2" ht="16.5" x14ac:dyDescent="0.3">
      <c r="B16757"/>
    </row>
    <row r="16758" spans="2:2" ht="16.5" x14ac:dyDescent="0.3">
      <c r="B16758"/>
    </row>
    <row r="16759" spans="2:2" ht="16.5" x14ac:dyDescent="0.3">
      <c r="B16759"/>
    </row>
    <row r="16760" spans="2:2" ht="16.5" x14ac:dyDescent="0.3">
      <c r="B16760"/>
    </row>
    <row r="16761" spans="2:2" ht="16.5" x14ac:dyDescent="0.3">
      <c r="B16761"/>
    </row>
    <row r="16762" spans="2:2" ht="16.5" x14ac:dyDescent="0.3">
      <c r="B16762"/>
    </row>
    <row r="16763" spans="2:2" ht="16.5" x14ac:dyDescent="0.3">
      <c r="B16763"/>
    </row>
    <row r="16764" spans="2:2" ht="16.5" x14ac:dyDescent="0.3">
      <c r="B16764"/>
    </row>
    <row r="16765" spans="2:2" ht="16.5" x14ac:dyDescent="0.3">
      <c r="B16765"/>
    </row>
    <row r="16766" spans="2:2" ht="16.5" x14ac:dyDescent="0.3">
      <c r="B16766"/>
    </row>
    <row r="16767" spans="2:2" ht="16.5" x14ac:dyDescent="0.3">
      <c r="B16767"/>
    </row>
    <row r="16768" spans="2:2" ht="16.5" x14ac:dyDescent="0.3">
      <c r="B16768"/>
    </row>
    <row r="16769" spans="2:2" ht="16.5" x14ac:dyDescent="0.3">
      <c r="B16769"/>
    </row>
    <row r="16770" spans="2:2" ht="16.5" x14ac:dyDescent="0.3">
      <c r="B16770"/>
    </row>
    <row r="16771" spans="2:2" ht="16.5" x14ac:dyDescent="0.3">
      <c r="B16771"/>
    </row>
    <row r="16772" spans="2:2" ht="16.5" x14ac:dyDescent="0.3">
      <c r="B16772"/>
    </row>
    <row r="16773" spans="2:2" ht="16.5" x14ac:dyDescent="0.3">
      <c r="B16773"/>
    </row>
    <row r="16774" spans="2:2" ht="16.5" x14ac:dyDescent="0.3">
      <c r="B16774"/>
    </row>
    <row r="16775" spans="2:2" ht="16.5" x14ac:dyDescent="0.3">
      <c r="B16775"/>
    </row>
    <row r="16776" spans="2:2" ht="16.5" x14ac:dyDescent="0.3">
      <c r="B16776"/>
    </row>
    <row r="16777" spans="2:2" ht="16.5" x14ac:dyDescent="0.3">
      <c r="B16777"/>
    </row>
    <row r="16778" spans="2:2" ht="16.5" x14ac:dyDescent="0.3">
      <c r="B16778"/>
    </row>
    <row r="16779" spans="2:2" ht="16.5" x14ac:dyDescent="0.3">
      <c r="B16779"/>
    </row>
    <row r="16780" spans="2:2" ht="16.5" x14ac:dyDescent="0.3">
      <c r="B16780"/>
    </row>
    <row r="16781" spans="2:2" ht="16.5" x14ac:dyDescent="0.3">
      <c r="B16781"/>
    </row>
    <row r="16782" spans="2:2" ht="16.5" x14ac:dyDescent="0.3">
      <c r="B16782"/>
    </row>
    <row r="16783" spans="2:2" ht="16.5" x14ac:dyDescent="0.3">
      <c r="B16783"/>
    </row>
    <row r="16784" spans="2:2" ht="16.5" x14ac:dyDescent="0.3">
      <c r="B16784"/>
    </row>
    <row r="16785" spans="2:2" ht="16.5" x14ac:dyDescent="0.3">
      <c r="B16785"/>
    </row>
    <row r="16786" spans="2:2" ht="16.5" x14ac:dyDescent="0.3">
      <c r="B16786"/>
    </row>
    <row r="16787" spans="2:2" ht="16.5" x14ac:dyDescent="0.3">
      <c r="B16787"/>
    </row>
    <row r="16788" spans="2:2" ht="16.5" x14ac:dyDescent="0.3">
      <c r="B16788"/>
    </row>
    <row r="16789" spans="2:2" ht="16.5" x14ac:dyDescent="0.3">
      <c r="B16789"/>
    </row>
    <row r="16790" spans="2:2" ht="16.5" x14ac:dyDescent="0.3">
      <c r="B16790"/>
    </row>
    <row r="16791" spans="2:2" ht="16.5" x14ac:dyDescent="0.3">
      <c r="B16791"/>
    </row>
    <row r="16792" spans="2:2" ht="16.5" x14ac:dyDescent="0.3">
      <c r="B16792"/>
    </row>
    <row r="16793" spans="2:2" ht="16.5" x14ac:dyDescent="0.3">
      <c r="B16793"/>
    </row>
    <row r="16794" spans="2:2" ht="16.5" x14ac:dyDescent="0.3">
      <c r="B16794"/>
    </row>
    <row r="16795" spans="2:2" ht="16.5" x14ac:dyDescent="0.3">
      <c r="B16795"/>
    </row>
    <row r="16796" spans="2:2" ht="16.5" x14ac:dyDescent="0.3">
      <c r="B16796"/>
    </row>
    <row r="16797" spans="2:2" ht="16.5" x14ac:dyDescent="0.3">
      <c r="B16797"/>
    </row>
    <row r="16798" spans="2:2" ht="16.5" x14ac:dyDescent="0.3">
      <c r="B16798"/>
    </row>
    <row r="16799" spans="2:2" ht="16.5" x14ac:dyDescent="0.3">
      <c r="B16799"/>
    </row>
    <row r="16800" spans="2:2" ht="16.5" x14ac:dyDescent="0.3">
      <c r="B16800"/>
    </row>
    <row r="16801" spans="2:2" ht="16.5" x14ac:dyDescent="0.3">
      <c r="B16801"/>
    </row>
    <row r="16802" spans="2:2" ht="16.5" x14ac:dyDescent="0.3">
      <c r="B16802"/>
    </row>
    <row r="16803" spans="2:2" ht="16.5" x14ac:dyDescent="0.3">
      <c r="B16803"/>
    </row>
    <row r="16804" spans="2:2" ht="16.5" x14ac:dyDescent="0.3">
      <c r="B16804"/>
    </row>
    <row r="16805" spans="2:2" ht="16.5" x14ac:dyDescent="0.3">
      <c r="B16805"/>
    </row>
    <row r="16806" spans="2:2" ht="16.5" x14ac:dyDescent="0.3">
      <c r="B16806"/>
    </row>
    <row r="16807" spans="2:2" ht="16.5" x14ac:dyDescent="0.3">
      <c r="B16807"/>
    </row>
    <row r="16808" spans="2:2" ht="16.5" x14ac:dyDescent="0.3">
      <c r="B16808"/>
    </row>
    <row r="16809" spans="2:2" ht="16.5" x14ac:dyDescent="0.3">
      <c r="B16809"/>
    </row>
    <row r="16810" spans="2:2" ht="16.5" x14ac:dyDescent="0.3">
      <c r="B16810"/>
    </row>
    <row r="16811" spans="2:2" ht="16.5" x14ac:dyDescent="0.3">
      <c r="B16811"/>
    </row>
    <row r="16812" spans="2:2" ht="16.5" x14ac:dyDescent="0.3">
      <c r="B16812"/>
    </row>
    <row r="16813" spans="2:2" ht="16.5" x14ac:dyDescent="0.3">
      <c r="B16813"/>
    </row>
    <row r="16814" spans="2:2" ht="16.5" x14ac:dyDescent="0.3">
      <c r="B16814"/>
    </row>
    <row r="16815" spans="2:2" ht="16.5" x14ac:dyDescent="0.3">
      <c r="B16815"/>
    </row>
    <row r="16816" spans="2:2" ht="16.5" x14ac:dyDescent="0.3">
      <c r="B16816"/>
    </row>
    <row r="16817" spans="2:2" ht="16.5" x14ac:dyDescent="0.3">
      <c r="B16817"/>
    </row>
    <row r="16818" spans="2:2" ht="16.5" x14ac:dyDescent="0.3">
      <c r="B16818"/>
    </row>
    <row r="16819" spans="2:2" ht="16.5" x14ac:dyDescent="0.3">
      <c r="B16819"/>
    </row>
    <row r="16820" spans="2:2" ht="16.5" x14ac:dyDescent="0.3">
      <c r="B16820"/>
    </row>
    <row r="16821" spans="2:2" ht="16.5" x14ac:dyDescent="0.3">
      <c r="B16821"/>
    </row>
    <row r="16822" spans="2:2" ht="16.5" x14ac:dyDescent="0.3">
      <c r="B16822"/>
    </row>
    <row r="16823" spans="2:2" ht="16.5" x14ac:dyDescent="0.3">
      <c r="B16823"/>
    </row>
    <row r="16824" spans="2:2" ht="16.5" x14ac:dyDescent="0.3">
      <c r="B16824"/>
    </row>
    <row r="16825" spans="2:2" ht="16.5" x14ac:dyDescent="0.3">
      <c r="B16825"/>
    </row>
    <row r="16826" spans="2:2" ht="16.5" x14ac:dyDescent="0.3">
      <c r="B16826"/>
    </row>
    <row r="16827" spans="2:2" ht="16.5" x14ac:dyDescent="0.3">
      <c r="B16827"/>
    </row>
    <row r="16828" spans="2:2" ht="16.5" x14ac:dyDescent="0.3">
      <c r="B16828"/>
    </row>
    <row r="16829" spans="2:2" ht="16.5" x14ac:dyDescent="0.3">
      <c r="B16829"/>
    </row>
    <row r="16830" spans="2:2" ht="16.5" x14ac:dyDescent="0.3">
      <c r="B16830"/>
    </row>
    <row r="16831" spans="2:2" ht="16.5" x14ac:dyDescent="0.3">
      <c r="B16831"/>
    </row>
    <row r="16832" spans="2:2" ht="16.5" x14ac:dyDescent="0.3">
      <c r="B16832"/>
    </row>
    <row r="16833" spans="2:2" ht="16.5" x14ac:dyDescent="0.3">
      <c r="B16833"/>
    </row>
    <row r="16834" spans="2:2" ht="16.5" x14ac:dyDescent="0.3">
      <c r="B16834"/>
    </row>
    <row r="16835" spans="2:2" ht="16.5" x14ac:dyDescent="0.3">
      <c r="B16835"/>
    </row>
    <row r="16836" spans="2:2" ht="16.5" x14ac:dyDescent="0.3">
      <c r="B16836"/>
    </row>
    <row r="16837" spans="2:2" ht="16.5" x14ac:dyDescent="0.3">
      <c r="B16837"/>
    </row>
    <row r="16838" spans="2:2" ht="16.5" x14ac:dyDescent="0.3">
      <c r="B16838"/>
    </row>
    <row r="16839" spans="2:2" ht="16.5" x14ac:dyDescent="0.3">
      <c r="B16839"/>
    </row>
    <row r="16840" spans="2:2" ht="16.5" x14ac:dyDescent="0.3">
      <c r="B16840"/>
    </row>
    <row r="16841" spans="2:2" ht="16.5" x14ac:dyDescent="0.3">
      <c r="B16841"/>
    </row>
    <row r="16842" spans="2:2" ht="16.5" x14ac:dyDescent="0.3">
      <c r="B16842"/>
    </row>
    <row r="16843" spans="2:2" ht="16.5" x14ac:dyDescent="0.3">
      <c r="B16843"/>
    </row>
    <row r="16844" spans="2:2" ht="16.5" x14ac:dyDescent="0.3">
      <c r="B16844"/>
    </row>
    <row r="16845" spans="2:2" ht="16.5" x14ac:dyDescent="0.3">
      <c r="B16845"/>
    </row>
    <row r="16846" spans="2:2" ht="16.5" x14ac:dyDescent="0.3">
      <c r="B16846"/>
    </row>
    <row r="16847" spans="2:2" ht="16.5" x14ac:dyDescent="0.3">
      <c r="B16847"/>
    </row>
    <row r="16848" spans="2:2" ht="16.5" x14ac:dyDescent="0.3">
      <c r="B16848"/>
    </row>
    <row r="16849" spans="2:2" ht="16.5" x14ac:dyDescent="0.3">
      <c r="B16849"/>
    </row>
    <row r="16850" spans="2:2" ht="16.5" x14ac:dyDescent="0.3">
      <c r="B16850"/>
    </row>
    <row r="16851" spans="2:2" ht="16.5" x14ac:dyDescent="0.3">
      <c r="B16851"/>
    </row>
    <row r="16852" spans="2:2" ht="16.5" x14ac:dyDescent="0.3">
      <c r="B16852"/>
    </row>
    <row r="16853" spans="2:2" ht="16.5" x14ac:dyDescent="0.3">
      <c r="B16853"/>
    </row>
    <row r="16854" spans="2:2" ht="16.5" x14ac:dyDescent="0.3">
      <c r="B16854"/>
    </row>
    <row r="16855" spans="2:2" ht="16.5" x14ac:dyDescent="0.3">
      <c r="B16855"/>
    </row>
    <row r="16856" spans="2:2" ht="16.5" x14ac:dyDescent="0.3">
      <c r="B16856"/>
    </row>
    <row r="16857" spans="2:2" ht="16.5" x14ac:dyDescent="0.3">
      <c r="B16857"/>
    </row>
    <row r="16858" spans="2:2" ht="16.5" x14ac:dyDescent="0.3">
      <c r="B16858"/>
    </row>
    <row r="16859" spans="2:2" ht="16.5" x14ac:dyDescent="0.3">
      <c r="B16859"/>
    </row>
    <row r="16860" spans="2:2" ht="16.5" x14ac:dyDescent="0.3">
      <c r="B16860"/>
    </row>
    <row r="16861" spans="2:2" ht="16.5" x14ac:dyDescent="0.3">
      <c r="B16861"/>
    </row>
    <row r="16862" spans="2:2" ht="16.5" x14ac:dyDescent="0.3">
      <c r="B16862"/>
    </row>
    <row r="16863" spans="2:2" ht="16.5" x14ac:dyDescent="0.3">
      <c r="B16863"/>
    </row>
    <row r="16864" spans="2:2" ht="16.5" x14ac:dyDescent="0.3">
      <c r="B16864"/>
    </row>
    <row r="16865" spans="2:2" ht="16.5" x14ac:dyDescent="0.3">
      <c r="B16865"/>
    </row>
    <row r="16866" spans="2:2" ht="16.5" x14ac:dyDescent="0.3">
      <c r="B16866"/>
    </row>
    <row r="16867" spans="2:2" ht="16.5" x14ac:dyDescent="0.3">
      <c r="B16867"/>
    </row>
    <row r="16868" spans="2:2" ht="16.5" x14ac:dyDescent="0.3">
      <c r="B16868"/>
    </row>
    <row r="16869" spans="2:2" ht="16.5" x14ac:dyDescent="0.3">
      <c r="B16869"/>
    </row>
    <row r="16870" spans="2:2" ht="16.5" x14ac:dyDescent="0.3">
      <c r="B16870"/>
    </row>
    <row r="16871" spans="2:2" ht="16.5" x14ac:dyDescent="0.3">
      <c r="B16871"/>
    </row>
    <row r="16872" spans="2:2" ht="16.5" x14ac:dyDescent="0.3">
      <c r="B16872"/>
    </row>
    <row r="16873" spans="2:2" ht="16.5" x14ac:dyDescent="0.3">
      <c r="B16873"/>
    </row>
    <row r="16874" spans="2:2" ht="16.5" x14ac:dyDescent="0.3">
      <c r="B16874"/>
    </row>
    <row r="16875" spans="2:2" ht="16.5" x14ac:dyDescent="0.3">
      <c r="B16875"/>
    </row>
    <row r="16876" spans="2:2" ht="16.5" x14ac:dyDescent="0.3">
      <c r="B16876"/>
    </row>
    <row r="16877" spans="2:2" ht="16.5" x14ac:dyDescent="0.3">
      <c r="B16877"/>
    </row>
    <row r="16878" spans="2:2" ht="16.5" x14ac:dyDescent="0.3">
      <c r="B16878"/>
    </row>
    <row r="16879" spans="2:2" ht="16.5" x14ac:dyDescent="0.3">
      <c r="B16879"/>
    </row>
    <row r="16880" spans="2:2" ht="16.5" x14ac:dyDescent="0.3">
      <c r="B16880"/>
    </row>
    <row r="16881" spans="2:2" ht="16.5" x14ac:dyDescent="0.3">
      <c r="B16881"/>
    </row>
    <row r="16882" spans="2:2" ht="16.5" x14ac:dyDescent="0.3">
      <c r="B16882"/>
    </row>
    <row r="16883" spans="2:2" ht="16.5" x14ac:dyDescent="0.3">
      <c r="B16883"/>
    </row>
    <row r="16884" spans="2:2" ht="16.5" x14ac:dyDescent="0.3">
      <c r="B16884"/>
    </row>
    <row r="16885" spans="2:2" ht="16.5" x14ac:dyDescent="0.3">
      <c r="B16885"/>
    </row>
    <row r="16886" spans="2:2" ht="16.5" x14ac:dyDescent="0.3">
      <c r="B16886"/>
    </row>
    <row r="16887" spans="2:2" ht="16.5" x14ac:dyDescent="0.3">
      <c r="B16887"/>
    </row>
    <row r="16888" spans="2:2" ht="16.5" x14ac:dyDescent="0.3">
      <c r="B16888"/>
    </row>
    <row r="16889" spans="2:2" ht="16.5" x14ac:dyDescent="0.3">
      <c r="B16889"/>
    </row>
    <row r="16890" spans="2:2" ht="16.5" x14ac:dyDescent="0.3">
      <c r="B16890"/>
    </row>
    <row r="16891" spans="2:2" ht="16.5" x14ac:dyDescent="0.3">
      <c r="B16891"/>
    </row>
    <row r="16892" spans="2:2" ht="16.5" x14ac:dyDescent="0.3">
      <c r="B16892"/>
    </row>
    <row r="16893" spans="2:2" ht="16.5" x14ac:dyDescent="0.3">
      <c r="B16893"/>
    </row>
    <row r="16894" spans="2:2" ht="16.5" x14ac:dyDescent="0.3">
      <c r="B16894"/>
    </row>
    <row r="16895" spans="2:2" ht="16.5" x14ac:dyDescent="0.3">
      <c r="B16895"/>
    </row>
    <row r="16896" spans="2:2" ht="16.5" x14ac:dyDescent="0.3">
      <c r="B16896"/>
    </row>
    <row r="16897" spans="2:2" ht="16.5" x14ac:dyDescent="0.3">
      <c r="B16897"/>
    </row>
    <row r="16898" spans="2:2" ht="16.5" x14ac:dyDescent="0.3">
      <c r="B16898"/>
    </row>
    <row r="16899" spans="2:2" ht="16.5" x14ac:dyDescent="0.3">
      <c r="B16899"/>
    </row>
    <row r="16900" spans="2:2" ht="16.5" x14ac:dyDescent="0.3">
      <c r="B16900"/>
    </row>
    <row r="16901" spans="2:2" ht="16.5" x14ac:dyDescent="0.3">
      <c r="B16901"/>
    </row>
    <row r="16902" spans="2:2" ht="16.5" x14ac:dyDescent="0.3">
      <c r="B16902"/>
    </row>
    <row r="16903" spans="2:2" ht="16.5" x14ac:dyDescent="0.3">
      <c r="B16903"/>
    </row>
    <row r="16904" spans="2:2" ht="16.5" x14ac:dyDescent="0.3">
      <c r="B16904"/>
    </row>
    <row r="16905" spans="2:2" ht="16.5" x14ac:dyDescent="0.3">
      <c r="B16905"/>
    </row>
    <row r="16906" spans="2:2" ht="16.5" x14ac:dyDescent="0.3">
      <c r="B16906"/>
    </row>
    <row r="16907" spans="2:2" ht="16.5" x14ac:dyDescent="0.3">
      <c r="B16907"/>
    </row>
    <row r="16908" spans="2:2" ht="16.5" x14ac:dyDescent="0.3">
      <c r="B16908"/>
    </row>
    <row r="16909" spans="2:2" ht="16.5" x14ac:dyDescent="0.3">
      <c r="B16909"/>
    </row>
    <row r="16910" spans="2:2" ht="16.5" x14ac:dyDescent="0.3">
      <c r="B16910"/>
    </row>
    <row r="16911" spans="2:2" ht="16.5" x14ac:dyDescent="0.3">
      <c r="B16911"/>
    </row>
    <row r="16912" spans="2:2" ht="16.5" x14ac:dyDescent="0.3">
      <c r="B16912"/>
    </row>
    <row r="16913" spans="2:2" ht="16.5" x14ac:dyDescent="0.3">
      <c r="B16913"/>
    </row>
    <row r="16914" spans="2:2" ht="16.5" x14ac:dyDescent="0.3">
      <c r="B16914"/>
    </row>
    <row r="16915" spans="2:2" ht="16.5" x14ac:dyDescent="0.3">
      <c r="B16915"/>
    </row>
    <row r="16916" spans="2:2" ht="16.5" x14ac:dyDescent="0.3">
      <c r="B16916"/>
    </row>
    <row r="16917" spans="2:2" ht="16.5" x14ac:dyDescent="0.3">
      <c r="B16917"/>
    </row>
    <row r="16918" spans="2:2" ht="16.5" x14ac:dyDescent="0.3">
      <c r="B16918"/>
    </row>
    <row r="16919" spans="2:2" ht="16.5" x14ac:dyDescent="0.3">
      <c r="B16919"/>
    </row>
    <row r="16920" spans="2:2" ht="16.5" x14ac:dyDescent="0.3">
      <c r="B16920"/>
    </row>
    <row r="16921" spans="2:2" ht="16.5" x14ac:dyDescent="0.3">
      <c r="B16921"/>
    </row>
    <row r="16922" spans="2:2" ht="16.5" x14ac:dyDescent="0.3">
      <c r="B16922"/>
    </row>
    <row r="16923" spans="2:2" ht="16.5" x14ac:dyDescent="0.3">
      <c r="B16923"/>
    </row>
    <row r="16924" spans="2:2" ht="16.5" x14ac:dyDescent="0.3">
      <c r="B16924"/>
    </row>
    <row r="16925" spans="2:2" ht="16.5" x14ac:dyDescent="0.3">
      <c r="B16925"/>
    </row>
    <row r="16926" spans="2:2" ht="16.5" x14ac:dyDescent="0.3">
      <c r="B16926"/>
    </row>
    <row r="16927" spans="2:2" ht="16.5" x14ac:dyDescent="0.3">
      <c r="B16927"/>
    </row>
    <row r="16928" spans="2:2" ht="16.5" x14ac:dyDescent="0.3">
      <c r="B16928"/>
    </row>
    <row r="16929" spans="2:2" ht="16.5" x14ac:dyDescent="0.3">
      <c r="B16929"/>
    </row>
    <row r="16930" spans="2:2" ht="16.5" x14ac:dyDescent="0.3">
      <c r="B16930"/>
    </row>
    <row r="16931" spans="2:2" ht="16.5" x14ac:dyDescent="0.3">
      <c r="B16931"/>
    </row>
    <row r="16932" spans="2:2" ht="16.5" x14ac:dyDescent="0.3">
      <c r="B16932"/>
    </row>
    <row r="16933" spans="2:2" ht="16.5" x14ac:dyDescent="0.3">
      <c r="B16933"/>
    </row>
    <row r="16934" spans="2:2" ht="16.5" x14ac:dyDescent="0.3">
      <c r="B16934"/>
    </row>
    <row r="16935" spans="2:2" ht="16.5" x14ac:dyDescent="0.3">
      <c r="B16935"/>
    </row>
    <row r="16936" spans="2:2" ht="16.5" x14ac:dyDescent="0.3">
      <c r="B16936"/>
    </row>
    <row r="16937" spans="2:2" ht="16.5" x14ac:dyDescent="0.3">
      <c r="B16937"/>
    </row>
    <row r="16938" spans="2:2" ht="16.5" x14ac:dyDescent="0.3">
      <c r="B16938"/>
    </row>
    <row r="16939" spans="2:2" ht="16.5" x14ac:dyDescent="0.3">
      <c r="B16939"/>
    </row>
    <row r="16940" spans="2:2" ht="16.5" x14ac:dyDescent="0.3">
      <c r="B16940"/>
    </row>
    <row r="16941" spans="2:2" ht="16.5" x14ac:dyDescent="0.3">
      <c r="B16941"/>
    </row>
    <row r="16942" spans="2:2" ht="16.5" x14ac:dyDescent="0.3">
      <c r="B16942"/>
    </row>
    <row r="16943" spans="2:2" ht="16.5" x14ac:dyDescent="0.3">
      <c r="B16943"/>
    </row>
    <row r="16944" spans="2:2" ht="16.5" x14ac:dyDescent="0.3">
      <c r="B16944"/>
    </row>
    <row r="16945" spans="2:2" ht="16.5" x14ac:dyDescent="0.3">
      <c r="B16945"/>
    </row>
    <row r="16946" spans="2:2" ht="16.5" x14ac:dyDescent="0.3">
      <c r="B16946"/>
    </row>
    <row r="16947" spans="2:2" ht="16.5" x14ac:dyDescent="0.3">
      <c r="B16947"/>
    </row>
    <row r="16948" spans="2:2" ht="16.5" x14ac:dyDescent="0.3">
      <c r="B16948"/>
    </row>
    <row r="16949" spans="2:2" ht="16.5" x14ac:dyDescent="0.3">
      <c r="B16949"/>
    </row>
    <row r="16950" spans="2:2" ht="16.5" x14ac:dyDescent="0.3">
      <c r="B16950"/>
    </row>
    <row r="16951" spans="2:2" ht="16.5" x14ac:dyDescent="0.3">
      <c r="B16951"/>
    </row>
    <row r="16952" spans="2:2" ht="16.5" x14ac:dyDescent="0.3">
      <c r="B16952"/>
    </row>
    <row r="16953" spans="2:2" ht="16.5" x14ac:dyDescent="0.3">
      <c r="B16953"/>
    </row>
    <row r="16954" spans="2:2" ht="16.5" x14ac:dyDescent="0.3">
      <c r="B16954"/>
    </row>
    <row r="16955" spans="2:2" ht="16.5" x14ac:dyDescent="0.3">
      <c r="B16955"/>
    </row>
    <row r="16956" spans="2:2" ht="16.5" x14ac:dyDescent="0.3">
      <c r="B16956"/>
    </row>
    <row r="16957" spans="2:2" ht="16.5" x14ac:dyDescent="0.3">
      <c r="B16957"/>
    </row>
    <row r="16958" spans="2:2" ht="16.5" x14ac:dyDescent="0.3">
      <c r="B16958"/>
    </row>
    <row r="16959" spans="2:2" ht="16.5" x14ac:dyDescent="0.3">
      <c r="B16959"/>
    </row>
    <row r="16960" spans="2:2" ht="16.5" x14ac:dyDescent="0.3">
      <c r="B16960"/>
    </row>
    <row r="16961" spans="2:2" ht="16.5" x14ac:dyDescent="0.3">
      <c r="B16961"/>
    </row>
    <row r="16962" spans="2:2" ht="16.5" x14ac:dyDescent="0.3">
      <c r="B16962"/>
    </row>
    <row r="16963" spans="2:2" ht="16.5" x14ac:dyDescent="0.3">
      <c r="B16963"/>
    </row>
    <row r="16964" spans="2:2" ht="16.5" x14ac:dyDescent="0.3">
      <c r="B16964"/>
    </row>
    <row r="16965" spans="2:2" ht="16.5" x14ac:dyDescent="0.3">
      <c r="B16965"/>
    </row>
    <row r="16966" spans="2:2" ht="16.5" x14ac:dyDescent="0.3">
      <c r="B16966"/>
    </row>
    <row r="16967" spans="2:2" ht="16.5" x14ac:dyDescent="0.3">
      <c r="B16967"/>
    </row>
    <row r="16968" spans="2:2" ht="16.5" x14ac:dyDescent="0.3">
      <c r="B16968"/>
    </row>
    <row r="16969" spans="2:2" ht="16.5" x14ac:dyDescent="0.3">
      <c r="B16969"/>
    </row>
    <row r="16970" spans="2:2" ht="16.5" x14ac:dyDescent="0.3">
      <c r="B16970"/>
    </row>
    <row r="16971" spans="2:2" ht="16.5" x14ac:dyDescent="0.3">
      <c r="B16971"/>
    </row>
    <row r="16972" spans="2:2" ht="16.5" x14ac:dyDescent="0.3">
      <c r="B16972"/>
    </row>
    <row r="16973" spans="2:2" ht="16.5" x14ac:dyDescent="0.3">
      <c r="B16973"/>
    </row>
    <row r="16974" spans="2:2" ht="16.5" x14ac:dyDescent="0.3">
      <c r="B16974"/>
    </row>
    <row r="16975" spans="2:2" ht="16.5" x14ac:dyDescent="0.3">
      <c r="B16975"/>
    </row>
    <row r="16976" spans="2:2" ht="16.5" x14ac:dyDescent="0.3">
      <c r="B16976"/>
    </row>
    <row r="16977" spans="2:2" ht="16.5" x14ac:dyDescent="0.3">
      <c r="B16977"/>
    </row>
    <row r="16978" spans="2:2" ht="16.5" x14ac:dyDescent="0.3">
      <c r="B16978"/>
    </row>
    <row r="16979" spans="2:2" ht="16.5" x14ac:dyDescent="0.3">
      <c r="B16979"/>
    </row>
    <row r="16980" spans="2:2" ht="16.5" x14ac:dyDescent="0.3">
      <c r="B16980"/>
    </row>
    <row r="16981" spans="2:2" ht="16.5" x14ac:dyDescent="0.3">
      <c r="B16981"/>
    </row>
    <row r="16982" spans="2:2" ht="16.5" x14ac:dyDescent="0.3">
      <c r="B16982"/>
    </row>
    <row r="16983" spans="2:2" ht="16.5" x14ac:dyDescent="0.3">
      <c r="B16983"/>
    </row>
    <row r="16984" spans="2:2" ht="16.5" x14ac:dyDescent="0.3">
      <c r="B16984"/>
    </row>
    <row r="16985" spans="2:2" ht="16.5" x14ac:dyDescent="0.3">
      <c r="B16985"/>
    </row>
    <row r="16986" spans="2:2" ht="16.5" x14ac:dyDescent="0.3">
      <c r="B16986"/>
    </row>
    <row r="16987" spans="2:2" ht="16.5" x14ac:dyDescent="0.3">
      <c r="B16987"/>
    </row>
    <row r="16988" spans="2:2" ht="16.5" x14ac:dyDescent="0.3">
      <c r="B16988"/>
    </row>
    <row r="16989" spans="2:2" ht="16.5" x14ac:dyDescent="0.3">
      <c r="B16989"/>
    </row>
    <row r="16990" spans="2:2" ht="16.5" x14ac:dyDescent="0.3">
      <c r="B16990"/>
    </row>
    <row r="16991" spans="2:2" ht="16.5" x14ac:dyDescent="0.3">
      <c r="B16991"/>
    </row>
    <row r="16992" spans="2:2" ht="16.5" x14ac:dyDescent="0.3">
      <c r="B16992"/>
    </row>
    <row r="16993" spans="2:2" ht="16.5" x14ac:dyDescent="0.3">
      <c r="B16993"/>
    </row>
    <row r="16994" spans="2:2" ht="16.5" x14ac:dyDescent="0.3">
      <c r="B16994"/>
    </row>
    <row r="16995" spans="2:2" ht="16.5" x14ac:dyDescent="0.3">
      <c r="B16995"/>
    </row>
    <row r="16996" spans="2:2" ht="16.5" x14ac:dyDescent="0.3">
      <c r="B16996"/>
    </row>
    <row r="16997" spans="2:2" ht="16.5" x14ac:dyDescent="0.3">
      <c r="B16997"/>
    </row>
    <row r="16998" spans="2:2" ht="16.5" x14ac:dyDescent="0.3">
      <c r="B16998"/>
    </row>
    <row r="16999" spans="2:2" ht="16.5" x14ac:dyDescent="0.3">
      <c r="B16999"/>
    </row>
    <row r="17000" spans="2:2" ht="16.5" x14ac:dyDescent="0.3">
      <c r="B17000"/>
    </row>
    <row r="17001" spans="2:2" ht="16.5" x14ac:dyDescent="0.3">
      <c r="B17001"/>
    </row>
    <row r="17002" spans="2:2" ht="16.5" x14ac:dyDescent="0.3">
      <c r="B17002"/>
    </row>
    <row r="17003" spans="2:2" ht="16.5" x14ac:dyDescent="0.3">
      <c r="B17003"/>
    </row>
    <row r="17004" spans="2:2" ht="16.5" x14ac:dyDescent="0.3">
      <c r="B17004"/>
    </row>
    <row r="17005" spans="2:2" ht="16.5" x14ac:dyDescent="0.3">
      <c r="B17005"/>
    </row>
    <row r="17006" spans="2:2" ht="16.5" x14ac:dyDescent="0.3">
      <c r="B17006"/>
    </row>
    <row r="17007" spans="2:2" ht="16.5" x14ac:dyDescent="0.3">
      <c r="B17007"/>
    </row>
    <row r="17008" spans="2:2" ht="16.5" x14ac:dyDescent="0.3">
      <c r="B17008"/>
    </row>
    <row r="17009" spans="2:2" ht="16.5" x14ac:dyDescent="0.3">
      <c r="B17009"/>
    </row>
    <row r="17010" spans="2:2" ht="16.5" x14ac:dyDescent="0.3">
      <c r="B17010"/>
    </row>
    <row r="17011" spans="2:2" ht="16.5" x14ac:dyDescent="0.3">
      <c r="B17011"/>
    </row>
    <row r="17012" spans="2:2" ht="16.5" x14ac:dyDescent="0.3">
      <c r="B17012"/>
    </row>
    <row r="17013" spans="2:2" ht="16.5" x14ac:dyDescent="0.3">
      <c r="B17013"/>
    </row>
    <row r="17014" spans="2:2" ht="16.5" x14ac:dyDescent="0.3">
      <c r="B17014"/>
    </row>
    <row r="17015" spans="2:2" ht="16.5" x14ac:dyDescent="0.3">
      <c r="B17015"/>
    </row>
    <row r="17016" spans="2:2" ht="16.5" x14ac:dyDescent="0.3">
      <c r="B17016"/>
    </row>
    <row r="17017" spans="2:2" ht="16.5" x14ac:dyDescent="0.3">
      <c r="B17017"/>
    </row>
    <row r="17018" spans="2:2" ht="16.5" x14ac:dyDescent="0.3">
      <c r="B17018"/>
    </row>
    <row r="17019" spans="2:2" ht="16.5" x14ac:dyDescent="0.3">
      <c r="B17019"/>
    </row>
    <row r="17020" spans="2:2" ht="16.5" x14ac:dyDescent="0.3">
      <c r="B17020"/>
    </row>
    <row r="17021" spans="2:2" ht="16.5" x14ac:dyDescent="0.3">
      <c r="B17021"/>
    </row>
    <row r="17022" spans="2:2" ht="16.5" x14ac:dyDescent="0.3">
      <c r="B17022"/>
    </row>
    <row r="17023" spans="2:2" ht="16.5" x14ac:dyDescent="0.3">
      <c r="B17023"/>
    </row>
    <row r="17024" spans="2:2" ht="16.5" x14ac:dyDescent="0.3">
      <c r="B17024"/>
    </row>
    <row r="17025" spans="2:2" ht="16.5" x14ac:dyDescent="0.3">
      <c r="B17025"/>
    </row>
    <row r="17026" spans="2:2" ht="16.5" x14ac:dyDescent="0.3">
      <c r="B17026"/>
    </row>
    <row r="17027" spans="2:2" ht="16.5" x14ac:dyDescent="0.3">
      <c r="B17027"/>
    </row>
    <row r="17028" spans="2:2" ht="16.5" x14ac:dyDescent="0.3">
      <c r="B17028"/>
    </row>
    <row r="17029" spans="2:2" ht="16.5" x14ac:dyDescent="0.3">
      <c r="B17029"/>
    </row>
    <row r="17030" spans="2:2" ht="16.5" x14ac:dyDescent="0.3">
      <c r="B17030"/>
    </row>
    <row r="17031" spans="2:2" ht="16.5" x14ac:dyDescent="0.3">
      <c r="B17031"/>
    </row>
    <row r="17032" spans="2:2" ht="16.5" x14ac:dyDescent="0.3">
      <c r="B17032"/>
    </row>
    <row r="17033" spans="2:2" ht="16.5" x14ac:dyDescent="0.3">
      <c r="B17033"/>
    </row>
    <row r="17034" spans="2:2" ht="16.5" x14ac:dyDescent="0.3">
      <c r="B17034"/>
    </row>
    <row r="17035" spans="2:2" ht="16.5" x14ac:dyDescent="0.3">
      <c r="B17035"/>
    </row>
    <row r="17036" spans="2:2" ht="16.5" x14ac:dyDescent="0.3">
      <c r="B17036"/>
    </row>
    <row r="17037" spans="2:2" ht="16.5" x14ac:dyDescent="0.3">
      <c r="B17037"/>
    </row>
    <row r="17038" spans="2:2" ht="16.5" x14ac:dyDescent="0.3">
      <c r="B17038"/>
    </row>
    <row r="17039" spans="2:2" ht="16.5" x14ac:dyDescent="0.3">
      <c r="B17039"/>
    </row>
    <row r="17040" spans="2:2" ht="16.5" x14ac:dyDescent="0.3">
      <c r="B17040"/>
    </row>
    <row r="17041" spans="2:2" ht="16.5" x14ac:dyDescent="0.3">
      <c r="B17041"/>
    </row>
    <row r="17042" spans="2:2" ht="16.5" x14ac:dyDescent="0.3">
      <c r="B17042"/>
    </row>
    <row r="17043" spans="2:2" ht="16.5" x14ac:dyDescent="0.3">
      <c r="B17043"/>
    </row>
    <row r="17044" spans="2:2" ht="16.5" x14ac:dyDescent="0.3">
      <c r="B17044"/>
    </row>
    <row r="17045" spans="2:2" ht="16.5" x14ac:dyDescent="0.3">
      <c r="B17045"/>
    </row>
    <row r="17046" spans="2:2" ht="16.5" x14ac:dyDescent="0.3">
      <c r="B17046"/>
    </row>
    <row r="17047" spans="2:2" ht="16.5" x14ac:dyDescent="0.3">
      <c r="B17047"/>
    </row>
    <row r="17048" spans="2:2" ht="16.5" x14ac:dyDescent="0.3">
      <c r="B17048"/>
    </row>
    <row r="17049" spans="2:2" ht="16.5" x14ac:dyDescent="0.3">
      <c r="B17049"/>
    </row>
    <row r="17050" spans="2:2" ht="16.5" x14ac:dyDescent="0.3">
      <c r="B17050"/>
    </row>
    <row r="17051" spans="2:2" ht="16.5" x14ac:dyDescent="0.3">
      <c r="B17051"/>
    </row>
    <row r="17052" spans="2:2" ht="16.5" x14ac:dyDescent="0.3">
      <c r="B17052"/>
    </row>
    <row r="17053" spans="2:2" ht="16.5" x14ac:dyDescent="0.3">
      <c r="B17053"/>
    </row>
    <row r="17054" spans="2:2" ht="16.5" x14ac:dyDescent="0.3">
      <c r="B17054"/>
    </row>
    <row r="17055" spans="2:2" ht="16.5" x14ac:dyDescent="0.3">
      <c r="B17055"/>
    </row>
    <row r="17056" spans="2:2" ht="16.5" x14ac:dyDescent="0.3">
      <c r="B17056"/>
    </row>
    <row r="17057" spans="2:2" ht="16.5" x14ac:dyDescent="0.3">
      <c r="B17057"/>
    </row>
    <row r="17058" spans="2:2" ht="16.5" x14ac:dyDescent="0.3">
      <c r="B17058"/>
    </row>
    <row r="17059" spans="2:2" ht="16.5" x14ac:dyDescent="0.3">
      <c r="B17059"/>
    </row>
    <row r="17060" spans="2:2" ht="16.5" x14ac:dyDescent="0.3">
      <c r="B17060"/>
    </row>
    <row r="17061" spans="2:2" ht="16.5" x14ac:dyDescent="0.3">
      <c r="B17061"/>
    </row>
    <row r="17062" spans="2:2" ht="16.5" x14ac:dyDescent="0.3">
      <c r="B17062"/>
    </row>
    <row r="17063" spans="2:2" ht="16.5" x14ac:dyDescent="0.3">
      <c r="B17063"/>
    </row>
    <row r="17064" spans="2:2" ht="16.5" x14ac:dyDescent="0.3">
      <c r="B17064"/>
    </row>
    <row r="17065" spans="2:2" ht="16.5" x14ac:dyDescent="0.3">
      <c r="B17065"/>
    </row>
    <row r="17066" spans="2:2" ht="16.5" x14ac:dyDescent="0.3">
      <c r="B17066"/>
    </row>
    <row r="17067" spans="2:2" ht="16.5" x14ac:dyDescent="0.3">
      <c r="B17067"/>
    </row>
    <row r="17068" spans="2:2" ht="16.5" x14ac:dyDescent="0.3">
      <c r="B17068"/>
    </row>
    <row r="17069" spans="2:2" ht="16.5" x14ac:dyDescent="0.3">
      <c r="B17069"/>
    </row>
    <row r="17070" spans="2:2" ht="16.5" x14ac:dyDescent="0.3">
      <c r="B17070"/>
    </row>
    <row r="17071" spans="2:2" ht="16.5" x14ac:dyDescent="0.3">
      <c r="B17071"/>
    </row>
    <row r="17072" spans="2:2" ht="16.5" x14ac:dyDescent="0.3">
      <c r="B17072"/>
    </row>
    <row r="17073" spans="2:2" ht="16.5" x14ac:dyDescent="0.3">
      <c r="B17073"/>
    </row>
    <row r="17074" spans="2:2" ht="16.5" x14ac:dyDescent="0.3">
      <c r="B17074"/>
    </row>
    <row r="17075" spans="2:2" ht="16.5" x14ac:dyDescent="0.3">
      <c r="B17075"/>
    </row>
    <row r="17076" spans="2:2" ht="16.5" x14ac:dyDescent="0.3">
      <c r="B17076"/>
    </row>
    <row r="17077" spans="2:2" ht="16.5" x14ac:dyDescent="0.3">
      <c r="B17077"/>
    </row>
    <row r="17078" spans="2:2" ht="16.5" x14ac:dyDescent="0.3">
      <c r="B17078"/>
    </row>
    <row r="17079" spans="2:2" ht="16.5" x14ac:dyDescent="0.3">
      <c r="B17079"/>
    </row>
    <row r="17080" spans="2:2" ht="16.5" x14ac:dyDescent="0.3">
      <c r="B17080"/>
    </row>
    <row r="17081" spans="2:2" ht="16.5" x14ac:dyDescent="0.3">
      <c r="B17081"/>
    </row>
    <row r="17082" spans="2:2" ht="16.5" x14ac:dyDescent="0.3">
      <c r="B17082"/>
    </row>
    <row r="17083" spans="2:2" ht="16.5" x14ac:dyDescent="0.3">
      <c r="B17083"/>
    </row>
    <row r="17084" spans="2:2" ht="16.5" x14ac:dyDescent="0.3">
      <c r="B17084"/>
    </row>
    <row r="17085" spans="2:2" ht="16.5" x14ac:dyDescent="0.3">
      <c r="B17085"/>
    </row>
    <row r="17086" spans="2:2" ht="16.5" x14ac:dyDescent="0.3">
      <c r="B17086"/>
    </row>
    <row r="17087" spans="2:2" ht="16.5" x14ac:dyDescent="0.3">
      <c r="B17087"/>
    </row>
    <row r="17088" spans="2:2" ht="16.5" x14ac:dyDescent="0.3">
      <c r="B17088"/>
    </row>
    <row r="17089" spans="2:2" ht="16.5" x14ac:dyDescent="0.3">
      <c r="B17089"/>
    </row>
    <row r="17090" spans="2:2" ht="16.5" x14ac:dyDescent="0.3">
      <c r="B17090"/>
    </row>
    <row r="17091" spans="2:2" ht="16.5" x14ac:dyDescent="0.3">
      <c r="B17091"/>
    </row>
    <row r="17092" spans="2:2" ht="16.5" x14ac:dyDescent="0.3">
      <c r="B17092"/>
    </row>
    <row r="17093" spans="2:2" ht="16.5" x14ac:dyDescent="0.3">
      <c r="B17093"/>
    </row>
    <row r="17094" spans="2:2" ht="16.5" x14ac:dyDescent="0.3">
      <c r="B17094"/>
    </row>
    <row r="17095" spans="2:2" ht="16.5" x14ac:dyDescent="0.3">
      <c r="B17095"/>
    </row>
    <row r="17096" spans="2:2" ht="16.5" x14ac:dyDescent="0.3">
      <c r="B17096"/>
    </row>
    <row r="17097" spans="2:2" ht="16.5" x14ac:dyDescent="0.3">
      <c r="B17097"/>
    </row>
    <row r="17098" spans="2:2" ht="16.5" x14ac:dyDescent="0.3">
      <c r="B17098"/>
    </row>
    <row r="17099" spans="2:2" ht="16.5" x14ac:dyDescent="0.3">
      <c r="B17099"/>
    </row>
    <row r="17100" spans="2:2" ht="16.5" x14ac:dyDescent="0.3">
      <c r="B17100"/>
    </row>
    <row r="17101" spans="2:2" ht="16.5" x14ac:dyDescent="0.3">
      <c r="B17101"/>
    </row>
    <row r="17102" spans="2:2" ht="16.5" x14ac:dyDescent="0.3">
      <c r="B17102"/>
    </row>
    <row r="17103" spans="2:2" ht="16.5" x14ac:dyDescent="0.3">
      <c r="B17103"/>
    </row>
    <row r="17104" spans="2:2" ht="16.5" x14ac:dyDescent="0.3">
      <c r="B17104"/>
    </row>
    <row r="17105" spans="2:2" ht="16.5" x14ac:dyDescent="0.3">
      <c r="B17105"/>
    </row>
    <row r="17106" spans="2:2" ht="16.5" x14ac:dyDescent="0.3">
      <c r="B17106"/>
    </row>
    <row r="17107" spans="2:2" ht="16.5" x14ac:dyDescent="0.3">
      <c r="B17107"/>
    </row>
    <row r="17108" spans="2:2" ht="16.5" x14ac:dyDescent="0.3">
      <c r="B17108"/>
    </row>
    <row r="17109" spans="2:2" ht="16.5" x14ac:dyDescent="0.3">
      <c r="B17109"/>
    </row>
    <row r="17110" spans="2:2" ht="16.5" x14ac:dyDescent="0.3">
      <c r="B17110"/>
    </row>
    <row r="17111" spans="2:2" ht="16.5" x14ac:dyDescent="0.3">
      <c r="B17111"/>
    </row>
    <row r="17112" spans="2:2" ht="16.5" x14ac:dyDescent="0.3">
      <c r="B17112"/>
    </row>
    <row r="17113" spans="2:2" ht="16.5" x14ac:dyDescent="0.3">
      <c r="B17113"/>
    </row>
    <row r="17114" spans="2:2" ht="16.5" x14ac:dyDescent="0.3">
      <c r="B17114"/>
    </row>
    <row r="17115" spans="2:2" ht="16.5" x14ac:dyDescent="0.3">
      <c r="B17115"/>
    </row>
    <row r="17116" spans="2:2" ht="16.5" x14ac:dyDescent="0.3">
      <c r="B17116"/>
    </row>
    <row r="17117" spans="2:2" ht="16.5" x14ac:dyDescent="0.3">
      <c r="B17117"/>
    </row>
    <row r="17118" spans="2:2" ht="16.5" x14ac:dyDescent="0.3">
      <c r="B17118"/>
    </row>
    <row r="17119" spans="2:2" ht="16.5" x14ac:dyDescent="0.3">
      <c r="B17119"/>
    </row>
    <row r="17120" spans="2:2" ht="16.5" x14ac:dyDescent="0.3">
      <c r="B17120"/>
    </row>
    <row r="17121" spans="2:2" ht="16.5" x14ac:dyDescent="0.3">
      <c r="B17121"/>
    </row>
    <row r="17122" spans="2:2" ht="16.5" x14ac:dyDescent="0.3">
      <c r="B17122"/>
    </row>
    <row r="17123" spans="2:2" ht="16.5" x14ac:dyDescent="0.3">
      <c r="B17123"/>
    </row>
    <row r="17124" spans="2:2" ht="16.5" x14ac:dyDescent="0.3">
      <c r="B17124"/>
    </row>
    <row r="17125" spans="2:2" ht="16.5" x14ac:dyDescent="0.3">
      <c r="B17125"/>
    </row>
    <row r="17126" spans="2:2" ht="16.5" x14ac:dyDescent="0.3">
      <c r="B17126"/>
    </row>
    <row r="17127" spans="2:2" ht="16.5" x14ac:dyDescent="0.3">
      <c r="B17127"/>
    </row>
    <row r="17128" spans="2:2" ht="16.5" x14ac:dyDescent="0.3">
      <c r="B17128"/>
    </row>
    <row r="17129" spans="2:2" ht="16.5" x14ac:dyDescent="0.3">
      <c r="B17129"/>
    </row>
    <row r="17130" spans="2:2" ht="16.5" x14ac:dyDescent="0.3">
      <c r="B17130"/>
    </row>
    <row r="17131" spans="2:2" ht="16.5" x14ac:dyDescent="0.3">
      <c r="B17131"/>
    </row>
    <row r="17132" spans="2:2" ht="16.5" x14ac:dyDescent="0.3">
      <c r="B17132"/>
    </row>
    <row r="17133" spans="2:2" ht="16.5" x14ac:dyDescent="0.3">
      <c r="B17133"/>
    </row>
    <row r="17134" spans="2:2" ht="16.5" x14ac:dyDescent="0.3">
      <c r="B17134"/>
    </row>
    <row r="17135" spans="2:2" ht="16.5" x14ac:dyDescent="0.3">
      <c r="B17135"/>
    </row>
    <row r="17136" spans="2:2" ht="16.5" x14ac:dyDescent="0.3">
      <c r="B17136"/>
    </row>
    <row r="17137" spans="2:2" ht="16.5" x14ac:dyDescent="0.3">
      <c r="B17137"/>
    </row>
    <row r="17138" spans="2:2" ht="16.5" x14ac:dyDescent="0.3">
      <c r="B17138"/>
    </row>
    <row r="17139" spans="2:2" ht="16.5" x14ac:dyDescent="0.3">
      <c r="B17139"/>
    </row>
    <row r="17140" spans="2:2" ht="16.5" x14ac:dyDescent="0.3">
      <c r="B17140"/>
    </row>
    <row r="17141" spans="2:2" ht="16.5" x14ac:dyDescent="0.3">
      <c r="B17141"/>
    </row>
    <row r="17142" spans="2:2" ht="16.5" x14ac:dyDescent="0.3">
      <c r="B17142"/>
    </row>
    <row r="17143" spans="2:2" ht="16.5" x14ac:dyDescent="0.3">
      <c r="B17143"/>
    </row>
    <row r="17144" spans="2:2" ht="16.5" x14ac:dyDescent="0.3">
      <c r="B17144"/>
    </row>
    <row r="17145" spans="2:2" ht="16.5" x14ac:dyDescent="0.3">
      <c r="B17145"/>
    </row>
    <row r="17146" spans="2:2" ht="16.5" x14ac:dyDescent="0.3">
      <c r="B17146"/>
    </row>
    <row r="17147" spans="2:2" ht="16.5" x14ac:dyDescent="0.3">
      <c r="B17147"/>
    </row>
    <row r="17148" spans="2:2" ht="16.5" x14ac:dyDescent="0.3">
      <c r="B17148"/>
    </row>
    <row r="17149" spans="2:2" ht="16.5" x14ac:dyDescent="0.3">
      <c r="B17149"/>
    </row>
    <row r="17150" spans="2:2" ht="16.5" x14ac:dyDescent="0.3">
      <c r="B17150"/>
    </row>
    <row r="17151" spans="2:2" ht="16.5" x14ac:dyDescent="0.3">
      <c r="B17151"/>
    </row>
    <row r="17152" spans="2:2" ht="16.5" x14ac:dyDescent="0.3">
      <c r="B17152"/>
    </row>
    <row r="17153" spans="2:2" ht="16.5" x14ac:dyDescent="0.3">
      <c r="B17153"/>
    </row>
    <row r="17154" spans="2:2" ht="16.5" x14ac:dyDescent="0.3">
      <c r="B17154"/>
    </row>
    <row r="17155" spans="2:2" ht="16.5" x14ac:dyDescent="0.3">
      <c r="B17155"/>
    </row>
    <row r="17156" spans="2:2" ht="16.5" x14ac:dyDescent="0.3">
      <c r="B17156"/>
    </row>
    <row r="17157" spans="2:2" ht="16.5" x14ac:dyDescent="0.3">
      <c r="B17157"/>
    </row>
    <row r="17158" spans="2:2" ht="16.5" x14ac:dyDescent="0.3">
      <c r="B17158"/>
    </row>
    <row r="17159" spans="2:2" ht="16.5" x14ac:dyDescent="0.3">
      <c r="B17159"/>
    </row>
    <row r="17160" spans="2:2" ht="16.5" x14ac:dyDescent="0.3">
      <c r="B17160"/>
    </row>
    <row r="17161" spans="2:2" ht="16.5" x14ac:dyDescent="0.3">
      <c r="B17161"/>
    </row>
    <row r="17162" spans="2:2" ht="16.5" x14ac:dyDescent="0.3">
      <c r="B17162"/>
    </row>
    <row r="17163" spans="2:2" ht="16.5" x14ac:dyDescent="0.3">
      <c r="B17163"/>
    </row>
    <row r="17164" spans="2:2" ht="16.5" x14ac:dyDescent="0.3">
      <c r="B17164"/>
    </row>
    <row r="17165" spans="2:2" ht="16.5" x14ac:dyDescent="0.3">
      <c r="B17165"/>
    </row>
    <row r="17166" spans="2:2" ht="16.5" x14ac:dyDescent="0.3">
      <c r="B17166"/>
    </row>
    <row r="17167" spans="2:2" ht="16.5" x14ac:dyDescent="0.3">
      <c r="B17167"/>
    </row>
    <row r="17168" spans="2:2" ht="16.5" x14ac:dyDescent="0.3">
      <c r="B17168"/>
    </row>
    <row r="17169" spans="2:2" ht="16.5" x14ac:dyDescent="0.3">
      <c r="B17169"/>
    </row>
    <row r="17170" spans="2:2" ht="16.5" x14ac:dyDescent="0.3">
      <c r="B17170"/>
    </row>
    <row r="17171" spans="2:2" ht="16.5" x14ac:dyDescent="0.3">
      <c r="B17171"/>
    </row>
    <row r="17172" spans="2:2" ht="16.5" x14ac:dyDescent="0.3">
      <c r="B17172"/>
    </row>
    <row r="17173" spans="2:2" ht="16.5" x14ac:dyDescent="0.3">
      <c r="B17173"/>
    </row>
    <row r="17174" spans="2:2" ht="16.5" x14ac:dyDescent="0.3">
      <c r="B17174"/>
    </row>
    <row r="17175" spans="2:2" ht="16.5" x14ac:dyDescent="0.3">
      <c r="B17175"/>
    </row>
    <row r="17176" spans="2:2" ht="16.5" x14ac:dyDescent="0.3">
      <c r="B17176"/>
    </row>
    <row r="17177" spans="2:2" ht="16.5" x14ac:dyDescent="0.3">
      <c r="B17177"/>
    </row>
    <row r="17178" spans="2:2" ht="16.5" x14ac:dyDescent="0.3">
      <c r="B17178"/>
    </row>
    <row r="17179" spans="2:2" ht="16.5" x14ac:dyDescent="0.3">
      <c r="B17179"/>
    </row>
    <row r="17180" spans="2:2" ht="16.5" x14ac:dyDescent="0.3">
      <c r="B17180"/>
    </row>
    <row r="17181" spans="2:2" ht="16.5" x14ac:dyDescent="0.3">
      <c r="B17181"/>
    </row>
    <row r="17182" spans="2:2" ht="16.5" x14ac:dyDescent="0.3">
      <c r="B17182"/>
    </row>
    <row r="17183" spans="2:2" ht="16.5" x14ac:dyDescent="0.3">
      <c r="B17183"/>
    </row>
    <row r="17184" spans="2:2" ht="16.5" x14ac:dyDescent="0.3">
      <c r="B17184"/>
    </row>
    <row r="17185" spans="2:2" ht="16.5" x14ac:dyDescent="0.3">
      <c r="B17185"/>
    </row>
    <row r="17186" spans="2:2" ht="16.5" x14ac:dyDescent="0.3">
      <c r="B17186"/>
    </row>
    <row r="17187" spans="2:2" ht="16.5" x14ac:dyDescent="0.3">
      <c r="B17187"/>
    </row>
    <row r="17188" spans="2:2" ht="16.5" x14ac:dyDescent="0.3">
      <c r="B17188"/>
    </row>
    <row r="17189" spans="2:2" ht="16.5" x14ac:dyDescent="0.3">
      <c r="B17189"/>
    </row>
    <row r="17190" spans="2:2" ht="16.5" x14ac:dyDescent="0.3">
      <c r="B17190"/>
    </row>
    <row r="17191" spans="2:2" ht="16.5" x14ac:dyDescent="0.3">
      <c r="B17191"/>
    </row>
    <row r="17192" spans="2:2" ht="16.5" x14ac:dyDescent="0.3">
      <c r="B17192"/>
    </row>
    <row r="17193" spans="2:2" ht="16.5" x14ac:dyDescent="0.3">
      <c r="B17193"/>
    </row>
    <row r="17194" spans="2:2" ht="16.5" x14ac:dyDescent="0.3">
      <c r="B17194"/>
    </row>
    <row r="17195" spans="2:2" ht="16.5" x14ac:dyDescent="0.3">
      <c r="B17195"/>
    </row>
    <row r="17196" spans="2:2" ht="16.5" x14ac:dyDescent="0.3">
      <c r="B17196"/>
    </row>
    <row r="17197" spans="2:2" ht="16.5" x14ac:dyDescent="0.3">
      <c r="B17197"/>
    </row>
    <row r="17198" spans="2:2" ht="16.5" x14ac:dyDescent="0.3">
      <c r="B17198"/>
    </row>
    <row r="17199" spans="2:2" ht="16.5" x14ac:dyDescent="0.3">
      <c r="B17199"/>
    </row>
    <row r="17200" spans="2:2" ht="16.5" x14ac:dyDescent="0.3">
      <c r="B17200"/>
    </row>
    <row r="17201" spans="2:2" ht="16.5" x14ac:dyDescent="0.3">
      <c r="B17201"/>
    </row>
    <row r="17202" spans="2:2" ht="16.5" x14ac:dyDescent="0.3">
      <c r="B17202"/>
    </row>
    <row r="17203" spans="2:2" ht="16.5" x14ac:dyDescent="0.3">
      <c r="B17203"/>
    </row>
    <row r="17204" spans="2:2" ht="16.5" x14ac:dyDescent="0.3">
      <c r="B17204"/>
    </row>
    <row r="17205" spans="2:2" ht="16.5" x14ac:dyDescent="0.3">
      <c r="B17205"/>
    </row>
    <row r="17206" spans="2:2" ht="16.5" x14ac:dyDescent="0.3">
      <c r="B17206"/>
    </row>
    <row r="17207" spans="2:2" ht="16.5" x14ac:dyDescent="0.3">
      <c r="B17207"/>
    </row>
    <row r="17208" spans="2:2" ht="16.5" x14ac:dyDescent="0.3">
      <c r="B17208"/>
    </row>
    <row r="17209" spans="2:2" ht="16.5" x14ac:dyDescent="0.3">
      <c r="B17209"/>
    </row>
    <row r="17210" spans="2:2" ht="16.5" x14ac:dyDescent="0.3">
      <c r="B17210"/>
    </row>
    <row r="17211" spans="2:2" ht="16.5" x14ac:dyDescent="0.3">
      <c r="B17211"/>
    </row>
    <row r="17212" spans="2:2" ht="16.5" x14ac:dyDescent="0.3">
      <c r="B17212"/>
    </row>
    <row r="17213" spans="2:2" ht="16.5" x14ac:dyDescent="0.3">
      <c r="B17213"/>
    </row>
    <row r="17214" spans="2:2" ht="16.5" x14ac:dyDescent="0.3">
      <c r="B17214"/>
    </row>
    <row r="17215" spans="2:2" ht="16.5" x14ac:dyDescent="0.3">
      <c r="B17215"/>
    </row>
    <row r="17216" spans="2:2" ht="16.5" x14ac:dyDescent="0.3">
      <c r="B17216"/>
    </row>
    <row r="17217" spans="2:2" ht="16.5" x14ac:dyDescent="0.3">
      <c r="B17217"/>
    </row>
    <row r="17218" spans="2:2" ht="16.5" x14ac:dyDescent="0.3">
      <c r="B17218"/>
    </row>
    <row r="17219" spans="2:2" ht="16.5" x14ac:dyDescent="0.3">
      <c r="B17219"/>
    </row>
    <row r="17220" spans="2:2" ht="16.5" x14ac:dyDescent="0.3">
      <c r="B17220"/>
    </row>
    <row r="17221" spans="2:2" ht="16.5" x14ac:dyDescent="0.3">
      <c r="B17221"/>
    </row>
    <row r="17222" spans="2:2" ht="16.5" x14ac:dyDescent="0.3">
      <c r="B17222"/>
    </row>
    <row r="17223" spans="2:2" ht="16.5" x14ac:dyDescent="0.3">
      <c r="B17223"/>
    </row>
    <row r="17224" spans="2:2" ht="16.5" x14ac:dyDescent="0.3">
      <c r="B17224"/>
    </row>
    <row r="17225" spans="2:2" ht="16.5" x14ac:dyDescent="0.3">
      <c r="B17225"/>
    </row>
    <row r="17226" spans="2:2" ht="16.5" x14ac:dyDescent="0.3">
      <c r="B17226"/>
    </row>
    <row r="17227" spans="2:2" ht="16.5" x14ac:dyDescent="0.3">
      <c r="B17227"/>
    </row>
    <row r="17228" spans="2:2" ht="16.5" x14ac:dyDescent="0.3">
      <c r="B17228"/>
    </row>
    <row r="17229" spans="2:2" ht="16.5" x14ac:dyDescent="0.3">
      <c r="B17229"/>
    </row>
    <row r="17230" spans="2:2" ht="16.5" x14ac:dyDescent="0.3">
      <c r="B17230"/>
    </row>
    <row r="17231" spans="2:2" ht="16.5" x14ac:dyDescent="0.3">
      <c r="B17231"/>
    </row>
    <row r="17232" spans="2:2" ht="16.5" x14ac:dyDescent="0.3">
      <c r="B17232"/>
    </row>
    <row r="17233" spans="2:2" ht="16.5" x14ac:dyDescent="0.3">
      <c r="B17233"/>
    </row>
    <row r="17234" spans="2:2" ht="16.5" x14ac:dyDescent="0.3">
      <c r="B17234"/>
    </row>
    <row r="17235" spans="2:2" ht="16.5" x14ac:dyDescent="0.3">
      <c r="B17235"/>
    </row>
    <row r="17236" spans="2:2" ht="16.5" x14ac:dyDescent="0.3">
      <c r="B17236"/>
    </row>
    <row r="17237" spans="2:2" ht="16.5" x14ac:dyDescent="0.3">
      <c r="B17237"/>
    </row>
    <row r="17238" spans="2:2" ht="16.5" x14ac:dyDescent="0.3">
      <c r="B17238"/>
    </row>
    <row r="17239" spans="2:2" ht="16.5" x14ac:dyDescent="0.3">
      <c r="B17239"/>
    </row>
    <row r="17240" spans="2:2" ht="16.5" x14ac:dyDescent="0.3">
      <c r="B17240"/>
    </row>
    <row r="17241" spans="2:2" ht="16.5" x14ac:dyDescent="0.3">
      <c r="B17241"/>
    </row>
    <row r="17242" spans="2:2" ht="16.5" x14ac:dyDescent="0.3">
      <c r="B17242"/>
    </row>
    <row r="17243" spans="2:2" ht="16.5" x14ac:dyDescent="0.3">
      <c r="B17243"/>
    </row>
    <row r="17244" spans="2:2" ht="16.5" x14ac:dyDescent="0.3">
      <c r="B17244"/>
    </row>
    <row r="17245" spans="2:2" ht="16.5" x14ac:dyDescent="0.3">
      <c r="B17245"/>
    </row>
    <row r="17246" spans="2:2" ht="16.5" x14ac:dyDescent="0.3">
      <c r="B17246"/>
    </row>
    <row r="17247" spans="2:2" ht="16.5" x14ac:dyDescent="0.3">
      <c r="B17247"/>
    </row>
    <row r="17248" spans="2:2" ht="16.5" x14ac:dyDescent="0.3">
      <c r="B17248"/>
    </row>
    <row r="17249" spans="2:2" ht="16.5" x14ac:dyDescent="0.3">
      <c r="B17249"/>
    </row>
    <row r="17250" spans="2:2" ht="16.5" x14ac:dyDescent="0.3">
      <c r="B17250"/>
    </row>
    <row r="17251" spans="2:2" ht="16.5" x14ac:dyDescent="0.3">
      <c r="B17251"/>
    </row>
    <row r="17252" spans="2:2" ht="16.5" x14ac:dyDescent="0.3">
      <c r="B17252"/>
    </row>
    <row r="17253" spans="2:2" ht="16.5" x14ac:dyDescent="0.3">
      <c r="B17253"/>
    </row>
    <row r="17254" spans="2:2" ht="16.5" x14ac:dyDescent="0.3">
      <c r="B17254"/>
    </row>
    <row r="17255" spans="2:2" ht="16.5" x14ac:dyDescent="0.3">
      <c r="B17255"/>
    </row>
    <row r="17256" spans="2:2" ht="16.5" x14ac:dyDescent="0.3">
      <c r="B17256"/>
    </row>
    <row r="17257" spans="2:2" ht="16.5" x14ac:dyDescent="0.3">
      <c r="B17257"/>
    </row>
    <row r="17258" spans="2:2" ht="16.5" x14ac:dyDescent="0.3">
      <c r="B17258"/>
    </row>
    <row r="17259" spans="2:2" ht="16.5" x14ac:dyDescent="0.3">
      <c r="B17259"/>
    </row>
    <row r="17260" spans="2:2" ht="16.5" x14ac:dyDescent="0.3">
      <c r="B17260"/>
    </row>
    <row r="17261" spans="2:2" ht="16.5" x14ac:dyDescent="0.3">
      <c r="B17261"/>
    </row>
    <row r="17262" spans="2:2" ht="16.5" x14ac:dyDescent="0.3">
      <c r="B17262"/>
    </row>
    <row r="17263" spans="2:2" ht="16.5" x14ac:dyDescent="0.3">
      <c r="B17263"/>
    </row>
    <row r="17264" spans="2:2" ht="16.5" x14ac:dyDescent="0.3">
      <c r="B17264"/>
    </row>
    <row r="17265" spans="2:2" ht="16.5" x14ac:dyDescent="0.3">
      <c r="B17265"/>
    </row>
    <row r="17266" spans="2:2" ht="16.5" x14ac:dyDescent="0.3">
      <c r="B17266"/>
    </row>
    <row r="17267" spans="2:2" ht="16.5" x14ac:dyDescent="0.3">
      <c r="B17267"/>
    </row>
    <row r="17268" spans="2:2" ht="16.5" x14ac:dyDescent="0.3">
      <c r="B17268"/>
    </row>
    <row r="17269" spans="2:2" ht="16.5" x14ac:dyDescent="0.3">
      <c r="B17269"/>
    </row>
    <row r="17270" spans="2:2" ht="16.5" x14ac:dyDescent="0.3">
      <c r="B17270"/>
    </row>
    <row r="17271" spans="2:2" ht="16.5" x14ac:dyDescent="0.3">
      <c r="B17271"/>
    </row>
    <row r="17272" spans="2:2" ht="16.5" x14ac:dyDescent="0.3">
      <c r="B17272"/>
    </row>
    <row r="17273" spans="2:2" ht="16.5" x14ac:dyDescent="0.3">
      <c r="B17273"/>
    </row>
    <row r="17274" spans="2:2" ht="16.5" x14ac:dyDescent="0.3">
      <c r="B17274"/>
    </row>
    <row r="17275" spans="2:2" ht="16.5" x14ac:dyDescent="0.3">
      <c r="B17275"/>
    </row>
    <row r="17276" spans="2:2" ht="16.5" x14ac:dyDescent="0.3">
      <c r="B17276"/>
    </row>
    <row r="17277" spans="2:2" ht="16.5" x14ac:dyDescent="0.3">
      <c r="B17277"/>
    </row>
    <row r="17278" spans="2:2" ht="16.5" x14ac:dyDescent="0.3">
      <c r="B17278"/>
    </row>
    <row r="17279" spans="2:2" ht="16.5" x14ac:dyDescent="0.3">
      <c r="B17279"/>
    </row>
    <row r="17280" spans="2:2" ht="16.5" x14ac:dyDescent="0.3">
      <c r="B17280"/>
    </row>
    <row r="17281" spans="2:2" ht="16.5" x14ac:dyDescent="0.3">
      <c r="B17281"/>
    </row>
    <row r="17282" spans="2:2" ht="16.5" x14ac:dyDescent="0.3">
      <c r="B17282"/>
    </row>
    <row r="17283" spans="2:2" ht="16.5" x14ac:dyDescent="0.3">
      <c r="B17283"/>
    </row>
    <row r="17284" spans="2:2" ht="16.5" x14ac:dyDescent="0.3">
      <c r="B17284"/>
    </row>
    <row r="17285" spans="2:2" ht="16.5" x14ac:dyDescent="0.3">
      <c r="B17285"/>
    </row>
    <row r="17286" spans="2:2" ht="16.5" x14ac:dyDescent="0.3">
      <c r="B17286"/>
    </row>
    <row r="17287" spans="2:2" ht="16.5" x14ac:dyDescent="0.3">
      <c r="B17287"/>
    </row>
    <row r="17288" spans="2:2" ht="16.5" x14ac:dyDescent="0.3">
      <c r="B17288"/>
    </row>
    <row r="17289" spans="2:2" ht="16.5" x14ac:dyDescent="0.3">
      <c r="B17289"/>
    </row>
    <row r="17290" spans="2:2" ht="16.5" x14ac:dyDescent="0.3">
      <c r="B17290"/>
    </row>
    <row r="17291" spans="2:2" ht="16.5" x14ac:dyDescent="0.3">
      <c r="B17291"/>
    </row>
    <row r="17292" spans="2:2" ht="16.5" x14ac:dyDescent="0.3">
      <c r="B17292"/>
    </row>
    <row r="17293" spans="2:2" ht="16.5" x14ac:dyDescent="0.3">
      <c r="B17293"/>
    </row>
    <row r="17294" spans="2:2" ht="16.5" x14ac:dyDescent="0.3">
      <c r="B17294"/>
    </row>
    <row r="17295" spans="2:2" ht="16.5" x14ac:dyDescent="0.3">
      <c r="B17295"/>
    </row>
    <row r="17296" spans="2:2" ht="16.5" x14ac:dyDescent="0.3">
      <c r="B17296"/>
    </row>
    <row r="17297" spans="2:2" ht="16.5" x14ac:dyDescent="0.3">
      <c r="B17297"/>
    </row>
    <row r="17298" spans="2:2" ht="16.5" x14ac:dyDescent="0.3">
      <c r="B17298"/>
    </row>
    <row r="17299" spans="2:2" ht="16.5" x14ac:dyDescent="0.3">
      <c r="B17299"/>
    </row>
    <row r="17300" spans="2:2" ht="16.5" x14ac:dyDescent="0.3">
      <c r="B17300"/>
    </row>
    <row r="17301" spans="2:2" ht="16.5" x14ac:dyDescent="0.3">
      <c r="B17301"/>
    </row>
    <row r="17302" spans="2:2" ht="16.5" x14ac:dyDescent="0.3">
      <c r="B17302"/>
    </row>
    <row r="17303" spans="2:2" ht="16.5" x14ac:dyDescent="0.3">
      <c r="B17303"/>
    </row>
    <row r="17304" spans="2:2" ht="16.5" x14ac:dyDescent="0.3">
      <c r="B17304"/>
    </row>
    <row r="17305" spans="2:2" ht="16.5" x14ac:dyDescent="0.3">
      <c r="B17305"/>
    </row>
    <row r="17306" spans="2:2" ht="16.5" x14ac:dyDescent="0.3">
      <c r="B17306"/>
    </row>
    <row r="17307" spans="2:2" ht="16.5" x14ac:dyDescent="0.3">
      <c r="B17307"/>
    </row>
    <row r="17308" spans="2:2" ht="16.5" x14ac:dyDescent="0.3">
      <c r="B17308"/>
    </row>
    <row r="17309" spans="2:2" ht="16.5" x14ac:dyDescent="0.3">
      <c r="B17309"/>
    </row>
    <row r="17310" spans="2:2" ht="16.5" x14ac:dyDescent="0.3">
      <c r="B17310"/>
    </row>
    <row r="17311" spans="2:2" ht="16.5" x14ac:dyDescent="0.3">
      <c r="B17311"/>
    </row>
    <row r="17312" spans="2:2" ht="16.5" x14ac:dyDescent="0.3">
      <c r="B17312"/>
    </row>
    <row r="17313" spans="2:2" ht="16.5" x14ac:dyDescent="0.3">
      <c r="B17313"/>
    </row>
    <row r="17314" spans="2:2" ht="16.5" x14ac:dyDescent="0.3">
      <c r="B17314"/>
    </row>
    <row r="17315" spans="2:2" ht="16.5" x14ac:dyDescent="0.3">
      <c r="B17315"/>
    </row>
    <row r="17316" spans="2:2" ht="16.5" x14ac:dyDescent="0.3">
      <c r="B17316"/>
    </row>
    <row r="17317" spans="2:2" ht="16.5" x14ac:dyDescent="0.3">
      <c r="B17317"/>
    </row>
    <row r="17318" spans="2:2" ht="16.5" x14ac:dyDescent="0.3">
      <c r="B17318"/>
    </row>
    <row r="17319" spans="2:2" ht="16.5" x14ac:dyDescent="0.3">
      <c r="B17319"/>
    </row>
    <row r="17320" spans="2:2" ht="16.5" x14ac:dyDescent="0.3">
      <c r="B17320"/>
    </row>
    <row r="17321" spans="2:2" ht="16.5" x14ac:dyDescent="0.3">
      <c r="B17321"/>
    </row>
    <row r="17322" spans="2:2" ht="16.5" x14ac:dyDescent="0.3">
      <c r="B17322"/>
    </row>
    <row r="17323" spans="2:2" ht="16.5" x14ac:dyDescent="0.3">
      <c r="B17323"/>
    </row>
    <row r="17324" spans="2:2" ht="16.5" x14ac:dyDescent="0.3">
      <c r="B17324"/>
    </row>
    <row r="17325" spans="2:2" ht="16.5" x14ac:dyDescent="0.3">
      <c r="B17325"/>
    </row>
    <row r="17326" spans="2:2" ht="16.5" x14ac:dyDescent="0.3">
      <c r="B17326"/>
    </row>
    <row r="17327" spans="2:2" ht="16.5" x14ac:dyDescent="0.3">
      <c r="B17327"/>
    </row>
    <row r="17328" spans="2:2" ht="16.5" x14ac:dyDescent="0.3">
      <c r="B17328"/>
    </row>
    <row r="17329" spans="2:2" ht="16.5" x14ac:dyDescent="0.3">
      <c r="B17329"/>
    </row>
    <row r="17330" spans="2:2" ht="16.5" x14ac:dyDescent="0.3">
      <c r="B17330"/>
    </row>
    <row r="17331" spans="2:2" ht="16.5" x14ac:dyDescent="0.3">
      <c r="B17331"/>
    </row>
    <row r="17332" spans="2:2" ht="16.5" x14ac:dyDescent="0.3">
      <c r="B17332"/>
    </row>
    <row r="17333" spans="2:2" ht="16.5" x14ac:dyDescent="0.3">
      <c r="B17333"/>
    </row>
    <row r="17334" spans="2:2" ht="16.5" x14ac:dyDescent="0.3">
      <c r="B17334"/>
    </row>
    <row r="17335" spans="2:2" ht="16.5" x14ac:dyDescent="0.3">
      <c r="B17335"/>
    </row>
    <row r="17336" spans="2:2" ht="16.5" x14ac:dyDescent="0.3">
      <c r="B17336"/>
    </row>
    <row r="17337" spans="2:2" ht="16.5" x14ac:dyDescent="0.3">
      <c r="B17337"/>
    </row>
    <row r="17338" spans="2:2" ht="16.5" x14ac:dyDescent="0.3">
      <c r="B17338"/>
    </row>
    <row r="17339" spans="2:2" ht="16.5" x14ac:dyDescent="0.3">
      <c r="B17339"/>
    </row>
    <row r="17340" spans="2:2" ht="16.5" x14ac:dyDescent="0.3">
      <c r="B17340"/>
    </row>
    <row r="17341" spans="2:2" ht="16.5" x14ac:dyDescent="0.3">
      <c r="B17341"/>
    </row>
    <row r="17342" spans="2:2" ht="16.5" x14ac:dyDescent="0.3">
      <c r="B17342"/>
    </row>
    <row r="17343" spans="2:2" ht="16.5" x14ac:dyDescent="0.3">
      <c r="B17343"/>
    </row>
    <row r="17344" spans="2:2" ht="16.5" x14ac:dyDescent="0.3">
      <c r="B17344"/>
    </row>
    <row r="17345" spans="2:2" ht="16.5" x14ac:dyDescent="0.3">
      <c r="B17345"/>
    </row>
    <row r="17346" spans="2:2" ht="16.5" x14ac:dyDescent="0.3">
      <c r="B17346"/>
    </row>
    <row r="17347" spans="2:2" ht="16.5" x14ac:dyDescent="0.3">
      <c r="B17347"/>
    </row>
    <row r="17348" spans="2:2" ht="16.5" x14ac:dyDescent="0.3">
      <c r="B17348"/>
    </row>
    <row r="17349" spans="2:2" ht="16.5" x14ac:dyDescent="0.3">
      <c r="B17349"/>
    </row>
    <row r="17350" spans="2:2" ht="16.5" x14ac:dyDescent="0.3">
      <c r="B17350"/>
    </row>
    <row r="17351" spans="2:2" ht="16.5" x14ac:dyDescent="0.3">
      <c r="B17351"/>
    </row>
    <row r="17352" spans="2:2" ht="16.5" x14ac:dyDescent="0.3">
      <c r="B17352"/>
    </row>
    <row r="17353" spans="2:2" ht="16.5" x14ac:dyDescent="0.3">
      <c r="B17353"/>
    </row>
    <row r="17354" spans="2:2" ht="16.5" x14ac:dyDescent="0.3">
      <c r="B17354"/>
    </row>
    <row r="17355" spans="2:2" ht="16.5" x14ac:dyDescent="0.3">
      <c r="B17355"/>
    </row>
    <row r="17356" spans="2:2" ht="16.5" x14ac:dyDescent="0.3">
      <c r="B17356"/>
    </row>
    <row r="17357" spans="2:2" ht="16.5" x14ac:dyDescent="0.3">
      <c r="B17357"/>
    </row>
    <row r="17358" spans="2:2" ht="16.5" x14ac:dyDescent="0.3">
      <c r="B17358"/>
    </row>
    <row r="17359" spans="2:2" ht="16.5" x14ac:dyDescent="0.3">
      <c r="B17359"/>
    </row>
    <row r="17360" spans="2:2" ht="16.5" x14ac:dyDescent="0.3">
      <c r="B17360"/>
    </row>
    <row r="17361" spans="2:2" ht="16.5" x14ac:dyDescent="0.3">
      <c r="B17361"/>
    </row>
    <row r="17362" spans="2:2" ht="16.5" x14ac:dyDescent="0.3">
      <c r="B17362"/>
    </row>
    <row r="17363" spans="2:2" ht="16.5" x14ac:dyDescent="0.3">
      <c r="B17363"/>
    </row>
    <row r="17364" spans="2:2" ht="16.5" x14ac:dyDescent="0.3">
      <c r="B17364"/>
    </row>
    <row r="17365" spans="2:2" ht="16.5" x14ac:dyDescent="0.3">
      <c r="B17365"/>
    </row>
    <row r="17366" spans="2:2" ht="16.5" x14ac:dyDescent="0.3">
      <c r="B17366"/>
    </row>
    <row r="17367" spans="2:2" ht="16.5" x14ac:dyDescent="0.3">
      <c r="B17367"/>
    </row>
    <row r="17368" spans="2:2" ht="16.5" x14ac:dyDescent="0.3">
      <c r="B17368"/>
    </row>
    <row r="17369" spans="2:2" ht="16.5" x14ac:dyDescent="0.3">
      <c r="B17369"/>
    </row>
    <row r="17370" spans="2:2" ht="16.5" x14ac:dyDescent="0.3">
      <c r="B17370"/>
    </row>
    <row r="17371" spans="2:2" ht="16.5" x14ac:dyDescent="0.3">
      <c r="B17371"/>
    </row>
    <row r="17372" spans="2:2" ht="16.5" x14ac:dyDescent="0.3">
      <c r="B17372"/>
    </row>
    <row r="17373" spans="2:2" ht="16.5" x14ac:dyDescent="0.3">
      <c r="B17373"/>
    </row>
    <row r="17374" spans="2:2" ht="16.5" x14ac:dyDescent="0.3">
      <c r="B17374"/>
    </row>
    <row r="17375" spans="2:2" ht="16.5" x14ac:dyDescent="0.3">
      <c r="B17375"/>
    </row>
    <row r="17376" spans="2:2" ht="16.5" x14ac:dyDescent="0.3">
      <c r="B17376"/>
    </row>
    <row r="17377" spans="2:2" ht="16.5" x14ac:dyDescent="0.3">
      <c r="B17377"/>
    </row>
    <row r="17378" spans="2:2" ht="16.5" x14ac:dyDescent="0.3">
      <c r="B17378"/>
    </row>
    <row r="17379" spans="2:2" ht="16.5" x14ac:dyDescent="0.3">
      <c r="B17379"/>
    </row>
    <row r="17380" spans="2:2" ht="16.5" x14ac:dyDescent="0.3">
      <c r="B17380"/>
    </row>
    <row r="17381" spans="2:2" ht="16.5" x14ac:dyDescent="0.3">
      <c r="B17381"/>
    </row>
    <row r="17382" spans="2:2" ht="16.5" x14ac:dyDescent="0.3">
      <c r="B17382"/>
    </row>
    <row r="17383" spans="2:2" ht="16.5" x14ac:dyDescent="0.3">
      <c r="B17383"/>
    </row>
    <row r="17384" spans="2:2" ht="16.5" x14ac:dyDescent="0.3">
      <c r="B17384"/>
    </row>
    <row r="17385" spans="2:2" ht="16.5" x14ac:dyDescent="0.3">
      <c r="B17385"/>
    </row>
    <row r="17386" spans="2:2" ht="16.5" x14ac:dyDescent="0.3">
      <c r="B17386"/>
    </row>
    <row r="17387" spans="2:2" ht="16.5" x14ac:dyDescent="0.3">
      <c r="B17387"/>
    </row>
    <row r="17388" spans="2:2" ht="16.5" x14ac:dyDescent="0.3">
      <c r="B17388"/>
    </row>
    <row r="17389" spans="2:2" ht="16.5" x14ac:dyDescent="0.3">
      <c r="B17389"/>
    </row>
    <row r="17390" spans="2:2" ht="16.5" x14ac:dyDescent="0.3">
      <c r="B17390"/>
    </row>
    <row r="17391" spans="2:2" ht="16.5" x14ac:dyDescent="0.3">
      <c r="B17391"/>
    </row>
    <row r="17392" spans="2:2" ht="16.5" x14ac:dyDescent="0.3">
      <c r="B17392"/>
    </row>
    <row r="17393" spans="2:2" ht="16.5" x14ac:dyDescent="0.3">
      <c r="B17393"/>
    </row>
    <row r="17394" spans="2:2" ht="16.5" x14ac:dyDescent="0.3">
      <c r="B17394"/>
    </row>
    <row r="17395" spans="2:2" ht="16.5" x14ac:dyDescent="0.3">
      <c r="B17395"/>
    </row>
    <row r="17396" spans="2:2" ht="16.5" x14ac:dyDescent="0.3">
      <c r="B17396"/>
    </row>
    <row r="17397" spans="2:2" ht="16.5" x14ac:dyDescent="0.3">
      <c r="B17397"/>
    </row>
    <row r="17398" spans="2:2" ht="16.5" x14ac:dyDescent="0.3">
      <c r="B17398"/>
    </row>
    <row r="17399" spans="2:2" ht="16.5" x14ac:dyDescent="0.3">
      <c r="B17399"/>
    </row>
    <row r="17400" spans="2:2" ht="16.5" x14ac:dyDescent="0.3">
      <c r="B17400"/>
    </row>
    <row r="17401" spans="2:2" ht="16.5" x14ac:dyDescent="0.3">
      <c r="B17401"/>
    </row>
    <row r="17402" spans="2:2" ht="16.5" x14ac:dyDescent="0.3">
      <c r="B17402"/>
    </row>
    <row r="17403" spans="2:2" ht="16.5" x14ac:dyDescent="0.3">
      <c r="B17403"/>
    </row>
    <row r="17404" spans="2:2" ht="16.5" x14ac:dyDescent="0.3">
      <c r="B17404"/>
    </row>
    <row r="17405" spans="2:2" ht="16.5" x14ac:dyDescent="0.3">
      <c r="B17405"/>
    </row>
    <row r="17406" spans="2:2" ht="16.5" x14ac:dyDescent="0.3">
      <c r="B17406"/>
    </row>
    <row r="17407" spans="2:2" ht="16.5" x14ac:dyDescent="0.3">
      <c r="B17407"/>
    </row>
    <row r="17408" spans="2:2" ht="16.5" x14ac:dyDescent="0.3">
      <c r="B17408"/>
    </row>
    <row r="17409" spans="2:2" ht="16.5" x14ac:dyDescent="0.3">
      <c r="B17409"/>
    </row>
    <row r="17410" spans="2:2" ht="16.5" x14ac:dyDescent="0.3">
      <c r="B17410"/>
    </row>
    <row r="17411" spans="2:2" ht="16.5" x14ac:dyDescent="0.3">
      <c r="B17411"/>
    </row>
    <row r="17412" spans="2:2" ht="16.5" x14ac:dyDescent="0.3">
      <c r="B17412"/>
    </row>
    <row r="17413" spans="2:2" ht="16.5" x14ac:dyDescent="0.3">
      <c r="B17413"/>
    </row>
    <row r="17414" spans="2:2" ht="16.5" x14ac:dyDescent="0.3">
      <c r="B17414"/>
    </row>
    <row r="17415" spans="2:2" ht="16.5" x14ac:dyDescent="0.3">
      <c r="B17415"/>
    </row>
    <row r="17416" spans="2:2" ht="16.5" x14ac:dyDescent="0.3">
      <c r="B17416"/>
    </row>
    <row r="17417" spans="2:2" ht="16.5" x14ac:dyDescent="0.3">
      <c r="B17417"/>
    </row>
    <row r="17418" spans="2:2" ht="16.5" x14ac:dyDescent="0.3">
      <c r="B17418"/>
    </row>
    <row r="17419" spans="2:2" ht="16.5" x14ac:dyDescent="0.3">
      <c r="B17419"/>
    </row>
    <row r="17420" spans="2:2" ht="16.5" x14ac:dyDescent="0.3">
      <c r="B17420"/>
    </row>
    <row r="17421" spans="2:2" ht="16.5" x14ac:dyDescent="0.3">
      <c r="B17421"/>
    </row>
    <row r="17422" spans="2:2" ht="16.5" x14ac:dyDescent="0.3">
      <c r="B17422"/>
    </row>
    <row r="17423" spans="2:2" ht="16.5" x14ac:dyDescent="0.3">
      <c r="B17423"/>
    </row>
    <row r="17424" spans="2:2" ht="16.5" x14ac:dyDescent="0.3">
      <c r="B17424"/>
    </row>
    <row r="17425" spans="2:2" ht="16.5" x14ac:dyDescent="0.3">
      <c r="B17425"/>
    </row>
    <row r="17426" spans="2:2" ht="16.5" x14ac:dyDescent="0.3">
      <c r="B17426"/>
    </row>
    <row r="17427" spans="2:2" ht="16.5" x14ac:dyDescent="0.3">
      <c r="B17427"/>
    </row>
    <row r="17428" spans="2:2" ht="16.5" x14ac:dyDescent="0.3">
      <c r="B17428"/>
    </row>
    <row r="17429" spans="2:2" ht="16.5" x14ac:dyDescent="0.3">
      <c r="B17429"/>
    </row>
    <row r="17430" spans="2:2" ht="16.5" x14ac:dyDescent="0.3">
      <c r="B17430"/>
    </row>
    <row r="17431" spans="2:2" ht="16.5" x14ac:dyDescent="0.3">
      <c r="B17431"/>
    </row>
    <row r="17432" spans="2:2" ht="16.5" x14ac:dyDescent="0.3">
      <c r="B17432"/>
    </row>
    <row r="17433" spans="2:2" ht="16.5" x14ac:dyDescent="0.3">
      <c r="B17433"/>
    </row>
    <row r="17434" spans="2:2" ht="16.5" x14ac:dyDescent="0.3">
      <c r="B17434"/>
    </row>
    <row r="17435" spans="2:2" ht="16.5" x14ac:dyDescent="0.3">
      <c r="B17435"/>
    </row>
    <row r="17436" spans="2:2" ht="16.5" x14ac:dyDescent="0.3">
      <c r="B17436"/>
    </row>
    <row r="17437" spans="2:2" ht="16.5" x14ac:dyDescent="0.3">
      <c r="B17437"/>
    </row>
    <row r="17438" spans="2:2" ht="16.5" x14ac:dyDescent="0.3">
      <c r="B17438"/>
    </row>
    <row r="17439" spans="2:2" ht="16.5" x14ac:dyDescent="0.3">
      <c r="B17439"/>
    </row>
    <row r="17440" spans="2:2" ht="16.5" x14ac:dyDescent="0.3">
      <c r="B17440"/>
    </row>
    <row r="17441" spans="2:2" ht="16.5" x14ac:dyDescent="0.3">
      <c r="B17441"/>
    </row>
    <row r="17442" spans="2:2" ht="16.5" x14ac:dyDescent="0.3">
      <c r="B17442"/>
    </row>
    <row r="17443" spans="2:2" ht="16.5" x14ac:dyDescent="0.3">
      <c r="B17443"/>
    </row>
    <row r="17444" spans="2:2" ht="16.5" x14ac:dyDescent="0.3">
      <c r="B17444"/>
    </row>
    <row r="17445" spans="2:2" ht="16.5" x14ac:dyDescent="0.3">
      <c r="B17445"/>
    </row>
    <row r="17446" spans="2:2" ht="16.5" x14ac:dyDescent="0.3">
      <c r="B17446"/>
    </row>
    <row r="17447" spans="2:2" ht="16.5" x14ac:dyDescent="0.3">
      <c r="B17447"/>
    </row>
    <row r="17448" spans="2:2" ht="16.5" x14ac:dyDescent="0.3">
      <c r="B17448"/>
    </row>
    <row r="17449" spans="2:2" ht="16.5" x14ac:dyDescent="0.3">
      <c r="B17449"/>
    </row>
    <row r="17450" spans="2:2" ht="16.5" x14ac:dyDescent="0.3">
      <c r="B17450"/>
    </row>
    <row r="17451" spans="2:2" ht="16.5" x14ac:dyDescent="0.3">
      <c r="B17451"/>
    </row>
    <row r="17452" spans="2:2" ht="16.5" x14ac:dyDescent="0.3">
      <c r="B17452"/>
    </row>
    <row r="17453" spans="2:2" ht="16.5" x14ac:dyDescent="0.3">
      <c r="B17453"/>
    </row>
    <row r="17454" spans="2:2" ht="16.5" x14ac:dyDescent="0.3">
      <c r="B17454"/>
    </row>
    <row r="17455" spans="2:2" ht="16.5" x14ac:dyDescent="0.3">
      <c r="B17455"/>
    </row>
    <row r="17456" spans="2:2" ht="16.5" x14ac:dyDescent="0.3">
      <c r="B17456"/>
    </row>
    <row r="17457" spans="2:2" ht="16.5" x14ac:dyDescent="0.3">
      <c r="B17457"/>
    </row>
    <row r="17458" spans="2:2" ht="16.5" x14ac:dyDescent="0.3">
      <c r="B17458"/>
    </row>
    <row r="17459" spans="2:2" ht="16.5" x14ac:dyDescent="0.3">
      <c r="B17459"/>
    </row>
    <row r="17460" spans="2:2" ht="16.5" x14ac:dyDescent="0.3">
      <c r="B17460"/>
    </row>
    <row r="17461" spans="2:2" ht="16.5" x14ac:dyDescent="0.3">
      <c r="B17461"/>
    </row>
    <row r="17462" spans="2:2" ht="16.5" x14ac:dyDescent="0.3">
      <c r="B17462"/>
    </row>
    <row r="17463" spans="2:2" ht="16.5" x14ac:dyDescent="0.3">
      <c r="B17463"/>
    </row>
    <row r="17464" spans="2:2" ht="16.5" x14ac:dyDescent="0.3">
      <c r="B17464"/>
    </row>
    <row r="17465" spans="2:2" ht="16.5" x14ac:dyDescent="0.3">
      <c r="B17465"/>
    </row>
    <row r="17466" spans="2:2" ht="16.5" x14ac:dyDescent="0.3">
      <c r="B17466"/>
    </row>
    <row r="17467" spans="2:2" ht="16.5" x14ac:dyDescent="0.3">
      <c r="B17467"/>
    </row>
    <row r="17468" spans="2:2" ht="16.5" x14ac:dyDescent="0.3">
      <c r="B17468"/>
    </row>
    <row r="17469" spans="2:2" ht="16.5" x14ac:dyDescent="0.3">
      <c r="B17469"/>
    </row>
    <row r="17470" spans="2:2" ht="16.5" x14ac:dyDescent="0.3">
      <c r="B17470"/>
    </row>
    <row r="17471" spans="2:2" ht="16.5" x14ac:dyDescent="0.3">
      <c r="B17471"/>
    </row>
    <row r="17472" spans="2:2" ht="16.5" x14ac:dyDescent="0.3">
      <c r="B17472"/>
    </row>
    <row r="17473" spans="2:2" ht="16.5" x14ac:dyDescent="0.3">
      <c r="B17473"/>
    </row>
    <row r="17474" spans="2:2" ht="16.5" x14ac:dyDescent="0.3">
      <c r="B17474"/>
    </row>
    <row r="17475" spans="2:2" ht="16.5" x14ac:dyDescent="0.3">
      <c r="B17475"/>
    </row>
    <row r="17476" spans="2:2" ht="16.5" x14ac:dyDescent="0.3">
      <c r="B17476"/>
    </row>
    <row r="17477" spans="2:2" ht="16.5" x14ac:dyDescent="0.3">
      <c r="B17477"/>
    </row>
    <row r="17478" spans="2:2" ht="16.5" x14ac:dyDescent="0.3">
      <c r="B17478"/>
    </row>
    <row r="17479" spans="2:2" ht="16.5" x14ac:dyDescent="0.3">
      <c r="B17479"/>
    </row>
    <row r="17480" spans="2:2" ht="16.5" x14ac:dyDescent="0.3">
      <c r="B17480"/>
    </row>
    <row r="17481" spans="2:2" ht="16.5" x14ac:dyDescent="0.3">
      <c r="B17481"/>
    </row>
    <row r="17482" spans="2:2" ht="16.5" x14ac:dyDescent="0.3">
      <c r="B17482"/>
    </row>
    <row r="17483" spans="2:2" ht="16.5" x14ac:dyDescent="0.3">
      <c r="B17483"/>
    </row>
    <row r="17484" spans="2:2" ht="16.5" x14ac:dyDescent="0.3">
      <c r="B17484"/>
    </row>
    <row r="17485" spans="2:2" ht="16.5" x14ac:dyDescent="0.3">
      <c r="B17485"/>
    </row>
    <row r="17486" spans="2:2" ht="16.5" x14ac:dyDescent="0.3">
      <c r="B17486"/>
    </row>
    <row r="17487" spans="2:2" ht="16.5" x14ac:dyDescent="0.3">
      <c r="B17487"/>
    </row>
    <row r="17488" spans="2:2" ht="16.5" x14ac:dyDescent="0.3">
      <c r="B17488"/>
    </row>
    <row r="17489" spans="2:2" ht="16.5" x14ac:dyDescent="0.3">
      <c r="B17489"/>
    </row>
    <row r="17490" spans="2:2" ht="16.5" x14ac:dyDescent="0.3">
      <c r="B17490"/>
    </row>
    <row r="17491" spans="2:2" ht="16.5" x14ac:dyDescent="0.3">
      <c r="B17491"/>
    </row>
    <row r="17492" spans="2:2" ht="16.5" x14ac:dyDescent="0.3">
      <c r="B17492"/>
    </row>
    <row r="17493" spans="2:2" ht="16.5" x14ac:dyDescent="0.3">
      <c r="B17493"/>
    </row>
    <row r="17494" spans="2:2" ht="16.5" x14ac:dyDescent="0.3">
      <c r="B17494"/>
    </row>
    <row r="17495" spans="2:2" ht="16.5" x14ac:dyDescent="0.3">
      <c r="B17495"/>
    </row>
    <row r="17496" spans="2:2" ht="16.5" x14ac:dyDescent="0.3">
      <c r="B17496"/>
    </row>
    <row r="17497" spans="2:2" ht="16.5" x14ac:dyDescent="0.3">
      <c r="B17497"/>
    </row>
    <row r="17498" spans="2:2" ht="16.5" x14ac:dyDescent="0.3">
      <c r="B17498"/>
    </row>
    <row r="17499" spans="2:2" ht="16.5" x14ac:dyDescent="0.3">
      <c r="B17499"/>
    </row>
    <row r="17500" spans="2:2" ht="16.5" x14ac:dyDescent="0.3">
      <c r="B17500"/>
    </row>
    <row r="17501" spans="2:2" ht="16.5" x14ac:dyDescent="0.3">
      <c r="B17501"/>
    </row>
    <row r="17502" spans="2:2" ht="16.5" x14ac:dyDescent="0.3">
      <c r="B17502"/>
    </row>
    <row r="17503" spans="2:2" ht="16.5" x14ac:dyDescent="0.3">
      <c r="B17503"/>
    </row>
    <row r="17504" spans="2:2" ht="16.5" x14ac:dyDescent="0.3">
      <c r="B17504"/>
    </row>
    <row r="17505" spans="2:2" ht="16.5" x14ac:dyDescent="0.3">
      <c r="B17505"/>
    </row>
    <row r="17506" spans="2:2" ht="16.5" x14ac:dyDescent="0.3">
      <c r="B17506"/>
    </row>
    <row r="17507" spans="2:2" ht="16.5" x14ac:dyDescent="0.3">
      <c r="B17507"/>
    </row>
    <row r="17508" spans="2:2" ht="16.5" x14ac:dyDescent="0.3">
      <c r="B17508"/>
    </row>
    <row r="17509" spans="2:2" ht="16.5" x14ac:dyDescent="0.3">
      <c r="B17509"/>
    </row>
    <row r="17510" spans="2:2" ht="16.5" x14ac:dyDescent="0.3">
      <c r="B17510"/>
    </row>
    <row r="17511" spans="2:2" ht="16.5" x14ac:dyDescent="0.3">
      <c r="B17511"/>
    </row>
    <row r="17512" spans="2:2" ht="16.5" x14ac:dyDescent="0.3">
      <c r="B17512"/>
    </row>
    <row r="17513" spans="2:2" ht="16.5" x14ac:dyDescent="0.3">
      <c r="B17513"/>
    </row>
    <row r="17514" spans="2:2" ht="16.5" x14ac:dyDescent="0.3">
      <c r="B17514"/>
    </row>
    <row r="17515" spans="2:2" ht="16.5" x14ac:dyDescent="0.3">
      <c r="B17515"/>
    </row>
    <row r="17516" spans="2:2" ht="16.5" x14ac:dyDescent="0.3">
      <c r="B17516"/>
    </row>
    <row r="17517" spans="2:2" ht="16.5" x14ac:dyDescent="0.3">
      <c r="B17517"/>
    </row>
    <row r="17518" spans="2:2" ht="16.5" x14ac:dyDescent="0.3">
      <c r="B17518"/>
    </row>
    <row r="17519" spans="2:2" ht="16.5" x14ac:dyDescent="0.3">
      <c r="B17519"/>
    </row>
    <row r="17520" spans="2:2" ht="16.5" x14ac:dyDescent="0.3">
      <c r="B17520"/>
    </row>
    <row r="17521" spans="2:2" ht="16.5" x14ac:dyDescent="0.3">
      <c r="B17521"/>
    </row>
    <row r="17522" spans="2:2" ht="16.5" x14ac:dyDescent="0.3">
      <c r="B17522"/>
    </row>
    <row r="17523" spans="2:2" ht="16.5" x14ac:dyDescent="0.3">
      <c r="B17523"/>
    </row>
    <row r="17524" spans="2:2" ht="16.5" x14ac:dyDescent="0.3">
      <c r="B17524"/>
    </row>
    <row r="17525" spans="2:2" ht="16.5" x14ac:dyDescent="0.3">
      <c r="B17525"/>
    </row>
    <row r="17526" spans="2:2" ht="16.5" x14ac:dyDescent="0.3">
      <c r="B17526"/>
    </row>
    <row r="17527" spans="2:2" ht="16.5" x14ac:dyDescent="0.3">
      <c r="B17527"/>
    </row>
    <row r="17528" spans="2:2" ht="16.5" x14ac:dyDescent="0.3">
      <c r="B17528"/>
    </row>
    <row r="17529" spans="2:2" ht="16.5" x14ac:dyDescent="0.3">
      <c r="B17529"/>
    </row>
    <row r="17530" spans="2:2" ht="16.5" x14ac:dyDescent="0.3">
      <c r="B17530"/>
    </row>
    <row r="17531" spans="2:2" ht="16.5" x14ac:dyDescent="0.3">
      <c r="B17531"/>
    </row>
    <row r="17532" spans="2:2" ht="16.5" x14ac:dyDescent="0.3">
      <c r="B17532"/>
    </row>
    <row r="17533" spans="2:2" ht="16.5" x14ac:dyDescent="0.3">
      <c r="B17533"/>
    </row>
    <row r="17534" spans="2:2" ht="16.5" x14ac:dyDescent="0.3">
      <c r="B17534"/>
    </row>
    <row r="17535" spans="2:2" ht="16.5" x14ac:dyDescent="0.3">
      <c r="B17535"/>
    </row>
    <row r="17536" spans="2:2" ht="16.5" x14ac:dyDescent="0.3">
      <c r="B17536"/>
    </row>
    <row r="17537" spans="2:2" ht="16.5" x14ac:dyDescent="0.3">
      <c r="B17537"/>
    </row>
    <row r="17538" spans="2:2" ht="16.5" x14ac:dyDescent="0.3">
      <c r="B17538"/>
    </row>
    <row r="17539" spans="2:2" ht="16.5" x14ac:dyDescent="0.3">
      <c r="B17539"/>
    </row>
    <row r="17540" spans="2:2" ht="16.5" x14ac:dyDescent="0.3">
      <c r="B17540"/>
    </row>
    <row r="17541" spans="2:2" ht="16.5" x14ac:dyDescent="0.3">
      <c r="B17541"/>
    </row>
    <row r="17542" spans="2:2" ht="16.5" x14ac:dyDescent="0.3">
      <c r="B17542"/>
    </row>
    <row r="17543" spans="2:2" ht="16.5" x14ac:dyDescent="0.3">
      <c r="B17543"/>
    </row>
    <row r="17544" spans="2:2" ht="16.5" x14ac:dyDescent="0.3">
      <c r="B17544"/>
    </row>
    <row r="17545" spans="2:2" ht="16.5" x14ac:dyDescent="0.3">
      <c r="B17545"/>
    </row>
    <row r="17546" spans="2:2" ht="16.5" x14ac:dyDescent="0.3">
      <c r="B17546"/>
    </row>
    <row r="17547" spans="2:2" ht="16.5" x14ac:dyDescent="0.3">
      <c r="B17547"/>
    </row>
    <row r="17548" spans="2:2" ht="16.5" x14ac:dyDescent="0.3">
      <c r="B17548"/>
    </row>
    <row r="17549" spans="2:2" ht="16.5" x14ac:dyDescent="0.3">
      <c r="B17549"/>
    </row>
    <row r="17550" spans="2:2" ht="16.5" x14ac:dyDescent="0.3">
      <c r="B17550"/>
    </row>
    <row r="17551" spans="2:2" ht="16.5" x14ac:dyDescent="0.3">
      <c r="B17551"/>
    </row>
    <row r="17552" spans="2:2" ht="16.5" x14ac:dyDescent="0.3">
      <c r="B17552"/>
    </row>
    <row r="17553" spans="2:2" ht="16.5" x14ac:dyDescent="0.3">
      <c r="B17553"/>
    </row>
    <row r="17554" spans="2:2" ht="16.5" x14ac:dyDescent="0.3">
      <c r="B17554"/>
    </row>
    <row r="17555" spans="2:2" ht="16.5" x14ac:dyDescent="0.3">
      <c r="B17555"/>
    </row>
    <row r="17556" spans="2:2" ht="16.5" x14ac:dyDescent="0.3">
      <c r="B17556"/>
    </row>
    <row r="17557" spans="2:2" ht="16.5" x14ac:dyDescent="0.3">
      <c r="B17557"/>
    </row>
    <row r="17558" spans="2:2" ht="16.5" x14ac:dyDescent="0.3">
      <c r="B17558"/>
    </row>
    <row r="17559" spans="2:2" ht="16.5" x14ac:dyDescent="0.3">
      <c r="B17559"/>
    </row>
    <row r="17560" spans="2:2" ht="16.5" x14ac:dyDescent="0.3">
      <c r="B17560"/>
    </row>
    <row r="17561" spans="2:2" ht="16.5" x14ac:dyDescent="0.3">
      <c r="B17561"/>
    </row>
    <row r="17562" spans="2:2" ht="16.5" x14ac:dyDescent="0.3">
      <c r="B17562"/>
    </row>
    <row r="17563" spans="2:2" ht="16.5" x14ac:dyDescent="0.3">
      <c r="B17563"/>
    </row>
    <row r="17564" spans="2:2" ht="16.5" x14ac:dyDescent="0.3">
      <c r="B17564"/>
    </row>
    <row r="17565" spans="2:2" ht="16.5" x14ac:dyDescent="0.3">
      <c r="B17565"/>
    </row>
    <row r="17566" spans="2:2" ht="16.5" x14ac:dyDescent="0.3">
      <c r="B17566"/>
    </row>
    <row r="17567" spans="2:2" ht="16.5" x14ac:dyDescent="0.3">
      <c r="B17567"/>
    </row>
    <row r="17568" spans="2:2" ht="16.5" x14ac:dyDescent="0.3">
      <c r="B17568"/>
    </row>
    <row r="17569" spans="2:2" ht="16.5" x14ac:dyDescent="0.3">
      <c r="B17569"/>
    </row>
    <row r="17570" spans="2:2" ht="16.5" x14ac:dyDescent="0.3">
      <c r="B17570"/>
    </row>
    <row r="17571" spans="2:2" ht="16.5" x14ac:dyDescent="0.3">
      <c r="B17571"/>
    </row>
    <row r="17572" spans="2:2" ht="16.5" x14ac:dyDescent="0.3">
      <c r="B17572"/>
    </row>
    <row r="17573" spans="2:2" ht="16.5" x14ac:dyDescent="0.3">
      <c r="B17573"/>
    </row>
    <row r="17574" spans="2:2" ht="16.5" x14ac:dyDescent="0.3">
      <c r="B17574"/>
    </row>
    <row r="17575" spans="2:2" ht="16.5" x14ac:dyDescent="0.3">
      <c r="B17575"/>
    </row>
    <row r="17576" spans="2:2" ht="16.5" x14ac:dyDescent="0.3">
      <c r="B17576"/>
    </row>
    <row r="17577" spans="2:2" ht="16.5" x14ac:dyDescent="0.3">
      <c r="B17577"/>
    </row>
    <row r="17578" spans="2:2" ht="16.5" x14ac:dyDescent="0.3">
      <c r="B17578"/>
    </row>
    <row r="17579" spans="2:2" ht="16.5" x14ac:dyDescent="0.3">
      <c r="B17579"/>
    </row>
    <row r="17580" spans="2:2" ht="16.5" x14ac:dyDescent="0.3">
      <c r="B17580"/>
    </row>
    <row r="17581" spans="2:2" ht="16.5" x14ac:dyDescent="0.3">
      <c r="B17581"/>
    </row>
    <row r="17582" spans="2:2" ht="16.5" x14ac:dyDescent="0.3">
      <c r="B17582"/>
    </row>
    <row r="17583" spans="2:2" ht="16.5" x14ac:dyDescent="0.3">
      <c r="B17583"/>
    </row>
    <row r="17584" spans="2:2" ht="16.5" x14ac:dyDescent="0.3">
      <c r="B17584"/>
    </row>
    <row r="17585" spans="2:2" ht="16.5" x14ac:dyDescent="0.3">
      <c r="B17585"/>
    </row>
    <row r="17586" spans="2:2" ht="16.5" x14ac:dyDescent="0.3">
      <c r="B17586"/>
    </row>
    <row r="17587" spans="2:2" ht="16.5" x14ac:dyDescent="0.3">
      <c r="B17587"/>
    </row>
    <row r="17588" spans="2:2" ht="16.5" x14ac:dyDescent="0.3">
      <c r="B17588"/>
    </row>
    <row r="17589" spans="2:2" ht="16.5" x14ac:dyDescent="0.3">
      <c r="B17589"/>
    </row>
    <row r="17590" spans="2:2" ht="16.5" x14ac:dyDescent="0.3">
      <c r="B17590"/>
    </row>
    <row r="17591" spans="2:2" ht="16.5" x14ac:dyDescent="0.3">
      <c r="B17591"/>
    </row>
    <row r="17592" spans="2:2" ht="16.5" x14ac:dyDescent="0.3">
      <c r="B17592"/>
    </row>
    <row r="17593" spans="2:2" ht="16.5" x14ac:dyDescent="0.3">
      <c r="B17593"/>
    </row>
    <row r="17594" spans="2:2" ht="16.5" x14ac:dyDescent="0.3">
      <c r="B17594"/>
    </row>
    <row r="17595" spans="2:2" ht="16.5" x14ac:dyDescent="0.3">
      <c r="B17595"/>
    </row>
    <row r="17596" spans="2:2" ht="16.5" x14ac:dyDescent="0.3">
      <c r="B17596"/>
    </row>
    <row r="17597" spans="2:2" ht="16.5" x14ac:dyDescent="0.3">
      <c r="B17597"/>
    </row>
    <row r="17598" spans="2:2" ht="16.5" x14ac:dyDescent="0.3">
      <c r="B17598"/>
    </row>
    <row r="17599" spans="2:2" ht="16.5" x14ac:dyDescent="0.3">
      <c r="B17599"/>
    </row>
    <row r="17600" spans="2:2" ht="16.5" x14ac:dyDescent="0.3">
      <c r="B17600"/>
    </row>
    <row r="17601" spans="2:2" ht="16.5" x14ac:dyDescent="0.3">
      <c r="B17601"/>
    </row>
    <row r="17602" spans="2:2" ht="16.5" x14ac:dyDescent="0.3">
      <c r="B17602"/>
    </row>
    <row r="17603" spans="2:2" ht="16.5" x14ac:dyDescent="0.3">
      <c r="B17603"/>
    </row>
    <row r="17604" spans="2:2" ht="16.5" x14ac:dyDescent="0.3">
      <c r="B17604"/>
    </row>
    <row r="17605" spans="2:2" ht="16.5" x14ac:dyDescent="0.3">
      <c r="B17605"/>
    </row>
    <row r="17606" spans="2:2" ht="16.5" x14ac:dyDescent="0.3">
      <c r="B17606"/>
    </row>
    <row r="17607" spans="2:2" ht="16.5" x14ac:dyDescent="0.3">
      <c r="B17607"/>
    </row>
    <row r="17608" spans="2:2" ht="16.5" x14ac:dyDescent="0.3">
      <c r="B17608"/>
    </row>
    <row r="17609" spans="2:2" ht="16.5" x14ac:dyDescent="0.3">
      <c r="B17609"/>
    </row>
    <row r="17610" spans="2:2" ht="16.5" x14ac:dyDescent="0.3">
      <c r="B17610"/>
    </row>
    <row r="17611" spans="2:2" ht="16.5" x14ac:dyDescent="0.3">
      <c r="B17611"/>
    </row>
    <row r="17612" spans="2:2" ht="16.5" x14ac:dyDescent="0.3">
      <c r="B17612"/>
    </row>
    <row r="17613" spans="2:2" ht="16.5" x14ac:dyDescent="0.3">
      <c r="B17613"/>
    </row>
    <row r="17614" spans="2:2" ht="16.5" x14ac:dyDescent="0.3">
      <c r="B17614"/>
    </row>
    <row r="17615" spans="2:2" ht="16.5" x14ac:dyDescent="0.3">
      <c r="B17615"/>
    </row>
    <row r="17616" spans="2:2" ht="16.5" x14ac:dyDescent="0.3">
      <c r="B17616"/>
    </row>
    <row r="17617" spans="2:2" ht="16.5" x14ac:dyDescent="0.3">
      <c r="B17617"/>
    </row>
    <row r="17618" spans="2:2" ht="16.5" x14ac:dyDescent="0.3">
      <c r="B17618"/>
    </row>
    <row r="17619" spans="2:2" ht="16.5" x14ac:dyDescent="0.3">
      <c r="B17619"/>
    </row>
    <row r="17620" spans="2:2" ht="16.5" x14ac:dyDescent="0.3">
      <c r="B17620"/>
    </row>
    <row r="17621" spans="2:2" ht="16.5" x14ac:dyDescent="0.3">
      <c r="B17621"/>
    </row>
    <row r="17622" spans="2:2" ht="16.5" x14ac:dyDescent="0.3">
      <c r="B17622"/>
    </row>
    <row r="17623" spans="2:2" ht="16.5" x14ac:dyDescent="0.3">
      <c r="B17623"/>
    </row>
    <row r="17624" spans="2:2" ht="16.5" x14ac:dyDescent="0.3">
      <c r="B17624"/>
    </row>
    <row r="17625" spans="2:2" ht="16.5" x14ac:dyDescent="0.3">
      <c r="B17625"/>
    </row>
    <row r="17626" spans="2:2" ht="16.5" x14ac:dyDescent="0.3">
      <c r="B17626"/>
    </row>
    <row r="17627" spans="2:2" ht="16.5" x14ac:dyDescent="0.3">
      <c r="B17627"/>
    </row>
    <row r="17628" spans="2:2" ht="16.5" x14ac:dyDescent="0.3">
      <c r="B17628"/>
    </row>
    <row r="17629" spans="2:2" ht="16.5" x14ac:dyDescent="0.3">
      <c r="B17629"/>
    </row>
    <row r="17630" spans="2:2" ht="16.5" x14ac:dyDescent="0.3">
      <c r="B17630"/>
    </row>
    <row r="17631" spans="2:2" ht="16.5" x14ac:dyDescent="0.3">
      <c r="B17631"/>
    </row>
    <row r="17632" spans="2:2" ht="16.5" x14ac:dyDescent="0.3">
      <c r="B17632"/>
    </row>
    <row r="17633" spans="2:2" ht="16.5" x14ac:dyDescent="0.3">
      <c r="B17633"/>
    </row>
    <row r="17634" spans="2:2" ht="16.5" x14ac:dyDescent="0.3">
      <c r="B17634"/>
    </row>
    <row r="17635" spans="2:2" ht="16.5" x14ac:dyDescent="0.3">
      <c r="B17635"/>
    </row>
    <row r="17636" spans="2:2" ht="16.5" x14ac:dyDescent="0.3">
      <c r="B17636"/>
    </row>
    <row r="17637" spans="2:2" ht="16.5" x14ac:dyDescent="0.3">
      <c r="B17637"/>
    </row>
    <row r="17638" spans="2:2" ht="16.5" x14ac:dyDescent="0.3">
      <c r="B17638"/>
    </row>
    <row r="17639" spans="2:2" ht="16.5" x14ac:dyDescent="0.3">
      <c r="B17639"/>
    </row>
    <row r="17640" spans="2:2" ht="16.5" x14ac:dyDescent="0.3">
      <c r="B17640"/>
    </row>
    <row r="17641" spans="2:2" ht="16.5" x14ac:dyDescent="0.3">
      <c r="B17641"/>
    </row>
    <row r="17642" spans="2:2" ht="16.5" x14ac:dyDescent="0.3">
      <c r="B17642"/>
    </row>
    <row r="17643" spans="2:2" ht="16.5" x14ac:dyDescent="0.3">
      <c r="B17643"/>
    </row>
    <row r="17644" spans="2:2" ht="16.5" x14ac:dyDescent="0.3">
      <c r="B17644"/>
    </row>
    <row r="17645" spans="2:2" ht="16.5" x14ac:dyDescent="0.3">
      <c r="B17645"/>
    </row>
    <row r="17646" spans="2:2" ht="16.5" x14ac:dyDescent="0.3">
      <c r="B17646"/>
    </row>
    <row r="17647" spans="2:2" ht="16.5" x14ac:dyDescent="0.3">
      <c r="B17647"/>
    </row>
    <row r="17648" spans="2:2" ht="16.5" x14ac:dyDescent="0.3">
      <c r="B17648"/>
    </row>
    <row r="17649" spans="2:2" ht="16.5" x14ac:dyDescent="0.3">
      <c r="B17649"/>
    </row>
    <row r="17650" spans="2:2" ht="16.5" x14ac:dyDescent="0.3">
      <c r="B17650"/>
    </row>
    <row r="17651" spans="2:2" ht="16.5" x14ac:dyDescent="0.3">
      <c r="B17651"/>
    </row>
    <row r="17652" spans="2:2" ht="16.5" x14ac:dyDescent="0.3">
      <c r="B17652"/>
    </row>
    <row r="17653" spans="2:2" ht="16.5" x14ac:dyDescent="0.3">
      <c r="B17653"/>
    </row>
    <row r="17654" spans="2:2" ht="16.5" x14ac:dyDescent="0.3">
      <c r="B17654"/>
    </row>
    <row r="17655" spans="2:2" ht="16.5" x14ac:dyDescent="0.3">
      <c r="B17655"/>
    </row>
    <row r="17656" spans="2:2" ht="16.5" x14ac:dyDescent="0.3">
      <c r="B17656"/>
    </row>
    <row r="17657" spans="2:2" ht="16.5" x14ac:dyDescent="0.3">
      <c r="B17657"/>
    </row>
    <row r="17658" spans="2:2" ht="16.5" x14ac:dyDescent="0.3">
      <c r="B17658"/>
    </row>
    <row r="17659" spans="2:2" ht="16.5" x14ac:dyDescent="0.3">
      <c r="B17659"/>
    </row>
    <row r="17660" spans="2:2" ht="16.5" x14ac:dyDescent="0.3">
      <c r="B17660"/>
    </row>
    <row r="17661" spans="2:2" ht="16.5" x14ac:dyDescent="0.3">
      <c r="B17661"/>
    </row>
    <row r="17662" spans="2:2" ht="16.5" x14ac:dyDescent="0.3">
      <c r="B17662"/>
    </row>
    <row r="17663" spans="2:2" ht="16.5" x14ac:dyDescent="0.3">
      <c r="B17663"/>
    </row>
    <row r="17664" spans="2:2" ht="16.5" x14ac:dyDescent="0.3">
      <c r="B17664"/>
    </row>
    <row r="17665" spans="2:2" ht="16.5" x14ac:dyDescent="0.3">
      <c r="B17665"/>
    </row>
    <row r="17666" spans="2:2" ht="16.5" x14ac:dyDescent="0.3">
      <c r="B17666"/>
    </row>
    <row r="17667" spans="2:2" ht="16.5" x14ac:dyDescent="0.3">
      <c r="B17667"/>
    </row>
    <row r="17668" spans="2:2" ht="16.5" x14ac:dyDescent="0.3">
      <c r="B17668"/>
    </row>
    <row r="17669" spans="2:2" ht="16.5" x14ac:dyDescent="0.3">
      <c r="B17669"/>
    </row>
    <row r="17670" spans="2:2" ht="16.5" x14ac:dyDescent="0.3">
      <c r="B17670"/>
    </row>
    <row r="17671" spans="2:2" ht="16.5" x14ac:dyDescent="0.3">
      <c r="B17671"/>
    </row>
    <row r="17672" spans="2:2" ht="16.5" x14ac:dyDescent="0.3">
      <c r="B17672"/>
    </row>
    <row r="17673" spans="2:2" ht="16.5" x14ac:dyDescent="0.3">
      <c r="B17673"/>
    </row>
    <row r="17674" spans="2:2" ht="16.5" x14ac:dyDescent="0.3">
      <c r="B17674"/>
    </row>
    <row r="17675" spans="2:2" ht="16.5" x14ac:dyDescent="0.3">
      <c r="B17675"/>
    </row>
    <row r="17676" spans="2:2" ht="16.5" x14ac:dyDescent="0.3">
      <c r="B17676"/>
    </row>
    <row r="17677" spans="2:2" ht="16.5" x14ac:dyDescent="0.3">
      <c r="B17677"/>
    </row>
    <row r="17678" spans="2:2" ht="16.5" x14ac:dyDescent="0.3">
      <c r="B17678"/>
    </row>
    <row r="17679" spans="2:2" ht="16.5" x14ac:dyDescent="0.3">
      <c r="B17679"/>
    </row>
    <row r="17680" spans="2:2" ht="16.5" x14ac:dyDescent="0.3">
      <c r="B17680"/>
    </row>
    <row r="17681" spans="2:2" ht="16.5" x14ac:dyDescent="0.3">
      <c r="B17681"/>
    </row>
    <row r="17682" spans="2:2" ht="16.5" x14ac:dyDescent="0.3">
      <c r="B17682"/>
    </row>
    <row r="17683" spans="2:2" ht="16.5" x14ac:dyDescent="0.3">
      <c r="B17683"/>
    </row>
    <row r="17684" spans="2:2" ht="16.5" x14ac:dyDescent="0.3">
      <c r="B17684"/>
    </row>
    <row r="17685" spans="2:2" ht="16.5" x14ac:dyDescent="0.3">
      <c r="B17685"/>
    </row>
    <row r="17686" spans="2:2" ht="16.5" x14ac:dyDescent="0.3">
      <c r="B17686"/>
    </row>
    <row r="17687" spans="2:2" ht="16.5" x14ac:dyDescent="0.3">
      <c r="B17687"/>
    </row>
    <row r="17688" spans="2:2" ht="16.5" x14ac:dyDescent="0.3">
      <c r="B17688"/>
    </row>
    <row r="17689" spans="2:2" ht="16.5" x14ac:dyDescent="0.3">
      <c r="B17689"/>
    </row>
    <row r="17690" spans="2:2" ht="16.5" x14ac:dyDescent="0.3">
      <c r="B17690"/>
    </row>
    <row r="17691" spans="2:2" ht="16.5" x14ac:dyDescent="0.3">
      <c r="B17691"/>
    </row>
    <row r="17692" spans="2:2" ht="16.5" x14ac:dyDescent="0.3">
      <c r="B17692"/>
    </row>
    <row r="17693" spans="2:2" ht="16.5" x14ac:dyDescent="0.3">
      <c r="B17693"/>
    </row>
    <row r="17694" spans="2:2" ht="16.5" x14ac:dyDescent="0.3">
      <c r="B17694"/>
    </row>
    <row r="17695" spans="2:2" ht="16.5" x14ac:dyDescent="0.3">
      <c r="B17695"/>
    </row>
    <row r="17696" spans="2:2" ht="16.5" x14ac:dyDescent="0.3">
      <c r="B17696"/>
    </row>
    <row r="17697" spans="2:2" ht="16.5" x14ac:dyDescent="0.3">
      <c r="B17697"/>
    </row>
    <row r="17698" spans="2:2" ht="16.5" x14ac:dyDescent="0.3">
      <c r="B17698"/>
    </row>
    <row r="17699" spans="2:2" ht="16.5" x14ac:dyDescent="0.3">
      <c r="B17699"/>
    </row>
    <row r="17700" spans="2:2" ht="16.5" x14ac:dyDescent="0.3">
      <c r="B17700"/>
    </row>
    <row r="17701" spans="2:2" ht="16.5" x14ac:dyDescent="0.3">
      <c r="B17701"/>
    </row>
    <row r="17702" spans="2:2" ht="16.5" x14ac:dyDescent="0.3">
      <c r="B17702"/>
    </row>
    <row r="17703" spans="2:2" ht="16.5" x14ac:dyDescent="0.3">
      <c r="B17703"/>
    </row>
    <row r="17704" spans="2:2" ht="16.5" x14ac:dyDescent="0.3">
      <c r="B17704"/>
    </row>
    <row r="17705" spans="2:2" ht="16.5" x14ac:dyDescent="0.3">
      <c r="B17705"/>
    </row>
    <row r="17706" spans="2:2" ht="16.5" x14ac:dyDescent="0.3">
      <c r="B17706"/>
    </row>
    <row r="17707" spans="2:2" ht="16.5" x14ac:dyDescent="0.3">
      <c r="B17707"/>
    </row>
    <row r="17708" spans="2:2" ht="16.5" x14ac:dyDescent="0.3">
      <c r="B17708"/>
    </row>
    <row r="17709" spans="2:2" ht="16.5" x14ac:dyDescent="0.3">
      <c r="B17709"/>
    </row>
    <row r="17710" spans="2:2" ht="16.5" x14ac:dyDescent="0.3">
      <c r="B17710"/>
    </row>
    <row r="17711" spans="2:2" ht="16.5" x14ac:dyDescent="0.3">
      <c r="B17711"/>
    </row>
    <row r="17712" spans="2:2" ht="16.5" x14ac:dyDescent="0.3">
      <c r="B17712"/>
    </row>
    <row r="17713" spans="2:2" ht="16.5" x14ac:dyDescent="0.3">
      <c r="B17713"/>
    </row>
    <row r="17714" spans="2:2" ht="16.5" x14ac:dyDescent="0.3">
      <c r="B17714"/>
    </row>
    <row r="17715" spans="2:2" ht="16.5" x14ac:dyDescent="0.3">
      <c r="B17715"/>
    </row>
    <row r="17716" spans="2:2" ht="16.5" x14ac:dyDescent="0.3">
      <c r="B17716"/>
    </row>
    <row r="17717" spans="2:2" ht="16.5" x14ac:dyDescent="0.3">
      <c r="B17717"/>
    </row>
    <row r="17718" spans="2:2" ht="16.5" x14ac:dyDescent="0.3">
      <c r="B17718"/>
    </row>
    <row r="17719" spans="2:2" ht="16.5" x14ac:dyDescent="0.3">
      <c r="B17719"/>
    </row>
    <row r="17720" spans="2:2" ht="16.5" x14ac:dyDescent="0.3">
      <c r="B17720"/>
    </row>
    <row r="17721" spans="2:2" ht="16.5" x14ac:dyDescent="0.3">
      <c r="B17721"/>
    </row>
    <row r="17722" spans="2:2" ht="16.5" x14ac:dyDescent="0.3">
      <c r="B17722"/>
    </row>
    <row r="17723" spans="2:2" ht="16.5" x14ac:dyDescent="0.3">
      <c r="B17723"/>
    </row>
    <row r="17724" spans="2:2" ht="16.5" x14ac:dyDescent="0.3">
      <c r="B17724"/>
    </row>
    <row r="17725" spans="2:2" ht="16.5" x14ac:dyDescent="0.3">
      <c r="B17725"/>
    </row>
    <row r="17726" spans="2:2" ht="16.5" x14ac:dyDescent="0.3">
      <c r="B17726"/>
    </row>
    <row r="17727" spans="2:2" ht="16.5" x14ac:dyDescent="0.3">
      <c r="B17727"/>
    </row>
    <row r="17728" spans="2:2" ht="16.5" x14ac:dyDescent="0.3">
      <c r="B17728"/>
    </row>
    <row r="17729" spans="2:2" ht="16.5" x14ac:dyDescent="0.3">
      <c r="B17729"/>
    </row>
    <row r="17730" spans="2:2" ht="16.5" x14ac:dyDescent="0.3">
      <c r="B17730"/>
    </row>
    <row r="17731" spans="2:2" ht="16.5" x14ac:dyDescent="0.3">
      <c r="B17731"/>
    </row>
    <row r="17732" spans="2:2" ht="16.5" x14ac:dyDescent="0.3">
      <c r="B17732"/>
    </row>
    <row r="17733" spans="2:2" ht="16.5" x14ac:dyDescent="0.3">
      <c r="B17733"/>
    </row>
    <row r="17734" spans="2:2" ht="16.5" x14ac:dyDescent="0.3">
      <c r="B17734"/>
    </row>
    <row r="17735" spans="2:2" ht="16.5" x14ac:dyDescent="0.3">
      <c r="B17735"/>
    </row>
    <row r="17736" spans="2:2" ht="16.5" x14ac:dyDescent="0.3">
      <c r="B17736"/>
    </row>
    <row r="17737" spans="2:2" ht="16.5" x14ac:dyDescent="0.3">
      <c r="B17737"/>
    </row>
    <row r="17738" spans="2:2" ht="16.5" x14ac:dyDescent="0.3">
      <c r="B17738"/>
    </row>
    <row r="17739" spans="2:2" ht="16.5" x14ac:dyDescent="0.3">
      <c r="B17739"/>
    </row>
    <row r="17740" spans="2:2" ht="16.5" x14ac:dyDescent="0.3">
      <c r="B17740"/>
    </row>
    <row r="17741" spans="2:2" ht="16.5" x14ac:dyDescent="0.3">
      <c r="B17741"/>
    </row>
    <row r="17742" spans="2:2" ht="16.5" x14ac:dyDescent="0.3">
      <c r="B17742"/>
    </row>
    <row r="17743" spans="2:2" ht="16.5" x14ac:dyDescent="0.3">
      <c r="B17743"/>
    </row>
    <row r="17744" spans="2:2" ht="16.5" x14ac:dyDescent="0.3">
      <c r="B17744"/>
    </row>
    <row r="17745" spans="2:2" ht="16.5" x14ac:dyDescent="0.3">
      <c r="B17745"/>
    </row>
    <row r="17746" spans="2:2" ht="16.5" x14ac:dyDescent="0.3">
      <c r="B17746"/>
    </row>
    <row r="17747" spans="2:2" ht="16.5" x14ac:dyDescent="0.3">
      <c r="B17747"/>
    </row>
    <row r="17748" spans="2:2" ht="16.5" x14ac:dyDescent="0.3">
      <c r="B17748"/>
    </row>
    <row r="17749" spans="2:2" ht="16.5" x14ac:dyDescent="0.3">
      <c r="B17749"/>
    </row>
    <row r="17750" spans="2:2" ht="16.5" x14ac:dyDescent="0.3">
      <c r="B17750"/>
    </row>
    <row r="17751" spans="2:2" ht="16.5" x14ac:dyDescent="0.3">
      <c r="B17751"/>
    </row>
    <row r="17752" spans="2:2" ht="16.5" x14ac:dyDescent="0.3">
      <c r="B17752"/>
    </row>
    <row r="17753" spans="2:2" ht="16.5" x14ac:dyDescent="0.3">
      <c r="B17753"/>
    </row>
    <row r="17754" spans="2:2" ht="16.5" x14ac:dyDescent="0.3">
      <c r="B17754"/>
    </row>
    <row r="17755" spans="2:2" ht="16.5" x14ac:dyDescent="0.3">
      <c r="B17755"/>
    </row>
    <row r="17756" spans="2:2" ht="16.5" x14ac:dyDescent="0.3">
      <c r="B17756"/>
    </row>
    <row r="17757" spans="2:2" ht="16.5" x14ac:dyDescent="0.3">
      <c r="B17757"/>
    </row>
    <row r="17758" spans="2:2" ht="16.5" x14ac:dyDescent="0.3">
      <c r="B17758"/>
    </row>
    <row r="17759" spans="2:2" ht="16.5" x14ac:dyDescent="0.3">
      <c r="B17759"/>
    </row>
    <row r="17760" spans="2:2" ht="16.5" x14ac:dyDescent="0.3">
      <c r="B17760"/>
    </row>
    <row r="17761" spans="2:2" ht="16.5" x14ac:dyDescent="0.3">
      <c r="B17761"/>
    </row>
    <row r="17762" spans="2:2" ht="16.5" x14ac:dyDescent="0.3">
      <c r="B17762"/>
    </row>
    <row r="17763" spans="2:2" ht="16.5" x14ac:dyDescent="0.3">
      <c r="B17763"/>
    </row>
    <row r="17764" spans="2:2" ht="16.5" x14ac:dyDescent="0.3">
      <c r="B17764"/>
    </row>
    <row r="17765" spans="2:2" ht="16.5" x14ac:dyDescent="0.3">
      <c r="B17765"/>
    </row>
    <row r="17766" spans="2:2" ht="16.5" x14ac:dyDescent="0.3">
      <c r="B17766"/>
    </row>
    <row r="17767" spans="2:2" ht="16.5" x14ac:dyDescent="0.3">
      <c r="B17767"/>
    </row>
    <row r="17768" spans="2:2" ht="16.5" x14ac:dyDescent="0.3">
      <c r="B17768"/>
    </row>
    <row r="17769" spans="2:2" ht="16.5" x14ac:dyDescent="0.3">
      <c r="B17769"/>
    </row>
    <row r="17770" spans="2:2" ht="16.5" x14ac:dyDescent="0.3">
      <c r="B17770"/>
    </row>
    <row r="17771" spans="2:2" ht="16.5" x14ac:dyDescent="0.3">
      <c r="B17771"/>
    </row>
    <row r="17772" spans="2:2" ht="16.5" x14ac:dyDescent="0.3">
      <c r="B17772"/>
    </row>
    <row r="17773" spans="2:2" ht="16.5" x14ac:dyDescent="0.3">
      <c r="B17773"/>
    </row>
    <row r="17774" spans="2:2" ht="16.5" x14ac:dyDescent="0.3">
      <c r="B17774"/>
    </row>
    <row r="17775" spans="2:2" ht="16.5" x14ac:dyDescent="0.3">
      <c r="B17775"/>
    </row>
    <row r="17776" spans="2:2" ht="16.5" x14ac:dyDescent="0.3">
      <c r="B17776"/>
    </row>
    <row r="17777" spans="2:2" ht="16.5" x14ac:dyDescent="0.3">
      <c r="B17777"/>
    </row>
    <row r="17778" spans="2:2" ht="16.5" x14ac:dyDescent="0.3">
      <c r="B17778"/>
    </row>
    <row r="17779" spans="2:2" ht="16.5" x14ac:dyDescent="0.3">
      <c r="B17779"/>
    </row>
    <row r="17780" spans="2:2" ht="16.5" x14ac:dyDescent="0.3">
      <c r="B17780"/>
    </row>
    <row r="17781" spans="2:2" ht="16.5" x14ac:dyDescent="0.3">
      <c r="B17781"/>
    </row>
    <row r="17782" spans="2:2" ht="16.5" x14ac:dyDescent="0.3">
      <c r="B17782"/>
    </row>
    <row r="17783" spans="2:2" ht="16.5" x14ac:dyDescent="0.3">
      <c r="B17783"/>
    </row>
    <row r="17784" spans="2:2" ht="16.5" x14ac:dyDescent="0.3">
      <c r="B17784"/>
    </row>
    <row r="17785" spans="2:2" ht="16.5" x14ac:dyDescent="0.3">
      <c r="B17785"/>
    </row>
    <row r="17786" spans="2:2" ht="16.5" x14ac:dyDescent="0.3">
      <c r="B17786"/>
    </row>
    <row r="17787" spans="2:2" ht="16.5" x14ac:dyDescent="0.3">
      <c r="B17787"/>
    </row>
    <row r="17788" spans="2:2" ht="16.5" x14ac:dyDescent="0.3">
      <c r="B17788"/>
    </row>
    <row r="17789" spans="2:2" ht="16.5" x14ac:dyDescent="0.3">
      <c r="B17789"/>
    </row>
    <row r="17790" spans="2:2" ht="16.5" x14ac:dyDescent="0.3">
      <c r="B17790"/>
    </row>
    <row r="17791" spans="2:2" ht="16.5" x14ac:dyDescent="0.3">
      <c r="B17791"/>
    </row>
    <row r="17792" spans="2:2" ht="16.5" x14ac:dyDescent="0.3">
      <c r="B17792"/>
    </row>
    <row r="17793" spans="2:2" ht="16.5" x14ac:dyDescent="0.3">
      <c r="B17793"/>
    </row>
    <row r="17794" spans="2:2" ht="16.5" x14ac:dyDescent="0.3">
      <c r="B17794"/>
    </row>
    <row r="17795" spans="2:2" ht="16.5" x14ac:dyDescent="0.3">
      <c r="B17795"/>
    </row>
    <row r="17796" spans="2:2" ht="16.5" x14ac:dyDescent="0.3">
      <c r="B17796"/>
    </row>
    <row r="17797" spans="2:2" ht="16.5" x14ac:dyDescent="0.3">
      <c r="B17797"/>
    </row>
    <row r="17798" spans="2:2" ht="16.5" x14ac:dyDescent="0.3">
      <c r="B17798"/>
    </row>
    <row r="17799" spans="2:2" ht="16.5" x14ac:dyDescent="0.3">
      <c r="B17799"/>
    </row>
    <row r="17800" spans="2:2" ht="16.5" x14ac:dyDescent="0.3">
      <c r="B17800"/>
    </row>
    <row r="17801" spans="2:2" ht="16.5" x14ac:dyDescent="0.3">
      <c r="B17801"/>
    </row>
    <row r="17802" spans="2:2" ht="16.5" x14ac:dyDescent="0.3">
      <c r="B17802"/>
    </row>
    <row r="17803" spans="2:2" ht="16.5" x14ac:dyDescent="0.3">
      <c r="B17803"/>
    </row>
    <row r="17804" spans="2:2" ht="16.5" x14ac:dyDescent="0.3">
      <c r="B17804"/>
    </row>
    <row r="17805" spans="2:2" ht="16.5" x14ac:dyDescent="0.3">
      <c r="B17805"/>
    </row>
    <row r="17806" spans="2:2" ht="16.5" x14ac:dyDescent="0.3">
      <c r="B17806"/>
    </row>
    <row r="17807" spans="2:2" ht="16.5" x14ac:dyDescent="0.3">
      <c r="B17807"/>
    </row>
    <row r="17808" spans="2:2" ht="16.5" x14ac:dyDescent="0.3">
      <c r="B17808"/>
    </row>
    <row r="17809" spans="2:2" ht="16.5" x14ac:dyDescent="0.3">
      <c r="B17809"/>
    </row>
    <row r="17810" spans="2:2" ht="16.5" x14ac:dyDescent="0.3">
      <c r="B17810"/>
    </row>
    <row r="17811" spans="2:2" ht="16.5" x14ac:dyDescent="0.3">
      <c r="B17811"/>
    </row>
    <row r="17812" spans="2:2" ht="16.5" x14ac:dyDescent="0.3">
      <c r="B17812"/>
    </row>
    <row r="17813" spans="2:2" ht="16.5" x14ac:dyDescent="0.3">
      <c r="B17813"/>
    </row>
    <row r="17814" spans="2:2" ht="16.5" x14ac:dyDescent="0.3">
      <c r="B17814"/>
    </row>
    <row r="17815" spans="2:2" ht="16.5" x14ac:dyDescent="0.3">
      <c r="B17815"/>
    </row>
    <row r="17816" spans="2:2" ht="16.5" x14ac:dyDescent="0.3">
      <c r="B17816"/>
    </row>
    <row r="17817" spans="2:2" ht="16.5" x14ac:dyDescent="0.3">
      <c r="B17817"/>
    </row>
    <row r="17818" spans="2:2" ht="16.5" x14ac:dyDescent="0.3">
      <c r="B17818"/>
    </row>
    <row r="17819" spans="2:2" ht="16.5" x14ac:dyDescent="0.3">
      <c r="B17819"/>
    </row>
    <row r="17820" spans="2:2" ht="16.5" x14ac:dyDescent="0.3">
      <c r="B17820"/>
    </row>
    <row r="17821" spans="2:2" ht="16.5" x14ac:dyDescent="0.3">
      <c r="B17821"/>
    </row>
    <row r="17822" spans="2:2" ht="16.5" x14ac:dyDescent="0.3">
      <c r="B17822"/>
    </row>
    <row r="17823" spans="2:2" ht="16.5" x14ac:dyDescent="0.3">
      <c r="B17823"/>
    </row>
    <row r="17824" spans="2:2" ht="16.5" x14ac:dyDescent="0.3">
      <c r="B17824"/>
    </row>
    <row r="17825" spans="2:2" ht="16.5" x14ac:dyDescent="0.3">
      <c r="B17825"/>
    </row>
    <row r="17826" spans="2:2" ht="16.5" x14ac:dyDescent="0.3">
      <c r="B17826"/>
    </row>
    <row r="17827" spans="2:2" ht="16.5" x14ac:dyDescent="0.3">
      <c r="B17827"/>
    </row>
    <row r="17828" spans="2:2" ht="16.5" x14ac:dyDescent="0.3">
      <c r="B17828"/>
    </row>
    <row r="17829" spans="2:2" ht="16.5" x14ac:dyDescent="0.3">
      <c r="B17829"/>
    </row>
    <row r="17830" spans="2:2" ht="16.5" x14ac:dyDescent="0.3">
      <c r="B17830"/>
    </row>
    <row r="17831" spans="2:2" ht="16.5" x14ac:dyDescent="0.3">
      <c r="B17831"/>
    </row>
    <row r="17832" spans="2:2" ht="16.5" x14ac:dyDescent="0.3">
      <c r="B17832"/>
    </row>
    <row r="17833" spans="2:2" ht="16.5" x14ac:dyDescent="0.3">
      <c r="B17833"/>
    </row>
    <row r="17834" spans="2:2" ht="16.5" x14ac:dyDescent="0.3">
      <c r="B17834"/>
    </row>
    <row r="17835" spans="2:2" ht="16.5" x14ac:dyDescent="0.3">
      <c r="B17835"/>
    </row>
    <row r="17836" spans="2:2" ht="16.5" x14ac:dyDescent="0.3">
      <c r="B17836"/>
    </row>
    <row r="17837" spans="2:2" ht="16.5" x14ac:dyDescent="0.3">
      <c r="B17837"/>
    </row>
    <row r="17838" spans="2:2" ht="16.5" x14ac:dyDescent="0.3">
      <c r="B17838"/>
    </row>
    <row r="17839" spans="2:2" ht="16.5" x14ac:dyDescent="0.3">
      <c r="B17839"/>
    </row>
    <row r="17840" spans="2:2" ht="16.5" x14ac:dyDescent="0.3">
      <c r="B17840"/>
    </row>
    <row r="17841" spans="2:2" ht="16.5" x14ac:dyDescent="0.3">
      <c r="B17841"/>
    </row>
    <row r="17842" spans="2:2" ht="16.5" x14ac:dyDescent="0.3">
      <c r="B17842"/>
    </row>
    <row r="17843" spans="2:2" ht="16.5" x14ac:dyDescent="0.3">
      <c r="B17843"/>
    </row>
    <row r="17844" spans="2:2" ht="16.5" x14ac:dyDescent="0.3">
      <c r="B17844"/>
    </row>
    <row r="17845" spans="2:2" ht="16.5" x14ac:dyDescent="0.3">
      <c r="B17845"/>
    </row>
    <row r="17846" spans="2:2" ht="16.5" x14ac:dyDescent="0.3">
      <c r="B17846"/>
    </row>
    <row r="17847" spans="2:2" ht="16.5" x14ac:dyDescent="0.3">
      <c r="B17847"/>
    </row>
    <row r="17848" spans="2:2" ht="16.5" x14ac:dyDescent="0.3">
      <c r="B17848"/>
    </row>
    <row r="17849" spans="2:2" ht="16.5" x14ac:dyDescent="0.3">
      <c r="B17849"/>
    </row>
    <row r="17850" spans="2:2" ht="16.5" x14ac:dyDescent="0.3">
      <c r="B17850"/>
    </row>
    <row r="17851" spans="2:2" ht="16.5" x14ac:dyDescent="0.3">
      <c r="B17851"/>
    </row>
    <row r="17852" spans="2:2" ht="16.5" x14ac:dyDescent="0.3">
      <c r="B17852"/>
    </row>
    <row r="17853" spans="2:2" ht="16.5" x14ac:dyDescent="0.3">
      <c r="B17853"/>
    </row>
    <row r="17854" spans="2:2" ht="16.5" x14ac:dyDescent="0.3">
      <c r="B17854"/>
    </row>
    <row r="17855" spans="2:2" ht="16.5" x14ac:dyDescent="0.3">
      <c r="B17855"/>
    </row>
    <row r="17856" spans="2:2" ht="16.5" x14ac:dyDescent="0.3">
      <c r="B17856"/>
    </row>
    <row r="17857" spans="2:2" ht="16.5" x14ac:dyDescent="0.3">
      <c r="B17857"/>
    </row>
    <row r="17858" spans="2:2" ht="16.5" x14ac:dyDescent="0.3">
      <c r="B17858"/>
    </row>
    <row r="17859" spans="2:2" ht="16.5" x14ac:dyDescent="0.3">
      <c r="B17859"/>
    </row>
    <row r="17860" spans="2:2" ht="16.5" x14ac:dyDescent="0.3">
      <c r="B17860"/>
    </row>
    <row r="17861" spans="2:2" ht="16.5" x14ac:dyDescent="0.3">
      <c r="B17861"/>
    </row>
    <row r="17862" spans="2:2" ht="16.5" x14ac:dyDescent="0.3">
      <c r="B17862"/>
    </row>
    <row r="17863" spans="2:2" ht="16.5" x14ac:dyDescent="0.3">
      <c r="B17863"/>
    </row>
    <row r="17864" spans="2:2" ht="16.5" x14ac:dyDescent="0.3">
      <c r="B17864"/>
    </row>
    <row r="17865" spans="2:2" ht="16.5" x14ac:dyDescent="0.3">
      <c r="B17865"/>
    </row>
    <row r="17866" spans="2:2" ht="16.5" x14ac:dyDescent="0.3">
      <c r="B17866"/>
    </row>
    <row r="17867" spans="2:2" ht="16.5" x14ac:dyDescent="0.3">
      <c r="B17867"/>
    </row>
    <row r="17868" spans="2:2" ht="16.5" x14ac:dyDescent="0.3">
      <c r="B17868"/>
    </row>
    <row r="17869" spans="2:2" ht="16.5" x14ac:dyDescent="0.3">
      <c r="B17869"/>
    </row>
    <row r="17870" spans="2:2" ht="16.5" x14ac:dyDescent="0.3">
      <c r="B17870"/>
    </row>
    <row r="17871" spans="2:2" ht="16.5" x14ac:dyDescent="0.3">
      <c r="B17871"/>
    </row>
    <row r="17872" spans="2:2" ht="16.5" x14ac:dyDescent="0.3">
      <c r="B17872"/>
    </row>
    <row r="17873" spans="2:2" ht="16.5" x14ac:dyDescent="0.3">
      <c r="B17873"/>
    </row>
    <row r="17874" spans="2:2" ht="16.5" x14ac:dyDescent="0.3">
      <c r="B17874"/>
    </row>
    <row r="17875" spans="2:2" ht="16.5" x14ac:dyDescent="0.3">
      <c r="B17875"/>
    </row>
    <row r="17876" spans="2:2" ht="16.5" x14ac:dyDescent="0.3">
      <c r="B17876"/>
    </row>
    <row r="17877" spans="2:2" ht="16.5" x14ac:dyDescent="0.3">
      <c r="B17877"/>
    </row>
    <row r="17878" spans="2:2" ht="16.5" x14ac:dyDescent="0.3">
      <c r="B17878"/>
    </row>
    <row r="17879" spans="2:2" ht="16.5" x14ac:dyDescent="0.3">
      <c r="B17879"/>
    </row>
    <row r="17880" spans="2:2" ht="16.5" x14ac:dyDescent="0.3">
      <c r="B17880"/>
    </row>
    <row r="17881" spans="2:2" ht="16.5" x14ac:dyDescent="0.3">
      <c r="B17881"/>
    </row>
    <row r="17882" spans="2:2" ht="16.5" x14ac:dyDescent="0.3">
      <c r="B17882"/>
    </row>
    <row r="17883" spans="2:2" ht="16.5" x14ac:dyDescent="0.3">
      <c r="B17883"/>
    </row>
    <row r="17884" spans="2:2" ht="16.5" x14ac:dyDescent="0.3">
      <c r="B17884"/>
    </row>
    <row r="17885" spans="2:2" ht="16.5" x14ac:dyDescent="0.3">
      <c r="B17885"/>
    </row>
    <row r="17886" spans="2:2" ht="16.5" x14ac:dyDescent="0.3">
      <c r="B17886"/>
    </row>
    <row r="17887" spans="2:2" ht="16.5" x14ac:dyDescent="0.3">
      <c r="B17887"/>
    </row>
    <row r="17888" spans="2:2" ht="16.5" x14ac:dyDescent="0.3">
      <c r="B17888"/>
    </row>
    <row r="17889" spans="2:2" ht="16.5" x14ac:dyDescent="0.3">
      <c r="B17889"/>
    </row>
    <row r="17890" spans="2:2" ht="16.5" x14ac:dyDescent="0.3">
      <c r="B17890"/>
    </row>
    <row r="17891" spans="2:2" ht="16.5" x14ac:dyDescent="0.3">
      <c r="B17891"/>
    </row>
    <row r="17892" spans="2:2" ht="16.5" x14ac:dyDescent="0.3">
      <c r="B17892"/>
    </row>
    <row r="17893" spans="2:2" ht="16.5" x14ac:dyDescent="0.3">
      <c r="B17893"/>
    </row>
    <row r="17894" spans="2:2" ht="16.5" x14ac:dyDescent="0.3">
      <c r="B17894"/>
    </row>
    <row r="17895" spans="2:2" ht="16.5" x14ac:dyDescent="0.3">
      <c r="B17895"/>
    </row>
    <row r="17896" spans="2:2" ht="16.5" x14ac:dyDescent="0.3">
      <c r="B17896"/>
    </row>
    <row r="17897" spans="2:2" ht="16.5" x14ac:dyDescent="0.3">
      <c r="B17897"/>
    </row>
    <row r="17898" spans="2:2" ht="16.5" x14ac:dyDescent="0.3">
      <c r="B17898"/>
    </row>
    <row r="17899" spans="2:2" ht="16.5" x14ac:dyDescent="0.3">
      <c r="B17899"/>
    </row>
    <row r="17900" spans="2:2" ht="16.5" x14ac:dyDescent="0.3">
      <c r="B17900"/>
    </row>
    <row r="17901" spans="2:2" ht="16.5" x14ac:dyDescent="0.3">
      <c r="B17901"/>
    </row>
    <row r="17902" spans="2:2" ht="16.5" x14ac:dyDescent="0.3">
      <c r="B17902"/>
    </row>
    <row r="17903" spans="2:2" ht="16.5" x14ac:dyDescent="0.3">
      <c r="B17903"/>
    </row>
    <row r="17904" spans="2:2" ht="16.5" x14ac:dyDescent="0.3">
      <c r="B17904"/>
    </row>
    <row r="17905" spans="2:2" ht="16.5" x14ac:dyDescent="0.3">
      <c r="B17905"/>
    </row>
    <row r="17906" spans="2:2" ht="16.5" x14ac:dyDescent="0.3">
      <c r="B17906"/>
    </row>
    <row r="17907" spans="2:2" ht="16.5" x14ac:dyDescent="0.3">
      <c r="B17907"/>
    </row>
    <row r="17908" spans="2:2" ht="16.5" x14ac:dyDescent="0.3">
      <c r="B17908"/>
    </row>
    <row r="17909" spans="2:2" ht="16.5" x14ac:dyDescent="0.3">
      <c r="B17909"/>
    </row>
    <row r="17910" spans="2:2" ht="16.5" x14ac:dyDescent="0.3">
      <c r="B17910"/>
    </row>
    <row r="17911" spans="2:2" ht="16.5" x14ac:dyDescent="0.3">
      <c r="B17911"/>
    </row>
    <row r="17912" spans="2:2" ht="16.5" x14ac:dyDescent="0.3">
      <c r="B17912"/>
    </row>
    <row r="17913" spans="2:2" ht="16.5" x14ac:dyDescent="0.3">
      <c r="B17913"/>
    </row>
    <row r="17914" spans="2:2" ht="16.5" x14ac:dyDescent="0.3">
      <c r="B17914"/>
    </row>
    <row r="17915" spans="2:2" ht="16.5" x14ac:dyDescent="0.3">
      <c r="B17915"/>
    </row>
    <row r="17916" spans="2:2" ht="16.5" x14ac:dyDescent="0.3">
      <c r="B17916"/>
    </row>
    <row r="17917" spans="2:2" ht="16.5" x14ac:dyDescent="0.3">
      <c r="B17917"/>
    </row>
    <row r="17918" spans="2:2" ht="16.5" x14ac:dyDescent="0.3">
      <c r="B17918"/>
    </row>
    <row r="17919" spans="2:2" ht="16.5" x14ac:dyDescent="0.3">
      <c r="B17919"/>
    </row>
    <row r="17920" spans="2:2" ht="16.5" x14ac:dyDescent="0.3">
      <c r="B17920"/>
    </row>
    <row r="17921" spans="2:2" ht="16.5" x14ac:dyDescent="0.3">
      <c r="B17921"/>
    </row>
    <row r="17922" spans="2:2" ht="16.5" x14ac:dyDescent="0.3">
      <c r="B17922"/>
    </row>
    <row r="17923" spans="2:2" ht="16.5" x14ac:dyDescent="0.3">
      <c r="B17923"/>
    </row>
    <row r="17924" spans="2:2" ht="16.5" x14ac:dyDescent="0.3">
      <c r="B17924"/>
    </row>
    <row r="17925" spans="2:2" ht="16.5" x14ac:dyDescent="0.3">
      <c r="B17925"/>
    </row>
    <row r="17926" spans="2:2" ht="16.5" x14ac:dyDescent="0.3">
      <c r="B17926"/>
    </row>
    <row r="17927" spans="2:2" ht="16.5" x14ac:dyDescent="0.3">
      <c r="B17927"/>
    </row>
    <row r="17928" spans="2:2" ht="16.5" x14ac:dyDescent="0.3">
      <c r="B17928"/>
    </row>
    <row r="17929" spans="2:2" ht="16.5" x14ac:dyDescent="0.3">
      <c r="B17929"/>
    </row>
    <row r="17930" spans="2:2" ht="16.5" x14ac:dyDescent="0.3">
      <c r="B17930"/>
    </row>
    <row r="17931" spans="2:2" ht="16.5" x14ac:dyDescent="0.3">
      <c r="B17931"/>
    </row>
    <row r="17932" spans="2:2" ht="16.5" x14ac:dyDescent="0.3">
      <c r="B17932"/>
    </row>
    <row r="17933" spans="2:2" ht="16.5" x14ac:dyDescent="0.3">
      <c r="B17933"/>
    </row>
    <row r="17934" spans="2:2" ht="16.5" x14ac:dyDescent="0.3">
      <c r="B17934"/>
    </row>
    <row r="17935" spans="2:2" ht="16.5" x14ac:dyDescent="0.3">
      <c r="B17935"/>
    </row>
    <row r="17936" spans="2:2" ht="16.5" x14ac:dyDescent="0.3">
      <c r="B17936"/>
    </row>
    <row r="17937" spans="2:2" ht="16.5" x14ac:dyDescent="0.3">
      <c r="B17937"/>
    </row>
    <row r="17938" spans="2:2" ht="16.5" x14ac:dyDescent="0.3">
      <c r="B17938"/>
    </row>
    <row r="17939" spans="2:2" ht="16.5" x14ac:dyDescent="0.3">
      <c r="B17939"/>
    </row>
    <row r="17940" spans="2:2" ht="16.5" x14ac:dyDescent="0.3">
      <c r="B17940"/>
    </row>
    <row r="17941" spans="2:2" ht="16.5" x14ac:dyDescent="0.3">
      <c r="B17941"/>
    </row>
    <row r="17942" spans="2:2" ht="16.5" x14ac:dyDescent="0.3">
      <c r="B17942"/>
    </row>
    <row r="17943" spans="2:2" ht="16.5" x14ac:dyDescent="0.3">
      <c r="B17943"/>
    </row>
    <row r="17944" spans="2:2" ht="16.5" x14ac:dyDescent="0.3">
      <c r="B17944"/>
    </row>
    <row r="17945" spans="2:2" ht="16.5" x14ac:dyDescent="0.3">
      <c r="B17945"/>
    </row>
    <row r="17946" spans="2:2" ht="16.5" x14ac:dyDescent="0.3">
      <c r="B17946"/>
    </row>
    <row r="17947" spans="2:2" ht="16.5" x14ac:dyDescent="0.3">
      <c r="B17947"/>
    </row>
    <row r="17948" spans="2:2" ht="16.5" x14ac:dyDescent="0.3">
      <c r="B17948"/>
    </row>
    <row r="17949" spans="2:2" ht="16.5" x14ac:dyDescent="0.3">
      <c r="B17949"/>
    </row>
    <row r="17950" spans="2:2" ht="16.5" x14ac:dyDescent="0.3">
      <c r="B17950"/>
    </row>
    <row r="17951" spans="2:2" ht="16.5" x14ac:dyDescent="0.3">
      <c r="B17951"/>
    </row>
    <row r="17952" spans="2:2" ht="16.5" x14ac:dyDescent="0.3">
      <c r="B17952"/>
    </row>
    <row r="17953" spans="2:2" ht="16.5" x14ac:dyDescent="0.3">
      <c r="B17953"/>
    </row>
    <row r="17954" spans="2:2" ht="16.5" x14ac:dyDescent="0.3">
      <c r="B17954"/>
    </row>
    <row r="17955" spans="2:2" ht="16.5" x14ac:dyDescent="0.3">
      <c r="B17955"/>
    </row>
    <row r="17956" spans="2:2" ht="16.5" x14ac:dyDescent="0.3">
      <c r="B17956"/>
    </row>
    <row r="17957" spans="2:2" ht="16.5" x14ac:dyDescent="0.3">
      <c r="B17957"/>
    </row>
    <row r="17958" spans="2:2" ht="16.5" x14ac:dyDescent="0.3">
      <c r="B17958"/>
    </row>
    <row r="17959" spans="2:2" ht="16.5" x14ac:dyDescent="0.3">
      <c r="B17959"/>
    </row>
    <row r="17960" spans="2:2" ht="16.5" x14ac:dyDescent="0.3">
      <c r="B17960"/>
    </row>
    <row r="17961" spans="2:2" ht="16.5" x14ac:dyDescent="0.3">
      <c r="B17961"/>
    </row>
    <row r="17962" spans="2:2" ht="16.5" x14ac:dyDescent="0.3">
      <c r="B17962"/>
    </row>
    <row r="17963" spans="2:2" ht="16.5" x14ac:dyDescent="0.3">
      <c r="B17963"/>
    </row>
    <row r="17964" spans="2:2" ht="16.5" x14ac:dyDescent="0.3">
      <c r="B17964"/>
    </row>
    <row r="17965" spans="2:2" ht="16.5" x14ac:dyDescent="0.3">
      <c r="B17965"/>
    </row>
    <row r="17966" spans="2:2" ht="16.5" x14ac:dyDescent="0.3">
      <c r="B17966"/>
    </row>
    <row r="17967" spans="2:2" ht="16.5" x14ac:dyDescent="0.3">
      <c r="B17967"/>
    </row>
    <row r="17968" spans="2:2" ht="16.5" x14ac:dyDescent="0.3">
      <c r="B17968"/>
    </row>
    <row r="17969" spans="2:2" ht="16.5" x14ac:dyDescent="0.3">
      <c r="B17969"/>
    </row>
    <row r="17970" spans="2:2" ht="16.5" x14ac:dyDescent="0.3">
      <c r="B17970"/>
    </row>
    <row r="17971" spans="2:2" ht="16.5" x14ac:dyDescent="0.3">
      <c r="B17971"/>
    </row>
    <row r="17972" spans="2:2" ht="16.5" x14ac:dyDescent="0.3">
      <c r="B17972"/>
    </row>
    <row r="17973" spans="2:2" ht="16.5" x14ac:dyDescent="0.3">
      <c r="B17973"/>
    </row>
    <row r="17974" spans="2:2" ht="16.5" x14ac:dyDescent="0.3">
      <c r="B17974"/>
    </row>
    <row r="17975" spans="2:2" ht="16.5" x14ac:dyDescent="0.3">
      <c r="B17975"/>
    </row>
    <row r="17976" spans="2:2" ht="16.5" x14ac:dyDescent="0.3">
      <c r="B17976"/>
    </row>
    <row r="17977" spans="2:2" ht="16.5" x14ac:dyDescent="0.3">
      <c r="B17977"/>
    </row>
    <row r="17978" spans="2:2" ht="16.5" x14ac:dyDescent="0.3">
      <c r="B17978"/>
    </row>
    <row r="17979" spans="2:2" ht="16.5" x14ac:dyDescent="0.3">
      <c r="B17979"/>
    </row>
    <row r="17980" spans="2:2" ht="16.5" x14ac:dyDescent="0.3">
      <c r="B17980"/>
    </row>
    <row r="17981" spans="2:2" ht="16.5" x14ac:dyDescent="0.3">
      <c r="B17981"/>
    </row>
    <row r="17982" spans="2:2" ht="16.5" x14ac:dyDescent="0.3">
      <c r="B17982"/>
    </row>
    <row r="17983" spans="2:2" ht="16.5" x14ac:dyDescent="0.3">
      <c r="B17983"/>
    </row>
    <row r="17984" spans="2:2" ht="16.5" x14ac:dyDescent="0.3">
      <c r="B17984"/>
    </row>
    <row r="17985" spans="2:2" ht="16.5" x14ac:dyDescent="0.3">
      <c r="B17985"/>
    </row>
    <row r="17986" spans="2:2" ht="16.5" x14ac:dyDescent="0.3">
      <c r="B17986"/>
    </row>
    <row r="17987" spans="2:2" ht="16.5" x14ac:dyDescent="0.3">
      <c r="B17987"/>
    </row>
    <row r="17988" spans="2:2" ht="16.5" x14ac:dyDescent="0.3">
      <c r="B17988"/>
    </row>
    <row r="17989" spans="2:2" ht="16.5" x14ac:dyDescent="0.3">
      <c r="B17989"/>
    </row>
    <row r="17990" spans="2:2" ht="16.5" x14ac:dyDescent="0.3">
      <c r="B17990"/>
    </row>
    <row r="17991" spans="2:2" ht="16.5" x14ac:dyDescent="0.3">
      <c r="B17991"/>
    </row>
    <row r="17992" spans="2:2" ht="16.5" x14ac:dyDescent="0.3">
      <c r="B17992"/>
    </row>
    <row r="17993" spans="2:2" ht="16.5" x14ac:dyDescent="0.3">
      <c r="B17993"/>
    </row>
    <row r="17994" spans="2:2" ht="16.5" x14ac:dyDescent="0.3">
      <c r="B17994"/>
    </row>
    <row r="17995" spans="2:2" ht="16.5" x14ac:dyDescent="0.3">
      <c r="B17995"/>
    </row>
    <row r="17996" spans="2:2" ht="16.5" x14ac:dyDescent="0.3">
      <c r="B17996"/>
    </row>
    <row r="17997" spans="2:2" ht="16.5" x14ac:dyDescent="0.3">
      <c r="B17997"/>
    </row>
    <row r="17998" spans="2:2" ht="16.5" x14ac:dyDescent="0.3">
      <c r="B17998"/>
    </row>
    <row r="17999" spans="2:2" ht="16.5" x14ac:dyDescent="0.3">
      <c r="B17999"/>
    </row>
    <row r="18000" spans="2:2" ht="16.5" x14ac:dyDescent="0.3">
      <c r="B18000"/>
    </row>
    <row r="18001" spans="2:2" ht="16.5" x14ac:dyDescent="0.3">
      <c r="B18001"/>
    </row>
    <row r="18002" spans="2:2" ht="16.5" x14ac:dyDescent="0.3">
      <c r="B18002"/>
    </row>
    <row r="18003" spans="2:2" ht="16.5" x14ac:dyDescent="0.3">
      <c r="B18003"/>
    </row>
    <row r="18004" spans="2:2" ht="16.5" x14ac:dyDescent="0.3">
      <c r="B18004"/>
    </row>
    <row r="18005" spans="2:2" ht="16.5" x14ac:dyDescent="0.3">
      <c r="B18005"/>
    </row>
    <row r="18006" spans="2:2" ht="16.5" x14ac:dyDescent="0.3">
      <c r="B18006"/>
    </row>
    <row r="18007" spans="2:2" ht="16.5" x14ac:dyDescent="0.3">
      <c r="B18007"/>
    </row>
    <row r="18008" spans="2:2" ht="16.5" x14ac:dyDescent="0.3">
      <c r="B18008"/>
    </row>
    <row r="18009" spans="2:2" ht="16.5" x14ac:dyDescent="0.3">
      <c r="B18009"/>
    </row>
    <row r="18010" spans="2:2" ht="16.5" x14ac:dyDescent="0.3">
      <c r="B18010"/>
    </row>
    <row r="18011" spans="2:2" ht="16.5" x14ac:dyDescent="0.3">
      <c r="B18011"/>
    </row>
    <row r="18012" spans="2:2" ht="16.5" x14ac:dyDescent="0.3">
      <c r="B18012"/>
    </row>
    <row r="18013" spans="2:2" ht="16.5" x14ac:dyDescent="0.3">
      <c r="B18013"/>
    </row>
    <row r="18014" spans="2:2" ht="16.5" x14ac:dyDescent="0.3">
      <c r="B18014"/>
    </row>
    <row r="18015" spans="2:2" ht="16.5" x14ac:dyDescent="0.3">
      <c r="B18015"/>
    </row>
    <row r="18016" spans="2:2" ht="16.5" x14ac:dyDescent="0.3">
      <c r="B18016"/>
    </row>
    <row r="18017" spans="2:2" ht="16.5" x14ac:dyDescent="0.3">
      <c r="B18017"/>
    </row>
    <row r="18018" spans="2:2" ht="16.5" x14ac:dyDescent="0.3">
      <c r="B18018"/>
    </row>
    <row r="18019" spans="2:2" ht="16.5" x14ac:dyDescent="0.3">
      <c r="B18019"/>
    </row>
    <row r="18020" spans="2:2" ht="16.5" x14ac:dyDescent="0.3">
      <c r="B18020"/>
    </row>
    <row r="18021" spans="2:2" ht="16.5" x14ac:dyDescent="0.3">
      <c r="B18021"/>
    </row>
    <row r="18022" spans="2:2" ht="16.5" x14ac:dyDescent="0.3">
      <c r="B18022"/>
    </row>
    <row r="18023" spans="2:2" ht="16.5" x14ac:dyDescent="0.3">
      <c r="B18023"/>
    </row>
    <row r="18024" spans="2:2" ht="16.5" x14ac:dyDescent="0.3">
      <c r="B18024"/>
    </row>
    <row r="18025" spans="2:2" ht="16.5" x14ac:dyDescent="0.3">
      <c r="B18025"/>
    </row>
    <row r="18026" spans="2:2" ht="16.5" x14ac:dyDescent="0.3">
      <c r="B18026"/>
    </row>
    <row r="18027" spans="2:2" ht="16.5" x14ac:dyDescent="0.3">
      <c r="B18027"/>
    </row>
    <row r="18028" spans="2:2" ht="16.5" x14ac:dyDescent="0.3">
      <c r="B18028"/>
    </row>
    <row r="18029" spans="2:2" ht="16.5" x14ac:dyDescent="0.3">
      <c r="B18029"/>
    </row>
    <row r="18030" spans="2:2" ht="16.5" x14ac:dyDescent="0.3">
      <c r="B18030"/>
    </row>
    <row r="18031" spans="2:2" ht="16.5" x14ac:dyDescent="0.3">
      <c r="B18031"/>
    </row>
    <row r="18032" spans="2:2" ht="16.5" x14ac:dyDescent="0.3">
      <c r="B18032"/>
    </row>
    <row r="18033" spans="2:2" ht="16.5" x14ac:dyDescent="0.3">
      <c r="B18033"/>
    </row>
    <row r="18034" spans="2:2" ht="16.5" x14ac:dyDescent="0.3">
      <c r="B18034"/>
    </row>
    <row r="18035" spans="2:2" ht="16.5" x14ac:dyDescent="0.3">
      <c r="B18035"/>
    </row>
    <row r="18036" spans="2:2" ht="16.5" x14ac:dyDescent="0.3">
      <c r="B18036"/>
    </row>
    <row r="18037" spans="2:2" ht="16.5" x14ac:dyDescent="0.3">
      <c r="B18037"/>
    </row>
    <row r="18038" spans="2:2" ht="16.5" x14ac:dyDescent="0.3">
      <c r="B18038"/>
    </row>
    <row r="18039" spans="2:2" ht="16.5" x14ac:dyDescent="0.3">
      <c r="B18039"/>
    </row>
    <row r="18040" spans="2:2" ht="16.5" x14ac:dyDescent="0.3">
      <c r="B18040"/>
    </row>
    <row r="18041" spans="2:2" ht="16.5" x14ac:dyDescent="0.3">
      <c r="B18041"/>
    </row>
    <row r="18042" spans="2:2" ht="16.5" x14ac:dyDescent="0.3">
      <c r="B18042"/>
    </row>
    <row r="18043" spans="2:2" ht="16.5" x14ac:dyDescent="0.3">
      <c r="B18043"/>
    </row>
    <row r="18044" spans="2:2" ht="16.5" x14ac:dyDescent="0.3">
      <c r="B18044"/>
    </row>
    <row r="18045" spans="2:2" ht="16.5" x14ac:dyDescent="0.3">
      <c r="B18045"/>
    </row>
    <row r="18046" spans="2:2" ht="16.5" x14ac:dyDescent="0.3">
      <c r="B18046"/>
    </row>
    <row r="18047" spans="2:2" ht="16.5" x14ac:dyDescent="0.3">
      <c r="B18047"/>
    </row>
    <row r="18048" spans="2:2" ht="16.5" x14ac:dyDescent="0.3">
      <c r="B18048"/>
    </row>
    <row r="18049" spans="2:2" ht="16.5" x14ac:dyDescent="0.3">
      <c r="B18049"/>
    </row>
    <row r="18050" spans="2:2" ht="16.5" x14ac:dyDescent="0.3">
      <c r="B18050"/>
    </row>
    <row r="18051" spans="2:2" ht="16.5" x14ac:dyDescent="0.3">
      <c r="B18051"/>
    </row>
    <row r="18052" spans="2:2" ht="16.5" x14ac:dyDescent="0.3">
      <c r="B18052"/>
    </row>
    <row r="18053" spans="2:2" ht="16.5" x14ac:dyDescent="0.3">
      <c r="B18053"/>
    </row>
    <row r="18054" spans="2:2" ht="16.5" x14ac:dyDescent="0.3">
      <c r="B18054"/>
    </row>
    <row r="18055" spans="2:2" ht="16.5" x14ac:dyDescent="0.3">
      <c r="B18055"/>
    </row>
    <row r="18056" spans="2:2" ht="16.5" x14ac:dyDescent="0.3">
      <c r="B18056"/>
    </row>
    <row r="18057" spans="2:2" ht="16.5" x14ac:dyDescent="0.3">
      <c r="B18057"/>
    </row>
    <row r="18058" spans="2:2" ht="16.5" x14ac:dyDescent="0.3">
      <c r="B18058"/>
    </row>
    <row r="18059" spans="2:2" ht="16.5" x14ac:dyDescent="0.3">
      <c r="B18059"/>
    </row>
    <row r="18060" spans="2:2" ht="16.5" x14ac:dyDescent="0.3">
      <c r="B18060"/>
    </row>
    <row r="18061" spans="2:2" ht="16.5" x14ac:dyDescent="0.3">
      <c r="B18061"/>
    </row>
    <row r="18062" spans="2:2" ht="16.5" x14ac:dyDescent="0.3">
      <c r="B18062"/>
    </row>
    <row r="18063" spans="2:2" ht="16.5" x14ac:dyDescent="0.3">
      <c r="B18063"/>
    </row>
    <row r="18064" spans="2:2" ht="16.5" x14ac:dyDescent="0.3">
      <c r="B18064"/>
    </row>
    <row r="18065" spans="2:2" ht="16.5" x14ac:dyDescent="0.3">
      <c r="B18065"/>
    </row>
    <row r="18066" spans="2:2" ht="16.5" x14ac:dyDescent="0.3">
      <c r="B18066"/>
    </row>
    <row r="18067" spans="2:2" ht="16.5" x14ac:dyDescent="0.3">
      <c r="B18067"/>
    </row>
    <row r="18068" spans="2:2" ht="16.5" x14ac:dyDescent="0.3">
      <c r="B18068"/>
    </row>
    <row r="18069" spans="2:2" ht="16.5" x14ac:dyDescent="0.3">
      <c r="B18069"/>
    </row>
    <row r="18070" spans="2:2" ht="16.5" x14ac:dyDescent="0.3">
      <c r="B18070"/>
    </row>
    <row r="18071" spans="2:2" ht="16.5" x14ac:dyDescent="0.3">
      <c r="B18071"/>
    </row>
    <row r="18072" spans="2:2" ht="16.5" x14ac:dyDescent="0.3">
      <c r="B18072"/>
    </row>
    <row r="18073" spans="2:2" ht="16.5" x14ac:dyDescent="0.3">
      <c r="B18073"/>
    </row>
    <row r="18074" spans="2:2" ht="16.5" x14ac:dyDescent="0.3">
      <c r="B18074"/>
    </row>
    <row r="18075" spans="2:2" ht="16.5" x14ac:dyDescent="0.3">
      <c r="B18075"/>
    </row>
    <row r="18076" spans="2:2" ht="16.5" x14ac:dyDescent="0.3">
      <c r="B18076"/>
    </row>
    <row r="18077" spans="2:2" ht="16.5" x14ac:dyDescent="0.3">
      <c r="B18077"/>
    </row>
    <row r="18078" spans="2:2" ht="16.5" x14ac:dyDescent="0.3">
      <c r="B18078"/>
    </row>
    <row r="18079" spans="2:2" ht="16.5" x14ac:dyDescent="0.3">
      <c r="B18079"/>
    </row>
    <row r="18080" spans="2:2" ht="16.5" x14ac:dyDescent="0.3">
      <c r="B18080"/>
    </row>
    <row r="18081" spans="2:2" ht="16.5" x14ac:dyDescent="0.3">
      <c r="B18081"/>
    </row>
    <row r="18082" spans="2:2" ht="16.5" x14ac:dyDescent="0.3">
      <c r="B18082"/>
    </row>
    <row r="18083" spans="2:2" ht="16.5" x14ac:dyDescent="0.3">
      <c r="B18083"/>
    </row>
    <row r="18084" spans="2:2" ht="16.5" x14ac:dyDescent="0.3">
      <c r="B18084"/>
    </row>
    <row r="18085" spans="2:2" ht="16.5" x14ac:dyDescent="0.3">
      <c r="B18085"/>
    </row>
    <row r="18086" spans="2:2" ht="16.5" x14ac:dyDescent="0.3">
      <c r="B18086"/>
    </row>
    <row r="18087" spans="2:2" ht="16.5" x14ac:dyDescent="0.3">
      <c r="B18087"/>
    </row>
    <row r="18088" spans="2:2" ht="16.5" x14ac:dyDescent="0.3">
      <c r="B18088"/>
    </row>
    <row r="18089" spans="2:2" ht="16.5" x14ac:dyDescent="0.3">
      <c r="B18089"/>
    </row>
    <row r="18090" spans="2:2" ht="16.5" x14ac:dyDescent="0.3">
      <c r="B18090"/>
    </row>
    <row r="18091" spans="2:2" ht="16.5" x14ac:dyDescent="0.3">
      <c r="B18091"/>
    </row>
    <row r="18092" spans="2:2" ht="16.5" x14ac:dyDescent="0.3">
      <c r="B18092"/>
    </row>
    <row r="18093" spans="2:2" ht="16.5" x14ac:dyDescent="0.3">
      <c r="B18093"/>
    </row>
    <row r="18094" spans="2:2" ht="16.5" x14ac:dyDescent="0.3">
      <c r="B18094"/>
    </row>
    <row r="18095" spans="2:2" ht="16.5" x14ac:dyDescent="0.3">
      <c r="B18095"/>
    </row>
    <row r="18096" spans="2:2" ht="16.5" x14ac:dyDescent="0.3">
      <c r="B18096"/>
    </row>
    <row r="18097" spans="2:2" ht="16.5" x14ac:dyDescent="0.3">
      <c r="B18097"/>
    </row>
    <row r="18098" spans="2:2" ht="16.5" x14ac:dyDescent="0.3">
      <c r="B18098"/>
    </row>
    <row r="18099" spans="2:2" ht="16.5" x14ac:dyDescent="0.3">
      <c r="B18099"/>
    </row>
    <row r="18100" spans="2:2" ht="16.5" x14ac:dyDescent="0.3">
      <c r="B18100"/>
    </row>
    <row r="18101" spans="2:2" ht="16.5" x14ac:dyDescent="0.3">
      <c r="B18101"/>
    </row>
    <row r="18102" spans="2:2" ht="16.5" x14ac:dyDescent="0.3">
      <c r="B18102"/>
    </row>
    <row r="18103" spans="2:2" ht="16.5" x14ac:dyDescent="0.3">
      <c r="B18103"/>
    </row>
    <row r="18104" spans="2:2" ht="16.5" x14ac:dyDescent="0.3">
      <c r="B18104"/>
    </row>
    <row r="18105" spans="2:2" ht="16.5" x14ac:dyDescent="0.3">
      <c r="B18105"/>
    </row>
    <row r="18106" spans="2:2" ht="16.5" x14ac:dyDescent="0.3">
      <c r="B18106"/>
    </row>
    <row r="18107" spans="2:2" ht="16.5" x14ac:dyDescent="0.3">
      <c r="B18107"/>
    </row>
    <row r="18108" spans="2:2" ht="16.5" x14ac:dyDescent="0.3">
      <c r="B18108"/>
    </row>
    <row r="18109" spans="2:2" ht="16.5" x14ac:dyDescent="0.3">
      <c r="B18109"/>
    </row>
    <row r="18110" spans="2:2" ht="16.5" x14ac:dyDescent="0.3">
      <c r="B18110"/>
    </row>
    <row r="18111" spans="2:2" ht="16.5" x14ac:dyDescent="0.3">
      <c r="B18111"/>
    </row>
    <row r="18112" spans="2:2" ht="16.5" x14ac:dyDescent="0.3">
      <c r="B18112"/>
    </row>
    <row r="18113" spans="2:2" ht="16.5" x14ac:dyDescent="0.3">
      <c r="B18113"/>
    </row>
    <row r="18114" spans="2:2" ht="16.5" x14ac:dyDescent="0.3">
      <c r="B18114"/>
    </row>
    <row r="18115" spans="2:2" ht="16.5" x14ac:dyDescent="0.3">
      <c r="B18115"/>
    </row>
    <row r="18116" spans="2:2" ht="16.5" x14ac:dyDescent="0.3">
      <c r="B18116"/>
    </row>
    <row r="18117" spans="2:2" ht="16.5" x14ac:dyDescent="0.3">
      <c r="B18117"/>
    </row>
    <row r="18118" spans="2:2" ht="16.5" x14ac:dyDescent="0.3">
      <c r="B18118"/>
    </row>
    <row r="18119" spans="2:2" ht="16.5" x14ac:dyDescent="0.3">
      <c r="B18119"/>
    </row>
    <row r="18120" spans="2:2" ht="16.5" x14ac:dyDescent="0.3">
      <c r="B18120"/>
    </row>
    <row r="18121" spans="2:2" ht="16.5" x14ac:dyDescent="0.3">
      <c r="B18121"/>
    </row>
    <row r="18122" spans="2:2" ht="16.5" x14ac:dyDescent="0.3">
      <c r="B18122"/>
    </row>
    <row r="18123" spans="2:2" ht="16.5" x14ac:dyDescent="0.3">
      <c r="B18123"/>
    </row>
    <row r="18124" spans="2:2" ht="16.5" x14ac:dyDescent="0.3">
      <c r="B18124"/>
    </row>
    <row r="18125" spans="2:2" ht="16.5" x14ac:dyDescent="0.3">
      <c r="B18125"/>
    </row>
    <row r="18126" spans="2:2" ht="16.5" x14ac:dyDescent="0.3">
      <c r="B18126"/>
    </row>
    <row r="18127" spans="2:2" ht="16.5" x14ac:dyDescent="0.3">
      <c r="B18127"/>
    </row>
    <row r="18128" spans="2:2" ht="16.5" x14ac:dyDescent="0.3">
      <c r="B18128"/>
    </row>
    <row r="18129" spans="2:2" ht="16.5" x14ac:dyDescent="0.3">
      <c r="B18129"/>
    </row>
    <row r="18130" spans="2:2" ht="16.5" x14ac:dyDescent="0.3">
      <c r="B18130"/>
    </row>
    <row r="18131" spans="2:2" ht="16.5" x14ac:dyDescent="0.3">
      <c r="B18131"/>
    </row>
    <row r="18132" spans="2:2" ht="16.5" x14ac:dyDescent="0.3">
      <c r="B18132"/>
    </row>
    <row r="18133" spans="2:2" ht="16.5" x14ac:dyDescent="0.3">
      <c r="B18133"/>
    </row>
    <row r="18134" spans="2:2" ht="16.5" x14ac:dyDescent="0.3">
      <c r="B18134"/>
    </row>
    <row r="18135" spans="2:2" ht="16.5" x14ac:dyDescent="0.3">
      <c r="B18135"/>
    </row>
    <row r="18136" spans="2:2" ht="16.5" x14ac:dyDescent="0.3">
      <c r="B18136"/>
    </row>
    <row r="18137" spans="2:2" ht="16.5" x14ac:dyDescent="0.3">
      <c r="B18137"/>
    </row>
    <row r="18138" spans="2:2" ht="16.5" x14ac:dyDescent="0.3">
      <c r="B18138"/>
    </row>
    <row r="18139" spans="2:2" ht="16.5" x14ac:dyDescent="0.3">
      <c r="B18139"/>
    </row>
    <row r="18140" spans="2:2" ht="16.5" x14ac:dyDescent="0.3">
      <c r="B18140"/>
    </row>
    <row r="18141" spans="2:2" ht="16.5" x14ac:dyDescent="0.3">
      <c r="B18141"/>
    </row>
    <row r="18142" spans="2:2" ht="16.5" x14ac:dyDescent="0.3">
      <c r="B18142"/>
    </row>
    <row r="18143" spans="2:2" ht="16.5" x14ac:dyDescent="0.3">
      <c r="B18143"/>
    </row>
    <row r="18144" spans="2:2" ht="16.5" x14ac:dyDescent="0.3">
      <c r="B18144"/>
    </row>
    <row r="18145" spans="2:2" ht="16.5" x14ac:dyDescent="0.3">
      <c r="B18145"/>
    </row>
    <row r="18146" spans="2:2" ht="16.5" x14ac:dyDescent="0.3">
      <c r="B18146"/>
    </row>
    <row r="18147" spans="2:2" ht="16.5" x14ac:dyDescent="0.3">
      <c r="B18147"/>
    </row>
    <row r="18148" spans="2:2" ht="16.5" x14ac:dyDescent="0.3">
      <c r="B18148"/>
    </row>
    <row r="18149" spans="2:2" ht="16.5" x14ac:dyDescent="0.3">
      <c r="B18149"/>
    </row>
    <row r="18150" spans="2:2" ht="16.5" x14ac:dyDescent="0.3">
      <c r="B18150"/>
    </row>
    <row r="18151" spans="2:2" ht="16.5" x14ac:dyDescent="0.3">
      <c r="B18151"/>
    </row>
    <row r="18152" spans="2:2" ht="16.5" x14ac:dyDescent="0.3">
      <c r="B18152"/>
    </row>
    <row r="18153" spans="2:2" ht="16.5" x14ac:dyDescent="0.3">
      <c r="B18153"/>
    </row>
    <row r="18154" spans="2:2" ht="16.5" x14ac:dyDescent="0.3">
      <c r="B18154"/>
    </row>
    <row r="18155" spans="2:2" ht="16.5" x14ac:dyDescent="0.3">
      <c r="B18155"/>
    </row>
    <row r="18156" spans="2:2" ht="16.5" x14ac:dyDescent="0.3">
      <c r="B18156"/>
    </row>
    <row r="18157" spans="2:2" ht="16.5" x14ac:dyDescent="0.3">
      <c r="B18157"/>
    </row>
    <row r="18158" spans="2:2" ht="16.5" x14ac:dyDescent="0.3">
      <c r="B18158"/>
    </row>
    <row r="18159" spans="2:2" ht="16.5" x14ac:dyDescent="0.3">
      <c r="B18159"/>
    </row>
    <row r="18160" spans="2:2" ht="16.5" x14ac:dyDescent="0.3">
      <c r="B18160"/>
    </row>
    <row r="18161" spans="2:2" ht="16.5" x14ac:dyDescent="0.3">
      <c r="B18161"/>
    </row>
    <row r="18162" spans="2:2" ht="16.5" x14ac:dyDescent="0.3">
      <c r="B18162"/>
    </row>
    <row r="18163" spans="2:2" ht="16.5" x14ac:dyDescent="0.3">
      <c r="B18163"/>
    </row>
    <row r="18164" spans="2:2" ht="16.5" x14ac:dyDescent="0.3">
      <c r="B18164"/>
    </row>
    <row r="18165" spans="2:2" ht="16.5" x14ac:dyDescent="0.3">
      <c r="B18165"/>
    </row>
    <row r="18166" spans="2:2" ht="16.5" x14ac:dyDescent="0.3">
      <c r="B18166"/>
    </row>
    <row r="18167" spans="2:2" ht="16.5" x14ac:dyDescent="0.3">
      <c r="B18167"/>
    </row>
    <row r="18168" spans="2:2" ht="16.5" x14ac:dyDescent="0.3">
      <c r="B18168"/>
    </row>
    <row r="18169" spans="2:2" ht="16.5" x14ac:dyDescent="0.3">
      <c r="B18169"/>
    </row>
    <row r="18170" spans="2:2" ht="16.5" x14ac:dyDescent="0.3">
      <c r="B18170"/>
    </row>
    <row r="18171" spans="2:2" ht="16.5" x14ac:dyDescent="0.3">
      <c r="B18171"/>
    </row>
    <row r="18172" spans="2:2" ht="16.5" x14ac:dyDescent="0.3">
      <c r="B18172"/>
    </row>
    <row r="18173" spans="2:2" ht="16.5" x14ac:dyDescent="0.3">
      <c r="B18173"/>
    </row>
    <row r="18174" spans="2:2" ht="16.5" x14ac:dyDescent="0.3">
      <c r="B18174"/>
    </row>
    <row r="18175" spans="2:2" ht="16.5" x14ac:dyDescent="0.3">
      <c r="B18175"/>
    </row>
    <row r="18176" spans="2:2" ht="16.5" x14ac:dyDescent="0.3">
      <c r="B18176"/>
    </row>
    <row r="18177" spans="2:2" ht="16.5" x14ac:dyDescent="0.3">
      <c r="B18177"/>
    </row>
    <row r="18178" spans="2:2" ht="16.5" x14ac:dyDescent="0.3">
      <c r="B18178"/>
    </row>
    <row r="18179" spans="2:2" ht="16.5" x14ac:dyDescent="0.3">
      <c r="B18179"/>
    </row>
    <row r="18180" spans="2:2" ht="16.5" x14ac:dyDescent="0.3">
      <c r="B18180"/>
    </row>
    <row r="18181" spans="2:2" ht="16.5" x14ac:dyDescent="0.3">
      <c r="B18181"/>
    </row>
    <row r="18182" spans="2:2" ht="16.5" x14ac:dyDescent="0.3">
      <c r="B18182"/>
    </row>
    <row r="18183" spans="2:2" ht="16.5" x14ac:dyDescent="0.3">
      <c r="B18183"/>
    </row>
    <row r="18184" spans="2:2" ht="16.5" x14ac:dyDescent="0.3">
      <c r="B18184"/>
    </row>
    <row r="18185" spans="2:2" ht="16.5" x14ac:dyDescent="0.3">
      <c r="B18185"/>
    </row>
    <row r="18186" spans="2:2" ht="16.5" x14ac:dyDescent="0.3">
      <c r="B18186"/>
    </row>
    <row r="18187" spans="2:2" ht="16.5" x14ac:dyDescent="0.3">
      <c r="B18187"/>
    </row>
    <row r="18188" spans="2:2" ht="16.5" x14ac:dyDescent="0.3">
      <c r="B18188"/>
    </row>
    <row r="18189" spans="2:2" ht="16.5" x14ac:dyDescent="0.3">
      <c r="B18189"/>
    </row>
    <row r="18190" spans="2:2" ht="16.5" x14ac:dyDescent="0.3">
      <c r="B18190"/>
    </row>
    <row r="18191" spans="2:2" ht="16.5" x14ac:dyDescent="0.3">
      <c r="B18191"/>
    </row>
    <row r="18192" spans="2:2" ht="16.5" x14ac:dyDescent="0.3">
      <c r="B18192"/>
    </row>
    <row r="18193" spans="2:2" ht="16.5" x14ac:dyDescent="0.3">
      <c r="B18193"/>
    </row>
    <row r="18194" spans="2:2" ht="16.5" x14ac:dyDescent="0.3">
      <c r="B18194"/>
    </row>
    <row r="18195" spans="2:2" ht="16.5" x14ac:dyDescent="0.3">
      <c r="B18195"/>
    </row>
    <row r="18196" spans="2:2" ht="16.5" x14ac:dyDescent="0.3">
      <c r="B18196"/>
    </row>
    <row r="18197" spans="2:2" ht="16.5" x14ac:dyDescent="0.3">
      <c r="B18197"/>
    </row>
    <row r="18198" spans="2:2" ht="16.5" x14ac:dyDescent="0.3">
      <c r="B18198"/>
    </row>
    <row r="18199" spans="2:2" ht="16.5" x14ac:dyDescent="0.3">
      <c r="B18199"/>
    </row>
    <row r="18200" spans="2:2" ht="16.5" x14ac:dyDescent="0.3">
      <c r="B18200"/>
    </row>
    <row r="18201" spans="2:2" ht="16.5" x14ac:dyDescent="0.3">
      <c r="B18201"/>
    </row>
    <row r="18202" spans="2:2" ht="16.5" x14ac:dyDescent="0.3">
      <c r="B18202"/>
    </row>
    <row r="18203" spans="2:2" ht="16.5" x14ac:dyDescent="0.3">
      <c r="B18203"/>
    </row>
    <row r="18204" spans="2:2" ht="16.5" x14ac:dyDescent="0.3">
      <c r="B18204"/>
    </row>
    <row r="18205" spans="2:2" ht="16.5" x14ac:dyDescent="0.3">
      <c r="B18205"/>
    </row>
    <row r="18206" spans="2:2" ht="16.5" x14ac:dyDescent="0.3">
      <c r="B18206"/>
    </row>
    <row r="18207" spans="2:2" ht="16.5" x14ac:dyDescent="0.3">
      <c r="B18207"/>
    </row>
    <row r="18208" spans="2:2" ht="16.5" x14ac:dyDescent="0.3">
      <c r="B18208"/>
    </row>
    <row r="18209" spans="2:2" ht="16.5" x14ac:dyDescent="0.3">
      <c r="B18209"/>
    </row>
    <row r="18210" spans="2:2" ht="16.5" x14ac:dyDescent="0.3">
      <c r="B18210"/>
    </row>
    <row r="18211" spans="2:2" ht="16.5" x14ac:dyDescent="0.3">
      <c r="B18211"/>
    </row>
    <row r="18212" spans="2:2" ht="16.5" x14ac:dyDescent="0.3">
      <c r="B18212"/>
    </row>
    <row r="18213" spans="2:2" ht="16.5" x14ac:dyDescent="0.3">
      <c r="B18213"/>
    </row>
    <row r="18214" spans="2:2" ht="16.5" x14ac:dyDescent="0.3">
      <c r="B18214"/>
    </row>
    <row r="18215" spans="2:2" ht="16.5" x14ac:dyDescent="0.3">
      <c r="B18215"/>
    </row>
    <row r="18216" spans="2:2" ht="16.5" x14ac:dyDescent="0.3">
      <c r="B18216"/>
    </row>
    <row r="18217" spans="2:2" ht="16.5" x14ac:dyDescent="0.3">
      <c r="B18217"/>
    </row>
    <row r="18218" spans="2:2" ht="16.5" x14ac:dyDescent="0.3">
      <c r="B18218"/>
    </row>
    <row r="18219" spans="2:2" ht="16.5" x14ac:dyDescent="0.3">
      <c r="B18219"/>
    </row>
    <row r="18220" spans="2:2" ht="16.5" x14ac:dyDescent="0.3">
      <c r="B18220"/>
    </row>
    <row r="18221" spans="2:2" ht="16.5" x14ac:dyDescent="0.3">
      <c r="B18221"/>
    </row>
    <row r="18222" spans="2:2" ht="16.5" x14ac:dyDescent="0.3">
      <c r="B18222"/>
    </row>
    <row r="18223" spans="2:2" ht="16.5" x14ac:dyDescent="0.3">
      <c r="B18223"/>
    </row>
    <row r="18224" spans="2:2" ht="16.5" x14ac:dyDescent="0.3">
      <c r="B18224"/>
    </row>
    <row r="18225" spans="2:2" ht="16.5" x14ac:dyDescent="0.3">
      <c r="B18225"/>
    </row>
    <row r="18226" spans="2:2" ht="16.5" x14ac:dyDescent="0.3">
      <c r="B18226"/>
    </row>
    <row r="18227" spans="2:2" ht="16.5" x14ac:dyDescent="0.3">
      <c r="B18227"/>
    </row>
    <row r="18228" spans="2:2" ht="16.5" x14ac:dyDescent="0.3">
      <c r="B18228"/>
    </row>
    <row r="18229" spans="2:2" ht="16.5" x14ac:dyDescent="0.3">
      <c r="B18229"/>
    </row>
    <row r="18230" spans="2:2" ht="16.5" x14ac:dyDescent="0.3">
      <c r="B18230"/>
    </row>
    <row r="18231" spans="2:2" ht="16.5" x14ac:dyDescent="0.3">
      <c r="B18231"/>
    </row>
    <row r="18232" spans="2:2" ht="16.5" x14ac:dyDescent="0.3">
      <c r="B18232"/>
    </row>
    <row r="18233" spans="2:2" ht="16.5" x14ac:dyDescent="0.3">
      <c r="B18233"/>
    </row>
    <row r="18234" spans="2:2" ht="16.5" x14ac:dyDescent="0.3">
      <c r="B18234"/>
    </row>
    <row r="18235" spans="2:2" ht="16.5" x14ac:dyDescent="0.3">
      <c r="B18235"/>
    </row>
    <row r="18236" spans="2:2" ht="16.5" x14ac:dyDescent="0.3">
      <c r="B18236"/>
    </row>
    <row r="18237" spans="2:2" ht="16.5" x14ac:dyDescent="0.3">
      <c r="B18237"/>
    </row>
    <row r="18238" spans="2:2" ht="16.5" x14ac:dyDescent="0.3">
      <c r="B18238"/>
    </row>
    <row r="18239" spans="2:2" ht="16.5" x14ac:dyDescent="0.3">
      <c r="B18239"/>
    </row>
    <row r="18240" spans="2:2" ht="16.5" x14ac:dyDescent="0.3">
      <c r="B18240"/>
    </row>
    <row r="18241" spans="2:2" ht="16.5" x14ac:dyDescent="0.3">
      <c r="B18241"/>
    </row>
    <row r="18242" spans="2:2" ht="16.5" x14ac:dyDescent="0.3">
      <c r="B18242"/>
    </row>
    <row r="18243" spans="2:2" ht="16.5" x14ac:dyDescent="0.3">
      <c r="B18243"/>
    </row>
    <row r="18244" spans="2:2" ht="16.5" x14ac:dyDescent="0.3">
      <c r="B18244"/>
    </row>
    <row r="18245" spans="2:2" ht="16.5" x14ac:dyDescent="0.3">
      <c r="B18245"/>
    </row>
    <row r="18246" spans="2:2" ht="16.5" x14ac:dyDescent="0.3">
      <c r="B18246"/>
    </row>
    <row r="18247" spans="2:2" ht="16.5" x14ac:dyDescent="0.3">
      <c r="B18247"/>
    </row>
    <row r="18248" spans="2:2" ht="16.5" x14ac:dyDescent="0.3">
      <c r="B18248"/>
    </row>
    <row r="18249" spans="2:2" ht="16.5" x14ac:dyDescent="0.3">
      <c r="B18249"/>
    </row>
    <row r="18250" spans="2:2" ht="16.5" x14ac:dyDescent="0.3">
      <c r="B18250"/>
    </row>
    <row r="18251" spans="2:2" ht="16.5" x14ac:dyDescent="0.3">
      <c r="B18251"/>
    </row>
    <row r="18252" spans="2:2" ht="16.5" x14ac:dyDescent="0.3">
      <c r="B18252"/>
    </row>
    <row r="18253" spans="2:2" ht="16.5" x14ac:dyDescent="0.3">
      <c r="B18253"/>
    </row>
    <row r="18254" spans="2:2" ht="16.5" x14ac:dyDescent="0.3">
      <c r="B18254"/>
    </row>
    <row r="18255" spans="2:2" ht="16.5" x14ac:dyDescent="0.3">
      <c r="B18255"/>
    </row>
    <row r="18256" spans="2:2" ht="16.5" x14ac:dyDescent="0.3">
      <c r="B18256"/>
    </row>
    <row r="18257" spans="2:2" ht="16.5" x14ac:dyDescent="0.3">
      <c r="B18257"/>
    </row>
    <row r="18258" spans="2:2" ht="16.5" x14ac:dyDescent="0.3">
      <c r="B18258"/>
    </row>
    <row r="18259" spans="2:2" ht="16.5" x14ac:dyDescent="0.3">
      <c r="B18259"/>
    </row>
    <row r="18260" spans="2:2" ht="16.5" x14ac:dyDescent="0.3">
      <c r="B18260"/>
    </row>
    <row r="18261" spans="2:2" ht="16.5" x14ac:dyDescent="0.3">
      <c r="B18261"/>
    </row>
    <row r="18262" spans="2:2" ht="16.5" x14ac:dyDescent="0.3">
      <c r="B18262"/>
    </row>
    <row r="18263" spans="2:2" ht="16.5" x14ac:dyDescent="0.3">
      <c r="B18263"/>
    </row>
    <row r="18264" spans="2:2" ht="16.5" x14ac:dyDescent="0.3">
      <c r="B18264"/>
    </row>
    <row r="18265" spans="2:2" ht="16.5" x14ac:dyDescent="0.3">
      <c r="B18265"/>
    </row>
    <row r="18266" spans="2:2" ht="16.5" x14ac:dyDescent="0.3">
      <c r="B18266"/>
    </row>
    <row r="18267" spans="2:2" ht="16.5" x14ac:dyDescent="0.3">
      <c r="B18267"/>
    </row>
    <row r="18268" spans="2:2" ht="16.5" x14ac:dyDescent="0.3">
      <c r="B18268"/>
    </row>
    <row r="18269" spans="2:2" ht="16.5" x14ac:dyDescent="0.3">
      <c r="B18269"/>
    </row>
    <row r="18270" spans="2:2" ht="16.5" x14ac:dyDescent="0.3">
      <c r="B18270"/>
    </row>
    <row r="18271" spans="2:2" ht="16.5" x14ac:dyDescent="0.3">
      <c r="B18271"/>
    </row>
    <row r="18272" spans="2:2" ht="16.5" x14ac:dyDescent="0.3">
      <c r="B18272"/>
    </row>
    <row r="18273" spans="2:2" ht="16.5" x14ac:dyDescent="0.3">
      <c r="B18273"/>
    </row>
    <row r="18274" spans="2:2" ht="16.5" x14ac:dyDescent="0.3">
      <c r="B18274"/>
    </row>
    <row r="18275" spans="2:2" ht="16.5" x14ac:dyDescent="0.3">
      <c r="B18275"/>
    </row>
    <row r="18276" spans="2:2" ht="16.5" x14ac:dyDescent="0.3">
      <c r="B18276"/>
    </row>
    <row r="18277" spans="2:2" ht="16.5" x14ac:dyDescent="0.3">
      <c r="B18277"/>
    </row>
    <row r="18278" spans="2:2" ht="16.5" x14ac:dyDescent="0.3">
      <c r="B18278"/>
    </row>
    <row r="18279" spans="2:2" ht="16.5" x14ac:dyDescent="0.3">
      <c r="B18279"/>
    </row>
    <row r="18280" spans="2:2" ht="16.5" x14ac:dyDescent="0.3">
      <c r="B18280"/>
    </row>
    <row r="18281" spans="2:2" ht="16.5" x14ac:dyDescent="0.3">
      <c r="B18281"/>
    </row>
    <row r="18282" spans="2:2" ht="16.5" x14ac:dyDescent="0.3">
      <c r="B18282"/>
    </row>
    <row r="18283" spans="2:2" ht="16.5" x14ac:dyDescent="0.3">
      <c r="B18283"/>
    </row>
    <row r="18284" spans="2:2" ht="16.5" x14ac:dyDescent="0.3">
      <c r="B18284"/>
    </row>
    <row r="18285" spans="2:2" ht="16.5" x14ac:dyDescent="0.3">
      <c r="B18285"/>
    </row>
    <row r="18286" spans="2:2" ht="16.5" x14ac:dyDescent="0.3">
      <c r="B18286"/>
    </row>
    <row r="18287" spans="2:2" ht="16.5" x14ac:dyDescent="0.3">
      <c r="B18287"/>
    </row>
    <row r="18288" spans="2:2" ht="16.5" x14ac:dyDescent="0.3">
      <c r="B18288"/>
    </row>
    <row r="18289" spans="2:2" ht="16.5" x14ac:dyDescent="0.3">
      <c r="B18289"/>
    </row>
    <row r="18290" spans="2:2" ht="16.5" x14ac:dyDescent="0.3">
      <c r="B18290"/>
    </row>
    <row r="18291" spans="2:2" ht="16.5" x14ac:dyDescent="0.3">
      <c r="B18291"/>
    </row>
    <row r="18292" spans="2:2" ht="16.5" x14ac:dyDescent="0.3">
      <c r="B18292"/>
    </row>
    <row r="18293" spans="2:2" ht="16.5" x14ac:dyDescent="0.3">
      <c r="B18293"/>
    </row>
    <row r="18294" spans="2:2" ht="16.5" x14ac:dyDescent="0.3">
      <c r="B18294"/>
    </row>
    <row r="18295" spans="2:2" ht="16.5" x14ac:dyDescent="0.3">
      <c r="B18295"/>
    </row>
    <row r="18296" spans="2:2" ht="16.5" x14ac:dyDescent="0.3">
      <c r="B18296"/>
    </row>
    <row r="18297" spans="2:2" ht="16.5" x14ac:dyDescent="0.3">
      <c r="B18297"/>
    </row>
    <row r="18298" spans="2:2" ht="16.5" x14ac:dyDescent="0.3">
      <c r="B18298"/>
    </row>
    <row r="18299" spans="2:2" ht="16.5" x14ac:dyDescent="0.3">
      <c r="B18299"/>
    </row>
    <row r="18300" spans="2:2" ht="16.5" x14ac:dyDescent="0.3">
      <c r="B18300"/>
    </row>
    <row r="18301" spans="2:2" ht="16.5" x14ac:dyDescent="0.3">
      <c r="B18301"/>
    </row>
    <row r="18302" spans="2:2" ht="16.5" x14ac:dyDescent="0.3">
      <c r="B18302"/>
    </row>
    <row r="18303" spans="2:2" ht="16.5" x14ac:dyDescent="0.3">
      <c r="B18303"/>
    </row>
    <row r="18304" spans="2:2" ht="16.5" x14ac:dyDescent="0.3">
      <c r="B18304"/>
    </row>
    <row r="18305" spans="2:2" ht="16.5" x14ac:dyDescent="0.3">
      <c r="B18305"/>
    </row>
    <row r="18306" spans="2:2" ht="16.5" x14ac:dyDescent="0.3">
      <c r="B18306"/>
    </row>
    <row r="18307" spans="2:2" ht="16.5" x14ac:dyDescent="0.3">
      <c r="B18307"/>
    </row>
    <row r="18308" spans="2:2" ht="16.5" x14ac:dyDescent="0.3">
      <c r="B18308"/>
    </row>
    <row r="18309" spans="2:2" ht="16.5" x14ac:dyDescent="0.3">
      <c r="B18309"/>
    </row>
    <row r="18310" spans="2:2" ht="16.5" x14ac:dyDescent="0.3">
      <c r="B18310"/>
    </row>
    <row r="18311" spans="2:2" ht="16.5" x14ac:dyDescent="0.3">
      <c r="B18311"/>
    </row>
    <row r="18312" spans="2:2" ht="16.5" x14ac:dyDescent="0.3">
      <c r="B18312"/>
    </row>
    <row r="18313" spans="2:2" ht="16.5" x14ac:dyDescent="0.3">
      <c r="B18313"/>
    </row>
    <row r="18314" spans="2:2" ht="16.5" x14ac:dyDescent="0.3">
      <c r="B18314"/>
    </row>
    <row r="18315" spans="2:2" ht="16.5" x14ac:dyDescent="0.3">
      <c r="B18315"/>
    </row>
    <row r="18316" spans="2:2" ht="16.5" x14ac:dyDescent="0.3">
      <c r="B18316"/>
    </row>
    <row r="18317" spans="2:2" ht="16.5" x14ac:dyDescent="0.3">
      <c r="B18317"/>
    </row>
    <row r="18318" spans="2:2" ht="16.5" x14ac:dyDescent="0.3">
      <c r="B18318"/>
    </row>
    <row r="18319" spans="2:2" ht="16.5" x14ac:dyDescent="0.3">
      <c r="B18319"/>
    </row>
    <row r="18320" spans="2:2" ht="16.5" x14ac:dyDescent="0.3">
      <c r="B18320"/>
    </row>
    <row r="18321" spans="2:2" ht="16.5" x14ac:dyDescent="0.3">
      <c r="B18321"/>
    </row>
    <row r="18322" spans="2:2" ht="16.5" x14ac:dyDescent="0.3">
      <c r="B18322"/>
    </row>
    <row r="18323" spans="2:2" ht="16.5" x14ac:dyDescent="0.3">
      <c r="B18323"/>
    </row>
    <row r="18324" spans="2:2" ht="16.5" x14ac:dyDescent="0.3">
      <c r="B18324"/>
    </row>
    <row r="18325" spans="2:2" ht="16.5" x14ac:dyDescent="0.3">
      <c r="B18325"/>
    </row>
    <row r="18326" spans="2:2" ht="16.5" x14ac:dyDescent="0.3">
      <c r="B18326"/>
    </row>
    <row r="18327" spans="2:2" ht="16.5" x14ac:dyDescent="0.3">
      <c r="B18327"/>
    </row>
    <row r="18328" spans="2:2" ht="16.5" x14ac:dyDescent="0.3">
      <c r="B18328"/>
    </row>
    <row r="18329" spans="2:2" ht="16.5" x14ac:dyDescent="0.3">
      <c r="B18329"/>
    </row>
    <row r="18330" spans="2:2" ht="16.5" x14ac:dyDescent="0.3">
      <c r="B18330"/>
    </row>
    <row r="18331" spans="2:2" ht="16.5" x14ac:dyDescent="0.3">
      <c r="B18331"/>
    </row>
    <row r="18332" spans="2:2" ht="16.5" x14ac:dyDescent="0.3">
      <c r="B18332"/>
    </row>
    <row r="18333" spans="2:2" ht="16.5" x14ac:dyDescent="0.3">
      <c r="B18333"/>
    </row>
    <row r="18334" spans="2:2" ht="16.5" x14ac:dyDescent="0.3">
      <c r="B18334"/>
    </row>
    <row r="18335" spans="2:2" ht="16.5" x14ac:dyDescent="0.3">
      <c r="B18335"/>
    </row>
    <row r="18336" spans="2:2" ht="16.5" x14ac:dyDescent="0.3">
      <c r="B18336"/>
    </row>
    <row r="18337" spans="2:2" ht="16.5" x14ac:dyDescent="0.3">
      <c r="B18337"/>
    </row>
    <row r="18338" spans="2:2" ht="16.5" x14ac:dyDescent="0.3">
      <c r="B18338"/>
    </row>
    <row r="18339" spans="2:2" ht="16.5" x14ac:dyDescent="0.3">
      <c r="B18339"/>
    </row>
    <row r="18340" spans="2:2" ht="16.5" x14ac:dyDescent="0.3">
      <c r="B18340"/>
    </row>
    <row r="18341" spans="2:2" ht="16.5" x14ac:dyDescent="0.3">
      <c r="B18341"/>
    </row>
    <row r="18342" spans="2:2" ht="16.5" x14ac:dyDescent="0.3">
      <c r="B18342"/>
    </row>
    <row r="18343" spans="2:2" ht="16.5" x14ac:dyDescent="0.3">
      <c r="B18343"/>
    </row>
    <row r="18344" spans="2:2" ht="16.5" x14ac:dyDescent="0.3">
      <c r="B18344"/>
    </row>
    <row r="18345" spans="2:2" ht="16.5" x14ac:dyDescent="0.3">
      <c r="B18345"/>
    </row>
    <row r="18346" spans="2:2" ht="16.5" x14ac:dyDescent="0.3">
      <c r="B18346"/>
    </row>
    <row r="18347" spans="2:2" ht="16.5" x14ac:dyDescent="0.3">
      <c r="B18347"/>
    </row>
    <row r="18348" spans="2:2" ht="16.5" x14ac:dyDescent="0.3">
      <c r="B18348"/>
    </row>
    <row r="18349" spans="2:2" ht="16.5" x14ac:dyDescent="0.3">
      <c r="B18349"/>
    </row>
    <row r="18350" spans="2:2" ht="16.5" x14ac:dyDescent="0.3">
      <c r="B18350"/>
    </row>
    <row r="18351" spans="2:2" ht="16.5" x14ac:dyDescent="0.3">
      <c r="B18351"/>
    </row>
    <row r="18352" spans="2:2" ht="16.5" x14ac:dyDescent="0.3">
      <c r="B18352"/>
    </row>
    <row r="18353" spans="2:2" ht="16.5" x14ac:dyDescent="0.3">
      <c r="B18353"/>
    </row>
    <row r="18354" spans="2:2" ht="16.5" x14ac:dyDescent="0.3">
      <c r="B18354"/>
    </row>
    <row r="18355" spans="2:2" ht="16.5" x14ac:dyDescent="0.3">
      <c r="B18355"/>
    </row>
    <row r="18356" spans="2:2" ht="16.5" x14ac:dyDescent="0.3">
      <c r="B18356"/>
    </row>
    <row r="18357" spans="2:2" ht="16.5" x14ac:dyDescent="0.3">
      <c r="B18357"/>
    </row>
    <row r="18358" spans="2:2" ht="16.5" x14ac:dyDescent="0.3">
      <c r="B18358"/>
    </row>
    <row r="18359" spans="2:2" ht="16.5" x14ac:dyDescent="0.3">
      <c r="B18359"/>
    </row>
    <row r="18360" spans="2:2" ht="16.5" x14ac:dyDescent="0.3">
      <c r="B18360"/>
    </row>
    <row r="18361" spans="2:2" ht="16.5" x14ac:dyDescent="0.3">
      <c r="B18361"/>
    </row>
    <row r="18362" spans="2:2" ht="16.5" x14ac:dyDescent="0.3">
      <c r="B18362"/>
    </row>
    <row r="18363" spans="2:2" ht="16.5" x14ac:dyDescent="0.3">
      <c r="B18363"/>
    </row>
    <row r="18364" spans="2:2" ht="16.5" x14ac:dyDescent="0.3">
      <c r="B18364"/>
    </row>
    <row r="18365" spans="2:2" ht="16.5" x14ac:dyDescent="0.3">
      <c r="B18365"/>
    </row>
    <row r="18366" spans="2:2" ht="16.5" x14ac:dyDescent="0.3">
      <c r="B18366"/>
    </row>
    <row r="18367" spans="2:2" ht="16.5" x14ac:dyDescent="0.3">
      <c r="B18367"/>
    </row>
    <row r="18368" spans="2:2" ht="16.5" x14ac:dyDescent="0.3">
      <c r="B18368"/>
    </row>
    <row r="18369" spans="2:2" ht="16.5" x14ac:dyDescent="0.3">
      <c r="B18369"/>
    </row>
    <row r="18370" spans="2:2" ht="16.5" x14ac:dyDescent="0.3">
      <c r="B18370"/>
    </row>
    <row r="18371" spans="2:2" ht="16.5" x14ac:dyDescent="0.3">
      <c r="B18371"/>
    </row>
    <row r="18372" spans="2:2" ht="16.5" x14ac:dyDescent="0.3">
      <c r="B18372"/>
    </row>
    <row r="18373" spans="2:2" ht="16.5" x14ac:dyDescent="0.3">
      <c r="B18373"/>
    </row>
    <row r="18374" spans="2:2" ht="16.5" x14ac:dyDescent="0.3">
      <c r="B18374"/>
    </row>
    <row r="18375" spans="2:2" ht="16.5" x14ac:dyDescent="0.3">
      <c r="B18375"/>
    </row>
    <row r="18376" spans="2:2" ht="16.5" x14ac:dyDescent="0.3">
      <c r="B18376"/>
    </row>
    <row r="18377" spans="2:2" ht="16.5" x14ac:dyDescent="0.3">
      <c r="B18377"/>
    </row>
    <row r="18378" spans="2:2" ht="16.5" x14ac:dyDescent="0.3">
      <c r="B18378"/>
    </row>
    <row r="18379" spans="2:2" ht="16.5" x14ac:dyDescent="0.3">
      <c r="B18379"/>
    </row>
    <row r="18380" spans="2:2" ht="16.5" x14ac:dyDescent="0.3">
      <c r="B18380"/>
    </row>
    <row r="18381" spans="2:2" ht="16.5" x14ac:dyDescent="0.3">
      <c r="B18381"/>
    </row>
    <row r="18382" spans="2:2" ht="16.5" x14ac:dyDescent="0.3">
      <c r="B18382"/>
    </row>
    <row r="18383" spans="2:2" ht="16.5" x14ac:dyDescent="0.3">
      <c r="B18383"/>
    </row>
    <row r="18384" spans="2:2" ht="16.5" x14ac:dyDescent="0.3">
      <c r="B18384"/>
    </row>
    <row r="18385" spans="2:2" ht="16.5" x14ac:dyDescent="0.3">
      <c r="B18385"/>
    </row>
    <row r="18386" spans="2:2" ht="16.5" x14ac:dyDescent="0.3">
      <c r="B18386"/>
    </row>
    <row r="18387" spans="2:2" ht="16.5" x14ac:dyDescent="0.3">
      <c r="B18387"/>
    </row>
    <row r="18388" spans="2:2" ht="16.5" x14ac:dyDescent="0.3">
      <c r="B18388"/>
    </row>
    <row r="18389" spans="2:2" ht="16.5" x14ac:dyDescent="0.3">
      <c r="B18389"/>
    </row>
    <row r="18390" spans="2:2" ht="16.5" x14ac:dyDescent="0.3">
      <c r="B18390"/>
    </row>
    <row r="18391" spans="2:2" ht="16.5" x14ac:dyDescent="0.3">
      <c r="B18391"/>
    </row>
    <row r="18392" spans="2:2" ht="16.5" x14ac:dyDescent="0.3">
      <c r="B18392"/>
    </row>
    <row r="18393" spans="2:2" ht="16.5" x14ac:dyDescent="0.3">
      <c r="B18393"/>
    </row>
    <row r="18394" spans="2:2" ht="16.5" x14ac:dyDescent="0.3">
      <c r="B18394"/>
    </row>
    <row r="18395" spans="2:2" ht="16.5" x14ac:dyDescent="0.3">
      <c r="B18395"/>
    </row>
    <row r="18396" spans="2:2" ht="16.5" x14ac:dyDescent="0.3">
      <c r="B18396"/>
    </row>
    <row r="18397" spans="2:2" ht="16.5" x14ac:dyDescent="0.3">
      <c r="B18397"/>
    </row>
    <row r="18398" spans="2:2" ht="16.5" x14ac:dyDescent="0.3">
      <c r="B18398"/>
    </row>
    <row r="18399" spans="2:2" ht="16.5" x14ac:dyDescent="0.3">
      <c r="B18399"/>
    </row>
    <row r="18400" spans="2:2" ht="16.5" x14ac:dyDescent="0.3">
      <c r="B18400"/>
    </row>
    <row r="18401" spans="2:2" ht="16.5" x14ac:dyDescent="0.3">
      <c r="B18401"/>
    </row>
    <row r="18402" spans="2:2" ht="16.5" x14ac:dyDescent="0.3">
      <c r="B18402"/>
    </row>
    <row r="18403" spans="2:2" ht="16.5" x14ac:dyDescent="0.3">
      <c r="B18403"/>
    </row>
    <row r="18404" spans="2:2" ht="16.5" x14ac:dyDescent="0.3">
      <c r="B18404"/>
    </row>
    <row r="18405" spans="2:2" ht="16.5" x14ac:dyDescent="0.3">
      <c r="B18405"/>
    </row>
    <row r="18406" spans="2:2" ht="16.5" x14ac:dyDescent="0.3">
      <c r="B18406"/>
    </row>
    <row r="18407" spans="2:2" ht="16.5" x14ac:dyDescent="0.3">
      <c r="B18407"/>
    </row>
    <row r="18408" spans="2:2" ht="16.5" x14ac:dyDescent="0.3">
      <c r="B18408"/>
    </row>
    <row r="18409" spans="2:2" ht="16.5" x14ac:dyDescent="0.3">
      <c r="B18409"/>
    </row>
    <row r="18410" spans="2:2" ht="16.5" x14ac:dyDescent="0.3">
      <c r="B18410"/>
    </row>
    <row r="18411" spans="2:2" ht="16.5" x14ac:dyDescent="0.3">
      <c r="B18411"/>
    </row>
    <row r="18412" spans="2:2" ht="16.5" x14ac:dyDescent="0.3">
      <c r="B18412"/>
    </row>
    <row r="18413" spans="2:2" ht="16.5" x14ac:dyDescent="0.3">
      <c r="B18413"/>
    </row>
    <row r="18414" spans="2:2" ht="16.5" x14ac:dyDescent="0.3">
      <c r="B18414"/>
    </row>
    <row r="18415" spans="2:2" ht="16.5" x14ac:dyDescent="0.3">
      <c r="B18415"/>
    </row>
    <row r="18416" spans="2:2" ht="16.5" x14ac:dyDescent="0.3">
      <c r="B18416"/>
    </row>
    <row r="18417" spans="2:2" ht="16.5" x14ac:dyDescent="0.3">
      <c r="B18417"/>
    </row>
    <row r="18418" spans="2:2" ht="16.5" x14ac:dyDescent="0.3">
      <c r="B18418"/>
    </row>
    <row r="18419" spans="2:2" ht="16.5" x14ac:dyDescent="0.3">
      <c r="B18419"/>
    </row>
    <row r="18420" spans="2:2" ht="16.5" x14ac:dyDescent="0.3">
      <c r="B18420"/>
    </row>
    <row r="18421" spans="2:2" ht="16.5" x14ac:dyDescent="0.3">
      <c r="B18421"/>
    </row>
    <row r="18422" spans="2:2" ht="16.5" x14ac:dyDescent="0.3">
      <c r="B18422"/>
    </row>
    <row r="18423" spans="2:2" ht="16.5" x14ac:dyDescent="0.3">
      <c r="B18423"/>
    </row>
    <row r="18424" spans="2:2" ht="16.5" x14ac:dyDescent="0.3">
      <c r="B18424"/>
    </row>
    <row r="18425" spans="2:2" ht="16.5" x14ac:dyDescent="0.3">
      <c r="B18425"/>
    </row>
    <row r="18426" spans="2:2" ht="16.5" x14ac:dyDescent="0.3">
      <c r="B18426"/>
    </row>
    <row r="18427" spans="2:2" ht="16.5" x14ac:dyDescent="0.3">
      <c r="B18427"/>
    </row>
    <row r="18428" spans="2:2" ht="16.5" x14ac:dyDescent="0.3">
      <c r="B18428"/>
    </row>
    <row r="18429" spans="2:2" ht="16.5" x14ac:dyDescent="0.3">
      <c r="B18429"/>
    </row>
    <row r="18430" spans="2:2" ht="16.5" x14ac:dyDescent="0.3">
      <c r="B18430"/>
    </row>
    <row r="18431" spans="2:2" ht="16.5" x14ac:dyDescent="0.3">
      <c r="B18431"/>
    </row>
    <row r="18432" spans="2:2" ht="16.5" x14ac:dyDescent="0.3">
      <c r="B18432"/>
    </row>
    <row r="18433" spans="2:2" ht="16.5" x14ac:dyDescent="0.3">
      <c r="B18433"/>
    </row>
    <row r="18434" spans="2:2" ht="16.5" x14ac:dyDescent="0.3">
      <c r="B18434"/>
    </row>
    <row r="18435" spans="2:2" ht="16.5" x14ac:dyDescent="0.3">
      <c r="B18435"/>
    </row>
    <row r="18436" spans="2:2" ht="16.5" x14ac:dyDescent="0.3">
      <c r="B18436"/>
    </row>
    <row r="18437" spans="2:2" ht="16.5" x14ac:dyDescent="0.3">
      <c r="B18437"/>
    </row>
    <row r="18438" spans="2:2" ht="16.5" x14ac:dyDescent="0.3">
      <c r="B18438"/>
    </row>
    <row r="18439" spans="2:2" ht="16.5" x14ac:dyDescent="0.3">
      <c r="B18439"/>
    </row>
    <row r="18440" spans="2:2" ht="16.5" x14ac:dyDescent="0.3">
      <c r="B18440"/>
    </row>
    <row r="18441" spans="2:2" ht="16.5" x14ac:dyDescent="0.3">
      <c r="B18441"/>
    </row>
    <row r="18442" spans="2:2" ht="16.5" x14ac:dyDescent="0.3">
      <c r="B18442"/>
    </row>
    <row r="18443" spans="2:2" ht="16.5" x14ac:dyDescent="0.3">
      <c r="B18443"/>
    </row>
    <row r="18444" spans="2:2" ht="16.5" x14ac:dyDescent="0.3">
      <c r="B18444"/>
    </row>
    <row r="18445" spans="2:2" ht="16.5" x14ac:dyDescent="0.3">
      <c r="B18445"/>
    </row>
    <row r="18446" spans="2:2" ht="16.5" x14ac:dyDescent="0.3">
      <c r="B18446"/>
    </row>
    <row r="18447" spans="2:2" ht="16.5" x14ac:dyDescent="0.3">
      <c r="B18447"/>
    </row>
    <row r="18448" spans="2:2" ht="16.5" x14ac:dyDescent="0.3">
      <c r="B18448"/>
    </row>
    <row r="18449" spans="2:2" ht="16.5" x14ac:dyDescent="0.3">
      <c r="B18449"/>
    </row>
    <row r="18450" spans="2:2" ht="16.5" x14ac:dyDescent="0.3">
      <c r="B18450"/>
    </row>
    <row r="18451" spans="2:2" ht="16.5" x14ac:dyDescent="0.3">
      <c r="B18451"/>
    </row>
    <row r="18452" spans="2:2" ht="16.5" x14ac:dyDescent="0.3">
      <c r="B18452"/>
    </row>
    <row r="18453" spans="2:2" ht="16.5" x14ac:dyDescent="0.3">
      <c r="B18453"/>
    </row>
    <row r="18454" spans="2:2" ht="16.5" x14ac:dyDescent="0.3">
      <c r="B18454"/>
    </row>
    <row r="18455" spans="2:2" ht="16.5" x14ac:dyDescent="0.3">
      <c r="B18455"/>
    </row>
    <row r="18456" spans="2:2" ht="16.5" x14ac:dyDescent="0.3">
      <c r="B18456"/>
    </row>
    <row r="18457" spans="2:2" ht="16.5" x14ac:dyDescent="0.3">
      <c r="B18457"/>
    </row>
    <row r="18458" spans="2:2" ht="16.5" x14ac:dyDescent="0.3">
      <c r="B18458"/>
    </row>
    <row r="18459" spans="2:2" ht="16.5" x14ac:dyDescent="0.3">
      <c r="B18459"/>
    </row>
    <row r="18460" spans="2:2" ht="16.5" x14ac:dyDescent="0.3">
      <c r="B18460"/>
    </row>
    <row r="18461" spans="2:2" ht="16.5" x14ac:dyDescent="0.3">
      <c r="B18461"/>
    </row>
    <row r="18462" spans="2:2" ht="16.5" x14ac:dyDescent="0.3">
      <c r="B18462"/>
    </row>
    <row r="18463" spans="2:2" ht="16.5" x14ac:dyDescent="0.3">
      <c r="B18463"/>
    </row>
    <row r="18464" spans="2:2" ht="16.5" x14ac:dyDescent="0.3">
      <c r="B18464"/>
    </row>
    <row r="18465" spans="2:2" ht="16.5" x14ac:dyDescent="0.3">
      <c r="B18465"/>
    </row>
    <row r="18466" spans="2:2" ht="16.5" x14ac:dyDescent="0.3">
      <c r="B18466"/>
    </row>
    <row r="18467" spans="2:2" ht="16.5" x14ac:dyDescent="0.3">
      <c r="B18467"/>
    </row>
    <row r="18468" spans="2:2" ht="16.5" x14ac:dyDescent="0.3">
      <c r="B18468"/>
    </row>
    <row r="18469" spans="2:2" ht="16.5" x14ac:dyDescent="0.3">
      <c r="B18469"/>
    </row>
    <row r="18470" spans="2:2" ht="16.5" x14ac:dyDescent="0.3">
      <c r="B18470"/>
    </row>
    <row r="18471" spans="2:2" ht="16.5" x14ac:dyDescent="0.3">
      <c r="B18471"/>
    </row>
    <row r="18472" spans="2:2" ht="16.5" x14ac:dyDescent="0.3">
      <c r="B18472"/>
    </row>
    <row r="18473" spans="2:2" ht="16.5" x14ac:dyDescent="0.3">
      <c r="B18473"/>
    </row>
    <row r="18474" spans="2:2" ht="16.5" x14ac:dyDescent="0.3">
      <c r="B18474"/>
    </row>
    <row r="18475" spans="2:2" ht="16.5" x14ac:dyDescent="0.3">
      <c r="B18475"/>
    </row>
    <row r="18476" spans="2:2" ht="16.5" x14ac:dyDescent="0.3">
      <c r="B18476"/>
    </row>
    <row r="18477" spans="2:2" ht="16.5" x14ac:dyDescent="0.3">
      <c r="B18477"/>
    </row>
    <row r="18478" spans="2:2" ht="16.5" x14ac:dyDescent="0.3">
      <c r="B18478"/>
    </row>
    <row r="18479" spans="2:2" ht="16.5" x14ac:dyDescent="0.3">
      <c r="B18479"/>
    </row>
    <row r="18480" spans="2:2" ht="16.5" x14ac:dyDescent="0.3">
      <c r="B18480"/>
    </row>
    <row r="18481" spans="2:2" ht="16.5" x14ac:dyDescent="0.3">
      <c r="B18481"/>
    </row>
    <row r="18482" spans="2:2" ht="16.5" x14ac:dyDescent="0.3">
      <c r="B18482"/>
    </row>
    <row r="18483" spans="2:2" ht="16.5" x14ac:dyDescent="0.3">
      <c r="B18483"/>
    </row>
    <row r="18484" spans="2:2" ht="16.5" x14ac:dyDescent="0.3">
      <c r="B18484"/>
    </row>
    <row r="18485" spans="2:2" ht="16.5" x14ac:dyDescent="0.3">
      <c r="B18485"/>
    </row>
    <row r="18486" spans="2:2" ht="16.5" x14ac:dyDescent="0.3">
      <c r="B18486"/>
    </row>
    <row r="18487" spans="2:2" ht="16.5" x14ac:dyDescent="0.3">
      <c r="B18487"/>
    </row>
    <row r="18488" spans="2:2" ht="16.5" x14ac:dyDescent="0.3">
      <c r="B18488"/>
    </row>
    <row r="18489" spans="2:2" ht="16.5" x14ac:dyDescent="0.3">
      <c r="B18489"/>
    </row>
    <row r="18490" spans="2:2" ht="16.5" x14ac:dyDescent="0.3">
      <c r="B18490"/>
    </row>
    <row r="18491" spans="2:2" ht="16.5" x14ac:dyDescent="0.3">
      <c r="B18491"/>
    </row>
    <row r="18492" spans="2:2" ht="16.5" x14ac:dyDescent="0.3">
      <c r="B18492"/>
    </row>
    <row r="18493" spans="2:2" ht="16.5" x14ac:dyDescent="0.3">
      <c r="B18493"/>
    </row>
    <row r="18494" spans="2:2" ht="16.5" x14ac:dyDescent="0.3">
      <c r="B18494"/>
    </row>
    <row r="18495" spans="2:2" ht="16.5" x14ac:dyDescent="0.3">
      <c r="B18495"/>
    </row>
    <row r="18496" spans="2:2" ht="16.5" x14ac:dyDescent="0.3">
      <c r="B18496"/>
    </row>
    <row r="18497" spans="2:2" ht="16.5" x14ac:dyDescent="0.3">
      <c r="B18497"/>
    </row>
    <row r="18498" spans="2:2" ht="16.5" x14ac:dyDescent="0.3">
      <c r="B18498"/>
    </row>
    <row r="18499" spans="2:2" ht="16.5" x14ac:dyDescent="0.3">
      <c r="B18499"/>
    </row>
    <row r="18500" spans="2:2" ht="16.5" x14ac:dyDescent="0.3">
      <c r="B18500"/>
    </row>
    <row r="18501" spans="2:2" ht="16.5" x14ac:dyDescent="0.3">
      <c r="B18501"/>
    </row>
    <row r="18502" spans="2:2" ht="16.5" x14ac:dyDescent="0.3">
      <c r="B18502"/>
    </row>
    <row r="18503" spans="2:2" ht="16.5" x14ac:dyDescent="0.3">
      <c r="B18503"/>
    </row>
    <row r="18504" spans="2:2" ht="16.5" x14ac:dyDescent="0.3">
      <c r="B18504"/>
    </row>
    <row r="18505" spans="2:2" ht="16.5" x14ac:dyDescent="0.3">
      <c r="B18505"/>
    </row>
    <row r="18506" spans="2:2" ht="16.5" x14ac:dyDescent="0.3">
      <c r="B18506"/>
    </row>
    <row r="18507" spans="2:2" ht="16.5" x14ac:dyDescent="0.3">
      <c r="B18507"/>
    </row>
    <row r="18508" spans="2:2" ht="16.5" x14ac:dyDescent="0.3">
      <c r="B18508"/>
    </row>
    <row r="18509" spans="2:2" ht="16.5" x14ac:dyDescent="0.3">
      <c r="B18509"/>
    </row>
    <row r="18510" spans="2:2" ht="16.5" x14ac:dyDescent="0.3">
      <c r="B18510"/>
    </row>
    <row r="18511" spans="2:2" ht="16.5" x14ac:dyDescent="0.3">
      <c r="B18511"/>
    </row>
    <row r="18512" spans="2:2" ht="16.5" x14ac:dyDescent="0.3">
      <c r="B18512"/>
    </row>
    <row r="18513" spans="2:2" ht="16.5" x14ac:dyDescent="0.3">
      <c r="B18513"/>
    </row>
    <row r="18514" spans="2:2" ht="16.5" x14ac:dyDescent="0.3">
      <c r="B18514"/>
    </row>
    <row r="18515" spans="2:2" ht="16.5" x14ac:dyDescent="0.3">
      <c r="B18515"/>
    </row>
    <row r="18516" spans="2:2" ht="16.5" x14ac:dyDescent="0.3">
      <c r="B18516"/>
    </row>
    <row r="18517" spans="2:2" ht="16.5" x14ac:dyDescent="0.3">
      <c r="B18517"/>
    </row>
    <row r="18518" spans="2:2" ht="16.5" x14ac:dyDescent="0.3">
      <c r="B18518"/>
    </row>
    <row r="18519" spans="2:2" ht="16.5" x14ac:dyDescent="0.3">
      <c r="B18519"/>
    </row>
    <row r="18520" spans="2:2" ht="16.5" x14ac:dyDescent="0.3">
      <c r="B18520"/>
    </row>
    <row r="18521" spans="2:2" ht="16.5" x14ac:dyDescent="0.3">
      <c r="B18521"/>
    </row>
    <row r="18522" spans="2:2" ht="16.5" x14ac:dyDescent="0.3">
      <c r="B18522"/>
    </row>
    <row r="18523" spans="2:2" ht="16.5" x14ac:dyDescent="0.3">
      <c r="B18523"/>
    </row>
    <row r="18524" spans="2:2" ht="16.5" x14ac:dyDescent="0.3">
      <c r="B18524"/>
    </row>
    <row r="18525" spans="2:2" ht="16.5" x14ac:dyDescent="0.3">
      <c r="B18525"/>
    </row>
    <row r="18526" spans="2:2" ht="16.5" x14ac:dyDescent="0.3">
      <c r="B18526"/>
    </row>
    <row r="18527" spans="2:2" ht="16.5" x14ac:dyDescent="0.3">
      <c r="B18527"/>
    </row>
    <row r="18528" spans="2:2" ht="16.5" x14ac:dyDescent="0.3">
      <c r="B18528"/>
    </row>
    <row r="18529" spans="2:2" ht="16.5" x14ac:dyDescent="0.3">
      <c r="B18529"/>
    </row>
    <row r="18530" spans="2:2" ht="16.5" x14ac:dyDescent="0.3">
      <c r="B18530"/>
    </row>
    <row r="18531" spans="2:2" ht="16.5" x14ac:dyDescent="0.3">
      <c r="B18531"/>
    </row>
    <row r="18532" spans="2:2" ht="16.5" x14ac:dyDescent="0.3">
      <c r="B18532"/>
    </row>
    <row r="18533" spans="2:2" ht="16.5" x14ac:dyDescent="0.3">
      <c r="B18533"/>
    </row>
    <row r="18534" spans="2:2" ht="16.5" x14ac:dyDescent="0.3">
      <c r="B18534"/>
    </row>
    <row r="18535" spans="2:2" ht="16.5" x14ac:dyDescent="0.3">
      <c r="B18535"/>
    </row>
    <row r="18536" spans="2:2" ht="16.5" x14ac:dyDescent="0.3">
      <c r="B18536"/>
    </row>
    <row r="18537" spans="2:2" ht="16.5" x14ac:dyDescent="0.3">
      <c r="B18537"/>
    </row>
    <row r="18538" spans="2:2" ht="16.5" x14ac:dyDescent="0.3">
      <c r="B18538"/>
    </row>
    <row r="18539" spans="2:2" ht="16.5" x14ac:dyDescent="0.3">
      <c r="B18539"/>
    </row>
    <row r="18540" spans="2:2" ht="16.5" x14ac:dyDescent="0.3">
      <c r="B18540"/>
    </row>
    <row r="18541" spans="2:2" ht="16.5" x14ac:dyDescent="0.3">
      <c r="B18541"/>
    </row>
    <row r="18542" spans="2:2" ht="16.5" x14ac:dyDescent="0.3">
      <c r="B18542"/>
    </row>
    <row r="18543" spans="2:2" ht="16.5" x14ac:dyDescent="0.3">
      <c r="B18543"/>
    </row>
    <row r="18544" spans="2:2" ht="16.5" x14ac:dyDescent="0.3">
      <c r="B18544"/>
    </row>
    <row r="18545" spans="2:2" ht="16.5" x14ac:dyDescent="0.3">
      <c r="B18545"/>
    </row>
    <row r="18546" spans="2:2" ht="16.5" x14ac:dyDescent="0.3">
      <c r="B18546"/>
    </row>
    <row r="18547" spans="2:2" ht="16.5" x14ac:dyDescent="0.3">
      <c r="B18547"/>
    </row>
    <row r="18548" spans="2:2" ht="16.5" x14ac:dyDescent="0.3">
      <c r="B18548"/>
    </row>
    <row r="18549" spans="2:2" ht="16.5" x14ac:dyDescent="0.3">
      <c r="B18549"/>
    </row>
    <row r="18550" spans="2:2" ht="16.5" x14ac:dyDescent="0.3">
      <c r="B18550"/>
    </row>
    <row r="18551" spans="2:2" ht="16.5" x14ac:dyDescent="0.3">
      <c r="B18551"/>
    </row>
    <row r="18552" spans="2:2" ht="16.5" x14ac:dyDescent="0.3">
      <c r="B18552"/>
    </row>
    <row r="18553" spans="2:2" ht="16.5" x14ac:dyDescent="0.3">
      <c r="B18553"/>
    </row>
    <row r="18554" spans="2:2" ht="16.5" x14ac:dyDescent="0.3">
      <c r="B18554"/>
    </row>
    <row r="18555" spans="2:2" ht="16.5" x14ac:dyDescent="0.3">
      <c r="B18555"/>
    </row>
    <row r="18556" spans="2:2" ht="16.5" x14ac:dyDescent="0.3">
      <c r="B18556"/>
    </row>
    <row r="18557" spans="2:2" ht="16.5" x14ac:dyDescent="0.3">
      <c r="B18557"/>
    </row>
    <row r="18558" spans="2:2" ht="16.5" x14ac:dyDescent="0.3">
      <c r="B18558"/>
    </row>
    <row r="18559" spans="2:2" ht="16.5" x14ac:dyDescent="0.3">
      <c r="B18559"/>
    </row>
    <row r="18560" spans="2:2" ht="16.5" x14ac:dyDescent="0.3">
      <c r="B18560"/>
    </row>
    <row r="18561" spans="2:2" ht="16.5" x14ac:dyDescent="0.3">
      <c r="B18561"/>
    </row>
    <row r="18562" spans="2:2" ht="16.5" x14ac:dyDescent="0.3">
      <c r="B18562"/>
    </row>
    <row r="18563" spans="2:2" ht="16.5" x14ac:dyDescent="0.3">
      <c r="B18563"/>
    </row>
    <row r="18564" spans="2:2" ht="16.5" x14ac:dyDescent="0.3">
      <c r="B18564"/>
    </row>
    <row r="18565" spans="2:2" ht="16.5" x14ac:dyDescent="0.3">
      <c r="B18565"/>
    </row>
    <row r="18566" spans="2:2" ht="16.5" x14ac:dyDescent="0.3">
      <c r="B18566"/>
    </row>
    <row r="18567" spans="2:2" ht="16.5" x14ac:dyDescent="0.3">
      <c r="B18567"/>
    </row>
    <row r="18568" spans="2:2" ht="16.5" x14ac:dyDescent="0.3">
      <c r="B18568"/>
    </row>
    <row r="18569" spans="2:2" ht="16.5" x14ac:dyDescent="0.3">
      <c r="B18569"/>
    </row>
    <row r="18570" spans="2:2" ht="16.5" x14ac:dyDescent="0.3">
      <c r="B18570"/>
    </row>
    <row r="18571" spans="2:2" ht="16.5" x14ac:dyDescent="0.3">
      <c r="B18571"/>
    </row>
    <row r="18572" spans="2:2" ht="16.5" x14ac:dyDescent="0.3">
      <c r="B18572"/>
    </row>
    <row r="18573" spans="2:2" ht="16.5" x14ac:dyDescent="0.3">
      <c r="B18573"/>
    </row>
    <row r="18574" spans="2:2" ht="16.5" x14ac:dyDescent="0.3">
      <c r="B18574"/>
    </row>
    <row r="18575" spans="2:2" ht="16.5" x14ac:dyDescent="0.3">
      <c r="B18575"/>
    </row>
    <row r="18576" spans="2:2" ht="16.5" x14ac:dyDescent="0.3">
      <c r="B18576"/>
    </row>
    <row r="18577" spans="2:2" ht="16.5" x14ac:dyDescent="0.3">
      <c r="B18577"/>
    </row>
    <row r="18578" spans="2:2" ht="16.5" x14ac:dyDescent="0.3">
      <c r="B18578"/>
    </row>
    <row r="18579" spans="2:2" ht="16.5" x14ac:dyDescent="0.3">
      <c r="B18579"/>
    </row>
    <row r="18580" spans="2:2" ht="16.5" x14ac:dyDescent="0.3">
      <c r="B18580"/>
    </row>
    <row r="18581" spans="2:2" ht="16.5" x14ac:dyDescent="0.3">
      <c r="B18581"/>
    </row>
    <row r="18582" spans="2:2" ht="16.5" x14ac:dyDescent="0.3">
      <c r="B18582"/>
    </row>
    <row r="18583" spans="2:2" ht="16.5" x14ac:dyDescent="0.3">
      <c r="B18583"/>
    </row>
    <row r="18584" spans="2:2" ht="16.5" x14ac:dyDescent="0.3">
      <c r="B18584"/>
    </row>
    <row r="18585" spans="2:2" ht="16.5" x14ac:dyDescent="0.3">
      <c r="B18585"/>
    </row>
    <row r="18586" spans="2:2" ht="16.5" x14ac:dyDescent="0.3">
      <c r="B18586"/>
    </row>
    <row r="18587" spans="2:2" ht="16.5" x14ac:dyDescent="0.3">
      <c r="B18587"/>
    </row>
    <row r="18588" spans="2:2" ht="16.5" x14ac:dyDescent="0.3">
      <c r="B18588"/>
    </row>
    <row r="18589" spans="2:2" ht="16.5" x14ac:dyDescent="0.3">
      <c r="B18589"/>
    </row>
    <row r="18590" spans="2:2" ht="16.5" x14ac:dyDescent="0.3">
      <c r="B18590"/>
    </row>
    <row r="18591" spans="2:2" ht="16.5" x14ac:dyDescent="0.3">
      <c r="B18591"/>
    </row>
    <row r="18592" spans="2:2" ht="16.5" x14ac:dyDescent="0.3">
      <c r="B18592"/>
    </row>
    <row r="18593" spans="2:2" ht="16.5" x14ac:dyDescent="0.3">
      <c r="B18593"/>
    </row>
    <row r="18594" spans="2:2" ht="16.5" x14ac:dyDescent="0.3">
      <c r="B18594"/>
    </row>
    <row r="18595" spans="2:2" ht="16.5" x14ac:dyDescent="0.3">
      <c r="B18595"/>
    </row>
    <row r="18596" spans="2:2" ht="16.5" x14ac:dyDescent="0.3">
      <c r="B18596"/>
    </row>
    <row r="18597" spans="2:2" ht="16.5" x14ac:dyDescent="0.3">
      <c r="B18597"/>
    </row>
    <row r="18598" spans="2:2" ht="16.5" x14ac:dyDescent="0.3">
      <c r="B18598"/>
    </row>
    <row r="18599" spans="2:2" ht="16.5" x14ac:dyDescent="0.3">
      <c r="B18599"/>
    </row>
    <row r="18600" spans="2:2" ht="16.5" x14ac:dyDescent="0.3">
      <c r="B18600"/>
    </row>
    <row r="18601" spans="2:2" ht="16.5" x14ac:dyDescent="0.3">
      <c r="B18601"/>
    </row>
    <row r="18602" spans="2:2" ht="16.5" x14ac:dyDescent="0.3">
      <c r="B18602"/>
    </row>
    <row r="18603" spans="2:2" ht="16.5" x14ac:dyDescent="0.3">
      <c r="B18603"/>
    </row>
    <row r="18604" spans="2:2" ht="16.5" x14ac:dyDescent="0.3">
      <c r="B18604"/>
    </row>
    <row r="18605" spans="2:2" ht="16.5" x14ac:dyDescent="0.3">
      <c r="B18605"/>
    </row>
    <row r="18606" spans="2:2" ht="16.5" x14ac:dyDescent="0.3">
      <c r="B18606"/>
    </row>
    <row r="18607" spans="2:2" ht="16.5" x14ac:dyDescent="0.3">
      <c r="B18607"/>
    </row>
    <row r="18608" spans="2:2" ht="16.5" x14ac:dyDescent="0.3">
      <c r="B18608"/>
    </row>
    <row r="18609" spans="2:2" ht="16.5" x14ac:dyDescent="0.3">
      <c r="B18609"/>
    </row>
    <row r="18610" spans="2:2" ht="16.5" x14ac:dyDescent="0.3">
      <c r="B18610"/>
    </row>
    <row r="18611" spans="2:2" ht="16.5" x14ac:dyDescent="0.3">
      <c r="B18611"/>
    </row>
    <row r="18612" spans="2:2" ht="16.5" x14ac:dyDescent="0.3">
      <c r="B18612"/>
    </row>
    <row r="18613" spans="2:2" ht="16.5" x14ac:dyDescent="0.3">
      <c r="B18613"/>
    </row>
    <row r="18614" spans="2:2" ht="16.5" x14ac:dyDescent="0.3">
      <c r="B18614"/>
    </row>
    <row r="18615" spans="2:2" ht="16.5" x14ac:dyDescent="0.3">
      <c r="B18615"/>
    </row>
    <row r="18616" spans="2:2" ht="16.5" x14ac:dyDescent="0.3">
      <c r="B18616"/>
    </row>
    <row r="18617" spans="2:2" ht="16.5" x14ac:dyDescent="0.3">
      <c r="B18617"/>
    </row>
    <row r="18618" spans="2:2" ht="16.5" x14ac:dyDescent="0.3">
      <c r="B18618"/>
    </row>
    <row r="18619" spans="2:2" ht="16.5" x14ac:dyDescent="0.3">
      <c r="B18619"/>
    </row>
    <row r="18620" spans="2:2" ht="16.5" x14ac:dyDescent="0.3">
      <c r="B18620"/>
    </row>
    <row r="18621" spans="2:2" ht="16.5" x14ac:dyDescent="0.3">
      <c r="B18621"/>
    </row>
    <row r="18622" spans="2:2" ht="16.5" x14ac:dyDescent="0.3">
      <c r="B18622"/>
    </row>
    <row r="18623" spans="2:2" ht="16.5" x14ac:dyDescent="0.3">
      <c r="B18623"/>
    </row>
    <row r="18624" spans="2:2" ht="16.5" x14ac:dyDescent="0.3">
      <c r="B18624"/>
    </row>
    <row r="18625" spans="2:2" ht="16.5" x14ac:dyDescent="0.3">
      <c r="B18625"/>
    </row>
    <row r="18626" spans="2:2" ht="16.5" x14ac:dyDescent="0.3">
      <c r="B18626"/>
    </row>
    <row r="18627" spans="2:2" ht="16.5" x14ac:dyDescent="0.3">
      <c r="B18627"/>
    </row>
    <row r="18628" spans="2:2" ht="16.5" x14ac:dyDescent="0.3">
      <c r="B18628"/>
    </row>
    <row r="18629" spans="2:2" ht="16.5" x14ac:dyDescent="0.3">
      <c r="B18629"/>
    </row>
    <row r="18630" spans="2:2" ht="16.5" x14ac:dyDescent="0.3">
      <c r="B18630"/>
    </row>
    <row r="18631" spans="2:2" ht="16.5" x14ac:dyDescent="0.3">
      <c r="B18631"/>
    </row>
    <row r="18632" spans="2:2" ht="16.5" x14ac:dyDescent="0.3">
      <c r="B18632"/>
    </row>
    <row r="18633" spans="2:2" ht="16.5" x14ac:dyDescent="0.3">
      <c r="B18633"/>
    </row>
    <row r="18634" spans="2:2" ht="16.5" x14ac:dyDescent="0.3">
      <c r="B18634"/>
    </row>
    <row r="18635" spans="2:2" ht="16.5" x14ac:dyDescent="0.3">
      <c r="B18635"/>
    </row>
    <row r="18636" spans="2:2" ht="16.5" x14ac:dyDescent="0.3">
      <c r="B18636"/>
    </row>
    <row r="18637" spans="2:2" ht="16.5" x14ac:dyDescent="0.3">
      <c r="B18637"/>
    </row>
    <row r="18638" spans="2:2" ht="16.5" x14ac:dyDescent="0.3">
      <c r="B18638"/>
    </row>
    <row r="18639" spans="2:2" ht="16.5" x14ac:dyDescent="0.3">
      <c r="B18639"/>
    </row>
    <row r="18640" spans="2:2" ht="16.5" x14ac:dyDescent="0.3">
      <c r="B18640"/>
    </row>
    <row r="18641" spans="2:2" ht="16.5" x14ac:dyDescent="0.3">
      <c r="B18641"/>
    </row>
    <row r="18642" spans="2:2" ht="16.5" x14ac:dyDescent="0.3">
      <c r="B18642"/>
    </row>
    <row r="18643" spans="2:2" ht="16.5" x14ac:dyDescent="0.3">
      <c r="B18643"/>
    </row>
    <row r="18644" spans="2:2" ht="16.5" x14ac:dyDescent="0.3">
      <c r="B18644"/>
    </row>
    <row r="18645" spans="2:2" ht="16.5" x14ac:dyDescent="0.3">
      <c r="B18645"/>
    </row>
    <row r="18646" spans="2:2" ht="16.5" x14ac:dyDescent="0.3">
      <c r="B18646"/>
    </row>
    <row r="18647" spans="2:2" ht="16.5" x14ac:dyDescent="0.3">
      <c r="B18647"/>
    </row>
    <row r="18648" spans="2:2" ht="16.5" x14ac:dyDescent="0.3">
      <c r="B18648"/>
    </row>
    <row r="18649" spans="2:2" ht="16.5" x14ac:dyDescent="0.3">
      <c r="B18649"/>
    </row>
    <row r="18650" spans="2:2" ht="16.5" x14ac:dyDescent="0.3">
      <c r="B18650"/>
    </row>
    <row r="18651" spans="2:2" ht="16.5" x14ac:dyDescent="0.3">
      <c r="B18651"/>
    </row>
    <row r="18652" spans="2:2" ht="16.5" x14ac:dyDescent="0.3">
      <c r="B18652"/>
    </row>
    <row r="18653" spans="2:2" ht="16.5" x14ac:dyDescent="0.3">
      <c r="B18653"/>
    </row>
    <row r="18654" spans="2:2" ht="16.5" x14ac:dyDescent="0.3">
      <c r="B18654"/>
    </row>
    <row r="18655" spans="2:2" ht="16.5" x14ac:dyDescent="0.3">
      <c r="B18655"/>
    </row>
    <row r="18656" spans="2:2" ht="16.5" x14ac:dyDescent="0.3">
      <c r="B18656"/>
    </row>
    <row r="18657" spans="2:2" ht="16.5" x14ac:dyDescent="0.3">
      <c r="B18657"/>
    </row>
    <row r="18658" spans="2:2" ht="16.5" x14ac:dyDescent="0.3">
      <c r="B18658"/>
    </row>
    <row r="18659" spans="2:2" ht="16.5" x14ac:dyDescent="0.3">
      <c r="B18659"/>
    </row>
    <row r="18660" spans="2:2" ht="16.5" x14ac:dyDescent="0.3">
      <c r="B18660"/>
    </row>
    <row r="18661" spans="2:2" ht="16.5" x14ac:dyDescent="0.3">
      <c r="B18661"/>
    </row>
    <row r="18662" spans="2:2" ht="16.5" x14ac:dyDescent="0.3">
      <c r="B18662"/>
    </row>
    <row r="18663" spans="2:2" ht="16.5" x14ac:dyDescent="0.3">
      <c r="B18663"/>
    </row>
    <row r="18664" spans="2:2" ht="16.5" x14ac:dyDescent="0.3">
      <c r="B18664"/>
    </row>
    <row r="18665" spans="2:2" ht="16.5" x14ac:dyDescent="0.3">
      <c r="B18665"/>
    </row>
    <row r="18666" spans="2:2" ht="16.5" x14ac:dyDescent="0.3">
      <c r="B18666"/>
    </row>
    <row r="18667" spans="2:2" ht="16.5" x14ac:dyDescent="0.3">
      <c r="B18667"/>
    </row>
    <row r="18668" spans="2:2" ht="16.5" x14ac:dyDescent="0.3">
      <c r="B18668"/>
    </row>
    <row r="18669" spans="2:2" ht="16.5" x14ac:dyDescent="0.3">
      <c r="B18669"/>
    </row>
    <row r="18670" spans="2:2" ht="16.5" x14ac:dyDescent="0.3">
      <c r="B18670"/>
    </row>
    <row r="18671" spans="2:2" ht="16.5" x14ac:dyDescent="0.3">
      <c r="B18671"/>
    </row>
    <row r="18672" spans="2:2" ht="16.5" x14ac:dyDescent="0.3">
      <c r="B18672"/>
    </row>
    <row r="18673" spans="2:2" ht="16.5" x14ac:dyDescent="0.3">
      <c r="B18673"/>
    </row>
    <row r="18674" spans="2:2" ht="16.5" x14ac:dyDescent="0.3">
      <c r="B18674"/>
    </row>
    <row r="18675" spans="2:2" ht="16.5" x14ac:dyDescent="0.3">
      <c r="B18675"/>
    </row>
    <row r="18676" spans="2:2" ht="16.5" x14ac:dyDescent="0.3">
      <c r="B18676"/>
    </row>
    <row r="18677" spans="2:2" ht="16.5" x14ac:dyDescent="0.3">
      <c r="B18677"/>
    </row>
    <row r="18678" spans="2:2" ht="16.5" x14ac:dyDescent="0.3">
      <c r="B18678"/>
    </row>
    <row r="18679" spans="2:2" ht="16.5" x14ac:dyDescent="0.3">
      <c r="B18679"/>
    </row>
    <row r="18680" spans="2:2" ht="16.5" x14ac:dyDescent="0.3">
      <c r="B18680"/>
    </row>
    <row r="18681" spans="2:2" ht="16.5" x14ac:dyDescent="0.3">
      <c r="B18681"/>
    </row>
    <row r="18682" spans="2:2" ht="16.5" x14ac:dyDescent="0.3">
      <c r="B18682"/>
    </row>
    <row r="18683" spans="2:2" ht="16.5" x14ac:dyDescent="0.3">
      <c r="B18683"/>
    </row>
    <row r="18684" spans="2:2" ht="16.5" x14ac:dyDescent="0.3">
      <c r="B18684"/>
    </row>
    <row r="18685" spans="2:2" ht="16.5" x14ac:dyDescent="0.3">
      <c r="B18685"/>
    </row>
    <row r="18686" spans="2:2" ht="16.5" x14ac:dyDescent="0.3">
      <c r="B18686"/>
    </row>
    <row r="18687" spans="2:2" ht="16.5" x14ac:dyDescent="0.3">
      <c r="B18687"/>
    </row>
    <row r="18688" spans="2:2" ht="16.5" x14ac:dyDescent="0.3">
      <c r="B18688"/>
    </row>
    <row r="18689" spans="2:2" ht="16.5" x14ac:dyDescent="0.3">
      <c r="B18689"/>
    </row>
    <row r="18690" spans="2:2" ht="16.5" x14ac:dyDescent="0.3">
      <c r="B18690"/>
    </row>
    <row r="18691" spans="2:2" ht="16.5" x14ac:dyDescent="0.3">
      <c r="B18691"/>
    </row>
    <row r="18692" spans="2:2" ht="16.5" x14ac:dyDescent="0.3">
      <c r="B18692"/>
    </row>
    <row r="18693" spans="2:2" ht="16.5" x14ac:dyDescent="0.3">
      <c r="B18693"/>
    </row>
    <row r="18694" spans="2:2" ht="16.5" x14ac:dyDescent="0.3">
      <c r="B18694"/>
    </row>
    <row r="18695" spans="2:2" ht="16.5" x14ac:dyDescent="0.3">
      <c r="B18695"/>
    </row>
    <row r="18696" spans="2:2" ht="16.5" x14ac:dyDescent="0.3">
      <c r="B18696"/>
    </row>
    <row r="18697" spans="2:2" ht="16.5" x14ac:dyDescent="0.3">
      <c r="B18697"/>
    </row>
    <row r="18698" spans="2:2" ht="16.5" x14ac:dyDescent="0.3">
      <c r="B18698"/>
    </row>
    <row r="18699" spans="2:2" ht="16.5" x14ac:dyDescent="0.3">
      <c r="B18699"/>
    </row>
    <row r="18700" spans="2:2" ht="16.5" x14ac:dyDescent="0.3">
      <c r="B18700"/>
    </row>
    <row r="18701" spans="2:2" ht="16.5" x14ac:dyDescent="0.3">
      <c r="B18701"/>
    </row>
    <row r="18702" spans="2:2" ht="16.5" x14ac:dyDescent="0.3">
      <c r="B18702"/>
    </row>
    <row r="18703" spans="2:2" ht="16.5" x14ac:dyDescent="0.3">
      <c r="B18703"/>
    </row>
    <row r="18704" spans="2:2" ht="16.5" x14ac:dyDescent="0.3">
      <c r="B18704"/>
    </row>
    <row r="18705" spans="2:2" ht="16.5" x14ac:dyDescent="0.3">
      <c r="B18705"/>
    </row>
    <row r="18706" spans="2:2" ht="16.5" x14ac:dyDescent="0.3">
      <c r="B18706"/>
    </row>
    <row r="18707" spans="2:2" ht="16.5" x14ac:dyDescent="0.3">
      <c r="B18707"/>
    </row>
    <row r="18708" spans="2:2" ht="16.5" x14ac:dyDescent="0.3">
      <c r="B18708"/>
    </row>
    <row r="18709" spans="2:2" ht="16.5" x14ac:dyDescent="0.3">
      <c r="B18709"/>
    </row>
    <row r="18710" spans="2:2" ht="16.5" x14ac:dyDescent="0.3">
      <c r="B18710"/>
    </row>
    <row r="18711" spans="2:2" ht="16.5" x14ac:dyDescent="0.3">
      <c r="B18711"/>
    </row>
    <row r="18712" spans="2:2" ht="16.5" x14ac:dyDescent="0.3">
      <c r="B18712"/>
    </row>
    <row r="18713" spans="2:2" ht="16.5" x14ac:dyDescent="0.3">
      <c r="B18713"/>
    </row>
    <row r="18714" spans="2:2" ht="16.5" x14ac:dyDescent="0.3">
      <c r="B18714"/>
    </row>
    <row r="18715" spans="2:2" ht="16.5" x14ac:dyDescent="0.3">
      <c r="B18715"/>
    </row>
    <row r="18716" spans="2:2" ht="16.5" x14ac:dyDescent="0.3">
      <c r="B18716"/>
    </row>
    <row r="18717" spans="2:2" ht="16.5" x14ac:dyDescent="0.3">
      <c r="B18717"/>
    </row>
    <row r="18718" spans="2:2" ht="16.5" x14ac:dyDescent="0.3">
      <c r="B18718"/>
    </row>
    <row r="18719" spans="2:2" ht="16.5" x14ac:dyDescent="0.3">
      <c r="B18719"/>
    </row>
    <row r="18720" spans="2:2" ht="16.5" x14ac:dyDescent="0.3">
      <c r="B18720"/>
    </row>
    <row r="18721" spans="2:2" ht="16.5" x14ac:dyDescent="0.3">
      <c r="B18721"/>
    </row>
    <row r="18722" spans="2:2" ht="16.5" x14ac:dyDescent="0.3">
      <c r="B18722"/>
    </row>
    <row r="18723" spans="2:2" ht="16.5" x14ac:dyDescent="0.3">
      <c r="B18723"/>
    </row>
    <row r="18724" spans="2:2" ht="16.5" x14ac:dyDescent="0.3">
      <c r="B18724"/>
    </row>
    <row r="18725" spans="2:2" ht="16.5" x14ac:dyDescent="0.3">
      <c r="B18725"/>
    </row>
    <row r="18726" spans="2:2" ht="16.5" x14ac:dyDescent="0.3">
      <c r="B18726"/>
    </row>
    <row r="18727" spans="2:2" ht="16.5" x14ac:dyDescent="0.3">
      <c r="B18727"/>
    </row>
    <row r="18728" spans="2:2" ht="16.5" x14ac:dyDescent="0.3">
      <c r="B18728"/>
    </row>
    <row r="18729" spans="2:2" ht="16.5" x14ac:dyDescent="0.3">
      <c r="B18729"/>
    </row>
    <row r="18730" spans="2:2" ht="16.5" x14ac:dyDescent="0.3">
      <c r="B18730"/>
    </row>
    <row r="18731" spans="2:2" ht="16.5" x14ac:dyDescent="0.3">
      <c r="B18731"/>
    </row>
    <row r="18732" spans="2:2" ht="16.5" x14ac:dyDescent="0.3">
      <c r="B18732"/>
    </row>
    <row r="18733" spans="2:2" ht="16.5" x14ac:dyDescent="0.3">
      <c r="B18733"/>
    </row>
    <row r="18734" spans="2:2" ht="16.5" x14ac:dyDescent="0.3">
      <c r="B18734"/>
    </row>
    <row r="18735" spans="2:2" ht="16.5" x14ac:dyDescent="0.3">
      <c r="B18735"/>
    </row>
    <row r="18736" spans="2:2" ht="16.5" x14ac:dyDescent="0.3">
      <c r="B18736"/>
    </row>
    <row r="18737" spans="2:2" ht="16.5" x14ac:dyDescent="0.3">
      <c r="B18737"/>
    </row>
    <row r="18738" spans="2:2" ht="16.5" x14ac:dyDescent="0.3">
      <c r="B18738"/>
    </row>
    <row r="18739" spans="2:2" ht="16.5" x14ac:dyDescent="0.3">
      <c r="B18739"/>
    </row>
    <row r="18740" spans="2:2" ht="16.5" x14ac:dyDescent="0.3">
      <c r="B18740"/>
    </row>
    <row r="18741" spans="2:2" ht="16.5" x14ac:dyDescent="0.3">
      <c r="B18741"/>
    </row>
    <row r="18742" spans="2:2" ht="16.5" x14ac:dyDescent="0.3">
      <c r="B18742"/>
    </row>
    <row r="18743" spans="2:2" ht="16.5" x14ac:dyDescent="0.3">
      <c r="B18743"/>
    </row>
    <row r="18744" spans="2:2" ht="16.5" x14ac:dyDescent="0.3">
      <c r="B18744"/>
    </row>
    <row r="18745" spans="2:2" ht="16.5" x14ac:dyDescent="0.3">
      <c r="B18745"/>
    </row>
    <row r="18746" spans="2:2" ht="16.5" x14ac:dyDescent="0.3">
      <c r="B18746"/>
    </row>
    <row r="18747" spans="2:2" ht="16.5" x14ac:dyDescent="0.3">
      <c r="B18747"/>
    </row>
    <row r="18748" spans="2:2" ht="16.5" x14ac:dyDescent="0.3">
      <c r="B18748"/>
    </row>
    <row r="18749" spans="2:2" ht="16.5" x14ac:dyDescent="0.3">
      <c r="B18749"/>
    </row>
    <row r="18750" spans="2:2" ht="16.5" x14ac:dyDescent="0.3">
      <c r="B18750"/>
    </row>
    <row r="18751" spans="2:2" ht="16.5" x14ac:dyDescent="0.3">
      <c r="B18751"/>
    </row>
    <row r="18752" spans="2:2" ht="16.5" x14ac:dyDescent="0.3">
      <c r="B18752"/>
    </row>
    <row r="18753" spans="2:2" ht="16.5" x14ac:dyDescent="0.3">
      <c r="B18753"/>
    </row>
    <row r="18754" spans="2:2" ht="16.5" x14ac:dyDescent="0.3">
      <c r="B18754"/>
    </row>
    <row r="18755" spans="2:2" ht="16.5" x14ac:dyDescent="0.3">
      <c r="B18755"/>
    </row>
    <row r="18756" spans="2:2" ht="16.5" x14ac:dyDescent="0.3">
      <c r="B18756"/>
    </row>
    <row r="18757" spans="2:2" ht="16.5" x14ac:dyDescent="0.3">
      <c r="B18757"/>
    </row>
    <row r="18758" spans="2:2" ht="16.5" x14ac:dyDescent="0.3">
      <c r="B18758"/>
    </row>
    <row r="18759" spans="2:2" ht="16.5" x14ac:dyDescent="0.3">
      <c r="B18759"/>
    </row>
    <row r="18760" spans="2:2" ht="16.5" x14ac:dyDescent="0.3">
      <c r="B18760"/>
    </row>
    <row r="18761" spans="2:2" ht="16.5" x14ac:dyDescent="0.3">
      <c r="B18761"/>
    </row>
    <row r="18762" spans="2:2" ht="16.5" x14ac:dyDescent="0.3">
      <c r="B18762"/>
    </row>
    <row r="18763" spans="2:2" ht="16.5" x14ac:dyDescent="0.3">
      <c r="B18763"/>
    </row>
    <row r="18764" spans="2:2" ht="16.5" x14ac:dyDescent="0.3">
      <c r="B18764"/>
    </row>
    <row r="18765" spans="2:2" ht="16.5" x14ac:dyDescent="0.3">
      <c r="B18765"/>
    </row>
    <row r="18766" spans="2:2" ht="16.5" x14ac:dyDescent="0.3">
      <c r="B18766"/>
    </row>
    <row r="18767" spans="2:2" ht="16.5" x14ac:dyDescent="0.3">
      <c r="B18767"/>
    </row>
    <row r="18768" spans="2:2" ht="16.5" x14ac:dyDescent="0.3">
      <c r="B18768"/>
    </row>
    <row r="18769" spans="2:2" ht="16.5" x14ac:dyDescent="0.3">
      <c r="B18769"/>
    </row>
    <row r="18770" spans="2:2" ht="16.5" x14ac:dyDescent="0.3">
      <c r="B18770"/>
    </row>
    <row r="18771" spans="2:2" ht="16.5" x14ac:dyDescent="0.3">
      <c r="B18771"/>
    </row>
    <row r="18772" spans="2:2" ht="16.5" x14ac:dyDescent="0.3">
      <c r="B18772"/>
    </row>
    <row r="18773" spans="2:2" ht="16.5" x14ac:dyDescent="0.3">
      <c r="B18773"/>
    </row>
    <row r="18774" spans="2:2" ht="16.5" x14ac:dyDescent="0.3">
      <c r="B18774"/>
    </row>
    <row r="18775" spans="2:2" ht="16.5" x14ac:dyDescent="0.3">
      <c r="B18775"/>
    </row>
    <row r="18776" spans="2:2" ht="16.5" x14ac:dyDescent="0.3">
      <c r="B18776"/>
    </row>
    <row r="18777" spans="2:2" ht="16.5" x14ac:dyDescent="0.3">
      <c r="B18777"/>
    </row>
    <row r="18778" spans="2:2" ht="16.5" x14ac:dyDescent="0.3">
      <c r="B18778"/>
    </row>
    <row r="18779" spans="2:2" ht="16.5" x14ac:dyDescent="0.3">
      <c r="B18779"/>
    </row>
    <row r="18780" spans="2:2" ht="16.5" x14ac:dyDescent="0.3">
      <c r="B18780"/>
    </row>
    <row r="18781" spans="2:2" ht="16.5" x14ac:dyDescent="0.3">
      <c r="B18781"/>
    </row>
    <row r="18782" spans="2:2" ht="16.5" x14ac:dyDescent="0.3">
      <c r="B18782"/>
    </row>
    <row r="18783" spans="2:2" ht="16.5" x14ac:dyDescent="0.3">
      <c r="B18783"/>
    </row>
    <row r="18784" spans="2:2" ht="16.5" x14ac:dyDescent="0.3">
      <c r="B18784"/>
    </row>
    <row r="18785" spans="2:2" ht="16.5" x14ac:dyDescent="0.3">
      <c r="B18785"/>
    </row>
    <row r="18786" spans="2:2" ht="16.5" x14ac:dyDescent="0.3">
      <c r="B18786"/>
    </row>
    <row r="18787" spans="2:2" ht="16.5" x14ac:dyDescent="0.3">
      <c r="B18787"/>
    </row>
    <row r="18788" spans="2:2" ht="16.5" x14ac:dyDescent="0.3">
      <c r="B18788"/>
    </row>
    <row r="18789" spans="2:2" ht="16.5" x14ac:dyDescent="0.3">
      <c r="B18789"/>
    </row>
    <row r="18790" spans="2:2" ht="16.5" x14ac:dyDescent="0.3">
      <c r="B18790"/>
    </row>
    <row r="18791" spans="2:2" ht="16.5" x14ac:dyDescent="0.3">
      <c r="B18791"/>
    </row>
    <row r="18792" spans="2:2" ht="16.5" x14ac:dyDescent="0.3">
      <c r="B18792"/>
    </row>
    <row r="18793" spans="2:2" ht="16.5" x14ac:dyDescent="0.3">
      <c r="B18793"/>
    </row>
    <row r="18794" spans="2:2" ht="16.5" x14ac:dyDescent="0.3">
      <c r="B18794"/>
    </row>
    <row r="18795" spans="2:2" ht="16.5" x14ac:dyDescent="0.3">
      <c r="B18795"/>
    </row>
    <row r="18796" spans="2:2" ht="16.5" x14ac:dyDescent="0.3">
      <c r="B18796"/>
    </row>
    <row r="18797" spans="2:2" ht="16.5" x14ac:dyDescent="0.3">
      <c r="B18797"/>
    </row>
    <row r="18798" spans="2:2" ht="16.5" x14ac:dyDescent="0.3">
      <c r="B18798"/>
    </row>
    <row r="18799" spans="2:2" ht="16.5" x14ac:dyDescent="0.3">
      <c r="B18799"/>
    </row>
    <row r="18800" spans="2:2" ht="16.5" x14ac:dyDescent="0.3">
      <c r="B18800"/>
    </row>
    <row r="18801" spans="2:2" ht="16.5" x14ac:dyDescent="0.3">
      <c r="B18801"/>
    </row>
    <row r="18802" spans="2:2" ht="16.5" x14ac:dyDescent="0.3">
      <c r="B18802"/>
    </row>
    <row r="18803" spans="2:2" ht="16.5" x14ac:dyDescent="0.3">
      <c r="B18803"/>
    </row>
    <row r="18804" spans="2:2" ht="16.5" x14ac:dyDescent="0.3">
      <c r="B18804"/>
    </row>
    <row r="18805" spans="2:2" ht="16.5" x14ac:dyDescent="0.3">
      <c r="B18805"/>
    </row>
    <row r="18806" spans="2:2" ht="16.5" x14ac:dyDescent="0.3">
      <c r="B18806"/>
    </row>
    <row r="18807" spans="2:2" ht="16.5" x14ac:dyDescent="0.3">
      <c r="B18807"/>
    </row>
    <row r="18808" spans="2:2" ht="16.5" x14ac:dyDescent="0.3">
      <c r="B18808"/>
    </row>
    <row r="18809" spans="2:2" ht="16.5" x14ac:dyDescent="0.3">
      <c r="B18809"/>
    </row>
    <row r="18810" spans="2:2" ht="16.5" x14ac:dyDescent="0.3">
      <c r="B18810"/>
    </row>
    <row r="18811" spans="2:2" ht="16.5" x14ac:dyDescent="0.3">
      <c r="B18811"/>
    </row>
    <row r="18812" spans="2:2" ht="16.5" x14ac:dyDescent="0.3">
      <c r="B18812"/>
    </row>
    <row r="18813" spans="2:2" ht="16.5" x14ac:dyDescent="0.3">
      <c r="B18813"/>
    </row>
    <row r="18814" spans="2:2" ht="16.5" x14ac:dyDescent="0.3">
      <c r="B18814"/>
    </row>
    <row r="18815" spans="2:2" ht="16.5" x14ac:dyDescent="0.3">
      <c r="B18815"/>
    </row>
    <row r="18816" spans="2:2" ht="16.5" x14ac:dyDescent="0.3">
      <c r="B18816"/>
    </row>
    <row r="18817" spans="2:2" ht="16.5" x14ac:dyDescent="0.3">
      <c r="B18817"/>
    </row>
    <row r="18818" spans="2:2" ht="16.5" x14ac:dyDescent="0.3">
      <c r="B18818"/>
    </row>
    <row r="18819" spans="2:2" ht="16.5" x14ac:dyDescent="0.3">
      <c r="B18819"/>
    </row>
    <row r="18820" spans="2:2" ht="16.5" x14ac:dyDescent="0.3">
      <c r="B18820"/>
    </row>
    <row r="18821" spans="2:2" ht="16.5" x14ac:dyDescent="0.3">
      <c r="B18821"/>
    </row>
    <row r="18822" spans="2:2" ht="16.5" x14ac:dyDescent="0.3">
      <c r="B18822"/>
    </row>
    <row r="18823" spans="2:2" ht="16.5" x14ac:dyDescent="0.3">
      <c r="B18823"/>
    </row>
    <row r="18824" spans="2:2" ht="16.5" x14ac:dyDescent="0.3">
      <c r="B18824"/>
    </row>
    <row r="18825" spans="2:2" ht="16.5" x14ac:dyDescent="0.3">
      <c r="B18825"/>
    </row>
    <row r="18826" spans="2:2" ht="16.5" x14ac:dyDescent="0.3">
      <c r="B18826"/>
    </row>
    <row r="18827" spans="2:2" ht="16.5" x14ac:dyDescent="0.3">
      <c r="B18827"/>
    </row>
    <row r="18828" spans="2:2" ht="16.5" x14ac:dyDescent="0.3">
      <c r="B18828"/>
    </row>
    <row r="18829" spans="2:2" ht="16.5" x14ac:dyDescent="0.3">
      <c r="B18829"/>
    </row>
    <row r="18830" spans="2:2" ht="16.5" x14ac:dyDescent="0.3">
      <c r="B18830"/>
    </row>
    <row r="18831" spans="2:2" ht="16.5" x14ac:dyDescent="0.3">
      <c r="B18831"/>
    </row>
    <row r="18832" spans="2:2" ht="16.5" x14ac:dyDescent="0.3">
      <c r="B18832"/>
    </row>
    <row r="18833" spans="2:2" ht="16.5" x14ac:dyDescent="0.3">
      <c r="B18833"/>
    </row>
    <row r="18834" spans="2:2" ht="16.5" x14ac:dyDescent="0.3">
      <c r="B18834"/>
    </row>
    <row r="18835" spans="2:2" ht="16.5" x14ac:dyDescent="0.3">
      <c r="B18835"/>
    </row>
    <row r="18836" spans="2:2" ht="16.5" x14ac:dyDescent="0.3">
      <c r="B18836"/>
    </row>
    <row r="18837" spans="2:2" ht="16.5" x14ac:dyDescent="0.3">
      <c r="B18837"/>
    </row>
    <row r="18838" spans="2:2" ht="16.5" x14ac:dyDescent="0.3">
      <c r="B18838"/>
    </row>
    <row r="18839" spans="2:2" ht="16.5" x14ac:dyDescent="0.3">
      <c r="B18839"/>
    </row>
    <row r="18840" spans="2:2" ht="16.5" x14ac:dyDescent="0.3">
      <c r="B18840"/>
    </row>
    <row r="18841" spans="2:2" ht="16.5" x14ac:dyDescent="0.3">
      <c r="B18841"/>
    </row>
    <row r="18842" spans="2:2" ht="16.5" x14ac:dyDescent="0.3">
      <c r="B18842"/>
    </row>
    <row r="18843" spans="2:2" ht="16.5" x14ac:dyDescent="0.3">
      <c r="B18843"/>
    </row>
    <row r="18844" spans="2:2" ht="16.5" x14ac:dyDescent="0.3">
      <c r="B18844"/>
    </row>
    <row r="18845" spans="2:2" ht="16.5" x14ac:dyDescent="0.3">
      <c r="B18845"/>
    </row>
    <row r="18846" spans="2:2" ht="16.5" x14ac:dyDescent="0.3">
      <c r="B18846"/>
    </row>
    <row r="18847" spans="2:2" ht="16.5" x14ac:dyDescent="0.3">
      <c r="B18847"/>
    </row>
    <row r="18848" spans="2:2" ht="16.5" x14ac:dyDescent="0.3">
      <c r="B18848"/>
    </row>
    <row r="18849" spans="2:2" ht="16.5" x14ac:dyDescent="0.3">
      <c r="B18849"/>
    </row>
    <row r="18850" spans="2:2" ht="16.5" x14ac:dyDescent="0.3">
      <c r="B18850"/>
    </row>
    <row r="18851" spans="2:2" ht="16.5" x14ac:dyDescent="0.3">
      <c r="B18851"/>
    </row>
    <row r="18852" spans="2:2" ht="16.5" x14ac:dyDescent="0.3">
      <c r="B18852"/>
    </row>
    <row r="18853" spans="2:2" ht="16.5" x14ac:dyDescent="0.3">
      <c r="B18853"/>
    </row>
    <row r="18854" spans="2:2" ht="16.5" x14ac:dyDescent="0.3">
      <c r="B18854"/>
    </row>
    <row r="18855" spans="2:2" ht="16.5" x14ac:dyDescent="0.3">
      <c r="B18855"/>
    </row>
    <row r="18856" spans="2:2" ht="16.5" x14ac:dyDescent="0.3">
      <c r="B18856"/>
    </row>
    <row r="18857" spans="2:2" ht="16.5" x14ac:dyDescent="0.3">
      <c r="B18857"/>
    </row>
    <row r="18858" spans="2:2" ht="16.5" x14ac:dyDescent="0.3">
      <c r="B18858"/>
    </row>
    <row r="18859" spans="2:2" ht="16.5" x14ac:dyDescent="0.3">
      <c r="B18859"/>
    </row>
    <row r="18860" spans="2:2" ht="16.5" x14ac:dyDescent="0.3">
      <c r="B18860"/>
    </row>
    <row r="18861" spans="2:2" ht="16.5" x14ac:dyDescent="0.3">
      <c r="B18861"/>
    </row>
    <row r="18862" spans="2:2" ht="16.5" x14ac:dyDescent="0.3">
      <c r="B18862"/>
    </row>
    <row r="18863" spans="2:2" ht="16.5" x14ac:dyDescent="0.3">
      <c r="B18863"/>
    </row>
    <row r="18864" spans="2:2" ht="16.5" x14ac:dyDescent="0.3">
      <c r="B18864"/>
    </row>
    <row r="18865" spans="2:2" ht="16.5" x14ac:dyDescent="0.3">
      <c r="B18865"/>
    </row>
    <row r="18866" spans="2:2" ht="16.5" x14ac:dyDescent="0.3">
      <c r="B18866"/>
    </row>
    <row r="18867" spans="2:2" ht="16.5" x14ac:dyDescent="0.3">
      <c r="B18867"/>
    </row>
    <row r="18868" spans="2:2" ht="16.5" x14ac:dyDescent="0.3">
      <c r="B18868"/>
    </row>
    <row r="18869" spans="2:2" ht="16.5" x14ac:dyDescent="0.3">
      <c r="B18869"/>
    </row>
    <row r="18870" spans="2:2" ht="16.5" x14ac:dyDescent="0.3">
      <c r="B18870"/>
    </row>
    <row r="18871" spans="2:2" ht="16.5" x14ac:dyDescent="0.3">
      <c r="B18871"/>
    </row>
    <row r="18872" spans="2:2" ht="16.5" x14ac:dyDescent="0.3">
      <c r="B18872"/>
    </row>
    <row r="18873" spans="2:2" ht="16.5" x14ac:dyDescent="0.3">
      <c r="B18873"/>
    </row>
    <row r="18874" spans="2:2" ht="16.5" x14ac:dyDescent="0.3">
      <c r="B18874"/>
    </row>
    <row r="18875" spans="2:2" ht="16.5" x14ac:dyDescent="0.3">
      <c r="B18875"/>
    </row>
    <row r="18876" spans="2:2" ht="16.5" x14ac:dyDescent="0.3">
      <c r="B18876"/>
    </row>
    <row r="18877" spans="2:2" ht="16.5" x14ac:dyDescent="0.3">
      <c r="B18877"/>
    </row>
    <row r="18878" spans="2:2" ht="16.5" x14ac:dyDescent="0.3">
      <c r="B18878"/>
    </row>
    <row r="18879" spans="2:2" ht="16.5" x14ac:dyDescent="0.3">
      <c r="B18879"/>
    </row>
    <row r="18880" spans="2:2" ht="16.5" x14ac:dyDescent="0.3">
      <c r="B18880"/>
    </row>
    <row r="18881" spans="2:2" ht="16.5" x14ac:dyDescent="0.3">
      <c r="B18881"/>
    </row>
    <row r="18882" spans="2:2" ht="16.5" x14ac:dyDescent="0.3">
      <c r="B18882"/>
    </row>
    <row r="18883" spans="2:2" ht="16.5" x14ac:dyDescent="0.3">
      <c r="B18883"/>
    </row>
    <row r="18884" spans="2:2" ht="16.5" x14ac:dyDescent="0.3">
      <c r="B18884"/>
    </row>
    <row r="18885" spans="2:2" ht="16.5" x14ac:dyDescent="0.3">
      <c r="B18885"/>
    </row>
    <row r="18886" spans="2:2" ht="16.5" x14ac:dyDescent="0.3">
      <c r="B18886"/>
    </row>
    <row r="18887" spans="2:2" ht="16.5" x14ac:dyDescent="0.3">
      <c r="B18887"/>
    </row>
    <row r="18888" spans="2:2" ht="16.5" x14ac:dyDescent="0.3">
      <c r="B18888"/>
    </row>
    <row r="18889" spans="2:2" ht="16.5" x14ac:dyDescent="0.3">
      <c r="B18889"/>
    </row>
    <row r="18890" spans="2:2" ht="16.5" x14ac:dyDescent="0.3">
      <c r="B18890"/>
    </row>
    <row r="18891" spans="2:2" ht="16.5" x14ac:dyDescent="0.3">
      <c r="B18891"/>
    </row>
    <row r="18892" spans="2:2" ht="16.5" x14ac:dyDescent="0.3">
      <c r="B18892"/>
    </row>
    <row r="18893" spans="2:2" ht="16.5" x14ac:dyDescent="0.3">
      <c r="B18893"/>
    </row>
    <row r="18894" spans="2:2" ht="16.5" x14ac:dyDescent="0.3">
      <c r="B18894"/>
    </row>
    <row r="18895" spans="2:2" ht="16.5" x14ac:dyDescent="0.3">
      <c r="B18895"/>
    </row>
    <row r="18896" spans="2:2" ht="16.5" x14ac:dyDescent="0.3">
      <c r="B18896"/>
    </row>
    <row r="18897" spans="2:2" ht="16.5" x14ac:dyDescent="0.3">
      <c r="B18897"/>
    </row>
    <row r="18898" spans="2:2" ht="16.5" x14ac:dyDescent="0.3">
      <c r="B18898"/>
    </row>
    <row r="18899" spans="2:2" ht="16.5" x14ac:dyDescent="0.3">
      <c r="B18899"/>
    </row>
    <row r="18900" spans="2:2" ht="16.5" x14ac:dyDescent="0.3">
      <c r="B18900"/>
    </row>
    <row r="18901" spans="2:2" ht="16.5" x14ac:dyDescent="0.3">
      <c r="B18901"/>
    </row>
    <row r="18902" spans="2:2" ht="16.5" x14ac:dyDescent="0.3">
      <c r="B18902"/>
    </row>
    <row r="18903" spans="2:2" ht="16.5" x14ac:dyDescent="0.3">
      <c r="B18903"/>
    </row>
    <row r="18904" spans="2:2" ht="16.5" x14ac:dyDescent="0.3">
      <c r="B18904"/>
    </row>
    <row r="18905" spans="2:2" ht="16.5" x14ac:dyDescent="0.3">
      <c r="B18905"/>
    </row>
    <row r="18906" spans="2:2" ht="16.5" x14ac:dyDescent="0.3">
      <c r="B18906"/>
    </row>
    <row r="18907" spans="2:2" ht="16.5" x14ac:dyDescent="0.3">
      <c r="B18907"/>
    </row>
    <row r="18908" spans="2:2" ht="16.5" x14ac:dyDescent="0.3">
      <c r="B18908"/>
    </row>
    <row r="18909" spans="2:2" ht="16.5" x14ac:dyDescent="0.3">
      <c r="B18909"/>
    </row>
    <row r="18910" spans="2:2" ht="16.5" x14ac:dyDescent="0.3">
      <c r="B18910"/>
    </row>
    <row r="18911" spans="2:2" ht="16.5" x14ac:dyDescent="0.3">
      <c r="B18911"/>
    </row>
    <row r="18912" spans="2:2" ht="16.5" x14ac:dyDescent="0.3">
      <c r="B18912"/>
    </row>
    <row r="18913" spans="2:2" ht="16.5" x14ac:dyDescent="0.3">
      <c r="B18913"/>
    </row>
    <row r="18914" spans="2:2" ht="16.5" x14ac:dyDescent="0.3">
      <c r="B18914"/>
    </row>
    <row r="18915" spans="2:2" ht="16.5" x14ac:dyDescent="0.3">
      <c r="B18915"/>
    </row>
    <row r="18916" spans="2:2" ht="16.5" x14ac:dyDescent="0.3">
      <c r="B18916"/>
    </row>
    <row r="18917" spans="2:2" ht="16.5" x14ac:dyDescent="0.3">
      <c r="B18917"/>
    </row>
    <row r="18918" spans="2:2" ht="16.5" x14ac:dyDescent="0.3">
      <c r="B18918"/>
    </row>
    <row r="18919" spans="2:2" ht="16.5" x14ac:dyDescent="0.3">
      <c r="B18919"/>
    </row>
    <row r="18920" spans="2:2" ht="16.5" x14ac:dyDescent="0.3">
      <c r="B18920"/>
    </row>
    <row r="18921" spans="2:2" ht="16.5" x14ac:dyDescent="0.3">
      <c r="B18921"/>
    </row>
    <row r="18922" spans="2:2" ht="16.5" x14ac:dyDescent="0.3">
      <c r="B18922"/>
    </row>
    <row r="18923" spans="2:2" ht="16.5" x14ac:dyDescent="0.3">
      <c r="B18923"/>
    </row>
    <row r="18924" spans="2:2" ht="16.5" x14ac:dyDescent="0.3">
      <c r="B18924"/>
    </row>
    <row r="18925" spans="2:2" ht="16.5" x14ac:dyDescent="0.3">
      <c r="B18925"/>
    </row>
    <row r="18926" spans="2:2" ht="16.5" x14ac:dyDescent="0.3">
      <c r="B18926"/>
    </row>
    <row r="18927" spans="2:2" ht="16.5" x14ac:dyDescent="0.3">
      <c r="B18927"/>
    </row>
    <row r="18928" spans="2:2" ht="16.5" x14ac:dyDescent="0.3">
      <c r="B18928"/>
    </row>
    <row r="18929" spans="2:2" ht="16.5" x14ac:dyDescent="0.3">
      <c r="B18929"/>
    </row>
    <row r="18930" spans="2:2" ht="16.5" x14ac:dyDescent="0.3">
      <c r="B18930"/>
    </row>
    <row r="18931" spans="2:2" ht="16.5" x14ac:dyDescent="0.3">
      <c r="B18931"/>
    </row>
    <row r="18932" spans="2:2" ht="16.5" x14ac:dyDescent="0.3">
      <c r="B18932"/>
    </row>
    <row r="18933" spans="2:2" ht="16.5" x14ac:dyDescent="0.3">
      <c r="B18933"/>
    </row>
    <row r="18934" spans="2:2" ht="16.5" x14ac:dyDescent="0.3">
      <c r="B18934"/>
    </row>
    <row r="18935" spans="2:2" ht="16.5" x14ac:dyDescent="0.3">
      <c r="B18935"/>
    </row>
    <row r="18936" spans="2:2" ht="16.5" x14ac:dyDescent="0.3">
      <c r="B18936"/>
    </row>
    <row r="18937" spans="2:2" ht="16.5" x14ac:dyDescent="0.3">
      <c r="B18937"/>
    </row>
    <row r="18938" spans="2:2" ht="16.5" x14ac:dyDescent="0.3">
      <c r="B18938"/>
    </row>
    <row r="18939" spans="2:2" ht="16.5" x14ac:dyDescent="0.3">
      <c r="B18939"/>
    </row>
    <row r="18940" spans="2:2" ht="16.5" x14ac:dyDescent="0.3">
      <c r="B18940"/>
    </row>
    <row r="18941" spans="2:2" ht="16.5" x14ac:dyDescent="0.3">
      <c r="B18941"/>
    </row>
    <row r="18942" spans="2:2" ht="16.5" x14ac:dyDescent="0.3">
      <c r="B18942"/>
    </row>
    <row r="18943" spans="2:2" ht="16.5" x14ac:dyDescent="0.3">
      <c r="B18943"/>
    </row>
    <row r="18944" spans="2:2" ht="16.5" x14ac:dyDescent="0.3">
      <c r="B18944"/>
    </row>
    <row r="18945" spans="2:2" ht="16.5" x14ac:dyDescent="0.3">
      <c r="B18945"/>
    </row>
    <row r="18946" spans="2:2" ht="16.5" x14ac:dyDescent="0.3">
      <c r="B18946"/>
    </row>
    <row r="18947" spans="2:2" ht="16.5" x14ac:dyDescent="0.3">
      <c r="B18947"/>
    </row>
    <row r="18948" spans="2:2" ht="16.5" x14ac:dyDescent="0.3">
      <c r="B18948"/>
    </row>
    <row r="18949" spans="2:2" ht="16.5" x14ac:dyDescent="0.3">
      <c r="B18949"/>
    </row>
    <row r="18950" spans="2:2" ht="16.5" x14ac:dyDescent="0.3">
      <c r="B18950"/>
    </row>
    <row r="18951" spans="2:2" ht="16.5" x14ac:dyDescent="0.3">
      <c r="B18951"/>
    </row>
    <row r="18952" spans="2:2" ht="16.5" x14ac:dyDescent="0.3">
      <c r="B18952"/>
    </row>
    <row r="18953" spans="2:2" ht="16.5" x14ac:dyDescent="0.3">
      <c r="B18953"/>
    </row>
    <row r="18954" spans="2:2" ht="16.5" x14ac:dyDescent="0.3">
      <c r="B18954"/>
    </row>
    <row r="18955" spans="2:2" ht="16.5" x14ac:dyDescent="0.3">
      <c r="B18955"/>
    </row>
    <row r="18956" spans="2:2" ht="16.5" x14ac:dyDescent="0.3">
      <c r="B18956"/>
    </row>
    <row r="18957" spans="2:2" ht="16.5" x14ac:dyDescent="0.3">
      <c r="B18957"/>
    </row>
    <row r="18958" spans="2:2" ht="16.5" x14ac:dyDescent="0.3">
      <c r="B18958"/>
    </row>
    <row r="18959" spans="2:2" ht="16.5" x14ac:dyDescent="0.3">
      <c r="B18959"/>
    </row>
    <row r="18960" spans="2:2" ht="16.5" x14ac:dyDescent="0.3">
      <c r="B18960"/>
    </row>
    <row r="18961" spans="2:2" ht="16.5" x14ac:dyDescent="0.3">
      <c r="B18961"/>
    </row>
    <row r="18962" spans="2:2" ht="16.5" x14ac:dyDescent="0.3">
      <c r="B18962"/>
    </row>
    <row r="18963" spans="2:2" ht="16.5" x14ac:dyDescent="0.3">
      <c r="B18963"/>
    </row>
    <row r="18964" spans="2:2" ht="16.5" x14ac:dyDescent="0.3">
      <c r="B18964"/>
    </row>
    <row r="18965" spans="2:2" ht="16.5" x14ac:dyDescent="0.3">
      <c r="B18965"/>
    </row>
    <row r="18966" spans="2:2" ht="16.5" x14ac:dyDescent="0.3">
      <c r="B18966"/>
    </row>
    <row r="18967" spans="2:2" ht="16.5" x14ac:dyDescent="0.3">
      <c r="B18967"/>
    </row>
    <row r="18968" spans="2:2" ht="16.5" x14ac:dyDescent="0.3">
      <c r="B18968"/>
    </row>
    <row r="18969" spans="2:2" ht="16.5" x14ac:dyDescent="0.3">
      <c r="B18969"/>
    </row>
    <row r="18970" spans="2:2" ht="16.5" x14ac:dyDescent="0.3">
      <c r="B18970"/>
    </row>
    <row r="18971" spans="2:2" ht="16.5" x14ac:dyDescent="0.3">
      <c r="B18971"/>
    </row>
    <row r="18972" spans="2:2" ht="16.5" x14ac:dyDescent="0.3">
      <c r="B18972"/>
    </row>
    <row r="18973" spans="2:2" ht="16.5" x14ac:dyDescent="0.3">
      <c r="B18973"/>
    </row>
    <row r="18974" spans="2:2" ht="16.5" x14ac:dyDescent="0.3">
      <c r="B18974"/>
    </row>
    <row r="18975" spans="2:2" ht="16.5" x14ac:dyDescent="0.3">
      <c r="B18975"/>
    </row>
    <row r="18976" spans="2:2" ht="16.5" x14ac:dyDescent="0.3">
      <c r="B18976"/>
    </row>
    <row r="18977" spans="2:2" ht="16.5" x14ac:dyDescent="0.3">
      <c r="B18977"/>
    </row>
    <row r="18978" spans="2:2" ht="16.5" x14ac:dyDescent="0.3">
      <c r="B18978"/>
    </row>
    <row r="18979" spans="2:2" ht="16.5" x14ac:dyDescent="0.3">
      <c r="B18979"/>
    </row>
    <row r="18980" spans="2:2" ht="16.5" x14ac:dyDescent="0.3">
      <c r="B18980"/>
    </row>
    <row r="18981" spans="2:2" ht="16.5" x14ac:dyDescent="0.3">
      <c r="B18981"/>
    </row>
    <row r="18982" spans="2:2" ht="16.5" x14ac:dyDescent="0.3">
      <c r="B18982"/>
    </row>
    <row r="18983" spans="2:2" ht="16.5" x14ac:dyDescent="0.3">
      <c r="B18983"/>
    </row>
    <row r="18984" spans="2:2" ht="16.5" x14ac:dyDescent="0.3">
      <c r="B18984"/>
    </row>
    <row r="18985" spans="2:2" ht="16.5" x14ac:dyDescent="0.3">
      <c r="B18985"/>
    </row>
    <row r="18986" spans="2:2" ht="16.5" x14ac:dyDescent="0.3">
      <c r="B18986"/>
    </row>
    <row r="18987" spans="2:2" ht="16.5" x14ac:dyDescent="0.3">
      <c r="B18987"/>
    </row>
    <row r="18988" spans="2:2" ht="16.5" x14ac:dyDescent="0.3">
      <c r="B18988"/>
    </row>
    <row r="18989" spans="2:2" ht="16.5" x14ac:dyDescent="0.3">
      <c r="B18989"/>
    </row>
    <row r="18990" spans="2:2" ht="16.5" x14ac:dyDescent="0.3">
      <c r="B18990"/>
    </row>
    <row r="18991" spans="2:2" ht="16.5" x14ac:dyDescent="0.3">
      <c r="B18991"/>
    </row>
    <row r="18992" spans="2:2" ht="16.5" x14ac:dyDescent="0.3">
      <c r="B18992"/>
    </row>
    <row r="18993" spans="2:2" ht="16.5" x14ac:dyDescent="0.3">
      <c r="B18993"/>
    </row>
    <row r="18994" spans="2:2" ht="16.5" x14ac:dyDescent="0.3">
      <c r="B18994"/>
    </row>
    <row r="18995" spans="2:2" ht="16.5" x14ac:dyDescent="0.3">
      <c r="B18995"/>
    </row>
    <row r="18996" spans="2:2" ht="16.5" x14ac:dyDescent="0.3">
      <c r="B18996"/>
    </row>
    <row r="18997" spans="2:2" ht="16.5" x14ac:dyDescent="0.3">
      <c r="B18997"/>
    </row>
    <row r="18998" spans="2:2" ht="16.5" x14ac:dyDescent="0.3">
      <c r="B18998"/>
    </row>
    <row r="18999" spans="2:2" ht="16.5" x14ac:dyDescent="0.3">
      <c r="B18999"/>
    </row>
    <row r="19000" spans="2:2" ht="16.5" x14ac:dyDescent="0.3">
      <c r="B19000"/>
    </row>
    <row r="19001" spans="2:2" ht="16.5" x14ac:dyDescent="0.3">
      <c r="B19001"/>
    </row>
    <row r="19002" spans="2:2" ht="16.5" x14ac:dyDescent="0.3">
      <c r="B19002"/>
    </row>
    <row r="19003" spans="2:2" ht="16.5" x14ac:dyDescent="0.3">
      <c r="B19003"/>
    </row>
    <row r="19004" spans="2:2" ht="16.5" x14ac:dyDescent="0.3">
      <c r="B19004"/>
    </row>
    <row r="19005" spans="2:2" ht="16.5" x14ac:dyDescent="0.3">
      <c r="B19005"/>
    </row>
    <row r="19006" spans="2:2" ht="16.5" x14ac:dyDescent="0.3">
      <c r="B19006"/>
    </row>
    <row r="19007" spans="2:2" ht="16.5" x14ac:dyDescent="0.3">
      <c r="B19007"/>
    </row>
    <row r="19008" spans="2:2" ht="16.5" x14ac:dyDescent="0.3">
      <c r="B19008"/>
    </row>
    <row r="19009" spans="2:2" ht="16.5" x14ac:dyDescent="0.3">
      <c r="B19009"/>
    </row>
    <row r="19010" spans="2:2" ht="16.5" x14ac:dyDescent="0.3">
      <c r="B19010"/>
    </row>
    <row r="19011" spans="2:2" ht="16.5" x14ac:dyDescent="0.3">
      <c r="B19011"/>
    </row>
    <row r="19012" spans="2:2" ht="16.5" x14ac:dyDescent="0.3">
      <c r="B19012"/>
    </row>
    <row r="19013" spans="2:2" ht="16.5" x14ac:dyDescent="0.3">
      <c r="B19013"/>
    </row>
    <row r="19014" spans="2:2" ht="16.5" x14ac:dyDescent="0.3">
      <c r="B19014"/>
    </row>
    <row r="19015" spans="2:2" ht="16.5" x14ac:dyDescent="0.3">
      <c r="B19015"/>
    </row>
    <row r="19016" spans="2:2" ht="16.5" x14ac:dyDescent="0.3">
      <c r="B19016"/>
    </row>
    <row r="19017" spans="2:2" ht="16.5" x14ac:dyDescent="0.3">
      <c r="B19017"/>
    </row>
    <row r="19018" spans="2:2" ht="16.5" x14ac:dyDescent="0.3">
      <c r="B19018"/>
    </row>
    <row r="19019" spans="2:2" ht="16.5" x14ac:dyDescent="0.3">
      <c r="B19019"/>
    </row>
    <row r="19020" spans="2:2" ht="16.5" x14ac:dyDescent="0.3">
      <c r="B19020"/>
    </row>
    <row r="19021" spans="2:2" ht="16.5" x14ac:dyDescent="0.3">
      <c r="B19021"/>
    </row>
    <row r="19022" spans="2:2" ht="16.5" x14ac:dyDescent="0.3">
      <c r="B19022"/>
    </row>
    <row r="19023" spans="2:2" ht="16.5" x14ac:dyDescent="0.3">
      <c r="B19023"/>
    </row>
    <row r="19024" spans="2:2" ht="16.5" x14ac:dyDescent="0.3">
      <c r="B19024"/>
    </row>
    <row r="19025" spans="2:2" ht="16.5" x14ac:dyDescent="0.3">
      <c r="B19025"/>
    </row>
    <row r="19026" spans="2:2" ht="16.5" x14ac:dyDescent="0.3">
      <c r="B19026"/>
    </row>
    <row r="19027" spans="2:2" ht="16.5" x14ac:dyDescent="0.3">
      <c r="B19027"/>
    </row>
    <row r="19028" spans="2:2" ht="16.5" x14ac:dyDescent="0.3">
      <c r="B19028"/>
    </row>
    <row r="19029" spans="2:2" ht="16.5" x14ac:dyDescent="0.3">
      <c r="B19029"/>
    </row>
    <row r="19030" spans="2:2" ht="16.5" x14ac:dyDescent="0.3">
      <c r="B19030"/>
    </row>
    <row r="19031" spans="2:2" ht="16.5" x14ac:dyDescent="0.3">
      <c r="B19031"/>
    </row>
    <row r="19032" spans="2:2" ht="16.5" x14ac:dyDescent="0.3">
      <c r="B19032"/>
    </row>
    <row r="19033" spans="2:2" ht="16.5" x14ac:dyDescent="0.3">
      <c r="B19033"/>
    </row>
    <row r="19034" spans="2:2" ht="16.5" x14ac:dyDescent="0.3">
      <c r="B19034"/>
    </row>
    <row r="19035" spans="2:2" ht="16.5" x14ac:dyDescent="0.3">
      <c r="B19035"/>
    </row>
    <row r="19036" spans="2:2" ht="16.5" x14ac:dyDescent="0.3">
      <c r="B19036"/>
    </row>
    <row r="19037" spans="2:2" ht="16.5" x14ac:dyDescent="0.3">
      <c r="B19037"/>
    </row>
    <row r="19038" spans="2:2" ht="16.5" x14ac:dyDescent="0.3">
      <c r="B19038"/>
    </row>
    <row r="19039" spans="2:2" ht="16.5" x14ac:dyDescent="0.3">
      <c r="B19039"/>
    </row>
    <row r="19040" spans="2:2" ht="16.5" x14ac:dyDescent="0.3">
      <c r="B19040"/>
    </row>
    <row r="19041" spans="2:2" ht="16.5" x14ac:dyDescent="0.3">
      <c r="B19041"/>
    </row>
    <row r="19042" spans="2:2" ht="16.5" x14ac:dyDescent="0.3">
      <c r="B19042"/>
    </row>
    <row r="19043" spans="2:2" ht="16.5" x14ac:dyDescent="0.3">
      <c r="B19043"/>
    </row>
    <row r="19044" spans="2:2" ht="16.5" x14ac:dyDescent="0.3">
      <c r="B19044"/>
    </row>
    <row r="19045" spans="2:2" ht="16.5" x14ac:dyDescent="0.3">
      <c r="B19045"/>
    </row>
    <row r="19046" spans="2:2" ht="16.5" x14ac:dyDescent="0.3">
      <c r="B19046"/>
    </row>
    <row r="19047" spans="2:2" ht="16.5" x14ac:dyDescent="0.3">
      <c r="B19047"/>
    </row>
    <row r="19048" spans="2:2" ht="16.5" x14ac:dyDescent="0.3">
      <c r="B19048"/>
    </row>
    <row r="19049" spans="2:2" ht="16.5" x14ac:dyDescent="0.3">
      <c r="B19049"/>
    </row>
    <row r="19050" spans="2:2" ht="16.5" x14ac:dyDescent="0.3">
      <c r="B19050"/>
    </row>
    <row r="19051" spans="2:2" ht="16.5" x14ac:dyDescent="0.3">
      <c r="B19051"/>
    </row>
    <row r="19052" spans="2:2" ht="16.5" x14ac:dyDescent="0.3">
      <c r="B19052"/>
    </row>
    <row r="19053" spans="2:2" ht="16.5" x14ac:dyDescent="0.3">
      <c r="B19053"/>
    </row>
    <row r="19054" spans="2:2" ht="16.5" x14ac:dyDescent="0.3">
      <c r="B19054"/>
    </row>
    <row r="19055" spans="2:2" ht="16.5" x14ac:dyDescent="0.3">
      <c r="B19055"/>
    </row>
    <row r="19056" spans="2:2" ht="16.5" x14ac:dyDescent="0.3">
      <c r="B19056"/>
    </row>
    <row r="19057" spans="2:2" ht="16.5" x14ac:dyDescent="0.3">
      <c r="B19057"/>
    </row>
    <row r="19058" spans="2:2" ht="16.5" x14ac:dyDescent="0.3">
      <c r="B19058"/>
    </row>
    <row r="19059" spans="2:2" ht="16.5" x14ac:dyDescent="0.3">
      <c r="B19059"/>
    </row>
    <row r="19060" spans="2:2" ht="16.5" x14ac:dyDescent="0.3">
      <c r="B19060"/>
    </row>
    <row r="19061" spans="2:2" ht="16.5" x14ac:dyDescent="0.3">
      <c r="B19061"/>
    </row>
    <row r="19062" spans="2:2" ht="16.5" x14ac:dyDescent="0.3">
      <c r="B19062"/>
    </row>
    <row r="19063" spans="2:2" ht="16.5" x14ac:dyDescent="0.3">
      <c r="B19063"/>
    </row>
    <row r="19064" spans="2:2" ht="16.5" x14ac:dyDescent="0.3">
      <c r="B19064"/>
    </row>
    <row r="19065" spans="2:2" ht="16.5" x14ac:dyDescent="0.3">
      <c r="B19065"/>
    </row>
    <row r="19066" spans="2:2" ht="16.5" x14ac:dyDescent="0.3">
      <c r="B19066"/>
    </row>
    <row r="19067" spans="2:2" ht="16.5" x14ac:dyDescent="0.3">
      <c r="B19067"/>
    </row>
    <row r="19068" spans="2:2" ht="16.5" x14ac:dyDescent="0.3">
      <c r="B19068"/>
    </row>
    <row r="19069" spans="2:2" ht="16.5" x14ac:dyDescent="0.3">
      <c r="B19069"/>
    </row>
    <row r="19070" spans="2:2" ht="16.5" x14ac:dyDescent="0.3">
      <c r="B19070"/>
    </row>
    <row r="19071" spans="2:2" ht="16.5" x14ac:dyDescent="0.3">
      <c r="B19071"/>
    </row>
    <row r="19072" spans="2:2" ht="16.5" x14ac:dyDescent="0.3">
      <c r="B19072"/>
    </row>
    <row r="19073" spans="2:2" ht="16.5" x14ac:dyDescent="0.3">
      <c r="B19073"/>
    </row>
    <row r="19074" spans="2:2" ht="16.5" x14ac:dyDescent="0.3">
      <c r="B19074"/>
    </row>
    <row r="19075" spans="2:2" ht="16.5" x14ac:dyDescent="0.3">
      <c r="B19075"/>
    </row>
    <row r="19076" spans="2:2" ht="16.5" x14ac:dyDescent="0.3">
      <c r="B19076"/>
    </row>
    <row r="19077" spans="2:2" ht="16.5" x14ac:dyDescent="0.3">
      <c r="B19077"/>
    </row>
    <row r="19078" spans="2:2" ht="16.5" x14ac:dyDescent="0.3">
      <c r="B19078"/>
    </row>
    <row r="19079" spans="2:2" ht="16.5" x14ac:dyDescent="0.3">
      <c r="B19079"/>
    </row>
    <row r="19080" spans="2:2" ht="16.5" x14ac:dyDescent="0.3">
      <c r="B19080"/>
    </row>
    <row r="19081" spans="2:2" ht="16.5" x14ac:dyDescent="0.3">
      <c r="B19081"/>
    </row>
    <row r="19082" spans="2:2" ht="16.5" x14ac:dyDescent="0.3">
      <c r="B19082"/>
    </row>
    <row r="19083" spans="2:2" ht="16.5" x14ac:dyDescent="0.3">
      <c r="B19083"/>
    </row>
    <row r="19084" spans="2:2" ht="16.5" x14ac:dyDescent="0.3">
      <c r="B19084"/>
    </row>
    <row r="19085" spans="2:2" ht="16.5" x14ac:dyDescent="0.3">
      <c r="B19085"/>
    </row>
    <row r="19086" spans="2:2" ht="16.5" x14ac:dyDescent="0.3">
      <c r="B19086"/>
    </row>
    <row r="19087" spans="2:2" ht="16.5" x14ac:dyDescent="0.3">
      <c r="B19087"/>
    </row>
    <row r="19088" spans="2:2" ht="16.5" x14ac:dyDescent="0.3">
      <c r="B19088"/>
    </row>
    <row r="19089" spans="2:2" ht="16.5" x14ac:dyDescent="0.3">
      <c r="B19089"/>
    </row>
    <row r="19090" spans="2:2" ht="16.5" x14ac:dyDescent="0.3">
      <c r="B19090"/>
    </row>
    <row r="19091" spans="2:2" ht="16.5" x14ac:dyDescent="0.3">
      <c r="B19091"/>
    </row>
    <row r="19092" spans="2:2" ht="16.5" x14ac:dyDescent="0.3">
      <c r="B19092"/>
    </row>
    <row r="19093" spans="2:2" ht="16.5" x14ac:dyDescent="0.3">
      <c r="B19093"/>
    </row>
    <row r="19094" spans="2:2" ht="16.5" x14ac:dyDescent="0.3">
      <c r="B19094"/>
    </row>
    <row r="19095" spans="2:2" ht="16.5" x14ac:dyDescent="0.3">
      <c r="B19095"/>
    </row>
    <row r="19096" spans="2:2" ht="16.5" x14ac:dyDescent="0.3">
      <c r="B19096"/>
    </row>
    <row r="19097" spans="2:2" ht="16.5" x14ac:dyDescent="0.3">
      <c r="B19097"/>
    </row>
    <row r="19098" spans="2:2" ht="16.5" x14ac:dyDescent="0.3">
      <c r="B19098"/>
    </row>
    <row r="19099" spans="2:2" ht="16.5" x14ac:dyDescent="0.3">
      <c r="B19099"/>
    </row>
    <row r="19100" spans="2:2" ht="16.5" x14ac:dyDescent="0.3">
      <c r="B19100"/>
    </row>
    <row r="19101" spans="2:2" ht="16.5" x14ac:dyDescent="0.3">
      <c r="B19101"/>
    </row>
    <row r="19102" spans="2:2" ht="16.5" x14ac:dyDescent="0.3">
      <c r="B19102"/>
    </row>
    <row r="19103" spans="2:2" ht="16.5" x14ac:dyDescent="0.3">
      <c r="B19103"/>
    </row>
    <row r="19104" spans="2:2" ht="16.5" x14ac:dyDescent="0.3">
      <c r="B19104"/>
    </row>
    <row r="19105" spans="2:2" ht="16.5" x14ac:dyDescent="0.3">
      <c r="B19105"/>
    </row>
    <row r="19106" spans="2:2" ht="16.5" x14ac:dyDescent="0.3">
      <c r="B19106"/>
    </row>
    <row r="19107" spans="2:2" ht="16.5" x14ac:dyDescent="0.3">
      <c r="B19107"/>
    </row>
    <row r="19108" spans="2:2" ht="16.5" x14ac:dyDescent="0.3">
      <c r="B19108"/>
    </row>
    <row r="19109" spans="2:2" ht="16.5" x14ac:dyDescent="0.3">
      <c r="B19109"/>
    </row>
    <row r="19110" spans="2:2" ht="16.5" x14ac:dyDescent="0.3">
      <c r="B19110"/>
    </row>
    <row r="19111" spans="2:2" ht="16.5" x14ac:dyDescent="0.3">
      <c r="B19111"/>
    </row>
    <row r="19112" spans="2:2" ht="16.5" x14ac:dyDescent="0.3">
      <c r="B19112"/>
    </row>
    <row r="19113" spans="2:2" ht="16.5" x14ac:dyDescent="0.3">
      <c r="B19113"/>
    </row>
    <row r="19114" spans="2:2" ht="16.5" x14ac:dyDescent="0.3">
      <c r="B19114"/>
    </row>
    <row r="19115" spans="2:2" ht="16.5" x14ac:dyDescent="0.3">
      <c r="B19115"/>
    </row>
    <row r="19116" spans="2:2" ht="16.5" x14ac:dyDescent="0.3">
      <c r="B19116"/>
    </row>
    <row r="19117" spans="2:2" ht="16.5" x14ac:dyDescent="0.3">
      <c r="B19117"/>
    </row>
    <row r="19118" spans="2:2" ht="16.5" x14ac:dyDescent="0.3">
      <c r="B19118"/>
    </row>
    <row r="19119" spans="2:2" ht="16.5" x14ac:dyDescent="0.3">
      <c r="B19119"/>
    </row>
    <row r="19120" spans="2:2" ht="16.5" x14ac:dyDescent="0.3">
      <c r="B19120"/>
    </row>
    <row r="19121" spans="2:2" ht="16.5" x14ac:dyDescent="0.3">
      <c r="B19121"/>
    </row>
    <row r="19122" spans="2:2" ht="16.5" x14ac:dyDescent="0.3">
      <c r="B19122"/>
    </row>
    <row r="19123" spans="2:2" ht="16.5" x14ac:dyDescent="0.3">
      <c r="B19123"/>
    </row>
    <row r="19124" spans="2:2" ht="16.5" x14ac:dyDescent="0.3">
      <c r="B19124"/>
    </row>
    <row r="19125" spans="2:2" ht="16.5" x14ac:dyDescent="0.3">
      <c r="B19125"/>
    </row>
    <row r="19126" spans="2:2" ht="16.5" x14ac:dyDescent="0.3">
      <c r="B19126"/>
    </row>
    <row r="19127" spans="2:2" ht="16.5" x14ac:dyDescent="0.3">
      <c r="B19127"/>
    </row>
    <row r="19128" spans="2:2" ht="16.5" x14ac:dyDescent="0.3">
      <c r="B19128"/>
    </row>
    <row r="19129" spans="2:2" ht="16.5" x14ac:dyDescent="0.3">
      <c r="B19129"/>
    </row>
    <row r="19130" spans="2:2" ht="16.5" x14ac:dyDescent="0.3">
      <c r="B19130"/>
    </row>
    <row r="19131" spans="2:2" ht="16.5" x14ac:dyDescent="0.3">
      <c r="B19131"/>
    </row>
    <row r="19132" spans="2:2" ht="16.5" x14ac:dyDescent="0.3">
      <c r="B19132"/>
    </row>
    <row r="19133" spans="2:2" ht="16.5" x14ac:dyDescent="0.3">
      <c r="B19133"/>
    </row>
    <row r="19134" spans="2:2" ht="16.5" x14ac:dyDescent="0.3">
      <c r="B19134"/>
    </row>
    <row r="19135" spans="2:2" ht="16.5" x14ac:dyDescent="0.3">
      <c r="B19135"/>
    </row>
    <row r="19136" spans="2:2" ht="16.5" x14ac:dyDescent="0.3">
      <c r="B19136"/>
    </row>
    <row r="19137" spans="2:2" ht="16.5" x14ac:dyDescent="0.3">
      <c r="B19137"/>
    </row>
    <row r="19138" spans="2:2" ht="16.5" x14ac:dyDescent="0.3">
      <c r="B19138"/>
    </row>
    <row r="19139" spans="2:2" ht="16.5" x14ac:dyDescent="0.3">
      <c r="B19139"/>
    </row>
    <row r="19140" spans="2:2" ht="16.5" x14ac:dyDescent="0.3">
      <c r="B19140"/>
    </row>
    <row r="19141" spans="2:2" ht="16.5" x14ac:dyDescent="0.3">
      <c r="B19141"/>
    </row>
    <row r="19142" spans="2:2" ht="16.5" x14ac:dyDescent="0.3">
      <c r="B19142"/>
    </row>
    <row r="19143" spans="2:2" ht="16.5" x14ac:dyDescent="0.3">
      <c r="B19143"/>
    </row>
    <row r="19144" spans="2:2" ht="16.5" x14ac:dyDescent="0.3">
      <c r="B19144"/>
    </row>
    <row r="19145" spans="2:2" ht="16.5" x14ac:dyDescent="0.3">
      <c r="B19145"/>
    </row>
    <row r="19146" spans="2:2" ht="16.5" x14ac:dyDescent="0.3">
      <c r="B19146"/>
    </row>
    <row r="19147" spans="2:2" ht="16.5" x14ac:dyDescent="0.3">
      <c r="B19147"/>
    </row>
    <row r="19148" spans="2:2" ht="16.5" x14ac:dyDescent="0.3">
      <c r="B19148"/>
    </row>
    <row r="19149" spans="2:2" ht="16.5" x14ac:dyDescent="0.3">
      <c r="B19149"/>
    </row>
    <row r="19150" spans="2:2" ht="16.5" x14ac:dyDescent="0.3">
      <c r="B19150"/>
    </row>
    <row r="19151" spans="2:2" ht="16.5" x14ac:dyDescent="0.3">
      <c r="B19151"/>
    </row>
    <row r="19152" spans="2:2" ht="16.5" x14ac:dyDescent="0.3">
      <c r="B19152"/>
    </row>
    <row r="19153" spans="2:2" ht="16.5" x14ac:dyDescent="0.3">
      <c r="B19153"/>
    </row>
    <row r="19154" spans="2:2" ht="16.5" x14ac:dyDescent="0.3">
      <c r="B19154"/>
    </row>
    <row r="19155" spans="2:2" ht="16.5" x14ac:dyDescent="0.3">
      <c r="B19155"/>
    </row>
    <row r="19156" spans="2:2" ht="16.5" x14ac:dyDescent="0.3">
      <c r="B19156"/>
    </row>
    <row r="19157" spans="2:2" ht="16.5" x14ac:dyDescent="0.3">
      <c r="B19157"/>
    </row>
    <row r="19158" spans="2:2" ht="16.5" x14ac:dyDescent="0.3">
      <c r="B19158"/>
    </row>
    <row r="19159" spans="2:2" ht="16.5" x14ac:dyDescent="0.3">
      <c r="B19159"/>
    </row>
    <row r="19160" spans="2:2" ht="16.5" x14ac:dyDescent="0.3">
      <c r="B19160"/>
    </row>
    <row r="19161" spans="2:2" ht="16.5" x14ac:dyDescent="0.3">
      <c r="B19161"/>
    </row>
    <row r="19162" spans="2:2" ht="16.5" x14ac:dyDescent="0.3">
      <c r="B19162"/>
    </row>
    <row r="19163" spans="2:2" ht="16.5" x14ac:dyDescent="0.3">
      <c r="B19163"/>
    </row>
    <row r="19164" spans="2:2" ht="16.5" x14ac:dyDescent="0.3">
      <c r="B19164"/>
    </row>
    <row r="19165" spans="2:2" ht="16.5" x14ac:dyDescent="0.3">
      <c r="B19165"/>
    </row>
    <row r="19166" spans="2:2" ht="16.5" x14ac:dyDescent="0.3">
      <c r="B19166"/>
    </row>
    <row r="19167" spans="2:2" ht="16.5" x14ac:dyDescent="0.3">
      <c r="B19167"/>
    </row>
    <row r="19168" spans="2:2" ht="16.5" x14ac:dyDescent="0.3">
      <c r="B19168"/>
    </row>
    <row r="19169" spans="2:2" ht="16.5" x14ac:dyDescent="0.3">
      <c r="B19169"/>
    </row>
    <row r="19170" spans="2:2" ht="16.5" x14ac:dyDescent="0.3">
      <c r="B19170"/>
    </row>
    <row r="19171" spans="2:2" ht="16.5" x14ac:dyDescent="0.3">
      <c r="B19171"/>
    </row>
    <row r="19172" spans="2:2" ht="16.5" x14ac:dyDescent="0.3">
      <c r="B19172"/>
    </row>
    <row r="19173" spans="2:2" ht="16.5" x14ac:dyDescent="0.3">
      <c r="B19173"/>
    </row>
    <row r="19174" spans="2:2" ht="16.5" x14ac:dyDescent="0.3">
      <c r="B19174"/>
    </row>
    <row r="19175" spans="2:2" ht="16.5" x14ac:dyDescent="0.3">
      <c r="B19175"/>
    </row>
    <row r="19176" spans="2:2" ht="16.5" x14ac:dyDescent="0.3">
      <c r="B19176"/>
    </row>
    <row r="19177" spans="2:2" ht="16.5" x14ac:dyDescent="0.3">
      <c r="B19177"/>
    </row>
    <row r="19178" spans="2:2" ht="16.5" x14ac:dyDescent="0.3">
      <c r="B19178"/>
    </row>
    <row r="19179" spans="2:2" ht="16.5" x14ac:dyDescent="0.3">
      <c r="B19179"/>
    </row>
    <row r="19180" spans="2:2" ht="16.5" x14ac:dyDescent="0.3">
      <c r="B19180"/>
    </row>
    <row r="19181" spans="2:2" ht="16.5" x14ac:dyDescent="0.3">
      <c r="B19181"/>
    </row>
    <row r="19182" spans="2:2" ht="16.5" x14ac:dyDescent="0.3">
      <c r="B19182"/>
    </row>
    <row r="19183" spans="2:2" ht="16.5" x14ac:dyDescent="0.3">
      <c r="B19183"/>
    </row>
    <row r="19184" spans="2:2" ht="16.5" x14ac:dyDescent="0.3">
      <c r="B19184"/>
    </row>
    <row r="19185" spans="2:2" ht="16.5" x14ac:dyDescent="0.3">
      <c r="B19185"/>
    </row>
    <row r="19186" spans="2:2" ht="16.5" x14ac:dyDescent="0.3">
      <c r="B19186"/>
    </row>
    <row r="19187" spans="2:2" ht="16.5" x14ac:dyDescent="0.3">
      <c r="B19187"/>
    </row>
    <row r="19188" spans="2:2" ht="16.5" x14ac:dyDescent="0.3">
      <c r="B19188"/>
    </row>
    <row r="19189" spans="2:2" ht="16.5" x14ac:dyDescent="0.3">
      <c r="B19189"/>
    </row>
    <row r="19190" spans="2:2" ht="16.5" x14ac:dyDescent="0.3">
      <c r="B19190"/>
    </row>
    <row r="19191" spans="2:2" ht="16.5" x14ac:dyDescent="0.3">
      <c r="B19191"/>
    </row>
    <row r="19192" spans="2:2" ht="16.5" x14ac:dyDescent="0.3">
      <c r="B19192"/>
    </row>
    <row r="19193" spans="2:2" ht="16.5" x14ac:dyDescent="0.3">
      <c r="B19193"/>
    </row>
    <row r="19194" spans="2:2" ht="16.5" x14ac:dyDescent="0.3">
      <c r="B19194"/>
    </row>
    <row r="19195" spans="2:2" ht="16.5" x14ac:dyDescent="0.3">
      <c r="B19195"/>
    </row>
    <row r="19196" spans="2:2" ht="16.5" x14ac:dyDescent="0.3">
      <c r="B19196"/>
    </row>
    <row r="19197" spans="2:2" ht="16.5" x14ac:dyDescent="0.3">
      <c r="B19197"/>
    </row>
    <row r="19198" spans="2:2" ht="16.5" x14ac:dyDescent="0.3">
      <c r="B19198"/>
    </row>
    <row r="19199" spans="2:2" ht="16.5" x14ac:dyDescent="0.3">
      <c r="B19199"/>
    </row>
    <row r="19200" spans="2:2" ht="16.5" x14ac:dyDescent="0.3">
      <c r="B19200"/>
    </row>
    <row r="19201" spans="2:2" ht="16.5" x14ac:dyDescent="0.3">
      <c r="B19201"/>
    </row>
    <row r="19202" spans="2:2" ht="16.5" x14ac:dyDescent="0.3">
      <c r="B19202"/>
    </row>
    <row r="19203" spans="2:2" ht="16.5" x14ac:dyDescent="0.3">
      <c r="B19203"/>
    </row>
    <row r="19204" spans="2:2" ht="16.5" x14ac:dyDescent="0.3">
      <c r="B19204"/>
    </row>
    <row r="19205" spans="2:2" ht="16.5" x14ac:dyDescent="0.3">
      <c r="B19205"/>
    </row>
    <row r="19206" spans="2:2" ht="16.5" x14ac:dyDescent="0.3">
      <c r="B19206"/>
    </row>
    <row r="19207" spans="2:2" ht="16.5" x14ac:dyDescent="0.3">
      <c r="B19207"/>
    </row>
    <row r="19208" spans="2:2" ht="16.5" x14ac:dyDescent="0.3">
      <c r="B19208"/>
    </row>
    <row r="19209" spans="2:2" ht="16.5" x14ac:dyDescent="0.3">
      <c r="B19209"/>
    </row>
    <row r="19210" spans="2:2" ht="16.5" x14ac:dyDescent="0.3">
      <c r="B19210"/>
    </row>
    <row r="19211" spans="2:2" ht="16.5" x14ac:dyDescent="0.3">
      <c r="B19211"/>
    </row>
    <row r="19212" spans="2:2" ht="16.5" x14ac:dyDescent="0.3">
      <c r="B19212"/>
    </row>
    <row r="19213" spans="2:2" ht="16.5" x14ac:dyDescent="0.3">
      <c r="B19213"/>
    </row>
    <row r="19214" spans="2:2" ht="16.5" x14ac:dyDescent="0.3">
      <c r="B19214"/>
    </row>
    <row r="19215" spans="2:2" ht="16.5" x14ac:dyDescent="0.3">
      <c r="B19215"/>
    </row>
    <row r="19216" spans="2:2" ht="16.5" x14ac:dyDescent="0.3">
      <c r="B19216"/>
    </row>
    <row r="19217" spans="2:2" ht="16.5" x14ac:dyDescent="0.3">
      <c r="B19217"/>
    </row>
    <row r="19218" spans="2:2" ht="16.5" x14ac:dyDescent="0.3">
      <c r="B19218"/>
    </row>
    <row r="19219" spans="2:2" ht="16.5" x14ac:dyDescent="0.3">
      <c r="B19219"/>
    </row>
    <row r="19220" spans="2:2" ht="16.5" x14ac:dyDescent="0.3">
      <c r="B19220"/>
    </row>
    <row r="19221" spans="2:2" ht="16.5" x14ac:dyDescent="0.3">
      <c r="B19221"/>
    </row>
    <row r="19222" spans="2:2" ht="16.5" x14ac:dyDescent="0.3">
      <c r="B19222"/>
    </row>
    <row r="19223" spans="2:2" ht="16.5" x14ac:dyDescent="0.3">
      <c r="B19223"/>
    </row>
    <row r="19224" spans="2:2" ht="16.5" x14ac:dyDescent="0.3">
      <c r="B19224"/>
    </row>
    <row r="19225" spans="2:2" ht="16.5" x14ac:dyDescent="0.3">
      <c r="B19225"/>
    </row>
    <row r="19226" spans="2:2" ht="16.5" x14ac:dyDescent="0.3">
      <c r="B19226"/>
    </row>
    <row r="19227" spans="2:2" ht="16.5" x14ac:dyDescent="0.3">
      <c r="B19227"/>
    </row>
    <row r="19228" spans="2:2" ht="16.5" x14ac:dyDescent="0.3">
      <c r="B19228"/>
    </row>
    <row r="19229" spans="2:2" ht="16.5" x14ac:dyDescent="0.3">
      <c r="B19229"/>
    </row>
    <row r="19230" spans="2:2" ht="16.5" x14ac:dyDescent="0.3">
      <c r="B19230"/>
    </row>
    <row r="19231" spans="2:2" ht="16.5" x14ac:dyDescent="0.3">
      <c r="B19231"/>
    </row>
    <row r="19232" spans="2:2" ht="16.5" x14ac:dyDescent="0.3">
      <c r="B19232"/>
    </row>
    <row r="19233" spans="2:2" ht="16.5" x14ac:dyDescent="0.3">
      <c r="B19233"/>
    </row>
    <row r="19234" spans="2:2" ht="16.5" x14ac:dyDescent="0.3">
      <c r="B19234"/>
    </row>
    <row r="19235" spans="2:2" ht="16.5" x14ac:dyDescent="0.3">
      <c r="B19235"/>
    </row>
    <row r="19236" spans="2:2" ht="16.5" x14ac:dyDescent="0.3">
      <c r="B19236"/>
    </row>
    <row r="19237" spans="2:2" ht="16.5" x14ac:dyDescent="0.3">
      <c r="B19237"/>
    </row>
    <row r="19238" spans="2:2" ht="16.5" x14ac:dyDescent="0.3">
      <c r="B19238"/>
    </row>
    <row r="19239" spans="2:2" ht="16.5" x14ac:dyDescent="0.3">
      <c r="B19239"/>
    </row>
    <row r="19240" spans="2:2" ht="16.5" x14ac:dyDescent="0.3">
      <c r="B19240"/>
    </row>
    <row r="19241" spans="2:2" ht="16.5" x14ac:dyDescent="0.3">
      <c r="B19241"/>
    </row>
    <row r="19242" spans="2:2" ht="16.5" x14ac:dyDescent="0.3">
      <c r="B19242"/>
    </row>
    <row r="19243" spans="2:2" ht="16.5" x14ac:dyDescent="0.3">
      <c r="B19243"/>
    </row>
    <row r="19244" spans="2:2" ht="16.5" x14ac:dyDescent="0.3">
      <c r="B19244"/>
    </row>
    <row r="19245" spans="2:2" ht="16.5" x14ac:dyDescent="0.3">
      <c r="B19245"/>
    </row>
    <row r="19246" spans="2:2" ht="16.5" x14ac:dyDescent="0.3">
      <c r="B19246"/>
    </row>
    <row r="19247" spans="2:2" ht="16.5" x14ac:dyDescent="0.3">
      <c r="B19247"/>
    </row>
    <row r="19248" spans="2:2" ht="16.5" x14ac:dyDescent="0.3">
      <c r="B19248"/>
    </row>
    <row r="19249" spans="2:2" ht="16.5" x14ac:dyDescent="0.3">
      <c r="B19249"/>
    </row>
    <row r="19250" spans="2:2" ht="16.5" x14ac:dyDescent="0.3">
      <c r="B19250"/>
    </row>
    <row r="19251" spans="2:2" ht="16.5" x14ac:dyDescent="0.3">
      <c r="B19251"/>
    </row>
    <row r="19252" spans="2:2" ht="16.5" x14ac:dyDescent="0.3">
      <c r="B19252"/>
    </row>
    <row r="19253" spans="2:2" ht="16.5" x14ac:dyDescent="0.3">
      <c r="B19253"/>
    </row>
    <row r="19254" spans="2:2" ht="16.5" x14ac:dyDescent="0.3">
      <c r="B19254"/>
    </row>
    <row r="19255" spans="2:2" ht="16.5" x14ac:dyDescent="0.3">
      <c r="B19255"/>
    </row>
    <row r="19256" spans="2:2" ht="16.5" x14ac:dyDescent="0.3">
      <c r="B19256"/>
    </row>
    <row r="19257" spans="2:2" ht="16.5" x14ac:dyDescent="0.3">
      <c r="B19257"/>
    </row>
    <row r="19258" spans="2:2" ht="16.5" x14ac:dyDescent="0.3">
      <c r="B19258"/>
    </row>
    <row r="19259" spans="2:2" ht="16.5" x14ac:dyDescent="0.3">
      <c r="B19259"/>
    </row>
    <row r="19260" spans="2:2" ht="16.5" x14ac:dyDescent="0.3">
      <c r="B19260"/>
    </row>
    <row r="19261" spans="2:2" ht="16.5" x14ac:dyDescent="0.3">
      <c r="B19261"/>
    </row>
    <row r="19262" spans="2:2" ht="16.5" x14ac:dyDescent="0.3">
      <c r="B19262"/>
    </row>
    <row r="19263" spans="2:2" ht="16.5" x14ac:dyDescent="0.3">
      <c r="B19263"/>
    </row>
    <row r="19264" spans="2:2" ht="16.5" x14ac:dyDescent="0.3">
      <c r="B19264"/>
    </row>
    <row r="19265" spans="2:2" ht="16.5" x14ac:dyDescent="0.3">
      <c r="B19265"/>
    </row>
    <row r="19266" spans="2:2" ht="16.5" x14ac:dyDescent="0.3">
      <c r="B19266"/>
    </row>
    <row r="19267" spans="2:2" ht="16.5" x14ac:dyDescent="0.3">
      <c r="B19267"/>
    </row>
    <row r="19268" spans="2:2" ht="16.5" x14ac:dyDescent="0.3">
      <c r="B19268"/>
    </row>
    <row r="19269" spans="2:2" ht="16.5" x14ac:dyDescent="0.3">
      <c r="B19269"/>
    </row>
    <row r="19270" spans="2:2" ht="16.5" x14ac:dyDescent="0.3">
      <c r="B19270"/>
    </row>
    <row r="19271" spans="2:2" ht="16.5" x14ac:dyDescent="0.3">
      <c r="B19271"/>
    </row>
    <row r="19272" spans="2:2" ht="16.5" x14ac:dyDescent="0.3">
      <c r="B19272"/>
    </row>
    <row r="19273" spans="2:2" ht="16.5" x14ac:dyDescent="0.3">
      <c r="B19273"/>
    </row>
    <row r="19274" spans="2:2" ht="16.5" x14ac:dyDescent="0.3">
      <c r="B19274"/>
    </row>
    <row r="19275" spans="2:2" ht="16.5" x14ac:dyDescent="0.3">
      <c r="B19275"/>
    </row>
    <row r="19276" spans="2:2" ht="16.5" x14ac:dyDescent="0.3">
      <c r="B19276"/>
    </row>
    <row r="19277" spans="2:2" ht="16.5" x14ac:dyDescent="0.3">
      <c r="B19277"/>
    </row>
    <row r="19278" spans="2:2" ht="16.5" x14ac:dyDescent="0.3">
      <c r="B19278"/>
    </row>
    <row r="19279" spans="2:2" ht="16.5" x14ac:dyDescent="0.3">
      <c r="B19279"/>
    </row>
    <row r="19280" spans="2:2" ht="16.5" x14ac:dyDescent="0.3">
      <c r="B19280"/>
    </row>
    <row r="19281" spans="2:2" ht="16.5" x14ac:dyDescent="0.3">
      <c r="B19281"/>
    </row>
    <row r="19282" spans="2:2" ht="16.5" x14ac:dyDescent="0.3">
      <c r="B19282"/>
    </row>
    <row r="19283" spans="2:2" ht="16.5" x14ac:dyDescent="0.3">
      <c r="B19283"/>
    </row>
    <row r="19284" spans="2:2" ht="16.5" x14ac:dyDescent="0.3">
      <c r="B19284"/>
    </row>
    <row r="19285" spans="2:2" ht="16.5" x14ac:dyDescent="0.3">
      <c r="B19285"/>
    </row>
    <row r="19286" spans="2:2" ht="16.5" x14ac:dyDescent="0.3">
      <c r="B19286"/>
    </row>
    <row r="19287" spans="2:2" ht="16.5" x14ac:dyDescent="0.3">
      <c r="B19287"/>
    </row>
    <row r="19288" spans="2:2" ht="16.5" x14ac:dyDescent="0.3">
      <c r="B19288"/>
    </row>
    <row r="19289" spans="2:2" ht="16.5" x14ac:dyDescent="0.3">
      <c r="B19289"/>
    </row>
    <row r="19290" spans="2:2" ht="16.5" x14ac:dyDescent="0.3">
      <c r="B19290"/>
    </row>
    <row r="19291" spans="2:2" ht="16.5" x14ac:dyDescent="0.3">
      <c r="B19291"/>
    </row>
    <row r="19292" spans="2:2" ht="16.5" x14ac:dyDescent="0.3">
      <c r="B19292"/>
    </row>
    <row r="19293" spans="2:2" ht="16.5" x14ac:dyDescent="0.3">
      <c r="B19293"/>
    </row>
    <row r="19294" spans="2:2" ht="16.5" x14ac:dyDescent="0.3">
      <c r="B19294"/>
    </row>
    <row r="19295" spans="2:2" ht="16.5" x14ac:dyDescent="0.3">
      <c r="B19295"/>
    </row>
    <row r="19296" spans="2:2" ht="16.5" x14ac:dyDescent="0.3">
      <c r="B19296"/>
    </row>
    <row r="19297" spans="2:2" ht="16.5" x14ac:dyDescent="0.3">
      <c r="B19297"/>
    </row>
    <row r="19298" spans="2:2" ht="16.5" x14ac:dyDescent="0.3">
      <c r="B19298"/>
    </row>
    <row r="19299" spans="2:2" ht="16.5" x14ac:dyDescent="0.3">
      <c r="B19299"/>
    </row>
    <row r="19300" spans="2:2" ht="16.5" x14ac:dyDescent="0.3">
      <c r="B19300"/>
    </row>
    <row r="19301" spans="2:2" ht="16.5" x14ac:dyDescent="0.3">
      <c r="B19301"/>
    </row>
    <row r="19302" spans="2:2" ht="16.5" x14ac:dyDescent="0.3">
      <c r="B19302"/>
    </row>
    <row r="19303" spans="2:2" ht="16.5" x14ac:dyDescent="0.3">
      <c r="B19303"/>
    </row>
    <row r="19304" spans="2:2" ht="16.5" x14ac:dyDescent="0.3">
      <c r="B19304"/>
    </row>
    <row r="19305" spans="2:2" ht="16.5" x14ac:dyDescent="0.3">
      <c r="B19305"/>
    </row>
    <row r="19306" spans="2:2" ht="16.5" x14ac:dyDescent="0.3">
      <c r="B19306"/>
    </row>
    <row r="19307" spans="2:2" ht="16.5" x14ac:dyDescent="0.3">
      <c r="B19307"/>
    </row>
    <row r="19308" spans="2:2" ht="16.5" x14ac:dyDescent="0.3">
      <c r="B19308"/>
    </row>
    <row r="19309" spans="2:2" ht="16.5" x14ac:dyDescent="0.3">
      <c r="B19309"/>
    </row>
    <row r="19310" spans="2:2" ht="16.5" x14ac:dyDescent="0.3">
      <c r="B19310"/>
    </row>
    <row r="19311" spans="2:2" ht="16.5" x14ac:dyDescent="0.3">
      <c r="B19311"/>
    </row>
    <row r="19312" spans="2:2" ht="16.5" x14ac:dyDescent="0.3">
      <c r="B19312"/>
    </row>
    <row r="19313" spans="2:2" ht="16.5" x14ac:dyDescent="0.3">
      <c r="B19313"/>
    </row>
    <row r="19314" spans="2:2" ht="16.5" x14ac:dyDescent="0.3">
      <c r="B19314"/>
    </row>
    <row r="19315" spans="2:2" ht="16.5" x14ac:dyDescent="0.3">
      <c r="B19315"/>
    </row>
    <row r="19316" spans="2:2" ht="16.5" x14ac:dyDescent="0.3">
      <c r="B19316"/>
    </row>
    <row r="19317" spans="2:2" ht="16.5" x14ac:dyDescent="0.3">
      <c r="B19317"/>
    </row>
    <row r="19318" spans="2:2" ht="16.5" x14ac:dyDescent="0.3">
      <c r="B19318"/>
    </row>
    <row r="19319" spans="2:2" ht="16.5" x14ac:dyDescent="0.3">
      <c r="B19319"/>
    </row>
    <row r="19320" spans="2:2" ht="16.5" x14ac:dyDescent="0.3">
      <c r="B19320"/>
    </row>
    <row r="19321" spans="2:2" ht="16.5" x14ac:dyDescent="0.3">
      <c r="B19321"/>
    </row>
    <row r="19322" spans="2:2" ht="16.5" x14ac:dyDescent="0.3">
      <c r="B19322"/>
    </row>
    <row r="19323" spans="2:2" ht="16.5" x14ac:dyDescent="0.3">
      <c r="B19323"/>
    </row>
    <row r="19324" spans="2:2" ht="16.5" x14ac:dyDescent="0.3">
      <c r="B19324"/>
    </row>
    <row r="19325" spans="2:2" ht="16.5" x14ac:dyDescent="0.3">
      <c r="B19325"/>
    </row>
    <row r="19326" spans="2:2" ht="16.5" x14ac:dyDescent="0.3">
      <c r="B19326"/>
    </row>
    <row r="19327" spans="2:2" ht="16.5" x14ac:dyDescent="0.3">
      <c r="B19327"/>
    </row>
    <row r="19328" spans="2:2" ht="16.5" x14ac:dyDescent="0.3">
      <c r="B19328"/>
    </row>
    <row r="19329" spans="2:2" ht="16.5" x14ac:dyDescent="0.3">
      <c r="B19329"/>
    </row>
    <row r="19330" spans="2:2" ht="16.5" x14ac:dyDescent="0.3">
      <c r="B19330"/>
    </row>
    <row r="19331" spans="2:2" ht="16.5" x14ac:dyDescent="0.3">
      <c r="B19331"/>
    </row>
    <row r="19332" spans="2:2" ht="16.5" x14ac:dyDescent="0.3">
      <c r="B19332"/>
    </row>
    <row r="19333" spans="2:2" ht="16.5" x14ac:dyDescent="0.3">
      <c r="B19333"/>
    </row>
    <row r="19334" spans="2:2" ht="16.5" x14ac:dyDescent="0.3">
      <c r="B19334"/>
    </row>
    <row r="19335" spans="2:2" ht="16.5" x14ac:dyDescent="0.3">
      <c r="B19335"/>
    </row>
    <row r="19336" spans="2:2" ht="16.5" x14ac:dyDescent="0.3">
      <c r="B19336"/>
    </row>
    <row r="19337" spans="2:2" ht="16.5" x14ac:dyDescent="0.3">
      <c r="B19337"/>
    </row>
    <row r="19338" spans="2:2" ht="16.5" x14ac:dyDescent="0.3">
      <c r="B19338"/>
    </row>
    <row r="19339" spans="2:2" ht="16.5" x14ac:dyDescent="0.3">
      <c r="B19339"/>
    </row>
    <row r="19340" spans="2:2" ht="16.5" x14ac:dyDescent="0.3">
      <c r="B19340"/>
    </row>
    <row r="19341" spans="2:2" ht="16.5" x14ac:dyDescent="0.3">
      <c r="B19341"/>
    </row>
    <row r="19342" spans="2:2" ht="16.5" x14ac:dyDescent="0.3">
      <c r="B19342"/>
    </row>
    <row r="19343" spans="2:2" ht="16.5" x14ac:dyDescent="0.3">
      <c r="B19343"/>
    </row>
    <row r="19344" spans="2:2" ht="16.5" x14ac:dyDescent="0.3">
      <c r="B19344"/>
    </row>
    <row r="19345" spans="2:2" ht="16.5" x14ac:dyDescent="0.3">
      <c r="B19345"/>
    </row>
    <row r="19346" spans="2:2" ht="16.5" x14ac:dyDescent="0.3">
      <c r="B19346"/>
    </row>
    <row r="19347" spans="2:2" ht="16.5" x14ac:dyDescent="0.3">
      <c r="B19347"/>
    </row>
    <row r="19348" spans="2:2" ht="16.5" x14ac:dyDescent="0.3">
      <c r="B19348"/>
    </row>
    <row r="19349" spans="2:2" ht="16.5" x14ac:dyDescent="0.3">
      <c r="B19349"/>
    </row>
    <row r="19350" spans="2:2" ht="16.5" x14ac:dyDescent="0.3">
      <c r="B19350"/>
    </row>
    <row r="19351" spans="2:2" ht="16.5" x14ac:dyDescent="0.3">
      <c r="B19351"/>
    </row>
    <row r="19352" spans="2:2" ht="16.5" x14ac:dyDescent="0.3">
      <c r="B19352"/>
    </row>
    <row r="19353" spans="2:2" ht="16.5" x14ac:dyDescent="0.3">
      <c r="B19353"/>
    </row>
    <row r="19354" spans="2:2" ht="16.5" x14ac:dyDescent="0.3">
      <c r="B19354"/>
    </row>
    <row r="19355" spans="2:2" ht="16.5" x14ac:dyDescent="0.3">
      <c r="B19355"/>
    </row>
    <row r="19356" spans="2:2" ht="16.5" x14ac:dyDescent="0.3">
      <c r="B19356"/>
    </row>
    <row r="19357" spans="2:2" ht="16.5" x14ac:dyDescent="0.3">
      <c r="B19357"/>
    </row>
    <row r="19358" spans="2:2" ht="16.5" x14ac:dyDescent="0.3">
      <c r="B19358"/>
    </row>
    <row r="19359" spans="2:2" ht="16.5" x14ac:dyDescent="0.3">
      <c r="B19359"/>
    </row>
    <row r="19360" spans="2:2" ht="16.5" x14ac:dyDescent="0.3">
      <c r="B19360"/>
    </row>
    <row r="19361" spans="2:2" ht="16.5" x14ac:dyDescent="0.3">
      <c r="B19361"/>
    </row>
    <row r="19362" spans="2:2" ht="16.5" x14ac:dyDescent="0.3">
      <c r="B19362"/>
    </row>
    <row r="19363" spans="2:2" ht="16.5" x14ac:dyDescent="0.3">
      <c r="B19363"/>
    </row>
    <row r="19364" spans="2:2" ht="16.5" x14ac:dyDescent="0.3">
      <c r="B19364"/>
    </row>
    <row r="19365" spans="2:2" ht="16.5" x14ac:dyDescent="0.3">
      <c r="B19365"/>
    </row>
    <row r="19366" spans="2:2" ht="16.5" x14ac:dyDescent="0.3">
      <c r="B19366"/>
    </row>
    <row r="19367" spans="2:2" ht="16.5" x14ac:dyDescent="0.3">
      <c r="B19367"/>
    </row>
    <row r="19368" spans="2:2" ht="16.5" x14ac:dyDescent="0.3">
      <c r="B19368"/>
    </row>
    <row r="19369" spans="2:2" ht="16.5" x14ac:dyDescent="0.3">
      <c r="B19369"/>
    </row>
    <row r="19370" spans="2:2" ht="16.5" x14ac:dyDescent="0.3">
      <c r="B19370"/>
    </row>
    <row r="19371" spans="2:2" ht="16.5" x14ac:dyDescent="0.3">
      <c r="B19371"/>
    </row>
    <row r="19372" spans="2:2" ht="16.5" x14ac:dyDescent="0.3">
      <c r="B19372"/>
    </row>
    <row r="19373" spans="2:2" ht="16.5" x14ac:dyDescent="0.3">
      <c r="B19373"/>
    </row>
    <row r="19374" spans="2:2" ht="16.5" x14ac:dyDescent="0.3">
      <c r="B19374"/>
    </row>
    <row r="19375" spans="2:2" ht="16.5" x14ac:dyDescent="0.3">
      <c r="B19375"/>
    </row>
    <row r="19376" spans="2:2" ht="16.5" x14ac:dyDescent="0.3">
      <c r="B19376"/>
    </row>
    <row r="19377" spans="2:2" ht="16.5" x14ac:dyDescent="0.3">
      <c r="B19377"/>
    </row>
    <row r="19378" spans="2:2" ht="16.5" x14ac:dyDescent="0.3">
      <c r="B19378"/>
    </row>
    <row r="19379" spans="2:2" ht="16.5" x14ac:dyDescent="0.3">
      <c r="B19379"/>
    </row>
    <row r="19380" spans="2:2" ht="16.5" x14ac:dyDescent="0.3">
      <c r="B19380"/>
    </row>
    <row r="19381" spans="2:2" ht="16.5" x14ac:dyDescent="0.3">
      <c r="B19381"/>
    </row>
    <row r="19382" spans="2:2" ht="16.5" x14ac:dyDescent="0.3">
      <c r="B19382"/>
    </row>
    <row r="19383" spans="2:2" ht="16.5" x14ac:dyDescent="0.3">
      <c r="B19383"/>
    </row>
    <row r="19384" spans="2:2" ht="16.5" x14ac:dyDescent="0.3">
      <c r="B19384"/>
    </row>
    <row r="19385" spans="2:2" ht="16.5" x14ac:dyDescent="0.3">
      <c r="B19385"/>
    </row>
    <row r="19386" spans="2:2" ht="16.5" x14ac:dyDescent="0.3">
      <c r="B19386"/>
    </row>
    <row r="19387" spans="2:2" ht="16.5" x14ac:dyDescent="0.3">
      <c r="B19387"/>
    </row>
    <row r="19388" spans="2:2" ht="16.5" x14ac:dyDescent="0.3">
      <c r="B19388"/>
    </row>
    <row r="19389" spans="2:2" ht="16.5" x14ac:dyDescent="0.3">
      <c r="B19389"/>
    </row>
    <row r="19390" spans="2:2" ht="16.5" x14ac:dyDescent="0.3">
      <c r="B19390"/>
    </row>
    <row r="19391" spans="2:2" ht="16.5" x14ac:dyDescent="0.3">
      <c r="B19391"/>
    </row>
    <row r="19392" spans="2:2" ht="16.5" x14ac:dyDescent="0.3">
      <c r="B19392"/>
    </row>
    <row r="19393" spans="2:2" ht="16.5" x14ac:dyDescent="0.3">
      <c r="B19393"/>
    </row>
    <row r="19394" spans="2:2" ht="16.5" x14ac:dyDescent="0.3">
      <c r="B19394"/>
    </row>
    <row r="19395" spans="2:2" ht="16.5" x14ac:dyDescent="0.3">
      <c r="B19395"/>
    </row>
    <row r="19396" spans="2:2" ht="16.5" x14ac:dyDescent="0.3">
      <c r="B19396"/>
    </row>
    <row r="19397" spans="2:2" ht="16.5" x14ac:dyDescent="0.3">
      <c r="B19397"/>
    </row>
    <row r="19398" spans="2:2" ht="16.5" x14ac:dyDescent="0.3">
      <c r="B19398"/>
    </row>
    <row r="19399" spans="2:2" ht="16.5" x14ac:dyDescent="0.3">
      <c r="B19399"/>
    </row>
    <row r="19400" spans="2:2" ht="16.5" x14ac:dyDescent="0.3">
      <c r="B19400"/>
    </row>
    <row r="19401" spans="2:2" ht="16.5" x14ac:dyDescent="0.3">
      <c r="B19401"/>
    </row>
    <row r="19402" spans="2:2" ht="16.5" x14ac:dyDescent="0.3">
      <c r="B19402"/>
    </row>
    <row r="19403" spans="2:2" ht="16.5" x14ac:dyDescent="0.3">
      <c r="B19403"/>
    </row>
    <row r="19404" spans="2:2" ht="16.5" x14ac:dyDescent="0.3">
      <c r="B19404"/>
    </row>
    <row r="19405" spans="2:2" ht="16.5" x14ac:dyDescent="0.3">
      <c r="B19405"/>
    </row>
    <row r="19406" spans="2:2" ht="16.5" x14ac:dyDescent="0.3">
      <c r="B19406"/>
    </row>
    <row r="19407" spans="2:2" ht="16.5" x14ac:dyDescent="0.3">
      <c r="B19407"/>
    </row>
    <row r="19408" spans="2:2" ht="16.5" x14ac:dyDescent="0.3">
      <c r="B19408"/>
    </row>
    <row r="19409" spans="2:2" ht="16.5" x14ac:dyDescent="0.3">
      <c r="B19409"/>
    </row>
    <row r="19410" spans="2:2" ht="16.5" x14ac:dyDescent="0.3">
      <c r="B19410"/>
    </row>
    <row r="19411" spans="2:2" ht="16.5" x14ac:dyDescent="0.3">
      <c r="B19411"/>
    </row>
    <row r="19412" spans="2:2" ht="16.5" x14ac:dyDescent="0.3">
      <c r="B19412"/>
    </row>
    <row r="19413" spans="2:2" ht="16.5" x14ac:dyDescent="0.3">
      <c r="B19413"/>
    </row>
    <row r="19414" spans="2:2" ht="16.5" x14ac:dyDescent="0.3">
      <c r="B19414"/>
    </row>
    <row r="19415" spans="2:2" ht="16.5" x14ac:dyDescent="0.3">
      <c r="B19415"/>
    </row>
    <row r="19416" spans="2:2" ht="16.5" x14ac:dyDescent="0.3">
      <c r="B19416"/>
    </row>
    <row r="19417" spans="2:2" ht="16.5" x14ac:dyDescent="0.3">
      <c r="B19417"/>
    </row>
    <row r="19418" spans="2:2" ht="16.5" x14ac:dyDescent="0.3">
      <c r="B19418"/>
    </row>
    <row r="19419" spans="2:2" ht="16.5" x14ac:dyDescent="0.3">
      <c r="B19419"/>
    </row>
    <row r="19420" spans="2:2" ht="16.5" x14ac:dyDescent="0.3">
      <c r="B19420"/>
    </row>
    <row r="19421" spans="2:2" ht="16.5" x14ac:dyDescent="0.3">
      <c r="B19421"/>
    </row>
    <row r="19422" spans="2:2" ht="16.5" x14ac:dyDescent="0.3">
      <c r="B19422"/>
    </row>
    <row r="19423" spans="2:2" ht="16.5" x14ac:dyDescent="0.3">
      <c r="B19423"/>
    </row>
    <row r="19424" spans="2:2" ht="16.5" x14ac:dyDescent="0.3">
      <c r="B19424"/>
    </row>
    <row r="19425" spans="2:2" ht="16.5" x14ac:dyDescent="0.3">
      <c r="B19425"/>
    </row>
    <row r="19426" spans="2:2" ht="16.5" x14ac:dyDescent="0.3">
      <c r="B19426"/>
    </row>
    <row r="19427" spans="2:2" ht="16.5" x14ac:dyDescent="0.3">
      <c r="B19427"/>
    </row>
    <row r="19428" spans="2:2" ht="16.5" x14ac:dyDescent="0.3">
      <c r="B19428"/>
    </row>
    <row r="19429" spans="2:2" ht="16.5" x14ac:dyDescent="0.3">
      <c r="B19429"/>
    </row>
    <row r="19430" spans="2:2" ht="16.5" x14ac:dyDescent="0.3">
      <c r="B19430"/>
    </row>
    <row r="19431" spans="2:2" ht="16.5" x14ac:dyDescent="0.3">
      <c r="B19431"/>
    </row>
    <row r="19432" spans="2:2" ht="16.5" x14ac:dyDescent="0.3">
      <c r="B19432"/>
    </row>
    <row r="19433" spans="2:2" ht="16.5" x14ac:dyDescent="0.3">
      <c r="B19433"/>
    </row>
    <row r="19434" spans="2:2" ht="16.5" x14ac:dyDescent="0.3">
      <c r="B19434"/>
    </row>
    <row r="19435" spans="2:2" ht="16.5" x14ac:dyDescent="0.3">
      <c r="B19435"/>
    </row>
    <row r="19436" spans="2:2" ht="16.5" x14ac:dyDescent="0.3">
      <c r="B19436"/>
    </row>
    <row r="19437" spans="2:2" ht="16.5" x14ac:dyDescent="0.3">
      <c r="B19437"/>
    </row>
    <row r="19438" spans="2:2" ht="16.5" x14ac:dyDescent="0.3">
      <c r="B19438"/>
    </row>
    <row r="19439" spans="2:2" ht="16.5" x14ac:dyDescent="0.3">
      <c r="B19439"/>
    </row>
    <row r="19440" spans="2:2" ht="16.5" x14ac:dyDescent="0.3">
      <c r="B19440"/>
    </row>
    <row r="19441" spans="2:2" ht="16.5" x14ac:dyDescent="0.3">
      <c r="B19441"/>
    </row>
    <row r="19442" spans="2:2" ht="16.5" x14ac:dyDescent="0.3">
      <c r="B19442"/>
    </row>
    <row r="19443" spans="2:2" ht="16.5" x14ac:dyDescent="0.3">
      <c r="B19443"/>
    </row>
    <row r="19444" spans="2:2" ht="16.5" x14ac:dyDescent="0.3">
      <c r="B19444"/>
    </row>
    <row r="19445" spans="2:2" ht="16.5" x14ac:dyDescent="0.3">
      <c r="B19445"/>
    </row>
    <row r="19446" spans="2:2" ht="16.5" x14ac:dyDescent="0.3">
      <c r="B19446"/>
    </row>
    <row r="19447" spans="2:2" ht="16.5" x14ac:dyDescent="0.3">
      <c r="B19447"/>
    </row>
    <row r="19448" spans="2:2" ht="16.5" x14ac:dyDescent="0.3">
      <c r="B19448"/>
    </row>
    <row r="19449" spans="2:2" ht="16.5" x14ac:dyDescent="0.3">
      <c r="B19449"/>
    </row>
    <row r="19450" spans="2:2" ht="16.5" x14ac:dyDescent="0.3">
      <c r="B19450"/>
    </row>
    <row r="19451" spans="2:2" ht="16.5" x14ac:dyDescent="0.3">
      <c r="B19451"/>
    </row>
    <row r="19452" spans="2:2" ht="16.5" x14ac:dyDescent="0.3">
      <c r="B19452"/>
    </row>
    <row r="19453" spans="2:2" ht="16.5" x14ac:dyDescent="0.3">
      <c r="B19453"/>
    </row>
    <row r="19454" spans="2:2" ht="16.5" x14ac:dyDescent="0.3">
      <c r="B19454"/>
    </row>
    <row r="19455" spans="2:2" ht="16.5" x14ac:dyDescent="0.3">
      <c r="B19455"/>
    </row>
    <row r="19456" spans="2:2" ht="16.5" x14ac:dyDescent="0.3">
      <c r="B19456"/>
    </row>
    <row r="19457" spans="2:2" ht="16.5" x14ac:dyDescent="0.3">
      <c r="B19457"/>
    </row>
    <row r="19458" spans="2:2" ht="16.5" x14ac:dyDescent="0.3">
      <c r="B19458"/>
    </row>
    <row r="19459" spans="2:2" ht="16.5" x14ac:dyDescent="0.3">
      <c r="B19459"/>
    </row>
    <row r="19460" spans="2:2" ht="16.5" x14ac:dyDescent="0.3">
      <c r="B19460"/>
    </row>
    <row r="19461" spans="2:2" ht="16.5" x14ac:dyDescent="0.3">
      <c r="B19461"/>
    </row>
    <row r="19462" spans="2:2" ht="16.5" x14ac:dyDescent="0.3">
      <c r="B19462"/>
    </row>
    <row r="19463" spans="2:2" ht="16.5" x14ac:dyDescent="0.3">
      <c r="B19463"/>
    </row>
    <row r="19464" spans="2:2" ht="16.5" x14ac:dyDescent="0.3">
      <c r="B19464"/>
    </row>
    <row r="19465" spans="2:2" ht="16.5" x14ac:dyDescent="0.3">
      <c r="B19465"/>
    </row>
    <row r="19466" spans="2:2" ht="16.5" x14ac:dyDescent="0.3">
      <c r="B19466"/>
    </row>
    <row r="19467" spans="2:2" ht="16.5" x14ac:dyDescent="0.3">
      <c r="B19467"/>
    </row>
    <row r="19468" spans="2:2" ht="16.5" x14ac:dyDescent="0.3">
      <c r="B19468"/>
    </row>
    <row r="19469" spans="2:2" ht="16.5" x14ac:dyDescent="0.3">
      <c r="B19469"/>
    </row>
    <row r="19470" spans="2:2" ht="16.5" x14ac:dyDescent="0.3">
      <c r="B19470"/>
    </row>
    <row r="19471" spans="2:2" ht="16.5" x14ac:dyDescent="0.3">
      <c r="B19471"/>
    </row>
    <row r="19472" spans="2:2" ht="16.5" x14ac:dyDescent="0.3">
      <c r="B19472"/>
    </row>
    <row r="19473" spans="2:2" ht="16.5" x14ac:dyDescent="0.3">
      <c r="B19473"/>
    </row>
    <row r="19474" spans="2:2" ht="16.5" x14ac:dyDescent="0.3">
      <c r="B19474"/>
    </row>
    <row r="19475" spans="2:2" ht="16.5" x14ac:dyDescent="0.3">
      <c r="B19475"/>
    </row>
    <row r="19476" spans="2:2" ht="16.5" x14ac:dyDescent="0.3">
      <c r="B19476"/>
    </row>
    <row r="19477" spans="2:2" ht="16.5" x14ac:dyDescent="0.3">
      <c r="B19477"/>
    </row>
    <row r="19478" spans="2:2" ht="16.5" x14ac:dyDescent="0.3">
      <c r="B19478"/>
    </row>
    <row r="19479" spans="2:2" ht="16.5" x14ac:dyDescent="0.3">
      <c r="B19479"/>
    </row>
    <row r="19480" spans="2:2" ht="16.5" x14ac:dyDescent="0.3">
      <c r="B19480"/>
    </row>
    <row r="19481" spans="2:2" ht="16.5" x14ac:dyDescent="0.3">
      <c r="B19481"/>
    </row>
    <row r="19482" spans="2:2" ht="16.5" x14ac:dyDescent="0.3">
      <c r="B19482"/>
    </row>
    <row r="19483" spans="2:2" ht="16.5" x14ac:dyDescent="0.3">
      <c r="B19483"/>
    </row>
    <row r="19484" spans="2:2" ht="16.5" x14ac:dyDescent="0.3">
      <c r="B19484"/>
    </row>
    <row r="19485" spans="2:2" ht="16.5" x14ac:dyDescent="0.3">
      <c r="B19485"/>
    </row>
    <row r="19486" spans="2:2" ht="16.5" x14ac:dyDescent="0.3">
      <c r="B19486"/>
    </row>
    <row r="19487" spans="2:2" ht="16.5" x14ac:dyDescent="0.3">
      <c r="B19487"/>
    </row>
    <row r="19488" spans="2:2" ht="16.5" x14ac:dyDescent="0.3">
      <c r="B19488"/>
    </row>
    <row r="19489" spans="2:2" ht="16.5" x14ac:dyDescent="0.3">
      <c r="B19489"/>
    </row>
    <row r="19490" spans="2:2" ht="16.5" x14ac:dyDescent="0.3">
      <c r="B19490"/>
    </row>
    <row r="19491" spans="2:2" ht="16.5" x14ac:dyDescent="0.3">
      <c r="B19491"/>
    </row>
    <row r="19492" spans="2:2" ht="16.5" x14ac:dyDescent="0.3">
      <c r="B19492"/>
    </row>
    <row r="19493" spans="2:2" ht="16.5" x14ac:dyDescent="0.3">
      <c r="B19493"/>
    </row>
    <row r="19494" spans="2:2" ht="16.5" x14ac:dyDescent="0.3">
      <c r="B19494"/>
    </row>
    <row r="19495" spans="2:2" ht="16.5" x14ac:dyDescent="0.3">
      <c r="B19495"/>
    </row>
    <row r="19496" spans="2:2" ht="16.5" x14ac:dyDescent="0.3">
      <c r="B19496"/>
    </row>
    <row r="19497" spans="2:2" ht="16.5" x14ac:dyDescent="0.3">
      <c r="B19497"/>
    </row>
    <row r="19498" spans="2:2" ht="16.5" x14ac:dyDescent="0.3">
      <c r="B19498"/>
    </row>
    <row r="19499" spans="2:2" ht="16.5" x14ac:dyDescent="0.3">
      <c r="B19499"/>
    </row>
    <row r="19500" spans="2:2" ht="16.5" x14ac:dyDescent="0.3">
      <c r="B19500"/>
    </row>
    <row r="19501" spans="2:2" ht="16.5" x14ac:dyDescent="0.3">
      <c r="B19501"/>
    </row>
    <row r="19502" spans="2:2" ht="16.5" x14ac:dyDescent="0.3">
      <c r="B19502"/>
    </row>
    <row r="19503" spans="2:2" ht="16.5" x14ac:dyDescent="0.3">
      <c r="B19503"/>
    </row>
    <row r="19504" spans="2:2" ht="16.5" x14ac:dyDescent="0.3">
      <c r="B19504"/>
    </row>
    <row r="19505" spans="2:2" ht="16.5" x14ac:dyDescent="0.3">
      <c r="B19505"/>
    </row>
    <row r="19506" spans="2:2" ht="16.5" x14ac:dyDescent="0.3">
      <c r="B19506"/>
    </row>
    <row r="19507" spans="2:2" ht="16.5" x14ac:dyDescent="0.3">
      <c r="B19507"/>
    </row>
    <row r="19508" spans="2:2" ht="16.5" x14ac:dyDescent="0.3">
      <c r="B19508"/>
    </row>
    <row r="19509" spans="2:2" ht="16.5" x14ac:dyDescent="0.3">
      <c r="B19509"/>
    </row>
    <row r="19510" spans="2:2" ht="16.5" x14ac:dyDescent="0.3">
      <c r="B19510"/>
    </row>
    <row r="19511" spans="2:2" ht="16.5" x14ac:dyDescent="0.3">
      <c r="B19511"/>
    </row>
    <row r="19512" spans="2:2" ht="16.5" x14ac:dyDescent="0.3">
      <c r="B19512"/>
    </row>
    <row r="19513" spans="2:2" ht="16.5" x14ac:dyDescent="0.3">
      <c r="B19513"/>
    </row>
    <row r="19514" spans="2:2" ht="16.5" x14ac:dyDescent="0.3">
      <c r="B19514"/>
    </row>
    <row r="19515" spans="2:2" ht="16.5" x14ac:dyDescent="0.3">
      <c r="B19515"/>
    </row>
    <row r="19516" spans="2:2" ht="16.5" x14ac:dyDescent="0.3">
      <c r="B19516"/>
    </row>
    <row r="19517" spans="2:2" ht="16.5" x14ac:dyDescent="0.3">
      <c r="B19517"/>
    </row>
    <row r="19518" spans="2:2" ht="16.5" x14ac:dyDescent="0.3">
      <c r="B19518"/>
    </row>
    <row r="19519" spans="2:2" ht="16.5" x14ac:dyDescent="0.3">
      <c r="B19519"/>
    </row>
    <row r="19520" spans="2:2" ht="16.5" x14ac:dyDescent="0.3">
      <c r="B19520"/>
    </row>
    <row r="19521" spans="2:2" ht="16.5" x14ac:dyDescent="0.3">
      <c r="B19521"/>
    </row>
    <row r="19522" spans="2:2" ht="16.5" x14ac:dyDescent="0.3">
      <c r="B19522"/>
    </row>
    <row r="19523" spans="2:2" ht="16.5" x14ac:dyDescent="0.3">
      <c r="B19523"/>
    </row>
    <row r="19524" spans="2:2" ht="16.5" x14ac:dyDescent="0.3">
      <c r="B19524"/>
    </row>
    <row r="19525" spans="2:2" ht="16.5" x14ac:dyDescent="0.3">
      <c r="B19525"/>
    </row>
    <row r="19526" spans="2:2" ht="16.5" x14ac:dyDescent="0.3">
      <c r="B19526"/>
    </row>
    <row r="19527" spans="2:2" ht="16.5" x14ac:dyDescent="0.3">
      <c r="B19527"/>
    </row>
    <row r="19528" spans="2:2" ht="16.5" x14ac:dyDescent="0.3">
      <c r="B19528"/>
    </row>
    <row r="19529" spans="2:2" ht="16.5" x14ac:dyDescent="0.3">
      <c r="B19529"/>
    </row>
    <row r="19530" spans="2:2" ht="16.5" x14ac:dyDescent="0.3">
      <c r="B19530"/>
    </row>
    <row r="19531" spans="2:2" ht="16.5" x14ac:dyDescent="0.3">
      <c r="B19531"/>
    </row>
    <row r="19532" spans="2:2" ht="16.5" x14ac:dyDescent="0.3">
      <c r="B19532"/>
    </row>
    <row r="19533" spans="2:2" ht="16.5" x14ac:dyDescent="0.3">
      <c r="B19533"/>
    </row>
    <row r="19534" spans="2:2" ht="16.5" x14ac:dyDescent="0.3">
      <c r="B19534"/>
    </row>
    <row r="19535" spans="2:2" ht="16.5" x14ac:dyDescent="0.3">
      <c r="B19535"/>
    </row>
    <row r="19536" spans="2:2" ht="16.5" x14ac:dyDescent="0.3">
      <c r="B19536"/>
    </row>
    <row r="19537" spans="2:2" ht="16.5" x14ac:dyDescent="0.3">
      <c r="B19537"/>
    </row>
    <row r="19538" spans="2:2" ht="16.5" x14ac:dyDescent="0.3">
      <c r="B19538"/>
    </row>
    <row r="19539" spans="2:2" ht="16.5" x14ac:dyDescent="0.3">
      <c r="B19539"/>
    </row>
    <row r="19540" spans="2:2" ht="16.5" x14ac:dyDescent="0.3">
      <c r="B19540"/>
    </row>
    <row r="19541" spans="2:2" ht="16.5" x14ac:dyDescent="0.3">
      <c r="B19541"/>
    </row>
    <row r="19542" spans="2:2" ht="16.5" x14ac:dyDescent="0.3">
      <c r="B19542"/>
    </row>
    <row r="19543" spans="2:2" ht="16.5" x14ac:dyDescent="0.3">
      <c r="B19543"/>
    </row>
    <row r="19544" spans="2:2" ht="16.5" x14ac:dyDescent="0.3">
      <c r="B19544"/>
    </row>
    <row r="19545" spans="2:2" ht="16.5" x14ac:dyDescent="0.3">
      <c r="B19545"/>
    </row>
    <row r="19546" spans="2:2" ht="16.5" x14ac:dyDescent="0.3">
      <c r="B19546"/>
    </row>
    <row r="19547" spans="2:2" ht="16.5" x14ac:dyDescent="0.3">
      <c r="B19547"/>
    </row>
    <row r="19548" spans="2:2" ht="16.5" x14ac:dyDescent="0.3">
      <c r="B19548"/>
    </row>
    <row r="19549" spans="2:2" ht="16.5" x14ac:dyDescent="0.3">
      <c r="B19549"/>
    </row>
    <row r="19550" spans="2:2" ht="16.5" x14ac:dyDescent="0.3">
      <c r="B19550"/>
    </row>
    <row r="19551" spans="2:2" ht="16.5" x14ac:dyDescent="0.3">
      <c r="B19551"/>
    </row>
    <row r="19552" spans="2:2" ht="16.5" x14ac:dyDescent="0.3">
      <c r="B19552"/>
    </row>
    <row r="19553" spans="2:2" ht="16.5" x14ac:dyDescent="0.3">
      <c r="B19553"/>
    </row>
    <row r="19554" spans="2:2" ht="16.5" x14ac:dyDescent="0.3">
      <c r="B19554"/>
    </row>
    <row r="19555" spans="2:2" ht="16.5" x14ac:dyDescent="0.3">
      <c r="B19555"/>
    </row>
    <row r="19556" spans="2:2" ht="16.5" x14ac:dyDescent="0.3">
      <c r="B19556"/>
    </row>
    <row r="19557" spans="2:2" ht="16.5" x14ac:dyDescent="0.3">
      <c r="B19557"/>
    </row>
    <row r="19558" spans="2:2" ht="16.5" x14ac:dyDescent="0.3">
      <c r="B19558"/>
    </row>
    <row r="19559" spans="2:2" ht="16.5" x14ac:dyDescent="0.3">
      <c r="B19559"/>
    </row>
    <row r="19560" spans="2:2" ht="16.5" x14ac:dyDescent="0.3">
      <c r="B19560"/>
    </row>
    <row r="19561" spans="2:2" ht="16.5" x14ac:dyDescent="0.3">
      <c r="B19561"/>
    </row>
    <row r="19562" spans="2:2" ht="16.5" x14ac:dyDescent="0.3">
      <c r="B19562"/>
    </row>
    <row r="19563" spans="2:2" ht="16.5" x14ac:dyDescent="0.3">
      <c r="B19563"/>
    </row>
    <row r="19564" spans="2:2" ht="16.5" x14ac:dyDescent="0.3">
      <c r="B19564"/>
    </row>
    <row r="19565" spans="2:2" ht="16.5" x14ac:dyDescent="0.3">
      <c r="B19565"/>
    </row>
    <row r="19566" spans="2:2" ht="16.5" x14ac:dyDescent="0.3">
      <c r="B19566"/>
    </row>
    <row r="19567" spans="2:2" ht="16.5" x14ac:dyDescent="0.3">
      <c r="B19567"/>
    </row>
    <row r="19568" spans="2:2" ht="16.5" x14ac:dyDescent="0.3">
      <c r="B19568"/>
    </row>
    <row r="19569" spans="2:2" ht="16.5" x14ac:dyDescent="0.3">
      <c r="B19569"/>
    </row>
    <row r="19570" spans="2:2" ht="16.5" x14ac:dyDescent="0.3">
      <c r="B19570"/>
    </row>
    <row r="19571" spans="2:2" ht="16.5" x14ac:dyDescent="0.3">
      <c r="B19571"/>
    </row>
    <row r="19572" spans="2:2" ht="16.5" x14ac:dyDescent="0.3">
      <c r="B19572"/>
    </row>
    <row r="19573" spans="2:2" ht="16.5" x14ac:dyDescent="0.3">
      <c r="B19573"/>
    </row>
    <row r="19574" spans="2:2" ht="16.5" x14ac:dyDescent="0.3">
      <c r="B19574"/>
    </row>
    <row r="19575" spans="2:2" ht="16.5" x14ac:dyDescent="0.3">
      <c r="B19575"/>
    </row>
    <row r="19576" spans="2:2" ht="16.5" x14ac:dyDescent="0.3">
      <c r="B19576"/>
    </row>
    <row r="19577" spans="2:2" ht="16.5" x14ac:dyDescent="0.3">
      <c r="B19577"/>
    </row>
    <row r="19578" spans="2:2" ht="16.5" x14ac:dyDescent="0.3">
      <c r="B19578"/>
    </row>
    <row r="19579" spans="2:2" ht="16.5" x14ac:dyDescent="0.3">
      <c r="B19579"/>
    </row>
    <row r="19580" spans="2:2" ht="16.5" x14ac:dyDescent="0.3">
      <c r="B19580"/>
    </row>
    <row r="19581" spans="2:2" ht="16.5" x14ac:dyDescent="0.3">
      <c r="B19581"/>
    </row>
    <row r="19582" spans="2:2" ht="16.5" x14ac:dyDescent="0.3">
      <c r="B19582"/>
    </row>
    <row r="19583" spans="2:2" ht="16.5" x14ac:dyDescent="0.3">
      <c r="B19583"/>
    </row>
    <row r="19584" spans="2:2" ht="16.5" x14ac:dyDescent="0.3">
      <c r="B19584"/>
    </row>
    <row r="19585" spans="2:2" ht="16.5" x14ac:dyDescent="0.3">
      <c r="B19585"/>
    </row>
    <row r="19586" spans="2:2" ht="16.5" x14ac:dyDescent="0.3">
      <c r="B19586"/>
    </row>
    <row r="19587" spans="2:2" ht="16.5" x14ac:dyDescent="0.3">
      <c r="B19587"/>
    </row>
    <row r="19588" spans="2:2" ht="16.5" x14ac:dyDescent="0.3">
      <c r="B19588"/>
    </row>
    <row r="19589" spans="2:2" ht="16.5" x14ac:dyDescent="0.3">
      <c r="B19589"/>
    </row>
    <row r="19590" spans="2:2" ht="16.5" x14ac:dyDescent="0.3">
      <c r="B19590"/>
    </row>
    <row r="19591" spans="2:2" ht="16.5" x14ac:dyDescent="0.3">
      <c r="B19591"/>
    </row>
    <row r="19592" spans="2:2" ht="16.5" x14ac:dyDescent="0.3">
      <c r="B19592"/>
    </row>
    <row r="19593" spans="2:2" ht="16.5" x14ac:dyDescent="0.3">
      <c r="B19593"/>
    </row>
    <row r="19594" spans="2:2" ht="16.5" x14ac:dyDescent="0.3">
      <c r="B19594"/>
    </row>
    <row r="19595" spans="2:2" ht="16.5" x14ac:dyDescent="0.3">
      <c r="B19595"/>
    </row>
    <row r="19596" spans="2:2" ht="16.5" x14ac:dyDescent="0.3">
      <c r="B19596"/>
    </row>
    <row r="19597" spans="2:2" ht="16.5" x14ac:dyDescent="0.3">
      <c r="B19597"/>
    </row>
    <row r="19598" spans="2:2" ht="16.5" x14ac:dyDescent="0.3">
      <c r="B19598"/>
    </row>
    <row r="19599" spans="2:2" ht="16.5" x14ac:dyDescent="0.3">
      <c r="B19599"/>
    </row>
    <row r="19600" spans="2:2" ht="16.5" x14ac:dyDescent="0.3">
      <c r="B19600"/>
    </row>
    <row r="19601" spans="2:2" ht="16.5" x14ac:dyDescent="0.3">
      <c r="B19601"/>
    </row>
    <row r="19602" spans="2:2" ht="16.5" x14ac:dyDescent="0.3">
      <c r="B19602"/>
    </row>
    <row r="19603" spans="2:2" ht="16.5" x14ac:dyDescent="0.3">
      <c r="B19603"/>
    </row>
    <row r="19604" spans="2:2" ht="16.5" x14ac:dyDescent="0.3">
      <c r="B19604"/>
    </row>
    <row r="19605" spans="2:2" ht="16.5" x14ac:dyDescent="0.3">
      <c r="B19605"/>
    </row>
    <row r="19606" spans="2:2" ht="16.5" x14ac:dyDescent="0.3">
      <c r="B19606"/>
    </row>
    <row r="19607" spans="2:2" ht="16.5" x14ac:dyDescent="0.3">
      <c r="B19607"/>
    </row>
    <row r="19608" spans="2:2" ht="16.5" x14ac:dyDescent="0.3">
      <c r="B19608"/>
    </row>
    <row r="19609" spans="2:2" ht="16.5" x14ac:dyDescent="0.3">
      <c r="B19609"/>
    </row>
    <row r="19610" spans="2:2" ht="16.5" x14ac:dyDescent="0.3">
      <c r="B19610"/>
    </row>
    <row r="19611" spans="2:2" ht="16.5" x14ac:dyDescent="0.3">
      <c r="B19611"/>
    </row>
    <row r="19612" spans="2:2" ht="16.5" x14ac:dyDescent="0.3">
      <c r="B19612"/>
    </row>
    <row r="19613" spans="2:2" ht="16.5" x14ac:dyDescent="0.3">
      <c r="B19613"/>
    </row>
    <row r="19614" spans="2:2" ht="16.5" x14ac:dyDescent="0.3">
      <c r="B19614"/>
    </row>
    <row r="19615" spans="2:2" ht="16.5" x14ac:dyDescent="0.3">
      <c r="B19615"/>
    </row>
    <row r="19616" spans="2:2" ht="16.5" x14ac:dyDescent="0.3">
      <c r="B19616"/>
    </row>
    <row r="19617" spans="2:2" ht="16.5" x14ac:dyDescent="0.3">
      <c r="B19617"/>
    </row>
    <row r="19618" spans="2:2" ht="16.5" x14ac:dyDescent="0.3">
      <c r="B19618"/>
    </row>
    <row r="19619" spans="2:2" ht="16.5" x14ac:dyDescent="0.3">
      <c r="B19619"/>
    </row>
    <row r="19620" spans="2:2" ht="16.5" x14ac:dyDescent="0.3">
      <c r="B19620"/>
    </row>
    <row r="19621" spans="2:2" ht="16.5" x14ac:dyDescent="0.3">
      <c r="B19621"/>
    </row>
    <row r="19622" spans="2:2" ht="16.5" x14ac:dyDescent="0.3">
      <c r="B19622"/>
    </row>
    <row r="19623" spans="2:2" ht="16.5" x14ac:dyDescent="0.3">
      <c r="B19623"/>
    </row>
    <row r="19624" spans="2:2" ht="16.5" x14ac:dyDescent="0.3">
      <c r="B19624"/>
    </row>
    <row r="19625" spans="2:2" ht="16.5" x14ac:dyDescent="0.3">
      <c r="B19625"/>
    </row>
    <row r="19626" spans="2:2" ht="16.5" x14ac:dyDescent="0.3">
      <c r="B19626"/>
    </row>
    <row r="19627" spans="2:2" ht="16.5" x14ac:dyDescent="0.3">
      <c r="B19627"/>
    </row>
    <row r="19628" spans="2:2" ht="16.5" x14ac:dyDescent="0.3">
      <c r="B19628"/>
    </row>
    <row r="19629" spans="2:2" ht="16.5" x14ac:dyDescent="0.3">
      <c r="B19629"/>
    </row>
    <row r="19630" spans="2:2" ht="16.5" x14ac:dyDescent="0.3">
      <c r="B19630"/>
    </row>
    <row r="19631" spans="2:2" ht="16.5" x14ac:dyDescent="0.3">
      <c r="B19631"/>
    </row>
    <row r="19632" spans="2:2" ht="16.5" x14ac:dyDescent="0.3">
      <c r="B19632"/>
    </row>
    <row r="19633" spans="2:2" ht="16.5" x14ac:dyDescent="0.3">
      <c r="B19633"/>
    </row>
    <row r="19634" spans="2:2" ht="16.5" x14ac:dyDescent="0.3">
      <c r="B19634"/>
    </row>
    <row r="19635" spans="2:2" ht="16.5" x14ac:dyDescent="0.3">
      <c r="B19635"/>
    </row>
    <row r="19636" spans="2:2" ht="16.5" x14ac:dyDescent="0.3">
      <c r="B19636"/>
    </row>
    <row r="19637" spans="2:2" ht="16.5" x14ac:dyDescent="0.3">
      <c r="B19637"/>
    </row>
    <row r="19638" spans="2:2" ht="16.5" x14ac:dyDescent="0.3">
      <c r="B19638"/>
    </row>
    <row r="19639" spans="2:2" ht="16.5" x14ac:dyDescent="0.3">
      <c r="B19639"/>
    </row>
    <row r="19640" spans="2:2" ht="16.5" x14ac:dyDescent="0.3">
      <c r="B19640"/>
    </row>
    <row r="19641" spans="2:2" ht="16.5" x14ac:dyDescent="0.3">
      <c r="B19641"/>
    </row>
    <row r="19642" spans="2:2" ht="16.5" x14ac:dyDescent="0.3">
      <c r="B19642"/>
    </row>
    <row r="19643" spans="2:2" ht="16.5" x14ac:dyDescent="0.3">
      <c r="B19643"/>
    </row>
    <row r="19644" spans="2:2" ht="16.5" x14ac:dyDescent="0.3">
      <c r="B19644"/>
    </row>
    <row r="19645" spans="2:2" ht="16.5" x14ac:dyDescent="0.3">
      <c r="B19645"/>
    </row>
    <row r="19646" spans="2:2" ht="16.5" x14ac:dyDescent="0.3">
      <c r="B19646"/>
    </row>
    <row r="19647" spans="2:2" ht="16.5" x14ac:dyDescent="0.3">
      <c r="B19647"/>
    </row>
    <row r="19648" spans="2:2" ht="16.5" x14ac:dyDescent="0.3">
      <c r="B19648"/>
    </row>
    <row r="19649" spans="2:2" ht="16.5" x14ac:dyDescent="0.3">
      <c r="B19649"/>
    </row>
    <row r="19650" spans="2:2" ht="16.5" x14ac:dyDescent="0.3">
      <c r="B19650"/>
    </row>
    <row r="19651" spans="2:2" ht="16.5" x14ac:dyDescent="0.3">
      <c r="B19651"/>
    </row>
    <row r="19652" spans="2:2" ht="16.5" x14ac:dyDescent="0.3">
      <c r="B19652"/>
    </row>
    <row r="19653" spans="2:2" ht="16.5" x14ac:dyDescent="0.3">
      <c r="B19653"/>
    </row>
    <row r="19654" spans="2:2" ht="16.5" x14ac:dyDescent="0.3">
      <c r="B19654"/>
    </row>
    <row r="19655" spans="2:2" ht="16.5" x14ac:dyDescent="0.3">
      <c r="B19655"/>
    </row>
    <row r="19656" spans="2:2" ht="16.5" x14ac:dyDescent="0.3">
      <c r="B19656"/>
    </row>
    <row r="19657" spans="2:2" ht="16.5" x14ac:dyDescent="0.3">
      <c r="B19657"/>
    </row>
    <row r="19658" spans="2:2" ht="16.5" x14ac:dyDescent="0.3">
      <c r="B19658"/>
    </row>
    <row r="19659" spans="2:2" ht="16.5" x14ac:dyDescent="0.3">
      <c r="B19659"/>
    </row>
    <row r="19660" spans="2:2" ht="16.5" x14ac:dyDescent="0.3">
      <c r="B19660"/>
    </row>
    <row r="19661" spans="2:2" ht="16.5" x14ac:dyDescent="0.3">
      <c r="B19661"/>
    </row>
    <row r="19662" spans="2:2" ht="16.5" x14ac:dyDescent="0.3">
      <c r="B19662"/>
    </row>
    <row r="19663" spans="2:2" ht="16.5" x14ac:dyDescent="0.3">
      <c r="B19663"/>
    </row>
    <row r="19664" spans="2:2" ht="16.5" x14ac:dyDescent="0.3">
      <c r="B19664"/>
    </row>
    <row r="19665" spans="2:2" ht="16.5" x14ac:dyDescent="0.3">
      <c r="B19665"/>
    </row>
    <row r="19666" spans="2:2" ht="16.5" x14ac:dyDescent="0.3">
      <c r="B19666"/>
    </row>
    <row r="19667" spans="2:2" ht="16.5" x14ac:dyDescent="0.3">
      <c r="B19667"/>
    </row>
    <row r="19668" spans="2:2" ht="16.5" x14ac:dyDescent="0.3">
      <c r="B19668"/>
    </row>
    <row r="19669" spans="2:2" ht="16.5" x14ac:dyDescent="0.3">
      <c r="B19669"/>
    </row>
    <row r="19670" spans="2:2" ht="16.5" x14ac:dyDescent="0.3">
      <c r="B19670"/>
    </row>
    <row r="19671" spans="2:2" ht="16.5" x14ac:dyDescent="0.3">
      <c r="B19671"/>
    </row>
    <row r="19672" spans="2:2" ht="16.5" x14ac:dyDescent="0.3">
      <c r="B19672"/>
    </row>
    <row r="19673" spans="2:2" ht="16.5" x14ac:dyDescent="0.3">
      <c r="B19673"/>
    </row>
    <row r="19674" spans="2:2" ht="16.5" x14ac:dyDescent="0.3">
      <c r="B19674"/>
    </row>
    <row r="19675" spans="2:2" ht="16.5" x14ac:dyDescent="0.3">
      <c r="B19675"/>
    </row>
    <row r="19676" spans="2:2" ht="16.5" x14ac:dyDescent="0.3">
      <c r="B19676"/>
    </row>
    <row r="19677" spans="2:2" ht="16.5" x14ac:dyDescent="0.3">
      <c r="B19677"/>
    </row>
    <row r="19678" spans="2:2" ht="16.5" x14ac:dyDescent="0.3">
      <c r="B19678"/>
    </row>
    <row r="19679" spans="2:2" ht="16.5" x14ac:dyDescent="0.3">
      <c r="B19679"/>
    </row>
    <row r="19680" spans="2:2" ht="16.5" x14ac:dyDescent="0.3">
      <c r="B19680"/>
    </row>
    <row r="19681" spans="2:2" ht="16.5" x14ac:dyDescent="0.3">
      <c r="B19681"/>
    </row>
    <row r="19682" spans="2:2" ht="16.5" x14ac:dyDescent="0.3">
      <c r="B19682"/>
    </row>
    <row r="19683" spans="2:2" ht="16.5" x14ac:dyDescent="0.3">
      <c r="B19683"/>
    </row>
    <row r="19684" spans="2:2" ht="16.5" x14ac:dyDescent="0.3">
      <c r="B19684"/>
    </row>
    <row r="19685" spans="2:2" ht="16.5" x14ac:dyDescent="0.3">
      <c r="B19685"/>
    </row>
    <row r="19686" spans="2:2" ht="16.5" x14ac:dyDescent="0.3">
      <c r="B19686"/>
    </row>
    <row r="19687" spans="2:2" ht="16.5" x14ac:dyDescent="0.3">
      <c r="B19687"/>
    </row>
    <row r="19688" spans="2:2" ht="16.5" x14ac:dyDescent="0.3">
      <c r="B19688"/>
    </row>
    <row r="19689" spans="2:2" ht="16.5" x14ac:dyDescent="0.3">
      <c r="B19689"/>
    </row>
    <row r="19690" spans="2:2" ht="16.5" x14ac:dyDescent="0.3">
      <c r="B19690"/>
    </row>
    <row r="19691" spans="2:2" ht="16.5" x14ac:dyDescent="0.3">
      <c r="B19691"/>
    </row>
    <row r="19692" spans="2:2" ht="16.5" x14ac:dyDescent="0.3">
      <c r="B19692"/>
    </row>
    <row r="19693" spans="2:2" ht="16.5" x14ac:dyDescent="0.3">
      <c r="B19693"/>
    </row>
    <row r="19694" spans="2:2" ht="16.5" x14ac:dyDescent="0.3">
      <c r="B19694"/>
    </row>
    <row r="19695" spans="2:2" ht="16.5" x14ac:dyDescent="0.3">
      <c r="B19695"/>
    </row>
    <row r="19696" spans="2:2" ht="16.5" x14ac:dyDescent="0.3">
      <c r="B19696"/>
    </row>
    <row r="19697" spans="2:2" ht="16.5" x14ac:dyDescent="0.3">
      <c r="B19697"/>
    </row>
    <row r="19698" spans="2:2" ht="16.5" x14ac:dyDescent="0.3">
      <c r="B19698"/>
    </row>
    <row r="19699" spans="2:2" ht="16.5" x14ac:dyDescent="0.3">
      <c r="B19699"/>
    </row>
    <row r="19700" spans="2:2" ht="16.5" x14ac:dyDescent="0.3">
      <c r="B19700"/>
    </row>
    <row r="19701" spans="2:2" ht="16.5" x14ac:dyDescent="0.3">
      <c r="B19701"/>
    </row>
    <row r="19702" spans="2:2" ht="16.5" x14ac:dyDescent="0.3">
      <c r="B19702"/>
    </row>
    <row r="19703" spans="2:2" ht="16.5" x14ac:dyDescent="0.3">
      <c r="B19703"/>
    </row>
    <row r="19704" spans="2:2" ht="16.5" x14ac:dyDescent="0.3">
      <c r="B19704"/>
    </row>
    <row r="19705" spans="2:2" ht="16.5" x14ac:dyDescent="0.3">
      <c r="B19705"/>
    </row>
    <row r="19706" spans="2:2" ht="16.5" x14ac:dyDescent="0.3">
      <c r="B19706"/>
    </row>
    <row r="19707" spans="2:2" ht="16.5" x14ac:dyDescent="0.3">
      <c r="B19707"/>
    </row>
    <row r="19708" spans="2:2" ht="16.5" x14ac:dyDescent="0.3">
      <c r="B19708"/>
    </row>
    <row r="19709" spans="2:2" ht="16.5" x14ac:dyDescent="0.3">
      <c r="B19709"/>
    </row>
    <row r="19710" spans="2:2" ht="16.5" x14ac:dyDescent="0.3">
      <c r="B19710"/>
    </row>
    <row r="19711" spans="2:2" ht="16.5" x14ac:dyDescent="0.3">
      <c r="B19711"/>
    </row>
    <row r="19712" spans="2:2" ht="16.5" x14ac:dyDescent="0.3">
      <c r="B19712"/>
    </row>
    <row r="19713" spans="2:2" ht="16.5" x14ac:dyDescent="0.3">
      <c r="B19713"/>
    </row>
    <row r="19714" spans="2:2" ht="16.5" x14ac:dyDescent="0.3">
      <c r="B19714"/>
    </row>
    <row r="19715" spans="2:2" ht="16.5" x14ac:dyDescent="0.3">
      <c r="B19715"/>
    </row>
    <row r="19716" spans="2:2" ht="16.5" x14ac:dyDescent="0.3">
      <c r="B19716"/>
    </row>
    <row r="19717" spans="2:2" ht="16.5" x14ac:dyDescent="0.3">
      <c r="B19717"/>
    </row>
    <row r="19718" spans="2:2" ht="16.5" x14ac:dyDescent="0.3">
      <c r="B19718"/>
    </row>
    <row r="19719" spans="2:2" ht="16.5" x14ac:dyDescent="0.3">
      <c r="B19719"/>
    </row>
    <row r="19720" spans="2:2" ht="16.5" x14ac:dyDescent="0.3">
      <c r="B19720"/>
    </row>
    <row r="19721" spans="2:2" ht="16.5" x14ac:dyDescent="0.3">
      <c r="B19721"/>
    </row>
    <row r="19722" spans="2:2" ht="16.5" x14ac:dyDescent="0.3">
      <c r="B19722"/>
    </row>
    <row r="19723" spans="2:2" ht="16.5" x14ac:dyDescent="0.3">
      <c r="B19723"/>
    </row>
    <row r="19724" spans="2:2" ht="16.5" x14ac:dyDescent="0.3">
      <c r="B19724"/>
    </row>
    <row r="19725" spans="2:2" ht="16.5" x14ac:dyDescent="0.3">
      <c r="B19725"/>
    </row>
    <row r="19726" spans="2:2" ht="16.5" x14ac:dyDescent="0.3">
      <c r="B19726"/>
    </row>
    <row r="19727" spans="2:2" ht="16.5" x14ac:dyDescent="0.3">
      <c r="B19727"/>
    </row>
    <row r="19728" spans="2:2" ht="16.5" x14ac:dyDescent="0.3">
      <c r="B19728"/>
    </row>
    <row r="19729" spans="2:2" ht="16.5" x14ac:dyDescent="0.3">
      <c r="B19729"/>
    </row>
    <row r="19730" spans="2:2" ht="16.5" x14ac:dyDescent="0.3">
      <c r="B19730"/>
    </row>
    <row r="19731" spans="2:2" ht="16.5" x14ac:dyDescent="0.3">
      <c r="B19731"/>
    </row>
    <row r="19732" spans="2:2" ht="16.5" x14ac:dyDescent="0.3">
      <c r="B19732"/>
    </row>
    <row r="19733" spans="2:2" ht="16.5" x14ac:dyDescent="0.3">
      <c r="B19733"/>
    </row>
    <row r="19734" spans="2:2" ht="16.5" x14ac:dyDescent="0.3">
      <c r="B19734"/>
    </row>
    <row r="19735" spans="2:2" ht="16.5" x14ac:dyDescent="0.3">
      <c r="B19735"/>
    </row>
    <row r="19736" spans="2:2" ht="16.5" x14ac:dyDescent="0.3">
      <c r="B19736"/>
    </row>
    <row r="19737" spans="2:2" ht="16.5" x14ac:dyDescent="0.3">
      <c r="B19737"/>
    </row>
    <row r="19738" spans="2:2" ht="16.5" x14ac:dyDescent="0.3">
      <c r="B19738"/>
    </row>
    <row r="19739" spans="2:2" ht="16.5" x14ac:dyDescent="0.3">
      <c r="B19739"/>
    </row>
    <row r="19740" spans="2:2" ht="16.5" x14ac:dyDescent="0.3">
      <c r="B19740"/>
    </row>
    <row r="19741" spans="2:2" ht="16.5" x14ac:dyDescent="0.3">
      <c r="B19741"/>
    </row>
    <row r="19742" spans="2:2" ht="16.5" x14ac:dyDescent="0.3">
      <c r="B19742"/>
    </row>
    <row r="19743" spans="2:2" ht="16.5" x14ac:dyDescent="0.3">
      <c r="B19743"/>
    </row>
    <row r="19744" spans="2:2" ht="16.5" x14ac:dyDescent="0.3">
      <c r="B19744"/>
    </row>
    <row r="19745" spans="2:2" ht="16.5" x14ac:dyDescent="0.3">
      <c r="B19745"/>
    </row>
    <row r="19746" spans="2:2" ht="16.5" x14ac:dyDescent="0.3">
      <c r="B19746"/>
    </row>
    <row r="19747" spans="2:2" ht="16.5" x14ac:dyDescent="0.3">
      <c r="B19747"/>
    </row>
    <row r="19748" spans="2:2" ht="16.5" x14ac:dyDescent="0.3">
      <c r="B19748"/>
    </row>
    <row r="19749" spans="2:2" ht="16.5" x14ac:dyDescent="0.3">
      <c r="B19749"/>
    </row>
    <row r="19750" spans="2:2" ht="16.5" x14ac:dyDescent="0.3">
      <c r="B19750"/>
    </row>
    <row r="19751" spans="2:2" ht="16.5" x14ac:dyDescent="0.3">
      <c r="B19751"/>
    </row>
    <row r="19752" spans="2:2" ht="16.5" x14ac:dyDescent="0.3">
      <c r="B19752"/>
    </row>
    <row r="19753" spans="2:2" ht="16.5" x14ac:dyDescent="0.3">
      <c r="B19753"/>
    </row>
    <row r="19754" spans="2:2" ht="16.5" x14ac:dyDescent="0.3">
      <c r="B19754"/>
    </row>
    <row r="19755" spans="2:2" ht="16.5" x14ac:dyDescent="0.3">
      <c r="B19755"/>
    </row>
    <row r="19756" spans="2:2" ht="16.5" x14ac:dyDescent="0.3">
      <c r="B19756"/>
    </row>
    <row r="19757" spans="2:2" ht="16.5" x14ac:dyDescent="0.3">
      <c r="B19757"/>
    </row>
    <row r="19758" spans="2:2" ht="16.5" x14ac:dyDescent="0.3">
      <c r="B19758"/>
    </row>
    <row r="19759" spans="2:2" ht="16.5" x14ac:dyDescent="0.3">
      <c r="B19759"/>
    </row>
    <row r="19760" spans="2:2" ht="16.5" x14ac:dyDescent="0.3">
      <c r="B19760"/>
    </row>
    <row r="19761" spans="2:2" ht="16.5" x14ac:dyDescent="0.3">
      <c r="B19761"/>
    </row>
    <row r="19762" spans="2:2" ht="16.5" x14ac:dyDescent="0.3">
      <c r="B19762"/>
    </row>
    <row r="19763" spans="2:2" ht="16.5" x14ac:dyDescent="0.3">
      <c r="B19763"/>
    </row>
    <row r="19764" spans="2:2" ht="16.5" x14ac:dyDescent="0.3">
      <c r="B19764"/>
    </row>
    <row r="19765" spans="2:2" ht="16.5" x14ac:dyDescent="0.3">
      <c r="B19765"/>
    </row>
    <row r="19766" spans="2:2" ht="16.5" x14ac:dyDescent="0.3">
      <c r="B19766"/>
    </row>
    <row r="19767" spans="2:2" ht="16.5" x14ac:dyDescent="0.3">
      <c r="B19767"/>
    </row>
    <row r="19768" spans="2:2" ht="16.5" x14ac:dyDescent="0.3">
      <c r="B19768"/>
    </row>
    <row r="19769" spans="2:2" ht="16.5" x14ac:dyDescent="0.3">
      <c r="B19769"/>
    </row>
    <row r="19770" spans="2:2" ht="16.5" x14ac:dyDescent="0.3">
      <c r="B19770"/>
    </row>
    <row r="19771" spans="2:2" ht="16.5" x14ac:dyDescent="0.3">
      <c r="B19771"/>
    </row>
    <row r="19772" spans="2:2" ht="16.5" x14ac:dyDescent="0.3">
      <c r="B19772"/>
    </row>
    <row r="19773" spans="2:2" ht="16.5" x14ac:dyDescent="0.3">
      <c r="B19773"/>
    </row>
    <row r="19774" spans="2:2" ht="16.5" x14ac:dyDescent="0.3">
      <c r="B19774"/>
    </row>
    <row r="19775" spans="2:2" ht="16.5" x14ac:dyDescent="0.3">
      <c r="B19775"/>
    </row>
    <row r="19776" spans="2:2" ht="16.5" x14ac:dyDescent="0.3">
      <c r="B19776"/>
    </row>
    <row r="19777" spans="2:2" ht="16.5" x14ac:dyDescent="0.3">
      <c r="B19777"/>
    </row>
    <row r="19778" spans="2:2" ht="16.5" x14ac:dyDescent="0.3">
      <c r="B19778"/>
    </row>
    <row r="19779" spans="2:2" ht="16.5" x14ac:dyDescent="0.3">
      <c r="B19779"/>
    </row>
    <row r="19780" spans="2:2" ht="16.5" x14ac:dyDescent="0.3">
      <c r="B19780"/>
    </row>
    <row r="19781" spans="2:2" ht="16.5" x14ac:dyDescent="0.3">
      <c r="B19781"/>
    </row>
    <row r="19782" spans="2:2" ht="16.5" x14ac:dyDescent="0.3">
      <c r="B19782"/>
    </row>
    <row r="19783" spans="2:2" ht="16.5" x14ac:dyDescent="0.3">
      <c r="B19783"/>
    </row>
    <row r="19784" spans="2:2" ht="16.5" x14ac:dyDescent="0.3">
      <c r="B19784"/>
    </row>
    <row r="19785" spans="2:2" ht="16.5" x14ac:dyDescent="0.3">
      <c r="B19785"/>
    </row>
    <row r="19786" spans="2:2" ht="16.5" x14ac:dyDescent="0.3">
      <c r="B19786"/>
    </row>
    <row r="19787" spans="2:2" ht="16.5" x14ac:dyDescent="0.3">
      <c r="B19787"/>
    </row>
    <row r="19788" spans="2:2" ht="16.5" x14ac:dyDescent="0.3">
      <c r="B19788"/>
    </row>
    <row r="19789" spans="2:2" ht="16.5" x14ac:dyDescent="0.3">
      <c r="B19789"/>
    </row>
    <row r="19790" spans="2:2" ht="16.5" x14ac:dyDescent="0.3">
      <c r="B19790"/>
    </row>
    <row r="19791" spans="2:2" ht="16.5" x14ac:dyDescent="0.3">
      <c r="B19791"/>
    </row>
    <row r="19792" spans="2:2" ht="16.5" x14ac:dyDescent="0.3">
      <c r="B19792"/>
    </row>
    <row r="19793" spans="2:2" ht="16.5" x14ac:dyDescent="0.3">
      <c r="B19793"/>
    </row>
    <row r="19794" spans="2:2" ht="16.5" x14ac:dyDescent="0.3">
      <c r="B19794"/>
    </row>
    <row r="19795" spans="2:2" ht="16.5" x14ac:dyDescent="0.3">
      <c r="B19795"/>
    </row>
    <row r="19796" spans="2:2" ht="16.5" x14ac:dyDescent="0.3">
      <c r="B19796"/>
    </row>
    <row r="19797" spans="2:2" ht="16.5" x14ac:dyDescent="0.3">
      <c r="B19797"/>
    </row>
    <row r="19798" spans="2:2" ht="16.5" x14ac:dyDescent="0.3">
      <c r="B19798"/>
    </row>
    <row r="19799" spans="2:2" ht="16.5" x14ac:dyDescent="0.3">
      <c r="B19799"/>
    </row>
    <row r="19800" spans="2:2" ht="16.5" x14ac:dyDescent="0.3">
      <c r="B19800"/>
    </row>
    <row r="19801" spans="2:2" ht="16.5" x14ac:dyDescent="0.3">
      <c r="B19801"/>
    </row>
    <row r="19802" spans="2:2" ht="16.5" x14ac:dyDescent="0.3">
      <c r="B19802"/>
    </row>
    <row r="19803" spans="2:2" ht="16.5" x14ac:dyDescent="0.3">
      <c r="B19803"/>
    </row>
    <row r="19804" spans="2:2" ht="16.5" x14ac:dyDescent="0.3">
      <c r="B19804"/>
    </row>
    <row r="19805" spans="2:2" ht="16.5" x14ac:dyDescent="0.3">
      <c r="B19805"/>
    </row>
    <row r="19806" spans="2:2" ht="16.5" x14ac:dyDescent="0.3">
      <c r="B19806"/>
    </row>
    <row r="19807" spans="2:2" ht="16.5" x14ac:dyDescent="0.3">
      <c r="B19807"/>
    </row>
    <row r="19808" spans="2:2" ht="16.5" x14ac:dyDescent="0.3">
      <c r="B19808"/>
    </row>
    <row r="19809" spans="2:2" ht="16.5" x14ac:dyDescent="0.3">
      <c r="B19809"/>
    </row>
    <row r="19810" spans="2:2" ht="16.5" x14ac:dyDescent="0.3">
      <c r="B19810"/>
    </row>
    <row r="19811" spans="2:2" ht="16.5" x14ac:dyDescent="0.3">
      <c r="B19811"/>
    </row>
    <row r="19812" spans="2:2" ht="16.5" x14ac:dyDescent="0.3">
      <c r="B19812"/>
    </row>
    <row r="19813" spans="2:2" ht="16.5" x14ac:dyDescent="0.3">
      <c r="B19813"/>
    </row>
    <row r="19814" spans="2:2" ht="16.5" x14ac:dyDescent="0.3">
      <c r="B19814"/>
    </row>
    <row r="19815" spans="2:2" ht="16.5" x14ac:dyDescent="0.3">
      <c r="B19815"/>
    </row>
    <row r="19816" spans="2:2" ht="16.5" x14ac:dyDescent="0.3">
      <c r="B19816"/>
    </row>
    <row r="19817" spans="2:2" ht="16.5" x14ac:dyDescent="0.3">
      <c r="B19817"/>
    </row>
    <row r="19818" spans="2:2" ht="16.5" x14ac:dyDescent="0.3">
      <c r="B19818"/>
    </row>
    <row r="19819" spans="2:2" ht="16.5" x14ac:dyDescent="0.3">
      <c r="B19819"/>
    </row>
    <row r="19820" spans="2:2" ht="16.5" x14ac:dyDescent="0.3">
      <c r="B19820"/>
    </row>
    <row r="19821" spans="2:2" ht="16.5" x14ac:dyDescent="0.3">
      <c r="B19821"/>
    </row>
    <row r="19822" spans="2:2" ht="16.5" x14ac:dyDescent="0.3">
      <c r="B19822"/>
    </row>
    <row r="19823" spans="2:2" ht="16.5" x14ac:dyDescent="0.3">
      <c r="B19823"/>
    </row>
    <row r="19824" spans="2:2" ht="16.5" x14ac:dyDescent="0.3">
      <c r="B19824"/>
    </row>
    <row r="19825" spans="2:2" ht="16.5" x14ac:dyDescent="0.3">
      <c r="B19825"/>
    </row>
    <row r="19826" spans="2:2" ht="16.5" x14ac:dyDescent="0.3">
      <c r="B19826"/>
    </row>
    <row r="19827" spans="2:2" ht="16.5" x14ac:dyDescent="0.3">
      <c r="B19827"/>
    </row>
    <row r="19828" spans="2:2" ht="16.5" x14ac:dyDescent="0.3">
      <c r="B19828"/>
    </row>
    <row r="19829" spans="2:2" ht="16.5" x14ac:dyDescent="0.3">
      <c r="B19829"/>
    </row>
    <row r="19830" spans="2:2" ht="16.5" x14ac:dyDescent="0.3">
      <c r="B19830"/>
    </row>
    <row r="19831" spans="2:2" ht="16.5" x14ac:dyDescent="0.3">
      <c r="B19831"/>
    </row>
    <row r="19832" spans="2:2" ht="16.5" x14ac:dyDescent="0.3">
      <c r="B19832"/>
    </row>
    <row r="19833" spans="2:2" ht="16.5" x14ac:dyDescent="0.3">
      <c r="B19833"/>
    </row>
    <row r="19834" spans="2:2" ht="16.5" x14ac:dyDescent="0.3">
      <c r="B19834"/>
    </row>
    <row r="19835" spans="2:2" ht="16.5" x14ac:dyDescent="0.3">
      <c r="B19835"/>
    </row>
    <row r="19836" spans="2:2" ht="16.5" x14ac:dyDescent="0.3">
      <c r="B19836"/>
    </row>
    <row r="19837" spans="2:2" ht="16.5" x14ac:dyDescent="0.3">
      <c r="B19837"/>
    </row>
    <row r="19838" spans="2:2" ht="16.5" x14ac:dyDescent="0.3">
      <c r="B19838"/>
    </row>
    <row r="19839" spans="2:2" ht="16.5" x14ac:dyDescent="0.3">
      <c r="B19839"/>
    </row>
    <row r="19840" spans="2:2" ht="16.5" x14ac:dyDescent="0.3">
      <c r="B19840"/>
    </row>
    <row r="19841" spans="2:2" ht="16.5" x14ac:dyDescent="0.3">
      <c r="B19841"/>
    </row>
    <row r="19842" spans="2:2" ht="16.5" x14ac:dyDescent="0.3">
      <c r="B19842"/>
    </row>
    <row r="19843" spans="2:2" ht="16.5" x14ac:dyDescent="0.3">
      <c r="B19843"/>
    </row>
    <row r="19844" spans="2:2" ht="16.5" x14ac:dyDescent="0.3">
      <c r="B19844"/>
    </row>
    <row r="19845" spans="2:2" ht="16.5" x14ac:dyDescent="0.3">
      <c r="B19845"/>
    </row>
    <row r="19846" spans="2:2" ht="16.5" x14ac:dyDescent="0.3">
      <c r="B19846"/>
    </row>
    <row r="19847" spans="2:2" ht="16.5" x14ac:dyDescent="0.3">
      <c r="B19847"/>
    </row>
    <row r="19848" spans="2:2" ht="16.5" x14ac:dyDescent="0.3">
      <c r="B19848"/>
    </row>
    <row r="19849" spans="2:2" ht="16.5" x14ac:dyDescent="0.3">
      <c r="B19849"/>
    </row>
    <row r="19850" spans="2:2" ht="16.5" x14ac:dyDescent="0.3">
      <c r="B19850"/>
    </row>
    <row r="19851" spans="2:2" ht="16.5" x14ac:dyDescent="0.3">
      <c r="B19851"/>
    </row>
    <row r="19852" spans="2:2" ht="16.5" x14ac:dyDescent="0.3">
      <c r="B19852"/>
    </row>
    <row r="19853" spans="2:2" ht="16.5" x14ac:dyDescent="0.3">
      <c r="B19853"/>
    </row>
    <row r="19854" spans="2:2" ht="16.5" x14ac:dyDescent="0.3">
      <c r="B19854"/>
    </row>
    <row r="19855" spans="2:2" ht="16.5" x14ac:dyDescent="0.3">
      <c r="B19855"/>
    </row>
    <row r="19856" spans="2:2" ht="16.5" x14ac:dyDescent="0.3">
      <c r="B19856"/>
    </row>
    <row r="19857" spans="2:2" ht="16.5" x14ac:dyDescent="0.3">
      <c r="B19857"/>
    </row>
    <row r="19858" spans="2:2" ht="16.5" x14ac:dyDescent="0.3">
      <c r="B19858"/>
    </row>
    <row r="19859" spans="2:2" ht="16.5" x14ac:dyDescent="0.3">
      <c r="B19859"/>
    </row>
    <row r="19860" spans="2:2" ht="16.5" x14ac:dyDescent="0.3">
      <c r="B19860"/>
    </row>
    <row r="19861" spans="2:2" ht="16.5" x14ac:dyDescent="0.3">
      <c r="B19861"/>
    </row>
    <row r="19862" spans="2:2" ht="16.5" x14ac:dyDescent="0.3">
      <c r="B19862"/>
    </row>
    <row r="19863" spans="2:2" ht="16.5" x14ac:dyDescent="0.3">
      <c r="B19863"/>
    </row>
    <row r="19864" spans="2:2" ht="16.5" x14ac:dyDescent="0.3">
      <c r="B19864"/>
    </row>
    <row r="19865" spans="2:2" ht="16.5" x14ac:dyDescent="0.3">
      <c r="B19865"/>
    </row>
    <row r="19866" spans="2:2" ht="16.5" x14ac:dyDescent="0.3">
      <c r="B19866"/>
    </row>
    <row r="19867" spans="2:2" ht="16.5" x14ac:dyDescent="0.3">
      <c r="B19867"/>
    </row>
    <row r="19868" spans="2:2" ht="16.5" x14ac:dyDescent="0.3">
      <c r="B19868"/>
    </row>
    <row r="19869" spans="2:2" ht="16.5" x14ac:dyDescent="0.3">
      <c r="B19869"/>
    </row>
    <row r="19870" spans="2:2" ht="16.5" x14ac:dyDescent="0.3">
      <c r="B19870"/>
    </row>
    <row r="19871" spans="2:2" ht="16.5" x14ac:dyDescent="0.3">
      <c r="B19871"/>
    </row>
    <row r="19872" spans="2:2" ht="16.5" x14ac:dyDescent="0.3">
      <c r="B19872"/>
    </row>
    <row r="19873" spans="2:2" ht="16.5" x14ac:dyDescent="0.3">
      <c r="B19873"/>
    </row>
    <row r="19874" spans="2:2" ht="16.5" x14ac:dyDescent="0.3">
      <c r="B19874"/>
    </row>
    <row r="19875" spans="2:2" ht="16.5" x14ac:dyDescent="0.3">
      <c r="B19875"/>
    </row>
    <row r="19876" spans="2:2" ht="16.5" x14ac:dyDescent="0.3">
      <c r="B19876"/>
    </row>
    <row r="19877" spans="2:2" ht="16.5" x14ac:dyDescent="0.3">
      <c r="B19877"/>
    </row>
    <row r="19878" spans="2:2" ht="16.5" x14ac:dyDescent="0.3">
      <c r="B19878"/>
    </row>
    <row r="19879" spans="2:2" ht="16.5" x14ac:dyDescent="0.3">
      <c r="B19879"/>
    </row>
    <row r="19880" spans="2:2" ht="16.5" x14ac:dyDescent="0.3">
      <c r="B19880"/>
    </row>
    <row r="19881" spans="2:2" ht="16.5" x14ac:dyDescent="0.3">
      <c r="B19881"/>
    </row>
    <row r="19882" spans="2:2" ht="16.5" x14ac:dyDescent="0.3">
      <c r="B19882"/>
    </row>
    <row r="19883" spans="2:2" ht="16.5" x14ac:dyDescent="0.3">
      <c r="B19883"/>
    </row>
    <row r="19884" spans="2:2" ht="16.5" x14ac:dyDescent="0.3">
      <c r="B19884"/>
    </row>
    <row r="19885" spans="2:2" ht="16.5" x14ac:dyDescent="0.3">
      <c r="B19885"/>
    </row>
    <row r="19886" spans="2:2" ht="16.5" x14ac:dyDescent="0.3">
      <c r="B19886"/>
    </row>
    <row r="19887" spans="2:2" ht="16.5" x14ac:dyDescent="0.3">
      <c r="B19887"/>
    </row>
    <row r="19888" spans="2:2" ht="16.5" x14ac:dyDescent="0.3">
      <c r="B19888"/>
    </row>
    <row r="19889" spans="2:2" ht="16.5" x14ac:dyDescent="0.3">
      <c r="B19889"/>
    </row>
    <row r="19890" spans="2:2" ht="16.5" x14ac:dyDescent="0.3">
      <c r="B19890"/>
    </row>
    <row r="19891" spans="2:2" ht="16.5" x14ac:dyDescent="0.3">
      <c r="B19891"/>
    </row>
    <row r="19892" spans="2:2" ht="16.5" x14ac:dyDescent="0.3">
      <c r="B19892"/>
    </row>
    <row r="19893" spans="2:2" ht="16.5" x14ac:dyDescent="0.3">
      <c r="B19893"/>
    </row>
    <row r="19894" spans="2:2" ht="16.5" x14ac:dyDescent="0.3">
      <c r="B19894"/>
    </row>
    <row r="19895" spans="2:2" ht="16.5" x14ac:dyDescent="0.3">
      <c r="B19895"/>
    </row>
    <row r="19896" spans="2:2" ht="16.5" x14ac:dyDescent="0.3">
      <c r="B19896"/>
    </row>
    <row r="19897" spans="2:2" ht="16.5" x14ac:dyDescent="0.3">
      <c r="B19897"/>
    </row>
    <row r="19898" spans="2:2" ht="16.5" x14ac:dyDescent="0.3">
      <c r="B19898"/>
    </row>
    <row r="19899" spans="2:2" ht="16.5" x14ac:dyDescent="0.3">
      <c r="B19899"/>
    </row>
    <row r="19900" spans="2:2" ht="16.5" x14ac:dyDescent="0.3">
      <c r="B19900"/>
    </row>
    <row r="19901" spans="2:2" ht="16.5" x14ac:dyDescent="0.3">
      <c r="B19901"/>
    </row>
    <row r="19902" spans="2:2" ht="16.5" x14ac:dyDescent="0.3">
      <c r="B19902"/>
    </row>
    <row r="19903" spans="2:2" ht="16.5" x14ac:dyDescent="0.3">
      <c r="B19903"/>
    </row>
    <row r="19904" spans="2:2" ht="16.5" x14ac:dyDescent="0.3">
      <c r="B19904"/>
    </row>
    <row r="19905" spans="2:2" ht="16.5" x14ac:dyDescent="0.3">
      <c r="B19905"/>
    </row>
    <row r="19906" spans="2:2" ht="16.5" x14ac:dyDescent="0.3">
      <c r="B19906"/>
    </row>
    <row r="19907" spans="2:2" ht="16.5" x14ac:dyDescent="0.3">
      <c r="B19907"/>
    </row>
    <row r="19908" spans="2:2" ht="16.5" x14ac:dyDescent="0.3">
      <c r="B19908"/>
    </row>
    <row r="19909" spans="2:2" ht="16.5" x14ac:dyDescent="0.3">
      <c r="B19909"/>
    </row>
    <row r="19910" spans="2:2" ht="16.5" x14ac:dyDescent="0.3">
      <c r="B19910"/>
    </row>
    <row r="19911" spans="2:2" ht="16.5" x14ac:dyDescent="0.3">
      <c r="B19911"/>
    </row>
    <row r="19912" spans="2:2" ht="16.5" x14ac:dyDescent="0.3">
      <c r="B19912"/>
    </row>
    <row r="19913" spans="2:2" ht="16.5" x14ac:dyDescent="0.3">
      <c r="B19913"/>
    </row>
    <row r="19914" spans="2:2" ht="16.5" x14ac:dyDescent="0.3">
      <c r="B19914"/>
    </row>
    <row r="19915" spans="2:2" ht="16.5" x14ac:dyDescent="0.3">
      <c r="B19915"/>
    </row>
    <row r="19916" spans="2:2" ht="16.5" x14ac:dyDescent="0.3">
      <c r="B19916"/>
    </row>
    <row r="19917" spans="2:2" ht="16.5" x14ac:dyDescent="0.3">
      <c r="B19917"/>
    </row>
    <row r="19918" spans="2:2" ht="16.5" x14ac:dyDescent="0.3">
      <c r="B19918"/>
    </row>
    <row r="19919" spans="2:2" ht="16.5" x14ac:dyDescent="0.3">
      <c r="B19919"/>
    </row>
    <row r="19920" spans="2:2" ht="16.5" x14ac:dyDescent="0.3">
      <c r="B19920"/>
    </row>
    <row r="19921" spans="2:2" ht="16.5" x14ac:dyDescent="0.3">
      <c r="B19921"/>
    </row>
    <row r="19922" spans="2:2" ht="16.5" x14ac:dyDescent="0.3">
      <c r="B19922"/>
    </row>
    <row r="19923" spans="2:2" ht="16.5" x14ac:dyDescent="0.3">
      <c r="B19923"/>
    </row>
    <row r="19924" spans="2:2" ht="16.5" x14ac:dyDescent="0.3">
      <c r="B19924"/>
    </row>
    <row r="19925" spans="2:2" ht="16.5" x14ac:dyDescent="0.3">
      <c r="B19925"/>
    </row>
    <row r="19926" spans="2:2" ht="16.5" x14ac:dyDescent="0.3">
      <c r="B19926"/>
    </row>
    <row r="19927" spans="2:2" ht="16.5" x14ac:dyDescent="0.3">
      <c r="B19927"/>
    </row>
    <row r="19928" spans="2:2" ht="16.5" x14ac:dyDescent="0.3">
      <c r="B19928"/>
    </row>
    <row r="19929" spans="2:2" ht="16.5" x14ac:dyDescent="0.3">
      <c r="B19929"/>
    </row>
    <row r="19930" spans="2:2" ht="16.5" x14ac:dyDescent="0.3">
      <c r="B19930"/>
    </row>
    <row r="19931" spans="2:2" ht="16.5" x14ac:dyDescent="0.3">
      <c r="B19931"/>
    </row>
    <row r="19932" spans="2:2" ht="16.5" x14ac:dyDescent="0.3">
      <c r="B19932"/>
    </row>
    <row r="19933" spans="2:2" ht="16.5" x14ac:dyDescent="0.3">
      <c r="B19933"/>
    </row>
    <row r="19934" spans="2:2" ht="16.5" x14ac:dyDescent="0.3">
      <c r="B19934"/>
    </row>
    <row r="19935" spans="2:2" ht="16.5" x14ac:dyDescent="0.3">
      <c r="B19935"/>
    </row>
    <row r="19936" spans="2:2" ht="16.5" x14ac:dyDescent="0.3">
      <c r="B19936"/>
    </row>
    <row r="19937" spans="2:2" ht="16.5" x14ac:dyDescent="0.3">
      <c r="B19937"/>
    </row>
    <row r="19938" spans="2:2" ht="16.5" x14ac:dyDescent="0.3">
      <c r="B19938"/>
    </row>
    <row r="19939" spans="2:2" ht="16.5" x14ac:dyDescent="0.3">
      <c r="B19939"/>
    </row>
    <row r="19940" spans="2:2" ht="16.5" x14ac:dyDescent="0.3">
      <c r="B19940"/>
    </row>
    <row r="19941" spans="2:2" ht="16.5" x14ac:dyDescent="0.3">
      <c r="B19941"/>
    </row>
    <row r="19942" spans="2:2" ht="16.5" x14ac:dyDescent="0.3">
      <c r="B19942"/>
    </row>
    <row r="19943" spans="2:2" ht="16.5" x14ac:dyDescent="0.3">
      <c r="B19943"/>
    </row>
    <row r="19944" spans="2:2" ht="16.5" x14ac:dyDescent="0.3">
      <c r="B19944"/>
    </row>
    <row r="19945" spans="2:2" ht="16.5" x14ac:dyDescent="0.3">
      <c r="B19945"/>
    </row>
    <row r="19946" spans="2:2" ht="16.5" x14ac:dyDescent="0.3">
      <c r="B19946"/>
    </row>
    <row r="19947" spans="2:2" ht="16.5" x14ac:dyDescent="0.3">
      <c r="B19947"/>
    </row>
    <row r="19948" spans="2:2" ht="16.5" x14ac:dyDescent="0.3">
      <c r="B19948"/>
    </row>
    <row r="19949" spans="2:2" ht="16.5" x14ac:dyDescent="0.3">
      <c r="B19949"/>
    </row>
    <row r="19950" spans="2:2" ht="16.5" x14ac:dyDescent="0.3">
      <c r="B19950"/>
    </row>
    <row r="19951" spans="2:2" ht="16.5" x14ac:dyDescent="0.3">
      <c r="B19951"/>
    </row>
    <row r="19952" spans="2:2" ht="16.5" x14ac:dyDescent="0.3">
      <c r="B19952"/>
    </row>
    <row r="19953" spans="2:2" ht="16.5" x14ac:dyDescent="0.3">
      <c r="B19953"/>
    </row>
    <row r="19954" spans="2:2" ht="16.5" x14ac:dyDescent="0.3">
      <c r="B19954"/>
    </row>
    <row r="19955" spans="2:2" ht="16.5" x14ac:dyDescent="0.3">
      <c r="B19955"/>
    </row>
    <row r="19956" spans="2:2" ht="16.5" x14ac:dyDescent="0.3">
      <c r="B19956"/>
    </row>
    <row r="19957" spans="2:2" ht="16.5" x14ac:dyDescent="0.3">
      <c r="B19957"/>
    </row>
    <row r="19958" spans="2:2" ht="16.5" x14ac:dyDescent="0.3">
      <c r="B19958"/>
    </row>
    <row r="19959" spans="2:2" ht="16.5" x14ac:dyDescent="0.3">
      <c r="B19959"/>
    </row>
    <row r="19960" spans="2:2" ht="16.5" x14ac:dyDescent="0.3">
      <c r="B19960"/>
    </row>
    <row r="19961" spans="2:2" ht="16.5" x14ac:dyDescent="0.3">
      <c r="B19961"/>
    </row>
    <row r="19962" spans="2:2" ht="16.5" x14ac:dyDescent="0.3">
      <c r="B19962"/>
    </row>
    <row r="19963" spans="2:2" ht="16.5" x14ac:dyDescent="0.3">
      <c r="B19963"/>
    </row>
    <row r="19964" spans="2:2" ht="16.5" x14ac:dyDescent="0.3">
      <c r="B19964"/>
    </row>
    <row r="19965" spans="2:2" ht="16.5" x14ac:dyDescent="0.3">
      <c r="B19965"/>
    </row>
    <row r="19966" spans="2:2" ht="16.5" x14ac:dyDescent="0.3">
      <c r="B19966"/>
    </row>
    <row r="19967" spans="2:2" ht="16.5" x14ac:dyDescent="0.3">
      <c r="B19967"/>
    </row>
    <row r="19968" spans="2:2" ht="16.5" x14ac:dyDescent="0.3">
      <c r="B19968"/>
    </row>
    <row r="19969" spans="2:2" ht="16.5" x14ac:dyDescent="0.3">
      <c r="B19969"/>
    </row>
    <row r="19970" spans="2:2" ht="16.5" x14ac:dyDescent="0.3">
      <c r="B19970"/>
    </row>
    <row r="19971" spans="2:2" ht="16.5" x14ac:dyDescent="0.3">
      <c r="B19971"/>
    </row>
    <row r="19972" spans="2:2" ht="16.5" x14ac:dyDescent="0.3">
      <c r="B19972"/>
    </row>
    <row r="19973" spans="2:2" ht="16.5" x14ac:dyDescent="0.3">
      <c r="B19973"/>
    </row>
    <row r="19974" spans="2:2" ht="16.5" x14ac:dyDescent="0.3">
      <c r="B19974"/>
    </row>
    <row r="19975" spans="2:2" ht="16.5" x14ac:dyDescent="0.3">
      <c r="B19975"/>
    </row>
    <row r="19976" spans="2:2" ht="16.5" x14ac:dyDescent="0.3">
      <c r="B19976"/>
    </row>
    <row r="19977" spans="2:2" ht="16.5" x14ac:dyDescent="0.3">
      <c r="B19977"/>
    </row>
    <row r="19978" spans="2:2" ht="16.5" x14ac:dyDescent="0.3">
      <c r="B19978"/>
    </row>
    <row r="19979" spans="2:2" ht="16.5" x14ac:dyDescent="0.3">
      <c r="B19979"/>
    </row>
    <row r="19980" spans="2:2" ht="16.5" x14ac:dyDescent="0.3">
      <c r="B19980"/>
    </row>
    <row r="19981" spans="2:2" ht="16.5" x14ac:dyDescent="0.3">
      <c r="B19981"/>
    </row>
    <row r="19982" spans="2:2" ht="16.5" x14ac:dyDescent="0.3">
      <c r="B19982"/>
    </row>
    <row r="19983" spans="2:2" ht="16.5" x14ac:dyDescent="0.3">
      <c r="B19983"/>
    </row>
    <row r="19984" spans="2:2" ht="16.5" x14ac:dyDescent="0.3">
      <c r="B19984"/>
    </row>
    <row r="19985" spans="2:2" ht="16.5" x14ac:dyDescent="0.3">
      <c r="B19985"/>
    </row>
    <row r="19986" spans="2:2" ht="16.5" x14ac:dyDescent="0.3">
      <c r="B19986"/>
    </row>
    <row r="19987" spans="2:2" ht="16.5" x14ac:dyDescent="0.3">
      <c r="B19987"/>
    </row>
    <row r="19988" spans="2:2" ht="16.5" x14ac:dyDescent="0.3">
      <c r="B19988"/>
    </row>
    <row r="19989" spans="2:2" ht="16.5" x14ac:dyDescent="0.3">
      <c r="B19989"/>
    </row>
    <row r="19990" spans="2:2" ht="16.5" x14ac:dyDescent="0.3">
      <c r="B19990"/>
    </row>
    <row r="19991" spans="2:2" ht="16.5" x14ac:dyDescent="0.3">
      <c r="B19991"/>
    </row>
    <row r="19992" spans="2:2" ht="16.5" x14ac:dyDescent="0.3">
      <c r="B19992"/>
    </row>
    <row r="19993" spans="2:2" ht="16.5" x14ac:dyDescent="0.3">
      <c r="B19993"/>
    </row>
    <row r="19994" spans="2:2" ht="16.5" x14ac:dyDescent="0.3">
      <c r="B19994"/>
    </row>
    <row r="19995" spans="2:2" ht="16.5" x14ac:dyDescent="0.3">
      <c r="B19995"/>
    </row>
    <row r="19996" spans="2:2" ht="16.5" x14ac:dyDescent="0.3">
      <c r="B19996"/>
    </row>
    <row r="19997" spans="2:2" ht="16.5" x14ac:dyDescent="0.3">
      <c r="B19997"/>
    </row>
    <row r="19998" spans="2:2" ht="16.5" x14ac:dyDescent="0.3">
      <c r="B19998"/>
    </row>
    <row r="19999" spans="2:2" ht="16.5" x14ac:dyDescent="0.3">
      <c r="B19999"/>
    </row>
    <row r="20000" spans="2:2" ht="16.5" x14ac:dyDescent="0.3">
      <c r="B20000"/>
    </row>
    <row r="20001" spans="2:2" ht="16.5" x14ac:dyDescent="0.3">
      <c r="B20001"/>
    </row>
    <row r="20002" spans="2:2" ht="16.5" x14ac:dyDescent="0.3">
      <c r="B20002"/>
    </row>
    <row r="20003" spans="2:2" ht="16.5" x14ac:dyDescent="0.3">
      <c r="B20003"/>
    </row>
    <row r="20004" spans="2:2" ht="16.5" x14ac:dyDescent="0.3">
      <c r="B20004"/>
    </row>
    <row r="20005" spans="2:2" ht="16.5" x14ac:dyDescent="0.3">
      <c r="B20005"/>
    </row>
    <row r="20006" spans="2:2" ht="16.5" x14ac:dyDescent="0.3">
      <c r="B20006"/>
    </row>
    <row r="20007" spans="2:2" ht="16.5" x14ac:dyDescent="0.3">
      <c r="B20007"/>
    </row>
    <row r="20008" spans="2:2" ht="16.5" x14ac:dyDescent="0.3">
      <c r="B20008"/>
    </row>
    <row r="20009" spans="2:2" ht="16.5" x14ac:dyDescent="0.3">
      <c r="B20009"/>
    </row>
    <row r="20010" spans="2:2" ht="16.5" x14ac:dyDescent="0.3">
      <c r="B20010"/>
    </row>
    <row r="20011" spans="2:2" ht="16.5" x14ac:dyDescent="0.3">
      <c r="B20011"/>
    </row>
    <row r="20012" spans="2:2" ht="16.5" x14ac:dyDescent="0.3">
      <c r="B20012"/>
    </row>
    <row r="20013" spans="2:2" ht="16.5" x14ac:dyDescent="0.3">
      <c r="B20013"/>
    </row>
    <row r="20014" spans="2:2" ht="16.5" x14ac:dyDescent="0.3">
      <c r="B20014"/>
    </row>
    <row r="20015" spans="2:2" ht="16.5" x14ac:dyDescent="0.3">
      <c r="B20015"/>
    </row>
    <row r="20016" spans="2:2" ht="16.5" x14ac:dyDescent="0.3">
      <c r="B20016"/>
    </row>
    <row r="20017" spans="2:2" ht="16.5" x14ac:dyDescent="0.3">
      <c r="B20017"/>
    </row>
    <row r="20018" spans="2:2" ht="16.5" x14ac:dyDescent="0.3">
      <c r="B20018"/>
    </row>
    <row r="20019" spans="2:2" ht="16.5" x14ac:dyDescent="0.3">
      <c r="B20019"/>
    </row>
    <row r="20020" spans="2:2" ht="16.5" x14ac:dyDescent="0.3">
      <c r="B20020"/>
    </row>
    <row r="20021" spans="2:2" ht="16.5" x14ac:dyDescent="0.3">
      <c r="B20021"/>
    </row>
    <row r="20022" spans="2:2" ht="16.5" x14ac:dyDescent="0.3">
      <c r="B20022"/>
    </row>
    <row r="20023" spans="2:2" ht="16.5" x14ac:dyDescent="0.3">
      <c r="B20023"/>
    </row>
    <row r="20024" spans="2:2" ht="16.5" x14ac:dyDescent="0.3">
      <c r="B20024"/>
    </row>
    <row r="20025" spans="2:2" ht="16.5" x14ac:dyDescent="0.3">
      <c r="B20025"/>
    </row>
    <row r="20026" spans="2:2" ht="16.5" x14ac:dyDescent="0.3">
      <c r="B20026"/>
    </row>
    <row r="20027" spans="2:2" ht="16.5" x14ac:dyDescent="0.3">
      <c r="B20027"/>
    </row>
    <row r="20028" spans="2:2" ht="16.5" x14ac:dyDescent="0.3">
      <c r="B20028"/>
    </row>
    <row r="20029" spans="2:2" ht="16.5" x14ac:dyDescent="0.3">
      <c r="B20029"/>
    </row>
    <row r="20030" spans="2:2" ht="16.5" x14ac:dyDescent="0.3">
      <c r="B20030"/>
    </row>
    <row r="20031" spans="2:2" ht="16.5" x14ac:dyDescent="0.3">
      <c r="B20031"/>
    </row>
    <row r="20032" spans="2:2" ht="16.5" x14ac:dyDescent="0.3">
      <c r="B20032"/>
    </row>
    <row r="20033" spans="2:2" ht="16.5" x14ac:dyDescent="0.3">
      <c r="B20033"/>
    </row>
    <row r="20034" spans="2:2" ht="16.5" x14ac:dyDescent="0.3">
      <c r="B20034"/>
    </row>
    <row r="20035" spans="2:2" ht="16.5" x14ac:dyDescent="0.3">
      <c r="B20035"/>
    </row>
    <row r="20036" spans="2:2" ht="16.5" x14ac:dyDescent="0.3">
      <c r="B20036"/>
    </row>
    <row r="20037" spans="2:2" ht="16.5" x14ac:dyDescent="0.3">
      <c r="B20037"/>
    </row>
    <row r="20038" spans="2:2" ht="16.5" x14ac:dyDescent="0.3">
      <c r="B20038"/>
    </row>
    <row r="20039" spans="2:2" ht="16.5" x14ac:dyDescent="0.3">
      <c r="B20039"/>
    </row>
    <row r="20040" spans="2:2" ht="16.5" x14ac:dyDescent="0.3">
      <c r="B20040"/>
    </row>
    <row r="20041" spans="2:2" ht="16.5" x14ac:dyDescent="0.3">
      <c r="B20041"/>
    </row>
    <row r="20042" spans="2:2" ht="16.5" x14ac:dyDescent="0.3">
      <c r="B20042"/>
    </row>
    <row r="20043" spans="2:2" ht="16.5" x14ac:dyDescent="0.3">
      <c r="B20043"/>
    </row>
    <row r="20044" spans="2:2" ht="16.5" x14ac:dyDescent="0.3">
      <c r="B20044"/>
    </row>
    <row r="20045" spans="2:2" ht="16.5" x14ac:dyDescent="0.3">
      <c r="B20045"/>
    </row>
    <row r="20046" spans="2:2" ht="16.5" x14ac:dyDescent="0.3">
      <c r="B20046"/>
    </row>
    <row r="20047" spans="2:2" ht="16.5" x14ac:dyDescent="0.3">
      <c r="B20047"/>
    </row>
    <row r="20048" spans="2:2" ht="16.5" x14ac:dyDescent="0.3">
      <c r="B20048"/>
    </row>
    <row r="20049" spans="2:2" ht="16.5" x14ac:dyDescent="0.3">
      <c r="B20049"/>
    </row>
    <row r="20050" spans="2:2" ht="16.5" x14ac:dyDescent="0.3">
      <c r="B20050"/>
    </row>
    <row r="20051" spans="2:2" ht="16.5" x14ac:dyDescent="0.3">
      <c r="B20051"/>
    </row>
    <row r="20052" spans="2:2" ht="16.5" x14ac:dyDescent="0.3">
      <c r="B20052"/>
    </row>
    <row r="20053" spans="2:2" ht="16.5" x14ac:dyDescent="0.3">
      <c r="B20053"/>
    </row>
    <row r="20054" spans="2:2" ht="16.5" x14ac:dyDescent="0.3">
      <c r="B20054"/>
    </row>
    <row r="20055" spans="2:2" ht="16.5" x14ac:dyDescent="0.3">
      <c r="B20055"/>
    </row>
    <row r="20056" spans="2:2" ht="16.5" x14ac:dyDescent="0.3">
      <c r="B20056"/>
    </row>
    <row r="20057" spans="2:2" ht="16.5" x14ac:dyDescent="0.3">
      <c r="B20057"/>
    </row>
    <row r="20058" spans="2:2" ht="16.5" x14ac:dyDescent="0.3">
      <c r="B20058"/>
    </row>
    <row r="20059" spans="2:2" ht="16.5" x14ac:dyDescent="0.3">
      <c r="B20059"/>
    </row>
    <row r="20060" spans="2:2" ht="16.5" x14ac:dyDescent="0.3">
      <c r="B20060"/>
    </row>
    <row r="20061" spans="2:2" ht="16.5" x14ac:dyDescent="0.3">
      <c r="B20061"/>
    </row>
    <row r="20062" spans="2:2" ht="16.5" x14ac:dyDescent="0.3">
      <c r="B20062"/>
    </row>
    <row r="20063" spans="2:2" ht="16.5" x14ac:dyDescent="0.3">
      <c r="B20063"/>
    </row>
    <row r="20064" spans="2:2" ht="16.5" x14ac:dyDescent="0.3">
      <c r="B20064"/>
    </row>
    <row r="20065" spans="2:2" ht="16.5" x14ac:dyDescent="0.3">
      <c r="B20065"/>
    </row>
    <row r="20066" spans="2:2" ht="16.5" x14ac:dyDescent="0.3">
      <c r="B20066"/>
    </row>
    <row r="20067" spans="2:2" ht="16.5" x14ac:dyDescent="0.3">
      <c r="B20067"/>
    </row>
    <row r="20068" spans="2:2" ht="16.5" x14ac:dyDescent="0.3">
      <c r="B20068"/>
    </row>
    <row r="20069" spans="2:2" ht="16.5" x14ac:dyDescent="0.3">
      <c r="B20069"/>
    </row>
    <row r="20070" spans="2:2" ht="16.5" x14ac:dyDescent="0.3">
      <c r="B20070"/>
    </row>
    <row r="20071" spans="2:2" ht="16.5" x14ac:dyDescent="0.3">
      <c r="B20071"/>
    </row>
    <row r="20072" spans="2:2" ht="16.5" x14ac:dyDescent="0.3">
      <c r="B20072"/>
    </row>
    <row r="20073" spans="2:2" ht="16.5" x14ac:dyDescent="0.3">
      <c r="B20073"/>
    </row>
    <row r="20074" spans="2:2" ht="16.5" x14ac:dyDescent="0.3">
      <c r="B20074"/>
    </row>
    <row r="20075" spans="2:2" ht="16.5" x14ac:dyDescent="0.3">
      <c r="B20075"/>
    </row>
    <row r="20076" spans="2:2" ht="16.5" x14ac:dyDescent="0.3">
      <c r="B20076"/>
    </row>
    <row r="20077" spans="2:2" ht="16.5" x14ac:dyDescent="0.3">
      <c r="B20077"/>
    </row>
    <row r="20078" spans="2:2" ht="16.5" x14ac:dyDescent="0.3">
      <c r="B20078"/>
    </row>
    <row r="20079" spans="2:2" ht="16.5" x14ac:dyDescent="0.3">
      <c r="B20079"/>
    </row>
    <row r="20080" spans="2:2" ht="16.5" x14ac:dyDescent="0.3">
      <c r="B20080"/>
    </row>
    <row r="20081" spans="2:2" ht="16.5" x14ac:dyDescent="0.3">
      <c r="B20081"/>
    </row>
    <row r="20082" spans="2:2" ht="16.5" x14ac:dyDescent="0.3">
      <c r="B20082"/>
    </row>
    <row r="20083" spans="2:2" ht="16.5" x14ac:dyDescent="0.3">
      <c r="B20083"/>
    </row>
    <row r="20084" spans="2:2" ht="16.5" x14ac:dyDescent="0.3">
      <c r="B20084"/>
    </row>
    <row r="20085" spans="2:2" ht="16.5" x14ac:dyDescent="0.3">
      <c r="B20085"/>
    </row>
    <row r="20086" spans="2:2" ht="16.5" x14ac:dyDescent="0.3">
      <c r="B20086"/>
    </row>
    <row r="20087" spans="2:2" ht="16.5" x14ac:dyDescent="0.3">
      <c r="B20087"/>
    </row>
    <row r="20088" spans="2:2" ht="16.5" x14ac:dyDescent="0.3">
      <c r="B20088"/>
    </row>
    <row r="20089" spans="2:2" ht="16.5" x14ac:dyDescent="0.3">
      <c r="B20089"/>
    </row>
    <row r="20090" spans="2:2" ht="16.5" x14ac:dyDescent="0.3">
      <c r="B20090"/>
    </row>
    <row r="20091" spans="2:2" ht="16.5" x14ac:dyDescent="0.3">
      <c r="B20091"/>
    </row>
    <row r="20092" spans="2:2" ht="16.5" x14ac:dyDescent="0.3">
      <c r="B20092"/>
    </row>
    <row r="20093" spans="2:2" ht="16.5" x14ac:dyDescent="0.3">
      <c r="B20093"/>
    </row>
    <row r="20094" spans="2:2" ht="16.5" x14ac:dyDescent="0.3">
      <c r="B20094"/>
    </row>
    <row r="20095" spans="2:2" ht="16.5" x14ac:dyDescent="0.3">
      <c r="B20095"/>
    </row>
    <row r="20096" spans="2:2" ht="16.5" x14ac:dyDescent="0.3">
      <c r="B20096"/>
    </row>
    <row r="20097" spans="2:2" ht="16.5" x14ac:dyDescent="0.3">
      <c r="B20097"/>
    </row>
    <row r="20098" spans="2:2" ht="16.5" x14ac:dyDescent="0.3">
      <c r="B20098"/>
    </row>
    <row r="20099" spans="2:2" ht="16.5" x14ac:dyDescent="0.3">
      <c r="B20099"/>
    </row>
    <row r="20100" spans="2:2" ht="16.5" x14ac:dyDescent="0.3">
      <c r="B20100"/>
    </row>
    <row r="20101" spans="2:2" ht="16.5" x14ac:dyDescent="0.3">
      <c r="B20101"/>
    </row>
    <row r="20102" spans="2:2" ht="16.5" x14ac:dyDescent="0.3">
      <c r="B20102"/>
    </row>
    <row r="20103" spans="2:2" ht="16.5" x14ac:dyDescent="0.3">
      <c r="B20103"/>
    </row>
    <row r="20104" spans="2:2" ht="16.5" x14ac:dyDescent="0.3">
      <c r="B20104"/>
    </row>
    <row r="20105" spans="2:2" ht="16.5" x14ac:dyDescent="0.3">
      <c r="B20105"/>
    </row>
    <row r="20106" spans="2:2" ht="16.5" x14ac:dyDescent="0.3">
      <c r="B20106"/>
    </row>
    <row r="20107" spans="2:2" ht="16.5" x14ac:dyDescent="0.3">
      <c r="B20107"/>
    </row>
    <row r="20108" spans="2:2" ht="16.5" x14ac:dyDescent="0.3">
      <c r="B20108"/>
    </row>
    <row r="20109" spans="2:2" ht="16.5" x14ac:dyDescent="0.3">
      <c r="B20109"/>
    </row>
    <row r="20110" spans="2:2" ht="16.5" x14ac:dyDescent="0.3">
      <c r="B20110"/>
    </row>
    <row r="20111" spans="2:2" ht="16.5" x14ac:dyDescent="0.3">
      <c r="B20111"/>
    </row>
    <row r="20112" spans="2:2" ht="16.5" x14ac:dyDescent="0.3">
      <c r="B20112"/>
    </row>
    <row r="20113" spans="2:2" ht="16.5" x14ac:dyDescent="0.3">
      <c r="B20113"/>
    </row>
    <row r="20114" spans="2:2" ht="16.5" x14ac:dyDescent="0.3">
      <c r="B20114"/>
    </row>
    <row r="20115" spans="2:2" ht="16.5" x14ac:dyDescent="0.3">
      <c r="B20115"/>
    </row>
    <row r="20116" spans="2:2" ht="16.5" x14ac:dyDescent="0.3">
      <c r="B20116"/>
    </row>
    <row r="20117" spans="2:2" ht="16.5" x14ac:dyDescent="0.3">
      <c r="B20117"/>
    </row>
    <row r="20118" spans="2:2" ht="16.5" x14ac:dyDescent="0.3">
      <c r="B20118"/>
    </row>
    <row r="20119" spans="2:2" ht="16.5" x14ac:dyDescent="0.3">
      <c r="B20119"/>
    </row>
    <row r="20120" spans="2:2" ht="16.5" x14ac:dyDescent="0.3">
      <c r="B20120"/>
    </row>
    <row r="20121" spans="2:2" ht="16.5" x14ac:dyDescent="0.3">
      <c r="B20121"/>
    </row>
    <row r="20122" spans="2:2" ht="16.5" x14ac:dyDescent="0.3">
      <c r="B20122"/>
    </row>
    <row r="20123" spans="2:2" ht="16.5" x14ac:dyDescent="0.3">
      <c r="B20123"/>
    </row>
    <row r="20124" spans="2:2" ht="16.5" x14ac:dyDescent="0.3">
      <c r="B20124"/>
    </row>
    <row r="20125" spans="2:2" ht="16.5" x14ac:dyDescent="0.3">
      <c r="B20125"/>
    </row>
    <row r="20126" spans="2:2" ht="16.5" x14ac:dyDescent="0.3">
      <c r="B20126"/>
    </row>
    <row r="20127" spans="2:2" ht="16.5" x14ac:dyDescent="0.3">
      <c r="B20127"/>
    </row>
    <row r="20128" spans="2:2" ht="16.5" x14ac:dyDescent="0.3">
      <c r="B20128"/>
    </row>
    <row r="20129" spans="2:2" ht="16.5" x14ac:dyDescent="0.3">
      <c r="B20129"/>
    </row>
    <row r="20130" spans="2:2" ht="16.5" x14ac:dyDescent="0.3">
      <c r="B20130"/>
    </row>
    <row r="20131" spans="2:2" ht="16.5" x14ac:dyDescent="0.3">
      <c r="B20131"/>
    </row>
    <row r="20132" spans="2:2" ht="16.5" x14ac:dyDescent="0.3">
      <c r="B20132"/>
    </row>
    <row r="20133" spans="2:2" ht="16.5" x14ac:dyDescent="0.3">
      <c r="B20133"/>
    </row>
    <row r="20134" spans="2:2" ht="16.5" x14ac:dyDescent="0.3">
      <c r="B20134"/>
    </row>
    <row r="20135" spans="2:2" ht="16.5" x14ac:dyDescent="0.3">
      <c r="B20135"/>
    </row>
    <row r="20136" spans="2:2" ht="16.5" x14ac:dyDescent="0.3">
      <c r="B20136"/>
    </row>
    <row r="20137" spans="2:2" ht="16.5" x14ac:dyDescent="0.3">
      <c r="B20137"/>
    </row>
    <row r="20138" spans="2:2" ht="16.5" x14ac:dyDescent="0.3">
      <c r="B20138"/>
    </row>
    <row r="20139" spans="2:2" ht="16.5" x14ac:dyDescent="0.3">
      <c r="B20139"/>
    </row>
    <row r="20140" spans="2:2" ht="16.5" x14ac:dyDescent="0.3">
      <c r="B20140"/>
    </row>
    <row r="20141" spans="2:2" ht="16.5" x14ac:dyDescent="0.3">
      <c r="B20141"/>
    </row>
    <row r="20142" spans="2:2" ht="16.5" x14ac:dyDescent="0.3">
      <c r="B20142"/>
    </row>
    <row r="20143" spans="2:2" ht="16.5" x14ac:dyDescent="0.3">
      <c r="B20143"/>
    </row>
    <row r="20144" spans="2:2" ht="16.5" x14ac:dyDescent="0.3">
      <c r="B20144"/>
    </row>
    <row r="20145" spans="2:2" ht="16.5" x14ac:dyDescent="0.3">
      <c r="B20145"/>
    </row>
    <row r="20146" spans="2:2" ht="16.5" x14ac:dyDescent="0.3">
      <c r="B20146"/>
    </row>
    <row r="20147" spans="2:2" ht="16.5" x14ac:dyDescent="0.3">
      <c r="B20147"/>
    </row>
    <row r="20148" spans="2:2" ht="16.5" x14ac:dyDescent="0.3">
      <c r="B20148"/>
    </row>
    <row r="20149" spans="2:2" ht="16.5" x14ac:dyDescent="0.3">
      <c r="B20149"/>
    </row>
    <row r="20150" spans="2:2" ht="16.5" x14ac:dyDescent="0.3">
      <c r="B20150"/>
    </row>
    <row r="20151" spans="2:2" ht="16.5" x14ac:dyDescent="0.3">
      <c r="B20151"/>
    </row>
    <row r="20152" spans="2:2" ht="16.5" x14ac:dyDescent="0.3">
      <c r="B20152"/>
    </row>
    <row r="20153" spans="2:2" ht="16.5" x14ac:dyDescent="0.3">
      <c r="B20153"/>
    </row>
    <row r="20154" spans="2:2" ht="16.5" x14ac:dyDescent="0.3">
      <c r="B20154"/>
    </row>
    <row r="20155" spans="2:2" ht="16.5" x14ac:dyDescent="0.3">
      <c r="B20155"/>
    </row>
    <row r="20156" spans="2:2" ht="16.5" x14ac:dyDescent="0.3">
      <c r="B20156"/>
    </row>
    <row r="20157" spans="2:2" ht="16.5" x14ac:dyDescent="0.3">
      <c r="B20157"/>
    </row>
    <row r="20158" spans="2:2" ht="16.5" x14ac:dyDescent="0.3">
      <c r="B20158"/>
    </row>
    <row r="20159" spans="2:2" ht="16.5" x14ac:dyDescent="0.3">
      <c r="B20159"/>
    </row>
    <row r="20160" spans="2:2" ht="16.5" x14ac:dyDescent="0.3">
      <c r="B20160"/>
    </row>
    <row r="20161" spans="2:2" ht="16.5" x14ac:dyDescent="0.3">
      <c r="B20161"/>
    </row>
    <row r="20162" spans="2:2" ht="16.5" x14ac:dyDescent="0.3">
      <c r="B20162"/>
    </row>
    <row r="20163" spans="2:2" ht="16.5" x14ac:dyDescent="0.3">
      <c r="B20163"/>
    </row>
    <row r="20164" spans="2:2" ht="16.5" x14ac:dyDescent="0.3">
      <c r="B20164"/>
    </row>
    <row r="20165" spans="2:2" ht="16.5" x14ac:dyDescent="0.3">
      <c r="B20165"/>
    </row>
    <row r="20166" spans="2:2" ht="16.5" x14ac:dyDescent="0.3">
      <c r="B20166"/>
    </row>
    <row r="20167" spans="2:2" ht="16.5" x14ac:dyDescent="0.3">
      <c r="B20167"/>
    </row>
    <row r="20168" spans="2:2" ht="16.5" x14ac:dyDescent="0.3">
      <c r="B20168"/>
    </row>
    <row r="20169" spans="2:2" ht="16.5" x14ac:dyDescent="0.3">
      <c r="B20169"/>
    </row>
    <row r="20170" spans="2:2" ht="16.5" x14ac:dyDescent="0.3">
      <c r="B20170"/>
    </row>
    <row r="20171" spans="2:2" ht="16.5" x14ac:dyDescent="0.3">
      <c r="B20171"/>
    </row>
    <row r="20172" spans="2:2" ht="16.5" x14ac:dyDescent="0.3">
      <c r="B20172"/>
    </row>
    <row r="20173" spans="2:2" ht="16.5" x14ac:dyDescent="0.3">
      <c r="B20173"/>
    </row>
    <row r="20174" spans="2:2" ht="16.5" x14ac:dyDescent="0.3">
      <c r="B20174"/>
    </row>
    <row r="20175" spans="2:2" ht="16.5" x14ac:dyDescent="0.3">
      <c r="B20175"/>
    </row>
    <row r="20176" spans="2:2" ht="16.5" x14ac:dyDescent="0.3">
      <c r="B20176"/>
    </row>
    <row r="20177" spans="2:2" ht="16.5" x14ac:dyDescent="0.3">
      <c r="B20177"/>
    </row>
    <row r="20178" spans="2:2" ht="16.5" x14ac:dyDescent="0.3">
      <c r="B20178"/>
    </row>
    <row r="20179" spans="2:2" ht="16.5" x14ac:dyDescent="0.3">
      <c r="B20179"/>
    </row>
    <row r="20180" spans="2:2" ht="16.5" x14ac:dyDescent="0.3">
      <c r="B20180"/>
    </row>
    <row r="20181" spans="2:2" ht="16.5" x14ac:dyDescent="0.3">
      <c r="B20181"/>
    </row>
    <row r="20182" spans="2:2" ht="16.5" x14ac:dyDescent="0.3">
      <c r="B20182"/>
    </row>
    <row r="20183" spans="2:2" ht="16.5" x14ac:dyDescent="0.3">
      <c r="B20183"/>
    </row>
    <row r="20184" spans="2:2" ht="16.5" x14ac:dyDescent="0.3">
      <c r="B20184"/>
    </row>
    <row r="20185" spans="2:2" ht="16.5" x14ac:dyDescent="0.3">
      <c r="B20185"/>
    </row>
    <row r="20186" spans="2:2" ht="16.5" x14ac:dyDescent="0.3">
      <c r="B20186"/>
    </row>
    <row r="20187" spans="2:2" ht="16.5" x14ac:dyDescent="0.3">
      <c r="B20187"/>
    </row>
    <row r="20188" spans="2:2" ht="16.5" x14ac:dyDescent="0.3">
      <c r="B20188"/>
    </row>
    <row r="20189" spans="2:2" ht="16.5" x14ac:dyDescent="0.3">
      <c r="B20189"/>
    </row>
    <row r="20190" spans="2:2" ht="16.5" x14ac:dyDescent="0.3">
      <c r="B20190"/>
    </row>
    <row r="20191" spans="2:2" ht="16.5" x14ac:dyDescent="0.3">
      <c r="B20191"/>
    </row>
    <row r="20192" spans="2:2" ht="16.5" x14ac:dyDescent="0.3">
      <c r="B20192"/>
    </row>
    <row r="20193" spans="2:2" ht="16.5" x14ac:dyDescent="0.3">
      <c r="B20193"/>
    </row>
    <row r="20194" spans="2:2" ht="16.5" x14ac:dyDescent="0.3">
      <c r="B20194"/>
    </row>
    <row r="20195" spans="2:2" ht="16.5" x14ac:dyDescent="0.3">
      <c r="B20195"/>
    </row>
    <row r="20196" spans="2:2" ht="16.5" x14ac:dyDescent="0.3">
      <c r="B20196"/>
    </row>
    <row r="20197" spans="2:2" ht="16.5" x14ac:dyDescent="0.3">
      <c r="B20197"/>
    </row>
    <row r="20198" spans="2:2" ht="16.5" x14ac:dyDescent="0.3">
      <c r="B20198"/>
    </row>
    <row r="20199" spans="2:2" ht="16.5" x14ac:dyDescent="0.3">
      <c r="B20199"/>
    </row>
    <row r="20200" spans="2:2" ht="16.5" x14ac:dyDescent="0.3">
      <c r="B20200"/>
    </row>
    <row r="20201" spans="2:2" ht="16.5" x14ac:dyDescent="0.3">
      <c r="B20201"/>
    </row>
    <row r="20202" spans="2:2" ht="16.5" x14ac:dyDescent="0.3">
      <c r="B20202"/>
    </row>
    <row r="20203" spans="2:2" ht="16.5" x14ac:dyDescent="0.3">
      <c r="B20203"/>
    </row>
    <row r="20204" spans="2:2" ht="16.5" x14ac:dyDescent="0.3">
      <c r="B20204"/>
    </row>
    <row r="20205" spans="2:2" ht="16.5" x14ac:dyDescent="0.3">
      <c r="B20205"/>
    </row>
    <row r="20206" spans="2:2" ht="16.5" x14ac:dyDescent="0.3">
      <c r="B20206"/>
    </row>
    <row r="20207" spans="2:2" ht="16.5" x14ac:dyDescent="0.3">
      <c r="B20207"/>
    </row>
    <row r="20208" spans="2:2" ht="16.5" x14ac:dyDescent="0.3">
      <c r="B20208"/>
    </row>
    <row r="20209" spans="2:2" ht="16.5" x14ac:dyDescent="0.3">
      <c r="B20209"/>
    </row>
    <row r="20210" spans="2:2" ht="16.5" x14ac:dyDescent="0.3">
      <c r="B20210"/>
    </row>
    <row r="20211" spans="2:2" ht="16.5" x14ac:dyDescent="0.3">
      <c r="B20211"/>
    </row>
    <row r="20212" spans="2:2" ht="16.5" x14ac:dyDescent="0.3">
      <c r="B20212"/>
    </row>
    <row r="20213" spans="2:2" ht="16.5" x14ac:dyDescent="0.3">
      <c r="B20213"/>
    </row>
    <row r="20214" spans="2:2" ht="16.5" x14ac:dyDescent="0.3">
      <c r="B20214"/>
    </row>
    <row r="20215" spans="2:2" ht="16.5" x14ac:dyDescent="0.3">
      <c r="B20215"/>
    </row>
    <row r="20216" spans="2:2" ht="16.5" x14ac:dyDescent="0.3">
      <c r="B20216"/>
    </row>
    <row r="20217" spans="2:2" ht="16.5" x14ac:dyDescent="0.3">
      <c r="B20217"/>
    </row>
    <row r="20218" spans="2:2" ht="16.5" x14ac:dyDescent="0.3">
      <c r="B20218"/>
    </row>
    <row r="20219" spans="2:2" ht="16.5" x14ac:dyDescent="0.3">
      <c r="B20219"/>
    </row>
    <row r="20220" spans="2:2" ht="16.5" x14ac:dyDescent="0.3">
      <c r="B20220"/>
    </row>
    <row r="20221" spans="2:2" ht="16.5" x14ac:dyDescent="0.3">
      <c r="B20221"/>
    </row>
    <row r="20222" spans="2:2" ht="16.5" x14ac:dyDescent="0.3">
      <c r="B20222"/>
    </row>
    <row r="20223" spans="2:2" ht="16.5" x14ac:dyDescent="0.3">
      <c r="B20223"/>
    </row>
    <row r="20224" spans="2:2" ht="16.5" x14ac:dyDescent="0.3">
      <c r="B20224"/>
    </row>
    <row r="20225" spans="2:2" ht="16.5" x14ac:dyDescent="0.3">
      <c r="B20225"/>
    </row>
    <row r="20226" spans="2:2" ht="16.5" x14ac:dyDescent="0.3">
      <c r="B20226"/>
    </row>
    <row r="20227" spans="2:2" ht="16.5" x14ac:dyDescent="0.3">
      <c r="B20227"/>
    </row>
    <row r="20228" spans="2:2" ht="16.5" x14ac:dyDescent="0.3">
      <c r="B20228"/>
    </row>
    <row r="20229" spans="2:2" ht="16.5" x14ac:dyDescent="0.3">
      <c r="B20229"/>
    </row>
    <row r="20230" spans="2:2" ht="16.5" x14ac:dyDescent="0.3">
      <c r="B20230"/>
    </row>
    <row r="20231" spans="2:2" ht="16.5" x14ac:dyDescent="0.3">
      <c r="B20231"/>
    </row>
    <row r="20232" spans="2:2" ht="16.5" x14ac:dyDescent="0.3">
      <c r="B20232"/>
    </row>
    <row r="20233" spans="2:2" ht="16.5" x14ac:dyDescent="0.3">
      <c r="B20233"/>
    </row>
    <row r="20234" spans="2:2" ht="16.5" x14ac:dyDescent="0.3">
      <c r="B20234"/>
    </row>
    <row r="20235" spans="2:2" ht="16.5" x14ac:dyDescent="0.3">
      <c r="B20235"/>
    </row>
    <row r="20236" spans="2:2" ht="16.5" x14ac:dyDescent="0.3">
      <c r="B20236"/>
    </row>
    <row r="20237" spans="2:2" ht="16.5" x14ac:dyDescent="0.3">
      <c r="B20237"/>
    </row>
    <row r="20238" spans="2:2" ht="16.5" x14ac:dyDescent="0.3">
      <c r="B20238"/>
    </row>
    <row r="20239" spans="2:2" ht="16.5" x14ac:dyDescent="0.3">
      <c r="B20239"/>
    </row>
    <row r="20240" spans="2:2" ht="16.5" x14ac:dyDescent="0.3">
      <c r="B20240"/>
    </row>
    <row r="20241" spans="2:2" ht="16.5" x14ac:dyDescent="0.3">
      <c r="B20241"/>
    </row>
    <row r="20242" spans="2:2" ht="16.5" x14ac:dyDescent="0.3">
      <c r="B20242"/>
    </row>
    <row r="20243" spans="2:2" ht="16.5" x14ac:dyDescent="0.3">
      <c r="B20243"/>
    </row>
    <row r="20244" spans="2:2" ht="16.5" x14ac:dyDescent="0.3">
      <c r="B20244"/>
    </row>
    <row r="20245" spans="2:2" ht="16.5" x14ac:dyDescent="0.3">
      <c r="B20245"/>
    </row>
    <row r="20246" spans="2:2" ht="16.5" x14ac:dyDescent="0.3">
      <c r="B20246"/>
    </row>
    <row r="20247" spans="2:2" ht="16.5" x14ac:dyDescent="0.3">
      <c r="B20247"/>
    </row>
    <row r="20248" spans="2:2" ht="16.5" x14ac:dyDescent="0.3">
      <c r="B20248"/>
    </row>
    <row r="20249" spans="2:2" ht="16.5" x14ac:dyDescent="0.3">
      <c r="B20249"/>
    </row>
    <row r="20250" spans="2:2" ht="16.5" x14ac:dyDescent="0.3">
      <c r="B20250"/>
    </row>
    <row r="20251" spans="2:2" ht="16.5" x14ac:dyDescent="0.3">
      <c r="B20251"/>
    </row>
    <row r="20252" spans="2:2" ht="16.5" x14ac:dyDescent="0.3">
      <c r="B20252"/>
    </row>
    <row r="20253" spans="2:2" ht="16.5" x14ac:dyDescent="0.3">
      <c r="B20253"/>
    </row>
    <row r="20254" spans="2:2" ht="16.5" x14ac:dyDescent="0.3">
      <c r="B20254"/>
    </row>
    <row r="20255" spans="2:2" ht="16.5" x14ac:dyDescent="0.3">
      <c r="B20255"/>
    </row>
    <row r="20256" spans="2:2" ht="16.5" x14ac:dyDescent="0.3">
      <c r="B20256"/>
    </row>
    <row r="20257" spans="2:2" ht="16.5" x14ac:dyDescent="0.3">
      <c r="B20257"/>
    </row>
    <row r="20258" spans="2:2" ht="16.5" x14ac:dyDescent="0.3">
      <c r="B20258"/>
    </row>
    <row r="20259" spans="2:2" ht="16.5" x14ac:dyDescent="0.3">
      <c r="B20259"/>
    </row>
    <row r="20260" spans="2:2" ht="16.5" x14ac:dyDescent="0.3">
      <c r="B20260"/>
    </row>
    <row r="20261" spans="2:2" ht="16.5" x14ac:dyDescent="0.3">
      <c r="B20261"/>
    </row>
    <row r="20262" spans="2:2" ht="16.5" x14ac:dyDescent="0.3">
      <c r="B20262"/>
    </row>
    <row r="20263" spans="2:2" ht="16.5" x14ac:dyDescent="0.3">
      <c r="B20263"/>
    </row>
    <row r="20264" spans="2:2" ht="16.5" x14ac:dyDescent="0.3">
      <c r="B20264"/>
    </row>
    <row r="20265" spans="2:2" ht="16.5" x14ac:dyDescent="0.3">
      <c r="B20265"/>
    </row>
    <row r="20266" spans="2:2" ht="16.5" x14ac:dyDescent="0.3">
      <c r="B20266"/>
    </row>
    <row r="20267" spans="2:2" ht="16.5" x14ac:dyDescent="0.3">
      <c r="B20267"/>
    </row>
    <row r="20268" spans="2:2" ht="16.5" x14ac:dyDescent="0.3">
      <c r="B20268"/>
    </row>
    <row r="20269" spans="2:2" ht="16.5" x14ac:dyDescent="0.3">
      <c r="B20269"/>
    </row>
    <row r="20270" spans="2:2" ht="16.5" x14ac:dyDescent="0.3">
      <c r="B20270"/>
    </row>
    <row r="20271" spans="2:2" ht="16.5" x14ac:dyDescent="0.3">
      <c r="B20271"/>
    </row>
    <row r="20272" spans="2:2" ht="16.5" x14ac:dyDescent="0.3">
      <c r="B20272"/>
    </row>
    <row r="20273" spans="2:2" ht="16.5" x14ac:dyDescent="0.3">
      <c r="B20273"/>
    </row>
    <row r="20274" spans="2:2" ht="16.5" x14ac:dyDescent="0.3">
      <c r="B20274"/>
    </row>
    <row r="20275" spans="2:2" ht="16.5" x14ac:dyDescent="0.3">
      <c r="B20275"/>
    </row>
    <row r="20276" spans="2:2" ht="16.5" x14ac:dyDescent="0.3">
      <c r="B20276"/>
    </row>
    <row r="20277" spans="2:2" ht="16.5" x14ac:dyDescent="0.3">
      <c r="B20277"/>
    </row>
    <row r="20278" spans="2:2" ht="16.5" x14ac:dyDescent="0.3">
      <c r="B20278"/>
    </row>
    <row r="20279" spans="2:2" ht="16.5" x14ac:dyDescent="0.3">
      <c r="B20279"/>
    </row>
    <row r="20280" spans="2:2" ht="16.5" x14ac:dyDescent="0.3">
      <c r="B20280"/>
    </row>
    <row r="20281" spans="2:2" ht="16.5" x14ac:dyDescent="0.3">
      <c r="B20281"/>
    </row>
    <row r="20282" spans="2:2" ht="16.5" x14ac:dyDescent="0.3">
      <c r="B20282"/>
    </row>
    <row r="20283" spans="2:2" ht="16.5" x14ac:dyDescent="0.3">
      <c r="B20283"/>
    </row>
    <row r="20284" spans="2:2" ht="16.5" x14ac:dyDescent="0.3">
      <c r="B20284"/>
    </row>
    <row r="20285" spans="2:2" ht="16.5" x14ac:dyDescent="0.3">
      <c r="B20285"/>
    </row>
    <row r="20286" spans="2:2" ht="16.5" x14ac:dyDescent="0.3">
      <c r="B20286"/>
    </row>
    <row r="20287" spans="2:2" ht="16.5" x14ac:dyDescent="0.3">
      <c r="B20287"/>
    </row>
    <row r="20288" spans="2:2" ht="16.5" x14ac:dyDescent="0.3">
      <c r="B20288"/>
    </row>
    <row r="20289" spans="2:2" ht="16.5" x14ac:dyDescent="0.3">
      <c r="B20289"/>
    </row>
    <row r="20290" spans="2:2" ht="16.5" x14ac:dyDescent="0.3">
      <c r="B20290"/>
    </row>
    <row r="20291" spans="2:2" ht="16.5" x14ac:dyDescent="0.3">
      <c r="B20291"/>
    </row>
    <row r="20292" spans="2:2" ht="16.5" x14ac:dyDescent="0.3">
      <c r="B20292"/>
    </row>
    <row r="20293" spans="2:2" ht="16.5" x14ac:dyDescent="0.3">
      <c r="B20293"/>
    </row>
    <row r="20294" spans="2:2" ht="16.5" x14ac:dyDescent="0.3">
      <c r="B20294"/>
    </row>
    <row r="20295" spans="2:2" ht="16.5" x14ac:dyDescent="0.3">
      <c r="B20295"/>
    </row>
    <row r="20296" spans="2:2" ht="16.5" x14ac:dyDescent="0.3">
      <c r="B20296"/>
    </row>
    <row r="20297" spans="2:2" ht="16.5" x14ac:dyDescent="0.3">
      <c r="B20297"/>
    </row>
    <row r="20298" spans="2:2" ht="16.5" x14ac:dyDescent="0.3">
      <c r="B20298"/>
    </row>
    <row r="20299" spans="2:2" ht="16.5" x14ac:dyDescent="0.3">
      <c r="B20299"/>
    </row>
    <row r="20300" spans="2:2" ht="16.5" x14ac:dyDescent="0.3">
      <c r="B20300"/>
    </row>
    <row r="20301" spans="2:2" ht="16.5" x14ac:dyDescent="0.3">
      <c r="B20301"/>
    </row>
    <row r="20302" spans="2:2" ht="16.5" x14ac:dyDescent="0.3">
      <c r="B20302"/>
    </row>
    <row r="20303" spans="2:2" ht="16.5" x14ac:dyDescent="0.3">
      <c r="B20303"/>
    </row>
    <row r="20304" spans="2:2" ht="16.5" x14ac:dyDescent="0.3">
      <c r="B20304"/>
    </row>
    <row r="20305" spans="2:2" ht="16.5" x14ac:dyDescent="0.3">
      <c r="B20305"/>
    </row>
    <row r="20306" spans="2:2" ht="16.5" x14ac:dyDescent="0.3">
      <c r="B20306"/>
    </row>
    <row r="20307" spans="2:2" ht="16.5" x14ac:dyDescent="0.3">
      <c r="B20307"/>
    </row>
    <row r="20308" spans="2:2" ht="16.5" x14ac:dyDescent="0.3">
      <c r="B20308"/>
    </row>
    <row r="20309" spans="2:2" ht="16.5" x14ac:dyDescent="0.3">
      <c r="B20309"/>
    </row>
    <row r="20310" spans="2:2" ht="16.5" x14ac:dyDescent="0.3">
      <c r="B20310"/>
    </row>
    <row r="20311" spans="2:2" ht="16.5" x14ac:dyDescent="0.3">
      <c r="B20311"/>
    </row>
    <row r="20312" spans="2:2" ht="16.5" x14ac:dyDescent="0.3">
      <c r="B20312"/>
    </row>
    <row r="20313" spans="2:2" ht="16.5" x14ac:dyDescent="0.3">
      <c r="B20313"/>
    </row>
    <row r="20314" spans="2:2" ht="16.5" x14ac:dyDescent="0.3">
      <c r="B20314"/>
    </row>
    <row r="20315" spans="2:2" ht="16.5" x14ac:dyDescent="0.3">
      <c r="B20315"/>
    </row>
    <row r="20316" spans="2:2" ht="16.5" x14ac:dyDescent="0.3">
      <c r="B20316"/>
    </row>
    <row r="20317" spans="2:2" ht="16.5" x14ac:dyDescent="0.3">
      <c r="B20317"/>
    </row>
    <row r="20318" spans="2:2" ht="16.5" x14ac:dyDescent="0.3">
      <c r="B20318"/>
    </row>
    <row r="20319" spans="2:2" ht="16.5" x14ac:dyDescent="0.3">
      <c r="B20319"/>
    </row>
    <row r="20320" spans="2:2" ht="16.5" x14ac:dyDescent="0.3">
      <c r="B20320"/>
    </row>
    <row r="20321" spans="2:2" ht="16.5" x14ac:dyDescent="0.3">
      <c r="B20321"/>
    </row>
    <row r="20322" spans="2:2" ht="16.5" x14ac:dyDescent="0.3">
      <c r="B20322"/>
    </row>
    <row r="20323" spans="2:2" ht="16.5" x14ac:dyDescent="0.3">
      <c r="B20323"/>
    </row>
    <row r="20324" spans="2:2" ht="16.5" x14ac:dyDescent="0.3">
      <c r="B20324"/>
    </row>
    <row r="20325" spans="2:2" ht="16.5" x14ac:dyDescent="0.3">
      <c r="B20325"/>
    </row>
    <row r="20326" spans="2:2" ht="16.5" x14ac:dyDescent="0.3">
      <c r="B20326"/>
    </row>
    <row r="20327" spans="2:2" ht="16.5" x14ac:dyDescent="0.3">
      <c r="B20327"/>
    </row>
    <row r="20328" spans="2:2" ht="16.5" x14ac:dyDescent="0.3">
      <c r="B20328"/>
    </row>
    <row r="20329" spans="2:2" ht="16.5" x14ac:dyDescent="0.3">
      <c r="B20329"/>
    </row>
    <row r="20330" spans="2:2" ht="16.5" x14ac:dyDescent="0.3">
      <c r="B20330"/>
    </row>
    <row r="20331" spans="2:2" ht="16.5" x14ac:dyDescent="0.3">
      <c r="B20331"/>
    </row>
    <row r="20332" spans="2:2" ht="16.5" x14ac:dyDescent="0.3">
      <c r="B20332"/>
    </row>
    <row r="20333" spans="2:2" ht="16.5" x14ac:dyDescent="0.3">
      <c r="B20333"/>
    </row>
    <row r="20334" spans="2:2" ht="16.5" x14ac:dyDescent="0.3">
      <c r="B20334"/>
    </row>
    <row r="20335" spans="2:2" ht="16.5" x14ac:dyDescent="0.3">
      <c r="B20335"/>
    </row>
    <row r="20336" spans="2:2" ht="16.5" x14ac:dyDescent="0.3">
      <c r="B20336"/>
    </row>
    <row r="20337" spans="2:2" ht="16.5" x14ac:dyDescent="0.3">
      <c r="B20337"/>
    </row>
    <row r="20338" spans="2:2" ht="16.5" x14ac:dyDescent="0.3">
      <c r="B20338"/>
    </row>
    <row r="20339" spans="2:2" ht="16.5" x14ac:dyDescent="0.3">
      <c r="B20339"/>
    </row>
    <row r="20340" spans="2:2" ht="16.5" x14ac:dyDescent="0.3">
      <c r="B20340"/>
    </row>
    <row r="20341" spans="2:2" ht="16.5" x14ac:dyDescent="0.3">
      <c r="B20341"/>
    </row>
    <row r="20342" spans="2:2" ht="16.5" x14ac:dyDescent="0.3">
      <c r="B20342"/>
    </row>
    <row r="20343" spans="2:2" ht="16.5" x14ac:dyDescent="0.3">
      <c r="B20343"/>
    </row>
    <row r="20344" spans="2:2" ht="16.5" x14ac:dyDescent="0.3">
      <c r="B20344"/>
    </row>
    <row r="20345" spans="2:2" ht="16.5" x14ac:dyDescent="0.3">
      <c r="B20345"/>
    </row>
    <row r="20346" spans="2:2" ht="16.5" x14ac:dyDescent="0.3">
      <c r="B20346"/>
    </row>
    <row r="20347" spans="2:2" ht="16.5" x14ac:dyDescent="0.3">
      <c r="B20347"/>
    </row>
    <row r="20348" spans="2:2" ht="16.5" x14ac:dyDescent="0.3">
      <c r="B20348"/>
    </row>
    <row r="20349" spans="2:2" ht="16.5" x14ac:dyDescent="0.3">
      <c r="B20349"/>
    </row>
    <row r="20350" spans="2:2" ht="16.5" x14ac:dyDescent="0.3">
      <c r="B20350"/>
    </row>
    <row r="20351" spans="2:2" ht="16.5" x14ac:dyDescent="0.3">
      <c r="B20351"/>
    </row>
    <row r="20352" spans="2:2" ht="16.5" x14ac:dyDescent="0.3">
      <c r="B20352"/>
    </row>
    <row r="20353" spans="2:2" ht="16.5" x14ac:dyDescent="0.3">
      <c r="B20353"/>
    </row>
    <row r="20354" spans="2:2" ht="16.5" x14ac:dyDescent="0.3">
      <c r="B20354"/>
    </row>
    <row r="20355" spans="2:2" ht="16.5" x14ac:dyDescent="0.3">
      <c r="B20355"/>
    </row>
    <row r="20356" spans="2:2" ht="16.5" x14ac:dyDescent="0.3">
      <c r="B20356"/>
    </row>
    <row r="20357" spans="2:2" ht="16.5" x14ac:dyDescent="0.3">
      <c r="B20357"/>
    </row>
    <row r="20358" spans="2:2" ht="16.5" x14ac:dyDescent="0.3">
      <c r="B20358"/>
    </row>
    <row r="20359" spans="2:2" ht="16.5" x14ac:dyDescent="0.3">
      <c r="B20359"/>
    </row>
    <row r="20360" spans="2:2" ht="16.5" x14ac:dyDescent="0.3">
      <c r="B20360"/>
    </row>
    <row r="20361" spans="2:2" ht="16.5" x14ac:dyDescent="0.3">
      <c r="B20361"/>
    </row>
    <row r="20362" spans="2:2" ht="16.5" x14ac:dyDescent="0.3">
      <c r="B20362"/>
    </row>
    <row r="20363" spans="2:2" ht="16.5" x14ac:dyDescent="0.3">
      <c r="B20363"/>
    </row>
    <row r="20364" spans="2:2" ht="16.5" x14ac:dyDescent="0.3">
      <c r="B20364"/>
    </row>
    <row r="20365" spans="2:2" ht="16.5" x14ac:dyDescent="0.3">
      <c r="B20365"/>
    </row>
    <row r="20366" spans="2:2" ht="16.5" x14ac:dyDescent="0.3">
      <c r="B20366"/>
    </row>
    <row r="20367" spans="2:2" ht="16.5" x14ac:dyDescent="0.3">
      <c r="B20367"/>
    </row>
    <row r="20368" spans="2:2" ht="16.5" x14ac:dyDescent="0.3">
      <c r="B20368"/>
    </row>
    <row r="20369" spans="2:2" ht="16.5" x14ac:dyDescent="0.3">
      <c r="B20369"/>
    </row>
    <row r="20370" spans="2:2" ht="16.5" x14ac:dyDescent="0.3">
      <c r="B20370"/>
    </row>
    <row r="20371" spans="2:2" ht="16.5" x14ac:dyDescent="0.3">
      <c r="B20371"/>
    </row>
    <row r="20372" spans="2:2" ht="16.5" x14ac:dyDescent="0.3">
      <c r="B20372"/>
    </row>
    <row r="20373" spans="2:2" ht="16.5" x14ac:dyDescent="0.3">
      <c r="B20373"/>
    </row>
    <row r="20374" spans="2:2" ht="16.5" x14ac:dyDescent="0.3">
      <c r="B20374"/>
    </row>
    <row r="20375" spans="2:2" ht="16.5" x14ac:dyDescent="0.3">
      <c r="B20375"/>
    </row>
    <row r="20376" spans="2:2" ht="16.5" x14ac:dyDescent="0.3">
      <c r="B20376"/>
    </row>
    <row r="20377" spans="2:2" ht="16.5" x14ac:dyDescent="0.3">
      <c r="B20377"/>
    </row>
    <row r="20378" spans="2:2" ht="16.5" x14ac:dyDescent="0.3">
      <c r="B20378"/>
    </row>
    <row r="20379" spans="2:2" ht="16.5" x14ac:dyDescent="0.3">
      <c r="B20379"/>
    </row>
    <row r="20380" spans="2:2" ht="16.5" x14ac:dyDescent="0.3">
      <c r="B20380"/>
    </row>
    <row r="20381" spans="2:2" ht="16.5" x14ac:dyDescent="0.3">
      <c r="B20381"/>
    </row>
    <row r="20382" spans="2:2" ht="16.5" x14ac:dyDescent="0.3">
      <c r="B20382"/>
    </row>
    <row r="20383" spans="2:2" ht="16.5" x14ac:dyDescent="0.3">
      <c r="B20383"/>
    </row>
    <row r="20384" spans="2:2" ht="16.5" x14ac:dyDescent="0.3">
      <c r="B20384"/>
    </row>
    <row r="20385" spans="2:2" ht="16.5" x14ac:dyDescent="0.3">
      <c r="B20385"/>
    </row>
    <row r="20386" spans="2:2" ht="16.5" x14ac:dyDescent="0.3">
      <c r="B20386"/>
    </row>
    <row r="20387" spans="2:2" ht="16.5" x14ac:dyDescent="0.3">
      <c r="B20387"/>
    </row>
    <row r="20388" spans="2:2" ht="16.5" x14ac:dyDescent="0.3">
      <c r="B20388"/>
    </row>
    <row r="20389" spans="2:2" ht="16.5" x14ac:dyDescent="0.3">
      <c r="B20389"/>
    </row>
    <row r="20390" spans="2:2" ht="16.5" x14ac:dyDescent="0.3">
      <c r="B20390"/>
    </row>
    <row r="20391" spans="2:2" ht="16.5" x14ac:dyDescent="0.3">
      <c r="B20391"/>
    </row>
    <row r="20392" spans="2:2" ht="16.5" x14ac:dyDescent="0.3">
      <c r="B20392"/>
    </row>
    <row r="20393" spans="2:2" ht="16.5" x14ac:dyDescent="0.3">
      <c r="B20393"/>
    </row>
    <row r="20394" spans="2:2" ht="16.5" x14ac:dyDescent="0.3">
      <c r="B20394"/>
    </row>
    <row r="20395" spans="2:2" ht="16.5" x14ac:dyDescent="0.3">
      <c r="B20395"/>
    </row>
    <row r="20396" spans="2:2" ht="16.5" x14ac:dyDescent="0.3">
      <c r="B20396"/>
    </row>
    <row r="20397" spans="2:2" ht="16.5" x14ac:dyDescent="0.3">
      <c r="B20397"/>
    </row>
    <row r="20398" spans="2:2" ht="16.5" x14ac:dyDescent="0.3">
      <c r="B20398"/>
    </row>
    <row r="20399" spans="2:2" ht="16.5" x14ac:dyDescent="0.3">
      <c r="B20399"/>
    </row>
    <row r="20400" spans="2:2" ht="16.5" x14ac:dyDescent="0.3">
      <c r="B20400"/>
    </row>
    <row r="20401" spans="2:2" ht="16.5" x14ac:dyDescent="0.3">
      <c r="B20401"/>
    </row>
    <row r="20402" spans="2:2" ht="16.5" x14ac:dyDescent="0.3">
      <c r="B20402"/>
    </row>
    <row r="20403" spans="2:2" ht="16.5" x14ac:dyDescent="0.3">
      <c r="B20403"/>
    </row>
    <row r="20404" spans="2:2" ht="16.5" x14ac:dyDescent="0.3">
      <c r="B20404"/>
    </row>
    <row r="20405" spans="2:2" ht="16.5" x14ac:dyDescent="0.3">
      <c r="B20405"/>
    </row>
    <row r="20406" spans="2:2" ht="16.5" x14ac:dyDescent="0.3">
      <c r="B20406"/>
    </row>
    <row r="20407" spans="2:2" ht="16.5" x14ac:dyDescent="0.3">
      <c r="B20407"/>
    </row>
    <row r="20408" spans="2:2" ht="16.5" x14ac:dyDescent="0.3">
      <c r="B20408"/>
    </row>
    <row r="20409" spans="2:2" ht="16.5" x14ac:dyDescent="0.3">
      <c r="B20409"/>
    </row>
    <row r="20410" spans="2:2" ht="16.5" x14ac:dyDescent="0.3">
      <c r="B20410"/>
    </row>
    <row r="20411" spans="2:2" ht="16.5" x14ac:dyDescent="0.3">
      <c r="B20411"/>
    </row>
    <row r="20412" spans="2:2" ht="16.5" x14ac:dyDescent="0.3">
      <c r="B20412"/>
    </row>
    <row r="20413" spans="2:2" ht="16.5" x14ac:dyDescent="0.3">
      <c r="B20413"/>
    </row>
    <row r="20414" spans="2:2" ht="16.5" x14ac:dyDescent="0.3">
      <c r="B20414"/>
    </row>
    <row r="20415" spans="2:2" ht="16.5" x14ac:dyDescent="0.3">
      <c r="B20415"/>
    </row>
    <row r="20416" spans="2:2" ht="16.5" x14ac:dyDescent="0.3">
      <c r="B20416"/>
    </row>
    <row r="20417" spans="2:2" ht="16.5" x14ac:dyDescent="0.3">
      <c r="B20417"/>
    </row>
    <row r="20418" spans="2:2" ht="16.5" x14ac:dyDescent="0.3">
      <c r="B20418"/>
    </row>
    <row r="20419" spans="2:2" ht="16.5" x14ac:dyDescent="0.3">
      <c r="B20419"/>
    </row>
    <row r="20420" spans="2:2" ht="16.5" x14ac:dyDescent="0.3">
      <c r="B20420"/>
    </row>
    <row r="20421" spans="2:2" ht="16.5" x14ac:dyDescent="0.3">
      <c r="B20421"/>
    </row>
    <row r="20422" spans="2:2" ht="16.5" x14ac:dyDescent="0.3">
      <c r="B20422"/>
    </row>
    <row r="20423" spans="2:2" ht="16.5" x14ac:dyDescent="0.3">
      <c r="B20423"/>
    </row>
    <row r="20424" spans="2:2" ht="16.5" x14ac:dyDescent="0.3">
      <c r="B20424"/>
    </row>
    <row r="20425" spans="2:2" ht="16.5" x14ac:dyDescent="0.3">
      <c r="B20425"/>
    </row>
    <row r="20426" spans="2:2" ht="16.5" x14ac:dyDescent="0.3">
      <c r="B20426"/>
    </row>
    <row r="20427" spans="2:2" ht="16.5" x14ac:dyDescent="0.3">
      <c r="B20427"/>
    </row>
    <row r="20428" spans="2:2" ht="16.5" x14ac:dyDescent="0.3">
      <c r="B20428"/>
    </row>
    <row r="20429" spans="2:2" ht="16.5" x14ac:dyDescent="0.3">
      <c r="B20429"/>
    </row>
    <row r="20430" spans="2:2" ht="16.5" x14ac:dyDescent="0.3">
      <c r="B20430"/>
    </row>
    <row r="20431" spans="2:2" ht="16.5" x14ac:dyDescent="0.3">
      <c r="B20431"/>
    </row>
    <row r="20432" spans="2:2" ht="16.5" x14ac:dyDescent="0.3">
      <c r="B20432"/>
    </row>
    <row r="20433" spans="2:2" ht="16.5" x14ac:dyDescent="0.3">
      <c r="B20433"/>
    </row>
    <row r="20434" spans="2:2" ht="16.5" x14ac:dyDescent="0.3">
      <c r="B20434"/>
    </row>
    <row r="20435" spans="2:2" ht="16.5" x14ac:dyDescent="0.3">
      <c r="B20435"/>
    </row>
    <row r="20436" spans="2:2" ht="16.5" x14ac:dyDescent="0.3">
      <c r="B20436"/>
    </row>
    <row r="20437" spans="2:2" ht="16.5" x14ac:dyDescent="0.3">
      <c r="B20437"/>
    </row>
    <row r="20438" spans="2:2" ht="16.5" x14ac:dyDescent="0.3">
      <c r="B20438"/>
    </row>
    <row r="20439" spans="2:2" ht="16.5" x14ac:dyDescent="0.3">
      <c r="B20439"/>
    </row>
    <row r="20440" spans="2:2" ht="16.5" x14ac:dyDescent="0.3">
      <c r="B20440"/>
    </row>
    <row r="20441" spans="2:2" ht="16.5" x14ac:dyDescent="0.3">
      <c r="B20441"/>
    </row>
    <row r="20442" spans="2:2" ht="16.5" x14ac:dyDescent="0.3">
      <c r="B20442"/>
    </row>
    <row r="20443" spans="2:2" ht="16.5" x14ac:dyDescent="0.3">
      <c r="B20443"/>
    </row>
    <row r="20444" spans="2:2" ht="16.5" x14ac:dyDescent="0.3">
      <c r="B20444"/>
    </row>
    <row r="20445" spans="2:2" ht="16.5" x14ac:dyDescent="0.3">
      <c r="B20445"/>
    </row>
    <row r="20446" spans="2:2" ht="16.5" x14ac:dyDescent="0.3">
      <c r="B20446"/>
    </row>
    <row r="20447" spans="2:2" ht="16.5" x14ac:dyDescent="0.3">
      <c r="B20447"/>
    </row>
    <row r="20448" spans="2:2" ht="16.5" x14ac:dyDescent="0.3">
      <c r="B20448"/>
    </row>
    <row r="20449" spans="2:2" ht="16.5" x14ac:dyDescent="0.3">
      <c r="B20449"/>
    </row>
    <row r="20450" spans="2:2" ht="16.5" x14ac:dyDescent="0.3">
      <c r="B20450"/>
    </row>
    <row r="20451" spans="2:2" ht="16.5" x14ac:dyDescent="0.3">
      <c r="B20451"/>
    </row>
    <row r="20452" spans="2:2" ht="16.5" x14ac:dyDescent="0.3">
      <c r="B20452"/>
    </row>
    <row r="20453" spans="2:2" ht="16.5" x14ac:dyDescent="0.3">
      <c r="B20453"/>
    </row>
    <row r="20454" spans="2:2" ht="16.5" x14ac:dyDescent="0.3">
      <c r="B20454"/>
    </row>
    <row r="20455" spans="2:2" ht="16.5" x14ac:dyDescent="0.3">
      <c r="B20455"/>
    </row>
    <row r="20456" spans="2:2" ht="16.5" x14ac:dyDescent="0.3">
      <c r="B20456"/>
    </row>
    <row r="20457" spans="2:2" ht="16.5" x14ac:dyDescent="0.3">
      <c r="B20457"/>
    </row>
    <row r="20458" spans="2:2" ht="16.5" x14ac:dyDescent="0.3">
      <c r="B20458"/>
    </row>
    <row r="20459" spans="2:2" ht="16.5" x14ac:dyDescent="0.3">
      <c r="B20459"/>
    </row>
    <row r="20460" spans="2:2" ht="16.5" x14ac:dyDescent="0.3">
      <c r="B20460"/>
    </row>
    <row r="20461" spans="2:2" ht="16.5" x14ac:dyDescent="0.3">
      <c r="B20461"/>
    </row>
    <row r="20462" spans="2:2" ht="16.5" x14ac:dyDescent="0.3">
      <c r="B20462"/>
    </row>
    <row r="20463" spans="2:2" ht="16.5" x14ac:dyDescent="0.3">
      <c r="B20463"/>
    </row>
    <row r="20464" spans="2:2" ht="16.5" x14ac:dyDescent="0.3">
      <c r="B20464"/>
    </row>
    <row r="20465" spans="2:2" ht="16.5" x14ac:dyDescent="0.3">
      <c r="B20465"/>
    </row>
    <row r="20466" spans="2:2" ht="16.5" x14ac:dyDescent="0.3">
      <c r="B20466"/>
    </row>
    <row r="20467" spans="2:2" ht="16.5" x14ac:dyDescent="0.3">
      <c r="B20467"/>
    </row>
    <row r="20468" spans="2:2" ht="16.5" x14ac:dyDescent="0.3">
      <c r="B20468"/>
    </row>
    <row r="20469" spans="2:2" ht="16.5" x14ac:dyDescent="0.3">
      <c r="B20469"/>
    </row>
    <row r="20470" spans="2:2" ht="16.5" x14ac:dyDescent="0.3">
      <c r="B20470"/>
    </row>
    <row r="20471" spans="2:2" ht="16.5" x14ac:dyDescent="0.3">
      <c r="B20471"/>
    </row>
    <row r="20472" spans="2:2" ht="16.5" x14ac:dyDescent="0.3">
      <c r="B20472"/>
    </row>
    <row r="20473" spans="2:2" ht="16.5" x14ac:dyDescent="0.3">
      <c r="B20473"/>
    </row>
    <row r="20474" spans="2:2" ht="16.5" x14ac:dyDescent="0.3">
      <c r="B20474"/>
    </row>
    <row r="20475" spans="2:2" ht="16.5" x14ac:dyDescent="0.3">
      <c r="B20475"/>
    </row>
    <row r="20476" spans="2:2" ht="16.5" x14ac:dyDescent="0.3">
      <c r="B20476"/>
    </row>
    <row r="20477" spans="2:2" ht="16.5" x14ac:dyDescent="0.3">
      <c r="B20477"/>
    </row>
    <row r="20478" spans="2:2" ht="16.5" x14ac:dyDescent="0.3">
      <c r="B20478"/>
    </row>
    <row r="20479" spans="2:2" ht="16.5" x14ac:dyDescent="0.3">
      <c r="B20479"/>
    </row>
    <row r="20480" spans="2:2" ht="16.5" x14ac:dyDescent="0.3">
      <c r="B20480"/>
    </row>
    <row r="20481" spans="2:2" ht="16.5" x14ac:dyDescent="0.3">
      <c r="B20481"/>
    </row>
    <row r="20482" spans="2:2" ht="16.5" x14ac:dyDescent="0.3">
      <c r="B20482"/>
    </row>
    <row r="20483" spans="2:2" ht="16.5" x14ac:dyDescent="0.3">
      <c r="B20483"/>
    </row>
    <row r="20484" spans="2:2" ht="16.5" x14ac:dyDescent="0.3">
      <c r="B20484"/>
    </row>
    <row r="20485" spans="2:2" ht="16.5" x14ac:dyDescent="0.3">
      <c r="B20485"/>
    </row>
    <row r="20486" spans="2:2" ht="16.5" x14ac:dyDescent="0.3">
      <c r="B20486"/>
    </row>
    <row r="20487" spans="2:2" ht="16.5" x14ac:dyDescent="0.3">
      <c r="B20487"/>
    </row>
    <row r="20488" spans="2:2" ht="16.5" x14ac:dyDescent="0.3">
      <c r="B20488"/>
    </row>
    <row r="20489" spans="2:2" ht="16.5" x14ac:dyDescent="0.3">
      <c r="B20489"/>
    </row>
    <row r="20490" spans="2:2" ht="16.5" x14ac:dyDescent="0.3">
      <c r="B20490"/>
    </row>
    <row r="20491" spans="2:2" ht="16.5" x14ac:dyDescent="0.3">
      <c r="B20491"/>
    </row>
    <row r="20492" spans="2:2" ht="16.5" x14ac:dyDescent="0.3">
      <c r="B20492"/>
    </row>
    <row r="20493" spans="2:2" ht="16.5" x14ac:dyDescent="0.3">
      <c r="B20493"/>
    </row>
    <row r="20494" spans="2:2" ht="16.5" x14ac:dyDescent="0.3">
      <c r="B20494"/>
    </row>
    <row r="20495" spans="2:2" ht="16.5" x14ac:dyDescent="0.3">
      <c r="B20495"/>
    </row>
    <row r="20496" spans="2:2" ht="16.5" x14ac:dyDescent="0.3">
      <c r="B20496"/>
    </row>
    <row r="20497" spans="2:2" ht="16.5" x14ac:dyDescent="0.3">
      <c r="B20497"/>
    </row>
    <row r="20498" spans="2:2" ht="16.5" x14ac:dyDescent="0.3">
      <c r="B20498"/>
    </row>
    <row r="20499" spans="2:2" ht="16.5" x14ac:dyDescent="0.3">
      <c r="B20499"/>
    </row>
    <row r="20500" spans="2:2" ht="16.5" x14ac:dyDescent="0.3">
      <c r="B20500"/>
    </row>
    <row r="20501" spans="2:2" ht="16.5" x14ac:dyDescent="0.3">
      <c r="B20501"/>
    </row>
    <row r="20502" spans="2:2" ht="16.5" x14ac:dyDescent="0.3">
      <c r="B20502"/>
    </row>
    <row r="20503" spans="2:2" ht="16.5" x14ac:dyDescent="0.3">
      <c r="B20503"/>
    </row>
    <row r="20504" spans="2:2" ht="16.5" x14ac:dyDescent="0.3">
      <c r="B20504"/>
    </row>
    <row r="20505" spans="2:2" ht="16.5" x14ac:dyDescent="0.3">
      <c r="B20505"/>
    </row>
    <row r="20506" spans="2:2" ht="16.5" x14ac:dyDescent="0.3">
      <c r="B20506"/>
    </row>
    <row r="20507" spans="2:2" ht="16.5" x14ac:dyDescent="0.3">
      <c r="B20507"/>
    </row>
    <row r="20508" spans="2:2" ht="16.5" x14ac:dyDescent="0.3">
      <c r="B20508"/>
    </row>
    <row r="20509" spans="2:2" ht="16.5" x14ac:dyDescent="0.3">
      <c r="B20509"/>
    </row>
    <row r="20510" spans="2:2" ht="16.5" x14ac:dyDescent="0.3">
      <c r="B20510"/>
    </row>
    <row r="20511" spans="2:2" ht="16.5" x14ac:dyDescent="0.3">
      <c r="B20511"/>
    </row>
    <row r="20512" spans="2:2" ht="16.5" x14ac:dyDescent="0.3">
      <c r="B20512"/>
    </row>
    <row r="20513" spans="2:2" ht="16.5" x14ac:dyDescent="0.3">
      <c r="B20513"/>
    </row>
    <row r="20514" spans="2:2" ht="16.5" x14ac:dyDescent="0.3">
      <c r="B20514"/>
    </row>
    <row r="20515" spans="2:2" ht="16.5" x14ac:dyDescent="0.3">
      <c r="B20515"/>
    </row>
    <row r="20516" spans="2:2" ht="16.5" x14ac:dyDescent="0.3">
      <c r="B20516"/>
    </row>
    <row r="20517" spans="2:2" ht="16.5" x14ac:dyDescent="0.3">
      <c r="B20517"/>
    </row>
    <row r="20518" spans="2:2" ht="16.5" x14ac:dyDescent="0.3">
      <c r="B20518"/>
    </row>
    <row r="20519" spans="2:2" ht="16.5" x14ac:dyDescent="0.3">
      <c r="B20519"/>
    </row>
    <row r="20520" spans="2:2" ht="16.5" x14ac:dyDescent="0.3">
      <c r="B20520"/>
    </row>
    <row r="20521" spans="2:2" ht="16.5" x14ac:dyDescent="0.3">
      <c r="B20521"/>
    </row>
    <row r="20522" spans="2:2" ht="16.5" x14ac:dyDescent="0.3">
      <c r="B20522"/>
    </row>
    <row r="20523" spans="2:2" ht="16.5" x14ac:dyDescent="0.3">
      <c r="B20523"/>
    </row>
    <row r="20524" spans="2:2" ht="16.5" x14ac:dyDescent="0.3">
      <c r="B20524"/>
    </row>
    <row r="20525" spans="2:2" ht="16.5" x14ac:dyDescent="0.3">
      <c r="B20525"/>
    </row>
    <row r="20526" spans="2:2" ht="16.5" x14ac:dyDescent="0.3">
      <c r="B20526"/>
    </row>
    <row r="20527" spans="2:2" ht="16.5" x14ac:dyDescent="0.3">
      <c r="B20527"/>
    </row>
    <row r="20528" spans="2:2" ht="16.5" x14ac:dyDescent="0.3">
      <c r="B20528"/>
    </row>
    <row r="20529" spans="2:2" ht="16.5" x14ac:dyDescent="0.3">
      <c r="B20529"/>
    </row>
    <row r="20530" spans="2:2" ht="16.5" x14ac:dyDescent="0.3">
      <c r="B20530"/>
    </row>
    <row r="20531" spans="2:2" ht="16.5" x14ac:dyDescent="0.3">
      <c r="B20531"/>
    </row>
    <row r="20532" spans="2:2" ht="16.5" x14ac:dyDescent="0.3">
      <c r="B20532"/>
    </row>
    <row r="20533" spans="2:2" ht="16.5" x14ac:dyDescent="0.3">
      <c r="B20533"/>
    </row>
    <row r="20534" spans="2:2" ht="16.5" x14ac:dyDescent="0.3">
      <c r="B20534"/>
    </row>
    <row r="20535" spans="2:2" ht="16.5" x14ac:dyDescent="0.3">
      <c r="B20535"/>
    </row>
    <row r="20536" spans="2:2" ht="16.5" x14ac:dyDescent="0.3">
      <c r="B20536"/>
    </row>
    <row r="20537" spans="2:2" ht="16.5" x14ac:dyDescent="0.3">
      <c r="B20537"/>
    </row>
    <row r="20538" spans="2:2" ht="16.5" x14ac:dyDescent="0.3">
      <c r="B20538"/>
    </row>
    <row r="20539" spans="2:2" ht="16.5" x14ac:dyDescent="0.3">
      <c r="B20539"/>
    </row>
    <row r="20540" spans="2:2" ht="16.5" x14ac:dyDescent="0.3">
      <c r="B20540"/>
    </row>
    <row r="20541" spans="2:2" ht="16.5" x14ac:dyDescent="0.3">
      <c r="B20541"/>
    </row>
    <row r="20542" spans="2:2" ht="16.5" x14ac:dyDescent="0.3">
      <c r="B20542"/>
    </row>
    <row r="20543" spans="2:2" ht="16.5" x14ac:dyDescent="0.3">
      <c r="B20543"/>
    </row>
    <row r="20544" spans="2:2" ht="16.5" x14ac:dyDescent="0.3">
      <c r="B20544"/>
    </row>
    <row r="20545" spans="2:2" ht="16.5" x14ac:dyDescent="0.3">
      <c r="B20545"/>
    </row>
    <row r="20546" spans="2:2" ht="16.5" x14ac:dyDescent="0.3">
      <c r="B20546"/>
    </row>
    <row r="20547" spans="2:2" ht="16.5" x14ac:dyDescent="0.3">
      <c r="B20547"/>
    </row>
    <row r="20548" spans="2:2" ht="16.5" x14ac:dyDescent="0.3">
      <c r="B20548"/>
    </row>
    <row r="20549" spans="2:2" ht="16.5" x14ac:dyDescent="0.3">
      <c r="B20549"/>
    </row>
    <row r="20550" spans="2:2" ht="16.5" x14ac:dyDescent="0.3">
      <c r="B20550"/>
    </row>
    <row r="20551" spans="2:2" ht="16.5" x14ac:dyDescent="0.3">
      <c r="B20551"/>
    </row>
    <row r="20552" spans="2:2" ht="16.5" x14ac:dyDescent="0.3">
      <c r="B20552"/>
    </row>
    <row r="20553" spans="2:2" ht="16.5" x14ac:dyDescent="0.3">
      <c r="B20553"/>
    </row>
    <row r="20554" spans="2:2" ht="16.5" x14ac:dyDescent="0.3">
      <c r="B20554"/>
    </row>
    <row r="20555" spans="2:2" ht="16.5" x14ac:dyDescent="0.3">
      <c r="B20555"/>
    </row>
    <row r="20556" spans="2:2" ht="16.5" x14ac:dyDescent="0.3">
      <c r="B20556"/>
    </row>
    <row r="20557" spans="2:2" ht="16.5" x14ac:dyDescent="0.3">
      <c r="B20557"/>
    </row>
    <row r="20558" spans="2:2" ht="16.5" x14ac:dyDescent="0.3">
      <c r="B20558"/>
    </row>
    <row r="20559" spans="2:2" ht="16.5" x14ac:dyDescent="0.3">
      <c r="B20559"/>
    </row>
    <row r="20560" spans="2:2" ht="16.5" x14ac:dyDescent="0.3">
      <c r="B20560"/>
    </row>
    <row r="20561" spans="2:2" ht="16.5" x14ac:dyDescent="0.3">
      <c r="B20561"/>
    </row>
    <row r="20562" spans="2:2" ht="16.5" x14ac:dyDescent="0.3">
      <c r="B20562"/>
    </row>
    <row r="20563" spans="2:2" ht="16.5" x14ac:dyDescent="0.3">
      <c r="B20563"/>
    </row>
    <row r="20564" spans="2:2" ht="16.5" x14ac:dyDescent="0.3">
      <c r="B20564"/>
    </row>
    <row r="20565" spans="2:2" ht="16.5" x14ac:dyDescent="0.3">
      <c r="B20565"/>
    </row>
    <row r="20566" spans="2:2" ht="16.5" x14ac:dyDescent="0.3">
      <c r="B20566"/>
    </row>
    <row r="20567" spans="2:2" ht="16.5" x14ac:dyDescent="0.3">
      <c r="B20567"/>
    </row>
    <row r="20568" spans="2:2" ht="16.5" x14ac:dyDescent="0.3">
      <c r="B20568"/>
    </row>
    <row r="20569" spans="2:2" ht="16.5" x14ac:dyDescent="0.3">
      <c r="B20569"/>
    </row>
    <row r="20570" spans="2:2" ht="16.5" x14ac:dyDescent="0.3">
      <c r="B20570"/>
    </row>
    <row r="20571" spans="2:2" ht="16.5" x14ac:dyDescent="0.3">
      <c r="B20571"/>
    </row>
    <row r="20572" spans="2:2" ht="16.5" x14ac:dyDescent="0.3">
      <c r="B20572"/>
    </row>
    <row r="20573" spans="2:2" ht="16.5" x14ac:dyDescent="0.3">
      <c r="B20573"/>
    </row>
    <row r="20574" spans="2:2" ht="16.5" x14ac:dyDescent="0.3">
      <c r="B20574"/>
    </row>
    <row r="20575" spans="2:2" ht="16.5" x14ac:dyDescent="0.3">
      <c r="B20575"/>
    </row>
    <row r="20576" spans="2:2" ht="16.5" x14ac:dyDescent="0.3">
      <c r="B20576"/>
    </row>
    <row r="20577" spans="2:2" ht="16.5" x14ac:dyDescent="0.3">
      <c r="B20577"/>
    </row>
    <row r="20578" spans="2:2" ht="16.5" x14ac:dyDescent="0.3">
      <c r="B20578"/>
    </row>
    <row r="20579" spans="2:2" ht="16.5" x14ac:dyDescent="0.3">
      <c r="B20579"/>
    </row>
    <row r="20580" spans="2:2" ht="16.5" x14ac:dyDescent="0.3">
      <c r="B20580"/>
    </row>
    <row r="20581" spans="2:2" ht="16.5" x14ac:dyDescent="0.3">
      <c r="B20581"/>
    </row>
    <row r="20582" spans="2:2" ht="16.5" x14ac:dyDescent="0.3">
      <c r="B20582"/>
    </row>
    <row r="20583" spans="2:2" ht="16.5" x14ac:dyDescent="0.3">
      <c r="B20583"/>
    </row>
    <row r="20584" spans="2:2" ht="16.5" x14ac:dyDescent="0.3">
      <c r="B20584"/>
    </row>
    <row r="20585" spans="2:2" ht="16.5" x14ac:dyDescent="0.3">
      <c r="B20585"/>
    </row>
    <row r="20586" spans="2:2" ht="16.5" x14ac:dyDescent="0.3">
      <c r="B20586"/>
    </row>
    <row r="20587" spans="2:2" ht="16.5" x14ac:dyDescent="0.3">
      <c r="B20587"/>
    </row>
    <row r="20588" spans="2:2" ht="16.5" x14ac:dyDescent="0.3">
      <c r="B20588"/>
    </row>
    <row r="20589" spans="2:2" ht="16.5" x14ac:dyDescent="0.3">
      <c r="B20589"/>
    </row>
    <row r="20590" spans="2:2" ht="16.5" x14ac:dyDescent="0.3">
      <c r="B20590"/>
    </row>
    <row r="20591" spans="2:2" ht="16.5" x14ac:dyDescent="0.3">
      <c r="B20591"/>
    </row>
    <row r="20592" spans="2:2" ht="16.5" x14ac:dyDescent="0.3">
      <c r="B20592"/>
    </row>
    <row r="20593" spans="2:2" ht="16.5" x14ac:dyDescent="0.3">
      <c r="B20593"/>
    </row>
    <row r="20594" spans="2:2" ht="16.5" x14ac:dyDescent="0.3">
      <c r="B20594"/>
    </row>
    <row r="20595" spans="2:2" ht="16.5" x14ac:dyDescent="0.3">
      <c r="B20595"/>
    </row>
    <row r="20596" spans="2:2" ht="16.5" x14ac:dyDescent="0.3">
      <c r="B20596"/>
    </row>
    <row r="20597" spans="2:2" ht="16.5" x14ac:dyDescent="0.3">
      <c r="B20597"/>
    </row>
    <row r="20598" spans="2:2" ht="16.5" x14ac:dyDescent="0.3">
      <c r="B20598"/>
    </row>
    <row r="20599" spans="2:2" ht="16.5" x14ac:dyDescent="0.3">
      <c r="B20599"/>
    </row>
    <row r="20600" spans="2:2" ht="16.5" x14ac:dyDescent="0.3">
      <c r="B20600"/>
    </row>
    <row r="20601" spans="2:2" ht="16.5" x14ac:dyDescent="0.3">
      <c r="B20601"/>
    </row>
    <row r="20602" spans="2:2" ht="16.5" x14ac:dyDescent="0.3">
      <c r="B20602"/>
    </row>
    <row r="20603" spans="2:2" ht="16.5" x14ac:dyDescent="0.3">
      <c r="B20603"/>
    </row>
    <row r="20604" spans="2:2" ht="16.5" x14ac:dyDescent="0.3">
      <c r="B20604"/>
    </row>
    <row r="20605" spans="2:2" ht="16.5" x14ac:dyDescent="0.3">
      <c r="B20605"/>
    </row>
    <row r="20606" spans="2:2" ht="16.5" x14ac:dyDescent="0.3">
      <c r="B20606"/>
    </row>
    <row r="20607" spans="2:2" ht="16.5" x14ac:dyDescent="0.3">
      <c r="B20607"/>
    </row>
    <row r="20608" spans="2:2" ht="16.5" x14ac:dyDescent="0.3">
      <c r="B20608"/>
    </row>
    <row r="20609" spans="2:2" ht="16.5" x14ac:dyDescent="0.3">
      <c r="B20609"/>
    </row>
    <row r="20610" spans="2:2" ht="16.5" x14ac:dyDescent="0.3">
      <c r="B20610"/>
    </row>
    <row r="20611" spans="2:2" ht="16.5" x14ac:dyDescent="0.3">
      <c r="B20611"/>
    </row>
    <row r="20612" spans="2:2" ht="16.5" x14ac:dyDescent="0.3">
      <c r="B20612"/>
    </row>
    <row r="20613" spans="2:2" ht="16.5" x14ac:dyDescent="0.3">
      <c r="B20613"/>
    </row>
    <row r="20614" spans="2:2" ht="16.5" x14ac:dyDescent="0.3">
      <c r="B20614"/>
    </row>
    <row r="20615" spans="2:2" ht="16.5" x14ac:dyDescent="0.3">
      <c r="B20615"/>
    </row>
    <row r="20616" spans="2:2" ht="16.5" x14ac:dyDescent="0.3">
      <c r="B20616"/>
    </row>
    <row r="20617" spans="2:2" ht="16.5" x14ac:dyDescent="0.3">
      <c r="B20617"/>
    </row>
    <row r="20618" spans="2:2" ht="16.5" x14ac:dyDescent="0.3">
      <c r="B20618"/>
    </row>
    <row r="20619" spans="2:2" ht="16.5" x14ac:dyDescent="0.3">
      <c r="B20619"/>
    </row>
    <row r="20620" spans="2:2" ht="16.5" x14ac:dyDescent="0.3">
      <c r="B20620"/>
    </row>
    <row r="20621" spans="2:2" ht="16.5" x14ac:dyDescent="0.3">
      <c r="B20621"/>
    </row>
    <row r="20622" spans="2:2" ht="16.5" x14ac:dyDescent="0.3">
      <c r="B20622"/>
    </row>
    <row r="20623" spans="2:2" ht="16.5" x14ac:dyDescent="0.3">
      <c r="B20623"/>
    </row>
    <row r="20624" spans="2:2" ht="16.5" x14ac:dyDescent="0.3">
      <c r="B20624"/>
    </row>
    <row r="20625" spans="2:2" ht="16.5" x14ac:dyDescent="0.3">
      <c r="B20625"/>
    </row>
    <row r="20626" spans="2:2" ht="16.5" x14ac:dyDescent="0.3">
      <c r="B20626"/>
    </row>
    <row r="20627" spans="2:2" ht="16.5" x14ac:dyDescent="0.3">
      <c r="B20627"/>
    </row>
    <row r="20628" spans="2:2" ht="16.5" x14ac:dyDescent="0.3">
      <c r="B20628"/>
    </row>
    <row r="20629" spans="2:2" ht="16.5" x14ac:dyDescent="0.3">
      <c r="B20629"/>
    </row>
    <row r="20630" spans="2:2" ht="16.5" x14ac:dyDescent="0.3">
      <c r="B20630"/>
    </row>
    <row r="20631" spans="2:2" ht="16.5" x14ac:dyDescent="0.3">
      <c r="B20631"/>
    </row>
    <row r="20632" spans="2:2" ht="16.5" x14ac:dyDescent="0.3">
      <c r="B20632"/>
    </row>
    <row r="20633" spans="2:2" ht="16.5" x14ac:dyDescent="0.3">
      <c r="B20633"/>
    </row>
    <row r="20634" spans="2:2" ht="16.5" x14ac:dyDescent="0.3">
      <c r="B20634"/>
    </row>
    <row r="20635" spans="2:2" ht="16.5" x14ac:dyDescent="0.3">
      <c r="B20635"/>
    </row>
    <row r="20636" spans="2:2" ht="16.5" x14ac:dyDescent="0.3">
      <c r="B20636"/>
    </row>
    <row r="20637" spans="2:2" ht="16.5" x14ac:dyDescent="0.3">
      <c r="B20637"/>
    </row>
    <row r="20638" spans="2:2" ht="16.5" x14ac:dyDescent="0.3">
      <c r="B20638"/>
    </row>
    <row r="20639" spans="2:2" ht="16.5" x14ac:dyDescent="0.3">
      <c r="B20639"/>
    </row>
    <row r="20640" spans="2:2" ht="16.5" x14ac:dyDescent="0.3">
      <c r="B20640"/>
    </row>
    <row r="20641" spans="2:2" ht="16.5" x14ac:dyDescent="0.3">
      <c r="B20641"/>
    </row>
    <row r="20642" spans="2:2" ht="16.5" x14ac:dyDescent="0.3">
      <c r="B20642"/>
    </row>
    <row r="20643" spans="2:2" ht="16.5" x14ac:dyDescent="0.3">
      <c r="B20643"/>
    </row>
    <row r="20644" spans="2:2" ht="16.5" x14ac:dyDescent="0.3">
      <c r="B20644"/>
    </row>
    <row r="20645" spans="2:2" ht="16.5" x14ac:dyDescent="0.3">
      <c r="B20645"/>
    </row>
    <row r="20646" spans="2:2" ht="16.5" x14ac:dyDescent="0.3">
      <c r="B20646"/>
    </row>
    <row r="20647" spans="2:2" ht="16.5" x14ac:dyDescent="0.3">
      <c r="B20647"/>
    </row>
    <row r="20648" spans="2:2" ht="16.5" x14ac:dyDescent="0.3">
      <c r="B20648"/>
    </row>
    <row r="20649" spans="2:2" ht="16.5" x14ac:dyDescent="0.3">
      <c r="B20649"/>
    </row>
    <row r="20650" spans="2:2" ht="16.5" x14ac:dyDescent="0.3">
      <c r="B20650"/>
    </row>
    <row r="20651" spans="2:2" ht="16.5" x14ac:dyDescent="0.3">
      <c r="B20651"/>
    </row>
    <row r="20652" spans="2:2" ht="16.5" x14ac:dyDescent="0.3">
      <c r="B20652"/>
    </row>
    <row r="20653" spans="2:2" ht="16.5" x14ac:dyDescent="0.3">
      <c r="B20653"/>
    </row>
    <row r="20654" spans="2:2" ht="16.5" x14ac:dyDescent="0.3">
      <c r="B20654"/>
    </row>
    <row r="20655" spans="2:2" ht="16.5" x14ac:dyDescent="0.3">
      <c r="B20655"/>
    </row>
    <row r="20656" spans="2:2" ht="16.5" x14ac:dyDescent="0.3">
      <c r="B20656"/>
    </row>
    <row r="20657" spans="2:2" ht="16.5" x14ac:dyDescent="0.3">
      <c r="B20657"/>
    </row>
    <row r="20658" spans="2:2" ht="16.5" x14ac:dyDescent="0.3">
      <c r="B20658"/>
    </row>
    <row r="20659" spans="2:2" ht="16.5" x14ac:dyDescent="0.3">
      <c r="B20659"/>
    </row>
    <row r="20660" spans="2:2" ht="16.5" x14ac:dyDescent="0.3">
      <c r="B20660"/>
    </row>
    <row r="20661" spans="2:2" ht="16.5" x14ac:dyDescent="0.3">
      <c r="B20661"/>
    </row>
    <row r="20662" spans="2:2" ht="16.5" x14ac:dyDescent="0.3">
      <c r="B20662"/>
    </row>
    <row r="20663" spans="2:2" ht="16.5" x14ac:dyDescent="0.3">
      <c r="B20663"/>
    </row>
    <row r="20664" spans="2:2" ht="16.5" x14ac:dyDescent="0.3">
      <c r="B20664"/>
    </row>
    <row r="20665" spans="2:2" ht="16.5" x14ac:dyDescent="0.3">
      <c r="B20665"/>
    </row>
    <row r="20666" spans="2:2" ht="16.5" x14ac:dyDescent="0.3">
      <c r="B20666"/>
    </row>
    <row r="20667" spans="2:2" ht="16.5" x14ac:dyDescent="0.3">
      <c r="B20667"/>
    </row>
    <row r="20668" spans="2:2" ht="16.5" x14ac:dyDescent="0.3">
      <c r="B20668"/>
    </row>
    <row r="20669" spans="2:2" ht="16.5" x14ac:dyDescent="0.3">
      <c r="B20669"/>
    </row>
    <row r="20670" spans="2:2" ht="16.5" x14ac:dyDescent="0.3">
      <c r="B20670"/>
    </row>
    <row r="20671" spans="2:2" ht="16.5" x14ac:dyDescent="0.3">
      <c r="B20671"/>
    </row>
    <row r="20672" spans="2:2" ht="16.5" x14ac:dyDescent="0.3">
      <c r="B20672"/>
    </row>
    <row r="20673" spans="2:2" ht="16.5" x14ac:dyDescent="0.3">
      <c r="B20673"/>
    </row>
    <row r="20674" spans="2:2" ht="16.5" x14ac:dyDescent="0.3">
      <c r="B20674"/>
    </row>
    <row r="20675" spans="2:2" ht="16.5" x14ac:dyDescent="0.3">
      <c r="B20675"/>
    </row>
    <row r="20676" spans="2:2" ht="16.5" x14ac:dyDescent="0.3">
      <c r="B20676"/>
    </row>
    <row r="20677" spans="2:2" ht="16.5" x14ac:dyDescent="0.3">
      <c r="B20677"/>
    </row>
    <row r="20678" spans="2:2" ht="16.5" x14ac:dyDescent="0.3">
      <c r="B20678"/>
    </row>
    <row r="20679" spans="2:2" ht="16.5" x14ac:dyDescent="0.3">
      <c r="B20679"/>
    </row>
    <row r="20680" spans="2:2" ht="16.5" x14ac:dyDescent="0.3">
      <c r="B20680"/>
    </row>
    <row r="20681" spans="2:2" ht="16.5" x14ac:dyDescent="0.3">
      <c r="B20681"/>
    </row>
    <row r="20682" spans="2:2" ht="16.5" x14ac:dyDescent="0.3">
      <c r="B20682"/>
    </row>
    <row r="20683" spans="2:2" ht="16.5" x14ac:dyDescent="0.3">
      <c r="B20683"/>
    </row>
    <row r="20684" spans="2:2" ht="16.5" x14ac:dyDescent="0.3">
      <c r="B20684"/>
    </row>
    <row r="20685" spans="2:2" ht="16.5" x14ac:dyDescent="0.3">
      <c r="B20685"/>
    </row>
    <row r="20686" spans="2:2" ht="16.5" x14ac:dyDescent="0.3">
      <c r="B20686"/>
    </row>
    <row r="20687" spans="2:2" ht="16.5" x14ac:dyDescent="0.3">
      <c r="B20687"/>
    </row>
    <row r="20688" spans="2:2" ht="16.5" x14ac:dyDescent="0.3">
      <c r="B20688"/>
    </row>
    <row r="20689" spans="2:2" ht="16.5" x14ac:dyDescent="0.3">
      <c r="B20689"/>
    </row>
    <row r="20690" spans="2:2" ht="16.5" x14ac:dyDescent="0.3">
      <c r="B20690"/>
    </row>
    <row r="20691" spans="2:2" ht="16.5" x14ac:dyDescent="0.3">
      <c r="B20691"/>
    </row>
    <row r="20692" spans="2:2" ht="16.5" x14ac:dyDescent="0.3">
      <c r="B20692"/>
    </row>
    <row r="20693" spans="2:2" ht="16.5" x14ac:dyDescent="0.3">
      <c r="B20693"/>
    </row>
    <row r="20694" spans="2:2" ht="16.5" x14ac:dyDescent="0.3">
      <c r="B20694"/>
    </row>
    <row r="20695" spans="2:2" ht="16.5" x14ac:dyDescent="0.3">
      <c r="B20695"/>
    </row>
    <row r="20696" spans="2:2" ht="16.5" x14ac:dyDescent="0.3">
      <c r="B20696"/>
    </row>
    <row r="20697" spans="2:2" ht="16.5" x14ac:dyDescent="0.3">
      <c r="B20697"/>
    </row>
    <row r="20698" spans="2:2" ht="16.5" x14ac:dyDescent="0.3">
      <c r="B20698"/>
    </row>
    <row r="20699" spans="2:2" ht="16.5" x14ac:dyDescent="0.3">
      <c r="B20699"/>
    </row>
    <row r="20700" spans="2:2" ht="16.5" x14ac:dyDescent="0.3">
      <c r="B20700"/>
    </row>
    <row r="20701" spans="2:2" ht="16.5" x14ac:dyDescent="0.3">
      <c r="B20701"/>
    </row>
    <row r="20702" spans="2:2" ht="16.5" x14ac:dyDescent="0.3">
      <c r="B20702"/>
    </row>
    <row r="20703" spans="2:2" ht="16.5" x14ac:dyDescent="0.3">
      <c r="B20703"/>
    </row>
    <row r="20704" spans="2:2" ht="16.5" x14ac:dyDescent="0.3">
      <c r="B20704"/>
    </row>
    <row r="20705" spans="2:2" ht="16.5" x14ac:dyDescent="0.3">
      <c r="B20705"/>
    </row>
    <row r="20706" spans="2:2" ht="16.5" x14ac:dyDescent="0.3">
      <c r="B20706"/>
    </row>
    <row r="20707" spans="2:2" ht="16.5" x14ac:dyDescent="0.3">
      <c r="B20707"/>
    </row>
    <row r="20708" spans="2:2" ht="16.5" x14ac:dyDescent="0.3">
      <c r="B20708"/>
    </row>
    <row r="20709" spans="2:2" ht="16.5" x14ac:dyDescent="0.3">
      <c r="B20709"/>
    </row>
    <row r="20710" spans="2:2" ht="16.5" x14ac:dyDescent="0.3">
      <c r="B20710"/>
    </row>
    <row r="20711" spans="2:2" ht="16.5" x14ac:dyDescent="0.3">
      <c r="B20711"/>
    </row>
    <row r="20712" spans="2:2" ht="16.5" x14ac:dyDescent="0.3">
      <c r="B20712"/>
    </row>
    <row r="20713" spans="2:2" ht="16.5" x14ac:dyDescent="0.3">
      <c r="B20713"/>
    </row>
    <row r="20714" spans="2:2" ht="16.5" x14ac:dyDescent="0.3">
      <c r="B20714"/>
    </row>
    <row r="20715" spans="2:2" ht="16.5" x14ac:dyDescent="0.3">
      <c r="B20715"/>
    </row>
    <row r="20716" spans="2:2" ht="16.5" x14ac:dyDescent="0.3">
      <c r="B20716"/>
    </row>
    <row r="20717" spans="2:2" ht="16.5" x14ac:dyDescent="0.3">
      <c r="B20717"/>
    </row>
    <row r="20718" spans="2:2" ht="16.5" x14ac:dyDescent="0.3">
      <c r="B20718"/>
    </row>
    <row r="20719" spans="2:2" ht="16.5" x14ac:dyDescent="0.3">
      <c r="B20719"/>
    </row>
    <row r="20720" spans="2:2" ht="16.5" x14ac:dyDescent="0.3">
      <c r="B20720"/>
    </row>
    <row r="20721" spans="2:2" ht="16.5" x14ac:dyDescent="0.3">
      <c r="B20721"/>
    </row>
    <row r="20722" spans="2:2" ht="16.5" x14ac:dyDescent="0.3">
      <c r="B20722"/>
    </row>
    <row r="20723" spans="2:2" ht="16.5" x14ac:dyDescent="0.3">
      <c r="B20723"/>
    </row>
    <row r="20724" spans="2:2" ht="16.5" x14ac:dyDescent="0.3">
      <c r="B20724"/>
    </row>
    <row r="20725" spans="2:2" ht="16.5" x14ac:dyDescent="0.3">
      <c r="B20725"/>
    </row>
    <row r="20726" spans="2:2" ht="16.5" x14ac:dyDescent="0.3">
      <c r="B20726"/>
    </row>
    <row r="20727" spans="2:2" ht="16.5" x14ac:dyDescent="0.3">
      <c r="B20727"/>
    </row>
    <row r="20728" spans="2:2" ht="16.5" x14ac:dyDescent="0.3">
      <c r="B20728"/>
    </row>
    <row r="20729" spans="2:2" ht="16.5" x14ac:dyDescent="0.3">
      <c r="B20729"/>
    </row>
    <row r="20730" spans="2:2" ht="16.5" x14ac:dyDescent="0.3">
      <c r="B20730"/>
    </row>
    <row r="20731" spans="2:2" ht="16.5" x14ac:dyDescent="0.3">
      <c r="B20731"/>
    </row>
    <row r="20732" spans="2:2" ht="16.5" x14ac:dyDescent="0.3">
      <c r="B20732"/>
    </row>
    <row r="20733" spans="2:2" ht="16.5" x14ac:dyDescent="0.3">
      <c r="B20733"/>
    </row>
    <row r="20734" spans="2:2" ht="16.5" x14ac:dyDescent="0.3">
      <c r="B20734"/>
    </row>
    <row r="20735" spans="2:2" ht="16.5" x14ac:dyDescent="0.3">
      <c r="B20735"/>
    </row>
    <row r="20736" spans="2:2" ht="16.5" x14ac:dyDescent="0.3">
      <c r="B20736"/>
    </row>
    <row r="20737" spans="2:2" ht="16.5" x14ac:dyDescent="0.3">
      <c r="B20737"/>
    </row>
    <row r="20738" spans="2:2" ht="16.5" x14ac:dyDescent="0.3">
      <c r="B20738"/>
    </row>
    <row r="20739" spans="2:2" ht="16.5" x14ac:dyDescent="0.3">
      <c r="B20739"/>
    </row>
    <row r="20740" spans="2:2" ht="16.5" x14ac:dyDescent="0.3">
      <c r="B20740"/>
    </row>
    <row r="20741" spans="2:2" ht="16.5" x14ac:dyDescent="0.3">
      <c r="B20741"/>
    </row>
    <row r="20742" spans="2:2" ht="16.5" x14ac:dyDescent="0.3">
      <c r="B20742"/>
    </row>
    <row r="20743" spans="2:2" ht="16.5" x14ac:dyDescent="0.3">
      <c r="B20743"/>
    </row>
    <row r="20744" spans="2:2" ht="16.5" x14ac:dyDescent="0.3">
      <c r="B20744"/>
    </row>
    <row r="20745" spans="2:2" ht="16.5" x14ac:dyDescent="0.3">
      <c r="B20745"/>
    </row>
    <row r="20746" spans="2:2" ht="16.5" x14ac:dyDescent="0.3">
      <c r="B20746"/>
    </row>
    <row r="20747" spans="2:2" ht="16.5" x14ac:dyDescent="0.3">
      <c r="B20747"/>
    </row>
    <row r="20748" spans="2:2" ht="16.5" x14ac:dyDescent="0.3">
      <c r="B20748"/>
    </row>
    <row r="20749" spans="2:2" ht="16.5" x14ac:dyDescent="0.3">
      <c r="B20749"/>
    </row>
    <row r="20750" spans="2:2" ht="16.5" x14ac:dyDescent="0.3">
      <c r="B20750"/>
    </row>
    <row r="20751" spans="2:2" ht="16.5" x14ac:dyDescent="0.3">
      <c r="B20751"/>
    </row>
    <row r="20752" spans="2:2" ht="16.5" x14ac:dyDescent="0.3">
      <c r="B20752"/>
    </row>
    <row r="20753" spans="2:2" ht="16.5" x14ac:dyDescent="0.3">
      <c r="B20753"/>
    </row>
    <row r="20754" spans="2:2" ht="16.5" x14ac:dyDescent="0.3">
      <c r="B20754"/>
    </row>
    <row r="20755" spans="2:2" ht="16.5" x14ac:dyDescent="0.3">
      <c r="B20755"/>
    </row>
    <row r="20756" spans="2:2" ht="16.5" x14ac:dyDescent="0.3">
      <c r="B20756"/>
    </row>
    <row r="20757" spans="2:2" ht="16.5" x14ac:dyDescent="0.3">
      <c r="B20757"/>
    </row>
    <row r="20758" spans="2:2" ht="16.5" x14ac:dyDescent="0.3">
      <c r="B20758"/>
    </row>
    <row r="20759" spans="2:2" ht="16.5" x14ac:dyDescent="0.3">
      <c r="B20759"/>
    </row>
    <row r="20760" spans="2:2" ht="16.5" x14ac:dyDescent="0.3">
      <c r="B20760"/>
    </row>
    <row r="20761" spans="2:2" ht="16.5" x14ac:dyDescent="0.3">
      <c r="B20761"/>
    </row>
    <row r="20762" spans="2:2" ht="16.5" x14ac:dyDescent="0.3">
      <c r="B20762"/>
    </row>
    <row r="20763" spans="2:2" ht="16.5" x14ac:dyDescent="0.3">
      <c r="B20763"/>
    </row>
    <row r="20764" spans="2:2" ht="16.5" x14ac:dyDescent="0.3">
      <c r="B20764"/>
    </row>
    <row r="20765" spans="2:2" ht="16.5" x14ac:dyDescent="0.3">
      <c r="B20765"/>
    </row>
    <row r="20766" spans="2:2" ht="16.5" x14ac:dyDescent="0.3">
      <c r="B20766"/>
    </row>
    <row r="20767" spans="2:2" ht="16.5" x14ac:dyDescent="0.3">
      <c r="B20767"/>
    </row>
    <row r="20768" spans="2:2" ht="16.5" x14ac:dyDescent="0.3">
      <c r="B20768"/>
    </row>
    <row r="20769" spans="2:2" ht="16.5" x14ac:dyDescent="0.3">
      <c r="B20769"/>
    </row>
    <row r="20770" spans="2:2" ht="16.5" x14ac:dyDescent="0.3">
      <c r="B20770"/>
    </row>
    <row r="20771" spans="2:2" ht="16.5" x14ac:dyDescent="0.3">
      <c r="B20771"/>
    </row>
    <row r="20772" spans="2:2" ht="16.5" x14ac:dyDescent="0.3">
      <c r="B20772"/>
    </row>
    <row r="20773" spans="2:2" ht="16.5" x14ac:dyDescent="0.3">
      <c r="B20773"/>
    </row>
    <row r="20774" spans="2:2" ht="16.5" x14ac:dyDescent="0.3">
      <c r="B20774"/>
    </row>
    <row r="20775" spans="2:2" ht="16.5" x14ac:dyDescent="0.3">
      <c r="B20775"/>
    </row>
    <row r="20776" spans="2:2" ht="16.5" x14ac:dyDescent="0.3">
      <c r="B20776"/>
    </row>
    <row r="20777" spans="2:2" ht="16.5" x14ac:dyDescent="0.3">
      <c r="B20777"/>
    </row>
    <row r="20778" spans="2:2" ht="16.5" x14ac:dyDescent="0.3">
      <c r="B20778"/>
    </row>
    <row r="20779" spans="2:2" ht="16.5" x14ac:dyDescent="0.3">
      <c r="B20779"/>
    </row>
    <row r="20780" spans="2:2" ht="16.5" x14ac:dyDescent="0.3">
      <c r="B20780"/>
    </row>
    <row r="20781" spans="2:2" ht="16.5" x14ac:dyDescent="0.3">
      <c r="B20781"/>
    </row>
    <row r="20782" spans="2:2" ht="16.5" x14ac:dyDescent="0.3">
      <c r="B20782"/>
    </row>
    <row r="20783" spans="2:2" ht="16.5" x14ac:dyDescent="0.3">
      <c r="B20783"/>
    </row>
    <row r="20784" spans="2:2" ht="16.5" x14ac:dyDescent="0.3">
      <c r="B20784"/>
    </row>
    <row r="20785" spans="2:2" ht="16.5" x14ac:dyDescent="0.3">
      <c r="B20785"/>
    </row>
    <row r="20786" spans="2:2" ht="16.5" x14ac:dyDescent="0.3">
      <c r="B20786"/>
    </row>
    <row r="20787" spans="2:2" ht="16.5" x14ac:dyDescent="0.3">
      <c r="B20787"/>
    </row>
    <row r="20788" spans="2:2" ht="16.5" x14ac:dyDescent="0.3">
      <c r="B20788"/>
    </row>
    <row r="20789" spans="2:2" ht="16.5" x14ac:dyDescent="0.3">
      <c r="B20789"/>
    </row>
    <row r="20790" spans="2:2" ht="16.5" x14ac:dyDescent="0.3">
      <c r="B20790"/>
    </row>
    <row r="20791" spans="2:2" ht="16.5" x14ac:dyDescent="0.3">
      <c r="B20791"/>
    </row>
    <row r="20792" spans="2:2" ht="16.5" x14ac:dyDescent="0.3">
      <c r="B20792"/>
    </row>
    <row r="20793" spans="2:2" ht="16.5" x14ac:dyDescent="0.3">
      <c r="B20793"/>
    </row>
    <row r="20794" spans="2:2" ht="16.5" x14ac:dyDescent="0.3">
      <c r="B20794"/>
    </row>
    <row r="20795" spans="2:2" ht="16.5" x14ac:dyDescent="0.3">
      <c r="B20795"/>
    </row>
    <row r="20796" spans="2:2" ht="16.5" x14ac:dyDescent="0.3">
      <c r="B20796"/>
    </row>
    <row r="20797" spans="2:2" ht="16.5" x14ac:dyDescent="0.3">
      <c r="B20797"/>
    </row>
    <row r="20798" spans="2:2" ht="16.5" x14ac:dyDescent="0.3">
      <c r="B20798"/>
    </row>
    <row r="20799" spans="2:2" ht="16.5" x14ac:dyDescent="0.3">
      <c r="B20799"/>
    </row>
    <row r="20800" spans="2:2" ht="16.5" x14ac:dyDescent="0.3">
      <c r="B20800"/>
    </row>
    <row r="20801" spans="2:2" ht="16.5" x14ac:dyDescent="0.3">
      <c r="B20801"/>
    </row>
    <row r="20802" spans="2:2" ht="16.5" x14ac:dyDescent="0.3">
      <c r="B20802"/>
    </row>
    <row r="20803" spans="2:2" ht="16.5" x14ac:dyDescent="0.3">
      <c r="B20803"/>
    </row>
    <row r="20804" spans="2:2" ht="16.5" x14ac:dyDescent="0.3">
      <c r="B20804"/>
    </row>
    <row r="20805" spans="2:2" ht="16.5" x14ac:dyDescent="0.3">
      <c r="B20805"/>
    </row>
    <row r="20806" spans="2:2" ht="16.5" x14ac:dyDescent="0.3">
      <c r="B20806"/>
    </row>
    <row r="20807" spans="2:2" ht="16.5" x14ac:dyDescent="0.3">
      <c r="B20807"/>
    </row>
    <row r="20808" spans="2:2" ht="16.5" x14ac:dyDescent="0.3">
      <c r="B20808"/>
    </row>
    <row r="20809" spans="2:2" ht="16.5" x14ac:dyDescent="0.3">
      <c r="B20809"/>
    </row>
    <row r="20810" spans="2:2" ht="16.5" x14ac:dyDescent="0.3">
      <c r="B20810"/>
    </row>
    <row r="20811" spans="2:2" ht="16.5" x14ac:dyDescent="0.3">
      <c r="B20811"/>
    </row>
    <row r="20812" spans="2:2" ht="16.5" x14ac:dyDescent="0.3">
      <c r="B20812"/>
    </row>
    <row r="20813" spans="2:2" ht="16.5" x14ac:dyDescent="0.3">
      <c r="B20813"/>
    </row>
    <row r="20814" spans="2:2" ht="16.5" x14ac:dyDescent="0.3">
      <c r="B20814"/>
    </row>
    <row r="20815" spans="2:2" ht="16.5" x14ac:dyDescent="0.3">
      <c r="B20815"/>
    </row>
    <row r="20816" spans="2:2" ht="16.5" x14ac:dyDescent="0.3">
      <c r="B20816"/>
    </row>
    <row r="20817" spans="2:2" ht="16.5" x14ac:dyDescent="0.3">
      <c r="B20817"/>
    </row>
    <row r="20818" spans="2:2" ht="16.5" x14ac:dyDescent="0.3">
      <c r="B20818"/>
    </row>
    <row r="20819" spans="2:2" ht="16.5" x14ac:dyDescent="0.3">
      <c r="B20819"/>
    </row>
    <row r="20820" spans="2:2" ht="16.5" x14ac:dyDescent="0.3">
      <c r="B20820"/>
    </row>
    <row r="20821" spans="2:2" ht="16.5" x14ac:dyDescent="0.3">
      <c r="B20821"/>
    </row>
    <row r="20822" spans="2:2" ht="16.5" x14ac:dyDescent="0.3">
      <c r="B20822"/>
    </row>
    <row r="20823" spans="2:2" ht="16.5" x14ac:dyDescent="0.3">
      <c r="B20823"/>
    </row>
    <row r="20824" spans="2:2" ht="16.5" x14ac:dyDescent="0.3">
      <c r="B20824"/>
    </row>
    <row r="20825" spans="2:2" ht="16.5" x14ac:dyDescent="0.3">
      <c r="B20825"/>
    </row>
    <row r="20826" spans="2:2" ht="16.5" x14ac:dyDescent="0.3">
      <c r="B20826"/>
    </row>
    <row r="20827" spans="2:2" ht="16.5" x14ac:dyDescent="0.3">
      <c r="B20827"/>
    </row>
    <row r="20828" spans="2:2" ht="16.5" x14ac:dyDescent="0.3">
      <c r="B20828"/>
    </row>
    <row r="20829" spans="2:2" ht="16.5" x14ac:dyDescent="0.3">
      <c r="B20829"/>
    </row>
    <row r="20830" spans="2:2" ht="16.5" x14ac:dyDescent="0.3">
      <c r="B20830"/>
    </row>
    <row r="20831" spans="2:2" ht="16.5" x14ac:dyDescent="0.3">
      <c r="B20831"/>
    </row>
    <row r="20832" spans="2:2" ht="16.5" x14ac:dyDescent="0.3">
      <c r="B20832"/>
    </row>
    <row r="20833" spans="2:2" ht="16.5" x14ac:dyDescent="0.3">
      <c r="B20833"/>
    </row>
    <row r="20834" spans="2:2" ht="16.5" x14ac:dyDescent="0.3">
      <c r="B20834"/>
    </row>
    <row r="20835" spans="2:2" ht="16.5" x14ac:dyDescent="0.3">
      <c r="B20835"/>
    </row>
    <row r="20836" spans="2:2" ht="16.5" x14ac:dyDescent="0.3">
      <c r="B20836"/>
    </row>
    <row r="20837" spans="2:2" ht="16.5" x14ac:dyDescent="0.3">
      <c r="B20837"/>
    </row>
    <row r="20838" spans="2:2" ht="16.5" x14ac:dyDescent="0.3">
      <c r="B20838"/>
    </row>
    <row r="20839" spans="2:2" ht="16.5" x14ac:dyDescent="0.3">
      <c r="B20839"/>
    </row>
    <row r="20840" spans="2:2" ht="16.5" x14ac:dyDescent="0.3">
      <c r="B20840"/>
    </row>
    <row r="20841" spans="2:2" ht="16.5" x14ac:dyDescent="0.3">
      <c r="B20841"/>
    </row>
    <row r="20842" spans="2:2" ht="16.5" x14ac:dyDescent="0.3">
      <c r="B20842"/>
    </row>
    <row r="20843" spans="2:2" ht="16.5" x14ac:dyDescent="0.3">
      <c r="B20843"/>
    </row>
    <row r="20844" spans="2:2" ht="16.5" x14ac:dyDescent="0.3">
      <c r="B20844"/>
    </row>
    <row r="20845" spans="2:2" ht="16.5" x14ac:dyDescent="0.3">
      <c r="B20845"/>
    </row>
    <row r="20846" spans="2:2" ht="16.5" x14ac:dyDescent="0.3">
      <c r="B20846"/>
    </row>
    <row r="20847" spans="2:2" ht="16.5" x14ac:dyDescent="0.3">
      <c r="B20847"/>
    </row>
    <row r="20848" spans="2:2" ht="16.5" x14ac:dyDescent="0.3">
      <c r="B20848"/>
    </row>
    <row r="20849" spans="2:2" ht="16.5" x14ac:dyDescent="0.3">
      <c r="B20849"/>
    </row>
    <row r="20850" spans="2:2" ht="16.5" x14ac:dyDescent="0.3">
      <c r="B20850"/>
    </row>
    <row r="20851" spans="2:2" ht="16.5" x14ac:dyDescent="0.3">
      <c r="B20851"/>
    </row>
    <row r="20852" spans="2:2" ht="16.5" x14ac:dyDescent="0.3">
      <c r="B20852"/>
    </row>
    <row r="20853" spans="2:2" ht="16.5" x14ac:dyDescent="0.3">
      <c r="B20853"/>
    </row>
    <row r="20854" spans="2:2" ht="16.5" x14ac:dyDescent="0.3">
      <c r="B20854"/>
    </row>
    <row r="20855" spans="2:2" ht="16.5" x14ac:dyDescent="0.3">
      <c r="B20855"/>
    </row>
    <row r="20856" spans="2:2" ht="16.5" x14ac:dyDescent="0.3">
      <c r="B20856"/>
    </row>
    <row r="20857" spans="2:2" ht="16.5" x14ac:dyDescent="0.3">
      <c r="B20857"/>
    </row>
    <row r="20858" spans="2:2" ht="16.5" x14ac:dyDescent="0.3">
      <c r="B20858"/>
    </row>
    <row r="20859" spans="2:2" ht="16.5" x14ac:dyDescent="0.3">
      <c r="B20859"/>
    </row>
    <row r="20860" spans="2:2" ht="16.5" x14ac:dyDescent="0.3">
      <c r="B20860"/>
    </row>
    <row r="20861" spans="2:2" ht="16.5" x14ac:dyDescent="0.3">
      <c r="B20861"/>
    </row>
    <row r="20862" spans="2:2" ht="16.5" x14ac:dyDescent="0.3">
      <c r="B20862"/>
    </row>
    <row r="20863" spans="2:2" ht="16.5" x14ac:dyDescent="0.3">
      <c r="B20863"/>
    </row>
    <row r="20864" spans="2:2" ht="16.5" x14ac:dyDescent="0.3">
      <c r="B20864"/>
    </row>
    <row r="20865" spans="2:2" ht="16.5" x14ac:dyDescent="0.3">
      <c r="B20865"/>
    </row>
    <row r="20866" spans="2:2" ht="16.5" x14ac:dyDescent="0.3">
      <c r="B20866"/>
    </row>
    <row r="20867" spans="2:2" ht="16.5" x14ac:dyDescent="0.3">
      <c r="B20867"/>
    </row>
    <row r="20868" spans="2:2" ht="16.5" x14ac:dyDescent="0.3">
      <c r="B20868"/>
    </row>
    <row r="20869" spans="2:2" ht="16.5" x14ac:dyDescent="0.3">
      <c r="B20869"/>
    </row>
    <row r="20870" spans="2:2" ht="16.5" x14ac:dyDescent="0.3">
      <c r="B20870"/>
    </row>
    <row r="20871" spans="2:2" ht="16.5" x14ac:dyDescent="0.3">
      <c r="B20871"/>
    </row>
    <row r="20872" spans="2:2" ht="16.5" x14ac:dyDescent="0.3">
      <c r="B20872"/>
    </row>
    <row r="20873" spans="2:2" ht="16.5" x14ac:dyDescent="0.3">
      <c r="B20873"/>
    </row>
    <row r="20874" spans="2:2" ht="16.5" x14ac:dyDescent="0.3">
      <c r="B20874"/>
    </row>
    <row r="20875" spans="2:2" ht="16.5" x14ac:dyDescent="0.3">
      <c r="B20875"/>
    </row>
    <row r="20876" spans="2:2" ht="16.5" x14ac:dyDescent="0.3">
      <c r="B20876"/>
    </row>
    <row r="20877" spans="2:2" ht="16.5" x14ac:dyDescent="0.3">
      <c r="B20877"/>
    </row>
    <row r="20878" spans="2:2" ht="16.5" x14ac:dyDescent="0.3">
      <c r="B20878"/>
    </row>
    <row r="20879" spans="2:2" ht="16.5" x14ac:dyDescent="0.3">
      <c r="B20879"/>
    </row>
    <row r="20880" spans="2:2" ht="16.5" x14ac:dyDescent="0.3">
      <c r="B20880"/>
    </row>
    <row r="20881" spans="2:2" ht="16.5" x14ac:dyDescent="0.3">
      <c r="B20881"/>
    </row>
    <row r="20882" spans="2:2" ht="16.5" x14ac:dyDescent="0.3">
      <c r="B20882"/>
    </row>
    <row r="20883" spans="2:2" ht="16.5" x14ac:dyDescent="0.3">
      <c r="B20883"/>
    </row>
    <row r="20884" spans="2:2" ht="16.5" x14ac:dyDescent="0.3">
      <c r="B20884"/>
    </row>
    <row r="20885" spans="2:2" ht="16.5" x14ac:dyDescent="0.3">
      <c r="B20885"/>
    </row>
    <row r="20886" spans="2:2" ht="16.5" x14ac:dyDescent="0.3">
      <c r="B20886"/>
    </row>
    <row r="20887" spans="2:2" ht="16.5" x14ac:dyDescent="0.3">
      <c r="B20887"/>
    </row>
    <row r="20888" spans="2:2" ht="16.5" x14ac:dyDescent="0.3">
      <c r="B20888"/>
    </row>
    <row r="20889" spans="2:2" ht="16.5" x14ac:dyDescent="0.3">
      <c r="B20889"/>
    </row>
    <row r="20890" spans="2:2" ht="16.5" x14ac:dyDescent="0.3">
      <c r="B20890"/>
    </row>
    <row r="20891" spans="2:2" ht="16.5" x14ac:dyDescent="0.3">
      <c r="B20891"/>
    </row>
    <row r="20892" spans="2:2" ht="16.5" x14ac:dyDescent="0.3">
      <c r="B20892"/>
    </row>
    <row r="20893" spans="2:2" ht="16.5" x14ac:dyDescent="0.3">
      <c r="B20893"/>
    </row>
    <row r="20894" spans="2:2" ht="16.5" x14ac:dyDescent="0.3">
      <c r="B20894"/>
    </row>
    <row r="20895" spans="2:2" ht="16.5" x14ac:dyDescent="0.3">
      <c r="B20895"/>
    </row>
    <row r="20896" spans="2:2" ht="16.5" x14ac:dyDescent="0.3">
      <c r="B20896"/>
    </row>
    <row r="20897" spans="2:2" ht="16.5" x14ac:dyDescent="0.3">
      <c r="B20897"/>
    </row>
    <row r="20898" spans="2:2" ht="16.5" x14ac:dyDescent="0.3">
      <c r="B20898"/>
    </row>
    <row r="20899" spans="2:2" ht="16.5" x14ac:dyDescent="0.3">
      <c r="B20899"/>
    </row>
    <row r="20900" spans="2:2" ht="16.5" x14ac:dyDescent="0.3">
      <c r="B20900"/>
    </row>
    <row r="20901" spans="2:2" ht="16.5" x14ac:dyDescent="0.3">
      <c r="B20901"/>
    </row>
    <row r="20902" spans="2:2" ht="16.5" x14ac:dyDescent="0.3">
      <c r="B20902"/>
    </row>
    <row r="20903" spans="2:2" ht="16.5" x14ac:dyDescent="0.3">
      <c r="B20903"/>
    </row>
    <row r="20904" spans="2:2" ht="16.5" x14ac:dyDescent="0.3">
      <c r="B20904"/>
    </row>
    <row r="20905" spans="2:2" ht="16.5" x14ac:dyDescent="0.3">
      <c r="B20905"/>
    </row>
    <row r="20906" spans="2:2" ht="16.5" x14ac:dyDescent="0.3">
      <c r="B20906"/>
    </row>
    <row r="20907" spans="2:2" ht="16.5" x14ac:dyDescent="0.3">
      <c r="B20907"/>
    </row>
    <row r="20908" spans="2:2" ht="16.5" x14ac:dyDescent="0.3">
      <c r="B20908"/>
    </row>
    <row r="20909" spans="2:2" ht="16.5" x14ac:dyDescent="0.3">
      <c r="B20909"/>
    </row>
    <row r="20910" spans="2:2" ht="16.5" x14ac:dyDescent="0.3">
      <c r="B20910"/>
    </row>
    <row r="20911" spans="2:2" ht="16.5" x14ac:dyDescent="0.3">
      <c r="B20911"/>
    </row>
    <row r="20912" spans="2:2" ht="16.5" x14ac:dyDescent="0.3">
      <c r="B20912"/>
    </row>
    <row r="20913" spans="2:2" ht="16.5" x14ac:dyDescent="0.3">
      <c r="B20913"/>
    </row>
    <row r="20914" spans="2:2" ht="16.5" x14ac:dyDescent="0.3">
      <c r="B20914"/>
    </row>
    <row r="20915" spans="2:2" ht="16.5" x14ac:dyDescent="0.3">
      <c r="B20915"/>
    </row>
    <row r="20916" spans="2:2" ht="16.5" x14ac:dyDescent="0.3">
      <c r="B20916"/>
    </row>
    <row r="20917" spans="2:2" ht="16.5" x14ac:dyDescent="0.3">
      <c r="B20917"/>
    </row>
    <row r="20918" spans="2:2" ht="16.5" x14ac:dyDescent="0.3">
      <c r="B20918"/>
    </row>
    <row r="20919" spans="2:2" ht="16.5" x14ac:dyDescent="0.3">
      <c r="B20919"/>
    </row>
    <row r="20920" spans="2:2" ht="16.5" x14ac:dyDescent="0.3">
      <c r="B20920"/>
    </row>
    <row r="20921" spans="2:2" ht="16.5" x14ac:dyDescent="0.3">
      <c r="B20921"/>
    </row>
    <row r="20922" spans="2:2" ht="16.5" x14ac:dyDescent="0.3">
      <c r="B20922"/>
    </row>
    <row r="20923" spans="2:2" ht="16.5" x14ac:dyDescent="0.3">
      <c r="B20923"/>
    </row>
    <row r="20924" spans="2:2" ht="16.5" x14ac:dyDescent="0.3">
      <c r="B20924"/>
    </row>
    <row r="20925" spans="2:2" ht="16.5" x14ac:dyDescent="0.3">
      <c r="B20925"/>
    </row>
    <row r="20926" spans="2:2" ht="16.5" x14ac:dyDescent="0.3">
      <c r="B20926"/>
    </row>
    <row r="20927" spans="2:2" ht="16.5" x14ac:dyDescent="0.3">
      <c r="B20927"/>
    </row>
    <row r="20928" spans="2:2" ht="16.5" x14ac:dyDescent="0.3">
      <c r="B20928"/>
    </row>
    <row r="20929" spans="2:2" ht="16.5" x14ac:dyDescent="0.3">
      <c r="B20929"/>
    </row>
    <row r="20930" spans="2:2" ht="16.5" x14ac:dyDescent="0.3">
      <c r="B20930"/>
    </row>
    <row r="20931" spans="2:2" ht="16.5" x14ac:dyDescent="0.3">
      <c r="B20931"/>
    </row>
    <row r="20932" spans="2:2" ht="16.5" x14ac:dyDescent="0.3">
      <c r="B20932"/>
    </row>
    <row r="20933" spans="2:2" ht="16.5" x14ac:dyDescent="0.3">
      <c r="B20933"/>
    </row>
    <row r="20934" spans="2:2" ht="16.5" x14ac:dyDescent="0.3">
      <c r="B20934"/>
    </row>
    <row r="20935" spans="2:2" ht="16.5" x14ac:dyDescent="0.3">
      <c r="B20935"/>
    </row>
    <row r="20936" spans="2:2" ht="16.5" x14ac:dyDescent="0.3">
      <c r="B20936"/>
    </row>
    <row r="20937" spans="2:2" ht="16.5" x14ac:dyDescent="0.3">
      <c r="B20937"/>
    </row>
    <row r="20938" spans="2:2" ht="16.5" x14ac:dyDescent="0.3">
      <c r="B20938"/>
    </row>
    <row r="20939" spans="2:2" ht="16.5" x14ac:dyDescent="0.3">
      <c r="B20939"/>
    </row>
    <row r="20940" spans="2:2" ht="16.5" x14ac:dyDescent="0.3">
      <c r="B20940"/>
    </row>
    <row r="20941" spans="2:2" ht="16.5" x14ac:dyDescent="0.3">
      <c r="B20941"/>
    </row>
    <row r="20942" spans="2:2" ht="16.5" x14ac:dyDescent="0.3">
      <c r="B20942"/>
    </row>
    <row r="20943" spans="2:2" ht="16.5" x14ac:dyDescent="0.3">
      <c r="B20943"/>
    </row>
    <row r="20944" spans="2:2" ht="16.5" x14ac:dyDescent="0.3">
      <c r="B20944"/>
    </row>
    <row r="20945" spans="2:2" ht="16.5" x14ac:dyDescent="0.3">
      <c r="B20945"/>
    </row>
    <row r="20946" spans="2:2" ht="16.5" x14ac:dyDescent="0.3">
      <c r="B20946"/>
    </row>
    <row r="20947" spans="2:2" ht="16.5" x14ac:dyDescent="0.3">
      <c r="B20947"/>
    </row>
    <row r="20948" spans="2:2" ht="16.5" x14ac:dyDescent="0.3">
      <c r="B20948"/>
    </row>
    <row r="20949" spans="2:2" ht="16.5" x14ac:dyDescent="0.3">
      <c r="B20949"/>
    </row>
    <row r="20950" spans="2:2" ht="16.5" x14ac:dyDescent="0.3">
      <c r="B20950"/>
    </row>
    <row r="20951" spans="2:2" ht="16.5" x14ac:dyDescent="0.3">
      <c r="B20951"/>
    </row>
    <row r="20952" spans="2:2" ht="16.5" x14ac:dyDescent="0.3">
      <c r="B20952"/>
    </row>
    <row r="20953" spans="2:2" ht="16.5" x14ac:dyDescent="0.3">
      <c r="B20953"/>
    </row>
    <row r="20954" spans="2:2" ht="16.5" x14ac:dyDescent="0.3">
      <c r="B20954"/>
    </row>
    <row r="20955" spans="2:2" ht="16.5" x14ac:dyDescent="0.3">
      <c r="B20955"/>
    </row>
    <row r="20956" spans="2:2" ht="16.5" x14ac:dyDescent="0.3">
      <c r="B20956"/>
    </row>
    <row r="20957" spans="2:2" ht="16.5" x14ac:dyDescent="0.3">
      <c r="B20957"/>
    </row>
    <row r="20958" spans="2:2" ht="16.5" x14ac:dyDescent="0.3">
      <c r="B20958"/>
    </row>
    <row r="20959" spans="2:2" ht="16.5" x14ac:dyDescent="0.3">
      <c r="B20959"/>
    </row>
    <row r="20960" spans="2:2" ht="16.5" x14ac:dyDescent="0.3">
      <c r="B20960"/>
    </row>
    <row r="20961" spans="2:2" ht="16.5" x14ac:dyDescent="0.3">
      <c r="B20961"/>
    </row>
    <row r="20962" spans="2:2" ht="16.5" x14ac:dyDescent="0.3">
      <c r="B20962"/>
    </row>
    <row r="20963" spans="2:2" ht="16.5" x14ac:dyDescent="0.3">
      <c r="B20963"/>
    </row>
    <row r="20964" spans="2:2" ht="16.5" x14ac:dyDescent="0.3">
      <c r="B20964"/>
    </row>
    <row r="20965" spans="2:2" ht="16.5" x14ac:dyDescent="0.3">
      <c r="B20965"/>
    </row>
    <row r="20966" spans="2:2" ht="16.5" x14ac:dyDescent="0.3">
      <c r="B20966"/>
    </row>
    <row r="20967" spans="2:2" ht="16.5" x14ac:dyDescent="0.3">
      <c r="B20967"/>
    </row>
    <row r="20968" spans="2:2" ht="16.5" x14ac:dyDescent="0.3">
      <c r="B20968"/>
    </row>
    <row r="20969" spans="2:2" ht="16.5" x14ac:dyDescent="0.3">
      <c r="B20969"/>
    </row>
    <row r="20970" spans="2:2" ht="16.5" x14ac:dyDescent="0.3">
      <c r="B20970"/>
    </row>
    <row r="20971" spans="2:2" ht="16.5" x14ac:dyDescent="0.3">
      <c r="B20971"/>
    </row>
    <row r="20972" spans="2:2" ht="16.5" x14ac:dyDescent="0.3">
      <c r="B20972"/>
    </row>
    <row r="20973" spans="2:2" ht="16.5" x14ac:dyDescent="0.3">
      <c r="B20973"/>
    </row>
    <row r="20974" spans="2:2" ht="16.5" x14ac:dyDescent="0.3">
      <c r="B20974"/>
    </row>
    <row r="20975" spans="2:2" ht="16.5" x14ac:dyDescent="0.3">
      <c r="B20975"/>
    </row>
    <row r="20976" spans="2:2" ht="16.5" x14ac:dyDescent="0.3">
      <c r="B20976"/>
    </row>
    <row r="20977" spans="2:2" ht="16.5" x14ac:dyDescent="0.3">
      <c r="B20977"/>
    </row>
    <row r="20978" spans="2:2" ht="16.5" x14ac:dyDescent="0.3">
      <c r="B20978"/>
    </row>
    <row r="20979" spans="2:2" ht="16.5" x14ac:dyDescent="0.3">
      <c r="B20979"/>
    </row>
    <row r="20980" spans="2:2" ht="16.5" x14ac:dyDescent="0.3">
      <c r="B20980"/>
    </row>
    <row r="20981" spans="2:2" ht="16.5" x14ac:dyDescent="0.3">
      <c r="B20981"/>
    </row>
    <row r="20982" spans="2:2" ht="16.5" x14ac:dyDescent="0.3">
      <c r="B20982"/>
    </row>
    <row r="20983" spans="2:2" ht="16.5" x14ac:dyDescent="0.3">
      <c r="B20983"/>
    </row>
    <row r="20984" spans="2:2" ht="16.5" x14ac:dyDescent="0.3">
      <c r="B20984"/>
    </row>
    <row r="20985" spans="2:2" ht="16.5" x14ac:dyDescent="0.3">
      <c r="B20985"/>
    </row>
    <row r="20986" spans="2:2" ht="16.5" x14ac:dyDescent="0.3">
      <c r="B20986"/>
    </row>
    <row r="20987" spans="2:2" ht="16.5" x14ac:dyDescent="0.3">
      <c r="B20987"/>
    </row>
    <row r="20988" spans="2:2" ht="16.5" x14ac:dyDescent="0.3">
      <c r="B20988"/>
    </row>
    <row r="20989" spans="2:2" ht="16.5" x14ac:dyDescent="0.3">
      <c r="B20989"/>
    </row>
    <row r="20990" spans="2:2" ht="16.5" x14ac:dyDescent="0.3">
      <c r="B20990"/>
    </row>
    <row r="20991" spans="2:2" ht="16.5" x14ac:dyDescent="0.3">
      <c r="B20991"/>
    </row>
    <row r="20992" spans="2:2" ht="16.5" x14ac:dyDescent="0.3">
      <c r="B20992"/>
    </row>
    <row r="20993" spans="2:2" ht="16.5" x14ac:dyDescent="0.3">
      <c r="B20993"/>
    </row>
    <row r="20994" spans="2:2" ht="16.5" x14ac:dyDescent="0.3">
      <c r="B20994"/>
    </row>
    <row r="20995" spans="2:2" ht="16.5" x14ac:dyDescent="0.3">
      <c r="B20995"/>
    </row>
    <row r="20996" spans="2:2" ht="16.5" x14ac:dyDescent="0.3">
      <c r="B20996"/>
    </row>
    <row r="20997" spans="2:2" ht="16.5" x14ac:dyDescent="0.3">
      <c r="B20997"/>
    </row>
    <row r="20998" spans="2:2" ht="16.5" x14ac:dyDescent="0.3">
      <c r="B20998"/>
    </row>
    <row r="20999" spans="2:2" ht="16.5" x14ac:dyDescent="0.3">
      <c r="B20999"/>
    </row>
    <row r="21000" spans="2:2" ht="16.5" x14ac:dyDescent="0.3">
      <c r="B21000"/>
    </row>
    <row r="21001" spans="2:2" ht="16.5" x14ac:dyDescent="0.3">
      <c r="B21001"/>
    </row>
    <row r="21002" spans="2:2" ht="16.5" x14ac:dyDescent="0.3">
      <c r="B21002"/>
    </row>
    <row r="21003" spans="2:2" ht="16.5" x14ac:dyDescent="0.3">
      <c r="B21003"/>
    </row>
    <row r="21004" spans="2:2" ht="16.5" x14ac:dyDescent="0.3">
      <c r="B21004"/>
    </row>
    <row r="21005" spans="2:2" ht="16.5" x14ac:dyDescent="0.3">
      <c r="B21005"/>
    </row>
    <row r="21006" spans="2:2" ht="16.5" x14ac:dyDescent="0.3">
      <c r="B21006"/>
    </row>
    <row r="21007" spans="2:2" ht="16.5" x14ac:dyDescent="0.3">
      <c r="B21007"/>
    </row>
    <row r="21008" spans="2:2" ht="16.5" x14ac:dyDescent="0.3">
      <c r="B21008"/>
    </row>
    <row r="21009" spans="2:2" ht="16.5" x14ac:dyDescent="0.3">
      <c r="B21009"/>
    </row>
    <row r="21010" spans="2:2" ht="16.5" x14ac:dyDescent="0.3">
      <c r="B21010"/>
    </row>
    <row r="21011" spans="2:2" ht="16.5" x14ac:dyDescent="0.3">
      <c r="B21011"/>
    </row>
    <row r="21012" spans="2:2" ht="16.5" x14ac:dyDescent="0.3">
      <c r="B21012"/>
    </row>
    <row r="21013" spans="2:2" ht="16.5" x14ac:dyDescent="0.3">
      <c r="B21013"/>
    </row>
    <row r="21014" spans="2:2" ht="16.5" x14ac:dyDescent="0.3">
      <c r="B21014"/>
    </row>
    <row r="21015" spans="2:2" ht="16.5" x14ac:dyDescent="0.3">
      <c r="B21015"/>
    </row>
    <row r="21016" spans="2:2" ht="16.5" x14ac:dyDescent="0.3">
      <c r="B21016"/>
    </row>
    <row r="21017" spans="2:2" ht="16.5" x14ac:dyDescent="0.3">
      <c r="B21017"/>
    </row>
    <row r="21018" spans="2:2" ht="16.5" x14ac:dyDescent="0.3">
      <c r="B21018"/>
    </row>
    <row r="21019" spans="2:2" ht="16.5" x14ac:dyDescent="0.3">
      <c r="B21019"/>
    </row>
    <row r="21020" spans="2:2" ht="16.5" x14ac:dyDescent="0.3">
      <c r="B21020"/>
    </row>
    <row r="21021" spans="2:2" ht="16.5" x14ac:dyDescent="0.3">
      <c r="B21021"/>
    </row>
    <row r="21022" spans="2:2" ht="16.5" x14ac:dyDescent="0.3">
      <c r="B21022"/>
    </row>
    <row r="21023" spans="2:2" ht="16.5" x14ac:dyDescent="0.3">
      <c r="B21023"/>
    </row>
    <row r="21024" spans="2:2" ht="16.5" x14ac:dyDescent="0.3">
      <c r="B21024"/>
    </row>
    <row r="21025" spans="2:2" ht="16.5" x14ac:dyDescent="0.3">
      <c r="B21025"/>
    </row>
    <row r="21026" spans="2:2" ht="16.5" x14ac:dyDescent="0.3">
      <c r="B21026"/>
    </row>
    <row r="21027" spans="2:2" ht="16.5" x14ac:dyDescent="0.3">
      <c r="B21027"/>
    </row>
    <row r="21028" spans="2:2" ht="16.5" x14ac:dyDescent="0.3">
      <c r="B21028"/>
    </row>
    <row r="21029" spans="2:2" ht="16.5" x14ac:dyDescent="0.3">
      <c r="B21029"/>
    </row>
    <row r="21030" spans="2:2" ht="16.5" x14ac:dyDescent="0.3">
      <c r="B21030"/>
    </row>
    <row r="21031" spans="2:2" ht="16.5" x14ac:dyDescent="0.3">
      <c r="B21031"/>
    </row>
    <row r="21032" spans="2:2" ht="16.5" x14ac:dyDescent="0.3">
      <c r="B21032"/>
    </row>
    <row r="21033" spans="2:2" ht="16.5" x14ac:dyDescent="0.3">
      <c r="B21033"/>
    </row>
    <row r="21034" spans="2:2" ht="16.5" x14ac:dyDescent="0.3">
      <c r="B21034"/>
    </row>
    <row r="21035" spans="2:2" ht="16.5" x14ac:dyDescent="0.3">
      <c r="B21035"/>
    </row>
    <row r="21036" spans="2:2" ht="16.5" x14ac:dyDescent="0.3">
      <c r="B21036"/>
    </row>
    <row r="21037" spans="2:2" ht="16.5" x14ac:dyDescent="0.3">
      <c r="B21037"/>
    </row>
    <row r="21038" spans="2:2" ht="16.5" x14ac:dyDescent="0.3">
      <c r="B21038"/>
    </row>
    <row r="21039" spans="2:2" ht="16.5" x14ac:dyDescent="0.3">
      <c r="B21039"/>
    </row>
    <row r="21040" spans="2:2" ht="16.5" x14ac:dyDescent="0.3">
      <c r="B21040"/>
    </row>
    <row r="21041" spans="2:2" ht="16.5" x14ac:dyDescent="0.3">
      <c r="B21041"/>
    </row>
    <row r="21042" spans="2:2" ht="16.5" x14ac:dyDescent="0.3">
      <c r="B21042"/>
    </row>
    <row r="21043" spans="2:2" ht="16.5" x14ac:dyDescent="0.3">
      <c r="B21043"/>
    </row>
    <row r="21044" spans="2:2" ht="16.5" x14ac:dyDescent="0.3">
      <c r="B21044"/>
    </row>
    <row r="21045" spans="2:2" ht="16.5" x14ac:dyDescent="0.3">
      <c r="B21045"/>
    </row>
    <row r="21046" spans="2:2" ht="16.5" x14ac:dyDescent="0.3">
      <c r="B21046"/>
    </row>
    <row r="21047" spans="2:2" ht="16.5" x14ac:dyDescent="0.3">
      <c r="B21047"/>
    </row>
    <row r="21048" spans="2:2" ht="16.5" x14ac:dyDescent="0.3">
      <c r="B21048"/>
    </row>
    <row r="21049" spans="2:2" ht="16.5" x14ac:dyDescent="0.3">
      <c r="B21049"/>
    </row>
    <row r="21050" spans="2:2" ht="16.5" x14ac:dyDescent="0.3">
      <c r="B21050"/>
    </row>
    <row r="21051" spans="2:2" ht="16.5" x14ac:dyDescent="0.3">
      <c r="B21051"/>
    </row>
    <row r="21052" spans="2:2" ht="16.5" x14ac:dyDescent="0.3">
      <c r="B21052"/>
    </row>
    <row r="21053" spans="2:2" ht="16.5" x14ac:dyDescent="0.3">
      <c r="B21053"/>
    </row>
    <row r="21054" spans="2:2" ht="16.5" x14ac:dyDescent="0.3">
      <c r="B21054"/>
    </row>
    <row r="21055" spans="2:2" ht="16.5" x14ac:dyDescent="0.3">
      <c r="B21055"/>
    </row>
    <row r="21056" spans="2:2" ht="16.5" x14ac:dyDescent="0.3">
      <c r="B21056"/>
    </row>
    <row r="21057" spans="2:2" ht="16.5" x14ac:dyDescent="0.3">
      <c r="B21057"/>
    </row>
    <row r="21058" spans="2:2" ht="16.5" x14ac:dyDescent="0.3">
      <c r="B21058"/>
    </row>
    <row r="21059" spans="2:2" ht="16.5" x14ac:dyDescent="0.3">
      <c r="B21059"/>
    </row>
    <row r="21060" spans="2:2" ht="16.5" x14ac:dyDescent="0.3">
      <c r="B21060"/>
    </row>
    <row r="21061" spans="2:2" ht="16.5" x14ac:dyDescent="0.3">
      <c r="B21061"/>
    </row>
    <row r="21062" spans="2:2" ht="16.5" x14ac:dyDescent="0.3">
      <c r="B21062"/>
    </row>
    <row r="21063" spans="2:2" ht="16.5" x14ac:dyDescent="0.3">
      <c r="B21063"/>
    </row>
    <row r="21064" spans="2:2" ht="16.5" x14ac:dyDescent="0.3">
      <c r="B21064"/>
    </row>
    <row r="21065" spans="2:2" ht="16.5" x14ac:dyDescent="0.3">
      <c r="B21065"/>
    </row>
    <row r="21066" spans="2:2" ht="16.5" x14ac:dyDescent="0.3">
      <c r="B21066"/>
    </row>
    <row r="21067" spans="2:2" ht="16.5" x14ac:dyDescent="0.3">
      <c r="B21067"/>
    </row>
    <row r="21068" spans="2:2" ht="16.5" x14ac:dyDescent="0.3">
      <c r="B21068"/>
    </row>
    <row r="21069" spans="2:2" ht="16.5" x14ac:dyDescent="0.3">
      <c r="B21069"/>
    </row>
    <row r="21070" spans="2:2" ht="16.5" x14ac:dyDescent="0.3">
      <c r="B21070"/>
    </row>
    <row r="21071" spans="2:2" ht="16.5" x14ac:dyDescent="0.3">
      <c r="B21071"/>
    </row>
    <row r="21072" spans="2:2" ht="16.5" x14ac:dyDescent="0.3">
      <c r="B21072"/>
    </row>
    <row r="21073" spans="2:2" ht="16.5" x14ac:dyDescent="0.3">
      <c r="B21073"/>
    </row>
    <row r="21074" spans="2:2" ht="16.5" x14ac:dyDescent="0.3">
      <c r="B21074"/>
    </row>
    <row r="21075" spans="2:2" ht="16.5" x14ac:dyDescent="0.3">
      <c r="B21075"/>
    </row>
    <row r="21076" spans="2:2" ht="16.5" x14ac:dyDescent="0.3">
      <c r="B21076"/>
    </row>
    <row r="21077" spans="2:2" ht="16.5" x14ac:dyDescent="0.3">
      <c r="B21077"/>
    </row>
    <row r="21078" spans="2:2" ht="16.5" x14ac:dyDescent="0.3">
      <c r="B21078"/>
    </row>
    <row r="21079" spans="2:2" ht="16.5" x14ac:dyDescent="0.3">
      <c r="B21079"/>
    </row>
    <row r="21080" spans="2:2" ht="16.5" x14ac:dyDescent="0.3">
      <c r="B21080"/>
    </row>
    <row r="21081" spans="2:2" ht="16.5" x14ac:dyDescent="0.3">
      <c r="B21081"/>
    </row>
    <row r="21082" spans="2:2" ht="16.5" x14ac:dyDescent="0.3">
      <c r="B21082"/>
    </row>
    <row r="21083" spans="2:2" ht="16.5" x14ac:dyDescent="0.3">
      <c r="B21083"/>
    </row>
    <row r="21084" spans="2:2" ht="16.5" x14ac:dyDescent="0.3">
      <c r="B21084"/>
    </row>
    <row r="21085" spans="2:2" ht="16.5" x14ac:dyDescent="0.3">
      <c r="B21085"/>
    </row>
    <row r="21086" spans="2:2" ht="16.5" x14ac:dyDescent="0.3">
      <c r="B21086"/>
    </row>
    <row r="21087" spans="2:2" ht="16.5" x14ac:dyDescent="0.3">
      <c r="B21087"/>
    </row>
    <row r="21088" spans="2:2" ht="16.5" x14ac:dyDescent="0.3">
      <c r="B21088"/>
    </row>
    <row r="21089" spans="2:2" ht="16.5" x14ac:dyDescent="0.3">
      <c r="B21089"/>
    </row>
    <row r="21090" spans="2:2" ht="16.5" x14ac:dyDescent="0.3">
      <c r="B21090"/>
    </row>
    <row r="21091" spans="2:2" ht="16.5" x14ac:dyDescent="0.3">
      <c r="B21091"/>
    </row>
    <row r="21092" spans="2:2" ht="16.5" x14ac:dyDescent="0.3">
      <c r="B21092"/>
    </row>
    <row r="21093" spans="2:2" ht="16.5" x14ac:dyDescent="0.3">
      <c r="B21093"/>
    </row>
    <row r="21094" spans="2:2" ht="16.5" x14ac:dyDescent="0.3">
      <c r="B21094"/>
    </row>
    <row r="21095" spans="2:2" ht="16.5" x14ac:dyDescent="0.3">
      <c r="B21095"/>
    </row>
    <row r="21096" spans="2:2" ht="16.5" x14ac:dyDescent="0.3">
      <c r="B21096"/>
    </row>
    <row r="21097" spans="2:2" ht="16.5" x14ac:dyDescent="0.3">
      <c r="B21097"/>
    </row>
    <row r="21098" spans="2:2" ht="16.5" x14ac:dyDescent="0.3">
      <c r="B21098"/>
    </row>
    <row r="21099" spans="2:2" ht="16.5" x14ac:dyDescent="0.3">
      <c r="B21099"/>
    </row>
    <row r="21100" spans="2:2" ht="16.5" x14ac:dyDescent="0.3">
      <c r="B21100"/>
    </row>
    <row r="21101" spans="2:2" ht="16.5" x14ac:dyDescent="0.3">
      <c r="B21101"/>
    </row>
    <row r="21102" spans="2:2" ht="16.5" x14ac:dyDescent="0.3">
      <c r="B21102"/>
    </row>
    <row r="21103" spans="2:2" ht="16.5" x14ac:dyDescent="0.3">
      <c r="B21103"/>
    </row>
    <row r="21104" spans="2:2" ht="16.5" x14ac:dyDescent="0.3">
      <c r="B21104"/>
    </row>
    <row r="21105" spans="2:2" ht="16.5" x14ac:dyDescent="0.3">
      <c r="B21105"/>
    </row>
    <row r="21106" spans="2:2" ht="16.5" x14ac:dyDescent="0.3">
      <c r="B21106"/>
    </row>
    <row r="21107" spans="2:2" ht="16.5" x14ac:dyDescent="0.3">
      <c r="B21107"/>
    </row>
    <row r="21108" spans="2:2" ht="16.5" x14ac:dyDescent="0.3">
      <c r="B21108"/>
    </row>
    <row r="21109" spans="2:2" ht="16.5" x14ac:dyDescent="0.3">
      <c r="B21109"/>
    </row>
    <row r="21110" spans="2:2" ht="16.5" x14ac:dyDescent="0.3">
      <c r="B21110"/>
    </row>
    <row r="21111" spans="2:2" ht="16.5" x14ac:dyDescent="0.3">
      <c r="B21111"/>
    </row>
    <row r="21112" spans="2:2" ht="16.5" x14ac:dyDescent="0.3">
      <c r="B21112"/>
    </row>
    <row r="21113" spans="2:2" ht="16.5" x14ac:dyDescent="0.3">
      <c r="B21113"/>
    </row>
    <row r="21114" spans="2:2" ht="16.5" x14ac:dyDescent="0.3">
      <c r="B21114"/>
    </row>
    <row r="21115" spans="2:2" ht="16.5" x14ac:dyDescent="0.3">
      <c r="B21115"/>
    </row>
    <row r="21116" spans="2:2" ht="16.5" x14ac:dyDescent="0.3">
      <c r="B21116"/>
    </row>
    <row r="21117" spans="2:2" ht="16.5" x14ac:dyDescent="0.3">
      <c r="B21117"/>
    </row>
    <row r="21118" spans="2:2" ht="16.5" x14ac:dyDescent="0.3">
      <c r="B21118"/>
    </row>
    <row r="21119" spans="2:2" ht="16.5" x14ac:dyDescent="0.3">
      <c r="B21119"/>
    </row>
    <row r="21120" spans="2:2" ht="16.5" x14ac:dyDescent="0.3">
      <c r="B21120"/>
    </row>
    <row r="21121" spans="2:2" ht="16.5" x14ac:dyDescent="0.3">
      <c r="B21121"/>
    </row>
    <row r="21122" spans="2:2" ht="16.5" x14ac:dyDescent="0.3">
      <c r="B21122"/>
    </row>
    <row r="21123" spans="2:2" ht="16.5" x14ac:dyDescent="0.3">
      <c r="B21123"/>
    </row>
    <row r="21124" spans="2:2" ht="16.5" x14ac:dyDescent="0.3">
      <c r="B21124"/>
    </row>
    <row r="21125" spans="2:2" ht="16.5" x14ac:dyDescent="0.3">
      <c r="B21125"/>
    </row>
    <row r="21126" spans="2:2" ht="16.5" x14ac:dyDescent="0.3">
      <c r="B21126"/>
    </row>
    <row r="21127" spans="2:2" ht="16.5" x14ac:dyDescent="0.3">
      <c r="B21127"/>
    </row>
    <row r="21128" spans="2:2" ht="16.5" x14ac:dyDescent="0.3">
      <c r="B21128"/>
    </row>
    <row r="21129" spans="2:2" ht="16.5" x14ac:dyDescent="0.3">
      <c r="B21129"/>
    </row>
    <row r="21130" spans="2:2" ht="16.5" x14ac:dyDescent="0.3">
      <c r="B21130"/>
    </row>
    <row r="21131" spans="2:2" ht="16.5" x14ac:dyDescent="0.3">
      <c r="B21131"/>
    </row>
    <row r="21132" spans="2:2" ht="16.5" x14ac:dyDescent="0.3">
      <c r="B21132"/>
    </row>
    <row r="21133" spans="2:2" ht="16.5" x14ac:dyDescent="0.3">
      <c r="B21133"/>
    </row>
    <row r="21134" spans="2:2" ht="16.5" x14ac:dyDescent="0.3">
      <c r="B21134"/>
    </row>
    <row r="21135" spans="2:2" ht="16.5" x14ac:dyDescent="0.3">
      <c r="B21135"/>
    </row>
    <row r="21136" spans="2:2" ht="16.5" x14ac:dyDescent="0.3">
      <c r="B21136"/>
    </row>
    <row r="21137" spans="2:2" ht="16.5" x14ac:dyDescent="0.3">
      <c r="B21137"/>
    </row>
    <row r="21138" spans="2:2" ht="16.5" x14ac:dyDescent="0.3">
      <c r="B21138"/>
    </row>
    <row r="21139" spans="2:2" ht="16.5" x14ac:dyDescent="0.3">
      <c r="B21139"/>
    </row>
    <row r="21140" spans="2:2" ht="16.5" x14ac:dyDescent="0.3">
      <c r="B21140"/>
    </row>
    <row r="21141" spans="2:2" ht="16.5" x14ac:dyDescent="0.3">
      <c r="B21141"/>
    </row>
    <row r="21142" spans="2:2" ht="16.5" x14ac:dyDescent="0.3">
      <c r="B21142"/>
    </row>
    <row r="21143" spans="2:2" ht="16.5" x14ac:dyDescent="0.3">
      <c r="B21143"/>
    </row>
    <row r="21144" spans="2:2" ht="16.5" x14ac:dyDescent="0.3">
      <c r="B21144"/>
    </row>
    <row r="21145" spans="2:2" ht="16.5" x14ac:dyDescent="0.3">
      <c r="B21145"/>
    </row>
    <row r="21146" spans="2:2" ht="16.5" x14ac:dyDescent="0.3">
      <c r="B21146"/>
    </row>
    <row r="21147" spans="2:2" ht="16.5" x14ac:dyDescent="0.3">
      <c r="B21147"/>
    </row>
    <row r="21148" spans="2:2" ht="16.5" x14ac:dyDescent="0.3">
      <c r="B21148"/>
    </row>
    <row r="21149" spans="2:2" ht="16.5" x14ac:dyDescent="0.3">
      <c r="B21149"/>
    </row>
    <row r="21150" spans="2:2" ht="16.5" x14ac:dyDescent="0.3">
      <c r="B21150"/>
    </row>
    <row r="21151" spans="2:2" ht="16.5" x14ac:dyDescent="0.3">
      <c r="B21151"/>
    </row>
    <row r="21152" spans="2:2" ht="16.5" x14ac:dyDescent="0.3">
      <c r="B21152"/>
    </row>
    <row r="21153" spans="2:2" ht="16.5" x14ac:dyDescent="0.3">
      <c r="B21153"/>
    </row>
    <row r="21154" spans="2:2" ht="16.5" x14ac:dyDescent="0.3">
      <c r="B21154"/>
    </row>
    <row r="21155" spans="2:2" ht="16.5" x14ac:dyDescent="0.3">
      <c r="B21155"/>
    </row>
    <row r="21156" spans="2:2" ht="16.5" x14ac:dyDescent="0.3">
      <c r="B21156"/>
    </row>
    <row r="21157" spans="2:2" ht="16.5" x14ac:dyDescent="0.3">
      <c r="B21157"/>
    </row>
    <row r="21158" spans="2:2" ht="16.5" x14ac:dyDescent="0.3">
      <c r="B21158"/>
    </row>
    <row r="21159" spans="2:2" ht="16.5" x14ac:dyDescent="0.3">
      <c r="B21159"/>
    </row>
    <row r="21160" spans="2:2" ht="16.5" x14ac:dyDescent="0.3">
      <c r="B21160"/>
    </row>
    <row r="21161" spans="2:2" ht="16.5" x14ac:dyDescent="0.3">
      <c r="B21161"/>
    </row>
    <row r="21162" spans="2:2" ht="16.5" x14ac:dyDescent="0.3">
      <c r="B21162"/>
    </row>
    <row r="21163" spans="2:2" ht="16.5" x14ac:dyDescent="0.3">
      <c r="B21163"/>
    </row>
    <row r="21164" spans="2:2" ht="16.5" x14ac:dyDescent="0.3">
      <c r="B21164"/>
    </row>
    <row r="21165" spans="2:2" ht="16.5" x14ac:dyDescent="0.3">
      <c r="B21165"/>
    </row>
    <row r="21166" spans="2:2" ht="16.5" x14ac:dyDescent="0.3">
      <c r="B21166"/>
    </row>
    <row r="21167" spans="2:2" ht="16.5" x14ac:dyDescent="0.3">
      <c r="B21167"/>
    </row>
    <row r="21168" spans="2:2" ht="16.5" x14ac:dyDescent="0.3">
      <c r="B21168"/>
    </row>
    <row r="21169" spans="2:2" ht="16.5" x14ac:dyDescent="0.3">
      <c r="B21169"/>
    </row>
    <row r="21170" spans="2:2" ht="16.5" x14ac:dyDescent="0.3">
      <c r="B21170"/>
    </row>
    <row r="21171" spans="2:2" ht="16.5" x14ac:dyDescent="0.3">
      <c r="B21171"/>
    </row>
    <row r="21172" spans="2:2" ht="16.5" x14ac:dyDescent="0.3">
      <c r="B21172"/>
    </row>
    <row r="21173" spans="2:2" ht="16.5" x14ac:dyDescent="0.3">
      <c r="B21173"/>
    </row>
    <row r="21174" spans="2:2" ht="16.5" x14ac:dyDescent="0.3">
      <c r="B21174"/>
    </row>
    <row r="21175" spans="2:2" ht="16.5" x14ac:dyDescent="0.3">
      <c r="B21175"/>
    </row>
    <row r="21176" spans="2:2" ht="16.5" x14ac:dyDescent="0.3">
      <c r="B21176"/>
    </row>
    <row r="21177" spans="2:2" ht="16.5" x14ac:dyDescent="0.3">
      <c r="B21177"/>
    </row>
    <row r="21178" spans="2:2" ht="16.5" x14ac:dyDescent="0.3">
      <c r="B21178"/>
    </row>
    <row r="21179" spans="2:2" ht="16.5" x14ac:dyDescent="0.3">
      <c r="B21179"/>
    </row>
    <row r="21180" spans="2:2" ht="16.5" x14ac:dyDescent="0.3">
      <c r="B21180"/>
    </row>
    <row r="21181" spans="2:2" ht="16.5" x14ac:dyDescent="0.3">
      <c r="B21181"/>
    </row>
    <row r="21182" spans="2:2" ht="16.5" x14ac:dyDescent="0.3">
      <c r="B21182"/>
    </row>
    <row r="21183" spans="2:2" ht="16.5" x14ac:dyDescent="0.3">
      <c r="B21183"/>
    </row>
    <row r="21184" spans="2:2" ht="16.5" x14ac:dyDescent="0.3">
      <c r="B21184"/>
    </row>
    <row r="21185" spans="2:2" ht="16.5" x14ac:dyDescent="0.3">
      <c r="B21185"/>
    </row>
    <row r="21186" spans="2:2" ht="16.5" x14ac:dyDescent="0.3">
      <c r="B21186"/>
    </row>
    <row r="21187" spans="2:2" ht="16.5" x14ac:dyDescent="0.3">
      <c r="B21187"/>
    </row>
    <row r="21188" spans="2:2" ht="16.5" x14ac:dyDescent="0.3">
      <c r="B21188"/>
    </row>
    <row r="21189" spans="2:2" ht="16.5" x14ac:dyDescent="0.3">
      <c r="B21189"/>
    </row>
    <row r="21190" spans="2:2" ht="16.5" x14ac:dyDescent="0.3">
      <c r="B21190"/>
    </row>
    <row r="21191" spans="2:2" ht="16.5" x14ac:dyDescent="0.3">
      <c r="B21191"/>
    </row>
    <row r="21192" spans="2:2" ht="16.5" x14ac:dyDescent="0.3">
      <c r="B21192"/>
    </row>
    <row r="21193" spans="2:2" ht="16.5" x14ac:dyDescent="0.3">
      <c r="B21193"/>
    </row>
    <row r="21194" spans="2:2" ht="16.5" x14ac:dyDescent="0.3">
      <c r="B21194"/>
    </row>
    <row r="21195" spans="2:2" ht="16.5" x14ac:dyDescent="0.3">
      <c r="B21195"/>
    </row>
    <row r="21196" spans="2:2" ht="16.5" x14ac:dyDescent="0.3">
      <c r="B21196"/>
    </row>
    <row r="21197" spans="2:2" ht="16.5" x14ac:dyDescent="0.3">
      <c r="B21197"/>
    </row>
    <row r="21198" spans="2:2" ht="16.5" x14ac:dyDescent="0.3">
      <c r="B21198"/>
    </row>
    <row r="21199" spans="2:2" ht="16.5" x14ac:dyDescent="0.3">
      <c r="B21199"/>
    </row>
    <row r="21200" spans="2:2" ht="16.5" x14ac:dyDescent="0.3">
      <c r="B21200"/>
    </row>
    <row r="21201" spans="2:2" ht="16.5" x14ac:dyDescent="0.3">
      <c r="B21201"/>
    </row>
    <row r="21202" spans="2:2" ht="16.5" x14ac:dyDescent="0.3">
      <c r="B21202"/>
    </row>
    <row r="21203" spans="2:2" ht="16.5" x14ac:dyDescent="0.3">
      <c r="B21203"/>
    </row>
    <row r="21204" spans="2:2" ht="16.5" x14ac:dyDescent="0.3">
      <c r="B21204"/>
    </row>
    <row r="21205" spans="2:2" ht="16.5" x14ac:dyDescent="0.3">
      <c r="B21205"/>
    </row>
    <row r="21206" spans="2:2" ht="16.5" x14ac:dyDescent="0.3">
      <c r="B21206"/>
    </row>
    <row r="21207" spans="2:2" ht="16.5" x14ac:dyDescent="0.3">
      <c r="B21207"/>
    </row>
    <row r="21208" spans="2:2" ht="16.5" x14ac:dyDescent="0.3">
      <c r="B21208"/>
    </row>
    <row r="21209" spans="2:2" ht="16.5" x14ac:dyDescent="0.3">
      <c r="B21209"/>
    </row>
    <row r="21210" spans="2:2" ht="16.5" x14ac:dyDescent="0.3">
      <c r="B21210"/>
    </row>
    <row r="21211" spans="2:2" ht="16.5" x14ac:dyDescent="0.3">
      <c r="B21211"/>
    </row>
    <row r="21212" spans="2:2" ht="16.5" x14ac:dyDescent="0.3">
      <c r="B21212"/>
    </row>
    <row r="21213" spans="2:2" ht="16.5" x14ac:dyDescent="0.3">
      <c r="B21213"/>
    </row>
    <row r="21214" spans="2:2" ht="16.5" x14ac:dyDescent="0.3">
      <c r="B21214"/>
    </row>
    <row r="21215" spans="2:2" ht="16.5" x14ac:dyDescent="0.3">
      <c r="B21215"/>
    </row>
    <row r="21216" spans="2:2" ht="16.5" x14ac:dyDescent="0.3">
      <c r="B21216"/>
    </row>
    <row r="21217" spans="2:2" ht="16.5" x14ac:dyDescent="0.3">
      <c r="B21217"/>
    </row>
    <row r="21218" spans="2:2" ht="16.5" x14ac:dyDescent="0.3">
      <c r="B21218"/>
    </row>
    <row r="21219" spans="2:2" ht="16.5" x14ac:dyDescent="0.3">
      <c r="B21219"/>
    </row>
    <row r="21220" spans="2:2" ht="16.5" x14ac:dyDescent="0.3">
      <c r="B21220"/>
    </row>
    <row r="21221" spans="2:2" ht="16.5" x14ac:dyDescent="0.3">
      <c r="B21221"/>
    </row>
    <row r="21222" spans="2:2" ht="16.5" x14ac:dyDescent="0.3">
      <c r="B21222"/>
    </row>
    <row r="21223" spans="2:2" ht="16.5" x14ac:dyDescent="0.3">
      <c r="B21223"/>
    </row>
    <row r="21224" spans="2:2" ht="16.5" x14ac:dyDescent="0.3">
      <c r="B21224"/>
    </row>
    <row r="21225" spans="2:2" ht="16.5" x14ac:dyDescent="0.3">
      <c r="B21225"/>
    </row>
    <row r="21226" spans="2:2" ht="16.5" x14ac:dyDescent="0.3">
      <c r="B21226"/>
    </row>
    <row r="21227" spans="2:2" ht="16.5" x14ac:dyDescent="0.3">
      <c r="B21227"/>
    </row>
    <row r="21228" spans="2:2" ht="16.5" x14ac:dyDescent="0.3">
      <c r="B21228"/>
    </row>
    <row r="21229" spans="2:2" ht="16.5" x14ac:dyDescent="0.3">
      <c r="B21229"/>
    </row>
    <row r="21230" spans="2:2" ht="16.5" x14ac:dyDescent="0.3">
      <c r="B21230"/>
    </row>
    <row r="21231" spans="2:2" ht="16.5" x14ac:dyDescent="0.3">
      <c r="B21231"/>
    </row>
    <row r="21232" spans="2:2" ht="16.5" x14ac:dyDescent="0.3">
      <c r="B21232"/>
    </row>
    <row r="21233" spans="2:2" ht="16.5" x14ac:dyDescent="0.3">
      <c r="B21233"/>
    </row>
    <row r="21234" spans="2:2" ht="16.5" x14ac:dyDescent="0.3">
      <c r="B21234"/>
    </row>
    <row r="21235" spans="2:2" ht="16.5" x14ac:dyDescent="0.3">
      <c r="B21235"/>
    </row>
    <row r="21236" spans="2:2" ht="16.5" x14ac:dyDescent="0.3">
      <c r="B21236"/>
    </row>
    <row r="21237" spans="2:2" ht="16.5" x14ac:dyDescent="0.3">
      <c r="B21237"/>
    </row>
    <row r="21238" spans="2:2" ht="16.5" x14ac:dyDescent="0.3">
      <c r="B21238"/>
    </row>
    <row r="21239" spans="2:2" ht="16.5" x14ac:dyDescent="0.3">
      <c r="B21239"/>
    </row>
    <row r="21240" spans="2:2" ht="16.5" x14ac:dyDescent="0.3">
      <c r="B21240"/>
    </row>
    <row r="21241" spans="2:2" ht="16.5" x14ac:dyDescent="0.3">
      <c r="B21241"/>
    </row>
    <row r="21242" spans="2:2" ht="16.5" x14ac:dyDescent="0.3">
      <c r="B21242"/>
    </row>
    <row r="21243" spans="2:2" ht="16.5" x14ac:dyDescent="0.3">
      <c r="B21243"/>
    </row>
    <row r="21244" spans="2:2" ht="16.5" x14ac:dyDescent="0.3">
      <c r="B21244"/>
    </row>
    <row r="21245" spans="2:2" ht="16.5" x14ac:dyDescent="0.3">
      <c r="B21245"/>
    </row>
    <row r="21246" spans="2:2" ht="16.5" x14ac:dyDescent="0.3">
      <c r="B21246"/>
    </row>
    <row r="21247" spans="2:2" ht="16.5" x14ac:dyDescent="0.3">
      <c r="B21247"/>
    </row>
    <row r="21248" spans="2:2" ht="16.5" x14ac:dyDescent="0.3">
      <c r="B21248"/>
    </row>
    <row r="21249" spans="2:2" ht="16.5" x14ac:dyDescent="0.3">
      <c r="B21249"/>
    </row>
    <row r="21250" spans="2:2" ht="16.5" x14ac:dyDescent="0.3">
      <c r="B21250"/>
    </row>
    <row r="21251" spans="2:2" ht="16.5" x14ac:dyDescent="0.3">
      <c r="B21251"/>
    </row>
    <row r="21252" spans="2:2" ht="16.5" x14ac:dyDescent="0.3">
      <c r="B21252"/>
    </row>
    <row r="21253" spans="2:2" ht="16.5" x14ac:dyDescent="0.3">
      <c r="B21253"/>
    </row>
    <row r="21254" spans="2:2" ht="16.5" x14ac:dyDescent="0.3">
      <c r="B21254"/>
    </row>
    <row r="21255" spans="2:2" ht="16.5" x14ac:dyDescent="0.3">
      <c r="B21255"/>
    </row>
    <row r="21256" spans="2:2" ht="16.5" x14ac:dyDescent="0.3">
      <c r="B21256"/>
    </row>
    <row r="21257" spans="2:2" ht="16.5" x14ac:dyDescent="0.3">
      <c r="B21257"/>
    </row>
    <row r="21258" spans="2:2" ht="16.5" x14ac:dyDescent="0.3">
      <c r="B21258"/>
    </row>
    <row r="21259" spans="2:2" ht="16.5" x14ac:dyDescent="0.3">
      <c r="B21259"/>
    </row>
    <row r="21260" spans="2:2" ht="16.5" x14ac:dyDescent="0.3">
      <c r="B21260"/>
    </row>
    <row r="21261" spans="2:2" ht="16.5" x14ac:dyDescent="0.3">
      <c r="B21261"/>
    </row>
    <row r="21262" spans="2:2" ht="16.5" x14ac:dyDescent="0.3">
      <c r="B21262"/>
    </row>
    <row r="21263" spans="2:2" ht="16.5" x14ac:dyDescent="0.3">
      <c r="B21263"/>
    </row>
    <row r="21264" spans="2:2" ht="16.5" x14ac:dyDescent="0.3">
      <c r="B21264"/>
    </row>
    <row r="21265" spans="2:2" ht="16.5" x14ac:dyDescent="0.3">
      <c r="B21265"/>
    </row>
    <row r="21266" spans="2:2" ht="16.5" x14ac:dyDescent="0.3">
      <c r="B21266"/>
    </row>
    <row r="21267" spans="2:2" ht="16.5" x14ac:dyDescent="0.3">
      <c r="B21267"/>
    </row>
    <row r="21268" spans="2:2" ht="16.5" x14ac:dyDescent="0.3">
      <c r="B21268"/>
    </row>
    <row r="21269" spans="2:2" ht="16.5" x14ac:dyDescent="0.3">
      <c r="B21269"/>
    </row>
    <row r="21270" spans="2:2" ht="16.5" x14ac:dyDescent="0.3">
      <c r="B21270"/>
    </row>
    <row r="21271" spans="2:2" ht="16.5" x14ac:dyDescent="0.3">
      <c r="B21271"/>
    </row>
    <row r="21272" spans="2:2" ht="16.5" x14ac:dyDescent="0.3">
      <c r="B21272"/>
    </row>
    <row r="21273" spans="2:2" ht="16.5" x14ac:dyDescent="0.3">
      <c r="B21273"/>
    </row>
    <row r="21274" spans="2:2" ht="16.5" x14ac:dyDescent="0.3">
      <c r="B21274"/>
    </row>
    <row r="21275" spans="2:2" ht="16.5" x14ac:dyDescent="0.3">
      <c r="B21275"/>
    </row>
    <row r="21276" spans="2:2" ht="16.5" x14ac:dyDescent="0.3">
      <c r="B21276"/>
    </row>
    <row r="21277" spans="2:2" ht="16.5" x14ac:dyDescent="0.3">
      <c r="B21277"/>
    </row>
    <row r="21278" spans="2:2" ht="16.5" x14ac:dyDescent="0.3">
      <c r="B21278"/>
    </row>
    <row r="21279" spans="2:2" ht="16.5" x14ac:dyDescent="0.3">
      <c r="B21279"/>
    </row>
    <row r="21280" spans="2:2" ht="16.5" x14ac:dyDescent="0.3">
      <c r="B21280"/>
    </row>
    <row r="21281" spans="2:2" ht="16.5" x14ac:dyDescent="0.3">
      <c r="B21281"/>
    </row>
    <row r="21282" spans="2:2" ht="16.5" x14ac:dyDescent="0.3">
      <c r="B21282"/>
    </row>
    <row r="21283" spans="2:2" ht="16.5" x14ac:dyDescent="0.3">
      <c r="B21283"/>
    </row>
    <row r="21284" spans="2:2" ht="16.5" x14ac:dyDescent="0.3">
      <c r="B21284"/>
    </row>
    <row r="21285" spans="2:2" ht="16.5" x14ac:dyDescent="0.3">
      <c r="B21285"/>
    </row>
    <row r="21286" spans="2:2" ht="16.5" x14ac:dyDescent="0.3">
      <c r="B21286"/>
    </row>
    <row r="21287" spans="2:2" ht="16.5" x14ac:dyDescent="0.3">
      <c r="B21287"/>
    </row>
    <row r="21288" spans="2:2" ht="16.5" x14ac:dyDescent="0.3">
      <c r="B21288"/>
    </row>
    <row r="21289" spans="2:2" ht="16.5" x14ac:dyDescent="0.3">
      <c r="B21289"/>
    </row>
    <row r="21290" spans="2:2" ht="16.5" x14ac:dyDescent="0.3">
      <c r="B21290"/>
    </row>
    <row r="21291" spans="2:2" ht="16.5" x14ac:dyDescent="0.3">
      <c r="B21291"/>
    </row>
    <row r="21292" spans="2:2" ht="16.5" x14ac:dyDescent="0.3">
      <c r="B21292"/>
    </row>
    <row r="21293" spans="2:2" ht="16.5" x14ac:dyDescent="0.3">
      <c r="B21293"/>
    </row>
    <row r="21294" spans="2:2" ht="16.5" x14ac:dyDescent="0.3">
      <c r="B21294"/>
    </row>
    <row r="21295" spans="2:2" ht="16.5" x14ac:dyDescent="0.3">
      <c r="B21295"/>
    </row>
    <row r="21296" spans="2:2" ht="16.5" x14ac:dyDescent="0.3">
      <c r="B21296"/>
    </row>
    <row r="21297" spans="2:2" ht="16.5" x14ac:dyDescent="0.3">
      <c r="B21297"/>
    </row>
    <row r="21298" spans="2:2" ht="16.5" x14ac:dyDescent="0.3">
      <c r="B21298"/>
    </row>
    <row r="21299" spans="2:2" ht="16.5" x14ac:dyDescent="0.3">
      <c r="B21299"/>
    </row>
    <row r="21300" spans="2:2" ht="16.5" x14ac:dyDescent="0.3">
      <c r="B21300"/>
    </row>
    <row r="21301" spans="2:2" ht="16.5" x14ac:dyDescent="0.3">
      <c r="B21301"/>
    </row>
    <row r="21302" spans="2:2" ht="16.5" x14ac:dyDescent="0.3">
      <c r="B21302"/>
    </row>
    <row r="21303" spans="2:2" ht="16.5" x14ac:dyDescent="0.3">
      <c r="B21303"/>
    </row>
    <row r="21304" spans="2:2" ht="16.5" x14ac:dyDescent="0.3">
      <c r="B21304"/>
    </row>
    <row r="21305" spans="2:2" ht="16.5" x14ac:dyDescent="0.3">
      <c r="B21305"/>
    </row>
    <row r="21306" spans="2:2" ht="16.5" x14ac:dyDescent="0.3">
      <c r="B21306"/>
    </row>
    <row r="21307" spans="2:2" ht="16.5" x14ac:dyDescent="0.3">
      <c r="B21307"/>
    </row>
    <row r="21308" spans="2:2" ht="16.5" x14ac:dyDescent="0.3">
      <c r="B21308"/>
    </row>
    <row r="21309" spans="2:2" ht="16.5" x14ac:dyDescent="0.3">
      <c r="B21309"/>
    </row>
    <row r="21310" spans="2:2" ht="16.5" x14ac:dyDescent="0.3">
      <c r="B21310"/>
    </row>
    <row r="21311" spans="2:2" ht="16.5" x14ac:dyDescent="0.3">
      <c r="B21311"/>
    </row>
    <row r="21312" spans="2:2" ht="16.5" x14ac:dyDescent="0.3">
      <c r="B21312"/>
    </row>
    <row r="21313" spans="2:2" ht="16.5" x14ac:dyDescent="0.3">
      <c r="B21313"/>
    </row>
    <row r="21314" spans="2:2" ht="16.5" x14ac:dyDescent="0.3">
      <c r="B21314"/>
    </row>
    <row r="21315" spans="2:2" ht="16.5" x14ac:dyDescent="0.3">
      <c r="B21315"/>
    </row>
    <row r="21316" spans="2:2" ht="16.5" x14ac:dyDescent="0.3">
      <c r="B21316"/>
    </row>
    <row r="21317" spans="2:2" ht="16.5" x14ac:dyDescent="0.3">
      <c r="B21317"/>
    </row>
    <row r="21318" spans="2:2" ht="16.5" x14ac:dyDescent="0.3">
      <c r="B21318"/>
    </row>
    <row r="21319" spans="2:2" ht="16.5" x14ac:dyDescent="0.3">
      <c r="B21319"/>
    </row>
    <row r="21320" spans="2:2" ht="16.5" x14ac:dyDescent="0.3">
      <c r="B21320"/>
    </row>
    <row r="21321" spans="2:2" ht="16.5" x14ac:dyDescent="0.3">
      <c r="B21321"/>
    </row>
    <row r="21322" spans="2:2" ht="16.5" x14ac:dyDescent="0.3">
      <c r="B21322"/>
    </row>
    <row r="21323" spans="2:2" ht="16.5" x14ac:dyDescent="0.3">
      <c r="B21323"/>
    </row>
    <row r="21324" spans="2:2" ht="16.5" x14ac:dyDescent="0.3">
      <c r="B21324"/>
    </row>
    <row r="21325" spans="2:2" ht="16.5" x14ac:dyDescent="0.3">
      <c r="B21325"/>
    </row>
    <row r="21326" spans="2:2" ht="16.5" x14ac:dyDescent="0.3">
      <c r="B21326"/>
    </row>
    <row r="21327" spans="2:2" ht="16.5" x14ac:dyDescent="0.3">
      <c r="B21327"/>
    </row>
    <row r="21328" spans="2:2" ht="16.5" x14ac:dyDescent="0.3">
      <c r="B21328"/>
    </row>
    <row r="21329" spans="2:2" ht="16.5" x14ac:dyDescent="0.3">
      <c r="B21329"/>
    </row>
    <row r="21330" spans="2:2" ht="16.5" x14ac:dyDescent="0.3">
      <c r="B21330"/>
    </row>
    <row r="21331" spans="2:2" ht="16.5" x14ac:dyDescent="0.3">
      <c r="B21331"/>
    </row>
    <row r="21332" spans="2:2" ht="16.5" x14ac:dyDescent="0.3">
      <c r="B21332"/>
    </row>
    <row r="21333" spans="2:2" ht="16.5" x14ac:dyDescent="0.3">
      <c r="B21333"/>
    </row>
    <row r="21334" spans="2:2" ht="16.5" x14ac:dyDescent="0.3">
      <c r="B21334"/>
    </row>
    <row r="21335" spans="2:2" ht="16.5" x14ac:dyDescent="0.3">
      <c r="B21335"/>
    </row>
    <row r="21336" spans="2:2" ht="16.5" x14ac:dyDescent="0.3">
      <c r="B21336"/>
    </row>
    <row r="21337" spans="2:2" ht="16.5" x14ac:dyDescent="0.3">
      <c r="B21337"/>
    </row>
    <row r="21338" spans="2:2" ht="16.5" x14ac:dyDescent="0.3">
      <c r="B21338"/>
    </row>
    <row r="21339" spans="2:2" ht="16.5" x14ac:dyDescent="0.3">
      <c r="B21339"/>
    </row>
    <row r="21340" spans="2:2" ht="16.5" x14ac:dyDescent="0.3">
      <c r="B21340"/>
    </row>
    <row r="21341" spans="2:2" ht="16.5" x14ac:dyDescent="0.3">
      <c r="B21341"/>
    </row>
    <row r="21342" spans="2:2" ht="16.5" x14ac:dyDescent="0.3">
      <c r="B21342"/>
    </row>
    <row r="21343" spans="2:2" ht="16.5" x14ac:dyDescent="0.3">
      <c r="B21343"/>
    </row>
    <row r="21344" spans="2:2" ht="16.5" x14ac:dyDescent="0.3">
      <c r="B21344"/>
    </row>
    <row r="21345" spans="2:2" ht="16.5" x14ac:dyDescent="0.3">
      <c r="B21345"/>
    </row>
    <row r="21346" spans="2:2" ht="16.5" x14ac:dyDescent="0.3">
      <c r="B21346"/>
    </row>
    <row r="21347" spans="2:2" ht="16.5" x14ac:dyDescent="0.3">
      <c r="B21347"/>
    </row>
    <row r="21348" spans="2:2" ht="16.5" x14ac:dyDescent="0.3">
      <c r="B21348"/>
    </row>
    <row r="21349" spans="2:2" ht="16.5" x14ac:dyDescent="0.3">
      <c r="B21349"/>
    </row>
    <row r="21350" spans="2:2" ht="16.5" x14ac:dyDescent="0.3">
      <c r="B21350"/>
    </row>
    <row r="21351" spans="2:2" ht="16.5" x14ac:dyDescent="0.3">
      <c r="B21351"/>
    </row>
    <row r="21352" spans="2:2" ht="16.5" x14ac:dyDescent="0.3">
      <c r="B21352"/>
    </row>
    <row r="21353" spans="2:2" ht="16.5" x14ac:dyDescent="0.3">
      <c r="B21353"/>
    </row>
    <row r="21354" spans="2:2" ht="16.5" x14ac:dyDescent="0.3">
      <c r="B21354"/>
    </row>
    <row r="21355" spans="2:2" ht="16.5" x14ac:dyDescent="0.3">
      <c r="B21355"/>
    </row>
    <row r="21356" spans="2:2" ht="16.5" x14ac:dyDescent="0.3">
      <c r="B21356"/>
    </row>
    <row r="21357" spans="2:2" ht="16.5" x14ac:dyDescent="0.3">
      <c r="B21357"/>
    </row>
    <row r="21358" spans="2:2" ht="16.5" x14ac:dyDescent="0.3">
      <c r="B21358"/>
    </row>
    <row r="21359" spans="2:2" ht="16.5" x14ac:dyDescent="0.3">
      <c r="B21359"/>
    </row>
    <row r="21360" spans="2:2" ht="16.5" x14ac:dyDescent="0.3">
      <c r="B21360"/>
    </row>
    <row r="21361" spans="2:2" ht="16.5" x14ac:dyDescent="0.3">
      <c r="B21361"/>
    </row>
    <row r="21362" spans="2:2" ht="16.5" x14ac:dyDescent="0.3">
      <c r="B21362"/>
    </row>
    <row r="21363" spans="2:2" ht="16.5" x14ac:dyDescent="0.3">
      <c r="B21363"/>
    </row>
    <row r="21364" spans="2:2" ht="16.5" x14ac:dyDescent="0.3">
      <c r="B21364"/>
    </row>
    <row r="21365" spans="2:2" ht="16.5" x14ac:dyDescent="0.3">
      <c r="B21365"/>
    </row>
    <row r="21366" spans="2:2" ht="16.5" x14ac:dyDescent="0.3">
      <c r="B21366"/>
    </row>
    <row r="21367" spans="2:2" ht="16.5" x14ac:dyDescent="0.3">
      <c r="B21367"/>
    </row>
    <row r="21368" spans="2:2" ht="16.5" x14ac:dyDescent="0.3">
      <c r="B21368"/>
    </row>
    <row r="21369" spans="2:2" ht="16.5" x14ac:dyDescent="0.3">
      <c r="B21369"/>
    </row>
    <row r="21370" spans="2:2" ht="16.5" x14ac:dyDescent="0.3">
      <c r="B21370"/>
    </row>
    <row r="21371" spans="2:2" ht="16.5" x14ac:dyDescent="0.3">
      <c r="B21371"/>
    </row>
    <row r="21372" spans="2:2" ht="16.5" x14ac:dyDescent="0.3">
      <c r="B21372"/>
    </row>
    <row r="21373" spans="2:2" ht="16.5" x14ac:dyDescent="0.3">
      <c r="B21373"/>
    </row>
    <row r="21374" spans="2:2" ht="16.5" x14ac:dyDescent="0.3">
      <c r="B21374"/>
    </row>
    <row r="21375" spans="2:2" ht="16.5" x14ac:dyDescent="0.3">
      <c r="B21375"/>
    </row>
    <row r="21376" spans="2:2" ht="16.5" x14ac:dyDescent="0.3">
      <c r="B21376"/>
    </row>
    <row r="21377" spans="2:2" ht="16.5" x14ac:dyDescent="0.3">
      <c r="B21377"/>
    </row>
    <row r="21378" spans="2:2" ht="16.5" x14ac:dyDescent="0.3">
      <c r="B21378"/>
    </row>
    <row r="21379" spans="2:2" ht="16.5" x14ac:dyDescent="0.3">
      <c r="B21379"/>
    </row>
    <row r="21380" spans="2:2" ht="16.5" x14ac:dyDescent="0.3">
      <c r="B21380"/>
    </row>
    <row r="21381" spans="2:2" ht="16.5" x14ac:dyDescent="0.3">
      <c r="B21381"/>
    </row>
    <row r="21382" spans="2:2" ht="16.5" x14ac:dyDescent="0.3">
      <c r="B21382"/>
    </row>
    <row r="21383" spans="2:2" ht="16.5" x14ac:dyDescent="0.3">
      <c r="B21383"/>
    </row>
    <row r="21384" spans="2:2" ht="16.5" x14ac:dyDescent="0.3">
      <c r="B21384"/>
    </row>
    <row r="21385" spans="2:2" ht="16.5" x14ac:dyDescent="0.3">
      <c r="B21385"/>
    </row>
    <row r="21386" spans="2:2" ht="16.5" x14ac:dyDescent="0.3">
      <c r="B21386"/>
    </row>
    <row r="21387" spans="2:2" ht="16.5" x14ac:dyDescent="0.3">
      <c r="B21387"/>
    </row>
    <row r="21388" spans="2:2" ht="16.5" x14ac:dyDescent="0.3">
      <c r="B21388"/>
    </row>
    <row r="21389" spans="2:2" ht="16.5" x14ac:dyDescent="0.3">
      <c r="B21389"/>
    </row>
    <row r="21390" spans="2:2" ht="16.5" x14ac:dyDescent="0.3">
      <c r="B21390"/>
    </row>
    <row r="21391" spans="2:2" ht="16.5" x14ac:dyDescent="0.3">
      <c r="B21391"/>
    </row>
    <row r="21392" spans="2:2" ht="16.5" x14ac:dyDescent="0.3">
      <c r="B21392"/>
    </row>
    <row r="21393" spans="2:2" ht="16.5" x14ac:dyDescent="0.3">
      <c r="B21393"/>
    </row>
    <row r="21394" spans="2:2" ht="16.5" x14ac:dyDescent="0.3">
      <c r="B21394"/>
    </row>
    <row r="21395" spans="2:2" ht="16.5" x14ac:dyDescent="0.3">
      <c r="B21395"/>
    </row>
    <row r="21396" spans="2:2" ht="16.5" x14ac:dyDescent="0.3">
      <c r="B21396"/>
    </row>
    <row r="21397" spans="2:2" ht="16.5" x14ac:dyDescent="0.3">
      <c r="B21397"/>
    </row>
    <row r="21398" spans="2:2" ht="16.5" x14ac:dyDescent="0.3">
      <c r="B21398"/>
    </row>
    <row r="21399" spans="2:2" ht="16.5" x14ac:dyDescent="0.3">
      <c r="B21399"/>
    </row>
    <row r="21400" spans="2:2" ht="16.5" x14ac:dyDescent="0.3">
      <c r="B21400"/>
    </row>
    <row r="21401" spans="2:2" ht="16.5" x14ac:dyDescent="0.3">
      <c r="B21401"/>
    </row>
    <row r="21402" spans="2:2" ht="16.5" x14ac:dyDescent="0.3">
      <c r="B21402"/>
    </row>
    <row r="21403" spans="2:2" ht="16.5" x14ac:dyDescent="0.3">
      <c r="B21403"/>
    </row>
    <row r="21404" spans="2:2" ht="16.5" x14ac:dyDescent="0.3">
      <c r="B21404"/>
    </row>
    <row r="21405" spans="2:2" ht="16.5" x14ac:dyDescent="0.3">
      <c r="B21405"/>
    </row>
    <row r="21406" spans="2:2" ht="16.5" x14ac:dyDescent="0.3">
      <c r="B21406"/>
    </row>
    <row r="21407" spans="2:2" ht="16.5" x14ac:dyDescent="0.3">
      <c r="B21407"/>
    </row>
    <row r="21408" spans="2:2" ht="16.5" x14ac:dyDescent="0.3">
      <c r="B21408"/>
    </row>
    <row r="21409" spans="2:2" ht="16.5" x14ac:dyDescent="0.3">
      <c r="B21409"/>
    </row>
    <row r="21410" spans="2:2" ht="16.5" x14ac:dyDescent="0.3">
      <c r="B21410"/>
    </row>
    <row r="21411" spans="2:2" ht="16.5" x14ac:dyDescent="0.3">
      <c r="B21411"/>
    </row>
    <row r="21412" spans="2:2" ht="16.5" x14ac:dyDescent="0.3">
      <c r="B21412"/>
    </row>
    <row r="21413" spans="2:2" ht="16.5" x14ac:dyDescent="0.3">
      <c r="B21413"/>
    </row>
    <row r="21414" spans="2:2" ht="16.5" x14ac:dyDescent="0.3">
      <c r="B21414"/>
    </row>
    <row r="21415" spans="2:2" ht="16.5" x14ac:dyDescent="0.3">
      <c r="B21415"/>
    </row>
    <row r="21416" spans="2:2" ht="16.5" x14ac:dyDescent="0.3">
      <c r="B21416"/>
    </row>
    <row r="21417" spans="2:2" ht="16.5" x14ac:dyDescent="0.3">
      <c r="B21417"/>
    </row>
    <row r="21418" spans="2:2" ht="16.5" x14ac:dyDescent="0.3">
      <c r="B21418"/>
    </row>
    <row r="21419" spans="2:2" ht="16.5" x14ac:dyDescent="0.3">
      <c r="B21419"/>
    </row>
    <row r="21420" spans="2:2" ht="16.5" x14ac:dyDescent="0.3">
      <c r="B21420"/>
    </row>
    <row r="21421" spans="2:2" ht="16.5" x14ac:dyDescent="0.3">
      <c r="B21421"/>
    </row>
    <row r="21422" spans="2:2" ht="16.5" x14ac:dyDescent="0.3">
      <c r="B21422"/>
    </row>
    <row r="21423" spans="2:2" ht="16.5" x14ac:dyDescent="0.3">
      <c r="B21423"/>
    </row>
    <row r="21424" spans="2:2" ht="16.5" x14ac:dyDescent="0.3">
      <c r="B21424"/>
    </row>
    <row r="21425" spans="2:2" ht="16.5" x14ac:dyDescent="0.3">
      <c r="B21425"/>
    </row>
    <row r="21426" spans="2:2" ht="16.5" x14ac:dyDescent="0.3">
      <c r="B21426"/>
    </row>
    <row r="21427" spans="2:2" ht="16.5" x14ac:dyDescent="0.3">
      <c r="B21427"/>
    </row>
    <row r="21428" spans="2:2" ht="16.5" x14ac:dyDescent="0.3">
      <c r="B21428"/>
    </row>
    <row r="21429" spans="2:2" ht="16.5" x14ac:dyDescent="0.3">
      <c r="B21429"/>
    </row>
    <row r="21430" spans="2:2" ht="16.5" x14ac:dyDescent="0.3">
      <c r="B21430"/>
    </row>
    <row r="21431" spans="2:2" ht="16.5" x14ac:dyDescent="0.3">
      <c r="B21431"/>
    </row>
    <row r="21432" spans="2:2" ht="16.5" x14ac:dyDescent="0.3">
      <c r="B21432"/>
    </row>
    <row r="21433" spans="2:2" ht="16.5" x14ac:dyDescent="0.3">
      <c r="B21433"/>
    </row>
    <row r="21434" spans="2:2" ht="16.5" x14ac:dyDescent="0.3">
      <c r="B21434"/>
    </row>
    <row r="21435" spans="2:2" ht="16.5" x14ac:dyDescent="0.3">
      <c r="B21435"/>
    </row>
    <row r="21436" spans="2:2" ht="16.5" x14ac:dyDescent="0.3">
      <c r="B21436"/>
    </row>
    <row r="21437" spans="2:2" ht="16.5" x14ac:dyDescent="0.3">
      <c r="B21437"/>
    </row>
    <row r="21438" spans="2:2" ht="16.5" x14ac:dyDescent="0.3">
      <c r="B21438"/>
    </row>
    <row r="21439" spans="2:2" ht="16.5" x14ac:dyDescent="0.3">
      <c r="B21439"/>
    </row>
    <row r="21440" spans="2:2" ht="16.5" x14ac:dyDescent="0.3">
      <c r="B21440"/>
    </row>
    <row r="21441" spans="2:2" ht="16.5" x14ac:dyDescent="0.3">
      <c r="B21441"/>
    </row>
    <row r="21442" spans="2:2" ht="16.5" x14ac:dyDescent="0.3">
      <c r="B21442"/>
    </row>
    <row r="21443" spans="2:2" ht="16.5" x14ac:dyDescent="0.3">
      <c r="B21443"/>
    </row>
    <row r="21444" spans="2:2" ht="16.5" x14ac:dyDescent="0.3">
      <c r="B21444"/>
    </row>
    <row r="21445" spans="2:2" ht="16.5" x14ac:dyDescent="0.3">
      <c r="B21445"/>
    </row>
    <row r="21446" spans="2:2" ht="16.5" x14ac:dyDescent="0.3">
      <c r="B21446"/>
    </row>
    <row r="21447" spans="2:2" ht="16.5" x14ac:dyDescent="0.3">
      <c r="B21447"/>
    </row>
    <row r="21448" spans="2:2" ht="16.5" x14ac:dyDescent="0.3">
      <c r="B21448"/>
    </row>
    <row r="21449" spans="2:2" ht="16.5" x14ac:dyDescent="0.3">
      <c r="B21449"/>
    </row>
    <row r="21450" spans="2:2" ht="16.5" x14ac:dyDescent="0.3">
      <c r="B21450"/>
    </row>
    <row r="21451" spans="2:2" ht="16.5" x14ac:dyDescent="0.3">
      <c r="B21451"/>
    </row>
    <row r="21452" spans="2:2" ht="16.5" x14ac:dyDescent="0.3">
      <c r="B21452"/>
    </row>
    <row r="21453" spans="2:2" ht="16.5" x14ac:dyDescent="0.3">
      <c r="B21453"/>
    </row>
    <row r="21454" spans="2:2" ht="16.5" x14ac:dyDescent="0.3">
      <c r="B21454"/>
    </row>
    <row r="21455" spans="2:2" ht="16.5" x14ac:dyDescent="0.3">
      <c r="B21455"/>
    </row>
    <row r="21456" spans="2:2" ht="16.5" x14ac:dyDescent="0.3">
      <c r="B21456"/>
    </row>
    <row r="21457" spans="2:2" ht="16.5" x14ac:dyDescent="0.3">
      <c r="B21457"/>
    </row>
    <row r="21458" spans="2:2" ht="16.5" x14ac:dyDescent="0.3">
      <c r="B21458"/>
    </row>
    <row r="21459" spans="2:2" ht="16.5" x14ac:dyDescent="0.3">
      <c r="B21459"/>
    </row>
    <row r="21460" spans="2:2" ht="16.5" x14ac:dyDescent="0.3">
      <c r="B21460"/>
    </row>
    <row r="21461" spans="2:2" ht="16.5" x14ac:dyDescent="0.3">
      <c r="B21461"/>
    </row>
    <row r="21462" spans="2:2" ht="16.5" x14ac:dyDescent="0.3">
      <c r="B21462"/>
    </row>
    <row r="21463" spans="2:2" ht="16.5" x14ac:dyDescent="0.3">
      <c r="B21463"/>
    </row>
    <row r="21464" spans="2:2" ht="16.5" x14ac:dyDescent="0.3">
      <c r="B21464"/>
    </row>
    <row r="21465" spans="2:2" ht="16.5" x14ac:dyDescent="0.3">
      <c r="B21465"/>
    </row>
    <row r="21466" spans="2:2" ht="16.5" x14ac:dyDescent="0.3">
      <c r="B21466"/>
    </row>
    <row r="21467" spans="2:2" ht="16.5" x14ac:dyDescent="0.3">
      <c r="B21467"/>
    </row>
    <row r="21468" spans="2:2" ht="16.5" x14ac:dyDescent="0.3">
      <c r="B21468"/>
    </row>
    <row r="21469" spans="2:2" ht="16.5" x14ac:dyDescent="0.3">
      <c r="B21469"/>
    </row>
    <row r="21470" spans="2:2" ht="16.5" x14ac:dyDescent="0.3">
      <c r="B21470"/>
    </row>
    <row r="21471" spans="2:2" ht="16.5" x14ac:dyDescent="0.3">
      <c r="B21471"/>
    </row>
    <row r="21472" spans="2:2" ht="16.5" x14ac:dyDescent="0.3">
      <c r="B21472"/>
    </row>
    <row r="21473" spans="2:2" ht="16.5" x14ac:dyDescent="0.3">
      <c r="B21473"/>
    </row>
    <row r="21474" spans="2:2" ht="16.5" x14ac:dyDescent="0.3">
      <c r="B21474"/>
    </row>
    <row r="21475" spans="2:2" ht="16.5" x14ac:dyDescent="0.3">
      <c r="B21475"/>
    </row>
    <row r="21476" spans="2:2" ht="16.5" x14ac:dyDescent="0.3">
      <c r="B21476"/>
    </row>
    <row r="21477" spans="2:2" ht="16.5" x14ac:dyDescent="0.3">
      <c r="B21477"/>
    </row>
    <row r="21478" spans="2:2" ht="16.5" x14ac:dyDescent="0.3">
      <c r="B21478"/>
    </row>
    <row r="21479" spans="2:2" ht="16.5" x14ac:dyDescent="0.3">
      <c r="B21479"/>
    </row>
    <row r="21480" spans="2:2" ht="16.5" x14ac:dyDescent="0.3">
      <c r="B21480"/>
    </row>
    <row r="21481" spans="2:2" ht="16.5" x14ac:dyDescent="0.3">
      <c r="B21481"/>
    </row>
    <row r="21482" spans="2:2" ht="16.5" x14ac:dyDescent="0.3">
      <c r="B21482"/>
    </row>
    <row r="21483" spans="2:2" ht="16.5" x14ac:dyDescent="0.3">
      <c r="B21483"/>
    </row>
    <row r="21484" spans="2:2" ht="16.5" x14ac:dyDescent="0.3">
      <c r="B21484"/>
    </row>
    <row r="21485" spans="2:2" ht="16.5" x14ac:dyDescent="0.3">
      <c r="B21485"/>
    </row>
    <row r="21486" spans="2:2" ht="16.5" x14ac:dyDescent="0.3">
      <c r="B21486"/>
    </row>
    <row r="21487" spans="2:2" ht="16.5" x14ac:dyDescent="0.3">
      <c r="B21487"/>
    </row>
    <row r="21488" spans="2:2" ht="16.5" x14ac:dyDescent="0.3">
      <c r="B21488"/>
    </row>
    <row r="21489" spans="2:2" ht="16.5" x14ac:dyDescent="0.3">
      <c r="B21489"/>
    </row>
    <row r="21490" spans="2:2" ht="16.5" x14ac:dyDescent="0.3">
      <c r="B21490"/>
    </row>
    <row r="21491" spans="2:2" ht="16.5" x14ac:dyDescent="0.3">
      <c r="B21491"/>
    </row>
    <row r="21492" spans="2:2" ht="16.5" x14ac:dyDescent="0.3">
      <c r="B21492"/>
    </row>
    <row r="21493" spans="2:2" ht="16.5" x14ac:dyDescent="0.3">
      <c r="B21493"/>
    </row>
    <row r="21494" spans="2:2" ht="16.5" x14ac:dyDescent="0.3">
      <c r="B21494"/>
    </row>
    <row r="21495" spans="2:2" ht="16.5" x14ac:dyDescent="0.3">
      <c r="B21495"/>
    </row>
    <row r="21496" spans="2:2" ht="16.5" x14ac:dyDescent="0.3">
      <c r="B21496"/>
    </row>
    <row r="21497" spans="2:2" ht="16.5" x14ac:dyDescent="0.3">
      <c r="B21497"/>
    </row>
    <row r="21498" spans="2:2" ht="16.5" x14ac:dyDescent="0.3">
      <c r="B21498"/>
    </row>
    <row r="21499" spans="2:2" ht="16.5" x14ac:dyDescent="0.3">
      <c r="B21499"/>
    </row>
    <row r="21500" spans="2:2" ht="16.5" x14ac:dyDescent="0.3">
      <c r="B21500"/>
    </row>
    <row r="21501" spans="2:2" ht="16.5" x14ac:dyDescent="0.3">
      <c r="B21501"/>
    </row>
    <row r="21502" spans="2:2" ht="16.5" x14ac:dyDescent="0.3">
      <c r="B21502"/>
    </row>
    <row r="21503" spans="2:2" ht="16.5" x14ac:dyDescent="0.3">
      <c r="B21503"/>
    </row>
    <row r="21504" spans="2:2" ht="16.5" x14ac:dyDescent="0.3">
      <c r="B21504"/>
    </row>
    <row r="21505" spans="2:2" ht="16.5" x14ac:dyDescent="0.3">
      <c r="B21505"/>
    </row>
    <row r="21506" spans="2:2" ht="16.5" x14ac:dyDescent="0.3">
      <c r="B21506"/>
    </row>
    <row r="21507" spans="2:2" ht="16.5" x14ac:dyDescent="0.3">
      <c r="B21507"/>
    </row>
    <row r="21508" spans="2:2" ht="16.5" x14ac:dyDescent="0.3">
      <c r="B21508"/>
    </row>
    <row r="21509" spans="2:2" ht="16.5" x14ac:dyDescent="0.3">
      <c r="B21509"/>
    </row>
    <row r="21510" spans="2:2" ht="16.5" x14ac:dyDescent="0.3">
      <c r="B21510"/>
    </row>
    <row r="21511" spans="2:2" ht="16.5" x14ac:dyDescent="0.3">
      <c r="B21511"/>
    </row>
    <row r="21512" spans="2:2" ht="16.5" x14ac:dyDescent="0.3">
      <c r="B21512"/>
    </row>
    <row r="21513" spans="2:2" ht="16.5" x14ac:dyDescent="0.3">
      <c r="B21513"/>
    </row>
    <row r="21514" spans="2:2" ht="16.5" x14ac:dyDescent="0.3">
      <c r="B21514"/>
    </row>
    <row r="21515" spans="2:2" ht="16.5" x14ac:dyDescent="0.3">
      <c r="B21515"/>
    </row>
    <row r="21516" spans="2:2" ht="16.5" x14ac:dyDescent="0.3">
      <c r="B21516"/>
    </row>
    <row r="21517" spans="2:2" ht="16.5" x14ac:dyDescent="0.3">
      <c r="B21517"/>
    </row>
    <row r="21518" spans="2:2" ht="16.5" x14ac:dyDescent="0.3">
      <c r="B21518"/>
    </row>
    <row r="21519" spans="2:2" ht="16.5" x14ac:dyDescent="0.3">
      <c r="B21519"/>
    </row>
    <row r="21520" spans="2:2" ht="16.5" x14ac:dyDescent="0.3">
      <c r="B21520"/>
    </row>
    <row r="21521" spans="2:2" ht="16.5" x14ac:dyDescent="0.3">
      <c r="B21521"/>
    </row>
    <row r="21522" spans="2:2" ht="16.5" x14ac:dyDescent="0.3">
      <c r="B21522"/>
    </row>
    <row r="21523" spans="2:2" ht="16.5" x14ac:dyDescent="0.3">
      <c r="B21523"/>
    </row>
    <row r="21524" spans="2:2" ht="16.5" x14ac:dyDescent="0.3">
      <c r="B21524"/>
    </row>
    <row r="21525" spans="2:2" ht="16.5" x14ac:dyDescent="0.3">
      <c r="B21525"/>
    </row>
    <row r="21526" spans="2:2" ht="16.5" x14ac:dyDescent="0.3">
      <c r="B21526"/>
    </row>
    <row r="21527" spans="2:2" ht="16.5" x14ac:dyDescent="0.3">
      <c r="B21527"/>
    </row>
    <row r="21528" spans="2:2" ht="16.5" x14ac:dyDescent="0.3">
      <c r="B21528"/>
    </row>
    <row r="21529" spans="2:2" ht="16.5" x14ac:dyDescent="0.3">
      <c r="B21529"/>
    </row>
    <row r="21530" spans="2:2" ht="16.5" x14ac:dyDescent="0.3">
      <c r="B21530"/>
    </row>
    <row r="21531" spans="2:2" ht="16.5" x14ac:dyDescent="0.3">
      <c r="B21531"/>
    </row>
    <row r="21532" spans="2:2" ht="16.5" x14ac:dyDescent="0.3">
      <c r="B21532"/>
    </row>
    <row r="21533" spans="2:2" ht="16.5" x14ac:dyDescent="0.3">
      <c r="B21533"/>
    </row>
    <row r="21534" spans="2:2" ht="16.5" x14ac:dyDescent="0.3">
      <c r="B21534"/>
    </row>
    <row r="21535" spans="2:2" ht="16.5" x14ac:dyDescent="0.3">
      <c r="B21535"/>
    </row>
    <row r="21536" spans="2:2" ht="16.5" x14ac:dyDescent="0.3">
      <c r="B21536"/>
    </row>
    <row r="21537" spans="2:2" ht="16.5" x14ac:dyDescent="0.3">
      <c r="B21537"/>
    </row>
    <row r="21538" spans="2:2" ht="16.5" x14ac:dyDescent="0.3">
      <c r="B21538"/>
    </row>
    <row r="21539" spans="2:2" ht="16.5" x14ac:dyDescent="0.3">
      <c r="B21539"/>
    </row>
    <row r="21540" spans="2:2" ht="16.5" x14ac:dyDescent="0.3">
      <c r="B21540"/>
    </row>
    <row r="21541" spans="2:2" ht="16.5" x14ac:dyDescent="0.3">
      <c r="B21541"/>
    </row>
    <row r="21542" spans="2:2" ht="16.5" x14ac:dyDescent="0.3">
      <c r="B21542"/>
    </row>
    <row r="21543" spans="2:2" ht="16.5" x14ac:dyDescent="0.3">
      <c r="B21543"/>
    </row>
    <row r="21544" spans="2:2" ht="16.5" x14ac:dyDescent="0.3">
      <c r="B21544"/>
    </row>
    <row r="21545" spans="2:2" ht="16.5" x14ac:dyDescent="0.3">
      <c r="B21545"/>
    </row>
    <row r="21546" spans="2:2" ht="16.5" x14ac:dyDescent="0.3">
      <c r="B21546"/>
    </row>
    <row r="21547" spans="2:2" ht="16.5" x14ac:dyDescent="0.3">
      <c r="B21547"/>
    </row>
    <row r="21548" spans="2:2" ht="16.5" x14ac:dyDescent="0.3">
      <c r="B21548"/>
    </row>
    <row r="21549" spans="2:2" ht="16.5" x14ac:dyDescent="0.3">
      <c r="B21549"/>
    </row>
    <row r="21550" spans="2:2" ht="16.5" x14ac:dyDescent="0.3">
      <c r="B21550"/>
    </row>
    <row r="21551" spans="2:2" ht="16.5" x14ac:dyDescent="0.3">
      <c r="B21551"/>
    </row>
    <row r="21552" spans="2:2" ht="16.5" x14ac:dyDescent="0.3">
      <c r="B21552"/>
    </row>
    <row r="21553" spans="2:2" ht="16.5" x14ac:dyDescent="0.3">
      <c r="B21553"/>
    </row>
    <row r="21554" spans="2:2" ht="16.5" x14ac:dyDescent="0.3">
      <c r="B21554"/>
    </row>
    <row r="21555" spans="2:2" ht="16.5" x14ac:dyDescent="0.3">
      <c r="B21555"/>
    </row>
    <row r="21556" spans="2:2" ht="16.5" x14ac:dyDescent="0.3">
      <c r="B21556"/>
    </row>
    <row r="21557" spans="2:2" ht="16.5" x14ac:dyDescent="0.3">
      <c r="B21557"/>
    </row>
    <row r="21558" spans="2:2" ht="16.5" x14ac:dyDescent="0.3">
      <c r="B21558"/>
    </row>
    <row r="21559" spans="2:2" ht="16.5" x14ac:dyDescent="0.3">
      <c r="B21559"/>
    </row>
    <row r="21560" spans="2:2" ht="16.5" x14ac:dyDescent="0.3">
      <c r="B21560"/>
    </row>
    <row r="21561" spans="2:2" ht="16.5" x14ac:dyDescent="0.3">
      <c r="B21561"/>
    </row>
    <row r="21562" spans="2:2" ht="16.5" x14ac:dyDescent="0.3">
      <c r="B21562"/>
    </row>
    <row r="21563" spans="2:2" ht="16.5" x14ac:dyDescent="0.3">
      <c r="B21563"/>
    </row>
    <row r="21564" spans="2:2" ht="16.5" x14ac:dyDescent="0.3">
      <c r="B21564"/>
    </row>
    <row r="21565" spans="2:2" ht="16.5" x14ac:dyDescent="0.3">
      <c r="B21565"/>
    </row>
    <row r="21566" spans="2:2" ht="16.5" x14ac:dyDescent="0.3">
      <c r="B21566"/>
    </row>
    <row r="21567" spans="2:2" ht="16.5" x14ac:dyDescent="0.3">
      <c r="B21567"/>
    </row>
    <row r="21568" spans="2:2" ht="16.5" x14ac:dyDescent="0.3">
      <c r="B21568"/>
    </row>
    <row r="21569" spans="2:2" ht="16.5" x14ac:dyDescent="0.3">
      <c r="B21569"/>
    </row>
    <row r="21570" spans="2:2" ht="16.5" x14ac:dyDescent="0.3">
      <c r="B21570"/>
    </row>
    <row r="21571" spans="2:2" ht="16.5" x14ac:dyDescent="0.3">
      <c r="B21571"/>
    </row>
    <row r="21572" spans="2:2" ht="16.5" x14ac:dyDescent="0.3">
      <c r="B21572"/>
    </row>
    <row r="21573" spans="2:2" ht="16.5" x14ac:dyDescent="0.3">
      <c r="B21573"/>
    </row>
    <row r="21574" spans="2:2" ht="16.5" x14ac:dyDescent="0.3">
      <c r="B21574"/>
    </row>
    <row r="21575" spans="2:2" ht="16.5" x14ac:dyDescent="0.3">
      <c r="B21575"/>
    </row>
    <row r="21576" spans="2:2" ht="16.5" x14ac:dyDescent="0.3">
      <c r="B21576"/>
    </row>
    <row r="21577" spans="2:2" ht="16.5" x14ac:dyDescent="0.3">
      <c r="B21577"/>
    </row>
    <row r="21578" spans="2:2" ht="16.5" x14ac:dyDescent="0.3">
      <c r="B21578"/>
    </row>
    <row r="21579" spans="2:2" ht="16.5" x14ac:dyDescent="0.3">
      <c r="B21579"/>
    </row>
    <row r="21580" spans="2:2" ht="16.5" x14ac:dyDescent="0.3">
      <c r="B21580"/>
    </row>
    <row r="21581" spans="2:2" ht="16.5" x14ac:dyDescent="0.3">
      <c r="B21581"/>
    </row>
    <row r="21582" spans="2:2" ht="16.5" x14ac:dyDescent="0.3">
      <c r="B21582"/>
    </row>
    <row r="21583" spans="2:2" ht="16.5" x14ac:dyDescent="0.3">
      <c r="B21583"/>
    </row>
    <row r="21584" spans="2:2" ht="16.5" x14ac:dyDescent="0.3">
      <c r="B21584"/>
    </row>
    <row r="21585" spans="2:2" ht="16.5" x14ac:dyDescent="0.3">
      <c r="B21585"/>
    </row>
    <row r="21586" spans="2:2" ht="16.5" x14ac:dyDescent="0.3">
      <c r="B21586"/>
    </row>
    <row r="21587" spans="2:2" ht="16.5" x14ac:dyDescent="0.3">
      <c r="B21587"/>
    </row>
    <row r="21588" spans="2:2" ht="16.5" x14ac:dyDescent="0.3">
      <c r="B21588"/>
    </row>
    <row r="21589" spans="2:2" ht="16.5" x14ac:dyDescent="0.3">
      <c r="B21589"/>
    </row>
    <row r="21590" spans="2:2" ht="16.5" x14ac:dyDescent="0.3">
      <c r="B21590"/>
    </row>
    <row r="21591" spans="2:2" ht="16.5" x14ac:dyDescent="0.3">
      <c r="B21591"/>
    </row>
    <row r="21592" spans="2:2" ht="16.5" x14ac:dyDescent="0.3">
      <c r="B21592"/>
    </row>
    <row r="21593" spans="2:2" ht="16.5" x14ac:dyDescent="0.3">
      <c r="B21593"/>
    </row>
    <row r="21594" spans="2:2" ht="16.5" x14ac:dyDescent="0.3">
      <c r="B21594"/>
    </row>
    <row r="21595" spans="2:2" ht="16.5" x14ac:dyDescent="0.3">
      <c r="B21595"/>
    </row>
    <row r="21596" spans="2:2" ht="16.5" x14ac:dyDescent="0.3">
      <c r="B21596"/>
    </row>
    <row r="21597" spans="2:2" ht="16.5" x14ac:dyDescent="0.3">
      <c r="B21597"/>
    </row>
    <row r="21598" spans="2:2" ht="16.5" x14ac:dyDescent="0.3">
      <c r="B21598"/>
    </row>
    <row r="21599" spans="2:2" ht="16.5" x14ac:dyDescent="0.3">
      <c r="B21599"/>
    </row>
    <row r="21600" spans="2:2" ht="16.5" x14ac:dyDescent="0.3">
      <c r="B21600"/>
    </row>
    <row r="21601" spans="2:2" ht="16.5" x14ac:dyDescent="0.3">
      <c r="B21601"/>
    </row>
    <row r="21602" spans="2:2" ht="16.5" x14ac:dyDescent="0.3">
      <c r="B21602"/>
    </row>
    <row r="21603" spans="2:2" ht="16.5" x14ac:dyDescent="0.3">
      <c r="B21603"/>
    </row>
    <row r="21604" spans="2:2" ht="16.5" x14ac:dyDescent="0.3">
      <c r="B21604"/>
    </row>
    <row r="21605" spans="2:2" ht="16.5" x14ac:dyDescent="0.3">
      <c r="B21605"/>
    </row>
    <row r="21606" spans="2:2" ht="16.5" x14ac:dyDescent="0.3">
      <c r="B21606"/>
    </row>
    <row r="21607" spans="2:2" ht="16.5" x14ac:dyDescent="0.3">
      <c r="B21607"/>
    </row>
    <row r="21608" spans="2:2" ht="16.5" x14ac:dyDescent="0.3">
      <c r="B21608"/>
    </row>
    <row r="21609" spans="2:2" ht="16.5" x14ac:dyDescent="0.3">
      <c r="B21609"/>
    </row>
    <row r="21610" spans="2:2" ht="16.5" x14ac:dyDescent="0.3">
      <c r="B21610"/>
    </row>
    <row r="21611" spans="2:2" ht="16.5" x14ac:dyDescent="0.3">
      <c r="B21611"/>
    </row>
    <row r="21612" spans="2:2" ht="16.5" x14ac:dyDescent="0.3">
      <c r="B21612"/>
    </row>
    <row r="21613" spans="2:2" ht="16.5" x14ac:dyDescent="0.3">
      <c r="B21613"/>
    </row>
    <row r="21614" spans="2:2" ht="16.5" x14ac:dyDescent="0.3">
      <c r="B21614"/>
    </row>
    <row r="21615" spans="2:2" ht="16.5" x14ac:dyDescent="0.3">
      <c r="B21615"/>
    </row>
    <row r="21616" spans="2:2" ht="16.5" x14ac:dyDescent="0.3">
      <c r="B21616"/>
    </row>
    <row r="21617" spans="2:2" ht="16.5" x14ac:dyDescent="0.3">
      <c r="B21617"/>
    </row>
    <row r="21618" spans="2:2" ht="16.5" x14ac:dyDescent="0.3">
      <c r="B21618"/>
    </row>
    <row r="21619" spans="2:2" ht="16.5" x14ac:dyDescent="0.3">
      <c r="B21619"/>
    </row>
    <row r="21620" spans="2:2" ht="16.5" x14ac:dyDescent="0.3">
      <c r="B21620"/>
    </row>
    <row r="21621" spans="2:2" ht="16.5" x14ac:dyDescent="0.3">
      <c r="B21621"/>
    </row>
    <row r="21622" spans="2:2" ht="16.5" x14ac:dyDescent="0.3">
      <c r="B21622"/>
    </row>
    <row r="21623" spans="2:2" ht="16.5" x14ac:dyDescent="0.3">
      <c r="B21623"/>
    </row>
    <row r="21624" spans="2:2" ht="16.5" x14ac:dyDescent="0.3">
      <c r="B21624"/>
    </row>
    <row r="21625" spans="2:2" ht="16.5" x14ac:dyDescent="0.3">
      <c r="B21625"/>
    </row>
    <row r="21626" spans="2:2" ht="16.5" x14ac:dyDescent="0.3">
      <c r="B21626"/>
    </row>
    <row r="21627" spans="2:2" ht="16.5" x14ac:dyDescent="0.3">
      <c r="B21627"/>
    </row>
    <row r="21628" spans="2:2" ht="16.5" x14ac:dyDescent="0.3">
      <c r="B21628"/>
    </row>
    <row r="21629" spans="2:2" ht="16.5" x14ac:dyDescent="0.3">
      <c r="B21629"/>
    </row>
    <row r="21630" spans="2:2" ht="16.5" x14ac:dyDescent="0.3">
      <c r="B21630"/>
    </row>
    <row r="21631" spans="2:2" ht="16.5" x14ac:dyDescent="0.3">
      <c r="B21631"/>
    </row>
    <row r="21632" spans="2:2" ht="16.5" x14ac:dyDescent="0.3">
      <c r="B21632"/>
    </row>
    <row r="21633" spans="2:2" ht="16.5" x14ac:dyDescent="0.3">
      <c r="B21633"/>
    </row>
    <row r="21634" spans="2:2" ht="16.5" x14ac:dyDescent="0.3">
      <c r="B21634"/>
    </row>
    <row r="21635" spans="2:2" ht="16.5" x14ac:dyDescent="0.3">
      <c r="B21635"/>
    </row>
    <row r="21636" spans="2:2" ht="16.5" x14ac:dyDescent="0.3">
      <c r="B21636"/>
    </row>
    <row r="21637" spans="2:2" ht="16.5" x14ac:dyDescent="0.3">
      <c r="B21637"/>
    </row>
    <row r="21638" spans="2:2" ht="16.5" x14ac:dyDescent="0.3">
      <c r="B21638"/>
    </row>
    <row r="21639" spans="2:2" ht="16.5" x14ac:dyDescent="0.3">
      <c r="B21639"/>
    </row>
    <row r="21640" spans="2:2" ht="16.5" x14ac:dyDescent="0.3">
      <c r="B21640"/>
    </row>
    <row r="21641" spans="2:2" ht="16.5" x14ac:dyDescent="0.3">
      <c r="B21641"/>
    </row>
    <row r="21642" spans="2:2" ht="16.5" x14ac:dyDescent="0.3">
      <c r="B21642"/>
    </row>
    <row r="21643" spans="2:2" ht="16.5" x14ac:dyDescent="0.3">
      <c r="B21643"/>
    </row>
    <row r="21644" spans="2:2" ht="16.5" x14ac:dyDescent="0.3">
      <c r="B21644"/>
    </row>
    <row r="21645" spans="2:2" ht="16.5" x14ac:dyDescent="0.3">
      <c r="B21645"/>
    </row>
    <row r="21646" spans="2:2" ht="16.5" x14ac:dyDescent="0.3">
      <c r="B21646"/>
    </row>
    <row r="21647" spans="2:2" ht="16.5" x14ac:dyDescent="0.3">
      <c r="B21647"/>
    </row>
    <row r="21648" spans="2:2" ht="16.5" x14ac:dyDescent="0.3">
      <c r="B21648"/>
    </row>
    <row r="21649" spans="2:2" ht="16.5" x14ac:dyDescent="0.3">
      <c r="B21649"/>
    </row>
    <row r="21650" spans="2:2" ht="16.5" x14ac:dyDescent="0.3">
      <c r="B21650"/>
    </row>
    <row r="21651" spans="2:2" ht="16.5" x14ac:dyDescent="0.3">
      <c r="B21651"/>
    </row>
    <row r="21652" spans="2:2" ht="16.5" x14ac:dyDescent="0.3">
      <c r="B21652"/>
    </row>
    <row r="21653" spans="2:2" ht="16.5" x14ac:dyDescent="0.3">
      <c r="B21653"/>
    </row>
    <row r="21654" spans="2:2" ht="16.5" x14ac:dyDescent="0.3">
      <c r="B21654"/>
    </row>
    <row r="21655" spans="2:2" ht="16.5" x14ac:dyDescent="0.3">
      <c r="B21655"/>
    </row>
    <row r="21656" spans="2:2" ht="16.5" x14ac:dyDescent="0.3">
      <c r="B21656"/>
    </row>
    <row r="21657" spans="2:2" ht="16.5" x14ac:dyDescent="0.3">
      <c r="B21657"/>
    </row>
    <row r="21658" spans="2:2" ht="16.5" x14ac:dyDescent="0.3">
      <c r="B21658"/>
    </row>
    <row r="21659" spans="2:2" ht="16.5" x14ac:dyDescent="0.3">
      <c r="B21659"/>
    </row>
    <row r="21660" spans="2:2" ht="16.5" x14ac:dyDescent="0.3">
      <c r="B21660"/>
    </row>
    <row r="21661" spans="2:2" ht="16.5" x14ac:dyDescent="0.3">
      <c r="B21661"/>
    </row>
    <row r="21662" spans="2:2" ht="16.5" x14ac:dyDescent="0.3">
      <c r="B21662"/>
    </row>
    <row r="21663" spans="2:2" ht="16.5" x14ac:dyDescent="0.3">
      <c r="B21663"/>
    </row>
    <row r="21664" spans="2:2" ht="16.5" x14ac:dyDescent="0.3">
      <c r="B21664"/>
    </row>
    <row r="21665" spans="2:2" ht="16.5" x14ac:dyDescent="0.3">
      <c r="B21665"/>
    </row>
    <row r="21666" spans="2:2" ht="16.5" x14ac:dyDescent="0.3">
      <c r="B21666"/>
    </row>
    <row r="21667" spans="2:2" ht="16.5" x14ac:dyDescent="0.3">
      <c r="B21667"/>
    </row>
    <row r="21668" spans="2:2" ht="16.5" x14ac:dyDescent="0.3">
      <c r="B21668"/>
    </row>
    <row r="21669" spans="2:2" ht="16.5" x14ac:dyDescent="0.3">
      <c r="B21669"/>
    </row>
    <row r="21670" spans="2:2" ht="16.5" x14ac:dyDescent="0.3">
      <c r="B21670"/>
    </row>
    <row r="21671" spans="2:2" ht="16.5" x14ac:dyDescent="0.3">
      <c r="B21671"/>
    </row>
    <row r="21672" spans="2:2" ht="16.5" x14ac:dyDescent="0.3">
      <c r="B21672"/>
    </row>
    <row r="21673" spans="2:2" ht="16.5" x14ac:dyDescent="0.3">
      <c r="B21673"/>
    </row>
    <row r="21674" spans="2:2" ht="16.5" x14ac:dyDescent="0.3">
      <c r="B21674"/>
    </row>
    <row r="21675" spans="2:2" ht="16.5" x14ac:dyDescent="0.3">
      <c r="B21675"/>
    </row>
    <row r="21676" spans="2:2" ht="16.5" x14ac:dyDescent="0.3">
      <c r="B21676"/>
    </row>
    <row r="21677" spans="2:2" ht="16.5" x14ac:dyDescent="0.3">
      <c r="B21677"/>
    </row>
    <row r="21678" spans="2:2" ht="16.5" x14ac:dyDescent="0.3">
      <c r="B21678"/>
    </row>
    <row r="21679" spans="2:2" ht="16.5" x14ac:dyDescent="0.3">
      <c r="B21679"/>
    </row>
    <row r="21680" spans="2:2" ht="16.5" x14ac:dyDescent="0.3">
      <c r="B21680"/>
    </row>
    <row r="21681" spans="2:2" ht="16.5" x14ac:dyDescent="0.3">
      <c r="B21681"/>
    </row>
    <row r="21682" spans="2:2" ht="16.5" x14ac:dyDescent="0.3">
      <c r="B21682"/>
    </row>
    <row r="21683" spans="2:2" ht="16.5" x14ac:dyDescent="0.3">
      <c r="B21683"/>
    </row>
    <row r="21684" spans="2:2" ht="16.5" x14ac:dyDescent="0.3">
      <c r="B21684"/>
    </row>
    <row r="21685" spans="2:2" ht="16.5" x14ac:dyDescent="0.3">
      <c r="B21685"/>
    </row>
    <row r="21686" spans="2:2" ht="16.5" x14ac:dyDescent="0.3">
      <c r="B21686"/>
    </row>
    <row r="21687" spans="2:2" ht="16.5" x14ac:dyDescent="0.3">
      <c r="B21687"/>
    </row>
    <row r="21688" spans="2:2" ht="16.5" x14ac:dyDescent="0.3">
      <c r="B21688"/>
    </row>
    <row r="21689" spans="2:2" ht="16.5" x14ac:dyDescent="0.3">
      <c r="B21689"/>
    </row>
    <row r="21690" spans="2:2" ht="16.5" x14ac:dyDescent="0.3">
      <c r="B21690"/>
    </row>
    <row r="21691" spans="2:2" ht="16.5" x14ac:dyDescent="0.3">
      <c r="B21691"/>
    </row>
    <row r="21692" spans="2:2" ht="16.5" x14ac:dyDescent="0.3">
      <c r="B21692"/>
    </row>
    <row r="21693" spans="2:2" ht="16.5" x14ac:dyDescent="0.3">
      <c r="B21693"/>
    </row>
    <row r="21694" spans="2:2" ht="16.5" x14ac:dyDescent="0.3">
      <c r="B21694"/>
    </row>
    <row r="21695" spans="2:2" ht="16.5" x14ac:dyDescent="0.3">
      <c r="B21695"/>
    </row>
    <row r="21696" spans="2:2" ht="16.5" x14ac:dyDescent="0.3">
      <c r="B21696"/>
    </row>
    <row r="21697" spans="2:2" ht="16.5" x14ac:dyDescent="0.3">
      <c r="B21697"/>
    </row>
    <row r="21698" spans="2:2" ht="16.5" x14ac:dyDescent="0.3">
      <c r="B21698"/>
    </row>
    <row r="21699" spans="2:2" ht="16.5" x14ac:dyDescent="0.3">
      <c r="B21699"/>
    </row>
    <row r="21700" spans="2:2" ht="16.5" x14ac:dyDescent="0.3">
      <c r="B21700"/>
    </row>
    <row r="21701" spans="2:2" ht="16.5" x14ac:dyDescent="0.3">
      <c r="B21701"/>
    </row>
    <row r="21702" spans="2:2" ht="16.5" x14ac:dyDescent="0.3">
      <c r="B21702"/>
    </row>
    <row r="21703" spans="2:2" ht="16.5" x14ac:dyDescent="0.3">
      <c r="B21703"/>
    </row>
    <row r="21704" spans="2:2" ht="16.5" x14ac:dyDescent="0.3">
      <c r="B21704"/>
    </row>
    <row r="21705" spans="2:2" ht="16.5" x14ac:dyDescent="0.3">
      <c r="B21705"/>
    </row>
    <row r="21706" spans="2:2" ht="16.5" x14ac:dyDescent="0.3">
      <c r="B21706"/>
    </row>
    <row r="21707" spans="2:2" ht="16.5" x14ac:dyDescent="0.3">
      <c r="B21707"/>
    </row>
    <row r="21708" spans="2:2" ht="16.5" x14ac:dyDescent="0.3">
      <c r="B21708"/>
    </row>
    <row r="21709" spans="2:2" ht="16.5" x14ac:dyDescent="0.3">
      <c r="B21709"/>
    </row>
    <row r="21710" spans="2:2" ht="16.5" x14ac:dyDescent="0.3">
      <c r="B21710"/>
    </row>
    <row r="21711" spans="2:2" ht="16.5" x14ac:dyDescent="0.3">
      <c r="B21711"/>
    </row>
    <row r="21712" spans="2:2" ht="16.5" x14ac:dyDescent="0.3">
      <c r="B21712"/>
    </row>
    <row r="21713" spans="2:2" ht="16.5" x14ac:dyDescent="0.3">
      <c r="B21713"/>
    </row>
    <row r="21714" spans="2:2" ht="16.5" x14ac:dyDescent="0.3">
      <c r="B21714"/>
    </row>
    <row r="21715" spans="2:2" ht="16.5" x14ac:dyDescent="0.3">
      <c r="B21715"/>
    </row>
    <row r="21716" spans="2:2" ht="16.5" x14ac:dyDescent="0.3">
      <c r="B21716"/>
    </row>
    <row r="21717" spans="2:2" ht="16.5" x14ac:dyDescent="0.3">
      <c r="B21717"/>
    </row>
    <row r="21718" spans="2:2" ht="16.5" x14ac:dyDescent="0.3">
      <c r="B21718"/>
    </row>
    <row r="21719" spans="2:2" ht="16.5" x14ac:dyDescent="0.3">
      <c r="B21719"/>
    </row>
    <row r="21720" spans="2:2" ht="16.5" x14ac:dyDescent="0.3">
      <c r="B21720"/>
    </row>
    <row r="21721" spans="2:2" ht="16.5" x14ac:dyDescent="0.3">
      <c r="B21721"/>
    </row>
    <row r="21722" spans="2:2" ht="16.5" x14ac:dyDescent="0.3">
      <c r="B21722"/>
    </row>
    <row r="21723" spans="2:2" ht="16.5" x14ac:dyDescent="0.3">
      <c r="B21723"/>
    </row>
    <row r="21724" spans="2:2" ht="16.5" x14ac:dyDescent="0.3">
      <c r="B21724"/>
    </row>
    <row r="21725" spans="2:2" ht="16.5" x14ac:dyDescent="0.3">
      <c r="B21725"/>
    </row>
    <row r="21726" spans="2:2" ht="16.5" x14ac:dyDescent="0.3">
      <c r="B21726"/>
    </row>
    <row r="21727" spans="2:2" ht="16.5" x14ac:dyDescent="0.3">
      <c r="B21727"/>
    </row>
    <row r="21728" spans="2:2" ht="16.5" x14ac:dyDescent="0.3">
      <c r="B21728"/>
    </row>
    <row r="21729" spans="2:2" ht="16.5" x14ac:dyDescent="0.3">
      <c r="B21729"/>
    </row>
    <row r="21730" spans="2:2" ht="16.5" x14ac:dyDescent="0.3">
      <c r="B21730"/>
    </row>
    <row r="21731" spans="2:2" ht="16.5" x14ac:dyDescent="0.3">
      <c r="B21731"/>
    </row>
    <row r="21732" spans="2:2" ht="16.5" x14ac:dyDescent="0.3">
      <c r="B21732"/>
    </row>
    <row r="21733" spans="2:2" ht="16.5" x14ac:dyDescent="0.3">
      <c r="B21733"/>
    </row>
    <row r="21734" spans="2:2" ht="16.5" x14ac:dyDescent="0.3">
      <c r="B21734"/>
    </row>
    <row r="21735" spans="2:2" ht="16.5" x14ac:dyDescent="0.3">
      <c r="B21735"/>
    </row>
    <row r="21736" spans="2:2" ht="16.5" x14ac:dyDescent="0.3">
      <c r="B21736"/>
    </row>
    <row r="21737" spans="2:2" ht="16.5" x14ac:dyDescent="0.3">
      <c r="B21737"/>
    </row>
    <row r="21738" spans="2:2" ht="16.5" x14ac:dyDescent="0.3">
      <c r="B21738"/>
    </row>
    <row r="21739" spans="2:2" ht="16.5" x14ac:dyDescent="0.3">
      <c r="B21739"/>
    </row>
    <row r="21740" spans="2:2" ht="16.5" x14ac:dyDescent="0.3">
      <c r="B21740"/>
    </row>
    <row r="21741" spans="2:2" ht="16.5" x14ac:dyDescent="0.3">
      <c r="B21741"/>
    </row>
    <row r="21742" spans="2:2" ht="16.5" x14ac:dyDescent="0.3">
      <c r="B21742"/>
    </row>
    <row r="21743" spans="2:2" ht="16.5" x14ac:dyDescent="0.3">
      <c r="B21743"/>
    </row>
    <row r="21744" spans="2:2" ht="16.5" x14ac:dyDescent="0.3">
      <c r="B21744"/>
    </row>
    <row r="21745" spans="2:2" ht="16.5" x14ac:dyDescent="0.3">
      <c r="B21745"/>
    </row>
    <row r="21746" spans="2:2" ht="16.5" x14ac:dyDescent="0.3">
      <c r="B21746"/>
    </row>
    <row r="21747" spans="2:2" ht="16.5" x14ac:dyDescent="0.3">
      <c r="B21747"/>
    </row>
    <row r="21748" spans="2:2" ht="16.5" x14ac:dyDescent="0.3">
      <c r="B21748"/>
    </row>
    <row r="21749" spans="2:2" ht="16.5" x14ac:dyDescent="0.3">
      <c r="B21749"/>
    </row>
    <row r="21750" spans="2:2" ht="16.5" x14ac:dyDescent="0.3">
      <c r="B21750"/>
    </row>
    <row r="21751" spans="2:2" ht="16.5" x14ac:dyDescent="0.3">
      <c r="B21751"/>
    </row>
    <row r="21752" spans="2:2" ht="16.5" x14ac:dyDescent="0.3">
      <c r="B21752"/>
    </row>
    <row r="21753" spans="2:2" ht="16.5" x14ac:dyDescent="0.3">
      <c r="B21753"/>
    </row>
    <row r="21754" spans="2:2" ht="16.5" x14ac:dyDescent="0.3">
      <c r="B21754"/>
    </row>
    <row r="21755" spans="2:2" ht="16.5" x14ac:dyDescent="0.3">
      <c r="B21755"/>
    </row>
    <row r="21756" spans="2:2" ht="16.5" x14ac:dyDescent="0.3">
      <c r="B21756"/>
    </row>
    <row r="21757" spans="2:2" ht="16.5" x14ac:dyDescent="0.3">
      <c r="B21757"/>
    </row>
    <row r="21758" spans="2:2" ht="16.5" x14ac:dyDescent="0.3">
      <c r="B21758"/>
    </row>
    <row r="21759" spans="2:2" ht="16.5" x14ac:dyDescent="0.3">
      <c r="B21759"/>
    </row>
    <row r="21760" spans="2:2" ht="16.5" x14ac:dyDescent="0.3">
      <c r="B21760"/>
    </row>
    <row r="21761" spans="2:2" ht="16.5" x14ac:dyDescent="0.3">
      <c r="B21761"/>
    </row>
    <row r="21762" spans="2:2" ht="16.5" x14ac:dyDescent="0.3">
      <c r="B21762"/>
    </row>
    <row r="21763" spans="2:2" ht="16.5" x14ac:dyDescent="0.3">
      <c r="B21763"/>
    </row>
    <row r="21764" spans="2:2" ht="16.5" x14ac:dyDescent="0.3">
      <c r="B21764"/>
    </row>
    <row r="21765" spans="2:2" ht="16.5" x14ac:dyDescent="0.3">
      <c r="B21765"/>
    </row>
    <row r="21766" spans="2:2" ht="16.5" x14ac:dyDescent="0.3">
      <c r="B21766"/>
    </row>
    <row r="21767" spans="2:2" ht="16.5" x14ac:dyDescent="0.3">
      <c r="B21767"/>
    </row>
    <row r="21768" spans="2:2" ht="16.5" x14ac:dyDescent="0.3">
      <c r="B21768"/>
    </row>
    <row r="21769" spans="2:2" ht="16.5" x14ac:dyDescent="0.3">
      <c r="B21769"/>
    </row>
    <row r="21770" spans="2:2" ht="16.5" x14ac:dyDescent="0.3">
      <c r="B21770"/>
    </row>
    <row r="21771" spans="2:2" ht="16.5" x14ac:dyDescent="0.3">
      <c r="B21771"/>
    </row>
    <row r="21772" spans="2:2" ht="16.5" x14ac:dyDescent="0.3">
      <c r="B21772"/>
    </row>
    <row r="21773" spans="2:2" ht="16.5" x14ac:dyDescent="0.3">
      <c r="B21773"/>
    </row>
    <row r="21774" spans="2:2" ht="16.5" x14ac:dyDescent="0.3">
      <c r="B21774"/>
    </row>
    <row r="21775" spans="2:2" ht="16.5" x14ac:dyDescent="0.3">
      <c r="B21775"/>
    </row>
    <row r="21776" spans="2:2" ht="16.5" x14ac:dyDescent="0.3">
      <c r="B21776"/>
    </row>
    <row r="21777" spans="2:2" ht="16.5" x14ac:dyDescent="0.3">
      <c r="B21777"/>
    </row>
    <row r="21778" spans="2:2" ht="16.5" x14ac:dyDescent="0.3">
      <c r="B21778"/>
    </row>
    <row r="21779" spans="2:2" ht="16.5" x14ac:dyDescent="0.3">
      <c r="B21779"/>
    </row>
    <row r="21780" spans="2:2" ht="16.5" x14ac:dyDescent="0.3">
      <c r="B21780"/>
    </row>
    <row r="21781" spans="2:2" ht="16.5" x14ac:dyDescent="0.3">
      <c r="B21781"/>
    </row>
    <row r="21782" spans="2:2" ht="16.5" x14ac:dyDescent="0.3">
      <c r="B21782"/>
    </row>
    <row r="21783" spans="2:2" ht="16.5" x14ac:dyDescent="0.3">
      <c r="B21783"/>
    </row>
    <row r="21784" spans="2:2" ht="16.5" x14ac:dyDescent="0.3">
      <c r="B21784"/>
    </row>
    <row r="21785" spans="2:2" ht="16.5" x14ac:dyDescent="0.3">
      <c r="B21785"/>
    </row>
    <row r="21786" spans="2:2" ht="16.5" x14ac:dyDescent="0.3">
      <c r="B21786"/>
    </row>
    <row r="21787" spans="2:2" ht="16.5" x14ac:dyDescent="0.3">
      <c r="B21787"/>
    </row>
    <row r="21788" spans="2:2" ht="16.5" x14ac:dyDescent="0.3">
      <c r="B21788"/>
    </row>
    <row r="21789" spans="2:2" ht="16.5" x14ac:dyDescent="0.3">
      <c r="B21789"/>
    </row>
    <row r="21790" spans="2:2" ht="16.5" x14ac:dyDescent="0.3">
      <c r="B21790"/>
    </row>
    <row r="21791" spans="2:2" ht="16.5" x14ac:dyDescent="0.3">
      <c r="B21791"/>
    </row>
    <row r="21792" spans="2:2" ht="16.5" x14ac:dyDescent="0.3">
      <c r="B21792"/>
    </row>
    <row r="21793" spans="2:2" ht="16.5" x14ac:dyDescent="0.3">
      <c r="B21793"/>
    </row>
    <row r="21794" spans="2:2" ht="16.5" x14ac:dyDescent="0.3">
      <c r="B21794"/>
    </row>
    <row r="21795" spans="2:2" ht="16.5" x14ac:dyDescent="0.3">
      <c r="B21795"/>
    </row>
    <row r="21796" spans="2:2" ht="16.5" x14ac:dyDescent="0.3">
      <c r="B21796"/>
    </row>
    <row r="21797" spans="2:2" ht="16.5" x14ac:dyDescent="0.3">
      <c r="B21797"/>
    </row>
    <row r="21798" spans="2:2" ht="16.5" x14ac:dyDescent="0.3">
      <c r="B21798"/>
    </row>
    <row r="21799" spans="2:2" ht="16.5" x14ac:dyDescent="0.3">
      <c r="B21799"/>
    </row>
    <row r="21800" spans="2:2" ht="16.5" x14ac:dyDescent="0.3">
      <c r="B21800"/>
    </row>
    <row r="21801" spans="2:2" ht="16.5" x14ac:dyDescent="0.3">
      <c r="B21801"/>
    </row>
    <row r="21802" spans="2:2" ht="16.5" x14ac:dyDescent="0.3">
      <c r="B21802"/>
    </row>
    <row r="21803" spans="2:2" ht="16.5" x14ac:dyDescent="0.3">
      <c r="B21803"/>
    </row>
    <row r="21804" spans="2:2" ht="16.5" x14ac:dyDescent="0.3">
      <c r="B21804"/>
    </row>
    <row r="21805" spans="2:2" ht="16.5" x14ac:dyDescent="0.3">
      <c r="B21805"/>
    </row>
    <row r="21806" spans="2:2" ht="16.5" x14ac:dyDescent="0.3">
      <c r="B21806"/>
    </row>
    <row r="21807" spans="2:2" ht="16.5" x14ac:dyDescent="0.3">
      <c r="B21807"/>
    </row>
    <row r="21808" spans="2:2" ht="16.5" x14ac:dyDescent="0.3">
      <c r="B21808"/>
    </row>
    <row r="21809" spans="2:2" ht="16.5" x14ac:dyDescent="0.3">
      <c r="B21809"/>
    </row>
    <row r="21810" spans="2:2" ht="16.5" x14ac:dyDescent="0.3">
      <c r="B21810"/>
    </row>
    <row r="21811" spans="2:2" ht="16.5" x14ac:dyDescent="0.3">
      <c r="B21811"/>
    </row>
    <row r="21812" spans="2:2" ht="16.5" x14ac:dyDescent="0.3">
      <c r="B21812"/>
    </row>
    <row r="21813" spans="2:2" ht="16.5" x14ac:dyDescent="0.3">
      <c r="B21813"/>
    </row>
    <row r="21814" spans="2:2" ht="16.5" x14ac:dyDescent="0.3">
      <c r="B21814"/>
    </row>
    <row r="21815" spans="2:2" ht="16.5" x14ac:dyDescent="0.3">
      <c r="B21815"/>
    </row>
    <row r="21816" spans="2:2" ht="16.5" x14ac:dyDescent="0.3">
      <c r="B21816"/>
    </row>
    <row r="21817" spans="2:2" ht="16.5" x14ac:dyDescent="0.3">
      <c r="B21817"/>
    </row>
    <row r="21818" spans="2:2" ht="16.5" x14ac:dyDescent="0.3">
      <c r="B21818"/>
    </row>
    <row r="21819" spans="2:2" ht="16.5" x14ac:dyDescent="0.3">
      <c r="B21819"/>
    </row>
    <row r="21820" spans="2:2" ht="16.5" x14ac:dyDescent="0.3">
      <c r="B21820"/>
    </row>
    <row r="21821" spans="2:2" ht="16.5" x14ac:dyDescent="0.3">
      <c r="B21821"/>
    </row>
    <row r="21822" spans="2:2" ht="16.5" x14ac:dyDescent="0.3">
      <c r="B21822"/>
    </row>
    <row r="21823" spans="2:2" ht="16.5" x14ac:dyDescent="0.3">
      <c r="B21823"/>
    </row>
    <row r="21824" spans="2:2" ht="16.5" x14ac:dyDescent="0.3">
      <c r="B21824"/>
    </row>
    <row r="21825" spans="2:2" ht="16.5" x14ac:dyDescent="0.3">
      <c r="B21825"/>
    </row>
    <row r="21826" spans="2:2" ht="16.5" x14ac:dyDescent="0.3">
      <c r="B21826"/>
    </row>
    <row r="21827" spans="2:2" ht="16.5" x14ac:dyDescent="0.3">
      <c r="B21827"/>
    </row>
    <row r="21828" spans="2:2" ht="16.5" x14ac:dyDescent="0.3">
      <c r="B21828"/>
    </row>
    <row r="21829" spans="2:2" ht="16.5" x14ac:dyDescent="0.3">
      <c r="B21829"/>
    </row>
    <row r="21830" spans="2:2" ht="16.5" x14ac:dyDescent="0.3">
      <c r="B21830"/>
    </row>
    <row r="21831" spans="2:2" ht="16.5" x14ac:dyDescent="0.3">
      <c r="B21831"/>
    </row>
    <row r="21832" spans="2:2" ht="16.5" x14ac:dyDescent="0.3">
      <c r="B21832"/>
    </row>
    <row r="21833" spans="2:2" ht="16.5" x14ac:dyDescent="0.3">
      <c r="B21833"/>
    </row>
    <row r="21834" spans="2:2" ht="16.5" x14ac:dyDescent="0.3">
      <c r="B21834"/>
    </row>
    <row r="21835" spans="2:2" ht="16.5" x14ac:dyDescent="0.3">
      <c r="B21835"/>
    </row>
    <row r="21836" spans="2:2" ht="16.5" x14ac:dyDescent="0.3">
      <c r="B21836"/>
    </row>
    <row r="21837" spans="2:2" ht="16.5" x14ac:dyDescent="0.3">
      <c r="B21837"/>
    </row>
    <row r="21838" spans="2:2" ht="16.5" x14ac:dyDescent="0.3">
      <c r="B21838"/>
    </row>
    <row r="21839" spans="2:2" ht="16.5" x14ac:dyDescent="0.3">
      <c r="B21839"/>
    </row>
    <row r="21840" spans="2:2" ht="16.5" x14ac:dyDescent="0.3">
      <c r="B21840"/>
    </row>
    <row r="21841" spans="2:2" ht="16.5" x14ac:dyDescent="0.3">
      <c r="B21841"/>
    </row>
    <row r="21842" spans="2:2" ht="16.5" x14ac:dyDescent="0.3">
      <c r="B21842"/>
    </row>
    <row r="21843" spans="2:2" ht="16.5" x14ac:dyDescent="0.3">
      <c r="B21843"/>
    </row>
    <row r="21844" spans="2:2" ht="16.5" x14ac:dyDescent="0.3">
      <c r="B21844"/>
    </row>
    <row r="21845" spans="2:2" ht="16.5" x14ac:dyDescent="0.3">
      <c r="B21845"/>
    </row>
    <row r="21846" spans="2:2" ht="16.5" x14ac:dyDescent="0.3">
      <c r="B21846"/>
    </row>
    <row r="21847" spans="2:2" ht="16.5" x14ac:dyDescent="0.3">
      <c r="B21847"/>
    </row>
    <row r="21848" spans="2:2" ht="16.5" x14ac:dyDescent="0.3">
      <c r="B21848"/>
    </row>
    <row r="21849" spans="2:2" ht="16.5" x14ac:dyDescent="0.3">
      <c r="B21849"/>
    </row>
    <row r="21850" spans="2:2" ht="16.5" x14ac:dyDescent="0.3">
      <c r="B21850"/>
    </row>
    <row r="21851" spans="2:2" ht="16.5" x14ac:dyDescent="0.3">
      <c r="B21851"/>
    </row>
    <row r="21852" spans="2:2" ht="16.5" x14ac:dyDescent="0.3">
      <c r="B21852"/>
    </row>
    <row r="21853" spans="2:2" ht="16.5" x14ac:dyDescent="0.3">
      <c r="B21853"/>
    </row>
    <row r="21854" spans="2:2" ht="16.5" x14ac:dyDescent="0.3">
      <c r="B21854"/>
    </row>
    <row r="21855" spans="2:2" ht="16.5" x14ac:dyDescent="0.3">
      <c r="B21855"/>
    </row>
    <row r="21856" spans="2:2" ht="16.5" x14ac:dyDescent="0.3">
      <c r="B21856"/>
    </row>
    <row r="21857" spans="2:2" ht="16.5" x14ac:dyDescent="0.3">
      <c r="B21857"/>
    </row>
    <row r="21858" spans="2:2" ht="16.5" x14ac:dyDescent="0.3">
      <c r="B21858"/>
    </row>
    <row r="21859" spans="2:2" ht="16.5" x14ac:dyDescent="0.3">
      <c r="B21859"/>
    </row>
    <row r="21860" spans="2:2" ht="16.5" x14ac:dyDescent="0.3">
      <c r="B21860"/>
    </row>
    <row r="21861" spans="2:2" ht="16.5" x14ac:dyDescent="0.3">
      <c r="B21861"/>
    </row>
    <row r="21862" spans="2:2" ht="16.5" x14ac:dyDescent="0.3">
      <c r="B21862"/>
    </row>
    <row r="21863" spans="2:2" ht="16.5" x14ac:dyDescent="0.3">
      <c r="B21863"/>
    </row>
    <row r="21864" spans="2:2" ht="16.5" x14ac:dyDescent="0.3">
      <c r="B21864"/>
    </row>
    <row r="21865" spans="2:2" ht="16.5" x14ac:dyDescent="0.3">
      <c r="B21865"/>
    </row>
    <row r="21866" spans="2:2" ht="16.5" x14ac:dyDescent="0.3">
      <c r="B21866"/>
    </row>
    <row r="21867" spans="2:2" ht="16.5" x14ac:dyDescent="0.3">
      <c r="B21867"/>
    </row>
    <row r="21868" spans="2:2" ht="16.5" x14ac:dyDescent="0.3">
      <c r="B21868"/>
    </row>
    <row r="21869" spans="2:2" ht="16.5" x14ac:dyDescent="0.3">
      <c r="B21869"/>
    </row>
    <row r="21870" spans="2:2" ht="16.5" x14ac:dyDescent="0.3">
      <c r="B21870"/>
    </row>
    <row r="21871" spans="2:2" ht="16.5" x14ac:dyDescent="0.3">
      <c r="B21871"/>
    </row>
    <row r="21872" spans="2:2" ht="16.5" x14ac:dyDescent="0.3">
      <c r="B21872"/>
    </row>
    <row r="21873" spans="2:2" ht="16.5" x14ac:dyDescent="0.3">
      <c r="B21873"/>
    </row>
    <row r="21874" spans="2:2" ht="16.5" x14ac:dyDescent="0.3">
      <c r="B21874"/>
    </row>
    <row r="21875" spans="2:2" ht="16.5" x14ac:dyDescent="0.3">
      <c r="B21875"/>
    </row>
    <row r="21876" spans="2:2" ht="16.5" x14ac:dyDescent="0.3">
      <c r="B21876"/>
    </row>
    <row r="21877" spans="2:2" ht="16.5" x14ac:dyDescent="0.3">
      <c r="B21877"/>
    </row>
    <row r="21878" spans="2:2" ht="16.5" x14ac:dyDescent="0.3">
      <c r="B21878"/>
    </row>
    <row r="21879" spans="2:2" ht="16.5" x14ac:dyDescent="0.3">
      <c r="B21879"/>
    </row>
    <row r="21880" spans="2:2" ht="16.5" x14ac:dyDescent="0.3">
      <c r="B21880"/>
    </row>
    <row r="21881" spans="2:2" ht="16.5" x14ac:dyDescent="0.3">
      <c r="B21881"/>
    </row>
    <row r="21882" spans="2:2" ht="16.5" x14ac:dyDescent="0.3">
      <c r="B21882"/>
    </row>
    <row r="21883" spans="2:2" ht="16.5" x14ac:dyDescent="0.3">
      <c r="B21883"/>
    </row>
    <row r="21884" spans="2:2" ht="16.5" x14ac:dyDescent="0.3">
      <c r="B21884"/>
    </row>
    <row r="21885" spans="2:2" ht="16.5" x14ac:dyDescent="0.3">
      <c r="B21885"/>
    </row>
    <row r="21886" spans="2:2" ht="16.5" x14ac:dyDescent="0.3">
      <c r="B21886"/>
    </row>
    <row r="21887" spans="2:2" ht="16.5" x14ac:dyDescent="0.3">
      <c r="B21887"/>
    </row>
    <row r="21888" spans="2:2" ht="16.5" x14ac:dyDescent="0.3">
      <c r="B21888"/>
    </row>
    <row r="21889" spans="2:2" ht="16.5" x14ac:dyDescent="0.3">
      <c r="B21889"/>
    </row>
    <row r="21890" spans="2:2" ht="16.5" x14ac:dyDescent="0.3">
      <c r="B21890"/>
    </row>
    <row r="21891" spans="2:2" ht="16.5" x14ac:dyDescent="0.3">
      <c r="B21891"/>
    </row>
    <row r="21892" spans="2:2" ht="16.5" x14ac:dyDescent="0.3">
      <c r="B21892"/>
    </row>
    <row r="21893" spans="2:2" ht="16.5" x14ac:dyDescent="0.3">
      <c r="B21893"/>
    </row>
    <row r="21894" spans="2:2" ht="16.5" x14ac:dyDescent="0.3">
      <c r="B21894"/>
    </row>
    <row r="21895" spans="2:2" ht="16.5" x14ac:dyDescent="0.3">
      <c r="B21895"/>
    </row>
    <row r="21896" spans="2:2" ht="16.5" x14ac:dyDescent="0.3">
      <c r="B21896"/>
    </row>
    <row r="21897" spans="2:2" ht="16.5" x14ac:dyDescent="0.3">
      <c r="B21897"/>
    </row>
    <row r="21898" spans="2:2" ht="16.5" x14ac:dyDescent="0.3">
      <c r="B21898"/>
    </row>
    <row r="21899" spans="2:2" ht="16.5" x14ac:dyDescent="0.3">
      <c r="B21899"/>
    </row>
    <row r="21900" spans="2:2" ht="16.5" x14ac:dyDescent="0.3">
      <c r="B21900"/>
    </row>
    <row r="21901" spans="2:2" ht="16.5" x14ac:dyDescent="0.3">
      <c r="B21901"/>
    </row>
    <row r="21902" spans="2:2" ht="16.5" x14ac:dyDescent="0.3">
      <c r="B21902"/>
    </row>
    <row r="21903" spans="2:2" ht="16.5" x14ac:dyDescent="0.3">
      <c r="B21903"/>
    </row>
    <row r="21904" spans="2:2" ht="16.5" x14ac:dyDescent="0.3">
      <c r="B21904"/>
    </row>
    <row r="21905" spans="2:2" ht="16.5" x14ac:dyDescent="0.3">
      <c r="B21905"/>
    </row>
    <row r="21906" spans="2:2" ht="16.5" x14ac:dyDescent="0.3">
      <c r="B21906"/>
    </row>
    <row r="21907" spans="2:2" ht="16.5" x14ac:dyDescent="0.3">
      <c r="B21907"/>
    </row>
    <row r="21908" spans="2:2" ht="16.5" x14ac:dyDescent="0.3">
      <c r="B21908"/>
    </row>
    <row r="21909" spans="2:2" ht="16.5" x14ac:dyDescent="0.3">
      <c r="B21909"/>
    </row>
    <row r="21910" spans="2:2" ht="16.5" x14ac:dyDescent="0.3">
      <c r="B21910"/>
    </row>
    <row r="21911" spans="2:2" ht="16.5" x14ac:dyDescent="0.3">
      <c r="B21911"/>
    </row>
    <row r="21912" spans="2:2" ht="16.5" x14ac:dyDescent="0.3">
      <c r="B21912"/>
    </row>
    <row r="21913" spans="2:2" ht="16.5" x14ac:dyDescent="0.3">
      <c r="B21913"/>
    </row>
    <row r="21914" spans="2:2" ht="16.5" x14ac:dyDescent="0.3">
      <c r="B21914"/>
    </row>
    <row r="21915" spans="2:2" ht="16.5" x14ac:dyDescent="0.3">
      <c r="B21915"/>
    </row>
    <row r="21916" spans="2:2" ht="16.5" x14ac:dyDescent="0.3">
      <c r="B21916"/>
    </row>
    <row r="21917" spans="2:2" ht="16.5" x14ac:dyDescent="0.3">
      <c r="B21917"/>
    </row>
    <row r="21918" spans="2:2" ht="16.5" x14ac:dyDescent="0.3">
      <c r="B21918"/>
    </row>
    <row r="21919" spans="2:2" ht="16.5" x14ac:dyDescent="0.3">
      <c r="B21919"/>
    </row>
    <row r="21920" spans="2:2" ht="16.5" x14ac:dyDescent="0.3">
      <c r="B21920"/>
    </row>
    <row r="21921" spans="2:2" ht="16.5" x14ac:dyDescent="0.3">
      <c r="B21921"/>
    </row>
    <row r="21922" spans="2:2" ht="16.5" x14ac:dyDescent="0.3">
      <c r="B21922"/>
    </row>
    <row r="21923" spans="2:2" ht="16.5" x14ac:dyDescent="0.3">
      <c r="B21923"/>
    </row>
    <row r="21924" spans="2:2" ht="16.5" x14ac:dyDescent="0.3">
      <c r="B21924"/>
    </row>
    <row r="21925" spans="2:2" ht="16.5" x14ac:dyDescent="0.3">
      <c r="B21925"/>
    </row>
    <row r="21926" spans="2:2" ht="16.5" x14ac:dyDescent="0.3">
      <c r="B21926"/>
    </row>
    <row r="21927" spans="2:2" ht="16.5" x14ac:dyDescent="0.3">
      <c r="B21927"/>
    </row>
    <row r="21928" spans="2:2" ht="16.5" x14ac:dyDescent="0.3">
      <c r="B21928"/>
    </row>
    <row r="21929" spans="2:2" ht="16.5" x14ac:dyDescent="0.3">
      <c r="B21929"/>
    </row>
    <row r="21930" spans="2:2" ht="16.5" x14ac:dyDescent="0.3">
      <c r="B21930"/>
    </row>
    <row r="21931" spans="2:2" ht="16.5" x14ac:dyDescent="0.3">
      <c r="B21931"/>
    </row>
    <row r="21932" spans="2:2" ht="16.5" x14ac:dyDescent="0.3">
      <c r="B21932"/>
    </row>
    <row r="21933" spans="2:2" ht="16.5" x14ac:dyDescent="0.3">
      <c r="B21933"/>
    </row>
    <row r="21934" spans="2:2" ht="16.5" x14ac:dyDescent="0.3">
      <c r="B21934"/>
    </row>
    <row r="21935" spans="2:2" ht="16.5" x14ac:dyDescent="0.3">
      <c r="B21935"/>
    </row>
    <row r="21936" spans="2:2" ht="16.5" x14ac:dyDescent="0.3">
      <c r="B21936"/>
    </row>
    <row r="21937" spans="2:2" ht="16.5" x14ac:dyDescent="0.3">
      <c r="B21937"/>
    </row>
    <row r="21938" spans="2:2" ht="16.5" x14ac:dyDescent="0.3">
      <c r="B21938"/>
    </row>
    <row r="21939" spans="2:2" ht="16.5" x14ac:dyDescent="0.3">
      <c r="B21939"/>
    </row>
    <row r="21940" spans="2:2" ht="16.5" x14ac:dyDescent="0.3">
      <c r="B21940"/>
    </row>
    <row r="21941" spans="2:2" ht="16.5" x14ac:dyDescent="0.3">
      <c r="B21941"/>
    </row>
    <row r="21942" spans="2:2" ht="16.5" x14ac:dyDescent="0.3">
      <c r="B21942"/>
    </row>
    <row r="21943" spans="2:2" ht="16.5" x14ac:dyDescent="0.3">
      <c r="B21943"/>
    </row>
    <row r="21944" spans="2:2" ht="16.5" x14ac:dyDescent="0.3">
      <c r="B21944"/>
    </row>
    <row r="21945" spans="2:2" ht="16.5" x14ac:dyDescent="0.3">
      <c r="B21945"/>
    </row>
    <row r="21946" spans="2:2" ht="16.5" x14ac:dyDescent="0.3">
      <c r="B21946"/>
    </row>
    <row r="21947" spans="2:2" ht="16.5" x14ac:dyDescent="0.3">
      <c r="B21947"/>
    </row>
    <row r="21948" spans="2:2" ht="16.5" x14ac:dyDescent="0.3">
      <c r="B21948"/>
    </row>
    <row r="21949" spans="2:2" ht="16.5" x14ac:dyDescent="0.3">
      <c r="B21949"/>
    </row>
    <row r="21950" spans="2:2" ht="16.5" x14ac:dyDescent="0.3">
      <c r="B21950"/>
    </row>
    <row r="21951" spans="2:2" ht="16.5" x14ac:dyDescent="0.3">
      <c r="B21951"/>
    </row>
    <row r="21952" spans="2:2" ht="16.5" x14ac:dyDescent="0.3">
      <c r="B21952"/>
    </row>
    <row r="21953" spans="2:2" ht="16.5" x14ac:dyDescent="0.3">
      <c r="B21953"/>
    </row>
    <row r="21954" spans="2:2" ht="16.5" x14ac:dyDescent="0.3">
      <c r="B21954"/>
    </row>
    <row r="21955" spans="2:2" ht="16.5" x14ac:dyDescent="0.3">
      <c r="B21955"/>
    </row>
    <row r="21956" spans="2:2" ht="16.5" x14ac:dyDescent="0.3">
      <c r="B21956"/>
    </row>
    <row r="21957" spans="2:2" ht="16.5" x14ac:dyDescent="0.3">
      <c r="B21957"/>
    </row>
    <row r="21958" spans="2:2" ht="16.5" x14ac:dyDescent="0.3">
      <c r="B21958"/>
    </row>
    <row r="21959" spans="2:2" ht="16.5" x14ac:dyDescent="0.3">
      <c r="B21959"/>
    </row>
    <row r="21960" spans="2:2" ht="16.5" x14ac:dyDescent="0.3">
      <c r="B21960"/>
    </row>
    <row r="21961" spans="2:2" ht="16.5" x14ac:dyDescent="0.3">
      <c r="B21961"/>
    </row>
    <row r="21962" spans="2:2" ht="16.5" x14ac:dyDescent="0.3">
      <c r="B21962"/>
    </row>
    <row r="21963" spans="2:2" ht="16.5" x14ac:dyDescent="0.3">
      <c r="B21963"/>
    </row>
    <row r="21964" spans="2:2" ht="16.5" x14ac:dyDescent="0.3">
      <c r="B21964"/>
    </row>
    <row r="21965" spans="2:2" ht="16.5" x14ac:dyDescent="0.3">
      <c r="B21965"/>
    </row>
    <row r="21966" spans="2:2" ht="16.5" x14ac:dyDescent="0.3">
      <c r="B21966"/>
    </row>
    <row r="21967" spans="2:2" ht="16.5" x14ac:dyDescent="0.3">
      <c r="B21967"/>
    </row>
    <row r="21968" spans="2:2" ht="16.5" x14ac:dyDescent="0.3">
      <c r="B21968"/>
    </row>
    <row r="21969" spans="2:2" ht="16.5" x14ac:dyDescent="0.3">
      <c r="B21969"/>
    </row>
    <row r="21970" spans="2:2" ht="16.5" x14ac:dyDescent="0.3">
      <c r="B21970"/>
    </row>
    <row r="21971" spans="2:2" ht="16.5" x14ac:dyDescent="0.3">
      <c r="B21971"/>
    </row>
    <row r="21972" spans="2:2" ht="16.5" x14ac:dyDescent="0.3">
      <c r="B21972"/>
    </row>
    <row r="21973" spans="2:2" ht="16.5" x14ac:dyDescent="0.3">
      <c r="B21973"/>
    </row>
    <row r="21974" spans="2:2" ht="16.5" x14ac:dyDescent="0.3">
      <c r="B21974"/>
    </row>
    <row r="21975" spans="2:2" ht="16.5" x14ac:dyDescent="0.3">
      <c r="B21975"/>
    </row>
    <row r="21976" spans="2:2" ht="16.5" x14ac:dyDescent="0.3">
      <c r="B21976"/>
    </row>
    <row r="21977" spans="2:2" ht="16.5" x14ac:dyDescent="0.3">
      <c r="B21977"/>
    </row>
    <row r="21978" spans="2:2" ht="16.5" x14ac:dyDescent="0.3">
      <c r="B21978"/>
    </row>
    <row r="21979" spans="2:2" ht="16.5" x14ac:dyDescent="0.3">
      <c r="B21979"/>
    </row>
    <row r="21980" spans="2:2" ht="16.5" x14ac:dyDescent="0.3">
      <c r="B21980"/>
    </row>
    <row r="21981" spans="2:2" ht="16.5" x14ac:dyDescent="0.3">
      <c r="B21981"/>
    </row>
    <row r="21982" spans="2:2" ht="16.5" x14ac:dyDescent="0.3">
      <c r="B21982"/>
    </row>
    <row r="21983" spans="2:2" ht="16.5" x14ac:dyDescent="0.3">
      <c r="B21983"/>
    </row>
    <row r="21984" spans="2:2" ht="16.5" x14ac:dyDescent="0.3">
      <c r="B21984"/>
    </row>
    <row r="21985" spans="2:2" ht="16.5" x14ac:dyDescent="0.3">
      <c r="B21985"/>
    </row>
    <row r="21986" spans="2:2" ht="16.5" x14ac:dyDescent="0.3">
      <c r="B21986"/>
    </row>
    <row r="21987" spans="2:2" ht="16.5" x14ac:dyDescent="0.3">
      <c r="B21987"/>
    </row>
    <row r="21988" spans="2:2" ht="16.5" x14ac:dyDescent="0.3">
      <c r="B21988"/>
    </row>
    <row r="21989" spans="2:2" ht="16.5" x14ac:dyDescent="0.3">
      <c r="B21989"/>
    </row>
    <row r="21990" spans="2:2" ht="16.5" x14ac:dyDescent="0.3">
      <c r="B21990"/>
    </row>
    <row r="21991" spans="2:2" ht="16.5" x14ac:dyDescent="0.3">
      <c r="B21991"/>
    </row>
    <row r="21992" spans="2:2" ht="16.5" x14ac:dyDescent="0.3">
      <c r="B21992"/>
    </row>
    <row r="21993" spans="2:2" ht="16.5" x14ac:dyDescent="0.3">
      <c r="B21993"/>
    </row>
    <row r="21994" spans="2:2" ht="16.5" x14ac:dyDescent="0.3">
      <c r="B21994"/>
    </row>
    <row r="21995" spans="2:2" ht="16.5" x14ac:dyDescent="0.3">
      <c r="B21995"/>
    </row>
    <row r="21996" spans="2:2" ht="16.5" x14ac:dyDescent="0.3">
      <c r="B21996"/>
    </row>
    <row r="21997" spans="2:2" ht="16.5" x14ac:dyDescent="0.3">
      <c r="B21997"/>
    </row>
    <row r="21998" spans="2:2" ht="16.5" x14ac:dyDescent="0.3">
      <c r="B21998"/>
    </row>
    <row r="21999" spans="2:2" ht="16.5" x14ac:dyDescent="0.3">
      <c r="B21999"/>
    </row>
    <row r="22000" spans="2:2" ht="16.5" x14ac:dyDescent="0.3">
      <c r="B22000"/>
    </row>
    <row r="22001" spans="2:2" ht="16.5" x14ac:dyDescent="0.3">
      <c r="B22001"/>
    </row>
    <row r="22002" spans="2:2" ht="16.5" x14ac:dyDescent="0.3">
      <c r="B22002"/>
    </row>
    <row r="22003" spans="2:2" ht="16.5" x14ac:dyDescent="0.3">
      <c r="B22003"/>
    </row>
    <row r="22004" spans="2:2" ht="16.5" x14ac:dyDescent="0.3">
      <c r="B22004"/>
    </row>
    <row r="22005" spans="2:2" ht="16.5" x14ac:dyDescent="0.3">
      <c r="B22005"/>
    </row>
    <row r="22006" spans="2:2" ht="16.5" x14ac:dyDescent="0.3">
      <c r="B22006"/>
    </row>
    <row r="22007" spans="2:2" ht="16.5" x14ac:dyDescent="0.3">
      <c r="B22007"/>
    </row>
    <row r="22008" spans="2:2" ht="16.5" x14ac:dyDescent="0.3">
      <c r="B22008"/>
    </row>
    <row r="22009" spans="2:2" ht="16.5" x14ac:dyDescent="0.3">
      <c r="B22009"/>
    </row>
    <row r="22010" spans="2:2" ht="16.5" x14ac:dyDescent="0.3">
      <c r="B22010"/>
    </row>
    <row r="22011" spans="2:2" ht="16.5" x14ac:dyDescent="0.3">
      <c r="B22011"/>
    </row>
    <row r="22012" spans="2:2" ht="16.5" x14ac:dyDescent="0.3">
      <c r="B22012"/>
    </row>
    <row r="22013" spans="2:2" ht="16.5" x14ac:dyDescent="0.3">
      <c r="B22013"/>
    </row>
    <row r="22014" spans="2:2" ht="16.5" x14ac:dyDescent="0.3">
      <c r="B22014"/>
    </row>
    <row r="22015" spans="2:2" ht="16.5" x14ac:dyDescent="0.3">
      <c r="B22015"/>
    </row>
    <row r="22016" spans="2:2" ht="16.5" x14ac:dyDescent="0.3">
      <c r="B22016"/>
    </row>
    <row r="22017" spans="2:2" ht="16.5" x14ac:dyDescent="0.3">
      <c r="B22017"/>
    </row>
    <row r="22018" spans="2:2" ht="16.5" x14ac:dyDescent="0.3">
      <c r="B22018"/>
    </row>
    <row r="22019" spans="2:2" ht="16.5" x14ac:dyDescent="0.3">
      <c r="B22019"/>
    </row>
    <row r="22020" spans="2:2" ht="16.5" x14ac:dyDescent="0.3">
      <c r="B22020"/>
    </row>
    <row r="22021" spans="2:2" ht="16.5" x14ac:dyDescent="0.3">
      <c r="B22021"/>
    </row>
    <row r="22022" spans="2:2" ht="16.5" x14ac:dyDescent="0.3">
      <c r="B22022"/>
    </row>
    <row r="22023" spans="2:2" ht="16.5" x14ac:dyDescent="0.3">
      <c r="B22023"/>
    </row>
    <row r="22024" spans="2:2" ht="16.5" x14ac:dyDescent="0.3">
      <c r="B22024"/>
    </row>
    <row r="22025" spans="2:2" ht="16.5" x14ac:dyDescent="0.3">
      <c r="B22025"/>
    </row>
    <row r="22026" spans="2:2" ht="16.5" x14ac:dyDescent="0.3">
      <c r="B22026"/>
    </row>
    <row r="22027" spans="2:2" ht="16.5" x14ac:dyDescent="0.3">
      <c r="B22027"/>
    </row>
    <row r="22028" spans="2:2" ht="16.5" x14ac:dyDescent="0.3">
      <c r="B22028"/>
    </row>
    <row r="22029" spans="2:2" ht="16.5" x14ac:dyDescent="0.3">
      <c r="B22029"/>
    </row>
    <row r="22030" spans="2:2" ht="16.5" x14ac:dyDescent="0.3">
      <c r="B22030"/>
    </row>
    <row r="22031" spans="2:2" ht="16.5" x14ac:dyDescent="0.3">
      <c r="B22031"/>
    </row>
    <row r="22032" spans="2:2" ht="16.5" x14ac:dyDescent="0.3">
      <c r="B22032"/>
    </row>
    <row r="22033" spans="2:2" ht="16.5" x14ac:dyDescent="0.3">
      <c r="B22033"/>
    </row>
    <row r="22034" spans="2:2" ht="16.5" x14ac:dyDescent="0.3">
      <c r="B22034"/>
    </row>
    <row r="22035" spans="2:2" ht="16.5" x14ac:dyDescent="0.3">
      <c r="B22035"/>
    </row>
    <row r="22036" spans="2:2" ht="16.5" x14ac:dyDescent="0.3">
      <c r="B22036"/>
    </row>
    <row r="22037" spans="2:2" ht="16.5" x14ac:dyDescent="0.3">
      <c r="B22037"/>
    </row>
    <row r="22038" spans="2:2" ht="16.5" x14ac:dyDescent="0.3">
      <c r="B22038"/>
    </row>
    <row r="22039" spans="2:2" ht="16.5" x14ac:dyDescent="0.3">
      <c r="B22039"/>
    </row>
    <row r="22040" spans="2:2" ht="16.5" x14ac:dyDescent="0.3">
      <c r="B22040"/>
    </row>
    <row r="22041" spans="2:2" ht="16.5" x14ac:dyDescent="0.3">
      <c r="B22041"/>
    </row>
    <row r="22042" spans="2:2" ht="16.5" x14ac:dyDescent="0.3">
      <c r="B22042"/>
    </row>
    <row r="22043" spans="2:2" ht="16.5" x14ac:dyDescent="0.3">
      <c r="B22043"/>
    </row>
    <row r="22044" spans="2:2" ht="16.5" x14ac:dyDescent="0.3">
      <c r="B22044"/>
    </row>
    <row r="22045" spans="2:2" ht="16.5" x14ac:dyDescent="0.3">
      <c r="B22045"/>
    </row>
    <row r="22046" spans="2:2" ht="16.5" x14ac:dyDescent="0.3">
      <c r="B22046"/>
    </row>
    <row r="22047" spans="2:2" ht="16.5" x14ac:dyDescent="0.3">
      <c r="B22047"/>
    </row>
    <row r="22048" spans="2:2" ht="16.5" x14ac:dyDescent="0.3">
      <c r="B22048"/>
    </row>
    <row r="22049" spans="2:2" ht="16.5" x14ac:dyDescent="0.3">
      <c r="B22049"/>
    </row>
    <row r="22050" spans="2:2" ht="16.5" x14ac:dyDescent="0.3">
      <c r="B22050"/>
    </row>
    <row r="22051" spans="2:2" ht="16.5" x14ac:dyDescent="0.3">
      <c r="B22051"/>
    </row>
    <row r="22052" spans="2:2" ht="16.5" x14ac:dyDescent="0.3">
      <c r="B22052"/>
    </row>
    <row r="22053" spans="2:2" ht="16.5" x14ac:dyDescent="0.3">
      <c r="B22053"/>
    </row>
    <row r="22054" spans="2:2" ht="16.5" x14ac:dyDescent="0.3">
      <c r="B22054"/>
    </row>
    <row r="22055" spans="2:2" ht="16.5" x14ac:dyDescent="0.3">
      <c r="B22055"/>
    </row>
    <row r="22056" spans="2:2" ht="16.5" x14ac:dyDescent="0.3">
      <c r="B22056"/>
    </row>
    <row r="22057" spans="2:2" ht="16.5" x14ac:dyDescent="0.3">
      <c r="B22057"/>
    </row>
    <row r="22058" spans="2:2" ht="16.5" x14ac:dyDescent="0.3">
      <c r="B22058"/>
    </row>
    <row r="22059" spans="2:2" ht="16.5" x14ac:dyDescent="0.3">
      <c r="B22059"/>
    </row>
    <row r="22060" spans="2:2" ht="16.5" x14ac:dyDescent="0.3">
      <c r="B22060"/>
    </row>
    <row r="22061" spans="2:2" ht="16.5" x14ac:dyDescent="0.3">
      <c r="B22061"/>
    </row>
    <row r="22062" spans="2:2" ht="16.5" x14ac:dyDescent="0.3">
      <c r="B22062"/>
    </row>
    <row r="22063" spans="2:2" ht="16.5" x14ac:dyDescent="0.3">
      <c r="B22063"/>
    </row>
    <row r="22064" spans="2:2" ht="16.5" x14ac:dyDescent="0.3">
      <c r="B22064"/>
    </row>
    <row r="22065" spans="2:2" ht="16.5" x14ac:dyDescent="0.3">
      <c r="B22065"/>
    </row>
    <row r="22066" spans="2:2" ht="16.5" x14ac:dyDescent="0.3">
      <c r="B22066"/>
    </row>
    <row r="22067" spans="2:2" ht="16.5" x14ac:dyDescent="0.3">
      <c r="B22067"/>
    </row>
    <row r="22068" spans="2:2" ht="16.5" x14ac:dyDescent="0.3">
      <c r="B22068"/>
    </row>
    <row r="22069" spans="2:2" ht="16.5" x14ac:dyDescent="0.3">
      <c r="B22069"/>
    </row>
    <row r="22070" spans="2:2" ht="16.5" x14ac:dyDescent="0.3">
      <c r="B22070"/>
    </row>
    <row r="22071" spans="2:2" ht="16.5" x14ac:dyDescent="0.3">
      <c r="B22071"/>
    </row>
    <row r="22072" spans="2:2" ht="16.5" x14ac:dyDescent="0.3">
      <c r="B22072"/>
    </row>
    <row r="22073" spans="2:2" ht="16.5" x14ac:dyDescent="0.3">
      <c r="B22073"/>
    </row>
    <row r="22074" spans="2:2" ht="16.5" x14ac:dyDescent="0.3">
      <c r="B22074"/>
    </row>
    <row r="22075" spans="2:2" ht="16.5" x14ac:dyDescent="0.3">
      <c r="B22075"/>
    </row>
    <row r="22076" spans="2:2" ht="16.5" x14ac:dyDescent="0.3">
      <c r="B22076"/>
    </row>
    <row r="22077" spans="2:2" ht="16.5" x14ac:dyDescent="0.3">
      <c r="B22077"/>
    </row>
    <row r="22078" spans="2:2" ht="16.5" x14ac:dyDescent="0.3">
      <c r="B22078"/>
    </row>
    <row r="22079" spans="2:2" ht="16.5" x14ac:dyDescent="0.3">
      <c r="B22079"/>
    </row>
    <row r="22080" spans="2:2" ht="16.5" x14ac:dyDescent="0.3">
      <c r="B22080"/>
    </row>
    <row r="22081" spans="2:2" ht="16.5" x14ac:dyDescent="0.3">
      <c r="B22081"/>
    </row>
    <row r="22082" spans="2:2" ht="16.5" x14ac:dyDescent="0.3">
      <c r="B22082"/>
    </row>
    <row r="22083" spans="2:2" ht="16.5" x14ac:dyDescent="0.3">
      <c r="B22083"/>
    </row>
    <row r="22084" spans="2:2" ht="16.5" x14ac:dyDescent="0.3">
      <c r="B22084"/>
    </row>
    <row r="22085" spans="2:2" ht="16.5" x14ac:dyDescent="0.3">
      <c r="B22085"/>
    </row>
    <row r="22086" spans="2:2" ht="16.5" x14ac:dyDescent="0.3">
      <c r="B22086"/>
    </row>
    <row r="22087" spans="2:2" ht="16.5" x14ac:dyDescent="0.3">
      <c r="B22087"/>
    </row>
    <row r="22088" spans="2:2" ht="16.5" x14ac:dyDescent="0.3">
      <c r="B22088"/>
    </row>
    <row r="22089" spans="2:2" ht="16.5" x14ac:dyDescent="0.3">
      <c r="B22089"/>
    </row>
    <row r="22090" spans="2:2" ht="16.5" x14ac:dyDescent="0.3">
      <c r="B22090"/>
    </row>
    <row r="22091" spans="2:2" ht="16.5" x14ac:dyDescent="0.3">
      <c r="B22091"/>
    </row>
    <row r="22092" spans="2:2" ht="16.5" x14ac:dyDescent="0.3">
      <c r="B22092"/>
    </row>
    <row r="22093" spans="2:2" ht="16.5" x14ac:dyDescent="0.3">
      <c r="B22093"/>
    </row>
    <row r="22094" spans="2:2" ht="16.5" x14ac:dyDescent="0.3">
      <c r="B22094"/>
    </row>
    <row r="22095" spans="2:2" ht="16.5" x14ac:dyDescent="0.3">
      <c r="B22095"/>
    </row>
    <row r="22096" spans="2:2" ht="16.5" x14ac:dyDescent="0.3">
      <c r="B22096"/>
    </row>
    <row r="22097" spans="2:2" ht="16.5" x14ac:dyDescent="0.3">
      <c r="B22097"/>
    </row>
    <row r="22098" spans="2:2" ht="16.5" x14ac:dyDescent="0.3">
      <c r="B22098"/>
    </row>
    <row r="22099" spans="2:2" ht="16.5" x14ac:dyDescent="0.3">
      <c r="B22099"/>
    </row>
    <row r="22100" spans="2:2" ht="16.5" x14ac:dyDescent="0.3">
      <c r="B22100"/>
    </row>
    <row r="22101" spans="2:2" ht="16.5" x14ac:dyDescent="0.3">
      <c r="B22101"/>
    </row>
    <row r="22102" spans="2:2" ht="16.5" x14ac:dyDescent="0.3">
      <c r="B22102"/>
    </row>
    <row r="22103" spans="2:2" ht="16.5" x14ac:dyDescent="0.3">
      <c r="B22103"/>
    </row>
    <row r="22104" spans="2:2" ht="16.5" x14ac:dyDescent="0.3">
      <c r="B22104"/>
    </row>
    <row r="22105" spans="2:2" ht="16.5" x14ac:dyDescent="0.3">
      <c r="B22105"/>
    </row>
    <row r="22106" spans="2:2" ht="16.5" x14ac:dyDescent="0.3">
      <c r="B22106"/>
    </row>
    <row r="22107" spans="2:2" ht="16.5" x14ac:dyDescent="0.3">
      <c r="B22107"/>
    </row>
    <row r="22108" spans="2:2" ht="16.5" x14ac:dyDescent="0.3">
      <c r="B22108"/>
    </row>
    <row r="22109" spans="2:2" ht="16.5" x14ac:dyDescent="0.3">
      <c r="B22109"/>
    </row>
    <row r="22110" spans="2:2" ht="16.5" x14ac:dyDescent="0.3">
      <c r="B22110"/>
    </row>
    <row r="22111" spans="2:2" ht="16.5" x14ac:dyDescent="0.3">
      <c r="B22111"/>
    </row>
    <row r="22112" spans="2:2" ht="16.5" x14ac:dyDescent="0.3">
      <c r="B22112"/>
    </row>
    <row r="22113" spans="2:2" ht="16.5" x14ac:dyDescent="0.3">
      <c r="B22113"/>
    </row>
    <row r="22114" spans="2:2" ht="16.5" x14ac:dyDescent="0.3">
      <c r="B22114"/>
    </row>
    <row r="22115" spans="2:2" ht="16.5" x14ac:dyDescent="0.3">
      <c r="B22115"/>
    </row>
    <row r="22116" spans="2:2" ht="16.5" x14ac:dyDescent="0.3">
      <c r="B22116"/>
    </row>
    <row r="22117" spans="2:2" ht="16.5" x14ac:dyDescent="0.3">
      <c r="B22117"/>
    </row>
    <row r="22118" spans="2:2" ht="16.5" x14ac:dyDescent="0.3">
      <c r="B22118"/>
    </row>
    <row r="22119" spans="2:2" ht="16.5" x14ac:dyDescent="0.3">
      <c r="B22119"/>
    </row>
    <row r="22120" spans="2:2" ht="16.5" x14ac:dyDescent="0.3">
      <c r="B22120"/>
    </row>
    <row r="22121" spans="2:2" ht="16.5" x14ac:dyDescent="0.3">
      <c r="B22121"/>
    </row>
    <row r="22122" spans="2:2" ht="16.5" x14ac:dyDescent="0.3">
      <c r="B22122"/>
    </row>
    <row r="22123" spans="2:2" ht="16.5" x14ac:dyDescent="0.3">
      <c r="B22123"/>
    </row>
    <row r="22124" spans="2:2" ht="16.5" x14ac:dyDescent="0.3">
      <c r="B22124"/>
    </row>
    <row r="22125" spans="2:2" ht="16.5" x14ac:dyDescent="0.3">
      <c r="B22125"/>
    </row>
    <row r="22126" spans="2:2" ht="16.5" x14ac:dyDescent="0.3">
      <c r="B22126"/>
    </row>
    <row r="22127" spans="2:2" ht="16.5" x14ac:dyDescent="0.3">
      <c r="B22127"/>
    </row>
    <row r="22128" spans="2:2" ht="16.5" x14ac:dyDescent="0.3">
      <c r="B22128"/>
    </row>
    <row r="22129" spans="2:2" ht="16.5" x14ac:dyDescent="0.3">
      <c r="B22129"/>
    </row>
    <row r="22130" spans="2:2" ht="16.5" x14ac:dyDescent="0.3">
      <c r="B22130"/>
    </row>
    <row r="22131" spans="2:2" ht="16.5" x14ac:dyDescent="0.3">
      <c r="B22131"/>
    </row>
    <row r="22132" spans="2:2" ht="16.5" x14ac:dyDescent="0.3">
      <c r="B22132"/>
    </row>
    <row r="22133" spans="2:2" ht="16.5" x14ac:dyDescent="0.3">
      <c r="B22133"/>
    </row>
    <row r="22134" spans="2:2" ht="16.5" x14ac:dyDescent="0.3">
      <c r="B22134"/>
    </row>
    <row r="22135" spans="2:2" ht="16.5" x14ac:dyDescent="0.3">
      <c r="B22135"/>
    </row>
    <row r="22136" spans="2:2" ht="16.5" x14ac:dyDescent="0.3">
      <c r="B22136"/>
    </row>
    <row r="22137" spans="2:2" ht="16.5" x14ac:dyDescent="0.3">
      <c r="B22137"/>
    </row>
    <row r="22138" spans="2:2" ht="16.5" x14ac:dyDescent="0.3">
      <c r="B22138"/>
    </row>
    <row r="22139" spans="2:2" ht="16.5" x14ac:dyDescent="0.3">
      <c r="B22139"/>
    </row>
    <row r="22140" spans="2:2" ht="16.5" x14ac:dyDescent="0.3">
      <c r="B22140"/>
    </row>
    <row r="22141" spans="2:2" ht="16.5" x14ac:dyDescent="0.3">
      <c r="B22141"/>
    </row>
    <row r="22142" spans="2:2" ht="16.5" x14ac:dyDescent="0.3">
      <c r="B22142"/>
    </row>
    <row r="22143" spans="2:2" ht="16.5" x14ac:dyDescent="0.3">
      <c r="B22143"/>
    </row>
    <row r="22144" spans="2:2" ht="16.5" x14ac:dyDescent="0.3">
      <c r="B22144"/>
    </row>
    <row r="22145" spans="2:2" ht="16.5" x14ac:dyDescent="0.3">
      <c r="B22145"/>
    </row>
    <row r="22146" spans="2:2" ht="16.5" x14ac:dyDescent="0.3">
      <c r="B22146"/>
    </row>
    <row r="22147" spans="2:2" ht="16.5" x14ac:dyDescent="0.3">
      <c r="B22147"/>
    </row>
    <row r="22148" spans="2:2" ht="16.5" x14ac:dyDescent="0.3">
      <c r="B22148"/>
    </row>
    <row r="22149" spans="2:2" ht="16.5" x14ac:dyDescent="0.3">
      <c r="B22149"/>
    </row>
    <row r="22150" spans="2:2" ht="16.5" x14ac:dyDescent="0.3">
      <c r="B22150"/>
    </row>
    <row r="22151" spans="2:2" ht="16.5" x14ac:dyDescent="0.3">
      <c r="B22151"/>
    </row>
    <row r="22152" spans="2:2" ht="16.5" x14ac:dyDescent="0.3">
      <c r="B22152"/>
    </row>
    <row r="22153" spans="2:2" ht="16.5" x14ac:dyDescent="0.3">
      <c r="B22153"/>
    </row>
    <row r="22154" spans="2:2" ht="16.5" x14ac:dyDescent="0.3">
      <c r="B22154"/>
    </row>
    <row r="22155" spans="2:2" ht="16.5" x14ac:dyDescent="0.3">
      <c r="B22155"/>
    </row>
    <row r="22156" spans="2:2" ht="16.5" x14ac:dyDescent="0.3">
      <c r="B22156"/>
    </row>
    <row r="22157" spans="2:2" ht="16.5" x14ac:dyDescent="0.3">
      <c r="B22157"/>
    </row>
    <row r="22158" spans="2:2" ht="16.5" x14ac:dyDescent="0.3">
      <c r="B22158"/>
    </row>
    <row r="22159" spans="2:2" ht="16.5" x14ac:dyDescent="0.3">
      <c r="B22159"/>
    </row>
    <row r="22160" spans="2:2" ht="16.5" x14ac:dyDescent="0.3">
      <c r="B22160"/>
    </row>
    <row r="22161" spans="2:2" ht="16.5" x14ac:dyDescent="0.3">
      <c r="B22161"/>
    </row>
    <row r="22162" spans="2:2" ht="16.5" x14ac:dyDescent="0.3">
      <c r="B22162"/>
    </row>
    <row r="22163" spans="2:2" ht="16.5" x14ac:dyDescent="0.3">
      <c r="B22163"/>
    </row>
    <row r="22164" spans="2:2" ht="16.5" x14ac:dyDescent="0.3">
      <c r="B22164"/>
    </row>
    <row r="22165" spans="2:2" ht="16.5" x14ac:dyDescent="0.3">
      <c r="B22165"/>
    </row>
    <row r="22166" spans="2:2" ht="16.5" x14ac:dyDescent="0.3">
      <c r="B22166"/>
    </row>
    <row r="22167" spans="2:2" ht="16.5" x14ac:dyDescent="0.3">
      <c r="B22167"/>
    </row>
    <row r="22168" spans="2:2" ht="16.5" x14ac:dyDescent="0.3">
      <c r="B22168"/>
    </row>
    <row r="22169" spans="2:2" ht="16.5" x14ac:dyDescent="0.3">
      <c r="B22169"/>
    </row>
    <row r="22170" spans="2:2" ht="16.5" x14ac:dyDescent="0.3">
      <c r="B22170"/>
    </row>
    <row r="22171" spans="2:2" ht="16.5" x14ac:dyDescent="0.3">
      <c r="B22171"/>
    </row>
    <row r="22172" spans="2:2" ht="16.5" x14ac:dyDescent="0.3">
      <c r="B22172"/>
    </row>
    <row r="22173" spans="2:2" ht="16.5" x14ac:dyDescent="0.3">
      <c r="B22173"/>
    </row>
    <row r="22174" spans="2:2" ht="16.5" x14ac:dyDescent="0.3">
      <c r="B22174"/>
    </row>
    <row r="22175" spans="2:2" ht="16.5" x14ac:dyDescent="0.3">
      <c r="B22175"/>
    </row>
    <row r="22176" spans="2:2" ht="16.5" x14ac:dyDescent="0.3">
      <c r="B22176"/>
    </row>
    <row r="22177" spans="2:2" ht="16.5" x14ac:dyDescent="0.3">
      <c r="B22177"/>
    </row>
    <row r="22178" spans="2:2" ht="16.5" x14ac:dyDescent="0.3">
      <c r="B22178"/>
    </row>
    <row r="22179" spans="2:2" ht="16.5" x14ac:dyDescent="0.3">
      <c r="B22179"/>
    </row>
    <row r="22180" spans="2:2" ht="16.5" x14ac:dyDescent="0.3">
      <c r="B22180"/>
    </row>
    <row r="22181" spans="2:2" ht="16.5" x14ac:dyDescent="0.3">
      <c r="B22181"/>
    </row>
    <row r="22182" spans="2:2" ht="16.5" x14ac:dyDescent="0.3">
      <c r="B22182"/>
    </row>
    <row r="22183" spans="2:2" ht="16.5" x14ac:dyDescent="0.3">
      <c r="B22183"/>
    </row>
    <row r="22184" spans="2:2" ht="16.5" x14ac:dyDescent="0.3">
      <c r="B22184"/>
    </row>
    <row r="22185" spans="2:2" ht="16.5" x14ac:dyDescent="0.3">
      <c r="B22185"/>
    </row>
    <row r="22186" spans="2:2" ht="16.5" x14ac:dyDescent="0.3">
      <c r="B22186"/>
    </row>
    <row r="22187" spans="2:2" ht="16.5" x14ac:dyDescent="0.3">
      <c r="B22187"/>
    </row>
    <row r="22188" spans="2:2" ht="16.5" x14ac:dyDescent="0.3">
      <c r="B22188"/>
    </row>
    <row r="22189" spans="2:2" ht="16.5" x14ac:dyDescent="0.3">
      <c r="B22189"/>
    </row>
    <row r="22190" spans="2:2" ht="16.5" x14ac:dyDescent="0.3">
      <c r="B22190"/>
    </row>
    <row r="22191" spans="2:2" ht="16.5" x14ac:dyDescent="0.3">
      <c r="B22191"/>
    </row>
    <row r="22192" spans="2:2" ht="16.5" x14ac:dyDescent="0.3">
      <c r="B22192"/>
    </row>
    <row r="22193" spans="2:2" ht="16.5" x14ac:dyDescent="0.3">
      <c r="B22193"/>
    </row>
    <row r="22194" spans="2:2" ht="16.5" x14ac:dyDescent="0.3">
      <c r="B22194"/>
    </row>
    <row r="22195" spans="2:2" ht="16.5" x14ac:dyDescent="0.3">
      <c r="B22195"/>
    </row>
    <row r="22196" spans="2:2" ht="16.5" x14ac:dyDescent="0.3">
      <c r="B22196"/>
    </row>
    <row r="22197" spans="2:2" ht="16.5" x14ac:dyDescent="0.3">
      <c r="B22197"/>
    </row>
    <row r="22198" spans="2:2" ht="16.5" x14ac:dyDescent="0.3">
      <c r="B22198"/>
    </row>
    <row r="22199" spans="2:2" ht="16.5" x14ac:dyDescent="0.3">
      <c r="B22199"/>
    </row>
    <row r="22200" spans="2:2" ht="16.5" x14ac:dyDescent="0.3">
      <c r="B22200"/>
    </row>
    <row r="22201" spans="2:2" ht="16.5" x14ac:dyDescent="0.3">
      <c r="B22201"/>
    </row>
    <row r="22202" spans="2:2" ht="16.5" x14ac:dyDescent="0.3">
      <c r="B22202"/>
    </row>
    <row r="22203" spans="2:2" ht="16.5" x14ac:dyDescent="0.3">
      <c r="B22203"/>
    </row>
    <row r="22204" spans="2:2" ht="16.5" x14ac:dyDescent="0.3">
      <c r="B22204"/>
    </row>
    <row r="22205" spans="2:2" ht="16.5" x14ac:dyDescent="0.3">
      <c r="B22205"/>
    </row>
    <row r="22206" spans="2:2" ht="16.5" x14ac:dyDescent="0.3">
      <c r="B22206"/>
    </row>
    <row r="22207" spans="2:2" ht="16.5" x14ac:dyDescent="0.3">
      <c r="B22207"/>
    </row>
    <row r="22208" spans="2:2" ht="16.5" x14ac:dyDescent="0.3">
      <c r="B22208"/>
    </row>
    <row r="22209" spans="2:2" ht="16.5" x14ac:dyDescent="0.3">
      <c r="B22209"/>
    </row>
    <row r="22210" spans="2:2" ht="16.5" x14ac:dyDescent="0.3">
      <c r="B22210"/>
    </row>
    <row r="22211" spans="2:2" ht="16.5" x14ac:dyDescent="0.3">
      <c r="B22211"/>
    </row>
    <row r="22212" spans="2:2" ht="16.5" x14ac:dyDescent="0.3">
      <c r="B22212"/>
    </row>
    <row r="22213" spans="2:2" ht="16.5" x14ac:dyDescent="0.3">
      <c r="B22213"/>
    </row>
    <row r="22214" spans="2:2" ht="16.5" x14ac:dyDescent="0.3">
      <c r="B22214"/>
    </row>
    <row r="22215" spans="2:2" ht="16.5" x14ac:dyDescent="0.3">
      <c r="B22215"/>
    </row>
    <row r="22216" spans="2:2" ht="16.5" x14ac:dyDescent="0.3">
      <c r="B22216"/>
    </row>
    <row r="22217" spans="2:2" ht="16.5" x14ac:dyDescent="0.3">
      <c r="B22217"/>
    </row>
    <row r="22218" spans="2:2" ht="16.5" x14ac:dyDescent="0.3">
      <c r="B22218"/>
    </row>
    <row r="22219" spans="2:2" ht="16.5" x14ac:dyDescent="0.3">
      <c r="B22219"/>
    </row>
    <row r="22220" spans="2:2" ht="16.5" x14ac:dyDescent="0.3">
      <c r="B22220"/>
    </row>
    <row r="22221" spans="2:2" ht="16.5" x14ac:dyDescent="0.3">
      <c r="B22221"/>
    </row>
    <row r="22222" spans="2:2" ht="16.5" x14ac:dyDescent="0.3">
      <c r="B22222"/>
    </row>
    <row r="22223" spans="2:2" ht="16.5" x14ac:dyDescent="0.3">
      <c r="B22223"/>
    </row>
    <row r="22224" spans="2:2" ht="16.5" x14ac:dyDescent="0.3">
      <c r="B22224"/>
    </row>
    <row r="22225" spans="2:2" ht="16.5" x14ac:dyDescent="0.3">
      <c r="B22225"/>
    </row>
    <row r="22226" spans="2:2" ht="16.5" x14ac:dyDescent="0.3">
      <c r="B22226"/>
    </row>
    <row r="22227" spans="2:2" ht="16.5" x14ac:dyDescent="0.3">
      <c r="B22227"/>
    </row>
    <row r="22228" spans="2:2" ht="16.5" x14ac:dyDescent="0.3">
      <c r="B22228"/>
    </row>
    <row r="22229" spans="2:2" ht="16.5" x14ac:dyDescent="0.3">
      <c r="B22229"/>
    </row>
    <row r="22230" spans="2:2" ht="16.5" x14ac:dyDescent="0.3">
      <c r="B22230"/>
    </row>
    <row r="22231" spans="2:2" ht="16.5" x14ac:dyDescent="0.3">
      <c r="B22231"/>
    </row>
    <row r="22232" spans="2:2" ht="16.5" x14ac:dyDescent="0.3">
      <c r="B22232"/>
    </row>
    <row r="22233" spans="2:2" ht="16.5" x14ac:dyDescent="0.3">
      <c r="B22233"/>
    </row>
    <row r="22234" spans="2:2" ht="16.5" x14ac:dyDescent="0.3">
      <c r="B22234"/>
    </row>
    <row r="22235" spans="2:2" ht="16.5" x14ac:dyDescent="0.3">
      <c r="B22235"/>
    </row>
    <row r="22236" spans="2:2" ht="16.5" x14ac:dyDescent="0.3">
      <c r="B22236"/>
    </row>
    <row r="22237" spans="2:2" ht="16.5" x14ac:dyDescent="0.3">
      <c r="B22237"/>
    </row>
    <row r="22238" spans="2:2" ht="16.5" x14ac:dyDescent="0.3">
      <c r="B22238"/>
    </row>
    <row r="22239" spans="2:2" ht="16.5" x14ac:dyDescent="0.3">
      <c r="B22239"/>
    </row>
    <row r="22240" spans="2:2" ht="16.5" x14ac:dyDescent="0.3">
      <c r="B22240"/>
    </row>
    <row r="22241" spans="2:2" ht="16.5" x14ac:dyDescent="0.3">
      <c r="B22241"/>
    </row>
    <row r="22242" spans="2:2" ht="16.5" x14ac:dyDescent="0.3">
      <c r="B22242"/>
    </row>
    <row r="22243" spans="2:2" ht="16.5" x14ac:dyDescent="0.3">
      <c r="B22243"/>
    </row>
    <row r="22244" spans="2:2" ht="16.5" x14ac:dyDescent="0.3">
      <c r="B22244"/>
    </row>
    <row r="22245" spans="2:2" ht="16.5" x14ac:dyDescent="0.3">
      <c r="B22245"/>
    </row>
    <row r="22246" spans="2:2" ht="16.5" x14ac:dyDescent="0.3">
      <c r="B22246"/>
    </row>
    <row r="22247" spans="2:2" ht="16.5" x14ac:dyDescent="0.3">
      <c r="B22247"/>
    </row>
    <row r="22248" spans="2:2" ht="16.5" x14ac:dyDescent="0.3">
      <c r="B22248"/>
    </row>
    <row r="22249" spans="2:2" ht="16.5" x14ac:dyDescent="0.3">
      <c r="B22249"/>
    </row>
    <row r="22250" spans="2:2" ht="16.5" x14ac:dyDescent="0.3">
      <c r="B22250"/>
    </row>
    <row r="22251" spans="2:2" ht="16.5" x14ac:dyDescent="0.3">
      <c r="B22251"/>
    </row>
    <row r="22252" spans="2:2" ht="16.5" x14ac:dyDescent="0.3">
      <c r="B22252"/>
    </row>
    <row r="22253" spans="2:2" ht="16.5" x14ac:dyDescent="0.3">
      <c r="B22253"/>
    </row>
    <row r="22254" spans="2:2" ht="16.5" x14ac:dyDescent="0.3">
      <c r="B22254"/>
    </row>
    <row r="22255" spans="2:2" ht="16.5" x14ac:dyDescent="0.3">
      <c r="B22255"/>
    </row>
    <row r="22256" spans="2:2" ht="16.5" x14ac:dyDescent="0.3">
      <c r="B22256"/>
    </row>
    <row r="22257" spans="2:2" ht="16.5" x14ac:dyDescent="0.3">
      <c r="B22257"/>
    </row>
    <row r="22258" spans="2:2" ht="16.5" x14ac:dyDescent="0.3">
      <c r="B22258"/>
    </row>
    <row r="22259" spans="2:2" ht="16.5" x14ac:dyDescent="0.3">
      <c r="B22259"/>
    </row>
    <row r="22260" spans="2:2" ht="16.5" x14ac:dyDescent="0.3">
      <c r="B22260"/>
    </row>
    <row r="22261" spans="2:2" ht="16.5" x14ac:dyDescent="0.3">
      <c r="B22261"/>
    </row>
    <row r="22262" spans="2:2" ht="16.5" x14ac:dyDescent="0.3">
      <c r="B22262"/>
    </row>
    <row r="22263" spans="2:2" ht="16.5" x14ac:dyDescent="0.3">
      <c r="B22263"/>
    </row>
    <row r="22264" spans="2:2" ht="16.5" x14ac:dyDescent="0.3">
      <c r="B22264"/>
    </row>
    <row r="22265" spans="2:2" ht="16.5" x14ac:dyDescent="0.3">
      <c r="B22265"/>
    </row>
    <row r="22266" spans="2:2" ht="16.5" x14ac:dyDescent="0.3">
      <c r="B22266"/>
    </row>
    <row r="22267" spans="2:2" ht="16.5" x14ac:dyDescent="0.3">
      <c r="B22267"/>
    </row>
    <row r="22268" spans="2:2" ht="16.5" x14ac:dyDescent="0.3">
      <c r="B22268"/>
    </row>
    <row r="22269" spans="2:2" ht="16.5" x14ac:dyDescent="0.3">
      <c r="B22269"/>
    </row>
    <row r="22270" spans="2:2" ht="16.5" x14ac:dyDescent="0.3">
      <c r="B22270"/>
    </row>
    <row r="22271" spans="2:2" ht="16.5" x14ac:dyDescent="0.3">
      <c r="B22271"/>
    </row>
    <row r="22272" spans="2:2" ht="16.5" x14ac:dyDescent="0.3">
      <c r="B22272"/>
    </row>
    <row r="22273" spans="2:2" ht="16.5" x14ac:dyDescent="0.3">
      <c r="B22273"/>
    </row>
    <row r="22274" spans="2:2" ht="16.5" x14ac:dyDescent="0.3">
      <c r="B22274"/>
    </row>
    <row r="22275" spans="2:2" ht="16.5" x14ac:dyDescent="0.3">
      <c r="B22275"/>
    </row>
    <row r="22276" spans="2:2" ht="16.5" x14ac:dyDescent="0.3">
      <c r="B22276"/>
    </row>
    <row r="22277" spans="2:2" ht="16.5" x14ac:dyDescent="0.3">
      <c r="B22277"/>
    </row>
    <row r="22278" spans="2:2" ht="16.5" x14ac:dyDescent="0.3">
      <c r="B22278"/>
    </row>
    <row r="22279" spans="2:2" ht="16.5" x14ac:dyDescent="0.3">
      <c r="B22279"/>
    </row>
    <row r="22280" spans="2:2" ht="16.5" x14ac:dyDescent="0.3">
      <c r="B22280"/>
    </row>
    <row r="22281" spans="2:2" ht="16.5" x14ac:dyDescent="0.3">
      <c r="B22281"/>
    </row>
    <row r="22282" spans="2:2" ht="16.5" x14ac:dyDescent="0.3">
      <c r="B22282"/>
    </row>
    <row r="22283" spans="2:2" ht="16.5" x14ac:dyDescent="0.3">
      <c r="B22283"/>
    </row>
    <row r="22284" spans="2:2" ht="16.5" x14ac:dyDescent="0.3">
      <c r="B22284"/>
    </row>
    <row r="22285" spans="2:2" ht="16.5" x14ac:dyDescent="0.3">
      <c r="B22285"/>
    </row>
    <row r="22286" spans="2:2" ht="16.5" x14ac:dyDescent="0.3">
      <c r="B22286"/>
    </row>
    <row r="22287" spans="2:2" ht="16.5" x14ac:dyDescent="0.3">
      <c r="B22287"/>
    </row>
    <row r="22288" spans="2:2" ht="16.5" x14ac:dyDescent="0.3">
      <c r="B22288"/>
    </row>
    <row r="22289" spans="2:2" ht="16.5" x14ac:dyDescent="0.3">
      <c r="B22289"/>
    </row>
    <row r="22290" spans="2:2" ht="16.5" x14ac:dyDescent="0.3">
      <c r="B22290"/>
    </row>
    <row r="22291" spans="2:2" ht="16.5" x14ac:dyDescent="0.3">
      <c r="B22291"/>
    </row>
    <row r="22292" spans="2:2" ht="16.5" x14ac:dyDescent="0.3">
      <c r="B22292"/>
    </row>
    <row r="22293" spans="2:2" ht="16.5" x14ac:dyDescent="0.3">
      <c r="B22293"/>
    </row>
    <row r="22294" spans="2:2" ht="16.5" x14ac:dyDescent="0.3">
      <c r="B22294"/>
    </row>
    <row r="22295" spans="2:2" ht="16.5" x14ac:dyDescent="0.3">
      <c r="B22295"/>
    </row>
    <row r="22296" spans="2:2" ht="16.5" x14ac:dyDescent="0.3">
      <c r="B22296"/>
    </row>
    <row r="22297" spans="2:2" ht="16.5" x14ac:dyDescent="0.3">
      <c r="B22297"/>
    </row>
    <row r="22298" spans="2:2" ht="16.5" x14ac:dyDescent="0.3">
      <c r="B22298"/>
    </row>
    <row r="22299" spans="2:2" ht="16.5" x14ac:dyDescent="0.3">
      <c r="B22299"/>
    </row>
    <row r="22300" spans="2:2" ht="16.5" x14ac:dyDescent="0.3">
      <c r="B22300"/>
    </row>
    <row r="22301" spans="2:2" ht="16.5" x14ac:dyDescent="0.3">
      <c r="B22301"/>
    </row>
    <row r="22302" spans="2:2" ht="16.5" x14ac:dyDescent="0.3">
      <c r="B22302"/>
    </row>
    <row r="22303" spans="2:2" ht="16.5" x14ac:dyDescent="0.3">
      <c r="B22303"/>
    </row>
    <row r="22304" spans="2:2" ht="16.5" x14ac:dyDescent="0.3">
      <c r="B22304"/>
    </row>
    <row r="22305" spans="2:2" ht="16.5" x14ac:dyDescent="0.3">
      <c r="B22305"/>
    </row>
    <row r="22306" spans="2:2" ht="16.5" x14ac:dyDescent="0.3">
      <c r="B22306"/>
    </row>
    <row r="22307" spans="2:2" ht="16.5" x14ac:dyDescent="0.3">
      <c r="B22307"/>
    </row>
    <row r="22308" spans="2:2" ht="16.5" x14ac:dyDescent="0.3">
      <c r="B22308"/>
    </row>
    <row r="22309" spans="2:2" ht="16.5" x14ac:dyDescent="0.3">
      <c r="B22309"/>
    </row>
    <row r="22310" spans="2:2" ht="16.5" x14ac:dyDescent="0.3">
      <c r="B22310"/>
    </row>
    <row r="22311" spans="2:2" ht="16.5" x14ac:dyDescent="0.3">
      <c r="B22311"/>
    </row>
    <row r="22312" spans="2:2" ht="16.5" x14ac:dyDescent="0.3">
      <c r="B22312"/>
    </row>
    <row r="22313" spans="2:2" ht="16.5" x14ac:dyDescent="0.3">
      <c r="B22313"/>
    </row>
    <row r="22314" spans="2:2" ht="16.5" x14ac:dyDescent="0.3">
      <c r="B22314"/>
    </row>
    <row r="22315" spans="2:2" ht="16.5" x14ac:dyDescent="0.3">
      <c r="B22315"/>
    </row>
    <row r="22316" spans="2:2" ht="16.5" x14ac:dyDescent="0.3">
      <c r="B22316"/>
    </row>
    <row r="22317" spans="2:2" ht="16.5" x14ac:dyDescent="0.3">
      <c r="B22317"/>
    </row>
    <row r="22318" spans="2:2" ht="16.5" x14ac:dyDescent="0.3">
      <c r="B22318"/>
    </row>
    <row r="22319" spans="2:2" ht="16.5" x14ac:dyDescent="0.3">
      <c r="B22319"/>
    </row>
    <row r="22320" spans="2:2" ht="16.5" x14ac:dyDescent="0.3">
      <c r="B22320"/>
    </row>
    <row r="22321" spans="2:2" ht="16.5" x14ac:dyDescent="0.3">
      <c r="B22321"/>
    </row>
    <row r="22322" spans="2:2" ht="16.5" x14ac:dyDescent="0.3">
      <c r="B22322"/>
    </row>
    <row r="22323" spans="2:2" ht="16.5" x14ac:dyDescent="0.3">
      <c r="B22323"/>
    </row>
    <row r="22324" spans="2:2" ht="16.5" x14ac:dyDescent="0.3">
      <c r="B22324"/>
    </row>
    <row r="22325" spans="2:2" ht="16.5" x14ac:dyDescent="0.3">
      <c r="B22325"/>
    </row>
    <row r="22326" spans="2:2" ht="16.5" x14ac:dyDescent="0.3">
      <c r="B22326"/>
    </row>
    <row r="22327" spans="2:2" ht="16.5" x14ac:dyDescent="0.3">
      <c r="B22327"/>
    </row>
    <row r="22328" spans="2:2" ht="16.5" x14ac:dyDescent="0.3">
      <c r="B22328"/>
    </row>
    <row r="22329" spans="2:2" ht="16.5" x14ac:dyDescent="0.3">
      <c r="B22329"/>
    </row>
    <row r="22330" spans="2:2" ht="16.5" x14ac:dyDescent="0.3">
      <c r="B22330"/>
    </row>
    <row r="22331" spans="2:2" ht="16.5" x14ac:dyDescent="0.3">
      <c r="B22331"/>
    </row>
    <row r="22332" spans="2:2" ht="16.5" x14ac:dyDescent="0.3">
      <c r="B22332"/>
    </row>
    <row r="22333" spans="2:2" ht="16.5" x14ac:dyDescent="0.3">
      <c r="B22333"/>
    </row>
    <row r="22334" spans="2:2" ht="16.5" x14ac:dyDescent="0.3">
      <c r="B22334"/>
    </row>
    <row r="22335" spans="2:2" ht="16.5" x14ac:dyDescent="0.3">
      <c r="B22335"/>
    </row>
    <row r="22336" spans="2:2" ht="16.5" x14ac:dyDescent="0.3">
      <c r="B22336"/>
    </row>
    <row r="22337" spans="2:2" ht="16.5" x14ac:dyDescent="0.3">
      <c r="B22337"/>
    </row>
    <row r="22338" spans="2:2" ht="16.5" x14ac:dyDescent="0.3">
      <c r="B22338"/>
    </row>
    <row r="22339" spans="2:2" ht="16.5" x14ac:dyDescent="0.3">
      <c r="B22339"/>
    </row>
    <row r="22340" spans="2:2" ht="16.5" x14ac:dyDescent="0.3">
      <c r="B22340"/>
    </row>
    <row r="22341" spans="2:2" ht="16.5" x14ac:dyDescent="0.3">
      <c r="B22341"/>
    </row>
    <row r="22342" spans="2:2" ht="16.5" x14ac:dyDescent="0.3">
      <c r="B22342"/>
    </row>
    <row r="22343" spans="2:2" ht="16.5" x14ac:dyDescent="0.3">
      <c r="B22343"/>
    </row>
    <row r="22344" spans="2:2" ht="16.5" x14ac:dyDescent="0.3">
      <c r="B22344"/>
    </row>
    <row r="22345" spans="2:2" ht="16.5" x14ac:dyDescent="0.3">
      <c r="B22345"/>
    </row>
    <row r="22346" spans="2:2" ht="16.5" x14ac:dyDescent="0.3">
      <c r="B22346"/>
    </row>
    <row r="22347" spans="2:2" ht="16.5" x14ac:dyDescent="0.3">
      <c r="B22347"/>
    </row>
    <row r="22348" spans="2:2" ht="16.5" x14ac:dyDescent="0.3">
      <c r="B22348"/>
    </row>
    <row r="22349" spans="2:2" ht="16.5" x14ac:dyDescent="0.3">
      <c r="B22349"/>
    </row>
    <row r="22350" spans="2:2" ht="16.5" x14ac:dyDescent="0.3">
      <c r="B22350"/>
    </row>
    <row r="22351" spans="2:2" ht="16.5" x14ac:dyDescent="0.3">
      <c r="B22351"/>
    </row>
    <row r="22352" spans="2:2" ht="16.5" x14ac:dyDescent="0.3">
      <c r="B22352"/>
    </row>
    <row r="22353" spans="2:2" ht="16.5" x14ac:dyDescent="0.3">
      <c r="B22353"/>
    </row>
    <row r="22354" spans="2:2" ht="16.5" x14ac:dyDescent="0.3">
      <c r="B22354"/>
    </row>
    <row r="22355" spans="2:2" ht="16.5" x14ac:dyDescent="0.3">
      <c r="B22355"/>
    </row>
    <row r="22356" spans="2:2" ht="16.5" x14ac:dyDescent="0.3">
      <c r="B22356"/>
    </row>
    <row r="22357" spans="2:2" ht="16.5" x14ac:dyDescent="0.3">
      <c r="B22357"/>
    </row>
    <row r="22358" spans="2:2" ht="16.5" x14ac:dyDescent="0.3">
      <c r="B22358"/>
    </row>
    <row r="22359" spans="2:2" ht="16.5" x14ac:dyDescent="0.3">
      <c r="B22359"/>
    </row>
    <row r="22360" spans="2:2" ht="16.5" x14ac:dyDescent="0.3">
      <c r="B22360"/>
    </row>
    <row r="22361" spans="2:2" ht="16.5" x14ac:dyDescent="0.3">
      <c r="B22361"/>
    </row>
    <row r="22362" spans="2:2" ht="16.5" x14ac:dyDescent="0.3">
      <c r="B22362"/>
    </row>
    <row r="22363" spans="2:2" ht="16.5" x14ac:dyDescent="0.3">
      <c r="B22363"/>
    </row>
    <row r="22364" spans="2:2" ht="16.5" x14ac:dyDescent="0.3">
      <c r="B22364"/>
    </row>
    <row r="22365" spans="2:2" ht="16.5" x14ac:dyDescent="0.3">
      <c r="B22365"/>
    </row>
    <row r="22366" spans="2:2" ht="16.5" x14ac:dyDescent="0.3">
      <c r="B22366"/>
    </row>
    <row r="22367" spans="2:2" ht="16.5" x14ac:dyDescent="0.3">
      <c r="B22367"/>
    </row>
    <row r="22368" spans="2:2" ht="16.5" x14ac:dyDescent="0.3">
      <c r="B22368"/>
    </row>
    <row r="22369" spans="2:2" ht="16.5" x14ac:dyDescent="0.3">
      <c r="B22369"/>
    </row>
    <row r="22370" spans="2:2" ht="16.5" x14ac:dyDescent="0.3">
      <c r="B22370"/>
    </row>
    <row r="22371" spans="2:2" ht="16.5" x14ac:dyDescent="0.3">
      <c r="B22371"/>
    </row>
    <row r="22372" spans="2:2" ht="16.5" x14ac:dyDescent="0.3">
      <c r="B22372"/>
    </row>
    <row r="22373" spans="2:2" ht="16.5" x14ac:dyDescent="0.3">
      <c r="B22373"/>
    </row>
    <row r="22374" spans="2:2" ht="16.5" x14ac:dyDescent="0.3">
      <c r="B22374"/>
    </row>
    <row r="22375" spans="2:2" ht="16.5" x14ac:dyDescent="0.3">
      <c r="B22375"/>
    </row>
    <row r="22376" spans="2:2" ht="16.5" x14ac:dyDescent="0.3">
      <c r="B22376"/>
    </row>
    <row r="22377" spans="2:2" ht="16.5" x14ac:dyDescent="0.3">
      <c r="B22377"/>
    </row>
    <row r="22378" spans="2:2" ht="16.5" x14ac:dyDescent="0.3">
      <c r="B22378"/>
    </row>
    <row r="22379" spans="2:2" ht="16.5" x14ac:dyDescent="0.3">
      <c r="B22379"/>
    </row>
    <row r="22380" spans="2:2" ht="16.5" x14ac:dyDescent="0.3">
      <c r="B22380"/>
    </row>
    <row r="22381" spans="2:2" ht="16.5" x14ac:dyDescent="0.3">
      <c r="B22381"/>
    </row>
    <row r="22382" spans="2:2" ht="16.5" x14ac:dyDescent="0.3">
      <c r="B22382"/>
    </row>
    <row r="22383" spans="2:2" ht="16.5" x14ac:dyDescent="0.3">
      <c r="B22383"/>
    </row>
    <row r="22384" spans="2:2" ht="16.5" x14ac:dyDescent="0.3">
      <c r="B22384"/>
    </row>
    <row r="22385" spans="2:2" ht="16.5" x14ac:dyDescent="0.3">
      <c r="B22385"/>
    </row>
    <row r="22386" spans="2:2" ht="16.5" x14ac:dyDescent="0.3">
      <c r="B22386"/>
    </row>
    <row r="22387" spans="2:2" ht="16.5" x14ac:dyDescent="0.3">
      <c r="B22387"/>
    </row>
    <row r="22388" spans="2:2" ht="16.5" x14ac:dyDescent="0.3">
      <c r="B22388"/>
    </row>
    <row r="22389" spans="2:2" ht="16.5" x14ac:dyDescent="0.3">
      <c r="B22389"/>
    </row>
    <row r="22390" spans="2:2" ht="16.5" x14ac:dyDescent="0.3">
      <c r="B22390"/>
    </row>
    <row r="22391" spans="2:2" ht="16.5" x14ac:dyDescent="0.3">
      <c r="B22391"/>
    </row>
    <row r="22392" spans="2:2" ht="16.5" x14ac:dyDescent="0.3">
      <c r="B22392"/>
    </row>
    <row r="22393" spans="2:2" ht="16.5" x14ac:dyDescent="0.3">
      <c r="B22393"/>
    </row>
    <row r="22394" spans="2:2" ht="16.5" x14ac:dyDescent="0.3">
      <c r="B22394"/>
    </row>
    <row r="22395" spans="2:2" ht="16.5" x14ac:dyDescent="0.3">
      <c r="B22395"/>
    </row>
    <row r="22396" spans="2:2" ht="16.5" x14ac:dyDescent="0.3">
      <c r="B22396"/>
    </row>
    <row r="22397" spans="2:2" ht="16.5" x14ac:dyDescent="0.3">
      <c r="B22397"/>
    </row>
    <row r="22398" spans="2:2" ht="16.5" x14ac:dyDescent="0.3">
      <c r="B22398"/>
    </row>
    <row r="22399" spans="2:2" ht="16.5" x14ac:dyDescent="0.3">
      <c r="B22399"/>
    </row>
    <row r="22400" spans="2:2" ht="16.5" x14ac:dyDescent="0.3">
      <c r="B22400"/>
    </row>
    <row r="22401" spans="2:2" ht="16.5" x14ac:dyDescent="0.3">
      <c r="B22401"/>
    </row>
    <row r="22402" spans="2:2" ht="16.5" x14ac:dyDescent="0.3">
      <c r="B22402"/>
    </row>
    <row r="22403" spans="2:2" ht="16.5" x14ac:dyDescent="0.3">
      <c r="B22403"/>
    </row>
    <row r="22404" spans="2:2" ht="16.5" x14ac:dyDescent="0.3">
      <c r="B22404"/>
    </row>
    <row r="22405" spans="2:2" ht="16.5" x14ac:dyDescent="0.3">
      <c r="B22405"/>
    </row>
    <row r="22406" spans="2:2" ht="16.5" x14ac:dyDescent="0.3">
      <c r="B22406"/>
    </row>
    <row r="22407" spans="2:2" ht="16.5" x14ac:dyDescent="0.3">
      <c r="B22407"/>
    </row>
    <row r="22408" spans="2:2" ht="16.5" x14ac:dyDescent="0.3">
      <c r="B22408"/>
    </row>
    <row r="22409" spans="2:2" ht="16.5" x14ac:dyDescent="0.3">
      <c r="B22409"/>
    </row>
    <row r="22410" spans="2:2" ht="16.5" x14ac:dyDescent="0.3">
      <c r="B22410"/>
    </row>
    <row r="22411" spans="2:2" ht="16.5" x14ac:dyDescent="0.3">
      <c r="B22411"/>
    </row>
    <row r="22412" spans="2:2" ht="16.5" x14ac:dyDescent="0.3">
      <c r="B22412"/>
    </row>
    <row r="22413" spans="2:2" ht="16.5" x14ac:dyDescent="0.3">
      <c r="B22413"/>
    </row>
    <row r="22414" spans="2:2" ht="16.5" x14ac:dyDescent="0.3">
      <c r="B22414"/>
    </row>
    <row r="22415" spans="2:2" ht="16.5" x14ac:dyDescent="0.3">
      <c r="B22415"/>
    </row>
    <row r="22416" spans="2:2" ht="16.5" x14ac:dyDescent="0.3">
      <c r="B22416"/>
    </row>
    <row r="22417" spans="2:2" ht="16.5" x14ac:dyDescent="0.3">
      <c r="B22417"/>
    </row>
    <row r="22418" spans="2:2" ht="16.5" x14ac:dyDescent="0.3">
      <c r="B22418"/>
    </row>
    <row r="22419" spans="2:2" ht="16.5" x14ac:dyDescent="0.3">
      <c r="B22419"/>
    </row>
    <row r="22420" spans="2:2" ht="16.5" x14ac:dyDescent="0.3">
      <c r="B22420"/>
    </row>
    <row r="22421" spans="2:2" ht="16.5" x14ac:dyDescent="0.3">
      <c r="B22421"/>
    </row>
    <row r="22422" spans="2:2" ht="16.5" x14ac:dyDescent="0.3">
      <c r="B22422"/>
    </row>
    <row r="22423" spans="2:2" ht="16.5" x14ac:dyDescent="0.3">
      <c r="B22423"/>
    </row>
    <row r="22424" spans="2:2" ht="16.5" x14ac:dyDescent="0.3">
      <c r="B22424"/>
    </row>
    <row r="22425" spans="2:2" ht="16.5" x14ac:dyDescent="0.3">
      <c r="B22425"/>
    </row>
    <row r="22426" spans="2:2" ht="16.5" x14ac:dyDescent="0.3">
      <c r="B22426"/>
    </row>
    <row r="22427" spans="2:2" ht="16.5" x14ac:dyDescent="0.3">
      <c r="B22427"/>
    </row>
    <row r="22428" spans="2:2" ht="16.5" x14ac:dyDescent="0.3">
      <c r="B22428"/>
    </row>
    <row r="22429" spans="2:2" ht="16.5" x14ac:dyDescent="0.3">
      <c r="B22429"/>
    </row>
    <row r="22430" spans="2:2" ht="16.5" x14ac:dyDescent="0.3">
      <c r="B22430"/>
    </row>
    <row r="22431" spans="2:2" ht="16.5" x14ac:dyDescent="0.3">
      <c r="B22431"/>
    </row>
    <row r="22432" spans="2:2" ht="16.5" x14ac:dyDescent="0.3">
      <c r="B22432"/>
    </row>
    <row r="22433" spans="2:2" ht="16.5" x14ac:dyDescent="0.3">
      <c r="B22433"/>
    </row>
    <row r="22434" spans="2:2" ht="16.5" x14ac:dyDescent="0.3">
      <c r="B22434"/>
    </row>
    <row r="22435" spans="2:2" ht="16.5" x14ac:dyDescent="0.3">
      <c r="B22435"/>
    </row>
    <row r="22436" spans="2:2" ht="16.5" x14ac:dyDescent="0.3">
      <c r="B22436"/>
    </row>
    <row r="22437" spans="2:2" ht="16.5" x14ac:dyDescent="0.3">
      <c r="B22437"/>
    </row>
    <row r="22438" spans="2:2" ht="16.5" x14ac:dyDescent="0.3">
      <c r="B22438"/>
    </row>
    <row r="22439" spans="2:2" ht="16.5" x14ac:dyDescent="0.3">
      <c r="B22439"/>
    </row>
    <row r="22440" spans="2:2" ht="16.5" x14ac:dyDescent="0.3">
      <c r="B22440"/>
    </row>
    <row r="22441" spans="2:2" ht="16.5" x14ac:dyDescent="0.3">
      <c r="B22441"/>
    </row>
    <row r="22442" spans="2:2" ht="16.5" x14ac:dyDescent="0.3">
      <c r="B22442"/>
    </row>
    <row r="22443" spans="2:2" ht="16.5" x14ac:dyDescent="0.3">
      <c r="B22443"/>
    </row>
    <row r="22444" spans="2:2" ht="16.5" x14ac:dyDescent="0.3">
      <c r="B22444"/>
    </row>
    <row r="22445" spans="2:2" ht="16.5" x14ac:dyDescent="0.3">
      <c r="B22445"/>
    </row>
    <row r="22446" spans="2:2" ht="16.5" x14ac:dyDescent="0.3">
      <c r="B22446"/>
    </row>
    <row r="22447" spans="2:2" ht="16.5" x14ac:dyDescent="0.3">
      <c r="B22447"/>
    </row>
    <row r="22448" spans="2:2" ht="16.5" x14ac:dyDescent="0.3">
      <c r="B22448"/>
    </row>
    <row r="22449" spans="2:2" ht="16.5" x14ac:dyDescent="0.3">
      <c r="B22449"/>
    </row>
    <row r="22450" spans="2:2" ht="16.5" x14ac:dyDescent="0.3">
      <c r="B22450"/>
    </row>
    <row r="22451" spans="2:2" ht="16.5" x14ac:dyDescent="0.3">
      <c r="B22451"/>
    </row>
    <row r="22452" spans="2:2" ht="16.5" x14ac:dyDescent="0.3">
      <c r="B22452"/>
    </row>
    <row r="22453" spans="2:2" ht="16.5" x14ac:dyDescent="0.3">
      <c r="B22453"/>
    </row>
    <row r="22454" spans="2:2" ht="16.5" x14ac:dyDescent="0.3">
      <c r="B22454"/>
    </row>
    <row r="22455" spans="2:2" ht="16.5" x14ac:dyDescent="0.3">
      <c r="B22455"/>
    </row>
    <row r="22456" spans="2:2" ht="16.5" x14ac:dyDescent="0.3">
      <c r="B22456"/>
    </row>
    <row r="22457" spans="2:2" ht="16.5" x14ac:dyDescent="0.3">
      <c r="B22457"/>
    </row>
    <row r="22458" spans="2:2" ht="16.5" x14ac:dyDescent="0.3">
      <c r="B22458"/>
    </row>
    <row r="22459" spans="2:2" ht="16.5" x14ac:dyDescent="0.3">
      <c r="B22459"/>
    </row>
    <row r="22460" spans="2:2" ht="16.5" x14ac:dyDescent="0.3">
      <c r="B22460"/>
    </row>
    <row r="22461" spans="2:2" ht="16.5" x14ac:dyDescent="0.3">
      <c r="B22461"/>
    </row>
    <row r="22462" spans="2:2" ht="16.5" x14ac:dyDescent="0.3">
      <c r="B22462"/>
    </row>
    <row r="22463" spans="2:2" ht="16.5" x14ac:dyDescent="0.3">
      <c r="B22463"/>
    </row>
    <row r="22464" spans="2:2" ht="16.5" x14ac:dyDescent="0.3">
      <c r="B22464"/>
    </row>
    <row r="22465" spans="2:2" ht="16.5" x14ac:dyDescent="0.3">
      <c r="B22465"/>
    </row>
    <row r="22466" spans="2:2" ht="16.5" x14ac:dyDescent="0.3">
      <c r="B22466"/>
    </row>
    <row r="22467" spans="2:2" ht="16.5" x14ac:dyDescent="0.3">
      <c r="B22467"/>
    </row>
    <row r="22468" spans="2:2" ht="16.5" x14ac:dyDescent="0.3">
      <c r="B22468"/>
    </row>
    <row r="22469" spans="2:2" ht="16.5" x14ac:dyDescent="0.3">
      <c r="B22469"/>
    </row>
    <row r="22470" spans="2:2" ht="16.5" x14ac:dyDescent="0.3">
      <c r="B22470"/>
    </row>
    <row r="22471" spans="2:2" ht="16.5" x14ac:dyDescent="0.3">
      <c r="B22471"/>
    </row>
    <row r="22472" spans="2:2" ht="16.5" x14ac:dyDescent="0.3">
      <c r="B22472"/>
    </row>
    <row r="22473" spans="2:2" ht="16.5" x14ac:dyDescent="0.3">
      <c r="B22473"/>
    </row>
    <row r="22474" spans="2:2" ht="16.5" x14ac:dyDescent="0.3">
      <c r="B22474"/>
    </row>
    <row r="22475" spans="2:2" ht="16.5" x14ac:dyDescent="0.3">
      <c r="B22475"/>
    </row>
    <row r="22476" spans="2:2" ht="16.5" x14ac:dyDescent="0.3">
      <c r="B22476"/>
    </row>
    <row r="22477" spans="2:2" ht="16.5" x14ac:dyDescent="0.3">
      <c r="B22477"/>
    </row>
    <row r="22478" spans="2:2" ht="16.5" x14ac:dyDescent="0.3">
      <c r="B22478"/>
    </row>
    <row r="22479" spans="2:2" ht="16.5" x14ac:dyDescent="0.3">
      <c r="B22479"/>
    </row>
    <row r="22480" spans="2:2" ht="16.5" x14ac:dyDescent="0.3">
      <c r="B22480"/>
    </row>
    <row r="22481" spans="2:2" ht="16.5" x14ac:dyDescent="0.3">
      <c r="B22481"/>
    </row>
    <row r="22482" spans="2:2" ht="16.5" x14ac:dyDescent="0.3">
      <c r="B22482"/>
    </row>
    <row r="22483" spans="2:2" ht="16.5" x14ac:dyDescent="0.3">
      <c r="B22483"/>
    </row>
    <row r="22484" spans="2:2" ht="16.5" x14ac:dyDescent="0.3">
      <c r="B22484"/>
    </row>
    <row r="22485" spans="2:2" ht="16.5" x14ac:dyDescent="0.3">
      <c r="B22485"/>
    </row>
    <row r="22486" spans="2:2" ht="16.5" x14ac:dyDescent="0.3">
      <c r="B22486"/>
    </row>
    <row r="22487" spans="2:2" ht="16.5" x14ac:dyDescent="0.3">
      <c r="B22487"/>
    </row>
    <row r="22488" spans="2:2" ht="16.5" x14ac:dyDescent="0.3">
      <c r="B22488"/>
    </row>
    <row r="22489" spans="2:2" ht="16.5" x14ac:dyDescent="0.3">
      <c r="B22489"/>
    </row>
    <row r="22490" spans="2:2" ht="16.5" x14ac:dyDescent="0.3">
      <c r="B22490"/>
    </row>
    <row r="22491" spans="2:2" ht="16.5" x14ac:dyDescent="0.3">
      <c r="B22491"/>
    </row>
    <row r="22492" spans="2:2" ht="16.5" x14ac:dyDescent="0.3">
      <c r="B22492"/>
    </row>
    <row r="22493" spans="2:2" ht="16.5" x14ac:dyDescent="0.3">
      <c r="B22493"/>
    </row>
    <row r="22494" spans="2:2" ht="16.5" x14ac:dyDescent="0.3">
      <c r="B22494"/>
    </row>
    <row r="22495" spans="2:2" ht="16.5" x14ac:dyDescent="0.3">
      <c r="B22495"/>
    </row>
    <row r="22496" spans="2:2" ht="16.5" x14ac:dyDescent="0.3">
      <c r="B22496"/>
    </row>
    <row r="22497" spans="2:2" ht="16.5" x14ac:dyDescent="0.3">
      <c r="B22497"/>
    </row>
    <row r="22498" spans="2:2" ht="16.5" x14ac:dyDescent="0.3">
      <c r="B22498"/>
    </row>
    <row r="22499" spans="2:2" ht="16.5" x14ac:dyDescent="0.3">
      <c r="B22499"/>
    </row>
    <row r="22500" spans="2:2" ht="16.5" x14ac:dyDescent="0.3">
      <c r="B22500"/>
    </row>
    <row r="22501" spans="2:2" ht="16.5" x14ac:dyDescent="0.3">
      <c r="B22501"/>
    </row>
    <row r="22502" spans="2:2" ht="16.5" x14ac:dyDescent="0.3">
      <c r="B22502"/>
    </row>
    <row r="22503" spans="2:2" ht="16.5" x14ac:dyDescent="0.3">
      <c r="B22503"/>
    </row>
    <row r="22504" spans="2:2" ht="16.5" x14ac:dyDescent="0.3">
      <c r="B22504"/>
    </row>
    <row r="22505" spans="2:2" ht="16.5" x14ac:dyDescent="0.3">
      <c r="B22505"/>
    </row>
    <row r="22506" spans="2:2" ht="16.5" x14ac:dyDescent="0.3">
      <c r="B22506"/>
    </row>
    <row r="22507" spans="2:2" ht="16.5" x14ac:dyDescent="0.3">
      <c r="B22507"/>
    </row>
    <row r="22508" spans="2:2" ht="16.5" x14ac:dyDescent="0.3">
      <c r="B22508"/>
    </row>
    <row r="22509" spans="2:2" ht="16.5" x14ac:dyDescent="0.3">
      <c r="B22509"/>
    </row>
    <row r="22510" spans="2:2" ht="16.5" x14ac:dyDescent="0.3">
      <c r="B22510"/>
    </row>
    <row r="22511" spans="2:2" ht="16.5" x14ac:dyDescent="0.3">
      <c r="B22511"/>
    </row>
    <row r="22512" spans="2:2" ht="16.5" x14ac:dyDescent="0.3">
      <c r="B22512"/>
    </row>
    <row r="22513" spans="2:2" ht="16.5" x14ac:dyDescent="0.3">
      <c r="B22513"/>
    </row>
    <row r="22514" spans="2:2" ht="16.5" x14ac:dyDescent="0.3">
      <c r="B22514"/>
    </row>
    <row r="22515" spans="2:2" ht="16.5" x14ac:dyDescent="0.3">
      <c r="B22515"/>
    </row>
    <row r="22516" spans="2:2" ht="16.5" x14ac:dyDescent="0.3">
      <c r="B22516"/>
    </row>
    <row r="22517" spans="2:2" ht="16.5" x14ac:dyDescent="0.3">
      <c r="B22517"/>
    </row>
    <row r="22518" spans="2:2" ht="16.5" x14ac:dyDescent="0.3">
      <c r="B22518"/>
    </row>
    <row r="22519" spans="2:2" ht="16.5" x14ac:dyDescent="0.3">
      <c r="B22519"/>
    </row>
    <row r="22520" spans="2:2" ht="16.5" x14ac:dyDescent="0.3">
      <c r="B22520"/>
    </row>
    <row r="22521" spans="2:2" ht="16.5" x14ac:dyDescent="0.3">
      <c r="B22521"/>
    </row>
    <row r="22522" spans="2:2" ht="16.5" x14ac:dyDescent="0.3">
      <c r="B22522"/>
    </row>
    <row r="22523" spans="2:2" ht="16.5" x14ac:dyDescent="0.3">
      <c r="B22523"/>
    </row>
    <row r="22524" spans="2:2" ht="16.5" x14ac:dyDescent="0.3">
      <c r="B22524"/>
    </row>
    <row r="22525" spans="2:2" ht="16.5" x14ac:dyDescent="0.3">
      <c r="B22525"/>
    </row>
    <row r="22526" spans="2:2" ht="16.5" x14ac:dyDescent="0.3">
      <c r="B22526"/>
    </row>
    <row r="22527" spans="2:2" ht="16.5" x14ac:dyDescent="0.3">
      <c r="B22527"/>
    </row>
    <row r="22528" spans="2:2" ht="16.5" x14ac:dyDescent="0.3">
      <c r="B22528"/>
    </row>
    <row r="22529" spans="2:2" ht="16.5" x14ac:dyDescent="0.3">
      <c r="B22529"/>
    </row>
    <row r="22530" spans="2:2" ht="16.5" x14ac:dyDescent="0.3">
      <c r="B22530"/>
    </row>
    <row r="22531" spans="2:2" ht="16.5" x14ac:dyDescent="0.3">
      <c r="B22531"/>
    </row>
    <row r="22532" spans="2:2" ht="16.5" x14ac:dyDescent="0.3">
      <c r="B22532"/>
    </row>
    <row r="22533" spans="2:2" ht="16.5" x14ac:dyDescent="0.3">
      <c r="B22533"/>
    </row>
    <row r="22534" spans="2:2" ht="16.5" x14ac:dyDescent="0.3">
      <c r="B22534"/>
    </row>
    <row r="22535" spans="2:2" ht="16.5" x14ac:dyDescent="0.3">
      <c r="B22535"/>
    </row>
    <row r="22536" spans="2:2" ht="16.5" x14ac:dyDescent="0.3">
      <c r="B22536"/>
    </row>
    <row r="22537" spans="2:2" ht="16.5" x14ac:dyDescent="0.3">
      <c r="B22537"/>
    </row>
    <row r="22538" spans="2:2" ht="16.5" x14ac:dyDescent="0.3">
      <c r="B22538"/>
    </row>
    <row r="22539" spans="2:2" ht="16.5" x14ac:dyDescent="0.3">
      <c r="B22539"/>
    </row>
    <row r="22540" spans="2:2" ht="16.5" x14ac:dyDescent="0.3">
      <c r="B22540"/>
    </row>
    <row r="22541" spans="2:2" ht="16.5" x14ac:dyDescent="0.3">
      <c r="B22541"/>
    </row>
    <row r="22542" spans="2:2" ht="16.5" x14ac:dyDescent="0.3">
      <c r="B22542"/>
    </row>
    <row r="22543" spans="2:2" ht="16.5" x14ac:dyDescent="0.3">
      <c r="B22543"/>
    </row>
    <row r="22544" spans="2:2" ht="16.5" x14ac:dyDescent="0.3">
      <c r="B22544"/>
    </row>
    <row r="22545" spans="2:2" ht="16.5" x14ac:dyDescent="0.3">
      <c r="B22545"/>
    </row>
    <row r="22546" spans="2:2" ht="16.5" x14ac:dyDescent="0.3">
      <c r="B22546"/>
    </row>
    <row r="22547" spans="2:2" ht="16.5" x14ac:dyDescent="0.3">
      <c r="B22547"/>
    </row>
    <row r="22548" spans="2:2" ht="16.5" x14ac:dyDescent="0.3">
      <c r="B22548"/>
    </row>
    <row r="22549" spans="2:2" ht="16.5" x14ac:dyDescent="0.3">
      <c r="B22549"/>
    </row>
    <row r="22550" spans="2:2" ht="16.5" x14ac:dyDescent="0.3">
      <c r="B22550"/>
    </row>
    <row r="22551" spans="2:2" ht="16.5" x14ac:dyDescent="0.3">
      <c r="B22551"/>
    </row>
    <row r="22552" spans="2:2" ht="16.5" x14ac:dyDescent="0.3">
      <c r="B22552"/>
    </row>
    <row r="22553" spans="2:2" ht="16.5" x14ac:dyDescent="0.3">
      <c r="B22553"/>
    </row>
    <row r="22554" spans="2:2" ht="16.5" x14ac:dyDescent="0.3">
      <c r="B22554"/>
    </row>
    <row r="22555" spans="2:2" ht="16.5" x14ac:dyDescent="0.3">
      <c r="B22555"/>
    </row>
    <row r="22556" spans="2:2" ht="16.5" x14ac:dyDescent="0.3">
      <c r="B22556"/>
    </row>
    <row r="22557" spans="2:2" ht="16.5" x14ac:dyDescent="0.3">
      <c r="B22557"/>
    </row>
    <row r="22558" spans="2:2" ht="16.5" x14ac:dyDescent="0.3">
      <c r="B22558"/>
    </row>
    <row r="22559" spans="2:2" ht="16.5" x14ac:dyDescent="0.3">
      <c r="B22559"/>
    </row>
    <row r="22560" spans="2:2" ht="16.5" x14ac:dyDescent="0.3">
      <c r="B22560"/>
    </row>
    <row r="22561" spans="2:2" ht="16.5" x14ac:dyDescent="0.3">
      <c r="B22561"/>
    </row>
    <row r="22562" spans="2:2" ht="16.5" x14ac:dyDescent="0.3">
      <c r="B22562"/>
    </row>
    <row r="22563" spans="2:2" ht="16.5" x14ac:dyDescent="0.3">
      <c r="B22563"/>
    </row>
    <row r="22564" spans="2:2" ht="16.5" x14ac:dyDescent="0.3">
      <c r="B22564"/>
    </row>
    <row r="22565" spans="2:2" ht="16.5" x14ac:dyDescent="0.3">
      <c r="B22565"/>
    </row>
    <row r="22566" spans="2:2" ht="16.5" x14ac:dyDescent="0.3">
      <c r="B22566"/>
    </row>
    <row r="22567" spans="2:2" ht="16.5" x14ac:dyDescent="0.3">
      <c r="B22567"/>
    </row>
    <row r="22568" spans="2:2" ht="16.5" x14ac:dyDescent="0.3">
      <c r="B22568"/>
    </row>
    <row r="22569" spans="2:2" ht="16.5" x14ac:dyDescent="0.3">
      <c r="B22569"/>
    </row>
    <row r="22570" spans="2:2" ht="16.5" x14ac:dyDescent="0.3">
      <c r="B22570"/>
    </row>
    <row r="22571" spans="2:2" ht="16.5" x14ac:dyDescent="0.3">
      <c r="B22571"/>
    </row>
    <row r="22572" spans="2:2" ht="16.5" x14ac:dyDescent="0.3">
      <c r="B22572"/>
    </row>
    <row r="22573" spans="2:2" ht="16.5" x14ac:dyDescent="0.3">
      <c r="B22573"/>
    </row>
    <row r="22574" spans="2:2" ht="16.5" x14ac:dyDescent="0.3">
      <c r="B22574"/>
    </row>
    <row r="22575" spans="2:2" ht="16.5" x14ac:dyDescent="0.3">
      <c r="B22575"/>
    </row>
    <row r="22576" spans="2:2" ht="16.5" x14ac:dyDescent="0.3">
      <c r="B22576"/>
    </row>
    <row r="22577" spans="2:2" ht="16.5" x14ac:dyDescent="0.3">
      <c r="B22577"/>
    </row>
    <row r="22578" spans="2:2" ht="16.5" x14ac:dyDescent="0.3">
      <c r="B22578"/>
    </row>
    <row r="22579" spans="2:2" ht="16.5" x14ac:dyDescent="0.3">
      <c r="B22579"/>
    </row>
    <row r="22580" spans="2:2" ht="16.5" x14ac:dyDescent="0.3">
      <c r="B22580"/>
    </row>
    <row r="22581" spans="2:2" ht="16.5" x14ac:dyDescent="0.3">
      <c r="B22581"/>
    </row>
    <row r="22582" spans="2:2" ht="16.5" x14ac:dyDescent="0.3">
      <c r="B22582"/>
    </row>
    <row r="22583" spans="2:2" ht="16.5" x14ac:dyDescent="0.3">
      <c r="B22583"/>
    </row>
    <row r="22584" spans="2:2" ht="16.5" x14ac:dyDescent="0.3">
      <c r="B22584"/>
    </row>
    <row r="22585" spans="2:2" ht="16.5" x14ac:dyDescent="0.3">
      <c r="B22585"/>
    </row>
    <row r="22586" spans="2:2" ht="16.5" x14ac:dyDescent="0.3">
      <c r="B22586"/>
    </row>
    <row r="22587" spans="2:2" ht="16.5" x14ac:dyDescent="0.3">
      <c r="B22587"/>
    </row>
    <row r="22588" spans="2:2" ht="16.5" x14ac:dyDescent="0.3">
      <c r="B22588"/>
    </row>
    <row r="22589" spans="2:2" ht="16.5" x14ac:dyDescent="0.3">
      <c r="B22589"/>
    </row>
    <row r="22590" spans="2:2" ht="16.5" x14ac:dyDescent="0.3">
      <c r="B22590"/>
    </row>
    <row r="22591" spans="2:2" ht="16.5" x14ac:dyDescent="0.3">
      <c r="B22591"/>
    </row>
    <row r="22592" spans="2:2" ht="16.5" x14ac:dyDescent="0.3">
      <c r="B22592"/>
    </row>
    <row r="22593" spans="2:2" ht="16.5" x14ac:dyDescent="0.3">
      <c r="B22593"/>
    </row>
    <row r="22594" spans="2:2" ht="16.5" x14ac:dyDescent="0.3">
      <c r="B22594"/>
    </row>
    <row r="22595" spans="2:2" ht="16.5" x14ac:dyDescent="0.3">
      <c r="B22595"/>
    </row>
    <row r="22596" spans="2:2" ht="16.5" x14ac:dyDescent="0.3">
      <c r="B22596"/>
    </row>
    <row r="22597" spans="2:2" ht="16.5" x14ac:dyDescent="0.3">
      <c r="B22597"/>
    </row>
    <row r="22598" spans="2:2" ht="16.5" x14ac:dyDescent="0.3">
      <c r="B22598"/>
    </row>
    <row r="22599" spans="2:2" ht="16.5" x14ac:dyDescent="0.3">
      <c r="B22599"/>
    </row>
    <row r="22600" spans="2:2" ht="16.5" x14ac:dyDescent="0.3">
      <c r="B22600"/>
    </row>
    <row r="22601" spans="2:2" ht="16.5" x14ac:dyDescent="0.3">
      <c r="B22601"/>
    </row>
    <row r="22602" spans="2:2" ht="16.5" x14ac:dyDescent="0.3">
      <c r="B22602"/>
    </row>
    <row r="22603" spans="2:2" ht="16.5" x14ac:dyDescent="0.3">
      <c r="B22603"/>
    </row>
    <row r="22604" spans="2:2" ht="16.5" x14ac:dyDescent="0.3">
      <c r="B22604"/>
    </row>
    <row r="22605" spans="2:2" ht="16.5" x14ac:dyDescent="0.3">
      <c r="B22605"/>
    </row>
    <row r="22606" spans="2:2" ht="16.5" x14ac:dyDescent="0.3">
      <c r="B22606"/>
    </row>
    <row r="22607" spans="2:2" ht="16.5" x14ac:dyDescent="0.3">
      <c r="B22607"/>
    </row>
    <row r="22608" spans="2:2" ht="16.5" x14ac:dyDescent="0.3">
      <c r="B22608"/>
    </row>
    <row r="22609" spans="2:2" ht="16.5" x14ac:dyDescent="0.3">
      <c r="B22609"/>
    </row>
    <row r="22610" spans="2:2" ht="16.5" x14ac:dyDescent="0.3">
      <c r="B22610"/>
    </row>
    <row r="22611" spans="2:2" ht="16.5" x14ac:dyDescent="0.3">
      <c r="B22611"/>
    </row>
    <row r="22612" spans="2:2" ht="16.5" x14ac:dyDescent="0.3">
      <c r="B22612"/>
    </row>
    <row r="22613" spans="2:2" ht="16.5" x14ac:dyDescent="0.3">
      <c r="B22613"/>
    </row>
    <row r="22614" spans="2:2" ht="16.5" x14ac:dyDescent="0.3">
      <c r="B22614"/>
    </row>
    <row r="22615" spans="2:2" ht="16.5" x14ac:dyDescent="0.3">
      <c r="B22615"/>
    </row>
    <row r="22616" spans="2:2" ht="16.5" x14ac:dyDescent="0.3">
      <c r="B22616"/>
    </row>
    <row r="22617" spans="2:2" ht="16.5" x14ac:dyDescent="0.3">
      <c r="B22617"/>
    </row>
    <row r="22618" spans="2:2" ht="16.5" x14ac:dyDescent="0.3">
      <c r="B22618"/>
    </row>
    <row r="22619" spans="2:2" ht="16.5" x14ac:dyDescent="0.3">
      <c r="B22619"/>
    </row>
    <row r="22620" spans="2:2" ht="16.5" x14ac:dyDescent="0.3">
      <c r="B22620"/>
    </row>
    <row r="22621" spans="2:2" ht="16.5" x14ac:dyDescent="0.3">
      <c r="B22621"/>
    </row>
    <row r="22622" spans="2:2" ht="16.5" x14ac:dyDescent="0.3">
      <c r="B22622"/>
    </row>
    <row r="22623" spans="2:2" ht="16.5" x14ac:dyDescent="0.3">
      <c r="B22623"/>
    </row>
    <row r="22624" spans="2:2" ht="16.5" x14ac:dyDescent="0.3">
      <c r="B22624"/>
    </row>
    <row r="22625" spans="2:2" ht="16.5" x14ac:dyDescent="0.3">
      <c r="B22625"/>
    </row>
    <row r="22626" spans="2:2" ht="16.5" x14ac:dyDescent="0.3">
      <c r="B22626"/>
    </row>
    <row r="22627" spans="2:2" ht="16.5" x14ac:dyDescent="0.3">
      <c r="B22627"/>
    </row>
    <row r="22628" spans="2:2" ht="16.5" x14ac:dyDescent="0.3">
      <c r="B22628"/>
    </row>
    <row r="22629" spans="2:2" ht="16.5" x14ac:dyDescent="0.3">
      <c r="B22629"/>
    </row>
    <row r="22630" spans="2:2" ht="16.5" x14ac:dyDescent="0.3">
      <c r="B22630"/>
    </row>
    <row r="22631" spans="2:2" ht="16.5" x14ac:dyDescent="0.3">
      <c r="B22631"/>
    </row>
    <row r="22632" spans="2:2" ht="16.5" x14ac:dyDescent="0.3">
      <c r="B22632"/>
    </row>
    <row r="22633" spans="2:2" ht="16.5" x14ac:dyDescent="0.3">
      <c r="B22633"/>
    </row>
    <row r="22634" spans="2:2" ht="16.5" x14ac:dyDescent="0.3">
      <c r="B22634"/>
    </row>
    <row r="22635" spans="2:2" ht="16.5" x14ac:dyDescent="0.3">
      <c r="B22635"/>
    </row>
    <row r="22636" spans="2:2" ht="16.5" x14ac:dyDescent="0.3">
      <c r="B22636"/>
    </row>
    <row r="22637" spans="2:2" ht="16.5" x14ac:dyDescent="0.3">
      <c r="B22637"/>
    </row>
    <row r="22638" spans="2:2" ht="16.5" x14ac:dyDescent="0.3">
      <c r="B22638"/>
    </row>
    <row r="22639" spans="2:2" ht="16.5" x14ac:dyDescent="0.3">
      <c r="B22639"/>
    </row>
    <row r="22640" spans="2:2" ht="16.5" x14ac:dyDescent="0.3">
      <c r="B22640"/>
    </row>
    <row r="22641" spans="2:2" ht="16.5" x14ac:dyDescent="0.3">
      <c r="B22641"/>
    </row>
    <row r="22642" spans="2:2" ht="16.5" x14ac:dyDescent="0.3">
      <c r="B22642"/>
    </row>
    <row r="22643" spans="2:2" ht="16.5" x14ac:dyDescent="0.3">
      <c r="B22643"/>
    </row>
    <row r="22644" spans="2:2" ht="16.5" x14ac:dyDescent="0.3">
      <c r="B22644"/>
    </row>
    <row r="22645" spans="2:2" ht="16.5" x14ac:dyDescent="0.3">
      <c r="B22645"/>
    </row>
    <row r="22646" spans="2:2" ht="16.5" x14ac:dyDescent="0.3">
      <c r="B22646"/>
    </row>
    <row r="22647" spans="2:2" ht="16.5" x14ac:dyDescent="0.3">
      <c r="B22647"/>
    </row>
    <row r="22648" spans="2:2" ht="16.5" x14ac:dyDescent="0.3">
      <c r="B22648"/>
    </row>
    <row r="22649" spans="2:2" ht="16.5" x14ac:dyDescent="0.3">
      <c r="B22649"/>
    </row>
    <row r="22650" spans="2:2" ht="16.5" x14ac:dyDescent="0.3">
      <c r="B22650"/>
    </row>
    <row r="22651" spans="2:2" ht="16.5" x14ac:dyDescent="0.3">
      <c r="B22651"/>
    </row>
    <row r="22652" spans="2:2" ht="16.5" x14ac:dyDescent="0.3">
      <c r="B22652"/>
    </row>
    <row r="22653" spans="2:2" ht="16.5" x14ac:dyDescent="0.3">
      <c r="B22653"/>
    </row>
    <row r="22654" spans="2:2" ht="16.5" x14ac:dyDescent="0.3">
      <c r="B22654"/>
    </row>
    <row r="22655" spans="2:2" ht="16.5" x14ac:dyDescent="0.3">
      <c r="B22655"/>
    </row>
    <row r="22656" spans="2:2" ht="16.5" x14ac:dyDescent="0.3">
      <c r="B22656"/>
    </row>
    <row r="22657" spans="2:2" ht="16.5" x14ac:dyDescent="0.3">
      <c r="B22657"/>
    </row>
    <row r="22658" spans="2:2" ht="16.5" x14ac:dyDescent="0.3">
      <c r="B22658"/>
    </row>
    <row r="22659" spans="2:2" ht="16.5" x14ac:dyDescent="0.3">
      <c r="B22659"/>
    </row>
    <row r="22660" spans="2:2" ht="16.5" x14ac:dyDescent="0.3">
      <c r="B22660"/>
    </row>
    <row r="22661" spans="2:2" ht="16.5" x14ac:dyDescent="0.3">
      <c r="B22661"/>
    </row>
    <row r="22662" spans="2:2" ht="16.5" x14ac:dyDescent="0.3">
      <c r="B22662"/>
    </row>
    <row r="22663" spans="2:2" ht="16.5" x14ac:dyDescent="0.3">
      <c r="B22663"/>
    </row>
    <row r="22664" spans="2:2" ht="16.5" x14ac:dyDescent="0.3">
      <c r="B22664"/>
    </row>
    <row r="22665" spans="2:2" ht="16.5" x14ac:dyDescent="0.3">
      <c r="B22665"/>
    </row>
    <row r="22666" spans="2:2" ht="16.5" x14ac:dyDescent="0.3">
      <c r="B22666"/>
    </row>
    <row r="22667" spans="2:2" ht="16.5" x14ac:dyDescent="0.3">
      <c r="B22667"/>
    </row>
    <row r="22668" spans="2:2" ht="16.5" x14ac:dyDescent="0.3">
      <c r="B22668"/>
    </row>
    <row r="22669" spans="2:2" ht="16.5" x14ac:dyDescent="0.3">
      <c r="B22669"/>
    </row>
    <row r="22670" spans="2:2" ht="16.5" x14ac:dyDescent="0.3">
      <c r="B22670"/>
    </row>
    <row r="22671" spans="2:2" ht="16.5" x14ac:dyDescent="0.3">
      <c r="B22671"/>
    </row>
    <row r="22672" spans="2:2" ht="16.5" x14ac:dyDescent="0.3">
      <c r="B22672"/>
    </row>
    <row r="22673" spans="2:2" ht="16.5" x14ac:dyDescent="0.3">
      <c r="B22673"/>
    </row>
    <row r="22674" spans="2:2" ht="16.5" x14ac:dyDescent="0.3">
      <c r="B22674"/>
    </row>
    <row r="22675" spans="2:2" ht="16.5" x14ac:dyDescent="0.3">
      <c r="B22675"/>
    </row>
    <row r="22676" spans="2:2" ht="16.5" x14ac:dyDescent="0.3">
      <c r="B22676"/>
    </row>
    <row r="22677" spans="2:2" ht="16.5" x14ac:dyDescent="0.3">
      <c r="B22677"/>
    </row>
    <row r="22678" spans="2:2" ht="16.5" x14ac:dyDescent="0.3">
      <c r="B22678"/>
    </row>
    <row r="22679" spans="2:2" ht="16.5" x14ac:dyDescent="0.3">
      <c r="B22679"/>
    </row>
    <row r="22680" spans="2:2" ht="16.5" x14ac:dyDescent="0.3">
      <c r="B22680"/>
    </row>
    <row r="22681" spans="2:2" ht="16.5" x14ac:dyDescent="0.3">
      <c r="B22681"/>
    </row>
    <row r="22682" spans="2:2" ht="16.5" x14ac:dyDescent="0.3">
      <c r="B22682"/>
    </row>
    <row r="22683" spans="2:2" ht="16.5" x14ac:dyDescent="0.3">
      <c r="B22683"/>
    </row>
    <row r="22684" spans="2:2" ht="16.5" x14ac:dyDescent="0.3">
      <c r="B22684"/>
    </row>
    <row r="22685" spans="2:2" ht="16.5" x14ac:dyDescent="0.3">
      <c r="B22685"/>
    </row>
    <row r="22686" spans="2:2" ht="16.5" x14ac:dyDescent="0.3">
      <c r="B22686"/>
    </row>
    <row r="22687" spans="2:2" ht="16.5" x14ac:dyDescent="0.3">
      <c r="B22687"/>
    </row>
    <row r="22688" spans="2:2" ht="16.5" x14ac:dyDescent="0.3">
      <c r="B22688"/>
    </row>
    <row r="22689" spans="2:2" ht="16.5" x14ac:dyDescent="0.3">
      <c r="B22689"/>
    </row>
    <row r="22690" spans="2:2" ht="16.5" x14ac:dyDescent="0.3">
      <c r="B22690"/>
    </row>
    <row r="22691" spans="2:2" ht="16.5" x14ac:dyDescent="0.3">
      <c r="B22691"/>
    </row>
    <row r="22692" spans="2:2" ht="16.5" x14ac:dyDescent="0.3">
      <c r="B22692"/>
    </row>
    <row r="22693" spans="2:2" ht="16.5" x14ac:dyDescent="0.3">
      <c r="B22693"/>
    </row>
    <row r="22694" spans="2:2" ht="16.5" x14ac:dyDescent="0.3">
      <c r="B22694"/>
    </row>
    <row r="22695" spans="2:2" ht="16.5" x14ac:dyDescent="0.3">
      <c r="B22695"/>
    </row>
    <row r="22696" spans="2:2" ht="16.5" x14ac:dyDescent="0.3">
      <c r="B22696"/>
    </row>
    <row r="22697" spans="2:2" ht="16.5" x14ac:dyDescent="0.3">
      <c r="B22697"/>
    </row>
    <row r="22698" spans="2:2" ht="16.5" x14ac:dyDescent="0.3">
      <c r="B22698"/>
    </row>
    <row r="22699" spans="2:2" ht="16.5" x14ac:dyDescent="0.3">
      <c r="B22699"/>
    </row>
    <row r="22700" spans="2:2" ht="16.5" x14ac:dyDescent="0.3">
      <c r="B22700"/>
    </row>
    <row r="22701" spans="2:2" ht="16.5" x14ac:dyDescent="0.3">
      <c r="B22701"/>
    </row>
    <row r="22702" spans="2:2" ht="16.5" x14ac:dyDescent="0.3">
      <c r="B22702"/>
    </row>
    <row r="22703" spans="2:2" ht="16.5" x14ac:dyDescent="0.3">
      <c r="B22703"/>
    </row>
    <row r="22704" spans="2:2" ht="16.5" x14ac:dyDescent="0.3">
      <c r="B22704"/>
    </row>
    <row r="22705" spans="2:2" ht="16.5" x14ac:dyDescent="0.3">
      <c r="B22705"/>
    </row>
    <row r="22706" spans="2:2" ht="16.5" x14ac:dyDescent="0.3">
      <c r="B22706"/>
    </row>
    <row r="22707" spans="2:2" ht="16.5" x14ac:dyDescent="0.3">
      <c r="B22707"/>
    </row>
    <row r="22708" spans="2:2" ht="16.5" x14ac:dyDescent="0.3">
      <c r="B22708"/>
    </row>
    <row r="22709" spans="2:2" ht="16.5" x14ac:dyDescent="0.3">
      <c r="B22709"/>
    </row>
    <row r="22710" spans="2:2" ht="16.5" x14ac:dyDescent="0.3">
      <c r="B22710"/>
    </row>
    <row r="22711" spans="2:2" ht="16.5" x14ac:dyDescent="0.3">
      <c r="B22711"/>
    </row>
    <row r="22712" spans="2:2" ht="16.5" x14ac:dyDescent="0.3">
      <c r="B22712"/>
    </row>
    <row r="22713" spans="2:2" ht="16.5" x14ac:dyDescent="0.3">
      <c r="B22713"/>
    </row>
    <row r="22714" spans="2:2" ht="16.5" x14ac:dyDescent="0.3">
      <c r="B22714"/>
    </row>
    <row r="22715" spans="2:2" ht="16.5" x14ac:dyDescent="0.3">
      <c r="B22715"/>
    </row>
    <row r="22716" spans="2:2" ht="16.5" x14ac:dyDescent="0.3">
      <c r="B22716"/>
    </row>
    <row r="22717" spans="2:2" ht="16.5" x14ac:dyDescent="0.3">
      <c r="B22717"/>
    </row>
    <row r="22718" spans="2:2" ht="16.5" x14ac:dyDescent="0.3">
      <c r="B22718"/>
    </row>
    <row r="22719" spans="2:2" ht="16.5" x14ac:dyDescent="0.3">
      <c r="B22719"/>
    </row>
    <row r="22720" spans="2:2" ht="16.5" x14ac:dyDescent="0.3">
      <c r="B22720"/>
    </row>
    <row r="22721" spans="2:2" ht="16.5" x14ac:dyDescent="0.3">
      <c r="B22721"/>
    </row>
    <row r="22722" spans="2:2" ht="16.5" x14ac:dyDescent="0.3">
      <c r="B22722"/>
    </row>
    <row r="22723" spans="2:2" ht="16.5" x14ac:dyDescent="0.3">
      <c r="B22723"/>
    </row>
    <row r="22724" spans="2:2" ht="16.5" x14ac:dyDescent="0.3">
      <c r="B22724"/>
    </row>
    <row r="22725" spans="2:2" ht="16.5" x14ac:dyDescent="0.3">
      <c r="B22725"/>
    </row>
    <row r="22726" spans="2:2" ht="16.5" x14ac:dyDescent="0.3">
      <c r="B22726"/>
    </row>
    <row r="22727" spans="2:2" ht="16.5" x14ac:dyDescent="0.3">
      <c r="B22727"/>
    </row>
    <row r="22728" spans="2:2" ht="16.5" x14ac:dyDescent="0.3">
      <c r="B22728"/>
    </row>
    <row r="22729" spans="2:2" ht="16.5" x14ac:dyDescent="0.3">
      <c r="B22729"/>
    </row>
    <row r="22730" spans="2:2" ht="16.5" x14ac:dyDescent="0.3">
      <c r="B22730"/>
    </row>
    <row r="22731" spans="2:2" ht="16.5" x14ac:dyDescent="0.3">
      <c r="B22731"/>
    </row>
    <row r="22732" spans="2:2" ht="16.5" x14ac:dyDescent="0.3">
      <c r="B22732"/>
    </row>
    <row r="22733" spans="2:2" ht="16.5" x14ac:dyDescent="0.3">
      <c r="B22733"/>
    </row>
    <row r="22734" spans="2:2" ht="16.5" x14ac:dyDescent="0.3">
      <c r="B22734"/>
    </row>
    <row r="22735" spans="2:2" ht="16.5" x14ac:dyDescent="0.3">
      <c r="B22735"/>
    </row>
    <row r="22736" spans="2:2" ht="16.5" x14ac:dyDescent="0.3">
      <c r="B22736"/>
    </row>
    <row r="22737" spans="2:2" ht="16.5" x14ac:dyDescent="0.3">
      <c r="B22737"/>
    </row>
    <row r="22738" spans="2:2" ht="16.5" x14ac:dyDescent="0.3">
      <c r="B22738"/>
    </row>
    <row r="22739" spans="2:2" ht="16.5" x14ac:dyDescent="0.3">
      <c r="B22739"/>
    </row>
    <row r="22740" spans="2:2" ht="16.5" x14ac:dyDescent="0.3">
      <c r="B22740"/>
    </row>
    <row r="22741" spans="2:2" ht="16.5" x14ac:dyDescent="0.3">
      <c r="B22741"/>
    </row>
    <row r="22742" spans="2:2" ht="16.5" x14ac:dyDescent="0.3">
      <c r="B22742"/>
    </row>
    <row r="22743" spans="2:2" ht="16.5" x14ac:dyDescent="0.3">
      <c r="B22743"/>
    </row>
    <row r="22744" spans="2:2" ht="16.5" x14ac:dyDescent="0.3">
      <c r="B22744"/>
    </row>
    <row r="22745" spans="2:2" ht="16.5" x14ac:dyDescent="0.3">
      <c r="B22745"/>
    </row>
    <row r="22746" spans="2:2" ht="16.5" x14ac:dyDescent="0.3">
      <c r="B22746"/>
    </row>
    <row r="22747" spans="2:2" ht="16.5" x14ac:dyDescent="0.3">
      <c r="B22747"/>
    </row>
    <row r="22748" spans="2:2" ht="16.5" x14ac:dyDescent="0.3">
      <c r="B22748"/>
    </row>
    <row r="22749" spans="2:2" ht="16.5" x14ac:dyDescent="0.3">
      <c r="B22749"/>
    </row>
    <row r="22750" spans="2:2" ht="16.5" x14ac:dyDescent="0.3">
      <c r="B22750"/>
    </row>
    <row r="22751" spans="2:2" ht="16.5" x14ac:dyDescent="0.3">
      <c r="B22751"/>
    </row>
    <row r="22752" spans="2:2" ht="16.5" x14ac:dyDescent="0.3">
      <c r="B22752"/>
    </row>
    <row r="22753" spans="2:2" ht="16.5" x14ac:dyDescent="0.3">
      <c r="B22753"/>
    </row>
    <row r="22754" spans="2:2" ht="16.5" x14ac:dyDescent="0.3">
      <c r="B22754"/>
    </row>
    <row r="22755" spans="2:2" ht="16.5" x14ac:dyDescent="0.3">
      <c r="B22755"/>
    </row>
    <row r="22756" spans="2:2" ht="16.5" x14ac:dyDescent="0.3">
      <c r="B22756"/>
    </row>
    <row r="22757" spans="2:2" ht="16.5" x14ac:dyDescent="0.3">
      <c r="B22757"/>
    </row>
    <row r="22758" spans="2:2" ht="16.5" x14ac:dyDescent="0.3">
      <c r="B22758"/>
    </row>
    <row r="22759" spans="2:2" ht="16.5" x14ac:dyDescent="0.3">
      <c r="B22759"/>
    </row>
    <row r="22760" spans="2:2" ht="16.5" x14ac:dyDescent="0.3">
      <c r="B22760"/>
    </row>
    <row r="22761" spans="2:2" ht="16.5" x14ac:dyDescent="0.3">
      <c r="B22761"/>
    </row>
    <row r="22762" spans="2:2" ht="16.5" x14ac:dyDescent="0.3">
      <c r="B22762"/>
    </row>
    <row r="22763" spans="2:2" ht="16.5" x14ac:dyDescent="0.3">
      <c r="B22763"/>
    </row>
    <row r="22764" spans="2:2" ht="16.5" x14ac:dyDescent="0.3">
      <c r="B22764"/>
    </row>
    <row r="22765" spans="2:2" ht="16.5" x14ac:dyDescent="0.3">
      <c r="B22765"/>
    </row>
    <row r="22766" spans="2:2" ht="16.5" x14ac:dyDescent="0.3">
      <c r="B22766"/>
    </row>
    <row r="22767" spans="2:2" ht="16.5" x14ac:dyDescent="0.3">
      <c r="B22767"/>
    </row>
    <row r="22768" spans="2:2" ht="16.5" x14ac:dyDescent="0.3">
      <c r="B22768"/>
    </row>
    <row r="22769" spans="2:2" ht="16.5" x14ac:dyDescent="0.3">
      <c r="B22769"/>
    </row>
    <row r="22770" spans="2:2" ht="16.5" x14ac:dyDescent="0.3">
      <c r="B22770"/>
    </row>
    <row r="22771" spans="2:2" ht="16.5" x14ac:dyDescent="0.3">
      <c r="B22771"/>
    </row>
    <row r="22772" spans="2:2" ht="16.5" x14ac:dyDescent="0.3">
      <c r="B22772"/>
    </row>
    <row r="22773" spans="2:2" ht="16.5" x14ac:dyDescent="0.3">
      <c r="B22773"/>
    </row>
    <row r="22774" spans="2:2" ht="16.5" x14ac:dyDescent="0.3">
      <c r="B22774"/>
    </row>
    <row r="22775" spans="2:2" ht="16.5" x14ac:dyDescent="0.3">
      <c r="B22775"/>
    </row>
    <row r="22776" spans="2:2" ht="16.5" x14ac:dyDescent="0.3">
      <c r="B22776"/>
    </row>
    <row r="22777" spans="2:2" ht="16.5" x14ac:dyDescent="0.3">
      <c r="B22777"/>
    </row>
    <row r="22778" spans="2:2" ht="16.5" x14ac:dyDescent="0.3">
      <c r="B22778"/>
    </row>
    <row r="22779" spans="2:2" ht="16.5" x14ac:dyDescent="0.3">
      <c r="B22779"/>
    </row>
    <row r="22780" spans="2:2" ht="16.5" x14ac:dyDescent="0.3">
      <c r="B22780"/>
    </row>
    <row r="22781" spans="2:2" ht="16.5" x14ac:dyDescent="0.3">
      <c r="B22781"/>
    </row>
    <row r="22782" spans="2:2" ht="16.5" x14ac:dyDescent="0.3">
      <c r="B22782"/>
    </row>
    <row r="22783" spans="2:2" ht="16.5" x14ac:dyDescent="0.3">
      <c r="B22783"/>
    </row>
    <row r="22784" spans="2:2" ht="16.5" x14ac:dyDescent="0.3">
      <c r="B22784"/>
    </row>
    <row r="22785" spans="2:2" ht="16.5" x14ac:dyDescent="0.3">
      <c r="B22785"/>
    </row>
    <row r="22786" spans="2:2" ht="16.5" x14ac:dyDescent="0.3">
      <c r="B22786"/>
    </row>
    <row r="22787" spans="2:2" ht="16.5" x14ac:dyDescent="0.3">
      <c r="B22787"/>
    </row>
    <row r="22788" spans="2:2" ht="16.5" x14ac:dyDescent="0.3">
      <c r="B22788"/>
    </row>
    <row r="22789" spans="2:2" ht="16.5" x14ac:dyDescent="0.3">
      <c r="B22789"/>
    </row>
    <row r="22790" spans="2:2" ht="16.5" x14ac:dyDescent="0.3">
      <c r="B22790"/>
    </row>
    <row r="22791" spans="2:2" ht="16.5" x14ac:dyDescent="0.3">
      <c r="B22791"/>
    </row>
    <row r="22792" spans="2:2" ht="16.5" x14ac:dyDescent="0.3">
      <c r="B22792"/>
    </row>
    <row r="22793" spans="2:2" ht="16.5" x14ac:dyDescent="0.3">
      <c r="B22793"/>
    </row>
    <row r="22794" spans="2:2" ht="16.5" x14ac:dyDescent="0.3">
      <c r="B22794"/>
    </row>
    <row r="22795" spans="2:2" ht="16.5" x14ac:dyDescent="0.3">
      <c r="B22795"/>
    </row>
    <row r="22796" spans="2:2" ht="16.5" x14ac:dyDescent="0.3">
      <c r="B22796"/>
    </row>
    <row r="22797" spans="2:2" ht="16.5" x14ac:dyDescent="0.3">
      <c r="B22797"/>
    </row>
    <row r="22798" spans="2:2" ht="16.5" x14ac:dyDescent="0.3">
      <c r="B22798"/>
    </row>
    <row r="22799" spans="2:2" ht="16.5" x14ac:dyDescent="0.3">
      <c r="B22799"/>
    </row>
    <row r="22800" spans="2:2" ht="16.5" x14ac:dyDescent="0.3">
      <c r="B22800"/>
    </row>
    <row r="22801" spans="2:2" ht="16.5" x14ac:dyDescent="0.3">
      <c r="B22801"/>
    </row>
    <row r="22802" spans="2:2" ht="16.5" x14ac:dyDescent="0.3">
      <c r="B22802"/>
    </row>
    <row r="22803" spans="2:2" ht="16.5" x14ac:dyDescent="0.3">
      <c r="B22803"/>
    </row>
    <row r="22804" spans="2:2" ht="16.5" x14ac:dyDescent="0.3">
      <c r="B22804"/>
    </row>
    <row r="22805" spans="2:2" ht="16.5" x14ac:dyDescent="0.3">
      <c r="B22805"/>
    </row>
    <row r="22806" spans="2:2" ht="16.5" x14ac:dyDescent="0.3">
      <c r="B22806"/>
    </row>
    <row r="22807" spans="2:2" ht="16.5" x14ac:dyDescent="0.3">
      <c r="B22807"/>
    </row>
    <row r="22808" spans="2:2" ht="16.5" x14ac:dyDescent="0.3">
      <c r="B22808"/>
    </row>
    <row r="22809" spans="2:2" ht="16.5" x14ac:dyDescent="0.3">
      <c r="B22809"/>
    </row>
    <row r="22810" spans="2:2" ht="16.5" x14ac:dyDescent="0.3">
      <c r="B22810"/>
    </row>
    <row r="22811" spans="2:2" ht="16.5" x14ac:dyDescent="0.3">
      <c r="B22811"/>
    </row>
    <row r="22812" spans="2:2" ht="16.5" x14ac:dyDescent="0.3">
      <c r="B22812"/>
    </row>
    <row r="22813" spans="2:2" ht="16.5" x14ac:dyDescent="0.3">
      <c r="B22813"/>
    </row>
    <row r="22814" spans="2:2" ht="16.5" x14ac:dyDescent="0.3">
      <c r="B22814"/>
    </row>
    <row r="22815" spans="2:2" ht="16.5" x14ac:dyDescent="0.3">
      <c r="B22815"/>
    </row>
    <row r="22816" spans="2:2" ht="16.5" x14ac:dyDescent="0.3">
      <c r="B22816"/>
    </row>
    <row r="22817" spans="2:2" ht="16.5" x14ac:dyDescent="0.3">
      <c r="B22817"/>
    </row>
    <row r="22818" spans="2:2" ht="16.5" x14ac:dyDescent="0.3">
      <c r="B22818"/>
    </row>
    <row r="22819" spans="2:2" ht="16.5" x14ac:dyDescent="0.3">
      <c r="B22819"/>
    </row>
    <row r="22820" spans="2:2" ht="16.5" x14ac:dyDescent="0.3">
      <c r="B22820"/>
    </row>
    <row r="22821" spans="2:2" ht="16.5" x14ac:dyDescent="0.3">
      <c r="B22821"/>
    </row>
    <row r="22822" spans="2:2" ht="16.5" x14ac:dyDescent="0.3">
      <c r="B22822"/>
    </row>
    <row r="22823" spans="2:2" ht="16.5" x14ac:dyDescent="0.3">
      <c r="B22823"/>
    </row>
    <row r="22824" spans="2:2" ht="16.5" x14ac:dyDescent="0.3">
      <c r="B22824"/>
    </row>
    <row r="22825" spans="2:2" ht="16.5" x14ac:dyDescent="0.3">
      <c r="B22825"/>
    </row>
    <row r="22826" spans="2:2" ht="16.5" x14ac:dyDescent="0.3">
      <c r="B22826"/>
    </row>
    <row r="22827" spans="2:2" ht="16.5" x14ac:dyDescent="0.3">
      <c r="B22827"/>
    </row>
    <row r="22828" spans="2:2" ht="16.5" x14ac:dyDescent="0.3">
      <c r="B22828"/>
    </row>
    <row r="22829" spans="2:2" ht="16.5" x14ac:dyDescent="0.3">
      <c r="B22829"/>
    </row>
    <row r="22830" spans="2:2" ht="16.5" x14ac:dyDescent="0.3">
      <c r="B22830"/>
    </row>
    <row r="22831" spans="2:2" ht="16.5" x14ac:dyDescent="0.3">
      <c r="B22831"/>
    </row>
    <row r="22832" spans="2:2" ht="16.5" x14ac:dyDescent="0.3">
      <c r="B22832"/>
    </row>
    <row r="22833" spans="2:2" ht="16.5" x14ac:dyDescent="0.3">
      <c r="B22833"/>
    </row>
    <row r="22834" spans="2:2" ht="16.5" x14ac:dyDescent="0.3">
      <c r="B22834"/>
    </row>
    <row r="22835" spans="2:2" ht="16.5" x14ac:dyDescent="0.3">
      <c r="B22835"/>
    </row>
    <row r="22836" spans="2:2" ht="16.5" x14ac:dyDescent="0.3">
      <c r="B22836"/>
    </row>
    <row r="22837" spans="2:2" ht="16.5" x14ac:dyDescent="0.3">
      <c r="B22837"/>
    </row>
    <row r="22838" spans="2:2" ht="16.5" x14ac:dyDescent="0.3">
      <c r="B22838"/>
    </row>
    <row r="22839" spans="2:2" ht="16.5" x14ac:dyDescent="0.3">
      <c r="B22839"/>
    </row>
    <row r="22840" spans="2:2" ht="16.5" x14ac:dyDescent="0.3">
      <c r="B22840"/>
    </row>
    <row r="22841" spans="2:2" ht="16.5" x14ac:dyDescent="0.3">
      <c r="B22841"/>
    </row>
    <row r="22842" spans="2:2" ht="16.5" x14ac:dyDescent="0.3">
      <c r="B22842"/>
    </row>
    <row r="22843" spans="2:2" ht="16.5" x14ac:dyDescent="0.3">
      <c r="B22843"/>
    </row>
    <row r="22844" spans="2:2" ht="16.5" x14ac:dyDescent="0.3">
      <c r="B22844"/>
    </row>
    <row r="22845" spans="2:2" ht="16.5" x14ac:dyDescent="0.3">
      <c r="B22845"/>
    </row>
    <row r="22846" spans="2:2" ht="16.5" x14ac:dyDescent="0.3">
      <c r="B22846"/>
    </row>
    <row r="22847" spans="2:2" ht="16.5" x14ac:dyDescent="0.3">
      <c r="B22847"/>
    </row>
    <row r="22848" spans="2:2" ht="16.5" x14ac:dyDescent="0.3">
      <c r="B22848"/>
    </row>
    <row r="22849" spans="2:2" ht="16.5" x14ac:dyDescent="0.3">
      <c r="B22849"/>
    </row>
    <row r="22850" spans="2:2" ht="16.5" x14ac:dyDescent="0.3">
      <c r="B22850"/>
    </row>
    <row r="22851" spans="2:2" ht="16.5" x14ac:dyDescent="0.3">
      <c r="B22851"/>
    </row>
    <row r="22852" spans="2:2" ht="16.5" x14ac:dyDescent="0.3">
      <c r="B22852"/>
    </row>
    <row r="22853" spans="2:2" ht="16.5" x14ac:dyDescent="0.3">
      <c r="B22853"/>
    </row>
    <row r="22854" spans="2:2" ht="16.5" x14ac:dyDescent="0.3">
      <c r="B22854"/>
    </row>
    <row r="22855" spans="2:2" ht="16.5" x14ac:dyDescent="0.3">
      <c r="B22855"/>
    </row>
    <row r="22856" spans="2:2" ht="16.5" x14ac:dyDescent="0.3">
      <c r="B22856"/>
    </row>
    <row r="22857" spans="2:2" ht="16.5" x14ac:dyDescent="0.3">
      <c r="B22857"/>
    </row>
    <row r="22858" spans="2:2" ht="16.5" x14ac:dyDescent="0.3">
      <c r="B22858"/>
    </row>
    <row r="22859" spans="2:2" ht="16.5" x14ac:dyDescent="0.3">
      <c r="B22859"/>
    </row>
    <row r="22860" spans="2:2" ht="16.5" x14ac:dyDescent="0.3">
      <c r="B22860"/>
    </row>
    <row r="22861" spans="2:2" ht="16.5" x14ac:dyDescent="0.3">
      <c r="B22861"/>
    </row>
    <row r="22862" spans="2:2" ht="16.5" x14ac:dyDescent="0.3">
      <c r="B22862"/>
    </row>
    <row r="22863" spans="2:2" ht="16.5" x14ac:dyDescent="0.3">
      <c r="B22863"/>
    </row>
    <row r="22864" spans="2:2" ht="16.5" x14ac:dyDescent="0.3">
      <c r="B22864"/>
    </row>
    <row r="22865" spans="2:2" ht="16.5" x14ac:dyDescent="0.3">
      <c r="B22865"/>
    </row>
    <row r="22866" spans="2:2" ht="16.5" x14ac:dyDescent="0.3">
      <c r="B22866"/>
    </row>
    <row r="22867" spans="2:2" ht="16.5" x14ac:dyDescent="0.3">
      <c r="B22867"/>
    </row>
    <row r="22868" spans="2:2" ht="16.5" x14ac:dyDescent="0.3">
      <c r="B22868"/>
    </row>
    <row r="22869" spans="2:2" ht="16.5" x14ac:dyDescent="0.3">
      <c r="B22869"/>
    </row>
    <row r="22870" spans="2:2" ht="16.5" x14ac:dyDescent="0.3">
      <c r="B22870"/>
    </row>
    <row r="22871" spans="2:2" ht="16.5" x14ac:dyDescent="0.3">
      <c r="B22871"/>
    </row>
    <row r="22872" spans="2:2" ht="16.5" x14ac:dyDescent="0.3">
      <c r="B22872"/>
    </row>
    <row r="22873" spans="2:2" ht="16.5" x14ac:dyDescent="0.3">
      <c r="B22873"/>
    </row>
    <row r="22874" spans="2:2" ht="16.5" x14ac:dyDescent="0.3">
      <c r="B22874"/>
    </row>
    <row r="22875" spans="2:2" ht="16.5" x14ac:dyDescent="0.3">
      <c r="B22875"/>
    </row>
    <row r="22876" spans="2:2" ht="16.5" x14ac:dyDescent="0.3">
      <c r="B22876"/>
    </row>
    <row r="22877" spans="2:2" ht="16.5" x14ac:dyDescent="0.3">
      <c r="B22877"/>
    </row>
    <row r="22878" spans="2:2" ht="16.5" x14ac:dyDescent="0.3">
      <c r="B22878"/>
    </row>
    <row r="22879" spans="2:2" ht="16.5" x14ac:dyDescent="0.3">
      <c r="B22879"/>
    </row>
    <row r="22880" spans="2:2" ht="16.5" x14ac:dyDescent="0.3">
      <c r="B22880"/>
    </row>
    <row r="22881" spans="2:2" ht="16.5" x14ac:dyDescent="0.3">
      <c r="B22881"/>
    </row>
    <row r="22882" spans="2:2" ht="16.5" x14ac:dyDescent="0.3">
      <c r="B22882"/>
    </row>
    <row r="22883" spans="2:2" ht="16.5" x14ac:dyDescent="0.3">
      <c r="B22883"/>
    </row>
    <row r="22884" spans="2:2" ht="16.5" x14ac:dyDescent="0.3">
      <c r="B22884"/>
    </row>
    <row r="22885" spans="2:2" ht="16.5" x14ac:dyDescent="0.3">
      <c r="B22885"/>
    </row>
    <row r="22886" spans="2:2" ht="16.5" x14ac:dyDescent="0.3">
      <c r="B22886"/>
    </row>
    <row r="22887" spans="2:2" ht="16.5" x14ac:dyDescent="0.3">
      <c r="B22887"/>
    </row>
    <row r="22888" spans="2:2" ht="16.5" x14ac:dyDescent="0.3">
      <c r="B22888"/>
    </row>
    <row r="22889" spans="2:2" ht="16.5" x14ac:dyDescent="0.3">
      <c r="B22889"/>
    </row>
    <row r="22890" spans="2:2" ht="16.5" x14ac:dyDescent="0.3">
      <c r="B22890"/>
    </row>
    <row r="22891" spans="2:2" ht="16.5" x14ac:dyDescent="0.3">
      <c r="B22891"/>
    </row>
    <row r="22892" spans="2:2" ht="16.5" x14ac:dyDescent="0.3">
      <c r="B22892"/>
    </row>
    <row r="22893" spans="2:2" ht="16.5" x14ac:dyDescent="0.3">
      <c r="B22893"/>
    </row>
    <row r="22894" spans="2:2" ht="16.5" x14ac:dyDescent="0.3">
      <c r="B22894"/>
    </row>
    <row r="22895" spans="2:2" ht="16.5" x14ac:dyDescent="0.3">
      <c r="B22895"/>
    </row>
    <row r="22896" spans="2:2" ht="16.5" x14ac:dyDescent="0.3">
      <c r="B22896"/>
    </row>
    <row r="22897" spans="2:2" ht="16.5" x14ac:dyDescent="0.3">
      <c r="B22897"/>
    </row>
    <row r="22898" spans="2:2" ht="16.5" x14ac:dyDescent="0.3">
      <c r="B22898"/>
    </row>
    <row r="22899" spans="2:2" ht="16.5" x14ac:dyDescent="0.3">
      <c r="B22899"/>
    </row>
    <row r="22900" spans="2:2" ht="16.5" x14ac:dyDescent="0.3">
      <c r="B22900"/>
    </row>
    <row r="22901" spans="2:2" ht="16.5" x14ac:dyDescent="0.3">
      <c r="B22901"/>
    </row>
    <row r="22902" spans="2:2" ht="16.5" x14ac:dyDescent="0.3">
      <c r="B22902"/>
    </row>
    <row r="22903" spans="2:2" ht="16.5" x14ac:dyDescent="0.3">
      <c r="B22903"/>
    </row>
    <row r="22904" spans="2:2" ht="16.5" x14ac:dyDescent="0.3">
      <c r="B22904"/>
    </row>
    <row r="22905" spans="2:2" ht="16.5" x14ac:dyDescent="0.3">
      <c r="B22905"/>
    </row>
    <row r="22906" spans="2:2" ht="16.5" x14ac:dyDescent="0.3">
      <c r="B22906"/>
    </row>
    <row r="22907" spans="2:2" ht="16.5" x14ac:dyDescent="0.3">
      <c r="B22907"/>
    </row>
    <row r="22908" spans="2:2" ht="16.5" x14ac:dyDescent="0.3">
      <c r="B22908"/>
    </row>
    <row r="22909" spans="2:2" ht="16.5" x14ac:dyDescent="0.3">
      <c r="B22909"/>
    </row>
    <row r="22910" spans="2:2" ht="16.5" x14ac:dyDescent="0.3">
      <c r="B22910"/>
    </row>
    <row r="22911" spans="2:2" ht="16.5" x14ac:dyDescent="0.3">
      <c r="B22911"/>
    </row>
    <row r="22912" spans="2:2" ht="16.5" x14ac:dyDescent="0.3">
      <c r="B22912"/>
    </row>
    <row r="22913" spans="2:2" ht="16.5" x14ac:dyDescent="0.3">
      <c r="B22913"/>
    </row>
    <row r="22914" spans="2:2" ht="16.5" x14ac:dyDescent="0.3">
      <c r="B22914"/>
    </row>
    <row r="22915" spans="2:2" ht="16.5" x14ac:dyDescent="0.3">
      <c r="B22915"/>
    </row>
    <row r="22916" spans="2:2" ht="16.5" x14ac:dyDescent="0.3">
      <c r="B22916"/>
    </row>
    <row r="22917" spans="2:2" ht="16.5" x14ac:dyDescent="0.3">
      <c r="B22917"/>
    </row>
    <row r="22918" spans="2:2" ht="16.5" x14ac:dyDescent="0.3">
      <c r="B22918"/>
    </row>
    <row r="22919" spans="2:2" ht="16.5" x14ac:dyDescent="0.3">
      <c r="B22919"/>
    </row>
    <row r="22920" spans="2:2" ht="16.5" x14ac:dyDescent="0.3">
      <c r="B22920"/>
    </row>
    <row r="22921" spans="2:2" ht="16.5" x14ac:dyDescent="0.3">
      <c r="B22921"/>
    </row>
    <row r="22922" spans="2:2" ht="16.5" x14ac:dyDescent="0.3">
      <c r="B22922"/>
    </row>
    <row r="22923" spans="2:2" ht="16.5" x14ac:dyDescent="0.3">
      <c r="B22923"/>
    </row>
    <row r="22924" spans="2:2" ht="16.5" x14ac:dyDescent="0.3">
      <c r="B22924"/>
    </row>
    <row r="22925" spans="2:2" ht="16.5" x14ac:dyDescent="0.3">
      <c r="B22925"/>
    </row>
    <row r="22926" spans="2:2" ht="16.5" x14ac:dyDescent="0.3">
      <c r="B22926"/>
    </row>
    <row r="22927" spans="2:2" ht="16.5" x14ac:dyDescent="0.3">
      <c r="B22927"/>
    </row>
    <row r="22928" spans="2:2" ht="16.5" x14ac:dyDescent="0.3">
      <c r="B22928"/>
    </row>
    <row r="22929" spans="2:2" ht="16.5" x14ac:dyDescent="0.3">
      <c r="B22929"/>
    </row>
    <row r="22930" spans="2:2" ht="16.5" x14ac:dyDescent="0.3">
      <c r="B22930"/>
    </row>
    <row r="22931" spans="2:2" ht="16.5" x14ac:dyDescent="0.3">
      <c r="B22931"/>
    </row>
    <row r="22932" spans="2:2" ht="16.5" x14ac:dyDescent="0.3">
      <c r="B22932"/>
    </row>
    <row r="22933" spans="2:2" ht="16.5" x14ac:dyDescent="0.3">
      <c r="B22933"/>
    </row>
    <row r="22934" spans="2:2" ht="16.5" x14ac:dyDescent="0.3">
      <c r="B22934"/>
    </row>
    <row r="22935" spans="2:2" ht="16.5" x14ac:dyDescent="0.3">
      <c r="B22935"/>
    </row>
    <row r="22936" spans="2:2" ht="16.5" x14ac:dyDescent="0.3">
      <c r="B22936"/>
    </row>
    <row r="22937" spans="2:2" ht="16.5" x14ac:dyDescent="0.3">
      <c r="B22937"/>
    </row>
    <row r="22938" spans="2:2" ht="16.5" x14ac:dyDescent="0.3">
      <c r="B22938"/>
    </row>
    <row r="22939" spans="2:2" ht="16.5" x14ac:dyDescent="0.3">
      <c r="B22939"/>
    </row>
    <row r="22940" spans="2:2" ht="16.5" x14ac:dyDescent="0.3">
      <c r="B22940"/>
    </row>
    <row r="22941" spans="2:2" ht="16.5" x14ac:dyDescent="0.3">
      <c r="B22941"/>
    </row>
    <row r="22942" spans="2:2" ht="16.5" x14ac:dyDescent="0.3">
      <c r="B22942"/>
    </row>
    <row r="22943" spans="2:2" ht="16.5" x14ac:dyDescent="0.3">
      <c r="B22943"/>
    </row>
    <row r="22944" spans="2:2" ht="16.5" x14ac:dyDescent="0.3">
      <c r="B22944"/>
    </row>
    <row r="22945" spans="2:2" ht="16.5" x14ac:dyDescent="0.3">
      <c r="B22945"/>
    </row>
    <row r="22946" spans="2:2" ht="16.5" x14ac:dyDescent="0.3">
      <c r="B22946"/>
    </row>
    <row r="22947" spans="2:2" ht="16.5" x14ac:dyDescent="0.3">
      <c r="B22947"/>
    </row>
    <row r="22948" spans="2:2" ht="16.5" x14ac:dyDescent="0.3">
      <c r="B22948"/>
    </row>
    <row r="22949" spans="2:2" ht="16.5" x14ac:dyDescent="0.3">
      <c r="B22949"/>
    </row>
    <row r="22950" spans="2:2" ht="16.5" x14ac:dyDescent="0.3">
      <c r="B22950"/>
    </row>
    <row r="22951" spans="2:2" ht="16.5" x14ac:dyDescent="0.3">
      <c r="B22951"/>
    </row>
    <row r="22952" spans="2:2" ht="16.5" x14ac:dyDescent="0.3">
      <c r="B22952"/>
    </row>
    <row r="22953" spans="2:2" ht="16.5" x14ac:dyDescent="0.3">
      <c r="B22953"/>
    </row>
    <row r="22954" spans="2:2" ht="16.5" x14ac:dyDescent="0.3">
      <c r="B22954"/>
    </row>
    <row r="22955" spans="2:2" ht="16.5" x14ac:dyDescent="0.3">
      <c r="B22955"/>
    </row>
    <row r="22956" spans="2:2" ht="16.5" x14ac:dyDescent="0.3">
      <c r="B22956"/>
    </row>
    <row r="22957" spans="2:2" ht="16.5" x14ac:dyDescent="0.3">
      <c r="B22957"/>
    </row>
    <row r="22958" spans="2:2" ht="16.5" x14ac:dyDescent="0.3">
      <c r="B22958"/>
    </row>
    <row r="22959" spans="2:2" ht="16.5" x14ac:dyDescent="0.3">
      <c r="B22959"/>
    </row>
    <row r="22960" spans="2:2" ht="16.5" x14ac:dyDescent="0.3">
      <c r="B22960"/>
    </row>
    <row r="22961" spans="2:2" ht="16.5" x14ac:dyDescent="0.3">
      <c r="B22961"/>
    </row>
    <row r="22962" spans="2:2" ht="16.5" x14ac:dyDescent="0.3">
      <c r="B22962"/>
    </row>
    <row r="22963" spans="2:2" ht="16.5" x14ac:dyDescent="0.3">
      <c r="B22963"/>
    </row>
    <row r="22964" spans="2:2" ht="16.5" x14ac:dyDescent="0.3">
      <c r="B22964"/>
    </row>
    <row r="22965" spans="2:2" ht="16.5" x14ac:dyDescent="0.3">
      <c r="B22965"/>
    </row>
    <row r="22966" spans="2:2" ht="16.5" x14ac:dyDescent="0.3">
      <c r="B22966"/>
    </row>
    <row r="22967" spans="2:2" ht="16.5" x14ac:dyDescent="0.3">
      <c r="B22967"/>
    </row>
    <row r="22968" spans="2:2" ht="16.5" x14ac:dyDescent="0.3">
      <c r="B22968"/>
    </row>
    <row r="22969" spans="2:2" ht="16.5" x14ac:dyDescent="0.3">
      <c r="B22969"/>
    </row>
    <row r="22970" spans="2:2" ht="16.5" x14ac:dyDescent="0.3">
      <c r="B22970"/>
    </row>
    <row r="22971" spans="2:2" ht="16.5" x14ac:dyDescent="0.3">
      <c r="B22971"/>
    </row>
    <row r="22972" spans="2:2" ht="16.5" x14ac:dyDescent="0.3">
      <c r="B22972"/>
    </row>
    <row r="22973" spans="2:2" ht="16.5" x14ac:dyDescent="0.3">
      <c r="B22973"/>
    </row>
    <row r="22974" spans="2:2" ht="16.5" x14ac:dyDescent="0.3">
      <c r="B22974"/>
    </row>
    <row r="22975" spans="2:2" ht="16.5" x14ac:dyDescent="0.3">
      <c r="B22975"/>
    </row>
    <row r="22976" spans="2:2" ht="16.5" x14ac:dyDescent="0.3">
      <c r="B22976"/>
    </row>
    <row r="22977" spans="2:2" ht="16.5" x14ac:dyDescent="0.3">
      <c r="B22977"/>
    </row>
    <row r="22978" spans="2:2" ht="16.5" x14ac:dyDescent="0.3">
      <c r="B22978"/>
    </row>
    <row r="22979" spans="2:2" ht="16.5" x14ac:dyDescent="0.3">
      <c r="B22979"/>
    </row>
    <row r="22980" spans="2:2" ht="16.5" x14ac:dyDescent="0.3">
      <c r="B22980"/>
    </row>
    <row r="22981" spans="2:2" ht="16.5" x14ac:dyDescent="0.3">
      <c r="B22981"/>
    </row>
    <row r="22982" spans="2:2" ht="16.5" x14ac:dyDescent="0.3">
      <c r="B22982"/>
    </row>
    <row r="22983" spans="2:2" ht="16.5" x14ac:dyDescent="0.3">
      <c r="B22983"/>
    </row>
    <row r="22984" spans="2:2" ht="16.5" x14ac:dyDescent="0.3">
      <c r="B22984"/>
    </row>
    <row r="22985" spans="2:2" ht="16.5" x14ac:dyDescent="0.3">
      <c r="B22985"/>
    </row>
    <row r="22986" spans="2:2" ht="16.5" x14ac:dyDescent="0.3">
      <c r="B22986"/>
    </row>
    <row r="22987" spans="2:2" ht="16.5" x14ac:dyDescent="0.3">
      <c r="B22987"/>
    </row>
    <row r="22988" spans="2:2" ht="16.5" x14ac:dyDescent="0.3">
      <c r="B22988"/>
    </row>
    <row r="22989" spans="2:2" ht="16.5" x14ac:dyDescent="0.3">
      <c r="B22989"/>
    </row>
    <row r="22990" spans="2:2" ht="16.5" x14ac:dyDescent="0.3">
      <c r="B22990"/>
    </row>
    <row r="22991" spans="2:2" ht="16.5" x14ac:dyDescent="0.3">
      <c r="B22991"/>
    </row>
    <row r="22992" spans="2:2" ht="16.5" x14ac:dyDescent="0.3">
      <c r="B22992"/>
    </row>
    <row r="22993" spans="2:2" ht="16.5" x14ac:dyDescent="0.3">
      <c r="B22993"/>
    </row>
    <row r="22994" spans="2:2" ht="16.5" x14ac:dyDescent="0.3">
      <c r="B22994"/>
    </row>
    <row r="22995" spans="2:2" ht="16.5" x14ac:dyDescent="0.3">
      <c r="B22995"/>
    </row>
    <row r="22996" spans="2:2" ht="16.5" x14ac:dyDescent="0.3">
      <c r="B22996"/>
    </row>
    <row r="22997" spans="2:2" ht="16.5" x14ac:dyDescent="0.3">
      <c r="B22997"/>
    </row>
    <row r="22998" spans="2:2" ht="16.5" x14ac:dyDescent="0.3">
      <c r="B22998"/>
    </row>
    <row r="22999" spans="2:2" ht="16.5" x14ac:dyDescent="0.3">
      <c r="B22999"/>
    </row>
    <row r="23000" spans="2:2" ht="16.5" x14ac:dyDescent="0.3">
      <c r="B23000"/>
    </row>
    <row r="23001" spans="2:2" ht="16.5" x14ac:dyDescent="0.3">
      <c r="B23001"/>
    </row>
    <row r="23002" spans="2:2" ht="16.5" x14ac:dyDescent="0.3">
      <c r="B23002"/>
    </row>
    <row r="23003" spans="2:2" ht="16.5" x14ac:dyDescent="0.3">
      <c r="B23003"/>
    </row>
    <row r="23004" spans="2:2" ht="16.5" x14ac:dyDescent="0.3">
      <c r="B23004"/>
    </row>
    <row r="23005" spans="2:2" ht="16.5" x14ac:dyDescent="0.3">
      <c r="B23005"/>
    </row>
    <row r="23006" spans="2:2" ht="16.5" x14ac:dyDescent="0.3">
      <c r="B23006"/>
    </row>
    <row r="23007" spans="2:2" ht="16.5" x14ac:dyDescent="0.3">
      <c r="B23007"/>
    </row>
    <row r="23008" spans="2:2" ht="16.5" x14ac:dyDescent="0.3">
      <c r="B23008"/>
    </row>
    <row r="23009" spans="2:2" ht="16.5" x14ac:dyDescent="0.3">
      <c r="B23009"/>
    </row>
    <row r="23010" spans="2:2" ht="16.5" x14ac:dyDescent="0.3">
      <c r="B23010"/>
    </row>
    <row r="23011" spans="2:2" ht="16.5" x14ac:dyDescent="0.3">
      <c r="B23011"/>
    </row>
    <row r="23012" spans="2:2" ht="16.5" x14ac:dyDescent="0.3">
      <c r="B23012"/>
    </row>
    <row r="23013" spans="2:2" ht="16.5" x14ac:dyDescent="0.3">
      <c r="B23013"/>
    </row>
    <row r="23014" spans="2:2" ht="16.5" x14ac:dyDescent="0.3">
      <c r="B23014"/>
    </row>
    <row r="23015" spans="2:2" ht="16.5" x14ac:dyDescent="0.3">
      <c r="B23015"/>
    </row>
    <row r="23016" spans="2:2" ht="16.5" x14ac:dyDescent="0.3">
      <c r="B23016"/>
    </row>
    <row r="23017" spans="2:2" ht="16.5" x14ac:dyDescent="0.3">
      <c r="B23017"/>
    </row>
    <row r="23018" spans="2:2" ht="16.5" x14ac:dyDescent="0.3">
      <c r="B23018"/>
    </row>
    <row r="23019" spans="2:2" ht="16.5" x14ac:dyDescent="0.3">
      <c r="B23019"/>
    </row>
    <row r="23020" spans="2:2" ht="16.5" x14ac:dyDescent="0.3">
      <c r="B23020"/>
    </row>
    <row r="23021" spans="2:2" ht="16.5" x14ac:dyDescent="0.3">
      <c r="B23021"/>
    </row>
    <row r="23022" spans="2:2" ht="16.5" x14ac:dyDescent="0.3">
      <c r="B23022"/>
    </row>
    <row r="23023" spans="2:2" ht="16.5" x14ac:dyDescent="0.3">
      <c r="B23023"/>
    </row>
    <row r="23024" spans="2:2" ht="16.5" x14ac:dyDescent="0.3">
      <c r="B23024"/>
    </row>
    <row r="23025" spans="2:2" ht="16.5" x14ac:dyDescent="0.3">
      <c r="B23025"/>
    </row>
    <row r="23026" spans="2:2" ht="16.5" x14ac:dyDescent="0.3">
      <c r="B23026"/>
    </row>
    <row r="23027" spans="2:2" ht="16.5" x14ac:dyDescent="0.3">
      <c r="B23027"/>
    </row>
    <row r="23028" spans="2:2" ht="16.5" x14ac:dyDescent="0.3">
      <c r="B23028"/>
    </row>
    <row r="23029" spans="2:2" ht="16.5" x14ac:dyDescent="0.3">
      <c r="B23029"/>
    </row>
    <row r="23030" spans="2:2" ht="16.5" x14ac:dyDescent="0.3">
      <c r="B23030"/>
    </row>
    <row r="23031" spans="2:2" ht="16.5" x14ac:dyDescent="0.3">
      <c r="B23031"/>
    </row>
    <row r="23032" spans="2:2" ht="16.5" x14ac:dyDescent="0.3">
      <c r="B23032"/>
    </row>
    <row r="23033" spans="2:2" ht="16.5" x14ac:dyDescent="0.3">
      <c r="B23033"/>
    </row>
    <row r="23034" spans="2:2" ht="16.5" x14ac:dyDescent="0.3">
      <c r="B23034"/>
    </row>
    <row r="23035" spans="2:2" ht="16.5" x14ac:dyDescent="0.3">
      <c r="B23035"/>
    </row>
    <row r="23036" spans="2:2" ht="16.5" x14ac:dyDescent="0.3">
      <c r="B23036"/>
    </row>
    <row r="23037" spans="2:2" ht="16.5" x14ac:dyDescent="0.3">
      <c r="B23037"/>
    </row>
    <row r="23038" spans="2:2" ht="16.5" x14ac:dyDescent="0.3">
      <c r="B23038"/>
    </row>
    <row r="23039" spans="2:2" ht="16.5" x14ac:dyDescent="0.3">
      <c r="B23039"/>
    </row>
    <row r="23040" spans="2:2" ht="16.5" x14ac:dyDescent="0.3">
      <c r="B23040"/>
    </row>
    <row r="23041" spans="2:2" ht="16.5" x14ac:dyDescent="0.3">
      <c r="B23041"/>
    </row>
    <row r="23042" spans="2:2" ht="16.5" x14ac:dyDescent="0.3">
      <c r="B23042"/>
    </row>
    <row r="23043" spans="2:2" ht="16.5" x14ac:dyDescent="0.3">
      <c r="B23043"/>
    </row>
    <row r="23044" spans="2:2" ht="16.5" x14ac:dyDescent="0.3">
      <c r="B23044"/>
    </row>
    <row r="23045" spans="2:2" ht="16.5" x14ac:dyDescent="0.3">
      <c r="B23045"/>
    </row>
    <row r="23046" spans="2:2" ht="16.5" x14ac:dyDescent="0.3">
      <c r="B23046"/>
    </row>
    <row r="23047" spans="2:2" ht="16.5" x14ac:dyDescent="0.3">
      <c r="B23047"/>
    </row>
    <row r="23048" spans="2:2" ht="16.5" x14ac:dyDescent="0.3">
      <c r="B23048"/>
    </row>
    <row r="23049" spans="2:2" ht="16.5" x14ac:dyDescent="0.3">
      <c r="B23049"/>
    </row>
    <row r="23050" spans="2:2" ht="16.5" x14ac:dyDescent="0.3">
      <c r="B23050"/>
    </row>
    <row r="23051" spans="2:2" ht="16.5" x14ac:dyDescent="0.3">
      <c r="B23051"/>
    </row>
    <row r="23052" spans="2:2" ht="16.5" x14ac:dyDescent="0.3">
      <c r="B23052"/>
    </row>
    <row r="23053" spans="2:2" ht="16.5" x14ac:dyDescent="0.3">
      <c r="B23053"/>
    </row>
    <row r="23054" spans="2:2" ht="16.5" x14ac:dyDescent="0.3">
      <c r="B23054"/>
    </row>
    <row r="23055" spans="2:2" ht="16.5" x14ac:dyDescent="0.3">
      <c r="B23055"/>
    </row>
    <row r="23056" spans="2:2" ht="16.5" x14ac:dyDescent="0.3">
      <c r="B23056"/>
    </row>
    <row r="23057" spans="2:2" ht="16.5" x14ac:dyDescent="0.3">
      <c r="B23057"/>
    </row>
    <row r="23058" spans="2:2" ht="16.5" x14ac:dyDescent="0.3">
      <c r="B23058"/>
    </row>
    <row r="23059" spans="2:2" ht="16.5" x14ac:dyDescent="0.3">
      <c r="B23059"/>
    </row>
    <row r="23060" spans="2:2" ht="16.5" x14ac:dyDescent="0.3">
      <c r="B23060"/>
    </row>
    <row r="23061" spans="2:2" ht="16.5" x14ac:dyDescent="0.3">
      <c r="B23061"/>
    </row>
    <row r="23062" spans="2:2" ht="16.5" x14ac:dyDescent="0.3">
      <c r="B23062"/>
    </row>
    <row r="23063" spans="2:2" ht="16.5" x14ac:dyDescent="0.3">
      <c r="B23063"/>
    </row>
    <row r="23064" spans="2:2" ht="16.5" x14ac:dyDescent="0.3">
      <c r="B23064"/>
    </row>
    <row r="23065" spans="2:2" ht="16.5" x14ac:dyDescent="0.3">
      <c r="B23065"/>
    </row>
    <row r="23066" spans="2:2" ht="16.5" x14ac:dyDescent="0.3">
      <c r="B23066"/>
    </row>
    <row r="23067" spans="2:2" ht="16.5" x14ac:dyDescent="0.3">
      <c r="B23067"/>
    </row>
    <row r="23068" spans="2:2" ht="16.5" x14ac:dyDescent="0.3">
      <c r="B23068"/>
    </row>
    <row r="23069" spans="2:2" ht="16.5" x14ac:dyDescent="0.3">
      <c r="B23069"/>
    </row>
    <row r="23070" spans="2:2" ht="16.5" x14ac:dyDescent="0.3">
      <c r="B23070"/>
    </row>
    <row r="23071" spans="2:2" ht="16.5" x14ac:dyDescent="0.3">
      <c r="B23071"/>
    </row>
    <row r="23072" spans="2:2" ht="16.5" x14ac:dyDescent="0.3">
      <c r="B23072"/>
    </row>
    <row r="23073" spans="2:2" ht="16.5" x14ac:dyDescent="0.3">
      <c r="B23073"/>
    </row>
    <row r="23074" spans="2:2" ht="16.5" x14ac:dyDescent="0.3">
      <c r="B23074"/>
    </row>
    <row r="23075" spans="2:2" ht="16.5" x14ac:dyDescent="0.3">
      <c r="B23075"/>
    </row>
    <row r="23076" spans="2:2" ht="16.5" x14ac:dyDescent="0.3">
      <c r="B23076"/>
    </row>
    <row r="23077" spans="2:2" ht="16.5" x14ac:dyDescent="0.3">
      <c r="B23077"/>
    </row>
    <row r="23078" spans="2:2" ht="16.5" x14ac:dyDescent="0.3">
      <c r="B23078"/>
    </row>
    <row r="23079" spans="2:2" ht="16.5" x14ac:dyDescent="0.3">
      <c r="B23079"/>
    </row>
    <row r="23080" spans="2:2" ht="16.5" x14ac:dyDescent="0.3">
      <c r="B23080"/>
    </row>
    <row r="23081" spans="2:2" ht="16.5" x14ac:dyDescent="0.3">
      <c r="B23081"/>
    </row>
    <row r="23082" spans="2:2" ht="16.5" x14ac:dyDescent="0.3">
      <c r="B23082"/>
    </row>
    <row r="23083" spans="2:2" ht="16.5" x14ac:dyDescent="0.3">
      <c r="B23083"/>
    </row>
    <row r="23084" spans="2:2" ht="16.5" x14ac:dyDescent="0.3">
      <c r="B23084"/>
    </row>
    <row r="23085" spans="2:2" ht="16.5" x14ac:dyDescent="0.3">
      <c r="B23085"/>
    </row>
    <row r="23086" spans="2:2" ht="16.5" x14ac:dyDescent="0.3">
      <c r="B23086"/>
    </row>
    <row r="23087" spans="2:2" ht="16.5" x14ac:dyDescent="0.3">
      <c r="B23087"/>
    </row>
    <row r="23088" spans="2:2" ht="16.5" x14ac:dyDescent="0.3">
      <c r="B23088"/>
    </row>
    <row r="23089" spans="2:2" ht="16.5" x14ac:dyDescent="0.3">
      <c r="B23089"/>
    </row>
    <row r="23090" spans="2:2" ht="16.5" x14ac:dyDescent="0.3">
      <c r="B23090"/>
    </row>
    <row r="23091" spans="2:2" ht="16.5" x14ac:dyDescent="0.3">
      <c r="B23091"/>
    </row>
    <row r="23092" spans="2:2" ht="16.5" x14ac:dyDescent="0.3">
      <c r="B23092"/>
    </row>
    <row r="23093" spans="2:2" ht="16.5" x14ac:dyDescent="0.3">
      <c r="B23093"/>
    </row>
    <row r="23094" spans="2:2" ht="16.5" x14ac:dyDescent="0.3">
      <c r="B23094"/>
    </row>
    <row r="23095" spans="2:2" ht="16.5" x14ac:dyDescent="0.3">
      <c r="B23095"/>
    </row>
    <row r="23096" spans="2:2" ht="16.5" x14ac:dyDescent="0.3">
      <c r="B23096"/>
    </row>
    <row r="23097" spans="2:2" ht="16.5" x14ac:dyDescent="0.3">
      <c r="B23097"/>
    </row>
    <row r="23098" spans="2:2" ht="16.5" x14ac:dyDescent="0.3">
      <c r="B23098"/>
    </row>
    <row r="23099" spans="2:2" ht="16.5" x14ac:dyDescent="0.3">
      <c r="B23099"/>
    </row>
    <row r="23100" spans="2:2" ht="16.5" x14ac:dyDescent="0.3">
      <c r="B23100"/>
    </row>
    <row r="23101" spans="2:2" ht="16.5" x14ac:dyDescent="0.3">
      <c r="B23101"/>
    </row>
    <row r="23102" spans="2:2" ht="16.5" x14ac:dyDescent="0.3">
      <c r="B23102"/>
    </row>
    <row r="23103" spans="2:2" ht="16.5" x14ac:dyDescent="0.3">
      <c r="B23103"/>
    </row>
    <row r="23104" spans="2:2" ht="16.5" x14ac:dyDescent="0.3">
      <c r="B23104"/>
    </row>
    <row r="23105" spans="2:2" ht="16.5" x14ac:dyDescent="0.3">
      <c r="B23105"/>
    </row>
    <row r="23106" spans="2:2" ht="16.5" x14ac:dyDescent="0.3">
      <c r="B23106"/>
    </row>
    <row r="23107" spans="2:2" ht="16.5" x14ac:dyDescent="0.3">
      <c r="B23107"/>
    </row>
    <row r="23108" spans="2:2" ht="16.5" x14ac:dyDescent="0.3">
      <c r="B23108"/>
    </row>
    <row r="23109" spans="2:2" ht="16.5" x14ac:dyDescent="0.3">
      <c r="B23109"/>
    </row>
    <row r="23110" spans="2:2" ht="16.5" x14ac:dyDescent="0.3">
      <c r="B23110"/>
    </row>
    <row r="23111" spans="2:2" ht="16.5" x14ac:dyDescent="0.3">
      <c r="B23111"/>
    </row>
    <row r="23112" spans="2:2" ht="16.5" x14ac:dyDescent="0.3">
      <c r="B23112"/>
    </row>
    <row r="23113" spans="2:2" ht="16.5" x14ac:dyDescent="0.3">
      <c r="B23113"/>
    </row>
    <row r="23114" spans="2:2" ht="16.5" x14ac:dyDescent="0.3">
      <c r="B23114"/>
    </row>
    <row r="23115" spans="2:2" ht="16.5" x14ac:dyDescent="0.3">
      <c r="B23115"/>
    </row>
    <row r="23116" spans="2:2" ht="16.5" x14ac:dyDescent="0.3">
      <c r="B23116"/>
    </row>
    <row r="23117" spans="2:2" ht="16.5" x14ac:dyDescent="0.3">
      <c r="B23117"/>
    </row>
    <row r="23118" spans="2:2" ht="16.5" x14ac:dyDescent="0.3">
      <c r="B23118"/>
    </row>
    <row r="23119" spans="2:2" ht="16.5" x14ac:dyDescent="0.3">
      <c r="B23119"/>
    </row>
    <row r="23120" spans="2:2" ht="16.5" x14ac:dyDescent="0.3">
      <c r="B23120"/>
    </row>
    <row r="23121" spans="2:2" ht="16.5" x14ac:dyDescent="0.3">
      <c r="B23121"/>
    </row>
    <row r="23122" spans="2:2" ht="16.5" x14ac:dyDescent="0.3">
      <c r="B23122"/>
    </row>
    <row r="23123" spans="2:2" ht="16.5" x14ac:dyDescent="0.3">
      <c r="B23123"/>
    </row>
    <row r="23124" spans="2:2" ht="16.5" x14ac:dyDescent="0.3">
      <c r="B23124"/>
    </row>
    <row r="23125" spans="2:2" ht="16.5" x14ac:dyDescent="0.3">
      <c r="B23125"/>
    </row>
    <row r="23126" spans="2:2" ht="16.5" x14ac:dyDescent="0.3">
      <c r="B23126"/>
    </row>
    <row r="23127" spans="2:2" ht="16.5" x14ac:dyDescent="0.3">
      <c r="B23127"/>
    </row>
    <row r="23128" spans="2:2" ht="16.5" x14ac:dyDescent="0.3">
      <c r="B23128"/>
    </row>
    <row r="23129" spans="2:2" ht="16.5" x14ac:dyDescent="0.3">
      <c r="B23129"/>
    </row>
    <row r="23130" spans="2:2" ht="16.5" x14ac:dyDescent="0.3">
      <c r="B23130"/>
    </row>
    <row r="23131" spans="2:2" ht="16.5" x14ac:dyDescent="0.3">
      <c r="B23131"/>
    </row>
    <row r="23132" spans="2:2" ht="16.5" x14ac:dyDescent="0.3">
      <c r="B23132"/>
    </row>
    <row r="23133" spans="2:2" ht="16.5" x14ac:dyDescent="0.3">
      <c r="B23133"/>
    </row>
    <row r="23134" spans="2:2" ht="16.5" x14ac:dyDescent="0.3">
      <c r="B23134"/>
    </row>
    <row r="23135" spans="2:2" ht="16.5" x14ac:dyDescent="0.3">
      <c r="B23135"/>
    </row>
    <row r="23136" spans="2:2" ht="16.5" x14ac:dyDescent="0.3">
      <c r="B23136"/>
    </row>
    <row r="23137" spans="2:2" ht="16.5" x14ac:dyDescent="0.3">
      <c r="B23137"/>
    </row>
    <row r="23138" spans="2:2" ht="16.5" x14ac:dyDescent="0.3">
      <c r="B23138"/>
    </row>
    <row r="23139" spans="2:2" ht="16.5" x14ac:dyDescent="0.3">
      <c r="B23139"/>
    </row>
    <row r="23140" spans="2:2" ht="16.5" x14ac:dyDescent="0.3">
      <c r="B23140"/>
    </row>
    <row r="23141" spans="2:2" ht="16.5" x14ac:dyDescent="0.3">
      <c r="B23141"/>
    </row>
    <row r="23142" spans="2:2" ht="16.5" x14ac:dyDescent="0.3">
      <c r="B23142"/>
    </row>
    <row r="23143" spans="2:2" ht="16.5" x14ac:dyDescent="0.3">
      <c r="B23143"/>
    </row>
    <row r="23144" spans="2:2" ht="16.5" x14ac:dyDescent="0.3">
      <c r="B23144"/>
    </row>
    <row r="23145" spans="2:2" ht="16.5" x14ac:dyDescent="0.3">
      <c r="B23145"/>
    </row>
    <row r="23146" spans="2:2" ht="16.5" x14ac:dyDescent="0.3">
      <c r="B23146"/>
    </row>
    <row r="23147" spans="2:2" ht="16.5" x14ac:dyDescent="0.3">
      <c r="B23147"/>
    </row>
    <row r="23148" spans="2:2" ht="16.5" x14ac:dyDescent="0.3">
      <c r="B23148"/>
    </row>
    <row r="23149" spans="2:2" ht="16.5" x14ac:dyDescent="0.3">
      <c r="B23149"/>
    </row>
    <row r="23150" spans="2:2" ht="16.5" x14ac:dyDescent="0.3">
      <c r="B23150"/>
    </row>
    <row r="23151" spans="2:2" ht="16.5" x14ac:dyDescent="0.3">
      <c r="B23151"/>
    </row>
    <row r="23152" spans="2:2" ht="16.5" x14ac:dyDescent="0.3">
      <c r="B23152"/>
    </row>
    <row r="23153" spans="2:2" ht="16.5" x14ac:dyDescent="0.3">
      <c r="B23153"/>
    </row>
    <row r="23154" spans="2:2" ht="16.5" x14ac:dyDescent="0.3">
      <c r="B23154"/>
    </row>
    <row r="23155" spans="2:2" ht="16.5" x14ac:dyDescent="0.3">
      <c r="B23155"/>
    </row>
    <row r="23156" spans="2:2" ht="16.5" x14ac:dyDescent="0.3">
      <c r="B23156"/>
    </row>
    <row r="23157" spans="2:2" ht="16.5" x14ac:dyDescent="0.3">
      <c r="B23157"/>
    </row>
    <row r="23158" spans="2:2" ht="16.5" x14ac:dyDescent="0.3">
      <c r="B23158"/>
    </row>
    <row r="23159" spans="2:2" ht="16.5" x14ac:dyDescent="0.3">
      <c r="B23159"/>
    </row>
    <row r="23160" spans="2:2" ht="16.5" x14ac:dyDescent="0.3">
      <c r="B23160"/>
    </row>
    <row r="23161" spans="2:2" ht="16.5" x14ac:dyDescent="0.3">
      <c r="B23161"/>
    </row>
    <row r="23162" spans="2:2" ht="16.5" x14ac:dyDescent="0.3">
      <c r="B23162"/>
    </row>
    <row r="23163" spans="2:2" ht="16.5" x14ac:dyDescent="0.3">
      <c r="B23163"/>
    </row>
    <row r="23164" spans="2:2" ht="16.5" x14ac:dyDescent="0.3">
      <c r="B23164"/>
    </row>
    <row r="23165" spans="2:2" ht="16.5" x14ac:dyDescent="0.3">
      <c r="B23165"/>
    </row>
    <row r="23166" spans="2:2" ht="16.5" x14ac:dyDescent="0.3">
      <c r="B23166"/>
    </row>
    <row r="23167" spans="2:2" ht="16.5" x14ac:dyDescent="0.3">
      <c r="B23167"/>
    </row>
    <row r="23168" spans="2:2" ht="16.5" x14ac:dyDescent="0.3">
      <c r="B23168"/>
    </row>
    <row r="23169" spans="2:2" ht="16.5" x14ac:dyDescent="0.3">
      <c r="B23169"/>
    </row>
    <row r="23170" spans="2:2" ht="16.5" x14ac:dyDescent="0.3">
      <c r="B23170"/>
    </row>
    <row r="23171" spans="2:2" ht="16.5" x14ac:dyDescent="0.3">
      <c r="B23171"/>
    </row>
    <row r="23172" spans="2:2" ht="16.5" x14ac:dyDescent="0.3">
      <c r="B23172"/>
    </row>
    <row r="23173" spans="2:2" ht="16.5" x14ac:dyDescent="0.3">
      <c r="B23173"/>
    </row>
    <row r="23174" spans="2:2" ht="16.5" x14ac:dyDescent="0.3">
      <c r="B23174"/>
    </row>
    <row r="23175" spans="2:2" ht="16.5" x14ac:dyDescent="0.3">
      <c r="B23175"/>
    </row>
    <row r="23176" spans="2:2" ht="16.5" x14ac:dyDescent="0.3">
      <c r="B23176"/>
    </row>
    <row r="23177" spans="2:2" ht="16.5" x14ac:dyDescent="0.3">
      <c r="B23177"/>
    </row>
    <row r="23178" spans="2:2" ht="16.5" x14ac:dyDescent="0.3">
      <c r="B23178"/>
    </row>
    <row r="23179" spans="2:2" ht="16.5" x14ac:dyDescent="0.3">
      <c r="B23179"/>
    </row>
    <row r="23180" spans="2:2" ht="16.5" x14ac:dyDescent="0.3">
      <c r="B23180"/>
    </row>
    <row r="23181" spans="2:2" ht="16.5" x14ac:dyDescent="0.3">
      <c r="B23181"/>
    </row>
    <row r="23182" spans="2:2" ht="16.5" x14ac:dyDescent="0.3">
      <c r="B23182"/>
    </row>
    <row r="23183" spans="2:2" ht="16.5" x14ac:dyDescent="0.3">
      <c r="B23183"/>
    </row>
    <row r="23184" spans="2:2" ht="16.5" x14ac:dyDescent="0.3">
      <c r="B23184"/>
    </row>
    <row r="23185" spans="2:2" ht="16.5" x14ac:dyDescent="0.3">
      <c r="B23185"/>
    </row>
    <row r="23186" spans="2:2" ht="16.5" x14ac:dyDescent="0.3">
      <c r="B23186"/>
    </row>
    <row r="23187" spans="2:2" ht="16.5" x14ac:dyDescent="0.3">
      <c r="B23187"/>
    </row>
    <row r="23188" spans="2:2" ht="16.5" x14ac:dyDescent="0.3">
      <c r="B23188"/>
    </row>
    <row r="23189" spans="2:2" ht="16.5" x14ac:dyDescent="0.3">
      <c r="B23189"/>
    </row>
    <row r="23190" spans="2:2" ht="16.5" x14ac:dyDescent="0.3">
      <c r="B23190"/>
    </row>
    <row r="23191" spans="2:2" ht="16.5" x14ac:dyDescent="0.3">
      <c r="B23191"/>
    </row>
    <row r="23192" spans="2:2" ht="16.5" x14ac:dyDescent="0.3">
      <c r="B23192"/>
    </row>
    <row r="23193" spans="2:2" ht="16.5" x14ac:dyDescent="0.3">
      <c r="B23193"/>
    </row>
    <row r="23194" spans="2:2" ht="16.5" x14ac:dyDescent="0.3">
      <c r="B23194"/>
    </row>
    <row r="23195" spans="2:2" ht="16.5" x14ac:dyDescent="0.3">
      <c r="B23195"/>
    </row>
    <row r="23196" spans="2:2" ht="16.5" x14ac:dyDescent="0.3">
      <c r="B23196"/>
    </row>
    <row r="23197" spans="2:2" ht="16.5" x14ac:dyDescent="0.3">
      <c r="B23197"/>
    </row>
    <row r="23198" spans="2:2" ht="16.5" x14ac:dyDescent="0.3">
      <c r="B23198"/>
    </row>
    <row r="23199" spans="2:2" ht="16.5" x14ac:dyDescent="0.3">
      <c r="B23199"/>
    </row>
    <row r="23200" spans="2:2" ht="16.5" x14ac:dyDescent="0.3">
      <c r="B23200"/>
    </row>
    <row r="23201" spans="2:2" ht="16.5" x14ac:dyDescent="0.3">
      <c r="B23201"/>
    </row>
    <row r="23202" spans="2:2" ht="16.5" x14ac:dyDescent="0.3">
      <c r="B23202"/>
    </row>
    <row r="23203" spans="2:2" ht="16.5" x14ac:dyDescent="0.3">
      <c r="B23203"/>
    </row>
    <row r="23204" spans="2:2" ht="16.5" x14ac:dyDescent="0.3">
      <c r="B23204"/>
    </row>
    <row r="23205" spans="2:2" ht="16.5" x14ac:dyDescent="0.3">
      <c r="B23205"/>
    </row>
    <row r="23206" spans="2:2" ht="16.5" x14ac:dyDescent="0.3">
      <c r="B23206"/>
    </row>
    <row r="23207" spans="2:2" ht="16.5" x14ac:dyDescent="0.3">
      <c r="B23207"/>
    </row>
    <row r="23208" spans="2:2" ht="16.5" x14ac:dyDescent="0.3">
      <c r="B23208"/>
    </row>
    <row r="23209" spans="2:2" ht="16.5" x14ac:dyDescent="0.3">
      <c r="B23209"/>
    </row>
    <row r="23210" spans="2:2" ht="16.5" x14ac:dyDescent="0.3">
      <c r="B23210"/>
    </row>
    <row r="23211" spans="2:2" ht="16.5" x14ac:dyDescent="0.3">
      <c r="B23211"/>
    </row>
    <row r="23212" spans="2:2" ht="16.5" x14ac:dyDescent="0.3">
      <c r="B23212"/>
    </row>
    <row r="23213" spans="2:2" ht="16.5" x14ac:dyDescent="0.3">
      <c r="B23213"/>
    </row>
    <row r="23214" spans="2:2" ht="16.5" x14ac:dyDescent="0.3">
      <c r="B23214"/>
    </row>
    <row r="23215" spans="2:2" ht="16.5" x14ac:dyDescent="0.3">
      <c r="B23215"/>
    </row>
    <row r="23216" spans="2:2" ht="16.5" x14ac:dyDescent="0.3">
      <c r="B23216"/>
    </row>
    <row r="23217" spans="2:2" ht="16.5" x14ac:dyDescent="0.3">
      <c r="B23217"/>
    </row>
    <row r="23218" spans="2:2" ht="16.5" x14ac:dyDescent="0.3">
      <c r="B23218"/>
    </row>
    <row r="23219" spans="2:2" ht="16.5" x14ac:dyDescent="0.3">
      <c r="B23219"/>
    </row>
    <row r="23220" spans="2:2" ht="16.5" x14ac:dyDescent="0.3">
      <c r="B23220"/>
    </row>
    <row r="23221" spans="2:2" ht="16.5" x14ac:dyDescent="0.3">
      <c r="B23221"/>
    </row>
    <row r="23222" spans="2:2" ht="16.5" x14ac:dyDescent="0.3">
      <c r="B23222"/>
    </row>
    <row r="23223" spans="2:2" ht="16.5" x14ac:dyDescent="0.3">
      <c r="B23223"/>
    </row>
    <row r="23224" spans="2:2" ht="16.5" x14ac:dyDescent="0.3">
      <c r="B23224"/>
    </row>
    <row r="23225" spans="2:2" ht="16.5" x14ac:dyDescent="0.3">
      <c r="B23225"/>
    </row>
    <row r="23226" spans="2:2" ht="16.5" x14ac:dyDescent="0.3">
      <c r="B23226"/>
    </row>
    <row r="23227" spans="2:2" ht="16.5" x14ac:dyDescent="0.3">
      <c r="B23227"/>
    </row>
    <row r="23228" spans="2:2" ht="16.5" x14ac:dyDescent="0.3">
      <c r="B23228"/>
    </row>
    <row r="23229" spans="2:2" ht="16.5" x14ac:dyDescent="0.3">
      <c r="B23229"/>
    </row>
    <row r="23230" spans="2:2" ht="16.5" x14ac:dyDescent="0.3">
      <c r="B23230"/>
    </row>
    <row r="23231" spans="2:2" ht="16.5" x14ac:dyDescent="0.3">
      <c r="B23231"/>
    </row>
    <row r="23232" spans="2:2" ht="16.5" x14ac:dyDescent="0.3">
      <c r="B23232"/>
    </row>
    <row r="23233" spans="2:2" ht="16.5" x14ac:dyDescent="0.3">
      <c r="B23233"/>
    </row>
    <row r="23234" spans="2:2" ht="16.5" x14ac:dyDescent="0.3">
      <c r="B23234"/>
    </row>
    <row r="23235" spans="2:2" ht="16.5" x14ac:dyDescent="0.3">
      <c r="B23235"/>
    </row>
    <row r="23236" spans="2:2" ht="16.5" x14ac:dyDescent="0.3">
      <c r="B23236"/>
    </row>
    <row r="23237" spans="2:2" ht="16.5" x14ac:dyDescent="0.3">
      <c r="B23237"/>
    </row>
    <row r="23238" spans="2:2" ht="16.5" x14ac:dyDescent="0.3">
      <c r="B23238"/>
    </row>
    <row r="23239" spans="2:2" ht="16.5" x14ac:dyDescent="0.3">
      <c r="B23239"/>
    </row>
    <row r="23240" spans="2:2" ht="16.5" x14ac:dyDescent="0.3">
      <c r="B23240"/>
    </row>
    <row r="23241" spans="2:2" ht="16.5" x14ac:dyDescent="0.3">
      <c r="B23241"/>
    </row>
    <row r="23242" spans="2:2" ht="16.5" x14ac:dyDescent="0.3">
      <c r="B23242"/>
    </row>
    <row r="23243" spans="2:2" ht="16.5" x14ac:dyDescent="0.3">
      <c r="B23243"/>
    </row>
    <row r="23244" spans="2:2" ht="16.5" x14ac:dyDescent="0.3">
      <c r="B23244"/>
    </row>
    <row r="23245" spans="2:2" ht="16.5" x14ac:dyDescent="0.3">
      <c r="B23245"/>
    </row>
    <row r="23246" spans="2:2" ht="16.5" x14ac:dyDescent="0.3">
      <c r="B23246"/>
    </row>
    <row r="23247" spans="2:2" ht="16.5" x14ac:dyDescent="0.3">
      <c r="B23247"/>
    </row>
    <row r="23248" spans="2:2" ht="16.5" x14ac:dyDescent="0.3">
      <c r="B23248"/>
    </row>
    <row r="23249" spans="2:2" ht="16.5" x14ac:dyDescent="0.3">
      <c r="B23249"/>
    </row>
    <row r="23250" spans="2:2" ht="16.5" x14ac:dyDescent="0.3">
      <c r="B23250"/>
    </row>
    <row r="23251" spans="2:2" ht="16.5" x14ac:dyDescent="0.3">
      <c r="B23251"/>
    </row>
    <row r="23252" spans="2:2" ht="16.5" x14ac:dyDescent="0.3">
      <c r="B23252"/>
    </row>
    <row r="23253" spans="2:2" ht="16.5" x14ac:dyDescent="0.3">
      <c r="B23253"/>
    </row>
    <row r="23254" spans="2:2" ht="16.5" x14ac:dyDescent="0.3">
      <c r="B23254"/>
    </row>
    <row r="23255" spans="2:2" ht="16.5" x14ac:dyDescent="0.3">
      <c r="B23255"/>
    </row>
    <row r="23256" spans="2:2" ht="16.5" x14ac:dyDescent="0.3">
      <c r="B23256"/>
    </row>
    <row r="23257" spans="2:2" ht="16.5" x14ac:dyDescent="0.3">
      <c r="B23257"/>
    </row>
    <row r="23258" spans="2:2" ht="16.5" x14ac:dyDescent="0.3">
      <c r="B23258"/>
    </row>
    <row r="23259" spans="2:2" ht="16.5" x14ac:dyDescent="0.3">
      <c r="B23259"/>
    </row>
    <row r="23260" spans="2:2" ht="16.5" x14ac:dyDescent="0.3">
      <c r="B23260"/>
    </row>
    <row r="23261" spans="2:2" ht="16.5" x14ac:dyDescent="0.3">
      <c r="B23261"/>
    </row>
    <row r="23262" spans="2:2" ht="16.5" x14ac:dyDescent="0.3">
      <c r="B23262"/>
    </row>
    <row r="23263" spans="2:2" ht="16.5" x14ac:dyDescent="0.3">
      <c r="B23263"/>
    </row>
    <row r="23264" spans="2:2" ht="16.5" x14ac:dyDescent="0.3">
      <c r="B23264"/>
    </row>
    <row r="23265" spans="2:2" ht="16.5" x14ac:dyDescent="0.3">
      <c r="B23265"/>
    </row>
    <row r="23266" spans="2:2" ht="16.5" x14ac:dyDescent="0.3">
      <c r="B23266"/>
    </row>
    <row r="23267" spans="2:2" ht="16.5" x14ac:dyDescent="0.3">
      <c r="B23267"/>
    </row>
    <row r="23268" spans="2:2" ht="16.5" x14ac:dyDescent="0.3">
      <c r="B23268"/>
    </row>
    <row r="23269" spans="2:2" ht="16.5" x14ac:dyDescent="0.3">
      <c r="B23269"/>
    </row>
    <row r="23270" spans="2:2" ht="16.5" x14ac:dyDescent="0.3">
      <c r="B23270"/>
    </row>
    <row r="23271" spans="2:2" ht="16.5" x14ac:dyDescent="0.3">
      <c r="B23271"/>
    </row>
    <row r="23272" spans="2:2" ht="16.5" x14ac:dyDescent="0.3">
      <c r="B23272"/>
    </row>
    <row r="23273" spans="2:2" ht="16.5" x14ac:dyDescent="0.3">
      <c r="B23273"/>
    </row>
    <row r="23274" spans="2:2" ht="16.5" x14ac:dyDescent="0.3">
      <c r="B23274"/>
    </row>
    <row r="23275" spans="2:2" ht="16.5" x14ac:dyDescent="0.3">
      <c r="B23275"/>
    </row>
    <row r="23276" spans="2:2" ht="16.5" x14ac:dyDescent="0.3">
      <c r="B23276"/>
    </row>
    <row r="23277" spans="2:2" ht="16.5" x14ac:dyDescent="0.3">
      <c r="B23277"/>
    </row>
    <row r="23278" spans="2:2" ht="16.5" x14ac:dyDescent="0.3">
      <c r="B23278"/>
    </row>
    <row r="23279" spans="2:2" ht="16.5" x14ac:dyDescent="0.3">
      <c r="B23279"/>
    </row>
    <row r="23280" spans="2:2" ht="16.5" x14ac:dyDescent="0.3">
      <c r="B23280"/>
    </row>
    <row r="23281" spans="2:2" ht="16.5" x14ac:dyDescent="0.3">
      <c r="B23281"/>
    </row>
    <row r="23282" spans="2:2" ht="16.5" x14ac:dyDescent="0.3">
      <c r="B23282"/>
    </row>
    <row r="23283" spans="2:2" ht="16.5" x14ac:dyDescent="0.3">
      <c r="B23283"/>
    </row>
    <row r="23284" spans="2:2" ht="16.5" x14ac:dyDescent="0.3">
      <c r="B23284"/>
    </row>
    <row r="23285" spans="2:2" ht="16.5" x14ac:dyDescent="0.3">
      <c r="B23285"/>
    </row>
    <row r="23286" spans="2:2" ht="16.5" x14ac:dyDescent="0.3">
      <c r="B23286"/>
    </row>
    <row r="23287" spans="2:2" ht="16.5" x14ac:dyDescent="0.3">
      <c r="B23287"/>
    </row>
    <row r="23288" spans="2:2" ht="16.5" x14ac:dyDescent="0.3">
      <c r="B23288"/>
    </row>
    <row r="23289" spans="2:2" ht="16.5" x14ac:dyDescent="0.3">
      <c r="B23289"/>
    </row>
    <row r="23290" spans="2:2" ht="16.5" x14ac:dyDescent="0.3">
      <c r="B23290"/>
    </row>
    <row r="23291" spans="2:2" ht="16.5" x14ac:dyDescent="0.3">
      <c r="B23291"/>
    </row>
    <row r="23292" spans="2:2" ht="16.5" x14ac:dyDescent="0.3">
      <c r="B23292"/>
    </row>
    <row r="23293" spans="2:2" ht="16.5" x14ac:dyDescent="0.3">
      <c r="B23293"/>
    </row>
    <row r="23294" spans="2:2" ht="16.5" x14ac:dyDescent="0.3">
      <c r="B23294"/>
    </row>
    <row r="23295" spans="2:2" ht="16.5" x14ac:dyDescent="0.3">
      <c r="B23295"/>
    </row>
    <row r="23296" spans="2:2" ht="16.5" x14ac:dyDescent="0.3">
      <c r="B23296"/>
    </row>
    <row r="23297" spans="2:2" ht="16.5" x14ac:dyDescent="0.3">
      <c r="B23297"/>
    </row>
    <row r="23298" spans="2:2" ht="16.5" x14ac:dyDescent="0.3">
      <c r="B23298"/>
    </row>
    <row r="23299" spans="2:2" ht="16.5" x14ac:dyDescent="0.3">
      <c r="B23299"/>
    </row>
    <row r="23300" spans="2:2" ht="16.5" x14ac:dyDescent="0.3">
      <c r="B23300"/>
    </row>
    <row r="23301" spans="2:2" ht="16.5" x14ac:dyDescent="0.3">
      <c r="B23301"/>
    </row>
    <row r="23302" spans="2:2" ht="16.5" x14ac:dyDescent="0.3">
      <c r="B23302"/>
    </row>
    <row r="23303" spans="2:2" ht="16.5" x14ac:dyDescent="0.3">
      <c r="B23303"/>
    </row>
    <row r="23304" spans="2:2" ht="16.5" x14ac:dyDescent="0.3">
      <c r="B23304"/>
    </row>
    <row r="23305" spans="2:2" ht="16.5" x14ac:dyDescent="0.3">
      <c r="B23305"/>
    </row>
    <row r="23306" spans="2:2" ht="16.5" x14ac:dyDescent="0.3">
      <c r="B23306"/>
    </row>
    <row r="23307" spans="2:2" ht="16.5" x14ac:dyDescent="0.3">
      <c r="B23307"/>
    </row>
    <row r="23308" spans="2:2" ht="16.5" x14ac:dyDescent="0.3">
      <c r="B23308"/>
    </row>
    <row r="23309" spans="2:2" ht="16.5" x14ac:dyDescent="0.3">
      <c r="B23309"/>
    </row>
    <row r="23310" spans="2:2" ht="16.5" x14ac:dyDescent="0.3">
      <c r="B23310"/>
    </row>
    <row r="23311" spans="2:2" ht="16.5" x14ac:dyDescent="0.3">
      <c r="B23311"/>
    </row>
    <row r="23312" spans="2:2" ht="16.5" x14ac:dyDescent="0.3">
      <c r="B23312"/>
    </row>
    <row r="23313" spans="2:2" ht="16.5" x14ac:dyDescent="0.3">
      <c r="B23313"/>
    </row>
    <row r="23314" spans="2:2" ht="16.5" x14ac:dyDescent="0.3">
      <c r="B23314"/>
    </row>
    <row r="23315" spans="2:2" ht="16.5" x14ac:dyDescent="0.3">
      <c r="B23315"/>
    </row>
    <row r="23316" spans="2:2" ht="16.5" x14ac:dyDescent="0.3">
      <c r="B23316"/>
    </row>
    <row r="23317" spans="2:2" ht="16.5" x14ac:dyDescent="0.3">
      <c r="B23317"/>
    </row>
    <row r="23318" spans="2:2" ht="16.5" x14ac:dyDescent="0.3">
      <c r="B23318"/>
    </row>
    <row r="23319" spans="2:2" ht="16.5" x14ac:dyDescent="0.3">
      <c r="B23319"/>
    </row>
    <row r="23320" spans="2:2" ht="16.5" x14ac:dyDescent="0.3">
      <c r="B23320"/>
    </row>
    <row r="23321" spans="2:2" ht="16.5" x14ac:dyDescent="0.3">
      <c r="B23321"/>
    </row>
    <row r="23322" spans="2:2" ht="16.5" x14ac:dyDescent="0.3">
      <c r="B23322"/>
    </row>
    <row r="23323" spans="2:2" ht="16.5" x14ac:dyDescent="0.3">
      <c r="B23323"/>
    </row>
    <row r="23324" spans="2:2" ht="16.5" x14ac:dyDescent="0.3">
      <c r="B23324"/>
    </row>
    <row r="23325" spans="2:2" ht="16.5" x14ac:dyDescent="0.3">
      <c r="B23325"/>
    </row>
    <row r="23326" spans="2:2" ht="16.5" x14ac:dyDescent="0.3">
      <c r="B23326"/>
    </row>
    <row r="23327" spans="2:2" ht="16.5" x14ac:dyDescent="0.3">
      <c r="B23327"/>
    </row>
    <row r="23328" spans="2:2" ht="16.5" x14ac:dyDescent="0.3">
      <c r="B23328"/>
    </row>
    <row r="23329" spans="2:2" ht="16.5" x14ac:dyDescent="0.3">
      <c r="B23329"/>
    </row>
    <row r="23330" spans="2:2" ht="16.5" x14ac:dyDescent="0.3">
      <c r="B23330"/>
    </row>
    <row r="23331" spans="2:2" ht="16.5" x14ac:dyDescent="0.3">
      <c r="B23331"/>
    </row>
    <row r="23332" spans="2:2" ht="16.5" x14ac:dyDescent="0.3">
      <c r="B23332"/>
    </row>
    <row r="23333" spans="2:2" ht="16.5" x14ac:dyDescent="0.3">
      <c r="B23333"/>
    </row>
    <row r="23334" spans="2:2" ht="16.5" x14ac:dyDescent="0.3">
      <c r="B23334"/>
    </row>
    <row r="23335" spans="2:2" ht="16.5" x14ac:dyDescent="0.3">
      <c r="B23335"/>
    </row>
    <row r="23336" spans="2:2" ht="16.5" x14ac:dyDescent="0.3">
      <c r="B23336"/>
    </row>
    <row r="23337" spans="2:2" ht="16.5" x14ac:dyDescent="0.3">
      <c r="B23337"/>
    </row>
    <row r="23338" spans="2:2" ht="16.5" x14ac:dyDescent="0.3">
      <c r="B23338"/>
    </row>
    <row r="23339" spans="2:2" ht="16.5" x14ac:dyDescent="0.3">
      <c r="B23339"/>
    </row>
    <row r="23340" spans="2:2" ht="16.5" x14ac:dyDescent="0.3">
      <c r="B23340"/>
    </row>
    <row r="23341" spans="2:2" ht="16.5" x14ac:dyDescent="0.3">
      <c r="B23341"/>
    </row>
    <row r="23342" spans="2:2" ht="16.5" x14ac:dyDescent="0.3">
      <c r="B23342"/>
    </row>
    <row r="23343" spans="2:2" ht="16.5" x14ac:dyDescent="0.3">
      <c r="B23343"/>
    </row>
    <row r="23344" spans="2:2" ht="16.5" x14ac:dyDescent="0.3">
      <c r="B23344"/>
    </row>
    <row r="23345" spans="2:2" ht="16.5" x14ac:dyDescent="0.3">
      <c r="B23345"/>
    </row>
    <row r="23346" spans="2:2" ht="16.5" x14ac:dyDescent="0.3">
      <c r="B23346"/>
    </row>
    <row r="23347" spans="2:2" ht="16.5" x14ac:dyDescent="0.3">
      <c r="B23347"/>
    </row>
    <row r="23348" spans="2:2" ht="16.5" x14ac:dyDescent="0.3">
      <c r="B23348"/>
    </row>
    <row r="23349" spans="2:2" ht="16.5" x14ac:dyDescent="0.3">
      <c r="B23349"/>
    </row>
    <row r="23350" spans="2:2" ht="16.5" x14ac:dyDescent="0.3">
      <c r="B23350"/>
    </row>
    <row r="23351" spans="2:2" ht="16.5" x14ac:dyDescent="0.3">
      <c r="B23351"/>
    </row>
    <row r="23352" spans="2:2" ht="16.5" x14ac:dyDescent="0.3">
      <c r="B23352"/>
    </row>
    <row r="23353" spans="2:2" ht="16.5" x14ac:dyDescent="0.3">
      <c r="B23353"/>
    </row>
    <row r="23354" spans="2:2" ht="16.5" x14ac:dyDescent="0.3">
      <c r="B23354"/>
    </row>
    <row r="23355" spans="2:2" ht="16.5" x14ac:dyDescent="0.3">
      <c r="B23355"/>
    </row>
    <row r="23356" spans="2:2" ht="16.5" x14ac:dyDescent="0.3">
      <c r="B23356"/>
    </row>
    <row r="23357" spans="2:2" ht="16.5" x14ac:dyDescent="0.3">
      <c r="B23357"/>
    </row>
    <row r="23358" spans="2:2" ht="16.5" x14ac:dyDescent="0.3">
      <c r="B23358"/>
    </row>
    <row r="23359" spans="2:2" ht="16.5" x14ac:dyDescent="0.3">
      <c r="B23359"/>
    </row>
    <row r="23360" spans="2:2" ht="16.5" x14ac:dyDescent="0.3">
      <c r="B23360"/>
    </row>
    <row r="23361" spans="2:2" ht="16.5" x14ac:dyDescent="0.3">
      <c r="B23361"/>
    </row>
    <row r="23362" spans="2:2" ht="16.5" x14ac:dyDescent="0.3">
      <c r="B23362"/>
    </row>
    <row r="23363" spans="2:2" ht="16.5" x14ac:dyDescent="0.3">
      <c r="B23363"/>
    </row>
    <row r="23364" spans="2:2" ht="16.5" x14ac:dyDescent="0.3">
      <c r="B23364"/>
    </row>
    <row r="23365" spans="2:2" ht="16.5" x14ac:dyDescent="0.3">
      <c r="B23365"/>
    </row>
    <row r="23366" spans="2:2" ht="16.5" x14ac:dyDescent="0.3">
      <c r="B23366"/>
    </row>
    <row r="23367" spans="2:2" ht="16.5" x14ac:dyDescent="0.3">
      <c r="B23367"/>
    </row>
    <row r="23368" spans="2:2" ht="16.5" x14ac:dyDescent="0.3">
      <c r="B23368"/>
    </row>
    <row r="23369" spans="2:2" ht="16.5" x14ac:dyDescent="0.3">
      <c r="B23369"/>
    </row>
    <row r="23370" spans="2:2" ht="16.5" x14ac:dyDescent="0.3">
      <c r="B23370"/>
    </row>
    <row r="23371" spans="2:2" ht="16.5" x14ac:dyDescent="0.3">
      <c r="B23371"/>
    </row>
    <row r="23372" spans="2:2" ht="16.5" x14ac:dyDescent="0.3">
      <c r="B23372"/>
    </row>
    <row r="23373" spans="2:2" ht="16.5" x14ac:dyDescent="0.3">
      <c r="B23373"/>
    </row>
    <row r="23374" spans="2:2" ht="16.5" x14ac:dyDescent="0.3">
      <c r="B23374"/>
    </row>
    <row r="23375" spans="2:2" ht="16.5" x14ac:dyDescent="0.3">
      <c r="B23375"/>
    </row>
    <row r="23376" spans="2:2" ht="16.5" x14ac:dyDescent="0.3">
      <c r="B23376"/>
    </row>
    <row r="23377" spans="2:2" ht="16.5" x14ac:dyDescent="0.3">
      <c r="B23377"/>
    </row>
    <row r="23378" spans="2:2" ht="16.5" x14ac:dyDescent="0.3">
      <c r="B23378"/>
    </row>
    <row r="23379" spans="2:2" ht="16.5" x14ac:dyDescent="0.3">
      <c r="B23379"/>
    </row>
    <row r="23380" spans="2:2" ht="16.5" x14ac:dyDescent="0.3">
      <c r="B23380"/>
    </row>
    <row r="23381" spans="2:2" ht="16.5" x14ac:dyDescent="0.3">
      <c r="B23381"/>
    </row>
    <row r="23382" spans="2:2" ht="16.5" x14ac:dyDescent="0.3">
      <c r="B23382"/>
    </row>
    <row r="23383" spans="2:2" ht="16.5" x14ac:dyDescent="0.3">
      <c r="B23383"/>
    </row>
    <row r="23384" spans="2:2" ht="16.5" x14ac:dyDescent="0.3">
      <c r="B23384"/>
    </row>
    <row r="23385" spans="2:2" ht="16.5" x14ac:dyDescent="0.3">
      <c r="B23385"/>
    </row>
    <row r="23386" spans="2:2" ht="16.5" x14ac:dyDescent="0.3">
      <c r="B23386"/>
    </row>
    <row r="23387" spans="2:2" ht="16.5" x14ac:dyDescent="0.3">
      <c r="B23387"/>
    </row>
    <row r="23388" spans="2:2" ht="16.5" x14ac:dyDescent="0.3">
      <c r="B23388"/>
    </row>
    <row r="23389" spans="2:2" ht="16.5" x14ac:dyDescent="0.3">
      <c r="B23389"/>
    </row>
    <row r="23390" spans="2:2" ht="16.5" x14ac:dyDescent="0.3">
      <c r="B23390"/>
    </row>
    <row r="23391" spans="2:2" ht="16.5" x14ac:dyDescent="0.3">
      <c r="B23391"/>
    </row>
    <row r="23392" spans="2:2" ht="16.5" x14ac:dyDescent="0.3">
      <c r="B23392"/>
    </row>
    <row r="23393" spans="2:2" ht="16.5" x14ac:dyDescent="0.3">
      <c r="B23393"/>
    </row>
    <row r="23394" spans="2:2" ht="16.5" x14ac:dyDescent="0.3">
      <c r="B23394"/>
    </row>
    <row r="23395" spans="2:2" ht="16.5" x14ac:dyDescent="0.3">
      <c r="B23395"/>
    </row>
    <row r="23396" spans="2:2" ht="16.5" x14ac:dyDescent="0.3">
      <c r="B23396"/>
    </row>
    <row r="23397" spans="2:2" ht="16.5" x14ac:dyDescent="0.3">
      <c r="B23397"/>
    </row>
    <row r="23398" spans="2:2" ht="16.5" x14ac:dyDescent="0.3">
      <c r="B23398"/>
    </row>
    <row r="23399" spans="2:2" ht="16.5" x14ac:dyDescent="0.3">
      <c r="B23399"/>
    </row>
    <row r="23400" spans="2:2" ht="16.5" x14ac:dyDescent="0.3">
      <c r="B23400"/>
    </row>
    <row r="23401" spans="2:2" ht="16.5" x14ac:dyDescent="0.3">
      <c r="B23401"/>
    </row>
    <row r="23402" spans="2:2" ht="16.5" x14ac:dyDescent="0.3">
      <c r="B23402"/>
    </row>
    <row r="23403" spans="2:2" ht="16.5" x14ac:dyDescent="0.3">
      <c r="B23403"/>
    </row>
    <row r="23404" spans="2:2" ht="16.5" x14ac:dyDescent="0.3">
      <c r="B23404"/>
    </row>
    <row r="23405" spans="2:2" ht="16.5" x14ac:dyDescent="0.3">
      <c r="B23405"/>
    </row>
    <row r="23406" spans="2:2" ht="16.5" x14ac:dyDescent="0.3">
      <c r="B23406"/>
    </row>
    <row r="23407" spans="2:2" ht="16.5" x14ac:dyDescent="0.3">
      <c r="B23407"/>
    </row>
    <row r="23408" spans="2:2" ht="16.5" x14ac:dyDescent="0.3">
      <c r="B23408"/>
    </row>
    <row r="23409" spans="2:2" ht="16.5" x14ac:dyDescent="0.3">
      <c r="B23409"/>
    </row>
    <row r="23410" spans="2:2" ht="16.5" x14ac:dyDescent="0.3">
      <c r="B23410"/>
    </row>
    <row r="23411" spans="2:2" ht="16.5" x14ac:dyDescent="0.3">
      <c r="B23411"/>
    </row>
    <row r="23412" spans="2:2" ht="16.5" x14ac:dyDescent="0.3">
      <c r="B23412"/>
    </row>
    <row r="23413" spans="2:2" ht="16.5" x14ac:dyDescent="0.3">
      <c r="B23413"/>
    </row>
    <row r="23414" spans="2:2" ht="16.5" x14ac:dyDescent="0.3">
      <c r="B23414"/>
    </row>
    <row r="23415" spans="2:2" ht="16.5" x14ac:dyDescent="0.3">
      <c r="B23415"/>
    </row>
    <row r="23416" spans="2:2" ht="16.5" x14ac:dyDescent="0.3">
      <c r="B23416"/>
    </row>
    <row r="23417" spans="2:2" ht="16.5" x14ac:dyDescent="0.3">
      <c r="B23417"/>
    </row>
    <row r="23418" spans="2:2" ht="16.5" x14ac:dyDescent="0.3">
      <c r="B23418"/>
    </row>
    <row r="23419" spans="2:2" ht="16.5" x14ac:dyDescent="0.3">
      <c r="B23419"/>
    </row>
    <row r="23420" spans="2:2" ht="16.5" x14ac:dyDescent="0.3">
      <c r="B23420"/>
    </row>
    <row r="23421" spans="2:2" ht="16.5" x14ac:dyDescent="0.3">
      <c r="B23421"/>
    </row>
    <row r="23422" spans="2:2" ht="16.5" x14ac:dyDescent="0.3">
      <c r="B23422"/>
    </row>
    <row r="23423" spans="2:2" ht="16.5" x14ac:dyDescent="0.3">
      <c r="B23423"/>
    </row>
    <row r="23424" spans="2:2" ht="16.5" x14ac:dyDescent="0.3">
      <c r="B23424"/>
    </row>
    <row r="23425" spans="2:2" ht="16.5" x14ac:dyDescent="0.3">
      <c r="B23425"/>
    </row>
    <row r="23426" spans="2:2" ht="16.5" x14ac:dyDescent="0.3">
      <c r="B23426"/>
    </row>
    <row r="23427" spans="2:2" ht="16.5" x14ac:dyDescent="0.3">
      <c r="B23427"/>
    </row>
    <row r="23428" spans="2:2" ht="16.5" x14ac:dyDescent="0.3">
      <c r="B23428"/>
    </row>
    <row r="23429" spans="2:2" ht="16.5" x14ac:dyDescent="0.3">
      <c r="B23429"/>
    </row>
    <row r="23430" spans="2:2" ht="16.5" x14ac:dyDescent="0.3">
      <c r="B23430"/>
    </row>
    <row r="23431" spans="2:2" ht="16.5" x14ac:dyDescent="0.3">
      <c r="B23431"/>
    </row>
    <row r="23432" spans="2:2" ht="16.5" x14ac:dyDescent="0.3">
      <c r="B23432"/>
    </row>
    <row r="23433" spans="2:2" ht="16.5" x14ac:dyDescent="0.3">
      <c r="B23433"/>
    </row>
    <row r="23434" spans="2:2" ht="16.5" x14ac:dyDescent="0.3">
      <c r="B23434"/>
    </row>
    <row r="23435" spans="2:2" ht="16.5" x14ac:dyDescent="0.3">
      <c r="B23435"/>
    </row>
    <row r="23436" spans="2:2" ht="16.5" x14ac:dyDescent="0.3">
      <c r="B23436"/>
    </row>
    <row r="23437" spans="2:2" ht="16.5" x14ac:dyDescent="0.3">
      <c r="B23437"/>
    </row>
    <row r="23438" spans="2:2" ht="16.5" x14ac:dyDescent="0.3">
      <c r="B23438"/>
    </row>
    <row r="23439" spans="2:2" ht="16.5" x14ac:dyDescent="0.3">
      <c r="B23439"/>
    </row>
    <row r="23440" spans="2:2" ht="16.5" x14ac:dyDescent="0.3">
      <c r="B23440"/>
    </row>
    <row r="23441" spans="2:2" ht="16.5" x14ac:dyDescent="0.3">
      <c r="B23441"/>
    </row>
    <row r="23442" spans="2:2" ht="16.5" x14ac:dyDescent="0.3">
      <c r="B23442"/>
    </row>
    <row r="23443" spans="2:2" ht="16.5" x14ac:dyDescent="0.3">
      <c r="B23443"/>
    </row>
    <row r="23444" spans="2:2" ht="16.5" x14ac:dyDescent="0.3">
      <c r="B23444"/>
    </row>
    <row r="23445" spans="2:2" ht="16.5" x14ac:dyDescent="0.3">
      <c r="B23445"/>
    </row>
    <row r="23446" spans="2:2" ht="16.5" x14ac:dyDescent="0.3">
      <c r="B23446"/>
    </row>
    <row r="23447" spans="2:2" ht="16.5" x14ac:dyDescent="0.3">
      <c r="B23447"/>
    </row>
    <row r="23448" spans="2:2" ht="16.5" x14ac:dyDescent="0.3">
      <c r="B23448"/>
    </row>
    <row r="23449" spans="2:2" ht="16.5" x14ac:dyDescent="0.3">
      <c r="B23449"/>
    </row>
    <row r="23450" spans="2:2" ht="16.5" x14ac:dyDescent="0.3">
      <c r="B23450"/>
    </row>
    <row r="23451" spans="2:2" ht="16.5" x14ac:dyDescent="0.3">
      <c r="B23451"/>
    </row>
    <row r="23452" spans="2:2" ht="16.5" x14ac:dyDescent="0.3">
      <c r="B23452"/>
    </row>
    <row r="23453" spans="2:2" ht="16.5" x14ac:dyDescent="0.3">
      <c r="B23453"/>
    </row>
    <row r="23454" spans="2:2" ht="16.5" x14ac:dyDescent="0.3">
      <c r="B23454"/>
    </row>
    <row r="23455" spans="2:2" ht="16.5" x14ac:dyDescent="0.3">
      <c r="B23455"/>
    </row>
    <row r="23456" spans="2:2" ht="16.5" x14ac:dyDescent="0.3">
      <c r="B23456"/>
    </row>
    <row r="23457" spans="2:2" ht="16.5" x14ac:dyDescent="0.3">
      <c r="B23457"/>
    </row>
    <row r="23458" spans="2:2" ht="16.5" x14ac:dyDescent="0.3">
      <c r="B23458"/>
    </row>
    <row r="23459" spans="2:2" ht="16.5" x14ac:dyDescent="0.3">
      <c r="B23459"/>
    </row>
    <row r="23460" spans="2:2" ht="16.5" x14ac:dyDescent="0.3">
      <c r="B23460"/>
    </row>
    <row r="23461" spans="2:2" ht="16.5" x14ac:dyDescent="0.3">
      <c r="B23461"/>
    </row>
    <row r="23462" spans="2:2" ht="16.5" x14ac:dyDescent="0.3">
      <c r="B23462"/>
    </row>
    <row r="23463" spans="2:2" ht="16.5" x14ac:dyDescent="0.3">
      <c r="B23463"/>
    </row>
    <row r="23464" spans="2:2" ht="16.5" x14ac:dyDescent="0.3">
      <c r="B23464"/>
    </row>
    <row r="23465" spans="2:2" ht="16.5" x14ac:dyDescent="0.3">
      <c r="B23465"/>
    </row>
    <row r="23466" spans="2:2" ht="16.5" x14ac:dyDescent="0.3">
      <c r="B23466"/>
    </row>
    <row r="23467" spans="2:2" ht="16.5" x14ac:dyDescent="0.3">
      <c r="B23467"/>
    </row>
    <row r="23468" spans="2:2" ht="16.5" x14ac:dyDescent="0.3">
      <c r="B23468"/>
    </row>
    <row r="23469" spans="2:2" ht="16.5" x14ac:dyDescent="0.3">
      <c r="B23469"/>
    </row>
    <row r="23470" spans="2:2" ht="16.5" x14ac:dyDescent="0.3">
      <c r="B23470"/>
    </row>
    <row r="23471" spans="2:2" ht="16.5" x14ac:dyDescent="0.3">
      <c r="B23471"/>
    </row>
    <row r="23472" spans="2:2" ht="16.5" x14ac:dyDescent="0.3">
      <c r="B23472"/>
    </row>
    <row r="23473" spans="2:2" ht="16.5" x14ac:dyDescent="0.3">
      <c r="B23473"/>
    </row>
    <row r="23474" spans="2:2" ht="16.5" x14ac:dyDescent="0.3">
      <c r="B23474"/>
    </row>
    <row r="23475" spans="2:2" ht="16.5" x14ac:dyDescent="0.3">
      <c r="B23475"/>
    </row>
    <row r="23476" spans="2:2" ht="16.5" x14ac:dyDescent="0.3">
      <c r="B23476"/>
    </row>
    <row r="23477" spans="2:2" ht="16.5" x14ac:dyDescent="0.3">
      <c r="B23477"/>
    </row>
    <row r="23478" spans="2:2" ht="16.5" x14ac:dyDescent="0.3">
      <c r="B23478"/>
    </row>
    <row r="23479" spans="2:2" ht="16.5" x14ac:dyDescent="0.3">
      <c r="B23479"/>
    </row>
    <row r="23480" spans="2:2" ht="16.5" x14ac:dyDescent="0.3">
      <c r="B23480"/>
    </row>
    <row r="23481" spans="2:2" ht="16.5" x14ac:dyDescent="0.3">
      <c r="B23481"/>
    </row>
    <row r="23482" spans="2:2" ht="16.5" x14ac:dyDescent="0.3">
      <c r="B23482"/>
    </row>
    <row r="23483" spans="2:2" ht="16.5" x14ac:dyDescent="0.3">
      <c r="B23483"/>
    </row>
    <row r="23484" spans="2:2" ht="16.5" x14ac:dyDescent="0.3">
      <c r="B23484"/>
    </row>
    <row r="23485" spans="2:2" ht="16.5" x14ac:dyDescent="0.3">
      <c r="B23485"/>
    </row>
    <row r="23486" spans="2:2" ht="16.5" x14ac:dyDescent="0.3">
      <c r="B23486"/>
    </row>
    <row r="23487" spans="2:2" ht="16.5" x14ac:dyDescent="0.3">
      <c r="B23487"/>
    </row>
    <row r="23488" spans="2:2" ht="16.5" x14ac:dyDescent="0.3">
      <c r="B23488"/>
    </row>
    <row r="23489" spans="2:2" ht="16.5" x14ac:dyDescent="0.3">
      <c r="B23489"/>
    </row>
    <row r="23490" spans="2:2" ht="16.5" x14ac:dyDescent="0.3">
      <c r="B23490"/>
    </row>
    <row r="23491" spans="2:2" ht="16.5" x14ac:dyDescent="0.3">
      <c r="B23491"/>
    </row>
    <row r="23492" spans="2:2" ht="16.5" x14ac:dyDescent="0.3">
      <c r="B23492"/>
    </row>
    <row r="23493" spans="2:2" ht="16.5" x14ac:dyDescent="0.3">
      <c r="B23493"/>
    </row>
    <row r="23494" spans="2:2" ht="16.5" x14ac:dyDescent="0.3">
      <c r="B23494"/>
    </row>
    <row r="23495" spans="2:2" ht="16.5" x14ac:dyDescent="0.3">
      <c r="B23495"/>
    </row>
    <row r="23496" spans="2:2" ht="16.5" x14ac:dyDescent="0.3">
      <c r="B23496"/>
    </row>
    <row r="23497" spans="2:2" ht="16.5" x14ac:dyDescent="0.3">
      <c r="B23497"/>
    </row>
    <row r="23498" spans="2:2" ht="16.5" x14ac:dyDescent="0.3">
      <c r="B23498"/>
    </row>
    <row r="23499" spans="2:2" ht="16.5" x14ac:dyDescent="0.3">
      <c r="B23499"/>
    </row>
    <row r="23500" spans="2:2" ht="16.5" x14ac:dyDescent="0.3">
      <c r="B23500"/>
    </row>
    <row r="23501" spans="2:2" ht="16.5" x14ac:dyDescent="0.3">
      <c r="B23501"/>
    </row>
    <row r="23502" spans="2:2" ht="16.5" x14ac:dyDescent="0.3">
      <c r="B23502"/>
    </row>
    <row r="23503" spans="2:2" ht="16.5" x14ac:dyDescent="0.3">
      <c r="B23503"/>
    </row>
    <row r="23504" spans="2:2" ht="16.5" x14ac:dyDescent="0.3">
      <c r="B23504"/>
    </row>
    <row r="23505" spans="2:2" ht="16.5" x14ac:dyDescent="0.3">
      <c r="B23505"/>
    </row>
    <row r="23506" spans="2:2" ht="16.5" x14ac:dyDescent="0.3">
      <c r="B23506"/>
    </row>
    <row r="23507" spans="2:2" ht="16.5" x14ac:dyDescent="0.3">
      <c r="B23507"/>
    </row>
    <row r="23508" spans="2:2" ht="16.5" x14ac:dyDescent="0.3">
      <c r="B23508"/>
    </row>
    <row r="23509" spans="2:2" ht="16.5" x14ac:dyDescent="0.3">
      <c r="B23509"/>
    </row>
    <row r="23510" spans="2:2" ht="16.5" x14ac:dyDescent="0.3">
      <c r="B23510"/>
    </row>
    <row r="23511" spans="2:2" ht="16.5" x14ac:dyDescent="0.3">
      <c r="B23511"/>
    </row>
    <row r="23512" spans="2:2" ht="16.5" x14ac:dyDescent="0.3">
      <c r="B23512"/>
    </row>
    <row r="23513" spans="2:2" ht="16.5" x14ac:dyDescent="0.3">
      <c r="B23513"/>
    </row>
    <row r="23514" spans="2:2" ht="16.5" x14ac:dyDescent="0.3">
      <c r="B23514"/>
    </row>
    <row r="23515" spans="2:2" ht="16.5" x14ac:dyDescent="0.3">
      <c r="B23515"/>
    </row>
    <row r="23516" spans="2:2" ht="16.5" x14ac:dyDescent="0.3">
      <c r="B23516"/>
    </row>
    <row r="23517" spans="2:2" ht="16.5" x14ac:dyDescent="0.3">
      <c r="B23517"/>
    </row>
    <row r="23518" spans="2:2" ht="16.5" x14ac:dyDescent="0.3">
      <c r="B23518"/>
    </row>
    <row r="23519" spans="2:2" ht="16.5" x14ac:dyDescent="0.3">
      <c r="B23519"/>
    </row>
    <row r="23520" spans="2:2" ht="16.5" x14ac:dyDescent="0.3">
      <c r="B23520"/>
    </row>
    <row r="23521" spans="2:2" ht="16.5" x14ac:dyDescent="0.3">
      <c r="B23521"/>
    </row>
    <row r="23522" spans="2:2" ht="16.5" x14ac:dyDescent="0.3">
      <c r="B23522"/>
    </row>
    <row r="23523" spans="2:2" ht="16.5" x14ac:dyDescent="0.3">
      <c r="B23523"/>
    </row>
    <row r="23524" spans="2:2" ht="16.5" x14ac:dyDescent="0.3">
      <c r="B23524"/>
    </row>
    <row r="23525" spans="2:2" ht="16.5" x14ac:dyDescent="0.3">
      <c r="B23525"/>
    </row>
    <row r="23526" spans="2:2" ht="16.5" x14ac:dyDescent="0.3">
      <c r="B23526"/>
    </row>
    <row r="23527" spans="2:2" ht="16.5" x14ac:dyDescent="0.3">
      <c r="B23527"/>
    </row>
    <row r="23528" spans="2:2" ht="16.5" x14ac:dyDescent="0.3">
      <c r="B23528"/>
    </row>
    <row r="23529" spans="2:2" ht="16.5" x14ac:dyDescent="0.3">
      <c r="B23529"/>
    </row>
    <row r="23530" spans="2:2" ht="16.5" x14ac:dyDescent="0.3">
      <c r="B23530"/>
    </row>
    <row r="23531" spans="2:2" ht="16.5" x14ac:dyDescent="0.3">
      <c r="B23531"/>
    </row>
    <row r="23532" spans="2:2" ht="16.5" x14ac:dyDescent="0.3">
      <c r="B23532"/>
    </row>
    <row r="23533" spans="2:2" ht="16.5" x14ac:dyDescent="0.3">
      <c r="B23533"/>
    </row>
    <row r="23534" spans="2:2" ht="16.5" x14ac:dyDescent="0.3">
      <c r="B23534"/>
    </row>
    <row r="23535" spans="2:2" ht="16.5" x14ac:dyDescent="0.3">
      <c r="B23535"/>
    </row>
    <row r="23536" spans="2:2" ht="16.5" x14ac:dyDescent="0.3">
      <c r="B23536"/>
    </row>
    <row r="23537" spans="2:2" ht="16.5" x14ac:dyDescent="0.3">
      <c r="B23537"/>
    </row>
    <row r="23538" spans="2:2" ht="16.5" x14ac:dyDescent="0.3">
      <c r="B23538"/>
    </row>
    <row r="23539" spans="2:2" ht="16.5" x14ac:dyDescent="0.3">
      <c r="B23539"/>
    </row>
    <row r="23540" spans="2:2" ht="16.5" x14ac:dyDescent="0.3">
      <c r="B23540"/>
    </row>
    <row r="23541" spans="2:2" ht="16.5" x14ac:dyDescent="0.3">
      <c r="B23541"/>
    </row>
    <row r="23542" spans="2:2" ht="16.5" x14ac:dyDescent="0.3">
      <c r="B23542"/>
    </row>
    <row r="23543" spans="2:2" ht="16.5" x14ac:dyDescent="0.3">
      <c r="B23543"/>
    </row>
    <row r="23544" spans="2:2" ht="16.5" x14ac:dyDescent="0.3">
      <c r="B23544"/>
    </row>
    <row r="23545" spans="2:2" ht="16.5" x14ac:dyDescent="0.3">
      <c r="B23545"/>
    </row>
    <row r="23546" spans="2:2" ht="16.5" x14ac:dyDescent="0.3">
      <c r="B23546"/>
    </row>
    <row r="23547" spans="2:2" ht="16.5" x14ac:dyDescent="0.3">
      <c r="B23547"/>
    </row>
    <row r="23548" spans="2:2" ht="16.5" x14ac:dyDescent="0.3">
      <c r="B23548"/>
    </row>
    <row r="23549" spans="2:2" ht="16.5" x14ac:dyDescent="0.3">
      <c r="B23549"/>
    </row>
    <row r="23550" spans="2:2" ht="16.5" x14ac:dyDescent="0.3">
      <c r="B23550"/>
    </row>
    <row r="23551" spans="2:2" ht="16.5" x14ac:dyDescent="0.3">
      <c r="B23551"/>
    </row>
    <row r="23552" spans="2:2" ht="16.5" x14ac:dyDescent="0.3">
      <c r="B23552"/>
    </row>
    <row r="23553" spans="2:2" ht="16.5" x14ac:dyDescent="0.3">
      <c r="B23553"/>
    </row>
    <row r="23554" spans="2:2" ht="16.5" x14ac:dyDescent="0.3">
      <c r="B23554"/>
    </row>
    <row r="23555" spans="2:2" ht="16.5" x14ac:dyDescent="0.3">
      <c r="B23555"/>
    </row>
    <row r="23556" spans="2:2" ht="16.5" x14ac:dyDescent="0.3">
      <c r="B23556"/>
    </row>
    <row r="23557" spans="2:2" ht="16.5" x14ac:dyDescent="0.3">
      <c r="B23557"/>
    </row>
    <row r="23558" spans="2:2" ht="16.5" x14ac:dyDescent="0.3">
      <c r="B23558"/>
    </row>
    <row r="23559" spans="2:2" ht="16.5" x14ac:dyDescent="0.3">
      <c r="B23559"/>
    </row>
    <row r="23560" spans="2:2" ht="16.5" x14ac:dyDescent="0.3">
      <c r="B23560"/>
    </row>
    <row r="23561" spans="2:2" ht="16.5" x14ac:dyDescent="0.3">
      <c r="B23561"/>
    </row>
    <row r="23562" spans="2:2" ht="16.5" x14ac:dyDescent="0.3">
      <c r="B23562"/>
    </row>
    <row r="23563" spans="2:2" ht="16.5" x14ac:dyDescent="0.3">
      <c r="B23563"/>
    </row>
    <row r="23564" spans="2:2" ht="16.5" x14ac:dyDescent="0.3">
      <c r="B23564"/>
    </row>
    <row r="23565" spans="2:2" ht="16.5" x14ac:dyDescent="0.3">
      <c r="B23565"/>
    </row>
    <row r="23566" spans="2:2" ht="16.5" x14ac:dyDescent="0.3">
      <c r="B23566"/>
    </row>
    <row r="23567" spans="2:2" ht="16.5" x14ac:dyDescent="0.3">
      <c r="B23567"/>
    </row>
    <row r="23568" spans="2:2" ht="16.5" x14ac:dyDescent="0.3">
      <c r="B23568"/>
    </row>
    <row r="23569" spans="2:2" ht="16.5" x14ac:dyDescent="0.3">
      <c r="B23569"/>
    </row>
    <row r="23570" spans="2:2" ht="16.5" x14ac:dyDescent="0.3">
      <c r="B23570"/>
    </row>
    <row r="23571" spans="2:2" ht="16.5" x14ac:dyDescent="0.3">
      <c r="B23571"/>
    </row>
    <row r="23572" spans="2:2" ht="16.5" x14ac:dyDescent="0.3">
      <c r="B23572"/>
    </row>
    <row r="23573" spans="2:2" ht="16.5" x14ac:dyDescent="0.3">
      <c r="B23573"/>
    </row>
    <row r="23574" spans="2:2" ht="16.5" x14ac:dyDescent="0.3">
      <c r="B23574"/>
    </row>
    <row r="23575" spans="2:2" ht="16.5" x14ac:dyDescent="0.3">
      <c r="B23575"/>
    </row>
    <row r="23576" spans="2:2" ht="16.5" x14ac:dyDescent="0.3">
      <c r="B23576"/>
    </row>
    <row r="23577" spans="2:2" ht="16.5" x14ac:dyDescent="0.3">
      <c r="B23577"/>
    </row>
    <row r="23578" spans="2:2" ht="16.5" x14ac:dyDescent="0.3">
      <c r="B23578"/>
    </row>
    <row r="23579" spans="2:2" ht="16.5" x14ac:dyDescent="0.3">
      <c r="B23579"/>
    </row>
    <row r="23580" spans="2:2" ht="16.5" x14ac:dyDescent="0.3">
      <c r="B23580"/>
    </row>
    <row r="23581" spans="2:2" ht="16.5" x14ac:dyDescent="0.3">
      <c r="B23581"/>
    </row>
    <row r="23582" spans="2:2" ht="16.5" x14ac:dyDescent="0.3">
      <c r="B23582"/>
    </row>
    <row r="23583" spans="2:2" ht="16.5" x14ac:dyDescent="0.3">
      <c r="B23583"/>
    </row>
    <row r="23584" spans="2:2" ht="16.5" x14ac:dyDescent="0.3">
      <c r="B23584"/>
    </row>
    <row r="23585" spans="2:2" ht="16.5" x14ac:dyDescent="0.3">
      <c r="B23585"/>
    </row>
    <row r="23586" spans="2:2" ht="16.5" x14ac:dyDescent="0.3">
      <c r="B23586"/>
    </row>
    <row r="23587" spans="2:2" ht="16.5" x14ac:dyDescent="0.3">
      <c r="B23587"/>
    </row>
    <row r="23588" spans="2:2" ht="16.5" x14ac:dyDescent="0.3">
      <c r="B23588"/>
    </row>
    <row r="23589" spans="2:2" ht="16.5" x14ac:dyDescent="0.3">
      <c r="B23589"/>
    </row>
    <row r="23590" spans="2:2" ht="16.5" x14ac:dyDescent="0.3">
      <c r="B23590"/>
    </row>
    <row r="23591" spans="2:2" ht="16.5" x14ac:dyDescent="0.3">
      <c r="B23591"/>
    </row>
    <row r="23592" spans="2:2" ht="16.5" x14ac:dyDescent="0.3">
      <c r="B23592"/>
    </row>
    <row r="23593" spans="2:2" ht="16.5" x14ac:dyDescent="0.3">
      <c r="B23593"/>
    </row>
    <row r="23594" spans="2:2" ht="16.5" x14ac:dyDescent="0.3">
      <c r="B23594"/>
    </row>
    <row r="23595" spans="2:2" ht="16.5" x14ac:dyDescent="0.3">
      <c r="B23595"/>
    </row>
    <row r="23596" spans="2:2" ht="16.5" x14ac:dyDescent="0.3">
      <c r="B23596"/>
    </row>
    <row r="23597" spans="2:2" ht="16.5" x14ac:dyDescent="0.3">
      <c r="B23597"/>
    </row>
    <row r="23598" spans="2:2" ht="16.5" x14ac:dyDescent="0.3">
      <c r="B23598"/>
    </row>
    <row r="23599" spans="2:2" ht="16.5" x14ac:dyDescent="0.3">
      <c r="B23599"/>
    </row>
    <row r="23600" spans="2:2" ht="16.5" x14ac:dyDescent="0.3">
      <c r="B23600"/>
    </row>
    <row r="23601" spans="2:2" ht="16.5" x14ac:dyDescent="0.3">
      <c r="B23601"/>
    </row>
    <row r="23602" spans="2:2" ht="16.5" x14ac:dyDescent="0.3">
      <c r="B23602"/>
    </row>
    <row r="23603" spans="2:2" ht="16.5" x14ac:dyDescent="0.3">
      <c r="B23603"/>
    </row>
    <row r="23604" spans="2:2" ht="16.5" x14ac:dyDescent="0.3">
      <c r="B23604"/>
    </row>
    <row r="23605" spans="2:2" ht="16.5" x14ac:dyDescent="0.3">
      <c r="B23605"/>
    </row>
    <row r="23606" spans="2:2" ht="16.5" x14ac:dyDescent="0.3">
      <c r="B23606"/>
    </row>
    <row r="23607" spans="2:2" ht="16.5" x14ac:dyDescent="0.3">
      <c r="B23607"/>
    </row>
    <row r="23608" spans="2:2" ht="16.5" x14ac:dyDescent="0.3">
      <c r="B23608"/>
    </row>
    <row r="23609" spans="2:2" ht="16.5" x14ac:dyDescent="0.3">
      <c r="B23609"/>
    </row>
    <row r="23610" spans="2:2" ht="16.5" x14ac:dyDescent="0.3">
      <c r="B23610"/>
    </row>
    <row r="23611" spans="2:2" ht="16.5" x14ac:dyDescent="0.3">
      <c r="B23611"/>
    </row>
    <row r="23612" spans="2:2" ht="16.5" x14ac:dyDescent="0.3">
      <c r="B23612"/>
    </row>
    <row r="23613" spans="2:2" ht="16.5" x14ac:dyDescent="0.3">
      <c r="B23613"/>
    </row>
    <row r="23614" spans="2:2" ht="16.5" x14ac:dyDescent="0.3">
      <c r="B23614"/>
    </row>
    <row r="23615" spans="2:2" ht="16.5" x14ac:dyDescent="0.3">
      <c r="B23615"/>
    </row>
    <row r="23616" spans="2:2" ht="16.5" x14ac:dyDescent="0.3">
      <c r="B23616"/>
    </row>
    <row r="23617" spans="2:2" ht="16.5" x14ac:dyDescent="0.3">
      <c r="B23617"/>
    </row>
    <row r="23618" spans="2:2" ht="16.5" x14ac:dyDescent="0.3">
      <c r="B23618"/>
    </row>
    <row r="23619" spans="2:2" ht="16.5" x14ac:dyDescent="0.3">
      <c r="B23619"/>
    </row>
    <row r="23620" spans="2:2" ht="16.5" x14ac:dyDescent="0.3">
      <c r="B23620"/>
    </row>
    <row r="23621" spans="2:2" ht="16.5" x14ac:dyDescent="0.3">
      <c r="B23621"/>
    </row>
    <row r="23622" spans="2:2" ht="16.5" x14ac:dyDescent="0.3">
      <c r="B23622"/>
    </row>
    <row r="23623" spans="2:2" ht="16.5" x14ac:dyDescent="0.3">
      <c r="B23623"/>
    </row>
    <row r="23624" spans="2:2" ht="16.5" x14ac:dyDescent="0.3">
      <c r="B23624"/>
    </row>
    <row r="23625" spans="2:2" ht="16.5" x14ac:dyDescent="0.3">
      <c r="B23625"/>
    </row>
    <row r="23626" spans="2:2" ht="16.5" x14ac:dyDescent="0.3">
      <c r="B23626"/>
    </row>
    <row r="23627" spans="2:2" ht="16.5" x14ac:dyDescent="0.3">
      <c r="B23627"/>
    </row>
    <row r="23628" spans="2:2" ht="16.5" x14ac:dyDescent="0.3">
      <c r="B23628"/>
    </row>
    <row r="23629" spans="2:2" ht="16.5" x14ac:dyDescent="0.3">
      <c r="B23629"/>
    </row>
    <row r="23630" spans="2:2" ht="16.5" x14ac:dyDescent="0.3">
      <c r="B23630"/>
    </row>
    <row r="23631" spans="2:2" ht="16.5" x14ac:dyDescent="0.3">
      <c r="B23631"/>
    </row>
    <row r="23632" spans="2:2" ht="16.5" x14ac:dyDescent="0.3">
      <c r="B23632"/>
    </row>
    <row r="23633" spans="2:2" ht="16.5" x14ac:dyDescent="0.3">
      <c r="B23633"/>
    </row>
    <row r="23634" spans="2:2" ht="16.5" x14ac:dyDescent="0.3">
      <c r="B23634"/>
    </row>
    <row r="23635" spans="2:2" ht="16.5" x14ac:dyDescent="0.3">
      <c r="B23635"/>
    </row>
    <row r="23636" spans="2:2" ht="16.5" x14ac:dyDescent="0.3">
      <c r="B23636"/>
    </row>
    <row r="23637" spans="2:2" ht="16.5" x14ac:dyDescent="0.3">
      <c r="B23637"/>
    </row>
    <row r="23638" spans="2:2" ht="16.5" x14ac:dyDescent="0.3">
      <c r="B23638"/>
    </row>
    <row r="23639" spans="2:2" ht="16.5" x14ac:dyDescent="0.3">
      <c r="B23639"/>
    </row>
    <row r="23640" spans="2:2" ht="16.5" x14ac:dyDescent="0.3">
      <c r="B23640"/>
    </row>
    <row r="23641" spans="2:2" ht="16.5" x14ac:dyDescent="0.3">
      <c r="B23641"/>
    </row>
    <row r="23642" spans="2:2" ht="16.5" x14ac:dyDescent="0.3">
      <c r="B23642"/>
    </row>
    <row r="23643" spans="2:2" ht="16.5" x14ac:dyDescent="0.3">
      <c r="B23643"/>
    </row>
    <row r="23644" spans="2:2" ht="16.5" x14ac:dyDescent="0.3">
      <c r="B23644"/>
    </row>
    <row r="23645" spans="2:2" ht="16.5" x14ac:dyDescent="0.3">
      <c r="B23645"/>
    </row>
    <row r="23646" spans="2:2" ht="16.5" x14ac:dyDescent="0.3">
      <c r="B23646"/>
    </row>
    <row r="23647" spans="2:2" ht="16.5" x14ac:dyDescent="0.3">
      <c r="B23647"/>
    </row>
    <row r="23648" spans="2:2" ht="16.5" x14ac:dyDescent="0.3">
      <c r="B23648"/>
    </row>
    <row r="23649" spans="2:2" ht="16.5" x14ac:dyDescent="0.3">
      <c r="B23649"/>
    </row>
    <row r="23650" spans="2:2" ht="16.5" x14ac:dyDescent="0.3">
      <c r="B23650"/>
    </row>
    <row r="23651" spans="2:2" ht="16.5" x14ac:dyDescent="0.3">
      <c r="B23651"/>
    </row>
    <row r="23652" spans="2:2" ht="16.5" x14ac:dyDescent="0.3">
      <c r="B23652"/>
    </row>
    <row r="23653" spans="2:2" ht="16.5" x14ac:dyDescent="0.3">
      <c r="B23653"/>
    </row>
    <row r="23654" spans="2:2" ht="16.5" x14ac:dyDescent="0.3">
      <c r="B23654"/>
    </row>
    <row r="23655" spans="2:2" ht="16.5" x14ac:dyDescent="0.3">
      <c r="B23655"/>
    </row>
    <row r="23656" spans="2:2" ht="16.5" x14ac:dyDescent="0.3">
      <c r="B23656"/>
    </row>
    <row r="23657" spans="2:2" ht="16.5" x14ac:dyDescent="0.3">
      <c r="B23657"/>
    </row>
    <row r="23658" spans="2:2" ht="16.5" x14ac:dyDescent="0.3">
      <c r="B23658"/>
    </row>
    <row r="23659" spans="2:2" ht="16.5" x14ac:dyDescent="0.3">
      <c r="B23659"/>
    </row>
    <row r="23660" spans="2:2" ht="16.5" x14ac:dyDescent="0.3">
      <c r="B23660"/>
    </row>
    <row r="23661" spans="2:2" ht="16.5" x14ac:dyDescent="0.3">
      <c r="B23661"/>
    </row>
    <row r="23662" spans="2:2" ht="16.5" x14ac:dyDescent="0.3">
      <c r="B23662"/>
    </row>
    <row r="23663" spans="2:2" ht="16.5" x14ac:dyDescent="0.3">
      <c r="B23663"/>
    </row>
    <row r="23664" spans="2:2" ht="16.5" x14ac:dyDescent="0.3">
      <c r="B23664"/>
    </row>
    <row r="23665" spans="2:2" ht="16.5" x14ac:dyDescent="0.3">
      <c r="B23665"/>
    </row>
    <row r="23666" spans="2:2" ht="16.5" x14ac:dyDescent="0.3">
      <c r="B23666"/>
    </row>
    <row r="23667" spans="2:2" ht="16.5" x14ac:dyDescent="0.3">
      <c r="B23667"/>
    </row>
    <row r="23668" spans="2:2" ht="16.5" x14ac:dyDescent="0.3">
      <c r="B23668"/>
    </row>
    <row r="23669" spans="2:2" ht="16.5" x14ac:dyDescent="0.3">
      <c r="B23669"/>
    </row>
    <row r="23670" spans="2:2" ht="16.5" x14ac:dyDescent="0.3">
      <c r="B23670"/>
    </row>
    <row r="23671" spans="2:2" ht="16.5" x14ac:dyDescent="0.3">
      <c r="B23671"/>
    </row>
    <row r="23672" spans="2:2" ht="16.5" x14ac:dyDescent="0.3">
      <c r="B23672"/>
    </row>
    <row r="23673" spans="2:2" ht="16.5" x14ac:dyDescent="0.3">
      <c r="B23673"/>
    </row>
    <row r="23674" spans="2:2" ht="16.5" x14ac:dyDescent="0.3">
      <c r="B23674"/>
    </row>
    <row r="23675" spans="2:2" ht="16.5" x14ac:dyDescent="0.3">
      <c r="B23675"/>
    </row>
    <row r="23676" spans="2:2" ht="16.5" x14ac:dyDescent="0.3">
      <c r="B23676"/>
    </row>
    <row r="23677" spans="2:2" ht="16.5" x14ac:dyDescent="0.3">
      <c r="B23677"/>
    </row>
    <row r="23678" spans="2:2" ht="16.5" x14ac:dyDescent="0.3">
      <c r="B23678"/>
    </row>
    <row r="23679" spans="2:2" ht="16.5" x14ac:dyDescent="0.3">
      <c r="B23679"/>
    </row>
    <row r="23680" spans="2:2" ht="16.5" x14ac:dyDescent="0.3">
      <c r="B23680"/>
    </row>
    <row r="23681" spans="2:2" ht="16.5" x14ac:dyDescent="0.3">
      <c r="B23681"/>
    </row>
    <row r="23682" spans="2:2" ht="16.5" x14ac:dyDescent="0.3">
      <c r="B23682"/>
    </row>
    <row r="23683" spans="2:2" ht="16.5" x14ac:dyDescent="0.3">
      <c r="B23683"/>
    </row>
    <row r="23684" spans="2:2" ht="16.5" x14ac:dyDescent="0.3">
      <c r="B23684"/>
    </row>
    <row r="23685" spans="2:2" ht="16.5" x14ac:dyDescent="0.3">
      <c r="B23685"/>
    </row>
    <row r="23686" spans="2:2" ht="16.5" x14ac:dyDescent="0.3">
      <c r="B23686"/>
    </row>
    <row r="23687" spans="2:2" ht="16.5" x14ac:dyDescent="0.3">
      <c r="B23687"/>
    </row>
    <row r="23688" spans="2:2" ht="16.5" x14ac:dyDescent="0.3">
      <c r="B23688"/>
    </row>
    <row r="23689" spans="2:2" ht="16.5" x14ac:dyDescent="0.3">
      <c r="B23689"/>
    </row>
    <row r="23690" spans="2:2" ht="16.5" x14ac:dyDescent="0.3">
      <c r="B23690"/>
    </row>
    <row r="23691" spans="2:2" ht="16.5" x14ac:dyDescent="0.3">
      <c r="B23691"/>
    </row>
    <row r="23692" spans="2:2" ht="16.5" x14ac:dyDescent="0.3">
      <c r="B23692"/>
    </row>
    <row r="23693" spans="2:2" ht="16.5" x14ac:dyDescent="0.3">
      <c r="B23693"/>
    </row>
    <row r="23694" spans="2:2" ht="16.5" x14ac:dyDescent="0.3">
      <c r="B23694"/>
    </row>
    <row r="23695" spans="2:2" ht="16.5" x14ac:dyDescent="0.3">
      <c r="B23695"/>
    </row>
    <row r="23696" spans="2:2" ht="16.5" x14ac:dyDescent="0.3">
      <c r="B23696"/>
    </row>
    <row r="23697" spans="2:2" ht="16.5" x14ac:dyDescent="0.3">
      <c r="B23697"/>
    </row>
    <row r="23698" spans="2:2" ht="16.5" x14ac:dyDescent="0.3">
      <c r="B23698"/>
    </row>
    <row r="23699" spans="2:2" ht="16.5" x14ac:dyDescent="0.3">
      <c r="B23699"/>
    </row>
    <row r="23700" spans="2:2" ht="16.5" x14ac:dyDescent="0.3">
      <c r="B23700"/>
    </row>
    <row r="23701" spans="2:2" ht="16.5" x14ac:dyDescent="0.3">
      <c r="B23701"/>
    </row>
    <row r="23702" spans="2:2" ht="16.5" x14ac:dyDescent="0.3">
      <c r="B23702"/>
    </row>
    <row r="23703" spans="2:2" ht="16.5" x14ac:dyDescent="0.3">
      <c r="B23703"/>
    </row>
    <row r="23704" spans="2:2" ht="16.5" x14ac:dyDescent="0.3">
      <c r="B23704"/>
    </row>
    <row r="23705" spans="2:2" ht="16.5" x14ac:dyDescent="0.3">
      <c r="B23705"/>
    </row>
    <row r="23706" spans="2:2" ht="16.5" x14ac:dyDescent="0.3">
      <c r="B23706"/>
    </row>
    <row r="23707" spans="2:2" ht="16.5" x14ac:dyDescent="0.3">
      <c r="B23707"/>
    </row>
    <row r="23708" spans="2:2" ht="16.5" x14ac:dyDescent="0.3">
      <c r="B23708"/>
    </row>
    <row r="23709" spans="2:2" ht="16.5" x14ac:dyDescent="0.3">
      <c r="B23709"/>
    </row>
    <row r="23710" spans="2:2" ht="16.5" x14ac:dyDescent="0.3">
      <c r="B23710"/>
    </row>
    <row r="23711" spans="2:2" ht="16.5" x14ac:dyDescent="0.3">
      <c r="B23711"/>
    </row>
    <row r="23712" spans="2:2" ht="16.5" x14ac:dyDescent="0.3">
      <c r="B23712"/>
    </row>
    <row r="23713" spans="2:2" ht="16.5" x14ac:dyDescent="0.3">
      <c r="B23713"/>
    </row>
    <row r="23714" spans="2:2" ht="16.5" x14ac:dyDescent="0.3">
      <c r="B23714"/>
    </row>
    <row r="23715" spans="2:2" ht="16.5" x14ac:dyDescent="0.3">
      <c r="B23715"/>
    </row>
    <row r="23716" spans="2:2" ht="16.5" x14ac:dyDescent="0.3">
      <c r="B23716"/>
    </row>
    <row r="23717" spans="2:2" ht="16.5" x14ac:dyDescent="0.3">
      <c r="B23717"/>
    </row>
    <row r="23718" spans="2:2" ht="16.5" x14ac:dyDescent="0.3">
      <c r="B23718"/>
    </row>
    <row r="23719" spans="2:2" ht="16.5" x14ac:dyDescent="0.3">
      <c r="B23719"/>
    </row>
    <row r="23720" spans="2:2" ht="16.5" x14ac:dyDescent="0.3">
      <c r="B23720"/>
    </row>
    <row r="23721" spans="2:2" ht="16.5" x14ac:dyDescent="0.3">
      <c r="B23721"/>
    </row>
    <row r="23722" spans="2:2" ht="16.5" x14ac:dyDescent="0.3">
      <c r="B23722"/>
    </row>
    <row r="23723" spans="2:2" ht="16.5" x14ac:dyDescent="0.3">
      <c r="B23723"/>
    </row>
    <row r="23724" spans="2:2" ht="16.5" x14ac:dyDescent="0.3">
      <c r="B23724"/>
    </row>
    <row r="23725" spans="2:2" ht="16.5" x14ac:dyDescent="0.3">
      <c r="B23725"/>
    </row>
    <row r="23726" spans="2:2" ht="16.5" x14ac:dyDescent="0.3">
      <c r="B23726"/>
    </row>
    <row r="23727" spans="2:2" ht="16.5" x14ac:dyDescent="0.3">
      <c r="B23727"/>
    </row>
    <row r="23728" spans="2:2" ht="16.5" x14ac:dyDescent="0.3">
      <c r="B23728"/>
    </row>
    <row r="23729" spans="2:2" ht="16.5" x14ac:dyDescent="0.3">
      <c r="B23729"/>
    </row>
    <row r="23730" spans="2:2" ht="16.5" x14ac:dyDescent="0.3">
      <c r="B23730"/>
    </row>
    <row r="23731" spans="2:2" ht="16.5" x14ac:dyDescent="0.3">
      <c r="B23731"/>
    </row>
    <row r="23732" spans="2:2" ht="16.5" x14ac:dyDescent="0.3">
      <c r="B23732"/>
    </row>
    <row r="23733" spans="2:2" ht="16.5" x14ac:dyDescent="0.3">
      <c r="B23733"/>
    </row>
    <row r="23734" spans="2:2" ht="16.5" x14ac:dyDescent="0.3">
      <c r="B23734"/>
    </row>
    <row r="23735" spans="2:2" ht="16.5" x14ac:dyDescent="0.3">
      <c r="B23735"/>
    </row>
    <row r="23736" spans="2:2" ht="16.5" x14ac:dyDescent="0.3">
      <c r="B23736"/>
    </row>
    <row r="23737" spans="2:2" ht="16.5" x14ac:dyDescent="0.3">
      <c r="B23737"/>
    </row>
    <row r="23738" spans="2:2" ht="16.5" x14ac:dyDescent="0.3">
      <c r="B23738"/>
    </row>
    <row r="23739" spans="2:2" ht="16.5" x14ac:dyDescent="0.3">
      <c r="B23739"/>
    </row>
    <row r="23740" spans="2:2" ht="16.5" x14ac:dyDescent="0.3">
      <c r="B23740"/>
    </row>
    <row r="23741" spans="2:2" ht="16.5" x14ac:dyDescent="0.3">
      <c r="B23741"/>
    </row>
    <row r="23742" spans="2:2" ht="16.5" x14ac:dyDescent="0.3">
      <c r="B23742"/>
    </row>
    <row r="23743" spans="2:2" ht="16.5" x14ac:dyDescent="0.3">
      <c r="B23743"/>
    </row>
    <row r="23744" spans="2:2" ht="16.5" x14ac:dyDescent="0.3">
      <c r="B23744"/>
    </row>
    <row r="23745" spans="2:2" ht="16.5" x14ac:dyDescent="0.3">
      <c r="B23745"/>
    </row>
    <row r="23746" spans="2:2" ht="16.5" x14ac:dyDescent="0.3">
      <c r="B23746"/>
    </row>
    <row r="23747" spans="2:2" ht="16.5" x14ac:dyDescent="0.3">
      <c r="B23747"/>
    </row>
    <row r="23748" spans="2:2" ht="16.5" x14ac:dyDescent="0.3">
      <c r="B23748"/>
    </row>
    <row r="23749" spans="2:2" ht="16.5" x14ac:dyDescent="0.3">
      <c r="B23749"/>
    </row>
    <row r="23750" spans="2:2" ht="16.5" x14ac:dyDescent="0.3">
      <c r="B23750"/>
    </row>
    <row r="23751" spans="2:2" ht="16.5" x14ac:dyDescent="0.3">
      <c r="B23751"/>
    </row>
    <row r="23752" spans="2:2" ht="16.5" x14ac:dyDescent="0.3">
      <c r="B23752"/>
    </row>
    <row r="23753" spans="2:2" ht="16.5" x14ac:dyDescent="0.3">
      <c r="B23753"/>
    </row>
    <row r="23754" spans="2:2" ht="16.5" x14ac:dyDescent="0.3">
      <c r="B23754"/>
    </row>
    <row r="23755" spans="2:2" ht="16.5" x14ac:dyDescent="0.3">
      <c r="B23755"/>
    </row>
    <row r="23756" spans="2:2" ht="16.5" x14ac:dyDescent="0.3">
      <c r="B23756"/>
    </row>
    <row r="23757" spans="2:2" ht="16.5" x14ac:dyDescent="0.3">
      <c r="B23757"/>
    </row>
    <row r="23758" spans="2:2" ht="16.5" x14ac:dyDescent="0.3">
      <c r="B23758"/>
    </row>
    <row r="23759" spans="2:2" ht="16.5" x14ac:dyDescent="0.3">
      <c r="B23759"/>
    </row>
    <row r="23760" spans="2:2" ht="16.5" x14ac:dyDescent="0.3">
      <c r="B23760"/>
    </row>
    <row r="23761" spans="2:2" ht="16.5" x14ac:dyDescent="0.3">
      <c r="B23761"/>
    </row>
    <row r="23762" spans="2:2" ht="16.5" x14ac:dyDescent="0.3">
      <c r="B23762"/>
    </row>
    <row r="23763" spans="2:2" ht="16.5" x14ac:dyDescent="0.3">
      <c r="B23763"/>
    </row>
    <row r="23764" spans="2:2" ht="16.5" x14ac:dyDescent="0.3">
      <c r="B23764"/>
    </row>
    <row r="23765" spans="2:2" ht="16.5" x14ac:dyDescent="0.3">
      <c r="B23765"/>
    </row>
    <row r="23766" spans="2:2" ht="16.5" x14ac:dyDescent="0.3">
      <c r="B23766"/>
    </row>
    <row r="23767" spans="2:2" ht="16.5" x14ac:dyDescent="0.3">
      <c r="B23767"/>
    </row>
    <row r="23768" spans="2:2" ht="16.5" x14ac:dyDescent="0.3">
      <c r="B23768"/>
    </row>
    <row r="23769" spans="2:2" ht="16.5" x14ac:dyDescent="0.3">
      <c r="B23769"/>
    </row>
    <row r="23770" spans="2:2" ht="16.5" x14ac:dyDescent="0.3">
      <c r="B23770"/>
    </row>
    <row r="23771" spans="2:2" ht="16.5" x14ac:dyDescent="0.3">
      <c r="B23771"/>
    </row>
    <row r="23772" spans="2:2" ht="16.5" x14ac:dyDescent="0.3">
      <c r="B23772"/>
    </row>
    <row r="23773" spans="2:2" ht="16.5" x14ac:dyDescent="0.3">
      <c r="B23773"/>
    </row>
    <row r="23774" spans="2:2" ht="16.5" x14ac:dyDescent="0.3">
      <c r="B23774"/>
    </row>
    <row r="23775" spans="2:2" ht="16.5" x14ac:dyDescent="0.3">
      <c r="B23775"/>
    </row>
    <row r="23776" spans="2:2" ht="16.5" x14ac:dyDescent="0.3">
      <c r="B23776"/>
    </row>
    <row r="23777" spans="2:2" ht="16.5" x14ac:dyDescent="0.3">
      <c r="B23777"/>
    </row>
    <row r="23778" spans="2:2" ht="16.5" x14ac:dyDescent="0.3">
      <c r="B23778"/>
    </row>
    <row r="23779" spans="2:2" ht="16.5" x14ac:dyDescent="0.3">
      <c r="B23779"/>
    </row>
    <row r="23780" spans="2:2" ht="16.5" x14ac:dyDescent="0.3">
      <c r="B23780"/>
    </row>
    <row r="23781" spans="2:2" ht="16.5" x14ac:dyDescent="0.3">
      <c r="B23781"/>
    </row>
    <row r="23782" spans="2:2" ht="16.5" x14ac:dyDescent="0.3">
      <c r="B23782"/>
    </row>
    <row r="23783" spans="2:2" ht="16.5" x14ac:dyDescent="0.3">
      <c r="B23783"/>
    </row>
    <row r="23784" spans="2:2" ht="16.5" x14ac:dyDescent="0.3">
      <c r="B23784"/>
    </row>
    <row r="23785" spans="2:2" ht="16.5" x14ac:dyDescent="0.3">
      <c r="B23785"/>
    </row>
    <row r="23786" spans="2:2" ht="16.5" x14ac:dyDescent="0.3">
      <c r="B23786"/>
    </row>
    <row r="23787" spans="2:2" ht="16.5" x14ac:dyDescent="0.3">
      <c r="B23787"/>
    </row>
    <row r="23788" spans="2:2" ht="16.5" x14ac:dyDescent="0.3">
      <c r="B23788"/>
    </row>
    <row r="23789" spans="2:2" ht="16.5" x14ac:dyDescent="0.3">
      <c r="B23789"/>
    </row>
    <row r="23790" spans="2:2" ht="16.5" x14ac:dyDescent="0.3">
      <c r="B23790"/>
    </row>
    <row r="23791" spans="2:2" ht="16.5" x14ac:dyDescent="0.3">
      <c r="B23791"/>
    </row>
    <row r="23792" spans="2:2" ht="16.5" x14ac:dyDescent="0.3">
      <c r="B23792"/>
    </row>
    <row r="23793" spans="2:2" ht="16.5" x14ac:dyDescent="0.3">
      <c r="B23793"/>
    </row>
    <row r="23794" spans="2:2" ht="16.5" x14ac:dyDescent="0.3">
      <c r="B23794"/>
    </row>
    <row r="23795" spans="2:2" ht="16.5" x14ac:dyDescent="0.3">
      <c r="B23795"/>
    </row>
    <row r="23796" spans="2:2" ht="16.5" x14ac:dyDescent="0.3">
      <c r="B23796"/>
    </row>
    <row r="23797" spans="2:2" ht="16.5" x14ac:dyDescent="0.3">
      <c r="B23797"/>
    </row>
    <row r="23798" spans="2:2" ht="16.5" x14ac:dyDescent="0.3">
      <c r="B23798"/>
    </row>
    <row r="23799" spans="2:2" ht="16.5" x14ac:dyDescent="0.3">
      <c r="B23799"/>
    </row>
    <row r="23800" spans="2:2" ht="16.5" x14ac:dyDescent="0.3">
      <c r="B23800"/>
    </row>
    <row r="23801" spans="2:2" ht="16.5" x14ac:dyDescent="0.3">
      <c r="B23801"/>
    </row>
    <row r="23802" spans="2:2" ht="16.5" x14ac:dyDescent="0.3">
      <c r="B23802"/>
    </row>
    <row r="23803" spans="2:2" ht="16.5" x14ac:dyDescent="0.3">
      <c r="B23803"/>
    </row>
    <row r="23804" spans="2:2" ht="16.5" x14ac:dyDescent="0.3">
      <c r="B23804"/>
    </row>
    <row r="23805" spans="2:2" ht="16.5" x14ac:dyDescent="0.3">
      <c r="B23805"/>
    </row>
    <row r="23806" spans="2:2" ht="16.5" x14ac:dyDescent="0.3">
      <c r="B23806"/>
    </row>
    <row r="23807" spans="2:2" ht="16.5" x14ac:dyDescent="0.3">
      <c r="B23807"/>
    </row>
    <row r="23808" spans="2:2" ht="16.5" x14ac:dyDescent="0.3">
      <c r="B23808"/>
    </row>
    <row r="23809" spans="2:2" ht="16.5" x14ac:dyDescent="0.3">
      <c r="B23809"/>
    </row>
    <row r="23810" spans="2:2" ht="16.5" x14ac:dyDescent="0.3">
      <c r="B23810"/>
    </row>
    <row r="23811" spans="2:2" ht="16.5" x14ac:dyDescent="0.3">
      <c r="B23811"/>
    </row>
    <row r="23812" spans="2:2" ht="16.5" x14ac:dyDescent="0.3">
      <c r="B23812"/>
    </row>
    <row r="23813" spans="2:2" ht="16.5" x14ac:dyDescent="0.3">
      <c r="B23813"/>
    </row>
    <row r="23814" spans="2:2" ht="16.5" x14ac:dyDescent="0.3">
      <c r="B23814"/>
    </row>
    <row r="23815" spans="2:2" ht="16.5" x14ac:dyDescent="0.3">
      <c r="B23815"/>
    </row>
    <row r="23816" spans="2:2" ht="16.5" x14ac:dyDescent="0.3">
      <c r="B23816"/>
    </row>
    <row r="23817" spans="2:2" ht="16.5" x14ac:dyDescent="0.3">
      <c r="B23817"/>
    </row>
    <row r="23818" spans="2:2" ht="16.5" x14ac:dyDescent="0.3">
      <c r="B23818"/>
    </row>
    <row r="23819" spans="2:2" ht="16.5" x14ac:dyDescent="0.3">
      <c r="B23819"/>
    </row>
    <row r="23820" spans="2:2" ht="16.5" x14ac:dyDescent="0.3">
      <c r="B23820"/>
    </row>
    <row r="23821" spans="2:2" ht="16.5" x14ac:dyDescent="0.3">
      <c r="B23821"/>
    </row>
    <row r="23822" spans="2:2" ht="16.5" x14ac:dyDescent="0.3">
      <c r="B23822"/>
    </row>
    <row r="23823" spans="2:2" ht="16.5" x14ac:dyDescent="0.3">
      <c r="B23823"/>
    </row>
    <row r="23824" spans="2:2" ht="16.5" x14ac:dyDescent="0.3">
      <c r="B23824"/>
    </row>
    <row r="23825" spans="2:2" ht="16.5" x14ac:dyDescent="0.3">
      <c r="B23825"/>
    </row>
    <row r="23826" spans="2:2" ht="16.5" x14ac:dyDescent="0.3">
      <c r="B23826"/>
    </row>
    <row r="23827" spans="2:2" ht="16.5" x14ac:dyDescent="0.3">
      <c r="B23827"/>
    </row>
    <row r="23828" spans="2:2" ht="16.5" x14ac:dyDescent="0.3">
      <c r="B23828"/>
    </row>
    <row r="23829" spans="2:2" ht="16.5" x14ac:dyDescent="0.3">
      <c r="B23829"/>
    </row>
    <row r="23830" spans="2:2" ht="16.5" x14ac:dyDescent="0.3">
      <c r="B23830"/>
    </row>
    <row r="23831" spans="2:2" ht="16.5" x14ac:dyDescent="0.3">
      <c r="B23831"/>
    </row>
    <row r="23832" spans="2:2" ht="16.5" x14ac:dyDescent="0.3">
      <c r="B23832"/>
    </row>
    <row r="23833" spans="2:2" ht="16.5" x14ac:dyDescent="0.3">
      <c r="B23833"/>
    </row>
    <row r="23834" spans="2:2" ht="16.5" x14ac:dyDescent="0.3">
      <c r="B23834"/>
    </row>
    <row r="23835" spans="2:2" ht="16.5" x14ac:dyDescent="0.3">
      <c r="B23835"/>
    </row>
    <row r="23836" spans="2:2" ht="16.5" x14ac:dyDescent="0.3">
      <c r="B23836"/>
    </row>
    <row r="23837" spans="2:2" ht="16.5" x14ac:dyDescent="0.3">
      <c r="B23837"/>
    </row>
    <row r="23838" spans="2:2" ht="16.5" x14ac:dyDescent="0.3">
      <c r="B23838"/>
    </row>
    <row r="23839" spans="2:2" ht="16.5" x14ac:dyDescent="0.3">
      <c r="B23839"/>
    </row>
    <row r="23840" spans="2:2" ht="16.5" x14ac:dyDescent="0.3">
      <c r="B23840"/>
    </row>
    <row r="23841" spans="2:2" ht="16.5" x14ac:dyDescent="0.3">
      <c r="B23841"/>
    </row>
    <row r="23842" spans="2:2" ht="16.5" x14ac:dyDescent="0.3">
      <c r="B23842"/>
    </row>
    <row r="23843" spans="2:2" ht="16.5" x14ac:dyDescent="0.3">
      <c r="B23843"/>
    </row>
    <row r="23844" spans="2:2" ht="16.5" x14ac:dyDescent="0.3">
      <c r="B23844"/>
    </row>
    <row r="23845" spans="2:2" ht="16.5" x14ac:dyDescent="0.3">
      <c r="B23845"/>
    </row>
    <row r="23846" spans="2:2" ht="16.5" x14ac:dyDescent="0.3">
      <c r="B23846"/>
    </row>
    <row r="23847" spans="2:2" ht="16.5" x14ac:dyDescent="0.3">
      <c r="B23847"/>
    </row>
    <row r="23848" spans="2:2" ht="16.5" x14ac:dyDescent="0.3">
      <c r="B23848"/>
    </row>
    <row r="23849" spans="2:2" ht="16.5" x14ac:dyDescent="0.3">
      <c r="B23849"/>
    </row>
    <row r="23850" spans="2:2" ht="16.5" x14ac:dyDescent="0.3">
      <c r="B23850"/>
    </row>
    <row r="23851" spans="2:2" ht="16.5" x14ac:dyDescent="0.3">
      <c r="B23851"/>
    </row>
    <row r="23852" spans="2:2" ht="16.5" x14ac:dyDescent="0.3">
      <c r="B23852"/>
    </row>
    <row r="23853" spans="2:2" ht="16.5" x14ac:dyDescent="0.3">
      <c r="B23853"/>
    </row>
    <row r="23854" spans="2:2" ht="16.5" x14ac:dyDescent="0.3">
      <c r="B23854"/>
    </row>
    <row r="23855" spans="2:2" ht="16.5" x14ac:dyDescent="0.3">
      <c r="B23855"/>
    </row>
    <row r="23856" spans="2:2" ht="16.5" x14ac:dyDescent="0.3">
      <c r="B23856"/>
    </row>
    <row r="23857" spans="2:2" ht="16.5" x14ac:dyDescent="0.3">
      <c r="B23857"/>
    </row>
    <row r="23858" spans="2:2" ht="16.5" x14ac:dyDescent="0.3">
      <c r="B23858"/>
    </row>
    <row r="23859" spans="2:2" ht="16.5" x14ac:dyDescent="0.3">
      <c r="B23859"/>
    </row>
    <row r="23860" spans="2:2" ht="16.5" x14ac:dyDescent="0.3">
      <c r="B23860"/>
    </row>
    <row r="23861" spans="2:2" ht="16.5" x14ac:dyDescent="0.3">
      <c r="B23861"/>
    </row>
    <row r="23862" spans="2:2" ht="16.5" x14ac:dyDescent="0.3">
      <c r="B23862"/>
    </row>
    <row r="23863" spans="2:2" ht="16.5" x14ac:dyDescent="0.3">
      <c r="B23863"/>
    </row>
    <row r="23864" spans="2:2" ht="16.5" x14ac:dyDescent="0.3">
      <c r="B23864"/>
    </row>
    <row r="23865" spans="2:2" ht="16.5" x14ac:dyDescent="0.3">
      <c r="B23865"/>
    </row>
    <row r="23866" spans="2:2" ht="16.5" x14ac:dyDescent="0.3">
      <c r="B23866"/>
    </row>
    <row r="23867" spans="2:2" ht="16.5" x14ac:dyDescent="0.3">
      <c r="B23867"/>
    </row>
    <row r="23868" spans="2:2" ht="16.5" x14ac:dyDescent="0.3">
      <c r="B23868"/>
    </row>
    <row r="23869" spans="2:2" ht="16.5" x14ac:dyDescent="0.3">
      <c r="B23869"/>
    </row>
    <row r="23870" spans="2:2" ht="16.5" x14ac:dyDescent="0.3">
      <c r="B23870"/>
    </row>
    <row r="23871" spans="2:2" ht="16.5" x14ac:dyDescent="0.3">
      <c r="B23871"/>
    </row>
    <row r="23872" spans="2:2" ht="16.5" x14ac:dyDescent="0.3">
      <c r="B23872"/>
    </row>
    <row r="23873" spans="2:2" ht="16.5" x14ac:dyDescent="0.3">
      <c r="B23873"/>
    </row>
    <row r="23874" spans="2:2" ht="16.5" x14ac:dyDescent="0.3">
      <c r="B23874"/>
    </row>
    <row r="23875" spans="2:2" ht="16.5" x14ac:dyDescent="0.3">
      <c r="B23875"/>
    </row>
    <row r="23876" spans="2:2" ht="16.5" x14ac:dyDescent="0.3">
      <c r="B23876"/>
    </row>
    <row r="23877" spans="2:2" ht="16.5" x14ac:dyDescent="0.3">
      <c r="B23877"/>
    </row>
    <row r="23878" spans="2:2" ht="16.5" x14ac:dyDescent="0.3">
      <c r="B23878"/>
    </row>
    <row r="23879" spans="2:2" ht="16.5" x14ac:dyDescent="0.3">
      <c r="B23879"/>
    </row>
    <row r="23880" spans="2:2" ht="16.5" x14ac:dyDescent="0.3">
      <c r="B23880"/>
    </row>
    <row r="23881" spans="2:2" ht="16.5" x14ac:dyDescent="0.3">
      <c r="B23881"/>
    </row>
    <row r="23882" spans="2:2" ht="16.5" x14ac:dyDescent="0.3">
      <c r="B23882"/>
    </row>
    <row r="23883" spans="2:2" ht="16.5" x14ac:dyDescent="0.3">
      <c r="B23883"/>
    </row>
    <row r="23884" spans="2:2" ht="16.5" x14ac:dyDescent="0.3">
      <c r="B23884"/>
    </row>
    <row r="23885" spans="2:2" ht="16.5" x14ac:dyDescent="0.3">
      <c r="B23885"/>
    </row>
    <row r="23886" spans="2:2" ht="16.5" x14ac:dyDescent="0.3">
      <c r="B23886"/>
    </row>
    <row r="23887" spans="2:2" ht="16.5" x14ac:dyDescent="0.3">
      <c r="B23887"/>
    </row>
    <row r="23888" spans="2:2" ht="16.5" x14ac:dyDescent="0.3">
      <c r="B23888"/>
    </row>
    <row r="23889" spans="2:2" ht="16.5" x14ac:dyDescent="0.3">
      <c r="B23889"/>
    </row>
    <row r="23890" spans="2:2" ht="16.5" x14ac:dyDescent="0.3">
      <c r="B23890"/>
    </row>
    <row r="23891" spans="2:2" ht="16.5" x14ac:dyDescent="0.3">
      <c r="B23891"/>
    </row>
    <row r="23892" spans="2:2" ht="16.5" x14ac:dyDescent="0.3">
      <c r="B23892"/>
    </row>
    <row r="23893" spans="2:2" ht="16.5" x14ac:dyDescent="0.3">
      <c r="B23893"/>
    </row>
    <row r="23894" spans="2:2" ht="16.5" x14ac:dyDescent="0.3">
      <c r="B23894"/>
    </row>
    <row r="23895" spans="2:2" ht="16.5" x14ac:dyDescent="0.3">
      <c r="B23895"/>
    </row>
    <row r="23896" spans="2:2" ht="16.5" x14ac:dyDescent="0.3">
      <c r="B23896"/>
    </row>
    <row r="23897" spans="2:2" ht="16.5" x14ac:dyDescent="0.3">
      <c r="B23897"/>
    </row>
    <row r="23898" spans="2:2" ht="16.5" x14ac:dyDescent="0.3">
      <c r="B23898"/>
    </row>
    <row r="23899" spans="2:2" ht="16.5" x14ac:dyDescent="0.3">
      <c r="B23899"/>
    </row>
    <row r="23900" spans="2:2" ht="16.5" x14ac:dyDescent="0.3">
      <c r="B23900"/>
    </row>
    <row r="23901" spans="2:2" ht="16.5" x14ac:dyDescent="0.3">
      <c r="B23901"/>
    </row>
    <row r="23902" spans="2:2" ht="16.5" x14ac:dyDescent="0.3">
      <c r="B23902"/>
    </row>
    <row r="23903" spans="2:2" ht="16.5" x14ac:dyDescent="0.3">
      <c r="B23903"/>
    </row>
    <row r="23904" spans="2:2" ht="16.5" x14ac:dyDescent="0.3">
      <c r="B23904"/>
    </row>
    <row r="23905" spans="2:2" ht="16.5" x14ac:dyDescent="0.3">
      <c r="B23905"/>
    </row>
    <row r="23906" spans="2:2" ht="16.5" x14ac:dyDescent="0.3">
      <c r="B23906"/>
    </row>
    <row r="23907" spans="2:2" ht="16.5" x14ac:dyDescent="0.3">
      <c r="B23907"/>
    </row>
    <row r="23908" spans="2:2" ht="16.5" x14ac:dyDescent="0.3">
      <c r="B23908"/>
    </row>
    <row r="23909" spans="2:2" ht="16.5" x14ac:dyDescent="0.3">
      <c r="B23909"/>
    </row>
    <row r="23910" spans="2:2" ht="16.5" x14ac:dyDescent="0.3">
      <c r="B23910"/>
    </row>
    <row r="23911" spans="2:2" ht="16.5" x14ac:dyDescent="0.3">
      <c r="B23911"/>
    </row>
    <row r="23912" spans="2:2" ht="16.5" x14ac:dyDescent="0.3">
      <c r="B23912"/>
    </row>
    <row r="23913" spans="2:2" ht="16.5" x14ac:dyDescent="0.3">
      <c r="B23913"/>
    </row>
    <row r="23914" spans="2:2" ht="16.5" x14ac:dyDescent="0.3">
      <c r="B23914"/>
    </row>
    <row r="23915" spans="2:2" ht="16.5" x14ac:dyDescent="0.3">
      <c r="B23915"/>
    </row>
    <row r="23916" spans="2:2" ht="16.5" x14ac:dyDescent="0.3">
      <c r="B23916"/>
    </row>
    <row r="23917" spans="2:2" ht="16.5" x14ac:dyDescent="0.3">
      <c r="B23917"/>
    </row>
    <row r="23918" spans="2:2" ht="16.5" x14ac:dyDescent="0.3">
      <c r="B23918"/>
    </row>
    <row r="23919" spans="2:2" ht="16.5" x14ac:dyDescent="0.3">
      <c r="B23919"/>
    </row>
    <row r="23920" spans="2:2" ht="16.5" x14ac:dyDescent="0.3">
      <c r="B23920"/>
    </row>
    <row r="23921" spans="2:2" ht="16.5" x14ac:dyDescent="0.3">
      <c r="B23921"/>
    </row>
    <row r="23922" spans="2:2" ht="16.5" x14ac:dyDescent="0.3">
      <c r="B23922"/>
    </row>
    <row r="23923" spans="2:2" ht="16.5" x14ac:dyDescent="0.3">
      <c r="B23923"/>
    </row>
    <row r="23924" spans="2:2" ht="16.5" x14ac:dyDescent="0.3">
      <c r="B23924"/>
    </row>
    <row r="23925" spans="2:2" ht="16.5" x14ac:dyDescent="0.3">
      <c r="B23925"/>
    </row>
    <row r="23926" spans="2:2" ht="16.5" x14ac:dyDescent="0.3">
      <c r="B23926"/>
    </row>
    <row r="23927" spans="2:2" ht="16.5" x14ac:dyDescent="0.3">
      <c r="B23927"/>
    </row>
    <row r="23928" spans="2:2" ht="16.5" x14ac:dyDescent="0.3">
      <c r="B23928"/>
    </row>
    <row r="23929" spans="2:2" ht="16.5" x14ac:dyDescent="0.3">
      <c r="B23929"/>
    </row>
    <row r="23930" spans="2:2" ht="16.5" x14ac:dyDescent="0.3">
      <c r="B23930"/>
    </row>
    <row r="23931" spans="2:2" ht="16.5" x14ac:dyDescent="0.3">
      <c r="B23931"/>
    </row>
    <row r="23932" spans="2:2" ht="16.5" x14ac:dyDescent="0.3">
      <c r="B23932"/>
    </row>
    <row r="23933" spans="2:2" ht="16.5" x14ac:dyDescent="0.3">
      <c r="B23933"/>
    </row>
    <row r="23934" spans="2:2" ht="16.5" x14ac:dyDescent="0.3">
      <c r="B23934"/>
    </row>
    <row r="23935" spans="2:2" ht="16.5" x14ac:dyDescent="0.3">
      <c r="B23935"/>
    </row>
    <row r="23936" spans="2:2" ht="16.5" x14ac:dyDescent="0.3">
      <c r="B23936"/>
    </row>
    <row r="23937" spans="2:2" ht="16.5" x14ac:dyDescent="0.3">
      <c r="B23937"/>
    </row>
    <row r="23938" spans="2:2" ht="16.5" x14ac:dyDescent="0.3">
      <c r="B23938"/>
    </row>
    <row r="23939" spans="2:2" ht="16.5" x14ac:dyDescent="0.3">
      <c r="B23939"/>
    </row>
    <row r="23940" spans="2:2" ht="16.5" x14ac:dyDescent="0.3">
      <c r="B23940"/>
    </row>
    <row r="23941" spans="2:2" ht="16.5" x14ac:dyDescent="0.3">
      <c r="B23941"/>
    </row>
    <row r="23942" spans="2:2" ht="16.5" x14ac:dyDescent="0.3">
      <c r="B23942"/>
    </row>
    <row r="23943" spans="2:2" ht="16.5" x14ac:dyDescent="0.3">
      <c r="B23943"/>
    </row>
    <row r="23944" spans="2:2" ht="16.5" x14ac:dyDescent="0.3">
      <c r="B23944"/>
    </row>
    <row r="23945" spans="2:2" ht="16.5" x14ac:dyDescent="0.3">
      <c r="B23945"/>
    </row>
    <row r="23946" spans="2:2" ht="16.5" x14ac:dyDescent="0.3">
      <c r="B23946"/>
    </row>
    <row r="23947" spans="2:2" ht="16.5" x14ac:dyDescent="0.3">
      <c r="B23947"/>
    </row>
    <row r="23948" spans="2:2" ht="16.5" x14ac:dyDescent="0.3">
      <c r="B23948"/>
    </row>
    <row r="23949" spans="2:2" ht="16.5" x14ac:dyDescent="0.3">
      <c r="B23949"/>
    </row>
    <row r="23950" spans="2:2" ht="16.5" x14ac:dyDescent="0.3">
      <c r="B23950"/>
    </row>
    <row r="23951" spans="2:2" ht="16.5" x14ac:dyDescent="0.3">
      <c r="B23951"/>
    </row>
    <row r="23952" spans="2:2" ht="16.5" x14ac:dyDescent="0.3">
      <c r="B23952"/>
    </row>
    <row r="23953" spans="2:2" ht="16.5" x14ac:dyDescent="0.3">
      <c r="B23953"/>
    </row>
    <row r="23954" spans="2:2" ht="16.5" x14ac:dyDescent="0.3">
      <c r="B23954"/>
    </row>
    <row r="23955" spans="2:2" ht="16.5" x14ac:dyDescent="0.3">
      <c r="B23955"/>
    </row>
    <row r="23956" spans="2:2" ht="16.5" x14ac:dyDescent="0.3">
      <c r="B23956"/>
    </row>
    <row r="23957" spans="2:2" ht="16.5" x14ac:dyDescent="0.3">
      <c r="B23957"/>
    </row>
    <row r="23958" spans="2:2" ht="16.5" x14ac:dyDescent="0.3">
      <c r="B23958"/>
    </row>
    <row r="23959" spans="2:2" ht="16.5" x14ac:dyDescent="0.3">
      <c r="B23959"/>
    </row>
    <row r="23960" spans="2:2" ht="16.5" x14ac:dyDescent="0.3">
      <c r="B23960"/>
    </row>
    <row r="23961" spans="2:2" ht="16.5" x14ac:dyDescent="0.3">
      <c r="B23961"/>
    </row>
    <row r="23962" spans="2:2" ht="16.5" x14ac:dyDescent="0.3">
      <c r="B23962"/>
    </row>
    <row r="23963" spans="2:2" ht="16.5" x14ac:dyDescent="0.3">
      <c r="B23963"/>
    </row>
    <row r="23964" spans="2:2" ht="16.5" x14ac:dyDescent="0.3">
      <c r="B23964"/>
    </row>
    <row r="23965" spans="2:2" ht="16.5" x14ac:dyDescent="0.3">
      <c r="B23965"/>
    </row>
    <row r="23966" spans="2:2" ht="16.5" x14ac:dyDescent="0.3">
      <c r="B23966"/>
    </row>
    <row r="23967" spans="2:2" ht="16.5" x14ac:dyDescent="0.3">
      <c r="B23967"/>
    </row>
    <row r="23968" spans="2:2" ht="16.5" x14ac:dyDescent="0.3">
      <c r="B23968"/>
    </row>
    <row r="23969" spans="2:2" ht="16.5" x14ac:dyDescent="0.3">
      <c r="B23969"/>
    </row>
    <row r="23970" spans="2:2" ht="16.5" x14ac:dyDescent="0.3">
      <c r="B23970"/>
    </row>
    <row r="23971" spans="2:2" ht="16.5" x14ac:dyDescent="0.3">
      <c r="B23971"/>
    </row>
    <row r="23972" spans="2:2" ht="16.5" x14ac:dyDescent="0.3">
      <c r="B23972"/>
    </row>
    <row r="23973" spans="2:2" ht="16.5" x14ac:dyDescent="0.3">
      <c r="B23973"/>
    </row>
    <row r="23974" spans="2:2" ht="16.5" x14ac:dyDescent="0.3">
      <c r="B23974"/>
    </row>
    <row r="23975" spans="2:2" ht="16.5" x14ac:dyDescent="0.3">
      <c r="B23975"/>
    </row>
    <row r="23976" spans="2:2" ht="16.5" x14ac:dyDescent="0.3">
      <c r="B23976"/>
    </row>
    <row r="23977" spans="2:2" ht="16.5" x14ac:dyDescent="0.3">
      <c r="B23977"/>
    </row>
    <row r="23978" spans="2:2" ht="16.5" x14ac:dyDescent="0.3">
      <c r="B23978"/>
    </row>
    <row r="23979" spans="2:2" ht="16.5" x14ac:dyDescent="0.3">
      <c r="B23979"/>
    </row>
    <row r="23980" spans="2:2" ht="16.5" x14ac:dyDescent="0.3">
      <c r="B23980"/>
    </row>
    <row r="23981" spans="2:2" ht="16.5" x14ac:dyDescent="0.3">
      <c r="B23981"/>
    </row>
    <row r="23982" spans="2:2" ht="16.5" x14ac:dyDescent="0.3">
      <c r="B23982"/>
    </row>
    <row r="23983" spans="2:2" ht="16.5" x14ac:dyDescent="0.3">
      <c r="B23983"/>
    </row>
    <row r="23984" spans="2:2" ht="16.5" x14ac:dyDescent="0.3">
      <c r="B23984"/>
    </row>
    <row r="23985" spans="2:2" ht="16.5" x14ac:dyDescent="0.3">
      <c r="B23985"/>
    </row>
    <row r="23986" spans="2:2" ht="16.5" x14ac:dyDescent="0.3">
      <c r="B23986"/>
    </row>
    <row r="23987" spans="2:2" ht="16.5" x14ac:dyDescent="0.3">
      <c r="B23987"/>
    </row>
    <row r="23988" spans="2:2" ht="16.5" x14ac:dyDescent="0.3">
      <c r="B23988"/>
    </row>
    <row r="23989" spans="2:2" ht="16.5" x14ac:dyDescent="0.3">
      <c r="B23989"/>
    </row>
    <row r="23990" spans="2:2" ht="16.5" x14ac:dyDescent="0.3">
      <c r="B23990"/>
    </row>
    <row r="23991" spans="2:2" ht="16.5" x14ac:dyDescent="0.3">
      <c r="B23991"/>
    </row>
    <row r="23992" spans="2:2" ht="16.5" x14ac:dyDescent="0.3">
      <c r="B23992"/>
    </row>
    <row r="23993" spans="2:2" ht="16.5" x14ac:dyDescent="0.3">
      <c r="B23993"/>
    </row>
    <row r="23994" spans="2:2" ht="16.5" x14ac:dyDescent="0.3">
      <c r="B23994"/>
    </row>
    <row r="23995" spans="2:2" ht="16.5" x14ac:dyDescent="0.3">
      <c r="B23995"/>
    </row>
    <row r="23996" spans="2:2" ht="16.5" x14ac:dyDescent="0.3">
      <c r="B23996"/>
    </row>
    <row r="23997" spans="2:2" ht="16.5" x14ac:dyDescent="0.3">
      <c r="B23997"/>
    </row>
    <row r="23998" spans="2:2" ht="16.5" x14ac:dyDescent="0.3">
      <c r="B23998"/>
    </row>
    <row r="23999" spans="2:2" ht="16.5" x14ac:dyDescent="0.3">
      <c r="B23999"/>
    </row>
    <row r="24000" spans="2:2" ht="16.5" x14ac:dyDescent="0.3">
      <c r="B24000"/>
    </row>
    <row r="24001" spans="2:2" ht="16.5" x14ac:dyDescent="0.3">
      <c r="B24001"/>
    </row>
    <row r="24002" spans="2:2" ht="16.5" x14ac:dyDescent="0.3">
      <c r="B24002"/>
    </row>
    <row r="24003" spans="2:2" ht="16.5" x14ac:dyDescent="0.3">
      <c r="B24003"/>
    </row>
    <row r="24004" spans="2:2" ht="16.5" x14ac:dyDescent="0.3">
      <c r="B24004"/>
    </row>
    <row r="24005" spans="2:2" ht="16.5" x14ac:dyDescent="0.3">
      <c r="B24005"/>
    </row>
    <row r="24006" spans="2:2" ht="16.5" x14ac:dyDescent="0.3">
      <c r="B24006"/>
    </row>
    <row r="24007" spans="2:2" ht="16.5" x14ac:dyDescent="0.3">
      <c r="B24007"/>
    </row>
    <row r="24008" spans="2:2" ht="16.5" x14ac:dyDescent="0.3">
      <c r="B24008"/>
    </row>
    <row r="24009" spans="2:2" ht="16.5" x14ac:dyDescent="0.3">
      <c r="B24009"/>
    </row>
    <row r="24010" spans="2:2" ht="16.5" x14ac:dyDescent="0.3">
      <c r="B24010"/>
    </row>
    <row r="24011" spans="2:2" ht="16.5" x14ac:dyDescent="0.3">
      <c r="B24011"/>
    </row>
    <row r="24012" spans="2:2" ht="16.5" x14ac:dyDescent="0.3">
      <c r="B24012"/>
    </row>
    <row r="24013" spans="2:2" ht="16.5" x14ac:dyDescent="0.3">
      <c r="B24013"/>
    </row>
    <row r="24014" spans="2:2" ht="16.5" x14ac:dyDescent="0.3">
      <c r="B24014"/>
    </row>
    <row r="24015" spans="2:2" ht="16.5" x14ac:dyDescent="0.3">
      <c r="B24015"/>
    </row>
    <row r="24016" spans="2:2" ht="16.5" x14ac:dyDescent="0.3">
      <c r="B24016"/>
    </row>
    <row r="24017" spans="2:2" ht="16.5" x14ac:dyDescent="0.3">
      <c r="B24017"/>
    </row>
    <row r="24018" spans="2:2" ht="16.5" x14ac:dyDescent="0.3">
      <c r="B24018"/>
    </row>
    <row r="24019" spans="2:2" ht="16.5" x14ac:dyDescent="0.3">
      <c r="B24019"/>
    </row>
    <row r="24020" spans="2:2" ht="16.5" x14ac:dyDescent="0.3">
      <c r="B24020"/>
    </row>
    <row r="24021" spans="2:2" ht="16.5" x14ac:dyDescent="0.3">
      <c r="B24021"/>
    </row>
    <row r="24022" spans="2:2" ht="16.5" x14ac:dyDescent="0.3">
      <c r="B24022"/>
    </row>
    <row r="24023" spans="2:2" ht="16.5" x14ac:dyDescent="0.3">
      <c r="B24023"/>
    </row>
    <row r="24024" spans="2:2" ht="16.5" x14ac:dyDescent="0.3">
      <c r="B24024"/>
    </row>
    <row r="24025" spans="2:2" ht="16.5" x14ac:dyDescent="0.3">
      <c r="B24025"/>
    </row>
    <row r="24026" spans="2:2" ht="16.5" x14ac:dyDescent="0.3">
      <c r="B24026"/>
    </row>
    <row r="24027" spans="2:2" ht="16.5" x14ac:dyDescent="0.3">
      <c r="B24027"/>
    </row>
    <row r="24028" spans="2:2" ht="16.5" x14ac:dyDescent="0.3">
      <c r="B24028"/>
    </row>
    <row r="24029" spans="2:2" ht="16.5" x14ac:dyDescent="0.3">
      <c r="B24029"/>
    </row>
    <row r="24030" spans="2:2" ht="16.5" x14ac:dyDescent="0.3">
      <c r="B24030"/>
    </row>
    <row r="24031" spans="2:2" ht="16.5" x14ac:dyDescent="0.3">
      <c r="B24031"/>
    </row>
    <row r="24032" spans="2:2" ht="16.5" x14ac:dyDescent="0.3">
      <c r="B24032"/>
    </row>
    <row r="24033" spans="2:2" ht="16.5" x14ac:dyDescent="0.3">
      <c r="B24033"/>
    </row>
    <row r="24034" spans="2:2" ht="16.5" x14ac:dyDescent="0.3">
      <c r="B24034"/>
    </row>
    <row r="24035" spans="2:2" ht="16.5" x14ac:dyDescent="0.3">
      <c r="B24035"/>
    </row>
    <row r="24036" spans="2:2" ht="16.5" x14ac:dyDescent="0.3">
      <c r="B24036"/>
    </row>
    <row r="24037" spans="2:2" ht="16.5" x14ac:dyDescent="0.3">
      <c r="B24037"/>
    </row>
    <row r="24038" spans="2:2" ht="16.5" x14ac:dyDescent="0.3">
      <c r="B24038"/>
    </row>
    <row r="24039" spans="2:2" ht="16.5" x14ac:dyDescent="0.3">
      <c r="B24039"/>
    </row>
    <row r="24040" spans="2:2" ht="16.5" x14ac:dyDescent="0.3">
      <c r="B24040"/>
    </row>
    <row r="24041" spans="2:2" ht="16.5" x14ac:dyDescent="0.3">
      <c r="B24041"/>
    </row>
    <row r="24042" spans="2:2" ht="16.5" x14ac:dyDescent="0.3">
      <c r="B24042"/>
    </row>
    <row r="24043" spans="2:2" ht="16.5" x14ac:dyDescent="0.3">
      <c r="B24043"/>
    </row>
    <row r="24044" spans="2:2" ht="16.5" x14ac:dyDescent="0.3">
      <c r="B24044"/>
    </row>
    <row r="24045" spans="2:2" ht="16.5" x14ac:dyDescent="0.3">
      <c r="B24045"/>
    </row>
    <row r="24046" spans="2:2" ht="16.5" x14ac:dyDescent="0.3">
      <c r="B24046"/>
    </row>
    <row r="24047" spans="2:2" ht="16.5" x14ac:dyDescent="0.3">
      <c r="B24047"/>
    </row>
    <row r="24048" spans="2:2" ht="16.5" x14ac:dyDescent="0.3">
      <c r="B24048"/>
    </row>
    <row r="24049" spans="2:2" ht="16.5" x14ac:dyDescent="0.3">
      <c r="B24049"/>
    </row>
    <row r="24050" spans="2:2" ht="16.5" x14ac:dyDescent="0.3">
      <c r="B24050"/>
    </row>
    <row r="24051" spans="2:2" ht="16.5" x14ac:dyDescent="0.3">
      <c r="B24051"/>
    </row>
    <row r="24052" spans="2:2" ht="16.5" x14ac:dyDescent="0.3">
      <c r="B24052"/>
    </row>
    <row r="24053" spans="2:2" ht="16.5" x14ac:dyDescent="0.3">
      <c r="B24053"/>
    </row>
    <row r="24054" spans="2:2" ht="16.5" x14ac:dyDescent="0.3">
      <c r="B24054"/>
    </row>
    <row r="24055" spans="2:2" ht="16.5" x14ac:dyDescent="0.3">
      <c r="B24055"/>
    </row>
    <row r="24056" spans="2:2" ht="16.5" x14ac:dyDescent="0.3">
      <c r="B24056"/>
    </row>
    <row r="24057" spans="2:2" ht="16.5" x14ac:dyDescent="0.3">
      <c r="B24057"/>
    </row>
    <row r="24058" spans="2:2" ht="16.5" x14ac:dyDescent="0.3">
      <c r="B24058"/>
    </row>
    <row r="24059" spans="2:2" ht="16.5" x14ac:dyDescent="0.3">
      <c r="B24059"/>
    </row>
    <row r="24060" spans="2:2" ht="16.5" x14ac:dyDescent="0.3">
      <c r="B24060"/>
    </row>
    <row r="24061" spans="2:2" ht="16.5" x14ac:dyDescent="0.3">
      <c r="B24061"/>
    </row>
    <row r="24062" spans="2:2" ht="16.5" x14ac:dyDescent="0.3">
      <c r="B24062"/>
    </row>
    <row r="24063" spans="2:2" ht="16.5" x14ac:dyDescent="0.3">
      <c r="B24063"/>
    </row>
    <row r="24064" spans="2:2" ht="16.5" x14ac:dyDescent="0.3">
      <c r="B24064"/>
    </row>
    <row r="24065" spans="2:2" ht="16.5" x14ac:dyDescent="0.3">
      <c r="B24065"/>
    </row>
    <row r="24066" spans="2:2" ht="16.5" x14ac:dyDescent="0.3">
      <c r="B24066"/>
    </row>
    <row r="24067" spans="2:2" ht="16.5" x14ac:dyDescent="0.3">
      <c r="B24067"/>
    </row>
    <row r="24068" spans="2:2" ht="16.5" x14ac:dyDescent="0.3">
      <c r="B24068"/>
    </row>
    <row r="24069" spans="2:2" ht="16.5" x14ac:dyDescent="0.3">
      <c r="B24069"/>
    </row>
    <row r="24070" spans="2:2" ht="16.5" x14ac:dyDescent="0.3">
      <c r="B24070"/>
    </row>
    <row r="24071" spans="2:2" ht="16.5" x14ac:dyDescent="0.3">
      <c r="B24071"/>
    </row>
    <row r="24072" spans="2:2" ht="16.5" x14ac:dyDescent="0.3">
      <c r="B24072"/>
    </row>
    <row r="24073" spans="2:2" ht="16.5" x14ac:dyDescent="0.3">
      <c r="B24073"/>
    </row>
    <row r="24074" spans="2:2" ht="16.5" x14ac:dyDescent="0.3">
      <c r="B24074"/>
    </row>
    <row r="24075" spans="2:2" ht="16.5" x14ac:dyDescent="0.3">
      <c r="B24075"/>
    </row>
    <row r="24076" spans="2:2" ht="16.5" x14ac:dyDescent="0.3">
      <c r="B24076"/>
    </row>
    <row r="24077" spans="2:2" ht="16.5" x14ac:dyDescent="0.3">
      <c r="B24077"/>
    </row>
    <row r="24078" spans="2:2" ht="16.5" x14ac:dyDescent="0.3">
      <c r="B24078"/>
    </row>
    <row r="24079" spans="2:2" ht="16.5" x14ac:dyDescent="0.3">
      <c r="B24079"/>
    </row>
    <row r="24080" spans="2:2" ht="16.5" x14ac:dyDescent="0.3">
      <c r="B24080"/>
    </row>
    <row r="24081" spans="2:2" ht="16.5" x14ac:dyDescent="0.3">
      <c r="B24081"/>
    </row>
    <row r="24082" spans="2:2" ht="16.5" x14ac:dyDescent="0.3">
      <c r="B24082"/>
    </row>
    <row r="24083" spans="2:2" ht="16.5" x14ac:dyDescent="0.3">
      <c r="B24083"/>
    </row>
    <row r="24084" spans="2:2" ht="16.5" x14ac:dyDescent="0.3">
      <c r="B24084"/>
    </row>
    <row r="24085" spans="2:2" ht="16.5" x14ac:dyDescent="0.3">
      <c r="B24085"/>
    </row>
    <row r="24086" spans="2:2" ht="16.5" x14ac:dyDescent="0.3">
      <c r="B24086"/>
    </row>
    <row r="24087" spans="2:2" ht="16.5" x14ac:dyDescent="0.3">
      <c r="B24087"/>
    </row>
    <row r="24088" spans="2:2" ht="16.5" x14ac:dyDescent="0.3">
      <c r="B24088"/>
    </row>
    <row r="24089" spans="2:2" ht="16.5" x14ac:dyDescent="0.3">
      <c r="B24089"/>
    </row>
    <row r="24090" spans="2:2" ht="16.5" x14ac:dyDescent="0.3">
      <c r="B24090"/>
    </row>
    <row r="24091" spans="2:2" ht="16.5" x14ac:dyDescent="0.3">
      <c r="B24091"/>
    </row>
    <row r="24092" spans="2:2" ht="16.5" x14ac:dyDescent="0.3">
      <c r="B24092"/>
    </row>
    <row r="24093" spans="2:2" ht="16.5" x14ac:dyDescent="0.3">
      <c r="B24093"/>
    </row>
    <row r="24094" spans="2:2" ht="16.5" x14ac:dyDescent="0.3">
      <c r="B24094"/>
    </row>
    <row r="24095" spans="2:2" ht="16.5" x14ac:dyDescent="0.3">
      <c r="B24095"/>
    </row>
    <row r="24096" spans="2:2" ht="16.5" x14ac:dyDescent="0.3">
      <c r="B24096"/>
    </row>
    <row r="24097" spans="2:2" ht="16.5" x14ac:dyDescent="0.3">
      <c r="B24097"/>
    </row>
    <row r="24098" spans="2:2" ht="16.5" x14ac:dyDescent="0.3">
      <c r="B24098"/>
    </row>
    <row r="24099" spans="2:2" ht="16.5" x14ac:dyDescent="0.3">
      <c r="B24099"/>
    </row>
    <row r="24100" spans="2:2" ht="16.5" x14ac:dyDescent="0.3">
      <c r="B24100"/>
    </row>
    <row r="24101" spans="2:2" ht="16.5" x14ac:dyDescent="0.3">
      <c r="B24101"/>
    </row>
    <row r="24102" spans="2:2" ht="16.5" x14ac:dyDescent="0.3">
      <c r="B24102"/>
    </row>
    <row r="24103" spans="2:2" ht="16.5" x14ac:dyDescent="0.3">
      <c r="B24103"/>
    </row>
    <row r="24104" spans="2:2" ht="16.5" x14ac:dyDescent="0.3">
      <c r="B24104"/>
    </row>
    <row r="24105" spans="2:2" ht="16.5" x14ac:dyDescent="0.3">
      <c r="B24105"/>
    </row>
    <row r="24106" spans="2:2" ht="16.5" x14ac:dyDescent="0.3">
      <c r="B24106"/>
    </row>
    <row r="24107" spans="2:2" ht="16.5" x14ac:dyDescent="0.3">
      <c r="B24107"/>
    </row>
    <row r="24108" spans="2:2" ht="16.5" x14ac:dyDescent="0.3">
      <c r="B24108"/>
    </row>
    <row r="24109" spans="2:2" ht="16.5" x14ac:dyDescent="0.3">
      <c r="B24109"/>
    </row>
    <row r="24110" spans="2:2" ht="16.5" x14ac:dyDescent="0.3">
      <c r="B24110"/>
    </row>
    <row r="24111" spans="2:2" ht="16.5" x14ac:dyDescent="0.3">
      <c r="B24111"/>
    </row>
    <row r="24112" spans="2:2" ht="16.5" x14ac:dyDescent="0.3">
      <c r="B24112"/>
    </row>
    <row r="24113" spans="2:2" ht="16.5" x14ac:dyDescent="0.3">
      <c r="B24113"/>
    </row>
    <row r="24114" spans="2:2" ht="16.5" x14ac:dyDescent="0.3">
      <c r="B24114"/>
    </row>
    <row r="24115" spans="2:2" ht="16.5" x14ac:dyDescent="0.3">
      <c r="B24115"/>
    </row>
    <row r="24116" spans="2:2" ht="16.5" x14ac:dyDescent="0.3">
      <c r="B24116"/>
    </row>
    <row r="24117" spans="2:2" ht="16.5" x14ac:dyDescent="0.3">
      <c r="B24117"/>
    </row>
    <row r="24118" spans="2:2" ht="16.5" x14ac:dyDescent="0.3">
      <c r="B24118"/>
    </row>
    <row r="24119" spans="2:2" ht="16.5" x14ac:dyDescent="0.3">
      <c r="B24119"/>
    </row>
    <row r="24120" spans="2:2" ht="16.5" x14ac:dyDescent="0.3">
      <c r="B24120"/>
    </row>
    <row r="24121" spans="2:2" ht="16.5" x14ac:dyDescent="0.3">
      <c r="B24121"/>
    </row>
    <row r="24122" spans="2:2" ht="16.5" x14ac:dyDescent="0.3">
      <c r="B24122"/>
    </row>
    <row r="24123" spans="2:2" ht="16.5" x14ac:dyDescent="0.3">
      <c r="B24123"/>
    </row>
    <row r="24124" spans="2:2" ht="16.5" x14ac:dyDescent="0.3">
      <c r="B24124"/>
    </row>
    <row r="24125" spans="2:2" ht="16.5" x14ac:dyDescent="0.3">
      <c r="B24125"/>
    </row>
    <row r="24126" spans="2:2" ht="16.5" x14ac:dyDescent="0.3">
      <c r="B24126"/>
    </row>
    <row r="24127" spans="2:2" ht="16.5" x14ac:dyDescent="0.3">
      <c r="B24127"/>
    </row>
    <row r="24128" spans="2:2" ht="16.5" x14ac:dyDescent="0.3">
      <c r="B24128"/>
    </row>
    <row r="24129" spans="2:2" ht="16.5" x14ac:dyDescent="0.3">
      <c r="B24129"/>
    </row>
    <row r="24130" spans="2:2" ht="16.5" x14ac:dyDescent="0.3">
      <c r="B24130"/>
    </row>
    <row r="24131" spans="2:2" ht="16.5" x14ac:dyDescent="0.3">
      <c r="B24131"/>
    </row>
    <row r="24132" spans="2:2" ht="16.5" x14ac:dyDescent="0.3">
      <c r="B24132"/>
    </row>
    <row r="24133" spans="2:2" ht="16.5" x14ac:dyDescent="0.3">
      <c r="B24133"/>
    </row>
    <row r="24134" spans="2:2" ht="16.5" x14ac:dyDescent="0.3">
      <c r="B24134"/>
    </row>
    <row r="24135" spans="2:2" ht="16.5" x14ac:dyDescent="0.3">
      <c r="B24135"/>
    </row>
    <row r="24136" spans="2:2" ht="16.5" x14ac:dyDescent="0.3">
      <c r="B24136"/>
    </row>
    <row r="24137" spans="2:2" ht="16.5" x14ac:dyDescent="0.3">
      <c r="B24137"/>
    </row>
    <row r="24138" spans="2:2" ht="16.5" x14ac:dyDescent="0.3">
      <c r="B24138"/>
    </row>
    <row r="24139" spans="2:2" ht="16.5" x14ac:dyDescent="0.3">
      <c r="B24139"/>
    </row>
    <row r="24140" spans="2:2" ht="16.5" x14ac:dyDescent="0.3">
      <c r="B24140"/>
    </row>
    <row r="24141" spans="2:2" ht="16.5" x14ac:dyDescent="0.3">
      <c r="B24141"/>
    </row>
    <row r="24142" spans="2:2" ht="16.5" x14ac:dyDescent="0.3">
      <c r="B24142"/>
    </row>
    <row r="24143" spans="2:2" ht="16.5" x14ac:dyDescent="0.3">
      <c r="B24143"/>
    </row>
    <row r="24144" spans="2:2" ht="16.5" x14ac:dyDescent="0.3">
      <c r="B24144"/>
    </row>
    <row r="24145" spans="2:2" ht="16.5" x14ac:dyDescent="0.3">
      <c r="B24145"/>
    </row>
    <row r="24146" spans="2:2" ht="16.5" x14ac:dyDescent="0.3">
      <c r="B24146"/>
    </row>
    <row r="24147" spans="2:2" ht="16.5" x14ac:dyDescent="0.3">
      <c r="B24147"/>
    </row>
    <row r="24148" spans="2:2" ht="16.5" x14ac:dyDescent="0.3">
      <c r="B24148"/>
    </row>
    <row r="24149" spans="2:2" ht="16.5" x14ac:dyDescent="0.3">
      <c r="B24149"/>
    </row>
    <row r="24150" spans="2:2" ht="16.5" x14ac:dyDescent="0.3">
      <c r="B24150"/>
    </row>
    <row r="24151" spans="2:2" ht="16.5" x14ac:dyDescent="0.3">
      <c r="B24151"/>
    </row>
    <row r="24152" spans="2:2" ht="16.5" x14ac:dyDescent="0.3">
      <c r="B24152"/>
    </row>
    <row r="24153" spans="2:2" ht="16.5" x14ac:dyDescent="0.3">
      <c r="B24153"/>
    </row>
    <row r="24154" spans="2:2" ht="16.5" x14ac:dyDescent="0.3">
      <c r="B24154"/>
    </row>
    <row r="24155" spans="2:2" ht="16.5" x14ac:dyDescent="0.3">
      <c r="B24155"/>
    </row>
    <row r="24156" spans="2:2" ht="16.5" x14ac:dyDescent="0.3">
      <c r="B24156"/>
    </row>
    <row r="24157" spans="2:2" ht="16.5" x14ac:dyDescent="0.3">
      <c r="B24157"/>
    </row>
    <row r="24158" spans="2:2" ht="16.5" x14ac:dyDescent="0.3">
      <c r="B24158"/>
    </row>
    <row r="24159" spans="2:2" ht="16.5" x14ac:dyDescent="0.3">
      <c r="B24159"/>
    </row>
    <row r="24160" spans="2:2" ht="16.5" x14ac:dyDescent="0.3">
      <c r="B24160"/>
    </row>
    <row r="24161" spans="2:2" ht="16.5" x14ac:dyDescent="0.3">
      <c r="B24161"/>
    </row>
    <row r="24162" spans="2:2" ht="16.5" x14ac:dyDescent="0.3">
      <c r="B24162"/>
    </row>
    <row r="24163" spans="2:2" ht="16.5" x14ac:dyDescent="0.3">
      <c r="B24163"/>
    </row>
    <row r="24164" spans="2:2" ht="16.5" x14ac:dyDescent="0.3">
      <c r="B24164"/>
    </row>
    <row r="24165" spans="2:2" ht="16.5" x14ac:dyDescent="0.3">
      <c r="B24165"/>
    </row>
    <row r="24166" spans="2:2" ht="16.5" x14ac:dyDescent="0.3">
      <c r="B24166"/>
    </row>
    <row r="24167" spans="2:2" ht="16.5" x14ac:dyDescent="0.3">
      <c r="B24167"/>
    </row>
    <row r="24168" spans="2:2" ht="16.5" x14ac:dyDescent="0.3">
      <c r="B24168"/>
    </row>
    <row r="24169" spans="2:2" ht="16.5" x14ac:dyDescent="0.3">
      <c r="B24169"/>
    </row>
    <row r="24170" spans="2:2" ht="16.5" x14ac:dyDescent="0.3">
      <c r="B24170"/>
    </row>
    <row r="24171" spans="2:2" ht="16.5" x14ac:dyDescent="0.3">
      <c r="B24171"/>
    </row>
    <row r="24172" spans="2:2" ht="16.5" x14ac:dyDescent="0.3">
      <c r="B24172"/>
    </row>
    <row r="24173" spans="2:2" ht="16.5" x14ac:dyDescent="0.3">
      <c r="B24173"/>
    </row>
    <row r="24174" spans="2:2" ht="16.5" x14ac:dyDescent="0.3">
      <c r="B24174"/>
    </row>
    <row r="24175" spans="2:2" ht="16.5" x14ac:dyDescent="0.3">
      <c r="B24175"/>
    </row>
    <row r="24176" spans="2:2" ht="16.5" x14ac:dyDescent="0.3">
      <c r="B24176"/>
    </row>
    <row r="24177" spans="2:2" ht="16.5" x14ac:dyDescent="0.3">
      <c r="B24177"/>
    </row>
    <row r="24178" spans="2:2" ht="16.5" x14ac:dyDescent="0.3">
      <c r="B24178"/>
    </row>
    <row r="24179" spans="2:2" ht="16.5" x14ac:dyDescent="0.3">
      <c r="B24179"/>
    </row>
    <row r="24180" spans="2:2" ht="16.5" x14ac:dyDescent="0.3">
      <c r="B24180"/>
    </row>
    <row r="24181" spans="2:2" ht="16.5" x14ac:dyDescent="0.3">
      <c r="B24181"/>
    </row>
    <row r="24182" spans="2:2" ht="16.5" x14ac:dyDescent="0.3">
      <c r="B24182"/>
    </row>
    <row r="24183" spans="2:2" ht="16.5" x14ac:dyDescent="0.3">
      <c r="B24183"/>
    </row>
    <row r="24184" spans="2:2" ht="16.5" x14ac:dyDescent="0.3">
      <c r="B24184"/>
    </row>
    <row r="24185" spans="2:2" ht="16.5" x14ac:dyDescent="0.3">
      <c r="B24185"/>
    </row>
    <row r="24186" spans="2:2" ht="16.5" x14ac:dyDescent="0.3">
      <c r="B24186"/>
    </row>
    <row r="24187" spans="2:2" ht="16.5" x14ac:dyDescent="0.3">
      <c r="B24187"/>
    </row>
    <row r="24188" spans="2:2" ht="16.5" x14ac:dyDescent="0.3">
      <c r="B24188"/>
    </row>
    <row r="24189" spans="2:2" ht="16.5" x14ac:dyDescent="0.3">
      <c r="B24189"/>
    </row>
    <row r="24190" spans="2:2" ht="16.5" x14ac:dyDescent="0.3">
      <c r="B24190"/>
    </row>
    <row r="24191" spans="2:2" ht="16.5" x14ac:dyDescent="0.3">
      <c r="B24191"/>
    </row>
    <row r="24192" spans="2:2" ht="16.5" x14ac:dyDescent="0.3">
      <c r="B24192"/>
    </row>
    <row r="24193" spans="2:2" ht="16.5" x14ac:dyDescent="0.3">
      <c r="B24193"/>
    </row>
    <row r="24194" spans="2:2" ht="16.5" x14ac:dyDescent="0.3">
      <c r="B24194"/>
    </row>
    <row r="24195" spans="2:2" ht="16.5" x14ac:dyDescent="0.3">
      <c r="B24195"/>
    </row>
    <row r="24196" spans="2:2" ht="16.5" x14ac:dyDescent="0.3">
      <c r="B24196"/>
    </row>
    <row r="24197" spans="2:2" ht="16.5" x14ac:dyDescent="0.3">
      <c r="B24197"/>
    </row>
    <row r="24198" spans="2:2" ht="16.5" x14ac:dyDescent="0.3">
      <c r="B24198"/>
    </row>
    <row r="24199" spans="2:2" ht="16.5" x14ac:dyDescent="0.3">
      <c r="B24199"/>
    </row>
    <row r="24200" spans="2:2" ht="16.5" x14ac:dyDescent="0.3">
      <c r="B24200"/>
    </row>
    <row r="24201" spans="2:2" ht="16.5" x14ac:dyDescent="0.3">
      <c r="B24201"/>
    </row>
    <row r="24202" spans="2:2" ht="16.5" x14ac:dyDescent="0.3">
      <c r="B24202"/>
    </row>
    <row r="24203" spans="2:2" ht="16.5" x14ac:dyDescent="0.3">
      <c r="B24203"/>
    </row>
    <row r="24204" spans="2:2" ht="16.5" x14ac:dyDescent="0.3">
      <c r="B24204"/>
    </row>
    <row r="24205" spans="2:2" ht="16.5" x14ac:dyDescent="0.3">
      <c r="B24205"/>
    </row>
    <row r="24206" spans="2:2" ht="16.5" x14ac:dyDescent="0.3">
      <c r="B24206"/>
    </row>
    <row r="24207" spans="2:2" ht="16.5" x14ac:dyDescent="0.3">
      <c r="B24207"/>
    </row>
    <row r="24208" spans="2:2" ht="16.5" x14ac:dyDescent="0.3">
      <c r="B24208"/>
    </row>
    <row r="24209" spans="2:2" ht="16.5" x14ac:dyDescent="0.3">
      <c r="B24209"/>
    </row>
    <row r="24210" spans="2:2" ht="16.5" x14ac:dyDescent="0.3">
      <c r="B24210"/>
    </row>
    <row r="24211" spans="2:2" ht="16.5" x14ac:dyDescent="0.3">
      <c r="B24211"/>
    </row>
    <row r="24212" spans="2:2" ht="16.5" x14ac:dyDescent="0.3">
      <c r="B24212"/>
    </row>
    <row r="24213" spans="2:2" ht="16.5" x14ac:dyDescent="0.3">
      <c r="B24213"/>
    </row>
    <row r="24214" spans="2:2" ht="16.5" x14ac:dyDescent="0.3">
      <c r="B24214"/>
    </row>
    <row r="24215" spans="2:2" ht="16.5" x14ac:dyDescent="0.3">
      <c r="B24215"/>
    </row>
    <row r="24216" spans="2:2" ht="16.5" x14ac:dyDescent="0.3">
      <c r="B24216"/>
    </row>
    <row r="24217" spans="2:2" ht="16.5" x14ac:dyDescent="0.3">
      <c r="B24217"/>
    </row>
    <row r="24218" spans="2:2" ht="16.5" x14ac:dyDescent="0.3">
      <c r="B24218"/>
    </row>
    <row r="24219" spans="2:2" ht="16.5" x14ac:dyDescent="0.3">
      <c r="B24219"/>
    </row>
    <row r="24220" spans="2:2" ht="16.5" x14ac:dyDescent="0.3">
      <c r="B24220"/>
    </row>
    <row r="24221" spans="2:2" ht="16.5" x14ac:dyDescent="0.3">
      <c r="B24221"/>
    </row>
    <row r="24222" spans="2:2" ht="16.5" x14ac:dyDescent="0.3">
      <c r="B24222"/>
    </row>
    <row r="24223" spans="2:2" ht="16.5" x14ac:dyDescent="0.3">
      <c r="B24223"/>
    </row>
    <row r="24224" spans="2:2" ht="16.5" x14ac:dyDescent="0.3">
      <c r="B24224"/>
    </row>
    <row r="24225" spans="2:2" ht="16.5" x14ac:dyDescent="0.3">
      <c r="B24225"/>
    </row>
    <row r="24226" spans="2:2" ht="16.5" x14ac:dyDescent="0.3">
      <c r="B24226"/>
    </row>
    <row r="24227" spans="2:2" ht="16.5" x14ac:dyDescent="0.3">
      <c r="B24227"/>
    </row>
    <row r="24228" spans="2:2" ht="16.5" x14ac:dyDescent="0.3">
      <c r="B24228"/>
    </row>
    <row r="24229" spans="2:2" ht="16.5" x14ac:dyDescent="0.3">
      <c r="B24229"/>
    </row>
    <row r="24230" spans="2:2" ht="16.5" x14ac:dyDescent="0.3">
      <c r="B24230"/>
    </row>
    <row r="24231" spans="2:2" ht="16.5" x14ac:dyDescent="0.3">
      <c r="B24231"/>
    </row>
    <row r="24232" spans="2:2" ht="16.5" x14ac:dyDescent="0.3">
      <c r="B24232"/>
    </row>
    <row r="24233" spans="2:2" ht="16.5" x14ac:dyDescent="0.3">
      <c r="B24233"/>
    </row>
    <row r="24234" spans="2:2" ht="16.5" x14ac:dyDescent="0.3">
      <c r="B24234"/>
    </row>
    <row r="24235" spans="2:2" ht="16.5" x14ac:dyDescent="0.3">
      <c r="B24235"/>
    </row>
    <row r="24236" spans="2:2" ht="16.5" x14ac:dyDescent="0.3">
      <c r="B24236"/>
    </row>
    <row r="24237" spans="2:2" ht="16.5" x14ac:dyDescent="0.3">
      <c r="B24237"/>
    </row>
    <row r="24238" spans="2:2" ht="16.5" x14ac:dyDescent="0.3">
      <c r="B24238"/>
    </row>
    <row r="24239" spans="2:2" ht="16.5" x14ac:dyDescent="0.3">
      <c r="B24239"/>
    </row>
    <row r="24240" spans="2:2" ht="16.5" x14ac:dyDescent="0.3">
      <c r="B24240"/>
    </row>
    <row r="24241" spans="2:2" ht="16.5" x14ac:dyDescent="0.3">
      <c r="B24241"/>
    </row>
    <row r="24242" spans="2:2" ht="16.5" x14ac:dyDescent="0.3">
      <c r="B24242"/>
    </row>
    <row r="24243" spans="2:2" ht="16.5" x14ac:dyDescent="0.3">
      <c r="B24243"/>
    </row>
    <row r="24244" spans="2:2" ht="16.5" x14ac:dyDescent="0.3">
      <c r="B24244"/>
    </row>
    <row r="24245" spans="2:2" ht="16.5" x14ac:dyDescent="0.3">
      <c r="B24245"/>
    </row>
    <row r="24246" spans="2:2" ht="16.5" x14ac:dyDescent="0.3">
      <c r="B24246"/>
    </row>
    <row r="24247" spans="2:2" ht="16.5" x14ac:dyDescent="0.3">
      <c r="B24247"/>
    </row>
    <row r="24248" spans="2:2" ht="16.5" x14ac:dyDescent="0.3">
      <c r="B24248"/>
    </row>
    <row r="24249" spans="2:2" ht="16.5" x14ac:dyDescent="0.3">
      <c r="B24249"/>
    </row>
    <row r="24250" spans="2:2" ht="16.5" x14ac:dyDescent="0.3">
      <c r="B24250"/>
    </row>
    <row r="24251" spans="2:2" ht="16.5" x14ac:dyDescent="0.3">
      <c r="B24251"/>
    </row>
    <row r="24252" spans="2:2" ht="16.5" x14ac:dyDescent="0.3">
      <c r="B24252"/>
    </row>
    <row r="24253" spans="2:2" ht="16.5" x14ac:dyDescent="0.3">
      <c r="B24253"/>
    </row>
    <row r="24254" spans="2:2" ht="16.5" x14ac:dyDescent="0.3">
      <c r="B24254"/>
    </row>
    <row r="24255" spans="2:2" ht="16.5" x14ac:dyDescent="0.3">
      <c r="B24255"/>
    </row>
    <row r="24256" spans="2:2" ht="16.5" x14ac:dyDescent="0.3">
      <c r="B24256"/>
    </row>
    <row r="24257" spans="2:2" ht="16.5" x14ac:dyDescent="0.3">
      <c r="B24257"/>
    </row>
    <row r="24258" spans="2:2" ht="16.5" x14ac:dyDescent="0.3">
      <c r="B24258"/>
    </row>
    <row r="24259" spans="2:2" ht="16.5" x14ac:dyDescent="0.3">
      <c r="B24259"/>
    </row>
    <row r="24260" spans="2:2" ht="16.5" x14ac:dyDescent="0.3">
      <c r="B24260"/>
    </row>
    <row r="24261" spans="2:2" ht="16.5" x14ac:dyDescent="0.3">
      <c r="B24261"/>
    </row>
    <row r="24262" spans="2:2" ht="16.5" x14ac:dyDescent="0.3">
      <c r="B24262"/>
    </row>
    <row r="24263" spans="2:2" ht="16.5" x14ac:dyDescent="0.3">
      <c r="B24263"/>
    </row>
    <row r="24264" spans="2:2" ht="16.5" x14ac:dyDescent="0.3">
      <c r="B24264"/>
    </row>
    <row r="24265" spans="2:2" ht="16.5" x14ac:dyDescent="0.3">
      <c r="B24265"/>
    </row>
    <row r="24266" spans="2:2" ht="16.5" x14ac:dyDescent="0.3">
      <c r="B24266"/>
    </row>
    <row r="24267" spans="2:2" ht="16.5" x14ac:dyDescent="0.3">
      <c r="B24267"/>
    </row>
    <row r="24268" spans="2:2" ht="16.5" x14ac:dyDescent="0.3">
      <c r="B24268"/>
    </row>
    <row r="24269" spans="2:2" ht="16.5" x14ac:dyDescent="0.3">
      <c r="B24269"/>
    </row>
    <row r="24270" spans="2:2" ht="16.5" x14ac:dyDescent="0.3">
      <c r="B24270"/>
    </row>
    <row r="24271" spans="2:2" ht="16.5" x14ac:dyDescent="0.3">
      <c r="B24271"/>
    </row>
    <row r="24272" spans="2:2" ht="16.5" x14ac:dyDescent="0.3">
      <c r="B24272"/>
    </row>
    <row r="24273" spans="2:2" ht="16.5" x14ac:dyDescent="0.3">
      <c r="B24273"/>
    </row>
    <row r="24274" spans="2:2" ht="16.5" x14ac:dyDescent="0.3">
      <c r="B24274"/>
    </row>
    <row r="24275" spans="2:2" ht="16.5" x14ac:dyDescent="0.3">
      <c r="B24275"/>
    </row>
    <row r="24276" spans="2:2" ht="16.5" x14ac:dyDescent="0.3">
      <c r="B24276"/>
    </row>
    <row r="24277" spans="2:2" ht="16.5" x14ac:dyDescent="0.3">
      <c r="B24277"/>
    </row>
    <row r="24278" spans="2:2" ht="16.5" x14ac:dyDescent="0.3">
      <c r="B24278"/>
    </row>
    <row r="24279" spans="2:2" ht="16.5" x14ac:dyDescent="0.3">
      <c r="B24279"/>
    </row>
    <row r="24280" spans="2:2" ht="16.5" x14ac:dyDescent="0.3">
      <c r="B24280"/>
    </row>
    <row r="24281" spans="2:2" ht="16.5" x14ac:dyDescent="0.3">
      <c r="B24281"/>
    </row>
    <row r="24282" spans="2:2" ht="16.5" x14ac:dyDescent="0.3">
      <c r="B24282"/>
    </row>
    <row r="24283" spans="2:2" ht="16.5" x14ac:dyDescent="0.3">
      <c r="B24283"/>
    </row>
    <row r="24284" spans="2:2" ht="16.5" x14ac:dyDescent="0.3">
      <c r="B24284"/>
    </row>
    <row r="24285" spans="2:2" ht="16.5" x14ac:dyDescent="0.3">
      <c r="B24285"/>
    </row>
    <row r="24286" spans="2:2" ht="16.5" x14ac:dyDescent="0.3">
      <c r="B24286"/>
    </row>
    <row r="24287" spans="2:2" ht="16.5" x14ac:dyDescent="0.3">
      <c r="B24287"/>
    </row>
    <row r="24288" spans="2:2" ht="16.5" x14ac:dyDescent="0.3">
      <c r="B24288"/>
    </row>
    <row r="24289" spans="2:2" ht="16.5" x14ac:dyDescent="0.3">
      <c r="B24289"/>
    </row>
    <row r="24290" spans="2:2" ht="16.5" x14ac:dyDescent="0.3">
      <c r="B24290"/>
    </row>
    <row r="24291" spans="2:2" ht="16.5" x14ac:dyDescent="0.3">
      <c r="B24291"/>
    </row>
    <row r="24292" spans="2:2" ht="16.5" x14ac:dyDescent="0.3">
      <c r="B24292"/>
    </row>
    <row r="24293" spans="2:2" ht="16.5" x14ac:dyDescent="0.3">
      <c r="B24293"/>
    </row>
    <row r="24294" spans="2:2" ht="16.5" x14ac:dyDescent="0.3">
      <c r="B24294"/>
    </row>
    <row r="24295" spans="2:2" ht="16.5" x14ac:dyDescent="0.3">
      <c r="B24295"/>
    </row>
    <row r="24296" spans="2:2" ht="16.5" x14ac:dyDescent="0.3">
      <c r="B24296"/>
    </row>
    <row r="24297" spans="2:2" ht="16.5" x14ac:dyDescent="0.3">
      <c r="B24297"/>
    </row>
    <row r="24298" spans="2:2" ht="16.5" x14ac:dyDescent="0.3">
      <c r="B24298"/>
    </row>
    <row r="24299" spans="2:2" ht="16.5" x14ac:dyDescent="0.3">
      <c r="B24299"/>
    </row>
    <row r="24300" spans="2:2" ht="16.5" x14ac:dyDescent="0.3">
      <c r="B24300"/>
    </row>
    <row r="24301" spans="2:2" ht="16.5" x14ac:dyDescent="0.3">
      <c r="B24301"/>
    </row>
    <row r="24302" spans="2:2" ht="16.5" x14ac:dyDescent="0.3">
      <c r="B24302"/>
    </row>
    <row r="24303" spans="2:2" ht="16.5" x14ac:dyDescent="0.3">
      <c r="B24303"/>
    </row>
    <row r="24304" spans="2:2" ht="16.5" x14ac:dyDescent="0.3">
      <c r="B24304"/>
    </row>
    <row r="24305" spans="2:2" ht="16.5" x14ac:dyDescent="0.3">
      <c r="B24305"/>
    </row>
    <row r="24306" spans="2:2" ht="16.5" x14ac:dyDescent="0.3">
      <c r="B24306"/>
    </row>
    <row r="24307" spans="2:2" ht="16.5" x14ac:dyDescent="0.3">
      <c r="B24307"/>
    </row>
    <row r="24308" spans="2:2" ht="16.5" x14ac:dyDescent="0.3">
      <c r="B24308"/>
    </row>
    <row r="24309" spans="2:2" ht="16.5" x14ac:dyDescent="0.3">
      <c r="B24309"/>
    </row>
    <row r="24310" spans="2:2" ht="16.5" x14ac:dyDescent="0.3">
      <c r="B24310"/>
    </row>
    <row r="24311" spans="2:2" ht="16.5" x14ac:dyDescent="0.3">
      <c r="B24311"/>
    </row>
    <row r="24312" spans="2:2" ht="16.5" x14ac:dyDescent="0.3">
      <c r="B24312"/>
    </row>
    <row r="24313" spans="2:2" ht="16.5" x14ac:dyDescent="0.3">
      <c r="B24313"/>
    </row>
    <row r="24314" spans="2:2" ht="16.5" x14ac:dyDescent="0.3">
      <c r="B24314"/>
    </row>
    <row r="24315" spans="2:2" ht="16.5" x14ac:dyDescent="0.3">
      <c r="B24315"/>
    </row>
    <row r="24316" spans="2:2" ht="16.5" x14ac:dyDescent="0.3">
      <c r="B24316"/>
    </row>
    <row r="24317" spans="2:2" ht="16.5" x14ac:dyDescent="0.3">
      <c r="B24317"/>
    </row>
    <row r="24318" spans="2:2" ht="16.5" x14ac:dyDescent="0.3">
      <c r="B24318"/>
    </row>
    <row r="24319" spans="2:2" ht="16.5" x14ac:dyDescent="0.3">
      <c r="B24319"/>
    </row>
    <row r="24320" spans="2:2" ht="16.5" x14ac:dyDescent="0.3">
      <c r="B24320"/>
    </row>
    <row r="24321" spans="2:2" ht="16.5" x14ac:dyDescent="0.3">
      <c r="B24321"/>
    </row>
    <row r="24322" spans="2:2" ht="16.5" x14ac:dyDescent="0.3">
      <c r="B24322"/>
    </row>
    <row r="24323" spans="2:2" ht="16.5" x14ac:dyDescent="0.3">
      <c r="B24323"/>
    </row>
    <row r="24324" spans="2:2" ht="16.5" x14ac:dyDescent="0.3">
      <c r="B24324"/>
    </row>
    <row r="24325" spans="2:2" ht="16.5" x14ac:dyDescent="0.3">
      <c r="B24325"/>
    </row>
    <row r="24326" spans="2:2" ht="16.5" x14ac:dyDescent="0.3">
      <c r="B24326"/>
    </row>
    <row r="24327" spans="2:2" ht="16.5" x14ac:dyDescent="0.3">
      <c r="B24327"/>
    </row>
    <row r="24328" spans="2:2" ht="16.5" x14ac:dyDescent="0.3">
      <c r="B24328"/>
    </row>
    <row r="24329" spans="2:2" ht="16.5" x14ac:dyDescent="0.3">
      <c r="B24329"/>
    </row>
    <row r="24330" spans="2:2" ht="16.5" x14ac:dyDescent="0.3">
      <c r="B24330"/>
    </row>
    <row r="24331" spans="2:2" ht="16.5" x14ac:dyDescent="0.3">
      <c r="B24331"/>
    </row>
    <row r="24332" spans="2:2" ht="16.5" x14ac:dyDescent="0.3">
      <c r="B24332"/>
    </row>
    <row r="24333" spans="2:2" ht="16.5" x14ac:dyDescent="0.3">
      <c r="B24333"/>
    </row>
    <row r="24334" spans="2:2" ht="16.5" x14ac:dyDescent="0.3">
      <c r="B24334"/>
    </row>
    <row r="24335" spans="2:2" ht="16.5" x14ac:dyDescent="0.3">
      <c r="B24335"/>
    </row>
    <row r="24336" spans="2:2" ht="16.5" x14ac:dyDescent="0.3">
      <c r="B24336"/>
    </row>
    <row r="24337" spans="2:2" ht="16.5" x14ac:dyDescent="0.3">
      <c r="B24337"/>
    </row>
    <row r="24338" spans="2:2" ht="16.5" x14ac:dyDescent="0.3">
      <c r="B24338"/>
    </row>
    <row r="24339" spans="2:2" ht="16.5" x14ac:dyDescent="0.3">
      <c r="B24339"/>
    </row>
    <row r="24340" spans="2:2" ht="16.5" x14ac:dyDescent="0.3">
      <c r="B24340"/>
    </row>
    <row r="24341" spans="2:2" ht="16.5" x14ac:dyDescent="0.3">
      <c r="B24341"/>
    </row>
    <row r="24342" spans="2:2" ht="16.5" x14ac:dyDescent="0.3">
      <c r="B24342"/>
    </row>
    <row r="24343" spans="2:2" ht="16.5" x14ac:dyDescent="0.3">
      <c r="B24343"/>
    </row>
    <row r="24344" spans="2:2" ht="16.5" x14ac:dyDescent="0.3">
      <c r="B24344"/>
    </row>
    <row r="24345" spans="2:2" ht="16.5" x14ac:dyDescent="0.3">
      <c r="B24345"/>
    </row>
    <row r="24346" spans="2:2" ht="16.5" x14ac:dyDescent="0.3">
      <c r="B24346"/>
    </row>
    <row r="24347" spans="2:2" ht="16.5" x14ac:dyDescent="0.3">
      <c r="B24347"/>
    </row>
    <row r="24348" spans="2:2" ht="16.5" x14ac:dyDescent="0.3">
      <c r="B24348"/>
    </row>
    <row r="24349" spans="2:2" ht="16.5" x14ac:dyDescent="0.3">
      <c r="B24349"/>
    </row>
    <row r="24350" spans="2:2" ht="16.5" x14ac:dyDescent="0.3">
      <c r="B24350"/>
    </row>
    <row r="24351" spans="2:2" ht="16.5" x14ac:dyDescent="0.3">
      <c r="B24351"/>
    </row>
    <row r="24352" spans="2:2" ht="16.5" x14ac:dyDescent="0.3">
      <c r="B24352"/>
    </row>
    <row r="24353" spans="2:2" ht="16.5" x14ac:dyDescent="0.3">
      <c r="B24353"/>
    </row>
    <row r="24354" spans="2:2" ht="16.5" x14ac:dyDescent="0.3">
      <c r="B24354"/>
    </row>
    <row r="24355" spans="2:2" ht="16.5" x14ac:dyDescent="0.3">
      <c r="B24355"/>
    </row>
    <row r="24356" spans="2:2" ht="16.5" x14ac:dyDescent="0.3">
      <c r="B24356"/>
    </row>
    <row r="24357" spans="2:2" ht="16.5" x14ac:dyDescent="0.3">
      <c r="B24357"/>
    </row>
    <row r="24358" spans="2:2" ht="16.5" x14ac:dyDescent="0.3">
      <c r="B24358"/>
    </row>
    <row r="24359" spans="2:2" ht="16.5" x14ac:dyDescent="0.3">
      <c r="B24359"/>
    </row>
    <row r="24360" spans="2:2" ht="16.5" x14ac:dyDescent="0.3">
      <c r="B24360"/>
    </row>
    <row r="24361" spans="2:2" ht="16.5" x14ac:dyDescent="0.3">
      <c r="B24361"/>
    </row>
    <row r="24362" spans="2:2" ht="16.5" x14ac:dyDescent="0.3">
      <c r="B24362"/>
    </row>
    <row r="24363" spans="2:2" ht="16.5" x14ac:dyDescent="0.3">
      <c r="B24363"/>
    </row>
    <row r="24364" spans="2:2" ht="16.5" x14ac:dyDescent="0.3">
      <c r="B24364"/>
    </row>
    <row r="24365" spans="2:2" ht="16.5" x14ac:dyDescent="0.3">
      <c r="B24365"/>
    </row>
    <row r="24366" spans="2:2" ht="16.5" x14ac:dyDescent="0.3">
      <c r="B24366"/>
    </row>
    <row r="24367" spans="2:2" ht="16.5" x14ac:dyDescent="0.3">
      <c r="B24367"/>
    </row>
    <row r="24368" spans="2:2" ht="16.5" x14ac:dyDescent="0.3">
      <c r="B24368"/>
    </row>
    <row r="24369" spans="2:2" ht="16.5" x14ac:dyDescent="0.3">
      <c r="B24369"/>
    </row>
    <row r="24370" spans="2:2" ht="16.5" x14ac:dyDescent="0.3">
      <c r="B24370"/>
    </row>
    <row r="24371" spans="2:2" ht="16.5" x14ac:dyDescent="0.3">
      <c r="B24371"/>
    </row>
    <row r="24372" spans="2:2" ht="16.5" x14ac:dyDescent="0.3">
      <c r="B24372"/>
    </row>
    <row r="24373" spans="2:2" ht="16.5" x14ac:dyDescent="0.3">
      <c r="B24373"/>
    </row>
    <row r="24374" spans="2:2" ht="16.5" x14ac:dyDescent="0.3">
      <c r="B24374"/>
    </row>
    <row r="24375" spans="2:2" ht="16.5" x14ac:dyDescent="0.3">
      <c r="B24375"/>
    </row>
    <row r="24376" spans="2:2" ht="16.5" x14ac:dyDescent="0.3">
      <c r="B24376"/>
    </row>
    <row r="24377" spans="2:2" ht="16.5" x14ac:dyDescent="0.3">
      <c r="B24377"/>
    </row>
    <row r="24378" spans="2:2" ht="16.5" x14ac:dyDescent="0.3">
      <c r="B24378"/>
    </row>
    <row r="24379" spans="2:2" ht="16.5" x14ac:dyDescent="0.3">
      <c r="B24379"/>
    </row>
    <row r="24380" spans="2:2" ht="16.5" x14ac:dyDescent="0.3">
      <c r="B24380"/>
    </row>
    <row r="24381" spans="2:2" ht="16.5" x14ac:dyDescent="0.3">
      <c r="B24381"/>
    </row>
    <row r="24382" spans="2:2" ht="16.5" x14ac:dyDescent="0.3">
      <c r="B24382"/>
    </row>
    <row r="24383" spans="2:2" ht="16.5" x14ac:dyDescent="0.3">
      <c r="B24383"/>
    </row>
    <row r="24384" spans="2:2" ht="16.5" x14ac:dyDescent="0.3">
      <c r="B24384"/>
    </row>
    <row r="24385" spans="2:2" ht="16.5" x14ac:dyDescent="0.3">
      <c r="B24385"/>
    </row>
    <row r="24386" spans="2:2" ht="16.5" x14ac:dyDescent="0.3">
      <c r="B24386"/>
    </row>
    <row r="24387" spans="2:2" ht="16.5" x14ac:dyDescent="0.3">
      <c r="B24387"/>
    </row>
    <row r="24388" spans="2:2" ht="16.5" x14ac:dyDescent="0.3">
      <c r="B24388"/>
    </row>
    <row r="24389" spans="2:2" ht="16.5" x14ac:dyDescent="0.3">
      <c r="B24389"/>
    </row>
    <row r="24390" spans="2:2" ht="16.5" x14ac:dyDescent="0.3">
      <c r="B24390"/>
    </row>
    <row r="24391" spans="2:2" ht="16.5" x14ac:dyDescent="0.3">
      <c r="B24391"/>
    </row>
    <row r="24392" spans="2:2" ht="16.5" x14ac:dyDescent="0.3">
      <c r="B24392"/>
    </row>
    <row r="24393" spans="2:2" ht="16.5" x14ac:dyDescent="0.3">
      <c r="B24393"/>
    </row>
    <row r="24394" spans="2:2" ht="16.5" x14ac:dyDescent="0.3">
      <c r="B24394"/>
    </row>
    <row r="24395" spans="2:2" ht="16.5" x14ac:dyDescent="0.3">
      <c r="B24395"/>
    </row>
    <row r="24396" spans="2:2" ht="16.5" x14ac:dyDescent="0.3">
      <c r="B24396"/>
    </row>
    <row r="24397" spans="2:2" ht="16.5" x14ac:dyDescent="0.3">
      <c r="B24397"/>
    </row>
    <row r="24398" spans="2:2" ht="16.5" x14ac:dyDescent="0.3">
      <c r="B24398"/>
    </row>
    <row r="24399" spans="2:2" ht="16.5" x14ac:dyDescent="0.3">
      <c r="B24399"/>
    </row>
    <row r="24400" spans="2:2" ht="16.5" x14ac:dyDescent="0.3">
      <c r="B24400"/>
    </row>
    <row r="24401" spans="2:2" ht="16.5" x14ac:dyDescent="0.3">
      <c r="B24401"/>
    </row>
    <row r="24402" spans="2:2" ht="16.5" x14ac:dyDescent="0.3">
      <c r="B24402"/>
    </row>
    <row r="24403" spans="2:2" ht="16.5" x14ac:dyDescent="0.3">
      <c r="B24403"/>
    </row>
    <row r="24404" spans="2:2" ht="16.5" x14ac:dyDescent="0.3">
      <c r="B24404"/>
    </row>
    <row r="24405" spans="2:2" ht="16.5" x14ac:dyDescent="0.3">
      <c r="B24405"/>
    </row>
    <row r="24406" spans="2:2" ht="16.5" x14ac:dyDescent="0.3">
      <c r="B24406"/>
    </row>
    <row r="24407" spans="2:2" ht="16.5" x14ac:dyDescent="0.3">
      <c r="B24407"/>
    </row>
    <row r="24408" spans="2:2" ht="16.5" x14ac:dyDescent="0.3">
      <c r="B24408"/>
    </row>
    <row r="24409" spans="2:2" ht="16.5" x14ac:dyDescent="0.3">
      <c r="B24409"/>
    </row>
    <row r="24410" spans="2:2" ht="16.5" x14ac:dyDescent="0.3">
      <c r="B24410"/>
    </row>
    <row r="24411" spans="2:2" ht="16.5" x14ac:dyDescent="0.3">
      <c r="B24411"/>
    </row>
    <row r="24412" spans="2:2" ht="16.5" x14ac:dyDescent="0.3">
      <c r="B24412"/>
    </row>
    <row r="24413" spans="2:2" ht="16.5" x14ac:dyDescent="0.3">
      <c r="B24413"/>
    </row>
    <row r="24414" spans="2:2" ht="16.5" x14ac:dyDescent="0.3">
      <c r="B24414"/>
    </row>
    <row r="24415" spans="2:2" ht="16.5" x14ac:dyDescent="0.3">
      <c r="B24415"/>
    </row>
    <row r="24416" spans="2:2" ht="16.5" x14ac:dyDescent="0.3">
      <c r="B24416"/>
    </row>
    <row r="24417" spans="2:2" ht="16.5" x14ac:dyDescent="0.3">
      <c r="B24417"/>
    </row>
    <row r="24418" spans="2:2" ht="16.5" x14ac:dyDescent="0.3">
      <c r="B24418"/>
    </row>
    <row r="24419" spans="2:2" ht="16.5" x14ac:dyDescent="0.3">
      <c r="B24419"/>
    </row>
    <row r="24420" spans="2:2" ht="16.5" x14ac:dyDescent="0.3">
      <c r="B24420"/>
    </row>
    <row r="24421" spans="2:2" ht="16.5" x14ac:dyDescent="0.3">
      <c r="B24421"/>
    </row>
    <row r="24422" spans="2:2" ht="16.5" x14ac:dyDescent="0.3">
      <c r="B24422"/>
    </row>
    <row r="24423" spans="2:2" ht="16.5" x14ac:dyDescent="0.3">
      <c r="B24423"/>
    </row>
    <row r="24424" spans="2:2" ht="16.5" x14ac:dyDescent="0.3">
      <c r="B24424"/>
    </row>
    <row r="24425" spans="2:2" ht="16.5" x14ac:dyDescent="0.3">
      <c r="B24425"/>
    </row>
    <row r="24426" spans="2:2" ht="16.5" x14ac:dyDescent="0.3">
      <c r="B24426"/>
    </row>
    <row r="24427" spans="2:2" ht="16.5" x14ac:dyDescent="0.3">
      <c r="B24427"/>
    </row>
    <row r="24428" spans="2:2" ht="16.5" x14ac:dyDescent="0.3">
      <c r="B24428"/>
    </row>
    <row r="24429" spans="2:2" ht="16.5" x14ac:dyDescent="0.3">
      <c r="B24429"/>
    </row>
    <row r="24430" spans="2:2" ht="16.5" x14ac:dyDescent="0.3">
      <c r="B24430"/>
    </row>
    <row r="24431" spans="2:2" ht="16.5" x14ac:dyDescent="0.3">
      <c r="B24431"/>
    </row>
    <row r="24432" spans="2:2" ht="16.5" x14ac:dyDescent="0.3">
      <c r="B24432"/>
    </row>
    <row r="24433" spans="2:2" ht="16.5" x14ac:dyDescent="0.3">
      <c r="B24433"/>
    </row>
    <row r="24434" spans="2:2" ht="16.5" x14ac:dyDescent="0.3">
      <c r="B24434"/>
    </row>
    <row r="24435" spans="2:2" ht="16.5" x14ac:dyDescent="0.3">
      <c r="B24435"/>
    </row>
    <row r="24436" spans="2:2" ht="16.5" x14ac:dyDescent="0.3">
      <c r="B24436"/>
    </row>
    <row r="24437" spans="2:2" ht="16.5" x14ac:dyDescent="0.3">
      <c r="B24437"/>
    </row>
    <row r="24438" spans="2:2" ht="16.5" x14ac:dyDescent="0.3">
      <c r="B24438"/>
    </row>
    <row r="24439" spans="2:2" ht="16.5" x14ac:dyDescent="0.3">
      <c r="B24439"/>
    </row>
    <row r="24440" spans="2:2" ht="16.5" x14ac:dyDescent="0.3">
      <c r="B24440"/>
    </row>
    <row r="24441" spans="2:2" ht="16.5" x14ac:dyDescent="0.3">
      <c r="B24441"/>
    </row>
    <row r="24442" spans="2:2" ht="16.5" x14ac:dyDescent="0.3">
      <c r="B24442"/>
    </row>
    <row r="24443" spans="2:2" ht="16.5" x14ac:dyDescent="0.3">
      <c r="B24443"/>
    </row>
    <row r="24444" spans="2:2" ht="16.5" x14ac:dyDescent="0.3">
      <c r="B24444"/>
    </row>
    <row r="24445" spans="2:2" ht="16.5" x14ac:dyDescent="0.3">
      <c r="B24445"/>
    </row>
    <row r="24446" spans="2:2" ht="16.5" x14ac:dyDescent="0.3">
      <c r="B24446"/>
    </row>
    <row r="24447" spans="2:2" ht="16.5" x14ac:dyDescent="0.3">
      <c r="B24447"/>
    </row>
    <row r="24448" spans="2:2" ht="16.5" x14ac:dyDescent="0.3">
      <c r="B24448"/>
    </row>
    <row r="24449" spans="2:2" ht="16.5" x14ac:dyDescent="0.3">
      <c r="B24449"/>
    </row>
    <row r="24450" spans="2:2" ht="16.5" x14ac:dyDescent="0.3">
      <c r="B24450"/>
    </row>
    <row r="24451" spans="2:2" ht="16.5" x14ac:dyDescent="0.3">
      <c r="B24451"/>
    </row>
    <row r="24452" spans="2:2" ht="16.5" x14ac:dyDescent="0.3">
      <c r="B24452"/>
    </row>
    <row r="24453" spans="2:2" ht="16.5" x14ac:dyDescent="0.3">
      <c r="B24453"/>
    </row>
    <row r="24454" spans="2:2" ht="16.5" x14ac:dyDescent="0.3">
      <c r="B24454"/>
    </row>
    <row r="24455" spans="2:2" ht="16.5" x14ac:dyDescent="0.3">
      <c r="B24455"/>
    </row>
    <row r="24456" spans="2:2" ht="16.5" x14ac:dyDescent="0.3">
      <c r="B24456"/>
    </row>
    <row r="24457" spans="2:2" ht="16.5" x14ac:dyDescent="0.3">
      <c r="B24457"/>
    </row>
    <row r="24458" spans="2:2" ht="16.5" x14ac:dyDescent="0.3">
      <c r="B24458"/>
    </row>
    <row r="24459" spans="2:2" ht="16.5" x14ac:dyDescent="0.3">
      <c r="B24459"/>
    </row>
    <row r="24460" spans="2:2" ht="16.5" x14ac:dyDescent="0.3">
      <c r="B24460"/>
    </row>
    <row r="24461" spans="2:2" ht="16.5" x14ac:dyDescent="0.3">
      <c r="B24461"/>
    </row>
    <row r="24462" spans="2:2" ht="16.5" x14ac:dyDescent="0.3">
      <c r="B24462"/>
    </row>
    <row r="24463" spans="2:2" ht="16.5" x14ac:dyDescent="0.3">
      <c r="B24463"/>
    </row>
    <row r="24464" spans="2:2" ht="16.5" x14ac:dyDescent="0.3">
      <c r="B24464"/>
    </row>
    <row r="24465" spans="2:2" ht="16.5" x14ac:dyDescent="0.3">
      <c r="B24465"/>
    </row>
    <row r="24466" spans="2:2" ht="16.5" x14ac:dyDescent="0.3">
      <c r="B24466"/>
    </row>
    <row r="24467" spans="2:2" ht="16.5" x14ac:dyDescent="0.3">
      <c r="B24467"/>
    </row>
    <row r="24468" spans="2:2" ht="16.5" x14ac:dyDescent="0.3">
      <c r="B24468"/>
    </row>
    <row r="24469" spans="2:2" ht="16.5" x14ac:dyDescent="0.3">
      <c r="B24469"/>
    </row>
    <row r="24470" spans="2:2" ht="16.5" x14ac:dyDescent="0.3">
      <c r="B24470"/>
    </row>
    <row r="24471" spans="2:2" ht="16.5" x14ac:dyDescent="0.3">
      <c r="B24471"/>
    </row>
    <row r="24472" spans="2:2" ht="16.5" x14ac:dyDescent="0.3">
      <c r="B24472"/>
    </row>
    <row r="24473" spans="2:2" ht="16.5" x14ac:dyDescent="0.3">
      <c r="B24473"/>
    </row>
    <row r="24474" spans="2:2" ht="16.5" x14ac:dyDescent="0.3">
      <c r="B24474"/>
    </row>
    <row r="24475" spans="2:2" ht="16.5" x14ac:dyDescent="0.3">
      <c r="B24475"/>
    </row>
    <row r="24476" spans="2:2" ht="16.5" x14ac:dyDescent="0.3">
      <c r="B24476"/>
    </row>
    <row r="24477" spans="2:2" ht="16.5" x14ac:dyDescent="0.3">
      <c r="B24477"/>
    </row>
    <row r="24478" spans="2:2" ht="16.5" x14ac:dyDescent="0.3">
      <c r="B24478"/>
    </row>
    <row r="24479" spans="2:2" ht="16.5" x14ac:dyDescent="0.3">
      <c r="B24479"/>
    </row>
    <row r="24480" spans="2:2" ht="16.5" x14ac:dyDescent="0.3">
      <c r="B24480"/>
    </row>
    <row r="24481" spans="2:2" ht="16.5" x14ac:dyDescent="0.3">
      <c r="B24481"/>
    </row>
    <row r="24482" spans="2:2" ht="16.5" x14ac:dyDescent="0.3">
      <c r="B24482"/>
    </row>
    <row r="24483" spans="2:2" ht="16.5" x14ac:dyDescent="0.3">
      <c r="B24483"/>
    </row>
    <row r="24484" spans="2:2" ht="16.5" x14ac:dyDescent="0.3">
      <c r="B24484"/>
    </row>
    <row r="24485" spans="2:2" ht="16.5" x14ac:dyDescent="0.3">
      <c r="B24485"/>
    </row>
    <row r="24486" spans="2:2" ht="16.5" x14ac:dyDescent="0.3">
      <c r="B24486"/>
    </row>
    <row r="24487" spans="2:2" ht="16.5" x14ac:dyDescent="0.3">
      <c r="B24487"/>
    </row>
    <row r="24488" spans="2:2" ht="16.5" x14ac:dyDescent="0.3">
      <c r="B24488"/>
    </row>
    <row r="24489" spans="2:2" ht="16.5" x14ac:dyDescent="0.3">
      <c r="B24489"/>
    </row>
    <row r="24490" spans="2:2" ht="16.5" x14ac:dyDescent="0.3">
      <c r="B24490"/>
    </row>
    <row r="24491" spans="2:2" ht="16.5" x14ac:dyDescent="0.3">
      <c r="B24491"/>
    </row>
    <row r="24492" spans="2:2" ht="16.5" x14ac:dyDescent="0.3">
      <c r="B24492"/>
    </row>
    <row r="24493" spans="2:2" ht="16.5" x14ac:dyDescent="0.3">
      <c r="B24493"/>
    </row>
    <row r="24494" spans="2:2" ht="16.5" x14ac:dyDescent="0.3">
      <c r="B24494"/>
    </row>
    <row r="24495" spans="2:2" ht="16.5" x14ac:dyDescent="0.3">
      <c r="B24495"/>
    </row>
    <row r="24496" spans="2:2" ht="16.5" x14ac:dyDescent="0.3">
      <c r="B24496"/>
    </row>
    <row r="24497" spans="2:2" ht="16.5" x14ac:dyDescent="0.3">
      <c r="B24497"/>
    </row>
    <row r="24498" spans="2:2" ht="16.5" x14ac:dyDescent="0.3">
      <c r="B24498"/>
    </row>
    <row r="24499" spans="2:2" ht="16.5" x14ac:dyDescent="0.3">
      <c r="B24499"/>
    </row>
    <row r="24500" spans="2:2" ht="16.5" x14ac:dyDescent="0.3">
      <c r="B24500"/>
    </row>
    <row r="24501" spans="2:2" ht="16.5" x14ac:dyDescent="0.3">
      <c r="B24501"/>
    </row>
    <row r="24502" spans="2:2" ht="16.5" x14ac:dyDescent="0.3">
      <c r="B24502"/>
    </row>
    <row r="24503" spans="2:2" ht="16.5" x14ac:dyDescent="0.3">
      <c r="B24503"/>
    </row>
    <row r="24504" spans="2:2" ht="16.5" x14ac:dyDescent="0.3">
      <c r="B24504"/>
    </row>
    <row r="24505" spans="2:2" ht="16.5" x14ac:dyDescent="0.3">
      <c r="B24505"/>
    </row>
    <row r="24506" spans="2:2" ht="16.5" x14ac:dyDescent="0.3">
      <c r="B24506"/>
    </row>
    <row r="24507" spans="2:2" ht="16.5" x14ac:dyDescent="0.3">
      <c r="B24507"/>
    </row>
    <row r="24508" spans="2:2" ht="16.5" x14ac:dyDescent="0.3">
      <c r="B24508"/>
    </row>
    <row r="24509" spans="2:2" ht="16.5" x14ac:dyDescent="0.3">
      <c r="B24509"/>
    </row>
    <row r="24510" spans="2:2" ht="16.5" x14ac:dyDescent="0.3">
      <c r="B24510"/>
    </row>
    <row r="24511" spans="2:2" ht="16.5" x14ac:dyDescent="0.3">
      <c r="B24511"/>
    </row>
    <row r="24512" spans="2:2" ht="16.5" x14ac:dyDescent="0.3">
      <c r="B24512"/>
    </row>
    <row r="24513" spans="2:2" ht="16.5" x14ac:dyDescent="0.3">
      <c r="B24513"/>
    </row>
    <row r="24514" spans="2:2" ht="16.5" x14ac:dyDescent="0.3">
      <c r="B24514"/>
    </row>
    <row r="24515" spans="2:2" ht="16.5" x14ac:dyDescent="0.3">
      <c r="B24515"/>
    </row>
    <row r="24516" spans="2:2" ht="16.5" x14ac:dyDescent="0.3">
      <c r="B24516"/>
    </row>
    <row r="24517" spans="2:2" ht="16.5" x14ac:dyDescent="0.3">
      <c r="B24517"/>
    </row>
    <row r="24518" spans="2:2" ht="16.5" x14ac:dyDescent="0.3">
      <c r="B24518"/>
    </row>
    <row r="24519" spans="2:2" ht="16.5" x14ac:dyDescent="0.3">
      <c r="B24519"/>
    </row>
    <row r="24520" spans="2:2" ht="16.5" x14ac:dyDescent="0.3">
      <c r="B24520"/>
    </row>
    <row r="24521" spans="2:2" ht="16.5" x14ac:dyDescent="0.3">
      <c r="B24521"/>
    </row>
    <row r="24522" spans="2:2" ht="16.5" x14ac:dyDescent="0.3">
      <c r="B24522"/>
    </row>
    <row r="24523" spans="2:2" ht="16.5" x14ac:dyDescent="0.3">
      <c r="B24523"/>
    </row>
    <row r="24524" spans="2:2" ht="16.5" x14ac:dyDescent="0.3">
      <c r="B24524"/>
    </row>
    <row r="24525" spans="2:2" ht="16.5" x14ac:dyDescent="0.3">
      <c r="B24525"/>
    </row>
    <row r="24526" spans="2:2" ht="16.5" x14ac:dyDescent="0.3">
      <c r="B24526"/>
    </row>
    <row r="24527" spans="2:2" ht="16.5" x14ac:dyDescent="0.3">
      <c r="B24527"/>
    </row>
    <row r="24528" spans="2:2" ht="16.5" x14ac:dyDescent="0.3">
      <c r="B24528"/>
    </row>
    <row r="24529" spans="2:2" ht="16.5" x14ac:dyDescent="0.3">
      <c r="B24529"/>
    </row>
    <row r="24530" spans="2:2" ht="16.5" x14ac:dyDescent="0.3">
      <c r="B24530"/>
    </row>
    <row r="24531" spans="2:2" ht="16.5" x14ac:dyDescent="0.3">
      <c r="B24531"/>
    </row>
    <row r="24532" spans="2:2" ht="16.5" x14ac:dyDescent="0.3">
      <c r="B24532"/>
    </row>
    <row r="24533" spans="2:2" ht="16.5" x14ac:dyDescent="0.3">
      <c r="B24533"/>
    </row>
    <row r="24534" spans="2:2" ht="16.5" x14ac:dyDescent="0.3">
      <c r="B24534"/>
    </row>
    <row r="24535" spans="2:2" ht="16.5" x14ac:dyDescent="0.3">
      <c r="B24535"/>
    </row>
    <row r="24536" spans="2:2" ht="16.5" x14ac:dyDescent="0.3">
      <c r="B24536"/>
    </row>
    <row r="24537" spans="2:2" ht="16.5" x14ac:dyDescent="0.3">
      <c r="B24537"/>
    </row>
    <row r="24538" spans="2:2" ht="16.5" x14ac:dyDescent="0.3">
      <c r="B24538"/>
    </row>
    <row r="24539" spans="2:2" ht="16.5" x14ac:dyDescent="0.3">
      <c r="B24539"/>
    </row>
    <row r="24540" spans="2:2" ht="16.5" x14ac:dyDescent="0.3">
      <c r="B24540"/>
    </row>
    <row r="24541" spans="2:2" ht="16.5" x14ac:dyDescent="0.3">
      <c r="B24541"/>
    </row>
    <row r="24542" spans="2:2" ht="16.5" x14ac:dyDescent="0.3">
      <c r="B24542"/>
    </row>
    <row r="24543" spans="2:2" ht="16.5" x14ac:dyDescent="0.3">
      <c r="B24543"/>
    </row>
    <row r="24544" spans="2:2" ht="16.5" x14ac:dyDescent="0.3">
      <c r="B24544"/>
    </row>
    <row r="24545" spans="2:2" ht="16.5" x14ac:dyDescent="0.3">
      <c r="B24545"/>
    </row>
    <row r="24546" spans="2:2" ht="16.5" x14ac:dyDescent="0.3">
      <c r="B24546"/>
    </row>
    <row r="24547" spans="2:2" ht="16.5" x14ac:dyDescent="0.3">
      <c r="B24547"/>
    </row>
    <row r="24548" spans="2:2" ht="16.5" x14ac:dyDescent="0.3">
      <c r="B24548"/>
    </row>
    <row r="24549" spans="2:2" ht="16.5" x14ac:dyDescent="0.3">
      <c r="B24549"/>
    </row>
    <row r="24550" spans="2:2" ht="16.5" x14ac:dyDescent="0.3">
      <c r="B24550"/>
    </row>
    <row r="24551" spans="2:2" ht="16.5" x14ac:dyDescent="0.3">
      <c r="B24551"/>
    </row>
    <row r="24552" spans="2:2" ht="16.5" x14ac:dyDescent="0.3">
      <c r="B24552"/>
    </row>
    <row r="24553" spans="2:2" ht="16.5" x14ac:dyDescent="0.3">
      <c r="B24553"/>
    </row>
    <row r="24554" spans="2:2" ht="16.5" x14ac:dyDescent="0.3">
      <c r="B24554"/>
    </row>
    <row r="24555" spans="2:2" ht="16.5" x14ac:dyDescent="0.3">
      <c r="B24555"/>
    </row>
    <row r="24556" spans="2:2" ht="16.5" x14ac:dyDescent="0.3">
      <c r="B24556"/>
    </row>
    <row r="24557" spans="2:2" ht="16.5" x14ac:dyDescent="0.3">
      <c r="B24557"/>
    </row>
    <row r="24558" spans="2:2" ht="16.5" x14ac:dyDescent="0.3">
      <c r="B24558"/>
    </row>
    <row r="24559" spans="2:2" ht="16.5" x14ac:dyDescent="0.3">
      <c r="B24559"/>
    </row>
    <row r="24560" spans="2:2" ht="16.5" x14ac:dyDescent="0.3">
      <c r="B24560"/>
    </row>
    <row r="24561" spans="2:2" ht="16.5" x14ac:dyDescent="0.3">
      <c r="B24561"/>
    </row>
    <row r="24562" spans="2:2" ht="16.5" x14ac:dyDescent="0.3">
      <c r="B24562"/>
    </row>
    <row r="24563" spans="2:2" ht="16.5" x14ac:dyDescent="0.3">
      <c r="B24563"/>
    </row>
    <row r="24564" spans="2:2" ht="16.5" x14ac:dyDescent="0.3">
      <c r="B24564"/>
    </row>
    <row r="24565" spans="2:2" ht="16.5" x14ac:dyDescent="0.3">
      <c r="B24565"/>
    </row>
    <row r="24566" spans="2:2" ht="16.5" x14ac:dyDescent="0.3">
      <c r="B24566"/>
    </row>
    <row r="24567" spans="2:2" ht="16.5" x14ac:dyDescent="0.3">
      <c r="B24567"/>
    </row>
    <row r="24568" spans="2:2" ht="16.5" x14ac:dyDescent="0.3">
      <c r="B24568"/>
    </row>
    <row r="24569" spans="2:2" ht="16.5" x14ac:dyDescent="0.3">
      <c r="B24569"/>
    </row>
    <row r="24570" spans="2:2" ht="16.5" x14ac:dyDescent="0.3">
      <c r="B24570"/>
    </row>
    <row r="24571" spans="2:2" ht="16.5" x14ac:dyDescent="0.3">
      <c r="B24571"/>
    </row>
    <row r="24572" spans="2:2" ht="16.5" x14ac:dyDescent="0.3">
      <c r="B24572"/>
    </row>
    <row r="24573" spans="2:2" ht="16.5" x14ac:dyDescent="0.3">
      <c r="B24573"/>
    </row>
    <row r="24574" spans="2:2" ht="16.5" x14ac:dyDescent="0.3">
      <c r="B24574"/>
    </row>
    <row r="24575" spans="2:2" ht="16.5" x14ac:dyDescent="0.3">
      <c r="B24575"/>
    </row>
    <row r="24576" spans="2:2" ht="16.5" x14ac:dyDescent="0.3">
      <c r="B24576"/>
    </row>
    <row r="24577" spans="2:2" ht="16.5" x14ac:dyDescent="0.3">
      <c r="B24577"/>
    </row>
    <row r="24578" spans="2:2" ht="16.5" x14ac:dyDescent="0.3">
      <c r="B24578"/>
    </row>
    <row r="24579" spans="2:2" ht="16.5" x14ac:dyDescent="0.3">
      <c r="B24579"/>
    </row>
    <row r="24580" spans="2:2" ht="16.5" x14ac:dyDescent="0.3">
      <c r="B24580"/>
    </row>
    <row r="24581" spans="2:2" ht="16.5" x14ac:dyDescent="0.3">
      <c r="B24581"/>
    </row>
    <row r="24582" spans="2:2" ht="16.5" x14ac:dyDescent="0.3">
      <c r="B24582"/>
    </row>
    <row r="24583" spans="2:2" ht="16.5" x14ac:dyDescent="0.3">
      <c r="B24583"/>
    </row>
    <row r="24584" spans="2:2" ht="16.5" x14ac:dyDescent="0.3">
      <c r="B24584"/>
    </row>
    <row r="24585" spans="2:2" ht="16.5" x14ac:dyDescent="0.3">
      <c r="B24585"/>
    </row>
    <row r="24586" spans="2:2" ht="16.5" x14ac:dyDescent="0.3">
      <c r="B24586"/>
    </row>
    <row r="24587" spans="2:2" ht="16.5" x14ac:dyDescent="0.3">
      <c r="B24587"/>
    </row>
    <row r="24588" spans="2:2" ht="16.5" x14ac:dyDescent="0.3">
      <c r="B24588"/>
    </row>
    <row r="24589" spans="2:2" ht="16.5" x14ac:dyDescent="0.3">
      <c r="B24589"/>
    </row>
    <row r="24590" spans="2:2" ht="16.5" x14ac:dyDescent="0.3">
      <c r="B24590"/>
    </row>
    <row r="24591" spans="2:2" ht="16.5" x14ac:dyDescent="0.3">
      <c r="B24591"/>
    </row>
    <row r="24592" spans="2:2" ht="16.5" x14ac:dyDescent="0.3">
      <c r="B24592"/>
    </row>
    <row r="24593" spans="2:2" ht="16.5" x14ac:dyDescent="0.3">
      <c r="B24593"/>
    </row>
    <row r="24594" spans="2:2" ht="16.5" x14ac:dyDescent="0.3">
      <c r="B24594"/>
    </row>
    <row r="24595" spans="2:2" ht="16.5" x14ac:dyDescent="0.3">
      <c r="B24595"/>
    </row>
    <row r="24596" spans="2:2" ht="16.5" x14ac:dyDescent="0.3">
      <c r="B24596"/>
    </row>
    <row r="24597" spans="2:2" ht="16.5" x14ac:dyDescent="0.3">
      <c r="B24597"/>
    </row>
    <row r="24598" spans="2:2" ht="16.5" x14ac:dyDescent="0.3">
      <c r="B24598"/>
    </row>
    <row r="24599" spans="2:2" ht="16.5" x14ac:dyDescent="0.3">
      <c r="B24599"/>
    </row>
    <row r="24600" spans="2:2" ht="16.5" x14ac:dyDescent="0.3">
      <c r="B24600"/>
    </row>
    <row r="24601" spans="2:2" ht="16.5" x14ac:dyDescent="0.3">
      <c r="B24601"/>
    </row>
    <row r="24602" spans="2:2" ht="16.5" x14ac:dyDescent="0.3">
      <c r="B24602"/>
    </row>
    <row r="24603" spans="2:2" ht="16.5" x14ac:dyDescent="0.3">
      <c r="B24603"/>
    </row>
    <row r="24604" spans="2:2" ht="16.5" x14ac:dyDescent="0.3">
      <c r="B24604"/>
    </row>
    <row r="24605" spans="2:2" ht="16.5" x14ac:dyDescent="0.3">
      <c r="B24605"/>
    </row>
    <row r="24606" spans="2:2" ht="16.5" x14ac:dyDescent="0.3">
      <c r="B24606"/>
    </row>
    <row r="24607" spans="2:2" ht="16.5" x14ac:dyDescent="0.3">
      <c r="B24607"/>
    </row>
    <row r="24608" spans="2:2" ht="16.5" x14ac:dyDescent="0.3">
      <c r="B24608"/>
    </row>
    <row r="24609" spans="2:2" ht="16.5" x14ac:dyDescent="0.3">
      <c r="B24609"/>
    </row>
    <row r="24610" spans="2:2" ht="16.5" x14ac:dyDescent="0.3">
      <c r="B24610"/>
    </row>
    <row r="24611" spans="2:2" ht="16.5" x14ac:dyDescent="0.3">
      <c r="B24611"/>
    </row>
    <row r="24612" spans="2:2" ht="16.5" x14ac:dyDescent="0.3">
      <c r="B24612"/>
    </row>
    <row r="24613" spans="2:2" ht="16.5" x14ac:dyDescent="0.3">
      <c r="B24613"/>
    </row>
    <row r="24614" spans="2:2" ht="16.5" x14ac:dyDescent="0.3">
      <c r="B24614"/>
    </row>
    <row r="24615" spans="2:2" ht="16.5" x14ac:dyDescent="0.3">
      <c r="B24615"/>
    </row>
    <row r="24616" spans="2:2" ht="16.5" x14ac:dyDescent="0.3">
      <c r="B24616"/>
    </row>
    <row r="24617" spans="2:2" ht="16.5" x14ac:dyDescent="0.3">
      <c r="B24617"/>
    </row>
    <row r="24618" spans="2:2" ht="16.5" x14ac:dyDescent="0.3">
      <c r="B24618"/>
    </row>
    <row r="24619" spans="2:2" ht="16.5" x14ac:dyDescent="0.3">
      <c r="B24619"/>
    </row>
    <row r="24620" spans="2:2" ht="16.5" x14ac:dyDescent="0.3">
      <c r="B24620"/>
    </row>
    <row r="24621" spans="2:2" ht="16.5" x14ac:dyDescent="0.3">
      <c r="B24621"/>
    </row>
    <row r="24622" spans="2:2" ht="16.5" x14ac:dyDescent="0.3">
      <c r="B24622"/>
    </row>
    <row r="24623" spans="2:2" ht="16.5" x14ac:dyDescent="0.3">
      <c r="B24623"/>
    </row>
    <row r="24624" spans="2:2" ht="16.5" x14ac:dyDescent="0.3">
      <c r="B24624"/>
    </row>
    <row r="24625" spans="2:2" ht="16.5" x14ac:dyDescent="0.3">
      <c r="B24625"/>
    </row>
    <row r="24626" spans="2:2" ht="16.5" x14ac:dyDescent="0.3">
      <c r="B24626"/>
    </row>
    <row r="24627" spans="2:2" ht="16.5" x14ac:dyDescent="0.3">
      <c r="B24627"/>
    </row>
    <row r="24628" spans="2:2" ht="16.5" x14ac:dyDescent="0.3">
      <c r="B24628"/>
    </row>
    <row r="24629" spans="2:2" ht="16.5" x14ac:dyDescent="0.3">
      <c r="B24629"/>
    </row>
    <row r="24630" spans="2:2" ht="16.5" x14ac:dyDescent="0.3">
      <c r="B24630"/>
    </row>
    <row r="24631" spans="2:2" ht="16.5" x14ac:dyDescent="0.3">
      <c r="B24631"/>
    </row>
    <row r="24632" spans="2:2" ht="16.5" x14ac:dyDescent="0.3">
      <c r="B24632"/>
    </row>
    <row r="24633" spans="2:2" ht="16.5" x14ac:dyDescent="0.3">
      <c r="B24633"/>
    </row>
    <row r="24634" spans="2:2" ht="16.5" x14ac:dyDescent="0.3">
      <c r="B24634"/>
    </row>
    <row r="24635" spans="2:2" ht="16.5" x14ac:dyDescent="0.3">
      <c r="B24635"/>
    </row>
    <row r="24636" spans="2:2" ht="16.5" x14ac:dyDescent="0.3">
      <c r="B24636"/>
    </row>
    <row r="24637" spans="2:2" ht="16.5" x14ac:dyDescent="0.3">
      <c r="B24637"/>
    </row>
    <row r="24638" spans="2:2" ht="16.5" x14ac:dyDescent="0.3">
      <c r="B24638"/>
    </row>
    <row r="24639" spans="2:2" ht="16.5" x14ac:dyDescent="0.3">
      <c r="B24639"/>
    </row>
    <row r="24640" spans="2:2" ht="16.5" x14ac:dyDescent="0.3">
      <c r="B24640"/>
    </row>
    <row r="24641" spans="2:2" ht="16.5" x14ac:dyDescent="0.3">
      <c r="B24641"/>
    </row>
    <row r="24642" spans="2:2" ht="16.5" x14ac:dyDescent="0.3">
      <c r="B24642"/>
    </row>
    <row r="24643" spans="2:2" ht="16.5" x14ac:dyDescent="0.3">
      <c r="B24643"/>
    </row>
    <row r="24644" spans="2:2" ht="16.5" x14ac:dyDescent="0.3">
      <c r="B24644"/>
    </row>
    <row r="24645" spans="2:2" ht="16.5" x14ac:dyDescent="0.3">
      <c r="B24645"/>
    </row>
    <row r="24646" spans="2:2" ht="16.5" x14ac:dyDescent="0.3">
      <c r="B24646"/>
    </row>
    <row r="24647" spans="2:2" ht="16.5" x14ac:dyDescent="0.3">
      <c r="B24647"/>
    </row>
    <row r="24648" spans="2:2" ht="16.5" x14ac:dyDescent="0.3">
      <c r="B24648"/>
    </row>
    <row r="24649" spans="2:2" ht="16.5" x14ac:dyDescent="0.3">
      <c r="B24649"/>
    </row>
    <row r="24650" spans="2:2" ht="16.5" x14ac:dyDescent="0.3">
      <c r="B24650"/>
    </row>
    <row r="24651" spans="2:2" ht="16.5" x14ac:dyDescent="0.3">
      <c r="B24651"/>
    </row>
    <row r="24652" spans="2:2" ht="16.5" x14ac:dyDescent="0.3">
      <c r="B24652"/>
    </row>
    <row r="24653" spans="2:2" ht="16.5" x14ac:dyDescent="0.3">
      <c r="B24653"/>
    </row>
    <row r="24654" spans="2:2" ht="16.5" x14ac:dyDescent="0.3">
      <c r="B24654"/>
    </row>
    <row r="24655" spans="2:2" ht="16.5" x14ac:dyDescent="0.3">
      <c r="B24655"/>
    </row>
    <row r="24656" spans="2:2" ht="16.5" x14ac:dyDescent="0.3">
      <c r="B24656"/>
    </row>
    <row r="24657" spans="2:2" ht="16.5" x14ac:dyDescent="0.3">
      <c r="B24657"/>
    </row>
    <row r="24658" spans="2:2" ht="16.5" x14ac:dyDescent="0.3">
      <c r="B24658"/>
    </row>
    <row r="24659" spans="2:2" ht="16.5" x14ac:dyDescent="0.3">
      <c r="B24659"/>
    </row>
    <row r="24660" spans="2:2" ht="16.5" x14ac:dyDescent="0.3">
      <c r="B24660"/>
    </row>
    <row r="24661" spans="2:2" ht="16.5" x14ac:dyDescent="0.3">
      <c r="B24661"/>
    </row>
    <row r="24662" spans="2:2" ht="16.5" x14ac:dyDescent="0.3">
      <c r="B24662"/>
    </row>
    <row r="24663" spans="2:2" ht="16.5" x14ac:dyDescent="0.3">
      <c r="B24663"/>
    </row>
    <row r="24664" spans="2:2" ht="16.5" x14ac:dyDescent="0.3">
      <c r="B24664"/>
    </row>
    <row r="24665" spans="2:2" ht="16.5" x14ac:dyDescent="0.3">
      <c r="B24665"/>
    </row>
    <row r="24666" spans="2:2" ht="16.5" x14ac:dyDescent="0.3">
      <c r="B24666"/>
    </row>
    <row r="24667" spans="2:2" ht="16.5" x14ac:dyDescent="0.3">
      <c r="B24667"/>
    </row>
    <row r="24668" spans="2:2" ht="16.5" x14ac:dyDescent="0.3">
      <c r="B24668"/>
    </row>
    <row r="24669" spans="2:2" ht="16.5" x14ac:dyDescent="0.3">
      <c r="B24669"/>
    </row>
    <row r="24670" spans="2:2" ht="16.5" x14ac:dyDescent="0.3">
      <c r="B24670"/>
    </row>
    <row r="24671" spans="2:2" ht="16.5" x14ac:dyDescent="0.3">
      <c r="B24671"/>
    </row>
    <row r="24672" spans="2:2" ht="16.5" x14ac:dyDescent="0.3">
      <c r="B24672"/>
    </row>
    <row r="24673" spans="2:2" ht="16.5" x14ac:dyDescent="0.3">
      <c r="B24673"/>
    </row>
    <row r="24674" spans="2:2" ht="16.5" x14ac:dyDescent="0.3">
      <c r="B24674"/>
    </row>
    <row r="24675" spans="2:2" ht="16.5" x14ac:dyDescent="0.3">
      <c r="B24675"/>
    </row>
    <row r="24676" spans="2:2" ht="16.5" x14ac:dyDescent="0.3">
      <c r="B24676"/>
    </row>
    <row r="24677" spans="2:2" ht="16.5" x14ac:dyDescent="0.3">
      <c r="B24677"/>
    </row>
    <row r="24678" spans="2:2" ht="16.5" x14ac:dyDescent="0.3">
      <c r="B24678"/>
    </row>
    <row r="24679" spans="2:2" ht="16.5" x14ac:dyDescent="0.3">
      <c r="B24679"/>
    </row>
    <row r="24680" spans="2:2" ht="16.5" x14ac:dyDescent="0.3">
      <c r="B24680"/>
    </row>
    <row r="24681" spans="2:2" ht="16.5" x14ac:dyDescent="0.3">
      <c r="B24681"/>
    </row>
    <row r="24682" spans="2:2" ht="16.5" x14ac:dyDescent="0.3">
      <c r="B24682"/>
    </row>
    <row r="24683" spans="2:2" ht="16.5" x14ac:dyDescent="0.3">
      <c r="B24683"/>
    </row>
    <row r="24684" spans="2:2" ht="16.5" x14ac:dyDescent="0.3">
      <c r="B24684"/>
    </row>
    <row r="24685" spans="2:2" ht="16.5" x14ac:dyDescent="0.3">
      <c r="B24685"/>
    </row>
    <row r="24686" spans="2:2" ht="16.5" x14ac:dyDescent="0.3">
      <c r="B24686"/>
    </row>
    <row r="24687" spans="2:2" ht="16.5" x14ac:dyDescent="0.3">
      <c r="B24687"/>
    </row>
    <row r="24688" spans="2:2" ht="16.5" x14ac:dyDescent="0.3">
      <c r="B24688"/>
    </row>
    <row r="24689" spans="2:2" ht="16.5" x14ac:dyDescent="0.3">
      <c r="B24689"/>
    </row>
    <row r="24690" spans="2:2" ht="16.5" x14ac:dyDescent="0.3">
      <c r="B24690"/>
    </row>
    <row r="24691" spans="2:2" ht="16.5" x14ac:dyDescent="0.3">
      <c r="B24691"/>
    </row>
    <row r="24692" spans="2:2" ht="16.5" x14ac:dyDescent="0.3">
      <c r="B24692"/>
    </row>
    <row r="24693" spans="2:2" ht="16.5" x14ac:dyDescent="0.3">
      <c r="B24693"/>
    </row>
    <row r="24694" spans="2:2" ht="16.5" x14ac:dyDescent="0.3">
      <c r="B24694"/>
    </row>
    <row r="24695" spans="2:2" ht="16.5" x14ac:dyDescent="0.3">
      <c r="B24695"/>
    </row>
    <row r="24696" spans="2:2" ht="16.5" x14ac:dyDescent="0.3">
      <c r="B24696"/>
    </row>
    <row r="24697" spans="2:2" ht="16.5" x14ac:dyDescent="0.3">
      <c r="B24697"/>
    </row>
    <row r="24698" spans="2:2" ht="16.5" x14ac:dyDescent="0.3">
      <c r="B24698"/>
    </row>
    <row r="24699" spans="2:2" ht="16.5" x14ac:dyDescent="0.3">
      <c r="B24699"/>
    </row>
    <row r="24700" spans="2:2" ht="16.5" x14ac:dyDescent="0.3">
      <c r="B24700"/>
    </row>
    <row r="24701" spans="2:2" ht="16.5" x14ac:dyDescent="0.3">
      <c r="B24701"/>
    </row>
    <row r="24702" spans="2:2" ht="16.5" x14ac:dyDescent="0.3">
      <c r="B24702"/>
    </row>
    <row r="24703" spans="2:2" ht="16.5" x14ac:dyDescent="0.3">
      <c r="B24703"/>
    </row>
    <row r="24704" spans="2:2" ht="16.5" x14ac:dyDescent="0.3">
      <c r="B24704"/>
    </row>
    <row r="24705" spans="2:2" ht="16.5" x14ac:dyDescent="0.3">
      <c r="B24705"/>
    </row>
    <row r="24706" spans="2:2" ht="16.5" x14ac:dyDescent="0.3">
      <c r="B24706"/>
    </row>
    <row r="24707" spans="2:2" ht="16.5" x14ac:dyDescent="0.3">
      <c r="B24707"/>
    </row>
    <row r="24708" spans="2:2" ht="16.5" x14ac:dyDescent="0.3">
      <c r="B24708"/>
    </row>
    <row r="24709" spans="2:2" ht="16.5" x14ac:dyDescent="0.3">
      <c r="B24709"/>
    </row>
    <row r="24710" spans="2:2" ht="16.5" x14ac:dyDescent="0.3">
      <c r="B24710"/>
    </row>
    <row r="24711" spans="2:2" ht="16.5" x14ac:dyDescent="0.3">
      <c r="B24711"/>
    </row>
    <row r="24712" spans="2:2" ht="16.5" x14ac:dyDescent="0.3">
      <c r="B24712"/>
    </row>
    <row r="24713" spans="2:2" ht="16.5" x14ac:dyDescent="0.3">
      <c r="B24713"/>
    </row>
    <row r="24714" spans="2:2" ht="16.5" x14ac:dyDescent="0.3">
      <c r="B24714"/>
    </row>
    <row r="24715" spans="2:2" ht="16.5" x14ac:dyDescent="0.3">
      <c r="B24715"/>
    </row>
    <row r="24716" spans="2:2" ht="16.5" x14ac:dyDescent="0.3">
      <c r="B24716"/>
    </row>
    <row r="24717" spans="2:2" ht="16.5" x14ac:dyDescent="0.3">
      <c r="B24717"/>
    </row>
    <row r="24718" spans="2:2" ht="16.5" x14ac:dyDescent="0.3">
      <c r="B24718"/>
    </row>
    <row r="24719" spans="2:2" ht="16.5" x14ac:dyDescent="0.3">
      <c r="B24719"/>
    </row>
    <row r="24720" spans="2:2" ht="16.5" x14ac:dyDescent="0.3">
      <c r="B24720"/>
    </row>
    <row r="24721" spans="2:2" ht="16.5" x14ac:dyDescent="0.3">
      <c r="B24721"/>
    </row>
    <row r="24722" spans="2:2" ht="16.5" x14ac:dyDescent="0.3">
      <c r="B24722"/>
    </row>
    <row r="24723" spans="2:2" ht="16.5" x14ac:dyDescent="0.3">
      <c r="B24723"/>
    </row>
    <row r="24724" spans="2:2" ht="16.5" x14ac:dyDescent="0.3">
      <c r="B24724"/>
    </row>
    <row r="24725" spans="2:2" ht="16.5" x14ac:dyDescent="0.3">
      <c r="B24725"/>
    </row>
    <row r="24726" spans="2:2" ht="16.5" x14ac:dyDescent="0.3">
      <c r="B24726"/>
    </row>
    <row r="24727" spans="2:2" ht="16.5" x14ac:dyDescent="0.3">
      <c r="B24727"/>
    </row>
    <row r="24728" spans="2:2" ht="16.5" x14ac:dyDescent="0.3">
      <c r="B24728"/>
    </row>
    <row r="24729" spans="2:2" ht="16.5" x14ac:dyDescent="0.3">
      <c r="B24729"/>
    </row>
    <row r="24730" spans="2:2" ht="16.5" x14ac:dyDescent="0.3">
      <c r="B24730"/>
    </row>
    <row r="24731" spans="2:2" ht="16.5" x14ac:dyDescent="0.3">
      <c r="B24731"/>
    </row>
    <row r="24732" spans="2:2" ht="16.5" x14ac:dyDescent="0.3">
      <c r="B24732"/>
    </row>
    <row r="24733" spans="2:2" ht="16.5" x14ac:dyDescent="0.3">
      <c r="B24733"/>
    </row>
    <row r="24734" spans="2:2" ht="16.5" x14ac:dyDescent="0.3">
      <c r="B24734"/>
    </row>
    <row r="24735" spans="2:2" ht="16.5" x14ac:dyDescent="0.3">
      <c r="B24735"/>
    </row>
    <row r="24736" spans="2:2" ht="16.5" x14ac:dyDescent="0.3">
      <c r="B24736"/>
    </row>
    <row r="24737" spans="2:2" ht="16.5" x14ac:dyDescent="0.3">
      <c r="B24737"/>
    </row>
    <row r="24738" spans="2:2" ht="16.5" x14ac:dyDescent="0.3">
      <c r="B24738"/>
    </row>
    <row r="24739" spans="2:2" ht="16.5" x14ac:dyDescent="0.3">
      <c r="B24739"/>
    </row>
    <row r="24740" spans="2:2" ht="16.5" x14ac:dyDescent="0.3">
      <c r="B24740"/>
    </row>
    <row r="24741" spans="2:2" ht="16.5" x14ac:dyDescent="0.3">
      <c r="B24741"/>
    </row>
    <row r="24742" spans="2:2" ht="16.5" x14ac:dyDescent="0.3">
      <c r="B24742"/>
    </row>
    <row r="24743" spans="2:2" ht="16.5" x14ac:dyDescent="0.3">
      <c r="B24743"/>
    </row>
    <row r="24744" spans="2:2" ht="16.5" x14ac:dyDescent="0.3">
      <c r="B24744"/>
    </row>
    <row r="24745" spans="2:2" ht="16.5" x14ac:dyDescent="0.3">
      <c r="B24745"/>
    </row>
    <row r="24746" spans="2:2" ht="16.5" x14ac:dyDescent="0.3">
      <c r="B24746"/>
    </row>
    <row r="24747" spans="2:2" ht="16.5" x14ac:dyDescent="0.3">
      <c r="B24747"/>
    </row>
    <row r="24748" spans="2:2" ht="16.5" x14ac:dyDescent="0.3">
      <c r="B24748"/>
    </row>
    <row r="24749" spans="2:2" ht="16.5" x14ac:dyDescent="0.3">
      <c r="B24749"/>
    </row>
    <row r="24750" spans="2:2" ht="16.5" x14ac:dyDescent="0.3">
      <c r="B24750"/>
    </row>
    <row r="24751" spans="2:2" ht="16.5" x14ac:dyDescent="0.3">
      <c r="B24751"/>
    </row>
    <row r="24752" spans="2:2" ht="16.5" x14ac:dyDescent="0.3">
      <c r="B24752"/>
    </row>
    <row r="24753" spans="2:2" ht="16.5" x14ac:dyDescent="0.3">
      <c r="B24753"/>
    </row>
    <row r="24754" spans="2:2" ht="16.5" x14ac:dyDescent="0.3">
      <c r="B24754"/>
    </row>
    <row r="24755" spans="2:2" ht="16.5" x14ac:dyDescent="0.3">
      <c r="B24755"/>
    </row>
    <row r="24756" spans="2:2" ht="16.5" x14ac:dyDescent="0.3">
      <c r="B24756"/>
    </row>
    <row r="24757" spans="2:2" ht="16.5" x14ac:dyDescent="0.3">
      <c r="B24757"/>
    </row>
    <row r="24758" spans="2:2" ht="16.5" x14ac:dyDescent="0.3">
      <c r="B24758"/>
    </row>
    <row r="24759" spans="2:2" ht="16.5" x14ac:dyDescent="0.3">
      <c r="B24759"/>
    </row>
    <row r="24760" spans="2:2" ht="16.5" x14ac:dyDescent="0.3">
      <c r="B24760"/>
    </row>
    <row r="24761" spans="2:2" ht="16.5" x14ac:dyDescent="0.3">
      <c r="B24761"/>
    </row>
    <row r="24762" spans="2:2" ht="16.5" x14ac:dyDescent="0.3">
      <c r="B24762"/>
    </row>
    <row r="24763" spans="2:2" ht="16.5" x14ac:dyDescent="0.3">
      <c r="B24763"/>
    </row>
    <row r="24764" spans="2:2" ht="16.5" x14ac:dyDescent="0.3">
      <c r="B24764"/>
    </row>
    <row r="24765" spans="2:2" ht="16.5" x14ac:dyDescent="0.3">
      <c r="B24765"/>
    </row>
    <row r="24766" spans="2:2" ht="16.5" x14ac:dyDescent="0.3">
      <c r="B24766"/>
    </row>
    <row r="24767" spans="2:2" ht="16.5" x14ac:dyDescent="0.3">
      <c r="B24767"/>
    </row>
    <row r="24768" spans="2:2" ht="16.5" x14ac:dyDescent="0.3">
      <c r="B24768"/>
    </row>
    <row r="24769" spans="2:2" ht="16.5" x14ac:dyDescent="0.3">
      <c r="B24769"/>
    </row>
    <row r="24770" spans="2:2" ht="16.5" x14ac:dyDescent="0.3">
      <c r="B24770"/>
    </row>
    <row r="24771" spans="2:2" ht="16.5" x14ac:dyDescent="0.3">
      <c r="B24771"/>
    </row>
    <row r="24772" spans="2:2" ht="16.5" x14ac:dyDescent="0.3">
      <c r="B24772"/>
    </row>
    <row r="24773" spans="2:2" ht="16.5" x14ac:dyDescent="0.3">
      <c r="B24773"/>
    </row>
    <row r="24774" spans="2:2" ht="16.5" x14ac:dyDescent="0.3">
      <c r="B24774"/>
    </row>
    <row r="24775" spans="2:2" ht="16.5" x14ac:dyDescent="0.3">
      <c r="B24775"/>
    </row>
    <row r="24776" spans="2:2" ht="16.5" x14ac:dyDescent="0.3">
      <c r="B24776"/>
    </row>
    <row r="24777" spans="2:2" ht="16.5" x14ac:dyDescent="0.3">
      <c r="B24777"/>
    </row>
    <row r="24778" spans="2:2" ht="16.5" x14ac:dyDescent="0.3">
      <c r="B24778"/>
    </row>
    <row r="24779" spans="2:2" ht="16.5" x14ac:dyDescent="0.3">
      <c r="B24779"/>
    </row>
    <row r="24780" spans="2:2" ht="16.5" x14ac:dyDescent="0.3">
      <c r="B24780"/>
    </row>
    <row r="24781" spans="2:2" ht="16.5" x14ac:dyDescent="0.3">
      <c r="B24781"/>
    </row>
    <row r="24782" spans="2:2" ht="16.5" x14ac:dyDescent="0.3">
      <c r="B24782"/>
    </row>
    <row r="24783" spans="2:2" ht="16.5" x14ac:dyDescent="0.3">
      <c r="B24783"/>
    </row>
    <row r="24784" spans="2:2" ht="16.5" x14ac:dyDescent="0.3">
      <c r="B24784"/>
    </row>
    <row r="24785" spans="2:2" ht="16.5" x14ac:dyDescent="0.3">
      <c r="B24785"/>
    </row>
    <row r="24786" spans="2:2" ht="16.5" x14ac:dyDescent="0.3">
      <c r="B24786"/>
    </row>
    <row r="24787" spans="2:2" ht="16.5" x14ac:dyDescent="0.3">
      <c r="B24787"/>
    </row>
    <row r="24788" spans="2:2" ht="16.5" x14ac:dyDescent="0.3">
      <c r="B24788"/>
    </row>
    <row r="24789" spans="2:2" ht="16.5" x14ac:dyDescent="0.3">
      <c r="B24789"/>
    </row>
    <row r="24790" spans="2:2" ht="16.5" x14ac:dyDescent="0.3">
      <c r="B24790"/>
    </row>
    <row r="24791" spans="2:2" ht="16.5" x14ac:dyDescent="0.3">
      <c r="B24791"/>
    </row>
    <row r="24792" spans="2:2" ht="16.5" x14ac:dyDescent="0.3">
      <c r="B24792"/>
    </row>
    <row r="24793" spans="2:2" ht="16.5" x14ac:dyDescent="0.3">
      <c r="B24793"/>
    </row>
    <row r="24794" spans="2:2" ht="16.5" x14ac:dyDescent="0.3">
      <c r="B24794"/>
    </row>
    <row r="24795" spans="2:2" ht="16.5" x14ac:dyDescent="0.3">
      <c r="B24795"/>
    </row>
    <row r="24796" spans="2:2" ht="16.5" x14ac:dyDescent="0.3">
      <c r="B24796"/>
    </row>
    <row r="24797" spans="2:2" ht="16.5" x14ac:dyDescent="0.3">
      <c r="B24797"/>
    </row>
    <row r="24798" spans="2:2" ht="16.5" x14ac:dyDescent="0.3">
      <c r="B24798"/>
    </row>
    <row r="24799" spans="2:2" ht="16.5" x14ac:dyDescent="0.3">
      <c r="B24799"/>
    </row>
    <row r="24800" spans="2:2" ht="16.5" x14ac:dyDescent="0.3">
      <c r="B24800"/>
    </row>
    <row r="24801" spans="2:2" ht="16.5" x14ac:dyDescent="0.3">
      <c r="B24801"/>
    </row>
    <row r="24802" spans="2:2" ht="16.5" x14ac:dyDescent="0.3">
      <c r="B24802"/>
    </row>
    <row r="24803" spans="2:2" ht="16.5" x14ac:dyDescent="0.3">
      <c r="B24803"/>
    </row>
    <row r="24804" spans="2:2" ht="16.5" x14ac:dyDescent="0.3">
      <c r="B24804"/>
    </row>
    <row r="24805" spans="2:2" ht="16.5" x14ac:dyDescent="0.3">
      <c r="B24805"/>
    </row>
    <row r="24806" spans="2:2" ht="16.5" x14ac:dyDescent="0.3">
      <c r="B24806"/>
    </row>
    <row r="24807" spans="2:2" ht="16.5" x14ac:dyDescent="0.3">
      <c r="B24807"/>
    </row>
    <row r="24808" spans="2:2" ht="16.5" x14ac:dyDescent="0.3">
      <c r="B24808"/>
    </row>
    <row r="24809" spans="2:2" ht="16.5" x14ac:dyDescent="0.3">
      <c r="B24809"/>
    </row>
    <row r="24810" spans="2:2" ht="16.5" x14ac:dyDescent="0.3">
      <c r="B24810"/>
    </row>
    <row r="24811" spans="2:2" ht="16.5" x14ac:dyDescent="0.3">
      <c r="B24811"/>
    </row>
    <row r="24812" spans="2:2" ht="16.5" x14ac:dyDescent="0.3">
      <c r="B24812"/>
    </row>
    <row r="24813" spans="2:2" ht="16.5" x14ac:dyDescent="0.3">
      <c r="B24813"/>
    </row>
    <row r="24814" spans="2:2" ht="16.5" x14ac:dyDescent="0.3">
      <c r="B24814"/>
    </row>
    <row r="24815" spans="2:2" ht="16.5" x14ac:dyDescent="0.3">
      <c r="B24815"/>
    </row>
    <row r="24816" spans="2:2" ht="16.5" x14ac:dyDescent="0.3">
      <c r="B24816"/>
    </row>
    <row r="24817" spans="2:2" ht="16.5" x14ac:dyDescent="0.3">
      <c r="B24817"/>
    </row>
    <row r="24818" spans="2:2" ht="16.5" x14ac:dyDescent="0.3">
      <c r="B24818"/>
    </row>
    <row r="24819" spans="2:2" ht="16.5" x14ac:dyDescent="0.3">
      <c r="B24819"/>
    </row>
    <row r="24820" spans="2:2" ht="16.5" x14ac:dyDescent="0.3">
      <c r="B24820"/>
    </row>
    <row r="24821" spans="2:2" ht="16.5" x14ac:dyDescent="0.3">
      <c r="B24821"/>
    </row>
    <row r="24822" spans="2:2" ht="16.5" x14ac:dyDescent="0.3">
      <c r="B24822"/>
    </row>
    <row r="24823" spans="2:2" ht="16.5" x14ac:dyDescent="0.3">
      <c r="B24823"/>
    </row>
    <row r="24824" spans="2:2" ht="16.5" x14ac:dyDescent="0.3">
      <c r="B24824"/>
    </row>
    <row r="24825" spans="2:2" ht="16.5" x14ac:dyDescent="0.3">
      <c r="B24825"/>
    </row>
    <row r="24826" spans="2:2" ht="16.5" x14ac:dyDescent="0.3">
      <c r="B24826"/>
    </row>
    <row r="24827" spans="2:2" ht="16.5" x14ac:dyDescent="0.3">
      <c r="B24827"/>
    </row>
    <row r="24828" spans="2:2" ht="16.5" x14ac:dyDescent="0.3">
      <c r="B24828"/>
    </row>
    <row r="24829" spans="2:2" ht="16.5" x14ac:dyDescent="0.3">
      <c r="B24829"/>
    </row>
    <row r="24830" spans="2:2" ht="16.5" x14ac:dyDescent="0.3">
      <c r="B24830"/>
    </row>
    <row r="24831" spans="2:2" ht="16.5" x14ac:dyDescent="0.3">
      <c r="B24831"/>
    </row>
    <row r="24832" spans="2:2" ht="16.5" x14ac:dyDescent="0.3">
      <c r="B24832"/>
    </row>
    <row r="24833" spans="2:2" ht="16.5" x14ac:dyDescent="0.3">
      <c r="B24833"/>
    </row>
    <row r="24834" spans="2:2" ht="16.5" x14ac:dyDescent="0.3">
      <c r="B24834"/>
    </row>
    <row r="24835" spans="2:2" ht="16.5" x14ac:dyDescent="0.3">
      <c r="B24835"/>
    </row>
    <row r="24836" spans="2:2" ht="16.5" x14ac:dyDescent="0.3">
      <c r="B24836"/>
    </row>
    <row r="24837" spans="2:2" ht="16.5" x14ac:dyDescent="0.3">
      <c r="B24837"/>
    </row>
    <row r="24838" spans="2:2" ht="16.5" x14ac:dyDescent="0.3">
      <c r="B24838"/>
    </row>
    <row r="24839" spans="2:2" ht="16.5" x14ac:dyDescent="0.3">
      <c r="B24839"/>
    </row>
    <row r="24840" spans="2:2" ht="16.5" x14ac:dyDescent="0.3">
      <c r="B24840"/>
    </row>
    <row r="24841" spans="2:2" ht="16.5" x14ac:dyDescent="0.3">
      <c r="B24841"/>
    </row>
    <row r="24842" spans="2:2" ht="16.5" x14ac:dyDescent="0.3">
      <c r="B24842"/>
    </row>
    <row r="24843" spans="2:2" ht="16.5" x14ac:dyDescent="0.3">
      <c r="B24843"/>
    </row>
    <row r="24844" spans="2:2" ht="16.5" x14ac:dyDescent="0.3">
      <c r="B24844"/>
    </row>
    <row r="24845" spans="2:2" ht="16.5" x14ac:dyDescent="0.3">
      <c r="B24845"/>
    </row>
    <row r="24846" spans="2:2" ht="16.5" x14ac:dyDescent="0.3">
      <c r="B24846"/>
    </row>
    <row r="24847" spans="2:2" ht="16.5" x14ac:dyDescent="0.3">
      <c r="B24847"/>
    </row>
    <row r="24848" spans="2:2" ht="16.5" x14ac:dyDescent="0.3">
      <c r="B24848"/>
    </row>
    <row r="24849" spans="2:2" ht="16.5" x14ac:dyDescent="0.3">
      <c r="B24849"/>
    </row>
    <row r="24850" spans="2:2" ht="16.5" x14ac:dyDescent="0.3">
      <c r="B24850"/>
    </row>
    <row r="24851" spans="2:2" ht="16.5" x14ac:dyDescent="0.3">
      <c r="B24851"/>
    </row>
    <row r="24852" spans="2:2" ht="16.5" x14ac:dyDescent="0.3">
      <c r="B24852"/>
    </row>
    <row r="24853" spans="2:2" ht="16.5" x14ac:dyDescent="0.3">
      <c r="B24853"/>
    </row>
    <row r="24854" spans="2:2" ht="16.5" x14ac:dyDescent="0.3">
      <c r="B24854"/>
    </row>
    <row r="24855" spans="2:2" ht="16.5" x14ac:dyDescent="0.3">
      <c r="B24855"/>
    </row>
    <row r="24856" spans="2:2" ht="16.5" x14ac:dyDescent="0.3">
      <c r="B24856"/>
    </row>
    <row r="24857" spans="2:2" ht="16.5" x14ac:dyDescent="0.3">
      <c r="B24857"/>
    </row>
    <row r="24858" spans="2:2" ht="16.5" x14ac:dyDescent="0.3">
      <c r="B24858"/>
    </row>
    <row r="24859" spans="2:2" ht="16.5" x14ac:dyDescent="0.3">
      <c r="B24859"/>
    </row>
    <row r="24860" spans="2:2" ht="16.5" x14ac:dyDescent="0.3">
      <c r="B24860"/>
    </row>
    <row r="24861" spans="2:2" ht="16.5" x14ac:dyDescent="0.3">
      <c r="B24861"/>
    </row>
    <row r="24862" spans="2:2" ht="16.5" x14ac:dyDescent="0.3">
      <c r="B24862"/>
    </row>
    <row r="24863" spans="2:2" ht="16.5" x14ac:dyDescent="0.3">
      <c r="B24863"/>
    </row>
    <row r="24864" spans="2:2" ht="16.5" x14ac:dyDescent="0.3">
      <c r="B24864"/>
    </row>
    <row r="24865" spans="2:2" ht="16.5" x14ac:dyDescent="0.3">
      <c r="B24865"/>
    </row>
    <row r="24866" spans="2:2" ht="16.5" x14ac:dyDescent="0.3">
      <c r="B24866"/>
    </row>
    <row r="24867" spans="2:2" ht="16.5" x14ac:dyDescent="0.3">
      <c r="B24867"/>
    </row>
    <row r="24868" spans="2:2" ht="16.5" x14ac:dyDescent="0.3">
      <c r="B24868"/>
    </row>
    <row r="24869" spans="2:2" ht="16.5" x14ac:dyDescent="0.3">
      <c r="B24869"/>
    </row>
    <row r="24870" spans="2:2" ht="16.5" x14ac:dyDescent="0.3">
      <c r="B24870"/>
    </row>
    <row r="24871" spans="2:2" ht="16.5" x14ac:dyDescent="0.3">
      <c r="B24871"/>
    </row>
    <row r="24872" spans="2:2" ht="16.5" x14ac:dyDescent="0.3">
      <c r="B24872"/>
    </row>
    <row r="24873" spans="2:2" ht="16.5" x14ac:dyDescent="0.3">
      <c r="B24873"/>
    </row>
    <row r="24874" spans="2:2" ht="16.5" x14ac:dyDescent="0.3">
      <c r="B24874"/>
    </row>
    <row r="24875" spans="2:2" ht="16.5" x14ac:dyDescent="0.3">
      <c r="B24875"/>
    </row>
    <row r="24876" spans="2:2" ht="16.5" x14ac:dyDescent="0.3">
      <c r="B24876"/>
    </row>
    <row r="24877" spans="2:2" ht="16.5" x14ac:dyDescent="0.3">
      <c r="B24877"/>
    </row>
    <row r="24878" spans="2:2" ht="16.5" x14ac:dyDescent="0.3">
      <c r="B24878"/>
    </row>
    <row r="24879" spans="2:2" ht="16.5" x14ac:dyDescent="0.3">
      <c r="B24879"/>
    </row>
    <row r="24880" spans="2:2" ht="16.5" x14ac:dyDescent="0.3">
      <c r="B24880"/>
    </row>
    <row r="24881" spans="2:2" ht="16.5" x14ac:dyDescent="0.3">
      <c r="B24881"/>
    </row>
    <row r="24882" spans="2:2" ht="16.5" x14ac:dyDescent="0.3">
      <c r="B24882"/>
    </row>
    <row r="24883" spans="2:2" ht="16.5" x14ac:dyDescent="0.3">
      <c r="B24883"/>
    </row>
    <row r="24884" spans="2:2" ht="16.5" x14ac:dyDescent="0.3">
      <c r="B24884"/>
    </row>
    <row r="24885" spans="2:2" ht="16.5" x14ac:dyDescent="0.3">
      <c r="B24885"/>
    </row>
    <row r="24886" spans="2:2" ht="16.5" x14ac:dyDescent="0.3">
      <c r="B24886"/>
    </row>
    <row r="24887" spans="2:2" ht="16.5" x14ac:dyDescent="0.3">
      <c r="B24887"/>
    </row>
    <row r="24888" spans="2:2" ht="16.5" x14ac:dyDescent="0.3">
      <c r="B24888"/>
    </row>
    <row r="24889" spans="2:2" ht="16.5" x14ac:dyDescent="0.3">
      <c r="B24889"/>
    </row>
    <row r="24890" spans="2:2" ht="16.5" x14ac:dyDescent="0.3">
      <c r="B24890"/>
    </row>
    <row r="24891" spans="2:2" ht="16.5" x14ac:dyDescent="0.3">
      <c r="B24891"/>
    </row>
    <row r="24892" spans="2:2" ht="16.5" x14ac:dyDescent="0.3">
      <c r="B24892"/>
    </row>
    <row r="24893" spans="2:2" ht="16.5" x14ac:dyDescent="0.3">
      <c r="B24893"/>
    </row>
    <row r="24894" spans="2:2" ht="16.5" x14ac:dyDescent="0.3">
      <c r="B24894"/>
    </row>
    <row r="24895" spans="2:2" ht="16.5" x14ac:dyDescent="0.3">
      <c r="B24895"/>
    </row>
    <row r="24896" spans="2:2" ht="16.5" x14ac:dyDescent="0.3">
      <c r="B24896"/>
    </row>
    <row r="24897" spans="2:2" ht="16.5" x14ac:dyDescent="0.3">
      <c r="B24897"/>
    </row>
    <row r="24898" spans="2:2" ht="16.5" x14ac:dyDescent="0.3">
      <c r="B24898"/>
    </row>
    <row r="24899" spans="2:2" ht="16.5" x14ac:dyDescent="0.3">
      <c r="B24899"/>
    </row>
    <row r="24900" spans="2:2" ht="16.5" x14ac:dyDescent="0.3">
      <c r="B24900"/>
    </row>
    <row r="24901" spans="2:2" ht="16.5" x14ac:dyDescent="0.3">
      <c r="B24901"/>
    </row>
    <row r="24902" spans="2:2" ht="16.5" x14ac:dyDescent="0.3">
      <c r="B24902"/>
    </row>
    <row r="24903" spans="2:2" ht="16.5" x14ac:dyDescent="0.3">
      <c r="B24903"/>
    </row>
    <row r="24904" spans="2:2" ht="16.5" x14ac:dyDescent="0.3">
      <c r="B24904"/>
    </row>
    <row r="24905" spans="2:2" ht="16.5" x14ac:dyDescent="0.3">
      <c r="B24905"/>
    </row>
    <row r="24906" spans="2:2" ht="16.5" x14ac:dyDescent="0.3">
      <c r="B24906"/>
    </row>
    <row r="24907" spans="2:2" ht="16.5" x14ac:dyDescent="0.3">
      <c r="B24907"/>
    </row>
    <row r="24908" spans="2:2" ht="16.5" x14ac:dyDescent="0.3">
      <c r="B24908"/>
    </row>
    <row r="24909" spans="2:2" ht="16.5" x14ac:dyDescent="0.3">
      <c r="B24909"/>
    </row>
    <row r="24910" spans="2:2" ht="16.5" x14ac:dyDescent="0.3">
      <c r="B24910"/>
    </row>
    <row r="24911" spans="2:2" ht="16.5" x14ac:dyDescent="0.3">
      <c r="B24911"/>
    </row>
    <row r="24912" spans="2:2" ht="16.5" x14ac:dyDescent="0.3">
      <c r="B24912"/>
    </row>
    <row r="24913" spans="2:2" ht="16.5" x14ac:dyDescent="0.3">
      <c r="B24913"/>
    </row>
    <row r="24914" spans="2:2" ht="16.5" x14ac:dyDescent="0.3">
      <c r="B24914"/>
    </row>
    <row r="24915" spans="2:2" ht="16.5" x14ac:dyDescent="0.3">
      <c r="B24915"/>
    </row>
    <row r="24916" spans="2:2" ht="16.5" x14ac:dyDescent="0.3">
      <c r="B24916"/>
    </row>
    <row r="24917" spans="2:2" ht="16.5" x14ac:dyDescent="0.3">
      <c r="B24917"/>
    </row>
    <row r="24918" spans="2:2" ht="16.5" x14ac:dyDescent="0.3">
      <c r="B24918"/>
    </row>
    <row r="24919" spans="2:2" ht="16.5" x14ac:dyDescent="0.3">
      <c r="B24919"/>
    </row>
    <row r="24920" spans="2:2" ht="16.5" x14ac:dyDescent="0.3">
      <c r="B24920"/>
    </row>
    <row r="24921" spans="2:2" ht="16.5" x14ac:dyDescent="0.3">
      <c r="B24921"/>
    </row>
    <row r="24922" spans="2:2" ht="16.5" x14ac:dyDescent="0.3">
      <c r="B24922"/>
    </row>
    <row r="24923" spans="2:2" ht="16.5" x14ac:dyDescent="0.3">
      <c r="B24923"/>
    </row>
    <row r="24924" spans="2:2" ht="16.5" x14ac:dyDescent="0.3">
      <c r="B24924"/>
    </row>
    <row r="24925" spans="2:2" ht="16.5" x14ac:dyDescent="0.3">
      <c r="B24925"/>
    </row>
    <row r="24926" spans="2:2" ht="16.5" x14ac:dyDescent="0.3">
      <c r="B24926"/>
    </row>
    <row r="24927" spans="2:2" ht="16.5" x14ac:dyDescent="0.3">
      <c r="B24927"/>
    </row>
    <row r="24928" spans="2:2" ht="16.5" x14ac:dyDescent="0.3">
      <c r="B24928"/>
    </row>
    <row r="24929" spans="2:2" ht="16.5" x14ac:dyDescent="0.3">
      <c r="B24929"/>
    </row>
    <row r="24930" spans="2:2" ht="16.5" x14ac:dyDescent="0.3">
      <c r="B24930"/>
    </row>
    <row r="24931" spans="2:2" ht="16.5" x14ac:dyDescent="0.3">
      <c r="B24931"/>
    </row>
    <row r="24932" spans="2:2" ht="16.5" x14ac:dyDescent="0.3">
      <c r="B24932"/>
    </row>
    <row r="24933" spans="2:2" ht="16.5" x14ac:dyDescent="0.3">
      <c r="B24933"/>
    </row>
    <row r="24934" spans="2:2" ht="16.5" x14ac:dyDescent="0.3">
      <c r="B24934"/>
    </row>
    <row r="24935" spans="2:2" ht="16.5" x14ac:dyDescent="0.3">
      <c r="B24935"/>
    </row>
    <row r="24936" spans="2:2" ht="16.5" x14ac:dyDescent="0.3">
      <c r="B24936"/>
    </row>
    <row r="24937" spans="2:2" ht="16.5" x14ac:dyDescent="0.3">
      <c r="B24937"/>
    </row>
    <row r="24938" spans="2:2" ht="16.5" x14ac:dyDescent="0.3">
      <c r="B24938"/>
    </row>
    <row r="24939" spans="2:2" ht="16.5" x14ac:dyDescent="0.3">
      <c r="B24939"/>
    </row>
    <row r="24940" spans="2:2" ht="16.5" x14ac:dyDescent="0.3">
      <c r="B24940"/>
    </row>
    <row r="24941" spans="2:2" ht="16.5" x14ac:dyDescent="0.3">
      <c r="B24941"/>
    </row>
    <row r="24942" spans="2:2" ht="16.5" x14ac:dyDescent="0.3">
      <c r="B24942"/>
    </row>
    <row r="24943" spans="2:2" ht="16.5" x14ac:dyDescent="0.3">
      <c r="B24943"/>
    </row>
    <row r="24944" spans="2:2" ht="16.5" x14ac:dyDescent="0.3">
      <c r="B24944"/>
    </row>
    <row r="24945" spans="2:2" ht="16.5" x14ac:dyDescent="0.3">
      <c r="B24945"/>
    </row>
    <row r="24946" spans="2:2" ht="16.5" x14ac:dyDescent="0.3">
      <c r="B24946"/>
    </row>
    <row r="24947" spans="2:2" ht="16.5" x14ac:dyDescent="0.3">
      <c r="B24947"/>
    </row>
    <row r="24948" spans="2:2" ht="16.5" x14ac:dyDescent="0.3">
      <c r="B24948"/>
    </row>
    <row r="24949" spans="2:2" ht="16.5" x14ac:dyDescent="0.3">
      <c r="B24949"/>
    </row>
    <row r="24950" spans="2:2" ht="16.5" x14ac:dyDescent="0.3">
      <c r="B24950"/>
    </row>
    <row r="24951" spans="2:2" ht="16.5" x14ac:dyDescent="0.3">
      <c r="B24951"/>
    </row>
    <row r="24952" spans="2:2" ht="16.5" x14ac:dyDescent="0.3">
      <c r="B24952"/>
    </row>
    <row r="24953" spans="2:2" ht="16.5" x14ac:dyDescent="0.3">
      <c r="B24953"/>
    </row>
    <row r="24954" spans="2:2" ht="16.5" x14ac:dyDescent="0.3">
      <c r="B24954"/>
    </row>
    <row r="24955" spans="2:2" ht="16.5" x14ac:dyDescent="0.3">
      <c r="B24955"/>
    </row>
    <row r="24956" spans="2:2" ht="16.5" x14ac:dyDescent="0.3">
      <c r="B24956"/>
    </row>
    <row r="24957" spans="2:2" ht="16.5" x14ac:dyDescent="0.3">
      <c r="B24957"/>
    </row>
    <row r="24958" spans="2:2" ht="16.5" x14ac:dyDescent="0.3">
      <c r="B24958"/>
    </row>
    <row r="24959" spans="2:2" ht="16.5" x14ac:dyDescent="0.3">
      <c r="B24959"/>
    </row>
    <row r="24960" spans="2:2" ht="16.5" x14ac:dyDescent="0.3">
      <c r="B24960"/>
    </row>
    <row r="24961" spans="2:2" ht="16.5" x14ac:dyDescent="0.3">
      <c r="B24961"/>
    </row>
    <row r="24962" spans="2:2" ht="16.5" x14ac:dyDescent="0.3">
      <c r="B24962"/>
    </row>
    <row r="24963" spans="2:2" ht="16.5" x14ac:dyDescent="0.3">
      <c r="B24963"/>
    </row>
    <row r="24964" spans="2:2" ht="16.5" x14ac:dyDescent="0.3">
      <c r="B24964"/>
    </row>
    <row r="24965" spans="2:2" ht="16.5" x14ac:dyDescent="0.3">
      <c r="B24965"/>
    </row>
    <row r="24966" spans="2:2" ht="16.5" x14ac:dyDescent="0.3">
      <c r="B24966"/>
    </row>
    <row r="24967" spans="2:2" ht="16.5" x14ac:dyDescent="0.3">
      <c r="B24967"/>
    </row>
    <row r="24968" spans="2:2" ht="16.5" x14ac:dyDescent="0.3">
      <c r="B24968"/>
    </row>
    <row r="24969" spans="2:2" ht="16.5" x14ac:dyDescent="0.3">
      <c r="B24969"/>
    </row>
    <row r="24970" spans="2:2" ht="16.5" x14ac:dyDescent="0.3">
      <c r="B24970"/>
    </row>
    <row r="24971" spans="2:2" ht="16.5" x14ac:dyDescent="0.3">
      <c r="B24971"/>
    </row>
    <row r="24972" spans="2:2" ht="16.5" x14ac:dyDescent="0.3">
      <c r="B24972"/>
    </row>
    <row r="24973" spans="2:2" ht="16.5" x14ac:dyDescent="0.3">
      <c r="B24973"/>
    </row>
    <row r="24974" spans="2:2" ht="16.5" x14ac:dyDescent="0.3">
      <c r="B24974"/>
    </row>
    <row r="24975" spans="2:2" ht="16.5" x14ac:dyDescent="0.3">
      <c r="B24975"/>
    </row>
    <row r="24976" spans="2:2" ht="16.5" x14ac:dyDescent="0.3">
      <c r="B24976"/>
    </row>
    <row r="24977" spans="2:2" ht="16.5" x14ac:dyDescent="0.3">
      <c r="B24977"/>
    </row>
    <row r="24978" spans="2:2" ht="16.5" x14ac:dyDescent="0.3">
      <c r="B24978"/>
    </row>
    <row r="24979" spans="2:2" ht="16.5" x14ac:dyDescent="0.3">
      <c r="B24979"/>
    </row>
    <row r="24980" spans="2:2" ht="16.5" x14ac:dyDescent="0.3">
      <c r="B24980"/>
    </row>
    <row r="24981" spans="2:2" ht="16.5" x14ac:dyDescent="0.3">
      <c r="B24981"/>
    </row>
    <row r="24982" spans="2:2" ht="16.5" x14ac:dyDescent="0.3">
      <c r="B24982"/>
    </row>
    <row r="24983" spans="2:2" ht="16.5" x14ac:dyDescent="0.3">
      <c r="B24983"/>
    </row>
    <row r="24984" spans="2:2" ht="16.5" x14ac:dyDescent="0.3">
      <c r="B24984"/>
    </row>
    <row r="24985" spans="2:2" ht="16.5" x14ac:dyDescent="0.3">
      <c r="B24985"/>
    </row>
    <row r="24986" spans="2:2" ht="16.5" x14ac:dyDescent="0.3">
      <c r="B24986"/>
    </row>
    <row r="24987" spans="2:2" ht="16.5" x14ac:dyDescent="0.3">
      <c r="B24987"/>
    </row>
    <row r="24988" spans="2:2" ht="16.5" x14ac:dyDescent="0.3">
      <c r="B24988"/>
    </row>
    <row r="24989" spans="2:2" ht="16.5" x14ac:dyDescent="0.3">
      <c r="B24989"/>
    </row>
    <row r="24990" spans="2:2" ht="16.5" x14ac:dyDescent="0.3">
      <c r="B24990"/>
    </row>
    <row r="24991" spans="2:2" ht="16.5" x14ac:dyDescent="0.3">
      <c r="B24991"/>
    </row>
    <row r="24992" spans="2:2" ht="16.5" x14ac:dyDescent="0.3">
      <c r="B24992"/>
    </row>
    <row r="24993" spans="2:2" ht="16.5" x14ac:dyDescent="0.3">
      <c r="B24993"/>
    </row>
    <row r="24994" spans="2:2" ht="16.5" x14ac:dyDescent="0.3">
      <c r="B24994"/>
    </row>
    <row r="24995" spans="2:2" ht="16.5" x14ac:dyDescent="0.3">
      <c r="B24995"/>
    </row>
    <row r="24996" spans="2:2" ht="16.5" x14ac:dyDescent="0.3">
      <c r="B24996"/>
    </row>
    <row r="24997" spans="2:2" ht="16.5" x14ac:dyDescent="0.3">
      <c r="B24997"/>
    </row>
    <row r="24998" spans="2:2" ht="16.5" x14ac:dyDescent="0.3">
      <c r="B24998"/>
    </row>
    <row r="24999" spans="2:2" ht="16.5" x14ac:dyDescent="0.3">
      <c r="B24999"/>
    </row>
    <row r="25000" spans="2:2" ht="16.5" x14ac:dyDescent="0.3">
      <c r="B25000"/>
    </row>
    <row r="25001" spans="2:2" ht="16.5" x14ac:dyDescent="0.3">
      <c r="B25001"/>
    </row>
    <row r="25002" spans="2:2" ht="16.5" x14ac:dyDescent="0.3">
      <c r="B25002"/>
    </row>
    <row r="25003" spans="2:2" ht="16.5" x14ac:dyDescent="0.3">
      <c r="B25003"/>
    </row>
    <row r="25004" spans="2:2" ht="16.5" x14ac:dyDescent="0.3">
      <c r="B25004"/>
    </row>
    <row r="25005" spans="2:2" ht="16.5" x14ac:dyDescent="0.3">
      <c r="B25005"/>
    </row>
    <row r="25006" spans="2:2" ht="16.5" x14ac:dyDescent="0.3">
      <c r="B25006"/>
    </row>
    <row r="25007" spans="2:2" ht="16.5" x14ac:dyDescent="0.3">
      <c r="B25007"/>
    </row>
    <row r="25008" spans="2:2" ht="16.5" x14ac:dyDescent="0.3">
      <c r="B25008"/>
    </row>
    <row r="25009" spans="2:2" ht="16.5" x14ac:dyDescent="0.3">
      <c r="B25009"/>
    </row>
    <row r="25010" spans="2:2" ht="16.5" x14ac:dyDescent="0.3">
      <c r="B25010"/>
    </row>
    <row r="25011" spans="2:2" ht="16.5" x14ac:dyDescent="0.3">
      <c r="B25011"/>
    </row>
    <row r="25012" spans="2:2" ht="16.5" x14ac:dyDescent="0.3">
      <c r="B25012"/>
    </row>
    <row r="25013" spans="2:2" ht="16.5" x14ac:dyDescent="0.3">
      <c r="B25013"/>
    </row>
    <row r="25014" spans="2:2" ht="16.5" x14ac:dyDescent="0.3">
      <c r="B25014"/>
    </row>
    <row r="25015" spans="2:2" ht="16.5" x14ac:dyDescent="0.3">
      <c r="B25015"/>
    </row>
    <row r="25016" spans="2:2" ht="16.5" x14ac:dyDescent="0.3">
      <c r="B25016"/>
    </row>
    <row r="25017" spans="2:2" ht="16.5" x14ac:dyDescent="0.3">
      <c r="B25017"/>
    </row>
    <row r="25018" spans="2:2" ht="16.5" x14ac:dyDescent="0.3">
      <c r="B25018"/>
    </row>
    <row r="25019" spans="2:2" ht="16.5" x14ac:dyDescent="0.3">
      <c r="B25019"/>
    </row>
    <row r="25020" spans="2:2" ht="16.5" x14ac:dyDescent="0.3">
      <c r="B25020"/>
    </row>
    <row r="25021" spans="2:2" ht="16.5" x14ac:dyDescent="0.3">
      <c r="B25021"/>
    </row>
    <row r="25022" spans="2:2" ht="16.5" x14ac:dyDescent="0.3">
      <c r="B25022"/>
    </row>
    <row r="25023" spans="2:2" ht="16.5" x14ac:dyDescent="0.3">
      <c r="B25023"/>
    </row>
    <row r="25024" spans="2:2" ht="16.5" x14ac:dyDescent="0.3">
      <c r="B25024"/>
    </row>
    <row r="25025" spans="2:2" ht="16.5" x14ac:dyDescent="0.3">
      <c r="B25025"/>
    </row>
    <row r="25026" spans="2:2" ht="16.5" x14ac:dyDescent="0.3">
      <c r="B25026"/>
    </row>
    <row r="25027" spans="2:2" ht="16.5" x14ac:dyDescent="0.3">
      <c r="B25027"/>
    </row>
    <row r="25028" spans="2:2" ht="16.5" x14ac:dyDescent="0.3">
      <c r="B25028"/>
    </row>
    <row r="25029" spans="2:2" ht="16.5" x14ac:dyDescent="0.3">
      <c r="B25029"/>
    </row>
    <row r="25030" spans="2:2" ht="16.5" x14ac:dyDescent="0.3">
      <c r="B25030"/>
    </row>
    <row r="25031" spans="2:2" ht="16.5" x14ac:dyDescent="0.3">
      <c r="B25031"/>
    </row>
    <row r="25032" spans="2:2" ht="16.5" x14ac:dyDescent="0.3">
      <c r="B25032"/>
    </row>
    <row r="25033" spans="2:2" ht="16.5" x14ac:dyDescent="0.3">
      <c r="B25033"/>
    </row>
    <row r="25034" spans="2:2" ht="16.5" x14ac:dyDescent="0.3">
      <c r="B25034"/>
    </row>
    <row r="25035" spans="2:2" ht="16.5" x14ac:dyDescent="0.3">
      <c r="B25035"/>
    </row>
    <row r="25036" spans="2:2" ht="16.5" x14ac:dyDescent="0.3">
      <c r="B25036"/>
    </row>
    <row r="25037" spans="2:2" ht="16.5" x14ac:dyDescent="0.3">
      <c r="B25037"/>
    </row>
    <row r="25038" spans="2:2" ht="16.5" x14ac:dyDescent="0.3">
      <c r="B25038"/>
    </row>
    <row r="25039" spans="2:2" ht="16.5" x14ac:dyDescent="0.3">
      <c r="B25039"/>
    </row>
    <row r="25040" spans="2:2" ht="16.5" x14ac:dyDescent="0.3">
      <c r="B25040"/>
    </row>
    <row r="25041" spans="2:2" ht="16.5" x14ac:dyDescent="0.3">
      <c r="B25041"/>
    </row>
    <row r="25042" spans="2:2" ht="16.5" x14ac:dyDescent="0.3">
      <c r="B25042"/>
    </row>
    <row r="25043" spans="2:2" ht="16.5" x14ac:dyDescent="0.3">
      <c r="B25043"/>
    </row>
    <row r="25044" spans="2:2" ht="16.5" x14ac:dyDescent="0.3">
      <c r="B25044"/>
    </row>
    <row r="25045" spans="2:2" ht="16.5" x14ac:dyDescent="0.3">
      <c r="B25045"/>
    </row>
    <row r="25046" spans="2:2" ht="16.5" x14ac:dyDescent="0.3">
      <c r="B25046"/>
    </row>
    <row r="25047" spans="2:2" ht="16.5" x14ac:dyDescent="0.3">
      <c r="B25047"/>
    </row>
    <row r="25048" spans="2:2" ht="16.5" x14ac:dyDescent="0.3">
      <c r="B25048"/>
    </row>
    <row r="25049" spans="2:2" ht="16.5" x14ac:dyDescent="0.3">
      <c r="B25049"/>
    </row>
    <row r="25050" spans="2:2" ht="16.5" x14ac:dyDescent="0.3">
      <c r="B25050"/>
    </row>
    <row r="25051" spans="2:2" ht="16.5" x14ac:dyDescent="0.3">
      <c r="B25051"/>
    </row>
    <row r="25052" spans="2:2" ht="16.5" x14ac:dyDescent="0.3">
      <c r="B25052"/>
    </row>
    <row r="25053" spans="2:2" ht="16.5" x14ac:dyDescent="0.3">
      <c r="B25053"/>
    </row>
    <row r="25054" spans="2:2" ht="16.5" x14ac:dyDescent="0.3">
      <c r="B25054"/>
    </row>
    <row r="25055" spans="2:2" ht="16.5" x14ac:dyDescent="0.3">
      <c r="B25055"/>
    </row>
    <row r="25056" spans="2:2" ht="16.5" x14ac:dyDescent="0.3">
      <c r="B25056"/>
    </row>
    <row r="25057" spans="2:2" ht="16.5" x14ac:dyDescent="0.3">
      <c r="B25057"/>
    </row>
    <row r="25058" spans="2:2" ht="16.5" x14ac:dyDescent="0.3">
      <c r="B25058"/>
    </row>
    <row r="25059" spans="2:2" ht="16.5" x14ac:dyDescent="0.3">
      <c r="B25059"/>
    </row>
    <row r="25060" spans="2:2" ht="16.5" x14ac:dyDescent="0.3">
      <c r="B25060"/>
    </row>
    <row r="25061" spans="2:2" ht="16.5" x14ac:dyDescent="0.3">
      <c r="B25061"/>
    </row>
    <row r="25062" spans="2:2" ht="16.5" x14ac:dyDescent="0.3">
      <c r="B25062"/>
    </row>
    <row r="25063" spans="2:2" ht="16.5" x14ac:dyDescent="0.3">
      <c r="B25063"/>
    </row>
    <row r="25064" spans="2:2" ht="16.5" x14ac:dyDescent="0.3">
      <c r="B25064"/>
    </row>
    <row r="25065" spans="2:2" ht="16.5" x14ac:dyDescent="0.3">
      <c r="B25065"/>
    </row>
    <row r="25066" spans="2:2" ht="16.5" x14ac:dyDescent="0.3">
      <c r="B25066"/>
    </row>
    <row r="25067" spans="2:2" ht="16.5" x14ac:dyDescent="0.3">
      <c r="B25067"/>
    </row>
    <row r="25068" spans="2:2" ht="16.5" x14ac:dyDescent="0.3">
      <c r="B25068"/>
    </row>
    <row r="25069" spans="2:2" ht="16.5" x14ac:dyDescent="0.3">
      <c r="B25069"/>
    </row>
    <row r="25070" spans="2:2" ht="16.5" x14ac:dyDescent="0.3">
      <c r="B25070"/>
    </row>
    <row r="25071" spans="2:2" ht="16.5" x14ac:dyDescent="0.3">
      <c r="B25071"/>
    </row>
    <row r="25072" spans="2:2" ht="16.5" x14ac:dyDescent="0.3">
      <c r="B25072"/>
    </row>
    <row r="25073" spans="2:2" ht="16.5" x14ac:dyDescent="0.3">
      <c r="B25073"/>
    </row>
    <row r="25074" spans="2:2" ht="16.5" x14ac:dyDescent="0.3">
      <c r="B25074"/>
    </row>
    <row r="25075" spans="2:2" ht="16.5" x14ac:dyDescent="0.3">
      <c r="B25075"/>
    </row>
    <row r="25076" spans="2:2" ht="16.5" x14ac:dyDescent="0.3">
      <c r="B25076"/>
    </row>
    <row r="25077" spans="2:2" ht="16.5" x14ac:dyDescent="0.3">
      <c r="B25077"/>
    </row>
    <row r="25078" spans="2:2" ht="16.5" x14ac:dyDescent="0.3">
      <c r="B25078"/>
    </row>
    <row r="25079" spans="2:2" ht="16.5" x14ac:dyDescent="0.3">
      <c r="B25079"/>
    </row>
    <row r="25080" spans="2:2" ht="16.5" x14ac:dyDescent="0.3">
      <c r="B25080"/>
    </row>
    <row r="25081" spans="2:2" ht="16.5" x14ac:dyDescent="0.3">
      <c r="B25081"/>
    </row>
    <row r="25082" spans="2:2" ht="16.5" x14ac:dyDescent="0.3">
      <c r="B25082"/>
    </row>
    <row r="25083" spans="2:2" ht="16.5" x14ac:dyDescent="0.3">
      <c r="B25083"/>
    </row>
    <row r="25084" spans="2:2" ht="16.5" x14ac:dyDescent="0.3">
      <c r="B25084"/>
    </row>
    <row r="25085" spans="2:2" ht="16.5" x14ac:dyDescent="0.3">
      <c r="B25085"/>
    </row>
    <row r="25086" spans="2:2" ht="16.5" x14ac:dyDescent="0.3">
      <c r="B25086"/>
    </row>
    <row r="25087" spans="2:2" ht="16.5" x14ac:dyDescent="0.3">
      <c r="B25087"/>
    </row>
    <row r="25088" spans="2:2" ht="16.5" x14ac:dyDescent="0.3">
      <c r="B25088"/>
    </row>
    <row r="25089" spans="2:2" ht="16.5" x14ac:dyDescent="0.3">
      <c r="B25089"/>
    </row>
    <row r="25090" spans="2:2" ht="16.5" x14ac:dyDescent="0.3">
      <c r="B25090"/>
    </row>
    <row r="25091" spans="2:2" ht="16.5" x14ac:dyDescent="0.3">
      <c r="B25091"/>
    </row>
    <row r="25092" spans="2:2" ht="16.5" x14ac:dyDescent="0.3">
      <c r="B25092"/>
    </row>
    <row r="25093" spans="2:2" ht="16.5" x14ac:dyDescent="0.3">
      <c r="B25093"/>
    </row>
    <row r="25094" spans="2:2" ht="16.5" x14ac:dyDescent="0.3">
      <c r="B25094"/>
    </row>
    <row r="25095" spans="2:2" ht="16.5" x14ac:dyDescent="0.3">
      <c r="B25095"/>
    </row>
    <row r="25096" spans="2:2" ht="16.5" x14ac:dyDescent="0.3">
      <c r="B25096"/>
    </row>
    <row r="25097" spans="2:2" ht="16.5" x14ac:dyDescent="0.3">
      <c r="B25097"/>
    </row>
    <row r="25098" spans="2:2" ht="16.5" x14ac:dyDescent="0.3">
      <c r="B25098"/>
    </row>
    <row r="25099" spans="2:2" ht="16.5" x14ac:dyDescent="0.3">
      <c r="B25099"/>
    </row>
    <row r="25100" spans="2:2" ht="16.5" x14ac:dyDescent="0.3">
      <c r="B25100"/>
    </row>
    <row r="25101" spans="2:2" ht="16.5" x14ac:dyDescent="0.3">
      <c r="B25101"/>
    </row>
    <row r="25102" spans="2:2" ht="16.5" x14ac:dyDescent="0.3">
      <c r="B25102"/>
    </row>
    <row r="25103" spans="2:2" ht="16.5" x14ac:dyDescent="0.3">
      <c r="B25103"/>
    </row>
    <row r="25104" spans="2:2" ht="16.5" x14ac:dyDescent="0.3">
      <c r="B25104"/>
    </row>
    <row r="25105" spans="2:2" ht="16.5" x14ac:dyDescent="0.3">
      <c r="B25105"/>
    </row>
    <row r="25106" spans="2:2" ht="16.5" x14ac:dyDescent="0.3">
      <c r="B25106"/>
    </row>
    <row r="25107" spans="2:2" ht="16.5" x14ac:dyDescent="0.3">
      <c r="B25107"/>
    </row>
    <row r="25108" spans="2:2" ht="16.5" x14ac:dyDescent="0.3">
      <c r="B25108"/>
    </row>
    <row r="25109" spans="2:2" ht="16.5" x14ac:dyDescent="0.3">
      <c r="B25109"/>
    </row>
    <row r="25110" spans="2:2" ht="16.5" x14ac:dyDescent="0.3">
      <c r="B25110"/>
    </row>
    <row r="25111" spans="2:2" ht="16.5" x14ac:dyDescent="0.3">
      <c r="B25111"/>
    </row>
    <row r="25112" spans="2:2" ht="16.5" x14ac:dyDescent="0.3">
      <c r="B25112"/>
    </row>
    <row r="25113" spans="2:2" ht="16.5" x14ac:dyDescent="0.3">
      <c r="B25113"/>
    </row>
    <row r="25114" spans="2:2" ht="16.5" x14ac:dyDescent="0.3">
      <c r="B25114"/>
    </row>
    <row r="25115" spans="2:2" ht="16.5" x14ac:dyDescent="0.3">
      <c r="B25115"/>
    </row>
    <row r="25116" spans="2:2" ht="16.5" x14ac:dyDescent="0.3">
      <c r="B25116"/>
    </row>
    <row r="25117" spans="2:2" ht="16.5" x14ac:dyDescent="0.3">
      <c r="B25117"/>
    </row>
    <row r="25118" spans="2:2" ht="16.5" x14ac:dyDescent="0.3">
      <c r="B25118"/>
    </row>
    <row r="25119" spans="2:2" ht="16.5" x14ac:dyDescent="0.3">
      <c r="B25119"/>
    </row>
    <row r="25120" spans="2:2" ht="16.5" x14ac:dyDescent="0.3">
      <c r="B25120"/>
    </row>
    <row r="25121" spans="2:2" ht="16.5" x14ac:dyDescent="0.3">
      <c r="B25121"/>
    </row>
    <row r="25122" spans="2:2" ht="16.5" x14ac:dyDescent="0.3">
      <c r="B25122"/>
    </row>
    <row r="25123" spans="2:2" ht="16.5" x14ac:dyDescent="0.3">
      <c r="B25123"/>
    </row>
    <row r="25124" spans="2:2" ht="16.5" x14ac:dyDescent="0.3">
      <c r="B25124"/>
    </row>
    <row r="25125" spans="2:2" ht="16.5" x14ac:dyDescent="0.3">
      <c r="B25125"/>
    </row>
    <row r="25126" spans="2:2" ht="16.5" x14ac:dyDescent="0.3">
      <c r="B25126"/>
    </row>
    <row r="25127" spans="2:2" ht="16.5" x14ac:dyDescent="0.3">
      <c r="B25127"/>
    </row>
    <row r="25128" spans="2:2" ht="16.5" x14ac:dyDescent="0.3">
      <c r="B25128"/>
    </row>
    <row r="25129" spans="2:2" ht="16.5" x14ac:dyDescent="0.3">
      <c r="B25129"/>
    </row>
    <row r="25130" spans="2:2" ht="16.5" x14ac:dyDescent="0.3">
      <c r="B25130"/>
    </row>
    <row r="25131" spans="2:2" ht="16.5" x14ac:dyDescent="0.3">
      <c r="B25131"/>
    </row>
    <row r="25132" spans="2:2" ht="16.5" x14ac:dyDescent="0.3">
      <c r="B25132"/>
    </row>
    <row r="25133" spans="2:2" ht="16.5" x14ac:dyDescent="0.3">
      <c r="B25133"/>
    </row>
    <row r="25134" spans="2:2" ht="16.5" x14ac:dyDescent="0.3">
      <c r="B25134"/>
    </row>
    <row r="25135" spans="2:2" ht="16.5" x14ac:dyDescent="0.3">
      <c r="B25135"/>
    </row>
    <row r="25136" spans="2:2" ht="16.5" x14ac:dyDescent="0.3">
      <c r="B25136"/>
    </row>
    <row r="25137" spans="2:2" ht="16.5" x14ac:dyDescent="0.3">
      <c r="B25137"/>
    </row>
    <row r="25138" spans="2:2" ht="16.5" x14ac:dyDescent="0.3">
      <c r="B25138"/>
    </row>
    <row r="25139" spans="2:2" ht="16.5" x14ac:dyDescent="0.3">
      <c r="B25139"/>
    </row>
    <row r="25140" spans="2:2" ht="16.5" x14ac:dyDescent="0.3">
      <c r="B25140"/>
    </row>
    <row r="25141" spans="2:2" ht="16.5" x14ac:dyDescent="0.3">
      <c r="B25141"/>
    </row>
    <row r="25142" spans="2:2" ht="16.5" x14ac:dyDescent="0.3">
      <c r="B25142"/>
    </row>
    <row r="25143" spans="2:2" ht="16.5" x14ac:dyDescent="0.3">
      <c r="B25143"/>
    </row>
    <row r="25144" spans="2:2" ht="16.5" x14ac:dyDescent="0.3">
      <c r="B25144"/>
    </row>
    <row r="25145" spans="2:2" ht="16.5" x14ac:dyDescent="0.3">
      <c r="B25145"/>
    </row>
    <row r="25146" spans="2:2" ht="16.5" x14ac:dyDescent="0.3">
      <c r="B25146"/>
    </row>
    <row r="25147" spans="2:2" ht="16.5" x14ac:dyDescent="0.3">
      <c r="B25147"/>
    </row>
    <row r="25148" spans="2:2" ht="16.5" x14ac:dyDescent="0.3">
      <c r="B25148"/>
    </row>
    <row r="25149" spans="2:2" ht="16.5" x14ac:dyDescent="0.3">
      <c r="B25149"/>
    </row>
    <row r="25150" spans="2:2" ht="16.5" x14ac:dyDescent="0.3">
      <c r="B25150"/>
    </row>
    <row r="25151" spans="2:2" ht="16.5" x14ac:dyDescent="0.3">
      <c r="B25151"/>
    </row>
    <row r="25152" spans="2:2" ht="16.5" x14ac:dyDescent="0.3">
      <c r="B25152"/>
    </row>
    <row r="25153" spans="2:2" ht="16.5" x14ac:dyDescent="0.3">
      <c r="B25153"/>
    </row>
    <row r="25154" spans="2:2" ht="16.5" x14ac:dyDescent="0.3">
      <c r="B25154"/>
    </row>
    <row r="25155" spans="2:2" ht="16.5" x14ac:dyDescent="0.3">
      <c r="B25155"/>
    </row>
    <row r="25156" spans="2:2" ht="16.5" x14ac:dyDescent="0.3">
      <c r="B25156"/>
    </row>
    <row r="25157" spans="2:2" ht="16.5" x14ac:dyDescent="0.3">
      <c r="B25157"/>
    </row>
    <row r="25158" spans="2:2" ht="16.5" x14ac:dyDescent="0.3">
      <c r="B25158"/>
    </row>
    <row r="25159" spans="2:2" ht="16.5" x14ac:dyDescent="0.3">
      <c r="B25159"/>
    </row>
    <row r="25160" spans="2:2" ht="16.5" x14ac:dyDescent="0.3">
      <c r="B25160"/>
    </row>
    <row r="25161" spans="2:2" ht="16.5" x14ac:dyDescent="0.3">
      <c r="B25161"/>
    </row>
    <row r="25162" spans="2:2" ht="16.5" x14ac:dyDescent="0.3">
      <c r="B25162"/>
    </row>
    <row r="25163" spans="2:2" ht="16.5" x14ac:dyDescent="0.3">
      <c r="B25163"/>
    </row>
    <row r="25164" spans="2:2" ht="16.5" x14ac:dyDescent="0.3">
      <c r="B25164"/>
    </row>
    <row r="25165" spans="2:2" ht="16.5" x14ac:dyDescent="0.3">
      <c r="B25165"/>
    </row>
    <row r="25166" spans="2:2" ht="16.5" x14ac:dyDescent="0.3">
      <c r="B25166"/>
    </row>
    <row r="25167" spans="2:2" ht="16.5" x14ac:dyDescent="0.3">
      <c r="B25167"/>
    </row>
    <row r="25168" spans="2:2" ht="16.5" x14ac:dyDescent="0.3">
      <c r="B25168"/>
    </row>
    <row r="25169" spans="2:2" ht="16.5" x14ac:dyDescent="0.3">
      <c r="B25169"/>
    </row>
    <row r="25170" spans="2:2" ht="16.5" x14ac:dyDescent="0.3">
      <c r="B25170"/>
    </row>
    <row r="25171" spans="2:2" ht="16.5" x14ac:dyDescent="0.3">
      <c r="B25171"/>
    </row>
    <row r="25172" spans="2:2" ht="16.5" x14ac:dyDescent="0.3">
      <c r="B25172"/>
    </row>
    <row r="25173" spans="2:2" ht="16.5" x14ac:dyDescent="0.3">
      <c r="B25173"/>
    </row>
    <row r="25174" spans="2:2" ht="16.5" x14ac:dyDescent="0.3">
      <c r="B25174"/>
    </row>
    <row r="25175" spans="2:2" ht="16.5" x14ac:dyDescent="0.3">
      <c r="B25175"/>
    </row>
    <row r="25176" spans="2:2" ht="16.5" x14ac:dyDescent="0.3">
      <c r="B25176"/>
    </row>
    <row r="25177" spans="2:2" ht="16.5" x14ac:dyDescent="0.3">
      <c r="B25177"/>
    </row>
    <row r="25178" spans="2:2" ht="16.5" x14ac:dyDescent="0.3">
      <c r="B25178"/>
    </row>
    <row r="25179" spans="2:2" ht="16.5" x14ac:dyDescent="0.3">
      <c r="B25179"/>
    </row>
    <row r="25180" spans="2:2" ht="16.5" x14ac:dyDescent="0.3">
      <c r="B25180"/>
    </row>
    <row r="25181" spans="2:2" ht="16.5" x14ac:dyDescent="0.3">
      <c r="B25181"/>
    </row>
    <row r="25182" spans="2:2" ht="16.5" x14ac:dyDescent="0.3">
      <c r="B25182"/>
    </row>
    <row r="25183" spans="2:2" ht="16.5" x14ac:dyDescent="0.3">
      <c r="B25183"/>
    </row>
    <row r="25184" spans="2:2" ht="16.5" x14ac:dyDescent="0.3">
      <c r="B25184"/>
    </row>
    <row r="25185" spans="2:2" ht="16.5" x14ac:dyDescent="0.3">
      <c r="B25185"/>
    </row>
    <row r="25186" spans="2:2" ht="16.5" x14ac:dyDescent="0.3">
      <c r="B25186"/>
    </row>
    <row r="25187" spans="2:2" ht="16.5" x14ac:dyDescent="0.3">
      <c r="B25187"/>
    </row>
    <row r="25188" spans="2:2" ht="16.5" x14ac:dyDescent="0.3">
      <c r="B25188"/>
    </row>
    <row r="25189" spans="2:2" ht="16.5" x14ac:dyDescent="0.3">
      <c r="B25189"/>
    </row>
    <row r="25190" spans="2:2" ht="16.5" x14ac:dyDescent="0.3">
      <c r="B25190"/>
    </row>
    <row r="25191" spans="2:2" ht="16.5" x14ac:dyDescent="0.3">
      <c r="B25191"/>
    </row>
    <row r="25192" spans="2:2" ht="16.5" x14ac:dyDescent="0.3">
      <c r="B25192"/>
    </row>
    <row r="25193" spans="2:2" ht="16.5" x14ac:dyDescent="0.3">
      <c r="B25193"/>
    </row>
    <row r="25194" spans="2:2" ht="16.5" x14ac:dyDescent="0.3">
      <c r="B25194"/>
    </row>
    <row r="25195" spans="2:2" ht="16.5" x14ac:dyDescent="0.3">
      <c r="B25195"/>
    </row>
    <row r="25196" spans="2:2" ht="16.5" x14ac:dyDescent="0.3">
      <c r="B25196"/>
    </row>
    <row r="25197" spans="2:2" ht="16.5" x14ac:dyDescent="0.3">
      <c r="B25197"/>
    </row>
    <row r="25198" spans="2:2" ht="16.5" x14ac:dyDescent="0.3">
      <c r="B25198"/>
    </row>
    <row r="25199" spans="2:2" ht="16.5" x14ac:dyDescent="0.3">
      <c r="B25199"/>
    </row>
    <row r="25200" spans="2:2" ht="16.5" x14ac:dyDescent="0.3">
      <c r="B25200"/>
    </row>
    <row r="25201" spans="2:2" ht="16.5" x14ac:dyDescent="0.3">
      <c r="B25201"/>
    </row>
    <row r="25202" spans="2:2" ht="16.5" x14ac:dyDescent="0.3">
      <c r="B25202"/>
    </row>
    <row r="25203" spans="2:2" ht="16.5" x14ac:dyDescent="0.3">
      <c r="B25203"/>
    </row>
    <row r="25204" spans="2:2" ht="16.5" x14ac:dyDescent="0.3">
      <c r="B25204"/>
    </row>
    <row r="25205" spans="2:2" ht="16.5" x14ac:dyDescent="0.3">
      <c r="B25205"/>
    </row>
    <row r="25206" spans="2:2" ht="16.5" x14ac:dyDescent="0.3">
      <c r="B25206"/>
    </row>
    <row r="25207" spans="2:2" ht="16.5" x14ac:dyDescent="0.3">
      <c r="B25207"/>
    </row>
    <row r="25208" spans="2:2" ht="16.5" x14ac:dyDescent="0.3">
      <c r="B25208"/>
    </row>
    <row r="25209" spans="2:2" ht="16.5" x14ac:dyDescent="0.3">
      <c r="B25209"/>
    </row>
    <row r="25210" spans="2:2" ht="16.5" x14ac:dyDescent="0.3">
      <c r="B25210"/>
    </row>
    <row r="25211" spans="2:2" ht="16.5" x14ac:dyDescent="0.3">
      <c r="B25211"/>
    </row>
    <row r="25212" spans="2:2" ht="16.5" x14ac:dyDescent="0.3">
      <c r="B25212"/>
    </row>
    <row r="25213" spans="2:2" ht="16.5" x14ac:dyDescent="0.3">
      <c r="B25213"/>
    </row>
    <row r="25214" spans="2:2" ht="16.5" x14ac:dyDescent="0.3">
      <c r="B25214"/>
    </row>
    <row r="25215" spans="2:2" ht="16.5" x14ac:dyDescent="0.3">
      <c r="B25215"/>
    </row>
    <row r="25216" spans="2:2" ht="16.5" x14ac:dyDescent="0.3">
      <c r="B25216"/>
    </row>
    <row r="25217" spans="2:2" ht="16.5" x14ac:dyDescent="0.3">
      <c r="B25217"/>
    </row>
    <row r="25218" spans="2:2" ht="16.5" x14ac:dyDescent="0.3">
      <c r="B25218"/>
    </row>
    <row r="25219" spans="2:2" ht="16.5" x14ac:dyDescent="0.3">
      <c r="B25219"/>
    </row>
    <row r="25220" spans="2:2" ht="16.5" x14ac:dyDescent="0.3">
      <c r="B25220"/>
    </row>
    <row r="25221" spans="2:2" ht="16.5" x14ac:dyDescent="0.3">
      <c r="B25221"/>
    </row>
    <row r="25222" spans="2:2" ht="16.5" x14ac:dyDescent="0.3">
      <c r="B25222"/>
    </row>
    <row r="25223" spans="2:2" ht="16.5" x14ac:dyDescent="0.3">
      <c r="B25223"/>
    </row>
    <row r="25224" spans="2:2" ht="16.5" x14ac:dyDescent="0.3">
      <c r="B25224"/>
    </row>
    <row r="25225" spans="2:2" ht="16.5" x14ac:dyDescent="0.3">
      <c r="B25225"/>
    </row>
    <row r="25226" spans="2:2" ht="16.5" x14ac:dyDescent="0.3">
      <c r="B25226"/>
    </row>
    <row r="25227" spans="2:2" ht="16.5" x14ac:dyDescent="0.3">
      <c r="B25227"/>
    </row>
    <row r="25228" spans="2:2" ht="16.5" x14ac:dyDescent="0.3">
      <c r="B25228"/>
    </row>
    <row r="25229" spans="2:2" ht="16.5" x14ac:dyDescent="0.3">
      <c r="B25229"/>
    </row>
    <row r="25230" spans="2:2" ht="16.5" x14ac:dyDescent="0.3">
      <c r="B25230"/>
    </row>
    <row r="25231" spans="2:2" ht="16.5" x14ac:dyDescent="0.3">
      <c r="B25231"/>
    </row>
    <row r="25232" spans="2:2" ht="16.5" x14ac:dyDescent="0.3">
      <c r="B25232"/>
    </row>
    <row r="25233" spans="2:2" ht="16.5" x14ac:dyDescent="0.3">
      <c r="B25233"/>
    </row>
    <row r="25234" spans="2:2" ht="16.5" x14ac:dyDescent="0.3">
      <c r="B25234"/>
    </row>
    <row r="25235" spans="2:2" ht="16.5" x14ac:dyDescent="0.3">
      <c r="B25235"/>
    </row>
    <row r="25236" spans="2:2" ht="16.5" x14ac:dyDescent="0.3">
      <c r="B25236"/>
    </row>
    <row r="25237" spans="2:2" ht="16.5" x14ac:dyDescent="0.3">
      <c r="B25237"/>
    </row>
    <row r="25238" spans="2:2" ht="16.5" x14ac:dyDescent="0.3">
      <c r="B25238"/>
    </row>
    <row r="25239" spans="2:2" ht="16.5" x14ac:dyDescent="0.3">
      <c r="B25239"/>
    </row>
    <row r="25240" spans="2:2" ht="16.5" x14ac:dyDescent="0.3">
      <c r="B25240"/>
    </row>
    <row r="25241" spans="2:2" ht="16.5" x14ac:dyDescent="0.3">
      <c r="B25241"/>
    </row>
    <row r="25242" spans="2:2" ht="16.5" x14ac:dyDescent="0.3">
      <c r="B25242"/>
    </row>
    <row r="25243" spans="2:2" ht="16.5" x14ac:dyDescent="0.3">
      <c r="B25243"/>
    </row>
    <row r="25244" spans="2:2" ht="16.5" x14ac:dyDescent="0.3">
      <c r="B25244"/>
    </row>
    <row r="25245" spans="2:2" ht="16.5" x14ac:dyDescent="0.3">
      <c r="B25245"/>
    </row>
    <row r="25246" spans="2:2" ht="16.5" x14ac:dyDescent="0.3">
      <c r="B25246"/>
    </row>
    <row r="25247" spans="2:2" ht="16.5" x14ac:dyDescent="0.3">
      <c r="B25247"/>
    </row>
    <row r="25248" spans="2:2" ht="16.5" x14ac:dyDescent="0.3">
      <c r="B25248"/>
    </row>
    <row r="25249" spans="2:2" ht="16.5" x14ac:dyDescent="0.3">
      <c r="B25249"/>
    </row>
    <row r="25250" spans="2:2" ht="16.5" x14ac:dyDescent="0.3">
      <c r="B25250"/>
    </row>
    <row r="25251" spans="2:2" ht="16.5" x14ac:dyDescent="0.3">
      <c r="B25251"/>
    </row>
    <row r="25252" spans="2:2" ht="16.5" x14ac:dyDescent="0.3">
      <c r="B25252"/>
    </row>
    <row r="25253" spans="2:2" ht="16.5" x14ac:dyDescent="0.3">
      <c r="B25253"/>
    </row>
    <row r="25254" spans="2:2" ht="16.5" x14ac:dyDescent="0.3">
      <c r="B25254"/>
    </row>
    <row r="25255" spans="2:2" ht="16.5" x14ac:dyDescent="0.3">
      <c r="B25255"/>
    </row>
    <row r="25256" spans="2:2" ht="16.5" x14ac:dyDescent="0.3">
      <c r="B25256"/>
    </row>
    <row r="25257" spans="2:2" ht="16.5" x14ac:dyDescent="0.3">
      <c r="B25257"/>
    </row>
    <row r="25258" spans="2:2" ht="16.5" x14ac:dyDescent="0.3">
      <c r="B25258"/>
    </row>
    <row r="25259" spans="2:2" ht="16.5" x14ac:dyDescent="0.3">
      <c r="B25259"/>
    </row>
    <row r="25260" spans="2:2" ht="16.5" x14ac:dyDescent="0.3">
      <c r="B25260"/>
    </row>
    <row r="25261" spans="2:2" ht="16.5" x14ac:dyDescent="0.3">
      <c r="B25261"/>
    </row>
    <row r="25262" spans="2:2" ht="16.5" x14ac:dyDescent="0.3">
      <c r="B25262"/>
    </row>
    <row r="25263" spans="2:2" ht="16.5" x14ac:dyDescent="0.3">
      <c r="B25263"/>
    </row>
    <row r="25264" spans="2:2" ht="16.5" x14ac:dyDescent="0.3">
      <c r="B25264"/>
    </row>
    <row r="25265" spans="2:2" ht="16.5" x14ac:dyDescent="0.3">
      <c r="B25265"/>
    </row>
    <row r="25266" spans="2:2" ht="16.5" x14ac:dyDescent="0.3">
      <c r="B25266"/>
    </row>
    <row r="25267" spans="2:2" ht="16.5" x14ac:dyDescent="0.3">
      <c r="B25267"/>
    </row>
    <row r="25268" spans="2:2" ht="16.5" x14ac:dyDescent="0.3">
      <c r="B25268"/>
    </row>
    <row r="25269" spans="2:2" ht="16.5" x14ac:dyDescent="0.3">
      <c r="B25269"/>
    </row>
    <row r="25270" spans="2:2" ht="16.5" x14ac:dyDescent="0.3">
      <c r="B25270"/>
    </row>
    <row r="25271" spans="2:2" ht="16.5" x14ac:dyDescent="0.3">
      <c r="B25271"/>
    </row>
    <row r="25272" spans="2:2" ht="16.5" x14ac:dyDescent="0.3">
      <c r="B25272"/>
    </row>
    <row r="25273" spans="2:2" ht="16.5" x14ac:dyDescent="0.3">
      <c r="B25273"/>
    </row>
    <row r="25274" spans="2:2" ht="16.5" x14ac:dyDescent="0.3">
      <c r="B25274"/>
    </row>
    <row r="25275" spans="2:2" ht="16.5" x14ac:dyDescent="0.3">
      <c r="B25275"/>
    </row>
    <row r="25276" spans="2:2" ht="16.5" x14ac:dyDescent="0.3">
      <c r="B25276"/>
    </row>
    <row r="25277" spans="2:2" ht="16.5" x14ac:dyDescent="0.3">
      <c r="B25277"/>
    </row>
    <row r="25278" spans="2:2" ht="16.5" x14ac:dyDescent="0.3">
      <c r="B25278"/>
    </row>
    <row r="25279" spans="2:2" ht="16.5" x14ac:dyDescent="0.3">
      <c r="B25279"/>
    </row>
    <row r="25280" spans="2:2" ht="16.5" x14ac:dyDescent="0.3">
      <c r="B25280"/>
    </row>
    <row r="25281" spans="2:2" ht="16.5" x14ac:dyDescent="0.3">
      <c r="B25281"/>
    </row>
    <row r="25282" spans="2:2" ht="16.5" x14ac:dyDescent="0.3">
      <c r="B25282"/>
    </row>
    <row r="25283" spans="2:2" ht="16.5" x14ac:dyDescent="0.3">
      <c r="B25283"/>
    </row>
    <row r="25284" spans="2:2" ht="16.5" x14ac:dyDescent="0.3">
      <c r="B25284"/>
    </row>
    <row r="25285" spans="2:2" ht="16.5" x14ac:dyDescent="0.3">
      <c r="B25285"/>
    </row>
    <row r="25286" spans="2:2" ht="16.5" x14ac:dyDescent="0.3">
      <c r="B25286"/>
    </row>
    <row r="25287" spans="2:2" ht="16.5" x14ac:dyDescent="0.3">
      <c r="B25287"/>
    </row>
    <row r="25288" spans="2:2" ht="16.5" x14ac:dyDescent="0.3">
      <c r="B25288"/>
    </row>
    <row r="25289" spans="2:2" ht="16.5" x14ac:dyDescent="0.3">
      <c r="B25289"/>
    </row>
    <row r="25290" spans="2:2" ht="16.5" x14ac:dyDescent="0.3">
      <c r="B25290"/>
    </row>
    <row r="25291" spans="2:2" ht="16.5" x14ac:dyDescent="0.3">
      <c r="B25291"/>
    </row>
    <row r="25292" spans="2:2" ht="16.5" x14ac:dyDescent="0.3">
      <c r="B25292"/>
    </row>
    <row r="25293" spans="2:2" ht="16.5" x14ac:dyDescent="0.3">
      <c r="B25293"/>
    </row>
    <row r="25294" spans="2:2" ht="16.5" x14ac:dyDescent="0.3">
      <c r="B25294"/>
    </row>
    <row r="25295" spans="2:2" ht="16.5" x14ac:dyDescent="0.3">
      <c r="B25295"/>
    </row>
    <row r="25296" spans="2:2" ht="16.5" x14ac:dyDescent="0.3">
      <c r="B25296"/>
    </row>
    <row r="25297" spans="2:2" ht="16.5" x14ac:dyDescent="0.3">
      <c r="B25297"/>
    </row>
    <row r="25298" spans="2:2" ht="16.5" x14ac:dyDescent="0.3">
      <c r="B25298"/>
    </row>
    <row r="25299" spans="2:2" ht="16.5" x14ac:dyDescent="0.3">
      <c r="B25299"/>
    </row>
    <row r="25300" spans="2:2" ht="16.5" x14ac:dyDescent="0.3">
      <c r="B25300"/>
    </row>
    <row r="25301" spans="2:2" ht="16.5" x14ac:dyDescent="0.3">
      <c r="B25301"/>
    </row>
    <row r="25302" spans="2:2" ht="16.5" x14ac:dyDescent="0.3">
      <c r="B25302"/>
    </row>
    <row r="25303" spans="2:2" ht="16.5" x14ac:dyDescent="0.3">
      <c r="B25303"/>
    </row>
    <row r="25304" spans="2:2" ht="16.5" x14ac:dyDescent="0.3">
      <c r="B25304"/>
    </row>
    <row r="25305" spans="2:2" ht="16.5" x14ac:dyDescent="0.3">
      <c r="B25305"/>
    </row>
    <row r="25306" spans="2:2" ht="16.5" x14ac:dyDescent="0.3">
      <c r="B25306"/>
    </row>
    <row r="25307" spans="2:2" ht="16.5" x14ac:dyDescent="0.3">
      <c r="B25307"/>
    </row>
    <row r="25308" spans="2:2" ht="16.5" x14ac:dyDescent="0.3">
      <c r="B25308"/>
    </row>
    <row r="25309" spans="2:2" ht="16.5" x14ac:dyDescent="0.3">
      <c r="B25309"/>
    </row>
    <row r="25310" spans="2:2" ht="16.5" x14ac:dyDescent="0.3">
      <c r="B25310"/>
    </row>
    <row r="25311" spans="2:2" ht="16.5" x14ac:dyDescent="0.3">
      <c r="B25311"/>
    </row>
    <row r="25312" spans="2:2" ht="16.5" x14ac:dyDescent="0.3">
      <c r="B25312"/>
    </row>
    <row r="25313" spans="2:2" ht="16.5" x14ac:dyDescent="0.3">
      <c r="B25313"/>
    </row>
    <row r="25314" spans="2:2" ht="16.5" x14ac:dyDescent="0.3">
      <c r="B25314"/>
    </row>
    <row r="25315" spans="2:2" ht="16.5" x14ac:dyDescent="0.3">
      <c r="B25315"/>
    </row>
    <row r="25316" spans="2:2" ht="16.5" x14ac:dyDescent="0.3">
      <c r="B25316"/>
    </row>
    <row r="25317" spans="2:2" ht="16.5" x14ac:dyDescent="0.3">
      <c r="B25317"/>
    </row>
    <row r="25318" spans="2:2" ht="16.5" x14ac:dyDescent="0.3">
      <c r="B25318"/>
    </row>
    <row r="25319" spans="2:2" ht="16.5" x14ac:dyDescent="0.3">
      <c r="B25319"/>
    </row>
    <row r="25320" spans="2:2" ht="16.5" x14ac:dyDescent="0.3">
      <c r="B25320"/>
    </row>
    <row r="25321" spans="2:2" ht="16.5" x14ac:dyDescent="0.3">
      <c r="B25321"/>
    </row>
    <row r="25322" spans="2:2" ht="16.5" x14ac:dyDescent="0.3">
      <c r="B25322"/>
    </row>
    <row r="25323" spans="2:2" ht="16.5" x14ac:dyDescent="0.3">
      <c r="B25323"/>
    </row>
    <row r="25324" spans="2:2" ht="16.5" x14ac:dyDescent="0.3">
      <c r="B25324"/>
    </row>
    <row r="25325" spans="2:2" ht="16.5" x14ac:dyDescent="0.3">
      <c r="B25325"/>
    </row>
    <row r="25326" spans="2:2" ht="16.5" x14ac:dyDescent="0.3">
      <c r="B25326"/>
    </row>
    <row r="25327" spans="2:2" ht="16.5" x14ac:dyDescent="0.3">
      <c r="B25327"/>
    </row>
    <row r="25328" spans="2:2" ht="16.5" x14ac:dyDescent="0.3">
      <c r="B25328"/>
    </row>
    <row r="25329" spans="2:2" ht="16.5" x14ac:dyDescent="0.3">
      <c r="B25329"/>
    </row>
    <row r="25330" spans="2:2" ht="16.5" x14ac:dyDescent="0.3">
      <c r="B25330"/>
    </row>
    <row r="25331" spans="2:2" ht="16.5" x14ac:dyDescent="0.3">
      <c r="B25331"/>
    </row>
    <row r="25332" spans="2:2" ht="16.5" x14ac:dyDescent="0.3">
      <c r="B25332"/>
    </row>
    <row r="25333" spans="2:2" ht="16.5" x14ac:dyDescent="0.3">
      <c r="B25333"/>
    </row>
    <row r="25334" spans="2:2" ht="16.5" x14ac:dyDescent="0.3">
      <c r="B25334"/>
    </row>
    <row r="25335" spans="2:2" ht="16.5" x14ac:dyDescent="0.3">
      <c r="B25335"/>
    </row>
    <row r="25336" spans="2:2" ht="16.5" x14ac:dyDescent="0.3">
      <c r="B25336"/>
    </row>
    <row r="25337" spans="2:2" ht="16.5" x14ac:dyDescent="0.3">
      <c r="B25337"/>
    </row>
    <row r="25338" spans="2:2" ht="16.5" x14ac:dyDescent="0.3">
      <c r="B25338"/>
    </row>
    <row r="25339" spans="2:2" ht="16.5" x14ac:dyDescent="0.3">
      <c r="B25339"/>
    </row>
    <row r="25340" spans="2:2" ht="16.5" x14ac:dyDescent="0.3">
      <c r="B25340"/>
    </row>
    <row r="25341" spans="2:2" ht="16.5" x14ac:dyDescent="0.3">
      <c r="B25341"/>
    </row>
    <row r="25342" spans="2:2" ht="16.5" x14ac:dyDescent="0.3">
      <c r="B25342"/>
    </row>
    <row r="25343" spans="2:2" ht="16.5" x14ac:dyDescent="0.3">
      <c r="B25343"/>
    </row>
    <row r="25344" spans="2:2" ht="16.5" x14ac:dyDescent="0.3">
      <c r="B25344"/>
    </row>
    <row r="25345" spans="2:2" ht="16.5" x14ac:dyDescent="0.3">
      <c r="B25345"/>
    </row>
    <row r="25346" spans="2:2" ht="16.5" x14ac:dyDescent="0.3">
      <c r="B25346"/>
    </row>
    <row r="25347" spans="2:2" ht="16.5" x14ac:dyDescent="0.3">
      <c r="B25347"/>
    </row>
    <row r="25348" spans="2:2" ht="16.5" x14ac:dyDescent="0.3">
      <c r="B25348"/>
    </row>
    <row r="25349" spans="2:2" ht="16.5" x14ac:dyDescent="0.3">
      <c r="B25349"/>
    </row>
    <row r="25350" spans="2:2" ht="16.5" x14ac:dyDescent="0.3">
      <c r="B25350"/>
    </row>
    <row r="25351" spans="2:2" ht="16.5" x14ac:dyDescent="0.3">
      <c r="B25351"/>
    </row>
    <row r="25352" spans="2:2" ht="16.5" x14ac:dyDescent="0.3">
      <c r="B25352"/>
    </row>
    <row r="25353" spans="2:2" ht="16.5" x14ac:dyDescent="0.3">
      <c r="B25353"/>
    </row>
    <row r="25354" spans="2:2" ht="16.5" x14ac:dyDescent="0.3">
      <c r="B25354"/>
    </row>
    <row r="25355" spans="2:2" ht="16.5" x14ac:dyDescent="0.3">
      <c r="B25355"/>
    </row>
    <row r="25356" spans="2:2" ht="16.5" x14ac:dyDescent="0.3">
      <c r="B25356"/>
    </row>
    <row r="25357" spans="2:2" ht="16.5" x14ac:dyDescent="0.3">
      <c r="B25357"/>
    </row>
    <row r="25358" spans="2:2" ht="16.5" x14ac:dyDescent="0.3">
      <c r="B25358"/>
    </row>
    <row r="25359" spans="2:2" ht="16.5" x14ac:dyDescent="0.3">
      <c r="B25359"/>
    </row>
    <row r="25360" spans="2:2" ht="16.5" x14ac:dyDescent="0.3">
      <c r="B25360"/>
    </row>
    <row r="25361" spans="2:2" ht="16.5" x14ac:dyDescent="0.3">
      <c r="B25361"/>
    </row>
    <row r="25362" spans="2:2" ht="16.5" x14ac:dyDescent="0.3">
      <c r="B25362"/>
    </row>
    <row r="25363" spans="2:2" ht="16.5" x14ac:dyDescent="0.3">
      <c r="B25363"/>
    </row>
    <row r="25364" spans="2:2" ht="16.5" x14ac:dyDescent="0.3">
      <c r="B25364"/>
    </row>
    <row r="25365" spans="2:2" ht="16.5" x14ac:dyDescent="0.3">
      <c r="B25365"/>
    </row>
    <row r="25366" spans="2:2" ht="16.5" x14ac:dyDescent="0.3">
      <c r="B25366"/>
    </row>
    <row r="25367" spans="2:2" ht="16.5" x14ac:dyDescent="0.3">
      <c r="B25367"/>
    </row>
    <row r="25368" spans="2:2" ht="16.5" x14ac:dyDescent="0.3">
      <c r="B25368"/>
    </row>
    <row r="25369" spans="2:2" ht="16.5" x14ac:dyDescent="0.3">
      <c r="B25369"/>
    </row>
    <row r="25370" spans="2:2" ht="16.5" x14ac:dyDescent="0.3">
      <c r="B25370"/>
    </row>
    <row r="25371" spans="2:2" ht="16.5" x14ac:dyDescent="0.3">
      <c r="B25371"/>
    </row>
    <row r="25372" spans="2:2" ht="16.5" x14ac:dyDescent="0.3">
      <c r="B25372"/>
    </row>
    <row r="25373" spans="2:2" ht="16.5" x14ac:dyDescent="0.3">
      <c r="B25373"/>
    </row>
    <row r="25374" spans="2:2" ht="16.5" x14ac:dyDescent="0.3">
      <c r="B25374"/>
    </row>
    <row r="25375" spans="2:2" ht="16.5" x14ac:dyDescent="0.3">
      <c r="B25375"/>
    </row>
    <row r="25376" spans="2:2" ht="16.5" x14ac:dyDescent="0.3">
      <c r="B25376"/>
    </row>
    <row r="25377" spans="2:2" ht="16.5" x14ac:dyDescent="0.3">
      <c r="B25377"/>
    </row>
    <row r="25378" spans="2:2" ht="16.5" x14ac:dyDescent="0.3">
      <c r="B25378"/>
    </row>
    <row r="25379" spans="2:2" ht="16.5" x14ac:dyDescent="0.3">
      <c r="B25379"/>
    </row>
    <row r="25380" spans="2:2" ht="16.5" x14ac:dyDescent="0.3">
      <c r="B25380"/>
    </row>
    <row r="25381" spans="2:2" ht="16.5" x14ac:dyDescent="0.3">
      <c r="B25381"/>
    </row>
    <row r="25382" spans="2:2" ht="16.5" x14ac:dyDescent="0.3">
      <c r="B25382"/>
    </row>
    <row r="25383" spans="2:2" ht="16.5" x14ac:dyDescent="0.3">
      <c r="B25383"/>
    </row>
    <row r="25384" spans="2:2" ht="16.5" x14ac:dyDescent="0.3">
      <c r="B25384"/>
    </row>
    <row r="25385" spans="2:2" ht="16.5" x14ac:dyDescent="0.3">
      <c r="B25385"/>
    </row>
    <row r="25386" spans="2:2" ht="16.5" x14ac:dyDescent="0.3">
      <c r="B25386"/>
    </row>
    <row r="25387" spans="2:2" ht="16.5" x14ac:dyDescent="0.3">
      <c r="B25387"/>
    </row>
    <row r="25388" spans="2:2" ht="16.5" x14ac:dyDescent="0.3">
      <c r="B25388"/>
    </row>
    <row r="25389" spans="2:2" ht="16.5" x14ac:dyDescent="0.3">
      <c r="B25389"/>
    </row>
    <row r="25390" spans="2:2" ht="16.5" x14ac:dyDescent="0.3">
      <c r="B25390"/>
    </row>
    <row r="25391" spans="2:2" ht="16.5" x14ac:dyDescent="0.3">
      <c r="B25391"/>
    </row>
    <row r="25392" spans="2:2" ht="16.5" x14ac:dyDescent="0.3">
      <c r="B25392"/>
    </row>
    <row r="25393" spans="2:2" ht="16.5" x14ac:dyDescent="0.3">
      <c r="B25393"/>
    </row>
    <row r="25394" spans="2:2" ht="16.5" x14ac:dyDescent="0.3">
      <c r="B25394"/>
    </row>
    <row r="25395" spans="2:2" ht="16.5" x14ac:dyDescent="0.3">
      <c r="B25395"/>
    </row>
    <row r="25396" spans="2:2" ht="16.5" x14ac:dyDescent="0.3">
      <c r="B25396"/>
    </row>
    <row r="25397" spans="2:2" ht="16.5" x14ac:dyDescent="0.3">
      <c r="B25397"/>
    </row>
    <row r="25398" spans="2:2" ht="16.5" x14ac:dyDescent="0.3">
      <c r="B25398"/>
    </row>
    <row r="25399" spans="2:2" ht="16.5" x14ac:dyDescent="0.3">
      <c r="B25399"/>
    </row>
    <row r="25400" spans="2:2" ht="16.5" x14ac:dyDescent="0.3">
      <c r="B25400"/>
    </row>
    <row r="25401" spans="2:2" ht="16.5" x14ac:dyDescent="0.3">
      <c r="B25401"/>
    </row>
    <row r="25402" spans="2:2" ht="16.5" x14ac:dyDescent="0.3">
      <c r="B25402"/>
    </row>
    <row r="25403" spans="2:2" ht="16.5" x14ac:dyDescent="0.3">
      <c r="B25403"/>
    </row>
    <row r="25404" spans="2:2" ht="16.5" x14ac:dyDescent="0.3">
      <c r="B25404"/>
    </row>
    <row r="25405" spans="2:2" ht="16.5" x14ac:dyDescent="0.3">
      <c r="B25405"/>
    </row>
    <row r="25406" spans="2:2" ht="16.5" x14ac:dyDescent="0.3">
      <c r="B25406"/>
    </row>
    <row r="25407" spans="2:2" ht="16.5" x14ac:dyDescent="0.3">
      <c r="B25407"/>
    </row>
    <row r="25408" spans="2:2" ht="16.5" x14ac:dyDescent="0.3">
      <c r="B25408"/>
    </row>
    <row r="25409" spans="2:2" ht="16.5" x14ac:dyDescent="0.3">
      <c r="B25409"/>
    </row>
    <row r="25410" spans="2:2" ht="16.5" x14ac:dyDescent="0.3">
      <c r="B25410"/>
    </row>
    <row r="25411" spans="2:2" ht="16.5" x14ac:dyDescent="0.3">
      <c r="B25411"/>
    </row>
    <row r="25412" spans="2:2" ht="16.5" x14ac:dyDescent="0.3">
      <c r="B25412"/>
    </row>
    <row r="25413" spans="2:2" ht="16.5" x14ac:dyDescent="0.3">
      <c r="B25413"/>
    </row>
    <row r="25414" spans="2:2" ht="16.5" x14ac:dyDescent="0.3">
      <c r="B25414"/>
    </row>
    <row r="25415" spans="2:2" ht="16.5" x14ac:dyDescent="0.3">
      <c r="B25415"/>
    </row>
    <row r="25416" spans="2:2" ht="16.5" x14ac:dyDescent="0.3">
      <c r="B25416"/>
    </row>
    <row r="25417" spans="2:2" ht="16.5" x14ac:dyDescent="0.3">
      <c r="B25417"/>
    </row>
    <row r="25418" spans="2:2" ht="16.5" x14ac:dyDescent="0.3">
      <c r="B25418"/>
    </row>
    <row r="25419" spans="2:2" ht="16.5" x14ac:dyDescent="0.3">
      <c r="B25419"/>
    </row>
    <row r="25420" spans="2:2" ht="16.5" x14ac:dyDescent="0.3">
      <c r="B25420"/>
    </row>
    <row r="25421" spans="2:2" ht="16.5" x14ac:dyDescent="0.3">
      <c r="B25421"/>
    </row>
    <row r="25422" spans="2:2" ht="16.5" x14ac:dyDescent="0.3">
      <c r="B25422"/>
    </row>
    <row r="25423" spans="2:2" ht="16.5" x14ac:dyDescent="0.3">
      <c r="B25423"/>
    </row>
    <row r="25424" spans="2:2" ht="16.5" x14ac:dyDescent="0.3">
      <c r="B25424"/>
    </row>
    <row r="25425" spans="2:2" ht="16.5" x14ac:dyDescent="0.3">
      <c r="B25425"/>
    </row>
    <row r="25426" spans="2:2" ht="16.5" x14ac:dyDescent="0.3">
      <c r="B25426"/>
    </row>
    <row r="25427" spans="2:2" ht="16.5" x14ac:dyDescent="0.3">
      <c r="B25427"/>
    </row>
    <row r="25428" spans="2:2" ht="16.5" x14ac:dyDescent="0.3">
      <c r="B25428"/>
    </row>
    <row r="25429" spans="2:2" ht="16.5" x14ac:dyDescent="0.3">
      <c r="B25429"/>
    </row>
    <row r="25430" spans="2:2" ht="16.5" x14ac:dyDescent="0.3">
      <c r="B25430"/>
    </row>
    <row r="25431" spans="2:2" ht="16.5" x14ac:dyDescent="0.3">
      <c r="B25431"/>
    </row>
    <row r="25432" spans="2:2" ht="16.5" x14ac:dyDescent="0.3">
      <c r="B25432"/>
    </row>
    <row r="25433" spans="2:2" ht="16.5" x14ac:dyDescent="0.3">
      <c r="B25433"/>
    </row>
    <row r="25434" spans="2:2" ht="16.5" x14ac:dyDescent="0.3">
      <c r="B25434"/>
    </row>
    <row r="25435" spans="2:2" ht="16.5" x14ac:dyDescent="0.3">
      <c r="B25435"/>
    </row>
    <row r="25436" spans="2:2" ht="16.5" x14ac:dyDescent="0.3">
      <c r="B25436"/>
    </row>
    <row r="25437" spans="2:2" ht="16.5" x14ac:dyDescent="0.3">
      <c r="B25437"/>
    </row>
    <row r="25438" spans="2:2" ht="16.5" x14ac:dyDescent="0.3">
      <c r="B25438"/>
    </row>
    <row r="25439" spans="2:2" ht="16.5" x14ac:dyDescent="0.3">
      <c r="B25439"/>
    </row>
    <row r="25440" spans="2:2" ht="16.5" x14ac:dyDescent="0.3">
      <c r="B25440"/>
    </row>
    <row r="25441" spans="2:2" ht="16.5" x14ac:dyDescent="0.3">
      <c r="B25441"/>
    </row>
    <row r="25442" spans="2:2" ht="16.5" x14ac:dyDescent="0.3">
      <c r="B25442"/>
    </row>
    <row r="25443" spans="2:2" ht="16.5" x14ac:dyDescent="0.3">
      <c r="B25443"/>
    </row>
    <row r="25444" spans="2:2" ht="16.5" x14ac:dyDescent="0.3">
      <c r="B25444"/>
    </row>
    <row r="25445" spans="2:2" ht="16.5" x14ac:dyDescent="0.3">
      <c r="B25445"/>
    </row>
    <row r="25446" spans="2:2" ht="16.5" x14ac:dyDescent="0.3">
      <c r="B25446"/>
    </row>
    <row r="25447" spans="2:2" ht="16.5" x14ac:dyDescent="0.3">
      <c r="B25447"/>
    </row>
    <row r="25448" spans="2:2" ht="16.5" x14ac:dyDescent="0.3">
      <c r="B25448"/>
    </row>
    <row r="25449" spans="2:2" ht="16.5" x14ac:dyDescent="0.3">
      <c r="B25449"/>
    </row>
    <row r="25450" spans="2:2" ht="16.5" x14ac:dyDescent="0.3">
      <c r="B25450"/>
    </row>
    <row r="25451" spans="2:2" ht="16.5" x14ac:dyDescent="0.3">
      <c r="B25451"/>
    </row>
    <row r="25452" spans="2:2" ht="16.5" x14ac:dyDescent="0.3">
      <c r="B25452"/>
    </row>
    <row r="25453" spans="2:2" ht="16.5" x14ac:dyDescent="0.3">
      <c r="B25453"/>
    </row>
    <row r="25454" spans="2:2" ht="16.5" x14ac:dyDescent="0.3">
      <c r="B25454"/>
    </row>
    <row r="25455" spans="2:2" ht="16.5" x14ac:dyDescent="0.3">
      <c r="B25455"/>
    </row>
    <row r="25456" spans="2:2" ht="16.5" x14ac:dyDescent="0.3">
      <c r="B25456"/>
    </row>
    <row r="25457" spans="2:2" ht="16.5" x14ac:dyDescent="0.3">
      <c r="B25457"/>
    </row>
    <row r="25458" spans="2:2" ht="16.5" x14ac:dyDescent="0.3">
      <c r="B25458"/>
    </row>
    <row r="25459" spans="2:2" ht="16.5" x14ac:dyDescent="0.3">
      <c r="B25459"/>
    </row>
    <row r="25460" spans="2:2" ht="16.5" x14ac:dyDescent="0.3">
      <c r="B25460"/>
    </row>
    <row r="25461" spans="2:2" ht="16.5" x14ac:dyDescent="0.3">
      <c r="B25461"/>
    </row>
    <row r="25462" spans="2:2" ht="16.5" x14ac:dyDescent="0.3">
      <c r="B25462"/>
    </row>
    <row r="25463" spans="2:2" ht="16.5" x14ac:dyDescent="0.3">
      <c r="B25463"/>
    </row>
    <row r="25464" spans="2:2" ht="16.5" x14ac:dyDescent="0.3">
      <c r="B25464"/>
    </row>
    <row r="25465" spans="2:2" ht="16.5" x14ac:dyDescent="0.3">
      <c r="B25465"/>
    </row>
    <row r="25466" spans="2:2" ht="16.5" x14ac:dyDescent="0.3">
      <c r="B25466"/>
    </row>
    <row r="25467" spans="2:2" ht="16.5" x14ac:dyDescent="0.3">
      <c r="B25467"/>
    </row>
    <row r="25468" spans="2:2" ht="16.5" x14ac:dyDescent="0.3">
      <c r="B25468"/>
    </row>
    <row r="25469" spans="2:2" ht="16.5" x14ac:dyDescent="0.3">
      <c r="B25469"/>
    </row>
    <row r="25470" spans="2:2" ht="16.5" x14ac:dyDescent="0.3">
      <c r="B25470"/>
    </row>
    <row r="25471" spans="2:2" ht="16.5" x14ac:dyDescent="0.3">
      <c r="B25471"/>
    </row>
    <row r="25472" spans="2:2" ht="16.5" x14ac:dyDescent="0.3">
      <c r="B25472"/>
    </row>
    <row r="25473" spans="2:2" ht="16.5" x14ac:dyDescent="0.3">
      <c r="B25473"/>
    </row>
    <row r="25474" spans="2:2" ht="16.5" x14ac:dyDescent="0.3">
      <c r="B25474"/>
    </row>
    <row r="25475" spans="2:2" ht="16.5" x14ac:dyDescent="0.3">
      <c r="B25475"/>
    </row>
    <row r="25476" spans="2:2" ht="16.5" x14ac:dyDescent="0.3">
      <c r="B25476"/>
    </row>
    <row r="25477" spans="2:2" ht="16.5" x14ac:dyDescent="0.3">
      <c r="B25477"/>
    </row>
    <row r="25478" spans="2:2" ht="16.5" x14ac:dyDescent="0.3">
      <c r="B25478"/>
    </row>
    <row r="25479" spans="2:2" ht="16.5" x14ac:dyDescent="0.3">
      <c r="B25479"/>
    </row>
    <row r="25480" spans="2:2" ht="16.5" x14ac:dyDescent="0.3">
      <c r="B25480"/>
    </row>
    <row r="25481" spans="2:2" ht="16.5" x14ac:dyDescent="0.3">
      <c r="B25481"/>
    </row>
    <row r="25482" spans="2:2" ht="16.5" x14ac:dyDescent="0.3">
      <c r="B25482"/>
    </row>
    <row r="25483" spans="2:2" ht="16.5" x14ac:dyDescent="0.3">
      <c r="B25483"/>
    </row>
    <row r="25484" spans="2:2" ht="16.5" x14ac:dyDescent="0.3">
      <c r="B25484"/>
    </row>
    <row r="25485" spans="2:2" ht="16.5" x14ac:dyDescent="0.3">
      <c r="B25485"/>
    </row>
    <row r="25486" spans="2:2" ht="16.5" x14ac:dyDescent="0.3">
      <c r="B25486"/>
    </row>
    <row r="25487" spans="2:2" ht="16.5" x14ac:dyDescent="0.3">
      <c r="B25487"/>
    </row>
    <row r="25488" spans="2:2" ht="16.5" x14ac:dyDescent="0.3">
      <c r="B25488"/>
    </row>
    <row r="25489" spans="2:2" ht="16.5" x14ac:dyDescent="0.3">
      <c r="B25489"/>
    </row>
    <row r="25490" spans="2:2" ht="16.5" x14ac:dyDescent="0.3">
      <c r="B25490"/>
    </row>
    <row r="25491" spans="2:2" ht="16.5" x14ac:dyDescent="0.3">
      <c r="B25491"/>
    </row>
    <row r="25492" spans="2:2" ht="16.5" x14ac:dyDescent="0.3">
      <c r="B25492"/>
    </row>
    <row r="25493" spans="2:2" ht="16.5" x14ac:dyDescent="0.3">
      <c r="B25493"/>
    </row>
    <row r="25494" spans="2:2" ht="16.5" x14ac:dyDescent="0.3">
      <c r="B25494"/>
    </row>
    <row r="25495" spans="2:2" ht="16.5" x14ac:dyDescent="0.3">
      <c r="B25495"/>
    </row>
    <row r="25496" spans="2:2" ht="16.5" x14ac:dyDescent="0.3">
      <c r="B25496"/>
    </row>
    <row r="25497" spans="2:2" ht="16.5" x14ac:dyDescent="0.3">
      <c r="B25497"/>
    </row>
    <row r="25498" spans="2:2" ht="16.5" x14ac:dyDescent="0.3">
      <c r="B25498"/>
    </row>
    <row r="25499" spans="2:2" ht="16.5" x14ac:dyDescent="0.3">
      <c r="B25499"/>
    </row>
    <row r="25500" spans="2:2" ht="16.5" x14ac:dyDescent="0.3">
      <c r="B25500"/>
    </row>
    <row r="25501" spans="2:2" ht="16.5" x14ac:dyDescent="0.3">
      <c r="B25501"/>
    </row>
    <row r="25502" spans="2:2" ht="16.5" x14ac:dyDescent="0.3">
      <c r="B25502"/>
    </row>
    <row r="25503" spans="2:2" ht="16.5" x14ac:dyDescent="0.3">
      <c r="B25503"/>
    </row>
    <row r="25504" spans="2:2" ht="16.5" x14ac:dyDescent="0.3">
      <c r="B25504"/>
    </row>
    <row r="25505" spans="2:2" ht="16.5" x14ac:dyDescent="0.3">
      <c r="B25505"/>
    </row>
    <row r="25506" spans="2:2" ht="16.5" x14ac:dyDescent="0.3">
      <c r="B25506"/>
    </row>
    <row r="25507" spans="2:2" ht="16.5" x14ac:dyDescent="0.3">
      <c r="B25507"/>
    </row>
    <row r="25508" spans="2:2" ht="16.5" x14ac:dyDescent="0.3">
      <c r="B25508"/>
    </row>
    <row r="25509" spans="2:2" ht="16.5" x14ac:dyDescent="0.3">
      <c r="B25509"/>
    </row>
    <row r="25510" spans="2:2" ht="16.5" x14ac:dyDescent="0.3">
      <c r="B25510"/>
    </row>
    <row r="25511" spans="2:2" ht="16.5" x14ac:dyDescent="0.3">
      <c r="B25511"/>
    </row>
    <row r="25512" spans="2:2" ht="16.5" x14ac:dyDescent="0.3">
      <c r="B25512"/>
    </row>
    <row r="25513" spans="2:2" ht="16.5" x14ac:dyDescent="0.3">
      <c r="B25513"/>
    </row>
    <row r="25514" spans="2:2" ht="16.5" x14ac:dyDescent="0.3">
      <c r="B25514"/>
    </row>
    <row r="25515" spans="2:2" ht="16.5" x14ac:dyDescent="0.3">
      <c r="B25515"/>
    </row>
    <row r="25516" spans="2:2" ht="16.5" x14ac:dyDescent="0.3">
      <c r="B25516"/>
    </row>
    <row r="25517" spans="2:2" ht="16.5" x14ac:dyDescent="0.3">
      <c r="B25517"/>
    </row>
    <row r="25518" spans="2:2" ht="16.5" x14ac:dyDescent="0.3">
      <c r="B25518"/>
    </row>
    <row r="25519" spans="2:2" ht="16.5" x14ac:dyDescent="0.3">
      <c r="B25519"/>
    </row>
    <row r="25520" spans="2:2" ht="16.5" x14ac:dyDescent="0.3">
      <c r="B25520"/>
    </row>
    <row r="25521" spans="2:2" ht="16.5" x14ac:dyDescent="0.3">
      <c r="B25521"/>
    </row>
    <row r="25522" spans="2:2" ht="16.5" x14ac:dyDescent="0.3">
      <c r="B25522"/>
    </row>
    <row r="25523" spans="2:2" ht="16.5" x14ac:dyDescent="0.3">
      <c r="B25523"/>
    </row>
    <row r="25524" spans="2:2" ht="16.5" x14ac:dyDescent="0.3">
      <c r="B25524"/>
    </row>
    <row r="25525" spans="2:2" ht="16.5" x14ac:dyDescent="0.3">
      <c r="B25525"/>
    </row>
    <row r="25526" spans="2:2" ht="16.5" x14ac:dyDescent="0.3">
      <c r="B25526"/>
    </row>
    <row r="25527" spans="2:2" ht="16.5" x14ac:dyDescent="0.3">
      <c r="B25527"/>
    </row>
    <row r="25528" spans="2:2" ht="16.5" x14ac:dyDescent="0.3">
      <c r="B25528"/>
    </row>
    <row r="25529" spans="2:2" ht="16.5" x14ac:dyDescent="0.3">
      <c r="B25529"/>
    </row>
    <row r="25530" spans="2:2" ht="16.5" x14ac:dyDescent="0.3">
      <c r="B25530"/>
    </row>
    <row r="25531" spans="2:2" ht="16.5" x14ac:dyDescent="0.3">
      <c r="B25531"/>
    </row>
    <row r="25532" spans="2:2" ht="16.5" x14ac:dyDescent="0.3">
      <c r="B25532"/>
    </row>
    <row r="25533" spans="2:2" ht="16.5" x14ac:dyDescent="0.3">
      <c r="B25533"/>
    </row>
    <row r="25534" spans="2:2" ht="16.5" x14ac:dyDescent="0.3">
      <c r="B25534"/>
    </row>
    <row r="25535" spans="2:2" ht="16.5" x14ac:dyDescent="0.3">
      <c r="B25535"/>
    </row>
    <row r="25536" spans="2:2" ht="16.5" x14ac:dyDescent="0.3">
      <c r="B25536"/>
    </row>
    <row r="25537" spans="2:2" ht="16.5" x14ac:dyDescent="0.3">
      <c r="B25537"/>
    </row>
    <row r="25538" spans="2:2" ht="16.5" x14ac:dyDescent="0.3">
      <c r="B25538"/>
    </row>
    <row r="25539" spans="2:2" ht="16.5" x14ac:dyDescent="0.3">
      <c r="B25539"/>
    </row>
    <row r="25540" spans="2:2" ht="16.5" x14ac:dyDescent="0.3">
      <c r="B25540"/>
    </row>
    <row r="25541" spans="2:2" ht="16.5" x14ac:dyDescent="0.3">
      <c r="B25541"/>
    </row>
    <row r="25542" spans="2:2" ht="16.5" x14ac:dyDescent="0.3">
      <c r="B25542"/>
    </row>
    <row r="25543" spans="2:2" ht="16.5" x14ac:dyDescent="0.3">
      <c r="B25543"/>
    </row>
    <row r="25544" spans="2:2" ht="16.5" x14ac:dyDescent="0.3">
      <c r="B25544"/>
    </row>
    <row r="25545" spans="2:2" ht="16.5" x14ac:dyDescent="0.3">
      <c r="B25545"/>
    </row>
    <row r="25546" spans="2:2" ht="16.5" x14ac:dyDescent="0.3">
      <c r="B25546"/>
    </row>
    <row r="25547" spans="2:2" ht="16.5" x14ac:dyDescent="0.3">
      <c r="B25547"/>
    </row>
    <row r="25548" spans="2:2" ht="16.5" x14ac:dyDescent="0.3">
      <c r="B25548"/>
    </row>
    <row r="25549" spans="2:2" ht="16.5" x14ac:dyDescent="0.3">
      <c r="B25549"/>
    </row>
    <row r="25550" spans="2:2" ht="16.5" x14ac:dyDescent="0.3">
      <c r="B25550"/>
    </row>
    <row r="25551" spans="2:2" ht="16.5" x14ac:dyDescent="0.3">
      <c r="B25551"/>
    </row>
    <row r="25552" spans="2:2" ht="16.5" x14ac:dyDescent="0.3">
      <c r="B25552"/>
    </row>
    <row r="25553" spans="2:2" ht="16.5" x14ac:dyDescent="0.3">
      <c r="B25553"/>
    </row>
    <row r="25554" spans="2:2" ht="16.5" x14ac:dyDescent="0.3">
      <c r="B25554"/>
    </row>
    <row r="25555" spans="2:2" ht="16.5" x14ac:dyDescent="0.3">
      <c r="B25555"/>
    </row>
    <row r="25556" spans="2:2" ht="16.5" x14ac:dyDescent="0.3">
      <c r="B25556"/>
    </row>
    <row r="25557" spans="2:2" ht="16.5" x14ac:dyDescent="0.3">
      <c r="B25557"/>
    </row>
    <row r="25558" spans="2:2" ht="16.5" x14ac:dyDescent="0.3">
      <c r="B25558"/>
    </row>
    <row r="25559" spans="2:2" ht="16.5" x14ac:dyDescent="0.3">
      <c r="B25559"/>
    </row>
    <row r="25560" spans="2:2" ht="16.5" x14ac:dyDescent="0.3">
      <c r="B25560"/>
    </row>
    <row r="25561" spans="2:2" ht="16.5" x14ac:dyDescent="0.3">
      <c r="B25561"/>
    </row>
    <row r="25562" spans="2:2" ht="16.5" x14ac:dyDescent="0.3">
      <c r="B25562"/>
    </row>
    <row r="25563" spans="2:2" ht="16.5" x14ac:dyDescent="0.3">
      <c r="B25563"/>
    </row>
    <row r="25564" spans="2:2" ht="16.5" x14ac:dyDescent="0.3">
      <c r="B25564"/>
    </row>
    <row r="25565" spans="2:2" ht="16.5" x14ac:dyDescent="0.3">
      <c r="B25565"/>
    </row>
    <row r="25566" spans="2:2" ht="16.5" x14ac:dyDescent="0.3">
      <c r="B25566"/>
    </row>
    <row r="25567" spans="2:2" ht="16.5" x14ac:dyDescent="0.3">
      <c r="B25567"/>
    </row>
    <row r="25568" spans="2:2" ht="16.5" x14ac:dyDescent="0.3">
      <c r="B25568"/>
    </row>
    <row r="25569" spans="2:2" ht="16.5" x14ac:dyDescent="0.3">
      <c r="B25569"/>
    </row>
    <row r="25570" spans="2:2" ht="16.5" x14ac:dyDescent="0.3">
      <c r="B25570"/>
    </row>
    <row r="25571" spans="2:2" ht="16.5" x14ac:dyDescent="0.3">
      <c r="B25571"/>
    </row>
    <row r="25572" spans="2:2" ht="16.5" x14ac:dyDescent="0.3">
      <c r="B25572"/>
    </row>
    <row r="25573" spans="2:2" ht="16.5" x14ac:dyDescent="0.3">
      <c r="B25573"/>
    </row>
    <row r="25574" spans="2:2" ht="16.5" x14ac:dyDescent="0.3">
      <c r="B25574"/>
    </row>
    <row r="25575" spans="2:2" ht="16.5" x14ac:dyDescent="0.3">
      <c r="B25575"/>
    </row>
    <row r="25576" spans="2:2" ht="16.5" x14ac:dyDescent="0.3">
      <c r="B25576"/>
    </row>
    <row r="25577" spans="2:2" ht="16.5" x14ac:dyDescent="0.3">
      <c r="B25577"/>
    </row>
    <row r="25578" spans="2:2" ht="16.5" x14ac:dyDescent="0.3">
      <c r="B25578"/>
    </row>
    <row r="25579" spans="2:2" ht="16.5" x14ac:dyDescent="0.3">
      <c r="B25579"/>
    </row>
    <row r="25580" spans="2:2" ht="16.5" x14ac:dyDescent="0.3">
      <c r="B25580"/>
    </row>
    <row r="25581" spans="2:2" ht="16.5" x14ac:dyDescent="0.3">
      <c r="B25581"/>
    </row>
    <row r="25582" spans="2:2" ht="16.5" x14ac:dyDescent="0.3">
      <c r="B25582"/>
    </row>
    <row r="25583" spans="2:2" ht="16.5" x14ac:dyDescent="0.3">
      <c r="B25583"/>
    </row>
    <row r="25584" spans="2:2" ht="16.5" x14ac:dyDescent="0.3">
      <c r="B25584"/>
    </row>
    <row r="25585" spans="2:2" ht="16.5" x14ac:dyDescent="0.3">
      <c r="B25585"/>
    </row>
    <row r="25586" spans="2:2" ht="16.5" x14ac:dyDescent="0.3">
      <c r="B25586"/>
    </row>
    <row r="25587" spans="2:2" ht="16.5" x14ac:dyDescent="0.3">
      <c r="B25587"/>
    </row>
    <row r="25588" spans="2:2" ht="16.5" x14ac:dyDescent="0.3">
      <c r="B25588"/>
    </row>
    <row r="25589" spans="2:2" ht="16.5" x14ac:dyDescent="0.3">
      <c r="B25589"/>
    </row>
    <row r="25590" spans="2:2" ht="16.5" x14ac:dyDescent="0.3">
      <c r="B25590"/>
    </row>
    <row r="25591" spans="2:2" ht="16.5" x14ac:dyDescent="0.3">
      <c r="B25591"/>
    </row>
    <row r="25592" spans="2:2" ht="16.5" x14ac:dyDescent="0.3">
      <c r="B25592"/>
    </row>
    <row r="25593" spans="2:2" ht="16.5" x14ac:dyDescent="0.3">
      <c r="B25593"/>
    </row>
    <row r="25594" spans="2:2" ht="16.5" x14ac:dyDescent="0.3">
      <c r="B25594"/>
    </row>
    <row r="25595" spans="2:2" ht="16.5" x14ac:dyDescent="0.3">
      <c r="B25595"/>
    </row>
    <row r="25596" spans="2:2" ht="16.5" x14ac:dyDescent="0.3">
      <c r="B25596"/>
    </row>
    <row r="25597" spans="2:2" ht="16.5" x14ac:dyDescent="0.3">
      <c r="B25597"/>
    </row>
    <row r="25598" spans="2:2" ht="16.5" x14ac:dyDescent="0.3">
      <c r="B25598"/>
    </row>
    <row r="25599" spans="2:2" ht="16.5" x14ac:dyDescent="0.3">
      <c r="B25599"/>
    </row>
    <row r="25600" spans="2:2" ht="16.5" x14ac:dyDescent="0.3">
      <c r="B25600"/>
    </row>
    <row r="25601" spans="2:2" ht="16.5" x14ac:dyDescent="0.3">
      <c r="B25601"/>
    </row>
    <row r="25602" spans="2:2" ht="16.5" x14ac:dyDescent="0.3">
      <c r="B25602"/>
    </row>
    <row r="25603" spans="2:2" ht="16.5" x14ac:dyDescent="0.3">
      <c r="B25603"/>
    </row>
    <row r="25604" spans="2:2" ht="16.5" x14ac:dyDescent="0.3">
      <c r="B25604"/>
    </row>
    <row r="25605" spans="2:2" ht="16.5" x14ac:dyDescent="0.3">
      <c r="B25605"/>
    </row>
    <row r="25606" spans="2:2" ht="16.5" x14ac:dyDescent="0.3">
      <c r="B25606"/>
    </row>
    <row r="25607" spans="2:2" ht="16.5" x14ac:dyDescent="0.3">
      <c r="B25607"/>
    </row>
    <row r="25608" spans="2:2" ht="16.5" x14ac:dyDescent="0.3">
      <c r="B25608"/>
    </row>
    <row r="25609" spans="2:2" ht="16.5" x14ac:dyDescent="0.3">
      <c r="B25609"/>
    </row>
    <row r="25610" spans="2:2" ht="16.5" x14ac:dyDescent="0.3">
      <c r="B25610"/>
    </row>
    <row r="25611" spans="2:2" ht="16.5" x14ac:dyDescent="0.3">
      <c r="B25611"/>
    </row>
    <row r="25612" spans="2:2" ht="16.5" x14ac:dyDescent="0.3">
      <c r="B25612"/>
    </row>
    <row r="25613" spans="2:2" ht="16.5" x14ac:dyDescent="0.3">
      <c r="B25613"/>
    </row>
    <row r="25614" spans="2:2" ht="16.5" x14ac:dyDescent="0.3">
      <c r="B25614"/>
    </row>
    <row r="25615" spans="2:2" ht="16.5" x14ac:dyDescent="0.3">
      <c r="B25615"/>
    </row>
    <row r="25616" spans="2:2" ht="16.5" x14ac:dyDescent="0.3">
      <c r="B25616"/>
    </row>
    <row r="25617" spans="2:2" ht="16.5" x14ac:dyDescent="0.3">
      <c r="B25617"/>
    </row>
    <row r="25618" spans="2:2" ht="16.5" x14ac:dyDescent="0.3">
      <c r="B25618"/>
    </row>
    <row r="25619" spans="2:2" ht="16.5" x14ac:dyDescent="0.3">
      <c r="B25619"/>
    </row>
    <row r="25620" spans="2:2" ht="16.5" x14ac:dyDescent="0.3">
      <c r="B25620"/>
    </row>
    <row r="25621" spans="2:2" ht="16.5" x14ac:dyDescent="0.3">
      <c r="B25621"/>
    </row>
    <row r="25622" spans="2:2" ht="16.5" x14ac:dyDescent="0.3">
      <c r="B25622"/>
    </row>
    <row r="25623" spans="2:2" ht="16.5" x14ac:dyDescent="0.3">
      <c r="B25623"/>
    </row>
    <row r="25624" spans="2:2" ht="16.5" x14ac:dyDescent="0.3">
      <c r="B25624"/>
    </row>
    <row r="25625" spans="2:2" ht="16.5" x14ac:dyDescent="0.3">
      <c r="B25625"/>
    </row>
    <row r="25626" spans="2:2" ht="16.5" x14ac:dyDescent="0.3">
      <c r="B25626"/>
    </row>
    <row r="25627" spans="2:2" ht="16.5" x14ac:dyDescent="0.3">
      <c r="B25627"/>
    </row>
    <row r="25628" spans="2:2" ht="16.5" x14ac:dyDescent="0.3">
      <c r="B25628"/>
    </row>
    <row r="25629" spans="2:2" ht="16.5" x14ac:dyDescent="0.3">
      <c r="B25629"/>
    </row>
    <row r="25630" spans="2:2" ht="16.5" x14ac:dyDescent="0.3">
      <c r="B25630"/>
    </row>
    <row r="25631" spans="2:2" ht="16.5" x14ac:dyDescent="0.3">
      <c r="B25631"/>
    </row>
    <row r="25632" spans="2:2" ht="16.5" x14ac:dyDescent="0.3">
      <c r="B25632"/>
    </row>
    <row r="25633" spans="2:2" ht="16.5" x14ac:dyDescent="0.3">
      <c r="B25633"/>
    </row>
    <row r="25634" spans="2:2" ht="16.5" x14ac:dyDescent="0.3">
      <c r="B25634"/>
    </row>
    <row r="25635" spans="2:2" ht="16.5" x14ac:dyDescent="0.3">
      <c r="B25635"/>
    </row>
    <row r="25636" spans="2:2" ht="16.5" x14ac:dyDescent="0.3">
      <c r="B25636"/>
    </row>
    <row r="25637" spans="2:2" ht="16.5" x14ac:dyDescent="0.3">
      <c r="B25637"/>
    </row>
    <row r="25638" spans="2:2" ht="16.5" x14ac:dyDescent="0.3">
      <c r="B25638"/>
    </row>
    <row r="25639" spans="2:2" ht="16.5" x14ac:dyDescent="0.3">
      <c r="B25639"/>
    </row>
    <row r="25640" spans="2:2" ht="16.5" x14ac:dyDescent="0.3">
      <c r="B25640"/>
    </row>
    <row r="25641" spans="2:2" ht="16.5" x14ac:dyDescent="0.3">
      <c r="B25641"/>
    </row>
    <row r="25642" spans="2:2" ht="16.5" x14ac:dyDescent="0.3">
      <c r="B25642"/>
    </row>
    <row r="25643" spans="2:2" ht="16.5" x14ac:dyDescent="0.3">
      <c r="B25643"/>
    </row>
    <row r="25644" spans="2:2" ht="16.5" x14ac:dyDescent="0.3">
      <c r="B25644"/>
    </row>
    <row r="25645" spans="2:2" ht="16.5" x14ac:dyDescent="0.3">
      <c r="B25645"/>
    </row>
    <row r="25646" spans="2:2" ht="16.5" x14ac:dyDescent="0.3">
      <c r="B25646"/>
    </row>
    <row r="25647" spans="2:2" ht="16.5" x14ac:dyDescent="0.3">
      <c r="B25647"/>
    </row>
    <row r="25648" spans="2:2" ht="16.5" x14ac:dyDescent="0.3">
      <c r="B25648"/>
    </row>
    <row r="25649" spans="2:2" ht="16.5" x14ac:dyDescent="0.3">
      <c r="B25649"/>
    </row>
    <row r="25650" spans="2:2" ht="16.5" x14ac:dyDescent="0.3">
      <c r="B25650"/>
    </row>
    <row r="25651" spans="2:2" ht="16.5" x14ac:dyDescent="0.3">
      <c r="B25651"/>
    </row>
    <row r="25652" spans="2:2" ht="16.5" x14ac:dyDescent="0.3">
      <c r="B25652"/>
    </row>
    <row r="25653" spans="2:2" ht="16.5" x14ac:dyDescent="0.3">
      <c r="B25653"/>
    </row>
    <row r="25654" spans="2:2" ht="16.5" x14ac:dyDescent="0.3">
      <c r="B25654"/>
    </row>
    <row r="25655" spans="2:2" ht="16.5" x14ac:dyDescent="0.3">
      <c r="B25655"/>
    </row>
    <row r="25656" spans="2:2" ht="16.5" x14ac:dyDescent="0.3">
      <c r="B25656"/>
    </row>
    <row r="25657" spans="2:2" ht="16.5" x14ac:dyDescent="0.3">
      <c r="B25657"/>
    </row>
    <row r="25658" spans="2:2" ht="16.5" x14ac:dyDescent="0.3">
      <c r="B25658"/>
    </row>
    <row r="25659" spans="2:2" ht="16.5" x14ac:dyDescent="0.3">
      <c r="B25659"/>
    </row>
    <row r="25660" spans="2:2" ht="16.5" x14ac:dyDescent="0.3">
      <c r="B25660"/>
    </row>
    <row r="25661" spans="2:2" ht="16.5" x14ac:dyDescent="0.3">
      <c r="B25661"/>
    </row>
    <row r="25662" spans="2:2" ht="16.5" x14ac:dyDescent="0.3">
      <c r="B25662"/>
    </row>
    <row r="25663" spans="2:2" ht="16.5" x14ac:dyDescent="0.3">
      <c r="B25663"/>
    </row>
    <row r="25664" spans="2:2" ht="16.5" x14ac:dyDescent="0.3">
      <c r="B25664"/>
    </row>
    <row r="25665" spans="2:2" ht="16.5" x14ac:dyDescent="0.3">
      <c r="B25665"/>
    </row>
    <row r="25666" spans="2:2" ht="16.5" x14ac:dyDescent="0.3">
      <c r="B25666"/>
    </row>
    <row r="25667" spans="2:2" ht="16.5" x14ac:dyDescent="0.3">
      <c r="B25667"/>
    </row>
    <row r="25668" spans="2:2" ht="16.5" x14ac:dyDescent="0.3">
      <c r="B25668"/>
    </row>
    <row r="25669" spans="2:2" ht="16.5" x14ac:dyDescent="0.3">
      <c r="B25669"/>
    </row>
    <row r="25670" spans="2:2" ht="16.5" x14ac:dyDescent="0.3">
      <c r="B25670"/>
    </row>
    <row r="25671" spans="2:2" ht="16.5" x14ac:dyDescent="0.3">
      <c r="B25671"/>
    </row>
    <row r="25672" spans="2:2" ht="16.5" x14ac:dyDescent="0.3">
      <c r="B25672"/>
    </row>
    <row r="25673" spans="2:2" ht="16.5" x14ac:dyDescent="0.3">
      <c r="B25673"/>
    </row>
    <row r="25674" spans="2:2" ht="16.5" x14ac:dyDescent="0.3">
      <c r="B25674"/>
    </row>
    <row r="25675" spans="2:2" ht="16.5" x14ac:dyDescent="0.3">
      <c r="B25675"/>
    </row>
    <row r="25676" spans="2:2" ht="16.5" x14ac:dyDescent="0.3">
      <c r="B25676"/>
    </row>
    <row r="25677" spans="2:2" ht="16.5" x14ac:dyDescent="0.3">
      <c r="B25677"/>
    </row>
    <row r="25678" spans="2:2" ht="16.5" x14ac:dyDescent="0.3">
      <c r="B25678"/>
    </row>
    <row r="25679" spans="2:2" ht="16.5" x14ac:dyDescent="0.3">
      <c r="B25679"/>
    </row>
    <row r="25680" spans="2:2" ht="16.5" x14ac:dyDescent="0.3">
      <c r="B25680"/>
    </row>
    <row r="25681" spans="2:2" ht="16.5" x14ac:dyDescent="0.3">
      <c r="B25681"/>
    </row>
    <row r="25682" spans="2:2" ht="16.5" x14ac:dyDescent="0.3">
      <c r="B25682"/>
    </row>
    <row r="25683" spans="2:2" ht="16.5" x14ac:dyDescent="0.3">
      <c r="B25683"/>
    </row>
    <row r="25684" spans="2:2" ht="16.5" x14ac:dyDescent="0.3">
      <c r="B25684"/>
    </row>
    <row r="25685" spans="2:2" ht="16.5" x14ac:dyDescent="0.3">
      <c r="B25685"/>
    </row>
    <row r="25686" spans="2:2" ht="16.5" x14ac:dyDescent="0.3">
      <c r="B25686"/>
    </row>
    <row r="25687" spans="2:2" ht="16.5" x14ac:dyDescent="0.3">
      <c r="B25687"/>
    </row>
    <row r="25688" spans="2:2" ht="16.5" x14ac:dyDescent="0.3">
      <c r="B25688"/>
    </row>
    <row r="25689" spans="2:2" ht="16.5" x14ac:dyDescent="0.3">
      <c r="B25689"/>
    </row>
    <row r="25690" spans="2:2" ht="16.5" x14ac:dyDescent="0.3">
      <c r="B25690"/>
    </row>
    <row r="25691" spans="2:2" ht="16.5" x14ac:dyDescent="0.3">
      <c r="B25691"/>
    </row>
    <row r="25692" spans="2:2" ht="16.5" x14ac:dyDescent="0.3">
      <c r="B25692"/>
    </row>
    <row r="25693" spans="2:2" ht="16.5" x14ac:dyDescent="0.3">
      <c r="B25693"/>
    </row>
    <row r="25694" spans="2:2" ht="16.5" x14ac:dyDescent="0.3">
      <c r="B25694"/>
    </row>
    <row r="25695" spans="2:2" ht="16.5" x14ac:dyDescent="0.3">
      <c r="B25695"/>
    </row>
    <row r="25696" spans="2:2" ht="16.5" x14ac:dyDescent="0.3">
      <c r="B25696"/>
    </row>
    <row r="25697" spans="2:2" ht="16.5" x14ac:dyDescent="0.3">
      <c r="B25697"/>
    </row>
    <row r="25698" spans="2:2" ht="16.5" x14ac:dyDescent="0.3">
      <c r="B25698"/>
    </row>
    <row r="25699" spans="2:2" ht="16.5" x14ac:dyDescent="0.3">
      <c r="B25699"/>
    </row>
    <row r="25700" spans="2:2" ht="16.5" x14ac:dyDescent="0.3">
      <c r="B25700"/>
    </row>
    <row r="25701" spans="2:2" ht="16.5" x14ac:dyDescent="0.3">
      <c r="B25701"/>
    </row>
    <row r="25702" spans="2:2" ht="16.5" x14ac:dyDescent="0.3">
      <c r="B25702"/>
    </row>
    <row r="25703" spans="2:2" ht="16.5" x14ac:dyDescent="0.3">
      <c r="B25703"/>
    </row>
    <row r="25704" spans="2:2" ht="16.5" x14ac:dyDescent="0.3">
      <c r="B25704"/>
    </row>
    <row r="25705" spans="2:2" ht="16.5" x14ac:dyDescent="0.3">
      <c r="B25705"/>
    </row>
    <row r="25706" spans="2:2" ht="16.5" x14ac:dyDescent="0.3">
      <c r="B25706"/>
    </row>
    <row r="25707" spans="2:2" ht="16.5" x14ac:dyDescent="0.3">
      <c r="B25707"/>
    </row>
    <row r="25708" spans="2:2" ht="16.5" x14ac:dyDescent="0.3">
      <c r="B25708"/>
    </row>
    <row r="25709" spans="2:2" ht="16.5" x14ac:dyDescent="0.3">
      <c r="B25709"/>
    </row>
    <row r="25710" spans="2:2" ht="16.5" x14ac:dyDescent="0.3">
      <c r="B25710"/>
    </row>
    <row r="25711" spans="2:2" ht="16.5" x14ac:dyDescent="0.3">
      <c r="B25711"/>
    </row>
    <row r="25712" spans="2:2" ht="16.5" x14ac:dyDescent="0.3">
      <c r="B25712"/>
    </row>
    <row r="25713" spans="2:2" ht="16.5" x14ac:dyDescent="0.3">
      <c r="B25713"/>
    </row>
    <row r="25714" spans="2:2" ht="16.5" x14ac:dyDescent="0.3">
      <c r="B25714"/>
    </row>
    <row r="25715" spans="2:2" ht="16.5" x14ac:dyDescent="0.3">
      <c r="B25715"/>
    </row>
    <row r="25716" spans="2:2" ht="16.5" x14ac:dyDescent="0.3">
      <c r="B25716"/>
    </row>
    <row r="25717" spans="2:2" ht="16.5" x14ac:dyDescent="0.3">
      <c r="B25717"/>
    </row>
    <row r="25718" spans="2:2" ht="16.5" x14ac:dyDescent="0.3">
      <c r="B25718"/>
    </row>
    <row r="25719" spans="2:2" ht="16.5" x14ac:dyDescent="0.3">
      <c r="B25719"/>
    </row>
    <row r="25720" spans="2:2" ht="16.5" x14ac:dyDescent="0.3">
      <c r="B25720"/>
    </row>
    <row r="25721" spans="2:2" ht="16.5" x14ac:dyDescent="0.3">
      <c r="B25721"/>
    </row>
    <row r="25722" spans="2:2" ht="16.5" x14ac:dyDescent="0.3">
      <c r="B25722"/>
    </row>
    <row r="25723" spans="2:2" ht="16.5" x14ac:dyDescent="0.3">
      <c r="B25723"/>
    </row>
    <row r="25724" spans="2:2" ht="16.5" x14ac:dyDescent="0.3">
      <c r="B25724"/>
    </row>
    <row r="25725" spans="2:2" ht="16.5" x14ac:dyDescent="0.3">
      <c r="B25725"/>
    </row>
    <row r="25726" spans="2:2" ht="16.5" x14ac:dyDescent="0.3">
      <c r="B25726"/>
    </row>
    <row r="25727" spans="2:2" ht="16.5" x14ac:dyDescent="0.3">
      <c r="B25727"/>
    </row>
    <row r="25728" spans="2:2" ht="16.5" x14ac:dyDescent="0.3">
      <c r="B25728"/>
    </row>
    <row r="25729" spans="2:2" ht="16.5" x14ac:dyDescent="0.3">
      <c r="B25729"/>
    </row>
    <row r="25730" spans="2:2" ht="16.5" x14ac:dyDescent="0.3">
      <c r="B25730"/>
    </row>
    <row r="25731" spans="2:2" ht="16.5" x14ac:dyDescent="0.3">
      <c r="B25731"/>
    </row>
    <row r="25732" spans="2:2" ht="16.5" x14ac:dyDescent="0.3">
      <c r="B25732"/>
    </row>
    <row r="25733" spans="2:2" ht="16.5" x14ac:dyDescent="0.3">
      <c r="B25733"/>
    </row>
    <row r="25734" spans="2:2" ht="16.5" x14ac:dyDescent="0.3">
      <c r="B25734"/>
    </row>
    <row r="25735" spans="2:2" ht="16.5" x14ac:dyDescent="0.3">
      <c r="B25735"/>
    </row>
    <row r="25736" spans="2:2" ht="16.5" x14ac:dyDescent="0.3">
      <c r="B25736"/>
    </row>
    <row r="25737" spans="2:2" ht="16.5" x14ac:dyDescent="0.3">
      <c r="B25737"/>
    </row>
    <row r="25738" spans="2:2" ht="16.5" x14ac:dyDescent="0.3">
      <c r="B25738"/>
    </row>
    <row r="25739" spans="2:2" ht="16.5" x14ac:dyDescent="0.3">
      <c r="B25739"/>
    </row>
    <row r="25740" spans="2:2" ht="16.5" x14ac:dyDescent="0.3">
      <c r="B25740"/>
    </row>
    <row r="25741" spans="2:2" ht="16.5" x14ac:dyDescent="0.3">
      <c r="B25741"/>
    </row>
    <row r="25742" spans="2:2" ht="16.5" x14ac:dyDescent="0.3">
      <c r="B25742"/>
    </row>
    <row r="25743" spans="2:2" ht="16.5" x14ac:dyDescent="0.3">
      <c r="B25743"/>
    </row>
    <row r="25744" spans="2:2" ht="16.5" x14ac:dyDescent="0.3">
      <c r="B25744"/>
    </row>
    <row r="25745" spans="2:2" ht="16.5" x14ac:dyDescent="0.3">
      <c r="B25745"/>
    </row>
    <row r="25746" spans="2:2" ht="16.5" x14ac:dyDescent="0.3">
      <c r="B25746"/>
    </row>
    <row r="25747" spans="2:2" ht="16.5" x14ac:dyDescent="0.3">
      <c r="B25747"/>
    </row>
    <row r="25748" spans="2:2" ht="16.5" x14ac:dyDescent="0.3">
      <c r="B25748"/>
    </row>
    <row r="25749" spans="2:2" ht="16.5" x14ac:dyDescent="0.3">
      <c r="B25749"/>
    </row>
    <row r="25750" spans="2:2" ht="16.5" x14ac:dyDescent="0.3">
      <c r="B25750"/>
    </row>
    <row r="25751" spans="2:2" ht="16.5" x14ac:dyDescent="0.3">
      <c r="B25751"/>
    </row>
    <row r="25752" spans="2:2" ht="16.5" x14ac:dyDescent="0.3">
      <c r="B25752"/>
    </row>
    <row r="25753" spans="2:2" ht="16.5" x14ac:dyDescent="0.3">
      <c r="B25753"/>
    </row>
    <row r="25754" spans="2:2" ht="16.5" x14ac:dyDescent="0.3">
      <c r="B25754"/>
    </row>
    <row r="25755" spans="2:2" ht="16.5" x14ac:dyDescent="0.3">
      <c r="B25755"/>
    </row>
    <row r="25756" spans="2:2" ht="16.5" x14ac:dyDescent="0.3">
      <c r="B25756"/>
    </row>
    <row r="25757" spans="2:2" ht="16.5" x14ac:dyDescent="0.3">
      <c r="B25757"/>
    </row>
    <row r="25758" spans="2:2" ht="16.5" x14ac:dyDescent="0.3">
      <c r="B25758"/>
    </row>
    <row r="25759" spans="2:2" ht="16.5" x14ac:dyDescent="0.3">
      <c r="B25759"/>
    </row>
    <row r="25760" spans="2:2" ht="16.5" x14ac:dyDescent="0.3">
      <c r="B25760"/>
    </row>
    <row r="25761" spans="2:2" ht="16.5" x14ac:dyDescent="0.3">
      <c r="B25761"/>
    </row>
    <row r="25762" spans="2:2" ht="16.5" x14ac:dyDescent="0.3">
      <c r="B25762"/>
    </row>
    <row r="25763" spans="2:2" ht="16.5" x14ac:dyDescent="0.3">
      <c r="B25763"/>
    </row>
    <row r="25764" spans="2:2" ht="16.5" x14ac:dyDescent="0.3">
      <c r="B25764"/>
    </row>
    <row r="25765" spans="2:2" ht="16.5" x14ac:dyDescent="0.3">
      <c r="B25765"/>
    </row>
    <row r="25766" spans="2:2" ht="16.5" x14ac:dyDescent="0.3">
      <c r="B25766"/>
    </row>
    <row r="25767" spans="2:2" ht="16.5" x14ac:dyDescent="0.3">
      <c r="B25767"/>
    </row>
    <row r="25768" spans="2:2" ht="16.5" x14ac:dyDescent="0.3">
      <c r="B25768"/>
    </row>
    <row r="25769" spans="2:2" ht="16.5" x14ac:dyDescent="0.3">
      <c r="B25769"/>
    </row>
    <row r="25770" spans="2:2" ht="16.5" x14ac:dyDescent="0.3">
      <c r="B25770"/>
    </row>
    <row r="25771" spans="2:2" ht="16.5" x14ac:dyDescent="0.3">
      <c r="B25771"/>
    </row>
    <row r="25772" spans="2:2" ht="16.5" x14ac:dyDescent="0.3">
      <c r="B25772"/>
    </row>
    <row r="25773" spans="2:2" ht="16.5" x14ac:dyDescent="0.3">
      <c r="B25773"/>
    </row>
    <row r="25774" spans="2:2" ht="16.5" x14ac:dyDescent="0.3">
      <c r="B25774"/>
    </row>
    <row r="25775" spans="2:2" ht="16.5" x14ac:dyDescent="0.3">
      <c r="B25775"/>
    </row>
    <row r="25776" spans="2:2" ht="16.5" x14ac:dyDescent="0.3">
      <c r="B25776"/>
    </row>
    <row r="25777" spans="2:2" ht="16.5" x14ac:dyDescent="0.3">
      <c r="B25777"/>
    </row>
    <row r="25778" spans="2:2" ht="16.5" x14ac:dyDescent="0.3">
      <c r="B25778"/>
    </row>
    <row r="25779" spans="2:2" ht="16.5" x14ac:dyDescent="0.3">
      <c r="B25779"/>
    </row>
    <row r="25780" spans="2:2" ht="16.5" x14ac:dyDescent="0.3">
      <c r="B25780"/>
    </row>
    <row r="25781" spans="2:2" ht="16.5" x14ac:dyDescent="0.3">
      <c r="B25781"/>
    </row>
    <row r="25782" spans="2:2" ht="16.5" x14ac:dyDescent="0.3">
      <c r="B25782"/>
    </row>
    <row r="25783" spans="2:2" ht="16.5" x14ac:dyDescent="0.3">
      <c r="B25783"/>
    </row>
    <row r="25784" spans="2:2" ht="16.5" x14ac:dyDescent="0.3">
      <c r="B25784"/>
    </row>
    <row r="25785" spans="2:2" ht="16.5" x14ac:dyDescent="0.3">
      <c r="B25785"/>
    </row>
    <row r="25786" spans="2:2" ht="16.5" x14ac:dyDescent="0.3">
      <c r="B25786"/>
    </row>
    <row r="25787" spans="2:2" ht="16.5" x14ac:dyDescent="0.3">
      <c r="B25787"/>
    </row>
    <row r="25788" spans="2:2" ht="16.5" x14ac:dyDescent="0.3">
      <c r="B25788"/>
    </row>
    <row r="25789" spans="2:2" ht="16.5" x14ac:dyDescent="0.3">
      <c r="B25789"/>
    </row>
    <row r="25790" spans="2:2" ht="16.5" x14ac:dyDescent="0.3">
      <c r="B25790"/>
    </row>
    <row r="25791" spans="2:2" ht="16.5" x14ac:dyDescent="0.3">
      <c r="B25791"/>
    </row>
    <row r="25792" spans="2:2" ht="16.5" x14ac:dyDescent="0.3">
      <c r="B25792"/>
    </row>
    <row r="25793" spans="2:2" ht="16.5" x14ac:dyDescent="0.3">
      <c r="B25793"/>
    </row>
    <row r="25794" spans="2:2" ht="16.5" x14ac:dyDescent="0.3">
      <c r="B25794"/>
    </row>
    <row r="25795" spans="2:2" ht="16.5" x14ac:dyDescent="0.3">
      <c r="B25795"/>
    </row>
    <row r="25796" spans="2:2" ht="16.5" x14ac:dyDescent="0.3">
      <c r="B25796"/>
    </row>
    <row r="25797" spans="2:2" ht="16.5" x14ac:dyDescent="0.3">
      <c r="B25797"/>
    </row>
    <row r="25798" spans="2:2" ht="16.5" x14ac:dyDescent="0.3">
      <c r="B25798"/>
    </row>
    <row r="25799" spans="2:2" ht="16.5" x14ac:dyDescent="0.3">
      <c r="B25799"/>
    </row>
    <row r="25800" spans="2:2" ht="16.5" x14ac:dyDescent="0.3">
      <c r="B25800"/>
    </row>
    <row r="25801" spans="2:2" ht="16.5" x14ac:dyDescent="0.3">
      <c r="B25801"/>
    </row>
    <row r="25802" spans="2:2" ht="16.5" x14ac:dyDescent="0.3">
      <c r="B25802"/>
    </row>
    <row r="25803" spans="2:2" ht="16.5" x14ac:dyDescent="0.3">
      <c r="B25803"/>
    </row>
    <row r="25804" spans="2:2" ht="16.5" x14ac:dyDescent="0.3">
      <c r="B25804"/>
    </row>
    <row r="25805" spans="2:2" ht="16.5" x14ac:dyDescent="0.3">
      <c r="B25805"/>
    </row>
    <row r="25806" spans="2:2" ht="16.5" x14ac:dyDescent="0.3">
      <c r="B25806"/>
    </row>
    <row r="25807" spans="2:2" ht="16.5" x14ac:dyDescent="0.3">
      <c r="B25807"/>
    </row>
    <row r="25808" spans="2:2" ht="16.5" x14ac:dyDescent="0.3">
      <c r="B25808"/>
    </row>
    <row r="25809" spans="2:2" ht="16.5" x14ac:dyDescent="0.3">
      <c r="B25809"/>
    </row>
    <row r="25810" spans="2:2" ht="16.5" x14ac:dyDescent="0.3">
      <c r="B25810"/>
    </row>
    <row r="25811" spans="2:2" ht="16.5" x14ac:dyDescent="0.3">
      <c r="B25811"/>
    </row>
    <row r="25812" spans="2:2" ht="16.5" x14ac:dyDescent="0.3">
      <c r="B25812"/>
    </row>
    <row r="25813" spans="2:2" ht="16.5" x14ac:dyDescent="0.3">
      <c r="B25813"/>
    </row>
    <row r="25814" spans="2:2" ht="16.5" x14ac:dyDescent="0.3">
      <c r="B25814"/>
    </row>
    <row r="25815" spans="2:2" ht="16.5" x14ac:dyDescent="0.3">
      <c r="B25815"/>
    </row>
    <row r="25816" spans="2:2" ht="16.5" x14ac:dyDescent="0.3">
      <c r="B25816"/>
    </row>
    <row r="25817" spans="2:2" ht="16.5" x14ac:dyDescent="0.3">
      <c r="B25817"/>
    </row>
    <row r="25818" spans="2:2" ht="16.5" x14ac:dyDescent="0.3">
      <c r="B25818"/>
    </row>
    <row r="25819" spans="2:2" ht="16.5" x14ac:dyDescent="0.3">
      <c r="B25819"/>
    </row>
    <row r="25820" spans="2:2" ht="16.5" x14ac:dyDescent="0.3">
      <c r="B25820"/>
    </row>
    <row r="25821" spans="2:2" ht="16.5" x14ac:dyDescent="0.3">
      <c r="B25821"/>
    </row>
    <row r="25822" spans="2:2" ht="16.5" x14ac:dyDescent="0.3">
      <c r="B25822"/>
    </row>
    <row r="25823" spans="2:2" ht="16.5" x14ac:dyDescent="0.3">
      <c r="B25823"/>
    </row>
    <row r="25824" spans="2:2" ht="16.5" x14ac:dyDescent="0.3">
      <c r="B25824"/>
    </row>
    <row r="25825" spans="2:2" ht="16.5" x14ac:dyDescent="0.3">
      <c r="B25825"/>
    </row>
    <row r="25826" spans="2:2" ht="16.5" x14ac:dyDescent="0.3">
      <c r="B25826"/>
    </row>
    <row r="25827" spans="2:2" ht="16.5" x14ac:dyDescent="0.3">
      <c r="B25827"/>
    </row>
    <row r="25828" spans="2:2" ht="16.5" x14ac:dyDescent="0.3">
      <c r="B25828"/>
    </row>
    <row r="25829" spans="2:2" ht="16.5" x14ac:dyDescent="0.3">
      <c r="B25829"/>
    </row>
    <row r="25830" spans="2:2" ht="16.5" x14ac:dyDescent="0.3">
      <c r="B25830"/>
    </row>
    <row r="25831" spans="2:2" ht="16.5" x14ac:dyDescent="0.3">
      <c r="B25831"/>
    </row>
    <row r="25832" spans="2:2" ht="16.5" x14ac:dyDescent="0.3">
      <c r="B25832"/>
    </row>
    <row r="25833" spans="2:2" ht="16.5" x14ac:dyDescent="0.3">
      <c r="B25833"/>
    </row>
    <row r="25834" spans="2:2" ht="16.5" x14ac:dyDescent="0.3">
      <c r="B25834"/>
    </row>
    <row r="25835" spans="2:2" ht="16.5" x14ac:dyDescent="0.3">
      <c r="B25835"/>
    </row>
    <row r="25836" spans="2:2" ht="16.5" x14ac:dyDescent="0.3">
      <c r="B25836"/>
    </row>
    <row r="25837" spans="2:2" ht="16.5" x14ac:dyDescent="0.3">
      <c r="B25837"/>
    </row>
    <row r="25838" spans="2:2" ht="16.5" x14ac:dyDescent="0.3">
      <c r="B25838"/>
    </row>
    <row r="25839" spans="2:2" ht="16.5" x14ac:dyDescent="0.3">
      <c r="B25839"/>
    </row>
    <row r="25840" spans="2:2" ht="16.5" x14ac:dyDescent="0.3">
      <c r="B25840"/>
    </row>
    <row r="25841" spans="2:2" ht="16.5" x14ac:dyDescent="0.3">
      <c r="B25841"/>
    </row>
    <row r="25842" spans="2:2" ht="16.5" x14ac:dyDescent="0.3">
      <c r="B25842"/>
    </row>
    <row r="25843" spans="2:2" ht="16.5" x14ac:dyDescent="0.3">
      <c r="B25843"/>
    </row>
    <row r="25844" spans="2:2" ht="16.5" x14ac:dyDescent="0.3">
      <c r="B25844"/>
    </row>
    <row r="25845" spans="2:2" ht="16.5" x14ac:dyDescent="0.3">
      <c r="B25845"/>
    </row>
    <row r="25846" spans="2:2" ht="16.5" x14ac:dyDescent="0.3">
      <c r="B25846"/>
    </row>
    <row r="25847" spans="2:2" ht="16.5" x14ac:dyDescent="0.3">
      <c r="B25847"/>
    </row>
    <row r="25848" spans="2:2" ht="16.5" x14ac:dyDescent="0.3">
      <c r="B25848"/>
    </row>
    <row r="25849" spans="2:2" ht="16.5" x14ac:dyDescent="0.3">
      <c r="B25849"/>
    </row>
    <row r="25850" spans="2:2" ht="16.5" x14ac:dyDescent="0.3">
      <c r="B25850"/>
    </row>
    <row r="25851" spans="2:2" ht="16.5" x14ac:dyDescent="0.3">
      <c r="B25851"/>
    </row>
    <row r="25852" spans="2:2" ht="16.5" x14ac:dyDescent="0.3">
      <c r="B25852"/>
    </row>
    <row r="25853" spans="2:2" ht="16.5" x14ac:dyDescent="0.3">
      <c r="B25853"/>
    </row>
    <row r="25854" spans="2:2" ht="16.5" x14ac:dyDescent="0.3">
      <c r="B25854"/>
    </row>
    <row r="25855" spans="2:2" ht="16.5" x14ac:dyDescent="0.3">
      <c r="B25855"/>
    </row>
    <row r="25856" spans="2:2" ht="16.5" x14ac:dyDescent="0.3">
      <c r="B25856"/>
    </row>
    <row r="25857" spans="2:2" ht="16.5" x14ac:dyDescent="0.3">
      <c r="B25857"/>
    </row>
    <row r="25858" spans="2:2" ht="16.5" x14ac:dyDescent="0.3">
      <c r="B25858"/>
    </row>
    <row r="25859" spans="2:2" ht="16.5" x14ac:dyDescent="0.3">
      <c r="B25859"/>
    </row>
    <row r="25860" spans="2:2" ht="16.5" x14ac:dyDescent="0.3">
      <c r="B25860"/>
    </row>
    <row r="25861" spans="2:2" ht="16.5" x14ac:dyDescent="0.3">
      <c r="B25861"/>
    </row>
    <row r="25862" spans="2:2" ht="16.5" x14ac:dyDescent="0.3">
      <c r="B25862"/>
    </row>
    <row r="25863" spans="2:2" ht="16.5" x14ac:dyDescent="0.3">
      <c r="B25863"/>
    </row>
    <row r="25864" spans="2:2" ht="16.5" x14ac:dyDescent="0.3">
      <c r="B25864"/>
    </row>
    <row r="25865" spans="2:2" ht="16.5" x14ac:dyDescent="0.3">
      <c r="B25865"/>
    </row>
    <row r="25866" spans="2:2" ht="16.5" x14ac:dyDescent="0.3">
      <c r="B25866"/>
    </row>
    <row r="25867" spans="2:2" ht="16.5" x14ac:dyDescent="0.3">
      <c r="B25867"/>
    </row>
    <row r="25868" spans="2:2" ht="16.5" x14ac:dyDescent="0.3">
      <c r="B25868"/>
    </row>
    <row r="25869" spans="2:2" ht="16.5" x14ac:dyDescent="0.3">
      <c r="B25869"/>
    </row>
    <row r="25870" spans="2:2" ht="16.5" x14ac:dyDescent="0.3">
      <c r="B25870"/>
    </row>
    <row r="25871" spans="2:2" ht="16.5" x14ac:dyDescent="0.3">
      <c r="B25871"/>
    </row>
    <row r="25872" spans="2:2" ht="16.5" x14ac:dyDescent="0.3">
      <c r="B25872"/>
    </row>
    <row r="25873" spans="2:2" ht="16.5" x14ac:dyDescent="0.3">
      <c r="B25873"/>
    </row>
    <row r="25874" spans="2:2" ht="16.5" x14ac:dyDescent="0.3">
      <c r="B25874"/>
    </row>
    <row r="25875" spans="2:2" ht="16.5" x14ac:dyDescent="0.3">
      <c r="B25875"/>
    </row>
    <row r="25876" spans="2:2" ht="16.5" x14ac:dyDescent="0.3">
      <c r="B25876"/>
    </row>
    <row r="25877" spans="2:2" ht="16.5" x14ac:dyDescent="0.3">
      <c r="B25877"/>
    </row>
    <row r="25878" spans="2:2" ht="16.5" x14ac:dyDescent="0.3">
      <c r="B25878"/>
    </row>
    <row r="25879" spans="2:2" ht="16.5" x14ac:dyDescent="0.3">
      <c r="B25879"/>
    </row>
    <row r="25880" spans="2:2" ht="16.5" x14ac:dyDescent="0.3">
      <c r="B25880"/>
    </row>
    <row r="25881" spans="2:2" ht="16.5" x14ac:dyDescent="0.3">
      <c r="B25881"/>
    </row>
    <row r="25882" spans="2:2" ht="16.5" x14ac:dyDescent="0.3">
      <c r="B25882"/>
    </row>
    <row r="25883" spans="2:2" ht="16.5" x14ac:dyDescent="0.3">
      <c r="B25883"/>
    </row>
    <row r="25884" spans="2:2" ht="16.5" x14ac:dyDescent="0.3">
      <c r="B25884"/>
    </row>
    <row r="25885" spans="2:2" ht="16.5" x14ac:dyDescent="0.3">
      <c r="B25885"/>
    </row>
    <row r="25886" spans="2:2" ht="16.5" x14ac:dyDescent="0.3">
      <c r="B25886"/>
    </row>
    <row r="25887" spans="2:2" ht="16.5" x14ac:dyDescent="0.3">
      <c r="B25887"/>
    </row>
    <row r="25888" spans="2:2" ht="16.5" x14ac:dyDescent="0.3">
      <c r="B25888"/>
    </row>
    <row r="25889" spans="2:2" ht="16.5" x14ac:dyDescent="0.3">
      <c r="B25889"/>
    </row>
    <row r="25890" spans="2:2" ht="16.5" x14ac:dyDescent="0.3">
      <c r="B25890"/>
    </row>
    <row r="25891" spans="2:2" ht="16.5" x14ac:dyDescent="0.3">
      <c r="B25891"/>
    </row>
    <row r="25892" spans="2:2" ht="16.5" x14ac:dyDescent="0.3">
      <c r="B25892"/>
    </row>
    <row r="25893" spans="2:2" ht="16.5" x14ac:dyDescent="0.3">
      <c r="B25893"/>
    </row>
    <row r="25894" spans="2:2" ht="16.5" x14ac:dyDescent="0.3">
      <c r="B25894"/>
    </row>
    <row r="25895" spans="2:2" ht="16.5" x14ac:dyDescent="0.3">
      <c r="B25895"/>
    </row>
    <row r="25896" spans="2:2" ht="16.5" x14ac:dyDescent="0.3">
      <c r="B25896"/>
    </row>
    <row r="25897" spans="2:2" ht="16.5" x14ac:dyDescent="0.3">
      <c r="B25897"/>
    </row>
    <row r="25898" spans="2:2" ht="16.5" x14ac:dyDescent="0.3">
      <c r="B25898"/>
    </row>
    <row r="25899" spans="2:2" ht="16.5" x14ac:dyDescent="0.3">
      <c r="B25899"/>
    </row>
    <row r="25900" spans="2:2" ht="16.5" x14ac:dyDescent="0.3">
      <c r="B25900"/>
    </row>
    <row r="25901" spans="2:2" ht="16.5" x14ac:dyDescent="0.3">
      <c r="B25901"/>
    </row>
    <row r="25902" spans="2:2" ht="16.5" x14ac:dyDescent="0.3">
      <c r="B25902"/>
    </row>
    <row r="25903" spans="2:2" ht="16.5" x14ac:dyDescent="0.3">
      <c r="B25903"/>
    </row>
    <row r="25904" spans="2:2" ht="16.5" x14ac:dyDescent="0.3">
      <c r="B25904"/>
    </row>
    <row r="25905" spans="2:2" ht="16.5" x14ac:dyDescent="0.3">
      <c r="B25905"/>
    </row>
    <row r="25906" spans="2:2" ht="16.5" x14ac:dyDescent="0.3">
      <c r="B25906"/>
    </row>
    <row r="25907" spans="2:2" ht="16.5" x14ac:dyDescent="0.3">
      <c r="B25907"/>
    </row>
    <row r="25908" spans="2:2" ht="16.5" x14ac:dyDescent="0.3">
      <c r="B25908"/>
    </row>
    <row r="25909" spans="2:2" ht="16.5" x14ac:dyDescent="0.3">
      <c r="B25909"/>
    </row>
    <row r="25910" spans="2:2" ht="16.5" x14ac:dyDescent="0.3">
      <c r="B25910"/>
    </row>
    <row r="25911" spans="2:2" ht="16.5" x14ac:dyDescent="0.3">
      <c r="B25911"/>
    </row>
    <row r="25912" spans="2:2" ht="16.5" x14ac:dyDescent="0.3">
      <c r="B25912"/>
    </row>
    <row r="25913" spans="2:2" ht="16.5" x14ac:dyDescent="0.3">
      <c r="B25913"/>
    </row>
    <row r="25914" spans="2:2" ht="16.5" x14ac:dyDescent="0.3">
      <c r="B25914"/>
    </row>
    <row r="25915" spans="2:2" ht="16.5" x14ac:dyDescent="0.3">
      <c r="B25915"/>
    </row>
    <row r="25916" spans="2:2" ht="16.5" x14ac:dyDescent="0.3">
      <c r="B25916"/>
    </row>
    <row r="25917" spans="2:2" ht="16.5" x14ac:dyDescent="0.3">
      <c r="B25917"/>
    </row>
    <row r="25918" spans="2:2" ht="16.5" x14ac:dyDescent="0.3">
      <c r="B25918"/>
    </row>
    <row r="25919" spans="2:2" ht="16.5" x14ac:dyDescent="0.3">
      <c r="B25919"/>
    </row>
    <row r="25920" spans="2:2" ht="16.5" x14ac:dyDescent="0.3">
      <c r="B25920"/>
    </row>
    <row r="25921" spans="2:2" ht="16.5" x14ac:dyDescent="0.3">
      <c r="B25921"/>
    </row>
    <row r="25922" spans="2:2" ht="16.5" x14ac:dyDescent="0.3">
      <c r="B25922"/>
    </row>
    <row r="25923" spans="2:2" ht="16.5" x14ac:dyDescent="0.3">
      <c r="B25923"/>
    </row>
    <row r="25924" spans="2:2" ht="16.5" x14ac:dyDescent="0.3">
      <c r="B25924"/>
    </row>
    <row r="25925" spans="2:2" ht="16.5" x14ac:dyDescent="0.3">
      <c r="B25925"/>
    </row>
    <row r="25926" spans="2:2" ht="16.5" x14ac:dyDescent="0.3">
      <c r="B25926"/>
    </row>
    <row r="25927" spans="2:2" ht="16.5" x14ac:dyDescent="0.3">
      <c r="B25927"/>
    </row>
    <row r="25928" spans="2:2" ht="16.5" x14ac:dyDescent="0.3">
      <c r="B25928"/>
    </row>
    <row r="25929" spans="2:2" ht="16.5" x14ac:dyDescent="0.3">
      <c r="B25929"/>
    </row>
    <row r="25930" spans="2:2" ht="16.5" x14ac:dyDescent="0.3">
      <c r="B25930"/>
    </row>
    <row r="25931" spans="2:2" ht="16.5" x14ac:dyDescent="0.3">
      <c r="B25931"/>
    </row>
    <row r="25932" spans="2:2" ht="16.5" x14ac:dyDescent="0.3">
      <c r="B25932"/>
    </row>
    <row r="25933" spans="2:2" ht="16.5" x14ac:dyDescent="0.3">
      <c r="B25933"/>
    </row>
    <row r="25934" spans="2:2" ht="16.5" x14ac:dyDescent="0.3">
      <c r="B25934"/>
    </row>
    <row r="25935" spans="2:2" ht="16.5" x14ac:dyDescent="0.3">
      <c r="B25935"/>
    </row>
    <row r="25936" spans="2:2" ht="16.5" x14ac:dyDescent="0.3">
      <c r="B25936"/>
    </row>
    <row r="25937" spans="2:2" ht="16.5" x14ac:dyDescent="0.3">
      <c r="B25937"/>
    </row>
    <row r="25938" spans="2:2" ht="16.5" x14ac:dyDescent="0.3">
      <c r="B25938"/>
    </row>
    <row r="25939" spans="2:2" ht="16.5" x14ac:dyDescent="0.3">
      <c r="B25939"/>
    </row>
    <row r="25940" spans="2:2" ht="16.5" x14ac:dyDescent="0.3">
      <c r="B25940"/>
    </row>
    <row r="25941" spans="2:2" ht="16.5" x14ac:dyDescent="0.3">
      <c r="B25941"/>
    </row>
    <row r="25942" spans="2:2" ht="16.5" x14ac:dyDescent="0.3">
      <c r="B25942"/>
    </row>
    <row r="25943" spans="2:2" ht="16.5" x14ac:dyDescent="0.3">
      <c r="B25943"/>
    </row>
    <row r="25944" spans="2:2" ht="16.5" x14ac:dyDescent="0.3">
      <c r="B25944"/>
    </row>
    <row r="25945" spans="2:2" ht="16.5" x14ac:dyDescent="0.3">
      <c r="B25945"/>
    </row>
    <row r="25946" spans="2:2" ht="16.5" x14ac:dyDescent="0.3">
      <c r="B25946"/>
    </row>
    <row r="25947" spans="2:2" ht="16.5" x14ac:dyDescent="0.3">
      <c r="B25947"/>
    </row>
    <row r="25948" spans="2:2" ht="16.5" x14ac:dyDescent="0.3">
      <c r="B25948"/>
    </row>
    <row r="25949" spans="2:2" ht="16.5" x14ac:dyDescent="0.3">
      <c r="B25949"/>
    </row>
    <row r="25950" spans="2:2" ht="16.5" x14ac:dyDescent="0.3">
      <c r="B25950"/>
    </row>
    <row r="25951" spans="2:2" ht="16.5" x14ac:dyDescent="0.3">
      <c r="B25951"/>
    </row>
    <row r="25952" spans="2:2" ht="16.5" x14ac:dyDescent="0.3">
      <c r="B25952"/>
    </row>
    <row r="25953" spans="2:2" ht="16.5" x14ac:dyDescent="0.3">
      <c r="B25953"/>
    </row>
    <row r="25954" spans="2:2" ht="16.5" x14ac:dyDescent="0.3">
      <c r="B25954"/>
    </row>
    <row r="25955" spans="2:2" ht="16.5" x14ac:dyDescent="0.3">
      <c r="B25955"/>
    </row>
    <row r="25956" spans="2:2" ht="16.5" x14ac:dyDescent="0.3">
      <c r="B25956"/>
    </row>
    <row r="25957" spans="2:2" ht="16.5" x14ac:dyDescent="0.3">
      <c r="B25957"/>
    </row>
    <row r="25958" spans="2:2" ht="16.5" x14ac:dyDescent="0.3">
      <c r="B25958"/>
    </row>
    <row r="25959" spans="2:2" ht="16.5" x14ac:dyDescent="0.3">
      <c r="B25959"/>
    </row>
    <row r="25960" spans="2:2" ht="16.5" x14ac:dyDescent="0.3">
      <c r="B25960"/>
    </row>
    <row r="25961" spans="2:2" ht="16.5" x14ac:dyDescent="0.3">
      <c r="B25961"/>
    </row>
    <row r="25962" spans="2:2" ht="16.5" x14ac:dyDescent="0.3">
      <c r="B25962"/>
    </row>
    <row r="25963" spans="2:2" ht="16.5" x14ac:dyDescent="0.3">
      <c r="B25963"/>
    </row>
    <row r="25964" spans="2:2" ht="16.5" x14ac:dyDescent="0.3">
      <c r="B25964"/>
    </row>
    <row r="25965" spans="2:2" ht="16.5" x14ac:dyDescent="0.3">
      <c r="B25965"/>
    </row>
    <row r="25966" spans="2:2" ht="16.5" x14ac:dyDescent="0.3">
      <c r="B25966"/>
    </row>
    <row r="25967" spans="2:2" ht="16.5" x14ac:dyDescent="0.3">
      <c r="B25967"/>
    </row>
    <row r="25968" spans="2:2" ht="16.5" x14ac:dyDescent="0.3">
      <c r="B25968"/>
    </row>
    <row r="25969" spans="2:2" ht="16.5" x14ac:dyDescent="0.3">
      <c r="B25969"/>
    </row>
    <row r="25970" spans="2:2" ht="16.5" x14ac:dyDescent="0.3">
      <c r="B25970"/>
    </row>
    <row r="25971" spans="2:2" ht="16.5" x14ac:dyDescent="0.3">
      <c r="B25971"/>
    </row>
    <row r="25972" spans="2:2" ht="16.5" x14ac:dyDescent="0.3">
      <c r="B25972"/>
    </row>
    <row r="25973" spans="2:2" ht="16.5" x14ac:dyDescent="0.3">
      <c r="B25973"/>
    </row>
    <row r="25974" spans="2:2" ht="16.5" x14ac:dyDescent="0.3">
      <c r="B25974"/>
    </row>
    <row r="25975" spans="2:2" ht="16.5" x14ac:dyDescent="0.3">
      <c r="B25975"/>
    </row>
    <row r="25976" spans="2:2" ht="16.5" x14ac:dyDescent="0.3">
      <c r="B25976"/>
    </row>
    <row r="25977" spans="2:2" ht="16.5" x14ac:dyDescent="0.3">
      <c r="B25977"/>
    </row>
    <row r="25978" spans="2:2" ht="16.5" x14ac:dyDescent="0.3">
      <c r="B25978"/>
    </row>
    <row r="25979" spans="2:2" ht="16.5" x14ac:dyDescent="0.3">
      <c r="B25979"/>
    </row>
    <row r="25980" spans="2:2" ht="16.5" x14ac:dyDescent="0.3">
      <c r="B25980"/>
    </row>
    <row r="25981" spans="2:2" ht="16.5" x14ac:dyDescent="0.3">
      <c r="B25981"/>
    </row>
    <row r="25982" spans="2:2" ht="16.5" x14ac:dyDescent="0.3">
      <c r="B25982"/>
    </row>
    <row r="25983" spans="2:2" ht="16.5" x14ac:dyDescent="0.3">
      <c r="B25983"/>
    </row>
    <row r="25984" spans="2:2" ht="16.5" x14ac:dyDescent="0.3">
      <c r="B25984"/>
    </row>
    <row r="25985" spans="2:2" ht="16.5" x14ac:dyDescent="0.3">
      <c r="B25985"/>
    </row>
    <row r="25986" spans="2:2" ht="16.5" x14ac:dyDescent="0.3">
      <c r="B25986"/>
    </row>
    <row r="25987" spans="2:2" ht="16.5" x14ac:dyDescent="0.3">
      <c r="B25987"/>
    </row>
    <row r="25988" spans="2:2" ht="16.5" x14ac:dyDescent="0.3">
      <c r="B25988"/>
    </row>
    <row r="25989" spans="2:2" ht="16.5" x14ac:dyDescent="0.3">
      <c r="B25989"/>
    </row>
    <row r="25990" spans="2:2" ht="16.5" x14ac:dyDescent="0.3">
      <c r="B25990"/>
    </row>
    <row r="25991" spans="2:2" ht="16.5" x14ac:dyDescent="0.3">
      <c r="B25991"/>
    </row>
    <row r="25992" spans="2:2" ht="16.5" x14ac:dyDescent="0.3">
      <c r="B25992"/>
    </row>
    <row r="25993" spans="2:2" ht="16.5" x14ac:dyDescent="0.3">
      <c r="B25993"/>
    </row>
    <row r="25994" spans="2:2" ht="16.5" x14ac:dyDescent="0.3">
      <c r="B25994"/>
    </row>
    <row r="25995" spans="2:2" ht="16.5" x14ac:dyDescent="0.3">
      <c r="B25995"/>
    </row>
    <row r="25996" spans="2:2" ht="16.5" x14ac:dyDescent="0.3">
      <c r="B25996"/>
    </row>
    <row r="25997" spans="2:2" ht="16.5" x14ac:dyDescent="0.3">
      <c r="B25997"/>
    </row>
    <row r="25998" spans="2:2" ht="16.5" x14ac:dyDescent="0.3">
      <c r="B25998"/>
    </row>
    <row r="25999" spans="2:2" ht="16.5" x14ac:dyDescent="0.3">
      <c r="B25999"/>
    </row>
    <row r="26000" spans="2:2" ht="16.5" x14ac:dyDescent="0.3">
      <c r="B26000"/>
    </row>
    <row r="26001" spans="2:2" ht="16.5" x14ac:dyDescent="0.3">
      <c r="B26001"/>
    </row>
    <row r="26002" spans="2:2" ht="16.5" x14ac:dyDescent="0.3">
      <c r="B26002"/>
    </row>
    <row r="26003" spans="2:2" ht="16.5" x14ac:dyDescent="0.3">
      <c r="B26003"/>
    </row>
    <row r="26004" spans="2:2" ht="16.5" x14ac:dyDescent="0.3">
      <c r="B26004"/>
    </row>
    <row r="26005" spans="2:2" ht="16.5" x14ac:dyDescent="0.3">
      <c r="B26005"/>
    </row>
    <row r="26006" spans="2:2" ht="16.5" x14ac:dyDescent="0.3">
      <c r="B26006"/>
    </row>
    <row r="26007" spans="2:2" ht="16.5" x14ac:dyDescent="0.3">
      <c r="B26007"/>
    </row>
    <row r="26008" spans="2:2" ht="16.5" x14ac:dyDescent="0.3">
      <c r="B26008"/>
    </row>
    <row r="26009" spans="2:2" ht="16.5" x14ac:dyDescent="0.3">
      <c r="B26009"/>
    </row>
    <row r="26010" spans="2:2" ht="16.5" x14ac:dyDescent="0.3">
      <c r="B26010"/>
    </row>
    <row r="26011" spans="2:2" ht="16.5" x14ac:dyDescent="0.3">
      <c r="B26011"/>
    </row>
    <row r="26012" spans="2:2" ht="16.5" x14ac:dyDescent="0.3">
      <c r="B26012"/>
    </row>
    <row r="26013" spans="2:2" ht="16.5" x14ac:dyDescent="0.3">
      <c r="B26013"/>
    </row>
    <row r="26014" spans="2:2" ht="16.5" x14ac:dyDescent="0.3">
      <c r="B26014"/>
    </row>
    <row r="26015" spans="2:2" ht="16.5" x14ac:dyDescent="0.3">
      <c r="B26015"/>
    </row>
    <row r="26016" spans="2:2" ht="16.5" x14ac:dyDescent="0.3">
      <c r="B26016"/>
    </row>
    <row r="26017" spans="2:2" ht="16.5" x14ac:dyDescent="0.3">
      <c r="B26017"/>
    </row>
    <row r="26018" spans="2:2" ht="16.5" x14ac:dyDescent="0.3">
      <c r="B26018"/>
    </row>
    <row r="26019" spans="2:2" ht="16.5" x14ac:dyDescent="0.3">
      <c r="B26019"/>
    </row>
    <row r="26020" spans="2:2" ht="16.5" x14ac:dyDescent="0.3">
      <c r="B26020"/>
    </row>
    <row r="26021" spans="2:2" ht="16.5" x14ac:dyDescent="0.3">
      <c r="B26021"/>
    </row>
    <row r="26022" spans="2:2" ht="16.5" x14ac:dyDescent="0.3">
      <c r="B26022"/>
    </row>
    <row r="26023" spans="2:2" ht="16.5" x14ac:dyDescent="0.3">
      <c r="B26023"/>
    </row>
    <row r="26024" spans="2:2" ht="16.5" x14ac:dyDescent="0.3">
      <c r="B26024"/>
    </row>
    <row r="26025" spans="2:2" ht="16.5" x14ac:dyDescent="0.3">
      <c r="B26025"/>
    </row>
    <row r="26026" spans="2:2" ht="16.5" x14ac:dyDescent="0.3">
      <c r="B26026"/>
    </row>
    <row r="26027" spans="2:2" ht="16.5" x14ac:dyDescent="0.3">
      <c r="B26027"/>
    </row>
    <row r="26028" spans="2:2" ht="16.5" x14ac:dyDescent="0.3">
      <c r="B26028"/>
    </row>
    <row r="26029" spans="2:2" ht="16.5" x14ac:dyDescent="0.3">
      <c r="B26029"/>
    </row>
    <row r="26030" spans="2:2" ht="16.5" x14ac:dyDescent="0.3">
      <c r="B26030"/>
    </row>
    <row r="26031" spans="2:2" ht="16.5" x14ac:dyDescent="0.3">
      <c r="B26031"/>
    </row>
    <row r="26032" spans="2:2" ht="16.5" x14ac:dyDescent="0.3">
      <c r="B26032"/>
    </row>
    <row r="26033" spans="2:2" ht="16.5" x14ac:dyDescent="0.3">
      <c r="B26033"/>
    </row>
    <row r="26034" spans="2:2" ht="16.5" x14ac:dyDescent="0.3">
      <c r="B26034"/>
    </row>
    <row r="26035" spans="2:2" ht="16.5" x14ac:dyDescent="0.3">
      <c r="B26035"/>
    </row>
    <row r="26036" spans="2:2" ht="16.5" x14ac:dyDescent="0.3">
      <c r="B26036"/>
    </row>
    <row r="26037" spans="2:2" ht="16.5" x14ac:dyDescent="0.3">
      <c r="B26037"/>
    </row>
    <row r="26038" spans="2:2" ht="16.5" x14ac:dyDescent="0.3">
      <c r="B26038"/>
    </row>
    <row r="26039" spans="2:2" ht="16.5" x14ac:dyDescent="0.3">
      <c r="B26039"/>
    </row>
    <row r="26040" spans="2:2" ht="16.5" x14ac:dyDescent="0.3">
      <c r="B26040"/>
    </row>
    <row r="26041" spans="2:2" ht="16.5" x14ac:dyDescent="0.3">
      <c r="B26041"/>
    </row>
    <row r="26042" spans="2:2" ht="16.5" x14ac:dyDescent="0.3">
      <c r="B26042"/>
    </row>
    <row r="26043" spans="2:2" ht="16.5" x14ac:dyDescent="0.3">
      <c r="B26043"/>
    </row>
    <row r="26044" spans="2:2" ht="16.5" x14ac:dyDescent="0.3">
      <c r="B26044"/>
    </row>
    <row r="26045" spans="2:2" ht="16.5" x14ac:dyDescent="0.3">
      <c r="B26045"/>
    </row>
    <row r="26046" spans="2:2" ht="16.5" x14ac:dyDescent="0.3">
      <c r="B26046"/>
    </row>
    <row r="26047" spans="2:2" ht="16.5" x14ac:dyDescent="0.3">
      <c r="B26047"/>
    </row>
    <row r="26048" spans="2:2" ht="16.5" x14ac:dyDescent="0.3">
      <c r="B26048"/>
    </row>
    <row r="26049" spans="2:2" ht="16.5" x14ac:dyDescent="0.3">
      <c r="B26049"/>
    </row>
    <row r="26050" spans="2:2" ht="16.5" x14ac:dyDescent="0.3">
      <c r="B26050"/>
    </row>
    <row r="26051" spans="2:2" ht="16.5" x14ac:dyDescent="0.3">
      <c r="B26051"/>
    </row>
    <row r="26052" spans="2:2" ht="16.5" x14ac:dyDescent="0.3">
      <c r="B26052"/>
    </row>
    <row r="26053" spans="2:2" ht="16.5" x14ac:dyDescent="0.3">
      <c r="B26053"/>
    </row>
    <row r="26054" spans="2:2" ht="16.5" x14ac:dyDescent="0.3">
      <c r="B26054"/>
    </row>
    <row r="26055" spans="2:2" ht="16.5" x14ac:dyDescent="0.3">
      <c r="B26055"/>
    </row>
    <row r="26056" spans="2:2" ht="16.5" x14ac:dyDescent="0.3">
      <c r="B26056"/>
    </row>
    <row r="26057" spans="2:2" ht="16.5" x14ac:dyDescent="0.3">
      <c r="B26057"/>
    </row>
    <row r="26058" spans="2:2" ht="16.5" x14ac:dyDescent="0.3">
      <c r="B26058"/>
    </row>
    <row r="26059" spans="2:2" ht="16.5" x14ac:dyDescent="0.3">
      <c r="B26059"/>
    </row>
    <row r="26060" spans="2:2" ht="16.5" x14ac:dyDescent="0.3">
      <c r="B26060"/>
    </row>
    <row r="26061" spans="2:2" ht="16.5" x14ac:dyDescent="0.3">
      <c r="B26061"/>
    </row>
    <row r="26062" spans="2:2" ht="16.5" x14ac:dyDescent="0.3">
      <c r="B26062"/>
    </row>
    <row r="26063" spans="2:2" ht="16.5" x14ac:dyDescent="0.3">
      <c r="B26063"/>
    </row>
    <row r="26064" spans="2:2" ht="16.5" x14ac:dyDescent="0.3">
      <c r="B26064"/>
    </row>
    <row r="26065" spans="2:2" ht="16.5" x14ac:dyDescent="0.3">
      <c r="B26065"/>
    </row>
    <row r="26066" spans="2:2" ht="16.5" x14ac:dyDescent="0.3">
      <c r="B26066"/>
    </row>
    <row r="26067" spans="2:2" ht="16.5" x14ac:dyDescent="0.3">
      <c r="B26067"/>
    </row>
    <row r="26068" spans="2:2" ht="16.5" x14ac:dyDescent="0.3">
      <c r="B26068"/>
    </row>
    <row r="26069" spans="2:2" ht="16.5" x14ac:dyDescent="0.3">
      <c r="B26069"/>
    </row>
    <row r="26070" spans="2:2" ht="16.5" x14ac:dyDescent="0.3">
      <c r="B26070"/>
    </row>
    <row r="26071" spans="2:2" ht="16.5" x14ac:dyDescent="0.3">
      <c r="B26071"/>
    </row>
    <row r="26072" spans="2:2" ht="16.5" x14ac:dyDescent="0.3">
      <c r="B26072"/>
    </row>
    <row r="26073" spans="2:2" ht="16.5" x14ac:dyDescent="0.3">
      <c r="B26073"/>
    </row>
    <row r="26074" spans="2:2" ht="16.5" x14ac:dyDescent="0.3">
      <c r="B26074"/>
    </row>
    <row r="26075" spans="2:2" ht="16.5" x14ac:dyDescent="0.3">
      <c r="B26075"/>
    </row>
    <row r="26076" spans="2:2" ht="16.5" x14ac:dyDescent="0.3">
      <c r="B26076"/>
    </row>
    <row r="26077" spans="2:2" ht="16.5" x14ac:dyDescent="0.3">
      <c r="B26077"/>
    </row>
    <row r="26078" spans="2:2" ht="16.5" x14ac:dyDescent="0.3">
      <c r="B26078"/>
    </row>
    <row r="26079" spans="2:2" ht="16.5" x14ac:dyDescent="0.3">
      <c r="B26079"/>
    </row>
    <row r="26080" spans="2:2" ht="16.5" x14ac:dyDescent="0.3">
      <c r="B26080"/>
    </row>
    <row r="26081" spans="2:2" ht="16.5" x14ac:dyDescent="0.3">
      <c r="B26081"/>
    </row>
    <row r="26082" spans="2:2" ht="16.5" x14ac:dyDescent="0.3">
      <c r="B26082"/>
    </row>
    <row r="26083" spans="2:2" ht="16.5" x14ac:dyDescent="0.3">
      <c r="B26083"/>
    </row>
    <row r="26084" spans="2:2" ht="16.5" x14ac:dyDescent="0.3">
      <c r="B26084"/>
    </row>
    <row r="26085" spans="2:2" ht="16.5" x14ac:dyDescent="0.3">
      <c r="B26085"/>
    </row>
    <row r="26086" spans="2:2" ht="16.5" x14ac:dyDescent="0.3">
      <c r="B26086"/>
    </row>
    <row r="26087" spans="2:2" ht="16.5" x14ac:dyDescent="0.3">
      <c r="B26087"/>
    </row>
    <row r="26088" spans="2:2" ht="16.5" x14ac:dyDescent="0.3">
      <c r="B26088"/>
    </row>
    <row r="26089" spans="2:2" ht="16.5" x14ac:dyDescent="0.3">
      <c r="B26089"/>
    </row>
    <row r="26090" spans="2:2" ht="16.5" x14ac:dyDescent="0.3">
      <c r="B26090"/>
    </row>
    <row r="26091" spans="2:2" ht="16.5" x14ac:dyDescent="0.3">
      <c r="B26091"/>
    </row>
    <row r="26092" spans="2:2" ht="16.5" x14ac:dyDescent="0.3">
      <c r="B26092"/>
    </row>
    <row r="26093" spans="2:2" ht="16.5" x14ac:dyDescent="0.3">
      <c r="B26093"/>
    </row>
    <row r="26094" spans="2:2" ht="16.5" x14ac:dyDescent="0.3">
      <c r="B26094"/>
    </row>
    <row r="26095" spans="2:2" ht="16.5" x14ac:dyDescent="0.3">
      <c r="B26095"/>
    </row>
    <row r="26096" spans="2:2" ht="16.5" x14ac:dyDescent="0.3">
      <c r="B26096"/>
    </row>
    <row r="26097" spans="2:2" ht="16.5" x14ac:dyDescent="0.3">
      <c r="B26097"/>
    </row>
    <row r="26098" spans="2:2" ht="16.5" x14ac:dyDescent="0.3">
      <c r="B26098"/>
    </row>
    <row r="26099" spans="2:2" ht="16.5" x14ac:dyDescent="0.3">
      <c r="B26099"/>
    </row>
    <row r="26100" spans="2:2" ht="16.5" x14ac:dyDescent="0.3">
      <c r="B26100"/>
    </row>
    <row r="26101" spans="2:2" ht="16.5" x14ac:dyDescent="0.3">
      <c r="B26101"/>
    </row>
    <row r="26102" spans="2:2" ht="16.5" x14ac:dyDescent="0.3">
      <c r="B26102"/>
    </row>
    <row r="26103" spans="2:2" ht="16.5" x14ac:dyDescent="0.3">
      <c r="B26103"/>
    </row>
    <row r="26104" spans="2:2" ht="16.5" x14ac:dyDescent="0.3">
      <c r="B26104"/>
    </row>
    <row r="26105" spans="2:2" ht="16.5" x14ac:dyDescent="0.3">
      <c r="B26105"/>
    </row>
    <row r="26106" spans="2:2" ht="16.5" x14ac:dyDescent="0.3">
      <c r="B26106"/>
    </row>
    <row r="26107" spans="2:2" ht="16.5" x14ac:dyDescent="0.3">
      <c r="B26107"/>
    </row>
    <row r="26108" spans="2:2" ht="16.5" x14ac:dyDescent="0.3">
      <c r="B26108"/>
    </row>
    <row r="26109" spans="2:2" ht="16.5" x14ac:dyDescent="0.3">
      <c r="B26109"/>
    </row>
    <row r="26110" spans="2:2" ht="16.5" x14ac:dyDescent="0.3">
      <c r="B26110"/>
    </row>
    <row r="26111" spans="2:2" ht="16.5" x14ac:dyDescent="0.3">
      <c r="B26111"/>
    </row>
    <row r="26112" spans="2:2" ht="16.5" x14ac:dyDescent="0.3">
      <c r="B26112"/>
    </row>
    <row r="26113" spans="2:2" ht="16.5" x14ac:dyDescent="0.3">
      <c r="B26113"/>
    </row>
    <row r="26114" spans="2:2" ht="16.5" x14ac:dyDescent="0.3">
      <c r="B26114"/>
    </row>
    <row r="26115" spans="2:2" ht="16.5" x14ac:dyDescent="0.3">
      <c r="B26115"/>
    </row>
    <row r="26116" spans="2:2" ht="16.5" x14ac:dyDescent="0.3">
      <c r="B26116"/>
    </row>
    <row r="26117" spans="2:2" ht="16.5" x14ac:dyDescent="0.3">
      <c r="B26117"/>
    </row>
    <row r="26118" spans="2:2" ht="16.5" x14ac:dyDescent="0.3">
      <c r="B26118"/>
    </row>
    <row r="26119" spans="2:2" ht="16.5" x14ac:dyDescent="0.3">
      <c r="B26119"/>
    </row>
    <row r="26120" spans="2:2" ht="16.5" x14ac:dyDescent="0.3">
      <c r="B26120"/>
    </row>
    <row r="26121" spans="2:2" ht="16.5" x14ac:dyDescent="0.3">
      <c r="B26121"/>
    </row>
    <row r="26122" spans="2:2" ht="16.5" x14ac:dyDescent="0.3">
      <c r="B26122"/>
    </row>
    <row r="26123" spans="2:2" ht="16.5" x14ac:dyDescent="0.3">
      <c r="B26123"/>
    </row>
    <row r="26124" spans="2:2" ht="16.5" x14ac:dyDescent="0.3">
      <c r="B26124"/>
    </row>
    <row r="26125" spans="2:2" ht="16.5" x14ac:dyDescent="0.3">
      <c r="B26125"/>
    </row>
    <row r="26126" spans="2:2" ht="16.5" x14ac:dyDescent="0.3">
      <c r="B26126"/>
    </row>
    <row r="26127" spans="2:2" ht="16.5" x14ac:dyDescent="0.3">
      <c r="B26127"/>
    </row>
    <row r="26128" spans="2:2" ht="16.5" x14ac:dyDescent="0.3">
      <c r="B26128"/>
    </row>
    <row r="26129" spans="2:2" ht="16.5" x14ac:dyDescent="0.3">
      <c r="B26129"/>
    </row>
    <row r="26130" spans="2:2" ht="16.5" x14ac:dyDescent="0.3">
      <c r="B26130"/>
    </row>
    <row r="26131" spans="2:2" ht="16.5" x14ac:dyDescent="0.3">
      <c r="B26131"/>
    </row>
    <row r="26132" spans="2:2" ht="16.5" x14ac:dyDescent="0.3">
      <c r="B26132"/>
    </row>
    <row r="26133" spans="2:2" ht="16.5" x14ac:dyDescent="0.3">
      <c r="B26133"/>
    </row>
    <row r="26134" spans="2:2" ht="16.5" x14ac:dyDescent="0.3">
      <c r="B26134"/>
    </row>
    <row r="26135" spans="2:2" ht="16.5" x14ac:dyDescent="0.3">
      <c r="B26135"/>
    </row>
    <row r="26136" spans="2:2" ht="16.5" x14ac:dyDescent="0.3">
      <c r="B26136"/>
    </row>
    <row r="26137" spans="2:2" ht="16.5" x14ac:dyDescent="0.3">
      <c r="B26137"/>
    </row>
    <row r="26138" spans="2:2" ht="16.5" x14ac:dyDescent="0.3">
      <c r="B26138"/>
    </row>
    <row r="26139" spans="2:2" ht="16.5" x14ac:dyDescent="0.3">
      <c r="B26139"/>
    </row>
    <row r="26140" spans="2:2" ht="16.5" x14ac:dyDescent="0.3">
      <c r="B26140"/>
    </row>
    <row r="26141" spans="2:2" ht="16.5" x14ac:dyDescent="0.3">
      <c r="B26141"/>
    </row>
    <row r="26142" spans="2:2" ht="16.5" x14ac:dyDescent="0.3">
      <c r="B26142"/>
    </row>
    <row r="26143" spans="2:2" ht="16.5" x14ac:dyDescent="0.3">
      <c r="B26143"/>
    </row>
    <row r="26144" spans="2:2" ht="16.5" x14ac:dyDescent="0.3">
      <c r="B26144"/>
    </row>
    <row r="26145" spans="2:2" ht="16.5" x14ac:dyDescent="0.3">
      <c r="B26145"/>
    </row>
    <row r="26146" spans="2:2" ht="16.5" x14ac:dyDescent="0.3">
      <c r="B26146"/>
    </row>
    <row r="26147" spans="2:2" ht="16.5" x14ac:dyDescent="0.3">
      <c r="B26147"/>
    </row>
    <row r="26148" spans="2:2" ht="16.5" x14ac:dyDescent="0.3">
      <c r="B26148"/>
    </row>
    <row r="26149" spans="2:2" ht="16.5" x14ac:dyDescent="0.3">
      <c r="B26149"/>
    </row>
    <row r="26150" spans="2:2" ht="16.5" x14ac:dyDescent="0.3">
      <c r="B26150"/>
    </row>
    <row r="26151" spans="2:2" ht="16.5" x14ac:dyDescent="0.3">
      <c r="B26151"/>
    </row>
    <row r="26152" spans="2:2" ht="16.5" x14ac:dyDescent="0.3">
      <c r="B26152"/>
    </row>
    <row r="26153" spans="2:2" ht="16.5" x14ac:dyDescent="0.3">
      <c r="B26153"/>
    </row>
    <row r="26154" spans="2:2" ht="16.5" x14ac:dyDescent="0.3">
      <c r="B26154"/>
    </row>
    <row r="26155" spans="2:2" ht="16.5" x14ac:dyDescent="0.3">
      <c r="B26155"/>
    </row>
    <row r="26156" spans="2:2" ht="16.5" x14ac:dyDescent="0.3">
      <c r="B26156"/>
    </row>
    <row r="26157" spans="2:2" ht="16.5" x14ac:dyDescent="0.3">
      <c r="B26157"/>
    </row>
    <row r="26158" spans="2:2" ht="16.5" x14ac:dyDescent="0.3">
      <c r="B26158"/>
    </row>
    <row r="26159" spans="2:2" ht="16.5" x14ac:dyDescent="0.3">
      <c r="B26159"/>
    </row>
    <row r="26160" spans="2:2" ht="16.5" x14ac:dyDescent="0.3">
      <c r="B26160"/>
    </row>
    <row r="26161" spans="2:2" ht="16.5" x14ac:dyDescent="0.3">
      <c r="B26161"/>
    </row>
    <row r="26162" spans="2:2" ht="16.5" x14ac:dyDescent="0.3">
      <c r="B26162"/>
    </row>
    <row r="26163" spans="2:2" ht="16.5" x14ac:dyDescent="0.3">
      <c r="B26163"/>
    </row>
    <row r="26164" spans="2:2" ht="16.5" x14ac:dyDescent="0.3">
      <c r="B26164"/>
    </row>
    <row r="26165" spans="2:2" ht="16.5" x14ac:dyDescent="0.3">
      <c r="B26165"/>
    </row>
    <row r="26166" spans="2:2" ht="16.5" x14ac:dyDescent="0.3">
      <c r="B26166"/>
    </row>
    <row r="26167" spans="2:2" ht="16.5" x14ac:dyDescent="0.3">
      <c r="B26167"/>
    </row>
    <row r="26168" spans="2:2" ht="16.5" x14ac:dyDescent="0.3">
      <c r="B26168"/>
    </row>
    <row r="26169" spans="2:2" ht="16.5" x14ac:dyDescent="0.3">
      <c r="B26169"/>
    </row>
    <row r="26170" spans="2:2" ht="16.5" x14ac:dyDescent="0.3">
      <c r="B26170"/>
    </row>
    <row r="26171" spans="2:2" ht="16.5" x14ac:dyDescent="0.3">
      <c r="B26171"/>
    </row>
    <row r="26172" spans="2:2" ht="16.5" x14ac:dyDescent="0.3">
      <c r="B26172"/>
    </row>
    <row r="26173" spans="2:2" ht="16.5" x14ac:dyDescent="0.3">
      <c r="B26173"/>
    </row>
    <row r="26174" spans="2:2" ht="16.5" x14ac:dyDescent="0.3">
      <c r="B26174"/>
    </row>
    <row r="26175" spans="2:2" ht="16.5" x14ac:dyDescent="0.3">
      <c r="B26175"/>
    </row>
    <row r="26176" spans="2:2" ht="16.5" x14ac:dyDescent="0.3">
      <c r="B26176"/>
    </row>
    <row r="26177" spans="2:2" ht="16.5" x14ac:dyDescent="0.3">
      <c r="B26177"/>
    </row>
    <row r="26178" spans="2:2" ht="16.5" x14ac:dyDescent="0.3">
      <c r="B26178"/>
    </row>
    <row r="26179" spans="2:2" ht="16.5" x14ac:dyDescent="0.3">
      <c r="B26179"/>
    </row>
    <row r="26180" spans="2:2" ht="16.5" x14ac:dyDescent="0.3">
      <c r="B26180"/>
    </row>
    <row r="26181" spans="2:2" ht="16.5" x14ac:dyDescent="0.3">
      <c r="B26181"/>
    </row>
    <row r="26182" spans="2:2" ht="16.5" x14ac:dyDescent="0.3">
      <c r="B26182"/>
    </row>
    <row r="26183" spans="2:2" ht="16.5" x14ac:dyDescent="0.3">
      <c r="B26183"/>
    </row>
    <row r="26184" spans="2:2" ht="16.5" x14ac:dyDescent="0.3">
      <c r="B26184"/>
    </row>
    <row r="26185" spans="2:2" ht="16.5" x14ac:dyDescent="0.3">
      <c r="B26185"/>
    </row>
    <row r="26186" spans="2:2" ht="16.5" x14ac:dyDescent="0.3">
      <c r="B26186"/>
    </row>
    <row r="26187" spans="2:2" ht="16.5" x14ac:dyDescent="0.3">
      <c r="B26187"/>
    </row>
    <row r="26188" spans="2:2" ht="16.5" x14ac:dyDescent="0.3">
      <c r="B26188"/>
    </row>
    <row r="26189" spans="2:2" ht="16.5" x14ac:dyDescent="0.3">
      <c r="B26189"/>
    </row>
    <row r="26190" spans="2:2" ht="16.5" x14ac:dyDescent="0.3">
      <c r="B26190"/>
    </row>
    <row r="26191" spans="2:2" ht="16.5" x14ac:dyDescent="0.3">
      <c r="B26191"/>
    </row>
    <row r="26192" spans="2:2" ht="16.5" x14ac:dyDescent="0.3">
      <c r="B26192"/>
    </row>
    <row r="26193" spans="2:2" ht="16.5" x14ac:dyDescent="0.3">
      <c r="B26193"/>
    </row>
    <row r="26194" spans="2:2" ht="16.5" x14ac:dyDescent="0.3">
      <c r="B26194"/>
    </row>
    <row r="26195" spans="2:2" ht="16.5" x14ac:dyDescent="0.3">
      <c r="B26195"/>
    </row>
    <row r="26196" spans="2:2" ht="16.5" x14ac:dyDescent="0.3">
      <c r="B26196"/>
    </row>
    <row r="26197" spans="2:2" ht="16.5" x14ac:dyDescent="0.3">
      <c r="B26197"/>
    </row>
    <row r="26198" spans="2:2" ht="16.5" x14ac:dyDescent="0.3">
      <c r="B26198"/>
    </row>
    <row r="26199" spans="2:2" ht="16.5" x14ac:dyDescent="0.3">
      <c r="B26199"/>
    </row>
    <row r="26200" spans="2:2" ht="16.5" x14ac:dyDescent="0.3">
      <c r="B26200"/>
    </row>
    <row r="26201" spans="2:2" ht="16.5" x14ac:dyDescent="0.3">
      <c r="B26201"/>
    </row>
    <row r="26202" spans="2:2" ht="16.5" x14ac:dyDescent="0.3">
      <c r="B26202"/>
    </row>
    <row r="26203" spans="2:2" ht="16.5" x14ac:dyDescent="0.3">
      <c r="B26203"/>
    </row>
    <row r="26204" spans="2:2" ht="16.5" x14ac:dyDescent="0.3">
      <c r="B26204"/>
    </row>
    <row r="26205" spans="2:2" ht="16.5" x14ac:dyDescent="0.3">
      <c r="B26205"/>
    </row>
    <row r="26206" spans="2:2" ht="16.5" x14ac:dyDescent="0.3">
      <c r="B26206"/>
    </row>
    <row r="26207" spans="2:2" ht="16.5" x14ac:dyDescent="0.3">
      <c r="B26207"/>
    </row>
    <row r="26208" spans="2:2" ht="16.5" x14ac:dyDescent="0.3">
      <c r="B26208"/>
    </row>
    <row r="26209" spans="2:2" ht="16.5" x14ac:dyDescent="0.3">
      <c r="B26209"/>
    </row>
    <row r="26210" spans="2:2" ht="16.5" x14ac:dyDescent="0.3">
      <c r="B26210"/>
    </row>
    <row r="26211" spans="2:2" ht="16.5" x14ac:dyDescent="0.3">
      <c r="B26211"/>
    </row>
    <row r="26212" spans="2:2" ht="16.5" x14ac:dyDescent="0.3">
      <c r="B26212"/>
    </row>
    <row r="26213" spans="2:2" ht="16.5" x14ac:dyDescent="0.3">
      <c r="B26213"/>
    </row>
    <row r="26214" spans="2:2" ht="16.5" x14ac:dyDescent="0.3">
      <c r="B26214"/>
    </row>
    <row r="26215" spans="2:2" ht="16.5" x14ac:dyDescent="0.3">
      <c r="B26215"/>
    </row>
    <row r="26216" spans="2:2" ht="16.5" x14ac:dyDescent="0.3">
      <c r="B26216"/>
    </row>
    <row r="26217" spans="2:2" ht="16.5" x14ac:dyDescent="0.3">
      <c r="B26217"/>
    </row>
    <row r="26218" spans="2:2" ht="16.5" x14ac:dyDescent="0.3">
      <c r="B26218"/>
    </row>
    <row r="26219" spans="2:2" ht="16.5" x14ac:dyDescent="0.3">
      <c r="B26219"/>
    </row>
    <row r="26220" spans="2:2" ht="16.5" x14ac:dyDescent="0.3">
      <c r="B26220"/>
    </row>
    <row r="26221" spans="2:2" ht="16.5" x14ac:dyDescent="0.3">
      <c r="B26221"/>
    </row>
    <row r="26222" spans="2:2" ht="16.5" x14ac:dyDescent="0.3">
      <c r="B26222"/>
    </row>
    <row r="26223" spans="2:2" ht="16.5" x14ac:dyDescent="0.3">
      <c r="B26223"/>
    </row>
    <row r="26224" spans="2:2" ht="16.5" x14ac:dyDescent="0.3">
      <c r="B26224"/>
    </row>
    <row r="26225" spans="2:2" ht="16.5" x14ac:dyDescent="0.3">
      <c r="B26225"/>
    </row>
    <row r="26226" spans="2:2" ht="16.5" x14ac:dyDescent="0.3">
      <c r="B26226"/>
    </row>
    <row r="26227" spans="2:2" ht="16.5" x14ac:dyDescent="0.3">
      <c r="B26227"/>
    </row>
    <row r="26228" spans="2:2" ht="16.5" x14ac:dyDescent="0.3">
      <c r="B26228"/>
    </row>
    <row r="26229" spans="2:2" ht="16.5" x14ac:dyDescent="0.3">
      <c r="B26229"/>
    </row>
    <row r="26230" spans="2:2" ht="16.5" x14ac:dyDescent="0.3">
      <c r="B26230"/>
    </row>
    <row r="26231" spans="2:2" ht="16.5" x14ac:dyDescent="0.3">
      <c r="B26231"/>
    </row>
    <row r="26232" spans="2:2" ht="16.5" x14ac:dyDescent="0.3">
      <c r="B26232"/>
    </row>
    <row r="26233" spans="2:2" ht="16.5" x14ac:dyDescent="0.3">
      <c r="B26233"/>
    </row>
    <row r="26234" spans="2:2" ht="16.5" x14ac:dyDescent="0.3">
      <c r="B26234"/>
    </row>
    <row r="26235" spans="2:2" ht="16.5" x14ac:dyDescent="0.3">
      <c r="B26235"/>
    </row>
    <row r="26236" spans="2:2" ht="16.5" x14ac:dyDescent="0.3">
      <c r="B26236"/>
    </row>
    <row r="26237" spans="2:2" ht="16.5" x14ac:dyDescent="0.3">
      <c r="B26237"/>
    </row>
    <row r="26238" spans="2:2" ht="16.5" x14ac:dyDescent="0.3">
      <c r="B26238"/>
    </row>
    <row r="26239" spans="2:2" ht="16.5" x14ac:dyDescent="0.3">
      <c r="B26239"/>
    </row>
    <row r="26240" spans="2:2" ht="16.5" x14ac:dyDescent="0.3">
      <c r="B26240"/>
    </row>
    <row r="26241" spans="2:2" ht="16.5" x14ac:dyDescent="0.3">
      <c r="B26241"/>
    </row>
    <row r="26242" spans="2:2" ht="16.5" x14ac:dyDescent="0.3">
      <c r="B26242"/>
    </row>
    <row r="26243" spans="2:2" ht="16.5" x14ac:dyDescent="0.3">
      <c r="B26243"/>
    </row>
    <row r="26244" spans="2:2" ht="16.5" x14ac:dyDescent="0.3">
      <c r="B26244"/>
    </row>
    <row r="26245" spans="2:2" ht="16.5" x14ac:dyDescent="0.3">
      <c r="B26245"/>
    </row>
    <row r="26246" spans="2:2" ht="16.5" x14ac:dyDescent="0.3">
      <c r="B26246"/>
    </row>
    <row r="26247" spans="2:2" ht="16.5" x14ac:dyDescent="0.3">
      <c r="B26247"/>
    </row>
    <row r="26248" spans="2:2" ht="16.5" x14ac:dyDescent="0.3">
      <c r="B26248"/>
    </row>
    <row r="26249" spans="2:2" ht="16.5" x14ac:dyDescent="0.3">
      <c r="B26249"/>
    </row>
    <row r="26250" spans="2:2" ht="16.5" x14ac:dyDescent="0.3">
      <c r="B26250"/>
    </row>
    <row r="26251" spans="2:2" ht="16.5" x14ac:dyDescent="0.3">
      <c r="B26251"/>
    </row>
    <row r="26252" spans="2:2" ht="16.5" x14ac:dyDescent="0.3">
      <c r="B26252"/>
    </row>
    <row r="26253" spans="2:2" ht="16.5" x14ac:dyDescent="0.3">
      <c r="B26253"/>
    </row>
    <row r="26254" spans="2:2" ht="16.5" x14ac:dyDescent="0.3">
      <c r="B26254"/>
    </row>
    <row r="26255" spans="2:2" ht="16.5" x14ac:dyDescent="0.3">
      <c r="B26255"/>
    </row>
    <row r="26256" spans="2:2" ht="16.5" x14ac:dyDescent="0.3">
      <c r="B26256"/>
    </row>
    <row r="26257" spans="2:2" ht="16.5" x14ac:dyDescent="0.3">
      <c r="B26257"/>
    </row>
    <row r="26258" spans="2:2" ht="16.5" x14ac:dyDescent="0.3">
      <c r="B26258"/>
    </row>
    <row r="26259" spans="2:2" ht="16.5" x14ac:dyDescent="0.3">
      <c r="B26259"/>
    </row>
    <row r="26260" spans="2:2" ht="16.5" x14ac:dyDescent="0.3">
      <c r="B26260"/>
    </row>
    <row r="26261" spans="2:2" ht="16.5" x14ac:dyDescent="0.3">
      <c r="B26261"/>
    </row>
    <row r="26262" spans="2:2" ht="16.5" x14ac:dyDescent="0.3">
      <c r="B26262"/>
    </row>
    <row r="26263" spans="2:2" ht="16.5" x14ac:dyDescent="0.3">
      <c r="B26263"/>
    </row>
    <row r="26264" spans="2:2" ht="16.5" x14ac:dyDescent="0.3">
      <c r="B26264"/>
    </row>
    <row r="26265" spans="2:2" ht="16.5" x14ac:dyDescent="0.3">
      <c r="B26265"/>
    </row>
    <row r="26266" spans="2:2" ht="16.5" x14ac:dyDescent="0.3">
      <c r="B26266"/>
    </row>
    <row r="26267" spans="2:2" ht="16.5" x14ac:dyDescent="0.3">
      <c r="B26267"/>
    </row>
    <row r="26268" spans="2:2" ht="16.5" x14ac:dyDescent="0.3">
      <c r="B26268"/>
    </row>
    <row r="26269" spans="2:2" ht="16.5" x14ac:dyDescent="0.3">
      <c r="B26269"/>
    </row>
    <row r="26270" spans="2:2" ht="16.5" x14ac:dyDescent="0.3">
      <c r="B26270"/>
    </row>
    <row r="26271" spans="2:2" ht="16.5" x14ac:dyDescent="0.3">
      <c r="B26271"/>
    </row>
    <row r="26272" spans="2:2" ht="16.5" x14ac:dyDescent="0.3">
      <c r="B26272"/>
    </row>
    <row r="26273" spans="2:2" ht="16.5" x14ac:dyDescent="0.3">
      <c r="B26273"/>
    </row>
    <row r="26274" spans="2:2" ht="16.5" x14ac:dyDescent="0.3">
      <c r="B26274"/>
    </row>
    <row r="26275" spans="2:2" ht="16.5" x14ac:dyDescent="0.3">
      <c r="B26275"/>
    </row>
    <row r="26276" spans="2:2" ht="16.5" x14ac:dyDescent="0.3">
      <c r="B26276"/>
    </row>
    <row r="26277" spans="2:2" ht="16.5" x14ac:dyDescent="0.3">
      <c r="B26277"/>
    </row>
    <row r="26278" spans="2:2" ht="16.5" x14ac:dyDescent="0.3">
      <c r="B26278"/>
    </row>
    <row r="26279" spans="2:2" ht="16.5" x14ac:dyDescent="0.3">
      <c r="B26279"/>
    </row>
    <row r="26280" spans="2:2" ht="16.5" x14ac:dyDescent="0.3">
      <c r="B26280"/>
    </row>
    <row r="26281" spans="2:2" ht="16.5" x14ac:dyDescent="0.3">
      <c r="B26281"/>
    </row>
    <row r="26282" spans="2:2" ht="16.5" x14ac:dyDescent="0.3">
      <c r="B26282"/>
    </row>
    <row r="26283" spans="2:2" ht="16.5" x14ac:dyDescent="0.3">
      <c r="B26283"/>
    </row>
    <row r="26284" spans="2:2" ht="16.5" x14ac:dyDescent="0.3">
      <c r="B26284"/>
    </row>
    <row r="26285" spans="2:2" ht="16.5" x14ac:dyDescent="0.3">
      <c r="B26285"/>
    </row>
    <row r="26286" spans="2:2" ht="16.5" x14ac:dyDescent="0.3">
      <c r="B26286"/>
    </row>
    <row r="26287" spans="2:2" ht="16.5" x14ac:dyDescent="0.3">
      <c r="B26287"/>
    </row>
    <row r="26288" spans="2:2" ht="16.5" x14ac:dyDescent="0.3">
      <c r="B26288"/>
    </row>
    <row r="26289" spans="2:2" ht="16.5" x14ac:dyDescent="0.3">
      <c r="B26289"/>
    </row>
    <row r="26290" spans="2:2" ht="16.5" x14ac:dyDescent="0.3">
      <c r="B26290"/>
    </row>
    <row r="26291" spans="2:2" ht="16.5" x14ac:dyDescent="0.3">
      <c r="B26291"/>
    </row>
    <row r="26292" spans="2:2" ht="16.5" x14ac:dyDescent="0.3">
      <c r="B26292"/>
    </row>
    <row r="26293" spans="2:2" ht="16.5" x14ac:dyDescent="0.3">
      <c r="B26293"/>
    </row>
    <row r="26294" spans="2:2" ht="16.5" x14ac:dyDescent="0.3">
      <c r="B26294"/>
    </row>
    <row r="26295" spans="2:2" ht="16.5" x14ac:dyDescent="0.3">
      <c r="B26295"/>
    </row>
    <row r="26296" spans="2:2" ht="16.5" x14ac:dyDescent="0.3">
      <c r="B26296"/>
    </row>
    <row r="26297" spans="2:2" ht="16.5" x14ac:dyDescent="0.3">
      <c r="B26297"/>
    </row>
    <row r="26298" spans="2:2" ht="16.5" x14ac:dyDescent="0.3">
      <c r="B26298"/>
    </row>
    <row r="26299" spans="2:2" ht="16.5" x14ac:dyDescent="0.3">
      <c r="B26299"/>
    </row>
    <row r="26300" spans="2:2" ht="16.5" x14ac:dyDescent="0.3">
      <c r="B26300"/>
    </row>
    <row r="26301" spans="2:2" ht="16.5" x14ac:dyDescent="0.3">
      <c r="B26301"/>
    </row>
    <row r="26302" spans="2:2" ht="16.5" x14ac:dyDescent="0.3">
      <c r="B26302"/>
    </row>
    <row r="26303" spans="2:2" ht="16.5" x14ac:dyDescent="0.3">
      <c r="B26303"/>
    </row>
    <row r="26304" spans="2:2" ht="16.5" x14ac:dyDescent="0.3">
      <c r="B26304"/>
    </row>
    <row r="26305" spans="2:2" ht="16.5" x14ac:dyDescent="0.3">
      <c r="B26305"/>
    </row>
    <row r="26306" spans="2:2" ht="16.5" x14ac:dyDescent="0.3">
      <c r="B26306"/>
    </row>
    <row r="26307" spans="2:2" ht="16.5" x14ac:dyDescent="0.3">
      <c r="B26307"/>
    </row>
    <row r="26308" spans="2:2" ht="16.5" x14ac:dyDescent="0.3">
      <c r="B26308"/>
    </row>
    <row r="26309" spans="2:2" ht="16.5" x14ac:dyDescent="0.3">
      <c r="B26309"/>
    </row>
    <row r="26310" spans="2:2" ht="16.5" x14ac:dyDescent="0.3">
      <c r="B26310"/>
    </row>
    <row r="26311" spans="2:2" ht="16.5" x14ac:dyDescent="0.3">
      <c r="B26311"/>
    </row>
    <row r="26312" spans="2:2" ht="16.5" x14ac:dyDescent="0.3">
      <c r="B26312"/>
    </row>
    <row r="26313" spans="2:2" ht="16.5" x14ac:dyDescent="0.3">
      <c r="B26313"/>
    </row>
    <row r="26314" spans="2:2" ht="16.5" x14ac:dyDescent="0.3">
      <c r="B26314"/>
    </row>
    <row r="26315" spans="2:2" ht="16.5" x14ac:dyDescent="0.3">
      <c r="B26315"/>
    </row>
    <row r="26316" spans="2:2" ht="16.5" x14ac:dyDescent="0.3">
      <c r="B26316"/>
    </row>
    <row r="26317" spans="2:2" ht="16.5" x14ac:dyDescent="0.3">
      <c r="B26317"/>
    </row>
    <row r="26318" spans="2:2" ht="16.5" x14ac:dyDescent="0.3">
      <c r="B26318"/>
    </row>
    <row r="26319" spans="2:2" ht="16.5" x14ac:dyDescent="0.3">
      <c r="B26319"/>
    </row>
    <row r="26320" spans="2:2" ht="16.5" x14ac:dyDescent="0.3">
      <c r="B26320"/>
    </row>
    <row r="26321" spans="2:2" ht="16.5" x14ac:dyDescent="0.3">
      <c r="B26321"/>
    </row>
    <row r="26322" spans="2:2" ht="16.5" x14ac:dyDescent="0.3">
      <c r="B26322"/>
    </row>
    <row r="26323" spans="2:2" ht="16.5" x14ac:dyDescent="0.3">
      <c r="B26323"/>
    </row>
    <row r="26324" spans="2:2" ht="16.5" x14ac:dyDescent="0.3">
      <c r="B26324"/>
    </row>
    <row r="26325" spans="2:2" ht="16.5" x14ac:dyDescent="0.3">
      <c r="B26325"/>
    </row>
    <row r="26326" spans="2:2" ht="16.5" x14ac:dyDescent="0.3">
      <c r="B26326"/>
    </row>
    <row r="26327" spans="2:2" ht="16.5" x14ac:dyDescent="0.3">
      <c r="B26327"/>
    </row>
    <row r="26328" spans="2:2" ht="16.5" x14ac:dyDescent="0.3">
      <c r="B26328"/>
    </row>
    <row r="26329" spans="2:2" ht="16.5" x14ac:dyDescent="0.3">
      <c r="B26329"/>
    </row>
    <row r="26330" spans="2:2" ht="16.5" x14ac:dyDescent="0.3">
      <c r="B26330"/>
    </row>
    <row r="26331" spans="2:2" ht="16.5" x14ac:dyDescent="0.3">
      <c r="B26331"/>
    </row>
    <row r="26332" spans="2:2" ht="16.5" x14ac:dyDescent="0.3">
      <c r="B26332"/>
    </row>
    <row r="26333" spans="2:2" ht="16.5" x14ac:dyDescent="0.3">
      <c r="B26333"/>
    </row>
    <row r="26334" spans="2:2" ht="16.5" x14ac:dyDescent="0.3">
      <c r="B26334"/>
    </row>
    <row r="26335" spans="2:2" ht="16.5" x14ac:dyDescent="0.3">
      <c r="B26335"/>
    </row>
    <row r="26336" spans="2:2" ht="16.5" x14ac:dyDescent="0.3">
      <c r="B26336"/>
    </row>
    <row r="26337" spans="2:2" ht="16.5" x14ac:dyDescent="0.3">
      <c r="B26337"/>
    </row>
    <row r="26338" spans="2:2" ht="16.5" x14ac:dyDescent="0.3">
      <c r="B26338"/>
    </row>
    <row r="26339" spans="2:2" ht="16.5" x14ac:dyDescent="0.3">
      <c r="B26339"/>
    </row>
    <row r="26340" spans="2:2" ht="16.5" x14ac:dyDescent="0.3">
      <c r="B26340"/>
    </row>
    <row r="26341" spans="2:2" ht="16.5" x14ac:dyDescent="0.3">
      <c r="B26341"/>
    </row>
    <row r="26342" spans="2:2" ht="16.5" x14ac:dyDescent="0.3">
      <c r="B26342"/>
    </row>
    <row r="26343" spans="2:2" ht="16.5" x14ac:dyDescent="0.3">
      <c r="B26343"/>
    </row>
    <row r="26344" spans="2:2" ht="16.5" x14ac:dyDescent="0.3">
      <c r="B26344"/>
    </row>
    <row r="26345" spans="2:2" ht="16.5" x14ac:dyDescent="0.3">
      <c r="B26345"/>
    </row>
    <row r="26346" spans="2:2" ht="16.5" x14ac:dyDescent="0.3">
      <c r="B26346"/>
    </row>
    <row r="26347" spans="2:2" ht="16.5" x14ac:dyDescent="0.3">
      <c r="B26347"/>
    </row>
    <row r="26348" spans="2:2" ht="16.5" x14ac:dyDescent="0.3">
      <c r="B26348"/>
    </row>
    <row r="26349" spans="2:2" ht="16.5" x14ac:dyDescent="0.3">
      <c r="B26349"/>
    </row>
    <row r="26350" spans="2:2" ht="16.5" x14ac:dyDescent="0.3">
      <c r="B26350"/>
    </row>
    <row r="26351" spans="2:2" ht="16.5" x14ac:dyDescent="0.3">
      <c r="B26351"/>
    </row>
    <row r="26352" spans="2:2" ht="16.5" x14ac:dyDescent="0.3">
      <c r="B26352"/>
    </row>
    <row r="26353" spans="2:2" ht="16.5" x14ac:dyDescent="0.3">
      <c r="B26353"/>
    </row>
    <row r="26354" spans="2:2" ht="16.5" x14ac:dyDescent="0.3">
      <c r="B26354"/>
    </row>
    <row r="26355" spans="2:2" ht="16.5" x14ac:dyDescent="0.3">
      <c r="B26355"/>
    </row>
    <row r="26356" spans="2:2" ht="16.5" x14ac:dyDescent="0.3">
      <c r="B26356"/>
    </row>
    <row r="26357" spans="2:2" ht="16.5" x14ac:dyDescent="0.3">
      <c r="B26357"/>
    </row>
    <row r="26358" spans="2:2" ht="16.5" x14ac:dyDescent="0.3">
      <c r="B26358"/>
    </row>
    <row r="26359" spans="2:2" ht="16.5" x14ac:dyDescent="0.3">
      <c r="B26359"/>
    </row>
    <row r="26360" spans="2:2" ht="16.5" x14ac:dyDescent="0.3">
      <c r="B26360"/>
    </row>
    <row r="26361" spans="2:2" ht="16.5" x14ac:dyDescent="0.3">
      <c r="B26361"/>
    </row>
    <row r="26362" spans="2:2" ht="16.5" x14ac:dyDescent="0.3">
      <c r="B26362"/>
    </row>
    <row r="26363" spans="2:2" ht="16.5" x14ac:dyDescent="0.3">
      <c r="B26363"/>
    </row>
    <row r="26364" spans="2:2" ht="16.5" x14ac:dyDescent="0.3">
      <c r="B26364"/>
    </row>
    <row r="26365" spans="2:2" ht="16.5" x14ac:dyDescent="0.3">
      <c r="B26365"/>
    </row>
    <row r="26366" spans="2:2" ht="16.5" x14ac:dyDescent="0.3">
      <c r="B26366"/>
    </row>
    <row r="26367" spans="2:2" ht="16.5" x14ac:dyDescent="0.3">
      <c r="B26367"/>
    </row>
    <row r="26368" spans="2:2" ht="16.5" x14ac:dyDescent="0.3">
      <c r="B26368"/>
    </row>
    <row r="26369" spans="2:2" ht="16.5" x14ac:dyDescent="0.3">
      <c r="B26369"/>
    </row>
    <row r="26370" spans="2:2" ht="16.5" x14ac:dyDescent="0.3">
      <c r="B26370"/>
    </row>
    <row r="26371" spans="2:2" ht="16.5" x14ac:dyDescent="0.3">
      <c r="B26371"/>
    </row>
    <row r="26372" spans="2:2" ht="16.5" x14ac:dyDescent="0.3">
      <c r="B26372"/>
    </row>
    <row r="26373" spans="2:2" ht="16.5" x14ac:dyDescent="0.3">
      <c r="B26373"/>
    </row>
    <row r="26374" spans="2:2" ht="16.5" x14ac:dyDescent="0.3">
      <c r="B26374"/>
    </row>
    <row r="26375" spans="2:2" ht="16.5" x14ac:dyDescent="0.3">
      <c r="B26375"/>
    </row>
    <row r="26376" spans="2:2" ht="16.5" x14ac:dyDescent="0.3">
      <c r="B26376"/>
    </row>
    <row r="26377" spans="2:2" ht="16.5" x14ac:dyDescent="0.3">
      <c r="B26377"/>
    </row>
    <row r="26378" spans="2:2" ht="16.5" x14ac:dyDescent="0.3">
      <c r="B26378"/>
    </row>
    <row r="26379" spans="2:2" ht="16.5" x14ac:dyDescent="0.3">
      <c r="B26379"/>
    </row>
    <row r="26380" spans="2:2" ht="16.5" x14ac:dyDescent="0.3">
      <c r="B26380"/>
    </row>
    <row r="26381" spans="2:2" ht="16.5" x14ac:dyDescent="0.3">
      <c r="B26381"/>
    </row>
    <row r="26382" spans="2:2" ht="16.5" x14ac:dyDescent="0.3">
      <c r="B26382"/>
    </row>
    <row r="26383" spans="2:2" ht="16.5" x14ac:dyDescent="0.3">
      <c r="B26383"/>
    </row>
    <row r="26384" spans="2:2" ht="16.5" x14ac:dyDescent="0.3">
      <c r="B26384"/>
    </row>
    <row r="26385" spans="2:2" ht="16.5" x14ac:dyDescent="0.3">
      <c r="B26385"/>
    </row>
    <row r="26386" spans="2:2" ht="16.5" x14ac:dyDescent="0.3">
      <c r="B26386"/>
    </row>
    <row r="26387" spans="2:2" ht="16.5" x14ac:dyDescent="0.3">
      <c r="B26387"/>
    </row>
    <row r="26388" spans="2:2" ht="16.5" x14ac:dyDescent="0.3">
      <c r="B26388"/>
    </row>
    <row r="26389" spans="2:2" ht="16.5" x14ac:dyDescent="0.3">
      <c r="B26389"/>
    </row>
    <row r="26390" spans="2:2" ht="16.5" x14ac:dyDescent="0.3">
      <c r="B26390"/>
    </row>
    <row r="26391" spans="2:2" ht="16.5" x14ac:dyDescent="0.3">
      <c r="B26391"/>
    </row>
    <row r="26392" spans="2:2" ht="16.5" x14ac:dyDescent="0.3">
      <c r="B26392"/>
    </row>
    <row r="26393" spans="2:2" ht="16.5" x14ac:dyDescent="0.3">
      <c r="B26393"/>
    </row>
    <row r="26394" spans="2:2" ht="16.5" x14ac:dyDescent="0.3">
      <c r="B26394"/>
    </row>
    <row r="26395" spans="2:2" ht="16.5" x14ac:dyDescent="0.3">
      <c r="B26395"/>
    </row>
    <row r="26396" spans="2:2" ht="16.5" x14ac:dyDescent="0.3">
      <c r="B26396"/>
    </row>
    <row r="26397" spans="2:2" ht="16.5" x14ac:dyDescent="0.3">
      <c r="B26397"/>
    </row>
    <row r="26398" spans="2:2" ht="16.5" x14ac:dyDescent="0.3">
      <c r="B26398"/>
    </row>
    <row r="26399" spans="2:2" ht="16.5" x14ac:dyDescent="0.3">
      <c r="B26399"/>
    </row>
    <row r="26400" spans="2:2" ht="16.5" x14ac:dyDescent="0.3">
      <c r="B26400"/>
    </row>
    <row r="26401" spans="2:2" ht="16.5" x14ac:dyDescent="0.3">
      <c r="B26401"/>
    </row>
    <row r="26402" spans="2:2" ht="16.5" x14ac:dyDescent="0.3">
      <c r="B26402"/>
    </row>
    <row r="26403" spans="2:2" ht="16.5" x14ac:dyDescent="0.3">
      <c r="B26403"/>
    </row>
    <row r="26404" spans="2:2" ht="16.5" x14ac:dyDescent="0.3">
      <c r="B26404"/>
    </row>
    <row r="26405" spans="2:2" ht="16.5" x14ac:dyDescent="0.3">
      <c r="B26405"/>
    </row>
    <row r="26406" spans="2:2" ht="16.5" x14ac:dyDescent="0.3">
      <c r="B26406"/>
    </row>
    <row r="26407" spans="2:2" ht="16.5" x14ac:dyDescent="0.3">
      <c r="B26407"/>
    </row>
    <row r="26408" spans="2:2" ht="16.5" x14ac:dyDescent="0.3">
      <c r="B26408"/>
    </row>
    <row r="26409" spans="2:2" ht="16.5" x14ac:dyDescent="0.3">
      <c r="B26409"/>
    </row>
    <row r="26410" spans="2:2" ht="16.5" x14ac:dyDescent="0.3">
      <c r="B26410"/>
    </row>
    <row r="26411" spans="2:2" ht="16.5" x14ac:dyDescent="0.3">
      <c r="B26411"/>
    </row>
    <row r="26412" spans="2:2" ht="16.5" x14ac:dyDescent="0.3">
      <c r="B26412"/>
    </row>
    <row r="26413" spans="2:2" ht="16.5" x14ac:dyDescent="0.3">
      <c r="B26413"/>
    </row>
    <row r="26414" spans="2:2" ht="16.5" x14ac:dyDescent="0.3">
      <c r="B26414"/>
    </row>
    <row r="26415" spans="2:2" ht="16.5" x14ac:dyDescent="0.3">
      <c r="B26415"/>
    </row>
    <row r="26416" spans="2:2" ht="16.5" x14ac:dyDescent="0.3">
      <c r="B26416"/>
    </row>
    <row r="26417" spans="2:2" ht="16.5" x14ac:dyDescent="0.3">
      <c r="B26417"/>
    </row>
    <row r="26418" spans="2:2" ht="16.5" x14ac:dyDescent="0.3">
      <c r="B26418"/>
    </row>
    <row r="26419" spans="2:2" ht="16.5" x14ac:dyDescent="0.3">
      <c r="B26419"/>
    </row>
    <row r="26420" spans="2:2" ht="16.5" x14ac:dyDescent="0.3">
      <c r="B26420"/>
    </row>
    <row r="26421" spans="2:2" ht="16.5" x14ac:dyDescent="0.3">
      <c r="B26421"/>
    </row>
    <row r="26422" spans="2:2" ht="16.5" x14ac:dyDescent="0.3">
      <c r="B26422"/>
    </row>
    <row r="26423" spans="2:2" ht="16.5" x14ac:dyDescent="0.3">
      <c r="B26423"/>
    </row>
    <row r="26424" spans="2:2" ht="16.5" x14ac:dyDescent="0.3">
      <c r="B26424"/>
    </row>
    <row r="26425" spans="2:2" ht="16.5" x14ac:dyDescent="0.3">
      <c r="B26425"/>
    </row>
    <row r="26426" spans="2:2" ht="16.5" x14ac:dyDescent="0.3">
      <c r="B26426"/>
    </row>
    <row r="26427" spans="2:2" ht="16.5" x14ac:dyDescent="0.3">
      <c r="B26427"/>
    </row>
    <row r="26428" spans="2:2" ht="16.5" x14ac:dyDescent="0.3">
      <c r="B26428"/>
    </row>
    <row r="26429" spans="2:2" ht="16.5" x14ac:dyDescent="0.3">
      <c r="B26429"/>
    </row>
    <row r="26430" spans="2:2" ht="16.5" x14ac:dyDescent="0.3">
      <c r="B26430"/>
    </row>
    <row r="26431" spans="2:2" ht="16.5" x14ac:dyDescent="0.3">
      <c r="B26431"/>
    </row>
    <row r="26432" spans="2:2" ht="16.5" x14ac:dyDescent="0.3">
      <c r="B26432"/>
    </row>
    <row r="26433" spans="2:2" ht="16.5" x14ac:dyDescent="0.3">
      <c r="B26433"/>
    </row>
    <row r="26434" spans="2:2" ht="16.5" x14ac:dyDescent="0.3">
      <c r="B26434"/>
    </row>
    <row r="26435" spans="2:2" ht="16.5" x14ac:dyDescent="0.3">
      <c r="B26435"/>
    </row>
    <row r="26436" spans="2:2" ht="16.5" x14ac:dyDescent="0.3">
      <c r="B26436"/>
    </row>
    <row r="26437" spans="2:2" ht="16.5" x14ac:dyDescent="0.3">
      <c r="B26437"/>
    </row>
    <row r="26438" spans="2:2" ht="16.5" x14ac:dyDescent="0.3">
      <c r="B26438"/>
    </row>
    <row r="26439" spans="2:2" ht="16.5" x14ac:dyDescent="0.3">
      <c r="B26439"/>
    </row>
    <row r="26440" spans="2:2" ht="16.5" x14ac:dyDescent="0.3">
      <c r="B26440"/>
    </row>
    <row r="26441" spans="2:2" ht="16.5" x14ac:dyDescent="0.3">
      <c r="B26441"/>
    </row>
    <row r="26442" spans="2:2" ht="16.5" x14ac:dyDescent="0.3">
      <c r="B26442"/>
    </row>
    <row r="26443" spans="2:2" ht="16.5" x14ac:dyDescent="0.3">
      <c r="B26443"/>
    </row>
    <row r="26444" spans="2:2" ht="16.5" x14ac:dyDescent="0.3">
      <c r="B26444"/>
    </row>
    <row r="26445" spans="2:2" ht="16.5" x14ac:dyDescent="0.3">
      <c r="B26445"/>
    </row>
    <row r="26446" spans="2:2" ht="16.5" x14ac:dyDescent="0.3">
      <c r="B26446"/>
    </row>
    <row r="26447" spans="2:2" ht="16.5" x14ac:dyDescent="0.3">
      <c r="B26447"/>
    </row>
    <row r="26448" spans="2:2" ht="16.5" x14ac:dyDescent="0.3">
      <c r="B26448"/>
    </row>
    <row r="26449" spans="2:2" ht="16.5" x14ac:dyDescent="0.3">
      <c r="B26449"/>
    </row>
    <row r="26450" spans="2:2" ht="16.5" x14ac:dyDescent="0.3">
      <c r="B26450"/>
    </row>
    <row r="26451" spans="2:2" ht="16.5" x14ac:dyDescent="0.3">
      <c r="B26451"/>
    </row>
    <row r="26452" spans="2:2" ht="16.5" x14ac:dyDescent="0.3">
      <c r="B26452"/>
    </row>
    <row r="26453" spans="2:2" ht="16.5" x14ac:dyDescent="0.3">
      <c r="B26453"/>
    </row>
    <row r="26454" spans="2:2" ht="16.5" x14ac:dyDescent="0.3">
      <c r="B26454"/>
    </row>
    <row r="26455" spans="2:2" ht="16.5" x14ac:dyDescent="0.3">
      <c r="B26455"/>
    </row>
    <row r="26456" spans="2:2" ht="16.5" x14ac:dyDescent="0.3">
      <c r="B26456"/>
    </row>
    <row r="26457" spans="2:2" ht="16.5" x14ac:dyDescent="0.3">
      <c r="B26457"/>
    </row>
    <row r="26458" spans="2:2" ht="16.5" x14ac:dyDescent="0.3">
      <c r="B26458"/>
    </row>
    <row r="26459" spans="2:2" ht="16.5" x14ac:dyDescent="0.3">
      <c r="B26459"/>
    </row>
    <row r="26460" spans="2:2" ht="16.5" x14ac:dyDescent="0.3">
      <c r="B26460"/>
    </row>
    <row r="26461" spans="2:2" ht="16.5" x14ac:dyDescent="0.3">
      <c r="B26461"/>
    </row>
    <row r="26462" spans="2:2" ht="16.5" x14ac:dyDescent="0.3">
      <c r="B26462"/>
    </row>
    <row r="26463" spans="2:2" ht="16.5" x14ac:dyDescent="0.3">
      <c r="B26463"/>
    </row>
    <row r="26464" spans="2:2" ht="16.5" x14ac:dyDescent="0.3">
      <c r="B26464"/>
    </row>
    <row r="26465" spans="2:2" ht="16.5" x14ac:dyDescent="0.3">
      <c r="B26465"/>
    </row>
    <row r="26466" spans="2:2" ht="16.5" x14ac:dyDescent="0.3">
      <c r="B26466"/>
    </row>
    <row r="26467" spans="2:2" ht="16.5" x14ac:dyDescent="0.3">
      <c r="B26467"/>
    </row>
    <row r="26468" spans="2:2" ht="16.5" x14ac:dyDescent="0.3">
      <c r="B26468"/>
    </row>
    <row r="26469" spans="2:2" ht="16.5" x14ac:dyDescent="0.3">
      <c r="B26469"/>
    </row>
    <row r="26470" spans="2:2" ht="16.5" x14ac:dyDescent="0.3">
      <c r="B26470"/>
    </row>
    <row r="26471" spans="2:2" ht="16.5" x14ac:dyDescent="0.3">
      <c r="B26471"/>
    </row>
    <row r="26472" spans="2:2" ht="16.5" x14ac:dyDescent="0.3">
      <c r="B26472"/>
    </row>
    <row r="26473" spans="2:2" ht="16.5" x14ac:dyDescent="0.3">
      <c r="B26473"/>
    </row>
    <row r="26474" spans="2:2" ht="16.5" x14ac:dyDescent="0.3">
      <c r="B26474"/>
    </row>
    <row r="26475" spans="2:2" ht="16.5" x14ac:dyDescent="0.3">
      <c r="B26475"/>
    </row>
    <row r="26476" spans="2:2" ht="16.5" x14ac:dyDescent="0.3">
      <c r="B26476"/>
    </row>
    <row r="26477" spans="2:2" ht="16.5" x14ac:dyDescent="0.3">
      <c r="B26477"/>
    </row>
    <row r="26478" spans="2:2" ht="16.5" x14ac:dyDescent="0.3">
      <c r="B26478"/>
    </row>
    <row r="26479" spans="2:2" ht="16.5" x14ac:dyDescent="0.3">
      <c r="B26479"/>
    </row>
    <row r="26480" spans="2:2" ht="16.5" x14ac:dyDescent="0.3">
      <c r="B26480"/>
    </row>
    <row r="26481" spans="2:2" ht="16.5" x14ac:dyDescent="0.3">
      <c r="B26481"/>
    </row>
    <row r="26482" spans="2:2" ht="16.5" x14ac:dyDescent="0.3">
      <c r="B26482"/>
    </row>
    <row r="26483" spans="2:2" ht="16.5" x14ac:dyDescent="0.3">
      <c r="B26483"/>
    </row>
    <row r="26484" spans="2:2" ht="16.5" x14ac:dyDescent="0.3">
      <c r="B26484"/>
    </row>
    <row r="26485" spans="2:2" ht="16.5" x14ac:dyDescent="0.3">
      <c r="B26485"/>
    </row>
    <row r="26486" spans="2:2" ht="16.5" x14ac:dyDescent="0.3">
      <c r="B26486"/>
    </row>
    <row r="26487" spans="2:2" ht="16.5" x14ac:dyDescent="0.3">
      <c r="B26487"/>
    </row>
    <row r="26488" spans="2:2" ht="16.5" x14ac:dyDescent="0.3">
      <c r="B26488"/>
    </row>
    <row r="26489" spans="2:2" ht="16.5" x14ac:dyDescent="0.3">
      <c r="B26489"/>
    </row>
    <row r="26490" spans="2:2" ht="16.5" x14ac:dyDescent="0.3">
      <c r="B26490"/>
    </row>
    <row r="26491" spans="2:2" ht="16.5" x14ac:dyDescent="0.3">
      <c r="B26491"/>
    </row>
    <row r="26492" spans="2:2" ht="16.5" x14ac:dyDescent="0.3">
      <c r="B26492"/>
    </row>
    <row r="26493" spans="2:2" ht="16.5" x14ac:dyDescent="0.3">
      <c r="B26493"/>
    </row>
    <row r="26494" spans="2:2" ht="16.5" x14ac:dyDescent="0.3">
      <c r="B26494"/>
    </row>
    <row r="26495" spans="2:2" ht="16.5" x14ac:dyDescent="0.3">
      <c r="B26495"/>
    </row>
    <row r="26496" spans="2:2" ht="16.5" x14ac:dyDescent="0.3">
      <c r="B26496"/>
    </row>
    <row r="26497" spans="2:2" ht="16.5" x14ac:dyDescent="0.3">
      <c r="B26497"/>
    </row>
    <row r="26498" spans="2:2" ht="16.5" x14ac:dyDescent="0.3">
      <c r="B26498"/>
    </row>
    <row r="26499" spans="2:2" ht="16.5" x14ac:dyDescent="0.3">
      <c r="B26499"/>
    </row>
    <row r="26500" spans="2:2" ht="16.5" x14ac:dyDescent="0.3">
      <c r="B26500"/>
    </row>
    <row r="26501" spans="2:2" ht="16.5" x14ac:dyDescent="0.3">
      <c r="B26501"/>
    </row>
    <row r="26502" spans="2:2" ht="16.5" x14ac:dyDescent="0.3">
      <c r="B26502"/>
    </row>
    <row r="26503" spans="2:2" ht="16.5" x14ac:dyDescent="0.3">
      <c r="B26503"/>
    </row>
    <row r="26504" spans="2:2" ht="16.5" x14ac:dyDescent="0.3">
      <c r="B26504"/>
    </row>
    <row r="26505" spans="2:2" ht="16.5" x14ac:dyDescent="0.3">
      <c r="B26505"/>
    </row>
    <row r="26506" spans="2:2" ht="16.5" x14ac:dyDescent="0.3">
      <c r="B26506"/>
    </row>
    <row r="26507" spans="2:2" ht="16.5" x14ac:dyDescent="0.3">
      <c r="B26507"/>
    </row>
    <row r="26508" spans="2:2" ht="16.5" x14ac:dyDescent="0.3">
      <c r="B26508"/>
    </row>
    <row r="26509" spans="2:2" ht="16.5" x14ac:dyDescent="0.3">
      <c r="B26509"/>
    </row>
    <row r="26510" spans="2:2" ht="16.5" x14ac:dyDescent="0.3">
      <c r="B26510"/>
    </row>
    <row r="26511" spans="2:2" ht="16.5" x14ac:dyDescent="0.3">
      <c r="B26511"/>
    </row>
    <row r="26512" spans="2:2" ht="16.5" x14ac:dyDescent="0.3">
      <c r="B26512"/>
    </row>
    <row r="26513" spans="2:2" ht="16.5" x14ac:dyDescent="0.3">
      <c r="B26513"/>
    </row>
    <row r="26514" spans="2:2" ht="16.5" x14ac:dyDescent="0.3">
      <c r="B26514"/>
    </row>
    <row r="26515" spans="2:2" ht="16.5" x14ac:dyDescent="0.3">
      <c r="B26515"/>
    </row>
    <row r="26516" spans="2:2" ht="16.5" x14ac:dyDescent="0.3">
      <c r="B26516"/>
    </row>
    <row r="26517" spans="2:2" ht="16.5" x14ac:dyDescent="0.3">
      <c r="B26517"/>
    </row>
    <row r="26518" spans="2:2" ht="16.5" x14ac:dyDescent="0.3">
      <c r="B26518"/>
    </row>
    <row r="26519" spans="2:2" ht="16.5" x14ac:dyDescent="0.3">
      <c r="B26519"/>
    </row>
    <row r="26520" spans="2:2" ht="16.5" x14ac:dyDescent="0.3">
      <c r="B26520"/>
    </row>
    <row r="26521" spans="2:2" ht="16.5" x14ac:dyDescent="0.3">
      <c r="B26521"/>
    </row>
    <row r="26522" spans="2:2" ht="16.5" x14ac:dyDescent="0.3">
      <c r="B26522"/>
    </row>
    <row r="26523" spans="2:2" ht="16.5" x14ac:dyDescent="0.3">
      <c r="B26523"/>
    </row>
    <row r="26524" spans="2:2" ht="16.5" x14ac:dyDescent="0.3">
      <c r="B26524"/>
    </row>
    <row r="26525" spans="2:2" ht="16.5" x14ac:dyDescent="0.3">
      <c r="B26525"/>
    </row>
    <row r="26526" spans="2:2" ht="16.5" x14ac:dyDescent="0.3">
      <c r="B26526"/>
    </row>
    <row r="26527" spans="2:2" ht="16.5" x14ac:dyDescent="0.3">
      <c r="B26527"/>
    </row>
    <row r="26528" spans="2:2" ht="16.5" x14ac:dyDescent="0.3">
      <c r="B26528"/>
    </row>
    <row r="26529" spans="2:2" ht="16.5" x14ac:dyDescent="0.3">
      <c r="B26529"/>
    </row>
    <row r="26530" spans="2:2" ht="16.5" x14ac:dyDescent="0.3">
      <c r="B26530"/>
    </row>
    <row r="26531" spans="2:2" ht="16.5" x14ac:dyDescent="0.3">
      <c r="B26531"/>
    </row>
    <row r="26532" spans="2:2" ht="16.5" x14ac:dyDescent="0.3">
      <c r="B26532"/>
    </row>
    <row r="26533" spans="2:2" ht="16.5" x14ac:dyDescent="0.3">
      <c r="B26533"/>
    </row>
    <row r="26534" spans="2:2" ht="16.5" x14ac:dyDescent="0.3">
      <c r="B26534"/>
    </row>
    <row r="26535" spans="2:2" ht="16.5" x14ac:dyDescent="0.3">
      <c r="B26535"/>
    </row>
    <row r="26536" spans="2:2" ht="16.5" x14ac:dyDescent="0.3">
      <c r="B26536"/>
    </row>
    <row r="26537" spans="2:2" ht="16.5" x14ac:dyDescent="0.3">
      <c r="B26537"/>
    </row>
    <row r="26538" spans="2:2" ht="16.5" x14ac:dyDescent="0.3">
      <c r="B26538"/>
    </row>
    <row r="26539" spans="2:2" ht="16.5" x14ac:dyDescent="0.3">
      <c r="B26539"/>
    </row>
    <row r="26540" spans="2:2" ht="16.5" x14ac:dyDescent="0.3">
      <c r="B26540"/>
    </row>
    <row r="26541" spans="2:2" ht="16.5" x14ac:dyDescent="0.3">
      <c r="B26541"/>
    </row>
    <row r="26542" spans="2:2" ht="16.5" x14ac:dyDescent="0.3">
      <c r="B26542"/>
    </row>
    <row r="26543" spans="2:2" ht="16.5" x14ac:dyDescent="0.3">
      <c r="B26543"/>
    </row>
    <row r="26544" spans="2:2" ht="16.5" x14ac:dyDescent="0.3">
      <c r="B26544"/>
    </row>
    <row r="26545" spans="2:2" ht="16.5" x14ac:dyDescent="0.3">
      <c r="B26545"/>
    </row>
    <row r="26546" spans="2:2" ht="16.5" x14ac:dyDescent="0.3">
      <c r="B26546"/>
    </row>
    <row r="26547" spans="2:2" ht="16.5" x14ac:dyDescent="0.3">
      <c r="B26547"/>
    </row>
    <row r="26548" spans="2:2" ht="16.5" x14ac:dyDescent="0.3">
      <c r="B26548"/>
    </row>
    <row r="26549" spans="2:2" ht="16.5" x14ac:dyDescent="0.3">
      <c r="B26549"/>
    </row>
    <row r="26550" spans="2:2" ht="16.5" x14ac:dyDescent="0.3">
      <c r="B26550"/>
    </row>
    <row r="26551" spans="2:2" ht="16.5" x14ac:dyDescent="0.3">
      <c r="B26551"/>
    </row>
    <row r="26552" spans="2:2" ht="16.5" x14ac:dyDescent="0.3">
      <c r="B26552"/>
    </row>
    <row r="26553" spans="2:2" ht="16.5" x14ac:dyDescent="0.3">
      <c r="B26553"/>
    </row>
    <row r="26554" spans="2:2" ht="16.5" x14ac:dyDescent="0.3">
      <c r="B26554"/>
    </row>
    <row r="26555" spans="2:2" ht="16.5" x14ac:dyDescent="0.3">
      <c r="B26555"/>
    </row>
    <row r="26556" spans="2:2" ht="16.5" x14ac:dyDescent="0.3">
      <c r="B26556"/>
    </row>
    <row r="26557" spans="2:2" ht="16.5" x14ac:dyDescent="0.3">
      <c r="B26557"/>
    </row>
    <row r="26558" spans="2:2" ht="16.5" x14ac:dyDescent="0.3">
      <c r="B26558"/>
    </row>
    <row r="26559" spans="2:2" ht="16.5" x14ac:dyDescent="0.3">
      <c r="B26559"/>
    </row>
    <row r="26560" spans="2:2" ht="16.5" x14ac:dyDescent="0.3">
      <c r="B26560"/>
    </row>
    <row r="26561" spans="2:2" ht="16.5" x14ac:dyDescent="0.3">
      <c r="B26561"/>
    </row>
    <row r="26562" spans="2:2" ht="16.5" x14ac:dyDescent="0.3">
      <c r="B26562"/>
    </row>
    <row r="26563" spans="2:2" ht="16.5" x14ac:dyDescent="0.3">
      <c r="B26563"/>
    </row>
    <row r="26564" spans="2:2" ht="16.5" x14ac:dyDescent="0.3">
      <c r="B26564"/>
    </row>
    <row r="26565" spans="2:2" ht="16.5" x14ac:dyDescent="0.3">
      <c r="B26565"/>
    </row>
    <row r="26566" spans="2:2" ht="16.5" x14ac:dyDescent="0.3">
      <c r="B26566"/>
    </row>
    <row r="26567" spans="2:2" ht="16.5" x14ac:dyDescent="0.3">
      <c r="B26567"/>
    </row>
    <row r="26568" spans="2:2" ht="16.5" x14ac:dyDescent="0.3">
      <c r="B26568"/>
    </row>
    <row r="26569" spans="2:2" ht="16.5" x14ac:dyDescent="0.3">
      <c r="B26569"/>
    </row>
    <row r="26570" spans="2:2" ht="16.5" x14ac:dyDescent="0.3">
      <c r="B26570"/>
    </row>
    <row r="26571" spans="2:2" ht="16.5" x14ac:dyDescent="0.3">
      <c r="B26571"/>
    </row>
    <row r="26572" spans="2:2" ht="16.5" x14ac:dyDescent="0.3">
      <c r="B26572"/>
    </row>
    <row r="26573" spans="2:2" ht="16.5" x14ac:dyDescent="0.3">
      <c r="B26573"/>
    </row>
    <row r="26574" spans="2:2" ht="16.5" x14ac:dyDescent="0.3">
      <c r="B26574"/>
    </row>
    <row r="26575" spans="2:2" ht="16.5" x14ac:dyDescent="0.3">
      <c r="B26575"/>
    </row>
    <row r="26576" spans="2:2" ht="16.5" x14ac:dyDescent="0.3">
      <c r="B26576"/>
    </row>
    <row r="26577" spans="2:2" ht="16.5" x14ac:dyDescent="0.3">
      <c r="B26577"/>
    </row>
    <row r="26578" spans="2:2" ht="16.5" x14ac:dyDescent="0.3">
      <c r="B26578"/>
    </row>
    <row r="26579" spans="2:2" ht="16.5" x14ac:dyDescent="0.3">
      <c r="B26579"/>
    </row>
    <row r="26580" spans="2:2" ht="16.5" x14ac:dyDescent="0.3">
      <c r="B26580"/>
    </row>
    <row r="26581" spans="2:2" ht="16.5" x14ac:dyDescent="0.3">
      <c r="B26581"/>
    </row>
    <row r="26582" spans="2:2" ht="16.5" x14ac:dyDescent="0.3">
      <c r="B26582"/>
    </row>
    <row r="26583" spans="2:2" ht="16.5" x14ac:dyDescent="0.3">
      <c r="B26583"/>
    </row>
    <row r="26584" spans="2:2" ht="16.5" x14ac:dyDescent="0.3">
      <c r="B26584"/>
    </row>
    <row r="26585" spans="2:2" ht="16.5" x14ac:dyDescent="0.3">
      <c r="B26585"/>
    </row>
    <row r="26586" spans="2:2" ht="16.5" x14ac:dyDescent="0.3">
      <c r="B26586"/>
    </row>
    <row r="26587" spans="2:2" ht="16.5" x14ac:dyDescent="0.3">
      <c r="B26587"/>
    </row>
    <row r="26588" spans="2:2" ht="16.5" x14ac:dyDescent="0.3">
      <c r="B26588"/>
    </row>
    <row r="26589" spans="2:2" ht="16.5" x14ac:dyDescent="0.3">
      <c r="B26589"/>
    </row>
    <row r="26590" spans="2:2" ht="16.5" x14ac:dyDescent="0.3">
      <c r="B26590"/>
    </row>
    <row r="26591" spans="2:2" ht="16.5" x14ac:dyDescent="0.3">
      <c r="B26591"/>
    </row>
    <row r="26592" spans="2:2" ht="16.5" x14ac:dyDescent="0.3">
      <c r="B26592"/>
    </row>
    <row r="26593" spans="2:2" ht="16.5" x14ac:dyDescent="0.3">
      <c r="B26593"/>
    </row>
    <row r="26594" spans="2:2" ht="16.5" x14ac:dyDescent="0.3">
      <c r="B26594"/>
    </row>
    <row r="26595" spans="2:2" ht="16.5" x14ac:dyDescent="0.3">
      <c r="B26595"/>
    </row>
    <row r="26596" spans="2:2" ht="16.5" x14ac:dyDescent="0.3">
      <c r="B26596"/>
    </row>
    <row r="26597" spans="2:2" ht="16.5" x14ac:dyDescent="0.3">
      <c r="B26597"/>
    </row>
    <row r="26598" spans="2:2" ht="16.5" x14ac:dyDescent="0.3">
      <c r="B26598"/>
    </row>
    <row r="26599" spans="2:2" ht="16.5" x14ac:dyDescent="0.3">
      <c r="B26599"/>
    </row>
    <row r="26600" spans="2:2" ht="16.5" x14ac:dyDescent="0.3">
      <c r="B26600"/>
    </row>
    <row r="26601" spans="2:2" ht="16.5" x14ac:dyDescent="0.3">
      <c r="B26601"/>
    </row>
    <row r="26602" spans="2:2" ht="16.5" x14ac:dyDescent="0.3">
      <c r="B26602"/>
    </row>
    <row r="26603" spans="2:2" ht="16.5" x14ac:dyDescent="0.3">
      <c r="B26603"/>
    </row>
    <row r="26604" spans="2:2" ht="16.5" x14ac:dyDescent="0.3">
      <c r="B26604"/>
    </row>
    <row r="26605" spans="2:2" ht="16.5" x14ac:dyDescent="0.3">
      <c r="B26605"/>
    </row>
    <row r="26606" spans="2:2" ht="16.5" x14ac:dyDescent="0.3">
      <c r="B26606"/>
    </row>
    <row r="26607" spans="2:2" ht="16.5" x14ac:dyDescent="0.3">
      <c r="B26607"/>
    </row>
    <row r="26608" spans="2:2" ht="16.5" x14ac:dyDescent="0.3">
      <c r="B26608"/>
    </row>
    <row r="26609" spans="2:2" ht="16.5" x14ac:dyDescent="0.3">
      <c r="B26609"/>
    </row>
    <row r="26610" spans="2:2" ht="16.5" x14ac:dyDescent="0.3">
      <c r="B26610"/>
    </row>
    <row r="26611" spans="2:2" ht="16.5" x14ac:dyDescent="0.3">
      <c r="B26611"/>
    </row>
    <row r="26612" spans="2:2" ht="16.5" x14ac:dyDescent="0.3">
      <c r="B26612"/>
    </row>
    <row r="26613" spans="2:2" ht="16.5" x14ac:dyDescent="0.3">
      <c r="B26613"/>
    </row>
    <row r="26614" spans="2:2" ht="16.5" x14ac:dyDescent="0.3">
      <c r="B26614"/>
    </row>
    <row r="26615" spans="2:2" ht="16.5" x14ac:dyDescent="0.3">
      <c r="B26615"/>
    </row>
    <row r="26616" spans="2:2" ht="16.5" x14ac:dyDescent="0.3">
      <c r="B26616"/>
    </row>
    <row r="26617" spans="2:2" ht="16.5" x14ac:dyDescent="0.3">
      <c r="B26617"/>
    </row>
    <row r="26618" spans="2:2" ht="16.5" x14ac:dyDescent="0.3">
      <c r="B26618"/>
    </row>
    <row r="26619" spans="2:2" ht="16.5" x14ac:dyDescent="0.3">
      <c r="B26619"/>
    </row>
    <row r="26620" spans="2:2" ht="16.5" x14ac:dyDescent="0.3">
      <c r="B26620"/>
    </row>
    <row r="26621" spans="2:2" ht="16.5" x14ac:dyDescent="0.3">
      <c r="B26621"/>
    </row>
    <row r="26622" spans="2:2" ht="16.5" x14ac:dyDescent="0.3">
      <c r="B26622"/>
    </row>
    <row r="26623" spans="2:2" ht="16.5" x14ac:dyDescent="0.3">
      <c r="B26623"/>
    </row>
    <row r="26624" spans="2:2" ht="16.5" x14ac:dyDescent="0.3">
      <c r="B26624"/>
    </row>
    <row r="26625" spans="2:2" ht="16.5" x14ac:dyDescent="0.3">
      <c r="B26625"/>
    </row>
    <row r="26626" spans="2:2" ht="16.5" x14ac:dyDescent="0.3">
      <c r="B26626"/>
    </row>
    <row r="26627" spans="2:2" ht="16.5" x14ac:dyDescent="0.3">
      <c r="B26627"/>
    </row>
    <row r="26628" spans="2:2" ht="16.5" x14ac:dyDescent="0.3">
      <c r="B26628"/>
    </row>
    <row r="26629" spans="2:2" ht="16.5" x14ac:dyDescent="0.3">
      <c r="B26629"/>
    </row>
    <row r="26630" spans="2:2" ht="16.5" x14ac:dyDescent="0.3">
      <c r="B26630"/>
    </row>
    <row r="26631" spans="2:2" ht="16.5" x14ac:dyDescent="0.3">
      <c r="B26631"/>
    </row>
    <row r="26632" spans="2:2" ht="16.5" x14ac:dyDescent="0.3">
      <c r="B26632"/>
    </row>
    <row r="26633" spans="2:2" ht="16.5" x14ac:dyDescent="0.3">
      <c r="B26633"/>
    </row>
    <row r="26634" spans="2:2" ht="16.5" x14ac:dyDescent="0.3">
      <c r="B26634"/>
    </row>
    <row r="26635" spans="2:2" ht="16.5" x14ac:dyDescent="0.3">
      <c r="B26635"/>
    </row>
    <row r="26636" spans="2:2" ht="16.5" x14ac:dyDescent="0.3">
      <c r="B26636"/>
    </row>
    <row r="26637" spans="2:2" ht="16.5" x14ac:dyDescent="0.3">
      <c r="B26637"/>
    </row>
    <row r="26638" spans="2:2" ht="16.5" x14ac:dyDescent="0.3">
      <c r="B26638"/>
    </row>
    <row r="26639" spans="2:2" ht="16.5" x14ac:dyDescent="0.3">
      <c r="B26639"/>
    </row>
    <row r="26640" spans="2:2" ht="16.5" x14ac:dyDescent="0.3">
      <c r="B26640"/>
    </row>
    <row r="26641" spans="2:2" ht="16.5" x14ac:dyDescent="0.3">
      <c r="B26641"/>
    </row>
    <row r="26642" spans="2:2" ht="16.5" x14ac:dyDescent="0.3">
      <c r="B26642"/>
    </row>
    <row r="26643" spans="2:2" ht="16.5" x14ac:dyDescent="0.3">
      <c r="B26643"/>
    </row>
    <row r="26644" spans="2:2" ht="16.5" x14ac:dyDescent="0.3">
      <c r="B26644"/>
    </row>
    <row r="26645" spans="2:2" ht="16.5" x14ac:dyDescent="0.3">
      <c r="B26645"/>
    </row>
    <row r="26646" spans="2:2" ht="16.5" x14ac:dyDescent="0.3">
      <c r="B26646"/>
    </row>
    <row r="26647" spans="2:2" ht="16.5" x14ac:dyDescent="0.3">
      <c r="B26647"/>
    </row>
    <row r="26648" spans="2:2" ht="16.5" x14ac:dyDescent="0.3">
      <c r="B26648"/>
    </row>
    <row r="26649" spans="2:2" ht="16.5" x14ac:dyDescent="0.3">
      <c r="B26649"/>
    </row>
    <row r="26650" spans="2:2" ht="16.5" x14ac:dyDescent="0.3">
      <c r="B26650"/>
    </row>
    <row r="26651" spans="2:2" ht="16.5" x14ac:dyDescent="0.3">
      <c r="B26651"/>
    </row>
    <row r="26652" spans="2:2" ht="16.5" x14ac:dyDescent="0.3">
      <c r="B26652"/>
    </row>
    <row r="26653" spans="2:2" ht="16.5" x14ac:dyDescent="0.3">
      <c r="B26653"/>
    </row>
    <row r="26654" spans="2:2" ht="16.5" x14ac:dyDescent="0.3">
      <c r="B26654"/>
    </row>
    <row r="26655" spans="2:2" ht="16.5" x14ac:dyDescent="0.3">
      <c r="B26655"/>
    </row>
    <row r="26656" spans="2:2" ht="16.5" x14ac:dyDescent="0.3">
      <c r="B26656"/>
    </row>
    <row r="26657" spans="2:2" ht="16.5" x14ac:dyDescent="0.3">
      <c r="B26657"/>
    </row>
    <row r="26658" spans="2:2" ht="16.5" x14ac:dyDescent="0.3">
      <c r="B26658"/>
    </row>
    <row r="26659" spans="2:2" ht="16.5" x14ac:dyDescent="0.3">
      <c r="B26659"/>
    </row>
    <row r="26660" spans="2:2" ht="16.5" x14ac:dyDescent="0.3">
      <c r="B26660"/>
    </row>
    <row r="26661" spans="2:2" ht="16.5" x14ac:dyDescent="0.3">
      <c r="B26661"/>
    </row>
    <row r="26662" spans="2:2" ht="16.5" x14ac:dyDescent="0.3">
      <c r="B26662"/>
    </row>
    <row r="26663" spans="2:2" ht="16.5" x14ac:dyDescent="0.3">
      <c r="B26663"/>
    </row>
    <row r="26664" spans="2:2" ht="16.5" x14ac:dyDescent="0.3">
      <c r="B26664"/>
    </row>
    <row r="26665" spans="2:2" ht="16.5" x14ac:dyDescent="0.3">
      <c r="B26665"/>
    </row>
    <row r="26666" spans="2:2" ht="16.5" x14ac:dyDescent="0.3">
      <c r="B26666"/>
    </row>
    <row r="26667" spans="2:2" ht="16.5" x14ac:dyDescent="0.3">
      <c r="B26667"/>
    </row>
    <row r="26668" spans="2:2" ht="16.5" x14ac:dyDescent="0.3">
      <c r="B26668"/>
    </row>
    <row r="26669" spans="2:2" ht="16.5" x14ac:dyDescent="0.3">
      <c r="B26669"/>
    </row>
    <row r="26670" spans="2:2" ht="16.5" x14ac:dyDescent="0.3">
      <c r="B26670"/>
    </row>
    <row r="26671" spans="2:2" ht="16.5" x14ac:dyDescent="0.3">
      <c r="B26671"/>
    </row>
    <row r="26672" spans="2:2" ht="16.5" x14ac:dyDescent="0.3">
      <c r="B26672"/>
    </row>
    <row r="26673" spans="2:2" ht="16.5" x14ac:dyDescent="0.3">
      <c r="B26673"/>
    </row>
    <row r="26674" spans="2:2" ht="16.5" x14ac:dyDescent="0.3">
      <c r="B26674"/>
    </row>
    <row r="26675" spans="2:2" ht="16.5" x14ac:dyDescent="0.3">
      <c r="B26675"/>
    </row>
    <row r="26676" spans="2:2" ht="16.5" x14ac:dyDescent="0.3">
      <c r="B26676"/>
    </row>
    <row r="26677" spans="2:2" ht="16.5" x14ac:dyDescent="0.3">
      <c r="B26677"/>
    </row>
    <row r="26678" spans="2:2" ht="16.5" x14ac:dyDescent="0.3">
      <c r="B26678"/>
    </row>
    <row r="26679" spans="2:2" ht="16.5" x14ac:dyDescent="0.3">
      <c r="B26679"/>
    </row>
    <row r="26680" spans="2:2" ht="16.5" x14ac:dyDescent="0.3">
      <c r="B26680"/>
    </row>
    <row r="26681" spans="2:2" ht="16.5" x14ac:dyDescent="0.3">
      <c r="B26681"/>
    </row>
    <row r="26682" spans="2:2" ht="16.5" x14ac:dyDescent="0.3">
      <c r="B26682"/>
    </row>
    <row r="26683" spans="2:2" ht="16.5" x14ac:dyDescent="0.3">
      <c r="B26683"/>
    </row>
    <row r="26684" spans="2:2" ht="16.5" x14ac:dyDescent="0.3">
      <c r="B26684"/>
    </row>
    <row r="26685" spans="2:2" ht="16.5" x14ac:dyDescent="0.3">
      <c r="B26685"/>
    </row>
    <row r="26686" spans="2:2" ht="16.5" x14ac:dyDescent="0.3">
      <c r="B26686"/>
    </row>
    <row r="26687" spans="2:2" ht="16.5" x14ac:dyDescent="0.3">
      <c r="B26687"/>
    </row>
    <row r="26688" spans="2:2" ht="16.5" x14ac:dyDescent="0.3">
      <c r="B26688"/>
    </row>
    <row r="26689" spans="2:2" ht="16.5" x14ac:dyDescent="0.3">
      <c r="B26689"/>
    </row>
    <row r="26690" spans="2:2" ht="16.5" x14ac:dyDescent="0.3">
      <c r="B26690"/>
    </row>
    <row r="26691" spans="2:2" ht="16.5" x14ac:dyDescent="0.3">
      <c r="B26691"/>
    </row>
    <row r="26692" spans="2:2" ht="16.5" x14ac:dyDescent="0.3">
      <c r="B26692"/>
    </row>
    <row r="26693" spans="2:2" ht="16.5" x14ac:dyDescent="0.3">
      <c r="B26693"/>
    </row>
    <row r="26694" spans="2:2" ht="16.5" x14ac:dyDescent="0.3">
      <c r="B26694"/>
    </row>
    <row r="26695" spans="2:2" ht="16.5" x14ac:dyDescent="0.3">
      <c r="B26695"/>
    </row>
    <row r="26696" spans="2:2" ht="16.5" x14ac:dyDescent="0.3">
      <c r="B26696"/>
    </row>
    <row r="26697" spans="2:2" ht="16.5" x14ac:dyDescent="0.3">
      <c r="B26697"/>
    </row>
    <row r="26698" spans="2:2" ht="16.5" x14ac:dyDescent="0.3">
      <c r="B26698"/>
    </row>
    <row r="26699" spans="2:2" ht="16.5" x14ac:dyDescent="0.3">
      <c r="B26699"/>
    </row>
    <row r="26700" spans="2:2" ht="16.5" x14ac:dyDescent="0.3">
      <c r="B26700"/>
    </row>
    <row r="26701" spans="2:2" ht="16.5" x14ac:dyDescent="0.3">
      <c r="B26701"/>
    </row>
    <row r="26702" spans="2:2" ht="16.5" x14ac:dyDescent="0.3">
      <c r="B26702"/>
    </row>
    <row r="26703" spans="2:2" ht="16.5" x14ac:dyDescent="0.3">
      <c r="B26703"/>
    </row>
    <row r="26704" spans="2:2" ht="16.5" x14ac:dyDescent="0.3">
      <c r="B26704"/>
    </row>
    <row r="26705" spans="2:2" ht="16.5" x14ac:dyDescent="0.3">
      <c r="B26705"/>
    </row>
    <row r="26706" spans="2:2" ht="16.5" x14ac:dyDescent="0.3">
      <c r="B26706"/>
    </row>
    <row r="26707" spans="2:2" ht="16.5" x14ac:dyDescent="0.3">
      <c r="B26707"/>
    </row>
    <row r="26708" spans="2:2" ht="16.5" x14ac:dyDescent="0.3">
      <c r="B26708"/>
    </row>
    <row r="26709" spans="2:2" ht="16.5" x14ac:dyDescent="0.3">
      <c r="B26709"/>
    </row>
    <row r="26710" spans="2:2" ht="16.5" x14ac:dyDescent="0.3">
      <c r="B26710"/>
    </row>
    <row r="26711" spans="2:2" ht="16.5" x14ac:dyDescent="0.3">
      <c r="B26711"/>
    </row>
    <row r="26712" spans="2:2" ht="16.5" x14ac:dyDescent="0.3">
      <c r="B26712"/>
    </row>
    <row r="26713" spans="2:2" ht="16.5" x14ac:dyDescent="0.3">
      <c r="B26713"/>
    </row>
    <row r="26714" spans="2:2" ht="16.5" x14ac:dyDescent="0.3">
      <c r="B26714"/>
    </row>
    <row r="26715" spans="2:2" ht="16.5" x14ac:dyDescent="0.3">
      <c r="B26715"/>
    </row>
    <row r="26716" spans="2:2" ht="16.5" x14ac:dyDescent="0.3">
      <c r="B26716"/>
    </row>
    <row r="26717" spans="2:2" ht="16.5" x14ac:dyDescent="0.3">
      <c r="B26717"/>
    </row>
    <row r="26718" spans="2:2" ht="16.5" x14ac:dyDescent="0.3">
      <c r="B26718"/>
    </row>
    <row r="26719" spans="2:2" ht="16.5" x14ac:dyDescent="0.3">
      <c r="B26719"/>
    </row>
    <row r="26720" spans="2:2" ht="16.5" x14ac:dyDescent="0.3">
      <c r="B26720"/>
    </row>
    <row r="26721" spans="2:2" ht="16.5" x14ac:dyDescent="0.3">
      <c r="B26721"/>
    </row>
    <row r="26722" spans="2:2" ht="16.5" x14ac:dyDescent="0.3">
      <c r="B26722"/>
    </row>
    <row r="26723" spans="2:2" ht="16.5" x14ac:dyDescent="0.3">
      <c r="B26723"/>
    </row>
    <row r="26724" spans="2:2" ht="16.5" x14ac:dyDescent="0.3">
      <c r="B26724"/>
    </row>
    <row r="26725" spans="2:2" ht="16.5" x14ac:dyDescent="0.3">
      <c r="B26725"/>
    </row>
    <row r="26726" spans="2:2" ht="16.5" x14ac:dyDescent="0.3">
      <c r="B26726"/>
    </row>
    <row r="26727" spans="2:2" ht="16.5" x14ac:dyDescent="0.3">
      <c r="B26727"/>
    </row>
    <row r="26728" spans="2:2" ht="16.5" x14ac:dyDescent="0.3">
      <c r="B26728"/>
    </row>
    <row r="26729" spans="2:2" ht="16.5" x14ac:dyDescent="0.3">
      <c r="B26729"/>
    </row>
    <row r="26730" spans="2:2" ht="16.5" x14ac:dyDescent="0.3">
      <c r="B26730"/>
    </row>
    <row r="26731" spans="2:2" ht="16.5" x14ac:dyDescent="0.3">
      <c r="B26731"/>
    </row>
    <row r="26732" spans="2:2" ht="16.5" x14ac:dyDescent="0.3">
      <c r="B26732"/>
    </row>
    <row r="26733" spans="2:2" ht="16.5" x14ac:dyDescent="0.3">
      <c r="B26733"/>
    </row>
    <row r="26734" spans="2:2" ht="16.5" x14ac:dyDescent="0.3">
      <c r="B26734"/>
    </row>
    <row r="26735" spans="2:2" ht="16.5" x14ac:dyDescent="0.3">
      <c r="B26735"/>
    </row>
    <row r="26736" spans="2:2" ht="16.5" x14ac:dyDescent="0.3">
      <c r="B26736"/>
    </row>
    <row r="26737" spans="2:2" ht="16.5" x14ac:dyDescent="0.3">
      <c r="B26737"/>
    </row>
    <row r="26738" spans="2:2" ht="16.5" x14ac:dyDescent="0.3">
      <c r="B26738"/>
    </row>
    <row r="26739" spans="2:2" ht="16.5" x14ac:dyDescent="0.3">
      <c r="B26739"/>
    </row>
    <row r="26740" spans="2:2" ht="16.5" x14ac:dyDescent="0.3">
      <c r="B26740"/>
    </row>
    <row r="26741" spans="2:2" ht="16.5" x14ac:dyDescent="0.3">
      <c r="B26741"/>
    </row>
    <row r="26742" spans="2:2" ht="16.5" x14ac:dyDescent="0.3">
      <c r="B26742"/>
    </row>
    <row r="26743" spans="2:2" ht="16.5" x14ac:dyDescent="0.3">
      <c r="B26743"/>
    </row>
    <row r="26744" spans="2:2" ht="16.5" x14ac:dyDescent="0.3">
      <c r="B26744"/>
    </row>
    <row r="26745" spans="2:2" ht="16.5" x14ac:dyDescent="0.3">
      <c r="B26745"/>
    </row>
    <row r="26746" spans="2:2" ht="16.5" x14ac:dyDescent="0.3">
      <c r="B26746"/>
    </row>
    <row r="26747" spans="2:2" ht="16.5" x14ac:dyDescent="0.3">
      <c r="B26747"/>
    </row>
    <row r="26748" spans="2:2" ht="16.5" x14ac:dyDescent="0.3">
      <c r="B26748"/>
    </row>
    <row r="26749" spans="2:2" ht="16.5" x14ac:dyDescent="0.3">
      <c r="B26749"/>
    </row>
    <row r="26750" spans="2:2" ht="16.5" x14ac:dyDescent="0.3">
      <c r="B26750"/>
    </row>
    <row r="26751" spans="2:2" ht="16.5" x14ac:dyDescent="0.3">
      <c r="B26751"/>
    </row>
    <row r="26752" spans="2:2" ht="16.5" x14ac:dyDescent="0.3">
      <c r="B26752"/>
    </row>
    <row r="26753" spans="2:2" ht="16.5" x14ac:dyDescent="0.3">
      <c r="B26753"/>
    </row>
    <row r="26754" spans="2:2" ht="16.5" x14ac:dyDescent="0.3">
      <c r="B26754"/>
    </row>
    <row r="26755" spans="2:2" ht="16.5" x14ac:dyDescent="0.3">
      <c r="B26755"/>
    </row>
    <row r="26756" spans="2:2" ht="16.5" x14ac:dyDescent="0.3">
      <c r="B26756"/>
    </row>
    <row r="26757" spans="2:2" ht="16.5" x14ac:dyDescent="0.3">
      <c r="B26757"/>
    </row>
    <row r="26758" spans="2:2" ht="16.5" x14ac:dyDescent="0.3">
      <c r="B26758"/>
    </row>
    <row r="26759" spans="2:2" ht="16.5" x14ac:dyDescent="0.3">
      <c r="B26759"/>
    </row>
    <row r="26760" spans="2:2" ht="16.5" x14ac:dyDescent="0.3">
      <c r="B26760"/>
    </row>
    <row r="26761" spans="2:2" ht="16.5" x14ac:dyDescent="0.3">
      <c r="B26761"/>
    </row>
    <row r="26762" spans="2:2" ht="16.5" x14ac:dyDescent="0.3">
      <c r="B26762"/>
    </row>
    <row r="26763" spans="2:2" ht="16.5" x14ac:dyDescent="0.3">
      <c r="B26763"/>
    </row>
    <row r="26764" spans="2:2" ht="16.5" x14ac:dyDescent="0.3">
      <c r="B26764"/>
    </row>
    <row r="26765" spans="2:2" ht="16.5" x14ac:dyDescent="0.3">
      <c r="B26765"/>
    </row>
    <row r="26766" spans="2:2" ht="16.5" x14ac:dyDescent="0.3">
      <c r="B26766"/>
    </row>
    <row r="26767" spans="2:2" ht="16.5" x14ac:dyDescent="0.3">
      <c r="B26767"/>
    </row>
    <row r="26768" spans="2:2" ht="16.5" x14ac:dyDescent="0.3">
      <c r="B26768"/>
    </row>
    <row r="26769" spans="2:2" ht="16.5" x14ac:dyDescent="0.3">
      <c r="B26769"/>
    </row>
    <row r="26770" spans="2:2" ht="16.5" x14ac:dyDescent="0.3">
      <c r="B26770"/>
    </row>
    <row r="26771" spans="2:2" ht="16.5" x14ac:dyDescent="0.3">
      <c r="B26771"/>
    </row>
    <row r="26772" spans="2:2" ht="16.5" x14ac:dyDescent="0.3">
      <c r="B26772"/>
    </row>
    <row r="26773" spans="2:2" ht="16.5" x14ac:dyDescent="0.3">
      <c r="B26773"/>
    </row>
    <row r="26774" spans="2:2" ht="16.5" x14ac:dyDescent="0.3">
      <c r="B26774"/>
    </row>
    <row r="26775" spans="2:2" ht="16.5" x14ac:dyDescent="0.3">
      <c r="B26775"/>
    </row>
    <row r="26776" spans="2:2" ht="16.5" x14ac:dyDescent="0.3">
      <c r="B26776"/>
    </row>
    <row r="26777" spans="2:2" ht="16.5" x14ac:dyDescent="0.3">
      <c r="B26777"/>
    </row>
    <row r="26778" spans="2:2" ht="16.5" x14ac:dyDescent="0.3">
      <c r="B26778"/>
    </row>
    <row r="26779" spans="2:2" ht="16.5" x14ac:dyDescent="0.3">
      <c r="B26779"/>
    </row>
    <row r="26780" spans="2:2" ht="16.5" x14ac:dyDescent="0.3">
      <c r="B26780"/>
    </row>
    <row r="26781" spans="2:2" ht="16.5" x14ac:dyDescent="0.3">
      <c r="B26781"/>
    </row>
    <row r="26782" spans="2:2" ht="16.5" x14ac:dyDescent="0.3">
      <c r="B26782"/>
    </row>
    <row r="26783" spans="2:2" ht="16.5" x14ac:dyDescent="0.3">
      <c r="B26783"/>
    </row>
    <row r="26784" spans="2:2" ht="16.5" x14ac:dyDescent="0.3">
      <c r="B26784"/>
    </row>
    <row r="26785" spans="2:2" ht="16.5" x14ac:dyDescent="0.3">
      <c r="B26785"/>
    </row>
    <row r="26786" spans="2:2" ht="16.5" x14ac:dyDescent="0.3">
      <c r="B26786"/>
    </row>
    <row r="26787" spans="2:2" ht="16.5" x14ac:dyDescent="0.3">
      <c r="B26787"/>
    </row>
    <row r="26788" spans="2:2" ht="16.5" x14ac:dyDescent="0.3">
      <c r="B26788"/>
    </row>
    <row r="26789" spans="2:2" ht="16.5" x14ac:dyDescent="0.3">
      <c r="B26789"/>
    </row>
    <row r="26790" spans="2:2" ht="16.5" x14ac:dyDescent="0.3">
      <c r="B26790"/>
    </row>
    <row r="26791" spans="2:2" ht="16.5" x14ac:dyDescent="0.3">
      <c r="B26791"/>
    </row>
    <row r="26792" spans="2:2" ht="16.5" x14ac:dyDescent="0.3">
      <c r="B26792"/>
    </row>
    <row r="26793" spans="2:2" ht="16.5" x14ac:dyDescent="0.3">
      <c r="B26793"/>
    </row>
    <row r="26794" spans="2:2" ht="16.5" x14ac:dyDescent="0.3">
      <c r="B26794"/>
    </row>
    <row r="26795" spans="2:2" ht="16.5" x14ac:dyDescent="0.3">
      <c r="B26795"/>
    </row>
    <row r="26796" spans="2:2" ht="16.5" x14ac:dyDescent="0.3">
      <c r="B26796"/>
    </row>
    <row r="26797" spans="2:2" ht="16.5" x14ac:dyDescent="0.3">
      <c r="B26797"/>
    </row>
    <row r="26798" spans="2:2" ht="16.5" x14ac:dyDescent="0.3">
      <c r="B26798"/>
    </row>
    <row r="26799" spans="2:2" ht="16.5" x14ac:dyDescent="0.3">
      <c r="B26799"/>
    </row>
    <row r="26800" spans="2:2" ht="16.5" x14ac:dyDescent="0.3">
      <c r="B26800"/>
    </row>
    <row r="26801" spans="2:2" ht="16.5" x14ac:dyDescent="0.3">
      <c r="B26801"/>
    </row>
    <row r="26802" spans="2:2" ht="16.5" x14ac:dyDescent="0.3">
      <c r="B26802"/>
    </row>
    <row r="26803" spans="2:2" ht="16.5" x14ac:dyDescent="0.3">
      <c r="B26803"/>
    </row>
    <row r="26804" spans="2:2" ht="16.5" x14ac:dyDescent="0.3">
      <c r="B26804"/>
    </row>
    <row r="26805" spans="2:2" ht="16.5" x14ac:dyDescent="0.3">
      <c r="B26805"/>
    </row>
    <row r="26806" spans="2:2" ht="16.5" x14ac:dyDescent="0.3">
      <c r="B26806"/>
    </row>
    <row r="26807" spans="2:2" ht="16.5" x14ac:dyDescent="0.3">
      <c r="B26807"/>
    </row>
    <row r="26808" spans="2:2" ht="16.5" x14ac:dyDescent="0.3">
      <c r="B26808"/>
    </row>
    <row r="26809" spans="2:2" ht="16.5" x14ac:dyDescent="0.3">
      <c r="B26809"/>
    </row>
    <row r="26810" spans="2:2" ht="16.5" x14ac:dyDescent="0.3">
      <c r="B26810"/>
    </row>
    <row r="26811" spans="2:2" ht="16.5" x14ac:dyDescent="0.3">
      <c r="B26811"/>
    </row>
    <row r="26812" spans="2:2" ht="16.5" x14ac:dyDescent="0.3">
      <c r="B26812"/>
    </row>
    <row r="26813" spans="2:2" ht="16.5" x14ac:dyDescent="0.3">
      <c r="B26813"/>
    </row>
    <row r="26814" spans="2:2" ht="16.5" x14ac:dyDescent="0.3">
      <c r="B26814"/>
    </row>
    <row r="26815" spans="2:2" ht="16.5" x14ac:dyDescent="0.3">
      <c r="B26815"/>
    </row>
    <row r="26816" spans="2:2" ht="16.5" x14ac:dyDescent="0.3">
      <c r="B26816"/>
    </row>
    <row r="26817" spans="2:2" ht="16.5" x14ac:dyDescent="0.3">
      <c r="B26817"/>
    </row>
    <row r="26818" spans="2:2" ht="16.5" x14ac:dyDescent="0.3">
      <c r="B26818"/>
    </row>
    <row r="26819" spans="2:2" ht="16.5" x14ac:dyDescent="0.3">
      <c r="B26819"/>
    </row>
    <row r="26820" spans="2:2" ht="16.5" x14ac:dyDescent="0.3">
      <c r="B26820"/>
    </row>
    <row r="26821" spans="2:2" ht="16.5" x14ac:dyDescent="0.3">
      <c r="B26821"/>
    </row>
    <row r="26822" spans="2:2" ht="16.5" x14ac:dyDescent="0.3">
      <c r="B26822"/>
    </row>
    <row r="26823" spans="2:2" ht="16.5" x14ac:dyDescent="0.3">
      <c r="B26823"/>
    </row>
    <row r="26824" spans="2:2" ht="16.5" x14ac:dyDescent="0.3">
      <c r="B26824"/>
    </row>
    <row r="26825" spans="2:2" ht="16.5" x14ac:dyDescent="0.3">
      <c r="B26825"/>
    </row>
    <row r="26826" spans="2:2" ht="16.5" x14ac:dyDescent="0.3">
      <c r="B26826"/>
    </row>
    <row r="26827" spans="2:2" ht="16.5" x14ac:dyDescent="0.3">
      <c r="B26827"/>
    </row>
    <row r="26828" spans="2:2" ht="16.5" x14ac:dyDescent="0.3">
      <c r="B26828"/>
    </row>
    <row r="26829" spans="2:2" ht="16.5" x14ac:dyDescent="0.3">
      <c r="B26829"/>
    </row>
    <row r="26830" spans="2:2" ht="16.5" x14ac:dyDescent="0.3">
      <c r="B26830"/>
    </row>
    <row r="26831" spans="2:2" ht="16.5" x14ac:dyDescent="0.3">
      <c r="B26831"/>
    </row>
    <row r="26832" spans="2:2" ht="16.5" x14ac:dyDescent="0.3">
      <c r="B26832"/>
    </row>
    <row r="26833" spans="2:2" ht="16.5" x14ac:dyDescent="0.3">
      <c r="B26833"/>
    </row>
    <row r="26834" spans="2:2" ht="16.5" x14ac:dyDescent="0.3">
      <c r="B26834"/>
    </row>
    <row r="26835" spans="2:2" ht="16.5" x14ac:dyDescent="0.3">
      <c r="B26835"/>
    </row>
    <row r="26836" spans="2:2" ht="16.5" x14ac:dyDescent="0.3">
      <c r="B26836"/>
    </row>
    <row r="26837" spans="2:2" ht="16.5" x14ac:dyDescent="0.3">
      <c r="B26837"/>
    </row>
    <row r="26838" spans="2:2" ht="16.5" x14ac:dyDescent="0.3">
      <c r="B26838"/>
    </row>
    <row r="26839" spans="2:2" ht="16.5" x14ac:dyDescent="0.3">
      <c r="B26839"/>
    </row>
    <row r="26840" spans="2:2" ht="16.5" x14ac:dyDescent="0.3">
      <c r="B26840"/>
    </row>
    <row r="26841" spans="2:2" ht="16.5" x14ac:dyDescent="0.3">
      <c r="B26841"/>
    </row>
    <row r="26842" spans="2:2" ht="16.5" x14ac:dyDescent="0.3">
      <c r="B26842"/>
    </row>
    <row r="26843" spans="2:2" ht="16.5" x14ac:dyDescent="0.3">
      <c r="B26843"/>
    </row>
    <row r="26844" spans="2:2" ht="16.5" x14ac:dyDescent="0.3">
      <c r="B26844"/>
    </row>
    <row r="26845" spans="2:2" ht="16.5" x14ac:dyDescent="0.3">
      <c r="B26845"/>
    </row>
    <row r="26846" spans="2:2" ht="16.5" x14ac:dyDescent="0.3">
      <c r="B26846"/>
    </row>
    <row r="26847" spans="2:2" ht="16.5" x14ac:dyDescent="0.3">
      <c r="B26847"/>
    </row>
    <row r="26848" spans="2:2" ht="16.5" x14ac:dyDescent="0.3">
      <c r="B26848"/>
    </row>
    <row r="26849" spans="2:2" ht="16.5" x14ac:dyDescent="0.3">
      <c r="B26849"/>
    </row>
    <row r="26850" spans="2:2" ht="16.5" x14ac:dyDescent="0.3">
      <c r="B26850"/>
    </row>
    <row r="26851" spans="2:2" ht="16.5" x14ac:dyDescent="0.3">
      <c r="B26851"/>
    </row>
    <row r="26852" spans="2:2" ht="16.5" x14ac:dyDescent="0.3">
      <c r="B26852"/>
    </row>
    <row r="26853" spans="2:2" ht="16.5" x14ac:dyDescent="0.3">
      <c r="B26853"/>
    </row>
    <row r="26854" spans="2:2" ht="16.5" x14ac:dyDescent="0.3">
      <c r="B26854"/>
    </row>
    <row r="26855" spans="2:2" ht="16.5" x14ac:dyDescent="0.3">
      <c r="B26855"/>
    </row>
    <row r="26856" spans="2:2" ht="16.5" x14ac:dyDescent="0.3">
      <c r="B26856"/>
    </row>
    <row r="26857" spans="2:2" ht="16.5" x14ac:dyDescent="0.3">
      <c r="B26857"/>
    </row>
    <row r="26858" spans="2:2" ht="16.5" x14ac:dyDescent="0.3">
      <c r="B26858"/>
    </row>
    <row r="26859" spans="2:2" ht="16.5" x14ac:dyDescent="0.3">
      <c r="B26859"/>
    </row>
    <row r="26860" spans="2:2" ht="16.5" x14ac:dyDescent="0.3">
      <c r="B26860"/>
    </row>
    <row r="26861" spans="2:2" ht="16.5" x14ac:dyDescent="0.3">
      <c r="B26861"/>
    </row>
    <row r="26862" spans="2:2" ht="16.5" x14ac:dyDescent="0.3">
      <c r="B26862"/>
    </row>
    <row r="26863" spans="2:2" ht="16.5" x14ac:dyDescent="0.3">
      <c r="B26863"/>
    </row>
    <row r="26864" spans="2:2" ht="16.5" x14ac:dyDescent="0.3">
      <c r="B26864"/>
    </row>
    <row r="26865" spans="2:2" ht="16.5" x14ac:dyDescent="0.3">
      <c r="B26865"/>
    </row>
    <row r="26866" spans="2:2" ht="16.5" x14ac:dyDescent="0.3">
      <c r="B26866"/>
    </row>
    <row r="26867" spans="2:2" ht="16.5" x14ac:dyDescent="0.3">
      <c r="B26867"/>
    </row>
    <row r="26868" spans="2:2" ht="16.5" x14ac:dyDescent="0.3">
      <c r="B26868"/>
    </row>
    <row r="26869" spans="2:2" ht="16.5" x14ac:dyDescent="0.3">
      <c r="B26869"/>
    </row>
    <row r="26870" spans="2:2" ht="16.5" x14ac:dyDescent="0.3">
      <c r="B26870"/>
    </row>
    <row r="26871" spans="2:2" ht="16.5" x14ac:dyDescent="0.3">
      <c r="B26871"/>
    </row>
    <row r="26872" spans="2:2" ht="16.5" x14ac:dyDescent="0.3">
      <c r="B26872"/>
    </row>
    <row r="26873" spans="2:2" ht="16.5" x14ac:dyDescent="0.3">
      <c r="B26873"/>
    </row>
    <row r="26874" spans="2:2" ht="16.5" x14ac:dyDescent="0.3">
      <c r="B26874"/>
    </row>
    <row r="26875" spans="2:2" ht="16.5" x14ac:dyDescent="0.3">
      <c r="B26875"/>
    </row>
    <row r="26876" spans="2:2" ht="16.5" x14ac:dyDescent="0.3">
      <c r="B26876"/>
    </row>
    <row r="26877" spans="2:2" ht="16.5" x14ac:dyDescent="0.3">
      <c r="B26877"/>
    </row>
    <row r="26878" spans="2:2" ht="16.5" x14ac:dyDescent="0.3">
      <c r="B26878"/>
    </row>
    <row r="26879" spans="2:2" ht="16.5" x14ac:dyDescent="0.3">
      <c r="B26879"/>
    </row>
    <row r="26880" spans="2:2" ht="16.5" x14ac:dyDescent="0.3">
      <c r="B26880"/>
    </row>
    <row r="26881" spans="2:2" ht="16.5" x14ac:dyDescent="0.3">
      <c r="B26881"/>
    </row>
    <row r="26882" spans="2:2" ht="16.5" x14ac:dyDescent="0.3">
      <c r="B26882"/>
    </row>
    <row r="26883" spans="2:2" ht="16.5" x14ac:dyDescent="0.3">
      <c r="B26883"/>
    </row>
    <row r="26884" spans="2:2" ht="16.5" x14ac:dyDescent="0.3">
      <c r="B26884"/>
    </row>
    <row r="26885" spans="2:2" ht="16.5" x14ac:dyDescent="0.3">
      <c r="B26885"/>
    </row>
    <row r="26886" spans="2:2" ht="16.5" x14ac:dyDescent="0.3">
      <c r="B26886"/>
    </row>
    <row r="26887" spans="2:2" ht="16.5" x14ac:dyDescent="0.3">
      <c r="B26887"/>
    </row>
    <row r="26888" spans="2:2" ht="16.5" x14ac:dyDescent="0.3">
      <c r="B26888"/>
    </row>
    <row r="26889" spans="2:2" ht="16.5" x14ac:dyDescent="0.3">
      <c r="B26889"/>
    </row>
    <row r="26890" spans="2:2" ht="16.5" x14ac:dyDescent="0.3">
      <c r="B26890"/>
    </row>
    <row r="26891" spans="2:2" ht="16.5" x14ac:dyDescent="0.3">
      <c r="B26891"/>
    </row>
    <row r="26892" spans="2:2" ht="16.5" x14ac:dyDescent="0.3">
      <c r="B26892"/>
    </row>
    <row r="26893" spans="2:2" ht="16.5" x14ac:dyDescent="0.3">
      <c r="B26893"/>
    </row>
    <row r="26894" spans="2:2" ht="16.5" x14ac:dyDescent="0.3">
      <c r="B26894"/>
    </row>
    <row r="26895" spans="2:2" ht="16.5" x14ac:dyDescent="0.3">
      <c r="B26895"/>
    </row>
    <row r="26896" spans="2:2" ht="16.5" x14ac:dyDescent="0.3">
      <c r="B26896"/>
    </row>
    <row r="26897" spans="2:2" ht="16.5" x14ac:dyDescent="0.3">
      <c r="B26897"/>
    </row>
    <row r="26898" spans="2:2" ht="16.5" x14ac:dyDescent="0.3">
      <c r="B26898"/>
    </row>
    <row r="26899" spans="2:2" ht="16.5" x14ac:dyDescent="0.3">
      <c r="B26899"/>
    </row>
    <row r="26900" spans="2:2" ht="16.5" x14ac:dyDescent="0.3">
      <c r="B26900"/>
    </row>
    <row r="26901" spans="2:2" ht="16.5" x14ac:dyDescent="0.3">
      <c r="B26901"/>
    </row>
    <row r="26902" spans="2:2" ht="16.5" x14ac:dyDescent="0.3">
      <c r="B26902"/>
    </row>
    <row r="26903" spans="2:2" ht="16.5" x14ac:dyDescent="0.3">
      <c r="B26903"/>
    </row>
    <row r="26904" spans="2:2" ht="16.5" x14ac:dyDescent="0.3">
      <c r="B26904"/>
    </row>
    <row r="26905" spans="2:2" ht="16.5" x14ac:dyDescent="0.3">
      <c r="B26905"/>
    </row>
    <row r="26906" spans="2:2" ht="16.5" x14ac:dyDescent="0.3">
      <c r="B26906"/>
    </row>
    <row r="26907" spans="2:2" ht="16.5" x14ac:dyDescent="0.3">
      <c r="B26907"/>
    </row>
    <row r="26908" spans="2:2" ht="16.5" x14ac:dyDescent="0.3">
      <c r="B26908"/>
    </row>
    <row r="26909" spans="2:2" ht="16.5" x14ac:dyDescent="0.3">
      <c r="B26909"/>
    </row>
    <row r="26910" spans="2:2" ht="16.5" x14ac:dyDescent="0.3">
      <c r="B26910"/>
    </row>
    <row r="26911" spans="2:2" ht="16.5" x14ac:dyDescent="0.3">
      <c r="B26911"/>
    </row>
    <row r="26912" spans="2:2" ht="16.5" x14ac:dyDescent="0.3">
      <c r="B26912"/>
    </row>
    <row r="26913" spans="2:2" ht="16.5" x14ac:dyDescent="0.3">
      <c r="B26913"/>
    </row>
    <row r="26914" spans="2:2" ht="16.5" x14ac:dyDescent="0.3">
      <c r="B26914"/>
    </row>
    <row r="26915" spans="2:2" ht="16.5" x14ac:dyDescent="0.3">
      <c r="B26915"/>
    </row>
    <row r="26916" spans="2:2" ht="16.5" x14ac:dyDescent="0.3">
      <c r="B26916"/>
    </row>
    <row r="26917" spans="2:2" ht="16.5" x14ac:dyDescent="0.3">
      <c r="B26917"/>
    </row>
    <row r="26918" spans="2:2" ht="16.5" x14ac:dyDescent="0.3">
      <c r="B26918"/>
    </row>
    <row r="26919" spans="2:2" ht="16.5" x14ac:dyDescent="0.3">
      <c r="B26919"/>
    </row>
    <row r="26920" spans="2:2" ht="16.5" x14ac:dyDescent="0.3">
      <c r="B26920"/>
    </row>
    <row r="26921" spans="2:2" ht="16.5" x14ac:dyDescent="0.3">
      <c r="B26921"/>
    </row>
    <row r="26922" spans="2:2" ht="16.5" x14ac:dyDescent="0.3">
      <c r="B26922"/>
    </row>
    <row r="26923" spans="2:2" ht="16.5" x14ac:dyDescent="0.3">
      <c r="B26923"/>
    </row>
    <row r="26924" spans="2:2" ht="16.5" x14ac:dyDescent="0.3">
      <c r="B26924"/>
    </row>
    <row r="26925" spans="2:2" ht="16.5" x14ac:dyDescent="0.3">
      <c r="B26925"/>
    </row>
    <row r="26926" spans="2:2" ht="16.5" x14ac:dyDescent="0.3">
      <c r="B26926"/>
    </row>
    <row r="26927" spans="2:2" ht="16.5" x14ac:dyDescent="0.3">
      <c r="B26927"/>
    </row>
    <row r="26928" spans="2:2" ht="16.5" x14ac:dyDescent="0.3">
      <c r="B26928"/>
    </row>
    <row r="26929" spans="2:2" ht="16.5" x14ac:dyDescent="0.3">
      <c r="B26929"/>
    </row>
    <row r="26930" spans="2:2" ht="16.5" x14ac:dyDescent="0.3">
      <c r="B26930"/>
    </row>
    <row r="26931" spans="2:2" ht="16.5" x14ac:dyDescent="0.3">
      <c r="B26931"/>
    </row>
    <row r="26932" spans="2:2" ht="16.5" x14ac:dyDescent="0.3">
      <c r="B26932"/>
    </row>
    <row r="26933" spans="2:2" ht="16.5" x14ac:dyDescent="0.3">
      <c r="B26933"/>
    </row>
    <row r="26934" spans="2:2" ht="16.5" x14ac:dyDescent="0.3">
      <c r="B26934"/>
    </row>
    <row r="26935" spans="2:2" ht="16.5" x14ac:dyDescent="0.3">
      <c r="B26935"/>
    </row>
    <row r="26936" spans="2:2" ht="16.5" x14ac:dyDescent="0.3">
      <c r="B26936"/>
    </row>
    <row r="26937" spans="2:2" ht="16.5" x14ac:dyDescent="0.3">
      <c r="B26937"/>
    </row>
    <row r="26938" spans="2:2" ht="16.5" x14ac:dyDescent="0.3">
      <c r="B26938"/>
    </row>
    <row r="26939" spans="2:2" ht="16.5" x14ac:dyDescent="0.3">
      <c r="B26939"/>
    </row>
    <row r="26940" spans="2:2" ht="16.5" x14ac:dyDescent="0.3">
      <c r="B26940"/>
    </row>
    <row r="26941" spans="2:2" ht="16.5" x14ac:dyDescent="0.3">
      <c r="B26941"/>
    </row>
    <row r="26942" spans="2:2" ht="16.5" x14ac:dyDescent="0.3">
      <c r="B26942"/>
    </row>
    <row r="26943" spans="2:2" ht="16.5" x14ac:dyDescent="0.3">
      <c r="B26943"/>
    </row>
    <row r="26944" spans="2:2" ht="16.5" x14ac:dyDescent="0.3">
      <c r="B26944"/>
    </row>
    <row r="26945" spans="2:2" ht="16.5" x14ac:dyDescent="0.3">
      <c r="B26945"/>
    </row>
    <row r="26946" spans="2:2" ht="16.5" x14ac:dyDescent="0.3">
      <c r="B26946"/>
    </row>
    <row r="26947" spans="2:2" ht="16.5" x14ac:dyDescent="0.3">
      <c r="B26947"/>
    </row>
    <row r="26948" spans="2:2" ht="16.5" x14ac:dyDescent="0.3">
      <c r="B26948"/>
    </row>
    <row r="26949" spans="2:2" ht="16.5" x14ac:dyDescent="0.3">
      <c r="B26949"/>
    </row>
    <row r="26950" spans="2:2" ht="16.5" x14ac:dyDescent="0.3">
      <c r="B26950"/>
    </row>
    <row r="26951" spans="2:2" ht="16.5" x14ac:dyDescent="0.3">
      <c r="B26951"/>
    </row>
    <row r="26952" spans="2:2" ht="16.5" x14ac:dyDescent="0.3">
      <c r="B26952"/>
    </row>
    <row r="26953" spans="2:2" ht="16.5" x14ac:dyDescent="0.3">
      <c r="B26953"/>
    </row>
    <row r="26954" spans="2:2" ht="16.5" x14ac:dyDescent="0.3">
      <c r="B26954"/>
    </row>
    <row r="26955" spans="2:2" ht="16.5" x14ac:dyDescent="0.3">
      <c r="B26955"/>
    </row>
    <row r="26956" spans="2:2" ht="16.5" x14ac:dyDescent="0.3">
      <c r="B26956"/>
    </row>
    <row r="26957" spans="2:2" ht="16.5" x14ac:dyDescent="0.3">
      <c r="B26957"/>
    </row>
    <row r="26958" spans="2:2" ht="16.5" x14ac:dyDescent="0.3">
      <c r="B26958"/>
    </row>
    <row r="26959" spans="2:2" ht="16.5" x14ac:dyDescent="0.3">
      <c r="B26959"/>
    </row>
    <row r="26960" spans="2:2" ht="16.5" x14ac:dyDescent="0.3">
      <c r="B26960"/>
    </row>
    <row r="26961" spans="2:2" ht="16.5" x14ac:dyDescent="0.3">
      <c r="B26961"/>
    </row>
    <row r="26962" spans="2:2" ht="16.5" x14ac:dyDescent="0.3">
      <c r="B26962"/>
    </row>
    <row r="26963" spans="2:2" ht="16.5" x14ac:dyDescent="0.3">
      <c r="B26963"/>
    </row>
    <row r="26964" spans="2:2" ht="16.5" x14ac:dyDescent="0.3">
      <c r="B26964"/>
    </row>
    <row r="26965" spans="2:2" ht="16.5" x14ac:dyDescent="0.3">
      <c r="B26965"/>
    </row>
    <row r="26966" spans="2:2" ht="16.5" x14ac:dyDescent="0.3">
      <c r="B26966"/>
    </row>
    <row r="26967" spans="2:2" ht="16.5" x14ac:dyDescent="0.3">
      <c r="B26967"/>
    </row>
    <row r="26968" spans="2:2" ht="16.5" x14ac:dyDescent="0.3">
      <c r="B26968"/>
    </row>
    <row r="26969" spans="2:2" ht="16.5" x14ac:dyDescent="0.3">
      <c r="B26969"/>
    </row>
    <row r="26970" spans="2:2" ht="16.5" x14ac:dyDescent="0.3">
      <c r="B26970"/>
    </row>
    <row r="26971" spans="2:2" ht="16.5" x14ac:dyDescent="0.3">
      <c r="B26971"/>
    </row>
    <row r="26972" spans="2:2" ht="16.5" x14ac:dyDescent="0.3">
      <c r="B26972"/>
    </row>
    <row r="26973" spans="2:2" ht="16.5" x14ac:dyDescent="0.3">
      <c r="B26973"/>
    </row>
    <row r="26974" spans="2:2" ht="16.5" x14ac:dyDescent="0.3">
      <c r="B26974"/>
    </row>
    <row r="26975" spans="2:2" ht="16.5" x14ac:dyDescent="0.3">
      <c r="B26975"/>
    </row>
    <row r="26976" spans="2:2" ht="16.5" x14ac:dyDescent="0.3">
      <c r="B26976"/>
    </row>
    <row r="26977" spans="2:2" ht="16.5" x14ac:dyDescent="0.3">
      <c r="B26977"/>
    </row>
    <row r="26978" spans="2:2" ht="16.5" x14ac:dyDescent="0.3">
      <c r="B26978"/>
    </row>
    <row r="26979" spans="2:2" ht="16.5" x14ac:dyDescent="0.3">
      <c r="B26979"/>
    </row>
    <row r="26980" spans="2:2" ht="16.5" x14ac:dyDescent="0.3">
      <c r="B26980"/>
    </row>
    <row r="26981" spans="2:2" ht="16.5" x14ac:dyDescent="0.3">
      <c r="B26981"/>
    </row>
    <row r="26982" spans="2:2" ht="16.5" x14ac:dyDescent="0.3">
      <c r="B26982"/>
    </row>
    <row r="26983" spans="2:2" ht="16.5" x14ac:dyDescent="0.3">
      <c r="B26983"/>
    </row>
    <row r="26984" spans="2:2" ht="16.5" x14ac:dyDescent="0.3">
      <c r="B26984"/>
    </row>
    <row r="26985" spans="2:2" ht="16.5" x14ac:dyDescent="0.3">
      <c r="B26985"/>
    </row>
    <row r="26986" spans="2:2" ht="16.5" x14ac:dyDescent="0.3">
      <c r="B26986"/>
    </row>
    <row r="26987" spans="2:2" ht="16.5" x14ac:dyDescent="0.3">
      <c r="B26987"/>
    </row>
    <row r="26988" spans="2:2" ht="16.5" x14ac:dyDescent="0.3">
      <c r="B26988"/>
    </row>
    <row r="26989" spans="2:2" ht="16.5" x14ac:dyDescent="0.3">
      <c r="B26989"/>
    </row>
    <row r="26990" spans="2:2" ht="16.5" x14ac:dyDescent="0.3">
      <c r="B26990"/>
    </row>
    <row r="26991" spans="2:2" ht="16.5" x14ac:dyDescent="0.3">
      <c r="B26991"/>
    </row>
    <row r="26992" spans="2:2" ht="16.5" x14ac:dyDescent="0.3">
      <c r="B26992"/>
    </row>
    <row r="26993" spans="2:2" ht="16.5" x14ac:dyDescent="0.3">
      <c r="B26993"/>
    </row>
    <row r="26994" spans="2:2" ht="16.5" x14ac:dyDescent="0.3">
      <c r="B26994"/>
    </row>
    <row r="26995" spans="2:2" ht="16.5" x14ac:dyDescent="0.3">
      <c r="B26995"/>
    </row>
    <row r="26996" spans="2:2" ht="16.5" x14ac:dyDescent="0.3">
      <c r="B26996"/>
    </row>
    <row r="26997" spans="2:2" ht="16.5" x14ac:dyDescent="0.3">
      <c r="B26997"/>
    </row>
    <row r="26998" spans="2:2" ht="16.5" x14ac:dyDescent="0.3">
      <c r="B26998"/>
    </row>
    <row r="26999" spans="2:2" ht="16.5" x14ac:dyDescent="0.3">
      <c r="B26999"/>
    </row>
    <row r="27000" spans="2:2" ht="16.5" x14ac:dyDescent="0.3">
      <c r="B27000"/>
    </row>
    <row r="27001" spans="2:2" ht="16.5" x14ac:dyDescent="0.3">
      <c r="B27001"/>
    </row>
    <row r="27002" spans="2:2" ht="16.5" x14ac:dyDescent="0.3">
      <c r="B27002"/>
    </row>
    <row r="27003" spans="2:2" ht="16.5" x14ac:dyDescent="0.3">
      <c r="B27003"/>
    </row>
    <row r="27004" spans="2:2" ht="16.5" x14ac:dyDescent="0.3">
      <c r="B27004"/>
    </row>
    <row r="27005" spans="2:2" ht="16.5" x14ac:dyDescent="0.3">
      <c r="B27005"/>
    </row>
    <row r="27006" spans="2:2" ht="16.5" x14ac:dyDescent="0.3">
      <c r="B27006"/>
    </row>
    <row r="27007" spans="2:2" ht="16.5" x14ac:dyDescent="0.3">
      <c r="B27007"/>
    </row>
    <row r="27008" spans="2:2" ht="16.5" x14ac:dyDescent="0.3">
      <c r="B27008"/>
    </row>
    <row r="27009" spans="2:2" ht="16.5" x14ac:dyDescent="0.3">
      <c r="B27009"/>
    </row>
    <row r="27010" spans="2:2" ht="16.5" x14ac:dyDescent="0.3">
      <c r="B27010"/>
    </row>
    <row r="27011" spans="2:2" ht="16.5" x14ac:dyDescent="0.3">
      <c r="B27011"/>
    </row>
    <row r="27012" spans="2:2" ht="16.5" x14ac:dyDescent="0.3">
      <c r="B27012"/>
    </row>
    <row r="27013" spans="2:2" ht="16.5" x14ac:dyDescent="0.3">
      <c r="B27013"/>
    </row>
    <row r="27014" spans="2:2" ht="16.5" x14ac:dyDescent="0.3">
      <c r="B27014"/>
    </row>
    <row r="27015" spans="2:2" ht="16.5" x14ac:dyDescent="0.3">
      <c r="B27015"/>
    </row>
    <row r="27016" spans="2:2" ht="16.5" x14ac:dyDescent="0.3">
      <c r="B27016"/>
    </row>
    <row r="27017" spans="2:2" ht="16.5" x14ac:dyDescent="0.3">
      <c r="B27017"/>
    </row>
    <row r="27018" spans="2:2" ht="16.5" x14ac:dyDescent="0.3">
      <c r="B27018"/>
    </row>
    <row r="27019" spans="2:2" ht="16.5" x14ac:dyDescent="0.3">
      <c r="B27019"/>
    </row>
    <row r="27020" spans="2:2" ht="16.5" x14ac:dyDescent="0.3">
      <c r="B27020"/>
    </row>
    <row r="27021" spans="2:2" ht="16.5" x14ac:dyDescent="0.3">
      <c r="B27021"/>
    </row>
    <row r="27022" spans="2:2" ht="16.5" x14ac:dyDescent="0.3">
      <c r="B27022"/>
    </row>
    <row r="27023" spans="2:2" ht="16.5" x14ac:dyDescent="0.3">
      <c r="B27023"/>
    </row>
    <row r="27024" spans="2:2" ht="16.5" x14ac:dyDescent="0.3">
      <c r="B27024"/>
    </row>
    <row r="27025" spans="2:2" ht="16.5" x14ac:dyDescent="0.3">
      <c r="B27025"/>
    </row>
    <row r="27026" spans="2:2" ht="16.5" x14ac:dyDescent="0.3">
      <c r="B27026"/>
    </row>
    <row r="27027" spans="2:2" ht="16.5" x14ac:dyDescent="0.3">
      <c r="B27027"/>
    </row>
    <row r="27028" spans="2:2" ht="16.5" x14ac:dyDescent="0.3">
      <c r="B27028"/>
    </row>
    <row r="27029" spans="2:2" ht="16.5" x14ac:dyDescent="0.3">
      <c r="B27029"/>
    </row>
    <row r="27030" spans="2:2" ht="16.5" x14ac:dyDescent="0.3">
      <c r="B27030"/>
    </row>
    <row r="27031" spans="2:2" ht="16.5" x14ac:dyDescent="0.3">
      <c r="B27031"/>
    </row>
    <row r="27032" spans="2:2" ht="16.5" x14ac:dyDescent="0.3">
      <c r="B27032"/>
    </row>
    <row r="27033" spans="2:2" ht="16.5" x14ac:dyDescent="0.3">
      <c r="B27033"/>
    </row>
    <row r="27034" spans="2:2" ht="16.5" x14ac:dyDescent="0.3">
      <c r="B27034"/>
    </row>
    <row r="27035" spans="2:2" ht="16.5" x14ac:dyDescent="0.3">
      <c r="B27035"/>
    </row>
    <row r="27036" spans="2:2" ht="16.5" x14ac:dyDescent="0.3">
      <c r="B27036"/>
    </row>
    <row r="27037" spans="2:2" ht="16.5" x14ac:dyDescent="0.3">
      <c r="B27037"/>
    </row>
    <row r="27038" spans="2:2" ht="16.5" x14ac:dyDescent="0.3">
      <c r="B27038"/>
    </row>
    <row r="27039" spans="2:2" ht="16.5" x14ac:dyDescent="0.3">
      <c r="B27039"/>
    </row>
    <row r="27040" spans="2:2" ht="16.5" x14ac:dyDescent="0.3">
      <c r="B27040"/>
    </row>
    <row r="27041" spans="2:2" ht="16.5" x14ac:dyDescent="0.3">
      <c r="B27041"/>
    </row>
    <row r="27042" spans="2:2" ht="16.5" x14ac:dyDescent="0.3">
      <c r="B27042"/>
    </row>
    <row r="27043" spans="2:2" ht="16.5" x14ac:dyDescent="0.3">
      <c r="B27043"/>
    </row>
    <row r="27044" spans="2:2" ht="16.5" x14ac:dyDescent="0.3">
      <c r="B27044"/>
    </row>
    <row r="27045" spans="2:2" ht="16.5" x14ac:dyDescent="0.3">
      <c r="B27045"/>
    </row>
    <row r="27046" spans="2:2" ht="16.5" x14ac:dyDescent="0.3">
      <c r="B27046"/>
    </row>
    <row r="27047" spans="2:2" ht="16.5" x14ac:dyDescent="0.3">
      <c r="B27047"/>
    </row>
    <row r="27048" spans="2:2" ht="16.5" x14ac:dyDescent="0.3">
      <c r="B27048"/>
    </row>
    <row r="27049" spans="2:2" ht="16.5" x14ac:dyDescent="0.3">
      <c r="B27049"/>
    </row>
    <row r="27050" spans="2:2" ht="16.5" x14ac:dyDescent="0.3">
      <c r="B27050"/>
    </row>
    <row r="27051" spans="2:2" ht="16.5" x14ac:dyDescent="0.3">
      <c r="B27051"/>
    </row>
    <row r="27052" spans="2:2" ht="16.5" x14ac:dyDescent="0.3">
      <c r="B27052"/>
    </row>
    <row r="27053" spans="2:2" ht="16.5" x14ac:dyDescent="0.3">
      <c r="B27053"/>
    </row>
    <row r="27054" spans="2:2" ht="16.5" x14ac:dyDescent="0.3">
      <c r="B27054"/>
    </row>
    <row r="27055" spans="2:2" ht="16.5" x14ac:dyDescent="0.3">
      <c r="B27055"/>
    </row>
    <row r="27056" spans="2:2" ht="16.5" x14ac:dyDescent="0.3">
      <c r="B27056"/>
    </row>
    <row r="27057" spans="2:2" ht="16.5" x14ac:dyDescent="0.3">
      <c r="B27057"/>
    </row>
    <row r="27058" spans="2:2" ht="16.5" x14ac:dyDescent="0.3">
      <c r="B27058"/>
    </row>
    <row r="27059" spans="2:2" ht="16.5" x14ac:dyDescent="0.3">
      <c r="B27059"/>
    </row>
    <row r="27060" spans="2:2" ht="16.5" x14ac:dyDescent="0.3">
      <c r="B27060"/>
    </row>
    <row r="27061" spans="2:2" ht="16.5" x14ac:dyDescent="0.3">
      <c r="B27061"/>
    </row>
    <row r="27062" spans="2:2" ht="16.5" x14ac:dyDescent="0.3">
      <c r="B27062"/>
    </row>
    <row r="27063" spans="2:2" ht="16.5" x14ac:dyDescent="0.3">
      <c r="B27063"/>
    </row>
    <row r="27064" spans="2:2" ht="16.5" x14ac:dyDescent="0.3">
      <c r="B27064"/>
    </row>
    <row r="27065" spans="2:2" ht="16.5" x14ac:dyDescent="0.3">
      <c r="B27065"/>
    </row>
    <row r="27066" spans="2:2" ht="16.5" x14ac:dyDescent="0.3">
      <c r="B27066"/>
    </row>
    <row r="27067" spans="2:2" ht="16.5" x14ac:dyDescent="0.3">
      <c r="B27067"/>
    </row>
    <row r="27068" spans="2:2" ht="16.5" x14ac:dyDescent="0.3">
      <c r="B27068"/>
    </row>
    <row r="27069" spans="2:2" ht="16.5" x14ac:dyDescent="0.3">
      <c r="B27069"/>
    </row>
    <row r="27070" spans="2:2" ht="16.5" x14ac:dyDescent="0.3">
      <c r="B27070"/>
    </row>
    <row r="27071" spans="2:2" ht="16.5" x14ac:dyDescent="0.3">
      <c r="B27071"/>
    </row>
    <row r="27072" spans="2:2" ht="16.5" x14ac:dyDescent="0.3">
      <c r="B27072"/>
    </row>
    <row r="27073" spans="2:2" ht="16.5" x14ac:dyDescent="0.3">
      <c r="B27073"/>
    </row>
    <row r="27074" spans="2:2" ht="16.5" x14ac:dyDescent="0.3">
      <c r="B27074"/>
    </row>
    <row r="27075" spans="2:2" ht="16.5" x14ac:dyDescent="0.3">
      <c r="B27075"/>
    </row>
    <row r="27076" spans="2:2" ht="16.5" x14ac:dyDescent="0.3">
      <c r="B27076"/>
    </row>
    <row r="27077" spans="2:2" ht="16.5" x14ac:dyDescent="0.3">
      <c r="B27077"/>
    </row>
    <row r="27078" spans="2:2" ht="16.5" x14ac:dyDescent="0.3">
      <c r="B27078"/>
    </row>
    <row r="27079" spans="2:2" ht="16.5" x14ac:dyDescent="0.3">
      <c r="B27079"/>
    </row>
    <row r="27080" spans="2:2" ht="16.5" x14ac:dyDescent="0.3">
      <c r="B27080"/>
    </row>
    <row r="27081" spans="2:2" ht="16.5" x14ac:dyDescent="0.3">
      <c r="B27081"/>
    </row>
    <row r="27082" spans="2:2" ht="16.5" x14ac:dyDescent="0.3">
      <c r="B27082"/>
    </row>
    <row r="27083" spans="2:2" ht="16.5" x14ac:dyDescent="0.3">
      <c r="B27083"/>
    </row>
    <row r="27084" spans="2:2" ht="16.5" x14ac:dyDescent="0.3">
      <c r="B27084"/>
    </row>
    <row r="27085" spans="2:2" ht="16.5" x14ac:dyDescent="0.3">
      <c r="B27085"/>
    </row>
    <row r="27086" spans="2:2" ht="16.5" x14ac:dyDescent="0.3">
      <c r="B27086"/>
    </row>
    <row r="27087" spans="2:2" ht="16.5" x14ac:dyDescent="0.3">
      <c r="B27087"/>
    </row>
    <row r="27088" spans="2:2" ht="16.5" x14ac:dyDescent="0.3">
      <c r="B27088"/>
    </row>
    <row r="27089" spans="2:2" ht="16.5" x14ac:dyDescent="0.3">
      <c r="B27089"/>
    </row>
    <row r="27090" spans="2:2" ht="16.5" x14ac:dyDescent="0.3">
      <c r="B27090"/>
    </row>
    <row r="27091" spans="2:2" ht="16.5" x14ac:dyDescent="0.3">
      <c r="B27091"/>
    </row>
    <row r="27092" spans="2:2" ht="16.5" x14ac:dyDescent="0.3">
      <c r="B27092"/>
    </row>
    <row r="27093" spans="2:2" ht="16.5" x14ac:dyDescent="0.3">
      <c r="B27093"/>
    </row>
    <row r="27094" spans="2:2" ht="16.5" x14ac:dyDescent="0.3">
      <c r="B27094"/>
    </row>
    <row r="27095" spans="2:2" ht="16.5" x14ac:dyDescent="0.3">
      <c r="B27095"/>
    </row>
    <row r="27096" spans="2:2" ht="16.5" x14ac:dyDescent="0.3">
      <c r="B27096"/>
    </row>
    <row r="27097" spans="2:2" ht="16.5" x14ac:dyDescent="0.3">
      <c r="B27097"/>
    </row>
    <row r="27098" spans="2:2" ht="16.5" x14ac:dyDescent="0.3">
      <c r="B27098"/>
    </row>
    <row r="27099" spans="2:2" ht="16.5" x14ac:dyDescent="0.3">
      <c r="B27099"/>
    </row>
    <row r="27100" spans="2:2" ht="16.5" x14ac:dyDescent="0.3">
      <c r="B27100"/>
    </row>
    <row r="27101" spans="2:2" ht="16.5" x14ac:dyDescent="0.3">
      <c r="B27101"/>
    </row>
    <row r="27102" spans="2:2" ht="16.5" x14ac:dyDescent="0.3">
      <c r="B27102"/>
    </row>
    <row r="27103" spans="2:2" ht="16.5" x14ac:dyDescent="0.3">
      <c r="B27103"/>
    </row>
    <row r="27104" spans="2:2" ht="16.5" x14ac:dyDescent="0.3">
      <c r="B27104"/>
    </row>
    <row r="27105" spans="2:2" ht="16.5" x14ac:dyDescent="0.3">
      <c r="B27105"/>
    </row>
    <row r="27106" spans="2:2" ht="16.5" x14ac:dyDescent="0.3">
      <c r="B27106"/>
    </row>
    <row r="27107" spans="2:2" ht="16.5" x14ac:dyDescent="0.3">
      <c r="B27107"/>
    </row>
    <row r="27108" spans="2:2" ht="16.5" x14ac:dyDescent="0.3">
      <c r="B27108"/>
    </row>
    <row r="27109" spans="2:2" ht="16.5" x14ac:dyDescent="0.3">
      <c r="B27109"/>
    </row>
    <row r="27110" spans="2:2" ht="16.5" x14ac:dyDescent="0.3">
      <c r="B27110"/>
    </row>
    <row r="27111" spans="2:2" ht="16.5" x14ac:dyDescent="0.3">
      <c r="B27111"/>
    </row>
    <row r="27112" spans="2:2" ht="16.5" x14ac:dyDescent="0.3">
      <c r="B27112"/>
    </row>
    <row r="27113" spans="2:2" ht="16.5" x14ac:dyDescent="0.3">
      <c r="B27113"/>
    </row>
    <row r="27114" spans="2:2" ht="16.5" x14ac:dyDescent="0.3">
      <c r="B27114"/>
    </row>
    <row r="27115" spans="2:2" ht="16.5" x14ac:dyDescent="0.3">
      <c r="B27115"/>
    </row>
    <row r="27116" spans="2:2" ht="16.5" x14ac:dyDescent="0.3">
      <c r="B27116"/>
    </row>
    <row r="27117" spans="2:2" ht="16.5" x14ac:dyDescent="0.3">
      <c r="B27117"/>
    </row>
    <row r="27118" spans="2:2" ht="16.5" x14ac:dyDescent="0.3">
      <c r="B27118"/>
    </row>
    <row r="27119" spans="2:2" ht="16.5" x14ac:dyDescent="0.3">
      <c r="B27119"/>
    </row>
    <row r="27120" spans="2:2" ht="16.5" x14ac:dyDescent="0.3">
      <c r="B27120"/>
    </row>
    <row r="27121" spans="2:2" ht="16.5" x14ac:dyDescent="0.3">
      <c r="B27121"/>
    </row>
    <row r="27122" spans="2:2" ht="16.5" x14ac:dyDescent="0.3">
      <c r="B27122"/>
    </row>
    <row r="27123" spans="2:2" ht="16.5" x14ac:dyDescent="0.3">
      <c r="B27123"/>
    </row>
    <row r="27124" spans="2:2" ht="16.5" x14ac:dyDescent="0.3">
      <c r="B27124"/>
    </row>
    <row r="27125" spans="2:2" ht="16.5" x14ac:dyDescent="0.3">
      <c r="B27125"/>
    </row>
    <row r="27126" spans="2:2" ht="16.5" x14ac:dyDescent="0.3">
      <c r="B27126"/>
    </row>
    <row r="27127" spans="2:2" ht="16.5" x14ac:dyDescent="0.3">
      <c r="B27127"/>
    </row>
    <row r="27128" spans="2:2" ht="16.5" x14ac:dyDescent="0.3">
      <c r="B27128"/>
    </row>
    <row r="27129" spans="2:2" ht="16.5" x14ac:dyDescent="0.3">
      <c r="B27129"/>
    </row>
    <row r="27130" spans="2:2" ht="16.5" x14ac:dyDescent="0.3">
      <c r="B27130"/>
    </row>
    <row r="27131" spans="2:2" ht="16.5" x14ac:dyDescent="0.3">
      <c r="B27131"/>
    </row>
    <row r="27132" spans="2:2" ht="16.5" x14ac:dyDescent="0.3">
      <c r="B27132"/>
    </row>
    <row r="27133" spans="2:2" ht="16.5" x14ac:dyDescent="0.3">
      <c r="B27133"/>
    </row>
    <row r="27134" spans="2:2" ht="16.5" x14ac:dyDescent="0.3">
      <c r="B27134"/>
    </row>
    <row r="27135" spans="2:2" ht="16.5" x14ac:dyDescent="0.3">
      <c r="B27135"/>
    </row>
    <row r="27136" spans="2:2" ht="16.5" x14ac:dyDescent="0.3">
      <c r="B27136"/>
    </row>
    <row r="27137" spans="2:2" ht="16.5" x14ac:dyDescent="0.3">
      <c r="B27137"/>
    </row>
    <row r="27138" spans="2:2" ht="16.5" x14ac:dyDescent="0.3">
      <c r="B27138"/>
    </row>
    <row r="27139" spans="2:2" ht="16.5" x14ac:dyDescent="0.3">
      <c r="B27139"/>
    </row>
    <row r="27140" spans="2:2" ht="16.5" x14ac:dyDescent="0.3">
      <c r="B27140"/>
    </row>
    <row r="27141" spans="2:2" ht="16.5" x14ac:dyDescent="0.3">
      <c r="B27141"/>
    </row>
    <row r="27142" spans="2:2" ht="16.5" x14ac:dyDescent="0.3">
      <c r="B27142"/>
    </row>
    <row r="27143" spans="2:2" ht="16.5" x14ac:dyDescent="0.3">
      <c r="B27143"/>
    </row>
    <row r="27144" spans="2:2" ht="16.5" x14ac:dyDescent="0.3">
      <c r="B27144"/>
    </row>
    <row r="27145" spans="2:2" ht="16.5" x14ac:dyDescent="0.3">
      <c r="B27145"/>
    </row>
    <row r="27146" spans="2:2" ht="16.5" x14ac:dyDescent="0.3">
      <c r="B27146"/>
    </row>
    <row r="27147" spans="2:2" ht="16.5" x14ac:dyDescent="0.3">
      <c r="B27147"/>
    </row>
    <row r="27148" spans="2:2" ht="16.5" x14ac:dyDescent="0.3">
      <c r="B27148"/>
    </row>
    <row r="27149" spans="2:2" ht="16.5" x14ac:dyDescent="0.3">
      <c r="B27149"/>
    </row>
    <row r="27150" spans="2:2" ht="16.5" x14ac:dyDescent="0.3">
      <c r="B27150"/>
    </row>
    <row r="27151" spans="2:2" ht="16.5" x14ac:dyDescent="0.3">
      <c r="B27151"/>
    </row>
    <row r="27152" spans="2:2" ht="16.5" x14ac:dyDescent="0.3">
      <c r="B27152"/>
    </row>
    <row r="27153" spans="2:2" ht="16.5" x14ac:dyDescent="0.3">
      <c r="B27153"/>
    </row>
    <row r="27154" spans="2:2" ht="16.5" x14ac:dyDescent="0.3">
      <c r="B27154"/>
    </row>
    <row r="27155" spans="2:2" ht="16.5" x14ac:dyDescent="0.3">
      <c r="B27155"/>
    </row>
    <row r="27156" spans="2:2" ht="16.5" x14ac:dyDescent="0.3">
      <c r="B27156"/>
    </row>
    <row r="27157" spans="2:2" ht="16.5" x14ac:dyDescent="0.3">
      <c r="B27157"/>
    </row>
    <row r="27158" spans="2:2" ht="16.5" x14ac:dyDescent="0.3">
      <c r="B27158"/>
    </row>
    <row r="27159" spans="2:2" ht="16.5" x14ac:dyDescent="0.3">
      <c r="B27159"/>
    </row>
    <row r="27160" spans="2:2" ht="16.5" x14ac:dyDescent="0.3">
      <c r="B27160"/>
    </row>
    <row r="27161" spans="2:2" ht="16.5" x14ac:dyDescent="0.3">
      <c r="B27161"/>
    </row>
    <row r="27162" spans="2:2" ht="16.5" x14ac:dyDescent="0.3">
      <c r="B27162"/>
    </row>
    <row r="27163" spans="2:2" ht="16.5" x14ac:dyDescent="0.3">
      <c r="B27163"/>
    </row>
    <row r="27164" spans="2:2" ht="16.5" x14ac:dyDescent="0.3">
      <c r="B27164"/>
    </row>
    <row r="27165" spans="2:2" ht="16.5" x14ac:dyDescent="0.3">
      <c r="B27165"/>
    </row>
    <row r="27166" spans="2:2" ht="16.5" x14ac:dyDescent="0.3">
      <c r="B27166"/>
    </row>
    <row r="27167" spans="2:2" ht="16.5" x14ac:dyDescent="0.3">
      <c r="B27167"/>
    </row>
    <row r="27168" spans="2:2" ht="16.5" x14ac:dyDescent="0.3">
      <c r="B27168"/>
    </row>
    <row r="27169" spans="2:2" ht="16.5" x14ac:dyDescent="0.3">
      <c r="B27169"/>
    </row>
    <row r="27170" spans="2:2" ht="16.5" x14ac:dyDescent="0.3">
      <c r="B27170"/>
    </row>
    <row r="27171" spans="2:2" ht="16.5" x14ac:dyDescent="0.3">
      <c r="B27171"/>
    </row>
    <row r="27172" spans="2:2" ht="16.5" x14ac:dyDescent="0.3">
      <c r="B27172"/>
    </row>
    <row r="27173" spans="2:2" ht="16.5" x14ac:dyDescent="0.3">
      <c r="B27173"/>
    </row>
    <row r="27174" spans="2:2" ht="16.5" x14ac:dyDescent="0.3">
      <c r="B27174"/>
    </row>
    <row r="27175" spans="2:2" ht="16.5" x14ac:dyDescent="0.3">
      <c r="B27175"/>
    </row>
    <row r="27176" spans="2:2" ht="16.5" x14ac:dyDescent="0.3">
      <c r="B27176"/>
    </row>
    <row r="27177" spans="2:2" ht="16.5" x14ac:dyDescent="0.3">
      <c r="B27177"/>
    </row>
    <row r="27178" spans="2:2" ht="16.5" x14ac:dyDescent="0.3">
      <c r="B27178"/>
    </row>
    <row r="27179" spans="2:2" ht="16.5" x14ac:dyDescent="0.3">
      <c r="B27179"/>
    </row>
    <row r="27180" spans="2:2" ht="16.5" x14ac:dyDescent="0.3">
      <c r="B27180"/>
    </row>
    <row r="27181" spans="2:2" ht="16.5" x14ac:dyDescent="0.3">
      <c r="B27181"/>
    </row>
    <row r="27182" spans="2:2" ht="16.5" x14ac:dyDescent="0.3">
      <c r="B27182"/>
    </row>
    <row r="27183" spans="2:2" ht="16.5" x14ac:dyDescent="0.3">
      <c r="B27183"/>
    </row>
    <row r="27184" spans="2:2" ht="16.5" x14ac:dyDescent="0.3">
      <c r="B27184"/>
    </row>
    <row r="27185" spans="2:2" ht="16.5" x14ac:dyDescent="0.3">
      <c r="B27185"/>
    </row>
    <row r="27186" spans="2:2" ht="16.5" x14ac:dyDescent="0.3">
      <c r="B27186"/>
    </row>
    <row r="27187" spans="2:2" ht="16.5" x14ac:dyDescent="0.3">
      <c r="B27187"/>
    </row>
    <row r="27188" spans="2:2" ht="16.5" x14ac:dyDescent="0.3">
      <c r="B27188"/>
    </row>
    <row r="27189" spans="2:2" ht="16.5" x14ac:dyDescent="0.3">
      <c r="B27189"/>
    </row>
    <row r="27190" spans="2:2" ht="16.5" x14ac:dyDescent="0.3">
      <c r="B27190"/>
    </row>
    <row r="27191" spans="2:2" ht="16.5" x14ac:dyDescent="0.3">
      <c r="B27191"/>
    </row>
    <row r="27192" spans="2:2" ht="16.5" x14ac:dyDescent="0.3">
      <c r="B27192"/>
    </row>
    <row r="27193" spans="2:2" ht="16.5" x14ac:dyDescent="0.3">
      <c r="B27193"/>
    </row>
    <row r="27194" spans="2:2" ht="16.5" x14ac:dyDescent="0.3">
      <c r="B27194"/>
    </row>
    <row r="27195" spans="2:2" ht="16.5" x14ac:dyDescent="0.3">
      <c r="B27195"/>
    </row>
    <row r="27196" spans="2:2" ht="16.5" x14ac:dyDescent="0.3">
      <c r="B27196"/>
    </row>
    <row r="27197" spans="2:2" ht="16.5" x14ac:dyDescent="0.3">
      <c r="B27197"/>
    </row>
    <row r="27198" spans="2:2" ht="16.5" x14ac:dyDescent="0.3">
      <c r="B27198"/>
    </row>
    <row r="27199" spans="2:2" ht="16.5" x14ac:dyDescent="0.3">
      <c r="B27199"/>
    </row>
    <row r="27200" spans="2:2" ht="16.5" x14ac:dyDescent="0.3">
      <c r="B27200"/>
    </row>
    <row r="27201" spans="2:2" ht="16.5" x14ac:dyDescent="0.3">
      <c r="B27201"/>
    </row>
    <row r="27202" spans="2:2" ht="16.5" x14ac:dyDescent="0.3">
      <c r="B27202"/>
    </row>
    <row r="27203" spans="2:2" ht="16.5" x14ac:dyDescent="0.3">
      <c r="B27203"/>
    </row>
    <row r="27204" spans="2:2" ht="16.5" x14ac:dyDescent="0.3">
      <c r="B27204"/>
    </row>
    <row r="27205" spans="2:2" ht="16.5" x14ac:dyDescent="0.3">
      <c r="B27205"/>
    </row>
    <row r="27206" spans="2:2" ht="16.5" x14ac:dyDescent="0.3">
      <c r="B27206"/>
    </row>
    <row r="27207" spans="2:2" ht="16.5" x14ac:dyDescent="0.3">
      <c r="B27207"/>
    </row>
    <row r="27208" spans="2:2" ht="16.5" x14ac:dyDescent="0.3">
      <c r="B27208"/>
    </row>
    <row r="27209" spans="2:2" ht="16.5" x14ac:dyDescent="0.3">
      <c r="B27209"/>
    </row>
    <row r="27210" spans="2:2" ht="16.5" x14ac:dyDescent="0.3">
      <c r="B27210"/>
    </row>
    <row r="27211" spans="2:2" ht="16.5" x14ac:dyDescent="0.3">
      <c r="B27211"/>
    </row>
    <row r="27212" spans="2:2" ht="16.5" x14ac:dyDescent="0.3">
      <c r="B27212"/>
    </row>
    <row r="27213" spans="2:2" ht="16.5" x14ac:dyDescent="0.3">
      <c r="B27213"/>
    </row>
    <row r="27214" spans="2:2" ht="16.5" x14ac:dyDescent="0.3">
      <c r="B27214"/>
    </row>
    <row r="27215" spans="2:2" ht="16.5" x14ac:dyDescent="0.3">
      <c r="B27215"/>
    </row>
    <row r="27216" spans="2:2" ht="16.5" x14ac:dyDescent="0.3">
      <c r="B27216"/>
    </row>
    <row r="27217" spans="2:2" ht="16.5" x14ac:dyDescent="0.3">
      <c r="B27217"/>
    </row>
    <row r="27218" spans="2:2" ht="16.5" x14ac:dyDescent="0.3">
      <c r="B27218"/>
    </row>
    <row r="27219" spans="2:2" ht="16.5" x14ac:dyDescent="0.3">
      <c r="B27219"/>
    </row>
    <row r="27220" spans="2:2" ht="16.5" x14ac:dyDescent="0.3">
      <c r="B27220"/>
    </row>
    <row r="27221" spans="2:2" ht="16.5" x14ac:dyDescent="0.3">
      <c r="B27221"/>
    </row>
    <row r="27222" spans="2:2" ht="16.5" x14ac:dyDescent="0.3">
      <c r="B27222"/>
    </row>
    <row r="27223" spans="2:2" ht="16.5" x14ac:dyDescent="0.3">
      <c r="B27223"/>
    </row>
    <row r="27224" spans="2:2" ht="16.5" x14ac:dyDescent="0.3">
      <c r="B27224"/>
    </row>
    <row r="27225" spans="2:2" ht="16.5" x14ac:dyDescent="0.3">
      <c r="B27225"/>
    </row>
    <row r="27226" spans="2:2" ht="16.5" x14ac:dyDescent="0.3">
      <c r="B27226"/>
    </row>
    <row r="27227" spans="2:2" ht="16.5" x14ac:dyDescent="0.3">
      <c r="B27227"/>
    </row>
    <row r="27228" spans="2:2" ht="16.5" x14ac:dyDescent="0.3">
      <c r="B27228"/>
    </row>
    <row r="27229" spans="2:2" ht="16.5" x14ac:dyDescent="0.3">
      <c r="B27229"/>
    </row>
    <row r="27230" spans="2:2" ht="16.5" x14ac:dyDescent="0.3">
      <c r="B27230"/>
    </row>
    <row r="27231" spans="2:2" ht="16.5" x14ac:dyDescent="0.3">
      <c r="B27231"/>
    </row>
    <row r="27232" spans="2:2" ht="16.5" x14ac:dyDescent="0.3">
      <c r="B27232"/>
    </row>
    <row r="27233" spans="2:2" ht="16.5" x14ac:dyDescent="0.3">
      <c r="B27233"/>
    </row>
    <row r="27234" spans="2:2" ht="16.5" x14ac:dyDescent="0.3">
      <c r="B27234"/>
    </row>
    <row r="27235" spans="2:2" ht="16.5" x14ac:dyDescent="0.3">
      <c r="B27235"/>
    </row>
    <row r="27236" spans="2:2" ht="16.5" x14ac:dyDescent="0.3">
      <c r="B27236"/>
    </row>
    <row r="27237" spans="2:2" ht="16.5" x14ac:dyDescent="0.3">
      <c r="B27237"/>
    </row>
    <row r="27238" spans="2:2" ht="16.5" x14ac:dyDescent="0.3">
      <c r="B27238"/>
    </row>
    <row r="27239" spans="2:2" ht="16.5" x14ac:dyDescent="0.3">
      <c r="B27239"/>
    </row>
    <row r="27240" spans="2:2" ht="16.5" x14ac:dyDescent="0.3">
      <c r="B27240"/>
    </row>
    <row r="27241" spans="2:2" ht="16.5" x14ac:dyDescent="0.3">
      <c r="B27241"/>
    </row>
    <row r="27242" spans="2:2" ht="16.5" x14ac:dyDescent="0.3">
      <c r="B27242"/>
    </row>
    <row r="27243" spans="2:2" ht="16.5" x14ac:dyDescent="0.3">
      <c r="B27243"/>
    </row>
    <row r="27244" spans="2:2" ht="16.5" x14ac:dyDescent="0.3">
      <c r="B27244"/>
    </row>
    <row r="27245" spans="2:2" ht="16.5" x14ac:dyDescent="0.3">
      <c r="B27245"/>
    </row>
    <row r="27246" spans="2:2" ht="16.5" x14ac:dyDescent="0.3">
      <c r="B27246"/>
    </row>
    <row r="27247" spans="2:2" ht="16.5" x14ac:dyDescent="0.3">
      <c r="B27247"/>
    </row>
    <row r="27248" spans="2:2" ht="16.5" x14ac:dyDescent="0.3">
      <c r="B27248"/>
    </row>
    <row r="27249" spans="2:2" ht="16.5" x14ac:dyDescent="0.3">
      <c r="B27249"/>
    </row>
    <row r="27250" spans="2:2" ht="16.5" x14ac:dyDescent="0.3">
      <c r="B27250"/>
    </row>
    <row r="27251" spans="2:2" ht="16.5" x14ac:dyDescent="0.3">
      <c r="B27251"/>
    </row>
    <row r="27252" spans="2:2" ht="16.5" x14ac:dyDescent="0.3">
      <c r="B27252"/>
    </row>
    <row r="27253" spans="2:2" ht="16.5" x14ac:dyDescent="0.3">
      <c r="B27253"/>
    </row>
    <row r="27254" spans="2:2" ht="16.5" x14ac:dyDescent="0.3">
      <c r="B27254"/>
    </row>
    <row r="27255" spans="2:2" ht="16.5" x14ac:dyDescent="0.3">
      <c r="B27255"/>
    </row>
    <row r="27256" spans="2:2" ht="16.5" x14ac:dyDescent="0.3">
      <c r="B27256"/>
    </row>
    <row r="27257" spans="2:2" ht="16.5" x14ac:dyDescent="0.3">
      <c r="B27257"/>
    </row>
    <row r="27258" spans="2:2" ht="16.5" x14ac:dyDescent="0.3">
      <c r="B27258"/>
    </row>
    <row r="27259" spans="2:2" ht="16.5" x14ac:dyDescent="0.3">
      <c r="B27259"/>
    </row>
    <row r="27260" spans="2:2" ht="16.5" x14ac:dyDescent="0.3">
      <c r="B27260"/>
    </row>
    <row r="27261" spans="2:2" ht="16.5" x14ac:dyDescent="0.3">
      <c r="B27261"/>
    </row>
    <row r="27262" spans="2:2" ht="16.5" x14ac:dyDescent="0.3">
      <c r="B27262"/>
    </row>
    <row r="27263" spans="2:2" ht="16.5" x14ac:dyDescent="0.3">
      <c r="B27263"/>
    </row>
    <row r="27264" spans="2:2" ht="16.5" x14ac:dyDescent="0.3">
      <c r="B27264"/>
    </row>
    <row r="27265" spans="2:2" ht="16.5" x14ac:dyDescent="0.3">
      <c r="B27265"/>
    </row>
    <row r="27266" spans="2:2" ht="16.5" x14ac:dyDescent="0.3">
      <c r="B27266"/>
    </row>
    <row r="27267" spans="2:2" ht="16.5" x14ac:dyDescent="0.3">
      <c r="B27267"/>
    </row>
    <row r="27268" spans="2:2" ht="16.5" x14ac:dyDescent="0.3">
      <c r="B27268"/>
    </row>
    <row r="27269" spans="2:2" ht="16.5" x14ac:dyDescent="0.3">
      <c r="B27269"/>
    </row>
    <row r="27270" spans="2:2" ht="16.5" x14ac:dyDescent="0.3">
      <c r="B27270"/>
    </row>
    <row r="27271" spans="2:2" ht="16.5" x14ac:dyDescent="0.3">
      <c r="B27271"/>
    </row>
    <row r="27272" spans="2:2" ht="16.5" x14ac:dyDescent="0.3">
      <c r="B27272"/>
    </row>
    <row r="27273" spans="2:2" ht="16.5" x14ac:dyDescent="0.3">
      <c r="B27273"/>
    </row>
    <row r="27274" spans="2:2" ht="16.5" x14ac:dyDescent="0.3">
      <c r="B27274"/>
    </row>
    <row r="27275" spans="2:2" ht="16.5" x14ac:dyDescent="0.3">
      <c r="B27275"/>
    </row>
    <row r="27276" spans="2:2" ht="16.5" x14ac:dyDescent="0.3">
      <c r="B27276"/>
    </row>
    <row r="27277" spans="2:2" ht="16.5" x14ac:dyDescent="0.3">
      <c r="B27277"/>
    </row>
    <row r="27278" spans="2:2" ht="16.5" x14ac:dyDescent="0.3">
      <c r="B27278"/>
    </row>
    <row r="27279" spans="2:2" ht="16.5" x14ac:dyDescent="0.3">
      <c r="B27279"/>
    </row>
    <row r="27280" spans="2:2" ht="16.5" x14ac:dyDescent="0.3">
      <c r="B27280"/>
    </row>
    <row r="27281" spans="2:2" ht="16.5" x14ac:dyDescent="0.3">
      <c r="B27281"/>
    </row>
    <row r="27282" spans="2:2" ht="16.5" x14ac:dyDescent="0.3">
      <c r="B27282"/>
    </row>
    <row r="27283" spans="2:2" ht="16.5" x14ac:dyDescent="0.3">
      <c r="B27283"/>
    </row>
    <row r="27284" spans="2:2" ht="16.5" x14ac:dyDescent="0.3">
      <c r="B27284"/>
    </row>
    <row r="27285" spans="2:2" ht="16.5" x14ac:dyDescent="0.3">
      <c r="B27285"/>
    </row>
    <row r="27286" spans="2:2" ht="16.5" x14ac:dyDescent="0.3">
      <c r="B27286"/>
    </row>
    <row r="27287" spans="2:2" ht="16.5" x14ac:dyDescent="0.3">
      <c r="B27287"/>
    </row>
    <row r="27288" spans="2:2" ht="16.5" x14ac:dyDescent="0.3">
      <c r="B27288"/>
    </row>
    <row r="27289" spans="2:2" ht="16.5" x14ac:dyDescent="0.3">
      <c r="B27289"/>
    </row>
    <row r="27290" spans="2:2" ht="16.5" x14ac:dyDescent="0.3">
      <c r="B27290"/>
    </row>
    <row r="27291" spans="2:2" ht="16.5" x14ac:dyDescent="0.3">
      <c r="B27291"/>
    </row>
    <row r="27292" spans="2:2" ht="16.5" x14ac:dyDescent="0.3">
      <c r="B27292"/>
    </row>
    <row r="27293" spans="2:2" ht="16.5" x14ac:dyDescent="0.3">
      <c r="B27293"/>
    </row>
    <row r="27294" spans="2:2" ht="16.5" x14ac:dyDescent="0.3">
      <c r="B27294"/>
    </row>
    <row r="27295" spans="2:2" ht="16.5" x14ac:dyDescent="0.3">
      <c r="B27295"/>
    </row>
    <row r="27296" spans="2:2" ht="16.5" x14ac:dyDescent="0.3">
      <c r="B27296"/>
    </row>
    <row r="27297" spans="2:2" ht="16.5" x14ac:dyDescent="0.3">
      <c r="B27297"/>
    </row>
    <row r="27298" spans="2:2" ht="16.5" x14ac:dyDescent="0.3">
      <c r="B27298"/>
    </row>
    <row r="27299" spans="2:2" ht="16.5" x14ac:dyDescent="0.3">
      <c r="B27299"/>
    </row>
    <row r="27300" spans="2:2" ht="16.5" x14ac:dyDescent="0.3">
      <c r="B27300"/>
    </row>
    <row r="27301" spans="2:2" ht="16.5" x14ac:dyDescent="0.3">
      <c r="B27301"/>
    </row>
    <row r="27302" spans="2:2" ht="16.5" x14ac:dyDescent="0.3">
      <c r="B27302"/>
    </row>
    <row r="27303" spans="2:2" ht="16.5" x14ac:dyDescent="0.3">
      <c r="B27303"/>
    </row>
    <row r="27304" spans="2:2" ht="16.5" x14ac:dyDescent="0.3">
      <c r="B27304"/>
    </row>
    <row r="27305" spans="2:2" ht="16.5" x14ac:dyDescent="0.3">
      <c r="B27305"/>
    </row>
    <row r="27306" spans="2:2" ht="16.5" x14ac:dyDescent="0.3">
      <c r="B27306"/>
    </row>
    <row r="27307" spans="2:2" ht="16.5" x14ac:dyDescent="0.3">
      <c r="B27307"/>
    </row>
    <row r="27308" spans="2:2" ht="16.5" x14ac:dyDescent="0.3">
      <c r="B27308"/>
    </row>
    <row r="27309" spans="2:2" ht="16.5" x14ac:dyDescent="0.3">
      <c r="B27309"/>
    </row>
    <row r="27310" spans="2:2" ht="16.5" x14ac:dyDescent="0.3">
      <c r="B27310"/>
    </row>
    <row r="27311" spans="2:2" ht="16.5" x14ac:dyDescent="0.3">
      <c r="B27311"/>
    </row>
    <row r="27312" spans="2:2" ht="16.5" x14ac:dyDescent="0.3">
      <c r="B27312"/>
    </row>
    <row r="27313" spans="2:2" ht="16.5" x14ac:dyDescent="0.3">
      <c r="B27313"/>
    </row>
    <row r="27314" spans="2:2" ht="16.5" x14ac:dyDescent="0.3">
      <c r="B27314"/>
    </row>
    <row r="27315" spans="2:2" ht="16.5" x14ac:dyDescent="0.3">
      <c r="B27315"/>
    </row>
    <row r="27316" spans="2:2" ht="16.5" x14ac:dyDescent="0.3">
      <c r="B27316"/>
    </row>
    <row r="27317" spans="2:2" ht="16.5" x14ac:dyDescent="0.3">
      <c r="B27317"/>
    </row>
    <row r="27318" spans="2:2" ht="16.5" x14ac:dyDescent="0.3">
      <c r="B27318"/>
    </row>
    <row r="27319" spans="2:2" ht="16.5" x14ac:dyDescent="0.3">
      <c r="B27319"/>
    </row>
    <row r="27320" spans="2:2" ht="16.5" x14ac:dyDescent="0.3">
      <c r="B27320"/>
    </row>
    <row r="27321" spans="2:2" ht="16.5" x14ac:dyDescent="0.3">
      <c r="B27321"/>
    </row>
    <row r="27322" spans="2:2" ht="16.5" x14ac:dyDescent="0.3">
      <c r="B27322"/>
    </row>
    <row r="27323" spans="2:2" ht="16.5" x14ac:dyDescent="0.3">
      <c r="B27323"/>
    </row>
    <row r="27324" spans="2:2" ht="16.5" x14ac:dyDescent="0.3">
      <c r="B27324"/>
    </row>
    <row r="27325" spans="2:2" ht="16.5" x14ac:dyDescent="0.3">
      <c r="B27325"/>
    </row>
    <row r="27326" spans="2:2" ht="16.5" x14ac:dyDescent="0.3">
      <c r="B27326"/>
    </row>
    <row r="27327" spans="2:2" ht="16.5" x14ac:dyDescent="0.3">
      <c r="B27327"/>
    </row>
    <row r="27328" spans="2:2" ht="16.5" x14ac:dyDescent="0.3">
      <c r="B27328"/>
    </row>
    <row r="27329" spans="2:2" ht="16.5" x14ac:dyDescent="0.3">
      <c r="B27329"/>
    </row>
    <row r="27330" spans="2:2" ht="16.5" x14ac:dyDescent="0.3">
      <c r="B27330"/>
    </row>
    <row r="27331" spans="2:2" ht="16.5" x14ac:dyDescent="0.3">
      <c r="B27331"/>
    </row>
    <row r="27332" spans="2:2" ht="16.5" x14ac:dyDescent="0.3">
      <c r="B27332"/>
    </row>
    <row r="27333" spans="2:2" ht="16.5" x14ac:dyDescent="0.3">
      <c r="B27333"/>
    </row>
    <row r="27334" spans="2:2" ht="16.5" x14ac:dyDescent="0.3">
      <c r="B27334"/>
    </row>
    <row r="27335" spans="2:2" ht="16.5" x14ac:dyDescent="0.3">
      <c r="B27335"/>
    </row>
    <row r="27336" spans="2:2" ht="16.5" x14ac:dyDescent="0.3">
      <c r="B27336"/>
    </row>
    <row r="27337" spans="2:2" ht="16.5" x14ac:dyDescent="0.3">
      <c r="B27337"/>
    </row>
    <row r="27338" spans="2:2" ht="16.5" x14ac:dyDescent="0.3">
      <c r="B27338"/>
    </row>
    <row r="27339" spans="2:2" ht="16.5" x14ac:dyDescent="0.3">
      <c r="B27339"/>
    </row>
    <row r="27340" spans="2:2" ht="16.5" x14ac:dyDescent="0.3">
      <c r="B27340"/>
    </row>
    <row r="27341" spans="2:2" ht="16.5" x14ac:dyDescent="0.3">
      <c r="B27341"/>
    </row>
    <row r="27342" spans="2:2" ht="16.5" x14ac:dyDescent="0.3">
      <c r="B27342"/>
    </row>
    <row r="27343" spans="2:2" ht="16.5" x14ac:dyDescent="0.3">
      <c r="B27343"/>
    </row>
    <row r="27344" spans="2:2" ht="16.5" x14ac:dyDescent="0.3">
      <c r="B27344"/>
    </row>
    <row r="27345" spans="2:2" ht="16.5" x14ac:dyDescent="0.3">
      <c r="B27345"/>
    </row>
    <row r="27346" spans="2:2" ht="16.5" x14ac:dyDescent="0.3">
      <c r="B27346"/>
    </row>
    <row r="27347" spans="2:2" ht="16.5" x14ac:dyDescent="0.3">
      <c r="B27347"/>
    </row>
    <row r="27348" spans="2:2" ht="16.5" x14ac:dyDescent="0.3">
      <c r="B27348"/>
    </row>
    <row r="27349" spans="2:2" ht="16.5" x14ac:dyDescent="0.3">
      <c r="B27349"/>
    </row>
    <row r="27350" spans="2:2" ht="16.5" x14ac:dyDescent="0.3">
      <c r="B27350"/>
    </row>
    <row r="27351" spans="2:2" ht="16.5" x14ac:dyDescent="0.3">
      <c r="B27351"/>
    </row>
    <row r="27352" spans="2:2" ht="16.5" x14ac:dyDescent="0.3">
      <c r="B27352"/>
    </row>
    <row r="27353" spans="2:2" ht="16.5" x14ac:dyDescent="0.3">
      <c r="B27353"/>
    </row>
    <row r="27354" spans="2:2" ht="16.5" x14ac:dyDescent="0.3">
      <c r="B27354"/>
    </row>
    <row r="27355" spans="2:2" ht="16.5" x14ac:dyDescent="0.3">
      <c r="B27355"/>
    </row>
    <row r="27356" spans="2:2" ht="16.5" x14ac:dyDescent="0.3">
      <c r="B27356"/>
    </row>
    <row r="27357" spans="2:2" ht="16.5" x14ac:dyDescent="0.3">
      <c r="B27357"/>
    </row>
    <row r="27358" spans="2:2" ht="16.5" x14ac:dyDescent="0.3">
      <c r="B27358"/>
    </row>
    <row r="27359" spans="2:2" ht="16.5" x14ac:dyDescent="0.3">
      <c r="B27359"/>
    </row>
    <row r="27360" spans="2:2" ht="16.5" x14ac:dyDescent="0.3">
      <c r="B27360"/>
    </row>
    <row r="27361" spans="2:2" ht="16.5" x14ac:dyDescent="0.3">
      <c r="B27361"/>
    </row>
    <row r="27362" spans="2:2" ht="16.5" x14ac:dyDescent="0.3">
      <c r="B27362"/>
    </row>
    <row r="27363" spans="2:2" ht="16.5" x14ac:dyDescent="0.3">
      <c r="B27363"/>
    </row>
    <row r="27364" spans="2:2" ht="16.5" x14ac:dyDescent="0.3">
      <c r="B27364"/>
    </row>
    <row r="27365" spans="2:2" ht="16.5" x14ac:dyDescent="0.3">
      <c r="B27365"/>
    </row>
    <row r="27366" spans="2:2" ht="16.5" x14ac:dyDescent="0.3">
      <c r="B27366"/>
    </row>
    <row r="27367" spans="2:2" ht="16.5" x14ac:dyDescent="0.3">
      <c r="B27367"/>
    </row>
    <row r="27368" spans="2:2" ht="16.5" x14ac:dyDescent="0.3">
      <c r="B27368"/>
    </row>
    <row r="27369" spans="2:2" ht="16.5" x14ac:dyDescent="0.3">
      <c r="B27369"/>
    </row>
    <row r="27370" spans="2:2" ht="16.5" x14ac:dyDescent="0.3">
      <c r="B27370"/>
    </row>
    <row r="27371" spans="2:2" ht="16.5" x14ac:dyDescent="0.3">
      <c r="B27371"/>
    </row>
    <row r="27372" spans="2:2" ht="16.5" x14ac:dyDescent="0.3">
      <c r="B27372"/>
    </row>
    <row r="27373" spans="2:2" ht="16.5" x14ac:dyDescent="0.3">
      <c r="B27373"/>
    </row>
    <row r="27374" spans="2:2" ht="16.5" x14ac:dyDescent="0.3">
      <c r="B27374"/>
    </row>
    <row r="27375" spans="2:2" ht="16.5" x14ac:dyDescent="0.3">
      <c r="B27375"/>
    </row>
    <row r="27376" spans="2:2" ht="16.5" x14ac:dyDescent="0.3">
      <c r="B27376"/>
    </row>
    <row r="27377" spans="2:2" ht="16.5" x14ac:dyDescent="0.3">
      <c r="B27377"/>
    </row>
    <row r="27378" spans="2:2" ht="16.5" x14ac:dyDescent="0.3">
      <c r="B27378"/>
    </row>
    <row r="27379" spans="2:2" ht="16.5" x14ac:dyDescent="0.3">
      <c r="B27379"/>
    </row>
    <row r="27380" spans="2:2" ht="16.5" x14ac:dyDescent="0.3">
      <c r="B27380"/>
    </row>
    <row r="27381" spans="2:2" ht="16.5" x14ac:dyDescent="0.3">
      <c r="B27381"/>
    </row>
    <row r="27382" spans="2:2" ht="16.5" x14ac:dyDescent="0.3">
      <c r="B27382"/>
    </row>
    <row r="27383" spans="2:2" ht="16.5" x14ac:dyDescent="0.3">
      <c r="B27383"/>
    </row>
    <row r="27384" spans="2:2" ht="16.5" x14ac:dyDescent="0.3">
      <c r="B27384"/>
    </row>
    <row r="27385" spans="2:2" ht="16.5" x14ac:dyDescent="0.3">
      <c r="B27385"/>
    </row>
    <row r="27386" spans="2:2" ht="16.5" x14ac:dyDescent="0.3">
      <c r="B27386"/>
    </row>
    <row r="27387" spans="2:2" ht="16.5" x14ac:dyDescent="0.3">
      <c r="B27387"/>
    </row>
    <row r="27388" spans="2:2" ht="16.5" x14ac:dyDescent="0.3">
      <c r="B27388"/>
    </row>
    <row r="27389" spans="2:2" ht="16.5" x14ac:dyDescent="0.3">
      <c r="B27389"/>
    </row>
    <row r="27390" spans="2:2" ht="16.5" x14ac:dyDescent="0.3">
      <c r="B27390"/>
    </row>
    <row r="27391" spans="2:2" ht="16.5" x14ac:dyDescent="0.3">
      <c r="B27391"/>
    </row>
    <row r="27392" spans="2:2" ht="16.5" x14ac:dyDescent="0.3">
      <c r="B27392"/>
    </row>
    <row r="27393" spans="2:2" ht="16.5" x14ac:dyDescent="0.3">
      <c r="B27393"/>
    </row>
    <row r="27394" spans="2:2" ht="16.5" x14ac:dyDescent="0.3">
      <c r="B27394"/>
    </row>
    <row r="27395" spans="2:2" ht="16.5" x14ac:dyDescent="0.3">
      <c r="B27395"/>
    </row>
    <row r="27396" spans="2:2" ht="16.5" x14ac:dyDescent="0.3">
      <c r="B27396"/>
    </row>
    <row r="27397" spans="2:2" ht="16.5" x14ac:dyDescent="0.3">
      <c r="B27397"/>
    </row>
    <row r="27398" spans="2:2" ht="16.5" x14ac:dyDescent="0.3">
      <c r="B27398"/>
    </row>
    <row r="27399" spans="2:2" ht="16.5" x14ac:dyDescent="0.3">
      <c r="B27399"/>
    </row>
    <row r="27400" spans="2:2" ht="16.5" x14ac:dyDescent="0.3">
      <c r="B27400"/>
    </row>
    <row r="27401" spans="2:2" ht="16.5" x14ac:dyDescent="0.3">
      <c r="B27401"/>
    </row>
    <row r="27402" spans="2:2" ht="16.5" x14ac:dyDescent="0.3">
      <c r="B27402"/>
    </row>
    <row r="27403" spans="2:2" ht="16.5" x14ac:dyDescent="0.3">
      <c r="B27403"/>
    </row>
    <row r="27404" spans="2:2" ht="16.5" x14ac:dyDescent="0.3">
      <c r="B27404"/>
    </row>
    <row r="27405" spans="2:2" ht="16.5" x14ac:dyDescent="0.3">
      <c r="B27405"/>
    </row>
    <row r="27406" spans="2:2" ht="16.5" x14ac:dyDescent="0.3">
      <c r="B27406"/>
    </row>
    <row r="27407" spans="2:2" ht="16.5" x14ac:dyDescent="0.3">
      <c r="B27407"/>
    </row>
    <row r="27408" spans="2:2" ht="16.5" x14ac:dyDescent="0.3">
      <c r="B27408"/>
    </row>
    <row r="27409" spans="2:2" ht="16.5" x14ac:dyDescent="0.3">
      <c r="B27409"/>
    </row>
    <row r="27410" spans="2:2" ht="16.5" x14ac:dyDescent="0.3">
      <c r="B27410"/>
    </row>
    <row r="27411" spans="2:2" ht="16.5" x14ac:dyDescent="0.3">
      <c r="B27411"/>
    </row>
    <row r="27412" spans="2:2" ht="16.5" x14ac:dyDescent="0.3">
      <c r="B27412"/>
    </row>
    <row r="27413" spans="2:2" ht="16.5" x14ac:dyDescent="0.3">
      <c r="B27413"/>
    </row>
    <row r="27414" spans="2:2" ht="16.5" x14ac:dyDescent="0.3">
      <c r="B27414"/>
    </row>
    <row r="27415" spans="2:2" ht="16.5" x14ac:dyDescent="0.3">
      <c r="B27415"/>
    </row>
    <row r="27416" spans="2:2" ht="16.5" x14ac:dyDescent="0.3">
      <c r="B27416"/>
    </row>
    <row r="27417" spans="2:2" ht="16.5" x14ac:dyDescent="0.3">
      <c r="B27417"/>
    </row>
    <row r="27418" spans="2:2" ht="16.5" x14ac:dyDescent="0.3">
      <c r="B27418"/>
    </row>
    <row r="27419" spans="2:2" ht="16.5" x14ac:dyDescent="0.3">
      <c r="B27419"/>
    </row>
    <row r="27420" spans="2:2" ht="16.5" x14ac:dyDescent="0.3">
      <c r="B27420"/>
    </row>
    <row r="27421" spans="2:2" ht="16.5" x14ac:dyDescent="0.3">
      <c r="B27421"/>
    </row>
    <row r="27422" spans="2:2" ht="16.5" x14ac:dyDescent="0.3">
      <c r="B27422"/>
    </row>
    <row r="27423" spans="2:2" ht="16.5" x14ac:dyDescent="0.3">
      <c r="B27423"/>
    </row>
    <row r="27424" spans="2:2" ht="16.5" x14ac:dyDescent="0.3">
      <c r="B27424"/>
    </row>
    <row r="27425" spans="2:2" ht="16.5" x14ac:dyDescent="0.3">
      <c r="B27425"/>
    </row>
    <row r="27426" spans="2:2" ht="16.5" x14ac:dyDescent="0.3">
      <c r="B27426"/>
    </row>
    <row r="27427" spans="2:2" ht="16.5" x14ac:dyDescent="0.3">
      <c r="B27427"/>
    </row>
    <row r="27428" spans="2:2" ht="16.5" x14ac:dyDescent="0.3">
      <c r="B27428"/>
    </row>
    <row r="27429" spans="2:2" ht="16.5" x14ac:dyDescent="0.3">
      <c r="B27429"/>
    </row>
    <row r="27430" spans="2:2" ht="16.5" x14ac:dyDescent="0.3">
      <c r="B27430"/>
    </row>
    <row r="27431" spans="2:2" ht="16.5" x14ac:dyDescent="0.3">
      <c r="B27431"/>
    </row>
    <row r="27432" spans="2:2" ht="16.5" x14ac:dyDescent="0.3">
      <c r="B27432"/>
    </row>
    <row r="27433" spans="2:2" ht="16.5" x14ac:dyDescent="0.3">
      <c r="B27433"/>
    </row>
    <row r="27434" spans="2:2" ht="16.5" x14ac:dyDescent="0.3">
      <c r="B27434"/>
    </row>
    <row r="27435" spans="2:2" ht="16.5" x14ac:dyDescent="0.3">
      <c r="B27435"/>
    </row>
    <row r="27436" spans="2:2" ht="16.5" x14ac:dyDescent="0.3">
      <c r="B27436"/>
    </row>
    <row r="27437" spans="2:2" ht="16.5" x14ac:dyDescent="0.3">
      <c r="B27437"/>
    </row>
    <row r="27438" spans="2:2" ht="16.5" x14ac:dyDescent="0.3">
      <c r="B27438"/>
    </row>
    <row r="27439" spans="2:2" ht="16.5" x14ac:dyDescent="0.3">
      <c r="B27439"/>
    </row>
    <row r="27440" spans="2:2" ht="16.5" x14ac:dyDescent="0.3">
      <c r="B27440"/>
    </row>
    <row r="27441" spans="2:2" ht="16.5" x14ac:dyDescent="0.3">
      <c r="B27441"/>
    </row>
    <row r="27442" spans="2:2" ht="16.5" x14ac:dyDescent="0.3">
      <c r="B27442"/>
    </row>
    <row r="27443" spans="2:2" ht="16.5" x14ac:dyDescent="0.3">
      <c r="B27443"/>
    </row>
    <row r="27444" spans="2:2" ht="16.5" x14ac:dyDescent="0.3">
      <c r="B27444"/>
    </row>
    <row r="27445" spans="2:2" ht="16.5" x14ac:dyDescent="0.3">
      <c r="B27445"/>
    </row>
    <row r="27446" spans="2:2" ht="16.5" x14ac:dyDescent="0.3">
      <c r="B27446"/>
    </row>
    <row r="27447" spans="2:2" ht="16.5" x14ac:dyDescent="0.3">
      <c r="B27447"/>
    </row>
    <row r="27448" spans="2:2" ht="16.5" x14ac:dyDescent="0.3">
      <c r="B27448"/>
    </row>
    <row r="27449" spans="2:2" ht="16.5" x14ac:dyDescent="0.3">
      <c r="B27449"/>
    </row>
    <row r="27450" spans="2:2" ht="16.5" x14ac:dyDescent="0.3">
      <c r="B27450"/>
    </row>
    <row r="27451" spans="2:2" ht="16.5" x14ac:dyDescent="0.3">
      <c r="B27451"/>
    </row>
    <row r="27452" spans="2:2" ht="16.5" x14ac:dyDescent="0.3">
      <c r="B27452"/>
    </row>
    <row r="27453" spans="2:2" ht="16.5" x14ac:dyDescent="0.3">
      <c r="B27453"/>
    </row>
    <row r="27454" spans="2:2" ht="16.5" x14ac:dyDescent="0.3">
      <c r="B27454"/>
    </row>
    <row r="27455" spans="2:2" ht="16.5" x14ac:dyDescent="0.3">
      <c r="B27455"/>
    </row>
    <row r="27456" spans="2:2" ht="16.5" x14ac:dyDescent="0.3">
      <c r="B27456"/>
    </row>
    <row r="27457" spans="2:2" ht="16.5" x14ac:dyDescent="0.3">
      <c r="B27457"/>
    </row>
    <row r="27458" spans="2:2" ht="16.5" x14ac:dyDescent="0.3">
      <c r="B27458"/>
    </row>
    <row r="27459" spans="2:2" ht="16.5" x14ac:dyDescent="0.3">
      <c r="B27459"/>
    </row>
    <row r="27460" spans="2:2" ht="16.5" x14ac:dyDescent="0.3">
      <c r="B27460"/>
    </row>
    <row r="27461" spans="2:2" ht="16.5" x14ac:dyDescent="0.3">
      <c r="B27461"/>
    </row>
    <row r="27462" spans="2:2" ht="16.5" x14ac:dyDescent="0.3">
      <c r="B27462"/>
    </row>
    <row r="27463" spans="2:2" ht="16.5" x14ac:dyDescent="0.3">
      <c r="B27463"/>
    </row>
    <row r="27464" spans="2:2" ht="16.5" x14ac:dyDescent="0.3">
      <c r="B27464"/>
    </row>
    <row r="27465" spans="2:2" ht="16.5" x14ac:dyDescent="0.3">
      <c r="B27465"/>
    </row>
    <row r="27466" spans="2:2" ht="16.5" x14ac:dyDescent="0.3">
      <c r="B27466"/>
    </row>
    <row r="27467" spans="2:2" ht="16.5" x14ac:dyDescent="0.3">
      <c r="B27467"/>
    </row>
    <row r="27468" spans="2:2" ht="16.5" x14ac:dyDescent="0.3">
      <c r="B27468"/>
    </row>
    <row r="27469" spans="2:2" ht="16.5" x14ac:dyDescent="0.3">
      <c r="B27469"/>
    </row>
    <row r="27470" spans="2:2" ht="16.5" x14ac:dyDescent="0.3">
      <c r="B27470"/>
    </row>
    <row r="27471" spans="2:2" ht="16.5" x14ac:dyDescent="0.3">
      <c r="B27471"/>
    </row>
    <row r="27472" spans="2:2" ht="16.5" x14ac:dyDescent="0.3">
      <c r="B27472"/>
    </row>
    <row r="27473" spans="2:2" ht="16.5" x14ac:dyDescent="0.3">
      <c r="B27473"/>
    </row>
    <row r="27474" spans="2:2" ht="16.5" x14ac:dyDescent="0.3">
      <c r="B27474"/>
    </row>
    <row r="27475" spans="2:2" ht="16.5" x14ac:dyDescent="0.3">
      <c r="B27475"/>
    </row>
    <row r="27476" spans="2:2" ht="16.5" x14ac:dyDescent="0.3">
      <c r="B27476"/>
    </row>
    <row r="27477" spans="2:2" ht="16.5" x14ac:dyDescent="0.3">
      <c r="B27477"/>
    </row>
    <row r="27478" spans="2:2" ht="16.5" x14ac:dyDescent="0.3">
      <c r="B27478"/>
    </row>
    <row r="27479" spans="2:2" ht="16.5" x14ac:dyDescent="0.3">
      <c r="B27479"/>
    </row>
    <row r="27480" spans="2:2" ht="16.5" x14ac:dyDescent="0.3">
      <c r="B27480"/>
    </row>
    <row r="27481" spans="2:2" ht="16.5" x14ac:dyDescent="0.3">
      <c r="B27481"/>
    </row>
    <row r="27482" spans="2:2" ht="16.5" x14ac:dyDescent="0.3">
      <c r="B27482"/>
    </row>
    <row r="27483" spans="2:2" ht="16.5" x14ac:dyDescent="0.3">
      <c r="B27483"/>
    </row>
    <row r="27484" spans="2:2" ht="16.5" x14ac:dyDescent="0.3">
      <c r="B27484"/>
    </row>
    <row r="27485" spans="2:2" ht="16.5" x14ac:dyDescent="0.3">
      <c r="B27485"/>
    </row>
    <row r="27486" spans="2:2" ht="16.5" x14ac:dyDescent="0.3">
      <c r="B27486"/>
    </row>
    <row r="27487" spans="2:2" ht="16.5" x14ac:dyDescent="0.3">
      <c r="B27487"/>
    </row>
    <row r="27488" spans="2:2" ht="16.5" x14ac:dyDescent="0.3">
      <c r="B27488"/>
    </row>
    <row r="27489" spans="2:2" ht="16.5" x14ac:dyDescent="0.3">
      <c r="B27489"/>
    </row>
    <row r="27490" spans="2:2" ht="16.5" x14ac:dyDescent="0.3">
      <c r="B27490"/>
    </row>
    <row r="27491" spans="2:2" ht="16.5" x14ac:dyDescent="0.3">
      <c r="B27491"/>
    </row>
    <row r="27492" spans="2:2" ht="16.5" x14ac:dyDescent="0.3">
      <c r="B27492"/>
    </row>
    <row r="27493" spans="2:2" ht="16.5" x14ac:dyDescent="0.3">
      <c r="B27493"/>
    </row>
    <row r="27494" spans="2:2" ht="16.5" x14ac:dyDescent="0.3">
      <c r="B27494"/>
    </row>
    <row r="27495" spans="2:2" ht="16.5" x14ac:dyDescent="0.3">
      <c r="B27495"/>
    </row>
    <row r="27496" spans="2:2" ht="16.5" x14ac:dyDescent="0.3">
      <c r="B27496"/>
    </row>
    <row r="27497" spans="2:2" ht="16.5" x14ac:dyDescent="0.3">
      <c r="B27497"/>
    </row>
    <row r="27498" spans="2:2" ht="16.5" x14ac:dyDescent="0.3">
      <c r="B27498"/>
    </row>
    <row r="27499" spans="2:2" ht="16.5" x14ac:dyDescent="0.3">
      <c r="B27499"/>
    </row>
    <row r="27500" spans="2:2" ht="16.5" x14ac:dyDescent="0.3">
      <c r="B27500"/>
    </row>
    <row r="27501" spans="2:2" ht="16.5" x14ac:dyDescent="0.3">
      <c r="B27501"/>
    </row>
    <row r="27502" spans="2:2" ht="16.5" x14ac:dyDescent="0.3">
      <c r="B27502"/>
    </row>
    <row r="27503" spans="2:2" ht="16.5" x14ac:dyDescent="0.3">
      <c r="B27503"/>
    </row>
    <row r="27504" spans="2:2" ht="16.5" x14ac:dyDescent="0.3">
      <c r="B27504"/>
    </row>
    <row r="27505" spans="2:2" ht="16.5" x14ac:dyDescent="0.3">
      <c r="B27505"/>
    </row>
    <row r="27506" spans="2:2" ht="16.5" x14ac:dyDescent="0.3">
      <c r="B27506"/>
    </row>
    <row r="27507" spans="2:2" ht="16.5" x14ac:dyDescent="0.3">
      <c r="B27507"/>
    </row>
    <row r="27508" spans="2:2" ht="16.5" x14ac:dyDescent="0.3">
      <c r="B27508"/>
    </row>
    <row r="27509" spans="2:2" ht="16.5" x14ac:dyDescent="0.3">
      <c r="B27509"/>
    </row>
    <row r="27510" spans="2:2" ht="16.5" x14ac:dyDescent="0.3">
      <c r="B27510"/>
    </row>
    <row r="27511" spans="2:2" ht="16.5" x14ac:dyDescent="0.3">
      <c r="B27511"/>
    </row>
    <row r="27512" spans="2:2" ht="16.5" x14ac:dyDescent="0.3">
      <c r="B27512"/>
    </row>
    <row r="27513" spans="2:2" ht="16.5" x14ac:dyDescent="0.3">
      <c r="B27513"/>
    </row>
    <row r="27514" spans="2:2" ht="16.5" x14ac:dyDescent="0.3">
      <c r="B27514"/>
    </row>
    <row r="27515" spans="2:2" ht="16.5" x14ac:dyDescent="0.3">
      <c r="B27515"/>
    </row>
    <row r="27516" spans="2:2" ht="16.5" x14ac:dyDescent="0.3">
      <c r="B27516"/>
    </row>
    <row r="27517" spans="2:2" ht="16.5" x14ac:dyDescent="0.3">
      <c r="B27517"/>
    </row>
    <row r="27518" spans="2:2" ht="16.5" x14ac:dyDescent="0.3">
      <c r="B27518"/>
    </row>
    <row r="27519" spans="2:2" ht="16.5" x14ac:dyDescent="0.3">
      <c r="B27519"/>
    </row>
    <row r="27520" spans="2:2" ht="16.5" x14ac:dyDescent="0.3">
      <c r="B27520"/>
    </row>
    <row r="27521" spans="2:2" ht="16.5" x14ac:dyDescent="0.3">
      <c r="B27521"/>
    </row>
    <row r="27522" spans="2:2" ht="16.5" x14ac:dyDescent="0.3">
      <c r="B27522"/>
    </row>
    <row r="27523" spans="2:2" ht="16.5" x14ac:dyDescent="0.3">
      <c r="B27523"/>
    </row>
    <row r="27524" spans="2:2" ht="16.5" x14ac:dyDescent="0.3">
      <c r="B27524"/>
    </row>
    <row r="27525" spans="2:2" ht="16.5" x14ac:dyDescent="0.3">
      <c r="B27525"/>
    </row>
    <row r="27526" spans="2:2" ht="16.5" x14ac:dyDescent="0.3">
      <c r="B27526"/>
    </row>
    <row r="27527" spans="2:2" ht="16.5" x14ac:dyDescent="0.3">
      <c r="B27527"/>
    </row>
    <row r="27528" spans="2:2" ht="16.5" x14ac:dyDescent="0.3">
      <c r="B27528"/>
    </row>
    <row r="27529" spans="2:2" ht="16.5" x14ac:dyDescent="0.3">
      <c r="B27529"/>
    </row>
    <row r="27530" spans="2:2" ht="16.5" x14ac:dyDescent="0.3">
      <c r="B27530"/>
    </row>
    <row r="27531" spans="2:2" ht="16.5" x14ac:dyDescent="0.3">
      <c r="B27531"/>
    </row>
    <row r="27532" spans="2:2" ht="16.5" x14ac:dyDescent="0.3">
      <c r="B27532"/>
    </row>
    <row r="27533" spans="2:2" ht="16.5" x14ac:dyDescent="0.3">
      <c r="B27533"/>
    </row>
    <row r="27534" spans="2:2" ht="16.5" x14ac:dyDescent="0.3">
      <c r="B27534"/>
    </row>
    <row r="27535" spans="2:2" ht="16.5" x14ac:dyDescent="0.3">
      <c r="B27535"/>
    </row>
    <row r="27536" spans="2:2" ht="16.5" x14ac:dyDescent="0.3">
      <c r="B27536"/>
    </row>
    <row r="27537" spans="2:2" ht="16.5" x14ac:dyDescent="0.3">
      <c r="B27537"/>
    </row>
    <row r="27538" spans="2:2" ht="16.5" x14ac:dyDescent="0.3">
      <c r="B27538"/>
    </row>
    <row r="27539" spans="2:2" ht="16.5" x14ac:dyDescent="0.3">
      <c r="B27539"/>
    </row>
    <row r="27540" spans="2:2" ht="16.5" x14ac:dyDescent="0.3">
      <c r="B27540"/>
    </row>
    <row r="27541" spans="2:2" ht="16.5" x14ac:dyDescent="0.3">
      <c r="B27541"/>
    </row>
    <row r="27542" spans="2:2" ht="16.5" x14ac:dyDescent="0.3">
      <c r="B27542"/>
    </row>
    <row r="27543" spans="2:2" ht="16.5" x14ac:dyDescent="0.3">
      <c r="B27543"/>
    </row>
    <row r="27544" spans="2:2" ht="16.5" x14ac:dyDescent="0.3">
      <c r="B27544"/>
    </row>
    <row r="27545" spans="2:2" ht="16.5" x14ac:dyDescent="0.3">
      <c r="B27545"/>
    </row>
    <row r="27546" spans="2:2" ht="16.5" x14ac:dyDescent="0.3">
      <c r="B27546"/>
    </row>
    <row r="27547" spans="2:2" ht="16.5" x14ac:dyDescent="0.3">
      <c r="B27547"/>
    </row>
    <row r="27548" spans="2:2" ht="16.5" x14ac:dyDescent="0.3">
      <c r="B27548"/>
    </row>
    <row r="27549" spans="2:2" ht="16.5" x14ac:dyDescent="0.3">
      <c r="B27549"/>
    </row>
    <row r="27550" spans="2:2" ht="16.5" x14ac:dyDescent="0.3">
      <c r="B27550"/>
    </row>
    <row r="27551" spans="2:2" ht="16.5" x14ac:dyDescent="0.3">
      <c r="B27551"/>
    </row>
    <row r="27552" spans="2:2" ht="16.5" x14ac:dyDescent="0.3">
      <c r="B27552"/>
    </row>
    <row r="27553" spans="2:2" ht="16.5" x14ac:dyDescent="0.3">
      <c r="B27553"/>
    </row>
    <row r="27554" spans="2:2" ht="16.5" x14ac:dyDescent="0.3">
      <c r="B27554"/>
    </row>
    <row r="27555" spans="2:2" ht="16.5" x14ac:dyDescent="0.3">
      <c r="B27555"/>
    </row>
    <row r="27556" spans="2:2" ht="16.5" x14ac:dyDescent="0.3">
      <c r="B27556"/>
    </row>
    <row r="27557" spans="2:2" ht="16.5" x14ac:dyDescent="0.3">
      <c r="B27557"/>
    </row>
    <row r="27558" spans="2:2" ht="16.5" x14ac:dyDescent="0.3">
      <c r="B27558"/>
    </row>
    <row r="27559" spans="2:2" ht="16.5" x14ac:dyDescent="0.3">
      <c r="B27559"/>
    </row>
    <row r="27560" spans="2:2" ht="16.5" x14ac:dyDescent="0.3">
      <c r="B27560"/>
    </row>
    <row r="27561" spans="2:2" ht="16.5" x14ac:dyDescent="0.3">
      <c r="B27561"/>
    </row>
    <row r="27562" spans="2:2" ht="16.5" x14ac:dyDescent="0.3">
      <c r="B27562"/>
    </row>
    <row r="27563" spans="2:2" ht="16.5" x14ac:dyDescent="0.3">
      <c r="B27563"/>
    </row>
    <row r="27564" spans="2:2" ht="16.5" x14ac:dyDescent="0.3">
      <c r="B27564"/>
    </row>
    <row r="27565" spans="2:2" ht="16.5" x14ac:dyDescent="0.3">
      <c r="B27565"/>
    </row>
    <row r="27566" spans="2:2" ht="16.5" x14ac:dyDescent="0.3">
      <c r="B27566"/>
    </row>
    <row r="27567" spans="2:2" ht="16.5" x14ac:dyDescent="0.3">
      <c r="B27567"/>
    </row>
    <row r="27568" spans="2:2" ht="16.5" x14ac:dyDescent="0.3">
      <c r="B27568"/>
    </row>
    <row r="27569" spans="2:2" ht="16.5" x14ac:dyDescent="0.3">
      <c r="B27569"/>
    </row>
    <row r="27570" spans="2:2" ht="16.5" x14ac:dyDescent="0.3">
      <c r="B27570"/>
    </row>
    <row r="27571" spans="2:2" ht="16.5" x14ac:dyDescent="0.3">
      <c r="B27571"/>
    </row>
    <row r="27572" spans="2:2" ht="16.5" x14ac:dyDescent="0.3">
      <c r="B27572"/>
    </row>
    <row r="27573" spans="2:2" ht="16.5" x14ac:dyDescent="0.3">
      <c r="B27573"/>
    </row>
    <row r="27574" spans="2:2" ht="16.5" x14ac:dyDescent="0.3">
      <c r="B27574"/>
    </row>
    <row r="27575" spans="2:2" ht="16.5" x14ac:dyDescent="0.3">
      <c r="B27575"/>
    </row>
    <row r="27576" spans="2:2" ht="16.5" x14ac:dyDescent="0.3">
      <c r="B27576"/>
    </row>
    <row r="27577" spans="2:2" ht="16.5" x14ac:dyDescent="0.3">
      <c r="B27577"/>
    </row>
    <row r="27578" spans="2:2" ht="16.5" x14ac:dyDescent="0.3">
      <c r="B27578"/>
    </row>
    <row r="27579" spans="2:2" ht="16.5" x14ac:dyDescent="0.3">
      <c r="B27579"/>
    </row>
    <row r="27580" spans="2:2" ht="16.5" x14ac:dyDescent="0.3">
      <c r="B27580"/>
    </row>
    <row r="27581" spans="2:2" ht="16.5" x14ac:dyDescent="0.3">
      <c r="B27581"/>
    </row>
    <row r="27582" spans="2:2" ht="16.5" x14ac:dyDescent="0.3">
      <c r="B27582"/>
    </row>
    <row r="27583" spans="2:2" ht="16.5" x14ac:dyDescent="0.3">
      <c r="B27583"/>
    </row>
    <row r="27584" spans="2:2" ht="16.5" x14ac:dyDescent="0.3">
      <c r="B27584"/>
    </row>
    <row r="27585" spans="2:2" ht="16.5" x14ac:dyDescent="0.3">
      <c r="B27585"/>
    </row>
    <row r="27586" spans="2:2" ht="16.5" x14ac:dyDescent="0.3">
      <c r="B27586"/>
    </row>
    <row r="27587" spans="2:2" ht="16.5" x14ac:dyDescent="0.3">
      <c r="B27587"/>
    </row>
    <row r="27588" spans="2:2" ht="16.5" x14ac:dyDescent="0.3">
      <c r="B27588"/>
    </row>
    <row r="27589" spans="2:2" ht="16.5" x14ac:dyDescent="0.3">
      <c r="B27589"/>
    </row>
    <row r="27590" spans="2:2" ht="16.5" x14ac:dyDescent="0.3">
      <c r="B27590"/>
    </row>
    <row r="27591" spans="2:2" ht="16.5" x14ac:dyDescent="0.3">
      <c r="B27591"/>
    </row>
    <row r="27592" spans="2:2" ht="16.5" x14ac:dyDescent="0.3">
      <c r="B27592"/>
    </row>
    <row r="27593" spans="2:2" ht="16.5" x14ac:dyDescent="0.3">
      <c r="B27593"/>
    </row>
    <row r="27594" spans="2:2" ht="16.5" x14ac:dyDescent="0.3">
      <c r="B27594"/>
    </row>
    <row r="27595" spans="2:2" ht="16.5" x14ac:dyDescent="0.3">
      <c r="B27595"/>
    </row>
    <row r="27596" spans="2:2" ht="16.5" x14ac:dyDescent="0.3">
      <c r="B27596"/>
    </row>
    <row r="27597" spans="2:2" ht="16.5" x14ac:dyDescent="0.3">
      <c r="B27597"/>
    </row>
    <row r="27598" spans="2:2" ht="16.5" x14ac:dyDescent="0.3">
      <c r="B27598"/>
    </row>
    <row r="27599" spans="2:2" ht="16.5" x14ac:dyDescent="0.3">
      <c r="B27599"/>
    </row>
    <row r="27600" spans="2:2" ht="16.5" x14ac:dyDescent="0.3">
      <c r="B27600"/>
    </row>
    <row r="27601" spans="2:2" ht="16.5" x14ac:dyDescent="0.3">
      <c r="B27601"/>
    </row>
    <row r="27602" spans="2:2" ht="16.5" x14ac:dyDescent="0.3">
      <c r="B27602"/>
    </row>
    <row r="27603" spans="2:2" ht="16.5" x14ac:dyDescent="0.3">
      <c r="B27603"/>
    </row>
    <row r="27604" spans="2:2" ht="16.5" x14ac:dyDescent="0.3">
      <c r="B27604"/>
    </row>
    <row r="27605" spans="2:2" ht="16.5" x14ac:dyDescent="0.3">
      <c r="B27605"/>
    </row>
    <row r="27606" spans="2:2" ht="16.5" x14ac:dyDescent="0.3">
      <c r="B27606"/>
    </row>
    <row r="27607" spans="2:2" ht="16.5" x14ac:dyDescent="0.3">
      <c r="B27607"/>
    </row>
    <row r="27608" spans="2:2" ht="16.5" x14ac:dyDescent="0.3">
      <c r="B27608"/>
    </row>
    <row r="27609" spans="2:2" ht="16.5" x14ac:dyDescent="0.3">
      <c r="B27609"/>
    </row>
    <row r="27610" spans="2:2" ht="16.5" x14ac:dyDescent="0.3">
      <c r="B27610"/>
    </row>
    <row r="27611" spans="2:2" ht="16.5" x14ac:dyDescent="0.3">
      <c r="B27611"/>
    </row>
    <row r="27612" spans="2:2" ht="16.5" x14ac:dyDescent="0.3">
      <c r="B27612"/>
    </row>
    <row r="27613" spans="2:2" ht="16.5" x14ac:dyDescent="0.3">
      <c r="B27613"/>
    </row>
    <row r="27614" spans="2:2" ht="16.5" x14ac:dyDescent="0.3">
      <c r="B27614"/>
    </row>
    <row r="27615" spans="2:2" ht="16.5" x14ac:dyDescent="0.3">
      <c r="B27615"/>
    </row>
    <row r="27616" spans="2:2" ht="16.5" x14ac:dyDescent="0.3">
      <c r="B27616"/>
    </row>
    <row r="27617" spans="2:2" ht="16.5" x14ac:dyDescent="0.3">
      <c r="B27617"/>
    </row>
    <row r="27618" spans="2:2" ht="16.5" x14ac:dyDescent="0.3">
      <c r="B27618"/>
    </row>
    <row r="27619" spans="2:2" ht="16.5" x14ac:dyDescent="0.3">
      <c r="B27619"/>
    </row>
    <row r="27620" spans="2:2" ht="16.5" x14ac:dyDescent="0.3">
      <c r="B27620"/>
    </row>
    <row r="27621" spans="2:2" ht="16.5" x14ac:dyDescent="0.3">
      <c r="B27621"/>
    </row>
    <row r="27622" spans="2:2" ht="16.5" x14ac:dyDescent="0.3">
      <c r="B27622"/>
    </row>
    <row r="27623" spans="2:2" ht="16.5" x14ac:dyDescent="0.3">
      <c r="B27623"/>
    </row>
    <row r="27624" spans="2:2" ht="16.5" x14ac:dyDescent="0.3">
      <c r="B27624"/>
    </row>
    <row r="27625" spans="2:2" ht="16.5" x14ac:dyDescent="0.3">
      <c r="B27625"/>
    </row>
    <row r="27626" spans="2:2" ht="16.5" x14ac:dyDescent="0.3">
      <c r="B27626"/>
    </row>
    <row r="27627" spans="2:2" ht="16.5" x14ac:dyDescent="0.3">
      <c r="B27627"/>
    </row>
    <row r="27628" spans="2:2" ht="16.5" x14ac:dyDescent="0.3">
      <c r="B27628"/>
    </row>
    <row r="27629" spans="2:2" ht="16.5" x14ac:dyDescent="0.3">
      <c r="B27629"/>
    </row>
    <row r="27630" spans="2:2" ht="16.5" x14ac:dyDescent="0.3">
      <c r="B27630"/>
    </row>
    <row r="27631" spans="2:2" ht="16.5" x14ac:dyDescent="0.3">
      <c r="B27631"/>
    </row>
    <row r="27632" spans="2:2" ht="16.5" x14ac:dyDescent="0.3">
      <c r="B27632"/>
    </row>
    <row r="27633" spans="2:2" ht="16.5" x14ac:dyDescent="0.3">
      <c r="B27633"/>
    </row>
    <row r="27634" spans="2:2" ht="16.5" x14ac:dyDescent="0.3">
      <c r="B27634"/>
    </row>
    <row r="27635" spans="2:2" ht="16.5" x14ac:dyDescent="0.3">
      <c r="B27635"/>
    </row>
    <row r="27636" spans="2:2" ht="16.5" x14ac:dyDescent="0.3">
      <c r="B27636"/>
    </row>
    <row r="27637" spans="2:2" ht="16.5" x14ac:dyDescent="0.3">
      <c r="B27637"/>
    </row>
    <row r="27638" spans="2:2" ht="16.5" x14ac:dyDescent="0.3">
      <c r="B27638"/>
    </row>
    <row r="27639" spans="2:2" ht="16.5" x14ac:dyDescent="0.3">
      <c r="B27639"/>
    </row>
    <row r="27640" spans="2:2" ht="16.5" x14ac:dyDescent="0.3">
      <c r="B27640"/>
    </row>
    <row r="27641" spans="2:2" ht="16.5" x14ac:dyDescent="0.3">
      <c r="B27641"/>
    </row>
    <row r="27642" spans="2:2" ht="16.5" x14ac:dyDescent="0.3">
      <c r="B27642"/>
    </row>
    <row r="27643" spans="2:2" ht="16.5" x14ac:dyDescent="0.3">
      <c r="B27643"/>
    </row>
    <row r="27644" spans="2:2" ht="16.5" x14ac:dyDescent="0.3">
      <c r="B27644"/>
    </row>
    <row r="27645" spans="2:2" ht="16.5" x14ac:dyDescent="0.3">
      <c r="B27645"/>
    </row>
    <row r="27646" spans="2:2" ht="16.5" x14ac:dyDescent="0.3">
      <c r="B27646"/>
    </row>
    <row r="27647" spans="2:2" ht="16.5" x14ac:dyDescent="0.3">
      <c r="B27647"/>
    </row>
    <row r="27648" spans="2:2" ht="16.5" x14ac:dyDescent="0.3">
      <c r="B27648"/>
    </row>
    <row r="27649" spans="2:2" ht="16.5" x14ac:dyDescent="0.3">
      <c r="B27649"/>
    </row>
    <row r="27650" spans="2:2" ht="16.5" x14ac:dyDescent="0.3">
      <c r="B27650"/>
    </row>
    <row r="27651" spans="2:2" ht="16.5" x14ac:dyDescent="0.3">
      <c r="B27651"/>
    </row>
    <row r="27652" spans="2:2" ht="16.5" x14ac:dyDescent="0.3">
      <c r="B27652"/>
    </row>
    <row r="27653" spans="2:2" ht="16.5" x14ac:dyDescent="0.3">
      <c r="B27653"/>
    </row>
    <row r="27654" spans="2:2" ht="16.5" x14ac:dyDescent="0.3">
      <c r="B27654"/>
    </row>
    <row r="27655" spans="2:2" ht="16.5" x14ac:dyDescent="0.3">
      <c r="B27655"/>
    </row>
    <row r="27656" spans="2:2" ht="16.5" x14ac:dyDescent="0.3">
      <c r="B27656"/>
    </row>
    <row r="27657" spans="2:2" ht="16.5" x14ac:dyDescent="0.3">
      <c r="B27657"/>
    </row>
    <row r="27658" spans="2:2" ht="16.5" x14ac:dyDescent="0.3">
      <c r="B27658"/>
    </row>
    <row r="27659" spans="2:2" ht="16.5" x14ac:dyDescent="0.3">
      <c r="B27659"/>
    </row>
    <row r="27660" spans="2:2" ht="16.5" x14ac:dyDescent="0.3">
      <c r="B27660"/>
    </row>
    <row r="27661" spans="2:2" ht="16.5" x14ac:dyDescent="0.3">
      <c r="B27661"/>
    </row>
    <row r="27662" spans="2:2" ht="16.5" x14ac:dyDescent="0.3">
      <c r="B27662"/>
    </row>
    <row r="27663" spans="2:2" ht="16.5" x14ac:dyDescent="0.3">
      <c r="B27663"/>
    </row>
    <row r="27664" spans="2:2" ht="16.5" x14ac:dyDescent="0.3">
      <c r="B27664"/>
    </row>
    <row r="27665" spans="2:2" ht="16.5" x14ac:dyDescent="0.3">
      <c r="B27665"/>
    </row>
    <row r="27666" spans="2:2" ht="16.5" x14ac:dyDescent="0.3">
      <c r="B27666"/>
    </row>
    <row r="27667" spans="2:2" ht="16.5" x14ac:dyDescent="0.3">
      <c r="B27667"/>
    </row>
    <row r="27668" spans="2:2" ht="16.5" x14ac:dyDescent="0.3">
      <c r="B27668"/>
    </row>
    <row r="27669" spans="2:2" ht="16.5" x14ac:dyDescent="0.3">
      <c r="B27669"/>
    </row>
    <row r="27670" spans="2:2" ht="16.5" x14ac:dyDescent="0.3">
      <c r="B27670"/>
    </row>
    <row r="27671" spans="2:2" ht="16.5" x14ac:dyDescent="0.3">
      <c r="B27671"/>
    </row>
    <row r="27672" spans="2:2" ht="16.5" x14ac:dyDescent="0.3">
      <c r="B27672"/>
    </row>
    <row r="27673" spans="2:2" ht="16.5" x14ac:dyDescent="0.3">
      <c r="B27673"/>
    </row>
    <row r="27674" spans="2:2" ht="16.5" x14ac:dyDescent="0.3">
      <c r="B27674"/>
    </row>
    <row r="27675" spans="2:2" ht="16.5" x14ac:dyDescent="0.3">
      <c r="B27675"/>
    </row>
    <row r="27676" spans="2:2" ht="16.5" x14ac:dyDescent="0.3">
      <c r="B27676"/>
    </row>
    <row r="27677" spans="2:2" ht="16.5" x14ac:dyDescent="0.3">
      <c r="B27677"/>
    </row>
    <row r="27678" spans="2:2" ht="16.5" x14ac:dyDescent="0.3">
      <c r="B27678"/>
    </row>
    <row r="27679" spans="2:2" ht="16.5" x14ac:dyDescent="0.3">
      <c r="B27679"/>
    </row>
    <row r="27680" spans="2:2" ht="16.5" x14ac:dyDescent="0.3">
      <c r="B27680"/>
    </row>
    <row r="27681" spans="2:2" ht="16.5" x14ac:dyDescent="0.3">
      <c r="B27681"/>
    </row>
    <row r="27682" spans="2:2" ht="16.5" x14ac:dyDescent="0.3">
      <c r="B27682"/>
    </row>
    <row r="27683" spans="2:2" ht="16.5" x14ac:dyDescent="0.3">
      <c r="B27683"/>
    </row>
    <row r="27684" spans="2:2" ht="16.5" x14ac:dyDescent="0.3">
      <c r="B27684"/>
    </row>
    <row r="27685" spans="2:2" ht="16.5" x14ac:dyDescent="0.3">
      <c r="B27685"/>
    </row>
    <row r="27686" spans="2:2" ht="16.5" x14ac:dyDescent="0.3">
      <c r="B27686"/>
    </row>
    <row r="27687" spans="2:2" ht="16.5" x14ac:dyDescent="0.3">
      <c r="B27687"/>
    </row>
    <row r="27688" spans="2:2" ht="16.5" x14ac:dyDescent="0.3">
      <c r="B27688"/>
    </row>
    <row r="27689" spans="2:2" ht="16.5" x14ac:dyDescent="0.3">
      <c r="B27689"/>
    </row>
    <row r="27690" spans="2:2" ht="16.5" x14ac:dyDescent="0.3">
      <c r="B27690"/>
    </row>
    <row r="27691" spans="2:2" ht="16.5" x14ac:dyDescent="0.3">
      <c r="B27691"/>
    </row>
    <row r="27692" spans="2:2" ht="16.5" x14ac:dyDescent="0.3">
      <c r="B27692"/>
    </row>
    <row r="27693" spans="2:2" ht="16.5" x14ac:dyDescent="0.3">
      <c r="B27693"/>
    </row>
    <row r="27694" spans="2:2" ht="16.5" x14ac:dyDescent="0.3">
      <c r="B27694"/>
    </row>
    <row r="27695" spans="2:2" ht="16.5" x14ac:dyDescent="0.3">
      <c r="B27695"/>
    </row>
    <row r="27696" spans="2:2" ht="16.5" x14ac:dyDescent="0.3">
      <c r="B27696"/>
    </row>
    <row r="27697" spans="2:2" ht="16.5" x14ac:dyDescent="0.3">
      <c r="B27697"/>
    </row>
    <row r="27698" spans="2:2" ht="16.5" x14ac:dyDescent="0.3">
      <c r="B27698"/>
    </row>
    <row r="27699" spans="2:2" ht="16.5" x14ac:dyDescent="0.3">
      <c r="B27699"/>
    </row>
    <row r="27700" spans="2:2" ht="16.5" x14ac:dyDescent="0.3">
      <c r="B27700"/>
    </row>
    <row r="27701" spans="2:2" ht="16.5" x14ac:dyDescent="0.3">
      <c r="B27701"/>
    </row>
    <row r="27702" spans="2:2" ht="16.5" x14ac:dyDescent="0.3">
      <c r="B27702"/>
    </row>
    <row r="27703" spans="2:2" ht="16.5" x14ac:dyDescent="0.3">
      <c r="B27703"/>
    </row>
    <row r="27704" spans="2:2" ht="16.5" x14ac:dyDescent="0.3">
      <c r="B27704"/>
    </row>
    <row r="27705" spans="2:2" ht="16.5" x14ac:dyDescent="0.3">
      <c r="B27705"/>
    </row>
    <row r="27706" spans="2:2" ht="16.5" x14ac:dyDescent="0.3">
      <c r="B27706"/>
    </row>
    <row r="27707" spans="2:2" ht="16.5" x14ac:dyDescent="0.3">
      <c r="B27707"/>
    </row>
    <row r="27708" spans="2:2" ht="16.5" x14ac:dyDescent="0.3">
      <c r="B27708"/>
    </row>
    <row r="27709" spans="2:2" ht="16.5" x14ac:dyDescent="0.3">
      <c r="B27709"/>
    </row>
    <row r="27710" spans="2:2" ht="16.5" x14ac:dyDescent="0.3">
      <c r="B27710"/>
    </row>
    <row r="27711" spans="2:2" ht="16.5" x14ac:dyDescent="0.3">
      <c r="B27711"/>
    </row>
    <row r="27712" spans="2:2" ht="16.5" x14ac:dyDescent="0.3">
      <c r="B27712"/>
    </row>
    <row r="27713" spans="2:2" ht="16.5" x14ac:dyDescent="0.3">
      <c r="B27713"/>
    </row>
    <row r="27714" spans="2:2" ht="16.5" x14ac:dyDescent="0.3">
      <c r="B27714"/>
    </row>
    <row r="27715" spans="2:2" ht="16.5" x14ac:dyDescent="0.3">
      <c r="B27715"/>
    </row>
    <row r="27716" spans="2:2" ht="16.5" x14ac:dyDescent="0.3">
      <c r="B27716"/>
    </row>
    <row r="27717" spans="2:2" ht="16.5" x14ac:dyDescent="0.3">
      <c r="B27717"/>
    </row>
    <row r="27718" spans="2:2" ht="16.5" x14ac:dyDescent="0.3">
      <c r="B27718"/>
    </row>
    <row r="27719" spans="2:2" ht="16.5" x14ac:dyDescent="0.3">
      <c r="B27719"/>
    </row>
    <row r="27720" spans="2:2" ht="16.5" x14ac:dyDescent="0.3">
      <c r="B27720"/>
    </row>
    <row r="27721" spans="2:2" ht="16.5" x14ac:dyDescent="0.3">
      <c r="B27721"/>
    </row>
    <row r="27722" spans="2:2" ht="16.5" x14ac:dyDescent="0.3">
      <c r="B27722"/>
    </row>
    <row r="27723" spans="2:2" ht="16.5" x14ac:dyDescent="0.3">
      <c r="B27723"/>
    </row>
    <row r="27724" spans="2:2" ht="16.5" x14ac:dyDescent="0.3">
      <c r="B27724"/>
    </row>
    <row r="27725" spans="2:2" ht="16.5" x14ac:dyDescent="0.3">
      <c r="B27725"/>
    </row>
    <row r="27726" spans="2:2" ht="16.5" x14ac:dyDescent="0.3">
      <c r="B27726"/>
    </row>
    <row r="27727" spans="2:2" ht="16.5" x14ac:dyDescent="0.3">
      <c r="B27727"/>
    </row>
    <row r="27728" spans="2:2" ht="16.5" x14ac:dyDescent="0.3">
      <c r="B27728"/>
    </row>
    <row r="27729" spans="2:2" ht="16.5" x14ac:dyDescent="0.3">
      <c r="B27729"/>
    </row>
    <row r="27730" spans="2:2" ht="16.5" x14ac:dyDescent="0.3">
      <c r="B27730"/>
    </row>
    <row r="27731" spans="2:2" ht="16.5" x14ac:dyDescent="0.3">
      <c r="B27731"/>
    </row>
    <row r="27732" spans="2:2" ht="16.5" x14ac:dyDescent="0.3">
      <c r="B27732"/>
    </row>
    <row r="27733" spans="2:2" ht="16.5" x14ac:dyDescent="0.3">
      <c r="B27733"/>
    </row>
    <row r="27734" spans="2:2" ht="16.5" x14ac:dyDescent="0.3">
      <c r="B27734"/>
    </row>
    <row r="27735" spans="2:2" ht="16.5" x14ac:dyDescent="0.3">
      <c r="B27735"/>
    </row>
    <row r="27736" spans="2:2" ht="16.5" x14ac:dyDescent="0.3">
      <c r="B27736"/>
    </row>
    <row r="27737" spans="2:2" ht="16.5" x14ac:dyDescent="0.3">
      <c r="B27737"/>
    </row>
    <row r="27738" spans="2:2" ht="16.5" x14ac:dyDescent="0.3">
      <c r="B27738"/>
    </row>
    <row r="27739" spans="2:2" ht="16.5" x14ac:dyDescent="0.3">
      <c r="B27739"/>
    </row>
    <row r="27740" spans="2:2" ht="16.5" x14ac:dyDescent="0.3">
      <c r="B27740"/>
    </row>
    <row r="27741" spans="2:2" ht="16.5" x14ac:dyDescent="0.3">
      <c r="B27741"/>
    </row>
    <row r="27742" spans="2:2" ht="16.5" x14ac:dyDescent="0.3">
      <c r="B27742"/>
    </row>
    <row r="27743" spans="2:2" ht="16.5" x14ac:dyDescent="0.3">
      <c r="B27743"/>
    </row>
    <row r="27744" spans="2:2" ht="16.5" x14ac:dyDescent="0.3">
      <c r="B27744"/>
    </row>
    <row r="27745" spans="2:2" ht="16.5" x14ac:dyDescent="0.3">
      <c r="B27745"/>
    </row>
    <row r="27746" spans="2:2" ht="16.5" x14ac:dyDescent="0.3">
      <c r="B27746"/>
    </row>
    <row r="27747" spans="2:2" ht="16.5" x14ac:dyDescent="0.3">
      <c r="B27747"/>
    </row>
    <row r="27748" spans="2:2" ht="16.5" x14ac:dyDescent="0.3">
      <c r="B27748"/>
    </row>
    <row r="27749" spans="2:2" ht="16.5" x14ac:dyDescent="0.3">
      <c r="B27749"/>
    </row>
    <row r="27750" spans="2:2" ht="16.5" x14ac:dyDescent="0.3">
      <c r="B27750"/>
    </row>
    <row r="27751" spans="2:2" ht="16.5" x14ac:dyDescent="0.3">
      <c r="B27751"/>
    </row>
    <row r="27752" spans="2:2" ht="16.5" x14ac:dyDescent="0.3">
      <c r="B27752"/>
    </row>
    <row r="27753" spans="2:2" ht="16.5" x14ac:dyDescent="0.3">
      <c r="B27753"/>
    </row>
    <row r="27754" spans="2:2" ht="16.5" x14ac:dyDescent="0.3">
      <c r="B27754"/>
    </row>
    <row r="27755" spans="2:2" ht="16.5" x14ac:dyDescent="0.3">
      <c r="B27755"/>
    </row>
    <row r="27756" spans="2:2" ht="16.5" x14ac:dyDescent="0.3">
      <c r="B27756"/>
    </row>
    <row r="27757" spans="2:2" ht="16.5" x14ac:dyDescent="0.3">
      <c r="B27757"/>
    </row>
    <row r="27758" spans="2:2" ht="16.5" x14ac:dyDescent="0.3">
      <c r="B27758"/>
    </row>
    <row r="27759" spans="2:2" ht="16.5" x14ac:dyDescent="0.3">
      <c r="B27759"/>
    </row>
    <row r="27760" spans="2:2" ht="16.5" x14ac:dyDescent="0.3">
      <c r="B27760"/>
    </row>
    <row r="27761" spans="2:2" ht="16.5" x14ac:dyDescent="0.3">
      <c r="B27761"/>
    </row>
    <row r="27762" spans="2:2" ht="16.5" x14ac:dyDescent="0.3">
      <c r="B27762"/>
    </row>
    <row r="27763" spans="2:2" ht="16.5" x14ac:dyDescent="0.3">
      <c r="B27763"/>
    </row>
    <row r="27764" spans="2:2" ht="16.5" x14ac:dyDescent="0.3">
      <c r="B27764"/>
    </row>
    <row r="27765" spans="2:2" ht="16.5" x14ac:dyDescent="0.3">
      <c r="B27765"/>
    </row>
    <row r="27766" spans="2:2" ht="16.5" x14ac:dyDescent="0.3">
      <c r="B27766"/>
    </row>
    <row r="27767" spans="2:2" ht="16.5" x14ac:dyDescent="0.3">
      <c r="B27767"/>
    </row>
    <row r="27768" spans="2:2" ht="16.5" x14ac:dyDescent="0.3">
      <c r="B27768"/>
    </row>
    <row r="27769" spans="2:2" ht="16.5" x14ac:dyDescent="0.3">
      <c r="B27769"/>
    </row>
    <row r="27770" spans="2:2" ht="16.5" x14ac:dyDescent="0.3">
      <c r="B27770"/>
    </row>
    <row r="27771" spans="2:2" ht="16.5" x14ac:dyDescent="0.3">
      <c r="B27771"/>
    </row>
    <row r="27772" spans="2:2" ht="16.5" x14ac:dyDescent="0.3">
      <c r="B27772"/>
    </row>
    <row r="27773" spans="2:2" ht="16.5" x14ac:dyDescent="0.3">
      <c r="B27773"/>
    </row>
    <row r="27774" spans="2:2" ht="16.5" x14ac:dyDescent="0.3">
      <c r="B27774"/>
    </row>
    <row r="27775" spans="2:2" ht="16.5" x14ac:dyDescent="0.3">
      <c r="B27775"/>
    </row>
    <row r="27776" spans="2:2" ht="16.5" x14ac:dyDescent="0.3">
      <c r="B27776"/>
    </row>
    <row r="27777" spans="2:2" ht="16.5" x14ac:dyDescent="0.3">
      <c r="B27777"/>
    </row>
    <row r="27778" spans="2:2" ht="16.5" x14ac:dyDescent="0.3">
      <c r="B27778"/>
    </row>
    <row r="27779" spans="2:2" ht="16.5" x14ac:dyDescent="0.3">
      <c r="B27779"/>
    </row>
    <row r="27780" spans="2:2" ht="16.5" x14ac:dyDescent="0.3">
      <c r="B27780"/>
    </row>
    <row r="27781" spans="2:2" ht="16.5" x14ac:dyDescent="0.3">
      <c r="B27781"/>
    </row>
    <row r="27782" spans="2:2" ht="16.5" x14ac:dyDescent="0.3">
      <c r="B27782"/>
    </row>
    <row r="27783" spans="2:2" ht="16.5" x14ac:dyDescent="0.3">
      <c r="B27783"/>
    </row>
    <row r="27784" spans="2:2" ht="16.5" x14ac:dyDescent="0.3">
      <c r="B27784"/>
    </row>
    <row r="27785" spans="2:2" ht="16.5" x14ac:dyDescent="0.3">
      <c r="B27785"/>
    </row>
    <row r="27786" spans="2:2" ht="16.5" x14ac:dyDescent="0.3">
      <c r="B27786"/>
    </row>
    <row r="27787" spans="2:2" ht="16.5" x14ac:dyDescent="0.3">
      <c r="B27787"/>
    </row>
    <row r="27788" spans="2:2" ht="16.5" x14ac:dyDescent="0.3">
      <c r="B27788"/>
    </row>
    <row r="27789" spans="2:2" ht="16.5" x14ac:dyDescent="0.3">
      <c r="B27789"/>
    </row>
    <row r="27790" spans="2:2" ht="16.5" x14ac:dyDescent="0.3">
      <c r="B27790"/>
    </row>
    <row r="27791" spans="2:2" ht="16.5" x14ac:dyDescent="0.3">
      <c r="B27791"/>
    </row>
    <row r="27792" spans="2:2" ht="16.5" x14ac:dyDescent="0.3">
      <c r="B27792"/>
    </row>
    <row r="27793" spans="2:2" ht="16.5" x14ac:dyDescent="0.3">
      <c r="B27793"/>
    </row>
    <row r="27794" spans="2:2" ht="16.5" x14ac:dyDescent="0.3">
      <c r="B27794"/>
    </row>
    <row r="27795" spans="2:2" ht="16.5" x14ac:dyDescent="0.3">
      <c r="B27795"/>
    </row>
    <row r="27796" spans="2:2" ht="16.5" x14ac:dyDescent="0.3">
      <c r="B27796"/>
    </row>
    <row r="27797" spans="2:2" ht="16.5" x14ac:dyDescent="0.3">
      <c r="B27797"/>
    </row>
    <row r="27798" spans="2:2" ht="16.5" x14ac:dyDescent="0.3">
      <c r="B27798"/>
    </row>
    <row r="27799" spans="2:2" ht="16.5" x14ac:dyDescent="0.3">
      <c r="B27799"/>
    </row>
    <row r="27800" spans="2:2" ht="16.5" x14ac:dyDescent="0.3">
      <c r="B27800"/>
    </row>
    <row r="27801" spans="2:2" ht="16.5" x14ac:dyDescent="0.3">
      <c r="B27801"/>
    </row>
    <row r="27802" spans="2:2" ht="16.5" x14ac:dyDescent="0.3">
      <c r="B27802"/>
    </row>
    <row r="27803" spans="2:2" ht="16.5" x14ac:dyDescent="0.3">
      <c r="B27803"/>
    </row>
    <row r="27804" spans="2:2" ht="16.5" x14ac:dyDescent="0.3">
      <c r="B27804"/>
    </row>
    <row r="27805" spans="2:2" ht="16.5" x14ac:dyDescent="0.3">
      <c r="B27805"/>
    </row>
    <row r="27806" spans="2:2" ht="16.5" x14ac:dyDescent="0.3">
      <c r="B27806"/>
    </row>
    <row r="27807" spans="2:2" ht="16.5" x14ac:dyDescent="0.3">
      <c r="B27807"/>
    </row>
    <row r="27808" spans="2:2" ht="16.5" x14ac:dyDescent="0.3">
      <c r="B27808"/>
    </row>
    <row r="27809" spans="2:2" ht="16.5" x14ac:dyDescent="0.3">
      <c r="B27809"/>
    </row>
    <row r="27810" spans="2:2" ht="16.5" x14ac:dyDescent="0.3">
      <c r="B27810"/>
    </row>
    <row r="27811" spans="2:2" ht="16.5" x14ac:dyDescent="0.3">
      <c r="B27811"/>
    </row>
    <row r="27812" spans="2:2" ht="16.5" x14ac:dyDescent="0.3">
      <c r="B27812"/>
    </row>
    <row r="27813" spans="2:2" ht="16.5" x14ac:dyDescent="0.3">
      <c r="B27813"/>
    </row>
    <row r="27814" spans="2:2" ht="16.5" x14ac:dyDescent="0.3">
      <c r="B27814"/>
    </row>
    <row r="27815" spans="2:2" ht="16.5" x14ac:dyDescent="0.3">
      <c r="B27815"/>
    </row>
    <row r="27816" spans="2:2" ht="16.5" x14ac:dyDescent="0.3">
      <c r="B27816"/>
    </row>
    <row r="27817" spans="2:2" ht="16.5" x14ac:dyDescent="0.3">
      <c r="B27817"/>
    </row>
    <row r="27818" spans="2:2" ht="16.5" x14ac:dyDescent="0.3">
      <c r="B27818"/>
    </row>
    <row r="27819" spans="2:2" ht="16.5" x14ac:dyDescent="0.3">
      <c r="B27819"/>
    </row>
    <row r="27820" spans="2:2" ht="16.5" x14ac:dyDescent="0.3">
      <c r="B27820"/>
    </row>
    <row r="27821" spans="2:2" ht="16.5" x14ac:dyDescent="0.3">
      <c r="B27821"/>
    </row>
    <row r="27822" spans="2:2" ht="16.5" x14ac:dyDescent="0.3">
      <c r="B27822"/>
    </row>
    <row r="27823" spans="2:2" ht="16.5" x14ac:dyDescent="0.3">
      <c r="B27823"/>
    </row>
    <row r="27824" spans="2:2" ht="16.5" x14ac:dyDescent="0.3">
      <c r="B27824"/>
    </row>
    <row r="27825" spans="2:2" ht="16.5" x14ac:dyDescent="0.3">
      <c r="B27825"/>
    </row>
    <row r="27826" spans="2:2" ht="16.5" x14ac:dyDescent="0.3">
      <c r="B27826"/>
    </row>
    <row r="27827" spans="2:2" ht="16.5" x14ac:dyDescent="0.3">
      <c r="B27827"/>
    </row>
    <row r="27828" spans="2:2" ht="16.5" x14ac:dyDescent="0.3">
      <c r="B27828"/>
    </row>
    <row r="27829" spans="2:2" ht="16.5" x14ac:dyDescent="0.3">
      <c r="B27829"/>
    </row>
    <row r="27830" spans="2:2" ht="16.5" x14ac:dyDescent="0.3">
      <c r="B27830"/>
    </row>
    <row r="27831" spans="2:2" ht="16.5" x14ac:dyDescent="0.3">
      <c r="B27831"/>
    </row>
    <row r="27832" spans="2:2" ht="16.5" x14ac:dyDescent="0.3">
      <c r="B27832"/>
    </row>
    <row r="27833" spans="2:2" ht="16.5" x14ac:dyDescent="0.3">
      <c r="B27833"/>
    </row>
    <row r="27834" spans="2:2" ht="16.5" x14ac:dyDescent="0.3">
      <c r="B27834"/>
    </row>
    <row r="27835" spans="2:2" ht="16.5" x14ac:dyDescent="0.3">
      <c r="B27835"/>
    </row>
    <row r="27836" spans="2:2" ht="16.5" x14ac:dyDescent="0.3">
      <c r="B27836"/>
    </row>
    <row r="27837" spans="2:2" ht="16.5" x14ac:dyDescent="0.3">
      <c r="B27837"/>
    </row>
    <row r="27838" spans="2:2" ht="16.5" x14ac:dyDescent="0.3">
      <c r="B27838"/>
    </row>
    <row r="27839" spans="2:2" ht="16.5" x14ac:dyDescent="0.3">
      <c r="B27839"/>
    </row>
    <row r="27840" spans="2:2" ht="16.5" x14ac:dyDescent="0.3">
      <c r="B27840"/>
    </row>
    <row r="27841" spans="2:2" ht="16.5" x14ac:dyDescent="0.3">
      <c r="B27841"/>
    </row>
    <row r="27842" spans="2:2" ht="16.5" x14ac:dyDescent="0.3">
      <c r="B27842"/>
    </row>
    <row r="27843" spans="2:2" ht="16.5" x14ac:dyDescent="0.3">
      <c r="B27843"/>
    </row>
    <row r="27844" spans="2:2" ht="16.5" x14ac:dyDescent="0.3">
      <c r="B27844"/>
    </row>
    <row r="27845" spans="2:2" ht="16.5" x14ac:dyDescent="0.3">
      <c r="B27845"/>
    </row>
    <row r="27846" spans="2:2" ht="16.5" x14ac:dyDescent="0.3">
      <c r="B27846"/>
    </row>
    <row r="27847" spans="2:2" ht="16.5" x14ac:dyDescent="0.3">
      <c r="B27847"/>
    </row>
    <row r="27848" spans="2:2" ht="16.5" x14ac:dyDescent="0.3">
      <c r="B27848"/>
    </row>
    <row r="27849" spans="2:2" ht="16.5" x14ac:dyDescent="0.3">
      <c r="B27849"/>
    </row>
    <row r="27850" spans="2:2" ht="16.5" x14ac:dyDescent="0.3">
      <c r="B27850"/>
    </row>
    <row r="27851" spans="2:2" ht="16.5" x14ac:dyDescent="0.3">
      <c r="B27851"/>
    </row>
    <row r="27852" spans="2:2" ht="16.5" x14ac:dyDescent="0.3">
      <c r="B27852"/>
    </row>
    <row r="27853" spans="2:2" ht="16.5" x14ac:dyDescent="0.3">
      <c r="B27853"/>
    </row>
    <row r="27854" spans="2:2" ht="16.5" x14ac:dyDescent="0.3">
      <c r="B27854"/>
    </row>
    <row r="27855" spans="2:2" ht="16.5" x14ac:dyDescent="0.3">
      <c r="B27855"/>
    </row>
    <row r="27856" spans="2:2" ht="16.5" x14ac:dyDescent="0.3">
      <c r="B27856"/>
    </row>
    <row r="27857" spans="2:2" ht="16.5" x14ac:dyDescent="0.3">
      <c r="B27857"/>
    </row>
    <row r="27858" spans="2:2" ht="16.5" x14ac:dyDescent="0.3">
      <c r="B27858"/>
    </row>
    <row r="27859" spans="2:2" ht="16.5" x14ac:dyDescent="0.3">
      <c r="B27859"/>
    </row>
    <row r="27860" spans="2:2" ht="16.5" x14ac:dyDescent="0.3">
      <c r="B27860"/>
    </row>
    <row r="27861" spans="2:2" ht="16.5" x14ac:dyDescent="0.3">
      <c r="B27861"/>
    </row>
    <row r="27862" spans="2:2" ht="16.5" x14ac:dyDescent="0.3">
      <c r="B27862"/>
    </row>
    <row r="27863" spans="2:2" ht="16.5" x14ac:dyDescent="0.3">
      <c r="B27863"/>
    </row>
    <row r="27864" spans="2:2" ht="16.5" x14ac:dyDescent="0.3">
      <c r="B27864"/>
    </row>
    <row r="27865" spans="2:2" ht="16.5" x14ac:dyDescent="0.3">
      <c r="B27865"/>
    </row>
    <row r="27866" spans="2:2" ht="16.5" x14ac:dyDescent="0.3">
      <c r="B27866"/>
    </row>
    <row r="27867" spans="2:2" ht="16.5" x14ac:dyDescent="0.3">
      <c r="B27867"/>
    </row>
    <row r="27868" spans="2:2" ht="16.5" x14ac:dyDescent="0.3">
      <c r="B27868"/>
    </row>
    <row r="27869" spans="2:2" ht="16.5" x14ac:dyDescent="0.3">
      <c r="B27869"/>
    </row>
    <row r="27870" spans="2:2" ht="16.5" x14ac:dyDescent="0.3">
      <c r="B27870"/>
    </row>
    <row r="27871" spans="2:2" ht="16.5" x14ac:dyDescent="0.3">
      <c r="B27871"/>
    </row>
    <row r="27872" spans="2:2" ht="16.5" x14ac:dyDescent="0.3">
      <c r="B27872"/>
    </row>
    <row r="27873" spans="2:2" ht="16.5" x14ac:dyDescent="0.3">
      <c r="B27873"/>
    </row>
    <row r="27874" spans="2:2" ht="16.5" x14ac:dyDescent="0.3">
      <c r="B27874"/>
    </row>
    <row r="27875" spans="2:2" ht="16.5" x14ac:dyDescent="0.3">
      <c r="B27875"/>
    </row>
    <row r="27876" spans="2:2" ht="16.5" x14ac:dyDescent="0.3">
      <c r="B27876"/>
    </row>
    <row r="27877" spans="2:2" ht="16.5" x14ac:dyDescent="0.3">
      <c r="B27877"/>
    </row>
    <row r="27878" spans="2:2" ht="16.5" x14ac:dyDescent="0.3">
      <c r="B27878"/>
    </row>
    <row r="27879" spans="2:2" ht="16.5" x14ac:dyDescent="0.3">
      <c r="B27879"/>
    </row>
    <row r="27880" spans="2:2" ht="16.5" x14ac:dyDescent="0.3">
      <c r="B27880"/>
    </row>
    <row r="27881" spans="2:2" ht="16.5" x14ac:dyDescent="0.3">
      <c r="B27881"/>
    </row>
    <row r="27882" spans="2:2" ht="16.5" x14ac:dyDescent="0.3">
      <c r="B27882"/>
    </row>
    <row r="27883" spans="2:2" ht="16.5" x14ac:dyDescent="0.3">
      <c r="B27883"/>
    </row>
    <row r="27884" spans="2:2" ht="16.5" x14ac:dyDescent="0.3">
      <c r="B27884"/>
    </row>
    <row r="27885" spans="2:2" ht="16.5" x14ac:dyDescent="0.3">
      <c r="B27885"/>
    </row>
    <row r="27886" spans="2:2" ht="16.5" x14ac:dyDescent="0.3">
      <c r="B27886"/>
    </row>
    <row r="27887" spans="2:2" ht="16.5" x14ac:dyDescent="0.3">
      <c r="B27887"/>
    </row>
    <row r="27888" spans="2:2" ht="16.5" x14ac:dyDescent="0.3">
      <c r="B27888"/>
    </row>
    <row r="27889" spans="2:2" ht="16.5" x14ac:dyDescent="0.3">
      <c r="B27889"/>
    </row>
    <row r="27890" spans="2:2" ht="16.5" x14ac:dyDescent="0.3">
      <c r="B27890"/>
    </row>
    <row r="27891" spans="2:2" ht="16.5" x14ac:dyDescent="0.3">
      <c r="B27891"/>
    </row>
    <row r="27892" spans="2:2" ht="16.5" x14ac:dyDescent="0.3">
      <c r="B27892"/>
    </row>
    <row r="27893" spans="2:2" ht="16.5" x14ac:dyDescent="0.3">
      <c r="B27893"/>
    </row>
    <row r="27894" spans="2:2" ht="16.5" x14ac:dyDescent="0.3">
      <c r="B27894"/>
    </row>
    <row r="27895" spans="2:2" ht="16.5" x14ac:dyDescent="0.3">
      <c r="B27895"/>
    </row>
    <row r="27896" spans="2:2" ht="16.5" x14ac:dyDescent="0.3">
      <c r="B27896"/>
    </row>
    <row r="27897" spans="2:2" ht="16.5" x14ac:dyDescent="0.3">
      <c r="B27897"/>
    </row>
    <row r="27898" spans="2:2" ht="16.5" x14ac:dyDescent="0.3">
      <c r="B27898"/>
    </row>
    <row r="27899" spans="2:2" ht="16.5" x14ac:dyDescent="0.3">
      <c r="B27899"/>
    </row>
    <row r="27900" spans="2:2" ht="16.5" x14ac:dyDescent="0.3">
      <c r="B27900"/>
    </row>
    <row r="27901" spans="2:2" ht="16.5" x14ac:dyDescent="0.3">
      <c r="B27901"/>
    </row>
    <row r="27902" spans="2:2" ht="16.5" x14ac:dyDescent="0.3">
      <c r="B27902"/>
    </row>
    <row r="27903" spans="2:2" ht="16.5" x14ac:dyDescent="0.3">
      <c r="B27903"/>
    </row>
    <row r="27904" spans="2:2" ht="16.5" x14ac:dyDescent="0.3">
      <c r="B27904"/>
    </row>
    <row r="27905" spans="2:2" ht="16.5" x14ac:dyDescent="0.3">
      <c r="B27905"/>
    </row>
    <row r="27906" spans="2:2" ht="16.5" x14ac:dyDescent="0.3">
      <c r="B27906"/>
    </row>
    <row r="27907" spans="2:2" ht="16.5" x14ac:dyDescent="0.3">
      <c r="B27907"/>
    </row>
    <row r="27908" spans="2:2" ht="16.5" x14ac:dyDescent="0.3">
      <c r="B27908"/>
    </row>
    <row r="27909" spans="2:2" ht="16.5" x14ac:dyDescent="0.3">
      <c r="B27909"/>
    </row>
    <row r="27910" spans="2:2" ht="16.5" x14ac:dyDescent="0.3">
      <c r="B27910"/>
    </row>
    <row r="27911" spans="2:2" ht="16.5" x14ac:dyDescent="0.3">
      <c r="B27911"/>
    </row>
    <row r="27912" spans="2:2" ht="16.5" x14ac:dyDescent="0.3">
      <c r="B27912"/>
    </row>
    <row r="27913" spans="2:2" ht="16.5" x14ac:dyDescent="0.3">
      <c r="B27913"/>
    </row>
    <row r="27914" spans="2:2" ht="16.5" x14ac:dyDescent="0.3">
      <c r="B27914"/>
    </row>
    <row r="27915" spans="2:2" ht="16.5" x14ac:dyDescent="0.3">
      <c r="B27915"/>
    </row>
    <row r="27916" spans="2:2" ht="16.5" x14ac:dyDescent="0.3">
      <c r="B27916"/>
    </row>
    <row r="27917" spans="2:2" ht="16.5" x14ac:dyDescent="0.3">
      <c r="B27917"/>
    </row>
    <row r="27918" spans="2:2" ht="16.5" x14ac:dyDescent="0.3">
      <c r="B27918"/>
    </row>
    <row r="27919" spans="2:2" ht="16.5" x14ac:dyDescent="0.3">
      <c r="B27919"/>
    </row>
    <row r="27920" spans="2:2" ht="16.5" x14ac:dyDescent="0.3">
      <c r="B27920"/>
    </row>
    <row r="27921" spans="2:2" ht="16.5" x14ac:dyDescent="0.3">
      <c r="B27921"/>
    </row>
    <row r="27922" spans="2:2" ht="16.5" x14ac:dyDescent="0.3">
      <c r="B27922"/>
    </row>
    <row r="27923" spans="2:2" ht="16.5" x14ac:dyDescent="0.3">
      <c r="B27923"/>
    </row>
    <row r="27924" spans="2:2" ht="16.5" x14ac:dyDescent="0.3">
      <c r="B27924"/>
    </row>
    <row r="27925" spans="2:2" ht="16.5" x14ac:dyDescent="0.3">
      <c r="B27925"/>
    </row>
    <row r="27926" spans="2:2" ht="16.5" x14ac:dyDescent="0.3">
      <c r="B27926"/>
    </row>
    <row r="27927" spans="2:2" ht="16.5" x14ac:dyDescent="0.3">
      <c r="B27927"/>
    </row>
    <row r="27928" spans="2:2" ht="16.5" x14ac:dyDescent="0.3">
      <c r="B27928"/>
    </row>
    <row r="27929" spans="2:2" ht="16.5" x14ac:dyDescent="0.3">
      <c r="B27929"/>
    </row>
    <row r="27930" spans="2:2" ht="16.5" x14ac:dyDescent="0.3">
      <c r="B27930"/>
    </row>
    <row r="27931" spans="2:2" ht="16.5" x14ac:dyDescent="0.3">
      <c r="B27931"/>
    </row>
    <row r="27932" spans="2:2" ht="16.5" x14ac:dyDescent="0.3">
      <c r="B27932"/>
    </row>
    <row r="27933" spans="2:2" ht="16.5" x14ac:dyDescent="0.3">
      <c r="B27933"/>
    </row>
    <row r="27934" spans="2:2" ht="16.5" x14ac:dyDescent="0.3">
      <c r="B27934"/>
    </row>
    <row r="27935" spans="2:2" ht="16.5" x14ac:dyDescent="0.3">
      <c r="B27935"/>
    </row>
    <row r="27936" spans="2:2" ht="16.5" x14ac:dyDescent="0.3">
      <c r="B27936"/>
    </row>
    <row r="27937" spans="2:2" ht="16.5" x14ac:dyDescent="0.3">
      <c r="B27937"/>
    </row>
    <row r="27938" spans="2:2" ht="16.5" x14ac:dyDescent="0.3">
      <c r="B27938"/>
    </row>
    <row r="27939" spans="2:2" ht="16.5" x14ac:dyDescent="0.3">
      <c r="B27939"/>
    </row>
    <row r="27940" spans="2:2" ht="16.5" x14ac:dyDescent="0.3">
      <c r="B27940"/>
    </row>
    <row r="27941" spans="2:2" ht="16.5" x14ac:dyDescent="0.3">
      <c r="B27941"/>
    </row>
    <row r="27942" spans="2:2" ht="16.5" x14ac:dyDescent="0.3">
      <c r="B27942"/>
    </row>
    <row r="27943" spans="2:2" ht="16.5" x14ac:dyDescent="0.3">
      <c r="B27943"/>
    </row>
    <row r="27944" spans="2:2" ht="16.5" x14ac:dyDescent="0.3">
      <c r="B27944"/>
    </row>
    <row r="27945" spans="2:2" ht="16.5" x14ac:dyDescent="0.3">
      <c r="B27945"/>
    </row>
    <row r="27946" spans="2:2" ht="16.5" x14ac:dyDescent="0.3">
      <c r="B27946"/>
    </row>
    <row r="27947" spans="2:2" ht="16.5" x14ac:dyDescent="0.3">
      <c r="B27947"/>
    </row>
    <row r="27948" spans="2:2" ht="16.5" x14ac:dyDescent="0.3">
      <c r="B27948"/>
    </row>
    <row r="27949" spans="2:2" ht="16.5" x14ac:dyDescent="0.3">
      <c r="B27949"/>
    </row>
    <row r="27950" spans="2:2" ht="16.5" x14ac:dyDescent="0.3">
      <c r="B27950"/>
    </row>
    <row r="27951" spans="2:2" ht="16.5" x14ac:dyDescent="0.3">
      <c r="B27951"/>
    </row>
    <row r="27952" spans="2:2" ht="16.5" x14ac:dyDescent="0.3">
      <c r="B27952"/>
    </row>
    <row r="27953" spans="2:2" ht="16.5" x14ac:dyDescent="0.3">
      <c r="B27953"/>
    </row>
    <row r="27954" spans="2:2" ht="16.5" x14ac:dyDescent="0.3">
      <c r="B27954"/>
    </row>
    <row r="27955" spans="2:2" ht="16.5" x14ac:dyDescent="0.3">
      <c r="B27955"/>
    </row>
    <row r="27956" spans="2:2" ht="16.5" x14ac:dyDescent="0.3">
      <c r="B27956"/>
    </row>
    <row r="27957" spans="2:2" ht="16.5" x14ac:dyDescent="0.3">
      <c r="B27957"/>
    </row>
    <row r="27958" spans="2:2" ht="16.5" x14ac:dyDescent="0.3">
      <c r="B27958"/>
    </row>
    <row r="27959" spans="2:2" ht="16.5" x14ac:dyDescent="0.3">
      <c r="B27959"/>
    </row>
    <row r="27960" spans="2:2" ht="16.5" x14ac:dyDescent="0.3">
      <c r="B27960"/>
    </row>
    <row r="27961" spans="2:2" ht="16.5" x14ac:dyDescent="0.3">
      <c r="B27961"/>
    </row>
    <row r="27962" spans="2:2" ht="16.5" x14ac:dyDescent="0.3">
      <c r="B27962"/>
    </row>
    <row r="27963" spans="2:2" ht="16.5" x14ac:dyDescent="0.3">
      <c r="B27963"/>
    </row>
    <row r="27964" spans="2:2" ht="16.5" x14ac:dyDescent="0.3">
      <c r="B27964"/>
    </row>
    <row r="27965" spans="2:2" ht="16.5" x14ac:dyDescent="0.3">
      <c r="B27965"/>
    </row>
    <row r="27966" spans="2:2" ht="16.5" x14ac:dyDescent="0.3">
      <c r="B27966"/>
    </row>
    <row r="27967" spans="2:2" ht="16.5" x14ac:dyDescent="0.3">
      <c r="B27967"/>
    </row>
    <row r="27968" spans="2:2" ht="16.5" x14ac:dyDescent="0.3">
      <c r="B27968"/>
    </row>
    <row r="27969" spans="2:2" ht="16.5" x14ac:dyDescent="0.3">
      <c r="B27969"/>
    </row>
    <row r="27970" spans="2:2" ht="16.5" x14ac:dyDescent="0.3">
      <c r="B27970"/>
    </row>
    <row r="27971" spans="2:2" ht="16.5" x14ac:dyDescent="0.3">
      <c r="B27971"/>
    </row>
    <row r="27972" spans="2:2" ht="16.5" x14ac:dyDescent="0.3">
      <c r="B27972"/>
    </row>
    <row r="27973" spans="2:2" ht="16.5" x14ac:dyDescent="0.3">
      <c r="B27973"/>
    </row>
    <row r="27974" spans="2:2" ht="16.5" x14ac:dyDescent="0.3">
      <c r="B27974"/>
    </row>
    <row r="27975" spans="2:2" ht="16.5" x14ac:dyDescent="0.3">
      <c r="B27975"/>
    </row>
    <row r="27976" spans="2:2" ht="16.5" x14ac:dyDescent="0.3">
      <c r="B27976"/>
    </row>
    <row r="27977" spans="2:2" ht="16.5" x14ac:dyDescent="0.3">
      <c r="B27977"/>
    </row>
    <row r="27978" spans="2:2" ht="16.5" x14ac:dyDescent="0.3">
      <c r="B27978"/>
    </row>
    <row r="27979" spans="2:2" ht="16.5" x14ac:dyDescent="0.3">
      <c r="B27979"/>
    </row>
    <row r="27980" spans="2:2" ht="16.5" x14ac:dyDescent="0.3">
      <c r="B27980"/>
    </row>
    <row r="27981" spans="2:2" ht="16.5" x14ac:dyDescent="0.3">
      <c r="B27981"/>
    </row>
    <row r="27982" spans="2:2" ht="16.5" x14ac:dyDescent="0.3">
      <c r="B27982"/>
    </row>
    <row r="27983" spans="2:2" ht="16.5" x14ac:dyDescent="0.3">
      <c r="B27983"/>
    </row>
    <row r="27984" spans="2:2" ht="16.5" x14ac:dyDescent="0.3">
      <c r="B27984"/>
    </row>
    <row r="27985" spans="2:2" ht="16.5" x14ac:dyDescent="0.3">
      <c r="B27985"/>
    </row>
    <row r="27986" spans="2:2" ht="16.5" x14ac:dyDescent="0.3">
      <c r="B27986"/>
    </row>
    <row r="27987" spans="2:2" ht="16.5" x14ac:dyDescent="0.3">
      <c r="B27987"/>
    </row>
    <row r="27988" spans="2:2" ht="16.5" x14ac:dyDescent="0.3">
      <c r="B27988"/>
    </row>
    <row r="27989" spans="2:2" ht="16.5" x14ac:dyDescent="0.3">
      <c r="B27989"/>
    </row>
    <row r="27990" spans="2:2" ht="16.5" x14ac:dyDescent="0.3">
      <c r="B27990"/>
    </row>
    <row r="27991" spans="2:2" ht="16.5" x14ac:dyDescent="0.3">
      <c r="B27991"/>
    </row>
    <row r="27992" spans="2:2" ht="16.5" x14ac:dyDescent="0.3">
      <c r="B27992"/>
    </row>
    <row r="27993" spans="2:2" ht="16.5" x14ac:dyDescent="0.3">
      <c r="B27993"/>
    </row>
    <row r="27994" spans="2:2" ht="16.5" x14ac:dyDescent="0.3">
      <c r="B27994"/>
    </row>
    <row r="27995" spans="2:2" ht="16.5" x14ac:dyDescent="0.3">
      <c r="B27995"/>
    </row>
    <row r="27996" spans="2:2" ht="16.5" x14ac:dyDescent="0.3">
      <c r="B27996"/>
    </row>
    <row r="27997" spans="2:2" ht="16.5" x14ac:dyDescent="0.3">
      <c r="B27997"/>
    </row>
    <row r="27998" spans="2:2" ht="16.5" x14ac:dyDescent="0.3">
      <c r="B27998"/>
    </row>
    <row r="27999" spans="2:2" ht="16.5" x14ac:dyDescent="0.3">
      <c r="B27999"/>
    </row>
    <row r="28000" spans="2:2" ht="16.5" x14ac:dyDescent="0.3">
      <c r="B28000"/>
    </row>
    <row r="28001" spans="2:2" ht="16.5" x14ac:dyDescent="0.3">
      <c r="B28001"/>
    </row>
    <row r="28002" spans="2:2" ht="16.5" x14ac:dyDescent="0.3">
      <c r="B28002"/>
    </row>
    <row r="28003" spans="2:2" ht="16.5" x14ac:dyDescent="0.3">
      <c r="B28003"/>
    </row>
    <row r="28004" spans="2:2" ht="16.5" x14ac:dyDescent="0.3">
      <c r="B28004"/>
    </row>
    <row r="28005" spans="2:2" ht="16.5" x14ac:dyDescent="0.3">
      <c r="B28005"/>
    </row>
    <row r="28006" spans="2:2" ht="16.5" x14ac:dyDescent="0.3">
      <c r="B28006"/>
    </row>
    <row r="28007" spans="2:2" ht="16.5" x14ac:dyDescent="0.3">
      <c r="B28007"/>
    </row>
    <row r="28008" spans="2:2" ht="16.5" x14ac:dyDescent="0.3">
      <c r="B28008"/>
    </row>
    <row r="28009" spans="2:2" ht="16.5" x14ac:dyDescent="0.3">
      <c r="B28009"/>
    </row>
    <row r="28010" spans="2:2" ht="16.5" x14ac:dyDescent="0.3">
      <c r="B28010"/>
    </row>
    <row r="28011" spans="2:2" ht="16.5" x14ac:dyDescent="0.3">
      <c r="B28011"/>
    </row>
    <row r="28012" spans="2:2" ht="16.5" x14ac:dyDescent="0.3">
      <c r="B28012"/>
    </row>
    <row r="28013" spans="2:2" ht="16.5" x14ac:dyDescent="0.3">
      <c r="B28013"/>
    </row>
    <row r="28014" spans="2:2" ht="16.5" x14ac:dyDescent="0.3">
      <c r="B28014"/>
    </row>
    <row r="28015" spans="2:2" ht="16.5" x14ac:dyDescent="0.3">
      <c r="B28015"/>
    </row>
    <row r="28016" spans="2:2" ht="16.5" x14ac:dyDescent="0.3">
      <c r="B28016"/>
    </row>
    <row r="28017" spans="2:2" ht="16.5" x14ac:dyDescent="0.3">
      <c r="B28017"/>
    </row>
    <row r="28018" spans="2:2" ht="16.5" x14ac:dyDescent="0.3">
      <c r="B28018"/>
    </row>
    <row r="28019" spans="2:2" ht="16.5" x14ac:dyDescent="0.3">
      <c r="B28019"/>
    </row>
    <row r="28020" spans="2:2" ht="16.5" x14ac:dyDescent="0.3">
      <c r="B28020"/>
    </row>
    <row r="28021" spans="2:2" ht="16.5" x14ac:dyDescent="0.3">
      <c r="B28021"/>
    </row>
    <row r="28022" spans="2:2" ht="16.5" x14ac:dyDescent="0.3">
      <c r="B28022"/>
    </row>
    <row r="28023" spans="2:2" ht="16.5" x14ac:dyDescent="0.3">
      <c r="B28023"/>
    </row>
    <row r="28024" spans="2:2" ht="16.5" x14ac:dyDescent="0.3">
      <c r="B28024"/>
    </row>
    <row r="28025" spans="2:2" ht="16.5" x14ac:dyDescent="0.3">
      <c r="B28025"/>
    </row>
    <row r="28026" spans="2:2" ht="16.5" x14ac:dyDescent="0.3">
      <c r="B28026"/>
    </row>
    <row r="28027" spans="2:2" ht="16.5" x14ac:dyDescent="0.3">
      <c r="B28027"/>
    </row>
    <row r="28028" spans="2:2" ht="16.5" x14ac:dyDescent="0.3">
      <c r="B28028"/>
    </row>
    <row r="28029" spans="2:2" ht="16.5" x14ac:dyDescent="0.3">
      <c r="B28029"/>
    </row>
    <row r="28030" spans="2:2" ht="16.5" x14ac:dyDescent="0.3">
      <c r="B28030"/>
    </row>
    <row r="28031" spans="2:2" ht="16.5" x14ac:dyDescent="0.3">
      <c r="B28031"/>
    </row>
    <row r="28032" spans="2:2" ht="16.5" x14ac:dyDescent="0.3">
      <c r="B28032"/>
    </row>
    <row r="28033" spans="2:2" ht="16.5" x14ac:dyDescent="0.3">
      <c r="B28033"/>
    </row>
    <row r="28034" spans="2:2" ht="16.5" x14ac:dyDescent="0.3">
      <c r="B28034"/>
    </row>
    <row r="28035" spans="2:2" ht="16.5" x14ac:dyDescent="0.3">
      <c r="B28035"/>
    </row>
    <row r="28036" spans="2:2" ht="16.5" x14ac:dyDescent="0.3">
      <c r="B28036"/>
    </row>
    <row r="28037" spans="2:2" ht="16.5" x14ac:dyDescent="0.3">
      <c r="B28037"/>
    </row>
    <row r="28038" spans="2:2" ht="16.5" x14ac:dyDescent="0.3">
      <c r="B28038"/>
    </row>
    <row r="28039" spans="2:2" ht="16.5" x14ac:dyDescent="0.3">
      <c r="B28039"/>
    </row>
    <row r="28040" spans="2:2" ht="16.5" x14ac:dyDescent="0.3">
      <c r="B28040"/>
    </row>
    <row r="28041" spans="2:2" ht="16.5" x14ac:dyDescent="0.3">
      <c r="B28041"/>
    </row>
    <row r="28042" spans="2:2" ht="16.5" x14ac:dyDescent="0.3">
      <c r="B28042"/>
    </row>
    <row r="28043" spans="2:2" ht="16.5" x14ac:dyDescent="0.3">
      <c r="B28043"/>
    </row>
    <row r="28044" spans="2:2" ht="16.5" x14ac:dyDescent="0.3">
      <c r="B28044"/>
    </row>
    <row r="28045" spans="2:2" ht="16.5" x14ac:dyDescent="0.3">
      <c r="B28045"/>
    </row>
    <row r="28046" spans="2:2" ht="16.5" x14ac:dyDescent="0.3">
      <c r="B28046"/>
    </row>
    <row r="28047" spans="2:2" ht="16.5" x14ac:dyDescent="0.3">
      <c r="B28047"/>
    </row>
    <row r="28048" spans="2:2" ht="16.5" x14ac:dyDescent="0.3">
      <c r="B28048"/>
    </row>
    <row r="28049" spans="2:2" ht="16.5" x14ac:dyDescent="0.3">
      <c r="B28049"/>
    </row>
    <row r="28050" spans="2:2" ht="16.5" x14ac:dyDescent="0.3">
      <c r="B28050"/>
    </row>
    <row r="28051" spans="2:2" ht="16.5" x14ac:dyDescent="0.3">
      <c r="B28051"/>
    </row>
    <row r="28052" spans="2:2" ht="16.5" x14ac:dyDescent="0.3">
      <c r="B28052"/>
    </row>
    <row r="28053" spans="2:2" ht="16.5" x14ac:dyDescent="0.3">
      <c r="B28053"/>
    </row>
    <row r="28054" spans="2:2" ht="16.5" x14ac:dyDescent="0.3">
      <c r="B28054"/>
    </row>
    <row r="28055" spans="2:2" ht="16.5" x14ac:dyDescent="0.3">
      <c r="B28055"/>
    </row>
    <row r="28056" spans="2:2" ht="16.5" x14ac:dyDescent="0.3">
      <c r="B28056"/>
    </row>
    <row r="28057" spans="2:2" ht="16.5" x14ac:dyDescent="0.3">
      <c r="B28057"/>
    </row>
    <row r="28058" spans="2:2" ht="16.5" x14ac:dyDescent="0.3">
      <c r="B28058"/>
    </row>
    <row r="28059" spans="2:2" ht="16.5" x14ac:dyDescent="0.3">
      <c r="B28059"/>
    </row>
    <row r="28060" spans="2:2" ht="16.5" x14ac:dyDescent="0.3">
      <c r="B28060"/>
    </row>
    <row r="28061" spans="2:2" ht="16.5" x14ac:dyDescent="0.3">
      <c r="B28061"/>
    </row>
    <row r="28062" spans="2:2" ht="16.5" x14ac:dyDescent="0.3">
      <c r="B28062"/>
    </row>
    <row r="28063" spans="2:2" ht="16.5" x14ac:dyDescent="0.3">
      <c r="B28063"/>
    </row>
    <row r="28064" spans="2:2" ht="16.5" x14ac:dyDescent="0.3">
      <c r="B28064"/>
    </row>
    <row r="28065" spans="2:2" ht="16.5" x14ac:dyDescent="0.3">
      <c r="B28065"/>
    </row>
    <row r="28066" spans="2:2" ht="16.5" x14ac:dyDescent="0.3">
      <c r="B28066"/>
    </row>
    <row r="28067" spans="2:2" ht="16.5" x14ac:dyDescent="0.3">
      <c r="B28067"/>
    </row>
    <row r="28068" spans="2:2" ht="16.5" x14ac:dyDescent="0.3">
      <c r="B28068"/>
    </row>
    <row r="28069" spans="2:2" ht="16.5" x14ac:dyDescent="0.3">
      <c r="B28069"/>
    </row>
    <row r="28070" spans="2:2" ht="16.5" x14ac:dyDescent="0.3">
      <c r="B28070"/>
    </row>
    <row r="28071" spans="2:2" ht="16.5" x14ac:dyDescent="0.3">
      <c r="B28071"/>
    </row>
    <row r="28072" spans="2:2" ht="16.5" x14ac:dyDescent="0.3">
      <c r="B28072"/>
    </row>
    <row r="28073" spans="2:2" ht="16.5" x14ac:dyDescent="0.3">
      <c r="B28073"/>
    </row>
    <row r="28074" spans="2:2" ht="16.5" x14ac:dyDescent="0.3">
      <c r="B28074"/>
    </row>
    <row r="28075" spans="2:2" ht="16.5" x14ac:dyDescent="0.3">
      <c r="B28075"/>
    </row>
    <row r="28076" spans="2:2" ht="16.5" x14ac:dyDescent="0.3">
      <c r="B28076"/>
    </row>
    <row r="28077" spans="2:2" ht="16.5" x14ac:dyDescent="0.3">
      <c r="B28077"/>
    </row>
    <row r="28078" spans="2:2" ht="16.5" x14ac:dyDescent="0.3">
      <c r="B28078"/>
    </row>
    <row r="28079" spans="2:2" ht="16.5" x14ac:dyDescent="0.3">
      <c r="B28079"/>
    </row>
    <row r="28080" spans="2:2" ht="16.5" x14ac:dyDescent="0.3">
      <c r="B28080"/>
    </row>
    <row r="28081" spans="2:2" ht="16.5" x14ac:dyDescent="0.3">
      <c r="B28081"/>
    </row>
    <row r="28082" spans="2:2" ht="16.5" x14ac:dyDescent="0.3">
      <c r="B28082"/>
    </row>
    <row r="28083" spans="2:2" ht="16.5" x14ac:dyDescent="0.3">
      <c r="B28083"/>
    </row>
    <row r="28084" spans="2:2" ht="16.5" x14ac:dyDescent="0.3">
      <c r="B28084"/>
    </row>
    <row r="28085" spans="2:2" ht="16.5" x14ac:dyDescent="0.3">
      <c r="B28085"/>
    </row>
    <row r="28086" spans="2:2" ht="16.5" x14ac:dyDescent="0.3">
      <c r="B28086"/>
    </row>
    <row r="28087" spans="2:2" ht="16.5" x14ac:dyDescent="0.3">
      <c r="B28087"/>
    </row>
    <row r="28088" spans="2:2" ht="16.5" x14ac:dyDescent="0.3">
      <c r="B28088"/>
    </row>
    <row r="28089" spans="2:2" ht="16.5" x14ac:dyDescent="0.3">
      <c r="B28089"/>
    </row>
    <row r="28090" spans="2:2" ht="16.5" x14ac:dyDescent="0.3">
      <c r="B28090"/>
    </row>
    <row r="28091" spans="2:2" ht="16.5" x14ac:dyDescent="0.3">
      <c r="B28091"/>
    </row>
    <row r="28092" spans="2:2" ht="16.5" x14ac:dyDescent="0.3">
      <c r="B28092"/>
    </row>
    <row r="28093" spans="2:2" ht="16.5" x14ac:dyDescent="0.3">
      <c r="B28093"/>
    </row>
    <row r="28094" spans="2:2" ht="16.5" x14ac:dyDescent="0.3">
      <c r="B28094"/>
    </row>
    <row r="28095" spans="2:2" ht="16.5" x14ac:dyDescent="0.3">
      <c r="B28095"/>
    </row>
    <row r="28096" spans="2:2" ht="16.5" x14ac:dyDescent="0.3">
      <c r="B28096"/>
    </row>
    <row r="28097" spans="2:2" ht="16.5" x14ac:dyDescent="0.3">
      <c r="B28097"/>
    </row>
    <row r="28098" spans="2:2" ht="16.5" x14ac:dyDescent="0.3">
      <c r="B28098"/>
    </row>
    <row r="28099" spans="2:2" ht="16.5" x14ac:dyDescent="0.3">
      <c r="B28099"/>
    </row>
    <row r="28100" spans="2:2" ht="16.5" x14ac:dyDescent="0.3">
      <c r="B28100"/>
    </row>
    <row r="28101" spans="2:2" ht="16.5" x14ac:dyDescent="0.3">
      <c r="B28101"/>
    </row>
    <row r="28102" spans="2:2" ht="16.5" x14ac:dyDescent="0.3">
      <c r="B28102"/>
    </row>
    <row r="28103" spans="2:2" ht="16.5" x14ac:dyDescent="0.3">
      <c r="B28103"/>
    </row>
    <row r="28104" spans="2:2" ht="16.5" x14ac:dyDescent="0.3">
      <c r="B28104"/>
    </row>
    <row r="28105" spans="2:2" ht="16.5" x14ac:dyDescent="0.3">
      <c r="B28105"/>
    </row>
    <row r="28106" spans="2:2" ht="16.5" x14ac:dyDescent="0.3">
      <c r="B28106"/>
    </row>
    <row r="28107" spans="2:2" ht="16.5" x14ac:dyDescent="0.3">
      <c r="B28107"/>
    </row>
    <row r="28108" spans="2:2" ht="16.5" x14ac:dyDescent="0.3">
      <c r="B28108"/>
    </row>
    <row r="28109" spans="2:2" ht="16.5" x14ac:dyDescent="0.3">
      <c r="B28109"/>
    </row>
    <row r="28110" spans="2:2" ht="16.5" x14ac:dyDescent="0.3">
      <c r="B28110"/>
    </row>
    <row r="28111" spans="2:2" ht="16.5" x14ac:dyDescent="0.3">
      <c r="B28111"/>
    </row>
    <row r="28112" spans="2:2" ht="16.5" x14ac:dyDescent="0.3">
      <c r="B28112"/>
    </row>
    <row r="28113" spans="2:2" ht="16.5" x14ac:dyDescent="0.3">
      <c r="B28113"/>
    </row>
    <row r="28114" spans="2:2" ht="16.5" x14ac:dyDescent="0.3">
      <c r="B28114"/>
    </row>
    <row r="28115" spans="2:2" ht="16.5" x14ac:dyDescent="0.3">
      <c r="B28115"/>
    </row>
    <row r="28116" spans="2:2" ht="16.5" x14ac:dyDescent="0.3">
      <c r="B28116"/>
    </row>
    <row r="28117" spans="2:2" ht="16.5" x14ac:dyDescent="0.3">
      <c r="B28117"/>
    </row>
    <row r="28118" spans="2:2" ht="16.5" x14ac:dyDescent="0.3">
      <c r="B28118"/>
    </row>
    <row r="28119" spans="2:2" ht="16.5" x14ac:dyDescent="0.3">
      <c r="B28119"/>
    </row>
    <row r="28120" spans="2:2" ht="16.5" x14ac:dyDescent="0.3">
      <c r="B28120"/>
    </row>
    <row r="28121" spans="2:2" ht="16.5" x14ac:dyDescent="0.3">
      <c r="B28121"/>
    </row>
    <row r="28122" spans="2:2" ht="16.5" x14ac:dyDescent="0.3">
      <c r="B28122"/>
    </row>
    <row r="28123" spans="2:2" ht="16.5" x14ac:dyDescent="0.3">
      <c r="B28123"/>
    </row>
    <row r="28124" spans="2:2" ht="16.5" x14ac:dyDescent="0.3">
      <c r="B28124"/>
    </row>
    <row r="28125" spans="2:2" ht="16.5" x14ac:dyDescent="0.3">
      <c r="B28125"/>
    </row>
    <row r="28126" spans="2:2" ht="16.5" x14ac:dyDescent="0.3">
      <c r="B28126"/>
    </row>
    <row r="28127" spans="2:2" ht="16.5" x14ac:dyDescent="0.3">
      <c r="B28127"/>
    </row>
    <row r="28128" spans="2:2" ht="16.5" x14ac:dyDescent="0.3">
      <c r="B28128"/>
    </row>
    <row r="28129" spans="2:2" ht="16.5" x14ac:dyDescent="0.3">
      <c r="B28129"/>
    </row>
    <row r="28130" spans="2:2" ht="16.5" x14ac:dyDescent="0.3">
      <c r="B28130"/>
    </row>
    <row r="28131" spans="2:2" ht="16.5" x14ac:dyDescent="0.3">
      <c r="B28131"/>
    </row>
    <row r="28132" spans="2:2" ht="16.5" x14ac:dyDescent="0.3">
      <c r="B28132"/>
    </row>
    <row r="28133" spans="2:2" ht="16.5" x14ac:dyDescent="0.3">
      <c r="B28133"/>
    </row>
    <row r="28134" spans="2:2" ht="16.5" x14ac:dyDescent="0.3">
      <c r="B28134"/>
    </row>
    <row r="28135" spans="2:2" ht="16.5" x14ac:dyDescent="0.3">
      <c r="B28135"/>
    </row>
    <row r="28136" spans="2:2" ht="16.5" x14ac:dyDescent="0.3">
      <c r="B28136"/>
    </row>
    <row r="28137" spans="2:2" ht="16.5" x14ac:dyDescent="0.3">
      <c r="B28137"/>
    </row>
    <row r="28138" spans="2:2" ht="16.5" x14ac:dyDescent="0.3">
      <c r="B28138"/>
    </row>
    <row r="28139" spans="2:2" ht="16.5" x14ac:dyDescent="0.3">
      <c r="B28139"/>
    </row>
    <row r="28140" spans="2:2" ht="16.5" x14ac:dyDescent="0.3">
      <c r="B28140"/>
    </row>
    <row r="28141" spans="2:2" ht="16.5" x14ac:dyDescent="0.3">
      <c r="B28141"/>
    </row>
    <row r="28142" spans="2:2" ht="16.5" x14ac:dyDescent="0.3">
      <c r="B28142"/>
    </row>
    <row r="28143" spans="2:2" ht="16.5" x14ac:dyDescent="0.3">
      <c r="B28143"/>
    </row>
    <row r="28144" spans="2:2" ht="16.5" x14ac:dyDescent="0.3">
      <c r="B28144"/>
    </row>
    <row r="28145" spans="2:2" ht="16.5" x14ac:dyDescent="0.3">
      <c r="B28145"/>
    </row>
    <row r="28146" spans="2:2" ht="16.5" x14ac:dyDescent="0.3">
      <c r="B28146"/>
    </row>
    <row r="28147" spans="2:2" ht="16.5" x14ac:dyDescent="0.3">
      <c r="B28147"/>
    </row>
    <row r="28148" spans="2:2" ht="16.5" x14ac:dyDescent="0.3">
      <c r="B28148"/>
    </row>
    <row r="28149" spans="2:2" ht="16.5" x14ac:dyDescent="0.3">
      <c r="B28149"/>
    </row>
    <row r="28150" spans="2:2" ht="16.5" x14ac:dyDescent="0.3">
      <c r="B28150"/>
    </row>
    <row r="28151" spans="2:2" ht="16.5" x14ac:dyDescent="0.3">
      <c r="B28151"/>
    </row>
    <row r="28152" spans="2:2" ht="16.5" x14ac:dyDescent="0.3">
      <c r="B28152"/>
    </row>
    <row r="28153" spans="2:2" ht="16.5" x14ac:dyDescent="0.3">
      <c r="B28153"/>
    </row>
    <row r="28154" spans="2:2" ht="16.5" x14ac:dyDescent="0.3">
      <c r="B28154"/>
    </row>
    <row r="28155" spans="2:2" ht="16.5" x14ac:dyDescent="0.3">
      <c r="B28155"/>
    </row>
    <row r="28156" spans="2:2" ht="16.5" x14ac:dyDescent="0.3">
      <c r="B28156"/>
    </row>
    <row r="28157" spans="2:2" ht="16.5" x14ac:dyDescent="0.3">
      <c r="B28157"/>
    </row>
    <row r="28158" spans="2:2" ht="16.5" x14ac:dyDescent="0.3">
      <c r="B28158"/>
    </row>
    <row r="28159" spans="2:2" ht="16.5" x14ac:dyDescent="0.3">
      <c r="B28159"/>
    </row>
    <row r="28160" spans="2:2" ht="16.5" x14ac:dyDescent="0.3">
      <c r="B28160"/>
    </row>
    <row r="28161" spans="2:2" ht="16.5" x14ac:dyDescent="0.3">
      <c r="B28161"/>
    </row>
    <row r="28162" spans="2:2" ht="16.5" x14ac:dyDescent="0.3">
      <c r="B28162"/>
    </row>
    <row r="28163" spans="2:2" ht="16.5" x14ac:dyDescent="0.3">
      <c r="B28163"/>
    </row>
    <row r="28164" spans="2:2" ht="16.5" x14ac:dyDescent="0.3">
      <c r="B28164"/>
    </row>
    <row r="28165" spans="2:2" ht="16.5" x14ac:dyDescent="0.3">
      <c r="B28165"/>
    </row>
    <row r="28166" spans="2:2" ht="16.5" x14ac:dyDescent="0.3">
      <c r="B28166"/>
    </row>
    <row r="28167" spans="2:2" ht="16.5" x14ac:dyDescent="0.3">
      <c r="B28167"/>
    </row>
    <row r="28168" spans="2:2" ht="16.5" x14ac:dyDescent="0.3">
      <c r="B28168"/>
    </row>
    <row r="28169" spans="2:2" ht="16.5" x14ac:dyDescent="0.3">
      <c r="B28169"/>
    </row>
    <row r="28170" spans="2:2" ht="16.5" x14ac:dyDescent="0.3">
      <c r="B28170"/>
    </row>
    <row r="28171" spans="2:2" ht="16.5" x14ac:dyDescent="0.3">
      <c r="B28171"/>
    </row>
    <row r="28172" spans="2:2" ht="16.5" x14ac:dyDescent="0.3">
      <c r="B28172"/>
    </row>
    <row r="28173" spans="2:2" ht="16.5" x14ac:dyDescent="0.3">
      <c r="B28173"/>
    </row>
    <row r="28174" spans="2:2" ht="16.5" x14ac:dyDescent="0.3">
      <c r="B28174"/>
    </row>
    <row r="28175" spans="2:2" ht="16.5" x14ac:dyDescent="0.3">
      <c r="B28175"/>
    </row>
    <row r="28176" spans="2:2" ht="16.5" x14ac:dyDescent="0.3">
      <c r="B28176"/>
    </row>
    <row r="28177" spans="2:2" ht="16.5" x14ac:dyDescent="0.3">
      <c r="B28177"/>
    </row>
    <row r="28178" spans="2:2" ht="16.5" x14ac:dyDescent="0.3">
      <c r="B28178"/>
    </row>
    <row r="28179" spans="2:2" ht="16.5" x14ac:dyDescent="0.3">
      <c r="B28179"/>
    </row>
    <row r="28180" spans="2:2" ht="16.5" x14ac:dyDescent="0.3">
      <c r="B28180"/>
    </row>
    <row r="28181" spans="2:2" ht="16.5" x14ac:dyDescent="0.3">
      <c r="B28181"/>
    </row>
    <row r="28182" spans="2:2" ht="16.5" x14ac:dyDescent="0.3">
      <c r="B28182"/>
    </row>
    <row r="28183" spans="2:2" ht="16.5" x14ac:dyDescent="0.3">
      <c r="B28183"/>
    </row>
    <row r="28184" spans="2:2" ht="16.5" x14ac:dyDescent="0.3">
      <c r="B28184"/>
    </row>
    <row r="28185" spans="2:2" ht="16.5" x14ac:dyDescent="0.3">
      <c r="B28185"/>
    </row>
    <row r="28186" spans="2:2" ht="16.5" x14ac:dyDescent="0.3">
      <c r="B28186"/>
    </row>
    <row r="28187" spans="2:2" ht="16.5" x14ac:dyDescent="0.3">
      <c r="B28187"/>
    </row>
    <row r="28188" spans="2:2" ht="16.5" x14ac:dyDescent="0.3">
      <c r="B28188"/>
    </row>
    <row r="28189" spans="2:2" ht="16.5" x14ac:dyDescent="0.3">
      <c r="B28189"/>
    </row>
    <row r="28190" spans="2:2" ht="16.5" x14ac:dyDescent="0.3">
      <c r="B28190"/>
    </row>
    <row r="28191" spans="2:2" ht="16.5" x14ac:dyDescent="0.3">
      <c r="B28191"/>
    </row>
    <row r="28192" spans="2:2" ht="16.5" x14ac:dyDescent="0.3">
      <c r="B28192"/>
    </row>
    <row r="28193" spans="2:2" ht="16.5" x14ac:dyDescent="0.3">
      <c r="B28193"/>
    </row>
    <row r="28194" spans="2:2" ht="16.5" x14ac:dyDescent="0.3">
      <c r="B28194"/>
    </row>
    <row r="28195" spans="2:2" ht="16.5" x14ac:dyDescent="0.3">
      <c r="B28195"/>
    </row>
    <row r="28196" spans="2:2" ht="16.5" x14ac:dyDescent="0.3">
      <c r="B28196"/>
    </row>
    <row r="28197" spans="2:2" ht="16.5" x14ac:dyDescent="0.3">
      <c r="B28197"/>
    </row>
    <row r="28198" spans="2:2" ht="16.5" x14ac:dyDescent="0.3">
      <c r="B28198"/>
    </row>
    <row r="28199" spans="2:2" ht="16.5" x14ac:dyDescent="0.3">
      <c r="B28199"/>
    </row>
    <row r="28200" spans="2:2" ht="16.5" x14ac:dyDescent="0.3">
      <c r="B28200"/>
    </row>
    <row r="28201" spans="2:2" ht="16.5" x14ac:dyDescent="0.3">
      <c r="B28201"/>
    </row>
    <row r="28202" spans="2:2" ht="16.5" x14ac:dyDescent="0.3">
      <c r="B28202"/>
    </row>
    <row r="28203" spans="2:2" ht="16.5" x14ac:dyDescent="0.3">
      <c r="B28203"/>
    </row>
    <row r="28204" spans="2:2" ht="16.5" x14ac:dyDescent="0.3">
      <c r="B28204"/>
    </row>
    <row r="28205" spans="2:2" ht="16.5" x14ac:dyDescent="0.3">
      <c r="B28205"/>
    </row>
    <row r="28206" spans="2:2" ht="16.5" x14ac:dyDescent="0.3">
      <c r="B28206"/>
    </row>
    <row r="28207" spans="2:2" ht="16.5" x14ac:dyDescent="0.3">
      <c r="B28207"/>
    </row>
    <row r="28208" spans="2:2" ht="16.5" x14ac:dyDescent="0.3">
      <c r="B28208"/>
    </row>
    <row r="28209" spans="2:2" ht="16.5" x14ac:dyDescent="0.3">
      <c r="B28209"/>
    </row>
    <row r="28210" spans="2:2" ht="16.5" x14ac:dyDescent="0.3">
      <c r="B28210"/>
    </row>
    <row r="28211" spans="2:2" ht="16.5" x14ac:dyDescent="0.3">
      <c r="B28211"/>
    </row>
    <row r="28212" spans="2:2" ht="16.5" x14ac:dyDescent="0.3">
      <c r="B28212"/>
    </row>
    <row r="28213" spans="2:2" ht="16.5" x14ac:dyDescent="0.3">
      <c r="B28213"/>
    </row>
    <row r="28214" spans="2:2" ht="16.5" x14ac:dyDescent="0.3">
      <c r="B28214"/>
    </row>
    <row r="28215" spans="2:2" ht="16.5" x14ac:dyDescent="0.3">
      <c r="B28215"/>
    </row>
    <row r="28216" spans="2:2" ht="16.5" x14ac:dyDescent="0.3">
      <c r="B28216"/>
    </row>
    <row r="28217" spans="2:2" ht="16.5" x14ac:dyDescent="0.3">
      <c r="B28217"/>
    </row>
    <row r="28218" spans="2:2" ht="16.5" x14ac:dyDescent="0.3">
      <c r="B28218"/>
    </row>
    <row r="28219" spans="2:2" ht="16.5" x14ac:dyDescent="0.3">
      <c r="B28219"/>
    </row>
    <row r="28220" spans="2:2" ht="16.5" x14ac:dyDescent="0.3">
      <c r="B28220"/>
    </row>
    <row r="28221" spans="2:2" ht="16.5" x14ac:dyDescent="0.3">
      <c r="B28221"/>
    </row>
    <row r="28222" spans="2:2" ht="16.5" x14ac:dyDescent="0.3">
      <c r="B28222"/>
    </row>
    <row r="28223" spans="2:2" ht="16.5" x14ac:dyDescent="0.3">
      <c r="B28223"/>
    </row>
    <row r="28224" spans="2:2" ht="16.5" x14ac:dyDescent="0.3">
      <c r="B28224"/>
    </row>
    <row r="28225" spans="2:2" ht="16.5" x14ac:dyDescent="0.3">
      <c r="B28225"/>
    </row>
    <row r="28226" spans="2:2" ht="16.5" x14ac:dyDescent="0.3">
      <c r="B28226"/>
    </row>
    <row r="28227" spans="2:2" ht="16.5" x14ac:dyDescent="0.3">
      <c r="B28227"/>
    </row>
    <row r="28228" spans="2:2" ht="16.5" x14ac:dyDescent="0.3">
      <c r="B28228"/>
    </row>
    <row r="28229" spans="2:2" ht="16.5" x14ac:dyDescent="0.3">
      <c r="B28229"/>
    </row>
    <row r="28230" spans="2:2" ht="16.5" x14ac:dyDescent="0.3">
      <c r="B28230"/>
    </row>
    <row r="28231" spans="2:2" ht="16.5" x14ac:dyDescent="0.3">
      <c r="B28231"/>
    </row>
    <row r="28232" spans="2:2" ht="16.5" x14ac:dyDescent="0.3">
      <c r="B28232"/>
    </row>
    <row r="28233" spans="2:2" ht="16.5" x14ac:dyDescent="0.3">
      <c r="B28233"/>
    </row>
    <row r="28234" spans="2:2" ht="16.5" x14ac:dyDescent="0.3">
      <c r="B28234"/>
    </row>
    <row r="28235" spans="2:2" ht="16.5" x14ac:dyDescent="0.3">
      <c r="B28235"/>
    </row>
    <row r="28236" spans="2:2" ht="16.5" x14ac:dyDescent="0.3">
      <c r="B28236"/>
    </row>
    <row r="28237" spans="2:2" ht="16.5" x14ac:dyDescent="0.3">
      <c r="B28237"/>
    </row>
    <row r="28238" spans="2:2" ht="16.5" x14ac:dyDescent="0.3">
      <c r="B28238"/>
    </row>
    <row r="28239" spans="2:2" ht="16.5" x14ac:dyDescent="0.3">
      <c r="B28239"/>
    </row>
    <row r="28240" spans="2:2" ht="16.5" x14ac:dyDescent="0.3">
      <c r="B28240"/>
    </row>
    <row r="28241" spans="2:2" ht="16.5" x14ac:dyDescent="0.3">
      <c r="B28241"/>
    </row>
    <row r="28242" spans="2:2" ht="16.5" x14ac:dyDescent="0.3">
      <c r="B28242"/>
    </row>
    <row r="28243" spans="2:2" ht="16.5" x14ac:dyDescent="0.3">
      <c r="B28243"/>
    </row>
    <row r="28244" spans="2:2" ht="16.5" x14ac:dyDescent="0.3">
      <c r="B28244"/>
    </row>
    <row r="28245" spans="2:2" ht="16.5" x14ac:dyDescent="0.3">
      <c r="B28245"/>
    </row>
    <row r="28246" spans="2:2" ht="16.5" x14ac:dyDescent="0.3">
      <c r="B28246"/>
    </row>
    <row r="28247" spans="2:2" ht="16.5" x14ac:dyDescent="0.3">
      <c r="B28247"/>
    </row>
    <row r="28248" spans="2:2" ht="16.5" x14ac:dyDescent="0.3">
      <c r="B28248"/>
    </row>
    <row r="28249" spans="2:2" ht="16.5" x14ac:dyDescent="0.3">
      <c r="B28249"/>
    </row>
    <row r="28250" spans="2:2" ht="16.5" x14ac:dyDescent="0.3">
      <c r="B28250"/>
    </row>
    <row r="28251" spans="2:2" ht="16.5" x14ac:dyDescent="0.3">
      <c r="B28251"/>
    </row>
    <row r="28252" spans="2:2" ht="16.5" x14ac:dyDescent="0.3">
      <c r="B28252"/>
    </row>
    <row r="28253" spans="2:2" ht="16.5" x14ac:dyDescent="0.3">
      <c r="B28253"/>
    </row>
    <row r="28254" spans="2:2" ht="16.5" x14ac:dyDescent="0.3">
      <c r="B28254"/>
    </row>
    <row r="28255" spans="2:2" ht="16.5" x14ac:dyDescent="0.3">
      <c r="B28255"/>
    </row>
    <row r="28256" spans="2:2" ht="16.5" x14ac:dyDescent="0.3">
      <c r="B28256"/>
    </row>
    <row r="28257" spans="2:2" ht="16.5" x14ac:dyDescent="0.3">
      <c r="B28257"/>
    </row>
    <row r="28258" spans="2:2" ht="16.5" x14ac:dyDescent="0.3">
      <c r="B28258"/>
    </row>
    <row r="28259" spans="2:2" ht="16.5" x14ac:dyDescent="0.3">
      <c r="B28259"/>
    </row>
    <row r="28260" spans="2:2" ht="16.5" x14ac:dyDescent="0.3">
      <c r="B28260"/>
    </row>
    <row r="28261" spans="2:2" ht="16.5" x14ac:dyDescent="0.3">
      <c r="B28261"/>
    </row>
    <row r="28262" spans="2:2" ht="16.5" x14ac:dyDescent="0.3">
      <c r="B28262"/>
    </row>
    <row r="28263" spans="2:2" ht="16.5" x14ac:dyDescent="0.3">
      <c r="B28263"/>
    </row>
    <row r="28264" spans="2:2" ht="16.5" x14ac:dyDescent="0.3">
      <c r="B28264"/>
    </row>
    <row r="28265" spans="2:2" ht="16.5" x14ac:dyDescent="0.3">
      <c r="B28265"/>
    </row>
    <row r="28266" spans="2:2" ht="16.5" x14ac:dyDescent="0.3">
      <c r="B28266"/>
    </row>
    <row r="28267" spans="2:2" ht="16.5" x14ac:dyDescent="0.3">
      <c r="B28267"/>
    </row>
    <row r="28268" spans="2:2" ht="16.5" x14ac:dyDescent="0.3">
      <c r="B28268"/>
    </row>
    <row r="28269" spans="2:2" ht="16.5" x14ac:dyDescent="0.3">
      <c r="B28269"/>
    </row>
    <row r="28270" spans="2:2" ht="16.5" x14ac:dyDescent="0.3">
      <c r="B28270"/>
    </row>
    <row r="28271" spans="2:2" ht="16.5" x14ac:dyDescent="0.3">
      <c r="B28271"/>
    </row>
    <row r="28272" spans="2:2" ht="16.5" x14ac:dyDescent="0.3">
      <c r="B28272"/>
    </row>
    <row r="28273" spans="2:2" ht="16.5" x14ac:dyDescent="0.3">
      <c r="B28273"/>
    </row>
    <row r="28274" spans="2:2" ht="16.5" x14ac:dyDescent="0.3">
      <c r="B28274"/>
    </row>
    <row r="28275" spans="2:2" ht="16.5" x14ac:dyDescent="0.3">
      <c r="B28275"/>
    </row>
    <row r="28276" spans="2:2" ht="16.5" x14ac:dyDescent="0.3">
      <c r="B28276"/>
    </row>
    <row r="28277" spans="2:2" ht="16.5" x14ac:dyDescent="0.3">
      <c r="B28277"/>
    </row>
    <row r="28278" spans="2:2" ht="16.5" x14ac:dyDescent="0.3">
      <c r="B28278"/>
    </row>
    <row r="28279" spans="2:2" ht="16.5" x14ac:dyDescent="0.3">
      <c r="B28279"/>
    </row>
    <row r="28280" spans="2:2" ht="16.5" x14ac:dyDescent="0.3">
      <c r="B28280"/>
    </row>
    <row r="28281" spans="2:2" ht="16.5" x14ac:dyDescent="0.3">
      <c r="B28281"/>
    </row>
    <row r="28282" spans="2:2" ht="16.5" x14ac:dyDescent="0.3">
      <c r="B28282"/>
    </row>
    <row r="28283" spans="2:2" ht="16.5" x14ac:dyDescent="0.3">
      <c r="B28283"/>
    </row>
    <row r="28284" spans="2:2" ht="16.5" x14ac:dyDescent="0.3">
      <c r="B28284"/>
    </row>
    <row r="28285" spans="2:2" ht="16.5" x14ac:dyDescent="0.3">
      <c r="B28285"/>
    </row>
    <row r="28286" spans="2:2" ht="16.5" x14ac:dyDescent="0.3">
      <c r="B28286"/>
    </row>
    <row r="28287" spans="2:2" ht="16.5" x14ac:dyDescent="0.3">
      <c r="B28287"/>
    </row>
    <row r="28288" spans="2:2" ht="16.5" x14ac:dyDescent="0.3">
      <c r="B28288"/>
    </row>
    <row r="28289" spans="2:2" ht="16.5" x14ac:dyDescent="0.3">
      <c r="B28289"/>
    </row>
    <row r="28290" spans="2:2" ht="16.5" x14ac:dyDescent="0.3">
      <c r="B28290"/>
    </row>
    <row r="28291" spans="2:2" ht="16.5" x14ac:dyDescent="0.3">
      <c r="B28291"/>
    </row>
    <row r="28292" spans="2:2" ht="16.5" x14ac:dyDescent="0.3">
      <c r="B28292"/>
    </row>
    <row r="28293" spans="2:2" ht="16.5" x14ac:dyDescent="0.3">
      <c r="B28293"/>
    </row>
    <row r="28294" spans="2:2" ht="16.5" x14ac:dyDescent="0.3">
      <c r="B28294"/>
    </row>
    <row r="28295" spans="2:2" ht="16.5" x14ac:dyDescent="0.3">
      <c r="B28295"/>
    </row>
    <row r="28296" spans="2:2" ht="16.5" x14ac:dyDescent="0.3">
      <c r="B28296"/>
    </row>
    <row r="28297" spans="2:2" ht="16.5" x14ac:dyDescent="0.3">
      <c r="B28297"/>
    </row>
    <row r="28298" spans="2:2" ht="16.5" x14ac:dyDescent="0.3">
      <c r="B28298"/>
    </row>
    <row r="28299" spans="2:2" ht="16.5" x14ac:dyDescent="0.3">
      <c r="B28299"/>
    </row>
    <row r="28300" spans="2:2" ht="16.5" x14ac:dyDescent="0.3">
      <c r="B28300"/>
    </row>
    <row r="28301" spans="2:2" ht="16.5" x14ac:dyDescent="0.3">
      <c r="B28301"/>
    </row>
    <row r="28302" spans="2:2" ht="16.5" x14ac:dyDescent="0.3">
      <c r="B28302"/>
    </row>
    <row r="28303" spans="2:2" ht="16.5" x14ac:dyDescent="0.3">
      <c r="B28303"/>
    </row>
    <row r="28304" spans="2:2" ht="16.5" x14ac:dyDescent="0.3">
      <c r="B28304"/>
    </row>
    <row r="28305" spans="2:2" ht="16.5" x14ac:dyDescent="0.3">
      <c r="B28305"/>
    </row>
    <row r="28306" spans="2:2" ht="16.5" x14ac:dyDescent="0.3">
      <c r="B28306"/>
    </row>
    <row r="28307" spans="2:2" ht="16.5" x14ac:dyDescent="0.3">
      <c r="B28307"/>
    </row>
    <row r="28308" spans="2:2" ht="16.5" x14ac:dyDescent="0.3">
      <c r="B28308"/>
    </row>
    <row r="28309" spans="2:2" ht="16.5" x14ac:dyDescent="0.3">
      <c r="B28309"/>
    </row>
    <row r="28310" spans="2:2" ht="16.5" x14ac:dyDescent="0.3">
      <c r="B28310"/>
    </row>
    <row r="28311" spans="2:2" ht="16.5" x14ac:dyDescent="0.3">
      <c r="B28311"/>
    </row>
    <row r="28312" spans="2:2" ht="16.5" x14ac:dyDescent="0.3">
      <c r="B28312"/>
    </row>
    <row r="28313" spans="2:2" ht="16.5" x14ac:dyDescent="0.3">
      <c r="B28313"/>
    </row>
    <row r="28314" spans="2:2" ht="16.5" x14ac:dyDescent="0.3">
      <c r="B28314"/>
    </row>
    <row r="28315" spans="2:2" ht="16.5" x14ac:dyDescent="0.3">
      <c r="B28315"/>
    </row>
    <row r="28316" spans="2:2" ht="16.5" x14ac:dyDescent="0.3">
      <c r="B28316"/>
    </row>
    <row r="28317" spans="2:2" ht="16.5" x14ac:dyDescent="0.3">
      <c r="B28317"/>
    </row>
    <row r="28318" spans="2:2" ht="16.5" x14ac:dyDescent="0.3">
      <c r="B28318"/>
    </row>
    <row r="28319" spans="2:2" ht="16.5" x14ac:dyDescent="0.3">
      <c r="B28319"/>
    </row>
    <row r="28320" spans="2:2" ht="16.5" x14ac:dyDescent="0.3">
      <c r="B28320"/>
    </row>
    <row r="28321" spans="2:2" ht="16.5" x14ac:dyDescent="0.3">
      <c r="B28321"/>
    </row>
    <row r="28322" spans="2:2" ht="16.5" x14ac:dyDescent="0.3">
      <c r="B28322"/>
    </row>
    <row r="28323" spans="2:2" ht="16.5" x14ac:dyDescent="0.3">
      <c r="B28323"/>
    </row>
    <row r="28324" spans="2:2" ht="16.5" x14ac:dyDescent="0.3">
      <c r="B28324"/>
    </row>
    <row r="28325" spans="2:2" ht="16.5" x14ac:dyDescent="0.3">
      <c r="B28325"/>
    </row>
    <row r="28326" spans="2:2" ht="16.5" x14ac:dyDescent="0.3">
      <c r="B28326"/>
    </row>
    <row r="28327" spans="2:2" ht="16.5" x14ac:dyDescent="0.3">
      <c r="B28327"/>
    </row>
    <row r="28328" spans="2:2" ht="16.5" x14ac:dyDescent="0.3">
      <c r="B28328"/>
    </row>
    <row r="28329" spans="2:2" ht="16.5" x14ac:dyDescent="0.3">
      <c r="B28329"/>
    </row>
    <row r="28330" spans="2:2" ht="16.5" x14ac:dyDescent="0.3">
      <c r="B28330"/>
    </row>
    <row r="28331" spans="2:2" ht="16.5" x14ac:dyDescent="0.3">
      <c r="B28331"/>
    </row>
    <row r="28332" spans="2:2" ht="16.5" x14ac:dyDescent="0.3">
      <c r="B28332"/>
    </row>
    <row r="28333" spans="2:2" ht="16.5" x14ac:dyDescent="0.3">
      <c r="B28333"/>
    </row>
    <row r="28334" spans="2:2" ht="16.5" x14ac:dyDescent="0.3">
      <c r="B28334"/>
    </row>
    <row r="28335" spans="2:2" ht="16.5" x14ac:dyDescent="0.3">
      <c r="B28335"/>
    </row>
    <row r="28336" spans="2:2" ht="16.5" x14ac:dyDescent="0.3">
      <c r="B28336"/>
    </row>
    <row r="28337" spans="2:2" ht="16.5" x14ac:dyDescent="0.3">
      <c r="B28337"/>
    </row>
    <row r="28338" spans="2:2" ht="16.5" x14ac:dyDescent="0.3">
      <c r="B28338"/>
    </row>
    <row r="28339" spans="2:2" ht="16.5" x14ac:dyDescent="0.3">
      <c r="B28339"/>
    </row>
    <row r="28340" spans="2:2" ht="16.5" x14ac:dyDescent="0.3">
      <c r="B28340"/>
    </row>
    <row r="28341" spans="2:2" ht="16.5" x14ac:dyDescent="0.3">
      <c r="B28341"/>
    </row>
    <row r="28342" spans="2:2" ht="16.5" x14ac:dyDescent="0.3">
      <c r="B28342"/>
    </row>
    <row r="28343" spans="2:2" ht="16.5" x14ac:dyDescent="0.3">
      <c r="B28343"/>
    </row>
    <row r="28344" spans="2:2" ht="16.5" x14ac:dyDescent="0.3">
      <c r="B28344"/>
    </row>
    <row r="28345" spans="2:2" ht="16.5" x14ac:dyDescent="0.3">
      <c r="B28345"/>
    </row>
    <row r="28346" spans="2:2" ht="16.5" x14ac:dyDescent="0.3">
      <c r="B28346"/>
    </row>
    <row r="28347" spans="2:2" ht="16.5" x14ac:dyDescent="0.3">
      <c r="B28347"/>
    </row>
    <row r="28348" spans="2:2" ht="16.5" x14ac:dyDescent="0.3">
      <c r="B28348"/>
    </row>
    <row r="28349" spans="2:2" ht="16.5" x14ac:dyDescent="0.3">
      <c r="B28349"/>
    </row>
    <row r="28350" spans="2:2" ht="16.5" x14ac:dyDescent="0.3">
      <c r="B28350"/>
    </row>
    <row r="28351" spans="2:2" ht="16.5" x14ac:dyDescent="0.3">
      <c r="B28351"/>
    </row>
    <row r="28352" spans="2:2" ht="16.5" x14ac:dyDescent="0.3">
      <c r="B28352"/>
    </row>
    <row r="28353" spans="2:2" ht="16.5" x14ac:dyDescent="0.3">
      <c r="B28353"/>
    </row>
    <row r="28354" spans="2:2" ht="16.5" x14ac:dyDescent="0.3">
      <c r="B28354"/>
    </row>
    <row r="28355" spans="2:2" ht="16.5" x14ac:dyDescent="0.3">
      <c r="B28355"/>
    </row>
    <row r="28356" spans="2:2" ht="16.5" x14ac:dyDescent="0.3">
      <c r="B28356"/>
    </row>
    <row r="28357" spans="2:2" ht="16.5" x14ac:dyDescent="0.3">
      <c r="B28357"/>
    </row>
    <row r="28358" spans="2:2" ht="16.5" x14ac:dyDescent="0.3">
      <c r="B28358"/>
    </row>
    <row r="28359" spans="2:2" ht="16.5" x14ac:dyDescent="0.3">
      <c r="B28359"/>
    </row>
    <row r="28360" spans="2:2" ht="16.5" x14ac:dyDescent="0.3">
      <c r="B28360"/>
    </row>
    <row r="28361" spans="2:2" ht="16.5" x14ac:dyDescent="0.3">
      <c r="B28361"/>
    </row>
    <row r="28362" spans="2:2" ht="16.5" x14ac:dyDescent="0.3">
      <c r="B28362"/>
    </row>
    <row r="28363" spans="2:2" ht="16.5" x14ac:dyDescent="0.3">
      <c r="B28363"/>
    </row>
    <row r="28364" spans="2:2" ht="16.5" x14ac:dyDescent="0.3">
      <c r="B28364"/>
    </row>
    <row r="28365" spans="2:2" ht="16.5" x14ac:dyDescent="0.3">
      <c r="B28365"/>
    </row>
    <row r="28366" spans="2:2" ht="16.5" x14ac:dyDescent="0.3">
      <c r="B28366"/>
    </row>
    <row r="28367" spans="2:2" ht="16.5" x14ac:dyDescent="0.3">
      <c r="B28367"/>
    </row>
    <row r="28368" spans="2:2" ht="16.5" x14ac:dyDescent="0.3">
      <c r="B28368"/>
    </row>
    <row r="28369" spans="2:2" ht="16.5" x14ac:dyDescent="0.3">
      <c r="B28369"/>
    </row>
    <row r="28370" spans="2:2" ht="16.5" x14ac:dyDescent="0.3">
      <c r="B28370"/>
    </row>
    <row r="28371" spans="2:2" ht="16.5" x14ac:dyDescent="0.3">
      <c r="B28371"/>
    </row>
    <row r="28372" spans="2:2" ht="16.5" x14ac:dyDescent="0.3">
      <c r="B28372"/>
    </row>
    <row r="28373" spans="2:2" ht="16.5" x14ac:dyDescent="0.3">
      <c r="B28373"/>
    </row>
    <row r="28374" spans="2:2" ht="16.5" x14ac:dyDescent="0.3">
      <c r="B28374"/>
    </row>
    <row r="28375" spans="2:2" ht="16.5" x14ac:dyDescent="0.3">
      <c r="B28375"/>
    </row>
    <row r="28376" spans="2:2" ht="16.5" x14ac:dyDescent="0.3">
      <c r="B28376"/>
    </row>
    <row r="28377" spans="2:2" ht="16.5" x14ac:dyDescent="0.3">
      <c r="B28377"/>
    </row>
    <row r="28378" spans="2:2" ht="16.5" x14ac:dyDescent="0.3">
      <c r="B28378"/>
    </row>
    <row r="28379" spans="2:2" ht="16.5" x14ac:dyDescent="0.3">
      <c r="B28379"/>
    </row>
    <row r="28380" spans="2:2" ht="16.5" x14ac:dyDescent="0.3">
      <c r="B28380"/>
    </row>
    <row r="28381" spans="2:2" ht="16.5" x14ac:dyDescent="0.3">
      <c r="B28381"/>
    </row>
    <row r="28382" spans="2:2" ht="16.5" x14ac:dyDescent="0.3">
      <c r="B28382"/>
    </row>
    <row r="28383" spans="2:2" ht="16.5" x14ac:dyDescent="0.3">
      <c r="B28383"/>
    </row>
    <row r="28384" spans="2:2" ht="16.5" x14ac:dyDescent="0.3">
      <c r="B28384"/>
    </row>
    <row r="28385" spans="2:2" ht="16.5" x14ac:dyDescent="0.3">
      <c r="B28385"/>
    </row>
    <row r="28386" spans="2:2" ht="16.5" x14ac:dyDescent="0.3">
      <c r="B28386"/>
    </row>
    <row r="28387" spans="2:2" ht="16.5" x14ac:dyDescent="0.3">
      <c r="B28387"/>
    </row>
    <row r="28388" spans="2:2" ht="16.5" x14ac:dyDescent="0.3">
      <c r="B28388"/>
    </row>
    <row r="28389" spans="2:2" ht="16.5" x14ac:dyDescent="0.3">
      <c r="B28389"/>
    </row>
    <row r="28390" spans="2:2" ht="16.5" x14ac:dyDescent="0.3">
      <c r="B28390"/>
    </row>
    <row r="28391" spans="2:2" ht="16.5" x14ac:dyDescent="0.3">
      <c r="B28391"/>
    </row>
    <row r="28392" spans="2:2" ht="16.5" x14ac:dyDescent="0.3">
      <c r="B28392"/>
    </row>
    <row r="28393" spans="2:2" ht="16.5" x14ac:dyDescent="0.3">
      <c r="B28393"/>
    </row>
    <row r="28394" spans="2:2" ht="16.5" x14ac:dyDescent="0.3">
      <c r="B28394"/>
    </row>
    <row r="28395" spans="2:2" ht="16.5" x14ac:dyDescent="0.3">
      <c r="B28395"/>
    </row>
    <row r="28396" spans="2:2" ht="16.5" x14ac:dyDescent="0.3">
      <c r="B28396"/>
    </row>
    <row r="28397" spans="2:2" ht="16.5" x14ac:dyDescent="0.3">
      <c r="B28397"/>
    </row>
    <row r="28398" spans="2:2" ht="16.5" x14ac:dyDescent="0.3">
      <c r="B28398"/>
    </row>
    <row r="28399" spans="2:2" ht="16.5" x14ac:dyDescent="0.3">
      <c r="B28399"/>
    </row>
    <row r="28400" spans="2:2" ht="16.5" x14ac:dyDescent="0.3">
      <c r="B28400"/>
    </row>
    <row r="28401" spans="2:2" ht="16.5" x14ac:dyDescent="0.3">
      <c r="B28401"/>
    </row>
    <row r="28402" spans="2:2" ht="16.5" x14ac:dyDescent="0.3">
      <c r="B28402"/>
    </row>
    <row r="28403" spans="2:2" ht="16.5" x14ac:dyDescent="0.3">
      <c r="B28403"/>
    </row>
    <row r="28404" spans="2:2" ht="16.5" x14ac:dyDescent="0.3">
      <c r="B28404"/>
    </row>
    <row r="28405" spans="2:2" ht="16.5" x14ac:dyDescent="0.3">
      <c r="B28405"/>
    </row>
    <row r="28406" spans="2:2" ht="16.5" x14ac:dyDescent="0.3">
      <c r="B28406"/>
    </row>
    <row r="28407" spans="2:2" ht="16.5" x14ac:dyDescent="0.3">
      <c r="B28407"/>
    </row>
    <row r="28408" spans="2:2" ht="16.5" x14ac:dyDescent="0.3">
      <c r="B28408"/>
    </row>
    <row r="28409" spans="2:2" ht="16.5" x14ac:dyDescent="0.3">
      <c r="B28409"/>
    </row>
    <row r="28410" spans="2:2" ht="16.5" x14ac:dyDescent="0.3">
      <c r="B28410"/>
    </row>
    <row r="28411" spans="2:2" ht="16.5" x14ac:dyDescent="0.3">
      <c r="B28411"/>
    </row>
    <row r="28412" spans="2:2" ht="16.5" x14ac:dyDescent="0.3">
      <c r="B28412"/>
    </row>
    <row r="28413" spans="2:2" ht="16.5" x14ac:dyDescent="0.3">
      <c r="B28413"/>
    </row>
    <row r="28414" spans="2:2" ht="16.5" x14ac:dyDescent="0.3">
      <c r="B28414"/>
    </row>
    <row r="28415" spans="2:2" ht="16.5" x14ac:dyDescent="0.3">
      <c r="B28415"/>
    </row>
    <row r="28416" spans="2:2" ht="16.5" x14ac:dyDescent="0.3">
      <c r="B28416"/>
    </row>
    <row r="28417" spans="2:2" ht="16.5" x14ac:dyDescent="0.3">
      <c r="B28417"/>
    </row>
    <row r="28418" spans="2:2" ht="16.5" x14ac:dyDescent="0.3">
      <c r="B28418"/>
    </row>
    <row r="28419" spans="2:2" ht="16.5" x14ac:dyDescent="0.3">
      <c r="B28419"/>
    </row>
    <row r="28420" spans="2:2" ht="16.5" x14ac:dyDescent="0.3">
      <c r="B28420"/>
    </row>
    <row r="28421" spans="2:2" ht="16.5" x14ac:dyDescent="0.3">
      <c r="B28421"/>
    </row>
    <row r="28422" spans="2:2" ht="16.5" x14ac:dyDescent="0.3">
      <c r="B28422"/>
    </row>
    <row r="28423" spans="2:2" ht="16.5" x14ac:dyDescent="0.3">
      <c r="B28423"/>
    </row>
    <row r="28424" spans="2:2" ht="16.5" x14ac:dyDescent="0.3">
      <c r="B28424"/>
    </row>
    <row r="28425" spans="2:2" ht="16.5" x14ac:dyDescent="0.3">
      <c r="B28425"/>
    </row>
    <row r="28426" spans="2:2" ht="16.5" x14ac:dyDescent="0.3">
      <c r="B28426"/>
    </row>
    <row r="28427" spans="2:2" ht="16.5" x14ac:dyDescent="0.3">
      <c r="B28427"/>
    </row>
    <row r="28428" spans="2:2" ht="16.5" x14ac:dyDescent="0.3">
      <c r="B28428"/>
    </row>
    <row r="28429" spans="2:2" ht="16.5" x14ac:dyDescent="0.3">
      <c r="B28429"/>
    </row>
    <row r="28430" spans="2:2" ht="16.5" x14ac:dyDescent="0.3">
      <c r="B28430"/>
    </row>
    <row r="28431" spans="2:2" ht="16.5" x14ac:dyDescent="0.3">
      <c r="B28431"/>
    </row>
    <row r="28432" spans="2:2" ht="16.5" x14ac:dyDescent="0.3">
      <c r="B28432"/>
    </row>
    <row r="28433" spans="2:2" ht="16.5" x14ac:dyDescent="0.3">
      <c r="B28433"/>
    </row>
    <row r="28434" spans="2:2" ht="16.5" x14ac:dyDescent="0.3">
      <c r="B28434"/>
    </row>
    <row r="28435" spans="2:2" ht="16.5" x14ac:dyDescent="0.3">
      <c r="B28435"/>
    </row>
    <row r="28436" spans="2:2" ht="16.5" x14ac:dyDescent="0.3">
      <c r="B28436"/>
    </row>
    <row r="28437" spans="2:2" ht="16.5" x14ac:dyDescent="0.3">
      <c r="B28437"/>
    </row>
    <row r="28438" spans="2:2" ht="16.5" x14ac:dyDescent="0.3">
      <c r="B28438"/>
    </row>
    <row r="28439" spans="2:2" ht="16.5" x14ac:dyDescent="0.3">
      <c r="B28439"/>
    </row>
    <row r="28440" spans="2:2" ht="16.5" x14ac:dyDescent="0.3">
      <c r="B28440"/>
    </row>
    <row r="28441" spans="2:2" ht="16.5" x14ac:dyDescent="0.3">
      <c r="B28441"/>
    </row>
    <row r="28442" spans="2:2" ht="16.5" x14ac:dyDescent="0.3">
      <c r="B28442"/>
    </row>
    <row r="28443" spans="2:2" ht="16.5" x14ac:dyDescent="0.3">
      <c r="B28443"/>
    </row>
    <row r="28444" spans="2:2" ht="16.5" x14ac:dyDescent="0.3">
      <c r="B28444"/>
    </row>
    <row r="28445" spans="2:2" ht="16.5" x14ac:dyDescent="0.3">
      <c r="B28445"/>
    </row>
    <row r="28446" spans="2:2" ht="16.5" x14ac:dyDescent="0.3">
      <c r="B28446"/>
    </row>
    <row r="28447" spans="2:2" ht="16.5" x14ac:dyDescent="0.3">
      <c r="B28447"/>
    </row>
    <row r="28448" spans="2:2" ht="16.5" x14ac:dyDescent="0.3">
      <c r="B28448"/>
    </row>
    <row r="28449" spans="2:2" ht="16.5" x14ac:dyDescent="0.3">
      <c r="B28449"/>
    </row>
    <row r="28450" spans="2:2" ht="16.5" x14ac:dyDescent="0.3">
      <c r="B28450"/>
    </row>
    <row r="28451" spans="2:2" ht="16.5" x14ac:dyDescent="0.3">
      <c r="B28451"/>
    </row>
    <row r="28452" spans="2:2" ht="16.5" x14ac:dyDescent="0.3">
      <c r="B28452"/>
    </row>
    <row r="28453" spans="2:2" ht="16.5" x14ac:dyDescent="0.3">
      <c r="B28453"/>
    </row>
    <row r="28454" spans="2:2" ht="16.5" x14ac:dyDescent="0.3">
      <c r="B28454"/>
    </row>
    <row r="28455" spans="2:2" ht="16.5" x14ac:dyDescent="0.3">
      <c r="B28455"/>
    </row>
    <row r="28456" spans="2:2" ht="16.5" x14ac:dyDescent="0.3">
      <c r="B28456"/>
    </row>
    <row r="28457" spans="2:2" ht="16.5" x14ac:dyDescent="0.3">
      <c r="B28457"/>
    </row>
    <row r="28458" spans="2:2" ht="16.5" x14ac:dyDescent="0.3">
      <c r="B28458"/>
    </row>
    <row r="28459" spans="2:2" ht="16.5" x14ac:dyDescent="0.3">
      <c r="B28459"/>
    </row>
    <row r="28460" spans="2:2" ht="16.5" x14ac:dyDescent="0.3">
      <c r="B28460"/>
    </row>
    <row r="28461" spans="2:2" ht="16.5" x14ac:dyDescent="0.3">
      <c r="B28461"/>
    </row>
    <row r="28462" spans="2:2" ht="16.5" x14ac:dyDescent="0.3">
      <c r="B28462"/>
    </row>
    <row r="28463" spans="2:2" ht="16.5" x14ac:dyDescent="0.3">
      <c r="B28463"/>
    </row>
    <row r="28464" spans="2:2" ht="16.5" x14ac:dyDescent="0.3">
      <c r="B28464"/>
    </row>
    <row r="28465" spans="2:2" ht="16.5" x14ac:dyDescent="0.3">
      <c r="B28465"/>
    </row>
    <row r="28466" spans="2:2" ht="16.5" x14ac:dyDescent="0.3">
      <c r="B28466"/>
    </row>
    <row r="28467" spans="2:2" ht="16.5" x14ac:dyDescent="0.3">
      <c r="B28467"/>
    </row>
    <row r="28468" spans="2:2" ht="16.5" x14ac:dyDescent="0.3">
      <c r="B28468"/>
    </row>
    <row r="28469" spans="2:2" ht="16.5" x14ac:dyDescent="0.3">
      <c r="B28469"/>
    </row>
    <row r="28470" spans="2:2" ht="16.5" x14ac:dyDescent="0.3">
      <c r="B28470"/>
    </row>
    <row r="28471" spans="2:2" ht="16.5" x14ac:dyDescent="0.3">
      <c r="B28471"/>
    </row>
    <row r="28472" spans="2:2" ht="16.5" x14ac:dyDescent="0.3">
      <c r="B28472"/>
    </row>
    <row r="28473" spans="2:2" ht="16.5" x14ac:dyDescent="0.3">
      <c r="B28473"/>
    </row>
    <row r="28474" spans="2:2" ht="16.5" x14ac:dyDescent="0.3">
      <c r="B28474"/>
    </row>
    <row r="28475" spans="2:2" ht="16.5" x14ac:dyDescent="0.3">
      <c r="B28475"/>
    </row>
    <row r="28476" spans="2:2" ht="16.5" x14ac:dyDescent="0.3">
      <c r="B28476"/>
    </row>
    <row r="28477" spans="2:2" ht="16.5" x14ac:dyDescent="0.3">
      <c r="B28477"/>
    </row>
    <row r="28478" spans="2:2" ht="16.5" x14ac:dyDescent="0.3">
      <c r="B28478"/>
    </row>
    <row r="28479" spans="2:2" ht="16.5" x14ac:dyDescent="0.3">
      <c r="B28479"/>
    </row>
    <row r="28480" spans="2:2" ht="16.5" x14ac:dyDescent="0.3">
      <c r="B28480"/>
    </row>
    <row r="28481" spans="2:2" ht="16.5" x14ac:dyDescent="0.3">
      <c r="B28481"/>
    </row>
    <row r="28482" spans="2:2" ht="16.5" x14ac:dyDescent="0.3">
      <c r="B28482"/>
    </row>
    <row r="28483" spans="2:2" ht="16.5" x14ac:dyDescent="0.3">
      <c r="B28483"/>
    </row>
    <row r="28484" spans="2:2" ht="16.5" x14ac:dyDescent="0.3">
      <c r="B28484"/>
    </row>
    <row r="28485" spans="2:2" ht="16.5" x14ac:dyDescent="0.3">
      <c r="B28485"/>
    </row>
    <row r="28486" spans="2:2" ht="16.5" x14ac:dyDescent="0.3">
      <c r="B28486"/>
    </row>
    <row r="28487" spans="2:2" ht="16.5" x14ac:dyDescent="0.3">
      <c r="B28487"/>
    </row>
    <row r="28488" spans="2:2" ht="16.5" x14ac:dyDescent="0.3">
      <c r="B28488"/>
    </row>
    <row r="28489" spans="2:2" ht="16.5" x14ac:dyDescent="0.3">
      <c r="B28489"/>
    </row>
    <row r="28490" spans="2:2" ht="16.5" x14ac:dyDescent="0.3">
      <c r="B28490"/>
    </row>
    <row r="28491" spans="2:2" ht="16.5" x14ac:dyDescent="0.3">
      <c r="B28491"/>
    </row>
    <row r="28492" spans="2:2" ht="16.5" x14ac:dyDescent="0.3">
      <c r="B28492"/>
    </row>
    <row r="28493" spans="2:2" ht="16.5" x14ac:dyDescent="0.3">
      <c r="B28493"/>
    </row>
    <row r="28494" spans="2:2" ht="16.5" x14ac:dyDescent="0.3">
      <c r="B28494"/>
    </row>
    <row r="28495" spans="2:2" ht="16.5" x14ac:dyDescent="0.3">
      <c r="B28495"/>
    </row>
    <row r="28496" spans="2:2" ht="16.5" x14ac:dyDescent="0.3">
      <c r="B28496"/>
    </row>
    <row r="28497" spans="2:2" ht="16.5" x14ac:dyDescent="0.3">
      <c r="B28497"/>
    </row>
    <row r="28498" spans="2:2" ht="16.5" x14ac:dyDescent="0.3">
      <c r="B28498"/>
    </row>
    <row r="28499" spans="2:2" ht="16.5" x14ac:dyDescent="0.3">
      <c r="B28499"/>
    </row>
    <row r="28500" spans="2:2" ht="16.5" x14ac:dyDescent="0.3">
      <c r="B28500"/>
    </row>
    <row r="28501" spans="2:2" ht="16.5" x14ac:dyDescent="0.3">
      <c r="B28501"/>
    </row>
    <row r="28502" spans="2:2" ht="16.5" x14ac:dyDescent="0.3">
      <c r="B28502"/>
    </row>
    <row r="28503" spans="2:2" ht="16.5" x14ac:dyDescent="0.3">
      <c r="B28503"/>
    </row>
    <row r="28504" spans="2:2" ht="16.5" x14ac:dyDescent="0.3">
      <c r="B28504"/>
    </row>
    <row r="28505" spans="2:2" ht="16.5" x14ac:dyDescent="0.3">
      <c r="B28505"/>
    </row>
    <row r="28506" spans="2:2" ht="16.5" x14ac:dyDescent="0.3">
      <c r="B28506"/>
    </row>
    <row r="28507" spans="2:2" ht="16.5" x14ac:dyDescent="0.3">
      <c r="B28507"/>
    </row>
    <row r="28508" spans="2:2" ht="16.5" x14ac:dyDescent="0.3">
      <c r="B28508"/>
    </row>
    <row r="28509" spans="2:2" ht="16.5" x14ac:dyDescent="0.3">
      <c r="B28509"/>
    </row>
    <row r="28510" spans="2:2" ht="16.5" x14ac:dyDescent="0.3">
      <c r="B28510"/>
    </row>
    <row r="28511" spans="2:2" ht="16.5" x14ac:dyDescent="0.3">
      <c r="B28511"/>
    </row>
    <row r="28512" spans="2:2" ht="16.5" x14ac:dyDescent="0.3">
      <c r="B28512"/>
    </row>
    <row r="28513" spans="2:2" ht="16.5" x14ac:dyDescent="0.3">
      <c r="B28513"/>
    </row>
    <row r="28514" spans="2:2" ht="16.5" x14ac:dyDescent="0.3">
      <c r="B28514"/>
    </row>
    <row r="28515" spans="2:2" ht="16.5" x14ac:dyDescent="0.3">
      <c r="B28515"/>
    </row>
    <row r="28516" spans="2:2" ht="16.5" x14ac:dyDescent="0.3">
      <c r="B28516"/>
    </row>
    <row r="28517" spans="2:2" ht="16.5" x14ac:dyDescent="0.3">
      <c r="B28517"/>
    </row>
    <row r="28518" spans="2:2" ht="16.5" x14ac:dyDescent="0.3">
      <c r="B28518"/>
    </row>
    <row r="28519" spans="2:2" ht="16.5" x14ac:dyDescent="0.3">
      <c r="B28519"/>
    </row>
    <row r="28520" spans="2:2" ht="16.5" x14ac:dyDescent="0.3">
      <c r="B28520"/>
    </row>
    <row r="28521" spans="2:2" ht="16.5" x14ac:dyDescent="0.3">
      <c r="B28521"/>
    </row>
    <row r="28522" spans="2:2" ht="16.5" x14ac:dyDescent="0.3">
      <c r="B28522"/>
    </row>
    <row r="28523" spans="2:2" ht="16.5" x14ac:dyDescent="0.3">
      <c r="B28523"/>
    </row>
    <row r="28524" spans="2:2" ht="16.5" x14ac:dyDescent="0.3">
      <c r="B28524"/>
    </row>
    <row r="28525" spans="2:2" ht="16.5" x14ac:dyDescent="0.3">
      <c r="B28525"/>
    </row>
    <row r="28526" spans="2:2" ht="16.5" x14ac:dyDescent="0.3">
      <c r="B28526"/>
    </row>
    <row r="28527" spans="2:2" ht="16.5" x14ac:dyDescent="0.3">
      <c r="B28527"/>
    </row>
    <row r="28528" spans="2:2" ht="16.5" x14ac:dyDescent="0.3">
      <c r="B28528"/>
    </row>
    <row r="28529" spans="2:2" ht="16.5" x14ac:dyDescent="0.3">
      <c r="B28529"/>
    </row>
    <row r="28530" spans="2:2" ht="16.5" x14ac:dyDescent="0.3">
      <c r="B28530"/>
    </row>
    <row r="28531" spans="2:2" ht="16.5" x14ac:dyDescent="0.3">
      <c r="B28531"/>
    </row>
    <row r="28532" spans="2:2" ht="16.5" x14ac:dyDescent="0.3">
      <c r="B28532"/>
    </row>
    <row r="28533" spans="2:2" ht="16.5" x14ac:dyDescent="0.3">
      <c r="B28533"/>
    </row>
    <row r="28534" spans="2:2" ht="16.5" x14ac:dyDescent="0.3">
      <c r="B28534"/>
    </row>
    <row r="28535" spans="2:2" ht="16.5" x14ac:dyDescent="0.3">
      <c r="B28535"/>
    </row>
    <row r="28536" spans="2:2" ht="16.5" x14ac:dyDescent="0.3">
      <c r="B28536"/>
    </row>
    <row r="28537" spans="2:2" ht="16.5" x14ac:dyDescent="0.3">
      <c r="B28537"/>
    </row>
    <row r="28538" spans="2:2" ht="16.5" x14ac:dyDescent="0.3">
      <c r="B28538"/>
    </row>
    <row r="28539" spans="2:2" ht="16.5" x14ac:dyDescent="0.3">
      <c r="B28539"/>
    </row>
    <row r="28540" spans="2:2" ht="16.5" x14ac:dyDescent="0.3">
      <c r="B28540"/>
    </row>
    <row r="28541" spans="2:2" ht="16.5" x14ac:dyDescent="0.3">
      <c r="B28541"/>
    </row>
    <row r="28542" spans="2:2" ht="16.5" x14ac:dyDescent="0.3">
      <c r="B28542"/>
    </row>
    <row r="28543" spans="2:2" ht="16.5" x14ac:dyDescent="0.3">
      <c r="B28543"/>
    </row>
    <row r="28544" spans="2:2" ht="16.5" x14ac:dyDescent="0.3">
      <c r="B28544"/>
    </row>
    <row r="28545" spans="2:2" ht="16.5" x14ac:dyDescent="0.3">
      <c r="B28545"/>
    </row>
    <row r="28546" spans="2:2" ht="16.5" x14ac:dyDescent="0.3">
      <c r="B28546"/>
    </row>
    <row r="28547" spans="2:2" ht="16.5" x14ac:dyDescent="0.3">
      <c r="B28547"/>
    </row>
    <row r="28548" spans="2:2" ht="16.5" x14ac:dyDescent="0.3">
      <c r="B28548"/>
    </row>
    <row r="28549" spans="2:2" ht="16.5" x14ac:dyDescent="0.3">
      <c r="B28549"/>
    </row>
    <row r="28550" spans="2:2" ht="16.5" x14ac:dyDescent="0.3">
      <c r="B28550"/>
    </row>
    <row r="28551" spans="2:2" ht="16.5" x14ac:dyDescent="0.3">
      <c r="B28551"/>
    </row>
    <row r="28552" spans="2:2" ht="16.5" x14ac:dyDescent="0.3">
      <c r="B28552"/>
    </row>
    <row r="28553" spans="2:2" ht="16.5" x14ac:dyDescent="0.3">
      <c r="B28553"/>
    </row>
    <row r="28554" spans="2:2" ht="16.5" x14ac:dyDescent="0.3">
      <c r="B28554"/>
    </row>
    <row r="28555" spans="2:2" ht="16.5" x14ac:dyDescent="0.3">
      <c r="B28555"/>
    </row>
    <row r="28556" spans="2:2" ht="16.5" x14ac:dyDescent="0.3">
      <c r="B28556"/>
    </row>
    <row r="28557" spans="2:2" ht="16.5" x14ac:dyDescent="0.3">
      <c r="B28557"/>
    </row>
    <row r="28558" spans="2:2" ht="16.5" x14ac:dyDescent="0.3">
      <c r="B28558"/>
    </row>
    <row r="28559" spans="2:2" ht="16.5" x14ac:dyDescent="0.3">
      <c r="B28559"/>
    </row>
    <row r="28560" spans="2:2" ht="16.5" x14ac:dyDescent="0.3">
      <c r="B28560"/>
    </row>
    <row r="28561" spans="2:2" ht="16.5" x14ac:dyDescent="0.3">
      <c r="B28561"/>
    </row>
    <row r="28562" spans="2:2" ht="16.5" x14ac:dyDescent="0.3">
      <c r="B28562"/>
    </row>
    <row r="28563" spans="2:2" ht="16.5" x14ac:dyDescent="0.3">
      <c r="B28563"/>
    </row>
    <row r="28564" spans="2:2" ht="16.5" x14ac:dyDescent="0.3">
      <c r="B28564"/>
    </row>
    <row r="28565" spans="2:2" ht="16.5" x14ac:dyDescent="0.3">
      <c r="B28565"/>
    </row>
    <row r="28566" spans="2:2" ht="16.5" x14ac:dyDescent="0.3">
      <c r="B28566"/>
    </row>
    <row r="28567" spans="2:2" ht="16.5" x14ac:dyDescent="0.3">
      <c r="B28567"/>
    </row>
    <row r="28568" spans="2:2" ht="16.5" x14ac:dyDescent="0.3">
      <c r="B28568"/>
    </row>
    <row r="28569" spans="2:2" ht="16.5" x14ac:dyDescent="0.3">
      <c r="B28569"/>
    </row>
    <row r="28570" spans="2:2" ht="16.5" x14ac:dyDescent="0.3">
      <c r="B28570"/>
    </row>
    <row r="28571" spans="2:2" ht="16.5" x14ac:dyDescent="0.3">
      <c r="B28571"/>
    </row>
    <row r="28572" spans="2:2" ht="16.5" x14ac:dyDescent="0.3">
      <c r="B28572"/>
    </row>
    <row r="28573" spans="2:2" ht="16.5" x14ac:dyDescent="0.3">
      <c r="B28573"/>
    </row>
    <row r="28574" spans="2:2" ht="16.5" x14ac:dyDescent="0.3">
      <c r="B28574"/>
    </row>
    <row r="28575" spans="2:2" ht="16.5" x14ac:dyDescent="0.3">
      <c r="B28575"/>
    </row>
    <row r="28576" spans="2:2" ht="16.5" x14ac:dyDescent="0.3">
      <c r="B28576"/>
    </row>
    <row r="28577" spans="2:2" ht="16.5" x14ac:dyDescent="0.3">
      <c r="B28577"/>
    </row>
    <row r="28578" spans="2:2" ht="16.5" x14ac:dyDescent="0.3">
      <c r="B28578"/>
    </row>
    <row r="28579" spans="2:2" ht="16.5" x14ac:dyDescent="0.3">
      <c r="B28579"/>
    </row>
    <row r="28580" spans="2:2" ht="16.5" x14ac:dyDescent="0.3">
      <c r="B28580"/>
    </row>
    <row r="28581" spans="2:2" ht="16.5" x14ac:dyDescent="0.3">
      <c r="B28581"/>
    </row>
    <row r="28582" spans="2:2" ht="16.5" x14ac:dyDescent="0.3">
      <c r="B28582"/>
    </row>
    <row r="28583" spans="2:2" ht="16.5" x14ac:dyDescent="0.3">
      <c r="B28583"/>
    </row>
    <row r="28584" spans="2:2" ht="16.5" x14ac:dyDescent="0.3">
      <c r="B28584"/>
    </row>
    <row r="28585" spans="2:2" ht="16.5" x14ac:dyDescent="0.3">
      <c r="B28585"/>
    </row>
    <row r="28586" spans="2:2" ht="16.5" x14ac:dyDescent="0.3">
      <c r="B28586"/>
    </row>
    <row r="28587" spans="2:2" ht="16.5" x14ac:dyDescent="0.3">
      <c r="B28587"/>
    </row>
    <row r="28588" spans="2:2" ht="16.5" x14ac:dyDescent="0.3">
      <c r="B28588"/>
    </row>
    <row r="28589" spans="2:2" ht="16.5" x14ac:dyDescent="0.3">
      <c r="B28589"/>
    </row>
    <row r="28590" spans="2:2" ht="16.5" x14ac:dyDescent="0.3">
      <c r="B28590"/>
    </row>
    <row r="28591" spans="2:2" ht="16.5" x14ac:dyDescent="0.3">
      <c r="B28591"/>
    </row>
    <row r="28592" spans="2:2" ht="16.5" x14ac:dyDescent="0.3">
      <c r="B28592"/>
    </row>
    <row r="28593" spans="2:2" ht="16.5" x14ac:dyDescent="0.3">
      <c r="B28593"/>
    </row>
    <row r="28594" spans="2:2" ht="16.5" x14ac:dyDescent="0.3">
      <c r="B28594"/>
    </row>
    <row r="28595" spans="2:2" ht="16.5" x14ac:dyDescent="0.3">
      <c r="B28595"/>
    </row>
    <row r="28596" spans="2:2" ht="16.5" x14ac:dyDescent="0.3">
      <c r="B28596"/>
    </row>
    <row r="28597" spans="2:2" ht="16.5" x14ac:dyDescent="0.3">
      <c r="B28597"/>
    </row>
    <row r="28598" spans="2:2" ht="16.5" x14ac:dyDescent="0.3">
      <c r="B28598"/>
    </row>
    <row r="28599" spans="2:2" ht="16.5" x14ac:dyDescent="0.3">
      <c r="B28599"/>
    </row>
    <row r="28600" spans="2:2" ht="16.5" x14ac:dyDescent="0.3">
      <c r="B28600"/>
    </row>
    <row r="28601" spans="2:2" ht="16.5" x14ac:dyDescent="0.3">
      <c r="B28601"/>
    </row>
    <row r="28602" spans="2:2" ht="16.5" x14ac:dyDescent="0.3">
      <c r="B28602"/>
    </row>
    <row r="28603" spans="2:2" ht="16.5" x14ac:dyDescent="0.3">
      <c r="B28603"/>
    </row>
    <row r="28604" spans="2:2" ht="16.5" x14ac:dyDescent="0.3">
      <c r="B28604"/>
    </row>
    <row r="28605" spans="2:2" ht="16.5" x14ac:dyDescent="0.3">
      <c r="B28605"/>
    </row>
    <row r="28606" spans="2:2" ht="16.5" x14ac:dyDescent="0.3">
      <c r="B28606"/>
    </row>
    <row r="28607" spans="2:2" ht="16.5" x14ac:dyDescent="0.3">
      <c r="B28607"/>
    </row>
    <row r="28608" spans="2:2" ht="16.5" x14ac:dyDescent="0.3">
      <c r="B28608"/>
    </row>
    <row r="28609" spans="2:2" ht="16.5" x14ac:dyDescent="0.3">
      <c r="B28609"/>
    </row>
    <row r="28610" spans="2:2" ht="16.5" x14ac:dyDescent="0.3">
      <c r="B28610"/>
    </row>
    <row r="28611" spans="2:2" ht="16.5" x14ac:dyDescent="0.3">
      <c r="B28611"/>
    </row>
    <row r="28612" spans="2:2" ht="16.5" x14ac:dyDescent="0.3">
      <c r="B28612"/>
    </row>
    <row r="28613" spans="2:2" ht="16.5" x14ac:dyDescent="0.3">
      <c r="B28613"/>
    </row>
    <row r="28614" spans="2:2" ht="16.5" x14ac:dyDescent="0.3">
      <c r="B28614"/>
    </row>
    <row r="28615" spans="2:2" ht="16.5" x14ac:dyDescent="0.3">
      <c r="B28615"/>
    </row>
    <row r="28616" spans="2:2" ht="16.5" x14ac:dyDescent="0.3">
      <c r="B28616"/>
    </row>
    <row r="28617" spans="2:2" ht="16.5" x14ac:dyDescent="0.3">
      <c r="B28617"/>
    </row>
    <row r="28618" spans="2:2" ht="16.5" x14ac:dyDescent="0.3">
      <c r="B28618"/>
    </row>
    <row r="28619" spans="2:2" ht="16.5" x14ac:dyDescent="0.3">
      <c r="B28619"/>
    </row>
    <row r="28620" spans="2:2" ht="16.5" x14ac:dyDescent="0.3">
      <c r="B28620"/>
    </row>
    <row r="28621" spans="2:2" ht="16.5" x14ac:dyDescent="0.3">
      <c r="B28621"/>
    </row>
    <row r="28622" spans="2:2" ht="16.5" x14ac:dyDescent="0.3">
      <c r="B28622"/>
    </row>
    <row r="28623" spans="2:2" ht="16.5" x14ac:dyDescent="0.3">
      <c r="B28623"/>
    </row>
    <row r="28624" spans="2:2" ht="16.5" x14ac:dyDescent="0.3">
      <c r="B28624"/>
    </row>
    <row r="28625" spans="2:2" ht="16.5" x14ac:dyDescent="0.3">
      <c r="B28625"/>
    </row>
    <row r="28626" spans="2:2" ht="16.5" x14ac:dyDescent="0.3">
      <c r="B28626"/>
    </row>
    <row r="28627" spans="2:2" ht="16.5" x14ac:dyDescent="0.3">
      <c r="B28627"/>
    </row>
    <row r="28628" spans="2:2" ht="16.5" x14ac:dyDescent="0.3">
      <c r="B28628"/>
    </row>
    <row r="28629" spans="2:2" ht="16.5" x14ac:dyDescent="0.3">
      <c r="B28629"/>
    </row>
    <row r="28630" spans="2:2" ht="16.5" x14ac:dyDescent="0.3">
      <c r="B28630"/>
    </row>
    <row r="28631" spans="2:2" ht="16.5" x14ac:dyDescent="0.3">
      <c r="B28631"/>
    </row>
    <row r="28632" spans="2:2" ht="16.5" x14ac:dyDescent="0.3">
      <c r="B28632"/>
    </row>
    <row r="28633" spans="2:2" ht="16.5" x14ac:dyDescent="0.3">
      <c r="B28633"/>
    </row>
    <row r="28634" spans="2:2" ht="16.5" x14ac:dyDescent="0.3">
      <c r="B28634"/>
    </row>
    <row r="28635" spans="2:2" ht="16.5" x14ac:dyDescent="0.3">
      <c r="B28635"/>
    </row>
    <row r="28636" spans="2:2" ht="16.5" x14ac:dyDescent="0.3">
      <c r="B28636"/>
    </row>
    <row r="28637" spans="2:2" ht="16.5" x14ac:dyDescent="0.3">
      <c r="B28637"/>
    </row>
    <row r="28638" spans="2:2" ht="16.5" x14ac:dyDescent="0.3">
      <c r="B28638"/>
    </row>
    <row r="28639" spans="2:2" ht="16.5" x14ac:dyDescent="0.3">
      <c r="B28639"/>
    </row>
    <row r="28640" spans="2:2" ht="16.5" x14ac:dyDescent="0.3">
      <c r="B28640"/>
    </row>
    <row r="28641" spans="2:2" ht="16.5" x14ac:dyDescent="0.3">
      <c r="B28641"/>
    </row>
    <row r="28642" spans="2:2" ht="16.5" x14ac:dyDescent="0.3">
      <c r="B28642"/>
    </row>
    <row r="28643" spans="2:2" ht="16.5" x14ac:dyDescent="0.3">
      <c r="B28643"/>
    </row>
    <row r="28644" spans="2:2" ht="16.5" x14ac:dyDescent="0.3">
      <c r="B28644"/>
    </row>
    <row r="28645" spans="2:2" ht="16.5" x14ac:dyDescent="0.3">
      <c r="B28645"/>
    </row>
    <row r="28646" spans="2:2" ht="16.5" x14ac:dyDescent="0.3">
      <c r="B28646"/>
    </row>
    <row r="28647" spans="2:2" ht="16.5" x14ac:dyDescent="0.3">
      <c r="B28647"/>
    </row>
    <row r="28648" spans="2:2" ht="16.5" x14ac:dyDescent="0.3">
      <c r="B28648"/>
    </row>
    <row r="28649" spans="2:2" ht="16.5" x14ac:dyDescent="0.3">
      <c r="B28649"/>
    </row>
    <row r="28650" spans="2:2" ht="16.5" x14ac:dyDescent="0.3">
      <c r="B28650"/>
    </row>
    <row r="28651" spans="2:2" ht="16.5" x14ac:dyDescent="0.3">
      <c r="B28651"/>
    </row>
    <row r="28652" spans="2:2" ht="16.5" x14ac:dyDescent="0.3">
      <c r="B28652"/>
    </row>
    <row r="28653" spans="2:2" ht="16.5" x14ac:dyDescent="0.3">
      <c r="B28653"/>
    </row>
    <row r="28654" spans="2:2" ht="16.5" x14ac:dyDescent="0.3">
      <c r="B28654"/>
    </row>
    <row r="28655" spans="2:2" ht="16.5" x14ac:dyDescent="0.3">
      <c r="B28655"/>
    </row>
    <row r="28656" spans="2:2" ht="16.5" x14ac:dyDescent="0.3">
      <c r="B28656"/>
    </row>
    <row r="28657" spans="2:2" ht="16.5" x14ac:dyDescent="0.3">
      <c r="B28657"/>
    </row>
    <row r="28658" spans="2:2" ht="16.5" x14ac:dyDescent="0.3">
      <c r="B28658"/>
    </row>
    <row r="28659" spans="2:2" ht="16.5" x14ac:dyDescent="0.3">
      <c r="B28659"/>
    </row>
    <row r="28660" spans="2:2" ht="16.5" x14ac:dyDescent="0.3">
      <c r="B28660"/>
    </row>
    <row r="28661" spans="2:2" ht="16.5" x14ac:dyDescent="0.3">
      <c r="B28661"/>
    </row>
    <row r="28662" spans="2:2" ht="16.5" x14ac:dyDescent="0.3">
      <c r="B28662"/>
    </row>
    <row r="28663" spans="2:2" ht="16.5" x14ac:dyDescent="0.3">
      <c r="B28663"/>
    </row>
    <row r="28664" spans="2:2" ht="16.5" x14ac:dyDescent="0.3">
      <c r="B28664"/>
    </row>
    <row r="28665" spans="2:2" ht="16.5" x14ac:dyDescent="0.3">
      <c r="B28665"/>
    </row>
    <row r="28666" spans="2:2" ht="16.5" x14ac:dyDescent="0.3">
      <c r="B28666"/>
    </row>
    <row r="28667" spans="2:2" ht="16.5" x14ac:dyDescent="0.3">
      <c r="B28667"/>
    </row>
    <row r="28668" spans="2:2" ht="16.5" x14ac:dyDescent="0.3">
      <c r="B28668"/>
    </row>
    <row r="28669" spans="2:2" ht="16.5" x14ac:dyDescent="0.3">
      <c r="B28669"/>
    </row>
    <row r="28670" spans="2:2" ht="16.5" x14ac:dyDescent="0.3">
      <c r="B28670"/>
    </row>
    <row r="28671" spans="2:2" ht="16.5" x14ac:dyDescent="0.3">
      <c r="B28671"/>
    </row>
    <row r="28672" spans="2:2" ht="16.5" x14ac:dyDescent="0.3">
      <c r="B28672"/>
    </row>
    <row r="28673" spans="2:2" ht="16.5" x14ac:dyDescent="0.3">
      <c r="B28673"/>
    </row>
    <row r="28674" spans="2:2" ht="16.5" x14ac:dyDescent="0.3">
      <c r="B28674"/>
    </row>
    <row r="28675" spans="2:2" ht="16.5" x14ac:dyDescent="0.3">
      <c r="B28675"/>
    </row>
    <row r="28676" spans="2:2" ht="16.5" x14ac:dyDescent="0.3">
      <c r="B28676"/>
    </row>
    <row r="28677" spans="2:2" ht="16.5" x14ac:dyDescent="0.3">
      <c r="B28677"/>
    </row>
    <row r="28678" spans="2:2" ht="16.5" x14ac:dyDescent="0.3">
      <c r="B28678"/>
    </row>
    <row r="28679" spans="2:2" ht="16.5" x14ac:dyDescent="0.3">
      <c r="B28679"/>
    </row>
    <row r="28680" spans="2:2" ht="16.5" x14ac:dyDescent="0.3">
      <c r="B28680"/>
    </row>
    <row r="28681" spans="2:2" ht="16.5" x14ac:dyDescent="0.3">
      <c r="B28681"/>
    </row>
    <row r="28682" spans="2:2" ht="16.5" x14ac:dyDescent="0.3">
      <c r="B28682"/>
    </row>
    <row r="28683" spans="2:2" ht="16.5" x14ac:dyDescent="0.3">
      <c r="B28683"/>
    </row>
    <row r="28684" spans="2:2" ht="16.5" x14ac:dyDescent="0.3">
      <c r="B28684"/>
    </row>
    <row r="28685" spans="2:2" ht="16.5" x14ac:dyDescent="0.3">
      <c r="B28685"/>
    </row>
    <row r="28686" spans="2:2" ht="16.5" x14ac:dyDescent="0.3">
      <c r="B28686"/>
    </row>
    <row r="28687" spans="2:2" ht="16.5" x14ac:dyDescent="0.3">
      <c r="B28687"/>
    </row>
    <row r="28688" spans="2:2" ht="16.5" x14ac:dyDescent="0.3">
      <c r="B28688"/>
    </row>
    <row r="28689" spans="2:2" ht="16.5" x14ac:dyDescent="0.3">
      <c r="B28689"/>
    </row>
    <row r="28690" spans="2:2" ht="16.5" x14ac:dyDescent="0.3">
      <c r="B28690"/>
    </row>
    <row r="28691" spans="2:2" ht="16.5" x14ac:dyDescent="0.3">
      <c r="B28691"/>
    </row>
    <row r="28692" spans="2:2" ht="16.5" x14ac:dyDescent="0.3">
      <c r="B28692"/>
    </row>
    <row r="28693" spans="2:2" ht="16.5" x14ac:dyDescent="0.3">
      <c r="B28693"/>
    </row>
    <row r="28694" spans="2:2" ht="16.5" x14ac:dyDescent="0.3">
      <c r="B28694"/>
    </row>
    <row r="28695" spans="2:2" ht="16.5" x14ac:dyDescent="0.3">
      <c r="B28695"/>
    </row>
    <row r="28696" spans="2:2" ht="16.5" x14ac:dyDescent="0.3">
      <c r="B28696"/>
    </row>
    <row r="28697" spans="2:2" ht="16.5" x14ac:dyDescent="0.3">
      <c r="B28697"/>
    </row>
    <row r="28698" spans="2:2" ht="16.5" x14ac:dyDescent="0.3">
      <c r="B28698"/>
    </row>
    <row r="28699" spans="2:2" ht="16.5" x14ac:dyDescent="0.3">
      <c r="B28699"/>
    </row>
    <row r="28700" spans="2:2" ht="16.5" x14ac:dyDescent="0.3">
      <c r="B28700"/>
    </row>
    <row r="28701" spans="2:2" ht="16.5" x14ac:dyDescent="0.3">
      <c r="B28701"/>
    </row>
    <row r="28702" spans="2:2" ht="16.5" x14ac:dyDescent="0.3">
      <c r="B28702"/>
    </row>
    <row r="28703" spans="2:2" ht="16.5" x14ac:dyDescent="0.3">
      <c r="B28703"/>
    </row>
    <row r="28704" spans="2:2" ht="16.5" x14ac:dyDescent="0.3">
      <c r="B28704"/>
    </row>
    <row r="28705" spans="2:2" ht="16.5" x14ac:dyDescent="0.3">
      <c r="B28705"/>
    </row>
    <row r="28706" spans="2:2" ht="16.5" x14ac:dyDescent="0.3">
      <c r="B28706"/>
    </row>
    <row r="28707" spans="2:2" ht="16.5" x14ac:dyDescent="0.3">
      <c r="B28707"/>
    </row>
    <row r="28708" spans="2:2" ht="16.5" x14ac:dyDescent="0.3">
      <c r="B28708"/>
    </row>
    <row r="28709" spans="2:2" ht="16.5" x14ac:dyDescent="0.3">
      <c r="B28709"/>
    </row>
    <row r="28710" spans="2:2" ht="16.5" x14ac:dyDescent="0.3">
      <c r="B28710"/>
    </row>
    <row r="28711" spans="2:2" ht="16.5" x14ac:dyDescent="0.3">
      <c r="B28711"/>
    </row>
    <row r="28712" spans="2:2" ht="16.5" x14ac:dyDescent="0.3">
      <c r="B28712"/>
    </row>
    <row r="28713" spans="2:2" ht="16.5" x14ac:dyDescent="0.3">
      <c r="B28713"/>
    </row>
    <row r="28714" spans="2:2" ht="16.5" x14ac:dyDescent="0.3">
      <c r="B28714"/>
    </row>
    <row r="28715" spans="2:2" ht="16.5" x14ac:dyDescent="0.3">
      <c r="B28715"/>
    </row>
    <row r="28716" spans="2:2" ht="16.5" x14ac:dyDescent="0.3">
      <c r="B28716"/>
    </row>
    <row r="28717" spans="2:2" ht="16.5" x14ac:dyDescent="0.3">
      <c r="B28717"/>
    </row>
    <row r="28718" spans="2:2" ht="16.5" x14ac:dyDescent="0.3">
      <c r="B28718"/>
    </row>
    <row r="28719" spans="2:2" ht="16.5" x14ac:dyDescent="0.3">
      <c r="B28719"/>
    </row>
    <row r="28720" spans="2:2" ht="16.5" x14ac:dyDescent="0.3">
      <c r="B28720"/>
    </row>
    <row r="28721" spans="2:2" ht="16.5" x14ac:dyDescent="0.3">
      <c r="B28721"/>
    </row>
    <row r="28722" spans="2:2" ht="16.5" x14ac:dyDescent="0.3">
      <c r="B28722"/>
    </row>
    <row r="28723" spans="2:2" ht="16.5" x14ac:dyDescent="0.3">
      <c r="B28723"/>
    </row>
    <row r="28724" spans="2:2" ht="16.5" x14ac:dyDescent="0.3">
      <c r="B28724"/>
    </row>
    <row r="28725" spans="2:2" ht="16.5" x14ac:dyDescent="0.3">
      <c r="B28725"/>
    </row>
    <row r="28726" spans="2:2" ht="16.5" x14ac:dyDescent="0.3">
      <c r="B28726"/>
    </row>
    <row r="28727" spans="2:2" ht="16.5" x14ac:dyDescent="0.3">
      <c r="B28727"/>
    </row>
    <row r="28728" spans="2:2" ht="16.5" x14ac:dyDescent="0.3">
      <c r="B28728"/>
    </row>
    <row r="28729" spans="2:2" ht="16.5" x14ac:dyDescent="0.3">
      <c r="B28729"/>
    </row>
    <row r="28730" spans="2:2" ht="16.5" x14ac:dyDescent="0.3">
      <c r="B28730"/>
    </row>
    <row r="28731" spans="2:2" ht="16.5" x14ac:dyDescent="0.3">
      <c r="B28731"/>
    </row>
    <row r="28732" spans="2:2" ht="16.5" x14ac:dyDescent="0.3">
      <c r="B28732"/>
    </row>
    <row r="28733" spans="2:2" ht="16.5" x14ac:dyDescent="0.3">
      <c r="B28733"/>
    </row>
    <row r="28734" spans="2:2" ht="16.5" x14ac:dyDescent="0.3">
      <c r="B28734"/>
    </row>
    <row r="28735" spans="2:2" ht="16.5" x14ac:dyDescent="0.3">
      <c r="B28735"/>
    </row>
    <row r="28736" spans="2:2" ht="16.5" x14ac:dyDescent="0.3">
      <c r="B28736"/>
    </row>
    <row r="28737" spans="2:2" ht="16.5" x14ac:dyDescent="0.3">
      <c r="B28737"/>
    </row>
    <row r="28738" spans="2:2" ht="16.5" x14ac:dyDescent="0.3">
      <c r="B28738"/>
    </row>
    <row r="28739" spans="2:2" ht="16.5" x14ac:dyDescent="0.3">
      <c r="B28739"/>
    </row>
    <row r="28740" spans="2:2" ht="16.5" x14ac:dyDescent="0.3">
      <c r="B28740"/>
    </row>
    <row r="28741" spans="2:2" ht="16.5" x14ac:dyDescent="0.3">
      <c r="B28741"/>
    </row>
    <row r="28742" spans="2:2" ht="16.5" x14ac:dyDescent="0.3">
      <c r="B28742"/>
    </row>
    <row r="28743" spans="2:2" ht="16.5" x14ac:dyDescent="0.3">
      <c r="B28743"/>
    </row>
    <row r="28744" spans="2:2" ht="16.5" x14ac:dyDescent="0.3">
      <c r="B28744"/>
    </row>
    <row r="28745" spans="2:2" ht="16.5" x14ac:dyDescent="0.3">
      <c r="B28745"/>
    </row>
    <row r="28746" spans="2:2" ht="16.5" x14ac:dyDescent="0.3">
      <c r="B28746"/>
    </row>
    <row r="28747" spans="2:2" ht="16.5" x14ac:dyDescent="0.3">
      <c r="B28747"/>
    </row>
    <row r="28748" spans="2:2" ht="16.5" x14ac:dyDescent="0.3">
      <c r="B28748"/>
    </row>
    <row r="28749" spans="2:2" ht="16.5" x14ac:dyDescent="0.3">
      <c r="B28749"/>
    </row>
    <row r="28750" spans="2:2" ht="16.5" x14ac:dyDescent="0.3">
      <c r="B28750"/>
    </row>
    <row r="28751" spans="2:2" ht="16.5" x14ac:dyDescent="0.3">
      <c r="B28751"/>
    </row>
    <row r="28752" spans="2:2" ht="16.5" x14ac:dyDescent="0.3">
      <c r="B28752"/>
    </row>
    <row r="28753" spans="2:2" ht="16.5" x14ac:dyDescent="0.3">
      <c r="B28753"/>
    </row>
    <row r="28754" spans="2:2" ht="16.5" x14ac:dyDescent="0.3">
      <c r="B28754"/>
    </row>
    <row r="28755" spans="2:2" ht="16.5" x14ac:dyDescent="0.3">
      <c r="B28755"/>
    </row>
    <row r="28756" spans="2:2" ht="16.5" x14ac:dyDescent="0.3">
      <c r="B28756"/>
    </row>
    <row r="28757" spans="2:2" ht="16.5" x14ac:dyDescent="0.3">
      <c r="B28757"/>
    </row>
    <row r="28758" spans="2:2" ht="16.5" x14ac:dyDescent="0.3">
      <c r="B28758"/>
    </row>
    <row r="28759" spans="2:2" ht="16.5" x14ac:dyDescent="0.3">
      <c r="B28759"/>
    </row>
    <row r="28760" spans="2:2" ht="16.5" x14ac:dyDescent="0.3">
      <c r="B28760"/>
    </row>
    <row r="28761" spans="2:2" ht="16.5" x14ac:dyDescent="0.3">
      <c r="B28761"/>
    </row>
    <row r="28762" spans="2:2" ht="16.5" x14ac:dyDescent="0.3">
      <c r="B28762"/>
    </row>
    <row r="28763" spans="2:2" ht="16.5" x14ac:dyDescent="0.3">
      <c r="B28763"/>
    </row>
    <row r="28764" spans="2:2" ht="16.5" x14ac:dyDescent="0.3">
      <c r="B28764"/>
    </row>
    <row r="28765" spans="2:2" ht="16.5" x14ac:dyDescent="0.3">
      <c r="B28765"/>
    </row>
    <row r="28766" spans="2:2" ht="16.5" x14ac:dyDescent="0.3">
      <c r="B28766"/>
    </row>
    <row r="28767" spans="2:2" ht="16.5" x14ac:dyDescent="0.3">
      <c r="B28767"/>
    </row>
    <row r="28768" spans="2:2" ht="16.5" x14ac:dyDescent="0.3">
      <c r="B28768"/>
    </row>
    <row r="28769" spans="2:2" ht="16.5" x14ac:dyDescent="0.3">
      <c r="B28769"/>
    </row>
    <row r="28770" spans="2:2" ht="16.5" x14ac:dyDescent="0.3">
      <c r="B28770"/>
    </row>
    <row r="28771" spans="2:2" ht="16.5" x14ac:dyDescent="0.3">
      <c r="B28771"/>
    </row>
    <row r="28772" spans="2:2" ht="16.5" x14ac:dyDescent="0.3">
      <c r="B28772"/>
    </row>
    <row r="28773" spans="2:2" ht="16.5" x14ac:dyDescent="0.3">
      <c r="B28773"/>
    </row>
    <row r="28774" spans="2:2" ht="16.5" x14ac:dyDescent="0.3">
      <c r="B28774"/>
    </row>
    <row r="28775" spans="2:2" ht="16.5" x14ac:dyDescent="0.3">
      <c r="B28775"/>
    </row>
    <row r="28776" spans="2:2" ht="16.5" x14ac:dyDescent="0.3">
      <c r="B28776"/>
    </row>
    <row r="28777" spans="2:2" ht="16.5" x14ac:dyDescent="0.3">
      <c r="B28777"/>
    </row>
    <row r="28778" spans="2:2" ht="16.5" x14ac:dyDescent="0.3">
      <c r="B28778"/>
    </row>
    <row r="28779" spans="2:2" ht="16.5" x14ac:dyDescent="0.3">
      <c r="B28779"/>
    </row>
    <row r="28780" spans="2:2" ht="16.5" x14ac:dyDescent="0.3">
      <c r="B28780"/>
    </row>
    <row r="28781" spans="2:2" ht="16.5" x14ac:dyDescent="0.3">
      <c r="B28781"/>
    </row>
    <row r="28782" spans="2:2" ht="16.5" x14ac:dyDescent="0.3">
      <c r="B28782"/>
    </row>
    <row r="28783" spans="2:2" ht="16.5" x14ac:dyDescent="0.3">
      <c r="B28783"/>
    </row>
    <row r="28784" spans="2:2" ht="16.5" x14ac:dyDescent="0.3">
      <c r="B28784"/>
    </row>
    <row r="28785" spans="2:2" ht="16.5" x14ac:dyDescent="0.3">
      <c r="B28785"/>
    </row>
    <row r="28786" spans="2:2" ht="16.5" x14ac:dyDescent="0.3">
      <c r="B28786"/>
    </row>
    <row r="28787" spans="2:2" ht="16.5" x14ac:dyDescent="0.3">
      <c r="B28787"/>
    </row>
    <row r="28788" spans="2:2" ht="16.5" x14ac:dyDescent="0.3">
      <c r="B28788"/>
    </row>
    <row r="28789" spans="2:2" ht="16.5" x14ac:dyDescent="0.3">
      <c r="B28789"/>
    </row>
    <row r="28790" spans="2:2" ht="16.5" x14ac:dyDescent="0.3">
      <c r="B28790"/>
    </row>
    <row r="28791" spans="2:2" ht="16.5" x14ac:dyDescent="0.3">
      <c r="B28791"/>
    </row>
    <row r="28792" spans="2:2" ht="16.5" x14ac:dyDescent="0.3">
      <c r="B28792"/>
    </row>
    <row r="28793" spans="2:2" ht="16.5" x14ac:dyDescent="0.3">
      <c r="B28793"/>
    </row>
    <row r="28794" spans="2:2" ht="16.5" x14ac:dyDescent="0.3">
      <c r="B28794"/>
    </row>
    <row r="28795" spans="2:2" ht="16.5" x14ac:dyDescent="0.3">
      <c r="B28795"/>
    </row>
    <row r="28796" spans="2:2" ht="16.5" x14ac:dyDescent="0.3">
      <c r="B28796"/>
    </row>
    <row r="28797" spans="2:2" ht="16.5" x14ac:dyDescent="0.3">
      <c r="B28797"/>
    </row>
    <row r="28798" spans="2:2" ht="16.5" x14ac:dyDescent="0.3">
      <c r="B28798"/>
    </row>
    <row r="28799" spans="2:2" ht="16.5" x14ac:dyDescent="0.3">
      <c r="B28799"/>
    </row>
    <row r="28800" spans="2:2" ht="16.5" x14ac:dyDescent="0.3">
      <c r="B28800"/>
    </row>
    <row r="28801" spans="2:2" ht="16.5" x14ac:dyDescent="0.3">
      <c r="B28801"/>
    </row>
    <row r="28802" spans="2:2" ht="16.5" x14ac:dyDescent="0.3">
      <c r="B28802"/>
    </row>
    <row r="28803" spans="2:2" ht="16.5" x14ac:dyDescent="0.3">
      <c r="B28803"/>
    </row>
    <row r="28804" spans="2:2" ht="16.5" x14ac:dyDescent="0.3">
      <c r="B28804"/>
    </row>
    <row r="28805" spans="2:2" ht="16.5" x14ac:dyDescent="0.3">
      <c r="B28805"/>
    </row>
    <row r="28806" spans="2:2" ht="16.5" x14ac:dyDescent="0.3">
      <c r="B28806"/>
    </row>
    <row r="28807" spans="2:2" ht="16.5" x14ac:dyDescent="0.3">
      <c r="B28807"/>
    </row>
    <row r="28808" spans="2:2" ht="16.5" x14ac:dyDescent="0.3">
      <c r="B28808"/>
    </row>
    <row r="28809" spans="2:2" ht="16.5" x14ac:dyDescent="0.3">
      <c r="B28809"/>
    </row>
    <row r="28810" spans="2:2" ht="16.5" x14ac:dyDescent="0.3">
      <c r="B28810"/>
    </row>
    <row r="28811" spans="2:2" ht="16.5" x14ac:dyDescent="0.3">
      <c r="B28811"/>
    </row>
    <row r="28812" spans="2:2" ht="16.5" x14ac:dyDescent="0.3">
      <c r="B28812"/>
    </row>
    <row r="28813" spans="2:2" ht="16.5" x14ac:dyDescent="0.3">
      <c r="B28813"/>
    </row>
    <row r="28814" spans="2:2" ht="16.5" x14ac:dyDescent="0.3">
      <c r="B28814"/>
    </row>
    <row r="28815" spans="2:2" ht="16.5" x14ac:dyDescent="0.3">
      <c r="B28815"/>
    </row>
    <row r="28816" spans="2:2" ht="16.5" x14ac:dyDescent="0.3">
      <c r="B28816"/>
    </row>
    <row r="28817" spans="2:2" ht="16.5" x14ac:dyDescent="0.3">
      <c r="B28817"/>
    </row>
    <row r="28818" spans="2:2" ht="16.5" x14ac:dyDescent="0.3">
      <c r="B28818"/>
    </row>
    <row r="28819" spans="2:2" ht="16.5" x14ac:dyDescent="0.3">
      <c r="B28819"/>
    </row>
    <row r="28820" spans="2:2" ht="16.5" x14ac:dyDescent="0.3">
      <c r="B28820"/>
    </row>
    <row r="28821" spans="2:2" ht="16.5" x14ac:dyDescent="0.3">
      <c r="B28821"/>
    </row>
    <row r="28822" spans="2:2" ht="16.5" x14ac:dyDescent="0.3">
      <c r="B28822"/>
    </row>
    <row r="28823" spans="2:2" ht="16.5" x14ac:dyDescent="0.3">
      <c r="B28823"/>
    </row>
    <row r="28824" spans="2:2" ht="16.5" x14ac:dyDescent="0.3">
      <c r="B28824"/>
    </row>
    <row r="28825" spans="2:2" ht="16.5" x14ac:dyDescent="0.3">
      <c r="B28825"/>
    </row>
    <row r="28826" spans="2:2" ht="16.5" x14ac:dyDescent="0.3">
      <c r="B28826"/>
    </row>
    <row r="28827" spans="2:2" ht="16.5" x14ac:dyDescent="0.3">
      <c r="B28827"/>
    </row>
    <row r="28828" spans="2:2" ht="16.5" x14ac:dyDescent="0.3">
      <c r="B28828"/>
    </row>
    <row r="28829" spans="2:2" ht="16.5" x14ac:dyDescent="0.3">
      <c r="B28829"/>
    </row>
    <row r="28830" spans="2:2" ht="16.5" x14ac:dyDescent="0.3">
      <c r="B28830"/>
    </row>
    <row r="28831" spans="2:2" ht="16.5" x14ac:dyDescent="0.3">
      <c r="B28831"/>
    </row>
    <row r="28832" spans="2:2" ht="16.5" x14ac:dyDescent="0.3">
      <c r="B28832"/>
    </row>
    <row r="28833" spans="2:2" ht="16.5" x14ac:dyDescent="0.3">
      <c r="B28833"/>
    </row>
    <row r="28834" spans="2:2" ht="16.5" x14ac:dyDescent="0.3">
      <c r="B28834"/>
    </row>
    <row r="28835" spans="2:2" ht="16.5" x14ac:dyDescent="0.3">
      <c r="B28835"/>
    </row>
    <row r="28836" spans="2:2" ht="16.5" x14ac:dyDescent="0.3">
      <c r="B28836"/>
    </row>
    <row r="28837" spans="2:2" ht="16.5" x14ac:dyDescent="0.3">
      <c r="B28837"/>
    </row>
    <row r="28838" spans="2:2" ht="16.5" x14ac:dyDescent="0.3">
      <c r="B28838"/>
    </row>
    <row r="28839" spans="2:2" ht="16.5" x14ac:dyDescent="0.3">
      <c r="B28839"/>
    </row>
    <row r="28840" spans="2:2" ht="16.5" x14ac:dyDescent="0.3">
      <c r="B28840"/>
    </row>
    <row r="28841" spans="2:2" ht="16.5" x14ac:dyDescent="0.3">
      <c r="B28841"/>
    </row>
    <row r="28842" spans="2:2" ht="16.5" x14ac:dyDescent="0.3">
      <c r="B28842"/>
    </row>
    <row r="28843" spans="2:2" ht="16.5" x14ac:dyDescent="0.3">
      <c r="B28843"/>
    </row>
    <row r="28844" spans="2:2" ht="16.5" x14ac:dyDescent="0.3">
      <c r="B28844"/>
    </row>
    <row r="28845" spans="2:2" ht="16.5" x14ac:dyDescent="0.3">
      <c r="B28845"/>
    </row>
    <row r="28846" spans="2:2" ht="16.5" x14ac:dyDescent="0.3">
      <c r="B28846"/>
    </row>
    <row r="28847" spans="2:2" ht="16.5" x14ac:dyDescent="0.3">
      <c r="B28847"/>
    </row>
    <row r="28848" spans="2:2" ht="16.5" x14ac:dyDescent="0.3">
      <c r="B28848"/>
    </row>
    <row r="28849" spans="2:2" ht="16.5" x14ac:dyDescent="0.3">
      <c r="B28849"/>
    </row>
    <row r="28850" spans="2:2" ht="16.5" x14ac:dyDescent="0.3">
      <c r="B28850"/>
    </row>
    <row r="28851" spans="2:2" ht="16.5" x14ac:dyDescent="0.3">
      <c r="B28851"/>
    </row>
    <row r="28852" spans="2:2" ht="16.5" x14ac:dyDescent="0.3">
      <c r="B28852"/>
    </row>
    <row r="28853" spans="2:2" ht="16.5" x14ac:dyDescent="0.3">
      <c r="B28853"/>
    </row>
    <row r="28854" spans="2:2" ht="16.5" x14ac:dyDescent="0.3">
      <c r="B28854"/>
    </row>
    <row r="28855" spans="2:2" ht="16.5" x14ac:dyDescent="0.3">
      <c r="B28855"/>
    </row>
    <row r="28856" spans="2:2" ht="16.5" x14ac:dyDescent="0.3">
      <c r="B28856"/>
    </row>
    <row r="28857" spans="2:2" ht="16.5" x14ac:dyDescent="0.3">
      <c r="B28857"/>
    </row>
    <row r="28858" spans="2:2" ht="16.5" x14ac:dyDescent="0.3">
      <c r="B28858"/>
    </row>
    <row r="28859" spans="2:2" ht="16.5" x14ac:dyDescent="0.3">
      <c r="B28859"/>
    </row>
    <row r="28860" spans="2:2" ht="16.5" x14ac:dyDescent="0.3">
      <c r="B28860"/>
    </row>
    <row r="28861" spans="2:2" ht="16.5" x14ac:dyDescent="0.3">
      <c r="B28861"/>
    </row>
    <row r="28862" spans="2:2" ht="16.5" x14ac:dyDescent="0.3">
      <c r="B28862"/>
    </row>
    <row r="28863" spans="2:2" ht="16.5" x14ac:dyDescent="0.3">
      <c r="B28863"/>
    </row>
    <row r="28864" spans="2:2" ht="16.5" x14ac:dyDescent="0.3">
      <c r="B28864"/>
    </row>
    <row r="28865" spans="2:2" ht="16.5" x14ac:dyDescent="0.3">
      <c r="B28865"/>
    </row>
    <row r="28866" spans="2:2" ht="16.5" x14ac:dyDescent="0.3">
      <c r="B28866"/>
    </row>
    <row r="28867" spans="2:2" ht="16.5" x14ac:dyDescent="0.3">
      <c r="B28867"/>
    </row>
    <row r="28868" spans="2:2" ht="16.5" x14ac:dyDescent="0.3">
      <c r="B28868"/>
    </row>
    <row r="28869" spans="2:2" ht="16.5" x14ac:dyDescent="0.3">
      <c r="B28869"/>
    </row>
    <row r="28870" spans="2:2" ht="16.5" x14ac:dyDescent="0.3">
      <c r="B28870"/>
    </row>
    <row r="28871" spans="2:2" ht="16.5" x14ac:dyDescent="0.3">
      <c r="B28871"/>
    </row>
    <row r="28872" spans="2:2" ht="16.5" x14ac:dyDescent="0.3">
      <c r="B28872"/>
    </row>
    <row r="28873" spans="2:2" ht="16.5" x14ac:dyDescent="0.3">
      <c r="B28873"/>
    </row>
    <row r="28874" spans="2:2" ht="16.5" x14ac:dyDescent="0.3">
      <c r="B28874"/>
    </row>
    <row r="28875" spans="2:2" ht="16.5" x14ac:dyDescent="0.3">
      <c r="B28875"/>
    </row>
    <row r="28876" spans="2:2" ht="16.5" x14ac:dyDescent="0.3">
      <c r="B28876"/>
    </row>
    <row r="28877" spans="2:2" ht="16.5" x14ac:dyDescent="0.3">
      <c r="B28877"/>
    </row>
    <row r="28878" spans="2:2" ht="16.5" x14ac:dyDescent="0.3">
      <c r="B28878"/>
    </row>
    <row r="28879" spans="2:2" ht="16.5" x14ac:dyDescent="0.3">
      <c r="B28879"/>
    </row>
    <row r="28880" spans="2:2" ht="16.5" x14ac:dyDescent="0.3">
      <c r="B28880"/>
    </row>
    <row r="28881" spans="2:2" ht="16.5" x14ac:dyDescent="0.3">
      <c r="B28881"/>
    </row>
    <row r="28882" spans="2:2" ht="16.5" x14ac:dyDescent="0.3">
      <c r="B28882"/>
    </row>
    <row r="28883" spans="2:2" ht="16.5" x14ac:dyDescent="0.3">
      <c r="B28883"/>
    </row>
    <row r="28884" spans="2:2" ht="16.5" x14ac:dyDescent="0.3">
      <c r="B28884"/>
    </row>
    <row r="28885" spans="2:2" ht="16.5" x14ac:dyDescent="0.3">
      <c r="B28885"/>
    </row>
    <row r="28886" spans="2:2" ht="16.5" x14ac:dyDescent="0.3">
      <c r="B28886"/>
    </row>
    <row r="28887" spans="2:2" ht="16.5" x14ac:dyDescent="0.3">
      <c r="B28887"/>
    </row>
    <row r="28888" spans="2:2" ht="16.5" x14ac:dyDescent="0.3">
      <c r="B28888"/>
    </row>
    <row r="28889" spans="2:2" ht="16.5" x14ac:dyDescent="0.3">
      <c r="B28889"/>
    </row>
    <row r="28890" spans="2:2" ht="16.5" x14ac:dyDescent="0.3">
      <c r="B28890"/>
    </row>
    <row r="28891" spans="2:2" ht="16.5" x14ac:dyDescent="0.3">
      <c r="B28891"/>
    </row>
    <row r="28892" spans="2:2" ht="16.5" x14ac:dyDescent="0.3">
      <c r="B28892"/>
    </row>
    <row r="28893" spans="2:2" ht="16.5" x14ac:dyDescent="0.3">
      <c r="B28893"/>
    </row>
    <row r="28894" spans="2:2" ht="16.5" x14ac:dyDescent="0.3">
      <c r="B28894"/>
    </row>
    <row r="28895" spans="2:2" ht="16.5" x14ac:dyDescent="0.3">
      <c r="B28895"/>
    </row>
    <row r="28896" spans="2:2" ht="16.5" x14ac:dyDescent="0.3">
      <c r="B28896"/>
    </row>
    <row r="28897" spans="2:2" ht="16.5" x14ac:dyDescent="0.3">
      <c r="B28897"/>
    </row>
    <row r="28898" spans="2:2" ht="16.5" x14ac:dyDescent="0.3">
      <c r="B28898"/>
    </row>
    <row r="28899" spans="2:2" ht="16.5" x14ac:dyDescent="0.3">
      <c r="B28899"/>
    </row>
    <row r="28900" spans="2:2" ht="16.5" x14ac:dyDescent="0.3">
      <c r="B28900"/>
    </row>
    <row r="28901" spans="2:2" ht="16.5" x14ac:dyDescent="0.3">
      <c r="B28901"/>
    </row>
    <row r="28902" spans="2:2" ht="16.5" x14ac:dyDescent="0.3">
      <c r="B28902"/>
    </row>
    <row r="28903" spans="2:2" ht="16.5" x14ac:dyDescent="0.3">
      <c r="B28903"/>
    </row>
    <row r="28904" spans="2:2" ht="16.5" x14ac:dyDescent="0.3">
      <c r="B28904"/>
    </row>
    <row r="28905" spans="2:2" ht="16.5" x14ac:dyDescent="0.3">
      <c r="B28905"/>
    </row>
    <row r="28906" spans="2:2" ht="16.5" x14ac:dyDescent="0.3">
      <c r="B28906"/>
    </row>
    <row r="28907" spans="2:2" ht="16.5" x14ac:dyDescent="0.3">
      <c r="B28907"/>
    </row>
    <row r="28908" spans="2:2" ht="16.5" x14ac:dyDescent="0.3">
      <c r="B28908"/>
    </row>
    <row r="28909" spans="2:2" ht="16.5" x14ac:dyDescent="0.3">
      <c r="B28909"/>
    </row>
    <row r="28910" spans="2:2" ht="16.5" x14ac:dyDescent="0.3">
      <c r="B28910"/>
    </row>
    <row r="28911" spans="2:2" ht="16.5" x14ac:dyDescent="0.3">
      <c r="B28911"/>
    </row>
    <row r="28912" spans="2:2" ht="16.5" x14ac:dyDescent="0.3">
      <c r="B28912"/>
    </row>
    <row r="28913" spans="2:2" ht="16.5" x14ac:dyDescent="0.3">
      <c r="B28913"/>
    </row>
    <row r="28914" spans="2:2" ht="16.5" x14ac:dyDescent="0.3">
      <c r="B28914"/>
    </row>
    <row r="28915" spans="2:2" ht="16.5" x14ac:dyDescent="0.3">
      <c r="B28915"/>
    </row>
    <row r="28916" spans="2:2" ht="16.5" x14ac:dyDescent="0.3">
      <c r="B28916"/>
    </row>
    <row r="28917" spans="2:2" ht="16.5" x14ac:dyDescent="0.3">
      <c r="B28917"/>
    </row>
    <row r="28918" spans="2:2" ht="16.5" x14ac:dyDescent="0.3">
      <c r="B28918"/>
    </row>
    <row r="28919" spans="2:2" ht="16.5" x14ac:dyDescent="0.3">
      <c r="B28919"/>
    </row>
    <row r="28920" spans="2:2" ht="16.5" x14ac:dyDescent="0.3">
      <c r="B28920"/>
    </row>
    <row r="28921" spans="2:2" ht="16.5" x14ac:dyDescent="0.3">
      <c r="B28921"/>
    </row>
    <row r="28922" spans="2:2" ht="16.5" x14ac:dyDescent="0.3">
      <c r="B28922"/>
    </row>
    <row r="28923" spans="2:2" ht="16.5" x14ac:dyDescent="0.3">
      <c r="B28923"/>
    </row>
    <row r="28924" spans="2:2" ht="16.5" x14ac:dyDescent="0.3">
      <c r="B28924"/>
    </row>
    <row r="28925" spans="2:2" ht="16.5" x14ac:dyDescent="0.3">
      <c r="B28925"/>
    </row>
    <row r="28926" spans="2:2" ht="16.5" x14ac:dyDescent="0.3">
      <c r="B28926"/>
    </row>
    <row r="28927" spans="2:2" ht="16.5" x14ac:dyDescent="0.3">
      <c r="B28927"/>
    </row>
    <row r="28928" spans="2:2" ht="16.5" x14ac:dyDescent="0.3">
      <c r="B28928"/>
    </row>
    <row r="28929" spans="2:2" ht="16.5" x14ac:dyDescent="0.3">
      <c r="B28929"/>
    </row>
    <row r="28930" spans="2:2" ht="16.5" x14ac:dyDescent="0.3">
      <c r="B28930"/>
    </row>
    <row r="28931" spans="2:2" ht="16.5" x14ac:dyDescent="0.3">
      <c r="B28931"/>
    </row>
    <row r="28932" spans="2:2" ht="16.5" x14ac:dyDescent="0.3">
      <c r="B28932"/>
    </row>
    <row r="28933" spans="2:2" ht="16.5" x14ac:dyDescent="0.3">
      <c r="B28933"/>
    </row>
    <row r="28934" spans="2:2" ht="16.5" x14ac:dyDescent="0.3">
      <c r="B28934"/>
    </row>
    <row r="28935" spans="2:2" ht="16.5" x14ac:dyDescent="0.3">
      <c r="B28935"/>
    </row>
    <row r="28936" spans="2:2" ht="16.5" x14ac:dyDescent="0.3">
      <c r="B28936"/>
    </row>
    <row r="28937" spans="2:2" ht="16.5" x14ac:dyDescent="0.3">
      <c r="B28937"/>
    </row>
    <row r="28938" spans="2:2" ht="16.5" x14ac:dyDescent="0.3">
      <c r="B28938"/>
    </row>
    <row r="28939" spans="2:2" ht="16.5" x14ac:dyDescent="0.3">
      <c r="B28939"/>
    </row>
    <row r="28940" spans="2:2" ht="16.5" x14ac:dyDescent="0.3">
      <c r="B28940"/>
    </row>
    <row r="28941" spans="2:2" ht="16.5" x14ac:dyDescent="0.3">
      <c r="B28941"/>
    </row>
    <row r="28942" spans="2:2" ht="16.5" x14ac:dyDescent="0.3">
      <c r="B28942"/>
    </row>
    <row r="28943" spans="2:2" ht="16.5" x14ac:dyDescent="0.3">
      <c r="B28943"/>
    </row>
    <row r="28944" spans="2:2" ht="16.5" x14ac:dyDescent="0.3">
      <c r="B28944"/>
    </row>
    <row r="28945" spans="2:2" ht="16.5" x14ac:dyDescent="0.3">
      <c r="B28945"/>
    </row>
    <row r="28946" spans="2:2" ht="16.5" x14ac:dyDescent="0.3">
      <c r="B28946"/>
    </row>
    <row r="28947" spans="2:2" ht="16.5" x14ac:dyDescent="0.3">
      <c r="B28947"/>
    </row>
    <row r="28948" spans="2:2" ht="16.5" x14ac:dyDescent="0.3">
      <c r="B28948"/>
    </row>
    <row r="28949" spans="2:2" ht="16.5" x14ac:dyDescent="0.3">
      <c r="B28949"/>
    </row>
    <row r="28950" spans="2:2" ht="16.5" x14ac:dyDescent="0.3">
      <c r="B28950"/>
    </row>
    <row r="28951" spans="2:2" ht="16.5" x14ac:dyDescent="0.3">
      <c r="B28951"/>
    </row>
    <row r="28952" spans="2:2" ht="16.5" x14ac:dyDescent="0.3">
      <c r="B28952"/>
    </row>
    <row r="28953" spans="2:2" ht="16.5" x14ac:dyDescent="0.3">
      <c r="B28953"/>
    </row>
    <row r="28954" spans="2:2" ht="16.5" x14ac:dyDescent="0.3">
      <c r="B28954"/>
    </row>
    <row r="28955" spans="2:2" ht="16.5" x14ac:dyDescent="0.3">
      <c r="B28955"/>
    </row>
    <row r="28956" spans="2:2" ht="16.5" x14ac:dyDescent="0.3">
      <c r="B28956"/>
    </row>
    <row r="28957" spans="2:2" ht="16.5" x14ac:dyDescent="0.3">
      <c r="B28957"/>
    </row>
    <row r="28958" spans="2:2" ht="16.5" x14ac:dyDescent="0.3">
      <c r="B28958"/>
    </row>
    <row r="28959" spans="2:2" ht="16.5" x14ac:dyDescent="0.3">
      <c r="B28959"/>
    </row>
    <row r="28960" spans="2:2" ht="16.5" x14ac:dyDescent="0.3">
      <c r="B28960"/>
    </row>
    <row r="28961" spans="2:2" ht="16.5" x14ac:dyDescent="0.3">
      <c r="B28961"/>
    </row>
    <row r="28962" spans="2:2" ht="16.5" x14ac:dyDescent="0.3">
      <c r="B28962"/>
    </row>
    <row r="28963" spans="2:2" ht="16.5" x14ac:dyDescent="0.3">
      <c r="B28963"/>
    </row>
    <row r="28964" spans="2:2" ht="16.5" x14ac:dyDescent="0.3">
      <c r="B28964"/>
    </row>
    <row r="28965" spans="2:2" ht="16.5" x14ac:dyDescent="0.3">
      <c r="B28965"/>
    </row>
    <row r="28966" spans="2:2" ht="16.5" x14ac:dyDescent="0.3">
      <c r="B28966"/>
    </row>
    <row r="28967" spans="2:2" ht="16.5" x14ac:dyDescent="0.3">
      <c r="B28967"/>
    </row>
    <row r="28968" spans="2:2" ht="16.5" x14ac:dyDescent="0.3">
      <c r="B28968"/>
    </row>
    <row r="28969" spans="2:2" ht="16.5" x14ac:dyDescent="0.3">
      <c r="B28969"/>
    </row>
    <row r="28970" spans="2:2" ht="16.5" x14ac:dyDescent="0.3">
      <c r="B28970"/>
    </row>
    <row r="28971" spans="2:2" ht="16.5" x14ac:dyDescent="0.3">
      <c r="B28971"/>
    </row>
    <row r="28972" spans="2:2" ht="16.5" x14ac:dyDescent="0.3">
      <c r="B28972"/>
    </row>
    <row r="28973" spans="2:2" ht="16.5" x14ac:dyDescent="0.3">
      <c r="B28973"/>
    </row>
    <row r="28974" spans="2:2" ht="16.5" x14ac:dyDescent="0.3">
      <c r="B28974"/>
    </row>
    <row r="28975" spans="2:2" ht="16.5" x14ac:dyDescent="0.3">
      <c r="B28975"/>
    </row>
    <row r="28976" spans="2:2" ht="16.5" x14ac:dyDescent="0.3">
      <c r="B28976"/>
    </row>
    <row r="28977" spans="2:2" ht="16.5" x14ac:dyDescent="0.3">
      <c r="B28977"/>
    </row>
    <row r="28978" spans="2:2" ht="16.5" x14ac:dyDescent="0.3">
      <c r="B28978"/>
    </row>
    <row r="28979" spans="2:2" ht="16.5" x14ac:dyDescent="0.3">
      <c r="B28979"/>
    </row>
    <row r="28980" spans="2:2" ht="16.5" x14ac:dyDescent="0.3">
      <c r="B28980"/>
    </row>
    <row r="28981" spans="2:2" ht="16.5" x14ac:dyDescent="0.3">
      <c r="B28981"/>
    </row>
    <row r="28982" spans="2:2" ht="16.5" x14ac:dyDescent="0.3">
      <c r="B28982"/>
    </row>
    <row r="28983" spans="2:2" ht="16.5" x14ac:dyDescent="0.3">
      <c r="B28983"/>
    </row>
    <row r="28984" spans="2:2" ht="16.5" x14ac:dyDescent="0.3">
      <c r="B28984"/>
    </row>
    <row r="28985" spans="2:2" ht="16.5" x14ac:dyDescent="0.3">
      <c r="B28985"/>
    </row>
    <row r="28986" spans="2:2" ht="16.5" x14ac:dyDescent="0.3">
      <c r="B28986"/>
    </row>
    <row r="28987" spans="2:2" ht="16.5" x14ac:dyDescent="0.3">
      <c r="B28987"/>
    </row>
    <row r="28988" spans="2:2" ht="16.5" x14ac:dyDescent="0.3">
      <c r="B28988"/>
    </row>
    <row r="28989" spans="2:2" ht="16.5" x14ac:dyDescent="0.3">
      <c r="B28989"/>
    </row>
    <row r="28990" spans="2:2" ht="16.5" x14ac:dyDescent="0.3">
      <c r="B28990"/>
    </row>
    <row r="28991" spans="2:2" ht="16.5" x14ac:dyDescent="0.3">
      <c r="B28991"/>
    </row>
    <row r="28992" spans="2:2" ht="16.5" x14ac:dyDescent="0.3">
      <c r="B28992"/>
    </row>
    <row r="28993" spans="2:2" ht="16.5" x14ac:dyDescent="0.3">
      <c r="B28993"/>
    </row>
    <row r="28994" spans="2:2" ht="16.5" x14ac:dyDescent="0.3">
      <c r="B28994"/>
    </row>
    <row r="28995" spans="2:2" ht="16.5" x14ac:dyDescent="0.3">
      <c r="B28995"/>
    </row>
    <row r="28996" spans="2:2" ht="16.5" x14ac:dyDescent="0.3">
      <c r="B28996"/>
    </row>
    <row r="28997" spans="2:2" ht="16.5" x14ac:dyDescent="0.3">
      <c r="B28997"/>
    </row>
    <row r="28998" spans="2:2" ht="16.5" x14ac:dyDescent="0.3">
      <c r="B28998"/>
    </row>
    <row r="28999" spans="2:2" ht="16.5" x14ac:dyDescent="0.3">
      <c r="B28999"/>
    </row>
    <row r="29000" spans="2:2" ht="16.5" x14ac:dyDescent="0.3">
      <c r="B29000"/>
    </row>
    <row r="29001" spans="2:2" ht="16.5" x14ac:dyDescent="0.3">
      <c r="B29001"/>
    </row>
    <row r="29002" spans="2:2" ht="16.5" x14ac:dyDescent="0.3">
      <c r="B29002"/>
    </row>
    <row r="29003" spans="2:2" ht="16.5" x14ac:dyDescent="0.3">
      <c r="B29003"/>
    </row>
    <row r="29004" spans="2:2" ht="16.5" x14ac:dyDescent="0.3">
      <c r="B29004"/>
    </row>
    <row r="29005" spans="2:2" ht="16.5" x14ac:dyDescent="0.3">
      <c r="B29005"/>
    </row>
    <row r="29006" spans="2:2" ht="16.5" x14ac:dyDescent="0.3">
      <c r="B29006"/>
    </row>
    <row r="29007" spans="2:2" ht="16.5" x14ac:dyDescent="0.3">
      <c r="B29007"/>
    </row>
    <row r="29008" spans="2:2" ht="16.5" x14ac:dyDescent="0.3">
      <c r="B29008"/>
    </row>
    <row r="29009" spans="2:2" ht="16.5" x14ac:dyDescent="0.3">
      <c r="B29009"/>
    </row>
    <row r="29010" spans="2:2" ht="16.5" x14ac:dyDescent="0.3">
      <c r="B29010"/>
    </row>
    <row r="29011" spans="2:2" ht="16.5" x14ac:dyDescent="0.3">
      <c r="B29011"/>
    </row>
    <row r="29012" spans="2:2" ht="16.5" x14ac:dyDescent="0.3">
      <c r="B29012"/>
    </row>
    <row r="29013" spans="2:2" ht="16.5" x14ac:dyDescent="0.3">
      <c r="B29013"/>
    </row>
    <row r="29014" spans="2:2" ht="16.5" x14ac:dyDescent="0.3">
      <c r="B29014"/>
    </row>
    <row r="29015" spans="2:2" ht="16.5" x14ac:dyDescent="0.3">
      <c r="B29015"/>
    </row>
    <row r="29016" spans="2:2" ht="16.5" x14ac:dyDescent="0.3">
      <c r="B29016"/>
    </row>
    <row r="29017" spans="2:2" ht="16.5" x14ac:dyDescent="0.3">
      <c r="B29017"/>
    </row>
    <row r="29018" spans="2:2" ht="16.5" x14ac:dyDescent="0.3">
      <c r="B29018"/>
    </row>
    <row r="29019" spans="2:2" ht="16.5" x14ac:dyDescent="0.3">
      <c r="B29019"/>
    </row>
    <row r="29020" spans="2:2" ht="16.5" x14ac:dyDescent="0.3">
      <c r="B29020"/>
    </row>
    <row r="29021" spans="2:2" ht="16.5" x14ac:dyDescent="0.3">
      <c r="B29021"/>
    </row>
    <row r="29022" spans="2:2" ht="16.5" x14ac:dyDescent="0.3">
      <c r="B29022"/>
    </row>
    <row r="29023" spans="2:2" ht="16.5" x14ac:dyDescent="0.3">
      <c r="B29023"/>
    </row>
    <row r="29024" spans="2:2" ht="16.5" x14ac:dyDescent="0.3">
      <c r="B29024"/>
    </row>
    <row r="29025" spans="2:2" ht="16.5" x14ac:dyDescent="0.3">
      <c r="B29025"/>
    </row>
    <row r="29026" spans="2:2" ht="16.5" x14ac:dyDescent="0.3">
      <c r="B29026"/>
    </row>
    <row r="29027" spans="2:2" ht="16.5" x14ac:dyDescent="0.3">
      <c r="B29027"/>
    </row>
    <row r="29028" spans="2:2" ht="16.5" x14ac:dyDescent="0.3">
      <c r="B29028"/>
    </row>
    <row r="29029" spans="2:2" ht="16.5" x14ac:dyDescent="0.3">
      <c r="B29029"/>
    </row>
    <row r="29030" spans="2:2" ht="16.5" x14ac:dyDescent="0.3">
      <c r="B29030"/>
    </row>
    <row r="29031" spans="2:2" ht="16.5" x14ac:dyDescent="0.3">
      <c r="B29031"/>
    </row>
    <row r="29032" spans="2:2" ht="16.5" x14ac:dyDescent="0.3">
      <c r="B29032"/>
    </row>
    <row r="29033" spans="2:2" ht="16.5" x14ac:dyDescent="0.3">
      <c r="B29033"/>
    </row>
    <row r="29034" spans="2:2" ht="16.5" x14ac:dyDescent="0.3">
      <c r="B29034"/>
    </row>
    <row r="29035" spans="2:2" ht="16.5" x14ac:dyDescent="0.3">
      <c r="B29035"/>
    </row>
    <row r="29036" spans="2:2" ht="16.5" x14ac:dyDescent="0.3">
      <c r="B29036"/>
    </row>
    <row r="29037" spans="2:2" ht="16.5" x14ac:dyDescent="0.3">
      <c r="B29037"/>
    </row>
    <row r="29038" spans="2:2" ht="16.5" x14ac:dyDescent="0.3">
      <c r="B29038"/>
    </row>
    <row r="29039" spans="2:2" ht="16.5" x14ac:dyDescent="0.3">
      <c r="B29039"/>
    </row>
    <row r="29040" spans="2:2" ht="16.5" x14ac:dyDescent="0.3">
      <c r="B29040"/>
    </row>
    <row r="29041" spans="2:2" ht="16.5" x14ac:dyDescent="0.3">
      <c r="B29041"/>
    </row>
    <row r="29042" spans="2:2" ht="16.5" x14ac:dyDescent="0.3">
      <c r="B29042"/>
    </row>
    <row r="29043" spans="2:2" ht="16.5" x14ac:dyDescent="0.3">
      <c r="B29043"/>
    </row>
    <row r="29044" spans="2:2" ht="16.5" x14ac:dyDescent="0.3">
      <c r="B29044"/>
    </row>
    <row r="29045" spans="2:2" ht="16.5" x14ac:dyDescent="0.3">
      <c r="B29045"/>
    </row>
    <row r="29046" spans="2:2" ht="16.5" x14ac:dyDescent="0.3">
      <c r="B29046"/>
    </row>
    <row r="29047" spans="2:2" ht="16.5" x14ac:dyDescent="0.3">
      <c r="B29047"/>
    </row>
    <row r="29048" spans="2:2" ht="16.5" x14ac:dyDescent="0.3">
      <c r="B29048"/>
    </row>
    <row r="29049" spans="2:2" ht="16.5" x14ac:dyDescent="0.3">
      <c r="B29049"/>
    </row>
    <row r="29050" spans="2:2" ht="16.5" x14ac:dyDescent="0.3">
      <c r="B29050"/>
    </row>
    <row r="29051" spans="2:2" ht="16.5" x14ac:dyDescent="0.3">
      <c r="B29051"/>
    </row>
    <row r="29052" spans="2:2" ht="16.5" x14ac:dyDescent="0.3">
      <c r="B29052"/>
    </row>
    <row r="29053" spans="2:2" ht="16.5" x14ac:dyDescent="0.3">
      <c r="B29053"/>
    </row>
    <row r="29054" spans="2:2" ht="16.5" x14ac:dyDescent="0.3">
      <c r="B29054"/>
    </row>
    <row r="29055" spans="2:2" ht="16.5" x14ac:dyDescent="0.3">
      <c r="B29055"/>
    </row>
    <row r="29056" spans="2:2" ht="16.5" x14ac:dyDescent="0.3">
      <c r="B29056"/>
    </row>
    <row r="29057" spans="2:2" ht="16.5" x14ac:dyDescent="0.3">
      <c r="B29057"/>
    </row>
    <row r="29058" spans="2:2" ht="16.5" x14ac:dyDescent="0.3">
      <c r="B29058"/>
    </row>
    <row r="29059" spans="2:2" ht="16.5" x14ac:dyDescent="0.3">
      <c r="B29059"/>
    </row>
    <row r="29060" spans="2:2" ht="16.5" x14ac:dyDescent="0.3">
      <c r="B29060"/>
    </row>
    <row r="29061" spans="2:2" ht="16.5" x14ac:dyDescent="0.3">
      <c r="B29061"/>
    </row>
    <row r="29062" spans="2:2" ht="16.5" x14ac:dyDescent="0.3">
      <c r="B29062"/>
    </row>
    <row r="29063" spans="2:2" ht="16.5" x14ac:dyDescent="0.3">
      <c r="B29063"/>
    </row>
    <row r="29064" spans="2:2" ht="16.5" x14ac:dyDescent="0.3">
      <c r="B29064"/>
    </row>
    <row r="29065" spans="2:2" ht="16.5" x14ac:dyDescent="0.3">
      <c r="B29065"/>
    </row>
    <row r="29066" spans="2:2" ht="16.5" x14ac:dyDescent="0.3">
      <c r="B29066"/>
    </row>
    <row r="29067" spans="2:2" ht="16.5" x14ac:dyDescent="0.3">
      <c r="B29067"/>
    </row>
    <row r="29068" spans="2:2" ht="16.5" x14ac:dyDescent="0.3">
      <c r="B29068"/>
    </row>
    <row r="29069" spans="2:2" ht="16.5" x14ac:dyDescent="0.3">
      <c r="B29069"/>
    </row>
    <row r="29070" spans="2:2" ht="16.5" x14ac:dyDescent="0.3">
      <c r="B29070"/>
    </row>
    <row r="29071" spans="2:2" ht="16.5" x14ac:dyDescent="0.3">
      <c r="B29071"/>
    </row>
    <row r="29072" spans="2:2" ht="16.5" x14ac:dyDescent="0.3">
      <c r="B29072"/>
    </row>
    <row r="29073" spans="2:2" ht="16.5" x14ac:dyDescent="0.3">
      <c r="B29073"/>
    </row>
    <row r="29074" spans="2:2" ht="16.5" x14ac:dyDescent="0.3">
      <c r="B29074"/>
    </row>
    <row r="29075" spans="2:2" ht="16.5" x14ac:dyDescent="0.3">
      <c r="B29075"/>
    </row>
    <row r="29076" spans="2:2" ht="16.5" x14ac:dyDescent="0.3">
      <c r="B29076"/>
    </row>
    <row r="29077" spans="2:2" ht="16.5" x14ac:dyDescent="0.3">
      <c r="B29077"/>
    </row>
    <row r="29078" spans="2:2" ht="16.5" x14ac:dyDescent="0.3">
      <c r="B29078"/>
    </row>
    <row r="29079" spans="2:2" ht="16.5" x14ac:dyDescent="0.3">
      <c r="B29079"/>
    </row>
    <row r="29080" spans="2:2" ht="16.5" x14ac:dyDescent="0.3">
      <c r="B29080"/>
    </row>
    <row r="29081" spans="2:2" ht="16.5" x14ac:dyDescent="0.3">
      <c r="B29081"/>
    </row>
    <row r="29082" spans="2:2" ht="16.5" x14ac:dyDescent="0.3">
      <c r="B29082"/>
    </row>
    <row r="29083" spans="2:2" ht="16.5" x14ac:dyDescent="0.3">
      <c r="B29083"/>
    </row>
    <row r="29084" spans="2:2" ht="16.5" x14ac:dyDescent="0.3">
      <c r="B29084"/>
    </row>
    <row r="29085" spans="2:2" ht="16.5" x14ac:dyDescent="0.3">
      <c r="B29085"/>
    </row>
    <row r="29086" spans="2:2" ht="16.5" x14ac:dyDescent="0.3">
      <c r="B29086"/>
    </row>
    <row r="29087" spans="2:2" ht="16.5" x14ac:dyDescent="0.3">
      <c r="B29087"/>
    </row>
    <row r="29088" spans="2:2" ht="16.5" x14ac:dyDescent="0.3">
      <c r="B29088"/>
    </row>
    <row r="29089" spans="2:2" ht="16.5" x14ac:dyDescent="0.3">
      <c r="B29089"/>
    </row>
    <row r="29090" spans="2:2" ht="16.5" x14ac:dyDescent="0.3">
      <c r="B29090"/>
    </row>
    <row r="29091" spans="2:2" ht="16.5" x14ac:dyDescent="0.3">
      <c r="B29091"/>
    </row>
    <row r="29092" spans="2:2" ht="16.5" x14ac:dyDescent="0.3">
      <c r="B29092"/>
    </row>
    <row r="29093" spans="2:2" ht="16.5" x14ac:dyDescent="0.3">
      <c r="B29093"/>
    </row>
    <row r="29094" spans="2:2" ht="16.5" x14ac:dyDescent="0.3">
      <c r="B29094"/>
    </row>
    <row r="29095" spans="2:2" ht="16.5" x14ac:dyDescent="0.3">
      <c r="B29095"/>
    </row>
    <row r="29096" spans="2:2" ht="16.5" x14ac:dyDescent="0.3">
      <c r="B29096"/>
    </row>
    <row r="29097" spans="2:2" ht="16.5" x14ac:dyDescent="0.3">
      <c r="B29097"/>
    </row>
    <row r="29098" spans="2:2" ht="16.5" x14ac:dyDescent="0.3">
      <c r="B29098"/>
    </row>
    <row r="29099" spans="2:2" ht="16.5" x14ac:dyDescent="0.3">
      <c r="B29099"/>
    </row>
    <row r="29100" spans="2:2" ht="16.5" x14ac:dyDescent="0.3">
      <c r="B29100"/>
    </row>
    <row r="29101" spans="2:2" ht="16.5" x14ac:dyDescent="0.3">
      <c r="B29101"/>
    </row>
    <row r="29102" spans="2:2" ht="16.5" x14ac:dyDescent="0.3">
      <c r="B29102"/>
    </row>
    <row r="29103" spans="2:2" ht="16.5" x14ac:dyDescent="0.3">
      <c r="B29103"/>
    </row>
    <row r="29104" spans="2:2" ht="16.5" x14ac:dyDescent="0.3">
      <c r="B29104"/>
    </row>
    <row r="29105" spans="2:2" ht="16.5" x14ac:dyDescent="0.3">
      <c r="B29105"/>
    </row>
    <row r="29106" spans="2:2" ht="16.5" x14ac:dyDescent="0.3">
      <c r="B29106"/>
    </row>
    <row r="29107" spans="2:2" ht="16.5" x14ac:dyDescent="0.3">
      <c r="B29107"/>
    </row>
    <row r="29108" spans="2:2" ht="16.5" x14ac:dyDescent="0.3">
      <c r="B29108"/>
    </row>
    <row r="29109" spans="2:2" ht="16.5" x14ac:dyDescent="0.3">
      <c r="B29109"/>
    </row>
    <row r="29110" spans="2:2" ht="16.5" x14ac:dyDescent="0.3">
      <c r="B29110"/>
    </row>
    <row r="29111" spans="2:2" ht="16.5" x14ac:dyDescent="0.3">
      <c r="B29111"/>
    </row>
    <row r="29112" spans="2:2" ht="16.5" x14ac:dyDescent="0.3">
      <c r="B29112"/>
    </row>
    <row r="29113" spans="2:2" ht="16.5" x14ac:dyDescent="0.3">
      <c r="B29113"/>
    </row>
    <row r="29114" spans="2:2" ht="16.5" x14ac:dyDescent="0.3">
      <c r="B29114"/>
    </row>
    <row r="29115" spans="2:2" ht="16.5" x14ac:dyDescent="0.3">
      <c r="B29115"/>
    </row>
    <row r="29116" spans="2:2" ht="16.5" x14ac:dyDescent="0.3">
      <c r="B29116"/>
    </row>
    <row r="29117" spans="2:2" ht="16.5" x14ac:dyDescent="0.3">
      <c r="B29117"/>
    </row>
    <row r="29118" spans="2:2" ht="16.5" x14ac:dyDescent="0.3">
      <c r="B29118"/>
    </row>
    <row r="29119" spans="2:2" ht="16.5" x14ac:dyDescent="0.3">
      <c r="B29119"/>
    </row>
    <row r="29120" spans="2:2" ht="16.5" x14ac:dyDescent="0.3">
      <c r="B29120"/>
    </row>
    <row r="29121" spans="2:2" ht="16.5" x14ac:dyDescent="0.3">
      <c r="B29121"/>
    </row>
    <row r="29122" spans="2:2" ht="16.5" x14ac:dyDescent="0.3">
      <c r="B29122"/>
    </row>
    <row r="29123" spans="2:2" ht="16.5" x14ac:dyDescent="0.3">
      <c r="B29123"/>
    </row>
    <row r="29124" spans="2:2" ht="16.5" x14ac:dyDescent="0.3">
      <c r="B29124"/>
    </row>
    <row r="29125" spans="2:2" ht="16.5" x14ac:dyDescent="0.3">
      <c r="B29125"/>
    </row>
    <row r="29126" spans="2:2" ht="16.5" x14ac:dyDescent="0.3">
      <c r="B29126"/>
    </row>
    <row r="29127" spans="2:2" ht="16.5" x14ac:dyDescent="0.3">
      <c r="B29127"/>
    </row>
    <row r="29128" spans="2:2" ht="16.5" x14ac:dyDescent="0.3">
      <c r="B29128"/>
    </row>
    <row r="29129" spans="2:2" ht="16.5" x14ac:dyDescent="0.3">
      <c r="B29129"/>
    </row>
    <row r="29130" spans="2:2" ht="16.5" x14ac:dyDescent="0.3">
      <c r="B29130"/>
    </row>
    <row r="29131" spans="2:2" ht="16.5" x14ac:dyDescent="0.3">
      <c r="B29131"/>
    </row>
    <row r="29132" spans="2:2" ht="16.5" x14ac:dyDescent="0.3">
      <c r="B29132"/>
    </row>
    <row r="29133" spans="2:2" ht="16.5" x14ac:dyDescent="0.3">
      <c r="B29133"/>
    </row>
    <row r="29134" spans="2:2" ht="16.5" x14ac:dyDescent="0.3">
      <c r="B29134"/>
    </row>
    <row r="29135" spans="2:2" ht="16.5" x14ac:dyDescent="0.3">
      <c r="B29135"/>
    </row>
    <row r="29136" spans="2:2" ht="16.5" x14ac:dyDescent="0.3">
      <c r="B29136"/>
    </row>
    <row r="29137" spans="2:2" ht="16.5" x14ac:dyDescent="0.3">
      <c r="B29137"/>
    </row>
    <row r="29138" spans="2:2" ht="16.5" x14ac:dyDescent="0.3">
      <c r="B29138"/>
    </row>
    <row r="29139" spans="2:2" ht="16.5" x14ac:dyDescent="0.3">
      <c r="B29139"/>
    </row>
    <row r="29140" spans="2:2" ht="16.5" x14ac:dyDescent="0.3">
      <c r="B29140"/>
    </row>
    <row r="29141" spans="2:2" ht="16.5" x14ac:dyDescent="0.3">
      <c r="B29141"/>
    </row>
    <row r="29142" spans="2:2" ht="16.5" x14ac:dyDescent="0.3">
      <c r="B29142"/>
    </row>
    <row r="29143" spans="2:2" ht="16.5" x14ac:dyDescent="0.3">
      <c r="B29143"/>
    </row>
    <row r="29144" spans="2:2" ht="16.5" x14ac:dyDescent="0.3">
      <c r="B29144"/>
    </row>
    <row r="29145" spans="2:2" ht="16.5" x14ac:dyDescent="0.3">
      <c r="B29145"/>
    </row>
    <row r="29146" spans="2:2" ht="16.5" x14ac:dyDescent="0.3">
      <c r="B29146"/>
    </row>
    <row r="29147" spans="2:2" ht="16.5" x14ac:dyDescent="0.3">
      <c r="B29147"/>
    </row>
    <row r="29148" spans="2:2" ht="16.5" x14ac:dyDescent="0.3">
      <c r="B29148"/>
    </row>
    <row r="29149" spans="2:2" ht="16.5" x14ac:dyDescent="0.3">
      <c r="B29149"/>
    </row>
    <row r="29150" spans="2:2" ht="16.5" x14ac:dyDescent="0.3">
      <c r="B29150"/>
    </row>
    <row r="29151" spans="2:2" ht="16.5" x14ac:dyDescent="0.3">
      <c r="B29151"/>
    </row>
    <row r="29152" spans="2:2" ht="16.5" x14ac:dyDescent="0.3">
      <c r="B29152"/>
    </row>
    <row r="29153" spans="2:2" ht="16.5" x14ac:dyDescent="0.3">
      <c r="B29153"/>
    </row>
    <row r="29154" spans="2:2" ht="16.5" x14ac:dyDescent="0.3">
      <c r="B29154"/>
    </row>
    <row r="29155" spans="2:2" ht="16.5" x14ac:dyDescent="0.3">
      <c r="B29155"/>
    </row>
    <row r="29156" spans="2:2" ht="16.5" x14ac:dyDescent="0.3">
      <c r="B29156"/>
    </row>
    <row r="29157" spans="2:2" ht="16.5" x14ac:dyDescent="0.3">
      <c r="B29157"/>
    </row>
    <row r="29158" spans="2:2" ht="16.5" x14ac:dyDescent="0.3">
      <c r="B29158"/>
    </row>
    <row r="29159" spans="2:2" ht="16.5" x14ac:dyDescent="0.3">
      <c r="B29159"/>
    </row>
    <row r="29160" spans="2:2" ht="16.5" x14ac:dyDescent="0.3">
      <c r="B29160"/>
    </row>
    <row r="29161" spans="2:2" ht="16.5" x14ac:dyDescent="0.3">
      <c r="B29161"/>
    </row>
    <row r="29162" spans="2:2" ht="16.5" x14ac:dyDescent="0.3">
      <c r="B29162"/>
    </row>
    <row r="29163" spans="2:2" ht="16.5" x14ac:dyDescent="0.3">
      <c r="B29163"/>
    </row>
    <row r="29164" spans="2:2" ht="16.5" x14ac:dyDescent="0.3">
      <c r="B29164"/>
    </row>
    <row r="29165" spans="2:2" ht="16.5" x14ac:dyDescent="0.3">
      <c r="B29165"/>
    </row>
    <row r="29166" spans="2:2" ht="16.5" x14ac:dyDescent="0.3">
      <c r="B29166"/>
    </row>
    <row r="29167" spans="2:2" ht="16.5" x14ac:dyDescent="0.3">
      <c r="B29167"/>
    </row>
    <row r="29168" spans="2:2" ht="16.5" x14ac:dyDescent="0.3">
      <c r="B29168"/>
    </row>
    <row r="29169" spans="2:2" ht="16.5" x14ac:dyDescent="0.3">
      <c r="B29169"/>
    </row>
    <row r="29170" spans="2:2" ht="16.5" x14ac:dyDescent="0.3">
      <c r="B29170"/>
    </row>
    <row r="29171" spans="2:2" ht="16.5" x14ac:dyDescent="0.3">
      <c r="B29171"/>
    </row>
    <row r="29172" spans="2:2" ht="16.5" x14ac:dyDescent="0.3">
      <c r="B29172"/>
    </row>
    <row r="29173" spans="2:2" ht="16.5" x14ac:dyDescent="0.3">
      <c r="B29173"/>
    </row>
    <row r="29174" spans="2:2" ht="16.5" x14ac:dyDescent="0.3">
      <c r="B29174"/>
    </row>
    <row r="29175" spans="2:2" ht="16.5" x14ac:dyDescent="0.3">
      <c r="B29175"/>
    </row>
    <row r="29176" spans="2:2" ht="16.5" x14ac:dyDescent="0.3">
      <c r="B29176"/>
    </row>
    <row r="29177" spans="2:2" ht="16.5" x14ac:dyDescent="0.3">
      <c r="B29177"/>
    </row>
    <row r="29178" spans="2:2" ht="16.5" x14ac:dyDescent="0.3">
      <c r="B29178"/>
    </row>
    <row r="29179" spans="2:2" ht="16.5" x14ac:dyDescent="0.3">
      <c r="B29179"/>
    </row>
    <row r="29180" spans="2:2" ht="16.5" x14ac:dyDescent="0.3">
      <c r="B29180"/>
    </row>
    <row r="29181" spans="2:2" ht="16.5" x14ac:dyDescent="0.3">
      <c r="B29181"/>
    </row>
    <row r="29182" spans="2:2" ht="16.5" x14ac:dyDescent="0.3">
      <c r="B29182"/>
    </row>
    <row r="29183" spans="2:2" ht="16.5" x14ac:dyDescent="0.3">
      <c r="B29183"/>
    </row>
    <row r="29184" spans="2:2" ht="16.5" x14ac:dyDescent="0.3">
      <c r="B29184"/>
    </row>
    <row r="29185" spans="2:2" ht="16.5" x14ac:dyDescent="0.3">
      <c r="B29185"/>
    </row>
    <row r="29186" spans="2:2" ht="16.5" x14ac:dyDescent="0.3">
      <c r="B29186"/>
    </row>
    <row r="29187" spans="2:2" ht="16.5" x14ac:dyDescent="0.3">
      <c r="B29187"/>
    </row>
    <row r="29188" spans="2:2" ht="16.5" x14ac:dyDescent="0.3">
      <c r="B29188"/>
    </row>
    <row r="29189" spans="2:2" ht="16.5" x14ac:dyDescent="0.3">
      <c r="B29189"/>
    </row>
    <row r="29190" spans="2:2" ht="16.5" x14ac:dyDescent="0.3">
      <c r="B29190"/>
    </row>
    <row r="29191" spans="2:2" ht="16.5" x14ac:dyDescent="0.3">
      <c r="B29191"/>
    </row>
    <row r="29192" spans="2:2" ht="16.5" x14ac:dyDescent="0.3">
      <c r="B29192"/>
    </row>
    <row r="29193" spans="2:2" ht="16.5" x14ac:dyDescent="0.3">
      <c r="B29193"/>
    </row>
    <row r="29194" spans="2:2" ht="16.5" x14ac:dyDescent="0.3">
      <c r="B29194"/>
    </row>
    <row r="29195" spans="2:2" ht="16.5" x14ac:dyDescent="0.3">
      <c r="B29195"/>
    </row>
    <row r="29196" spans="2:2" ht="16.5" x14ac:dyDescent="0.3">
      <c r="B29196"/>
    </row>
    <row r="29197" spans="2:2" ht="16.5" x14ac:dyDescent="0.3">
      <c r="B29197"/>
    </row>
    <row r="29198" spans="2:2" ht="16.5" x14ac:dyDescent="0.3">
      <c r="B29198"/>
    </row>
    <row r="29199" spans="2:2" ht="16.5" x14ac:dyDescent="0.3">
      <c r="B29199"/>
    </row>
    <row r="29200" spans="2:2" ht="16.5" x14ac:dyDescent="0.3">
      <c r="B29200"/>
    </row>
    <row r="29201" spans="2:2" ht="16.5" x14ac:dyDescent="0.3">
      <c r="B29201"/>
    </row>
    <row r="29202" spans="2:2" ht="16.5" x14ac:dyDescent="0.3">
      <c r="B29202"/>
    </row>
    <row r="29203" spans="2:2" ht="16.5" x14ac:dyDescent="0.3">
      <c r="B29203"/>
    </row>
    <row r="29204" spans="2:2" ht="16.5" x14ac:dyDescent="0.3">
      <c r="B29204"/>
    </row>
    <row r="29205" spans="2:2" ht="16.5" x14ac:dyDescent="0.3">
      <c r="B29205"/>
    </row>
    <row r="29206" spans="2:2" ht="16.5" x14ac:dyDescent="0.3">
      <c r="B29206"/>
    </row>
    <row r="29207" spans="2:2" ht="16.5" x14ac:dyDescent="0.3">
      <c r="B29207"/>
    </row>
    <row r="29208" spans="2:2" ht="16.5" x14ac:dyDescent="0.3">
      <c r="B29208"/>
    </row>
    <row r="29209" spans="2:2" ht="16.5" x14ac:dyDescent="0.3">
      <c r="B29209"/>
    </row>
    <row r="29210" spans="2:2" ht="16.5" x14ac:dyDescent="0.3">
      <c r="B29210"/>
    </row>
    <row r="29211" spans="2:2" ht="16.5" x14ac:dyDescent="0.3">
      <c r="B29211"/>
    </row>
    <row r="29212" spans="2:2" ht="16.5" x14ac:dyDescent="0.3">
      <c r="B29212"/>
    </row>
    <row r="29213" spans="2:2" ht="16.5" x14ac:dyDescent="0.3">
      <c r="B29213"/>
    </row>
    <row r="29214" spans="2:2" ht="16.5" x14ac:dyDescent="0.3">
      <c r="B29214"/>
    </row>
    <row r="29215" spans="2:2" ht="16.5" x14ac:dyDescent="0.3">
      <c r="B29215"/>
    </row>
    <row r="29216" spans="2:2" ht="16.5" x14ac:dyDescent="0.3">
      <c r="B29216"/>
    </row>
    <row r="29217" spans="2:2" ht="16.5" x14ac:dyDescent="0.3">
      <c r="B29217"/>
    </row>
    <row r="29218" spans="2:2" ht="16.5" x14ac:dyDescent="0.3">
      <c r="B29218"/>
    </row>
    <row r="29219" spans="2:2" ht="16.5" x14ac:dyDescent="0.3">
      <c r="B29219"/>
    </row>
    <row r="29220" spans="2:2" ht="16.5" x14ac:dyDescent="0.3">
      <c r="B29220"/>
    </row>
    <row r="29221" spans="2:2" ht="16.5" x14ac:dyDescent="0.3">
      <c r="B29221"/>
    </row>
    <row r="29222" spans="2:2" ht="16.5" x14ac:dyDescent="0.3">
      <c r="B29222"/>
    </row>
    <row r="29223" spans="2:2" ht="16.5" x14ac:dyDescent="0.3">
      <c r="B29223"/>
    </row>
    <row r="29224" spans="2:2" ht="16.5" x14ac:dyDescent="0.3">
      <c r="B29224"/>
    </row>
    <row r="29225" spans="2:2" ht="16.5" x14ac:dyDescent="0.3">
      <c r="B29225"/>
    </row>
    <row r="29226" spans="2:2" ht="16.5" x14ac:dyDescent="0.3">
      <c r="B29226"/>
    </row>
    <row r="29227" spans="2:2" ht="16.5" x14ac:dyDescent="0.3">
      <c r="B29227"/>
    </row>
    <row r="29228" spans="2:2" ht="16.5" x14ac:dyDescent="0.3">
      <c r="B29228"/>
    </row>
    <row r="29229" spans="2:2" ht="16.5" x14ac:dyDescent="0.3">
      <c r="B29229"/>
    </row>
    <row r="29230" spans="2:2" ht="16.5" x14ac:dyDescent="0.3">
      <c r="B29230"/>
    </row>
    <row r="29231" spans="2:2" ht="16.5" x14ac:dyDescent="0.3">
      <c r="B29231"/>
    </row>
    <row r="29232" spans="2:2" ht="16.5" x14ac:dyDescent="0.3">
      <c r="B29232"/>
    </row>
    <row r="29233" spans="2:2" ht="16.5" x14ac:dyDescent="0.3">
      <c r="B29233"/>
    </row>
    <row r="29234" spans="2:2" ht="16.5" x14ac:dyDescent="0.3">
      <c r="B29234"/>
    </row>
    <row r="29235" spans="2:2" ht="16.5" x14ac:dyDescent="0.3">
      <c r="B29235"/>
    </row>
    <row r="29236" spans="2:2" ht="16.5" x14ac:dyDescent="0.3">
      <c r="B29236"/>
    </row>
    <row r="29237" spans="2:2" ht="16.5" x14ac:dyDescent="0.3">
      <c r="B29237"/>
    </row>
    <row r="29238" spans="2:2" ht="16.5" x14ac:dyDescent="0.3">
      <c r="B29238"/>
    </row>
    <row r="29239" spans="2:2" ht="16.5" x14ac:dyDescent="0.3">
      <c r="B29239"/>
    </row>
    <row r="29240" spans="2:2" ht="16.5" x14ac:dyDescent="0.3">
      <c r="B29240"/>
    </row>
    <row r="29241" spans="2:2" ht="16.5" x14ac:dyDescent="0.3">
      <c r="B29241"/>
    </row>
    <row r="29242" spans="2:2" ht="16.5" x14ac:dyDescent="0.3">
      <c r="B29242"/>
    </row>
    <row r="29243" spans="2:2" ht="16.5" x14ac:dyDescent="0.3">
      <c r="B29243"/>
    </row>
    <row r="29244" spans="2:2" ht="16.5" x14ac:dyDescent="0.3">
      <c r="B29244"/>
    </row>
    <row r="29245" spans="2:2" ht="16.5" x14ac:dyDescent="0.3">
      <c r="B29245"/>
    </row>
    <row r="29246" spans="2:2" ht="16.5" x14ac:dyDescent="0.3">
      <c r="B29246"/>
    </row>
    <row r="29247" spans="2:2" ht="16.5" x14ac:dyDescent="0.3">
      <c r="B29247"/>
    </row>
    <row r="29248" spans="2:2" ht="16.5" x14ac:dyDescent="0.3">
      <c r="B29248"/>
    </row>
    <row r="29249" spans="2:2" ht="16.5" x14ac:dyDescent="0.3">
      <c r="B29249"/>
    </row>
    <row r="29250" spans="2:2" ht="16.5" x14ac:dyDescent="0.3">
      <c r="B29250"/>
    </row>
    <row r="29251" spans="2:2" ht="16.5" x14ac:dyDescent="0.3">
      <c r="B29251"/>
    </row>
    <row r="29252" spans="2:2" ht="16.5" x14ac:dyDescent="0.3">
      <c r="B29252"/>
    </row>
    <row r="29253" spans="2:2" ht="16.5" x14ac:dyDescent="0.3">
      <c r="B29253"/>
    </row>
    <row r="29254" spans="2:2" ht="16.5" x14ac:dyDescent="0.3">
      <c r="B29254"/>
    </row>
    <row r="29255" spans="2:2" ht="16.5" x14ac:dyDescent="0.3">
      <c r="B29255"/>
    </row>
    <row r="29256" spans="2:2" ht="16.5" x14ac:dyDescent="0.3">
      <c r="B29256"/>
    </row>
    <row r="29257" spans="2:2" ht="16.5" x14ac:dyDescent="0.3">
      <c r="B29257"/>
    </row>
    <row r="29258" spans="2:2" ht="16.5" x14ac:dyDescent="0.3">
      <c r="B29258"/>
    </row>
    <row r="29259" spans="2:2" ht="16.5" x14ac:dyDescent="0.3">
      <c r="B29259"/>
    </row>
    <row r="29260" spans="2:2" ht="16.5" x14ac:dyDescent="0.3">
      <c r="B29260"/>
    </row>
    <row r="29261" spans="2:2" ht="16.5" x14ac:dyDescent="0.3">
      <c r="B29261"/>
    </row>
    <row r="29262" spans="2:2" ht="16.5" x14ac:dyDescent="0.3">
      <c r="B29262"/>
    </row>
    <row r="29263" spans="2:2" ht="16.5" x14ac:dyDescent="0.3">
      <c r="B29263"/>
    </row>
    <row r="29264" spans="2:2" ht="16.5" x14ac:dyDescent="0.3">
      <c r="B29264"/>
    </row>
    <row r="29265" spans="2:2" ht="16.5" x14ac:dyDescent="0.3">
      <c r="B29265"/>
    </row>
    <row r="29266" spans="2:2" ht="16.5" x14ac:dyDescent="0.3">
      <c r="B29266"/>
    </row>
    <row r="29267" spans="2:2" ht="16.5" x14ac:dyDescent="0.3">
      <c r="B29267"/>
    </row>
    <row r="29268" spans="2:2" ht="16.5" x14ac:dyDescent="0.3">
      <c r="B29268"/>
    </row>
    <row r="29269" spans="2:2" ht="16.5" x14ac:dyDescent="0.3">
      <c r="B29269"/>
    </row>
    <row r="29270" spans="2:2" ht="16.5" x14ac:dyDescent="0.3">
      <c r="B29270"/>
    </row>
    <row r="29271" spans="2:2" ht="16.5" x14ac:dyDescent="0.3">
      <c r="B29271"/>
    </row>
    <row r="29272" spans="2:2" ht="16.5" x14ac:dyDescent="0.3">
      <c r="B29272"/>
    </row>
    <row r="29273" spans="2:2" ht="16.5" x14ac:dyDescent="0.3">
      <c r="B29273"/>
    </row>
    <row r="29274" spans="2:2" ht="16.5" x14ac:dyDescent="0.3">
      <c r="B29274"/>
    </row>
    <row r="29275" spans="2:2" ht="16.5" x14ac:dyDescent="0.3">
      <c r="B29275"/>
    </row>
    <row r="29276" spans="2:2" ht="16.5" x14ac:dyDescent="0.3">
      <c r="B29276"/>
    </row>
    <row r="29277" spans="2:2" ht="16.5" x14ac:dyDescent="0.3">
      <c r="B29277"/>
    </row>
    <row r="29278" spans="2:2" ht="16.5" x14ac:dyDescent="0.3">
      <c r="B29278"/>
    </row>
    <row r="29279" spans="2:2" ht="16.5" x14ac:dyDescent="0.3">
      <c r="B29279"/>
    </row>
    <row r="29280" spans="2:2" ht="16.5" x14ac:dyDescent="0.3">
      <c r="B29280"/>
    </row>
    <row r="29281" spans="2:2" ht="16.5" x14ac:dyDescent="0.3">
      <c r="B29281"/>
    </row>
    <row r="29282" spans="2:2" ht="16.5" x14ac:dyDescent="0.3">
      <c r="B29282"/>
    </row>
    <row r="29283" spans="2:2" ht="16.5" x14ac:dyDescent="0.3">
      <c r="B29283"/>
    </row>
    <row r="29284" spans="2:2" ht="16.5" x14ac:dyDescent="0.3">
      <c r="B29284"/>
    </row>
    <row r="29285" spans="2:2" ht="16.5" x14ac:dyDescent="0.3">
      <c r="B29285"/>
    </row>
    <row r="29286" spans="2:2" ht="16.5" x14ac:dyDescent="0.3">
      <c r="B29286"/>
    </row>
    <row r="29287" spans="2:2" ht="16.5" x14ac:dyDescent="0.3">
      <c r="B29287"/>
    </row>
    <row r="29288" spans="2:2" ht="16.5" x14ac:dyDescent="0.3">
      <c r="B29288"/>
    </row>
    <row r="29289" spans="2:2" ht="16.5" x14ac:dyDescent="0.3">
      <c r="B29289"/>
    </row>
    <row r="29290" spans="2:2" ht="16.5" x14ac:dyDescent="0.3">
      <c r="B29290"/>
    </row>
    <row r="29291" spans="2:2" ht="16.5" x14ac:dyDescent="0.3">
      <c r="B29291"/>
    </row>
    <row r="29292" spans="2:2" ht="16.5" x14ac:dyDescent="0.3">
      <c r="B29292"/>
    </row>
    <row r="29293" spans="2:2" ht="16.5" x14ac:dyDescent="0.3">
      <c r="B29293"/>
    </row>
    <row r="29294" spans="2:2" ht="16.5" x14ac:dyDescent="0.3">
      <c r="B29294"/>
    </row>
    <row r="29295" spans="2:2" ht="16.5" x14ac:dyDescent="0.3">
      <c r="B29295"/>
    </row>
    <row r="29296" spans="2:2" ht="16.5" x14ac:dyDescent="0.3">
      <c r="B29296"/>
    </row>
    <row r="29297" spans="2:2" ht="16.5" x14ac:dyDescent="0.3">
      <c r="B29297"/>
    </row>
    <row r="29298" spans="2:2" ht="16.5" x14ac:dyDescent="0.3">
      <c r="B29298"/>
    </row>
    <row r="29299" spans="2:2" ht="16.5" x14ac:dyDescent="0.3">
      <c r="B29299"/>
    </row>
    <row r="29300" spans="2:2" ht="16.5" x14ac:dyDescent="0.3">
      <c r="B29300"/>
    </row>
    <row r="29301" spans="2:2" ht="16.5" x14ac:dyDescent="0.3">
      <c r="B29301"/>
    </row>
    <row r="29302" spans="2:2" ht="16.5" x14ac:dyDescent="0.3">
      <c r="B29302"/>
    </row>
    <row r="29303" spans="2:2" ht="16.5" x14ac:dyDescent="0.3">
      <c r="B29303"/>
    </row>
    <row r="29304" spans="2:2" ht="16.5" x14ac:dyDescent="0.3">
      <c r="B29304"/>
    </row>
    <row r="29305" spans="2:2" ht="16.5" x14ac:dyDescent="0.3">
      <c r="B29305"/>
    </row>
    <row r="29306" spans="2:2" ht="16.5" x14ac:dyDescent="0.3">
      <c r="B29306"/>
    </row>
    <row r="29307" spans="2:2" ht="16.5" x14ac:dyDescent="0.3">
      <c r="B29307"/>
    </row>
    <row r="29308" spans="2:2" ht="16.5" x14ac:dyDescent="0.3">
      <c r="B29308"/>
    </row>
    <row r="29309" spans="2:2" ht="16.5" x14ac:dyDescent="0.3">
      <c r="B29309"/>
    </row>
    <row r="29310" spans="2:2" ht="16.5" x14ac:dyDescent="0.3">
      <c r="B29310"/>
    </row>
    <row r="29311" spans="2:2" ht="16.5" x14ac:dyDescent="0.3">
      <c r="B29311"/>
    </row>
    <row r="29312" spans="2:2" ht="16.5" x14ac:dyDescent="0.3">
      <c r="B29312"/>
    </row>
    <row r="29313" spans="2:2" ht="16.5" x14ac:dyDescent="0.3">
      <c r="B29313"/>
    </row>
    <row r="29314" spans="2:2" ht="16.5" x14ac:dyDescent="0.3">
      <c r="B29314"/>
    </row>
    <row r="29315" spans="2:2" ht="16.5" x14ac:dyDescent="0.3">
      <c r="B29315"/>
    </row>
    <row r="29316" spans="2:2" ht="16.5" x14ac:dyDescent="0.3">
      <c r="B29316"/>
    </row>
    <row r="29317" spans="2:2" ht="16.5" x14ac:dyDescent="0.3">
      <c r="B29317"/>
    </row>
    <row r="29318" spans="2:2" ht="16.5" x14ac:dyDescent="0.3">
      <c r="B29318"/>
    </row>
    <row r="29319" spans="2:2" ht="16.5" x14ac:dyDescent="0.3">
      <c r="B29319"/>
    </row>
    <row r="29320" spans="2:2" ht="16.5" x14ac:dyDescent="0.3">
      <c r="B29320"/>
    </row>
    <row r="29321" spans="2:2" ht="16.5" x14ac:dyDescent="0.3">
      <c r="B29321"/>
    </row>
    <row r="29322" spans="2:2" ht="16.5" x14ac:dyDescent="0.3">
      <c r="B29322"/>
    </row>
    <row r="29323" spans="2:2" ht="16.5" x14ac:dyDescent="0.3">
      <c r="B29323"/>
    </row>
    <row r="29324" spans="2:2" ht="16.5" x14ac:dyDescent="0.3">
      <c r="B29324"/>
    </row>
    <row r="29325" spans="2:2" ht="16.5" x14ac:dyDescent="0.3">
      <c r="B29325"/>
    </row>
    <row r="29326" spans="2:2" ht="16.5" x14ac:dyDescent="0.3">
      <c r="B29326"/>
    </row>
    <row r="29327" spans="2:2" ht="16.5" x14ac:dyDescent="0.3">
      <c r="B29327"/>
    </row>
    <row r="29328" spans="2:2" ht="16.5" x14ac:dyDescent="0.3">
      <c r="B29328"/>
    </row>
    <row r="29329" spans="2:2" ht="16.5" x14ac:dyDescent="0.3">
      <c r="B29329"/>
    </row>
    <row r="29330" spans="2:2" ht="16.5" x14ac:dyDescent="0.3">
      <c r="B29330"/>
    </row>
    <row r="29331" spans="2:2" ht="16.5" x14ac:dyDescent="0.3">
      <c r="B29331"/>
    </row>
    <row r="29332" spans="2:2" ht="16.5" x14ac:dyDescent="0.3">
      <c r="B29332"/>
    </row>
    <row r="29333" spans="2:2" ht="16.5" x14ac:dyDescent="0.3">
      <c r="B29333"/>
    </row>
    <row r="29334" spans="2:2" ht="16.5" x14ac:dyDescent="0.3">
      <c r="B29334"/>
    </row>
    <row r="29335" spans="2:2" ht="16.5" x14ac:dyDescent="0.3">
      <c r="B29335"/>
    </row>
    <row r="29336" spans="2:2" ht="16.5" x14ac:dyDescent="0.3">
      <c r="B29336"/>
    </row>
    <row r="29337" spans="2:2" ht="16.5" x14ac:dyDescent="0.3">
      <c r="B29337"/>
    </row>
    <row r="29338" spans="2:2" ht="16.5" x14ac:dyDescent="0.3">
      <c r="B29338"/>
    </row>
    <row r="29339" spans="2:2" ht="16.5" x14ac:dyDescent="0.3">
      <c r="B29339"/>
    </row>
    <row r="29340" spans="2:2" ht="16.5" x14ac:dyDescent="0.3">
      <c r="B29340"/>
    </row>
    <row r="29341" spans="2:2" ht="16.5" x14ac:dyDescent="0.3">
      <c r="B29341"/>
    </row>
    <row r="29342" spans="2:2" ht="16.5" x14ac:dyDescent="0.3">
      <c r="B29342"/>
    </row>
    <row r="29343" spans="2:2" ht="16.5" x14ac:dyDescent="0.3">
      <c r="B29343"/>
    </row>
    <row r="29344" spans="2:2" ht="16.5" x14ac:dyDescent="0.3">
      <c r="B29344"/>
    </row>
    <row r="29345" spans="2:2" ht="16.5" x14ac:dyDescent="0.3">
      <c r="B29345"/>
    </row>
    <row r="29346" spans="2:2" ht="16.5" x14ac:dyDescent="0.3">
      <c r="B29346"/>
    </row>
    <row r="29347" spans="2:2" ht="16.5" x14ac:dyDescent="0.3">
      <c r="B29347"/>
    </row>
    <row r="29348" spans="2:2" ht="16.5" x14ac:dyDescent="0.3">
      <c r="B29348"/>
    </row>
    <row r="29349" spans="2:2" ht="16.5" x14ac:dyDescent="0.3">
      <c r="B29349"/>
    </row>
    <row r="29350" spans="2:2" ht="16.5" x14ac:dyDescent="0.3">
      <c r="B29350"/>
    </row>
    <row r="29351" spans="2:2" ht="16.5" x14ac:dyDescent="0.3">
      <c r="B29351"/>
    </row>
    <row r="29352" spans="2:2" ht="16.5" x14ac:dyDescent="0.3">
      <c r="B29352"/>
    </row>
    <row r="29353" spans="2:2" ht="16.5" x14ac:dyDescent="0.3">
      <c r="B29353"/>
    </row>
    <row r="29354" spans="2:2" ht="16.5" x14ac:dyDescent="0.3">
      <c r="B29354"/>
    </row>
    <row r="29355" spans="2:2" ht="16.5" x14ac:dyDescent="0.3">
      <c r="B29355"/>
    </row>
    <row r="29356" spans="2:2" ht="16.5" x14ac:dyDescent="0.3">
      <c r="B29356"/>
    </row>
    <row r="29357" spans="2:2" ht="16.5" x14ac:dyDescent="0.3">
      <c r="B29357"/>
    </row>
    <row r="29358" spans="2:2" ht="16.5" x14ac:dyDescent="0.3">
      <c r="B29358"/>
    </row>
    <row r="29359" spans="2:2" ht="16.5" x14ac:dyDescent="0.3">
      <c r="B29359"/>
    </row>
    <row r="29360" spans="2:2" ht="16.5" x14ac:dyDescent="0.3">
      <c r="B29360"/>
    </row>
    <row r="29361" spans="2:2" ht="16.5" x14ac:dyDescent="0.3">
      <c r="B29361"/>
    </row>
    <row r="29362" spans="2:2" ht="16.5" x14ac:dyDescent="0.3">
      <c r="B29362"/>
    </row>
    <row r="29363" spans="2:2" ht="16.5" x14ac:dyDescent="0.3">
      <c r="B29363"/>
    </row>
    <row r="29364" spans="2:2" ht="16.5" x14ac:dyDescent="0.3">
      <c r="B29364"/>
    </row>
    <row r="29365" spans="2:2" ht="16.5" x14ac:dyDescent="0.3">
      <c r="B29365"/>
    </row>
    <row r="29366" spans="2:2" ht="16.5" x14ac:dyDescent="0.3">
      <c r="B29366"/>
    </row>
    <row r="29367" spans="2:2" ht="16.5" x14ac:dyDescent="0.3">
      <c r="B29367"/>
    </row>
    <row r="29368" spans="2:2" ht="16.5" x14ac:dyDescent="0.3">
      <c r="B29368"/>
    </row>
    <row r="29369" spans="2:2" ht="16.5" x14ac:dyDescent="0.3">
      <c r="B29369"/>
    </row>
    <row r="29370" spans="2:2" ht="16.5" x14ac:dyDescent="0.3">
      <c r="B29370"/>
    </row>
    <row r="29371" spans="2:2" ht="16.5" x14ac:dyDescent="0.3">
      <c r="B29371"/>
    </row>
    <row r="29372" spans="2:2" ht="16.5" x14ac:dyDescent="0.3">
      <c r="B29372"/>
    </row>
    <row r="29373" spans="2:2" ht="16.5" x14ac:dyDescent="0.3">
      <c r="B29373"/>
    </row>
    <row r="29374" spans="2:2" ht="16.5" x14ac:dyDescent="0.3">
      <c r="B29374"/>
    </row>
    <row r="29375" spans="2:2" ht="16.5" x14ac:dyDescent="0.3">
      <c r="B29375"/>
    </row>
    <row r="29376" spans="2:2" ht="16.5" x14ac:dyDescent="0.3">
      <c r="B29376"/>
    </row>
    <row r="29377" spans="2:2" ht="16.5" x14ac:dyDescent="0.3">
      <c r="B29377"/>
    </row>
    <row r="29378" spans="2:2" ht="16.5" x14ac:dyDescent="0.3">
      <c r="B29378"/>
    </row>
    <row r="29379" spans="2:2" ht="16.5" x14ac:dyDescent="0.3">
      <c r="B29379"/>
    </row>
    <row r="29380" spans="2:2" ht="16.5" x14ac:dyDescent="0.3">
      <c r="B29380"/>
    </row>
    <row r="29381" spans="2:2" ht="16.5" x14ac:dyDescent="0.3">
      <c r="B29381"/>
    </row>
    <row r="29382" spans="2:2" ht="16.5" x14ac:dyDescent="0.3">
      <c r="B29382"/>
    </row>
    <row r="29383" spans="2:2" ht="16.5" x14ac:dyDescent="0.3">
      <c r="B29383"/>
    </row>
    <row r="29384" spans="2:2" ht="16.5" x14ac:dyDescent="0.3">
      <c r="B29384"/>
    </row>
    <row r="29385" spans="2:2" ht="16.5" x14ac:dyDescent="0.3">
      <c r="B29385"/>
    </row>
    <row r="29386" spans="2:2" ht="16.5" x14ac:dyDescent="0.3">
      <c r="B29386"/>
    </row>
    <row r="29387" spans="2:2" ht="16.5" x14ac:dyDescent="0.3">
      <c r="B29387"/>
    </row>
    <row r="29388" spans="2:2" ht="16.5" x14ac:dyDescent="0.3">
      <c r="B29388"/>
    </row>
    <row r="29389" spans="2:2" ht="16.5" x14ac:dyDescent="0.3">
      <c r="B29389"/>
    </row>
    <row r="29390" spans="2:2" ht="16.5" x14ac:dyDescent="0.3">
      <c r="B29390"/>
    </row>
    <row r="29391" spans="2:2" ht="16.5" x14ac:dyDescent="0.3">
      <c r="B29391"/>
    </row>
    <row r="29392" spans="2:2" ht="16.5" x14ac:dyDescent="0.3">
      <c r="B29392"/>
    </row>
    <row r="29393" spans="2:2" ht="16.5" x14ac:dyDescent="0.3">
      <c r="B29393"/>
    </row>
    <row r="29394" spans="2:2" ht="16.5" x14ac:dyDescent="0.3">
      <c r="B29394"/>
    </row>
    <row r="29395" spans="2:2" ht="16.5" x14ac:dyDescent="0.3">
      <c r="B29395"/>
    </row>
    <row r="29396" spans="2:2" ht="16.5" x14ac:dyDescent="0.3">
      <c r="B29396"/>
    </row>
    <row r="29397" spans="2:2" ht="16.5" x14ac:dyDescent="0.3">
      <c r="B29397"/>
    </row>
    <row r="29398" spans="2:2" ht="16.5" x14ac:dyDescent="0.3">
      <c r="B29398"/>
    </row>
    <row r="29399" spans="2:2" ht="16.5" x14ac:dyDescent="0.3">
      <c r="B29399"/>
    </row>
    <row r="29400" spans="2:2" ht="16.5" x14ac:dyDescent="0.3">
      <c r="B29400"/>
    </row>
    <row r="29401" spans="2:2" ht="16.5" x14ac:dyDescent="0.3">
      <c r="B29401"/>
    </row>
    <row r="29402" spans="2:2" ht="16.5" x14ac:dyDescent="0.3">
      <c r="B29402"/>
    </row>
    <row r="29403" spans="2:2" ht="16.5" x14ac:dyDescent="0.3">
      <c r="B29403"/>
    </row>
    <row r="29404" spans="2:2" ht="16.5" x14ac:dyDescent="0.3">
      <c r="B29404"/>
    </row>
    <row r="29405" spans="2:2" ht="16.5" x14ac:dyDescent="0.3">
      <c r="B29405"/>
    </row>
    <row r="29406" spans="2:2" ht="16.5" x14ac:dyDescent="0.3">
      <c r="B29406"/>
    </row>
    <row r="29407" spans="2:2" ht="16.5" x14ac:dyDescent="0.3">
      <c r="B29407"/>
    </row>
    <row r="29408" spans="2:2" ht="16.5" x14ac:dyDescent="0.3">
      <c r="B29408"/>
    </row>
    <row r="29409" spans="2:2" ht="16.5" x14ac:dyDescent="0.3">
      <c r="B29409"/>
    </row>
    <row r="29410" spans="2:2" ht="16.5" x14ac:dyDescent="0.3">
      <c r="B29410"/>
    </row>
    <row r="29411" spans="2:2" ht="16.5" x14ac:dyDescent="0.3">
      <c r="B29411"/>
    </row>
    <row r="29412" spans="2:2" ht="16.5" x14ac:dyDescent="0.3">
      <c r="B29412"/>
    </row>
    <row r="29413" spans="2:2" ht="16.5" x14ac:dyDescent="0.3">
      <c r="B29413"/>
    </row>
    <row r="29414" spans="2:2" ht="16.5" x14ac:dyDescent="0.3">
      <c r="B29414"/>
    </row>
    <row r="29415" spans="2:2" ht="16.5" x14ac:dyDescent="0.3">
      <c r="B29415"/>
    </row>
    <row r="29416" spans="2:2" ht="16.5" x14ac:dyDescent="0.3">
      <c r="B29416"/>
    </row>
    <row r="29417" spans="2:2" ht="16.5" x14ac:dyDescent="0.3">
      <c r="B29417"/>
    </row>
    <row r="29418" spans="2:2" ht="16.5" x14ac:dyDescent="0.3">
      <c r="B29418"/>
    </row>
    <row r="29419" spans="2:2" ht="16.5" x14ac:dyDescent="0.3">
      <c r="B29419"/>
    </row>
    <row r="29420" spans="2:2" ht="16.5" x14ac:dyDescent="0.3">
      <c r="B29420"/>
    </row>
    <row r="29421" spans="2:2" ht="16.5" x14ac:dyDescent="0.3">
      <c r="B29421"/>
    </row>
    <row r="29422" spans="2:2" ht="16.5" x14ac:dyDescent="0.3">
      <c r="B29422"/>
    </row>
    <row r="29423" spans="2:2" ht="16.5" x14ac:dyDescent="0.3">
      <c r="B29423"/>
    </row>
    <row r="29424" spans="2:2" ht="16.5" x14ac:dyDescent="0.3">
      <c r="B29424"/>
    </row>
    <row r="29425" spans="2:2" ht="16.5" x14ac:dyDescent="0.3">
      <c r="B29425"/>
    </row>
    <row r="29426" spans="2:2" ht="16.5" x14ac:dyDescent="0.3">
      <c r="B29426"/>
    </row>
    <row r="29427" spans="2:2" ht="16.5" x14ac:dyDescent="0.3">
      <c r="B29427"/>
    </row>
    <row r="29428" spans="2:2" ht="16.5" x14ac:dyDescent="0.3">
      <c r="B29428"/>
    </row>
    <row r="29429" spans="2:2" ht="16.5" x14ac:dyDescent="0.3">
      <c r="B29429"/>
    </row>
    <row r="29430" spans="2:2" ht="16.5" x14ac:dyDescent="0.3">
      <c r="B29430"/>
    </row>
    <row r="29431" spans="2:2" ht="16.5" x14ac:dyDescent="0.3">
      <c r="B29431"/>
    </row>
    <row r="29432" spans="2:2" ht="16.5" x14ac:dyDescent="0.3">
      <c r="B29432"/>
    </row>
    <row r="29433" spans="2:2" ht="16.5" x14ac:dyDescent="0.3">
      <c r="B29433"/>
    </row>
    <row r="29434" spans="2:2" ht="16.5" x14ac:dyDescent="0.3">
      <c r="B29434"/>
    </row>
    <row r="29435" spans="2:2" ht="16.5" x14ac:dyDescent="0.3">
      <c r="B29435"/>
    </row>
    <row r="29436" spans="2:2" ht="16.5" x14ac:dyDescent="0.3">
      <c r="B29436"/>
    </row>
    <row r="29437" spans="2:2" ht="16.5" x14ac:dyDescent="0.3">
      <c r="B29437"/>
    </row>
    <row r="29438" spans="2:2" ht="16.5" x14ac:dyDescent="0.3">
      <c r="B29438"/>
    </row>
    <row r="29439" spans="2:2" ht="16.5" x14ac:dyDescent="0.3">
      <c r="B29439"/>
    </row>
    <row r="29440" spans="2:2" ht="16.5" x14ac:dyDescent="0.3">
      <c r="B29440"/>
    </row>
    <row r="29441" spans="2:2" ht="16.5" x14ac:dyDescent="0.3">
      <c r="B29441"/>
    </row>
    <row r="29442" spans="2:2" ht="16.5" x14ac:dyDescent="0.3">
      <c r="B29442"/>
    </row>
    <row r="29443" spans="2:2" ht="16.5" x14ac:dyDescent="0.3">
      <c r="B29443"/>
    </row>
    <row r="29444" spans="2:2" ht="16.5" x14ac:dyDescent="0.3">
      <c r="B29444"/>
    </row>
    <row r="29445" spans="2:2" ht="16.5" x14ac:dyDescent="0.3">
      <c r="B29445"/>
    </row>
    <row r="29446" spans="2:2" ht="16.5" x14ac:dyDescent="0.3">
      <c r="B29446"/>
    </row>
    <row r="29447" spans="2:2" ht="16.5" x14ac:dyDescent="0.3">
      <c r="B29447"/>
    </row>
    <row r="29448" spans="2:2" ht="16.5" x14ac:dyDescent="0.3">
      <c r="B29448"/>
    </row>
    <row r="29449" spans="2:2" ht="16.5" x14ac:dyDescent="0.3">
      <c r="B29449"/>
    </row>
    <row r="29450" spans="2:2" ht="16.5" x14ac:dyDescent="0.3">
      <c r="B29450"/>
    </row>
    <row r="29451" spans="2:2" ht="16.5" x14ac:dyDescent="0.3">
      <c r="B29451"/>
    </row>
    <row r="29452" spans="2:2" ht="16.5" x14ac:dyDescent="0.3">
      <c r="B29452"/>
    </row>
    <row r="29453" spans="2:2" ht="16.5" x14ac:dyDescent="0.3">
      <c r="B29453"/>
    </row>
    <row r="29454" spans="2:2" ht="16.5" x14ac:dyDescent="0.3">
      <c r="B29454"/>
    </row>
    <row r="29455" spans="2:2" ht="16.5" x14ac:dyDescent="0.3">
      <c r="B29455"/>
    </row>
    <row r="29456" spans="2:2" ht="16.5" x14ac:dyDescent="0.3">
      <c r="B29456"/>
    </row>
    <row r="29457" spans="2:2" ht="16.5" x14ac:dyDescent="0.3">
      <c r="B29457"/>
    </row>
    <row r="29458" spans="2:2" ht="16.5" x14ac:dyDescent="0.3">
      <c r="B29458"/>
    </row>
    <row r="29459" spans="2:2" ht="16.5" x14ac:dyDescent="0.3">
      <c r="B29459"/>
    </row>
    <row r="29460" spans="2:2" ht="16.5" x14ac:dyDescent="0.3">
      <c r="B29460"/>
    </row>
    <row r="29461" spans="2:2" ht="16.5" x14ac:dyDescent="0.3">
      <c r="B29461"/>
    </row>
    <row r="29462" spans="2:2" ht="16.5" x14ac:dyDescent="0.3">
      <c r="B29462"/>
    </row>
    <row r="29463" spans="2:2" ht="16.5" x14ac:dyDescent="0.3">
      <c r="B29463"/>
    </row>
    <row r="29464" spans="2:2" ht="16.5" x14ac:dyDescent="0.3">
      <c r="B29464"/>
    </row>
    <row r="29465" spans="2:2" ht="16.5" x14ac:dyDescent="0.3">
      <c r="B29465"/>
    </row>
    <row r="29466" spans="2:2" ht="16.5" x14ac:dyDescent="0.3">
      <c r="B29466"/>
    </row>
    <row r="29467" spans="2:2" ht="16.5" x14ac:dyDescent="0.3">
      <c r="B29467"/>
    </row>
    <row r="29468" spans="2:2" ht="16.5" x14ac:dyDescent="0.3">
      <c r="B29468"/>
    </row>
    <row r="29469" spans="2:2" ht="16.5" x14ac:dyDescent="0.3">
      <c r="B29469"/>
    </row>
    <row r="29470" spans="2:2" ht="16.5" x14ac:dyDescent="0.3">
      <c r="B29470"/>
    </row>
    <row r="29471" spans="2:2" ht="16.5" x14ac:dyDescent="0.3">
      <c r="B29471"/>
    </row>
    <row r="29472" spans="2:2" ht="16.5" x14ac:dyDescent="0.3">
      <c r="B29472"/>
    </row>
    <row r="29473" spans="2:2" ht="16.5" x14ac:dyDescent="0.3">
      <c r="B29473"/>
    </row>
    <row r="29474" spans="2:2" ht="16.5" x14ac:dyDescent="0.3">
      <c r="B29474"/>
    </row>
    <row r="29475" spans="2:2" ht="16.5" x14ac:dyDescent="0.3">
      <c r="B29475"/>
    </row>
    <row r="29476" spans="2:2" ht="16.5" x14ac:dyDescent="0.3">
      <c r="B29476"/>
    </row>
    <row r="29477" spans="2:2" ht="16.5" x14ac:dyDescent="0.3">
      <c r="B29477"/>
    </row>
    <row r="29478" spans="2:2" ht="16.5" x14ac:dyDescent="0.3">
      <c r="B29478"/>
    </row>
    <row r="29479" spans="2:2" ht="16.5" x14ac:dyDescent="0.3">
      <c r="B29479"/>
    </row>
    <row r="29480" spans="2:2" ht="16.5" x14ac:dyDescent="0.3">
      <c r="B29480"/>
    </row>
    <row r="29481" spans="2:2" ht="16.5" x14ac:dyDescent="0.3">
      <c r="B29481"/>
    </row>
    <row r="29482" spans="2:2" ht="16.5" x14ac:dyDescent="0.3">
      <c r="B29482"/>
    </row>
    <row r="29483" spans="2:2" ht="16.5" x14ac:dyDescent="0.3">
      <c r="B29483"/>
    </row>
    <row r="29484" spans="2:2" ht="16.5" x14ac:dyDescent="0.3">
      <c r="B29484"/>
    </row>
    <row r="29485" spans="2:2" ht="16.5" x14ac:dyDescent="0.3">
      <c r="B29485"/>
    </row>
    <row r="29486" spans="2:2" ht="16.5" x14ac:dyDescent="0.3">
      <c r="B29486"/>
    </row>
    <row r="29487" spans="2:2" ht="16.5" x14ac:dyDescent="0.3">
      <c r="B29487"/>
    </row>
    <row r="29488" spans="2:2" ht="16.5" x14ac:dyDescent="0.3">
      <c r="B29488"/>
    </row>
    <row r="29489" spans="2:2" ht="16.5" x14ac:dyDescent="0.3">
      <c r="B29489"/>
    </row>
    <row r="29490" spans="2:2" ht="16.5" x14ac:dyDescent="0.3">
      <c r="B29490"/>
    </row>
    <row r="29491" spans="2:2" ht="16.5" x14ac:dyDescent="0.3">
      <c r="B29491"/>
    </row>
    <row r="29492" spans="2:2" ht="16.5" x14ac:dyDescent="0.3">
      <c r="B29492"/>
    </row>
    <row r="29493" spans="2:2" ht="16.5" x14ac:dyDescent="0.3">
      <c r="B29493"/>
    </row>
    <row r="29494" spans="2:2" ht="16.5" x14ac:dyDescent="0.3">
      <c r="B29494"/>
    </row>
    <row r="29495" spans="2:2" ht="16.5" x14ac:dyDescent="0.3">
      <c r="B29495"/>
    </row>
    <row r="29496" spans="2:2" ht="16.5" x14ac:dyDescent="0.3">
      <c r="B29496"/>
    </row>
    <row r="29497" spans="2:2" ht="16.5" x14ac:dyDescent="0.3">
      <c r="B29497"/>
    </row>
    <row r="29498" spans="2:2" ht="16.5" x14ac:dyDescent="0.3">
      <c r="B29498"/>
    </row>
    <row r="29499" spans="2:2" ht="16.5" x14ac:dyDescent="0.3">
      <c r="B29499"/>
    </row>
    <row r="29500" spans="2:2" ht="16.5" x14ac:dyDescent="0.3">
      <c r="B29500"/>
    </row>
    <row r="29501" spans="2:2" ht="16.5" x14ac:dyDescent="0.3">
      <c r="B29501"/>
    </row>
    <row r="29502" spans="2:2" ht="16.5" x14ac:dyDescent="0.3">
      <c r="B29502"/>
    </row>
    <row r="29503" spans="2:2" ht="16.5" x14ac:dyDescent="0.3">
      <c r="B29503"/>
    </row>
    <row r="29504" spans="2:2" ht="16.5" x14ac:dyDescent="0.3">
      <c r="B29504"/>
    </row>
    <row r="29505" spans="2:2" ht="16.5" x14ac:dyDescent="0.3">
      <c r="B29505"/>
    </row>
    <row r="29506" spans="2:2" ht="16.5" x14ac:dyDescent="0.3">
      <c r="B29506"/>
    </row>
    <row r="29507" spans="2:2" ht="16.5" x14ac:dyDescent="0.3">
      <c r="B29507"/>
    </row>
    <row r="29508" spans="2:2" ht="16.5" x14ac:dyDescent="0.3">
      <c r="B29508"/>
    </row>
    <row r="29509" spans="2:2" ht="16.5" x14ac:dyDescent="0.3">
      <c r="B29509"/>
    </row>
    <row r="29510" spans="2:2" ht="16.5" x14ac:dyDescent="0.3">
      <c r="B29510"/>
    </row>
    <row r="29511" spans="2:2" ht="16.5" x14ac:dyDescent="0.3">
      <c r="B29511"/>
    </row>
    <row r="29512" spans="2:2" ht="16.5" x14ac:dyDescent="0.3">
      <c r="B29512"/>
    </row>
    <row r="29513" spans="2:2" ht="16.5" x14ac:dyDescent="0.3">
      <c r="B29513"/>
    </row>
    <row r="29514" spans="2:2" ht="16.5" x14ac:dyDescent="0.3">
      <c r="B29514"/>
    </row>
    <row r="29515" spans="2:2" ht="16.5" x14ac:dyDescent="0.3">
      <c r="B29515"/>
    </row>
    <row r="29516" spans="2:2" ht="16.5" x14ac:dyDescent="0.3">
      <c r="B29516"/>
    </row>
    <row r="29517" spans="2:2" ht="16.5" x14ac:dyDescent="0.3">
      <c r="B29517"/>
    </row>
    <row r="29518" spans="2:2" ht="16.5" x14ac:dyDescent="0.3">
      <c r="B29518"/>
    </row>
    <row r="29519" spans="2:2" ht="16.5" x14ac:dyDescent="0.3">
      <c r="B29519"/>
    </row>
    <row r="29520" spans="2:2" ht="16.5" x14ac:dyDescent="0.3">
      <c r="B29520"/>
    </row>
    <row r="29521" spans="2:2" ht="16.5" x14ac:dyDescent="0.3">
      <c r="B29521"/>
    </row>
    <row r="29522" spans="2:2" ht="16.5" x14ac:dyDescent="0.3">
      <c r="B29522"/>
    </row>
    <row r="29523" spans="2:2" ht="16.5" x14ac:dyDescent="0.3">
      <c r="B29523"/>
    </row>
    <row r="29524" spans="2:2" ht="16.5" x14ac:dyDescent="0.3">
      <c r="B29524"/>
    </row>
    <row r="29525" spans="2:2" ht="16.5" x14ac:dyDescent="0.3">
      <c r="B29525"/>
    </row>
    <row r="29526" spans="2:2" ht="16.5" x14ac:dyDescent="0.3">
      <c r="B29526"/>
    </row>
    <row r="29527" spans="2:2" ht="16.5" x14ac:dyDescent="0.3">
      <c r="B29527"/>
    </row>
    <row r="29528" spans="2:2" ht="16.5" x14ac:dyDescent="0.3">
      <c r="B29528"/>
    </row>
    <row r="29529" spans="2:2" ht="16.5" x14ac:dyDescent="0.3">
      <c r="B29529"/>
    </row>
    <row r="29530" spans="2:2" ht="16.5" x14ac:dyDescent="0.3">
      <c r="B29530"/>
    </row>
    <row r="29531" spans="2:2" ht="16.5" x14ac:dyDescent="0.3">
      <c r="B29531"/>
    </row>
    <row r="29532" spans="2:2" ht="16.5" x14ac:dyDescent="0.3">
      <c r="B29532"/>
    </row>
    <row r="29533" spans="2:2" ht="16.5" x14ac:dyDescent="0.3">
      <c r="B29533"/>
    </row>
    <row r="29534" spans="2:2" ht="16.5" x14ac:dyDescent="0.3">
      <c r="B29534"/>
    </row>
    <row r="29535" spans="2:2" ht="16.5" x14ac:dyDescent="0.3">
      <c r="B29535"/>
    </row>
    <row r="29536" spans="2:2" ht="16.5" x14ac:dyDescent="0.3">
      <c r="B29536"/>
    </row>
    <row r="29537" spans="2:2" ht="16.5" x14ac:dyDescent="0.3">
      <c r="B29537"/>
    </row>
    <row r="29538" spans="2:2" ht="16.5" x14ac:dyDescent="0.3">
      <c r="B29538"/>
    </row>
    <row r="29539" spans="2:2" ht="16.5" x14ac:dyDescent="0.3">
      <c r="B29539"/>
    </row>
    <row r="29540" spans="2:2" ht="16.5" x14ac:dyDescent="0.3">
      <c r="B29540"/>
    </row>
    <row r="29541" spans="2:2" ht="16.5" x14ac:dyDescent="0.3">
      <c r="B29541"/>
    </row>
    <row r="29542" spans="2:2" ht="16.5" x14ac:dyDescent="0.3">
      <c r="B29542"/>
    </row>
    <row r="29543" spans="2:2" ht="16.5" x14ac:dyDescent="0.3">
      <c r="B29543"/>
    </row>
    <row r="29544" spans="2:2" ht="16.5" x14ac:dyDescent="0.3">
      <c r="B29544"/>
    </row>
    <row r="29545" spans="2:2" ht="16.5" x14ac:dyDescent="0.3">
      <c r="B29545"/>
    </row>
    <row r="29546" spans="2:2" ht="16.5" x14ac:dyDescent="0.3">
      <c r="B29546"/>
    </row>
    <row r="29547" spans="2:2" ht="16.5" x14ac:dyDescent="0.3">
      <c r="B29547"/>
    </row>
    <row r="29548" spans="2:2" ht="16.5" x14ac:dyDescent="0.3">
      <c r="B29548"/>
    </row>
    <row r="29549" spans="2:2" ht="16.5" x14ac:dyDescent="0.3">
      <c r="B29549"/>
    </row>
    <row r="29550" spans="2:2" ht="16.5" x14ac:dyDescent="0.3">
      <c r="B29550"/>
    </row>
    <row r="29551" spans="2:2" ht="16.5" x14ac:dyDescent="0.3">
      <c r="B29551"/>
    </row>
    <row r="29552" spans="2:2" ht="16.5" x14ac:dyDescent="0.3">
      <c r="B29552"/>
    </row>
    <row r="29553" spans="2:2" ht="16.5" x14ac:dyDescent="0.3">
      <c r="B29553"/>
    </row>
    <row r="29554" spans="2:2" ht="16.5" x14ac:dyDescent="0.3">
      <c r="B29554"/>
    </row>
    <row r="29555" spans="2:2" ht="16.5" x14ac:dyDescent="0.3">
      <c r="B29555"/>
    </row>
    <row r="29556" spans="2:2" ht="16.5" x14ac:dyDescent="0.3">
      <c r="B29556"/>
    </row>
    <row r="29557" spans="2:2" ht="16.5" x14ac:dyDescent="0.3">
      <c r="B29557"/>
    </row>
    <row r="29558" spans="2:2" ht="16.5" x14ac:dyDescent="0.3">
      <c r="B29558"/>
    </row>
    <row r="29559" spans="2:2" ht="16.5" x14ac:dyDescent="0.3">
      <c r="B29559"/>
    </row>
    <row r="29560" spans="2:2" ht="16.5" x14ac:dyDescent="0.3">
      <c r="B29560"/>
    </row>
    <row r="29561" spans="2:2" ht="16.5" x14ac:dyDescent="0.3">
      <c r="B29561"/>
    </row>
    <row r="29562" spans="2:2" ht="16.5" x14ac:dyDescent="0.3">
      <c r="B29562"/>
    </row>
    <row r="29563" spans="2:2" ht="16.5" x14ac:dyDescent="0.3">
      <c r="B29563"/>
    </row>
    <row r="29564" spans="2:2" ht="16.5" x14ac:dyDescent="0.3">
      <c r="B29564"/>
    </row>
    <row r="29565" spans="2:2" ht="16.5" x14ac:dyDescent="0.3">
      <c r="B29565"/>
    </row>
    <row r="29566" spans="2:2" ht="16.5" x14ac:dyDescent="0.3">
      <c r="B29566"/>
    </row>
    <row r="29567" spans="2:2" ht="16.5" x14ac:dyDescent="0.3">
      <c r="B29567"/>
    </row>
    <row r="29568" spans="2:2" ht="16.5" x14ac:dyDescent="0.3">
      <c r="B29568"/>
    </row>
    <row r="29569" spans="2:2" ht="16.5" x14ac:dyDescent="0.3">
      <c r="B29569"/>
    </row>
    <row r="29570" spans="2:2" ht="16.5" x14ac:dyDescent="0.3">
      <c r="B29570"/>
    </row>
    <row r="29571" spans="2:2" ht="16.5" x14ac:dyDescent="0.3">
      <c r="B29571"/>
    </row>
    <row r="29572" spans="2:2" ht="16.5" x14ac:dyDescent="0.3">
      <c r="B29572"/>
    </row>
    <row r="29573" spans="2:2" ht="16.5" x14ac:dyDescent="0.3">
      <c r="B29573"/>
    </row>
    <row r="29574" spans="2:2" ht="16.5" x14ac:dyDescent="0.3">
      <c r="B29574"/>
    </row>
    <row r="29575" spans="2:2" ht="16.5" x14ac:dyDescent="0.3">
      <c r="B29575"/>
    </row>
    <row r="29576" spans="2:2" ht="16.5" x14ac:dyDescent="0.3">
      <c r="B29576"/>
    </row>
    <row r="29577" spans="2:2" ht="16.5" x14ac:dyDescent="0.3">
      <c r="B29577"/>
    </row>
    <row r="29578" spans="2:2" ht="16.5" x14ac:dyDescent="0.3">
      <c r="B29578"/>
    </row>
    <row r="29579" spans="2:2" ht="16.5" x14ac:dyDescent="0.3">
      <c r="B29579"/>
    </row>
    <row r="29580" spans="2:2" ht="16.5" x14ac:dyDescent="0.3">
      <c r="B29580"/>
    </row>
    <row r="29581" spans="2:2" ht="16.5" x14ac:dyDescent="0.3">
      <c r="B29581"/>
    </row>
    <row r="29582" spans="2:2" ht="16.5" x14ac:dyDescent="0.3">
      <c r="B29582"/>
    </row>
    <row r="29583" spans="2:2" ht="16.5" x14ac:dyDescent="0.3">
      <c r="B29583"/>
    </row>
    <row r="29584" spans="2:2" ht="16.5" x14ac:dyDescent="0.3">
      <c r="B29584"/>
    </row>
    <row r="29585" spans="2:2" ht="16.5" x14ac:dyDescent="0.3">
      <c r="B29585"/>
    </row>
    <row r="29586" spans="2:2" ht="16.5" x14ac:dyDescent="0.3">
      <c r="B29586"/>
    </row>
    <row r="29587" spans="2:2" ht="16.5" x14ac:dyDescent="0.3">
      <c r="B29587"/>
    </row>
    <row r="29588" spans="2:2" ht="16.5" x14ac:dyDescent="0.3">
      <c r="B29588"/>
    </row>
    <row r="29589" spans="2:2" ht="16.5" x14ac:dyDescent="0.3">
      <c r="B29589"/>
    </row>
    <row r="29590" spans="2:2" ht="16.5" x14ac:dyDescent="0.3">
      <c r="B29590"/>
    </row>
    <row r="29591" spans="2:2" ht="16.5" x14ac:dyDescent="0.3">
      <c r="B29591"/>
    </row>
    <row r="29592" spans="2:2" ht="16.5" x14ac:dyDescent="0.3">
      <c r="B29592"/>
    </row>
    <row r="29593" spans="2:2" ht="16.5" x14ac:dyDescent="0.3">
      <c r="B29593"/>
    </row>
    <row r="29594" spans="2:2" ht="16.5" x14ac:dyDescent="0.3">
      <c r="B29594"/>
    </row>
    <row r="29595" spans="2:2" ht="16.5" x14ac:dyDescent="0.3">
      <c r="B29595"/>
    </row>
    <row r="29596" spans="2:2" ht="16.5" x14ac:dyDescent="0.3">
      <c r="B29596"/>
    </row>
    <row r="29597" spans="2:2" ht="16.5" x14ac:dyDescent="0.3">
      <c r="B29597"/>
    </row>
    <row r="29598" spans="2:2" ht="16.5" x14ac:dyDescent="0.3">
      <c r="B29598"/>
    </row>
    <row r="29599" spans="2:2" ht="16.5" x14ac:dyDescent="0.3">
      <c r="B29599"/>
    </row>
    <row r="29600" spans="2:2" ht="16.5" x14ac:dyDescent="0.3">
      <c r="B29600"/>
    </row>
    <row r="29601" spans="2:2" ht="16.5" x14ac:dyDescent="0.3">
      <c r="B29601"/>
    </row>
    <row r="29602" spans="2:2" ht="16.5" x14ac:dyDescent="0.3">
      <c r="B29602"/>
    </row>
    <row r="29603" spans="2:2" ht="16.5" x14ac:dyDescent="0.3">
      <c r="B29603"/>
    </row>
    <row r="29604" spans="2:2" ht="16.5" x14ac:dyDescent="0.3">
      <c r="B29604"/>
    </row>
    <row r="29605" spans="2:2" ht="16.5" x14ac:dyDescent="0.3">
      <c r="B29605"/>
    </row>
    <row r="29606" spans="2:2" ht="16.5" x14ac:dyDescent="0.3">
      <c r="B29606"/>
    </row>
    <row r="29607" spans="2:2" ht="16.5" x14ac:dyDescent="0.3">
      <c r="B29607"/>
    </row>
    <row r="29608" spans="2:2" ht="16.5" x14ac:dyDescent="0.3">
      <c r="B29608"/>
    </row>
    <row r="29609" spans="2:2" ht="16.5" x14ac:dyDescent="0.3">
      <c r="B29609"/>
    </row>
    <row r="29610" spans="2:2" ht="16.5" x14ac:dyDescent="0.3">
      <c r="B29610"/>
    </row>
    <row r="29611" spans="2:2" ht="16.5" x14ac:dyDescent="0.3">
      <c r="B29611"/>
    </row>
    <row r="29612" spans="2:2" ht="16.5" x14ac:dyDescent="0.3">
      <c r="B29612"/>
    </row>
    <row r="29613" spans="2:2" ht="16.5" x14ac:dyDescent="0.3">
      <c r="B29613"/>
    </row>
    <row r="29614" spans="2:2" ht="16.5" x14ac:dyDescent="0.3">
      <c r="B29614"/>
    </row>
    <row r="29615" spans="2:2" ht="16.5" x14ac:dyDescent="0.3">
      <c r="B29615"/>
    </row>
    <row r="29616" spans="2:2" ht="16.5" x14ac:dyDescent="0.3">
      <c r="B29616"/>
    </row>
    <row r="29617" spans="2:2" ht="16.5" x14ac:dyDescent="0.3">
      <c r="B29617"/>
    </row>
    <row r="29618" spans="2:2" ht="16.5" x14ac:dyDescent="0.3">
      <c r="B29618"/>
    </row>
    <row r="29619" spans="2:2" ht="16.5" x14ac:dyDescent="0.3">
      <c r="B29619"/>
    </row>
    <row r="29620" spans="2:2" ht="16.5" x14ac:dyDescent="0.3">
      <c r="B29620"/>
    </row>
    <row r="29621" spans="2:2" ht="16.5" x14ac:dyDescent="0.3">
      <c r="B29621"/>
    </row>
    <row r="29622" spans="2:2" ht="16.5" x14ac:dyDescent="0.3">
      <c r="B29622"/>
    </row>
    <row r="29623" spans="2:2" ht="16.5" x14ac:dyDescent="0.3">
      <c r="B29623"/>
    </row>
    <row r="29624" spans="2:2" ht="16.5" x14ac:dyDescent="0.3">
      <c r="B29624"/>
    </row>
    <row r="29625" spans="2:2" ht="16.5" x14ac:dyDescent="0.3">
      <c r="B29625"/>
    </row>
    <row r="29626" spans="2:2" ht="16.5" x14ac:dyDescent="0.3">
      <c r="B29626"/>
    </row>
    <row r="29627" spans="2:2" ht="16.5" x14ac:dyDescent="0.3">
      <c r="B29627"/>
    </row>
    <row r="29628" spans="2:2" ht="16.5" x14ac:dyDescent="0.3">
      <c r="B29628"/>
    </row>
    <row r="29629" spans="2:2" ht="16.5" x14ac:dyDescent="0.3">
      <c r="B29629"/>
    </row>
    <row r="29630" spans="2:2" ht="16.5" x14ac:dyDescent="0.3">
      <c r="B29630"/>
    </row>
    <row r="29631" spans="2:2" ht="16.5" x14ac:dyDescent="0.3">
      <c r="B29631"/>
    </row>
    <row r="29632" spans="2:2" ht="16.5" x14ac:dyDescent="0.3">
      <c r="B29632"/>
    </row>
    <row r="29633" spans="2:2" ht="16.5" x14ac:dyDescent="0.3">
      <c r="B29633"/>
    </row>
    <row r="29634" spans="2:2" ht="16.5" x14ac:dyDescent="0.3">
      <c r="B29634"/>
    </row>
    <row r="29635" spans="2:2" ht="16.5" x14ac:dyDescent="0.3">
      <c r="B29635"/>
    </row>
    <row r="29636" spans="2:2" ht="16.5" x14ac:dyDescent="0.3">
      <c r="B29636"/>
    </row>
    <row r="29637" spans="2:2" ht="16.5" x14ac:dyDescent="0.3">
      <c r="B29637"/>
    </row>
    <row r="29638" spans="2:2" ht="16.5" x14ac:dyDescent="0.3">
      <c r="B29638"/>
    </row>
    <row r="29639" spans="2:2" ht="16.5" x14ac:dyDescent="0.3">
      <c r="B29639"/>
    </row>
    <row r="29640" spans="2:2" ht="16.5" x14ac:dyDescent="0.3">
      <c r="B29640"/>
    </row>
    <row r="29641" spans="2:2" ht="16.5" x14ac:dyDescent="0.3">
      <c r="B29641"/>
    </row>
    <row r="29642" spans="2:2" ht="16.5" x14ac:dyDescent="0.3">
      <c r="B29642"/>
    </row>
    <row r="29643" spans="2:2" ht="16.5" x14ac:dyDescent="0.3">
      <c r="B29643"/>
    </row>
    <row r="29644" spans="2:2" ht="16.5" x14ac:dyDescent="0.3">
      <c r="B29644"/>
    </row>
    <row r="29645" spans="2:2" ht="16.5" x14ac:dyDescent="0.3">
      <c r="B29645"/>
    </row>
    <row r="29646" spans="2:2" ht="16.5" x14ac:dyDescent="0.3">
      <c r="B29646"/>
    </row>
    <row r="29647" spans="2:2" ht="16.5" x14ac:dyDescent="0.3">
      <c r="B29647"/>
    </row>
    <row r="29648" spans="2:2" ht="16.5" x14ac:dyDescent="0.3">
      <c r="B29648"/>
    </row>
    <row r="29649" spans="2:2" ht="16.5" x14ac:dyDescent="0.3">
      <c r="B29649"/>
    </row>
    <row r="29650" spans="2:2" ht="16.5" x14ac:dyDescent="0.3">
      <c r="B29650"/>
    </row>
    <row r="29651" spans="2:2" ht="16.5" x14ac:dyDescent="0.3">
      <c r="B29651"/>
    </row>
    <row r="29652" spans="2:2" ht="16.5" x14ac:dyDescent="0.3">
      <c r="B29652"/>
    </row>
    <row r="29653" spans="2:2" ht="16.5" x14ac:dyDescent="0.3">
      <c r="B29653"/>
    </row>
    <row r="29654" spans="2:2" ht="16.5" x14ac:dyDescent="0.3">
      <c r="B29654"/>
    </row>
    <row r="29655" spans="2:2" ht="16.5" x14ac:dyDescent="0.3">
      <c r="B29655"/>
    </row>
    <row r="29656" spans="2:2" ht="16.5" x14ac:dyDescent="0.3">
      <c r="B29656"/>
    </row>
    <row r="29657" spans="2:2" ht="16.5" x14ac:dyDescent="0.3">
      <c r="B29657"/>
    </row>
    <row r="29658" spans="2:2" ht="16.5" x14ac:dyDescent="0.3">
      <c r="B29658"/>
    </row>
    <row r="29659" spans="2:2" ht="16.5" x14ac:dyDescent="0.3">
      <c r="B29659"/>
    </row>
    <row r="29660" spans="2:2" ht="16.5" x14ac:dyDescent="0.3">
      <c r="B29660"/>
    </row>
    <row r="29661" spans="2:2" ht="16.5" x14ac:dyDescent="0.3">
      <c r="B29661"/>
    </row>
    <row r="29662" spans="2:2" ht="16.5" x14ac:dyDescent="0.3">
      <c r="B29662"/>
    </row>
    <row r="29663" spans="2:2" ht="16.5" x14ac:dyDescent="0.3">
      <c r="B29663"/>
    </row>
    <row r="29664" spans="2:2" ht="16.5" x14ac:dyDescent="0.3">
      <c r="B29664"/>
    </row>
    <row r="29665" spans="2:2" ht="16.5" x14ac:dyDescent="0.3">
      <c r="B29665"/>
    </row>
    <row r="29666" spans="2:2" ht="16.5" x14ac:dyDescent="0.3">
      <c r="B29666"/>
    </row>
    <row r="29667" spans="2:2" ht="16.5" x14ac:dyDescent="0.3">
      <c r="B29667"/>
    </row>
    <row r="29668" spans="2:2" ht="16.5" x14ac:dyDescent="0.3">
      <c r="B29668"/>
    </row>
    <row r="29669" spans="2:2" ht="16.5" x14ac:dyDescent="0.3">
      <c r="B29669"/>
    </row>
    <row r="29670" spans="2:2" ht="16.5" x14ac:dyDescent="0.3">
      <c r="B29670"/>
    </row>
    <row r="29671" spans="2:2" ht="16.5" x14ac:dyDescent="0.3">
      <c r="B29671"/>
    </row>
    <row r="29672" spans="2:2" ht="16.5" x14ac:dyDescent="0.3">
      <c r="B29672"/>
    </row>
    <row r="29673" spans="2:2" ht="16.5" x14ac:dyDescent="0.3">
      <c r="B29673"/>
    </row>
    <row r="29674" spans="2:2" ht="16.5" x14ac:dyDescent="0.3">
      <c r="B29674"/>
    </row>
    <row r="29675" spans="2:2" ht="16.5" x14ac:dyDescent="0.3">
      <c r="B29675"/>
    </row>
    <row r="29676" spans="2:2" ht="16.5" x14ac:dyDescent="0.3">
      <c r="B29676"/>
    </row>
    <row r="29677" spans="2:2" ht="16.5" x14ac:dyDescent="0.3">
      <c r="B29677"/>
    </row>
    <row r="29678" spans="2:2" ht="16.5" x14ac:dyDescent="0.3">
      <c r="B29678"/>
    </row>
    <row r="29679" spans="2:2" ht="16.5" x14ac:dyDescent="0.3">
      <c r="B29679"/>
    </row>
    <row r="29680" spans="2:2" ht="16.5" x14ac:dyDescent="0.3">
      <c r="B29680"/>
    </row>
    <row r="29681" spans="2:2" ht="16.5" x14ac:dyDescent="0.3">
      <c r="B29681"/>
    </row>
    <row r="29682" spans="2:2" ht="16.5" x14ac:dyDescent="0.3">
      <c r="B29682"/>
    </row>
    <row r="29683" spans="2:2" ht="16.5" x14ac:dyDescent="0.3">
      <c r="B29683"/>
    </row>
    <row r="29684" spans="2:2" ht="16.5" x14ac:dyDescent="0.3">
      <c r="B29684"/>
    </row>
    <row r="29685" spans="2:2" ht="16.5" x14ac:dyDescent="0.3">
      <c r="B29685"/>
    </row>
    <row r="29686" spans="2:2" ht="16.5" x14ac:dyDescent="0.3">
      <c r="B29686"/>
    </row>
    <row r="29687" spans="2:2" ht="16.5" x14ac:dyDescent="0.3">
      <c r="B29687"/>
    </row>
    <row r="29688" spans="2:2" ht="16.5" x14ac:dyDescent="0.3">
      <c r="B29688"/>
    </row>
    <row r="29689" spans="2:2" ht="16.5" x14ac:dyDescent="0.3">
      <c r="B29689"/>
    </row>
    <row r="29690" spans="2:2" ht="16.5" x14ac:dyDescent="0.3">
      <c r="B29690"/>
    </row>
    <row r="29691" spans="2:2" ht="16.5" x14ac:dyDescent="0.3">
      <c r="B29691"/>
    </row>
    <row r="29692" spans="2:2" ht="16.5" x14ac:dyDescent="0.3">
      <c r="B29692"/>
    </row>
    <row r="29693" spans="2:2" ht="16.5" x14ac:dyDescent="0.3">
      <c r="B29693"/>
    </row>
    <row r="29694" spans="2:2" ht="16.5" x14ac:dyDescent="0.3">
      <c r="B29694"/>
    </row>
    <row r="29695" spans="2:2" ht="16.5" x14ac:dyDescent="0.3">
      <c r="B29695"/>
    </row>
    <row r="29696" spans="2:2" ht="16.5" x14ac:dyDescent="0.3">
      <c r="B29696"/>
    </row>
    <row r="29697" spans="2:2" ht="16.5" x14ac:dyDescent="0.3">
      <c r="B29697"/>
    </row>
    <row r="29698" spans="2:2" ht="16.5" x14ac:dyDescent="0.3">
      <c r="B29698"/>
    </row>
    <row r="29699" spans="2:2" ht="16.5" x14ac:dyDescent="0.3">
      <c r="B29699"/>
    </row>
    <row r="29700" spans="2:2" ht="16.5" x14ac:dyDescent="0.3">
      <c r="B29700"/>
    </row>
    <row r="29701" spans="2:2" ht="16.5" x14ac:dyDescent="0.3">
      <c r="B29701"/>
    </row>
    <row r="29702" spans="2:2" ht="16.5" x14ac:dyDescent="0.3">
      <c r="B29702"/>
    </row>
    <row r="29703" spans="2:2" ht="16.5" x14ac:dyDescent="0.3">
      <c r="B29703"/>
    </row>
    <row r="29704" spans="2:2" ht="16.5" x14ac:dyDescent="0.3">
      <c r="B29704"/>
    </row>
    <row r="29705" spans="2:2" ht="16.5" x14ac:dyDescent="0.3">
      <c r="B29705"/>
    </row>
    <row r="29706" spans="2:2" ht="16.5" x14ac:dyDescent="0.3">
      <c r="B29706"/>
    </row>
    <row r="29707" spans="2:2" ht="16.5" x14ac:dyDescent="0.3">
      <c r="B29707"/>
    </row>
    <row r="29708" spans="2:2" ht="16.5" x14ac:dyDescent="0.3">
      <c r="B29708"/>
    </row>
    <row r="29709" spans="2:2" ht="16.5" x14ac:dyDescent="0.3">
      <c r="B29709"/>
    </row>
    <row r="29710" spans="2:2" ht="16.5" x14ac:dyDescent="0.3">
      <c r="B29710"/>
    </row>
    <row r="29711" spans="2:2" ht="16.5" x14ac:dyDescent="0.3">
      <c r="B29711"/>
    </row>
    <row r="29712" spans="2:2" ht="16.5" x14ac:dyDescent="0.3">
      <c r="B29712"/>
    </row>
    <row r="29713" spans="2:2" ht="16.5" x14ac:dyDescent="0.3">
      <c r="B29713"/>
    </row>
    <row r="29714" spans="2:2" ht="16.5" x14ac:dyDescent="0.3">
      <c r="B29714"/>
    </row>
    <row r="29715" spans="2:2" ht="16.5" x14ac:dyDescent="0.3">
      <c r="B29715"/>
    </row>
    <row r="29716" spans="2:2" ht="16.5" x14ac:dyDescent="0.3">
      <c r="B29716"/>
    </row>
    <row r="29717" spans="2:2" ht="16.5" x14ac:dyDescent="0.3">
      <c r="B29717"/>
    </row>
    <row r="29718" spans="2:2" ht="16.5" x14ac:dyDescent="0.3">
      <c r="B29718"/>
    </row>
    <row r="29719" spans="2:2" ht="16.5" x14ac:dyDescent="0.3">
      <c r="B29719"/>
    </row>
    <row r="29720" spans="2:2" ht="16.5" x14ac:dyDescent="0.3">
      <c r="B29720"/>
    </row>
    <row r="29721" spans="2:2" ht="16.5" x14ac:dyDescent="0.3">
      <c r="B29721"/>
    </row>
    <row r="29722" spans="2:2" ht="16.5" x14ac:dyDescent="0.3">
      <c r="B29722"/>
    </row>
    <row r="29723" spans="2:2" ht="16.5" x14ac:dyDescent="0.3">
      <c r="B29723"/>
    </row>
    <row r="29724" spans="2:2" ht="16.5" x14ac:dyDescent="0.3">
      <c r="B29724"/>
    </row>
    <row r="29725" spans="2:2" ht="16.5" x14ac:dyDescent="0.3">
      <c r="B29725"/>
    </row>
    <row r="29726" spans="2:2" ht="16.5" x14ac:dyDescent="0.3">
      <c r="B29726"/>
    </row>
    <row r="29727" spans="2:2" ht="16.5" x14ac:dyDescent="0.3">
      <c r="B29727"/>
    </row>
    <row r="29728" spans="2:2" ht="16.5" x14ac:dyDescent="0.3">
      <c r="B29728"/>
    </row>
    <row r="29729" spans="2:2" ht="16.5" x14ac:dyDescent="0.3">
      <c r="B29729"/>
    </row>
    <row r="29730" spans="2:2" ht="16.5" x14ac:dyDescent="0.3">
      <c r="B29730"/>
    </row>
    <row r="29731" spans="2:2" ht="16.5" x14ac:dyDescent="0.3">
      <c r="B29731"/>
    </row>
    <row r="29732" spans="2:2" ht="16.5" x14ac:dyDescent="0.3">
      <c r="B29732"/>
    </row>
    <row r="29733" spans="2:2" ht="16.5" x14ac:dyDescent="0.3">
      <c r="B29733"/>
    </row>
    <row r="29734" spans="2:2" ht="16.5" x14ac:dyDescent="0.3">
      <c r="B29734"/>
    </row>
    <row r="29735" spans="2:2" ht="16.5" x14ac:dyDescent="0.3">
      <c r="B29735"/>
    </row>
    <row r="29736" spans="2:2" ht="16.5" x14ac:dyDescent="0.3">
      <c r="B29736"/>
    </row>
    <row r="29737" spans="2:2" ht="16.5" x14ac:dyDescent="0.3">
      <c r="B29737"/>
    </row>
    <row r="29738" spans="2:2" ht="16.5" x14ac:dyDescent="0.3">
      <c r="B29738"/>
    </row>
    <row r="29739" spans="2:2" ht="16.5" x14ac:dyDescent="0.3">
      <c r="B29739"/>
    </row>
    <row r="29740" spans="2:2" ht="16.5" x14ac:dyDescent="0.3">
      <c r="B29740"/>
    </row>
    <row r="29741" spans="2:2" ht="16.5" x14ac:dyDescent="0.3">
      <c r="B29741"/>
    </row>
    <row r="29742" spans="2:2" ht="16.5" x14ac:dyDescent="0.3">
      <c r="B29742"/>
    </row>
    <row r="29743" spans="2:2" ht="16.5" x14ac:dyDescent="0.3">
      <c r="B29743"/>
    </row>
    <row r="29744" spans="2:2" ht="16.5" x14ac:dyDescent="0.3">
      <c r="B29744"/>
    </row>
    <row r="29745" spans="2:2" ht="16.5" x14ac:dyDescent="0.3">
      <c r="B29745"/>
    </row>
    <row r="29746" spans="2:2" ht="16.5" x14ac:dyDescent="0.3">
      <c r="B29746"/>
    </row>
    <row r="29747" spans="2:2" ht="16.5" x14ac:dyDescent="0.3">
      <c r="B29747"/>
    </row>
    <row r="29748" spans="2:2" ht="16.5" x14ac:dyDescent="0.3">
      <c r="B29748"/>
    </row>
    <row r="29749" spans="2:2" ht="16.5" x14ac:dyDescent="0.3">
      <c r="B29749"/>
    </row>
    <row r="29750" spans="2:2" ht="16.5" x14ac:dyDescent="0.3">
      <c r="B29750"/>
    </row>
    <row r="29751" spans="2:2" ht="16.5" x14ac:dyDescent="0.3">
      <c r="B29751"/>
    </row>
    <row r="29752" spans="2:2" ht="16.5" x14ac:dyDescent="0.3">
      <c r="B29752"/>
    </row>
    <row r="29753" spans="2:2" ht="16.5" x14ac:dyDescent="0.3">
      <c r="B29753"/>
    </row>
    <row r="29754" spans="2:2" ht="16.5" x14ac:dyDescent="0.3">
      <c r="B29754"/>
    </row>
    <row r="29755" spans="2:2" ht="16.5" x14ac:dyDescent="0.3">
      <c r="B29755"/>
    </row>
    <row r="29756" spans="2:2" ht="16.5" x14ac:dyDescent="0.3">
      <c r="B29756"/>
    </row>
    <row r="29757" spans="2:2" ht="16.5" x14ac:dyDescent="0.3">
      <c r="B29757"/>
    </row>
    <row r="29758" spans="2:2" ht="16.5" x14ac:dyDescent="0.3">
      <c r="B29758"/>
    </row>
    <row r="29759" spans="2:2" ht="16.5" x14ac:dyDescent="0.3">
      <c r="B29759"/>
    </row>
    <row r="29760" spans="2:2" ht="16.5" x14ac:dyDescent="0.3">
      <c r="B29760"/>
    </row>
    <row r="29761" spans="2:2" ht="16.5" x14ac:dyDescent="0.3">
      <c r="B29761"/>
    </row>
    <row r="29762" spans="2:2" ht="16.5" x14ac:dyDescent="0.3">
      <c r="B29762"/>
    </row>
    <row r="29763" spans="2:2" ht="16.5" x14ac:dyDescent="0.3">
      <c r="B29763"/>
    </row>
    <row r="29764" spans="2:2" ht="16.5" x14ac:dyDescent="0.3">
      <c r="B29764"/>
    </row>
    <row r="29765" spans="2:2" ht="16.5" x14ac:dyDescent="0.3">
      <c r="B29765"/>
    </row>
    <row r="29766" spans="2:2" ht="16.5" x14ac:dyDescent="0.3">
      <c r="B29766"/>
    </row>
    <row r="29767" spans="2:2" ht="16.5" x14ac:dyDescent="0.3">
      <c r="B29767"/>
    </row>
    <row r="29768" spans="2:2" ht="16.5" x14ac:dyDescent="0.3">
      <c r="B29768"/>
    </row>
    <row r="29769" spans="2:2" ht="16.5" x14ac:dyDescent="0.3">
      <c r="B29769"/>
    </row>
    <row r="29770" spans="2:2" ht="16.5" x14ac:dyDescent="0.3">
      <c r="B29770"/>
    </row>
    <row r="29771" spans="2:2" ht="16.5" x14ac:dyDescent="0.3">
      <c r="B29771"/>
    </row>
    <row r="29772" spans="2:2" ht="16.5" x14ac:dyDescent="0.3">
      <c r="B29772"/>
    </row>
    <row r="29773" spans="2:2" ht="16.5" x14ac:dyDescent="0.3">
      <c r="B29773"/>
    </row>
    <row r="29774" spans="2:2" ht="16.5" x14ac:dyDescent="0.3">
      <c r="B29774"/>
    </row>
    <row r="29775" spans="2:2" ht="16.5" x14ac:dyDescent="0.3">
      <c r="B29775"/>
    </row>
    <row r="29776" spans="2:2" ht="16.5" x14ac:dyDescent="0.3">
      <c r="B29776"/>
    </row>
    <row r="29777" spans="2:2" ht="16.5" x14ac:dyDescent="0.3">
      <c r="B29777"/>
    </row>
    <row r="29778" spans="2:2" ht="16.5" x14ac:dyDescent="0.3">
      <c r="B29778"/>
    </row>
    <row r="29779" spans="2:2" ht="16.5" x14ac:dyDescent="0.3">
      <c r="B29779"/>
    </row>
    <row r="29780" spans="2:2" ht="16.5" x14ac:dyDescent="0.3">
      <c r="B29780"/>
    </row>
    <row r="29781" spans="2:2" ht="16.5" x14ac:dyDescent="0.3">
      <c r="B29781"/>
    </row>
    <row r="29782" spans="2:2" ht="16.5" x14ac:dyDescent="0.3">
      <c r="B29782"/>
    </row>
    <row r="29783" spans="2:2" ht="16.5" x14ac:dyDescent="0.3">
      <c r="B29783"/>
    </row>
    <row r="29784" spans="2:2" ht="16.5" x14ac:dyDescent="0.3">
      <c r="B29784"/>
    </row>
    <row r="29785" spans="2:2" ht="16.5" x14ac:dyDescent="0.3">
      <c r="B29785"/>
    </row>
    <row r="29786" spans="2:2" ht="16.5" x14ac:dyDescent="0.3">
      <c r="B29786"/>
    </row>
    <row r="29787" spans="2:2" ht="16.5" x14ac:dyDescent="0.3">
      <c r="B29787"/>
    </row>
    <row r="29788" spans="2:2" ht="16.5" x14ac:dyDescent="0.3">
      <c r="B29788"/>
    </row>
    <row r="29789" spans="2:2" ht="16.5" x14ac:dyDescent="0.3">
      <c r="B29789"/>
    </row>
    <row r="29790" spans="2:2" ht="16.5" x14ac:dyDescent="0.3">
      <c r="B29790"/>
    </row>
    <row r="29791" spans="2:2" ht="16.5" x14ac:dyDescent="0.3">
      <c r="B29791"/>
    </row>
    <row r="29792" spans="2:2" ht="16.5" x14ac:dyDescent="0.3">
      <c r="B29792"/>
    </row>
    <row r="29793" spans="2:2" ht="16.5" x14ac:dyDescent="0.3">
      <c r="B29793"/>
    </row>
    <row r="29794" spans="2:2" ht="16.5" x14ac:dyDescent="0.3">
      <c r="B29794"/>
    </row>
    <row r="29795" spans="2:2" ht="16.5" x14ac:dyDescent="0.3">
      <c r="B29795"/>
    </row>
    <row r="29796" spans="2:2" ht="16.5" x14ac:dyDescent="0.3">
      <c r="B29796"/>
    </row>
    <row r="29797" spans="2:2" ht="16.5" x14ac:dyDescent="0.3">
      <c r="B29797"/>
    </row>
    <row r="29798" spans="2:2" ht="16.5" x14ac:dyDescent="0.3">
      <c r="B29798"/>
    </row>
    <row r="29799" spans="2:2" ht="16.5" x14ac:dyDescent="0.3">
      <c r="B29799"/>
    </row>
    <row r="29800" spans="2:2" ht="16.5" x14ac:dyDescent="0.3">
      <c r="B29800"/>
    </row>
    <row r="29801" spans="2:2" ht="16.5" x14ac:dyDescent="0.3">
      <c r="B29801"/>
    </row>
    <row r="29802" spans="2:2" ht="16.5" x14ac:dyDescent="0.3">
      <c r="B29802"/>
    </row>
    <row r="29803" spans="2:2" ht="16.5" x14ac:dyDescent="0.3">
      <c r="B29803"/>
    </row>
    <row r="29804" spans="2:2" ht="16.5" x14ac:dyDescent="0.3">
      <c r="B29804"/>
    </row>
    <row r="29805" spans="2:2" ht="16.5" x14ac:dyDescent="0.3">
      <c r="B29805"/>
    </row>
    <row r="29806" spans="2:2" ht="16.5" x14ac:dyDescent="0.3">
      <c r="B29806"/>
    </row>
    <row r="29807" spans="2:2" ht="16.5" x14ac:dyDescent="0.3">
      <c r="B29807"/>
    </row>
    <row r="29808" spans="2:2" ht="16.5" x14ac:dyDescent="0.3">
      <c r="B29808"/>
    </row>
    <row r="29809" spans="2:2" ht="16.5" x14ac:dyDescent="0.3">
      <c r="B29809"/>
    </row>
    <row r="29810" spans="2:2" ht="16.5" x14ac:dyDescent="0.3">
      <c r="B29810"/>
    </row>
    <row r="29811" spans="2:2" ht="16.5" x14ac:dyDescent="0.3">
      <c r="B29811"/>
    </row>
    <row r="29812" spans="2:2" ht="16.5" x14ac:dyDescent="0.3">
      <c r="B29812"/>
    </row>
    <row r="29813" spans="2:2" ht="16.5" x14ac:dyDescent="0.3">
      <c r="B29813"/>
    </row>
    <row r="29814" spans="2:2" ht="16.5" x14ac:dyDescent="0.3">
      <c r="B29814"/>
    </row>
    <row r="29815" spans="2:2" ht="16.5" x14ac:dyDescent="0.3">
      <c r="B29815"/>
    </row>
    <row r="29816" spans="2:2" ht="16.5" x14ac:dyDescent="0.3">
      <c r="B29816"/>
    </row>
    <row r="29817" spans="2:2" ht="16.5" x14ac:dyDescent="0.3">
      <c r="B29817"/>
    </row>
    <row r="29818" spans="2:2" ht="16.5" x14ac:dyDescent="0.3">
      <c r="B29818"/>
    </row>
    <row r="29819" spans="2:2" ht="16.5" x14ac:dyDescent="0.3">
      <c r="B29819"/>
    </row>
    <row r="29820" spans="2:2" ht="16.5" x14ac:dyDescent="0.3">
      <c r="B29820"/>
    </row>
    <row r="29821" spans="2:2" ht="16.5" x14ac:dyDescent="0.3">
      <c r="B29821"/>
    </row>
    <row r="29822" spans="2:2" ht="16.5" x14ac:dyDescent="0.3">
      <c r="B29822"/>
    </row>
    <row r="29823" spans="2:2" ht="16.5" x14ac:dyDescent="0.3">
      <c r="B29823"/>
    </row>
    <row r="29824" spans="2:2" ht="16.5" x14ac:dyDescent="0.3">
      <c r="B29824"/>
    </row>
    <row r="29825" spans="2:2" ht="16.5" x14ac:dyDescent="0.3">
      <c r="B29825"/>
    </row>
    <row r="29826" spans="2:2" ht="16.5" x14ac:dyDescent="0.3">
      <c r="B29826"/>
    </row>
    <row r="29827" spans="2:2" ht="16.5" x14ac:dyDescent="0.3">
      <c r="B29827"/>
    </row>
    <row r="29828" spans="2:2" ht="16.5" x14ac:dyDescent="0.3">
      <c r="B29828"/>
    </row>
    <row r="29829" spans="2:2" ht="16.5" x14ac:dyDescent="0.3">
      <c r="B29829"/>
    </row>
    <row r="29830" spans="2:2" ht="16.5" x14ac:dyDescent="0.3">
      <c r="B29830"/>
    </row>
    <row r="29831" spans="2:2" ht="16.5" x14ac:dyDescent="0.3">
      <c r="B29831"/>
    </row>
    <row r="29832" spans="2:2" ht="16.5" x14ac:dyDescent="0.3">
      <c r="B29832"/>
    </row>
    <row r="29833" spans="2:2" ht="16.5" x14ac:dyDescent="0.3">
      <c r="B29833"/>
    </row>
    <row r="29834" spans="2:2" ht="16.5" x14ac:dyDescent="0.3">
      <c r="B29834"/>
    </row>
    <row r="29835" spans="2:2" ht="16.5" x14ac:dyDescent="0.3">
      <c r="B29835"/>
    </row>
    <row r="29836" spans="2:2" ht="16.5" x14ac:dyDescent="0.3">
      <c r="B29836"/>
    </row>
    <row r="29837" spans="2:2" ht="16.5" x14ac:dyDescent="0.3">
      <c r="B29837"/>
    </row>
    <row r="29838" spans="2:2" ht="16.5" x14ac:dyDescent="0.3">
      <c r="B29838"/>
    </row>
    <row r="29839" spans="2:2" ht="16.5" x14ac:dyDescent="0.3">
      <c r="B29839"/>
    </row>
    <row r="29840" spans="2:2" ht="16.5" x14ac:dyDescent="0.3">
      <c r="B29840"/>
    </row>
    <row r="29841" spans="2:2" ht="16.5" x14ac:dyDescent="0.3">
      <c r="B29841"/>
    </row>
    <row r="29842" spans="2:2" ht="16.5" x14ac:dyDescent="0.3">
      <c r="B29842"/>
    </row>
    <row r="29843" spans="2:2" ht="16.5" x14ac:dyDescent="0.3">
      <c r="B29843"/>
    </row>
    <row r="29844" spans="2:2" ht="16.5" x14ac:dyDescent="0.3">
      <c r="B29844"/>
    </row>
    <row r="29845" spans="2:2" ht="16.5" x14ac:dyDescent="0.3">
      <c r="B29845"/>
    </row>
    <row r="29846" spans="2:2" ht="16.5" x14ac:dyDescent="0.3">
      <c r="B29846"/>
    </row>
    <row r="29847" spans="2:2" ht="16.5" x14ac:dyDescent="0.3">
      <c r="B29847"/>
    </row>
    <row r="29848" spans="2:2" ht="16.5" x14ac:dyDescent="0.3">
      <c r="B29848"/>
    </row>
    <row r="29849" spans="2:2" ht="16.5" x14ac:dyDescent="0.3">
      <c r="B29849"/>
    </row>
    <row r="29850" spans="2:2" ht="16.5" x14ac:dyDescent="0.3">
      <c r="B29850"/>
    </row>
    <row r="29851" spans="2:2" ht="16.5" x14ac:dyDescent="0.3">
      <c r="B29851"/>
    </row>
    <row r="29852" spans="2:2" ht="16.5" x14ac:dyDescent="0.3">
      <c r="B29852"/>
    </row>
    <row r="29853" spans="2:2" ht="16.5" x14ac:dyDescent="0.3">
      <c r="B29853"/>
    </row>
    <row r="29854" spans="2:2" ht="16.5" x14ac:dyDescent="0.3">
      <c r="B29854"/>
    </row>
    <row r="29855" spans="2:2" ht="16.5" x14ac:dyDescent="0.3">
      <c r="B29855"/>
    </row>
    <row r="29856" spans="2:2" ht="16.5" x14ac:dyDescent="0.3">
      <c r="B29856"/>
    </row>
    <row r="29857" spans="2:2" ht="16.5" x14ac:dyDescent="0.3">
      <c r="B29857"/>
    </row>
    <row r="29858" spans="2:2" ht="16.5" x14ac:dyDescent="0.3">
      <c r="B29858"/>
    </row>
    <row r="29859" spans="2:2" ht="16.5" x14ac:dyDescent="0.3">
      <c r="B29859"/>
    </row>
    <row r="29860" spans="2:2" ht="16.5" x14ac:dyDescent="0.3">
      <c r="B29860"/>
    </row>
    <row r="29861" spans="2:2" ht="16.5" x14ac:dyDescent="0.3">
      <c r="B29861"/>
    </row>
    <row r="29862" spans="2:2" ht="16.5" x14ac:dyDescent="0.3">
      <c r="B29862"/>
    </row>
    <row r="29863" spans="2:2" ht="16.5" x14ac:dyDescent="0.3">
      <c r="B29863"/>
    </row>
    <row r="29864" spans="2:2" ht="16.5" x14ac:dyDescent="0.3">
      <c r="B29864"/>
    </row>
    <row r="29865" spans="2:2" ht="16.5" x14ac:dyDescent="0.3">
      <c r="B29865"/>
    </row>
    <row r="29866" spans="2:2" ht="16.5" x14ac:dyDescent="0.3">
      <c r="B29866"/>
    </row>
    <row r="29867" spans="2:2" ht="16.5" x14ac:dyDescent="0.3">
      <c r="B29867"/>
    </row>
    <row r="29868" spans="2:2" ht="16.5" x14ac:dyDescent="0.3">
      <c r="B29868"/>
    </row>
    <row r="29869" spans="2:2" ht="16.5" x14ac:dyDescent="0.3">
      <c r="B29869"/>
    </row>
    <row r="29870" spans="2:2" ht="16.5" x14ac:dyDescent="0.3">
      <c r="B29870"/>
    </row>
    <row r="29871" spans="2:2" ht="16.5" x14ac:dyDescent="0.3">
      <c r="B29871"/>
    </row>
    <row r="29872" spans="2:2" ht="16.5" x14ac:dyDescent="0.3">
      <c r="B29872"/>
    </row>
    <row r="29873" spans="2:2" ht="16.5" x14ac:dyDescent="0.3">
      <c r="B29873"/>
    </row>
    <row r="29874" spans="2:2" ht="16.5" x14ac:dyDescent="0.3">
      <c r="B29874"/>
    </row>
    <row r="29875" spans="2:2" ht="16.5" x14ac:dyDescent="0.3">
      <c r="B29875"/>
    </row>
    <row r="29876" spans="2:2" ht="16.5" x14ac:dyDescent="0.3">
      <c r="B29876"/>
    </row>
    <row r="29877" spans="2:2" ht="16.5" x14ac:dyDescent="0.3">
      <c r="B29877"/>
    </row>
    <row r="29878" spans="2:2" ht="16.5" x14ac:dyDescent="0.3">
      <c r="B29878"/>
    </row>
    <row r="29879" spans="2:2" ht="16.5" x14ac:dyDescent="0.3">
      <c r="B29879"/>
    </row>
    <row r="29880" spans="2:2" ht="16.5" x14ac:dyDescent="0.3">
      <c r="B29880"/>
    </row>
    <row r="29881" spans="2:2" ht="16.5" x14ac:dyDescent="0.3">
      <c r="B29881"/>
    </row>
    <row r="29882" spans="2:2" ht="16.5" x14ac:dyDescent="0.3">
      <c r="B29882"/>
    </row>
    <row r="29883" spans="2:2" ht="16.5" x14ac:dyDescent="0.3">
      <c r="B29883"/>
    </row>
    <row r="29884" spans="2:2" ht="16.5" x14ac:dyDescent="0.3">
      <c r="B29884"/>
    </row>
    <row r="29885" spans="2:2" ht="16.5" x14ac:dyDescent="0.3">
      <c r="B29885"/>
    </row>
    <row r="29886" spans="2:2" ht="16.5" x14ac:dyDescent="0.3">
      <c r="B29886"/>
    </row>
    <row r="29887" spans="2:2" ht="16.5" x14ac:dyDescent="0.3">
      <c r="B29887"/>
    </row>
    <row r="29888" spans="2:2" ht="16.5" x14ac:dyDescent="0.3">
      <c r="B29888"/>
    </row>
    <row r="29889" spans="2:2" ht="16.5" x14ac:dyDescent="0.3">
      <c r="B29889"/>
    </row>
    <row r="29890" spans="2:2" ht="16.5" x14ac:dyDescent="0.3">
      <c r="B29890"/>
    </row>
    <row r="29891" spans="2:2" ht="16.5" x14ac:dyDescent="0.3">
      <c r="B29891"/>
    </row>
    <row r="29892" spans="2:2" ht="16.5" x14ac:dyDescent="0.3">
      <c r="B29892"/>
    </row>
    <row r="29893" spans="2:2" ht="16.5" x14ac:dyDescent="0.3">
      <c r="B29893"/>
    </row>
    <row r="29894" spans="2:2" ht="16.5" x14ac:dyDescent="0.3">
      <c r="B29894"/>
    </row>
    <row r="29895" spans="2:2" ht="16.5" x14ac:dyDescent="0.3">
      <c r="B29895"/>
    </row>
    <row r="29896" spans="2:2" ht="16.5" x14ac:dyDescent="0.3">
      <c r="B29896"/>
    </row>
    <row r="29897" spans="2:2" ht="16.5" x14ac:dyDescent="0.3">
      <c r="B29897"/>
    </row>
    <row r="29898" spans="2:2" ht="16.5" x14ac:dyDescent="0.3">
      <c r="B29898"/>
    </row>
    <row r="29899" spans="2:2" ht="16.5" x14ac:dyDescent="0.3">
      <c r="B29899"/>
    </row>
    <row r="29900" spans="2:2" ht="16.5" x14ac:dyDescent="0.3">
      <c r="B29900"/>
    </row>
    <row r="29901" spans="2:2" ht="16.5" x14ac:dyDescent="0.3">
      <c r="B29901"/>
    </row>
    <row r="29902" spans="2:2" ht="16.5" x14ac:dyDescent="0.3">
      <c r="B29902"/>
    </row>
    <row r="29903" spans="2:2" ht="16.5" x14ac:dyDescent="0.3">
      <c r="B29903"/>
    </row>
    <row r="29904" spans="2:2" ht="16.5" x14ac:dyDescent="0.3">
      <c r="B29904"/>
    </row>
    <row r="29905" spans="2:2" ht="16.5" x14ac:dyDescent="0.3">
      <c r="B29905"/>
    </row>
    <row r="29906" spans="2:2" ht="16.5" x14ac:dyDescent="0.3">
      <c r="B29906"/>
    </row>
    <row r="29907" spans="2:2" ht="16.5" x14ac:dyDescent="0.3">
      <c r="B29907"/>
    </row>
    <row r="29908" spans="2:2" ht="16.5" x14ac:dyDescent="0.3">
      <c r="B29908"/>
    </row>
    <row r="29909" spans="2:2" ht="16.5" x14ac:dyDescent="0.3">
      <c r="B29909"/>
    </row>
    <row r="29910" spans="2:2" ht="16.5" x14ac:dyDescent="0.3">
      <c r="B29910"/>
    </row>
    <row r="29911" spans="2:2" ht="16.5" x14ac:dyDescent="0.3">
      <c r="B29911"/>
    </row>
    <row r="29912" spans="2:2" ht="16.5" x14ac:dyDescent="0.3">
      <c r="B29912"/>
    </row>
    <row r="29913" spans="2:2" ht="16.5" x14ac:dyDescent="0.3">
      <c r="B29913"/>
    </row>
    <row r="29914" spans="2:2" ht="16.5" x14ac:dyDescent="0.3">
      <c r="B29914"/>
    </row>
    <row r="29915" spans="2:2" ht="16.5" x14ac:dyDescent="0.3">
      <c r="B29915"/>
    </row>
    <row r="29916" spans="2:2" ht="16.5" x14ac:dyDescent="0.3">
      <c r="B29916"/>
    </row>
    <row r="29917" spans="2:2" ht="16.5" x14ac:dyDescent="0.3">
      <c r="B29917"/>
    </row>
    <row r="29918" spans="2:2" ht="16.5" x14ac:dyDescent="0.3">
      <c r="B29918"/>
    </row>
    <row r="29919" spans="2:2" ht="16.5" x14ac:dyDescent="0.3">
      <c r="B29919"/>
    </row>
    <row r="29920" spans="2:2" ht="16.5" x14ac:dyDescent="0.3">
      <c r="B29920"/>
    </row>
    <row r="29921" spans="2:2" ht="16.5" x14ac:dyDescent="0.3">
      <c r="B29921"/>
    </row>
    <row r="29922" spans="2:2" ht="16.5" x14ac:dyDescent="0.3">
      <c r="B29922"/>
    </row>
    <row r="29923" spans="2:2" ht="16.5" x14ac:dyDescent="0.3">
      <c r="B29923"/>
    </row>
    <row r="29924" spans="2:2" ht="16.5" x14ac:dyDescent="0.3">
      <c r="B29924"/>
    </row>
    <row r="29925" spans="2:2" ht="16.5" x14ac:dyDescent="0.3">
      <c r="B29925"/>
    </row>
    <row r="29926" spans="2:2" ht="16.5" x14ac:dyDescent="0.3">
      <c r="B29926"/>
    </row>
    <row r="29927" spans="2:2" ht="16.5" x14ac:dyDescent="0.3">
      <c r="B29927"/>
    </row>
    <row r="29928" spans="2:2" ht="16.5" x14ac:dyDescent="0.3">
      <c r="B29928"/>
    </row>
    <row r="29929" spans="2:2" ht="16.5" x14ac:dyDescent="0.3">
      <c r="B29929"/>
    </row>
    <row r="29930" spans="2:2" ht="16.5" x14ac:dyDescent="0.3">
      <c r="B29930"/>
    </row>
    <row r="29931" spans="2:2" ht="16.5" x14ac:dyDescent="0.3">
      <c r="B29931"/>
    </row>
    <row r="29932" spans="2:2" ht="16.5" x14ac:dyDescent="0.3">
      <c r="B29932"/>
    </row>
    <row r="29933" spans="2:2" ht="16.5" x14ac:dyDescent="0.3">
      <c r="B29933"/>
    </row>
    <row r="29934" spans="2:2" ht="16.5" x14ac:dyDescent="0.3">
      <c r="B29934"/>
    </row>
    <row r="29935" spans="2:2" ht="16.5" x14ac:dyDescent="0.3">
      <c r="B29935"/>
    </row>
    <row r="29936" spans="2:2" ht="16.5" x14ac:dyDescent="0.3">
      <c r="B29936"/>
    </row>
    <row r="29937" spans="2:2" ht="16.5" x14ac:dyDescent="0.3">
      <c r="B29937"/>
    </row>
    <row r="29938" spans="2:2" ht="16.5" x14ac:dyDescent="0.3">
      <c r="B29938"/>
    </row>
    <row r="29939" spans="2:2" ht="16.5" x14ac:dyDescent="0.3">
      <c r="B29939"/>
    </row>
    <row r="29940" spans="2:2" ht="16.5" x14ac:dyDescent="0.3">
      <c r="B29940"/>
    </row>
    <row r="29941" spans="2:2" ht="16.5" x14ac:dyDescent="0.3">
      <c r="B29941"/>
    </row>
    <row r="29942" spans="2:2" ht="16.5" x14ac:dyDescent="0.3">
      <c r="B29942"/>
    </row>
    <row r="29943" spans="2:2" ht="16.5" x14ac:dyDescent="0.3">
      <c r="B29943"/>
    </row>
    <row r="29944" spans="2:2" ht="16.5" x14ac:dyDescent="0.3">
      <c r="B29944"/>
    </row>
    <row r="29945" spans="2:2" ht="16.5" x14ac:dyDescent="0.3">
      <c r="B29945"/>
    </row>
    <row r="29946" spans="2:2" ht="16.5" x14ac:dyDescent="0.3">
      <c r="B29946"/>
    </row>
    <row r="29947" spans="2:2" ht="16.5" x14ac:dyDescent="0.3">
      <c r="B29947"/>
    </row>
    <row r="29948" spans="2:2" ht="16.5" x14ac:dyDescent="0.3">
      <c r="B29948"/>
    </row>
    <row r="29949" spans="2:2" ht="16.5" x14ac:dyDescent="0.3">
      <c r="B29949"/>
    </row>
    <row r="29950" spans="2:2" ht="16.5" x14ac:dyDescent="0.3">
      <c r="B29950"/>
    </row>
    <row r="29951" spans="2:2" ht="16.5" x14ac:dyDescent="0.3">
      <c r="B29951"/>
    </row>
    <row r="29952" spans="2:2" ht="16.5" x14ac:dyDescent="0.3">
      <c r="B29952"/>
    </row>
    <row r="29953" spans="2:2" ht="16.5" x14ac:dyDescent="0.3">
      <c r="B29953"/>
    </row>
    <row r="29954" spans="2:2" ht="16.5" x14ac:dyDescent="0.3">
      <c r="B29954"/>
    </row>
    <row r="29955" spans="2:2" ht="16.5" x14ac:dyDescent="0.3">
      <c r="B29955"/>
    </row>
    <row r="29956" spans="2:2" ht="16.5" x14ac:dyDescent="0.3">
      <c r="B29956"/>
    </row>
    <row r="29957" spans="2:2" ht="16.5" x14ac:dyDescent="0.3">
      <c r="B29957"/>
    </row>
    <row r="29958" spans="2:2" ht="16.5" x14ac:dyDescent="0.3">
      <c r="B29958"/>
    </row>
    <row r="29959" spans="2:2" ht="16.5" x14ac:dyDescent="0.3">
      <c r="B29959"/>
    </row>
    <row r="29960" spans="2:2" ht="16.5" x14ac:dyDescent="0.3">
      <c r="B29960"/>
    </row>
    <row r="29961" spans="2:2" ht="16.5" x14ac:dyDescent="0.3">
      <c r="B29961"/>
    </row>
    <row r="29962" spans="2:2" ht="16.5" x14ac:dyDescent="0.3">
      <c r="B29962"/>
    </row>
    <row r="29963" spans="2:2" ht="16.5" x14ac:dyDescent="0.3">
      <c r="B29963"/>
    </row>
    <row r="29964" spans="2:2" ht="16.5" x14ac:dyDescent="0.3">
      <c r="B29964"/>
    </row>
    <row r="29965" spans="2:2" ht="16.5" x14ac:dyDescent="0.3">
      <c r="B29965"/>
    </row>
    <row r="29966" spans="2:2" ht="16.5" x14ac:dyDescent="0.3">
      <c r="B29966"/>
    </row>
    <row r="29967" spans="2:2" ht="16.5" x14ac:dyDescent="0.3">
      <c r="B29967"/>
    </row>
    <row r="29968" spans="2:2" ht="16.5" x14ac:dyDescent="0.3">
      <c r="B29968"/>
    </row>
    <row r="29969" spans="2:2" ht="16.5" x14ac:dyDescent="0.3">
      <c r="B29969"/>
    </row>
    <row r="29970" spans="2:2" ht="16.5" x14ac:dyDescent="0.3">
      <c r="B29970"/>
    </row>
    <row r="29971" spans="2:2" ht="16.5" x14ac:dyDescent="0.3">
      <c r="B29971"/>
    </row>
    <row r="29972" spans="2:2" ht="16.5" x14ac:dyDescent="0.3">
      <c r="B29972"/>
    </row>
    <row r="29973" spans="2:2" ht="16.5" x14ac:dyDescent="0.3">
      <c r="B29973"/>
    </row>
    <row r="29974" spans="2:2" ht="16.5" x14ac:dyDescent="0.3">
      <c r="B29974"/>
    </row>
    <row r="29975" spans="2:2" ht="16.5" x14ac:dyDescent="0.3">
      <c r="B29975"/>
    </row>
    <row r="29976" spans="2:2" ht="16.5" x14ac:dyDescent="0.3">
      <c r="B29976"/>
    </row>
    <row r="29977" spans="2:2" ht="16.5" x14ac:dyDescent="0.3">
      <c r="B29977"/>
    </row>
    <row r="29978" spans="2:2" ht="16.5" x14ac:dyDescent="0.3">
      <c r="B29978"/>
    </row>
    <row r="29979" spans="2:2" ht="16.5" x14ac:dyDescent="0.3">
      <c r="B29979"/>
    </row>
    <row r="29980" spans="2:2" ht="16.5" x14ac:dyDescent="0.3">
      <c r="B29980"/>
    </row>
    <row r="29981" spans="2:2" ht="16.5" x14ac:dyDescent="0.3">
      <c r="B29981"/>
    </row>
    <row r="29982" spans="2:2" ht="16.5" x14ac:dyDescent="0.3">
      <c r="B29982"/>
    </row>
    <row r="29983" spans="2:2" ht="16.5" x14ac:dyDescent="0.3">
      <c r="B29983"/>
    </row>
    <row r="29984" spans="2:2" ht="16.5" x14ac:dyDescent="0.3">
      <c r="B29984"/>
    </row>
    <row r="29985" spans="2:2" ht="16.5" x14ac:dyDescent="0.3">
      <c r="B29985"/>
    </row>
    <row r="29986" spans="2:2" ht="16.5" x14ac:dyDescent="0.3">
      <c r="B29986"/>
    </row>
    <row r="29987" spans="2:2" ht="16.5" x14ac:dyDescent="0.3">
      <c r="B29987"/>
    </row>
    <row r="29988" spans="2:2" ht="16.5" x14ac:dyDescent="0.3">
      <c r="B29988"/>
    </row>
    <row r="29989" spans="2:2" ht="16.5" x14ac:dyDescent="0.3">
      <c r="B29989"/>
    </row>
    <row r="29990" spans="2:2" ht="16.5" x14ac:dyDescent="0.3">
      <c r="B29990"/>
    </row>
    <row r="29991" spans="2:2" ht="16.5" x14ac:dyDescent="0.3">
      <c r="B29991"/>
    </row>
    <row r="29992" spans="2:2" ht="16.5" x14ac:dyDescent="0.3">
      <c r="B29992"/>
    </row>
    <row r="29993" spans="2:2" ht="16.5" x14ac:dyDescent="0.3">
      <c r="B29993"/>
    </row>
    <row r="29994" spans="2:2" ht="16.5" x14ac:dyDescent="0.3">
      <c r="B29994"/>
    </row>
    <row r="29995" spans="2:2" ht="16.5" x14ac:dyDescent="0.3">
      <c r="B29995"/>
    </row>
    <row r="29996" spans="2:2" ht="16.5" x14ac:dyDescent="0.3">
      <c r="B29996"/>
    </row>
    <row r="29997" spans="2:2" ht="16.5" x14ac:dyDescent="0.3">
      <c r="B29997"/>
    </row>
    <row r="29998" spans="2:2" ht="16.5" x14ac:dyDescent="0.3">
      <c r="B29998"/>
    </row>
    <row r="29999" spans="2:2" ht="16.5" x14ac:dyDescent="0.3">
      <c r="B29999"/>
    </row>
    <row r="30000" spans="2:2" ht="16.5" x14ac:dyDescent="0.3">
      <c r="B30000"/>
    </row>
    <row r="30001" spans="2:2" ht="16.5" x14ac:dyDescent="0.3">
      <c r="B30001"/>
    </row>
    <row r="30002" spans="2:2" ht="16.5" x14ac:dyDescent="0.3">
      <c r="B30002"/>
    </row>
    <row r="30003" spans="2:2" ht="16.5" x14ac:dyDescent="0.3">
      <c r="B30003"/>
    </row>
    <row r="30004" spans="2:2" ht="16.5" x14ac:dyDescent="0.3">
      <c r="B30004"/>
    </row>
    <row r="30005" spans="2:2" ht="16.5" x14ac:dyDescent="0.3">
      <c r="B30005"/>
    </row>
    <row r="30006" spans="2:2" ht="16.5" x14ac:dyDescent="0.3">
      <c r="B30006"/>
    </row>
    <row r="30007" spans="2:2" ht="16.5" x14ac:dyDescent="0.3">
      <c r="B30007"/>
    </row>
    <row r="30008" spans="2:2" ht="16.5" x14ac:dyDescent="0.3">
      <c r="B30008"/>
    </row>
    <row r="30009" spans="2:2" ht="16.5" x14ac:dyDescent="0.3">
      <c r="B30009"/>
    </row>
    <row r="30010" spans="2:2" ht="16.5" x14ac:dyDescent="0.3">
      <c r="B30010"/>
    </row>
    <row r="30011" spans="2:2" ht="16.5" x14ac:dyDescent="0.3">
      <c r="B30011"/>
    </row>
    <row r="30012" spans="2:2" ht="16.5" x14ac:dyDescent="0.3">
      <c r="B30012"/>
    </row>
    <row r="30013" spans="2:2" ht="16.5" x14ac:dyDescent="0.3">
      <c r="B30013"/>
    </row>
    <row r="30014" spans="2:2" ht="16.5" x14ac:dyDescent="0.3">
      <c r="B30014"/>
    </row>
    <row r="30015" spans="2:2" ht="16.5" x14ac:dyDescent="0.3">
      <c r="B30015"/>
    </row>
    <row r="30016" spans="2:2" ht="16.5" x14ac:dyDescent="0.3">
      <c r="B30016"/>
    </row>
    <row r="30017" spans="2:2" ht="16.5" x14ac:dyDescent="0.3">
      <c r="B30017"/>
    </row>
    <row r="30018" spans="2:2" ht="16.5" x14ac:dyDescent="0.3">
      <c r="B30018"/>
    </row>
    <row r="30019" spans="2:2" ht="16.5" x14ac:dyDescent="0.3">
      <c r="B30019"/>
    </row>
    <row r="30020" spans="2:2" ht="16.5" x14ac:dyDescent="0.3">
      <c r="B30020"/>
    </row>
    <row r="30021" spans="2:2" ht="16.5" x14ac:dyDescent="0.3">
      <c r="B30021"/>
    </row>
    <row r="30022" spans="2:2" ht="16.5" x14ac:dyDescent="0.3">
      <c r="B30022"/>
    </row>
    <row r="30023" spans="2:2" ht="16.5" x14ac:dyDescent="0.3">
      <c r="B30023"/>
    </row>
    <row r="30024" spans="2:2" ht="16.5" x14ac:dyDescent="0.3">
      <c r="B30024"/>
    </row>
    <row r="30025" spans="2:2" ht="16.5" x14ac:dyDescent="0.3">
      <c r="B30025"/>
    </row>
    <row r="30026" spans="2:2" ht="16.5" x14ac:dyDescent="0.3">
      <c r="B30026"/>
    </row>
    <row r="30027" spans="2:2" ht="16.5" x14ac:dyDescent="0.3">
      <c r="B30027"/>
    </row>
    <row r="30028" spans="2:2" ht="16.5" x14ac:dyDescent="0.3">
      <c r="B30028"/>
    </row>
    <row r="30029" spans="2:2" ht="16.5" x14ac:dyDescent="0.3">
      <c r="B30029"/>
    </row>
    <row r="30030" spans="2:2" ht="16.5" x14ac:dyDescent="0.3">
      <c r="B30030"/>
    </row>
    <row r="30031" spans="2:2" ht="16.5" x14ac:dyDescent="0.3">
      <c r="B30031"/>
    </row>
    <row r="30032" spans="2:2" ht="16.5" x14ac:dyDescent="0.3">
      <c r="B30032"/>
    </row>
    <row r="30033" spans="2:2" ht="16.5" x14ac:dyDescent="0.3">
      <c r="B30033"/>
    </row>
    <row r="30034" spans="2:2" ht="16.5" x14ac:dyDescent="0.3">
      <c r="B30034"/>
    </row>
    <row r="30035" spans="2:2" ht="16.5" x14ac:dyDescent="0.3">
      <c r="B30035"/>
    </row>
    <row r="30036" spans="2:2" ht="16.5" x14ac:dyDescent="0.3">
      <c r="B30036"/>
    </row>
    <row r="30037" spans="2:2" ht="16.5" x14ac:dyDescent="0.3">
      <c r="B30037"/>
    </row>
    <row r="30038" spans="2:2" ht="16.5" x14ac:dyDescent="0.3">
      <c r="B30038"/>
    </row>
    <row r="30039" spans="2:2" ht="16.5" x14ac:dyDescent="0.3">
      <c r="B30039"/>
    </row>
    <row r="30040" spans="2:2" ht="16.5" x14ac:dyDescent="0.3">
      <c r="B30040"/>
    </row>
    <row r="30041" spans="2:2" ht="16.5" x14ac:dyDescent="0.3">
      <c r="B30041"/>
    </row>
    <row r="30042" spans="2:2" ht="16.5" x14ac:dyDescent="0.3">
      <c r="B30042"/>
    </row>
    <row r="30043" spans="2:2" ht="16.5" x14ac:dyDescent="0.3">
      <c r="B30043"/>
    </row>
    <row r="30044" spans="2:2" ht="16.5" x14ac:dyDescent="0.3">
      <c r="B30044"/>
    </row>
    <row r="30045" spans="2:2" ht="16.5" x14ac:dyDescent="0.3">
      <c r="B30045"/>
    </row>
    <row r="30046" spans="2:2" ht="16.5" x14ac:dyDescent="0.3">
      <c r="B30046"/>
    </row>
    <row r="30047" spans="2:2" ht="16.5" x14ac:dyDescent="0.3">
      <c r="B30047"/>
    </row>
    <row r="30048" spans="2:2" ht="16.5" x14ac:dyDescent="0.3">
      <c r="B30048"/>
    </row>
    <row r="30049" spans="2:2" ht="16.5" x14ac:dyDescent="0.3">
      <c r="B30049"/>
    </row>
    <row r="30050" spans="2:2" ht="16.5" x14ac:dyDescent="0.3">
      <c r="B30050"/>
    </row>
    <row r="30051" spans="2:2" ht="16.5" x14ac:dyDescent="0.3">
      <c r="B30051"/>
    </row>
    <row r="30052" spans="2:2" ht="16.5" x14ac:dyDescent="0.3">
      <c r="B30052"/>
    </row>
    <row r="30053" spans="2:2" ht="16.5" x14ac:dyDescent="0.3">
      <c r="B30053"/>
    </row>
    <row r="30054" spans="2:2" ht="16.5" x14ac:dyDescent="0.3">
      <c r="B30054"/>
    </row>
    <row r="30055" spans="2:2" ht="16.5" x14ac:dyDescent="0.3">
      <c r="B30055"/>
    </row>
    <row r="30056" spans="2:2" ht="16.5" x14ac:dyDescent="0.3">
      <c r="B30056"/>
    </row>
    <row r="30057" spans="2:2" ht="16.5" x14ac:dyDescent="0.3">
      <c r="B30057"/>
    </row>
    <row r="30058" spans="2:2" ht="16.5" x14ac:dyDescent="0.3">
      <c r="B30058"/>
    </row>
    <row r="30059" spans="2:2" ht="16.5" x14ac:dyDescent="0.3">
      <c r="B30059"/>
    </row>
    <row r="30060" spans="2:2" ht="16.5" x14ac:dyDescent="0.3">
      <c r="B30060"/>
    </row>
    <row r="30061" spans="2:2" ht="16.5" x14ac:dyDescent="0.3">
      <c r="B30061"/>
    </row>
    <row r="30062" spans="2:2" ht="16.5" x14ac:dyDescent="0.3">
      <c r="B30062"/>
    </row>
    <row r="30063" spans="2:2" ht="16.5" x14ac:dyDescent="0.3">
      <c r="B30063"/>
    </row>
    <row r="30064" spans="2:2" ht="16.5" x14ac:dyDescent="0.3">
      <c r="B30064"/>
    </row>
    <row r="30065" spans="2:2" ht="16.5" x14ac:dyDescent="0.3">
      <c r="B30065"/>
    </row>
    <row r="30066" spans="2:2" ht="16.5" x14ac:dyDescent="0.3">
      <c r="B30066"/>
    </row>
    <row r="30067" spans="2:2" ht="16.5" x14ac:dyDescent="0.3">
      <c r="B30067"/>
    </row>
    <row r="30068" spans="2:2" ht="16.5" x14ac:dyDescent="0.3">
      <c r="B30068"/>
    </row>
    <row r="30069" spans="2:2" ht="16.5" x14ac:dyDescent="0.3">
      <c r="B30069"/>
    </row>
    <row r="30070" spans="2:2" ht="16.5" x14ac:dyDescent="0.3">
      <c r="B30070"/>
    </row>
    <row r="30071" spans="2:2" ht="16.5" x14ac:dyDescent="0.3">
      <c r="B30071"/>
    </row>
    <row r="30072" spans="2:2" ht="16.5" x14ac:dyDescent="0.3">
      <c r="B30072"/>
    </row>
    <row r="30073" spans="2:2" ht="16.5" x14ac:dyDescent="0.3">
      <c r="B30073"/>
    </row>
    <row r="30074" spans="2:2" ht="16.5" x14ac:dyDescent="0.3">
      <c r="B30074"/>
    </row>
    <row r="30075" spans="2:2" ht="16.5" x14ac:dyDescent="0.3">
      <c r="B30075"/>
    </row>
    <row r="30076" spans="2:2" ht="16.5" x14ac:dyDescent="0.3">
      <c r="B30076"/>
    </row>
    <row r="30077" spans="2:2" ht="16.5" x14ac:dyDescent="0.3">
      <c r="B30077"/>
    </row>
    <row r="30078" spans="2:2" ht="16.5" x14ac:dyDescent="0.3">
      <c r="B30078"/>
    </row>
    <row r="30079" spans="2:2" ht="16.5" x14ac:dyDescent="0.3">
      <c r="B30079"/>
    </row>
    <row r="30080" spans="2:2" ht="16.5" x14ac:dyDescent="0.3">
      <c r="B30080"/>
    </row>
    <row r="30081" spans="2:2" ht="16.5" x14ac:dyDescent="0.3">
      <c r="B30081"/>
    </row>
    <row r="30082" spans="2:2" ht="16.5" x14ac:dyDescent="0.3">
      <c r="B30082"/>
    </row>
    <row r="30083" spans="2:2" ht="16.5" x14ac:dyDescent="0.3">
      <c r="B30083"/>
    </row>
    <row r="30084" spans="2:2" ht="16.5" x14ac:dyDescent="0.3">
      <c r="B30084"/>
    </row>
    <row r="30085" spans="2:2" ht="16.5" x14ac:dyDescent="0.3">
      <c r="B30085"/>
    </row>
    <row r="30086" spans="2:2" ht="16.5" x14ac:dyDescent="0.3">
      <c r="B30086"/>
    </row>
    <row r="30087" spans="2:2" ht="16.5" x14ac:dyDescent="0.3">
      <c r="B30087"/>
    </row>
    <row r="30088" spans="2:2" ht="16.5" x14ac:dyDescent="0.3">
      <c r="B30088"/>
    </row>
    <row r="30089" spans="2:2" ht="16.5" x14ac:dyDescent="0.3">
      <c r="B30089"/>
    </row>
    <row r="30090" spans="2:2" ht="16.5" x14ac:dyDescent="0.3">
      <c r="B30090"/>
    </row>
    <row r="30091" spans="2:2" ht="16.5" x14ac:dyDescent="0.3">
      <c r="B30091"/>
    </row>
    <row r="30092" spans="2:2" ht="16.5" x14ac:dyDescent="0.3">
      <c r="B30092"/>
    </row>
    <row r="30093" spans="2:2" ht="16.5" x14ac:dyDescent="0.3">
      <c r="B30093"/>
    </row>
    <row r="30094" spans="2:2" ht="16.5" x14ac:dyDescent="0.3">
      <c r="B30094"/>
    </row>
    <row r="30095" spans="2:2" ht="16.5" x14ac:dyDescent="0.3">
      <c r="B30095"/>
    </row>
    <row r="30096" spans="2:2" ht="16.5" x14ac:dyDescent="0.3">
      <c r="B30096"/>
    </row>
    <row r="30097" spans="2:2" ht="16.5" x14ac:dyDescent="0.3">
      <c r="B30097"/>
    </row>
    <row r="30098" spans="2:2" ht="16.5" x14ac:dyDescent="0.3">
      <c r="B30098"/>
    </row>
    <row r="30099" spans="2:2" ht="16.5" x14ac:dyDescent="0.3">
      <c r="B30099"/>
    </row>
    <row r="30100" spans="2:2" ht="16.5" x14ac:dyDescent="0.3">
      <c r="B30100"/>
    </row>
    <row r="30101" spans="2:2" ht="16.5" x14ac:dyDescent="0.3">
      <c r="B30101"/>
    </row>
    <row r="30102" spans="2:2" ht="16.5" x14ac:dyDescent="0.3">
      <c r="B30102"/>
    </row>
    <row r="30103" spans="2:2" ht="16.5" x14ac:dyDescent="0.3">
      <c r="B30103"/>
    </row>
    <row r="30104" spans="2:2" ht="16.5" x14ac:dyDescent="0.3">
      <c r="B30104"/>
    </row>
    <row r="30105" spans="2:2" ht="16.5" x14ac:dyDescent="0.3">
      <c r="B30105"/>
    </row>
    <row r="30106" spans="2:2" ht="16.5" x14ac:dyDescent="0.3">
      <c r="B30106"/>
    </row>
    <row r="30107" spans="2:2" ht="16.5" x14ac:dyDescent="0.3">
      <c r="B30107"/>
    </row>
    <row r="30108" spans="2:2" ht="16.5" x14ac:dyDescent="0.3">
      <c r="B30108"/>
    </row>
    <row r="30109" spans="2:2" ht="16.5" x14ac:dyDescent="0.3">
      <c r="B30109"/>
    </row>
    <row r="30110" spans="2:2" ht="16.5" x14ac:dyDescent="0.3">
      <c r="B30110"/>
    </row>
    <row r="30111" spans="2:2" ht="16.5" x14ac:dyDescent="0.3">
      <c r="B30111"/>
    </row>
    <row r="30112" spans="2:2" ht="16.5" x14ac:dyDescent="0.3">
      <c r="B30112"/>
    </row>
    <row r="30113" spans="2:2" ht="16.5" x14ac:dyDescent="0.3">
      <c r="B30113"/>
    </row>
    <row r="30114" spans="2:2" ht="16.5" x14ac:dyDescent="0.3">
      <c r="B30114"/>
    </row>
    <row r="30115" spans="2:2" ht="16.5" x14ac:dyDescent="0.3">
      <c r="B30115"/>
    </row>
    <row r="30116" spans="2:2" ht="16.5" x14ac:dyDescent="0.3">
      <c r="B30116"/>
    </row>
    <row r="30117" spans="2:2" ht="16.5" x14ac:dyDescent="0.3">
      <c r="B30117"/>
    </row>
    <row r="30118" spans="2:2" ht="16.5" x14ac:dyDescent="0.3">
      <c r="B30118"/>
    </row>
    <row r="30119" spans="2:2" ht="16.5" x14ac:dyDescent="0.3">
      <c r="B30119"/>
    </row>
    <row r="30120" spans="2:2" ht="16.5" x14ac:dyDescent="0.3">
      <c r="B30120"/>
    </row>
    <row r="30121" spans="2:2" ht="16.5" x14ac:dyDescent="0.3">
      <c r="B30121"/>
    </row>
    <row r="30122" spans="2:2" ht="16.5" x14ac:dyDescent="0.3">
      <c r="B30122"/>
    </row>
    <row r="30123" spans="2:2" ht="16.5" x14ac:dyDescent="0.3">
      <c r="B30123"/>
    </row>
    <row r="30124" spans="2:2" ht="16.5" x14ac:dyDescent="0.3">
      <c r="B30124"/>
    </row>
    <row r="30125" spans="2:2" ht="16.5" x14ac:dyDescent="0.3">
      <c r="B30125"/>
    </row>
    <row r="30126" spans="2:2" ht="16.5" x14ac:dyDescent="0.3">
      <c r="B30126"/>
    </row>
    <row r="30127" spans="2:2" ht="16.5" x14ac:dyDescent="0.3">
      <c r="B30127"/>
    </row>
    <row r="30128" spans="2:2" ht="16.5" x14ac:dyDescent="0.3">
      <c r="B30128"/>
    </row>
    <row r="30129" spans="2:2" ht="16.5" x14ac:dyDescent="0.3">
      <c r="B30129"/>
    </row>
    <row r="30130" spans="2:2" ht="16.5" x14ac:dyDescent="0.3">
      <c r="B30130"/>
    </row>
    <row r="30131" spans="2:2" ht="16.5" x14ac:dyDescent="0.3">
      <c r="B30131"/>
    </row>
    <row r="30132" spans="2:2" ht="16.5" x14ac:dyDescent="0.3">
      <c r="B30132"/>
    </row>
    <row r="30133" spans="2:2" ht="16.5" x14ac:dyDescent="0.3">
      <c r="B30133"/>
    </row>
    <row r="30134" spans="2:2" ht="16.5" x14ac:dyDescent="0.3">
      <c r="B30134"/>
    </row>
    <row r="30135" spans="2:2" ht="16.5" x14ac:dyDescent="0.3">
      <c r="B30135"/>
    </row>
    <row r="30136" spans="2:2" ht="16.5" x14ac:dyDescent="0.3">
      <c r="B30136"/>
    </row>
    <row r="30137" spans="2:2" ht="16.5" x14ac:dyDescent="0.3">
      <c r="B30137"/>
    </row>
    <row r="30138" spans="2:2" ht="16.5" x14ac:dyDescent="0.3">
      <c r="B30138"/>
    </row>
    <row r="30139" spans="2:2" ht="16.5" x14ac:dyDescent="0.3">
      <c r="B30139"/>
    </row>
    <row r="30140" spans="2:2" ht="16.5" x14ac:dyDescent="0.3">
      <c r="B30140"/>
    </row>
    <row r="30141" spans="2:2" ht="16.5" x14ac:dyDescent="0.3">
      <c r="B30141"/>
    </row>
    <row r="30142" spans="2:2" ht="16.5" x14ac:dyDescent="0.3">
      <c r="B30142"/>
    </row>
    <row r="30143" spans="2:2" ht="16.5" x14ac:dyDescent="0.3">
      <c r="B30143"/>
    </row>
    <row r="30144" spans="2:2" ht="16.5" x14ac:dyDescent="0.3">
      <c r="B30144"/>
    </row>
    <row r="30145" spans="2:2" ht="16.5" x14ac:dyDescent="0.3">
      <c r="B30145"/>
    </row>
    <row r="30146" spans="2:2" ht="16.5" x14ac:dyDescent="0.3">
      <c r="B30146"/>
    </row>
    <row r="30147" spans="2:2" ht="16.5" x14ac:dyDescent="0.3">
      <c r="B30147"/>
    </row>
    <row r="30148" spans="2:2" ht="16.5" x14ac:dyDescent="0.3">
      <c r="B30148"/>
    </row>
    <row r="30149" spans="2:2" ht="16.5" x14ac:dyDescent="0.3">
      <c r="B30149"/>
    </row>
    <row r="30150" spans="2:2" ht="16.5" x14ac:dyDescent="0.3">
      <c r="B30150"/>
    </row>
    <row r="30151" spans="2:2" ht="16.5" x14ac:dyDescent="0.3">
      <c r="B30151"/>
    </row>
    <row r="30152" spans="2:2" ht="16.5" x14ac:dyDescent="0.3">
      <c r="B30152"/>
    </row>
    <row r="30153" spans="2:2" ht="16.5" x14ac:dyDescent="0.3">
      <c r="B30153"/>
    </row>
    <row r="30154" spans="2:2" ht="16.5" x14ac:dyDescent="0.3">
      <c r="B30154"/>
    </row>
    <row r="30155" spans="2:2" ht="16.5" x14ac:dyDescent="0.3">
      <c r="B30155"/>
    </row>
    <row r="30156" spans="2:2" ht="16.5" x14ac:dyDescent="0.3">
      <c r="B30156"/>
    </row>
    <row r="30157" spans="2:2" ht="16.5" x14ac:dyDescent="0.3">
      <c r="B30157"/>
    </row>
    <row r="30158" spans="2:2" ht="16.5" x14ac:dyDescent="0.3">
      <c r="B30158"/>
    </row>
    <row r="30159" spans="2:2" ht="16.5" x14ac:dyDescent="0.3">
      <c r="B30159"/>
    </row>
    <row r="30160" spans="2:2" ht="16.5" x14ac:dyDescent="0.3">
      <c r="B30160"/>
    </row>
    <row r="30161" spans="2:2" ht="16.5" x14ac:dyDescent="0.3">
      <c r="B30161"/>
    </row>
    <row r="30162" spans="2:2" ht="16.5" x14ac:dyDescent="0.3">
      <c r="B30162"/>
    </row>
    <row r="30163" spans="2:2" ht="16.5" x14ac:dyDescent="0.3">
      <c r="B30163"/>
    </row>
    <row r="30164" spans="2:2" ht="16.5" x14ac:dyDescent="0.3">
      <c r="B30164"/>
    </row>
    <row r="30165" spans="2:2" ht="16.5" x14ac:dyDescent="0.3">
      <c r="B30165"/>
    </row>
    <row r="30166" spans="2:2" ht="16.5" x14ac:dyDescent="0.3">
      <c r="B30166"/>
    </row>
    <row r="30167" spans="2:2" ht="16.5" x14ac:dyDescent="0.3">
      <c r="B30167"/>
    </row>
    <row r="30168" spans="2:2" ht="16.5" x14ac:dyDescent="0.3">
      <c r="B30168"/>
    </row>
    <row r="30169" spans="2:2" ht="16.5" x14ac:dyDescent="0.3">
      <c r="B30169"/>
    </row>
    <row r="30170" spans="2:2" ht="16.5" x14ac:dyDescent="0.3">
      <c r="B30170"/>
    </row>
    <row r="30171" spans="2:2" ht="16.5" x14ac:dyDescent="0.3">
      <c r="B30171"/>
    </row>
    <row r="30172" spans="2:2" ht="16.5" x14ac:dyDescent="0.3">
      <c r="B30172"/>
    </row>
    <row r="30173" spans="2:2" ht="16.5" x14ac:dyDescent="0.3">
      <c r="B30173"/>
    </row>
    <row r="30174" spans="2:2" ht="16.5" x14ac:dyDescent="0.3">
      <c r="B30174"/>
    </row>
    <row r="30175" spans="2:2" ht="16.5" x14ac:dyDescent="0.3">
      <c r="B30175"/>
    </row>
    <row r="30176" spans="2:2" ht="16.5" x14ac:dyDescent="0.3">
      <c r="B30176"/>
    </row>
    <row r="30177" spans="2:2" ht="16.5" x14ac:dyDescent="0.3">
      <c r="B30177"/>
    </row>
    <row r="30178" spans="2:2" ht="16.5" x14ac:dyDescent="0.3">
      <c r="B30178"/>
    </row>
    <row r="30179" spans="2:2" ht="16.5" x14ac:dyDescent="0.3">
      <c r="B30179"/>
    </row>
    <row r="30180" spans="2:2" ht="16.5" x14ac:dyDescent="0.3">
      <c r="B30180"/>
    </row>
    <row r="30181" spans="2:2" ht="16.5" x14ac:dyDescent="0.3">
      <c r="B30181"/>
    </row>
    <row r="30182" spans="2:2" ht="16.5" x14ac:dyDescent="0.3">
      <c r="B30182"/>
    </row>
    <row r="30183" spans="2:2" ht="16.5" x14ac:dyDescent="0.3">
      <c r="B30183"/>
    </row>
    <row r="30184" spans="2:2" ht="16.5" x14ac:dyDescent="0.3">
      <c r="B30184"/>
    </row>
    <row r="30185" spans="2:2" ht="16.5" x14ac:dyDescent="0.3">
      <c r="B30185"/>
    </row>
    <row r="30186" spans="2:2" ht="16.5" x14ac:dyDescent="0.3">
      <c r="B30186"/>
    </row>
    <row r="30187" spans="2:2" ht="16.5" x14ac:dyDescent="0.3">
      <c r="B30187"/>
    </row>
    <row r="30188" spans="2:2" ht="16.5" x14ac:dyDescent="0.3">
      <c r="B30188"/>
    </row>
    <row r="30189" spans="2:2" ht="16.5" x14ac:dyDescent="0.3">
      <c r="B30189"/>
    </row>
    <row r="30190" spans="2:2" ht="16.5" x14ac:dyDescent="0.3">
      <c r="B30190"/>
    </row>
    <row r="30191" spans="2:2" ht="16.5" x14ac:dyDescent="0.3">
      <c r="B30191"/>
    </row>
    <row r="30192" spans="2:2" ht="16.5" x14ac:dyDescent="0.3">
      <c r="B30192"/>
    </row>
    <row r="30193" spans="2:2" ht="16.5" x14ac:dyDescent="0.3">
      <c r="B30193"/>
    </row>
    <row r="30194" spans="2:2" ht="16.5" x14ac:dyDescent="0.3">
      <c r="B30194"/>
    </row>
    <row r="30195" spans="2:2" ht="16.5" x14ac:dyDescent="0.3">
      <c r="B30195"/>
    </row>
    <row r="30196" spans="2:2" ht="16.5" x14ac:dyDescent="0.3">
      <c r="B30196"/>
    </row>
    <row r="30197" spans="2:2" ht="16.5" x14ac:dyDescent="0.3">
      <c r="B30197"/>
    </row>
    <row r="30198" spans="2:2" ht="16.5" x14ac:dyDescent="0.3">
      <c r="B30198"/>
    </row>
    <row r="30199" spans="2:2" ht="16.5" x14ac:dyDescent="0.3">
      <c r="B30199"/>
    </row>
    <row r="30200" spans="2:2" ht="16.5" x14ac:dyDescent="0.3">
      <c r="B30200"/>
    </row>
    <row r="30201" spans="2:2" ht="16.5" x14ac:dyDescent="0.3">
      <c r="B30201"/>
    </row>
    <row r="30202" spans="2:2" ht="16.5" x14ac:dyDescent="0.3">
      <c r="B30202"/>
    </row>
    <row r="30203" spans="2:2" ht="16.5" x14ac:dyDescent="0.3">
      <c r="B30203"/>
    </row>
    <row r="30204" spans="2:2" ht="16.5" x14ac:dyDescent="0.3">
      <c r="B30204"/>
    </row>
    <row r="30205" spans="2:2" ht="16.5" x14ac:dyDescent="0.3">
      <c r="B30205"/>
    </row>
    <row r="30206" spans="2:2" ht="16.5" x14ac:dyDescent="0.3">
      <c r="B30206"/>
    </row>
    <row r="30207" spans="2:2" ht="16.5" x14ac:dyDescent="0.3">
      <c r="B30207"/>
    </row>
    <row r="30208" spans="2:2" ht="16.5" x14ac:dyDescent="0.3">
      <c r="B30208"/>
    </row>
    <row r="30209" spans="2:2" ht="16.5" x14ac:dyDescent="0.3">
      <c r="B30209"/>
    </row>
    <row r="30210" spans="2:2" ht="16.5" x14ac:dyDescent="0.3">
      <c r="B30210"/>
    </row>
    <row r="30211" spans="2:2" ht="16.5" x14ac:dyDescent="0.3">
      <c r="B30211"/>
    </row>
    <row r="30212" spans="2:2" ht="16.5" x14ac:dyDescent="0.3">
      <c r="B30212"/>
    </row>
    <row r="30213" spans="2:2" ht="16.5" x14ac:dyDescent="0.3">
      <c r="B30213"/>
    </row>
    <row r="30214" spans="2:2" ht="16.5" x14ac:dyDescent="0.3">
      <c r="B30214"/>
    </row>
    <row r="30215" spans="2:2" ht="16.5" x14ac:dyDescent="0.3">
      <c r="B30215"/>
    </row>
    <row r="30216" spans="2:2" ht="16.5" x14ac:dyDescent="0.3">
      <c r="B30216"/>
    </row>
    <row r="30217" spans="2:2" ht="16.5" x14ac:dyDescent="0.3">
      <c r="B30217"/>
    </row>
    <row r="30218" spans="2:2" ht="16.5" x14ac:dyDescent="0.3">
      <c r="B30218"/>
    </row>
    <row r="30219" spans="2:2" ht="16.5" x14ac:dyDescent="0.3">
      <c r="B30219"/>
    </row>
    <row r="30220" spans="2:2" ht="16.5" x14ac:dyDescent="0.3">
      <c r="B30220"/>
    </row>
    <row r="30221" spans="2:2" ht="16.5" x14ac:dyDescent="0.3">
      <c r="B30221"/>
    </row>
    <row r="30222" spans="2:2" ht="16.5" x14ac:dyDescent="0.3">
      <c r="B30222"/>
    </row>
    <row r="30223" spans="2:2" ht="16.5" x14ac:dyDescent="0.3">
      <c r="B30223"/>
    </row>
    <row r="30224" spans="2:2" ht="16.5" x14ac:dyDescent="0.3">
      <c r="B30224"/>
    </row>
    <row r="30225" spans="2:2" ht="16.5" x14ac:dyDescent="0.3">
      <c r="B30225"/>
    </row>
    <row r="30226" spans="2:2" ht="16.5" x14ac:dyDescent="0.3">
      <c r="B30226"/>
    </row>
    <row r="30227" spans="2:2" ht="16.5" x14ac:dyDescent="0.3">
      <c r="B30227"/>
    </row>
    <row r="30228" spans="2:2" ht="16.5" x14ac:dyDescent="0.3">
      <c r="B30228"/>
    </row>
    <row r="30229" spans="2:2" ht="16.5" x14ac:dyDescent="0.3">
      <c r="B30229"/>
    </row>
    <row r="30230" spans="2:2" ht="16.5" x14ac:dyDescent="0.3">
      <c r="B30230"/>
    </row>
    <row r="30231" spans="2:2" ht="16.5" x14ac:dyDescent="0.3">
      <c r="B30231"/>
    </row>
    <row r="30232" spans="2:2" ht="16.5" x14ac:dyDescent="0.3">
      <c r="B30232"/>
    </row>
    <row r="30233" spans="2:2" ht="16.5" x14ac:dyDescent="0.3">
      <c r="B30233"/>
    </row>
    <row r="30234" spans="2:2" ht="16.5" x14ac:dyDescent="0.3">
      <c r="B30234"/>
    </row>
    <row r="30235" spans="2:2" ht="16.5" x14ac:dyDescent="0.3">
      <c r="B30235"/>
    </row>
    <row r="30236" spans="2:2" ht="16.5" x14ac:dyDescent="0.3">
      <c r="B30236"/>
    </row>
    <row r="30237" spans="2:2" ht="16.5" x14ac:dyDescent="0.3">
      <c r="B30237"/>
    </row>
    <row r="30238" spans="2:2" ht="16.5" x14ac:dyDescent="0.3">
      <c r="B30238"/>
    </row>
    <row r="30239" spans="2:2" ht="16.5" x14ac:dyDescent="0.3">
      <c r="B30239"/>
    </row>
    <row r="30240" spans="2:2" ht="16.5" x14ac:dyDescent="0.3">
      <c r="B30240"/>
    </row>
    <row r="30241" spans="2:2" ht="16.5" x14ac:dyDescent="0.3">
      <c r="B30241"/>
    </row>
    <row r="30242" spans="2:2" ht="16.5" x14ac:dyDescent="0.3">
      <c r="B30242"/>
    </row>
    <row r="30243" spans="2:2" ht="16.5" x14ac:dyDescent="0.3">
      <c r="B30243"/>
    </row>
    <row r="30244" spans="2:2" ht="16.5" x14ac:dyDescent="0.3">
      <c r="B30244"/>
    </row>
    <row r="30245" spans="2:2" ht="16.5" x14ac:dyDescent="0.3">
      <c r="B30245"/>
    </row>
    <row r="30246" spans="2:2" ht="16.5" x14ac:dyDescent="0.3">
      <c r="B30246"/>
    </row>
    <row r="30247" spans="2:2" ht="16.5" x14ac:dyDescent="0.3">
      <c r="B30247"/>
    </row>
    <row r="30248" spans="2:2" ht="16.5" x14ac:dyDescent="0.3">
      <c r="B30248"/>
    </row>
    <row r="30249" spans="2:2" ht="16.5" x14ac:dyDescent="0.3">
      <c r="B30249"/>
    </row>
    <row r="30250" spans="2:2" ht="16.5" x14ac:dyDescent="0.3">
      <c r="B30250"/>
    </row>
    <row r="30251" spans="2:2" ht="16.5" x14ac:dyDescent="0.3">
      <c r="B30251"/>
    </row>
    <row r="30252" spans="2:2" ht="16.5" x14ac:dyDescent="0.3">
      <c r="B30252"/>
    </row>
    <row r="30253" spans="2:2" ht="16.5" x14ac:dyDescent="0.3">
      <c r="B30253"/>
    </row>
    <row r="30254" spans="2:2" ht="16.5" x14ac:dyDescent="0.3">
      <c r="B30254"/>
    </row>
    <row r="30255" spans="2:2" ht="16.5" x14ac:dyDescent="0.3">
      <c r="B30255"/>
    </row>
    <row r="30256" spans="2:2" ht="16.5" x14ac:dyDescent="0.3">
      <c r="B30256"/>
    </row>
    <row r="30257" spans="2:2" ht="16.5" x14ac:dyDescent="0.3">
      <c r="B30257"/>
    </row>
    <row r="30258" spans="2:2" ht="16.5" x14ac:dyDescent="0.3">
      <c r="B30258"/>
    </row>
    <row r="30259" spans="2:2" ht="16.5" x14ac:dyDescent="0.3">
      <c r="B30259"/>
    </row>
    <row r="30260" spans="2:2" ht="16.5" x14ac:dyDescent="0.3">
      <c r="B30260"/>
    </row>
    <row r="30261" spans="2:2" ht="16.5" x14ac:dyDescent="0.3">
      <c r="B30261"/>
    </row>
    <row r="30262" spans="2:2" ht="16.5" x14ac:dyDescent="0.3">
      <c r="B30262"/>
    </row>
    <row r="30263" spans="2:2" ht="16.5" x14ac:dyDescent="0.3">
      <c r="B30263"/>
    </row>
    <row r="30264" spans="2:2" ht="16.5" x14ac:dyDescent="0.3">
      <c r="B30264"/>
    </row>
    <row r="30265" spans="2:2" ht="16.5" x14ac:dyDescent="0.3">
      <c r="B30265"/>
    </row>
    <row r="30266" spans="2:2" ht="16.5" x14ac:dyDescent="0.3">
      <c r="B30266"/>
    </row>
    <row r="30267" spans="2:2" ht="16.5" x14ac:dyDescent="0.3">
      <c r="B30267"/>
    </row>
    <row r="30268" spans="2:2" ht="16.5" x14ac:dyDescent="0.3">
      <c r="B30268"/>
    </row>
    <row r="30269" spans="2:2" ht="16.5" x14ac:dyDescent="0.3">
      <c r="B30269"/>
    </row>
    <row r="30270" spans="2:2" ht="16.5" x14ac:dyDescent="0.3">
      <c r="B30270"/>
    </row>
    <row r="30271" spans="2:2" ht="16.5" x14ac:dyDescent="0.3">
      <c r="B30271"/>
    </row>
    <row r="30272" spans="2:2" ht="16.5" x14ac:dyDescent="0.3">
      <c r="B30272"/>
    </row>
    <row r="30273" spans="2:2" ht="16.5" x14ac:dyDescent="0.3">
      <c r="B30273"/>
    </row>
    <row r="30274" spans="2:2" ht="16.5" x14ac:dyDescent="0.3">
      <c r="B30274"/>
    </row>
    <row r="30275" spans="2:2" ht="16.5" x14ac:dyDescent="0.3">
      <c r="B30275"/>
    </row>
    <row r="30276" spans="2:2" ht="16.5" x14ac:dyDescent="0.3">
      <c r="B30276"/>
    </row>
    <row r="30277" spans="2:2" ht="16.5" x14ac:dyDescent="0.3">
      <c r="B30277"/>
    </row>
    <row r="30278" spans="2:2" ht="16.5" x14ac:dyDescent="0.3">
      <c r="B30278"/>
    </row>
    <row r="30279" spans="2:2" ht="16.5" x14ac:dyDescent="0.3">
      <c r="B30279"/>
    </row>
    <row r="30280" spans="2:2" ht="16.5" x14ac:dyDescent="0.3">
      <c r="B30280"/>
    </row>
    <row r="30281" spans="2:2" ht="16.5" x14ac:dyDescent="0.3">
      <c r="B30281"/>
    </row>
    <row r="30282" spans="2:2" ht="16.5" x14ac:dyDescent="0.3">
      <c r="B30282"/>
    </row>
    <row r="30283" spans="2:2" ht="16.5" x14ac:dyDescent="0.3">
      <c r="B30283"/>
    </row>
    <row r="30284" spans="2:2" ht="16.5" x14ac:dyDescent="0.3">
      <c r="B30284"/>
    </row>
    <row r="30285" spans="2:2" ht="16.5" x14ac:dyDescent="0.3">
      <c r="B30285"/>
    </row>
    <row r="30286" spans="2:2" ht="16.5" x14ac:dyDescent="0.3">
      <c r="B30286"/>
    </row>
    <row r="30287" spans="2:2" ht="16.5" x14ac:dyDescent="0.3">
      <c r="B30287"/>
    </row>
    <row r="30288" spans="2:2" ht="16.5" x14ac:dyDescent="0.3">
      <c r="B30288"/>
    </row>
    <row r="30289" spans="2:2" ht="16.5" x14ac:dyDescent="0.3">
      <c r="B30289"/>
    </row>
    <row r="30290" spans="2:2" ht="16.5" x14ac:dyDescent="0.3">
      <c r="B30290"/>
    </row>
    <row r="30291" spans="2:2" ht="16.5" x14ac:dyDescent="0.3">
      <c r="B30291"/>
    </row>
    <row r="30292" spans="2:2" ht="16.5" x14ac:dyDescent="0.3">
      <c r="B30292"/>
    </row>
    <row r="30293" spans="2:2" ht="16.5" x14ac:dyDescent="0.3">
      <c r="B30293"/>
    </row>
    <row r="30294" spans="2:2" ht="16.5" x14ac:dyDescent="0.3">
      <c r="B30294"/>
    </row>
    <row r="30295" spans="2:2" ht="16.5" x14ac:dyDescent="0.3">
      <c r="B30295"/>
    </row>
    <row r="30296" spans="2:2" ht="16.5" x14ac:dyDescent="0.3">
      <c r="B30296"/>
    </row>
    <row r="30297" spans="2:2" ht="16.5" x14ac:dyDescent="0.3">
      <c r="B30297"/>
    </row>
    <row r="30298" spans="2:2" ht="16.5" x14ac:dyDescent="0.3">
      <c r="B30298"/>
    </row>
    <row r="30299" spans="2:2" ht="16.5" x14ac:dyDescent="0.3">
      <c r="B30299"/>
    </row>
    <row r="30300" spans="2:2" ht="16.5" x14ac:dyDescent="0.3">
      <c r="B30300"/>
    </row>
    <row r="30301" spans="2:2" ht="16.5" x14ac:dyDescent="0.3">
      <c r="B30301"/>
    </row>
    <row r="30302" spans="2:2" ht="16.5" x14ac:dyDescent="0.3">
      <c r="B30302"/>
    </row>
    <row r="30303" spans="2:2" ht="16.5" x14ac:dyDescent="0.3">
      <c r="B30303"/>
    </row>
    <row r="30304" spans="2:2" ht="16.5" x14ac:dyDescent="0.3">
      <c r="B30304"/>
    </row>
    <row r="30305" spans="2:2" ht="16.5" x14ac:dyDescent="0.3">
      <c r="B30305"/>
    </row>
    <row r="30306" spans="2:2" ht="16.5" x14ac:dyDescent="0.3">
      <c r="B30306"/>
    </row>
    <row r="30307" spans="2:2" ht="16.5" x14ac:dyDescent="0.3">
      <c r="B30307"/>
    </row>
    <row r="30308" spans="2:2" ht="16.5" x14ac:dyDescent="0.3">
      <c r="B30308"/>
    </row>
    <row r="30309" spans="2:2" ht="16.5" x14ac:dyDescent="0.3">
      <c r="B30309"/>
    </row>
    <row r="30310" spans="2:2" ht="16.5" x14ac:dyDescent="0.3">
      <c r="B30310"/>
    </row>
    <row r="30311" spans="2:2" ht="16.5" x14ac:dyDescent="0.3">
      <c r="B30311"/>
    </row>
    <row r="30312" spans="2:2" ht="16.5" x14ac:dyDescent="0.3">
      <c r="B30312"/>
    </row>
    <row r="30313" spans="2:2" ht="16.5" x14ac:dyDescent="0.3">
      <c r="B30313"/>
    </row>
    <row r="30314" spans="2:2" ht="16.5" x14ac:dyDescent="0.3">
      <c r="B30314"/>
    </row>
    <row r="30315" spans="2:2" ht="16.5" x14ac:dyDescent="0.3">
      <c r="B30315"/>
    </row>
    <row r="30316" spans="2:2" ht="16.5" x14ac:dyDescent="0.3">
      <c r="B30316"/>
    </row>
    <row r="30317" spans="2:2" ht="16.5" x14ac:dyDescent="0.3">
      <c r="B30317"/>
    </row>
    <row r="30318" spans="2:2" ht="16.5" x14ac:dyDescent="0.3">
      <c r="B30318"/>
    </row>
    <row r="30319" spans="2:2" ht="16.5" x14ac:dyDescent="0.3">
      <c r="B30319"/>
    </row>
    <row r="30320" spans="2:2" ht="16.5" x14ac:dyDescent="0.3">
      <c r="B30320"/>
    </row>
    <row r="30321" spans="2:2" ht="16.5" x14ac:dyDescent="0.3">
      <c r="B30321"/>
    </row>
    <row r="30322" spans="2:2" ht="16.5" x14ac:dyDescent="0.3">
      <c r="B30322"/>
    </row>
    <row r="30323" spans="2:2" ht="16.5" x14ac:dyDescent="0.3">
      <c r="B30323"/>
    </row>
    <row r="30324" spans="2:2" ht="16.5" x14ac:dyDescent="0.3">
      <c r="B30324"/>
    </row>
    <row r="30325" spans="2:2" ht="16.5" x14ac:dyDescent="0.3">
      <c r="B30325"/>
    </row>
    <row r="30326" spans="2:2" ht="16.5" x14ac:dyDescent="0.3">
      <c r="B30326"/>
    </row>
    <row r="30327" spans="2:2" ht="16.5" x14ac:dyDescent="0.3">
      <c r="B30327"/>
    </row>
    <row r="30328" spans="2:2" ht="16.5" x14ac:dyDescent="0.3">
      <c r="B30328"/>
    </row>
    <row r="30329" spans="2:2" ht="16.5" x14ac:dyDescent="0.3">
      <c r="B30329"/>
    </row>
    <row r="30330" spans="2:2" ht="16.5" x14ac:dyDescent="0.3">
      <c r="B30330"/>
    </row>
    <row r="30331" spans="2:2" ht="16.5" x14ac:dyDescent="0.3">
      <c r="B30331"/>
    </row>
    <row r="30332" spans="2:2" ht="16.5" x14ac:dyDescent="0.3">
      <c r="B30332"/>
    </row>
    <row r="30333" spans="2:2" ht="16.5" x14ac:dyDescent="0.3">
      <c r="B30333"/>
    </row>
    <row r="30334" spans="2:2" ht="16.5" x14ac:dyDescent="0.3">
      <c r="B30334"/>
    </row>
    <row r="30335" spans="2:2" ht="16.5" x14ac:dyDescent="0.3">
      <c r="B30335"/>
    </row>
    <row r="30336" spans="2:2" ht="16.5" x14ac:dyDescent="0.3">
      <c r="B30336"/>
    </row>
    <row r="30337" spans="2:2" ht="16.5" x14ac:dyDescent="0.3">
      <c r="B30337"/>
    </row>
    <row r="30338" spans="2:2" ht="16.5" x14ac:dyDescent="0.3">
      <c r="B30338"/>
    </row>
    <row r="30339" spans="2:2" ht="16.5" x14ac:dyDescent="0.3">
      <c r="B30339"/>
    </row>
    <row r="30340" spans="2:2" ht="16.5" x14ac:dyDescent="0.3">
      <c r="B30340"/>
    </row>
    <row r="30341" spans="2:2" ht="16.5" x14ac:dyDescent="0.3">
      <c r="B30341"/>
    </row>
    <row r="30342" spans="2:2" ht="16.5" x14ac:dyDescent="0.3">
      <c r="B30342"/>
    </row>
    <row r="30343" spans="2:2" ht="16.5" x14ac:dyDescent="0.3">
      <c r="B30343"/>
    </row>
    <row r="30344" spans="2:2" ht="16.5" x14ac:dyDescent="0.3">
      <c r="B30344"/>
    </row>
    <row r="30345" spans="2:2" ht="16.5" x14ac:dyDescent="0.3">
      <c r="B30345"/>
    </row>
    <row r="30346" spans="2:2" ht="16.5" x14ac:dyDescent="0.3">
      <c r="B30346"/>
    </row>
    <row r="30347" spans="2:2" ht="16.5" x14ac:dyDescent="0.3">
      <c r="B30347"/>
    </row>
    <row r="30348" spans="2:2" ht="16.5" x14ac:dyDescent="0.3">
      <c r="B30348"/>
    </row>
    <row r="30349" spans="2:2" ht="16.5" x14ac:dyDescent="0.3">
      <c r="B30349"/>
    </row>
    <row r="30350" spans="2:2" ht="16.5" x14ac:dyDescent="0.3">
      <c r="B30350"/>
    </row>
    <row r="30351" spans="2:2" ht="16.5" x14ac:dyDescent="0.3">
      <c r="B30351"/>
    </row>
    <row r="30352" spans="2:2" ht="16.5" x14ac:dyDescent="0.3">
      <c r="B30352"/>
    </row>
    <row r="30353" spans="2:2" ht="16.5" x14ac:dyDescent="0.3">
      <c r="B30353"/>
    </row>
    <row r="30354" spans="2:2" ht="16.5" x14ac:dyDescent="0.3">
      <c r="B30354"/>
    </row>
    <row r="30355" spans="2:2" ht="16.5" x14ac:dyDescent="0.3">
      <c r="B30355"/>
    </row>
    <row r="30356" spans="2:2" ht="16.5" x14ac:dyDescent="0.3">
      <c r="B30356"/>
    </row>
    <row r="30357" spans="2:2" ht="16.5" x14ac:dyDescent="0.3">
      <c r="B30357"/>
    </row>
    <row r="30358" spans="2:2" ht="16.5" x14ac:dyDescent="0.3">
      <c r="B30358"/>
    </row>
    <row r="30359" spans="2:2" ht="16.5" x14ac:dyDescent="0.3">
      <c r="B30359"/>
    </row>
    <row r="30360" spans="2:2" ht="16.5" x14ac:dyDescent="0.3">
      <c r="B30360"/>
    </row>
    <row r="30361" spans="2:2" ht="16.5" x14ac:dyDescent="0.3">
      <c r="B30361"/>
    </row>
    <row r="30362" spans="2:2" ht="16.5" x14ac:dyDescent="0.3">
      <c r="B30362"/>
    </row>
    <row r="30363" spans="2:2" ht="16.5" x14ac:dyDescent="0.3">
      <c r="B30363"/>
    </row>
    <row r="30364" spans="2:2" ht="16.5" x14ac:dyDescent="0.3">
      <c r="B30364"/>
    </row>
    <row r="30365" spans="2:2" ht="16.5" x14ac:dyDescent="0.3">
      <c r="B30365"/>
    </row>
    <row r="30366" spans="2:2" ht="16.5" x14ac:dyDescent="0.3">
      <c r="B30366"/>
    </row>
    <row r="30367" spans="2:2" ht="16.5" x14ac:dyDescent="0.3">
      <c r="B30367"/>
    </row>
    <row r="30368" spans="2:2" ht="16.5" x14ac:dyDescent="0.3">
      <c r="B30368"/>
    </row>
    <row r="30369" spans="2:2" ht="16.5" x14ac:dyDescent="0.3">
      <c r="B30369"/>
    </row>
    <row r="30370" spans="2:2" ht="16.5" x14ac:dyDescent="0.3">
      <c r="B30370"/>
    </row>
    <row r="30371" spans="2:2" ht="16.5" x14ac:dyDescent="0.3">
      <c r="B30371"/>
    </row>
    <row r="30372" spans="2:2" ht="16.5" x14ac:dyDescent="0.3">
      <c r="B30372"/>
    </row>
    <row r="30373" spans="2:2" ht="16.5" x14ac:dyDescent="0.3">
      <c r="B30373"/>
    </row>
    <row r="30374" spans="2:2" ht="16.5" x14ac:dyDescent="0.3">
      <c r="B30374"/>
    </row>
    <row r="30375" spans="2:2" ht="16.5" x14ac:dyDescent="0.3">
      <c r="B30375"/>
    </row>
    <row r="30376" spans="2:2" ht="16.5" x14ac:dyDescent="0.3">
      <c r="B30376"/>
    </row>
    <row r="30377" spans="2:2" ht="16.5" x14ac:dyDescent="0.3">
      <c r="B30377"/>
    </row>
    <row r="30378" spans="2:2" ht="16.5" x14ac:dyDescent="0.3">
      <c r="B30378"/>
    </row>
    <row r="30379" spans="2:2" ht="16.5" x14ac:dyDescent="0.3">
      <c r="B30379"/>
    </row>
    <row r="30380" spans="2:2" ht="16.5" x14ac:dyDescent="0.3">
      <c r="B30380"/>
    </row>
    <row r="30381" spans="2:2" ht="16.5" x14ac:dyDescent="0.3">
      <c r="B30381"/>
    </row>
    <row r="30382" spans="2:2" ht="16.5" x14ac:dyDescent="0.3">
      <c r="B30382"/>
    </row>
    <row r="30383" spans="2:2" ht="16.5" x14ac:dyDescent="0.3">
      <c r="B30383"/>
    </row>
    <row r="30384" spans="2:2" ht="16.5" x14ac:dyDescent="0.3">
      <c r="B30384"/>
    </row>
    <row r="30385" spans="2:2" ht="16.5" x14ac:dyDescent="0.3">
      <c r="B30385"/>
    </row>
    <row r="30386" spans="2:2" ht="16.5" x14ac:dyDescent="0.3">
      <c r="B30386"/>
    </row>
    <row r="30387" spans="2:2" ht="16.5" x14ac:dyDescent="0.3">
      <c r="B30387"/>
    </row>
    <row r="30388" spans="2:2" ht="16.5" x14ac:dyDescent="0.3">
      <c r="B30388"/>
    </row>
    <row r="30389" spans="2:2" ht="16.5" x14ac:dyDescent="0.3">
      <c r="B30389"/>
    </row>
    <row r="30390" spans="2:2" ht="16.5" x14ac:dyDescent="0.3">
      <c r="B30390"/>
    </row>
    <row r="30391" spans="2:2" ht="16.5" x14ac:dyDescent="0.3">
      <c r="B30391"/>
    </row>
    <row r="30392" spans="2:2" ht="16.5" x14ac:dyDescent="0.3">
      <c r="B30392"/>
    </row>
    <row r="30393" spans="2:2" ht="16.5" x14ac:dyDescent="0.3">
      <c r="B30393"/>
    </row>
    <row r="30394" spans="2:2" ht="16.5" x14ac:dyDescent="0.3">
      <c r="B30394"/>
    </row>
    <row r="30395" spans="2:2" ht="16.5" x14ac:dyDescent="0.3">
      <c r="B30395"/>
    </row>
    <row r="30396" spans="2:2" ht="16.5" x14ac:dyDescent="0.3">
      <c r="B30396"/>
    </row>
    <row r="30397" spans="2:2" ht="16.5" x14ac:dyDescent="0.3">
      <c r="B30397"/>
    </row>
    <row r="30398" spans="2:2" ht="16.5" x14ac:dyDescent="0.3">
      <c r="B30398"/>
    </row>
    <row r="30399" spans="2:2" ht="16.5" x14ac:dyDescent="0.3">
      <c r="B30399"/>
    </row>
    <row r="30400" spans="2:2" ht="16.5" x14ac:dyDescent="0.3">
      <c r="B30400"/>
    </row>
    <row r="30401" spans="2:2" ht="16.5" x14ac:dyDescent="0.3">
      <c r="B30401"/>
    </row>
    <row r="30402" spans="2:2" ht="16.5" x14ac:dyDescent="0.3">
      <c r="B30402"/>
    </row>
    <row r="30403" spans="2:2" ht="16.5" x14ac:dyDescent="0.3">
      <c r="B30403"/>
    </row>
    <row r="30404" spans="2:2" ht="16.5" x14ac:dyDescent="0.3">
      <c r="B30404"/>
    </row>
    <row r="30405" spans="2:2" ht="16.5" x14ac:dyDescent="0.3">
      <c r="B30405"/>
    </row>
    <row r="30406" spans="2:2" ht="16.5" x14ac:dyDescent="0.3">
      <c r="B30406"/>
    </row>
    <row r="30407" spans="2:2" ht="16.5" x14ac:dyDescent="0.3">
      <c r="B30407"/>
    </row>
    <row r="30408" spans="2:2" ht="16.5" x14ac:dyDescent="0.3">
      <c r="B30408"/>
    </row>
    <row r="30409" spans="2:2" ht="16.5" x14ac:dyDescent="0.3">
      <c r="B30409"/>
    </row>
    <row r="30410" spans="2:2" ht="16.5" x14ac:dyDescent="0.3">
      <c r="B30410"/>
    </row>
    <row r="30411" spans="2:2" ht="16.5" x14ac:dyDescent="0.3">
      <c r="B30411"/>
    </row>
    <row r="30412" spans="2:2" ht="16.5" x14ac:dyDescent="0.3">
      <c r="B30412"/>
    </row>
    <row r="30413" spans="2:2" ht="16.5" x14ac:dyDescent="0.3">
      <c r="B30413"/>
    </row>
    <row r="30414" spans="2:2" ht="16.5" x14ac:dyDescent="0.3">
      <c r="B30414"/>
    </row>
    <row r="30415" spans="2:2" ht="16.5" x14ac:dyDescent="0.3">
      <c r="B30415"/>
    </row>
    <row r="30416" spans="2:2" ht="16.5" x14ac:dyDescent="0.3">
      <c r="B30416"/>
    </row>
    <row r="30417" spans="2:2" ht="16.5" x14ac:dyDescent="0.3">
      <c r="B30417"/>
    </row>
    <row r="30418" spans="2:2" ht="16.5" x14ac:dyDescent="0.3">
      <c r="B30418"/>
    </row>
    <row r="30419" spans="2:2" ht="16.5" x14ac:dyDescent="0.3">
      <c r="B30419"/>
    </row>
    <row r="30420" spans="2:2" ht="16.5" x14ac:dyDescent="0.3">
      <c r="B30420"/>
    </row>
    <row r="30421" spans="2:2" ht="16.5" x14ac:dyDescent="0.3">
      <c r="B30421"/>
    </row>
    <row r="30422" spans="2:2" ht="16.5" x14ac:dyDescent="0.3">
      <c r="B30422"/>
    </row>
    <row r="30423" spans="2:2" ht="16.5" x14ac:dyDescent="0.3">
      <c r="B30423"/>
    </row>
    <row r="30424" spans="2:2" ht="16.5" x14ac:dyDescent="0.3">
      <c r="B30424"/>
    </row>
    <row r="30425" spans="2:2" ht="16.5" x14ac:dyDescent="0.3">
      <c r="B30425"/>
    </row>
    <row r="30426" spans="2:2" ht="16.5" x14ac:dyDescent="0.3">
      <c r="B30426"/>
    </row>
    <row r="30427" spans="2:2" ht="16.5" x14ac:dyDescent="0.3">
      <c r="B30427"/>
    </row>
    <row r="30428" spans="2:2" ht="16.5" x14ac:dyDescent="0.3">
      <c r="B30428"/>
    </row>
    <row r="30429" spans="2:2" ht="16.5" x14ac:dyDescent="0.3">
      <c r="B30429"/>
    </row>
    <row r="30430" spans="2:2" ht="16.5" x14ac:dyDescent="0.3">
      <c r="B30430"/>
    </row>
    <row r="30431" spans="2:2" ht="16.5" x14ac:dyDescent="0.3">
      <c r="B30431"/>
    </row>
    <row r="30432" spans="2:2" ht="16.5" x14ac:dyDescent="0.3">
      <c r="B30432"/>
    </row>
    <row r="30433" spans="2:2" ht="16.5" x14ac:dyDescent="0.3">
      <c r="B30433"/>
    </row>
    <row r="30434" spans="2:2" ht="16.5" x14ac:dyDescent="0.3">
      <c r="B30434"/>
    </row>
    <row r="30435" spans="2:2" ht="16.5" x14ac:dyDescent="0.3">
      <c r="B30435"/>
    </row>
    <row r="30436" spans="2:2" ht="16.5" x14ac:dyDescent="0.3">
      <c r="B30436"/>
    </row>
    <row r="30437" spans="2:2" ht="16.5" x14ac:dyDescent="0.3">
      <c r="B30437"/>
    </row>
    <row r="30438" spans="2:2" ht="16.5" x14ac:dyDescent="0.3">
      <c r="B30438"/>
    </row>
    <row r="30439" spans="2:2" ht="16.5" x14ac:dyDescent="0.3">
      <c r="B30439"/>
    </row>
    <row r="30440" spans="2:2" ht="16.5" x14ac:dyDescent="0.3">
      <c r="B30440"/>
    </row>
    <row r="30441" spans="2:2" ht="16.5" x14ac:dyDescent="0.3">
      <c r="B30441"/>
    </row>
    <row r="30442" spans="2:2" ht="16.5" x14ac:dyDescent="0.3">
      <c r="B30442"/>
    </row>
    <row r="30443" spans="2:2" ht="16.5" x14ac:dyDescent="0.3">
      <c r="B30443"/>
    </row>
    <row r="30444" spans="2:2" ht="16.5" x14ac:dyDescent="0.3">
      <c r="B30444"/>
    </row>
    <row r="30445" spans="2:2" ht="16.5" x14ac:dyDescent="0.3">
      <c r="B30445"/>
    </row>
    <row r="30446" spans="2:2" ht="16.5" x14ac:dyDescent="0.3">
      <c r="B30446"/>
    </row>
    <row r="30447" spans="2:2" ht="16.5" x14ac:dyDescent="0.3">
      <c r="B30447"/>
    </row>
    <row r="30448" spans="2:2" ht="16.5" x14ac:dyDescent="0.3">
      <c r="B30448"/>
    </row>
    <row r="30449" spans="2:2" ht="16.5" x14ac:dyDescent="0.3">
      <c r="B30449"/>
    </row>
    <row r="30450" spans="2:2" ht="16.5" x14ac:dyDescent="0.3">
      <c r="B30450"/>
    </row>
    <row r="30451" spans="2:2" ht="16.5" x14ac:dyDescent="0.3">
      <c r="B30451"/>
    </row>
    <row r="30452" spans="2:2" ht="16.5" x14ac:dyDescent="0.3">
      <c r="B30452"/>
    </row>
    <row r="30453" spans="2:2" ht="16.5" x14ac:dyDescent="0.3">
      <c r="B30453"/>
    </row>
    <row r="30454" spans="2:2" ht="16.5" x14ac:dyDescent="0.3">
      <c r="B30454"/>
    </row>
    <row r="30455" spans="2:2" ht="16.5" x14ac:dyDescent="0.3">
      <c r="B30455"/>
    </row>
    <row r="30456" spans="2:2" ht="16.5" x14ac:dyDescent="0.3">
      <c r="B30456"/>
    </row>
    <row r="30457" spans="2:2" ht="16.5" x14ac:dyDescent="0.3">
      <c r="B30457"/>
    </row>
    <row r="30458" spans="2:2" ht="16.5" x14ac:dyDescent="0.3">
      <c r="B30458"/>
    </row>
    <row r="30459" spans="2:2" ht="16.5" x14ac:dyDescent="0.3">
      <c r="B30459"/>
    </row>
    <row r="30460" spans="2:2" ht="16.5" x14ac:dyDescent="0.3">
      <c r="B30460"/>
    </row>
    <row r="30461" spans="2:2" ht="16.5" x14ac:dyDescent="0.3">
      <c r="B30461"/>
    </row>
    <row r="30462" spans="2:2" ht="16.5" x14ac:dyDescent="0.3">
      <c r="B30462"/>
    </row>
    <row r="30463" spans="2:2" ht="16.5" x14ac:dyDescent="0.3">
      <c r="B30463"/>
    </row>
    <row r="30464" spans="2:2" ht="16.5" x14ac:dyDescent="0.3">
      <c r="B30464"/>
    </row>
    <row r="30465" spans="2:2" ht="16.5" x14ac:dyDescent="0.3">
      <c r="B30465"/>
    </row>
    <row r="30466" spans="2:2" ht="16.5" x14ac:dyDescent="0.3">
      <c r="B30466"/>
    </row>
    <row r="30467" spans="2:2" ht="16.5" x14ac:dyDescent="0.3">
      <c r="B30467"/>
    </row>
    <row r="30468" spans="2:2" ht="16.5" x14ac:dyDescent="0.3">
      <c r="B30468"/>
    </row>
    <row r="30469" spans="2:2" ht="16.5" x14ac:dyDescent="0.3">
      <c r="B30469"/>
    </row>
    <row r="30470" spans="2:2" ht="16.5" x14ac:dyDescent="0.3">
      <c r="B30470"/>
    </row>
    <row r="30471" spans="2:2" ht="16.5" x14ac:dyDescent="0.3">
      <c r="B30471"/>
    </row>
    <row r="30472" spans="2:2" ht="16.5" x14ac:dyDescent="0.3">
      <c r="B30472"/>
    </row>
    <row r="30473" spans="2:2" ht="16.5" x14ac:dyDescent="0.3">
      <c r="B30473"/>
    </row>
    <row r="30474" spans="2:2" ht="16.5" x14ac:dyDescent="0.3">
      <c r="B30474"/>
    </row>
    <row r="30475" spans="2:2" ht="16.5" x14ac:dyDescent="0.3">
      <c r="B30475"/>
    </row>
    <row r="30476" spans="2:2" ht="16.5" x14ac:dyDescent="0.3">
      <c r="B30476"/>
    </row>
    <row r="30477" spans="2:2" ht="16.5" x14ac:dyDescent="0.3">
      <c r="B30477"/>
    </row>
    <row r="30478" spans="2:2" ht="16.5" x14ac:dyDescent="0.3">
      <c r="B30478"/>
    </row>
    <row r="30479" spans="2:2" ht="16.5" x14ac:dyDescent="0.3">
      <c r="B30479"/>
    </row>
    <row r="30480" spans="2:2" ht="16.5" x14ac:dyDescent="0.3">
      <c r="B30480"/>
    </row>
    <row r="30481" spans="2:2" ht="16.5" x14ac:dyDescent="0.3">
      <c r="B30481"/>
    </row>
    <row r="30482" spans="2:2" ht="16.5" x14ac:dyDescent="0.3">
      <c r="B30482"/>
    </row>
    <row r="30483" spans="2:2" ht="16.5" x14ac:dyDescent="0.3">
      <c r="B30483"/>
    </row>
    <row r="30484" spans="2:2" ht="16.5" x14ac:dyDescent="0.3">
      <c r="B30484"/>
    </row>
    <row r="30485" spans="2:2" ht="16.5" x14ac:dyDescent="0.3">
      <c r="B30485"/>
    </row>
    <row r="30486" spans="2:2" ht="16.5" x14ac:dyDescent="0.3">
      <c r="B30486"/>
    </row>
    <row r="30487" spans="2:2" ht="16.5" x14ac:dyDescent="0.3">
      <c r="B30487"/>
    </row>
    <row r="30488" spans="2:2" ht="16.5" x14ac:dyDescent="0.3">
      <c r="B30488"/>
    </row>
    <row r="30489" spans="2:2" ht="16.5" x14ac:dyDescent="0.3">
      <c r="B30489"/>
    </row>
    <row r="30490" spans="2:2" ht="16.5" x14ac:dyDescent="0.3">
      <c r="B30490"/>
    </row>
    <row r="30491" spans="2:2" ht="16.5" x14ac:dyDescent="0.3">
      <c r="B30491"/>
    </row>
    <row r="30492" spans="2:2" ht="16.5" x14ac:dyDescent="0.3">
      <c r="B30492"/>
    </row>
    <row r="30493" spans="2:2" ht="16.5" x14ac:dyDescent="0.3">
      <c r="B30493"/>
    </row>
    <row r="30494" spans="2:2" ht="16.5" x14ac:dyDescent="0.3">
      <c r="B30494"/>
    </row>
    <row r="30495" spans="2:2" ht="16.5" x14ac:dyDescent="0.3">
      <c r="B30495"/>
    </row>
    <row r="30496" spans="2:2" ht="16.5" x14ac:dyDescent="0.3">
      <c r="B30496"/>
    </row>
    <row r="30497" spans="2:2" ht="16.5" x14ac:dyDescent="0.3">
      <c r="B30497"/>
    </row>
    <row r="30498" spans="2:2" ht="16.5" x14ac:dyDescent="0.3">
      <c r="B30498"/>
    </row>
    <row r="30499" spans="2:2" ht="16.5" x14ac:dyDescent="0.3">
      <c r="B30499"/>
    </row>
    <row r="30500" spans="2:2" ht="16.5" x14ac:dyDescent="0.3">
      <c r="B30500"/>
    </row>
    <row r="30501" spans="2:2" ht="16.5" x14ac:dyDescent="0.3">
      <c r="B30501"/>
    </row>
    <row r="30502" spans="2:2" ht="16.5" x14ac:dyDescent="0.3">
      <c r="B30502"/>
    </row>
    <row r="30503" spans="2:2" ht="16.5" x14ac:dyDescent="0.3">
      <c r="B30503"/>
    </row>
    <row r="30504" spans="2:2" ht="16.5" x14ac:dyDescent="0.3">
      <c r="B30504"/>
    </row>
    <row r="30505" spans="2:2" ht="16.5" x14ac:dyDescent="0.3">
      <c r="B30505"/>
    </row>
    <row r="30506" spans="2:2" ht="16.5" x14ac:dyDescent="0.3">
      <c r="B30506"/>
    </row>
    <row r="30507" spans="2:2" ht="16.5" x14ac:dyDescent="0.3">
      <c r="B30507"/>
    </row>
    <row r="30508" spans="2:2" ht="16.5" x14ac:dyDescent="0.3">
      <c r="B30508"/>
    </row>
    <row r="30509" spans="2:2" ht="16.5" x14ac:dyDescent="0.3">
      <c r="B30509"/>
    </row>
    <row r="30510" spans="2:2" ht="16.5" x14ac:dyDescent="0.3">
      <c r="B30510"/>
    </row>
    <row r="30511" spans="2:2" ht="16.5" x14ac:dyDescent="0.3">
      <c r="B30511"/>
    </row>
    <row r="30512" spans="2:2" ht="16.5" x14ac:dyDescent="0.3">
      <c r="B30512"/>
    </row>
    <row r="30513" spans="2:2" ht="16.5" x14ac:dyDescent="0.3">
      <c r="B30513"/>
    </row>
    <row r="30514" spans="2:2" ht="16.5" x14ac:dyDescent="0.3">
      <c r="B30514"/>
    </row>
    <row r="30515" spans="2:2" ht="16.5" x14ac:dyDescent="0.3">
      <c r="B30515"/>
    </row>
    <row r="30516" spans="2:2" ht="16.5" x14ac:dyDescent="0.3">
      <c r="B30516"/>
    </row>
    <row r="30517" spans="2:2" ht="16.5" x14ac:dyDescent="0.3">
      <c r="B30517"/>
    </row>
    <row r="30518" spans="2:2" ht="16.5" x14ac:dyDescent="0.3">
      <c r="B30518"/>
    </row>
    <row r="30519" spans="2:2" ht="16.5" x14ac:dyDescent="0.3">
      <c r="B30519"/>
    </row>
    <row r="30520" spans="2:2" ht="16.5" x14ac:dyDescent="0.3">
      <c r="B30520"/>
    </row>
    <row r="30521" spans="2:2" ht="16.5" x14ac:dyDescent="0.3">
      <c r="B30521"/>
    </row>
    <row r="30522" spans="2:2" ht="16.5" x14ac:dyDescent="0.3">
      <c r="B30522"/>
    </row>
    <row r="30523" spans="2:2" ht="16.5" x14ac:dyDescent="0.3">
      <c r="B30523"/>
    </row>
    <row r="30524" spans="2:2" ht="16.5" x14ac:dyDescent="0.3">
      <c r="B30524"/>
    </row>
    <row r="30525" spans="2:2" ht="16.5" x14ac:dyDescent="0.3">
      <c r="B30525"/>
    </row>
    <row r="30526" spans="2:2" ht="16.5" x14ac:dyDescent="0.3">
      <c r="B30526"/>
    </row>
    <row r="30527" spans="2:2" ht="16.5" x14ac:dyDescent="0.3">
      <c r="B30527"/>
    </row>
    <row r="30528" spans="2:2" ht="16.5" x14ac:dyDescent="0.3">
      <c r="B30528"/>
    </row>
    <row r="30529" spans="2:2" ht="16.5" x14ac:dyDescent="0.3">
      <c r="B30529"/>
    </row>
    <row r="30530" spans="2:2" ht="16.5" x14ac:dyDescent="0.3">
      <c r="B30530"/>
    </row>
    <row r="30531" spans="2:2" ht="16.5" x14ac:dyDescent="0.3">
      <c r="B30531"/>
    </row>
    <row r="30532" spans="2:2" ht="16.5" x14ac:dyDescent="0.3">
      <c r="B30532"/>
    </row>
    <row r="30533" spans="2:2" ht="16.5" x14ac:dyDescent="0.3">
      <c r="B30533"/>
    </row>
    <row r="30534" spans="2:2" ht="16.5" x14ac:dyDescent="0.3">
      <c r="B30534"/>
    </row>
    <row r="30535" spans="2:2" ht="16.5" x14ac:dyDescent="0.3">
      <c r="B30535"/>
    </row>
    <row r="30536" spans="2:2" ht="16.5" x14ac:dyDescent="0.3">
      <c r="B30536"/>
    </row>
    <row r="30537" spans="2:2" ht="16.5" x14ac:dyDescent="0.3">
      <c r="B30537"/>
    </row>
    <row r="30538" spans="2:2" ht="16.5" x14ac:dyDescent="0.3">
      <c r="B30538"/>
    </row>
    <row r="30539" spans="2:2" ht="16.5" x14ac:dyDescent="0.3">
      <c r="B30539"/>
    </row>
    <row r="30540" spans="2:2" ht="16.5" x14ac:dyDescent="0.3">
      <c r="B30540"/>
    </row>
    <row r="30541" spans="2:2" ht="16.5" x14ac:dyDescent="0.3">
      <c r="B30541"/>
    </row>
    <row r="30542" spans="2:2" ht="16.5" x14ac:dyDescent="0.3">
      <c r="B30542"/>
    </row>
    <row r="30543" spans="2:2" ht="16.5" x14ac:dyDescent="0.3">
      <c r="B30543"/>
    </row>
    <row r="30544" spans="2:2" ht="16.5" x14ac:dyDescent="0.3">
      <c r="B30544"/>
    </row>
    <row r="30545" spans="2:2" ht="16.5" x14ac:dyDescent="0.3">
      <c r="B30545"/>
    </row>
    <row r="30546" spans="2:2" ht="16.5" x14ac:dyDescent="0.3">
      <c r="B30546"/>
    </row>
    <row r="30547" spans="2:2" ht="16.5" x14ac:dyDescent="0.3">
      <c r="B30547"/>
    </row>
    <row r="30548" spans="2:2" ht="16.5" x14ac:dyDescent="0.3">
      <c r="B30548"/>
    </row>
    <row r="30549" spans="2:2" ht="16.5" x14ac:dyDescent="0.3">
      <c r="B30549"/>
    </row>
    <row r="30550" spans="2:2" ht="16.5" x14ac:dyDescent="0.3">
      <c r="B30550"/>
    </row>
    <row r="30551" spans="2:2" ht="16.5" x14ac:dyDescent="0.3">
      <c r="B30551"/>
    </row>
    <row r="30552" spans="2:2" ht="16.5" x14ac:dyDescent="0.3">
      <c r="B30552"/>
    </row>
    <row r="30553" spans="2:2" ht="16.5" x14ac:dyDescent="0.3">
      <c r="B30553"/>
    </row>
    <row r="30554" spans="2:2" ht="16.5" x14ac:dyDescent="0.3">
      <c r="B30554"/>
    </row>
    <row r="30555" spans="2:2" ht="16.5" x14ac:dyDescent="0.3">
      <c r="B30555"/>
    </row>
    <row r="30556" spans="2:2" ht="16.5" x14ac:dyDescent="0.3">
      <c r="B30556"/>
    </row>
    <row r="30557" spans="2:2" ht="16.5" x14ac:dyDescent="0.3">
      <c r="B30557"/>
    </row>
    <row r="30558" spans="2:2" ht="16.5" x14ac:dyDescent="0.3">
      <c r="B30558"/>
    </row>
    <row r="30559" spans="2:2" ht="16.5" x14ac:dyDescent="0.3">
      <c r="B30559"/>
    </row>
    <row r="30560" spans="2:2" ht="16.5" x14ac:dyDescent="0.3">
      <c r="B30560"/>
    </row>
    <row r="30561" spans="2:2" ht="16.5" x14ac:dyDescent="0.3">
      <c r="B30561"/>
    </row>
    <row r="30562" spans="2:2" ht="16.5" x14ac:dyDescent="0.3">
      <c r="B30562"/>
    </row>
    <row r="30563" spans="2:2" ht="16.5" x14ac:dyDescent="0.3">
      <c r="B30563"/>
    </row>
    <row r="30564" spans="2:2" ht="16.5" x14ac:dyDescent="0.3">
      <c r="B30564"/>
    </row>
    <row r="30565" spans="2:2" ht="16.5" x14ac:dyDescent="0.3">
      <c r="B30565"/>
    </row>
    <row r="30566" spans="2:2" ht="16.5" x14ac:dyDescent="0.3">
      <c r="B30566"/>
    </row>
    <row r="30567" spans="2:2" ht="16.5" x14ac:dyDescent="0.3">
      <c r="B30567"/>
    </row>
    <row r="30568" spans="2:2" ht="16.5" x14ac:dyDescent="0.3">
      <c r="B30568"/>
    </row>
    <row r="30569" spans="2:2" ht="16.5" x14ac:dyDescent="0.3">
      <c r="B30569"/>
    </row>
    <row r="30570" spans="2:2" ht="16.5" x14ac:dyDescent="0.3">
      <c r="B30570"/>
    </row>
    <row r="30571" spans="2:2" ht="16.5" x14ac:dyDescent="0.3">
      <c r="B30571"/>
    </row>
    <row r="30572" spans="2:2" ht="16.5" x14ac:dyDescent="0.3">
      <c r="B30572"/>
    </row>
    <row r="30573" spans="2:2" ht="16.5" x14ac:dyDescent="0.3">
      <c r="B30573"/>
    </row>
    <row r="30574" spans="2:2" ht="16.5" x14ac:dyDescent="0.3">
      <c r="B30574"/>
    </row>
    <row r="30575" spans="2:2" ht="16.5" x14ac:dyDescent="0.3">
      <c r="B30575"/>
    </row>
    <row r="30576" spans="2:2" ht="16.5" x14ac:dyDescent="0.3">
      <c r="B30576"/>
    </row>
    <row r="30577" spans="2:2" ht="16.5" x14ac:dyDescent="0.3">
      <c r="B30577"/>
    </row>
    <row r="30578" spans="2:2" ht="16.5" x14ac:dyDescent="0.3">
      <c r="B30578"/>
    </row>
    <row r="30579" spans="2:2" ht="16.5" x14ac:dyDescent="0.3">
      <c r="B30579"/>
    </row>
    <row r="30580" spans="2:2" ht="16.5" x14ac:dyDescent="0.3">
      <c r="B30580"/>
    </row>
    <row r="30581" spans="2:2" ht="16.5" x14ac:dyDescent="0.3">
      <c r="B30581"/>
    </row>
    <row r="30582" spans="2:2" ht="16.5" x14ac:dyDescent="0.3">
      <c r="B30582"/>
    </row>
    <row r="30583" spans="2:2" ht="16.5" x14ac:dyDescent="0.3">
      <c r="B30583"/>
    </row>
    <row r="30584" spans="2:2" ht="16.5" x14ac:dyDescent="0.3">
      <c r="B30584"/>
    </row>
    <row r="30585" spans="2:2" ht="16.5" x14ac:dyDescent="0.3">
      <c r="B30585"/>
    </row>
    <row r="30586" spans="2:2" ht="16.5" x14ac:dyDescent="0.3">
      <c r="B30586"/>
    </row>
    <row r="30587" spans="2:2" ht="16.5" x14ac:dyDescent="0.3">
      <c r="B30587"/>
    </row>
    <row r="30588" spans="2:2" ht="16.5" x14ac:dyDescent="0.3">
      <c r="B30588"/>
    </row>
    <row r="30589" spans="2:2" ht="16.5" x14ac:dyDescent="0.3">
      <c r="B30589"/>
    </row>
    <row r="30590" spans="2:2" ht="16.5" x14ac:dyDescent="0.3">
      <c r="B30590"/>
    </row>
    <row r="30591" spans="2:2" ht="16.5" x14ac:dyDescent="0.3">
      <c r="B30591"/>
    </row>
    <row r="30592" spans="2:2" ht="16.5" x14ac:dyDescent="0.3">
      <c r="B30592"/>
    </row>
    <row r="30593" spans="2:2" ht="16.5" x14ac:dyDescent="0.3">
      <c r="B30593"/>
    </row>
    <row r="30594" spans="2:2" ht="16.5" x14ac:dyDescent="0.3">
      <c r="B30594"/>
    </row>
    <row r="30595" spans="2:2" ht="16.5" x14ac:dyDescent="0.3">
      <c r="B30595"/>
    </row>
    <row r="30596" spans="2:2" ht="16.5" x14ac:dyDescent="0.3">
      <c r="B30596"/>
    </row>
    <row r="30597" spans="2:2" ht="16.5" x14ac:dyDescent="0.3">
      <c r="B30597"/>
    </row>
    <row r="30598" spans="2:2" ht="16.5" x14ac:dyDescent="0.3">
      <c r="B30598"/>
    </row>
    <row r="30599" spans="2:2" ht="16.5" x14ac:dyDescent="0.3">
      <c r="B30599"/>
    </row>
    <row r="30600" spans="2:2" ht="16.5" x14ac:dyDescent="0.3">
      <c r="B30600"/>
    </row>
    <row r="30601" spans="2:2" ht="16.5" x14ac:dyDescent="0.3">
      <c r="B30601"/>
    </row>
    <row r="30602" spans="2:2" ht="16.5" x14ac:dyDescent="0.3">
      <c r="B30602"/>
    </row>
    <row r="30603" spans="2:2" ht="16.5" x14ac:dyDescent="0.3">
      <c r="B30603"/>
    </row>
    <row r="30604" spans="2:2" ht="16.5" x14ac:dyDescent="0.3">
      <c r="B30604"/>
    </row>
    <row r="30605" spans="2:2" ht="16.5" x14ac:dyDescent="0.3">
      <c r="B30605"/>
    </row>
    <row r="30606" spans="2:2" ht="16.5" x14ac:dyDescent="0.3">
      <c r="B30606"/>
    </row>
    <row r="30607" spans="2:2" ht="16.5" x14ac:dyDescent="0.3">
      <c r="B30607"/>
    </row>
    <row r="30608" spans="2:2" ht="16.5" x14ac:dyDescent="0.3">
      <c r="B30608"/>
    </row>
    <row r="30609" spans="2:2" ht="16.5" x14ac:dyDescent="0.3">
      <c r="B30609"/>
    </row>
    <row r="30610" spans="2:2" ht="16.5" x14ac:dyDescent="0.3">
      <c r="B30610"/>
    </row>
    <row r="30611" spans="2:2" ht="16.5" x14ac:dyDescent="0.3">
      <c r="B30611"/>
    </row>
    <row r="30612" spans="2:2" ht="16.5" x14ac:dyDescent="0.3">
      <c r="B30612"/>
    </row>
    <row r="30613" spans="2:2" ht="16.5" x14ac:dyDescent="0.3">
      <c r="B30613"/>
    </row>
    <row r="30614" spans="2:2" ht="16.5" x14ac:dyDescent="0.3">
      <c r="B30614"/>
    </row>
    <row r="30615" spans="2:2" ht="16.5" x14ac:dyDescent="0.3">
      <c r="B30615"/>
    </row>
    <row r="30616" spans="2:2" ht="16.5" x14ac:dyDescent="0.3">
      <c r="B30616"/>
    </row>
    <row r="30617" spans="2:2" ht="16.5" x14ac:dyDescent="0.3">
      <c r="B30617"/>
    </row>
    <row r="30618" spans="2:2" ht="16.5" x14ac:dyDescent="0.3">
      <c r="B30618"/>
    </row>
    <row r="30619" spans="2:2" ht="16.5" x14ac:dyDescent="0.3">
      <c r="B30619"/>
    </row>
    <row r="30620" spans="2:2" ht="16.5" x14ac:dyDescent="0.3">
      <c r="B30620"/>
    </row>
    <row r="30621" spans="2:2" ht="16.5" x14ac:dyDescent="0.3">
      <c r="B30621"/>
    </row>
    <row r="30622" spans="2:2" ht="16.5" x14ac:dyDescent="0.3">
      <c r="B30622"/>
    </row>
    <row r="30623" spans="2:2" ht="16.5" x14ac:dyDescent="0.3">
      <c r="B30623"/>
    </row>
    <row r="30624" spans="2:2" ht="16.5" x14ac:dyDescent="0.3">
      <c r="B30624"/>
    </row>
    <row r="30625" spans="2:2" ht="16.5" x14ac:dyDescent="0.3">
      <c r="B30625"/>
    </row>
    <row r="30626" spans="2:2" ht="16.5" x14ac:dyDescent="0.3">
      <c r="B30626"/>
    </row>
    <row r="30627" spans="2:2" ht="16.5" x14ac:dyDescent="0.3">
      <c r="B30627"/>
    </row>
    <row r="30628" spans="2:2" ht="16.5" x14ac:dyDescent="0.3">
      <c r="B30628"/>
    </row>
    <row r="30629" spans="2:2" ht="16.5" x14ac:dyDescent="0.3">
      <c r="B30629"/>
    </row>
    <row r="30630" spans="2:2" ht="16.5" x14ac:dyDescent="0.3">
      <c r="B30630"/>
    </row>
    <row r="30631" spans="2:2" ht="16.5" x14ac:dyDescent="0.3">
      <c r="B30631"/>
    </row>
    <row r="30632" spans="2:2" ht="16.5" x14ac:dyDescent="0.3">
      <c r="B30632"/>
    </row>
    <row r="30633" spans="2:2" ht="16.5" x14ac:dyDescent="0.3">
      <c r="B30633"/>
    </row>
    <row r="30634" spans="2:2" ht="16.5" x14ac:dyDescent="0.3">
      <c r="B30634"/>
    </row>
    <row r="30635" spans="2:2" ht="16.5" x14ac:dyDescent="0.3">
      <c r="B30635"/>
    </row>
    <row r="30636" spans="2:2" ht="16.5" x14ac:dyDescent="0.3">
      <c r="B30636"/>
    </row>
    <row r="30637" spans="2:2" ht="16.5" x14ac:dyDescent="0.3">
      <c r="B30637"/>
    </row>
    <row r="30638" spans="2:2" ht="16.5" x14ac:dyDescent="0.3">
      <c r="B30638"/>
    </row>
    <row r="30639" spans="2:2" ht="16.5" x14ac:dyDescent="0.3">
      <c r="B30639"/>
    </row>
    <row r="30640" spans="2:2" ht="16.5" x14ac:dyDescent="0.3">
      <c r="B30640"/>
    </row>
    <row r="30641" spans="2:2" ht="16.5" x14ac:dyDescent="0.3">
      <c r="B30641"/>
    </row>
    <row r="30642" spans="2:2" ht="16.5" x14ac:dyDescent="0.3">
      <c r="B30642"/>
    </row>
    <row r="30643" spans="2:2" ht="16.5" x14ac:dyDescent="0.3">
      <c r="B30643"/>
    </row>
    <row r="30644" spans="2:2" ht="16.5" x14ac:dyDescent="0.3">
      <c r="B30644"/>
    </row>
    <row r="30645" spans="2:2" ht="16.5" x14ac:dyDescent="0.3">
      <c r="B30645"/>
    </row>
    <row r="30646" spans="2:2" ht="16.5" x14ac:dyDescent="0.3">
      <c r="B30646"/>
    </row>
    <row r="30647" spans="2:2" ht="16.5" x14ac:dyDescent="0.3">
      <c r="B30647"/>
    </row>
    <row r="30648" spans="2:2" ht="16.5" x14ac:dyDescent="0.3">
      <c r="B30648"/>
    </row>
    <row r="30649" spans="2:2" ht="16.5" x14ac:dyDescent="0.3">
      <c r="B30649"/>
    </row>
    <row r="30650" spans="2:2" ht="16.5" x14ac:dyDescent="0.3">
      <c r="B30650"/>
    </row>
    <row r="30651" spans="2:2" ht="16.5" x14ac:dyDescent="0.3">
      <c r="B30651"/>
    </row>
    <row r="30652" spans="2:2" ht="16.5" x14ac:dyDescent="0.3">
      <c r="B30652"/>
    </row>
    <row r="30653" spans="2:2" ht="16.5" x14ac:dyDescent="0.3">
      <c r="B30653"/>
    </row>
    <row r="30654" spans="2:2" ht="16.5" x14ac:dyDescent="0.3">
      <c r="B30654"/>
    </row>
    <row r="30655" spans="2:2" ht="16.5" x14ac:dyDescent="0.3">
      <c r="B30655"/>
    </row>
    <row r="30656" spans="2:2" ht="16.5" x14ac:dyDescent="0.3">
      <c r="B30656"/>
    </row>
    <row r="30657" spans="2:2" ht="16.5" x14ac:dyDescent="0.3">
      <c r="B30657"/>
    </row>
    <row r="30658" spans="2:2" ht="16.5" x14ac:dyDescent="0.3">
      <c r="B30658"/>
    </row>
    <row r="30659" spans="2:2" ht="16.5" x14ac:dyDescent="0.3">
      <c r="B30659"/>
    </row>
    <row r="30660" spans="2:2" ht="16.5" x14ac:dyDescent="0.3">
      <c r="B30660"/>
    </row>
    <row r="30661" spans="2:2" ht="16.5" x14ac:dyDescent="0.3">
      <c r="B30661"/>
    </row>
    <row r="30662" spans="2:2" ht="16.5" x14ac:dyDescent="0.3">
      <c r="B30662"/>
    </row>
    <row r="30663" spans="2:2" ht="16.5" x14ac:dyDescent="0.3">
      <c r="B30663"/>
    </row>
    <row r="30664" spans="2:2" ht="16.5" x14ac:dyDescent="0.3">
      <c r="B30664"/>
    </row>
    <row r="30665" spans="2:2" ht="16.5" x14ac:dyDescent="0.3">
      <c r="B30665"/>
    </row>
    <row r="30666" spans="2:2" ht="16.5" x14ac:dyDescent="0.3">
      <c r="B30666"/>
    </row>
    <row r="30667" spans="2:2" ht="16.5" x14ac:dyDescent="0.3">
      <c r="B30667"/>
    </row>
    <row r="30668" spans="2:2" ht="16.5" x14ac:dyDescent="0.3">
      <c r="B30668"/>
    </row>
    <row r="30669" spans="2:2" ht="16.5" x14ac:dyDescent="0.3">
      <c r="B30669"/>
    </row>
    <row r="30670" spans="2:2" ht="16.5" x14ac:dyDescent="0.3">
      <c r="B30670"/>
    </row>
    <row r="30671" spans="2:2" ht="16.5" x14ac:dyDescent="0.3">
      <c r="B30671"/>
    </row>
    <row r="30672" spans="2:2" ht="16.5" x14ac:dyDescent="0.3">
      <c r="B30672"/>
    </row>
    <row r="30673" spans="2:2" ht="16.5" x14ac:dyDescent="0.3">
      <c r="B30673"/>
    </row>
    <row r="30674" spans="2:2" ht="16.5" x14ac:dyDescent="0.3">
      <c r="B30674"/>
    </row>
    <row r="30675" spans="2:2" ht="16.5" x14ac:dyDescent="0.3">
      <c r="B30675"/>
    </row>
    <row r="30676" spans="2:2" ht="16.5" x14ac:dyDescent="0.3">
      <c r="B30676"/>
    </row>
    <row r="30677" spans="2:2" ht="16.5" x14ac:dyDescent="0.3">
      <c r="B30677"/>
    </row>
    <row r="30678" spans="2:2" ht="16.5" x14ac:dyDescent="0.3">
      <c r="B30678"/>
    </row>
    <row r="30679" spans="2:2" ht="16.5" x14ac:dyDescent="0.3">
      <c r="B30679"/>
    </row>
    <row r="30680" spans="2:2" ht="16.5" x14ac:dyDescent="0.3">
      <c r="B30680"/>
    </row>
    <row r="30681" spans="2:2" ht="16.5" x14ac:dyDescent="0.3">
      <c r="B30681"/>
    </row>
    <row r="30682" spans="2:2" ht="16.5" x14ac:dyDescent="0.3">
      <c r="B30682"/>
    </row>
    <row r="30683" spans="2:2" ht="16.5" x14ac:dyDescent="0.3">
      <c r="B30683"/>
    </row>
    <row r="30684" spans="2:2" ht="16.5" x14ac:dyDescent="0.3">
      <c r="B30684"/>
    </row>
    <row r="30685" spans="2:2" ht="16.5" x14ac:dyDescent="0.3">
      <c r="B30685"/>
    </row>
    <row r="30686" spans="2:2" ht="16.5" x14ac:dyDescent="0.3">
      <c r="B30686"/>
    </row>
    <row r="30687" spans="2:2" ht="16.5" x14ac:dyDescent="0.3">
      <c r="B30687"/>
    </row>
    <row r="30688" spans="2:2" ht="16.5" x14ac:dyDescent="0.3">
      <c r="B30688"/>
    </row>
    <row r="30689" spans="2:2" ht="16.5" x14ac:dyDescent="0.3">
      <c r="B30689"/>
    </row>
    <row r="30690" spans="2:2" ht="16.5" x14ac:dyDescent="0.3">
      <c r="B30690"/>
    </row>
    <row r="30691" spans="2:2" ht="16.5" x14ac:dyDescent="0.3">
      <c r="B30691"/>
    </row>
    <row r="30692" spans="2:2" ht="16.5" x14ac:dyDescent="0.3">
      <c r="B30692"/>
    </row>
    <row r="30693" spans="2:2" ht="16.5" x14ac:dyDescent="0.3">
      <c r="B30693"/>
    </row>
    <row r="30694" spans="2:2" ht="16.5" x14ac:dyDescent="0.3">
      <c r="B30694"/>
    </row>
    <row r="30695" spans="2:2" ht="16.5" x14ac:dyDescent="0.3">
      <c r="B30695"/>
    </row>
    <row r="30696" spans="2:2" ht="16.5" x14ac:dyDescent="0.3">
      <c r="B30696"/>
    </row>
    <row r="30697" spans="2:2" ht="16.5" x14ac:dyDescent="0.3">
      <c r="B30697"/>
    </row>
    <row r="30698" spans="2:2" ht="16.5" x14ac:dyDescent="0.3">
      <c r="B30698"/>
    </row>
    <row r="30699" spans="2:2" ht="16.5" x14ac:dyDescent="0.3">
      <c r="B30699"/>
    </row>
    <row r="30700" spans="2:2" ht="16.5" x14ac:dyDescent="0.3">
      <c r="B30700"/>
    </row>
    <row r="30701" spans="2:2" ht="16.5" x14ac:dyDescent="0.3">
      <c r="B30701"/>
    </row>
    <row r="30702" spans="2:2" ht="16.5" x14ac:dyDescent="0.3">
      <c r="B30702"/>
    </row>
    <row r="30703" spans="2:2" ht="16.5" x14ac:dyDescent="0.3">
      <c r="B30703"/>
    </row>
    <row r="30704" spans="2:2" ht="16.5" x14ac:dyDescent="0.3">
      <c r="B30704"/>
    </row>
    <row r="30705" spans="2:2" ht="16.5" x14ac:dyDescent="0.3">
      <c r="B30705"/>
    </row>
    <row r="30706" spans="2:2" ht="16.5" x14ac:dyDescent="0.3">
      <c r="B30706"/>
    </row>
    <row r="30707" spans="2:2" ht="16.5" x14ac:dyDescent="0.3">
      <c r="B30707"/>
    </row>
    <row r="30708" spans="2:2" ht="16.5" x14ac:dyDescent="0.3">
      <c r="B30708"/>
    </row>
    <row r="30709" spans="2:2" ht="16.5" x14ac:dyDescent="0.3">
      <c r="B30709"/>
    </row>
    <row r="30710" spans="2:2" ht="16.5" x14ac:dyDescent="0.3">
      <c r="B30710"/>
    </row>
    <row r="30711" spans="2:2" ht="16.5" x14ac:dyDescent="0.3">
      <c r="B30711"/>
    </row>
    <row r="30712" spans="2:2" ht="16.5" x14ac:dyDescent="0.3">
      <c r="B30712"/>
    </row>
    <row r="30713" spans="2:2" ht="16.5" x14ac:dyDescent="0.3">
      <c r="B30713"/>
    </row>
    <row r="30714" spans="2:2" ht="16.5" x14ac:dyDescent="0.3">
      <c r="B30714"/>
    </row>
    <row r="30715" spans="2:2" ht="16.5" x14ac:dyDescent="0.3">
      <c r="B30715"/>
    </row>
    <row r="30716" spans="2:2" ht="16.5" x14ac:dyDescent="0.3">
      <c r="B30716"/>
    </row>
    <row r="30717" spans="2:2" ht="16.5" x14ac:dyDescent="0.3">
      <c r="B30717"/>
    </row>
    <row r="30718" spans="2:2" ht="16.5" x14ac:dyDescent="0.3">
      <c r="B30718"/>
    </row>
    <row r="30719" spans="2:2" ht="16.5" x14ac:dyDescent="0.3">
      <c r="B30719"/>
    </row>
    <row r="30720" spans="2:2" ht="16.5" x14ac:dyDescent="0.3">
      <c r="B30720"/>
    </row>
    <row r="30721" spans="2:2" ht="16.5" x14ac:dyDescent="0.3">
      <c r="B30721"/>
    </row>
    <row r="30722" spans="2:2" ht="16.5" x14ac:dyDescent="0.3">
      <c r="B30722"/>
    </row>
    <row r="30723" spans="2:2" ht="16.5" x14ac:dyDescent="0.3">
      <c r="B30723"/>
    </row>
    <row r="30724" spans="2:2" ht="16.5" x14ac:dyDescent="0.3">
      <c r="B30724"/>
    </row>
    <row r="30725" spans="2:2" ht="16.5" x14ac:dyDescent="0.3">
      <c r="B30725"/>
    </row>
    <row r="30726" spans="2:2" ht="16.5" x14ac:dyDescent="0.3">
      <c r="B30726"/>
    </row>
    <row r="30727" spans="2:2" ht="16.5" x14ac:dyDescent="0.3">
      <c r="B30727"/>
    </row>
    <row r="30728" spans="2:2" ht="16.5" x14ac:dyDescent="0.3">
      <c r="B30728"/>
    </row>
    <row r="30729" spans="2:2" ht="16.5" x14ac:dyDescent="0.3">
      <c r="B30729"/>
    </row>
    <row r="30730" spans="2:2" ht="16.5" x14ac:dyDescent="0.3">
      <c r="B30730"/>
    </row>
    <row r="30731" spans="2:2" ht="16.5" x14ac:dyDescent="0.3">
      <c r="B30731"/>
    </row>
    <row r="30732" spans="2:2" ht="16.5" x14ac:dyDescent="0.3">
      <c r="B30732"/>
    </row>
    <row r="30733" spans="2:2" ht="16.5" x14ac:dyDescent="0.3">
      <c r="B30733"/>
    </row>
    <row r="30734" spans="2:2" ht="16.5" x14ac:dyDescent="0.3">
      <c r="B30734"/>
    </row>
    <row r="30735" spans="2:2" ht="16.5" x14ac:dyDescent="0.3">
      <c r="B30735"/>
    </row>
    <row r="30736" spans="2:2" ht="16.5" x14ac:dyDescent="0.3">
      <c r="B30736"/>
    </row>
    <row r="30737" spans="2:2" ht="16.5" x14ac:dyDescent="0.3">
      <c r="B30737"/>
    </row>
    <row r="30738" spans="2:2" ht="16.5" x14ac:dyDescent="0.3">
      <c r="B30738"/>
    </row>
    <row r="30739" spans="2:2" ht="16.5" x14ac:dyDescent="0.3">
      <c r="B30739"/>
    </row>
    <row r="30740" spans="2:2" ht="16.5" x14ac:dyDescent="0.3">
      <c r="B30740"/>
    </row>
    <row r="30741" spans="2:2" ht="16.5" x14ac:dyDescent="0.3">
      <c r="B30741"/>
    </row>
    <row r="30742" spans="2:2" ht="16.5" x14ac:dyDescent="0.3">
      <c r="B30742"/>
    </row>
    <row r="30743" spans="2:2" ht="16.5" x14ac:dyDescent="0.3">
      <c r="B30743"/>
    </row>
    <row r="30744" spans="2:2" ht="16.5" x14ac:dyDescent="0.3">
      <c r="B30744"/>
    </row>
    <row r="30745" spans="2:2" ht="16.5" x14ac:dyDescent="0.3">
      <c r="B30745"/>
    </row>
    <row r="30746" spans="2:2" ht="16.5" x14ac:dyDescent="0.3">
      <c r="B30746"/>
    </row>
    <row r="30747" spans="2:2" ht="16.5" x14ac:dyDescent="0.3">
      <c r="B30747"/>
    </row>
    <row r="30748" spans="2:2" ht="16.5" x14ac:dyDescent="0.3">
      <c r="B30748"/>
    </row>
    <row r="30749" spans="2:2" ht="16.5" x14ac:dyDescent="0.3">
      <c r="B30749"/>
    </row>
    <row r="30750" spans="2:2" ht="16.5" x14ac:dyDescent="0.3">
      <c r="B30750"/>
    </row>
    <row r="30751" spans="2:2" ht="16.5" x14ac:dyDescent="0.3">
      <c r="B30751"/>
    </row>
    <row r="30752" spans="2:2" ht="16.5" x14ac:dyDescent="0.3">
      <c r="B30752"/>
    </row>
    <row r="30753" spans="2:2" ht="16.5" x14ac:dyDescent="0.3">
      <c r="B30753"/>
    </row>
    <row r="30754" spans="2:2" ht="16.5" x14ac:dyDescent="0.3">
      <c r="B30754"/>
    </row>
    <row r="30755" spans="2:2" ht="16.5" x14ac:dyDescent="0.3">
      <c r="B30755"/>
    </row>
    <row r="30756" spans="2:2" ht="16.5" x14ac:dyDescent="0.3">
      <c r="B30756"/>
    </row>
    <row r="30757" spans="2:2" ht="16.5" x14ac:dyDescent="0.3">
      <c r="B30757"/>
    </row>
    <row r="30758" spans="2:2" ht="16.5" x14ac:dyDescent="0.3">
      <c r="B30758"/>
    </row>
    <row r="30759" spans="2:2" ht="16.5" x14ac:dyDescent="0.3">
      <c r="B30759"/>
    </row>
    <row r="30760" spans="2:2" ht="16.5" x14ac:dyDescent="0.3">
      <c r="B30760"/>
    </row>
    <row r="30761" spans="2:2" ht="16.5" x14ac:dyDescent="0.3">
      <c r="B30761"/>
    </row>
    <row r="30762" spans="2:2" ht="16.5" x14ac:dyDescent="0.3">
      <c r="B30762"/>
    </row>
    <row r="30763" spans="2:2" ht="16.5" x14ac:dyDescent="0.3">
      <c r="B30763"/>
    </row>
    <row r="30764" spans="2:2" ht="16.5" x14ac:dyDescent="0.3">
      <c r="B30764"/>
    </row>
    <row r="30765" spans="2:2" ht="16.5" x14ac:dyDescent="0.3">
      <c r="B30765"/>
    </row>
    <row r="30766" spans="2:2" ht="16.5" x14ac:dyDescent="0.3">
      <c r="B30766"/>
    </row>
    <row r="30767" spans="2:2" ht="16.5" x14ac:dyDescent="0.3">
      <c r="B30767"/>
    </row>
    <row r="30768" spans="2:2" ht="16.5" x14ac:dyDescent="0.3">
      <c r="B30768"/>
    </row>
    <row r="30769" spans="2:2" ht="16.5" x14ac:dyDescent="0.3">
      <c r="B30769"/>
    </row>
    <row r="30770" spans="2:2" ht="16.5" x14ac:dyDescent="0.3">
      <c r="B30770"/>
    </row>
    <row r="30771" spans="2:2" ht="16.5" x14ac:dyDescent="0.3">
      <c r="B30771"/>
    </row>
    <row r="30772" spans="2:2" ht="16.5" x14ac:dyDescent="0.3">
      <c r="B30772"/>
    </row>
    <row r="30773" spans="2:2" ht="16.5" x14ac:dyDescent="0.3">
      <c r="B30773"/>
    </row>
    <row r="30774" spans="2:2" ht="16.5" x14ac:dyDescent="0.3">
      <c r="B30774"/>
    </row>
    <row r="30775" spans="2:2" ht="16.5" x14ac:dyDescent="0.3">
      <c r="B30775"/>
    </row>
    <row r="30776" spans="2:2" ht="16.5" x14ac:dyDescent="0.3">
      <c r="B30776"/>
    </row>
    <row r="30777" spans="2:2" ht="16.5" x14ac:dyDescent="0.3">
      <c r="B30777"/>
    </row>
    <row r="30778" spans="2:2" ht="16.5" x14ac:dyDescent="0.3">
      <c r="B30778"/>
    </row>
    <row r="30779" spans="2:2" ht="16.5" x14ac:dyDescent="0.3">
      <c r="B30779"/>
    </row>
    <row r="30780" spans="2:2" ht="16.5" x14ac:dyDescent="0.3">
      <c r="B30780"/>
    </row>
    <row r="30781" spans="2:2" ht="16.5" x14ac:dyDescent="0.3">
      <c r="B30781"/>
    </row>
    <row r="30782" spans="2:2" ht="16.5" x14ac:dyDescent="0.3">
      <c r="B30782"/>
    </row>
    <row r="30783" spans="2:2" ht="16.5" x14ac:dyDescent="0.3">
      <c r="B30783"/>
    </row>
    <row r="30784" spans="2:2" ht="16.5" x14ac:dyDescent="0.3">
      <c r="B30784"/>
    </row>
    <row r="30785" spans="2:2" ht="16.5" x14ac:dyDescent="0.3">
      <c r="B30785"/>
    </row>
    <row r="30786" spans="2:2" ht="16.5" x14ac:dyDescent="0.3">
      <c r="B30786"/>
    </row>
    <row r="30787" spans="2:2" ht="16.5" x14ac:dyDescent="0.3">
      <c r="B30787"/>
    </row>
    <row r="30788" spans="2:2" ht="16.5" x14ac:dyDescent="0.3">
      <c r="B30788"/>
    </row>
    <row r="30789" spans="2:2" ht="16.5" x14ac:dyDescent="0.3">
      <c r="B30789"/>
    </row>
    <row r="30790" spans="2:2" ht="16.5" x14ac:dyDescent="0.3">
      <c r="B30790"/>
    </row>
    <row r="30791" spans="2:2" ht="16.5" x14ac:dyDescent="0.3">
      <c r="B30791"/>
    </row>
    <row r="30792" spans="2:2" ht="16.5" x14ac:dyDescent="0.3">
      <c r="B30792"/>
    </row>
    <row r="30793" spans="2:2" ht="16.5" x14ac:dyDescent="0.3">
      <c r="B30793"/>
    </row>
    <row r="30794" spans="2:2" ht="16.5" x14ac:dyDescent="0.3">
      <c r="B30794"/>
    </row>
    <row r="30795" spans="2:2" ht="16.5" x14ac:dyDescent="0.3">
      <c r="B30795"/>
    </row>
    <row r="30796" spans="2:2" ht="16.5" x14ac:dyDescent="0.3">
      <c r="B30796"/>
    </row>
    <row r="30797" spans="2:2" ht="16.5" x14ac:dyDescent="0.3">
      <c r="B30797"/>
    </row>
    <row r="30798" spans="2:2" ht="16.5" x14ac:dyDescent="0.3">
      <c r="B30798"/>
    </row>
    <row r="30799" spans="2:2" ht="16.5" x14ac:dyDescent="0.3">
      <c r="B30799"/>
    </row>
    <row r="30800" spans="2:2" ht="16.5" x14ac:dyDescent="0.3">
      <c r="B30800"/>
    </row>
    <row r="30801" spans="2:2" ht="16.5" x14ac:dyDescent="0.3">
      <c r="B30801"/>
    </row>
    <row r="30802" spans="2:2" ht="16.5" x14ac:dyDescent="0.3">
      <c r="B30802"/>
    </row>
    <row r="30803" spans="2:2" ht="16.5" x14ac:dyDescent="0.3">
      <c r="B30803"/>
    </row>
    <row r="30804" spans="2:2" ht="16.5" x14ac:dyDescent="0.3">
      <c r="B30804"/>
    </row>
    <row r="30805" spans="2:2" ht="16.5" x14ac:dyDescent="0.3">
      <c r="B30805"/>
    </row>
    <row r="30806" spans="2:2" ht="16.5" x14ac:dyDescent="0.3">
      <c r="B30806"/>
    </row>
    <row r="30807" spans="2:2" ht="16.5" x14ac:dyDescent="0.3">
      <c r="B30807"/>
    </row>
    <row r="30808" spans="2:2" ht="16.5" x14ac:dyDescent="0.3">
      <c r="B30808"/>
    </row>
    <row r="30809" spans="2:2" ht="16.5" x14ac:dyDescent="0.3">
      <c r="B30809"/>
    </row>
    <row r="30810" spans="2:2" ht="16.5" x14ac:dyDescent="0.3">
      <c r="B30810"/>
    </row>
    <row r="30811" spans="2:2" ht="16.5" x14ac:dyDescent="0.3">
      <c r="B30811"/>
    </row>
    <row r="30812" spans="2:2" ht="16.5" x14ac:dyDescent="0.3">
      <c r="B30812"/>
    </row>
    <row r="30813" spans="2:2" ht="16.5" x14ac:dyDescent="0.3">
      <c r="B30813"/>
    </row>
    <row r="30814" spans="2:2" ht="16.5" x14ac:dyDescent="0.3">
      <c r="B30814"/>
    </row>
    <row r="30815" spans="2:2" ht="16.5" x14ac:dyDescent="0.3">
      <c r="B30815"/>
    </row>
    <row r="30816" spans="2:2" ht="16.5" x14ac:dyDescent="0.3">
      <c r="B30816"/>
    </row>
    <row r="30817" spans="2:2" ht="16.5" x14ac:dyDescent="0.3">
      <c r="B30817"/>
    </row>
    <row r="30818" spans="2:2" ht="16.5" x14ac:dyDescent="0.3">
      <c r="B30818"/>
    </row>
    <row r="30819" spans="2:2" ht="16.5" x14ac:dyDescent="0.3">
      <c r="B30819"/>
    </row>
    <row r="30820" spans="2:2" ht="16.5" x14ac:dyDescent="0.3">
      <c r="B30820"/>
    </row>
    <row r="30821" spans="2:2" ht="16.5" x14ac:dyDescent="0.3">
      <c r="B30821"/>
    </row>
    <row r="30822" spans="2:2" ht="16.5" x14ac:dyDescent="0.3">
      <c r="B30822"/>
    </row>
    <row r="30823" spans="2:2" ht="16.5" x14ac:dyDescent="0.3">
      <c r="B30823"/>
    </row>
    <row r="30824" spans="2:2" ht="16.5" x14ac:dyDescent="0.3">
      <c r="B30824"/>
    </row>
    <row r="30825" spans="2:2" ht="16.5" x14ac:dyDescent="0.3">
      <c r="B30825"/>
    </row>
    <row r="30826" spans="2:2" ht="16.5" x14ac:dyDescent="0.3">
      <c r="B30826"/>
    </row>
    <row r="30827" spans="2:2" ht="16.5" x14ac:dyDescent="0.3">
      <c r="B30827"/>
    </row>
    <row r="30828" spans="2:2" ht="16.5" x14ac:dyDescent="0.3">
      <c r="B30828"/>
    </row>
    <row r="30829" spans="2:2" ht="16.5" x14ac:dyDescent="0.3">
      <c r="B30829"/>
    </row>
    <row r="30830" spans="2:2" ht="16.5" x14ac:dyDescent="0.3">
      <c r="B30830"/>
    </row>
    <row r="30831" spans="2:2" ht="16.5" x14ac:dyDescent="0.3">
      <c r="B30831"/>
    </row>
    <row r="30832" spans="2:2" ht="16.5" x14ac:dyDescent="0.3">
      <c r="B30832"/>
    </row>
    <row r="30833" spans="2:2" ht="16.5" x14ac:dyDescent="0.3">
      <c r="B30833"/>
    </row>
    <row r="30834" spans="2:2" ht="16.5" x14ac:dyDescent="0.3">
      <c r="B30834"/>
    </row>
    <row r="30835" spans="2:2" ht="16.5" x14ac:dyDescent="0.3">
      <c r="B30835"/>
    </row>
    <row r="30836" spans="2:2" ht="16.5" x14ac:dyDescent="0.3">
      <c r="B30836"/>
    </row>
    <row r="30837" spans="2:2" ht="16.5" x14ac:dyDescent="0.3">
      <c r="B30837"/>
    </row>
    <row r="30838" spans="2:2" ht="16.5" x14ac:dyDescent="0.3">
      <c r="B30838"/>
    </row>
    <row r="30839" spans="2:2" ht="16.5" x14ac:dyDescent="0.3">
      <c r="B30839"/>
    </row>
    <row r="30840" spans="2:2" ht="16.5" x14ac:dyDescent="0.3">
      <c r="B30840"/>
    </row>
    <row r="30841" spans="2:2" ht="16.5" x14ac:dyDescent="0.3">
      <c r="B30841"/>
    </row>
    <row r="30842" spans="2:2" ht="16.5" x14ac:dyDescent="0.3">
      <c r="B30842"/>
    </row>
    <row r="30843" spans="2:2" ht="16.5" x14ac:dyDescent="0.3">
      <c r="B30843"/>
    </row>
    <row r="30844" spans="2:2" ht="16.5" x14ac:dyDescent="0.3">
      <c r="B30844"/>
    </row>
    <row r="30845" spans="2:2" ht="16.5" x14ac:dyDescent="0.3">
      <c r="B30845"/>
    </row>
    <row r="30846" spans="2:2" ht="16.5" x14ac:dyDescent="0.3">
      <c r="B30846"/>
    </row>
    <row r="30847" spans="2:2" ht="16.5" x14ac:dyDescent="0.3">
      <c r="B30847"/>
    </row>
    <row r="30848" spans="2:2" ht="16.5" x14ac:dyDescent="0.3">
      <c r="B30848"/>
    </row>
    <row r="30849" spans="2:2" ht="16.5" x14ac:dyDescent="0.3">
      <c r="B30849"/>
    </row>
    <row r="30850" spans="2:2" ht="16.5" x14ac:dyDescent="0.3">
      <c r="B30850"/>
    </row>
    <row r="30851" spans="2:2" ht="16.5" x14ac:dyDescent="0.3">
      <c r="B30851"/>
    </row>
    <row r="30852" spans="2:2" ht="16.5" x14ac:dyDescent="0.3">
      <c r="B30852"/>
    </row>
    <row r="30853" spans="2:2" ht="16.5" x14ac:dyDescent="0.3">
      <c r="B30853"/>
    </row>
    <row r="30854" spans="2:2" ht="16.5" x14ac:dyDescent="0.3">
      <c r="B30854"/>
    </row>
    <row r="30855" spans="2:2" ht="16.5" x14ac:dyDescent="0.3">
      <c r="B30855"/>
    </row>
    <row r="30856" spans="2:2" ht="16.5" x14ac:dyDescent="0.3">
      <c r="B30856"/>
    </row>
    <row r="30857" spans="2:2" ht="16.5" x14ac:dyDescent="0.3">
      <c r="B30857"/>
    </row>
    <row r="30858" spans="2:2" ht="16.5" x14ac:dyDescent="0.3">
      <c r="B30858"/>
    </row>
    <row r="30859" spans="2:2" ht="16.5" x14ac:dyDescent="0.3">
      <c r="B30859"/>
    </row>
    <row r="30860" spans="2:2" ht="16.5" x14ac:dyDescent="0.3">
      <c r="B30860"/>
    </row>
    <row r="30861" spans="2:2" ht="16.5" x14ac:dyDescent="0.3">
      <c r="B30861"/>
    </row>
    <row r="30862" spans="2:2" ht="16.5" x14ac:dyDescent="0.3">
      <c r="B30862"/>
    </row>
    <row r="30863" spans="2:2" ht="16.5" x14ac:dyDescent="0.3">
      <c r="B30863"/>
    </row>
    <row r="30864" spans="2:2" ht="16.5" x14ac:dyDescent="0.3">
      <c r="B30864"/>
    </row>
    <row r="30865" spans="2:2" ht="16.5" x14ac:dyDescent="0.3">
      <c r="B30865"/>
    </row>
    <row r="30866" spans="2:2" ht="16.5" x14ac:dyDescent="0.3">
      <c r="B30866"/>
    </row>
    <row r="30867" spans="2:2" ht="16.5" x14ac:dyDescent="0.3">
      <c r="B30867"/>
    </row>
    <row r="30868" spans="2:2" ht="16.5" x14ac:dyDescent="0.3">
      <c r="B30868"/>
    </row>
    <row r="30869" spans="2:2" ht="16.5" x14ac:dyDescent="0.3">
      <c r="B30869"/>
    </row>
    <row r="30870" spans="2:2" ht="16.5" x14ac:dyDescent="0.3">
      <c r="B30870"/>
    </row>
    <row r="30871" spans="2:2" ht="16.5" x14ac:dyDescent="0.3">
      <c r="B30871"/>
    </row>
    <row r="30872" spans="2:2" ht="16.5" x14ac:dyDescent="0.3">
      <c r="B30872"/>
    </row>
    <row r="30873" spans="2:2" ht="16.5" x14ac:dyDescent="0.3">
      <c r="B30873"/>
    </row>
    <row r="30874" spans="2:2" ht="16.5" x14ac:dyDescent="0.3">
      <c r="B30874"/>
    </row>
    <row r="30875" spans="2:2" ht="16.5" x14ac:dyDescent="0.3">
      <c r="B30875"/>
    </row>
    <row r="30876" spans="2:2" ht="16.5" x14ac:dyDescent="0.3">
      <c r="B30876"/>
    </row>
    <row r="30877" spans="2:2" ht="16.5" x14ac:dyDescent="0.3">
      <c r="B30877"/>
    </row>
    <row r="30878" spans="2:2" ht="16.5" x14ac:dyDescent="0.3">
      <c r="B30878"/>
    </row>
    <row r="30879" spans="2:2" ht="16.5" x14ac:dyDescent="0.3">
      <c r="B30879"/>
    </row>
    <row r="30880" spans="2:2" ht="16.5" x14ac:dyDescent="0.3">
      <c r="B30880"/>
    </row>
    <row r="30881" spans="2:2" ht="16.5" x14ac:dyDescent="0.3">
      <c r="B30881"/>
    </row>
    <row r="30882" spans="2:2" ht="16.5" x14ac:dyDescent="0.3">
      <c r="B30882"/>
    </row>
    <row r="30883" spans="2:2" ht="16.5" x14ac:dyDescent="0.3">
      <c r="B30883"/>
    </row>
    <row r="30884" spans="2:2" ht="16.5" x14ac:dyDescent="0.3">
      <c r="B30884"/>
    </row>
    <row r="30885" spans="2:2" ht="16.5" x14ac:dyDescent="0.3">
      <c r="B30885"/>
    </row>
    <row r="30886" spans="2:2" ht="16.5" x14ac:dyDescent="0.3">
      <c r="B30886"/>
    </row>
    <row r="30887" spans="2:2" ht="16.5" x14ac:dyDescent="0.3">
      <c r="B30887"/>
    </row>
    <row r="30888" spans="2:2" ht="16.5" x14ac:dyDescent="0.3">
      <c r="B30888"/>
    </row>
    <row r="30889" spans="2:2" ht="16.5" x14ac:dyDescent="0.3">
      <c r="B30889"/>
    </row>
    <row r="30890" spans="2:2" ht="16.5" x14ac:dyDescent="0.3">
      <c r="B30890"/>
    </row>
    <row r="30891" spans="2:2" ht="16.5" x14ac:dyDescent="0.3">
      <c r="B30891"/>
    </row>
    <row r="30892" spans="2:2" ht="16.5" x14ac:dyDescent="0.3">
      <c r="B30892"/>
    </row>
    <row r="30893" spans="2:2" ht="16.5" x14ac:dyDescent="0.3">
      <c r="B30893"/>
    </row>
    <row r="30894" spans="2:2" ht="16.5" x14ac:dyDescent="0.3">
      <c r="B30894"/>
    </row>
    <row r="30895" spans="2:2" ht="16.5" x14ac:dyDescent="0.3">
      <c r="B30895"/>
    </row>
    <row r="30896" spans="2:2" ht="16.5" x14ac:dyDescent="0.3">
      <c r="B30896"/>
    </row>
    <row r="30897" spans="2:2" ht="16.5" x14ac:dyDescent="0.3">
      <c r="B30897"/>
    </row>
    <row r="30898" spans="2:2" ht="16.5" x14ac:dyDescent="0.3">
      <c r="B30898"/>
    </row>
    <row r="30899" spans="2:2" ht="16.5" x14ac:dyDescent="0.3">
      <c r="B30899"/>
    </row>
    <row r="30900" spans="2:2" ht="16.5" x14ac:dyDescent="0.3">
      <c r="B30900"/>
    </row>
    <row r="30901" spans="2:2" ht="16.5" x14ac:dyDescent="0.3">
      <c r="B30901"/>
    </row>
    <row r="30902" spans="2:2" ht="16.5" x14ac:dyDescent="0.3">
      <c r="B30902"/>
    </row>
    <row r="30903" spans="2:2" ht="16.5" x14ac:dyDescent="0.3">
      <c r="B30903"/>
    </row>
    <row r="30904" spans="2:2" ht="16.5" x14ac:dyDescent="0.3">
      <c r="B30904"/>
    </row>
    <row r="30905" spans="2:2" ht="16.5" x14ac:dyDescent="0.3">
      <c r="B30905"/>
    </row>
    <row r="30906" spans="2:2" ht="16.5" x14ac:dyDescent="0.3">
      <c r="B30906"/>
    </row>
    <row r="30907" spans="2:2" ht="16.5" x14ac:dyDescent="0.3">
      <c r="B30907"/>
    </row>
    <row r="30908" spans="2:2" ht="16.5" x14ac:dyDescent="0.3">
      <c r="B30908"/>
    </row>
    <row r="30909" spans="2:2" ht="16.5" x14ac:dyDescent="0.3">
      <c r="B30909"/>
    </row>
    <row r="30910" spans="2:2" ht="16.5" x14ac:dyDescent="0.3">
      <c r="B30910"/>
    </row>
    <row r="30911" spans="2:2" ht="16.5" x14ac:dyDescent="0.3">
      <c r="B30911"/>
    </row>
    <row r="30912" spans="2:2" ht="16.5" x14ac:dyDescent="0.3">
      <c r="B30912"/>
    </row>
    <row r="30913" spans="2:2" ht="16.5" x14ac:dyDescent="0.3">
      <c r="B30913"/>
    </row>
    <row r="30914" spans="2:2" ht="16.5" x14ac:dyDescent="0.3">
      <c r="B30914"/>
    </row>
    <row r="30915" spans="2:2" ht="16.5" x14ac:dyDescent="0.3">
      <c r="B30915"/>
    </row>
    <row r="30916" spans="2:2" ht="16.5" x14ac:dyDescent="0.3">
      <c r="B30916"/>
    </row>
    <row r="30917" spans="2:2" ht="16.5" x14ac:dyDescent="0.3">
      <c r="B30917"/>
    </row>
    <row r="30918" spans="2:2" ht="16.5" x14ac:dyDescent="0.3">
      <c r="B30918"/>
    </row>
    <row r="30919" spans="2:2" ht="16.5" x14ac:dyDescent="0.3">
      <c r="B30919"/>
    </row>
    <row r="30920" spans="2:2" ht="16.5" x14ac:dyDescent="0.3">
      <c r="B30920"/>
    </row>
    <row r="30921" spans="2:2" ht="16.5" x14ac:dyDescent="0.3">
      <c r="B30921"/>
    </row>
    <row r="30922" spans="2:2" ht="16.5" x14ac:dyDescent="0.3">
      <c r="B30922"/>
    </row>
    <row r="30923" spans="2:2" ht="16.5" x14ac:dyDescent="0.3">
      <c r="B30923"/>
    </row>
    <row r="30924" spans="2:2" ht="16.5" x14ac:dyDescent="0.3">
      <c r="B30924"/>
    </row>
    <row r="30925" spans="2:2" ht="16.5" x14ac:dyDescent="0.3">
      <c r="B30925"/>
    </row>
    <row r="30926" spans="2:2" ht="16.5" x14ac:dyDescent="0.3">
      <c r="B30926"/>
    </row>
    <row r="30927" spans="2:2" ht="16.5" x14ac:dyDescent="0.3">
      <c r="B30927"/>
    </row>
    <row r="30928" spans="2:2" ht="16.5" x14ac:dyDescent="0.3">
      <c r="B30928"/>
    </row>
    <row r="30929" spans="2:2" ht="16.5" x14ac:dyDescent="0.3">
      <c r="B30929"/>
    </row>
    <row r="30930" spans="2:2" ht="16.5" x14ac:dyDescent="0.3">
      <c r="B30930"/>
    </row>
    <row r="30931" spans="2:2" ht="16.5" x14ac:dyDescent="0.3">
      <c r="B30931"/>
    </row>
    <row r="30932" spans="2:2" ht="16.5" x14ac:dyDescent="0.3">
      <c r="B30932"/>
    </row>
    <row r="30933" spans="2:2" ht="16.5" x14ac:dyDescent="0.3">
      <c r="B30933"/>
    </row>
    <row r="30934" spans="2:2" ht="16.5" x14ac:dyDescent="0.3">
      <c r="B30934"/>
    </row>
    <row r="30935" spans="2:2" ht="16.5" x14ac:dyDescent="0.3">
      <c r="B30935"/>
    </row>
    <row r="30936" spans="2:2" ht="16.5" x14ac:dyDescent="0.3">
      <c r="B30936"/>
    </row>
    <row r="30937" spans="2:2" ht="16.5" x14ac:dyDescent="0.3">
      <c r="B30937"/>
    </row>
    <row r="30938" spans="2:2" ht="16.5" x14ac:dyDescent="0.3">
      <c r="B30938"/>
    </row>
    <row r="30939" spans="2:2" ht="16.5" x14ac:dyDescent="0.3">
      <c r="B30939"/>
    </row>
    <row r="30940" spans="2:2" ht="16.5" x14ac:dyDescent="0.3">
      <c r="B30940"/>
    </row>
    <row r="30941" spans="2:2" ht="16.5" x14ac:dyDescent="0.3">
      <c r="B30941"/>
    </row>
    <row r="30942" spans="2:2" ht="16.5" x14ac:dyDescent="0.3">
      <c r="B30942"/>
    </row>
    <row r="30943" spans="2:2" ht="16.5" x14ac:dyDescent="0.3">
      <c r="B30943"/>
    </row>
    <row r="30944" spans="2:2" ht="16.5" x14ac:dyDescent="0.3">
      <c r="B30944"/>
    </row>
    <row r="30945" spans="2:2" ht="16.5" x14ac:dyDescent="0.3">
      <c r="B30945"/>
    </row>
    <row r="30946" spans="2:2" ht="16.5" x14ac:dyDescent="0.3">
      <c r="B30946"/>
    </row>
    <row r="30947" spans="2:2" ht="16.5" x14ac:dyDescent="0.3">
      <c r="B30947"/>
    </row>
    <row r="30948" spans="2:2" ht="16.5" x14ac:dyDescent="0.3">
      <c r="B30948"/>
    </row>
    <row r="30949" spans="2:2" ht="16.5" x14ac:dyDescent="0.3">
      <c r="B30949"/>
    </row>
    <row r="30950" spans="2:2" ht="16.5" x14ac:dyDescent="0.3">
      <c r="B30950"/>
    </row>
    <row r="30951" spans="2:2" ht="16.5" x14ac:dyDescent="0.3">
      <c r="B30951"/>
    </row>
    <row r="30952" spans="2:2" ht="16.5" x14ac:dyDescent="0.3">
      <c r="B30952"/>
    </row>
    <row r="30953" spans="2:2" ht="16.5" x14ac:dyDescent="0.3">
      <c r="B30953"/>
    </row>
    <row r="30954" spans="2:2" ht="16.5" x14ac:dyDescent="0.3">
      <c r="B30954"/>
    </row>
    <row r="30955" spans="2:2" ht="16.5" x14ac:dyDescent="0.3">
      <c r="B30955"/>
    </row>
    <row r="30956" spans="2:2" ht="16.5" x14ac:dyDescent="0.3">
      <c r="B30956"/>
    </row>
    <row r="30957" spans="2:2" ht="16.5" x14ac:dyDescent="0.3">
      <c r="B30957"/>
    </row>
    <row r="30958" spans="2:2" ht="16.5" x14ac:dyDescent="0.3">
      <c r="B30958"/>
    </row>
    <row r="30959" spans="2:2" ht="16.5" x14ac:dyDescent="0.3">
      <c r="B30959"/>
    </row>
    <row r="30960" spans="2:2" ht="16.5" x14ac:dyDescent="0.3">
      <c r="B30960"/>
    </row>
    <row r="30961" spans="2:2" ht="16.5" x14ac:dyDescent="0.3">
      <c r="B30961"/>
    </row>
    <row r="30962" spans="2:2" ht="16.5" x14ac:dyDescent="0.3">
      <c r="B30962"/>
    </row>
    <row r="30963" spans="2:2" ht="16.5" x14ac:dyDescent="0.3">
      <c r="B30963"/>
    </row>
    <row r="30964" spans="2:2" ht="16.5" x14ac:dyDescent="0.3">
      <c r="B30964"/>
    </row>
    <row r="30965" spans="2:2" ht="16.5" x14ac:dyDescent="0.3">
      <c r="B30965"/>
    </row>
    <row r="30966" spans="2:2" ht="16.5" x14ac:dyDescent="0.3">
      <c r="B30966"/>
    </row>
    <row r="30967" spans="2:2" ht="16.5" x14ac:dyDescent="0.3">
      <c r="B30967"/>
    </row>
    <row r="30968" spans="2:2" ht="16.5" x14ac:dyDescent="0.3">
      <c r="B30968"/>
    </row>
    <row r="30969" spans="2:2" ht="16.5" x14ac:dyDescent="0.3">
      <c r="B30969"/>
    </row>
    <row r="30970" spans="2:2" ht="16.5" x14ac:dyDescent="0.3">
      <c r="B30970"/>
    </row>
    <row r="30971" spans="2:2" ht="16.5" x14ac:dyDescent="0.3">
      <c r="B30971"/>
    </row>
    <row r="30972" spans="2:2" ht="16.5" x14ac:dyDescent="0.3">
      <c r="B30972"/>
    </row>
    <row r="30973" spans="2:2" ht="16.5" x14ac:dyDescent="0.3">
      <c r="B30973"/>
    </row>
    <row r="30974" spans="2:2" ht="16.5" x14ac:dyDescent="0.3">
      <c r="B30974"/>
    </row>
    <row r="30975" spans="2:2" ht="16.5" x14ac:dyDescent="0.3">
      <c r="B30975"/>
    </row>
    <row r="30976" spans="2:2" ht="16.5" x14ac:dyDescent="0.3">
      <c r="B30976"/>
    </row>
    <row r="30977" spans="2:2" ht="16.5" x14ac:dyDescent="0.3">
      <c r="B30977"/>
    </row>
    <row r="30978" spans="2:2" ht="16.5" x14ac:dyDescent="0.3">
      <c r="B30978"/>
    </row>
    <row r="30979" spans="2:2" ht="16.5" x14ac:dyDescent="0.3">
      <c r="B30979"/>
    </row>
    <row r="30980" spans="2:2" ht="16.5" x14ac:dyDescent="0.3">
      <c r="B30980"/>
    </row>
    <row r="30981" spans="2:2" ht="16.5" x14ac:dyDescent="0.3">
      <c r="B30981"/>
    </row>
    <row r="30982" spans="2:2" ht="16.5" x14ac:dyDescent="0.3">
      <c r="B30982"/>
    </row>
    <row r="30983" spans="2:2" ht="16.5" x14ac:dyDescent="0.3">
      <c r="B30983"/>
    </row>
    <row r="30984" spans="2:2" ht="16.5" x14ac:dyDescent="0.3">
      <c r="B30984"/>
    </row>
    <row r="30985" spans="2:2" ht="16.5" x14ac:dyDescent="0.3">
      <c r="B30985"/>
    </row>
    <row r="30986" spans="2:2" ht="16.5" x14ac:dyDescent="0.3">
      <c r="B30986"/>
    </row>
    <row r="30987" spans="2:2" ht="16.5" x14ac:dyDescent="0.3">
      <c r="B30987"/>
    </row>
    <row r="30988" spans="2:2" ht="16.5" x14ac:dyDescent="0.3">
      <c r="B30988"/>
    </row>
    <row r="30989" spans="2:2" ht="16.5" x14ac:dyDescent="0.3">
      <c r="B30989"/>
    </row>
    <row r="30990" spans="2:2" ht="16.5" x14ac:dyDescent="0.3">
      <c r="B30990"/>
    </row>
    <row r="30991" spans="2:2" ht="16.5" x14ac:dyDescent="0.3">
      <c r="B30991"/>
    </row>
    <row r="30992" spans="2:2" ht="16.5" x14ac:dyDescent="0.3">
      <c r="B30992"/>
    </row>
    <row r="30993" spans="2:2" ht="16.5" x14ac:dyDescent="0.3">
      <c r="B30993"/>
    </row>
    <row r="30994" spans="2:2" ht="16.5" x14ac:dyDescent="0.3">
      <c r="B30994"/>
    </row>
    <row r="30995" spans="2:2" ht="16.5" x14ac:dyDescent="0.3">
      <c r="B30995"/>
    </row>
    <row r="30996" spans="2:2" ht="16.5" x14ac:dyDescent="0.3">
      <c r="B30996"/>
    </row>
    <row r="30997" spans="2:2" ht="16.5" x14ac:dyDescent="0.3">
      <c r="B30997"/>
    </row>
    <row r="30998" spans="2:2" ht="16.5" x14ac:dyDescent="0.3">
      <c r="B30998"/>
    </row>
    <row r="30999" spans="2:2" ht="16.5" x14ac:dyDescent="0.3">
      <c r="B30999"/>
    </row>
    <row r="31000" spans="2:2" ht="16.5" x14ac:dyDescent="0.3">
      <c r="B31000"/>
    </row>
    <row r="31001" spans="2:2" ht="16.5" x14ac:dyDescent="0.3">
      <c r="B31001"/>
    </row>
    <row r="31002" spans="2:2" ht="16.5" x14ac:dyDescent="0.3">
      <c r="B31002"/>
    </row>
    <row r="31003" spans="2:2" ht="16.5" x14ac:dyDescent="0.3">
      <c r="B31003"/>
    </row>
    <row r="31004" spans="2:2" ht="16.5" x14ac:dyDescent="0.3">
      <c r="B31004"/>
    </row>
    <row r="31005" spans="2:2" ht="16.5" x14ac:dyDescent="0.3">
      <c r="B31005"/>
    </row>
    <row r="31006" spans="2:2" ht="16.5" x14ac:dyDescent="0.3">
      <c r="B31006"/>
    </row>
    <row r="31007" spans="2:2" ht="16.5" x14ac:dyDescent="0.3">
      <c r="B31007"/>
    </row>
    <row r="31008" spans="2:2" ht="16.5" x14ac:dyDescent="0.3">
      <c r="B31008"/>
    </row>
    <row r="31009" spans="2:2" ht="16.5" x14ac:dyDescent="0.3">
      <c r="B31009"/>
    </row>
    <row r="31010" spans="2:2" ht="16.5" x14ac:dyDescent="0.3">
      <c r="B31010"/>
    </row>
    <row r="31011" spans="2:2" ht="16.5" x14ac:dyDescent="0.3">
      <c r="B31011"/>
    </row>
    <row r="31012" spans="2:2" ht="16.5" x14ac:dyDescent="0.3">
      <c r="B31012"/>
    </row>
    <row r="31013" spans="2:2" ht="16.5" x14ac:dyDescent="0.3">
      <c r="B31013"/>
    </row>
    <row r="31014" spans="2:2" ht="16.5" x14ac:dyDescent="0.3">
      <c r="B31014"/>
    </row>
    <row r="31015" spans="2:2" ht="16.5" x14ac:dyDescent="0.3">
      <c r="B31015"/>
    </row>
    <row r="31016" spans="2:2" ht="16.5" x14ac:dyDescent="0.3">
      <c r="B31016"/>
    </row>
    <row r="31017" spans="2:2" ht="16.5" x14ac:dyDescent="0.3">
      <c r="B31017"/>
    </row>
    <row r="31018" spans="2:2" ht="16.5" x14ac:dyDescent="0.3">
      <c r="B31018"/>
    </row>
    <row r="31019" spans="2:2" ht="16.5" x14ac:dyDescent="0.3">
      <c r="B31019"/>
    </row>
    <row r="31020" spans="2:2" ht="16.5" x14ac:dyDescent="0.3">
      <c r="B31020"/>
    </row>
    <row r="31021" spans="2:2" ht="16.5" x14ac:dyDescent="0.3">
      <c r="B31021"/>
    </row>
    <row r="31022" spans="2:2" ht="16.5" x14ac:dyDescent="0.3">
      <c r="B31022"/>
    </row>
    <row r="31023" spans="2:2" ht="16.5" x14ac:dyDescent="0.3">
      <c r="B31023"/>
    </row>
    <row r="31024" spans="2:2" ht="16.5" x14ac:dyDescent="0.3">
      <c r="B31024"/>
    </row>
    <row r="31025" spans="2:2" ht="16.5" x14ac:dyDescent="0.3">
      <c r="B31025"/>
    </row>
    <row r="31026" spans="2:2" ht="16.5" x14ac:dyDescent="0.3">
      <c r="B31026"/>
    </row>
    <row r="31027" spans="2:2" ht="16.5" x14ac:dyDescent="0.3">
      <c r="B31027"/>
    </row>
    <row r="31028" spans="2:2" ht="16.5" x14ac:dyDescent="0.3">
      <c r="B31028"/>
    </row>
    <row r="31029" spans="2:2" ht="16.5" x14ac:dyDescent="0.3">
      <c r="B31029"/>
    </row>
    <row r="31030" spans="2:2" ht="16.5" x14ac:dyDescent="0.3">
      <c r="B31030"/>
    </row>
    <row r="31031" spans="2:2" ht="16.5" x14ac:dyDescent="0.3">
      <c r="B31031"/>
    </row>
    <row r="31032" spans="2:2" ht="16.5" x14ac:dyDescent="0.3">
      <c r="B31032"/>
    </row>
    <row r="31033" spans="2:2" ht="16.5" x14ac:dyDescent="0.3">
      <c r="B31033"/>
    </row>
    <row r="31034" spans="2:2" ht="16.5" x14ac:dyDescent="0.3">
      <c r="B31034"/>
    </row>
    <row r="31035" spans="2:2" ht="16.5" x14ac:dyDescent="0.3">
      <c r="B31035"/>
    </row>
    <row r="31036" spans="2:2" ht="16.5" x14ac:dyDescent="0.3">
      <c r="B31036"/>
    </row>
    <row r="31037" spans="2:2" ht="16.5" x14ac:dyDescent="0.3">
      <c r="B31037"/>
    </row>
    <row r="31038" spans="2:2" ht="16.5" x14ac:dyDescent="0.3">
      <c r="B31038"/>
    </row>
    <row r="31039" spans="2:2" ht="16.5" x14ac:dyDescent="0.3">
      <c r="B31039"/>
    </row>
    <row r="31040" spans="2:2" ht="16.5" x14ac:dyDescent="0.3">
      <c r="B31040"/>
    </row>
    <row r="31041" spans="2:2" ht="16.5" x14ac:dyDescent="0.3">
      <c r="B31041"/>
    </row>
    <row r="31042" spans="2:2" ht="16.5" x14ac:dyDescent="0.3">
      <c r="B31042"/>
    </row>
    <row r="31043" spans="2:2" ht="16.5" x14ac:dyDescent="0.3">
      <c r="B31043"/>
    </row>
    <row r="31044" spans="2:2" ht="16.5" x14ac:dyDescent="0.3">
      <c r="B31044"/>
    </row>
    <row r="31045" spans="2:2" ht="16.5" x14ac:dyDescent="0.3">
      <c r="B31045"/>
    </row>
    <row r="31046" spans="2:2" ht="16.5" x14ac:dyDescent="0.3">
      <c r="B31046"/>
    </row>
    <row r="31047" spans="2:2" ht="16.5" x14ac:dyDescent="0.3">
      <c r="B31047"/>
    </row>
    <row r="31048" spans="2:2" ht="16.5" x14ac:dyDescent="0.3">
      <c r="B31048"/>
    </row>
    <row r="31049" spans="2:2" ht="16.5" x14ac:dyDescent="0.3">
      <c r="B31049"/>
    </row>
    <row r="31050" spans="2:2" ht="16.5" x14ac:dyDescent="0.3">
      <c r="B31050"/>
    </row>
    <row r="31051" spans="2:2" ht="16.5" x14ac:dyDescent="0.3">
      <c r="B31051"/>
    </row>
    <row r="31052" spans="2:2" ht="16.5" x14ac:dyDescent="0.3">
      <c r="B31052"/>
    </row>
    <row r="31053" spans="2:2" ht="16.5" x14ac:dyDescent="0.3">
      <c r="B31053"/>
    </row>
    <row r="31054" spans="2:2" ht="16.5" x14ac:dyDescent="0.3">
      <c r="B31054"/>
    </row>
    <row r="31055" spans="2:2" ht="16.5" x14ac:dyDescent="0.3">
      <c r="B31055"/>
    </row>
    <row r="31056" spans="2:2" ht="16.5" x14ac:dyDescent="0.3">
      <c r="B31056"/>
    </row>
    <row r="31057" spans="2:2" ht="16.5" x14ac:dyDescent="0.3">
      <c r="B31057"/>
    </row>
    <row r="31058" spans="2:2" ht="16.5" x14ac:dyDescent="0.3">
      <c r="B31058"/>
    </row>
    <row r="31059" spans="2:2" ht="16.5" x14ac:dyDescent="0.3">
      <c r="B31059"/>
    </row>
    <row r="31060" spans="2:2" ht="16.5" x14ac:dyDescent="0.3">
      <c r="B31060"/>
    </row>
    <row r="31061" spans="2:2" ht="16.5" x14ac:dyDescent="0.3">
      <c r="B31061"/>
    </row>
    <row r="31062" spans="2:2" ht="16.5" x14ac:dyDescent="0.3">
      <c r="B31062"/>
    </row>
    <row r="31063" spans="2:2" ht="16.5" x14ac:dyDescent="0.3">
      <c r="B31063"/>
    </row>
    <row r="31064" spans="2:2" ht="16.5" x14ac:dyDescent="0.3">
      <c r="B31064"/>
    </row>
    <row r="31065" spans="2:2" ht="16.5" x14ac:dyDescent="0.3">
      <c r="B31065"/>
    </row>
    <row r="31066" spans="2:2" ht="16.5" x14ac:dyDescent="0.3">
      <c r="B31066"/>
    </row>
    <row r="31067" spans="2:2" ht="16.5" x14ac:dyDescent="0.3">
      <c r="B31067"/>
    </row>
    <row r="31068" spans="2:2" ht="16.5" x14ac:dyDescent="0.3">
      <c r="B31068"/>
    </row>
    <row r="31069" spans="2:2" ht="16.5" x14ac:dyDescent="0.3">
      <c r="B31069"/>
    </row>
    <row r="31070" spans="2:2" ht="16.5" x14ac:dyDescent="0.3">
      <c r="B31070"/>
    </row>
    <row r="31071" spans="2:2" ht="16.5" x14ac:dyDescent="0.3">
      <c r="B31071"/>
    </row>
    <row r="31072" spans="2:2" ht="16.5" x14ac:dyDescent="0.3">
      <c r="B31072"/>
    </row>
    <row r="31073" spans="2:2" ht="16.5" x14ac:dyDescent="0.3">
      <c r="B31073"/>
    </row>
    <row r="31074" spans="2:2" ht="16.5" x14ac:dyDescent="0.3">
      <c r="B31074"/>
    </row>
    <row r="31075" spans="2:2" ht="16.5" x14ac:dyDescent="0.3">
      <c r="B31075"/>
    </row>
    <row r="31076" spans="2:2" ht="16.5" x14ac:dyDescent="0.3">
      <c r="B31076"/>
    </row>
    <row r="31077" spans="2:2" ht="16.5" x14ac:dyDescent="0.3">
      <c r="B31077"/>
    </row>
    <row r="31078" spans="2:2" ht="16.5" x14ac:dyDescent="0.3">
      <c r="B31078"/>
    </row>
    <row r="31079" spans="2:2" ht="16.5" x14ac:dyDescent="0.3">
      <c r="B31079"/>
    </row>
    <row r="31080" spans="2:2" ht="16.5" x14ac:dyDescent="0.3">
      <c r="B31080"/>
    </row>
    <row r="31081" spans="2:2" ht="16.5" x14ac:dyDescent="0.3">
      <c r="B31081"/>
    </row>
    <row r="31082" spans="2:2" ht="16.5" x14ac:dyDescent="0.3">
      <c r="B31082"/>
    </row>
    <row r="31083" spans="2:2" ht="16.5" x14ac:dyDescent="0.3">
      <c r="B31083"/>
    </row>
    <row r="31084" spans="2:2" ht="16.5" x14ac:dyDescent="0.3">
      <c r="B31084"/>
    </row>
    <row r="31085" spans="2:2" ht="16.5" x14ac:dyDescent="0.3">
      <c r="B31085"/>
    </row>
    <row r="31086" spans="2:2" ht="16.5" x14ac:dyDescent="0.3">
      <c r="B31086"/>
    </row>
    <row r="31087" spans="2:2" ht="16.5" x14ac:dyDescent="0.3">
      <c r="B31087"/>
    </row>
    <row r="31088" spans="2:2" ht="16.5" x14ac:dyDescent="0.3">
      <c r="B31088"/>
    </row>
    <row r="31089" spans="2:2" ht="16.5" x14ac:dyDescent="0.3">
      <c r="B31089"/>
    </row>
    <row r="31090" spans="2:2" ht="16.5" x14ac:dyDescent="0.3">
      <c r="B31090"/>
    </row>
    <row r="31091" spans="2:2" ht="16.5" x14ac:dyDescent="0.3">
      <c r="B31091"/>
    </row>
    <row r="31092" spans="2:2" ht="16.5" x14ac:dyDescent="0.3">
      <c r="B31092"/>
    </row>
    <row r="31093" spans="2:2" ht="16.5" x14ac:dyDescent="0.3">
      <c r="B31093"/>
    </row>
    <row r="31094" spans="2:2" ht="16.5" x14ac:dyDescent="0.3">
      <c r="B31094"/>
    </row>
    <row r="31095" spans="2:2" ht="16.5" x14ac:dyDescent="0.3">
      <c r="B31095"/>
    </row>
    <row r="31096" spans="2:2" ht="16.5" x14ac:dyDescent="0.3">
      <c r="B31096"/>
    </row>
    <row r="31097" spans="2:2" ht="16.5" x14ac:dyDescent="0.3">
      <c r="B31097"/>
    </row>
    <row r="31098" spans="2:2" ht="16.5" x14ac:dyDescent="0.3">
      <c r="B31098"/>
    </row>
    <row r="31099" spans="2:2" ht="16.5" x14ac:dyDescent="0.3">
      <c r="B31099"/>
    </row>
    <row r="31100" spans="2:2" ht="16.5" x14ac:dyDescent="0.3">
      <c r="B31100"/>
    </row>
    <row r="31101" spans="2:2" ht="16.5" x14ac:dyDescent="0.3">
      <c r="B31101"/>
    </row>
    <row r="31102" spans="2:2" ht="16.5" x14ac:dyDescent="0.3">
      <c r="B31102"/>
    </row>
    <row r="31103" spans="2:2" ht="16.5" x14ac:dyDescent="0.3">
      <c r="B31103"/>
    </row>
    <row r="31104" spans="2:2" ht="16.5" x14ac:dyDescent="0.3">
      <c r="B31104"/>
    </row>
    <row r="31105" spans="2:2" ht="16.5" x14ac:dyDescent="0.3">
      <c r="B31105"/>
    </row>
    <row r="31106" spans="2:2" ht="16.5" x14ac:dyDescent="0.3">
      <c r="B31106"/>
    </row>
    <row r="31107" spans="2:2" ht="16.5" x14ac:dyDescent="0.3">
      <c r="B31107"/>
    </row>
    <row r="31108" spans="2:2" ht="16.5" x14ac:dyDescent="0.3">
      <c r="B31108"/>
    </row>
    <row r="31109" spans="2:2" ht="16.5" x14ac:dyDescent="0.3">
      <c r="B31109"/>
    </row>
    <row r="31110" spans="2:2" ht="16.5" x14ac:dyDescent="0.3">
      <c r="B31110"/>
    </row>
    <row r="31111" spans="2:2" ht="16.5" x14ac:dyDescent="0.3">
      <c r="B31111"/>
    </row>
    <row r="31112" spans="2:2" ht="16.5" x14ac:dyDescent="0.3">
      <c r="B31112"/>
    </row>
    <row r="31113" spans="2:2" ht="16.5" x14ac:dyDescent="0.3">
      <c r="B31113"/>
    </row>
    <row r="31114" spans="2:2" ht="16.5" x14ac:dyDescent="0.3">
      <c r="B31114"/>
    </row>
    <row r="31115" spans="2:2" ht="16.5" x14ac:dyDescent="0.3">
      <c r="B31115"/>
    </row>
    <row r="31116" spans="2:2" ht="16.5" x14ac:dyDescent="0.3">
      <c r="B31116"/>
    </row>
    <row r="31117" spans="2:2" ht="16.5" x14ac:dyDescent="0.3">
      <c r="B31117"/>
    </row>
    <row r="31118" spans="2:2" ht="16.5" x14ac:dyDescent="0.3">
      <c r="B31118"/>
    </row>
    <row r="31119" spans="2:2" ht="16.5" x14ac:dyDescent="0.3">
      <c r="B31119"/>
    </row>
    <row r="31120" spans="2:2" ht="16.5" x14ac:dyDescent="0.3">
      <c r="B31120"/>
    </row>
    <row r="31121" spans="2:2" ht="16.5" x14ac:dyDescent="0.3">
      <c r="B31121"/>
    </row>
    <row r="31122" spans="2:2" ht="16.5" x14ac:dyDescent="0.3">
      <c r="B31122"/>
    </row>
    <row r="31123" spans="2:2" ht="16.5" x14ac:dyDescent="0.3">
      <c r="B31123"/>
    </row>
    <row r="31124" spans="2:2" ht="16.5" x14ac:dyDescent="0.3">
      <c r="B31124"/>
    </row>
    <row r="31125" spans="2:2" ht="16.5" x14ac:dyDescent="0.3">
      <c r="B31125"/>
    </row>
    <row r="31126" spans="2:2" ht="16.5" x14ac:dyDescent="0.3">
      <c r="B31126"/>
    </row>
    <row r="31127" spans="2:2" ht="16.5" x14ac:dyDescent="0.3">
      <c r="B31127"/>
    </row>
    <row r="31128" spans="2:2" ht="16.5" x14ac:dyDescent="0.3">
      <c r="B31128"/>
    </row>
    <row r="31129" spans="2:2" ht="16.5" x14ac:dyDescent="0.3">
      <c r="B31129"/>
    </row>
    <row r="31130" spans="2:2" ht="16.5" x14ac:dyDescent="0.3">
      <c r="B31130"/>
    </row>
    <row r="31131" spans="2:2" ht="16.5" x14ac:dyDescent="0.3">
      <c r="B31131"/>
    </row>
    <row r="31132" spans="2:2" ht="16.5" x14ac:dyDescent="0.3">
      <c r="B31132"/>
    </row>
    <row r="31133" spans="2:2" ht="16.5" x14ac:dyDescent="0.3">
      <c r="B31133"/>
    </row>
    <row r="31134" spans="2:2" ht="16.5" x14ac:dyDescent="0.3">
      <c r="B31134"/>
    </row>
    <row r="31135" spans="2:2" ht="16.5" x14ac:dyDescent="0.3">
      <c r="B31135"/>
    </row>
    <row r="31136" spans="2:2" ht="16.5" x14ac:dyDescent="0.3">
      <c r="B31136"/>
    </row>
    <row r="31137" spans="2:2" ht="16.5" x14ac:dyDescent="0.3">
      <c r="B31137"/>
    </row>
    <row r="31138" spans="2:2" ht="16.5" x14ac:dyDescent="0.3">
      <c r="B31138"/>
    </row>
    <row r="31139" spans="2:2" ht="16.5" x14ac:dyDescent="0.3">
      <c r="B31139"/>
    </row>
    <row r="31140" spans="2:2" ht="16.5" x14ac:dyDescent="0.3">
      <c r="B31140"/>
    </row>
    <row r="31141" spans="2:2" ht="16.5" x14ac:dyDescent="0.3">
      <c r="B31141"/>
    </row>
    <row r="31142" spans="2:2" ht="16.5" x14ac:dyDescent="0.3">
      <c r="B31142"/>
    </row>
    <row r="31143" spans="2:2" ht="16.5" x14ac:dyDescent="0.3">
      <c r="B31143"/>
    </row>
    <row r="31144" spans="2:2" ht="16.5" x14ac:dyDescent="0.3">
      <c r="B31144"/>
    </row>
    <row r="31145" spans="2:2" ht="16.5" x14ac:dyDescent="0.3">
      <c r="B31145"/>
    </row>
    <row r="31146" spans="2:2" ht="16.5" x14ac:dyDescent="0.3">
      <c r="B31146"/>
    </row>
    <row r="31147" spans="2:2" ht="16.5" x14ac:dyDescent="0.3">
      <c r="B31147"/>
    </row>
    <row r="31148" spans="2:2" ht="16.5" x14ac:dyDescent="0.3">
      <c r="B31148"/>
    </row>
    <row r="31149" spans="2:2" ht="16.5" x14ac:dyDescent="0.3">
      <c r="B31149"/>
    </row>
    <row r="31150" spans="2:2" ht="16.5" x14ac:dyDescent="0.3">
      <c r="B31150"/>
    </row>
    <row r="31151" spans="2:2" ht="16.5" x14ac:dyDescent="0.3">
      <c r="B31151"/>
    </row>
    <row r="31152" spans="2:2" ht="16.5" x14ac:dyDescent="0.3">
      <c r="B31152"/>
    </row>
    <row r="31153" spans="2:2" ht="16.5" x14ac:dyDescent="0.3">
      <c r="B31153"/>
    </row>
    <row r="31154" spans="2:2" ht="16.5" x14ac:dyDescent="0.3">
      <c r="B31154"/>
    </row>
    <row r="31155" spans="2:2" ht="16.5" x14ac:dyDescent="0.3">
      <c r="B31155"/>
    </row>
    <row r="31156" spans="2:2" ht="16.5" x14ac:dyDescent="0.3">
      <c r="B31156"/>
    </row>
    <row r="31157" spans="2:2" ht="16.5" x14ac:dyDescent="0.3">
      <c r="B31157"/>
    </row>
    <row r="31158" spans="2:2" ht="16.5" x14ac:dyDescent="0.3">
      <c r="B31158"/>
    </row>
    <row r="31159" spans="2:2" ht="16.5" x14ac:dyDescent="0.3">
      <c r="B31159"/>
    </row>
    <row r="31160" spans="2:2" ht="16.5" x14ac:dyDescent="0.3">
      <c r="B31160"/>
    </row>
    <row r="31161" spans="2:2" ht="16.5" x14ac:dyDescent="0.3">
      <c r="B31161"/>
    </row>
    <row r="31162" spans="2:2" ht="16.5" x14ac:dyDescent="0.3">
      <c r="B31162"/>
    </row>
    <row r="31163" spans="2:2" ht="16.5" x14ac:dyDescent="0.3">
      <c r="B31163"/>
    </row>
    <row r="31164" spans="2:2" ht="16.5" x14ac:dyDescent="0.3">
      <c r="B31164"/>
    </row>
    <row r="31165" spans="2:2" ht="16.5" x14ac:dyDescent="0.3">
      <c r="B31165"/>
    </row>
    <row r="31166" spans="2:2" ht="16.5" x14ac:dyDescent="0.3">
      <c r="B31166"/>
    </row>
    <row r="31167" spans="2:2" ht="16.5" x14ac:dyDescent="0.3">
      <c r="B31167"/>
    </row>
    <row r="31168" spans="2:2" ht="16.5" x14ac:dyDescent="0.3">
      <c r="B31168"/>
    </row>
    <row r="31169" spans="2:2" ht="16.5" x14ac:dyDescent="0.3">
      <c r="B31169"/>
    </row>
    <row r="31170" spans="2:2" ht="16.5" x14ac:dyDescent="0.3">
      <c r="B31170"/>
    </row>
    <row r="31171" spans="2:2" ht="16.5" x14ac:dyDescent="0.3">
      <c r="B31171"/>
    </row>
    <row r="31172" spans="2:2" ht="16.5" x14ac:dyDescent="0.3">
      <c r="B31172"/>
    </row>
    <row r="31173" spans="2:2" ht="16.5" x14ac:dyDescent="0.3">
      <c r="B31173"/>
    </row>
    <row r="31174" spans="2:2" ht="16.5" x14ac:dyDescent="0.3">
      <c r="B31174"/>
    </row>
    <row r="31175" spans="2:2" ht="16.5" x14ac:dyDescent="0.3">
      <c r="B31175"/>
    </row>
    <row r="31176" spans="2:2" ht="16.5" x14ac:dyDescent="0.3">
      <c r="B31176"/>
    </row>
    <row r="31177" spans="2:2" ht="16.5" x14ac:dyDescent="0.3">
      <c r="B31177"/>
    </row>
    <row r="31178" spans="2:2" ht="16.5" x14ac:dyDescent="0.3">
      <c r="B31178"/>
    </row>
    <row r="31179" spans="2:2" ht="16.5" x14ac:dyDescent="0.3">
      <c r="B31179"/>
    </row>
    <row r="31180" spans="2:2" ht="16.5" x14ac:dyDescent="0.3">
      <c r="B31180"/>
    </row>
    <row r="31181" spans="2:2" ht="16.5" x14ac:dyDescent="0.3">
      <c r="B31181"/>
    </row>
    <row r="31182" spans="2:2" ht="16.5" x14ac:dyDescent="0.3">
      <c r="B31182"/>
    </row>
    <row r="31183" spans="2:2" ht="16.5" x14ac:dyDescent="0.3">
      <c r="B31183"/>
    </row>
    <row r="31184" spans="2:2" ht="16.5" x14ac:dyDescent="0.3">
      <c r="B31184"/>
    </row>
    <row r="31185" spans="2:2" ht="16.5" x14ac:dyDescent="0.3">
      <c r="B31185"/>
    </row>
    <row r="31186" spans="2:2" ht="16.5" x14ac:dyDescent="0.3">
      <c r="B31186"/>
    </row>
    <row r="31187" spans="2:2" ht="16.5" x14ac:dyDescent="0.3">
      <c r="B31187"/>
    </row>
    <row r="31188" spans="2:2" ht="16.5" x14ac:dyDescent="0.3">
      <c r="B31188"/>
    </row>
    <row r="31189" spans="2:2" ht="16.5" x14ac:dyDescent="0.3">
      <c r="B31189"/>
    </row>
    <row r="31190" spans="2:2" ht="16.5" x14ac:dyDescent="0.3">
      <c r="B31190"/>
    </row>
    <row r="31191" spans="2:2" ht="16.5" x14ac:dyDescent="0.3">
      <c r="B31191"/>
    </row>
    <row r="31192" spans="2:2" ht="16.5" x14ac:dyDescent="0.3">
      <c r="B31192"/>
    </row>
    <row r="31193" spans="2:2" ht="16.5" x14ac:dyDescent="0.3">
      <c r="B31193"/>
    </row>
    <row r="31194" spans="2:2" ht="16.5" x14ac:dyDescent="0.3">
      <c r="B31194"/>
    </row>
    <row r="31195" spans="2:2" ht="16.5" x14ac:dyDescent="0.3">
      <c r="B31195"/>
    </row>
    <row r="31196" spans="2:2" ht="16.5" x14ac:dyDescent="0.3">
      <c r="B31196"/>
    </row>
    <row r="31197" spans="2:2" ht="16.5" x14ac:dyDescent="0.3">
      <c r="B31197"/>
    </row>
    <row r="31198" spans="2:2" ht="16.5" x14ac:dyDescent="0.3">
      <c r="B31198"/>
    </row>
    <row r="31199" spans="2:2" ht="16.5" x14ac:dyDescent="0.3">
      <c r="B31199"/>
    </row>
    <row r="31200" spans="2:2" ht="16.5" x14ac:dyDescent="0.3">
      <c r="B31200"/>
    </row>
    <row r="31201" spans="2:2" ht="16.5" x14ac:dyDescent="0.3">
      <c r="B31201"/>
    </row>
    <row r="31202" spans="2:2" ht="16.5" x14ac:dyDescent="0.3">
      <c r="B31202"/>
    </row>
    <row r="31203" spans="2:2" ht="16.5" x14ac:dyDescent="0.3">
      <c r="B31203"/>
    </row>
    <row r="31204" spans="2:2" ht="16.5" x14ac:dyDescent="0.3">
      <c r="B31204"/>
    </row>
    <row r="31205" spans="2:2" ht="16.5" x14ac:dyDescent="0.3">
      <c r="B31205"/>
    </row>
    <row r="31206" spans="2:2" ht="16.5" x14ac:dyDescent="0.3">
      <c r="B31206"/>
    </row>
    <row r="31207" spans="2:2" ht="16.5" x14ac:dyDescent="0.3">
      <c r="B31207"/>
    </row>
    <row r="31208" spans="2:2" ht="16.5" x14ac:dyDescent="0.3">
      <c r="B31208"/>
    </row>
    <row r="31209" spans="2:2" ht="16.5" x14ac:dyDescent="0.3">
      <c r="B31209"/>
    </row>
    <row r="31210" spans="2:2" ht="16.5" x14ac:dyDescent="0.3">
      <c r="B31210"/>
    </row>
    <row r="31211" spans="2:2" ht="16.5" x14ac:dyDescent="0.3">
      <c r="B31211"/>
    </row>
    <row r="31212" spans="2:2" ht="16.5" x14ac:dyDescent="0.3">
      <c r="B31212"/>
    </row>
    <row r="31213" spans="2:2" ht="16.5" x14ac:dyDescent="0.3">
      <c r="B31213"/>
    </row>
    <row r="31214" spans="2:2" ht="16.5" x14ac:dyDescent="0.3">
      <c r="B31214"/>
    </row>
    <row r="31215" spans="2:2" ht="16.5" x14ac:dyDescent="0.3">
      <c r="B31215"/>
    </row>
    <row r="31216" spans="2:2" ht="16.5" x14ac:dyDescent="0.3">
      <c r="B31216"/>
    </row>
    <row r="31217" spans="2:2" ht="16.5" x14ac:dyDescent="0.3">
      <c r="B31217"/>
    </row>
    <row r="31218" spans="2:2" ht="16.5" x14ac:dyDescent="0.3">
      <c r="B31218"/>
    </row>
    <row r="31219" spans="2:2" ht="16.5" x14ac:dyDescent="0.3">
      <c r="B31219"/>
    </row>
    <row r="31220" spans="2:2" ht="16.5" x14ac:dyDescent="0.3">
      <c r="B31220"/>
    </row>
    <row r="31221" spans="2:2" ht="16.5" x14ac:dyDescent="0.3">
      <c r="B31221"/>
    </row>
    <row r="31222" spans="2:2" ht="16.5" x14ac:dyDescent="0.3">
      <c r="B31222"/>
    </row>
    <row r="31223" spans="2:2" ht="16.5" x14ac:dyDescent="0.3">
      <c r="B31223"/>
    </row>
    <row r="31224" spans="2:2" ht="16.5" x14ac:dyDescent="0.3">
      <c r="B31224"/>
    </row>
    <row r="31225" spans="2:2" ht="16.5" x14ac:dyDescent="0.3">
      <c r="B31225"/>
    </row>
    <row r="31226" spans="2:2" ht="16.5" x14ac:dyDescent="0.3">
      <c r="B31226"/>
    </row>
    <row r="31227" spans="2:2" ht="16.5" x14ac:dyDescent="0.3">
      <c r="B31227"/>
    </row>
    <row r="31228" spans="2:2" ht="16.5" x14ac:dyDescent="0.3">
      <c r="B31228"/>
    </row>
    <row r="31229" spans="2:2" ht="16.5" x14ac:dyDescent="0.3">
      <c r="B31229"/>
    </row>
    <row r="31230" spans="2:2" ht="16.5" x14ac:dyDescent="0.3">
      <c r="B31230"/>
    </row>
    <row r="31231" spans="2:2" ht="16.5" x14ac:dyDescent="0.3">
      <c r="B31231"/>
    </row>
    <row r="31232" spans="2:2" ht="16.5" x14ac:dyDescent="0.3">
      <c r="B31232"/>
    </row>
    <row r="31233" spans="2:2" ht="16.5" x14ac:dyDescent="0.3">
      <c r="B31233"/>
    </row>
    <row r="31234" spans="2:2" ht="16.5" x14ac:dyDescent="0.3">
      <c r="B31234"/>
    </row>
    <row r="31235" spans="2:2" ht="16.5" x14ac:dyDescent="0.3">
      <c r="B31235"/>
    </row>
    <row r="31236" spans="2:2" ht="16.5" x14ac:dyDescent="0.3">
      <c r="B31236"/>
    </row>
    <row r="31237" spans="2:2" ht="16.5" x14ac:dyDescent="0.3">
      <c r="B31237"/>
    </row>
    <row r="31238" spans="2:2" ht="16.5" x14ac:dyDescent="0.3">
      <c r="B31238"/>
    </row>
    <row r="31239" spans="2:2" ht="16.5" x14ac:dyDescent="0.3">
      <c r="B31239"/>
    </row>
    <row r="31240" spans="2:2" ht="16.5" x14ac:dyDescent="0.3">
      <c r="B31240"/>
    </row>
    <row r="31241" spans="2:2" ht="16.5" x14ac:dyDescent="0.3">
      <c r="B31241"/>
    </row>
    <row r="31242" spans="2:2" ht="16.5" x14ac:dyDescent="0.3">
      <c r="B31242"/>
    </row>
    <row r="31243" spans="2:2" ht="16.5" x14ac:dyDescent="0.3">
      <c r="B31243"/>
    </row>
    <row r="31244" spans="2:2" ht="16.5" x14ac:dyDescent="0.3">
      <c r="B31244"/>
    </row>
    <row r="31245" spans="2:2" ht="16.5" x14ac:dyDescent="0.3">
      <c r="B31245"/>
    </row>
    <row r="31246" spans="2:2" ht="16.5" x14ac:dyDescent="0.3">
      <c r="B31246"/>
    </row>
    <row r="31247" spans="2:2" ht="16.5" x14ac:dyDescent="0.3">
      <c r="B31247"/>
    </row>
    <row r="31248" spans="2:2" ht="16.5" x14ac:dyDescent="0.3">
      <c r="B31248"/>
    </row>
    <row r="31249" spans="2:2" ht="16.5" x14ac:dyDescent="0.3">
      <c r="B31249"/>
    </row>
    <row r="31250" spans="2:2" ht="16.5" x14ac:dyDescent="0.3">
      <c r="B31250"/>
    </row>
    <row r="31251" spans="2:2" ht="16.5" x14ac:dyDescent="0.3">
      <c r="B31251"/>
    </row>
    <row r="31252" spans="2:2" ht="16.5" x14ac:dyDescent="0.3">
      <c r="B31252"/>
    </row>
    <row r="31253" spans="2:2" ht="16.5" x14ac:dyDescent="0.3">
      <c r="B31253"/>
    </row>
    <row r="31254" spans="2:2" ht="16.5" x14ac:dyDescent="0.3">
      <c r="B31254"/>
    </row>
    <row r="31255" spans="2:2" ht="16.5" x14ac:dyDescent="0.3">
      <c r="B31255"/>
    </row>
    <row r="31256" spans="2:2" ht="16.5" x14ac:dyDescent="0.3">
      <c r="B31256"/>
    </row>
    <row r="31257" spans="2:2" ht="16.5" x14ac:dyDescent="0.3">
      <c r="B31257"/>
    </row>
    <row r="31258" spans="2:2" ht="16.5" x14ac:dyDescent="0.3">
      <c r="B31258"/>
    </row>
    <row r="31259" spans="2:2" ht="16.5" x14ac:dyDescent="0.3">
      <c r="B31259"/>
    </row>
    <row r="31260" spans="2:2" ht="16.5" x14ac:dyDescent="0.3">
      <c r="B31260"/>
    </row>
    <row r="31261" spans="2:2" ht="16.5" x14ac:dyDescent="0.3">
      <c r="B31261"/>
    </row>
    <row r="31262" spans="2:2" ht="16.5" x14ac:dyDescent="0.3">
      <c r="B31262"/>
    </row>
    <row r="31263" spans="2:2" ht="16.5" x14ac:dyDescent="0.3">
      <c r="B31263"/>
    </row>
    <row r="31264" spans="2:2" ht="16.5" x14ac:dyDescent="0.3">
      <c r="B31264"/>
    </row>
    <row r="31265" spans="2:2" ht="16.5" x14ac:dyDescent="0.3">
      <c r="B31265"/>
    </row>
    <row r="31266" spans="2:2" ht="16.5" x14ac:dyDescent="0.3">
      <c r="B31266"/>
    </row>
    <row r="31267" spans="2:2" ht="16.5" x14ac:dyDescent="0.3">
      <c r="B31267"/>
    </row>
    <row r="31268" spans="2:2" ht="16.5" x14ac:dyDescent="0.3">
      <c r="B31268"/>
    </row>
    <row r="31269" spans="2:2" ht="16.5" x14ac:dyDescent="0.3">
      <c r="B31269"/>
    </row>
    <row r="31270" spans="2:2" ht="16.5" x14ac:dyDescent="0.3">
      <c r="B31270"/>
    </row>
    <row r="31271" spans="2:2" ht="16.5" x14ac:dyDescent="0.3">
      <c r="B31271"/>
    </row>
    <row r="31272" spans="2:2" ht="16.5" x14ac:dyDescent="0.3">
      <c r="B31272"/>
    </row>
    <row r="31273" spans="2:2" ht="16.5" x14ac:dyDescent="0.3">
      <c r="B31273"/>
    </row>
    <row r="31274" spans="2:2" ht="16.5" x14ac:dyDescent="0.3">
      <c r="B31274"/>
    </row>
    <row r="31275" spans="2:2" ht="16.5" x14ac:dyDescent="0.3">
      <c r="B31275"/>
    </row>
    <row r="31276" spans="2:2" ht="16.5" x14ac:dyDescent="0.3">
      <c r="B31276"/>
    </row>
    <row r="31277" spans="2:2" ht="16.5" x14ac:dyDescent="0.3">
      <c r="B31277"/>
    </row>
    <row r="31278" spans="2:2" ht="16.5" x14ac:dyDescent="0.3">
      <c r="B31278"/>
    </row>
    <row r="31279" spans="2:2" ht="16.5" x14ac:dyDescent="0.3">
      <c r="B31279"/>
    </row>
    <row r="31280" spans="2:2" ht="16.5" x14ac:dyDescent="0.3">
      <c r="B31280"/>
    </row>
    <row r="31281" spans="2:2" ht="16.5" x14ac:dyDescent="0.3">
      <c r="B31281"/>
    </row>
    <row r="31282" spans="2:2" ht="16.5" x14ac:dyDescent="0.3">
      <c r="B31282"/>
    </row>
    <row r="31283" spans="2:2" ht="16.5" x14ac:dyDescent="0.3">
      <c r="B31283"/>
    </row>
    <row r="31284" spans="2:2" ht="16.5" x14ac:dyDescent="0.3">
      <c r="B31284"/>
    </row>
    <row r="31285" spans="2:2" ht="16.5" x14ac:dyDescent="0.3">
      <c r="B31285"/>
    </row>
    <row r="31286" spans="2:2" ht="16.5" x14ac:dyDescent="0.3">
      <c r="B31286"/>
    </row>
    <row r="31287" spans="2:2" ht="16.5" x14ac:dyDescent="0.3">
      <c r="B31287"/>
    </row>
    <row r="31288" spans="2:2" ht="16.5" x14ac:dyDescent="0.3">
      <c r="B31288"/>
    </row>
    <row r="31289" spans="2:2" ht="16.5" x14ac:dyDescent="0.3">
      <c r="B31289"/>
    </row>
    <row r="31290" spans="2:2" ht="16.5" x14ac:dyDescent="0.3">
      <c r="B31290"/>
    </row>
    <row r="31291" spans="2:2" ht="16.5" x14ac:dyDescent="0.3">
      <c r="B31291"/>
    </row>
    <row r="31292" spans="2:2" ht="16.5" x14ac:dyDescent="0.3">
      <c r="B31292"/>
    </row>
    <row r="31293" spans="2:2" ht="16.5" x14ac:dyDescent="0.3">
      <c r="B31293"/>
    </row>
    <row r="31294" spans="2:2" ht="16.5" x14ac:dyDescent="0.3">
      <c r="B31294"/>
    </row>
    <row r="31295" spans="2:2" ht="16.5" x14ac:dyDescent="0.3">
      <c r="B31295"/>
    </row>
    <row r="31296" spans="2:2" ht="16.5" x14ac:dyDescent="0.3">
      <c r="B31296"/>
    </row>
    <row r="31297" spans="2:2" ht="16.5" x14ac:dyDescent="0.3">
      <c r="B31297"/>
    </row>
    <row r="31298" spans="2:2" ht="16.5" x14ac:dyDescent="0.3">
      <c r="B31298"/>
    </row>
    <row r="31299" spans="2:2" ht="16.5" x14ac:dyDescent="0.3">
      <c r="B31299"/>
    </row>
    <row r="31300" spans="2:2" ht="16.5" x14ac:dyDescent="0.3">
      <c r="B31300"/>
    </row>
    <row r="31301" spans="2:2" ht="16.5" x14ac:dyDescent="0.3">
      <c r="B31301"/>
    </row>
    <row r="31302" spans="2:2" ht="16.5" x14ac:dyDescent="0.3">
      <c r="B31302"/>
    </row>
    <row r="31303" spans="2:2" ht="16.5" x14ac:dyDescent="0.3">
      <c r="B31303"/>
    </row>
    <row r="31304" spans="2:2" ht="16.5" x14ac:dyDescent="0.3">
      <c r="B31304"/>
    </row>
    <row r="31305" spans="2:2" ht="16.5" x14ac:dyDescent="0.3">
      <c r="B31305"/>
    </row>
    <row r="31306" spans="2:2" ht="16.5" x14ac:dyDescent="0.3">
      <c r="B31306"/>
    </row>
    <row r="31307" spans="2:2" ht="16.5" x14ac:dyDescent="0.3">
      <c r="B31307"/>
    </row>
    <row r="31308" spans="2:2" ht="16.5" x14ac:dyDescent="0.3">
      <c r="B31308"/>
    </row>
    <row r="31309" spans="2:2" ht="16.5" x14ac:dyDescent="0.3">
      <c r="B31309"/>
    </row>
    <row r="31310" spans="2:2" ht="16.5" x14ac:dyDescent="0.3">
      <c r="B31310"/>
    </row>
    <row r="31311" spans="2:2" ht="16.5" x14ac:dyDescent="0.3">
      <c r="B31311"/>
    </row>
    <row r="31312" spans="2:2" ht="16.5" x14ac:dyDescent="0.3">
      <c r="B31312"/>
    </row>
    <row r="31313" spans="2:2" ht="16.5" x14ac:dyDescent="0.3">
      <c r="B31313"/>
    </row>
    <row r="31314" spans="2:2" ht="16.5" x14ac:dyDescent="0.3">
      <c r="B31314"/>
    </row>
    <row r="31315" spans="2:2" ht="16.5" x14ac:dyDescent="0.3">
      <c r="B31315"/>
    </row>
    <row r="31316" spans="2:2" ht="16.5" x14ac:dyDescent="0.3">
      <c r="B31316"/>
    </row>
    <row r="31317" spans="2:2" ht="16.5" x14ac:dyDescent="0.3">
      <c r="B31317"/>
    </row>
    <row r="31318" spans="2:2" ht="16.5" x14ac:dyDescent="0.3">
      <c r="B31318"/>
    </row>
    <row r="31319" spans="2:2" ht="16.5" x14ac:dyDescent="0.3">
      <c r="B31319"/>
    </row>
    <row r="31320" spans="2:2" ht="16.5" x14ac:dyDescent="0.3">
      <c r="B31320"/>
    </row>
    <row r="31321" spans="2:2" ht="16.5" x14ac:dyDescent="0.3">
      <c r="B31321"/>
    </row>
    <row r="31322" spans="2:2" ht="16.5" x14ac:dyDescent="0.3">
      <c r="B31322"/>
    </row>
    <row r="31323" spans="2:2" ht="16.5" x14ac:dyDescent="0.3">
      <c r="B31323"/>
    </row>
    <row r="31324" spans="2:2" ht="16.5" x14ac:dyDescent="0.3">
      <c r="B31324"/>
    </row>
    <row r="31325" spans="2:2" ht="16.5" x14ac:dyDescent="0.3">
      <c r="B31325"/>
    </row>
    <row r="31326" spans="2:2" ht="16.5" x14ac:dyDescent="0.3">
      <c r="B31326"/>
    </row>
    <row r="31327" spans="2:2" ht="16.5" x14ac:dyDescent="0.3">
      <c r="B31327"/>
    </row>
    <row r="31328" spans="2:2" ht="16.5" x14ac:dyDescent="0.3">
      <c r="B31328"/>
    </row>
    <row r="31329" spans="2:2" ht="16.5" x14ac:dyDescent="0.3">
      <c r="B31329"/>
    </row>
    <row r="31330" spans="2:2" ht="16.5" x14ac:dyDescent="0.3">
      <c r="B31330"/>
    </row>
    <row r="31331" spans="2:2" ht="16.5" x14ac:dyDescent="0.3">
      <c r="B31331"/>
    </row>
    <row r="31332" spans="2:2" ht="16.5" x14ac:dyDescent="0.3">
      <c r="B31332"/>
    </row>
    <row r="31333" spans="2:2" ht="16.5" x14ac:dyDescent="0.3">
      <c r="B31333"/>
    </row>
    <row r="31334" spans="2:2" ht="16.5" x14ac:dyDescent="0.3">
      <c r="B31334"/>
    </row>
    <row r="31335" spans="2:2" ht="16.5" x14ac:dyDescent="0.3">
      <c r="B31335"/>
    </row>
    <row r="31336" spans="2:2" ht="16.5" x14ac:dyDescent="0.3">
      <c r="B31336"/>
    </row>
    <row r="31337" spans="2:2" ht="16.5" x14ac:dyDescent="0.3">
      <c r="B31337"/>
    </row>
    <row r="31338" spans="2:2" ht="16.5" x14ac:dyDescent="0.3">
      <c r="B31338"/>
    </row>
    <row r="31339" spans="2:2" ht="16.5" x14ac:dyDescent="0.3">
      <c r="B31339"/>
    </row>
    <row r="31340" spans="2:2" ht="16.5" x14ac:dyDescent="0.3">
      <c r="B31340"/>
    </row>
    <row r="31341" spans="2:2" ht="16.5" x14ac:dyDescent="0.3">
      <c r="B31341"/>
    </row>
    <row r="31342" spans="2:2" ht="16.5" x14ac:dyDescent="0.3">
      <c r="B31342"/>
    </row>
    <row r="31343" spans="2:2" ht="16.5" x14ac:dyDescent="0.3">
      <c r="B31343"/>
    </row>
    <row r="31344" spans="2:2" ht="16.5" x14ac:dyDescent="0.3">
      <c r="B31344"/>
    </row>
    <row r="31345" spans="2:2" ht="16.5" x14ac:dyDescent="0.3">
      <c r="B31345"/>
    </row>
    <row r="31346" spans="2:2" ht="16.5" x14ac:dyDescent="0.3">
      <c r="B31346"/>
    </row>
    <row r="31347" spans="2:2" ht="16.5" x14ac:dyDescent="0.3">
      <c r="B31347"/>
    </row>
    <row r="31348" spans="2:2" ht="16.5" x14ac:dyDescent="0.3">
      <c r="B31348"/>
    </row>
    <row r="31349" spans="2:2" ht="16.5" x14ac:dyDescent="0.3">
      <c r="B31349"/>
    </row>
    <row r="31350" spans="2:2" ht="16.5" x14ac:dyDescent="0.3">
      <c r="B31350"/>
    </row>
    <row r="31351" spans="2:2" ht="16.5" x14ac:dyDescent="0.3">
      <c r="B31351"/>
    </row>
    <row r="31352" spans="2:2" ht="16.5" x14ac:dyDescent="0.3">
      <c r="B31352"/>
    </row>
    <row r="31353" spans="2:2" ht="16.5" x14ac:dyDescent="0.3">
      <c r="B31353"/>
    </row>
    <row r="31354" spans="2:2" ht="16.5" x14ac:dyDescent="0.3">
      <c r="B31354"/>
    </row>
    <row r="31355" spans="2:2" ht="16.5" x14ac:dyDescent="0.3">
      <c r="B31355"/>
    </row>
    <row r="31356" spans="2:2" ht="16.5" x14ac:dyDescent="0.3">
      <c r="B31356"/>
    </row>
    <row r="31357" spans="2:2" ht="16.5" x14ac:dyDescent="0.3">
      <c r="B31357"/>
    </row>
    <row r="31358" spans="2:2" ht="16.5" x14ac:dyDescent="0.3">
      <c r="B31358"/>
    </row>
    <row r="31359" spans="2:2" ht="16.5" x14ac:dyDescent="0.3">
      <c r="B31359"/>
    </row>
    <row r="31360" spans="2:2" ht="16.5" x14ac:dyDescent="0.3">
      <c r="B31360"/>
    </row>
    <row r="31361" spans="2:2" ht="16.5" x14ac:dyDescent="0.3">
      <c r="B31361"/>
    </row>
    <row r="31362" spans="2:2" ht="16.5" x14ac:dyDescent="0.3">
      <c r="B31362"/>
    </row>
    <row r="31363" spans="2:2" ht="16.5" x14ac:dyDescent="0.3">
      <c r="B31363"/>
    </row>
    <row r="31364" spans="2:2" ht="16.5" x14ac:dyDescent="0.3">
      <c r="B31364"/>
    </row>
    <row r="31365" spans="2:2" ht="16.5" x14ac:dyDescent="0.3">
      <c r="B31365"/>
    </row>
    <row r="31366" spans="2:2" ht="16.5" x14ac:dyDescent="0.3">
      <c r="B31366"/>
    </row>
    <row r="31367" spans="2:2" ht="16.5" x14ac:dyDescent="0.3">
      <c r="B31367"/>
    </row>
    <row r="31368" spans="2:2" ht="16.5" x14ac:dyDescent="0.3">
      <c r="B31368"/>
    </row>
    <row r="31369" spans="2:2" ht="16.5" x14ac:dyDescent="0.3">
      <c r="B31369"/>
    </row>
    <row r="31370" spans="2:2" ht="16.5" x14ac:dyDescent="0.3">
      <c r="B31370"/>
    </row>
    <row r="31371" spans="2:2" ht="16.5" x14ac:dyDescent="0.3">
      <c r="B31371"/>
    </row>
    <row r="31372" spans="2:2" ht="16.5" x14ac:dyDescent="0.3">
      <c r="B31372"/>
    </row>
    <row r="31373" spans="2:2" ht="16.5" x14ac:dyDescent="0.3">
      <c r="B31373"/>
    </row>
    <row r="31374" spans="2:2" ht="16.5" x14ac:dyDescent="0.3">
      <c r="B31374"/>
    </row>
    <row r="31375" spans="2:2" ht="16.5" x14ac:dyDescent="0.3">
      <c r="B31375"/>
    </row>
    <row r="31376" spans="2:2" ht="16.5" x14ac:dyDescent="0.3">
      <c r="B31376"/>
    </row>
    <row r="31377" spans="2:2" ht="16.5" x14ac:dyDescent="0.3">
      <c r="B31377"/>
    </row>
    <row r="31378" spans="2:2" ht="16.5" x14ac:dyDescent="0.3">
      <c r="B31378"/>
    </row>
    <row r="31379" spans="2:2" ht="16.5" x14ac:dyDescent="0.3">
      <c r="B31379"/>
    </row>
    <row r="31380" spans="2:2" ht="16.5" x14ac:dyDescent="0.3">
      <c r="B31380"/>
    </row>
    <row r="31381" spans="2:2" ht="16.5" x14ac:dyDescent="0.3">
      <c r="B31381"/>
    </row>
    <row r="31382" spans="2:2" ht="16.5" x14ac:dyDescent="0.3">
      <c r="B31382"/>
    </row>
    <row r="31383" spans="2:2" ht="16.5" x14ac:dyDescent="0.3">
      <c r="B31383"/>
    </row>
    <row r="31384" spans="2:2" ht="16.5" x14ac:dyDescent="0.3">
      <c r="B31384"/>
    </row>
    <row r="31385" spans="2:2" ht="16.5" x14ac:dyDescent="0.3">
      <c r="B31385"/>
    </row>
    <row r="31386" spans="2:2" ht="16.5" x14ac:dyDescent="0.3">
      <c r="B31386"/>
    </row>
    <row r="31387" spans="2:2" ht="16.5" x14ac:dyDescent="0.3">
      <c r="B31387"/>
    </row>
    <row r="31388" spans="2:2" ht="16.5" x14ac:dyDescent="0.3">
      <c r="B31388"/>
    </row>
    <row r="31389" spans="2:2" ht="16.5" x14ac:dyDescent="0.3">
      <c r="B31389"/>
    </row>
    <row r="31390" spans="2:2" ht="16.5" x14ac:dyDescent="0.3">
      <c r="B31390"/>
    </row>
    <row r="31391" spans="2:2" ht="16.5" x14ac:dyDescent="0.3">
      <c r="B31391"/>
    </row>
    <row r="31392" spans="2:2" ht="16.5" x14ac:dyDescent="0.3">
      <c r="B31392"/>
    </row>
    <row r="31393" spans="2:2" ht="16.5" x14ac:dyDescent="0.3">
      <c r="B31393"/>
    </row>
    <row r="31394" spans="2:2" ht="16.5" x14ac:dyDescent="0.3">
      <c r="B31394"/>
    </row>
    <row r="31395" spans="2:2" ht="16.5" x14ac:dyDescent="0.3">
      <c r="B31395"/>
    </row>
    <row r="31396" spans="2:2" ht="16.5" x14ac:dyDescent="0.3">
      <c r="B31396"/>
    </row>
    <row r="31397" spans="2:2" ht="16.5" x14ac:dyDescent="0.3">
      <c r="B31397"/>
    </row>
    <row r="31398" spans="2:2" ht="16.5" x14ac:dyDescent="0.3">
      <c r="B31398"/>
    </row>
    <row r="31399" spans="2:2" ht="16.5" x14ac:dyDescent="0.3">
      <c r="B31399"/>
    </row>
    <row r="31400" spans="2:2" ht="16.5" x14ac:dyDescent="0.3">
      <c r="B31400"/>
    </row>
    <row r="31401" spans="2:2" ht="16.5" x14ac:dyDescent="0.3">
      <c r="B31401"/>
    </row>
    <row r="31402" spans="2:2" ht="16.5" x14ac:dyDescent="0.3">
      <c r="B31402"/>
    </row>
    <row r="31403" spans="2:2" ht="16.5" x14ac:dyDescent="0.3">
      <c r="B31403"/>
    </row>
    <row r="31404" spans="2:2" ht="16.5" x14ac:dyDescent="0.3">
      <c r="B31404"/>
    </row>
    <row r="31405" spans="2:2" ht="16.5" x14ac:dyDescent="0.3">
      <c r="B31405"/>
    </row>
    <row r="31406" spans="2:2" ht="16.5" x14ac:dyDescent="0.3">
      <c r="B31406"/>
    </row>
    <row r="31407" spans="2:2" ht="16.5" x14ac:dyDescent="0.3">
      <c r="B31407"/>
    </row>
    <row r="31408" spans="2:2" ht="16.5" x14ac:dyDescent="0.3">
      <c r="B31408"/>
    </row>
    <row r="31409" spans="2:2" ht="16.5" x14ac:dyDescent="0.3">
      <c r="B31409"/>
    </row>
    <row r="31410" spans="2:2" ht="16.5" x14ac:dyDescent="0.3">
      <c r="B31410"/>
    </row>
    <row r="31411" spans="2:2" ht="16.5" x14ac:dyDescent="0.3">
      <c r="B31411"/>
    </row>
    <row r="31412" spans="2:2" ht="16.5" x14ac:dyDescent="0.3">
      <c r="B31412"/>
    </row>
    <row r="31413" spans="2:2" ht="16.5" x14ac:dyDescent="0.3">
      <c r="B31413"/>
    </row>
    <row r="31414" spans="2:2" ht="16.5" x14ac:dyDescent="0.3">
      <c r="B31414"/>
    </row>
    <row r="31415" spans="2:2" ht="16.5" x14ac:dyDescent="0.3">
      <c r="B31415"/>
    </row>
    <row r="31416" spans="2:2" ht="16.5" x14ac:dyDescent="0.3">
      <c r="B31416"/>
    </row>
    <row r="31417" spans="2:2" ht="16.5" x14ac:dyDescent="0.3">
      <c r="B31417"/>
    </row>
    <row r="31418" spans="2:2" ht="16.5" x14ac:dyDescent="0.3">
      <c r="B31418"/>
    </row>
    <row r="31419" spans="2:2" ht="16.5" x14ac:dyDescent="0.3">
      <c r="B31419"/>
    </row>
    <row r="31420" spans="2:2" ht="16.5" x14ac:dyDescent="0.3">
      <c r="B31420"/>
    </row>
    <row r="31421" spans="2:2" ht="16.5" x14ac:dyDescent="0.3">
      <c r="B31421"/>
    </row>
    <row r="31422" spans="2:2" ht="16.5" x14ac:dyDescent="0.3">
      <c r="B31422"/>
    </row>
    <row r="31423" spans="2:2" ht="16.5" x14ac:dyDescent="0.3">
      <c r="B31423"/>
    </row>
    <row r="31424" spans="2:2" ht="16.5" x14ac:dyDescent="0.3">
      <c r="B31424"/>
    </row>
    <row r="31425" spans="2:2" ht="16.5" x14ac:dyDescent="0.3">
      <c r="B31425"/>
    </row>
    <row r="31426" spans="2:2" ht="16.5" x14ac:dyDescent="0.3">
      <c r="B31426"/>
    </row>
    <row r="31427" spans="2:2" ht="16.5" x14ac:dyDescent="0.3">
      <c r="B31427"/>
    </row>
    <row r="31428" spans="2:2" ht="16.5" x14ac:dyDescent="0.3">
      <c r="B31428"/>
    </row>
    <row r="31429" spans="2:2" ht="16.5" x14ac:dyDescent="0.3">
      <c r="B31429"/>
    </row>
    <row r="31430" spans="2:2" ht="16.5" x14ac:dyDescent="0.3">
      <c r="B31430"/>
    </row>
    <row r="31431" spans="2:2" ht="16.5" x14ac:dyDescent="0.3">
      <c r="B31431"/>
    </row>
    <row r="31432" spans="2:2" ht="16.5" x14ac:dyDescent="0.3">
      <c r="B31432"/>
    </row>
    <row r="31433" spans="2:2" ht="16.5" x14ac:dyDescent="0.3">
      <c r="B31433"/>
    </row>
    <row r="31434" spans="2:2" ht="16.5" x14ac:dyDescent="0.3">
      <c r="B31434"/>
    </row>
    <row r="31435" spans="2:2" ht="16.5" x14ac:dyDescent="0.3">
      <c r="B31435"/>
    </row>
    <row r="31436" spans="2:2" ht="16.5" x14ac:dyDescent="0.3">
      <c r="B31436"/>
    </row>
    <row r="31437" spans="2:2" ht="16.5" x14ac:dyDescent="0.3">
      <c r="B31437"/>
    </row>
    <row r="31438" spans="2:2" ht="16.5" x14ac:dyDescent="0.3">
      <c r="B31438"/>
    </row>
    <row r="31439" spans="2:2" ht="16.5" x14ac:dyDescent="0.3">
      <c r="B31439"/>
    </row>
    <row r="31440" spans="2:2" ht="16.5" x14ac:dyDescent="0.3">
      <c r="B31440"/>
    </row>
    <row r="31441" spans="2:2" ht="16.5" x14ac:dyDescent="0.3">
      <c r="B31441"/>
    </row>
    <row r="31442" spans="2:2" ht="16.5" x14ac:dyDescent="0.3">
      <c r="B31442"/>
    </row>
    <row r="31443" spans="2:2" ht="16.5" x14ac:dyDescent="0.3">
      <c r="B31443"/>
    </row>
    <row r="31444" spans="2:2" ht="16.5" x14ac:dyDescent="0.3">
      <c r="B31444"/>
    </row>
    <row r="31445" spans="2:2" ht="16.5" x14ac:dyDescent="0.3">
      <c r="B31445"/>
    </row>
    <row r="31446" spans="2:2" ht="16.5" x14ac:dyDescent="0.3">
      <c r="B31446"/>
    </row>
    <row r="31447" spans="2:2" ht="16.5" x14ac:dyDescent="0.3">
      <c r="B31447"/>
    </row>
    <row r="31448" spans="2:2" ht="16.5" x14ac:dyDescent="0.3">
      <c r="B31448"/>
    </row>
    <row r="31449" spans="2:2" ht="16.5" x14ac:dyDescent="0.3">
      <c r="B31449"/>
    </row>
    <row r="31450" spans="2:2" ht="16.5" x14ac:dyDescent="0.3">
      <c r="B31450"/>
    </row>
    <row r="31451" spans="2:2" ht="16.5" x14ac:dyDescent="0.3">
      <c r="B31451"/>
    </row>
    <row r="31452" spans="2:2" ht="16.5" x14ac:dyDescent="0.3">
      <c r="B31452"/>
    </row>
    <row r="31453" spans="2:2" ht="16.5" x14ac:dyDescent="0.3">
      <c r="B31453"/>
    </row>
    <row r="31454" spans="2:2" ht="16.5" x14ac:dyDescent="0.3">
      <c r="B31454"/>
    </row>
    <row r="31455" spans="2:2" ht="16.5" x14ac:dyDescent="0.3">
      <c r="B31455"/>
    </row>
    <row r="31456" spans="2:2" ht="16.5" x14ac:dyDescent="0.3">
      <c r="B31456"/>
    </row>
    <row r="31457" spans="2:2" ht="16.5" x14ac:dyDescent="0.3">
      <c r="B31457"/>
    </row>
    <row r="31458" spans="2:2" ht="16.5" x14ac:dyDescent="0.3">
      <c r="B31458"/>
    </row>
    <row r="31459" spans="2:2" ht="16.5" x14ac:dyDescent="0.3">
      <c r="B31459"/>
    </row>
    <row r="31460" spans="2:2" ht="16.5" x14ac:dyDescent="0.3">
      <c r="B31460"/>
    </row>
    <row r="31461" spans="2:2" ht="16.5" x14ac:dyDescent="0.3">
      <c r="B31461"/>
    </row>
    <row r="31462" spans="2:2" ht="16.5" x14ac:dyDescent="0.3">
      <c r="B31462"/>
    </row>
    <row r="31463" spans="2:2" ht="16.5" x14ac:dyDescent="0.3">
      <c r="B31463"/>
    </row>
    <row r="31464" spans="2:2" ht="16.5" x14ac:dyDescent="0.3">
      <c r="B31464"/>
    </row>
    <row r="31465" spans="2:2" ht="16.5" x14ac:dyDescent="0.3">
      <c r="B31465"/>
    </row>
    <row r="31466" spans="2:2" ht="16.5" x14ac:dyDescent="0.3">
      <c r="B31466"/>
    </row>
    <row r="31467" spans="2:2" ht="16.5" x14ac:dyDescent="0.3">
      <c r="B31467"/>
    </row>
    <row r="31468" spans="2:2" ht="16.5" x14ac:dyDescent="0.3">
      <c r="B31468"/>
    </row>
    <row r="31469" spans="2:2" ht="16.5" x14ac:dyDescent="0.3">
      <c r="B31469"/>
    </row>
    <row r="31470" spans="2:2" ht="16.5" x14ac:dyDescent="0.3">
      <c r="B31470"/>
    </row>
    <row r="31471" spans="2:2" ht="16.5" x14ac:dyDescent="0.3">
      <c r="B31471"/>
    </row>
    <row r="31472" spans="2:2" ht="16.5" x14ac:dyDescent="0.3">
      <c r="B31472"/>
    </row>
    <row r="31473" spans="2:2" ht="16.5" x14ac:dyDescent="0.3">
      <c r="B31473"/>
    </row>
    <row r="31474" spans="2:2" ht="16.5" x14ac:dyDescent="0.3">
      <c r="B31474"/>
    </row>
    <row r="31475" spans="2:2" ht="16.5" x14ac:dyDescent="0.3">
      <c r="B31475"/>
    </row>
    <row r="31476" spans="2:2" ht="16.5" x14ac:dyDescent="0.3">
      <c r="B31476"/>
    </row>
    <row r="31477" spans="2:2" ht="16.5" x14ac:dyDescent="0.3">
      <c r="B31477"/>
    </row>
    <row r="31478" spans="2:2" ht="16.5" x14ac:dyDescent="0.3">
      <c r="B31478"/>
    </row>
    <row r="31479" spans="2:2" ht="16.5" x14ac:dyDescent="0.3">
      <c r="B31479"/>
    </row>
    <row r="31480" spans="2:2" ht="16.5" x14ac:dyDescent="0.3">
      <c r="B31480"/>
    </row>
    <row r="31481" spans="2:2" ht="16.5" x14ac:dyDescent="0.3">
      <c r="B31481"/>
    </row>
    <row r="31482" spans="2:2" ht="16.5" x14ac:dyDescent="0.3">
      <c r="B31482"/>
    </row>
    <row r="31483" spans="2:2" ht="16.5" x14ac:dyDescent="0.3">
      <c r="B31483"/>
    </row>
    <row r="31484" spans="2:2" ht="16.5" x14ac:dyDescent="0.3">
      <c r="B31484"/>
    </row>
    <row r="31485" spans="2:2" ht="16.5" x14ac:dyDescent="0.3">
      <c r="B31485"/>
    </row>
    <row r="31486" spans="2:2" ht="16.5" x14ac:dyDescent="0.3">
      <c r="B31486"/>
    </row>
    <row r="31487" spans="2:2" ht="16.5" x14ac:dyDescent="0.3">
      <c r="B31487"/>
    </row>
    <row r="31488" spans="2:2" ht="16.5" x14ac:dyDescent="0.3">
      <c r="B31488"/>
    </row>
    <row r="31489" spans="2:2" ht="16.5" x14ac:dyDescent="0.3">
      <c r="B31489"/>
    </row>
    <row r="31490" spans="2:2" ht="16.5" x14ac:dyDescent="0.3">
      <c r="B31490"/>
    </row>
    <row r="31491" spans="2:2" ht="16.5" x14ac:dyDescent="0.3">
      <c r="B31491"/>
    </row>
    <row r="31492" spans="2:2" ht="16.5" x14ac:dyDescent="0.3">
      <c r="B31492"/>
    </row>
    <row r="31493" spans="2:2" ht="16.5" x14ac:dyDescent="0.3">
      <c r="B31493"/>
    </row>
    <row r="31494" spans="2:2" ht="16.5" x14ac:dyDescent="0.3">
      <c r="B31494"/>
    </row>
    <row r="31495" spans="2:2" ht="16.5" x14ac:dyDescent="0.3">
      <c r="B31495"/>
    </row>
    <row r="31496" spans="2:2" ht="16.5" x14ac:dyDescent="0.3">
      <c r="B31496"/>
    </row>
    <row r="31497" spans="2:2" ht="16.5" x14ac:dyDescent="0.3">
      <c r="B31497"/>
    </row>
    <row r="31498" spans="2:2" ht="16.5" x14ac:dyDescent="0.3">
      <c r="B31498"/>
    </row>
    <row r="31499" spans="2:2" ht="16.5" x14ac:dyDescent="0.3">
      <c r="B31499"/>
    </row>
    <row r="31500" spans="2:2" ht="16.5" x14ac:dyDescent="0.3">
      <c r="B31500"/>
    </row>
    <row r="31501" spans="2:2" ht="16.5" x14ac:dyDescent="0.3">
      <c r="B31501"/>
    </row>
    <row r="31502" spans="2:2" ht="16.5" x14ac:dyDescent="0.3">
      <c r="B31502"/>
    </row>
    <row r="31503" spans="2:2" ht="16.5" x14ac:dyDescent="0.3">
      <c r="B31503"/>
    </row>
    <row r="31504" spans="2:2" ht="16.5" x14ac:dyDescent="0.3">
      <c r="B31504"/>
    </row>
    <row r="31505" spans="2:2" ht="16.5" x14ac:dyDescent="0.3">
      <c r="B31505"/>
    </row>
    <row r="31506" spans="2:2" ht="16.5" x14ac:dyDescent="0.3">
      <c r="B31506"/>
    </row>
    <row r="31507" spans="2:2" ht="16.5" x14ac:dyDescent="0.3">
      <c r="B31507"/>
    </row>
    <row r="31508" spans="2:2" ht="16.5" x14ac:dyDescent="0.3">
      <c r="B31508"/>
    </row>
    <row r="31509" spans="2:2" ht="16.5" x14ac:dyDescent="0.3">
      <c r="B31509"/>
    </row>
    <row r="31510" spans="2:2" ht="16.5" x14ac:dyDescent="0.3">
      <c r="B31510"/>
    </row>
    <row r="31511" spans="2:2" ht="16.5" x14ac:dyDescent="0.3">
      <c r="B31511"/>
    </row>
    <row r="31512" spans="2:2" ht="16.5" x14ac:dyDescent="0.3">
      <c r="B31512"/>
    </row>
    <row r="31513" spans="2:2" ht="16.5" x14ac:dyDescent="0.3">
      <c r="B31513"/>
    </row>
    <row r="31514" spans="2:2" ht="16.5" x14ac:dyDescent="0.3">
      <c r="B31514"/>
    </row>
    <row r="31515" spans="2:2" ht="16.5" x14ac:dyDescent="0.3">
      <c r="B31515"/>
    </row>
    <row r="31516" spans="2:2" ht="16.5" x14ac:dyDescent="0.3">
      <c r="B31516"/>
    </row>
    <row r="31517" spans="2:2" ht="16.5" x14ac:dyDescent="0.3">
      <c r="B31517"/>
    </row>
    <row r="31518" spans="2:2" ht="16.5" x14ac:dyDescent="0.3">
      <c r="B31518"/>
    </row>
    <row r="31519" spans="2:2" ht="16.5" x14ac:dyDescent="0.3">
      <c r="B31519"/>
    </row>
    <row r="31520" spans="2:2" ht="16.5" x14ac:dyDescent="0.3">
      <c r="B31520"/>
    </row>
    <row r="31521" spans="2:2" ht="16.5" x14ac:dyDescent="0.3">
      <c r="B31521"/>
    </row>
    <row r="31522" spans="2:2" ht="16.5" x14ac:dyDescent="0.3">
      <c r="B31522"/>
    </row>
    <row r="31523" spans="2:2" ht="16.5" x14ac:dyDescent="0.3">
      <c r="B31523"/>
    </row>
    <row r="31524" spans="2:2" ht="16.5" x14ac:dyDescent="0.3">
      <c r="B31524"/>
    </row>
    <row r="31525" spans="2:2" ht="16.5" x14ac:dyDescent="0.3">
      <c r="B31525"/>
    </row>
    <row r="31526" spans="2:2" ht="16.5" x14ac:dyDescent="0.3">
      <c r="B31526"/>
    </row>
    <row r="31527" spans="2:2" ht="16.5" x14ac:dyDescent="0.3">
      <c r="B31527"/>
    </row>
    <row r="31528" spans="2:2" ht="16.5" x14ac:dyDescent="0.3">
      <c r="B31528"/>
    </row>
    <row r="31529" spans="2:2" ht="16.5" x14ac:dyDescent="0.3">
      <c r="B31529"/>
    </row>
    <row r="31530" spans="2:2" ht="16.5" x14ac:dyDescent="0.3">
      <c r="B31530"/>
    </row>
    <row r="31531" spans="2:2" ht="16.5" x14ac:dyDescent="0.3">
      <c r="B31531"/>
    </row>
    <row r="31532" spans="2:2" ht="16.5" x14ac:dyDescent="0.3">
      <c r="B31532"/>
    </row>
    <row r="31533" spans="2:2" ht="16.5" x14ac:dyDescent="0.3">
      <c r="B31533"/>
    </row>
    <row r="31534" spans="2:2" ht="16.5" x14ac:dyDescent="0.3">
      <c r="B31534"/>
    </row>
    <row r="31535" spans="2:2" ht="16.5" x14ac:dyDescent="0.3">
      <c r="B31535"/>
    </row>
    <row r="31536" spans="2:2" ht="16.5" x14ac:dyDescent="0.3">
      <c r="B31536"/>
    </row>
    <row r="31537" spans="2:2" ht="16.5" x14ac:dyDescent="0.3">
      <c r="B31537"/>
    </row>
    <row r="31538" spans="2:2" ht="16.5" x14ac:dyDescent="0.3">
      <c r="B31538"/>
    </row>
    <row r="31539" spans="2:2" ht="16.5" x14ac:dyDescent="0.3">
      <c r="B31539"/>
    </row>
    <row r="31540" spans="2:2" ht="16.5" x14ac:dyDescent="0.3">
      <c r="B31540"/>
    </row>
    <row r="31541" spans="2:2" ht="16.5" x14ac:dyDescent="0.3">
      <c r="B31541"/>
    </row>
    <row r="31542" spans="2:2" ht="16.5" x14ac:dyDescent="0.3">
      <c r="B31542"/>
    </row>
    <row r="31543" spans="2:2" ht="16.5" x14ac:dyDescent="0.3">
      <c r="B31543"/>
    </row>
    <row r="31544" spans="2:2" ht="16.5" x14ac:dyDescent="0.3">
      <c r="B31544"/>
    </row>
    <row r="31545" spans="2:2" ht="16.5" x14ac:dyDescent="0.3">
      <c r="B31545"/>
    </row>
    <row r="31546" spans="2:2" ht="16.5" x14ac:dyDescent="0.3">
      <c r="B31546"/>
    </row>
    <row r="31547" spans="2:2" ht="16.5" x14ac:dyDescent="0.3">
      <c r="B31547"/>
    </row>
    <row r="31548" spans="2:2" ht="16.5" x14ac:dyDescent="0.3">
      <c r="B31548"/>
    </row>
    <row r="31549" spans="2:2" ht="16.5" x14ac:dyDescent="0.3">
      <c r="B31549"/>
    </row>
    <row r="31550" spans="2:2" ht="16.5" x14ac:dyDescent="0.3">
      <c r="B31550"/>
    </row>
    <row r="31551" spans="2:2" ht="16.5" x14ac:dyDescent="0.3">
      <c r="B31551"/>
    </row>
    <row r="31552" spans="2:2" ht="16.5" x14ac:dyDescent="0.3">
      <c r="B31552"/>
    </row>
    <row r="31553" spans="2:2" ht="16.5" x14ac:dyDescent="0.3">
      <c r="B31553"/>
    </row>
    <row r="31554" spans="2:2" ht="16.5" x14ac:dyDescent="0.3">
      <c r="B31554"/>
    </row>
    <row r="31555" spans="2:2" ht="16.5" x14ac:dyDescent="0.3">
      <c r="B31555"/>
    </row>
    <row r="31556" spans="2:2" ht="16.5" x14ac:dyDescent="0.3">
      <c r="B31556"/>
    </row>
    <row r="31557" spans="2:2" ht="16.5" x14ac:dyDescent="0.3">
      <c r="B31557"/>
    </row>
    <row r="31558" spans="2:2" ht="16.5" x14ac:dyDescent="0.3">
      <c r="B31558"/>
    </row>
    <row r="31559" spans="2:2" ht="16.5" x14ac:dyDescent="0.3">
      <c r="B31559"/>
    </row>
    <row r="31560" spans="2:2" ht="16.5" x14ac:dyDescent="0.3">
      <c r="B31560"/>
    </row>
    <row r="31561" spans="2:2" ht="16.5" x14ac:dyDescent="0.3">
      <c r="B31561"/>
    </row>
    <row r="31562" spans="2:2" ht="16.5" x14ac:dyDescent="0.3">
      <c r="B31562"/>
    </row>
    <row r="31563" spans="2:2" ht="16.5" x14ac:dyDescent="0.3">
      <c r="B31563"/>
    </row>
    <row r="31564" spans="2:2" ht="16.5" x14ac:dyDescent="0.3">
      <c r="B31564"/>
    </row>
    <row r="31565" spans="2:2" ht="16.5" x14ac:dyDescent="0.3">
      <c r="B31565"/>
    </row>
    <row r="31566" spans="2:2" ht="16.5" x14ac:dyDescent="0.3">
      <c r="B31566"/>
    </row>
    <row r="31567" spans="2:2" ht="16.5" x14ac:dyDescent="0.3">
      <c r="B31567"/>
    </row>
    <row r="31568" spans="2:2" ht="16.5" x14ac:dyDescent="0.3">
      <c r="B31568"/>
    </row>
    <row r="31569" spans="2:2" ht="16.5" x14ac:dyDescent="0.3">
      <c r="B31569"/>
    </row>
    <row r="31570" spans="2:2" ht="16.5" x14ac:dyDescent="0.3">
      <c r="B31570"/>
    </row>
    <row r="31571" spans="2:2" ht="16.5" x14ac:dyDescent="0.3">
      <c r="B31571"/>
    </row>
    <row r="31572" spans="2:2" ht="16.5" x14ac:dyDescent="0.3">
      <c r="B31572"/>
    </row>
    <row r="31573" spans="2:2" ht="16.5" x14ac:dyDescent="0.3">
      <c r="B31573"/>
    </row>
    <row r="31574" spans="2:2" ht="16.5" x14ac:dyDescent="0.3">
      <c r="B31574"/>
    </row>
    <row r="31575" spans="2:2" ht="16.5" x14ac:dyDescent="0.3">
      <c r="B31575"/>
    </row>
    <row r="31576" spans="2:2" ht="16.5" x14ac:dyDescent="0.3">
      <c r="B31576"/>
    </row>
    <row r="31577" spans="2:2" ht="16.5" x14ac:dyDescent="0.3">
      <c r="B31577"/>
    </row>
    <row r="31578" spans="2:2" ht="16.5" x14ac:dyDescent="0.3">
      <c r="B31578"/>
    </row>
    <row r="31579" spans="2:2" ht="16.5" x14ac:dyDescent="0.3">
      <c r="B31579"/>
    </row>
    <row r="31580" spans="2:2" ht="16.5" x14ac:dyDescent="0.3">
      <c r="B31580"/>
    </row>
    <row r="31581" spans="2:2" ht="16.5" x14ac:dyDescent="0.3">
      <c r="B31581"/>
    </row>
    <row r="31582" spans="2:2" ht="16.5" x14ac:dyDescent="0.3">
      <c r="B31582"/>
    </row>
    <row r="31583" spans="2:2" ht="16.5" x14ac:dyDescent="0.3">
      <c r="B31583"/>
    </row>
    <row r="31584" spans="2:2" ht="16.5" x14ac:dyDescent="0.3">
      <c r="B31584"/>
    </row>
    <row r="31585" spans="2:2" ht="16.5" x14ac:dyDescent="0.3">
      <c r="B31585"/>
    </row>
    <row r="31586" spans="2:2" ht="16.5" x14ac:dyDescent="0.3">
      <c r="B31586"/>
    </row>
    <row r="31587" spans="2:2" ht="16.5" x14ac:dyDescent="0.3">
      <c r="B31587"/>
    </row>
    <row r="31588" spans="2:2" ht="16.5" x14ac:dyDescent="0.3">
      <c r="B31588"/>
    </row>
    <row r="31589" spans="2:2" ht="16.5" x14ac:dyDescent="0.3">
      <c r="B31589"/>
    </row>
    <row r="31590" spans="2:2" ht="16.5" x14ac:dyDescent="0.3">
      <c r="B31590"/>
    </row>
    <row r="31591" spans="2:2" ht="16.5" x14ac:dyDescent="0.3">
      <c r="B31591"/>
    </row>
    <row r="31592" spans="2:2" ht="16.5" x14ac:dyDescent="0.3">
      <c r="B31592"/>
    </row>
    <row r="31593" spans="2:2" ht="16.5" x14ac:dyDescent="0.3">
      <c r="B31593"/>
    </row>
    <row r="31594" spans="2:2" ht="16.5" x14ac:dyDescent="0.3">
      <c r="B31594"/>
    </row>
    <row r="31595" spans="2:2" ht="16.5" x14ac:dyDescent="0.3">
      <c r="B31595"/>
    </row>
    <row r="31596" spans="2:2" ht="16.5" x14ac:dyDescent="0.3">
      <c r="B31596"/>
    </row>
    <row r="31597" spans="2:2" ht="16.5" x14ac:dyDescent="0.3">
      <c r="B31597"/>
    </row>
    <row r="31598" spans="2:2" ht="16.5" x14ac:dyDescent="0.3">
      <c r="B31598"/>
    </row>
    <row r="31599" spans="2:2" ht="16.5" x14ac:dyDescent="0.3">
      <c r="B31599"/>
    </row>
    <row r="31600" spans="2:2" ht="16.5" x14ac:dyDescent="0.3">
      <c r="B31600"/>
    </row>
    <row r="31601" spans="2:2" ht="16.5" x14ac:dyDescent="0.3">
      <c r="B31601"/>
    </row>
    <row r="31602" spans="2:2" ht="16.5" x14ac:dyDescent="0.3">
      <c r="B31602"/>
    </row>
    <row r="31603" spans="2:2" ht="16.5" x14ac:dyDescent="0.3">
      <c r="B31603"/>
    </row>
    <row r="31604" spans="2:2" ht="16.5" x14ac:dyDescent="0.3">
      <c r="B31604"/>
    </row>
    <row r="31605" spans="2:2" ht="16.5" x14ac:dyDescent="0.3">
      <c r="B31605"/>
    </row>
    <row r="31606" spans="2:2" ht="16.5" x14ac:dyDescent="0.3">
      <c r="B31606"/>
    </row>
    <row r="31607" spans="2:2" ht="16.5" x14ac:dyDescent="0.3">
      <c r="B31607"/>
    </row>
    <row r="31608" spans="2:2" ht="16.5" x14ac:dyDescent="0.3">
      <c r="B31608"/>
    </row>
    <row r="31609" spans="2:2" ht="16.5" x14ac:dyDescent="0.3">
      <c r="B31609"/>
    </row>
    <row r="31610" spans="2:2" ht="16.5" x14ac:dyDescent="0.3">
      <c r="B31610"/>
    </row>
    <row r="31611" spans="2:2" ht="16.5" x14ac:dyDescent="0.3">
      <c r="B31611"/>
    </row>
    <row r="31612" spans="2:2" ht="16.5" x14ac:dyDescent="0.3">
      <c r="B31612"/>
    </row>
    <row r="31613" spans="2:2" ht="16.5" x14ac:dyDescent="0.3">
      <c r="B31613"/>
    </row>
    <row r="31614" spans="2:2" ht="16.5" x14ac:dyDescent="0.3">
      <c r="B31614"/>
    </row>
    <row r="31615" spans="2:2" ht="16.5" x14ac:dyDescent="0.3">
      <c r="B31615"/>
    </row>
    <row r="31616" spans="2:2" ht="16.5" x14ac:dyDescent="0.3">
      <c r="B31616"/>
    </row>
    <row r="31617" spans="2:2" ht="16.5" x14ac:dyDescent="0.3">
      <c r="B31617"/>
    </row>
    <row r="31618" spans="2:2" ht="16.5" x14ac:dyDescent="0.3">
      <c r="B31618"/>
    </row>
    <row r="31619" spans="2:2" ht="16.5" x14ac:dyDescent="0.3">
      <c r="B31619"/>
    </row>
    <row r="31620" spans="2:2" ht="16.5" x14ac:dyDescent="0.3">
      <c r="B31620"/>
    </row>
    <row r="31621" spans="2:2" ht="16.5" x14ac:dyDescent="0.3">
      <c r="B31621"/>
    </row>
    <row r="31622" spans="2:2" ht="16.5" x14ac:dyDescent="0.3">
      <c r="B31622"/>
    </row>
    <row r="31623" spans="2:2" ht="16.5" x14ac:dyDescent="0.3">
      <c r="B31623"/>
    </row>
    <row r="31624" spans="2:2" ht="16.5" x14ac:dyDescent="0.3">
      <c r="B31624"/>
    </row>
    <row r="31625" spans="2:2" ht="16.5" x14ac:dyDescent="0.3">
      <c r="B31625"/>
    </row>
    <row r="31626" spans="2:2" ht="16.5" x14ac:dyDescent="0.3">
      <c r="B31626"/>
    </row>
    <row r="31627" spans="2:2" ht="16.5" x14ac:dyDescent="0.3">
      <c r="B31627"/>
    </row>
    <row r="31628" spans="2:2" ht="16.5" x14ac:dyDescent="0.3">
      <c r="B31628"/>
    </row>
    <row r="31629" spans="2:2" ht="16.5" x14ac:dyDescent="0.3">
      <c r="B31629"/>
    </row>
    <row r="31630" spans="2:2" ht="16.5" x14ac:dyDescent="0.3">
      <c r="B31630"/>
    </row>
    <row r="31631" spans="2:2" ht="16.5" x14ac:dyDescent="0.3">
      <c r="B31631"/>
    </row>
    <row r="31632" spans="2:2" ht="16.5" x14ac:dyDescent="0.3">
      <c r="B31632"/>
    </row>
    <row r="31633" spans="2:2" ht="16.5" x14ac:dyDescent="0.3">
      <c r="B31633"/>
    </row>
    <row r="31634" spans="2:2" ht="16.5" x14ac:dyDescent="0.3">
      <c r="B31634"/>
    </row>
    <row r="31635" spans="2:2" ht="16.5" x14ac:dyDescent="0.3">
      <c r="B31635"/>
    </row>
    <row r="31636" spans="2:2" ht="16.5" x14ac:dyDescent="0.3">
      <c r="B31636"/>
    </row>
    <row r="31637" spans="2:2" ht="16.5" x14ac:dyDescent="0.3">
      <c r="B31637"/>
    </row>
    <row r="31638" spans="2:2" ht="16.5" x14ac:dyDescent="0.3">
      <c r="B31638"/>
    </row>
    <row r="31639" spans="2:2" ht="16.5" x14ac:dyDescent="0.3">
      <c r="B31639"/>
    </row>
    <row r="31640" spans="2:2" ht="16.5" x14ac:dyDescent="0.3">
      <c r="B31640"/>
    </row>
    <row r="31641" spans="2:2" ht="16.5" x14ac:dyDescent="0.3">
      <c r="B31641"/>
    </row>
    <row r="31642" spans="2:2" ht="16.5" x14ac:dyDescent="0.3">
      <c r="B31642"/>
    </row>
    <row r="31643" spans="2:2" ht="16.5" x14ac:dyDescent="0.3">
      <c r="B31643"/>
    </row>
    <row r="31644" spans="2:2" ht="16.5" x14ac:dyDescent="0.3">
      <c r="B31644"/>
    </row>
    <row r="31645" spans="2:2" ht="16.5" x14ac:dyDescent="0.3">
      <c r="B31645"/>
    </row>
    <row r="31646" spans="2:2" ht="16.5" x14ac:dyDescent="0.3">
      <c r="B31646"/>
    </row>
    <row r="31647" spans="2:2" ht="16.5" x14ac:dyDescent="0.3">
      <c r="B31647"/>
    </row>
    <row r="31648" spans="2:2" ht="16.5" x14ac:dyDescent="0.3">
      <c r="B31648"/>
    </row>
    <row r="31649" spans="2:2" ht="16.5" x14ac:dyDescent="0.3">
      <c r="B31649"/>
    </row>
    <row r="31650" spans="2:2" ht="16.5" x14ac:dyDescent="0.3">
      <c r="B31650"/>
    </row>
    <row r="31651" spans="2:2" ht="16.5" x14ac:dyDescent="0.3">
      <c r="B31651"/>
    </row>
    <row r="31652" spans="2:2" ht="16.5" x14ac:dyDescent="0.3">
      <c r="B31652"/>
    </row>
    <row r="31653" spans="2:2" ht="16.5" x14ac:dyDescent="0.3">
      <c r="B31653"/>
    </row>
    <row r="31654" spans="2:2" ht="16.5" x14ac:dyDescent="0.3">
      <c r="B31654"/>
    </row>
    <row r="31655" spans="2:2" ht="16.5" x14ac:dyDescent="0.3">
      <c r="B31655"/>
    </row>
    <row r="31656" spans="2:2" ht="16.5" x14ac:dyDescent="0.3">
      <c r="B31656"/>
    </row>
    <row r="31657" spans="2:2" ht="16.5" x14ac:dyDescent="0.3">
      <c r="B31657"/>
    </row>
    <row r="31658" spans="2:2" ht="16.5" x14ac:dyDescent="0.3">
      <c r="B31658"/>
    </row>
    <row r="31659" spans="2:2" ht="16.5" x14ac:dyDescent="0.3">
      <c r="B31659"/>
    </row>
    <row r="31660" spans="2:2" ht="16.5" x14ac:dyDescent="0.3">
      <c r="B31660"/>
    </row>
    <row r="31661" spans="2:2" ht="16.5" x14ac:dyDescent="0.3">
      <c r="B31661"/>
    </row>
    <row r="31662" spans="2:2" ht="16.5" x14ac:dyDescent="0.3">
      <c r="B31662"/>
    </row>
    <row r="31663" spans="2:2" ht="16.5" x14ac:dyDescent="0.3">
      <c r="B31663"/>
    </row>
    <row r="31664" spans="2:2" ht="16.5" x14ac:dyDescent="0.3">
      <c r="B31664"/>
    </row>
    <row r="31665" spans="2:2" ht="16.5" x14ac:dyDescent="0.3">
      <c r="B31665"/>
    </row>
    <row r="31666" spans="2:2" ht="16.5" x14ac:dyDescent="0.3">
      <c r="B31666"/>
    </row>
    <row r="31667" spans="2:2" ht="16.5" x14ac:dyDescent="0.3">
      <c r="B31667"/>
    </row>
    <row r="31668" spans="2:2" ht="16.5" x14ac:dyDescent="0.3">
      <c r="B31668"/>
    </row>
    <row r="31669" spans="2:2" ht="16.5" x14ac:dyDescent="0.3">
      <c r="B31669"/>
    </row>
    <row r="31670" spans="2:2" ht="16.5" x14ac:dyDescent="0.3">
      <c r="B31670"/>
    </row>
    <row r="31671" spans="2:2" ht="16.5" x14ac:dyDescent="0.3">
      <c r="B31671"/>
    </row>
    <row r="31672" spans="2:2" ht="16.5" x14ac:dyDescent="0.3">
      <c r="B31672"/>
    </row>
    <row r="31673" spans="2:2" ht="16.5" x14ac:dyDescent="0.3">
      <c r="B31673"/>
    </row>
    <row r="31674" spans="2:2" ht="16.5" x14ac:dyDescent="0.3">
      <c r="B31674"/>
    </row>
    <row r="31675" spans="2:2" ht="16.5" x14ac:dyDescent="0.3">
      <c r="B31675"/>
    </row>
    <row r="31676" spans="2:2" ht="16.5" x14ac:dyDescent="0.3">
      <c r="B31676"/>
    </row>
    <row r="31677" spans="2:2" ht="16.5" x14ac:dyDescent="0.3">
      <c r="B31677"/>
    </row>
    <row r="31678" spans="2:2" ht="16.5" x14ac:dyDescent="0.3">
      <c r="B31678"/>
    </row>
    <row r="31679" spans="2:2" ht="16.5" x14ac:dyDescent="0.3">
      <c r="B31679"/>
    </row>
    <row r="31680" spans="2:2" ht="16.5" x14ac:dyDescent="0.3">
      <c r="B31680"/>
    </row>
    <row r="31681" spans="2:2" ht="16.5" x14ac:dyDescent="0.3">
      <c r="B31681"/>
    </row>
    <row r="31682" spans="2:2" ht="16.5" x14ac:dyDescent="0.3">
      <c r="B31682"/>
    </row>
    <row r="31683" spans="2:2" ht="16.5" x14ac:dyDescent="0.3">
      <c r="B31683"/>
    </row>
    <row r="31684" spans="2:2" ht="16.5" x14ac:dyDescent="0.3">
      <c r="B31684"/>
    </row>
    <row r="31685" spans="2:2" ht="16.5" x14ac:dyDescent="0.3">
      <c r="B31685"/>
    </row>
    <row r="31686" spans="2:2" ht="16.5" x14ac:dyDescent="0.3">
      <c r="B31686"/>
    </row>
    <row r="31687" spans="2:2" ht="16.5" x14ac:dyDescent="0.3">
      <c r="B31687"/>
    </row>
    <row r="31688" spans="2:2" ht="16.5" x14ac:dyDescent="0.3">
      <c r="B31688"/>
    </row>
    <row r="31689" spans="2:2" ht="16.5" x14ac:dyDescent="0.3">
      <c r="B31689"/>
    </row>
    <row r="31690" spans="2:2" ht="16.5" x14ac:dyDescent="0.3">
      <c r="B31690"/>
    </row>
    <row r="31691" spans="2:2" ht="16.5" x14ac:dyDescent="0.3">
      <c r="B31691"/>
    </row>
    <row r="31692" spans="2:2" ht="16.5" x14ac:dyDescent="0.3">
      <c r="B31692"/>
    </row>
    <row r="31693" spans="2:2" ht="16.5" x14ac:dyDescent="0.3">
      <c r="B31693"/>
    </row>
    <row r="31694" spans="2:2" ht="16.5" x14ac:dyDescent="0.3">
      <c r="B31694"/>
    </row>
    <row r="31695" spans="2:2" ht="16.5" x14ac:dyDescent="0.3">
      <c r="B31695"/>
    </row>
    <row r="31696" spans="2:2" ht="16.5" x14ac:dyDescent="0.3">
      <c r="B31696"/>
    </row>
    <row r="31697" spans="2:2" ht="16.5" x14ac:dyDescent="0.3">
      <c r="B31697"/>
    </row>
    <row r="31698" spans="2:2" ht="16.5" x14ac:dyDescent="0.3">
      <c r="B31698"/>
    </row>
    <row r="31699" spans="2:2" ht="16.5" x14ac:dyDescent="0.3">
      <c r="B31699"/>
    </row>
    <row r="31700" spans="2:2" ht="16.5" x14ac:dyDescent="0.3">
      <c r="B31700"/>
    </row>
    <row r="31701" spans="2:2" ht="16.5" x14ac:dyDescent="0.3">
      <c r="B31701"/>
    </row>
    <row r="31702" spans="2:2" ht="16.5" x14ac:dyDescent="0.3">
      <c r="B31702"/>
    </row>
    <row r="31703" spans="2:2" ht="16.5" x14ac:dyDescent="0.3">
      <c r="B31703"/>
    </row>
    <row r="31704" spans="2:2" ht="16.5" x14ac:dyDescent="0.3">
      <c r="B31704"/>
    </row>
    <row r="31705" spans="2:2" ht="16.5" x14ac:dyDescent="0.3">
      <c r="B31705"/>
    </row>
    <row r="31706" spans="2:2" ht="16.5" x14ac:dyDescent="0.3">
      <c r="B31706"/>
    </row>
    <row r="31707" spans="2:2" ht="16.5" x14ac:dyDescent="0.3">
      <c r="B31707"/>
    </row>
    <row r="31708" spans="2:2" ht="16.5" x14ac:dyDescent="0.3">
      <c r="B31708"/>
    </row>
    <row r="31709" spans="2:2" ht="16.5" x14ac:dyDescent="0.3">
      <c r="B31709"/>
    </row>
    <row r="31710" spans="2:2" ht="16.5" x14ac:dyDescent="0.3">
      <c r="B31710"/>
    </row>
    <row r="31711" spans="2:2" ht="16.5" x14ac:dyDescent="0.3">
      <c r="B31711"/>
    </row>
    <row r="31712" spans="2:2" ht="16.5" x14ac:dyDescent="0.3">
      <c r="B31712"/>
    </row>
    <row r="31713" spans="2:2" ht="16.5" x14ac:dyDescent="0.3">
      <c r="B31713"/>
    </row>
    <row r="31714" spans="2:2" ht="16.5" x14ac:dyDescent="0.3">
      <c r="B31714"/>
    </row>
    <row r="31715" spans="2:2" ht="16.5" x14ac:dyDescent="0.3">
      <c r="B31715"/>
    </row>
    <row r="31716" spans="2:2" ht="16.5" x14ac:dyDescent="0.3">
      <c r="B31716"/>
    </row>
    <row r="31717" spans="2:2" ht="16.5" x14ac:dyDescent="0.3">
      <c r="B31717"/>
    </row>
    <row r="31718" spans="2:2" ht="16.5" x14ac:dyDescent="0.3">
      <c r="B31718"/>
    </row>
    <row r="31719" spans="2:2" ht="16.5" x14ac:dyDescent="0.3">
      <c r="B31719"/>
    </row>
    <row r="31720" spans="2:2" ht="16.5" x14ac:dyDescent="0.3">
      <c r="B31720"/>
    </row>
    <row r="31721" spans="2:2" ht="16.5" x14ac:dyDescent="0.3">
      <c r="B31721"/>
    </row>
    <row r="31722" spans="2:2" ht="16.5" x14ac:dyDescent="0.3">
      <c r="B31722"/>
    </row>
    <row r="31723" spans="2:2" ht="16.5" x14ac:dyDescent="0.3">
      <c r="B31723"/>
    </row>
    <row r="31724" spans="2:2" ht="16.5" x14ac:dyDescent="0.3">
      <c r="B31724"/>
    </row>
    <row r="31725" spans="2:2" ht="16.5" x14ac:dyDescent="0.3">
      <c r="B31725"/>
    </row>
    <row r="31726" spans="2:2" ht="16.5" x14ac:dyDescent="0.3">
      <c r="B31726"/>
    </row>
    <row r="31727" spans="2:2" ht="16.5" x14ac:dyDescent="0.3">
      <c r="B31727"/>
    </row>
    <row r="31728" spans="2:2" ht="16.5" x14ac:dyDescent="0.3">
      <c r="B31728"/>
    </row>
    <row r="31729" spans="2:2" ht="16.5" x14ac:dyDescent="0.3">
      <c r="B31729"/>
    </row>
    <row r="31730" spans="2:2" ht="16.5" x14ac:dyDescent="0.3">
      <c r="B31730"/>
    </row>
    <row r="31731" spans="2:2" ht="16.5" x14ac:dyDescent="0.3">
      <c r="B31731"/>
    </row>
    <row r="31732" spans="2:2" ht="16.5" x14ac:dyDescent="0.3">
      <c r="B31732"/>
    </row>
    <row r="31733" spans="2:2" ht="16.5" x14ac:dyDescent="0.3">
      <c r="B31733"/>
    </row>
    <row r="31734" spans="2:2" ht="16.5" x14ac:dyDescent="0.3">
      <c r="B31734"/>
    </row>
    <row r="31735" spans="2:2" ht="16.5" x14ac:dyDescent="0.3">
      <c r="B31735"/>
    </row>
    <row r="31736" spans="2:2" ht="16.5" x14ac:dyDescent="0.3">
      <c r="B31736"/>
    </row>
    <row r="31737" spans="2:2" ht="16.5" x14ac:dyDescent="0.3">
      <c r="B31737"/>
    </row>
    <row r="31738" spans="2:2" ht="16.5" x14ac:dyDescent="0.3">
      <c r="B31738"/>
    </row>
    <row r="31739" spans="2:2" ht="16.5" x14ac:dyDescent="0.3">
      <c r="B31739"/>
    </row>
    <row r="31740" spans="2:2" ht="16.5" x14ac:dyDescent="0.3">
      <c r="B31740"/>
    </row>
    <row r="31741" spans="2:2" ht="16.5" x14ac:dyDescent="0.3">
      <c r="B31741"/>
    </row>
    <row r="31742" spans="2:2" ht="16.5" x14ac:dyDescent="0.3">
      <c r="B31742"/>
    </row>
    <row r="31743" spans="2:2" ht="16.5" x14ac:dyDescent="0.3">
      <c r="B31743"/>
    </row>
    <row r="31744" spans="2:2" ht="16.5" x14ac:dyDescent="0.3">
      <c r="B31744"/>
    </row>
    <row r="31745" spans="2:2" ht="16.5" x14ac:dyDescent="0.3">
      <c r="B31745"/>
    </row>
    <row r="31746" spans="2:2" ht="16.5" x14ac:dyDescent="0.3">
      <c r="B31746"/>
    </row>
    <row r="31747" spans="2:2" ht="16.5" x14ac:dyDescent="0.3">
      <c r="B31747"/>
    </row>
    <row r="31748" spans="2:2" ht="16.5" x14ac:dyDescent="0.3">
      <c r="B31748"/>
    </row>
    <row r="31749" spans="2:2" ht="16.5" x14ac:dyDescent="0.3">
      <c r="B31749"/>
    </row>
    <row r="31750" spans="2:2" ht="16.5" x14ac:dyDescent="0.3">
      <c r="B31750"/>
    </row>
    <row r="31751" spans="2:2" ht="16.5" x14ac:dyDescent="0.3">
      <c r="B31751"/>
    </row>
    <row r="31752" spans="2:2" ht="16.5" x14ac:dyDescent="0.3">
      <c r="B31752"/>
    </row>
    <row r="31753" spans="2:2" ht="16.5" x14ac:dyDescent="0.3">
      <c r="B31753"/>
    </row>
    <row r="31754" spans="2:2" ht="16.5" x14ac:dyDescent="0.3">
      <c r="B31754"/>
    </row>
    <row r="31755" spans="2:2" ht="16.5" x14ac:dyDescent="0.3">
      <c r="B31755"/>
    </row>
    <row r="31756" spans="2:2" ht="16.5" x14ac:dyDescent="0.3">
      <c r="B31756"/>
    </row>
    <row r="31757" spans="2:2" ht="16.5" x14ac:dyDescent="0.3">
      <c r="B31757"/>
    </row>
    <row r="31758" spans="2:2" ht="16.5" x14ac:dyDescent="0.3">
      <c r="B31758"/>
    </row>
    <row r="31759" spans="2:2" ht="16.5" x14ac:dyDescent="0.3">
      <c r="B31759"/>
    </row>
    <row r="31760" spans="2:2" ht="16.5" x14ac:dyDescent="0.3">
      <c r="B31760"/>
    </row>
    <row r="31761" spans="2:2" ht="16.5" x14ac:dyDescent="0.3">
      <c r="B31761"/>
    </row>
    <row r="31762" spans="2:2" ht="16.5" x14ac:dyDescent="0.3">
      <c r="B31762"/>
    </row>
    <row r="31763" spans="2:2" ht="16.5" x14ac:dyDescent="0.3">
      <c r="B31763"/>
    </row>
    <row r="31764" spans="2:2" ht="16.5" x14ac:dyDescent="0.3">
      <c r="B31764"/>
    </row>
    <row r="31765" spans="2:2" ht="16.5" x14ac:dyDescent="0.3">
      <c r="B31765"/>
    </row>
    <row r="31766" spans="2:2" ht="16.5" x14ac:dyDescent="0.3">
      <c r="B31766"/>
    </row>
    <row r="31767" spans="2:2" ht="16.5" x14ac:dyDescent="0.3">
      <c r="B31767"/>
    </row>
    <row r="31768" spans="2:2" ht="16.5" x14ac:dyDescent="0.3">
      <c r="B31768"/>
    </row>
    <row r="31769" spans="2:2" ht="16.5" x14ac:dyDescent="0.3">
      <c r="B31769"/>
    </row>
    <row r="31770" spans="2:2" ht="16.5" x14ac:dyDescent="0.3">
      <c r="B31770"/>
    </row>
    <row r="31771" spans="2:2" ht="16.5" x14ac:dyDescent="0.3">
      <c r="B31771"/>
    </row>
    <row r="31772" spans="2:2" ht="16.5" x14ac:dyDescent="0.3">
      <c r="B31772"/>
    </row>
    <row r="31773" spans="2:2" ht="16.5" x14ac:dyDescent="0.3">
      <c r="B31773"/>
    </row>
    <row r="31774" spans="2:2" ht="16.5" x14ac:dyDescent="0.3">
      <c r="B31774"/>
    </row>
    <row r="31775" spans="2:2" ht="16.5" x14ac:dyDescent="0.3">
      <c r="B31775"/>
    </row>
    <row r="31776" spans="2:2" ht="16.5" x14ac:dyDescent="0.3">
      <c r="B31776"/>
    </row>
    <row r="31777" spans="2:2" ht="16.5" x14ac:dyDescent="0.3">
      <c r="B31777"/>
    </row>
    <row r="31778" spans="2:2" ht="16.5" x14ac:dyDescent="0.3">
      <c r="B31778"/>
    </row>
    <row r="31779" spans="2:2" ht="16.5" x14ac:dyDescent="0.3">
      <c r="B31779"/>
    </row>
    <row r="31780" spans="2:2" ht="16.5" x14ac:dyDescent="0.3">
      <c r="B31780"/>
    </row>
    <row r="31781" spans="2:2" ht="16.5" x14ac:dyDescent="0.3">
      <c r="B31781"/>
    </row>
    <row r="31782" spans="2:2" ht="16.5" x14ac:dyDescent="0.3">
      <c r="B31782"/>
    </row>
    <row r="31783" spans="2:2" ht="16.5" x14ac:dyDescent="0.3">
      <c r="B31783"/>
    </row>
    <row r="31784" spans="2:2" ht="16.5" x14ac:dyDescent="0.3">
      <c r="B31784"/>
    </row>
    <row r="31785" spans="2:2" ht="16.5" x14ac:dyDescent="0.3">
      <c r="B31785"/>
    </row>
    <row r="31786" spans="2:2" ht="16.5" x14ac:dyDescent="0.3">
      <c r="B31786"/>
    </row>
    <row r="31787" spans="2:2" ht="16.5" x14ac:dyDescent="0.3">
      <c r="B31787"/>
    </row>
    <row r="31788" spans="2:2" ht="16.5" x14ac:dyDescent="0.3">
      <c r="B31788"/>
    </row>
    <row r="31789" spans="2:2" ht="16.5" x14ac:dyDescent="0.3">
      <c r="B31789"/>
    </row>
    <row r="31790" spans="2:2" ht="16.5" x14ac:dyDescent="0.3">
      <c r="B31790"/>
    </row>
    <row r="31791" spans="2:2" ht="16.5" x14ac:dyDescent="0.3">
      <c r="B31791"/>
    </row>
    <row r="31792" spans="2:2" ht="16.5" x14ac:dyDescent="0.3">
      <c r="B31792"/>
    </row>
    <row r="31793" spans="2:2" ht="16.5" x14ac:dyDescent="0.3">
      <c r="B31793"/>
    </row>
    <row r="31794" spans="2:2" ht="16.5" x14ac:dyDescent="0.3">
      <c r="B31794"/>
    </row>
    <row r="31795" spans="2:2" ht="16.5" x14ac:dyDescent="0.3">
      <c r="B31795"/>
    </row>
    <row r="31796" spans="2:2" ht="16.5" x14ac:dyDescent="0.3">
      <c r="B31796"/>
    </row>
    <row r="31797" spans="2:2" ht="16.5" x14ac:dyDescent="0.3">
      <c r="B31797"/>
    </row>
    <row r="31798" spans="2:2" ht="16.5" x14ac:dyDescent="0.3">
      <c r="B31798"/>
    </row>
    <row r="31799" spans="2:2" ht="16.5" x14ac:dyDescent="0.3">
      <c r="B31799"/>
    </row>
    <row r="31800" spans="2:2" ht="16.5" x14ac:dyDescent="0.3">
      <c r="B31800"/>
    </row>
    <row r="31801" spans="2:2" ht="16.5" x14ac:dyDescent="0.3">
      <c r="B31801"/>
    </row>
    <row r="31802" spans="2:2" ht="16.5" x14ac:dyDescent="0.3">
      <c r="B31802"/>
    </row>
    <row r="31803" spans="2:2" ht="16.5" x14ac:dyDescent="0.3">
      <c r="B31803"/>
    </row>
    <row r="31804" spans="2:2" ht="16.5" x14ac:dyDescent="0.3">
      <c r="B31804"/>
    </row>
    <row r="31805" spans="2:2" ht="16.5" x14ac:dyDescent="0.3">
      <c r="B31805"/>
    </row>
    <row r="31806" spans="2:2" ht="16.5" x14ac:dyDescent="0.3">
      <c r="B31806"/>
    </row>
    <row r="31807" spans="2:2" ht="16.5" x14ac:dyDescent="0.3">
      <c r="B31807"/>
    </row>
    <row r="31808" spans="2:2" ht="16.5" x14ac:dyDescent="0.3">
      <c r="B31808"/>
    </row>
    <row r="31809" spans="2:2" ht="16.5" x14ac:dyDescent="0.3">
      <c r="B31809"/>
    </row>
    <row r="31810" spans="2:2" ht="16.5" x14ac:dyDescent="0.3">
      <c r="B31810"/>
    </row>
    <row r="31811" spans="2:2" ht="16.5" x14ac:dyDescent="0.3">
      <c r="B31811"/>
    </row>
    <row r="31812" spans="2:2" ht="16.5" x14ac:dyDescent="0.3">
      <c r="B31812"/>
    </row>
    <row r="31813" spans="2:2" ht="16.5" x14ac:dyDescent="0.3">
      <c r="B31813"/>
    </row>
    <row r="31814" spans="2:2" ht="16.5" x14ac:dyDescent="0.3">
      <c r="B31814"/>
    </row>
    <row r="31815" spans="2:2" ht="16.5" x14ac:dyDescent="0.3">
      <c r="B31815"/>
    </row>
    <row r="31816" spans="2:2" ht="16.5" x14ac:dyDescent="0.3">
      <c r="B31816"/>
    </row>
    <row r="31817" spans="2:2" ht="16.5" x14ac:dyDescent="0.3">
      <c r="B31817"/>
    </row>
    <row r="31818" spans="2:2" ht="16.5" x14ac:dyDescent="0.3">
      <c r="B31818"/>
    </row>
    <row r="31819" spans="2:2" ht="16.5" x14ac:dyDescent="0.3">
      <c r="B31819"/>
    </row>
    <row r="31820" spans="2:2" ht="16.5" x14ac:dyDescent="0.3">
      <c r="B31820"/>
    </row>
    <row r="31821" spans="2:2" ht="16.5" x14ac:dyDescent="0.3">
      <c r="B31821"/>
    </row>
    <row r="31822" spans="2:2" ht="16.5" x14ac:dyDescent="0.3">
      <c r="B31822"/>
    </row>
    <row r="31823" spans="2:2" ht="16.5" x14ac:dyDescent="0.3">
      <c r="B31823"/>
    </row>
    <row r="31824" spans="2:2" ht="16.5" x14ac:dyDescent="0.3">
      <c r="B31824"/>
    </row>
    <row r="31825" spans="2:2" ht="16.5" x14ac:dyDescent="0.3">
      <c r="B31825"/>
    </row>
    <row r="31826" spans="2:2" ht="16.5" x14ac:dyDescent="0.3">
      <c r="B31826"/>
    </row>
    <row r="31827" spans="2:2" ht="16.5" x14ac:dyDescent="0.3">
      <c r="B31827"/>
    </row>
    <row r="31828" spans="2:2" ht="16.5" x14ac:dyDescent="0.3">
      <c r="B31828"/>
    </row>
    <row r="31829" spans="2:2" ht="16.5" x14ac:dyDescent="0.3">
      <c r="B31829"/>
    </row>
    <row r="31830" spans="2:2" ht="16.5" x14ac:dyDescent="0.3">
      <c r="B31830"/>
    </row>
    <row r="31831" spans="2:2" ht="16.5" x14ac:dyDescent="0.3">
      <c r="B31831"/>
    </row>
    <row r="31832" spans="2:2" ht="16.5" x14ac:dyDescent="0.3">
      <c r="B31832"/>
    </row>
    <row r="31833" spans="2:2" ht="16.5" x14ac:dyDescent="0.3">
      <c r="B31833"/>
    </row>
    <row r="31834" spans="2:2" ht="16.5" x14ac:dyDescent="0.3">
      <c r="B31834"/>
    </row>
    <row r="31835" spans="2:2" ht="16.5" x14ac:dyDescent="0.3">
      <c r="B31835"/>
    </row>
    <row r="31836" spans="2:2" ht="16.5" x14ac:dyDescent="0.3">
      <c r="B31836"/>
    </row>
    <row r="31837" spans="2:2" ht="16.5" x14ac:dyDescent="0.3">
      <c r="B31837"/>
    </row>
    <row r="31838" spans="2:2" ht="16.5" x14ac:dyDescent="0.3">
      <c r="B31838"/>
    </row>
    <row r="31839" spans="2:2" ht="16.5" x14ac:dyDescent="0.3">
      <c r="B31839"/>
    </row>
    <row r="31840" spans="2:2" ht="16.5" x14ac:dyDescent="0.3">
      <c r="B31840"/>
    </row>
    <row r="31841" spans="2:2" ht="16.5" x14ac:dyDescent="0.3">
      <c r="B31841"/>
    </row>
    <row r="31842" spans="2:2" ht="16.5" x14ac:dyDescent="0.3">
      <c r="B31842"/>
    </row>
    <row r="31843" spans="2:2" ht="16.5" x14ac:dyDescent="0.3">
      <c r="B31843"/>
    </row>
    <row r="31844" spans="2:2" ht="16.5" x14ac:dyDescent="0.3">
      <c r="B31844"/>
    </row>
    <row r="31845" spans="2:2" ht="16.5" x14ac:dyDescent="0.3">
      <c r="B31845"/>
    </row>
    <row r="31846" spans="2:2" ht="16.5" x14ac:dyDescent="0.3">
      <c r="B31846"/>
    </row>
    <row r="31847" spans="2:2" ht="16.5" x14ac:dyDescent="0.3">
      <c r="B31847"/>
    </row>
    <row r="31848" spans="2:2" ht="16.5" x14ac:dyDescent="0.3">
      <c r="B31848"/>
    </row>
    <row r="31849" spans="2:2" ht="16.5" x14ac:dyDescent="0.3">
      <c r="B31849"/>
    </row>
    <row r="31850" spans="2:2" ht="16.5" x14ac:dyDescent="0.3">
      <c r="B31850"/>
    </row>
    <row r="31851" spans="2:2" ht="16.5" x14ac:dyDescent="0.3">
      <c r="B31851"/>
    </row>
    <row r="31852" spans="2:2" ht="16.5" x14ac:dyDescent="0.3">
      <c r="B31852"/>
    </row>
    <row r="31853" spans="2:2" ht="16.5" x14ac:dyDescent="0.3">
      <c r="B31853"/>
    </row>
    <row r="31854" spans="2:2" ht="16.5" x14ac:dyDescent="0.3">
      <c r="B31854"/>
    </row>
    <row r="31855" spans="2:2" ht="16.5" x14ac:dyDescent="0.3">
      <c r="B31855"/>
    </row>
    <row r="31856" spans="2:2" ht="16.5" x14ac:dyDescent="0.3">
      <c r="B31856"/>
    </row>
    <row r="31857" spans="2:2" ht="16.5" x14ac:dyDescent="0.3">
      <c r="B31857"/>
    </row>
    <row r="31858" spans="2:2" ht="16.5" x14ac:dyDescent="0.3">
      <c r="B31858"/>
    </row>
    <row r="31859" spans="2:2" ht="16.5" x14ac:dyDescent="0.3">
      <c r="B31859"/>
    </row>
    <row r="31860" spans="2:2" ht="16.5" x14ac:dyDescent="0.3">
      <c r="B31860"/>
    </row>
    <row r="31861" spans="2:2" ht="16.5" x14ac:dyDescent="0.3">
      <c r="B31861"/>
    </row>
    <row r="31862" spans="2:2" ht="16.5" x14ac:dyDescent="0.3">
      <c r="B31862"/>
    </row>
    <row r="31863" spans="2:2" ht="16.5" x14ac:dyDescent="0.3">
      <c r="B31863"/>
    </row>
    <row r="31864" spans="2:2" ht="16.5" x14ac:dyDescent="0.3">
      <c r="B31864"/>
    </row>
    <row r="31865" spans="2:2" ht="16.5" x14ac:dyDescent="0.3">
      <c r="B31865"/>
    </row>
    <row r="31866" spans="2:2" ht="16.5" x14ac:dyDescent="0.3">
      <c r="B31866"/>
    </row>
    <row r="31867" spans="2:2" ht="16.5" x14ac:dyDescent="0.3">
      <c r="B31867"/>
    </row>
    <row r="31868" spans="2:2" ht="16.5" x14ac:dyDescent="0.3">
      <c r="B31868"/>
    </row>
    <row r="31869" spans="2:2" ht="16.5" x14ac:dyDescent="0.3">
      <c r="B31869"/>
    </row>
    <row r="31870" spans="2:2" ht="16.5" x14ac:dyDescent="0.3">
      <c r="B31870"/>
    </row>
    <row r="31871" spans="2:2" ht="16.5" x14ac:dyDescent="0.3">
      <c r="B31871"/>
    </row>
    <row r="31872" spans="2:2" ht="16.5" x14ac:dyDescent="0.3">
      <c r="B31872"/>
    </row>
    <row r="31873" spans="2:2" ht="16.5" x14ac:dyDescent="0.3">
      <c r="B31873"/>
    </row>
    <row r="31874" spans="2:2" ht="16.5" x14ac:dyDescent="0.3">
      <c r="B31874"/>
    </row>
    <row r="31875" spans="2:2" ht="16.5" x14ac:dyDescent="0.3">
      <c r="B31875"/>
    </row>
    <row r="31876" spans="2:2" ht="16.5" x14ac:dyDescent="0.3">
      <c r="B31876"/>
    </row>
    <row r="31877" spans="2:2" ht="16.5" x14ac:dyDescent="0.3">
      <c r="B31877"/>
    </row>
    <row r="31878" spans="2:2" ht="16.5" x14ac:dyDescent="0.3">
      <c r="B31878"/>
    </row>
    <row r="31879" spans="2:2" ht="16.5" x14ac:dyDescent="0.3">
      <c r="B31879"/>
    </row>
    <row r="31880" spans="2:2" ht="16.5" x14ac:dyDescent="0.3">
      <c r="B31880"/>
    </row>
    <row r="31881" spans="2:2" ht="16.5" x14ac:dyDescent="0.3">
      <c r="B31881"/>
    </row>
    <row r="31882" spans="2:2" ht="16.5" x14ac:dyDescent="0.3">
      <c r="B31882"/>
    </row>
    <row r="31883" spans="2:2" ht="16.5" x14ac:dyDescent="0.3">
      <c r="B31883"/>
    </row>
    <row r="31884" spans="2:2" ht="16.5" x14ac:dyDescent="0.3">
      <c r="B31884"/>
    </row>
    <row r="31885" spans="2:2" ht="16.5" x14ac:dyDescent="0.3">
      <c r="B31885"/>
    </row>
    <row r="31886" spans="2:2" ht="16.5" x14ac:dyDescent="0.3">
      <c r="B31886"/>
    </row>
    <row r="31887" spans="2:2" ht="16.5" x14ac:dyDescent="0.3">
      <c r="B31887"/>
    </row>
    <row r="31888" spans="2:2" ht="16.5" x14ac:dyDescent="0.3">
      <c r="B31888"/>
    </row>
    <row r="31889" spans="2:2" ht="16.5" x14ac:dyDescent="0.3">
      <c r="B31889"/>
    </row>
    <row r="31890" spans="2:2" ht="16.5" x14ac:dyDescent="0.3">
      <c r="B31890"/>
    </row>
    <row r="31891" spans="2:2" ht="16.5" x14ac:dyDescent="0.3">
      <c r="B31891"/>
    </row>
    <row r="31892" spans="2:2" ht="16.5" x14ac:dyDescent="0.3">
      <c r="B31892"/>
    </row>
    <row r="31893" spans="2:2" ht="16.5" x14ac:dyDescent="0.3">
      <c r="B31893"/>
    </row>
    <row r="31894" spans="2:2" ht="16.5" x14ac:dyDescent="0.3">
      <c r="B31894"/>
    </row>
    <row r="31895" spans="2:2" ht="16.5" x14ac:dyDescent="0.3">
      <c r="B31895"/>
    </row>
    <row r="31896" spans="2:2" ht="16.5" x14ac:dyDescent="0.3">
      <c r="B31896"/>
    </row>
    <row r="31897" spans="2:2" ht="16.5" x14ac:dyDescent="0.3">
      <c r="B31897"/>
    </row>
    <row r="31898" spans="2:2" ht="16.5" x14ac:dyDescent="0.3">
      <c r="B31898"/>
    </row>
    <row r="31899" spans="2:2" ht="16.5" x14ac:dyDescent="0.3">
      <c r="B31899"/>
    </row>
    <row r="31900" spans="2:2" ht="16.5" x14ac:dyDescent="0.3">
      <c r="B31900"/>
    </row>
    <row r="31901" spans="2:2" ht="16.5" x14ac:dyDescent="0.3">
      <c r="B31901"/>
    </row>
    <row r="31902" spans="2:2" ht="16.5" x14ac:dyDescent="0.3">
      <c r="B31902"/>
    </row>
    <row r="31903" spans="2:2" ht="16.5" x14ac:dyDescent="0.3">
      <c r="B31903"/>
    </row>
    <row r="31904" spans="2:2" ht="16.5" x14ac:dyDescent="0.3">
      <c r="B31904"/>
    </row>
    <row r="31905" spans="2:2" ht="16.5" x14ac:dyDescent="0.3">
      <c r="B31905"/>
    </row>
    <row r="31906" spans="2:2" ht="16.5" x14ac:dyDescent="0.3">
      <c r="B31906"/>
    </row>
    <row r="31907" spans="2:2" ht="16.5" x14ac:dyDescent="0.3">
      <c r="B31907"/>
    </row>
    <row r="31908" spans="2:2" ht="16.5" x14ac:dyDescent="0.3">
      <c r="B31908"/>
    </row>
    <row r="31909" spans="2:2" ht="16.5" x14ac:dyDescent="0.3">
      <c r="B31909"/>
    </row>
    <row r="31910" spans="2:2" ht="16.5" x14ac:dyDescent="0.3">
      <c r="B31910"/>
    </row>
    <row r="31911" spans="2:2" ht="16.5" x14ac:dyDescent="0.3">
      <c r="B31911"/>
    </row>
    <row r="31912" spans="2:2" ht="16.5" x14ac:dyDescent="0.3">
      <c r="B31912"/>
    </row>
    <row r="31913" spans="2:2" ht="16.5" x14ac:dyDescent="0.3">
      <c r="B31913"/>
    </row>
    <row r="31914" spans="2:2" ht="16.5" x14ac:dyDescent="0.3">
      <c r="B31914"/>
    </row>
    <row r="31915" spans="2:2" ht="16.5" x14ac:dyDescent="0.3">
      <c r="B31915"/>
    </row>
    <row r="31916" spans="2:2" ht="16.5" x14ac:dyDescent="0.3">
      <c r="B31916"/>
    </row>
    <row r="31917" spans="2:2" ht="16.5" x14ac:dyDescent="0.3">
      <c r="B31917"/>
    </row>
    <row r="31918" spans="2:2" ht="16.5" x14ac:dyDescent="0.3">
      <c r="B31918"/>
    </row>
    <row r="31919" spans="2:2" ht="16.5" x14ac:dyDescent="0.3">
      <c r="B31919"/>
    </row>
    <row r="31920" spans="2:2" ht="16.5" x14ac:dyDescent="0.3">
      <c r="B31920"/>
    </row>
    <row r="31921" spans="2:2" ht="16.5" x14ac:dyDescent="0.3">
      <c r="B31921"/>
    </row>
    <row r="31922" spans="2:2" ht="16.5" x14ac:dyDescent="0.3">
      <c r="B31922"/>
    </row>
    <row r="31923" spans="2:2" ht="16.5" x14ac:dyDescent="0.3">
      <c r="B31923"/>
    </row>
    <row r="31924" spans="2:2" ht="16.5" x14ac:dyDescent="0.3">
      <c r="B31924"/>
    </row>
    <row r="31925" spans="2:2" ht="16.5" x14ac:dyDescent="0.3">
      <c r="B31925"/>
    </row>
    <row r="31926" spans="2:2" ht="16.5" x14ac:dyDescent="0.3">
      <c r="B31926"/>
    </row>
    <row r="31927" spans="2:2" ht="16.5" x14ac:dyDescent="0.3">
      <c r="B31927"/>
    </row>
    <row r="31928" spans="2:2" ht="16.5" x14ac:dyDescent="0.3">
      <c r="B31928"/>
    </row>
    <row r="31929" spans="2:2" ht="16.5" x14ac:dyDescent="0.3">
      <c r="B31929"/>
    </row>
    <row r="31930" spans="2:2" ht="16.5" x14ac:dyDescent="0.3">
      <c r="B31930"/>
    </row>
    <row r="31931" spans="2:2" ht="16.5" x14ac:dyDescent="0.3">
      <c r="B31931"/>
    </row>
    <row r="31932" spans="2:2" ht="16.5" x14ac:dyDescent="0.3">
      <c r="B31932"/>
    </row>
    <row r="31933" spans="2:2" ht="16.5" x14ac:dyDescent="0.3">
      <c r="B31933"/>
    </row>
    <row r="31934" spans="2:2" ht="16.5" x14ac:dyDescent="0.3">
      <c r="B31934"/>
    </row>
    <row r="31935" spans="2:2" ht="16.5" x14ac:dyDescent="0.3">
      <c r="B31935"/>
    </row>
    <row r="31936" spans="2:2" ht="16.5" x14ac:dyDescent="0.3">
      <c r="B31936"/>
    </row>
    <row r="31937" spans="2:2" ht="16.5" x14ac:dyDescent="0.3">
      <c r="B31937"/>
    </row>
    <row r="31938" spans="2:2" ht="16.5" x14ac:dyDescent="0.3">
      <c r="B31938"/>
    </row>
    <row r="31939" spans="2:2" ht="16.5" x14ac:dyDescent="0.3">
      <c r="B31939"/>
    </row>
    <row r="31940" spans="2:2" ht="16.5" x14ac:dyDescent="0.3">
      <c r="B31940"/>
    </row>
    <row r="31941" spans="2:2" ht="16.5" x14ac:dyDescent="0.3">
      <c r="B31941"/>
    </row>
    <row r="31942" spans="2:2" ht="16.5" x14ac:dyDescent="0.3">
      <c r="B31942"/>
    </row>
    <row r="31943" spans="2:2" ht="16.5" x14ac:dyDescent="0.3">
      <c r="B31943"/>
    </row>
    <row r="31944" spans="2:2" ht="16.5" x14ac:dyDescent="0.3">
      <c r="B31944"/>
    </row>
    <row r="31945" spans="2:2" ht="16.5" x14ac:dyDescent="0.3">
      <c r="B31945"/>
    </row>
    <row r="31946" spans="2:2" ht="16.5" x14ac:dyDescent="0.3">
      <c r="B31946"/>
    </row>
    <row r="31947" spans="2:2" ht="16.5" x14ac:dyDescent="0.3">
      <c r="B31947"/>
    </row>
    <row r="31948" spans="2:2" ht="16.5" x14ac:dyDescent="0.3">
      <c r="B31948"/>
    </row>
    <row r="31949" spans="2:2" ht="16.5" x14ac:dyDescent="0.3">
      <c r="B31949"/>
    </row>
    <row r="31950" spans="2:2" ht="16.5" x14ac:dyDescent="0.3">
      <c r="B31950"/>
    </row>
    <row r="31951" spans="2:2" ht="16.5" x14ac:dyDescent="0.3">
      <c r="B31951"/>
    </row>
    <row r="31952" spans="2:2" ht="16.5" x14ac:dyDescent="0.3">
      <c r="B31952"/>
    </row>
    <row r="31953" spans="2:2" ht="16.5" x14ac:dyDescent="0.3">
      <c r="B31953"/>
    </row>
    <row r="31954" spans="2:2" ht="16.5" x14ac:dyDescent="0.3">
      <c r="B31954"/>
    </row>
    <row r="31955" spans="2:2" ht="16.5" x14ac:dyDescent="0.3">
      <c r="B31955"/>
    </row>
    <row r="31956" spans="2:2" ht="16.5" x14ac:dyDescent="0.3">
      <c r="B31956"/>
    </row>
    <row r="31957" spans="2:2" ht="16.5" x14ac:dyDescent="0.3">
      <c r="B31957"/>
    </row>
    <row r="31958" spans="2:2" ht="16.5" x14ac:dyDescent="0.3">
      <c r="B31958"/>
    </row>
    <row r="31959" spans="2:2" ht="16.5" x14ac:dyDescent="0.3">
      <c r="B31959"/>
    </row>
    <row r="31960" spans="2:2" ht="16.5" x14ac:dyDescent="0.3">
      <c r="B31960"/>
    </row>
    <row r="31961" spans="2:2" ht="16.5" x14ac:dyDescent="0.3">
      <c r="B31961"/>
    </row>
    <row r="31962" spans="2:2" ht="16.5" x14ac:dyDescent="0.3">
      <c r="B31962"/>
    </row>
    <row r="31963" spans="2:2" ht="16.5" x14ac:dyDescent="0.3">
      <c r="B31963"/>
    </row>
    <row r="31964" spans="2:2" ht="16.5" x14ac:dyDescent="0.3">
      <c r="B31964"/>
    </row>
    <row r="31965" spans="2:2" ht="16.5" x14ac:dyDescent="0.3">
      <c r="B31965"/>
    </row>
    <row r="31966" spans="2:2" ht="16.5" x14ac:dyDescent="0.3">
      <c r="B31966"/>
    </row>
    <row r="31967" spans="2:2" ht="16.5" x14ac:dyDescent="0.3">
      <c r="B31967"/>
    </row>
    <row r="31968" spans="2:2" ht="16.5" x14ac:dyDescent="0.3">
      <c r="B31968"/>
    </row>
    <row r="31969" spans="2:2" ht="16.5" x14ac:dyDescent="0.3">
      <c r="B31969"/>
    </row>
    <row r="31970" spans="2:2" ht="16.5" x14ac:dyDescent="0.3">
      <c r="B31970"/>
    </row>
    <row r="31971" spans="2:2" ht="16.5" x14ac:dyDescent="0.3">
      <c r="B31971"/>
    </row>
    <row r="31972" spans="2:2" ht="16.5" x14ac:dyDescent="0.3">
      <c r="B31972"/>
    </row>
    <row r="31973" spans="2:2" ht="16.5" x14ac:dyDescent="0.3">
      <c r="B31973"/>
    </row>
    <row r="31974" spans="2:2" ht="16.5" x14ac:dyDescent="0.3">
      <c r="B31974"/>
    </row>
    <row r="31975" spans="2:2" ht="16.5" x14ac:dyDescent="0.3">
      <c r="B31975"/>
    </row>
    <row r="31976" spans="2:2" ht="16.5" x14ac:dyDescent="0.3">
      <c r="B31976"/>
    </row>
    <row r="31977" spans="2:2" ht="16.5" x14ac:dyDescent="0.3">
      <c r="B31977"/>
    </row>
    <row r="31978" spans="2:2" ht="16.5" x14ac:dyDescent="0.3">
      <c r="B31978"/>
    </row>
    <row r="31979" spans="2:2" ht="16.5" x14ac:dyDescent="0.3">
      <c r="B31979"/>
    </row>
    <row r="31980" spans="2:2" ht="16.5" x14ac:dyDescent="0.3">
      <c r="B31980"/>
    </row>
    <row r="31981" spans="2:2" ht="16.5" x14ac:dyDescent="0.3">
      <c r="B31981"/>
    </row>
    <row r="31982" spans="2:2" ht="16.5" x14ac:dyDescent="0.3">
      <c r="B31982"/>
    </row>
    <row r="31983" spans="2:2" ht="16.5" x14ac:dyDescent="0.3">
      <c r="B31983"/>
    </row>
    <row r="31984" spans="2:2" ht="16.5" x14ac:dyDescent="0.3">
      <c r="B31984"/>
    </row>
    <row r="31985" spans="2:2" ht="16.5" x14ac:dyDescent="0.3">
      <c r="B31985"/>
    </row>
    <row r="31986" spans="2:2" ht="16.5" x14ac:dyDescent="0.3">
      <c r="B31986"/>
    </row>
    <row r="31987" spans="2:2" ht="16.5" x14ac:dyDescent="0.3">
      <c r="B31987"/>
    </row>
    <row r="31988" spans="2:2" ht="16.5" x14ac:dyDescent="0.3">
      <c r="B31988"/>
    </row>
    <row r="31989" spans="2:2" ht="16.5" x14ac:dyDescent="0.3">
      <c r="B31989"/>
    </row>
    <row r="31990" spans="2:2" ht="16.5" x14ac:dyDescent="0.3">
      <c r="B31990"/>
    </row>
    <row r="31991" spans="2:2" ht="16.5" x14ac:dyDescent="0.3">
      <c r="B31991"/>
    </row>
    <row r="31992" spans="2:2" ht="16.5" x14ac:dyDescent="0.3">
      <c r="B31992"/>
    </row>
    <row r="31993" spans="2:2" ht="16.5" x14ac:dyDescent="0.3">
      <c r="B31993"/>
    </row>
    <row r="31994" spans="2:2" ht="16.5" x14ac:dyDescent="0.3">
      <c r="B31994"/>
    </row>
    <row r="31995" spans="2:2" ht="16.5" x14ac:dyDescent="0.3">
      <c r="B31995"/>
    </row>
    <row r="31996" spans="2:2" ht="16.5" x14ac:dyDescent="0.3">
      <c r="B31996"/>
    </row>
    <row r="31997" spans="2:2" ht="16.5" x14ac:dyDescent="0.3">
      <c r="B31997"/>
    </row>
    <row r="31998" spans="2:2" ht="16.5" x14ac:dyDescent="0.3">
      <c r="B31998"/>
    </row>
    <row r="31999" spans="2:2" ht="16.5" x14ac:dyDescent="0.3">
      <c r="B31999"/>
    </row>
    <row r="32000" spans="2:2" ht="16.5" x14ac:dyDescent="0.3">
      <c r="B32000"/>
    </row>
    <row r="32001" spans="2:2" ht="16.5" x14ac:dyDescent="0.3">
      <c r="B32001"/>
    </row>
    <row r="32002" spans="2:2" ht="16.5" x14ac:dyDescent="0.3">
      <c r="B32002"/>
    </row>
    <row r="32003" spans="2:2" ht="16.5" x14ac:dyDescent="0.3">
      <c r="B32003"/>
    </row>
    <row r="32004" spans="2:2" ht="16.5" x14ac:dyDescent="0.3">
      <c r="B32004"/>
    </row>
    <row r="32005" spans="2:2" ht="16.5" x14ac:dyDescent="0.3">
      <c r="B32005"/>
    </row>
    <row r="32006" spans="2:2" ht="16.5" x14ac:dyDescent="0.3">
      <c r="B32006"/>
    </row>
    <row r="32007" spans="2:2" ht="16.5" x14ac:dyDescent="0.3">
      <c r="B32007"/>
    </row>
    <row r="32008" spans="2:2" ht="16.5" x14ac:dyDescent="0.3">
      <c r="B32008"/>
    </row>
    <row r="32009" spans="2:2" ht="16.5" x14ac:dyDescent="0.3">
      <c r="B32009"/>
    </row>
    <row r="32010" spans="2:2" ht="16.5" x14ac:dyDescent="0.3">
      <c r="B32010"/>
    </row>
    <row r="32011" spans="2:2" ht="16.5" x14ac:dyDescent="0.3">
      <c r="B32011"/>
    </row>
    <row r="32012" spans="2:2" ht="16.5" x14ac:dyDescent="0.3">
      <c r="B32012"/>
    </row>
    <row r="32013" spans="2:2" ht="16.5" x14ac:dyDescent="0.3">
      <c r="B32013"/>
    </row>
    <row r="32014" spans="2:2" ht="16.5" x14ac:dyDescent="0.3">
      <c r="B32014"/>
    </row>
    <row r="32015" spans="2:2" ht="16.5" x14ac:dyDescent="0.3">
      <c r="B32015"/>
    </row>
    <row r="32016" spans="2:2" ht="16.5" x14ac:dyDescent="0.3">
      <c r="B32016"/>
    </row>
    <row r="32017" spans="2:2" ht="16.5" x14ac:dyDescent="0.3">
      <c r="B32017"/>
    </row>
    <row r="32018" spans="2:2" ht="16.5" x14ac:dyDescent="0.3">
      <c r="B32018"/>
    </row>
    <row r="32019" spans="2:2" ht="16.5" x14ac:dyDescent="0.3">
      <c r="B32019"/>
    </row>
    <row r="32020" spans="2:2" ht="16.5" x14ac:dyDescent="0.3">
      <c r="B32020"/>
    </row>
    <row r="32021" spans="2:2" ht="16.5" x14ac:dyDescent="0.3">
      <c r="B32021"/>
    </row>
    <row r="32022" spans="2:2" ht="16.5" x14ac:dyDescent="0.3">
      <c r="B32022"/>
    </row>
    <row r="32023" spans="2:2" ht="16.5" x14ac:dyDescent="0.3">
      <c r="B32023"/>
    </row>
    <row r="32024" spans="2:2" ht="16.5" x14ac:dyDescent="0.3">
      <c r="B32024"/>
    </row>
    <row r="32025" spans="2:2" ht="16.5" x14ac:dyDescent="0.3">
      <c r="B32025"/>
    </row>
    <row r="32026" spans="2:2" ht="16.5" x14ac:dyDescent="0.3">
      <c r="B32026"/>
    </row>
    <row r="32027" spans="2:2" ht="16.5" x14ac:dyDescent="0.3">
      <c r="B32027"/>
    </row>
    <row r="32028" spans="2:2" ht="16.5" x14ac:dyDescent="0.3">
      <c r="B32028"/>
    </row>
    <row r="32029" spans="2:2" ht="16.5" x14ac:dyDescent="0.3">
      <c r="B32029"/>
    </row>
    <row r="32030" spans="2:2" ht="16.5" x14ac:dyDescent="0.3">
      <c r="B32030"/>
    </row>
    <row r="32031" spans="2:2" ht="16.5" x14ac:dyDescent="0.3">
      <c r="B32031"/>
    </row>
    <row r="32032" spans="2:2" ht="16.5" x14ac:dyDescent="0.3">
      <c r="B32032"/>
    </row>
    <row r="32033" spans="2:2" ht="16.5" x14ac:dyDescent="0.3">
      <c r="B32033"/>
    </row>
    <row r="32034" spans="2:2" ht="16.5" x14ac:dyDescent="0.3">
      <c r="B32034"/>
    </row>
    <row r="32035" spans="2:2" ht="16.5" x14ac:dyDescent="0.3">
      <c r="B32035"/>
    </row>
    <row r="32036" spans="2:2" ht="16.5" x14ac:dyDescent="0.3">
      <c r="B32036"/>
    </row>
    <row r="32037" spans="2:2" ht="16.5" x14ac:dyDescent="0.3">
      <c r="B32037"/>
    </row>
    <row r="32038" spans="2:2" ht="16.5" x14ac:dyDescent="0.3">
      <c r="B32038"/>
    </row>
    <row r="32039" spans="2:2" ht="16.5" x14ac:dyDescent="0.3">
      <c r="B32039"/>
    </row>
    <row r="32040" spans="2:2" ht="16.5" x14ac:dyDescent="0.3">
      <c r="B32040"/>
    </row>
    <row r="32041" spans="2:2" ht="16.5" x14ac:dyDescent="0.3">
      <c r="B32041"/>
    </row>
    <row r="32042" spans="2:2" ht="16.5" x14ac:dyDescent="0.3">
      <c r="B32042"/>
    </row>
    <row r="32043" spans="2:2" ht="16.5" x14ac:dyDescent="0.3">
      <c r="B32043"/>
    </row>
    <row r="32044" spans="2:2" ht="16.5" x14ac:dyDescent="0.3">
      <c r="B32044"/>
    </row>
    <row r="32045" spans="2:2" ht="16.5" x14ac:dyDescent="0.3">
      <c r="B32045"/>
    </row>
    <row r="32046" spans="2:2" ht="16.5" x14ac:dyDescent="0.3">
      <c r="B32046"/>
    </row>
    <row r="32047" spans="2:2" ht="16.5" x14ac:dyDescent="0.3">
      <c r="B32047"/>
    </row>
    <row r="32048" spans="2:2" ht="16.5" x14ac:dyDescent="0.3">
      <c r="B32048"/>
    </row>
    <row r="32049" spans="2:2" ht="16.5" x14ac:dyDescent="0.3">
      <c r="B32049"/>
    </row>
    <row r="32050" spans="2:2" ht="16.5" x14ac:dyDescent="0.3">
      <c r="B32050"/>
    </row>
    <row r="32051" spans="2:2" ht="16.5" x14ac:dyDescent="0.3">
      <c r="B32051"/>
    </row>
    <row r="32052" spans="2:2" ht="16.5" x14ac:dyDescent="0.3">
      <c r="B32052"/>
    </row>
    <row r="32053" spans="2:2" ht="16.5" x14ac:dyDescent="0.3">
      <c r="B32053"/>
    </row>
    <row r="32054" spans="2:2" ht="16.5" x14ac:dyDescent="0.3">
      <c r="B32054"/>
    </row>
    <row r="32055" spans="2:2" ht="16.5" x14ac:dyDescent="0.3">
      <c r="B32055"/>
    </row>
    <row r="32056" spans="2:2" ht="16.5" x14ac:dyDescent="0.3">
      <c r="B32056"/>
    </row>
    <row r="32057" spans="2:2" ht="16.5" x14ac:dyDescent="0.3">
      <c r="B32057"/>
    </row>
    <row r="32058" spans="2:2" ht="16.5" x14ac:dyDescent="0.3">
      <c r="B32058"/>
    </row>
    <row r="32059" spans="2:2" ht="16.5" x14ac:dyDescent="0.3">
      <c r="B32059"/>
    </row>
    <row r="32060" spans="2:2" ht="16.5" x14ac:dyDescent="0.3">
      <c r="B32060"/>
    </row>
    <row r="32061" spans="2:2" ht="16.5" x14ac:dyDescent="0.3">
      <c r="B32061"/>
    </row>
    <row r="32062" spans="2:2" ht="16.5" x14ac:dyDescent="0.3">
      <c r="B32062"/>
    </row>
    <row r="32063" spans="2:2" ht="16.5" x14ac:dyDescent="0.3">
      <c r="B32063"/>
    </row>
    <row r="32064" spans="2:2" ht="16.5" x14ac:dyDescent="0.3">
      <c r="B32064"/>
    </row>
    <row r="32065" spans="2:2" ht="16.5" x14ac:dyDescent="0.3">
      <c r="B32065"/>
    </row>
    <row r="32066" spans="2:2" ht="16.5" x14ac:dyDescent="0.3">
      <c r="B32066"/>
    </row>
    <row r="32067" spans="2:2" ht="16.5" x14ac:dyDescent="0.3">
      <c r="B32067"/>
    </row>
    <row r="32068" spans="2:2" ht="16.5" x14ac:dyDescent="0.3">
      <c r="B32068"/>
    </row>
    <row r="32069" spans="2:2" ht="16.5" x14ac:dyDescent="0.3">
      <c r="B32069"/>
    </row>
    <row r="32070" spans="2:2" ht="16.5" x14ac:dyDescent="0.3">
      <c r="B32070"/>
    </row>
    <row r="32071" spans="2:2" ht="16.5" x14ac:dyDescent="0.3">
      <c r="B32071"/>
    </row>
    <row r="32072" spans="2:2" ht="16.5" x14ac:dyDescent="0.3">
      <c r="B32072"/>
    </row>
    <row r="32073" spans="2:2" ht="16.5" x14ac:dyDescent="0.3">
      <c r="B32073"/>
    </row>
    <row r="32074" spans="2:2" ht="16.5" x14ac:dyDescent="0.3">
      <c r="B32074"/>
    </row>
    <row r="32075" spans="2:2" ht="16.5" x14ac:dyDescent="0.3">
      <c r="B32075"/>
    </row>
    <row r="32076" spans="2:2" ht="16.5" x14ac:dyDescent="0.3">
      <c r="B32076"/>
    </row>
    <row r="32077" spans="2:2" ht="16.5" x14ac:dyDescent="0.3">
      <c r="B32077"/>
    </row>
    <row r="32078" spans="2:2" ht="16.5" x14ac:dyDescent="0.3">
      <c r="B32078"/>
    </row>
    <row r="32079" spans="2:2" ht="16.5" x14ac:dyDescent="0.3">
      <c r="B32079"/>
    </row>
    <row r="32080" spans="2:2" ht="16.5" x14ac:dyDescent="0.3">
      <c r="B32080"/>
    </row>
    <row r="32081" spans="2:2" ht="16.5" x14ac:dyDescent="0.3">
      <c r="B32081"/>
    </row>
    <row r="32082" spans="2:2" ht="16.5" x14ac:dyDescent="0.3">
      <c r="B32082"/>
    </row>
    <row r="32083" spans="2:2" ht="16.5" x14ac:dyDescent="0.3">
      <c r="B32083"/>
    </row>
    <row r="32084" spans="2:2" ht="16.5" x14ac:dyDescent="0.3">
      <c r="B32084"/>
    </row>
    <row r="32085" spans="2:2" ht="16.5" x14ac:dyDescent="0.3">
      <c r="B32085"/>
    </row>
    <row r="32086" spans="2:2" ht="16.5" x14ac:dyDescent="0.3">
      <c r="B32086"/>
    </row>
    <row r="32087" spans="2:2" ht="16.5" x14ac:dyDescent="0.3">
      <c r="B32087"/>
    </row>
    <row r="32088" spans="2:2" ht="16.5" x14ac:dyDescent="0.3">
      <c r="B32088"/>
    </row>
    <row r="32089" spans="2:2" ht="16.5" x14ac:dyDescent="0.3">
      <c r="B32089"/>
    </row>
    <row r="32090" spans="2:2" ht="16.5" x14ac:dyDescent="0.3">
      <c r="B32090"/>
    </row>
    <row r="32091" spans="2:2" ht="16.5" x14ac:dyDescent="0.3">
      <c r="B32091"/>
    </row>
    <row r="32092" spans="2:2" ht="16.5" x14ac:dyDescent="0.3">
      <c r="B32092"/>
    </row>
    <row r="32093" spans="2:2" ht="16.5" x14ac:dyDescent="0.3">
      <c r="B32093"/>
    </row>
    <row r="32094" spans="2:2" ht="16.5" x14ac:dyDescent="0.3">
      <c r="B32094"/>
    </row>
    <row r="32095" spans="2:2" ht="16.5" x14ac:dyDescent="0.3">
      <c r="B32095"/>
    </row>
    <row r="32096" spans="2:2" ht="16.5" x14ac:dyDescent="0.3">
      <c r="B32096"/>
    </row>
    <row r="32097" spans="2:2" ht="16.5" x14ac:dyDescent="0.3">
      <c r="B32097"/>
    </row>
    <row r="32098" spans="2:2" ht="16.5" x14ac:dyDescent="0.3">
      <c r="B32098"/>
    </row>
    <row r="32099" spans="2:2" ht="16.5" x14ac:dyDescent="0.3">
      <c r="B32099"/>
    </row>
    <row r="32100" spans="2:2" ht="16.5" x14ac:dyDescent="0.3">
      <c r="B32100"/>
    </row>
    <row r="32101" spans="2:2" ht="16.5" x14ac:dyDescent="0.3">
      <c r="B32101"/>
    </row>
    <row r="32102" spans="2:2" ht="16.5" x14ac:dyDescent="0.3">
      <c r="B32102"/>
    </row>
    <row r="32103" spans="2:2" ht="16.5" x14ac:dyDescent="0.3">
      <c r="B32103"/>
    </row>
    <row r="32104" spans="2:2" ht="16.5" x14ac:dyDescent="0.3">
      <c r="B32104"/>
    </row>
    <row r="32105" spans="2:2" ht="16.5" x14ac:dyDescent="0.3">
      <c r="B32105"/>
    </row>
    <row r="32106" spans="2:2" ht="16.5" x14ac:dyDescent="0.3">
      <c r="B32106"/>
    </row>
    <row r="32107" spans="2:2" ht="16.5" x14ac:dyDescent="0.3">
      <c r="B32107"/>
    </row>
    <row r="32108" spans="2:2" ht="16.5" x14ac:dyDescent="0.3">
      <c r="B32108"/>
    </row>
    <row r="32109" spans="2:2" ht="16.5" x14ac:dyDescent="0.3">
      <c r="B32109"/>
    </row>
    <row r="32110" spans="2:2" ht="16.5" x14ac:dyDescent="0.3">
      <c r="B32110"/>
    </row>
    <row r="32111" spans="2:2" ht="16.5" x14ac:dyDescent="0.3">
      <c r="B32111"/>
    </row>
    <row r="32112" spans="2:2" ht="16.5" x14ac:dyDescent="0.3">
      <c r="B32112"/>
    </row>
    <row r="32113" spans="2:2" ht="16.5" x14ac:dyDescent="0.3">
      <c r="B32113"/>
    </row>
    <row r="32114" spans="2:2" ht="16.5" x14ac:dyDescent="0.3">
      <c r="B32114"/>
    </row>
    <row r="32115" spans="2:2" ht="16.5" x14ac:dyDescent="0.3">
      <c r="B32115"/>
    </row>
    <row r="32116" spans="2:2" ht="16.5" x14ac:dyDescent="0.3">
      <c r="B32116"/>
    </row>
    <row r="32117" spans="2:2" ht="16.5" x14ac:dyDescent="0.3">
      <c r="B32117"/>
    </row>
    <row r="32118" spans="2:2" ht="16.5" x14ac:dyDescent="0.3">
      <c r="B32118"/>
    </row>
    <row r="32119" spans="2:2" ht="16.5" x14ac:dyDescent="0.3">
      <c r="B32119"/>
    </row>
    <row r="32120" spans="2:2" ht="16.5" x14ac:dyDescent="0.3">
      <c r="B32120"/>
    </row>
    <row r="32121" spans="2:2" ht="16.5" x14ac:dyDescent="0.3">
      <c r="B32121"/>
    </row>
    <row r="32122" spans="2:2" ht="16.5" x14ac:dyDescent="0.3">
      <c r="B32122"/>
    </row>
    <row r="32123" spans="2:2" ht="16.5" x14ac:dyDescent="0.3">
      <c r="B32123"/>
    </row>
    <row r="32124" spans="2:2" ht="16.5" x14ac:dyDescent="0.3">
      <c r="B32124"/>
    </row>
    <row r="32125" spans="2:2" ht="16.5" x14ac:dyDescent="0.3">
      <c r="B32125"/>
    </row>
    <row r="32126" spans="2:2" ht="16.5" x14ac:dyDescent="0.3">
      <c r="B32126"/>
    </row>
    <row r="32127" spans="2:2" ht="16.5" x14ac:dyDescent="0.3">
      <c r="B32127"/>
    </row>
    <row r="32128" spans="2:2" ht="16.5" x14ac:dyDescent="0.3">
      <c r="B32128"/>
    </row>
    <row r="32129" spans="2:2" ht="16.5" x14ac:dyDescent="0.3">
      <c r="B32129"/>
    </row>
    <row r="32130" spans="2:2" ht="16.5" x14ac:dyDescent="0.3">
      <c r="B32130"/>
    </row>
    <row r="32131" spans="2:2" ht="16.5" x14ac:dyDescent="0.3">
      <c r="B32131"/>
    </row>
    <row r="32132" spans="2:2" ht="16.5" x14ac:dyDescent="0.3">
      <c r="B32132"/>
    </row>
    <row r="32133" spans="2:2" ht="16.5" x14ac:dyDescent="0.3">
      <c r="B32133"/>
    </row>
    <row r="32134" spans="2:2" ht="16.5" x14ac:dyDescent="0.3">
      <c r="B32134"/>
    </row>
    <row r="32135" spans="2:2" ht="16.5" x14ac:dyDescent="0.3">
      <c r="B32135"/>
    </row>
    <row r="32136" spans="2:2" ht="16.5" x14ac:dyDescent="0.3">
      <c r="B32136"/>
    </row>
    <row r="32137" spans="2:2" ht="16.5" x14ac:dyDescent="0.3">
      <c r="B32137"/>
    </row>
    <row r="32138" spans="2:2" ht="16.5" x14ac:dyDescent="0.3">
      <c r="B32138"/>
    </row>
    <row r="32139" spans="2:2" ht="16.5" x14ac:dyDescent="0.3">
      <c r="B32139"/>
    </row>
    <row r="32140" spans="2:2" ht="16.5" x14ac:dyDescent="0.3">
      <c r="B32140"/>
    </row>
    <row r="32141" spans="2:2" ht="16.5" x14ac:dyDescent="0.3">
      <c r="B32141"/>
    </row>
    <row r="32142" spans="2:2" ht="16.5" x14ac:dyDescent="0.3">
      <c r="B32142"/>
    </row>
    <row r="32143" spans="2:2" ht="16.5" x14ac:dyDescent="0.3">
      <c r="B32143"/>
    </row>
    <row r="32144" spans="2:2" ht="16.5" x14ac:dyDescent="0.3">
      <c r="B32144"/>
    </row>
    <row r="32145" spans="2:2" ht="16.5" x14ac:dyDescent="0.3">
      <c r="B32145"/>
    </row>
    <row r="32146" spans="2:2" ht="16.5" x14ac:dyDescent="0.3">
      <c r="B32146"/>
    </row>
    <row r="32147" spans="2:2" ht="16.5" x14ac:dyDescent="0.3">
      <c r="B32147"/>
    </row>
    <row r="32148" spans="2:2" ht="16.5" x14ac:dyDescent="0.3">
      <c r="B32148"/>
    </row>
    <row r="32149" spans="2:2" ht="16.5" x14ac:dyDescent="0.3">
      <c r="B32149"/>
    </row>
    <row r="32150" spans="2:2" ht="16.5" x14ac:dyDescent="0.3">
      <c r="B32150"/>
    </row>
    <row r="32151" spans="2:2" ht="16.5" x14ac:dyDescent="0.3">
      <c r="B32151"/>
    </row>
    <row r="32152" spans="2:2" ht="16.5" x14ac:dyDescent="0.3">
      <c r="B32152"/>
    </row>
    <row r="32153" spans="2:2" ht="16.5" x14ac:dyDescent="0.3">
      <c r="B32153"/>
    </row>
    <row r="32154" spans="2:2" ht="16.5" x14ac:dyDescent="0.3">
      <c r="B32154"/>
    </row>
    <row r="32155" spans="2:2" ht="16.5" x14ac:dyDescent="0.3">
      <c r="B32155"/>
    </row>
    <row r="32156" spans="2:2" ht="16.5" x14ac:dyDescent="0.3">
      <c r="B32156"/>
    </row>
    <row r="32157" spans="2:2" ht="16.5" x14ac:dyDescent="0.3">
      <c r="B32157"/>
    </row>
    <row r="32158" spans="2:2" ht="16.5" x14ac:dyDescent="0.3">
      <c r="B32158"/>
    </row>
    <row r="32159" spans="2:2" ht="16.5" x14ac:dyDescent="0.3">
      <c r="B32159"/>
    </row>
    <row r="32160" spans="2:2" ht="16.5" x14ac:dyDescent="0.3">
      <c r="B32160"/>
    </row>
    <row r="32161" spans="2:2" ht="16.5" x14ac:dyDescent="0.3">
      <c r="B32161"/>
    </row>
    <row r="32162" spans="2:2" ht="16.5" x14ac:dyDescent="0.3">
      <c r="B32162"/>
    </row>
    <row r="32163" spans="2:2" ht="16.5" x14ac:dyDescent="0.3">
      <c r="B32163"/>
    </row>
    <row r="32164" spans="2:2" ht="16.5" x14ac:dyDescent="0.3">
      <c r="B32164"/>
    </row>
    <row r="32165" spans="2:2" ht="16.5" x14ac:dyDescent="0.3">
      <c r="B32165"/>
    </row>
    <row r="32166" spans="2:2" ht="16.5" x14ac:dyDescent="0.3">
      <c r="B32166"/>
    </row>
    <row r="32167" spans="2:2" ht="16.5" x14ac:dyDescent="0.3">
      <c r="B32167"/>
    </row>
    <row r="32168" spans="2:2" ht="16.5" x14ac:dyDescent="0.3">
      <c r="B32168"/>
    </row>
    <row r="32169" spans="2:2" ht="16.5" x14ac:dyDescent="0.3">
      <c r="B32169"/>
    </row>
    <row r="32170" spans="2:2" ht="16.5" x14ac:dyDescent="0.3">
      <c r="B32170"/>
    </row>
    <row r="32171" spans="2:2" ht="16.5" x14ac:dyDescent="0.3">
      <c r="B32171"/>
    </row>
    <row r="32172" spans="2:2" ht="16.5" x14ac:dyDescent="0.3">
      <c r="B32172"/>
    </row>
    <row r="32173" spans="2:2" ht="16.5" x14ac:dyDescent="0.3">
      <c r="B32173"/>
    </row>
    <row r="32174" spans="2:2" ht="16.5" x14ac:dyDescent="0.3">
      <c r="B32174"/>
    </row>
    <row r="32175" spans="2:2" ht="16.5" x14ac:dyDescent="0.3">
      <c r="B32175"/>
    </row>
    <row r="32176" spans="2:2" ht="16.5" x14ac:dyDescent="0.3">
      <c r="B32176"/>
    </row>
    <row r="32177" spans="2:2" ht="16.5" x14ac:dyDescent="0.3">
      <c r="B32177"/>
    </row>
    <row r="32178" spans="2:2" ht="16.5" x14ac:dyDescent="0.3">
      <c r="B32178"/>
    </row>
    <row r="32179" spans="2:2" ht="16.5" x14ac:dyDescent="0.3">
      <c r="B32179"/>
    </row>
    <row r="32180" spans="2:2" ht="16.5" x14ac:dyDescent="0.3">
      <c r="B32180"/>
    </row>
    <row r="32181" spans="2:2" ht="16.5" x14ac:dyDescent="0.3">
      <c r="B32181"/>
    </row>
    <row r="32182" spans="2:2" ht="16.5" x14ac:dyDescent="0.3">
      <c r="B32182"/>
    </row>
    <row r="32183" spans="2:2" ht="16.5" x14ac:dyDescent="0.3">
      <c r="B32183"/>
    </row>
    <row r="32184" spans="2:2" ht="16.5" x14ac:dyDescent="0.3">
      <c r="B32184"/>
    </row>
    <row r="32185" spans="2:2" ht="16.5" x14ac:dyDescent="0.3">
      <c r="B32185"/>
    </row>
    <row r="32186" spans="2:2" ht="16.5" x14ac:dyDescent="0.3">
      <c r="B32186"/>
    </row>
    <row r="32187" spans="2:2" ht="16.5" x14ac:dyDescent="0.3">
      <c r="B32187"/>
    </row>
    <row r="32188" spans="2:2" ht="16.5" x14ac:dyDescent="0.3">
      <c r="B32188"/>
    </row>
    <row r="32189" spans="2:2" ht="16.5" x14ac:dyDescent="0.3">
      <c r="B32189"/>
    </row>
    <row r="32190" spans="2:2" ht="16.5" x14ac:dyDescent="0.3">
      <c r="B32190"/>
    </row>
    <row r="32191" spans="2:2" ht="16.5" x14ac:dyDescent="0.3">
      <c r="B32191"/>
    </row>
    <row r="32192" spans="2:2" ht="16.5" x14ac:dyDescent="0.3">
      <c r="B32192"/>
    </row>
    <row r="32193" spans="2:2" ht="16.5" x14ac:dyDescent="0.3">
      <c r="B32193"/>
    </row>
    <row r="32194" spans="2:2" ht="16.5" x14ac:dyDescent="0.3">
      <c r="B32194"/>
    </row>
    <row r="32195" spans="2:2" ht="16.5" x14ac:dyDescent="0.3">
      <c r="B32195"/>
    </row>
    <row r="32196" spans="2:2" ht="16.5" x14ac:dyDescent="0.3">
      <c r="B32196"/>
    </row>
    <row r="32197" spans="2:2" ht="16.5" x14ac:dyDescent="0.3">
      <c r="B32197"/>
    </row>
    <row r="32198" spans="2:2" ht="16.5" x14ac:dyDescent="0.3">
      <c r="B32198"/>
    </row>
    <row r="32199" spans="2:2" ht="16.5" x14ac:dyDescent="0.3">
      <c r="B32199"/>
    </row>
    <row r="32200" spans="2:2" ht="16.5" x14ac:dyDescent="0.3">
      <c r="B32200"/>
    </row>
    <row r="32201" spans="2:2" ht="16.5" x14ac:dyDescent="0.3">
      <c r="B32201"/>
    </row>
    <row r="32202" spans="2:2" ht="16.5" x14ac:dyDescent="0.3">
      <c r="B32202"/>
    </row>
    <row r="32203" spans="2:2" ht="16.5" x14ac:dyDescent="0.3">
      <c r="B32203"/>
    </row>
    <row r="32204" spans="2:2" ht="16.5" x14ac:dyDescent="0.3">
      <c r="B32204"/>
    </row>
    <row r="32205" spans="2:2" ht="16.5" x14ac:dyDescent="0.3">
      <c r="B32205"/>
    </row>
    <row r="32206" spans="2:2" ht="16.5" x14ac:dyDescent="0.3">
      <c r="B32206"/>
    </row>
    <row r="32207" spans="2:2" ht="16.5" x14ac:dyDescent="0.3">
      <c r="B32207"/>
    </row>
    <row r="32208" spans="2:2" ht="16.5" x14ac:dyDescent="0.3">
      <c r="B32208"/>
    </row>
    <row r="32209" spans="2:2" ht="16.5" x14ac:dyDescent="0.3">
      <c r="B32209"/>
    </row>
    <row r="32210" spans="2:2" ht="16.5" x14ac:dyDescent="0.3">
      <c r="B32210"/>
    </row>
    <row r="32211" spans="2:2" ht="16.5" x14ac:dyDescent="0.3">
      <c r="B32211"/>
    </row>
    <row r="32212" spans="2:2" ht="16.5" x14ac:dyDescent="0.3">
      <c r="B32212"/>
    </row>
    <row r="32213" spans="2:2" ht="16.5" x14ac:dyDescent="0.3">
      <c r="B32213"/>
    </row>
    <row r="32214" spans="2:2" ht="16.5" x14ac:dyDescent="0.3">
      <c r="B32214"/>
    </row>
    <row r="32215" spans="2:2" ht="16.5" x14ac:dyDescent="0.3">
      <c r="B32215"/>
    </row>
    <row r="32216" spans="2:2" ht="16.5" x14ac:dyDescent="0.3">
      <c r="B32216"/>
    </row>
    <row r="32217" spans="2:2" ht="16.5" x14ac:dyDescent="0.3">
      <c r="B32217"/>
    </row>
    <row r="32218" spans="2:2" ht="16.5" x14ac:dyDescent="0.3">
      <c r="B32218"/>
    </row>
    <row r="32219" spans="2:2" ht="16.5" x14ac:dyDescent="0.3">
      <c r="B32219"/>
    </row>
    <row r="32220" spans="2:2" ht="16.5" x14ac:dyDescent="0.3">
      <c r="B32220"/>
    </row>
    <row r="32221" spans="2:2" ht="16.5" x14ac:dyDescent="0.3">
      <c r="B32221"/>
    </row>
    <row r="32222" spans="2:2" ht="16.5" x14ac:dyDescent="0.3">
      <c r="B32222"/>
    </row>
    <row r="32223" spans="2:2" ht="16.5" x14ac:dyDescent="0.3">
      <c r="B32223"/>
    </row>
    <row r="32224" spans="2:2" ht="16.5" x14ac:dyDescent="0.3">
      <c r="B32224"/>
    </row>
    <row r="32225" spans="2:2" ht="16.5" x14ac:dyDescent="0.3">
      <c r="B32225"/>
    </row>
    <row r="32226" spans="2:2" ht="16.5" x14ac:dyDescent="0.3">
      <c r="B32226"/>
    </row>
    <row r="32227" spans="2:2" ht="16.5" x14ac:dyDescent="0.3">
      <c r="B32227"/>
    </row>
    <row r="32228" spans="2:2" ht="16.5" x14ac:dyDescent="0.3">
      <c r="B32228"/>
    </row>
    <row r="32229" spans="2:2" ht="16.5" x14ac:dyDescent="0.3">
      <c r="B32229"/>
    </row>
    <row r="32230" spans="2:2" ht="16.5" x14ac:dyDescent="0.3">
      <c r="B32230"/>
    </row>
    <row r="32231" spans="2:2" ht="16.5" x14ac:dyDescent="0.3">
      <c r="B32231"/>
    </row>
    <row r="32232" spans="2:2" ht="16.5" x14ac:dyDescent="0.3">
      <c r="B32232"/>
    </row>
    <row r="32233" spans="2:2" ht="16.5" x14ac:dyDescent="0.3">
      <c r="B32233"/>
    </row>
    <row r="32234" spans="2:2" ht="16.5" x14ac:dyDescent="0.3">
      <c r="B32234"/>
    </row>
    <row r="32235" spans="2:2" ht="16.5" x14ac:dyDescent="0.3">
      <c r="B32235"/>
    </row>
    <row r="32236" spans="2:2" ht="16.5" x14ac:dyDescent="0.3">
      <c r="B32236"/>
    </row>
    <row r="32237" spans="2:2" ht="16.5" x14ac:dyDescent="0.3">
      <c r="B32237"/>
    </row>
    <row r="32238" spans="2:2" ht="16.5" x14ac:dyDescent="0.3">
      <c r="B32238"/>
    </row>
    <row r="32239" spans="2:2" ht="16.5" x14ac:dyDescent="0.3">
      <c r="B32239"/>
    </row>
    <row r="32240" spans="2:2" ht="16.5" x14ac:dyDescent="0.3">
      <c r="B32240"/>
    </row>
    <row r="32241" spans="2:2" ht="16.5" x14ac:dyDescent="0.3">
      <c r="B32241"/>
    </row>
    <row r="32242" spans="2:2" ht="16.5" x14ac:dyDescent="0.3">
      <c r="B32242"/>
    </row>
    <row r="32243" spans="2:2" ht="16.5" x14ac:dyDescent="0.3">
      <c r="B32243"/>
    </row>
    <row r="32244" spans="2:2" ht="16.5" x14ac:dyDescent="0.3">
      <c r="B32244"/>
    </row>
    <row r="32245" spans="2:2" ht="16.5" x14ac:dyDescent="0.3">
      <c r="B32245"/>
    </row>
    <row r="32246" spans="2:2" ht="16.5" x14ac:dyDescent="0.3">
      <c r="B32246"/>
    </row>
    <row r="32247" spans="2:2" ht="16.5" x14ac:dyDescent="0.3">
      <c r="B32247"/>
    </row>
    <row r="32248" spans="2:2" ht="16.5" x14ac:dyDescent="0.3">
      <c r="B32248"/>
    </row>
    <row r="32249" spans="2:2" ht="16.5" x14ac:dyDescent="0.3">
      <c r="B32249"/>
    </row>
    <row r="32250" spans="2:2" ht="16.5" x14ac:dyDescent="0.3">
      <c r="B32250"/>
    </row>
    <row r="32251" spans="2:2" ht="16.5" x14ac:dyDescent="0.3">
      <c r="B32251"/>
    </row>
    <row r="32252" spans="2:2" ht="16.5" x14ac:dyDescent="0.3">
      <c r="B32252"/>
    </row>
    <row r="32253" spans="2:2" ht="16.5" x14ac:dyDescent="0.3">
      <c r="B32253"/>
    </row>
    <row r="32254" spans="2:2" ht="16.5" x14ac:dyDescent="0.3">
      <c r="B32254"/>
    </row>
    <row r="32255" spans="2:2" ht="16.5" x14ac:dyDescent="0.3">
      <c r="B32255"/>
    </row>
    <row r="32256" spans="2:2" ht="16.5" x14ac:dyDescent="0.3">
      <c r="B32256"/>
    </row>
    <row r="32257" spans="2:2" ht="16.5" x14ac:dyDescent="0.3">
      <c r="B32257"/>
    </row>
    <row r="32258" spans="2:2" ht="16.5" x14ac:dyDescent="0.3">
      <c r="B32258"/>
    </row>
    <row r="32259" spans="2:2" ht="16.5" x14ac:dyDescent="0.3">
      <c r="B32259"/>
    </row>
    <row r="32260" spans="2:2" ht="16.5" x14ac:dyDescent="0.3">
      <c r="B32260"/>
    </row>
    <row r="32261" spans="2:2" ht="16.5" x14ac:dyDescent="0.3">
      <c r="B32261"/>
    </row>
    <row r="32262" spans="2:2" ht="16.5" x14ac:dyDescent="0.3">
      <c r="B32262"/>
    </row>
    <row r="32263" spans="2:2" ht="16.5" x14ac:dyDescent="0.3">
      <c r="B32263"/>
    </row>
    <row r="32264" spans="2:2" ht="16.5" x14ac:dyDescent="0.3">
      <c r="B32264"/>
    </row>
    <row r="32265" spans="2:2" ht="16.5" x14ac:dyDescent="0.3">
      <c r="B32265"/>
    </row>
    <row r="32266" spans="2:2" ht="16.5" x14ac:dyDescent="0.3">
      <c r="B32266"/>
    </row>
    <row r="32267" spans="2:2" ht="16.5" x14ac:dyDescent="0.3">
      <c r="B32267"/>
    </row>
    <row r="32268" spans="2:2" ht="16.5" x14ac:dyDescent="0.3">
      <c r="B32268"/>
    </row>
    <row r="32269" spans="2:2" ht="16.5" x14ac:dyDescent="0.3">
      <c r="B32269"/>
    </row>
    <row r="32270" spans="2:2" ht="16.5" x14ac:dyDescent="0.3">
      <c r="B32270"/>
    </row>
    <row r="32271" spans="2:2" ht="16.5" x14ac:dyDescent="0.3">
      <c r="B32271"/>
    </row>
    <row r="32272" spans="2:2" ht="16.5" x14ac:dyDescent="0.3">
      <c r="B32272"/>
    </row>
    <row r="32273" spans="2:2" ht="16.5" x14ac:dyDescent="0.3">
      <c r="B32273"/>
    </row>
    <row r="32274" spans="2:2" ht="16.5" x14ac:dyDescent="0.3">
      <c r="B32274"/>
    </row>
    <row r="32275" spans="2:2" ht="16.5" x14ac:dyDescent="0.3">
      <c r="B32275"/>
    </row>
    <row r="32276" spans="2:2" ht="16.5" x14ac:dyDescent="0.3">
      <c r="B32276"/>
    </row>
    <row r="32277" spans="2:2" ht="16.5" x14ac:dyDescent="0.3">
      <c r="B32277"/>
    </row>
    <row r="32278" spans="2:2" ht="16.5" x14ac:dyDescent="0.3">
      <c r="B32278"/>
    </row>
    <row r="32279" spans="2:2" ht="16.5" x14ac:dyDescent="0.3">
      <c r="B32279"/>
    </row>
    <row r="32280" spans="2:2" ht="16.5" x14ac:dyDescent="0.3">
      <c r="B32280"/>
    </row>
    <row r="32281" spans="2:2" ht="16.5" x14ac:dyDescent="0.3">
      <c r="B32281"/>
    </row>
    <row r="32282" spans="2:2" ht="16.5" x14ac:dyDescent="0.3">
      <c r="B32282"/>
    </row>
    <row r="32283" spans="2:2" ht="16.5" x14ac:dyDescent="0.3">
      <c r="B32283"/>
    </row>
    <row r="32284" spans="2:2" ht="16.5" x14ac:dyDescent="0.3">
      <c r="B32284"/>
    </row>
    <row r="32285" spans="2:2" ht="16.5" x14ac:dyDescent="0.3">
      <c r="B32285"/>
    </row>
    <row r="32286" spans="2:2" ht="16.5" x14ac:dyDescent="0.3">
      <c r="B32286"/>
    </row>
    <row r="32287" spans="2:2" ht="16.5" x14ac:dyDescent="0.3">
      <c r="B32287"/>
    </row>
    <row r="32288" spans="2:2" ht="16.5" x14ac:dyDescent="0.3">
      <c r="B32288"/>
    </row>
    <row r="32289" spans="2:2" ht="16.5" x14ac:dyDescent="0.3">
      <c r="B32289"/>
    </row>
    <row r="32290" spans="2:2" ht="16.5" x14ac:dyDescent="0.3">
      <c r="B32290"/>
    </row>
    <row r="32291" spans="2:2" ht="16.5" x14ac:dyDescent="0.3">
      <c r="B32291"/>
    </row>
    <row r="32292" spans="2:2" ht="16.5" x14ac:dyDescent="0.3">
      <c r="B32292"/>
    </row>
    <row r="32293" spans="2:2" ht="16.5" x14ac:dyDescent="0.3">
      <c r="B32293"/>
    </row>
    <row r="32294" spans="2:2" ht="16.5" x14ac:dyDescent="0.3">
      <c r="B32294"/>
    </row>
    <row r="32295" spans="2:2" ht="16.5" x14ac:dyDescent="0.3">
      <c r="B32295"/>
    </row>
    <row r="32296" spans="2:2" ht="16.5" x14ac:dyDescent="0.3">
      <c r="B32296"/>
    </row>
    <row r="32297" spans="2:2" ht="16.5" x14ac:dyDescent="0.3">
      <c r="B32297"/>
    </row>
    <row r="32298" spans="2:2" ht="16.5" x14ac:dyDescent="0.3">
      <c r="B32298"/>
    </row>
    <row r="32299" spans="2:2" ht="16.5" x14ac:dyDescent="0.3">
      <c r="B32299"/>
    </row>
    <row r="32300" spans="2:2" ht="16.5" x14ac:dyDescent="0.3">
      <c r="B32300"/>
    </row>
    <row r="32301" spans="2:2" ht="16.5" x14ac:dyDescent="0.3">
      <c r="B32301"/>
    </row>
    <row r="32302" spans="2:2" ht="16.5" x14ac:dyDescent="0.3">
      <c r="B32302"/>
    </row>
    <row r="32303" spans="2:2" ht="16.5" x14ac:dyDescent="0.3">
      <c r="B32303"/>
    </row>
    <row r="32304" spans="2:2" ht="16.5" x14ac:dyDescent="0.3">
      <c r="B32304"/>
    </row>
    <row r="32305" spans="2:2" ht="16.5" x14ac:dyDescent="0.3">
      <c r="B32305"/>
    </row>
    <row r="32306" spans="2:2" ht="16.5" x14ac:dyDescent="0.3">
      <c r="B32306"/>
    </row>
    <row r="32307" spans="2:2" ht="16.5" x14ac:dyDescent="0.3">
      <c r="B32307"/>
    </row>
    <row r="32308" spans="2:2" ht="16.5" x14ac:dyDescent="0.3">
      <c r="B32308"/>
    </row>
    <row r="32309" spans="2:2" ht="16.5" x14ac:dyDescent="0.3">
      <c r="B32309"/>
    </row>
    <row r="32310" spans="2:2" ht="16.5" x14ac:dyDescent="0.3">
      <c r="B32310"/>
    </row>
    <row r="32311" spans="2:2" ht="16.5" x14ac:dyDescent="0.3">
      <c r="B32311"/>
    </row>
    <row r="32312" spans="2:2" ht="16.5" x14ac:dyDescent="0.3">
      <c r="B32312"/>
    </row>
    <row r="32313" spans="2:2" ht="16.5" x14ac:dyDescent="0.3">
      <c r="B32313"/>
    </row>
    <row r="32314" spans="2:2" ht="16.5" x14ac:dyDescent="0.3">
      <c r="B32314"/>
    </row>
    <row r="32315" spans="2:2" ht="16.5" x14ac:dyDescent="0.3">
      <c r="B32315"/>
    </row>
    <row r="32316" spans="2:2" ht="16.5" x14ac:dyDescent="0.3">
      <c r="B32316"/>
    </row>
    <row r="32317" spans="2:2" ht="16.5" x14ac:dyDescent="0.3">
      <c r="B32317"/>
    </row>
    <row r="32318" spans="2:2" ht="16.5" x14ac:dyDescent="0.3">
      <c r="B32318"/>
    </row>
    <row r="32319" spans="2:2" ht="16.5" x14ac:dyDescent="0.3">
      <c r="B32319"/>
    </row>
    <row r="32320" spans="2:2" ht="16.5" x14ac:dyDescent="0.3">
      <c r="B32320"/>
    </row>
    <row r="32321" spans="2:2" ht="16.5" x14ac:dyDescent="0.3">
      <c r="B32321"/>
    </row>
    <row r="32322" spans="2:2" ht="16.5" x14ac:dyDescent="0.3">
      <c r="B32322"/>
    </row>
    <row r="32323" spans="2:2" ht="16.5" x14ac:dyDescent="0.3">
      <c r="B32323"/>
    </row>
    <row r="32324" spans="2:2" ht="16.5" x14ac:dyDescent="0.3">
      <c r="B32324"/>
    </row>
    <row r="32325" spans="2:2" ht="16.5" x14ac:dyDescent="0.3">
      <c r="B32325"/>
    </row>
    <row r="32326" spans="2:2" ht="16.5" x14ac:dyDescent="0.3">
      <c r="B32326"/>
    </row>
    <row r="32327" spans="2:2" ht="16.5" x14ac:dyDescent="0.3">
      <c r="B32327"/>
    </row>
    <row r="32328" spans="2:2" ht="16.5" x14ac:dyDescent="0.3">
      <c r="B32328"/>
    </row>
    <row r="32329" spans="2:2" ht="16.5" x14ac:dyDescent="0.3">
      <c r="B32329"/>
    </row>
    <row r="32330" spans="2:2" ht="16.5" x14ac:dyDescent="0.3">
      <c r="B32330"/>
    </row>
    <row r="32331" spans="2:2" ht="16.5" x14ac:dyDescent="0.3">
      <c r="B32331"/>
    </row>
    <row r="32332" spans="2:2" ht="16.5" x14ac:dyDescent="0.3">
      <c r="B32332"/>
    </row>
    <row r="32333" spans="2:2" ht="16.5" x14ac:dyDescent="0.3">
      <c r="B32333"/>
    </row>
    <row r="32334" spans="2:2" ht="16.5" x14ac:dyDescent="0.3">
      <c r="B32334"/>
    </row>
    <row r="32335" spans="2:2" ht="16.5" x14ac:dyDescent="0.3">
      <c r="B32335"/>
    </row>
    <row r="32336" spans="2:2" ht="16.5" x14ac:dyDescent="0.3">
      <c r="B32336"/>
    </row>
    <row r="32337" spans="2:2" ht="16.5" x14ac:dyDescent="0.3">
      <c r="B32337"/>
    </row>
    <row r="32338" spans="2:2" ht="16.5" x14ac:dyDescent="0.3">
      <c r="B32338"/>
    </row>
    <row r="32339" spans="2:2" ht="16.5" x14ac:dyDescent="0.3">
      <c r="B32339"/>
    </row>
    <row r="32340" spans="2:2" ht="16.5" x14ac:dyDescent="0.3">
      <c r="B32340"/>
    </row>
    <row r="32341" spans="2:2" ht="16.5" x14ac:dyDescent="0.3">
      <c r="B32341"/>
    </row>
    <row r="32342" spans="2:2" ht="16.5" x14ac:dyDescent="0.3">
      <c r="B32342"/>
    </row>
    <row r="32343" spans="2:2" ht="16.5" x14ac:dyDescent="0.3">
      <c r="B32343"/>
    </row>
    <row r="32344" spans="2:2" ht="16.5" x14ac:dyDescent="0.3">
      <c r="B32344"/>
    </row>
    <row r="32345" spans="2:2" ht="16.5" x14ac:dyDescent="0.3">
      <c r="B32345"/>
    </row>
    <row r="32346" spans="2:2" ht="16.5" x14ac:dyDescent="0.3">
      <c r="B32346"/>
    </row>
    <row r="32347" spans="2:2" ht="16.5" x14ac:dyDescent="0.3">
      <c r="B32347"/>
    </row>
    <row r="32348" spans="2:2" ht="16.5" x14ac:dyDescent="0.3">
      <c r="B32348"/>
    </row>
    <row r="32349" spans="2:2" ht="16.5" x14ac:dyDescent="0.3">
      <c r="B32349"/>
    </row>
    <row r="32350" spans="2:2" ht="16.5" x14ac:dyDescent="0.3">
      <c r="B32350"/>
    </row>
    <row r="32351" spans="2:2" ht="16.5" x14ac:dyDescent="0.3">
      <c r="B32351"/>
    </row>
    <row r="32352" spans="2:2" ht="16.5" x14ac:dyDescent="0.3">
      <c r="B32352"/>
    </row>
    <row r="32353" spans="2:2" ht="16.5" x14ac:dyDescent="0.3">
      <c r="B32353"/>
    </row>
    <row r="32354" spans="2:2" ht="16.5" x14ac:dyDescent="0.3">
      <c r="B32354"/>
    </row>
    <row r="32355" spans="2:2" ht="16.5" x14ac:dyDescent="0.3">
      <c r="B32355"/>
    </row>
    <row r="32356" spans="2:2" ht="16.5" x14ac:dyDescent="0.3">
      <c r="B32356"/>
    </row>
    <row r="32357" spans="2:2" ht="16.5" x14ac:dyDescent="0.3">
      <c r="B32357"/>
    </row>
    <row r="32358" spans="2:2" ht="16.5" x14ac:dyDescent="0.3">
      <c r="B32358"/>
    </row>
    <row r="32359" spans="2:2" ht="16.5" x14ac:dyDescent="0.3">
      <c r="B32359"/>
    </row>
    <row r="32360" spans="2:2" ht="16.5" x14ac:dyDescent="0.3">
      <c r="B32360"/>
    </row>
    <row r="32361" spans="2:2" ht="16.5" x14ac:dyDescent="0.3">
      <c r="B32361"/>
    </row>
    <row r="32362" spans="2:2" ht="16.5" x14ac:dyDescent="0.3">
      <c r="B32362"/>
    </row>
    <row r="32363" spans="2:2" ht="16.5" x14ac:dyDescent="0.3">
      <c r="B32363"/>
    </row>
    <row r="32364" spans="2:2" ht="16.5" x14ac:dyDescent="0.3">
      <c r="B32364"/>
    </row>
    <row r="32365" spans="2:2" ht="16.5" x14ac:dyDescent="0.3">
      <c r="B32365"/>
    </row>
    <row r="32366" spans="2:2" ht="16.5" x14ac:dyDescent="0.3">
      <c r="B32366"/>
    </row>
    <row r="32367" spans="2:2" ht="16.5" x14ac:dyDescent="0.3">
      <c r="B32367"/>
    </row>
    <row r="32368" spans="2:2" ht="16.5" x14ac:dyDescent="0.3">
      <c r="B32368"/>
    </row>
    <row r="32369" spans="2:2" ht="16.5" x14ac:dyDescent="0.3">
      <c r="B32369"/>
    </row>
    <row r="32370" spans="2:2" ht="16.5" x14ac:dyDescent="0.3">
      <c r="B32370"/>
    </row>
    <row r="32371" spans="2:2" ht="16.5" x14ac:dyDescent="0.3">
      <c r="B32371"/>
    </row>
    <row r="32372" spans="2:2" ht="16.5" x14ac:dyDescent="0.3">
      <c r="B32372"/>
    </row>
    <row r="32373" spans="2:2" ht="16.5" x14ac:dyDescent="0.3">
      <c r="B32373"/>
    </row>
    <row r="32374" spans="2:2" ht="16.5" x14ac:dyDescent="0.3">
      <c r="B32374"/>
    </row>
    <row r="32375" spans="2:2" ht="16.5" x14ac:dyDescent="0.3">
      <c r="B32375"/>
    </row>
    <row r="32376" spans="2:2" ht="16.5" x14ac:dyDescent="0.3">
      <c r="B32376"/>
    </row>
    <row r="32377" spans="2:2" ht="16.5" x14ac:dyDescent="0.3">
      <c r="B32377"/>
    </row>
    <row r="32378" spans="2:2" ht="16.5" x14ac:dyDescent="0.3">
      <c r="B32378"/>
    </row>
    <row r="32379" spans="2:2" ht="16.5" x14ac:dyDescent="0.3">
      <c r="B32379"/>
    </row>
    <row r="32380" spans="2:2" ht="16.5" x14ac:dyDescent="0.3">
      <c r="B32380"/>
    </row>
    <row r="32381" spans="2:2" ht="16.5" x14ac:dyDescent="0.3">
      <c r="B32381"/>
    </row>
    <row r="32382" spans="2:2" ht="16.5" x14ac:dyDescent="0.3">
      <c r="B32382"/>
    </row>
    <row r="32383" spans="2:2" ht="16.5" x14ac:dyDescent="0.3">
      <c r="B32383"/>
    </row>
    <row r="32384" spans="2:2" ht="16.5" x14ac:dyDescent="0.3">
      <c r="B32384"/>
    </row>
    <row r="32385" spans="2:2" ht="16.5" x14ac:dyDescent="0.3">
      <c r="B32385"/>
    </row>
    <row r="32386" spans="2:2" ht="16.5" x14ac:dyDescent="0.3">
      <c r="B32386"/>
    </row>
    <row r="32387" spans="2:2" ht="16.5" x14ac:dyDescent="0.3">
      <c r="B32387"/>
    </row>
    <row r="32388" spans="2:2" ht="16.5" x14ac:dyDescent="0.3">
      <c r="B32388"/>
    </row>
    <row r="32389" spans="2:2" ht="16.5" x14ac:dyDescent="0.3">
      <c r="B32389"/>
    </row>
    <row r="32390" spans="2:2" ht="16.5" x14ac:dyDescent="0.3">
      <c r="B32390"/>
    </row>
    <row r="32391" spans="2:2" ht="16.5" x14ac:dyDescent="0.3">
      <c r="B32391"/>
    </row>
    <row r="32392" spans="2:2" ht="16.5" x14ac:dyDescent="0.3">
      <c r="B32392"/>
    </row>
    <row r="32393" spans="2:2" ht="16.5" x14ac:dyDescent="0.3">
      <c r="B32393"/>
    </row>
    <row r="32394" spans="2:2" ht="16.5" x14ac:dyDescent="0.3">
      <c r="B32394"/>
    </row>
    <row r="32395" spans="2:2" ht="16.5" x14ac:dyDescent="0.3">
      <c r="B32395"/>
    </row>
    <row r="32396" spans="2:2" ht="16.5" x14ac:dyDescent="0.3">
      <c r="B32396"/>
    </row>
    <row r="32397" spans="2:2" ht="16.5" x14ac:dyDescent="0.3">
      <c r="B32397"/>
    </row>
    <row r="32398" spans="2:2" ht="16.5" x14ac:dyDescent="0.3">
      <c r="B32398"/>
    </row>
    <row r="32399" spans="2:2" ht="16.5" x14ac:dyDescent="0.3">
      <c r="B32399"/>
    </row>
    <row r="32400" spans="2:2" ht="16.5" x14ac:dyDescent="0.3">
      <c r="B32400"/>
    </row>
    <row r="32401" spans="2:2" ht="16.5" x14ac:dyDescent="0.3">
      <c r="B32401"/>
    </row>
    <row r="32402" spans="2:2" ht="16.5" x14ac:dyDescent="0.3">
      <c r="B32402"/>
    </row>
    <row r="32403" spans="2:2" ht="16.5" x14ac:dyDescent="0.3">
      <c r="B32403"/>
    </row>
    <row r="32404" spans="2:2" ht="16.5" x14ac:dyDescent="0.3">
      <c r="B32404"/>
    </row>
    <row r="32405" spans="2:2" ht="16.5" x14ac:dyDescent="0.3">
      <c r="B32405"/>
    </row>
    <row r="32406" spans="2:2" ht="16.5" x14ac:dyDescent="0.3">
      <c r="B32406"/>
    </row>
    <row r="32407" spans="2:2" ht="16.5" x14ac:dyDescent="0.3">
      <c r="B32407"/>
    </row>
    <row r="32408" spans="2:2" ht="16.5" x14ac:dyDescent="0.3">
      <c r="B32408"/>
    </row>
    <row r="32409" spans="2:2" ht="16.5" x14ac:dyDescent="0.3">
      <c r="B32409"/>
    </row>
    <row r="32410" spans="2:2" ht="16.5" x14ac:dyDescent="0.3">
      <c r="B32410"/>
    </row>
    <row r="32411" spans="2:2" ht="16.5" x14ac:dyDescent="0.3">
      <c r="B32411"/>
    </row>
    <row r="32412" spans="2:2" ht="16.5" x14ac:dyDescent="0.3">
      <c r="B32412"/>
    </row>
    <row r="32413" spans="2:2" ht="16.5" x14ac:dyDescent="0.3">
      <c r="B32413"/>
    </row>
    <row r="32414" spans="2:2" ht="16.5" x14ac:dyDescent="0.3">
      <c r="B32414"/>
    </row>
    <row r="32415" spans="2:2" ht="16.5" x14ac:dyDescent="0.3">
      <c r="B32415"/>
    </row>
    <row r="32416" spans="2:2" ht="16.5" x14ac:dyDescent="0.3">
      <c r="B32416"/>
    </row>
    <row r="32417" spans="2:2" ht="16.5" x14ac:dyDescent="0.3">
      <c r="B32417"/>
    </row>
    <row r="32418" spans="2:2" ht="16.5" x14ac:dyDescent="0.3">
      <c r="B32418"/>
    </row>
    <row r="32419" spans="2:2" ht="16.5" x14ac:dyDescent="0.3">
      <c r="B32419"/>
    </row>
    <row r="32420" spans="2:2" ht="16.5" x14ac:dyDescent="0.3">
      <c r="B32420"/>
    </row>
    <row r="32421" spans="2:2" ht="16.5" x14ac:dyDescent="0.3">
      <c r="B32421"/>
    </row>
    <row r="32422" spans="2:2" ht="16.5" x14ac:dyDescent="0.3">
      <c r="B32422"/>
    </row>
    <row r="32423" spans="2:2" ht="16.5" x14ac:dyDescent="0.3">
      <c r="B32423"/>
    </row>
    <row r="32424" spans="2:2" ht="16.5" x14ac:dyDescent="0.3">
      <c r="B32424"/>
    </row>
    <row r="32425" spans="2:2" ht="16.5" x14ac:dyDescent="0.3">
      <c r="B32425"/>
    </row>
    <row r="32426" spans="2:2" ht="16.5" x14ac:dyDescent="0.3">
      <c r="B32426"/>
    </row>
    <row r="32427" spans="2:2" ht="16.5" x14ac:dyDescent="0.3">
      <c r="B32427"/>
    </row>
    <row r="32428" spans="2:2" ht="16.5" x14ac:dyDescent="0.3">
      <c r="B32428"/>
    </row>
    <row r="32429" spans="2:2" ht="16.5" x14ac:dyDescent="0.3">
      <c r="B32429"/>
    </row>
    <row r="32430" spans="2:2" ht="16.5" x14ac:dyDescent="0.3">
      <c r="B32430"/>
    </row>
    <row r="32431" spans="2:2" ht="16.5" x14ac:dyDescent="0.3">
      <c r="B32431"/>
    </row>
    <row r="32432" spans="2:2" ht="16.5" x14ac:dyDescent="0.3">
      <c r="B32432"/>
    </row>
    <row r="32433" spans="2:2" ht="16.5" x14ac:dyDescent="0.3">
      <c r="B32433"/>
    </row>
    <row r="32434" spans="2:2" ht="16.5" x14ac:dyDescent="0.3">
      <c r="B32434"/>
    </row>
    <row r="32435" spans="2:2" ht="16.5" x14ac:dyDescent="0.3">
      <c r="B32435"/>
    </row>
    <row r="32436" spans="2:2" ht="16.5" x14ac:dyDescent="0.3">
      <c r="B32436"/>
    </row>
    <row r="32437" spans="2:2" ht="16.5" x14ac:dyDescent="0.3">
      <c r="B32437"/>
    </row>
    <row r="32438" spans="2:2" ht="16.5" x14ac:dyDescent="0.3">
      <c r="B32438"/>
    </row>
    <row r="32439" spans="2:2" ht="16.5" x14ac:dyDescent="0.3">
      <c r="B32439"/>
    </row>
    <row r="32440" spans="2:2" ht="16.5" x14ac:dyDescent="0.3">
      <c r="B32440"/>
    </row>
    <row r="32441" spans="2:2" ht="16.5" x14ac:dyDescent="0.3">
      <c r="B32441"/>
    </row>
    <row r="32442" spans="2:2" ht="16.5" x14ac:dyDescent="0.3">
      <c r="B32442"/>
    </row>
    <row r="32443" spans="2:2" ht="16.5" x14ac:dyDescent="0.3">
      <c r="B32443"/>
    </row>
    <row r="32444" spans="2:2" ht="16.5" x14ac:dyDescent="0.3">
      <c r="B32444"/>
    </row>
    <row r="32445" spans="2:2" ht="16.5" x14ac:dyDescent="0.3">
      <c r="B32445"/>
    </row>
    <row r="32446" spans="2:2" ht="16.5" x14ac:dyDescent="0.3">
      <c r="B32446"/>
    </row>
    <row r="32447" spans="2:2" ht="16.5" x14ac:dyDescent="0.3">
      <c r="B32447"/>
    </row>
    <row r="32448" spans="2:2" ht="16.5" x14ac:dyDescent="0.3">
      <c r="B32448"/>
    </row>
    <row r="32449" spans="2:2" ht="16.5" x14ac:dyDescent="0.3">
      <c r="B32449"/>
    </row>
    <row r="32450" spans="2:2" ht="16.5" x14ac:dyDescent="0.3">
      <c r="B32450"/>
    </row>
    <row r="32451" spans="2:2" ht="16.5" x14ac:dyDescent="0.3">
      <c r="B32451"/>
    </row>
    <row r="32452" spans="2:2" ht="16.5" x14ac:dyDescent="0.3">
      <c r="B32452"/>
    </row>
    <row r="32453" spans="2:2" ht="16.5" x14ac:dyDescent="0.3">
      <c r="B32453"/>
    </row>
    <row r="32454" spans="2:2" ht="16.5" x14ac:dyDescent="0.3">
      <c r="B32454"/>
    </row>
    <row r="32455" spans="2:2" ht="16.5" x14ac:dyDescent="0.3">
      <c r="B32455"/>
    </row>
    <row r="32456" spans="2:2" ht="16.5" x14ac:dyDescent="0.3">
      <c r="B32456"/>
    </row>
    <row r="32457" spans="2:2" ht="16.5" x14ac:dyDescent="0.3">
      <c r="B32457"/>
    </row>
    <row r="32458" spans="2:2" ht="16.5" x14ac:dyDescent="0.3">
      <c r="B32458"/>
    </row>
    <row r="32459" spans="2:2" ht="16.5" x14ac:dyDescent="0.3">
      <c r="B32459"/>
    </row>
    <row r="32460" spans="2:2" ht="16.5" x14ac:dyDescent="0.3">
      <c r="B32460"/>
    </row>
    <row r="32461" spans="2:2" ht="16.5" x14ac:dyDescent="0.3">
      <c r="B32461"/>
    </row>
    <row r="32462" spans="2:2" ht="16.5" x14ac:dyDescent="0.3">
      <c r="B32462"/>
    </row>
    <row r="32463" spans="2:2" ht="16.5" x14ac:dyDescent="0.3">
      <c r="B32463"/>
    </row>
    <row r="32464" spans="2:2" ht="16.5" x14ac:dyDescent="0.3">
      <c r="B32464"/>
    </row>
    <row r="32465" spans="2:2" ht="16.5" x14ac:dyDescent="0.3">
      <c r="B32465"/>
    </row>
    <row r="32466" spans="2:2" ht="16.5" x14ac:dyDescent="0.3">
      <c r="B32466"/>
    </row>
    <row r="32467" spans="2:2" ht="16.5" x14ac:dyDescent="0.3">
      <c r="B32467"/>
    </row>
    <row r="32468" spans="2:2" ht="16.5" x14ac:dyDescent="0.3">
      <c r="B32468"/>
    </row>
    <row r="32469" spans="2:2" ht="16.5" x14ac:dyDescent="0.3">
      <c r="B32469"/>
    </row>
    <row r="32470" spans="2:2" ht="16.5" x14ac:dyDescent="0.3">
      <c r="B32470"/>
    </row>
    <row r="32471" spans="2:2" ht="16.5" x14ac:dyDescent="0.3">
      <c r="B32471"/>
    </row>
    <row r="32472" spans="2:2" ht="16.5" x14ac:dyDescent="0.3">
      <c r="B32472"/>
    </row>
    <row r="32473" spans="2:2" ht="16.5" x14ac:dyDescent="0.3">
      <c r="B32473"/>
    </row>
    <row r="32474" spans="2:2" ht="16.5" x14ac:dyDescent="0.3">
      <c r="B32474"/>
    </row>
    <row r="32475" spans="2:2" ht="16.5" x14ac:dyDescent="0.3">
      <c r="B32475"/>
    </row>
    <row r="32476" spans="2:2" ht="16.5" x14ac:dyDescent="0.3">
      <c r="B32476"/>
    </row>
    <row r="32477" spans="2:2" ht="16.5" x14ac:dyDescent="0.3">
      <c r="B32477"/>
    </row>
    <row r="32478" spans="2:2" ht="16.5" x14ac:dyDescent="0.3">
      <c r="B32478"/>
    </row>
    <row r="32479" spans="2:2" ht="16.5" x14ac:dyDescent="0.3">
      <c r="B32479"/>
    </row>
    <row r="32480" spans="2:2" ht="16.5" x14ac:dyDescent="0.3">
      <c r="B32480"/>
    </row>
    <row r="32481" spans="2:2" ht="16.5" x14ac:dyDescent="0.3">
      <c r="B32481"/>
    </row>
    <row r="32482" spans="2:2" ht="16.5" x14ac:dyDescent="0.3">
      <c r="B32482"/>
    </row>
    <row r="32483" spans="2:2" ht="16.5" x14ac:dyDescent="0.3">
      <c r="B32483"/>
    </row>
    <row r="32484" spans="2:2" ht="16.5" x14ac:dyDescent="0.3">
      <c r="B32484"/>
    </row>
    <row r="32485" spans="2:2" ht="16.5" x14ac:dyDescent="0.3">
      <c r="B32485"/>
    </row>
    <row r="32486" spans="2:2" ht="16.5" x14ac:dyDescent="0.3">
      <c r="B32486"/>
    </row>
    <row r="32487" spans="2:2" ht="16.5" x14ac:dyDescent="0.3">
      <c r="B32487"/>
    </row>
    <row r="32488" spans="2:2" ht="16.5" x14ac:dyDescent="0.3">
      <c r="B32488"/>
    </row>
    <row r="32489" spans="2:2" ht="16.5" x14ac:dyDescent="0.3">
      <c r="B32489"/>
    </row>
    <row r="32490" spans="2:2" ht="16.5" x14ac:dyDescent="0.3">
      <c r="B32490"/>
    </row>
    <row r="32491" spans="2:2" ht="16.5" x14ac:dyDescent="0.3">
      <c r="B32491"/>
    </row>
    <row r="32492" spans="2:2" ht="16.5" x14ac:dyDescent="0.3">
      <c r="B32492"/>
    </row>
    <row r="32493" spans="2:2" ht="16.5" x14ac:dyDescent="0.3">
      <c r="B32493"/>
    </row>
    <row r="32494" spans="2:2" ht="16.5" x14ac:dyDescent="0.3">
      <c r="B32494"/>
    </row>
    <row r="32495" spans="2:2" ht="16.5" x14ac:dyDescent="0.3">
      <c r="B32495"/>
    </row>
    <row r="32496" spans="2:2" ht="16.5" x14ac:dyDescent="0.3">
      <c r="B32496"/>
    </row>
    <row r="32497" spans="2:2" ht="16.5" x14ac:dyDescent="0.3">
      <c r="B32497"/>
    </row>
    <row r="32498" spans="2:2" ht="16.5" x14ac:dyDescent="0.3">
      <c r="B32498"/>
    </row>
    <row r="32499" spans="2:2" ht="16.5" x14ac:dyDescent="0.3">
      <c r="B32499"/>
    </row>
    <row r="32500" spans="2:2" ht="16.5" x14ac:dyDescent="0.3">
      <c r="B32500"/>
    </row>
    <row r="32501" spans="2:2" ht="16.5" x14ac:dyDescent="0.3">
      <c r="B32501"/>
    </row>
    <row r="32502" spans="2:2" ht="16.5" x14ac:dyDescent="0.3">
      <c r="B32502"/>
    </row>
    <row r="32503" spans="2:2" ht="16.5" x14ac:dyDescent="0.3">
      <c r="B32503"/>
    </row>
    <row r="32504" spans="2:2" ht="16.5" x14ac:dyDescent="0.3">
      <c r="B32504"/>
    </row>
    <row r="32505" spans="2:2" ht="16.5" x14ac:dyDescent="0.3">
      <c r="B32505"/>
    </row>
    <row r="32506" spans="2:2" ht="16.5" x14ac:dyDescent="0.3">
      <c r="B32506"/>
    </row>
    <row r="32507" spans="2:2" ht="16.5" x14ac:dyDescent="0.3">
      <c r="B32507"/>
    </row>
    <row r="32508" spans="2:2" ht="16.5" x14ac:dyDescent="0.3">
      <c r="B32508"/>
    </row>
    <row r="32509" spans="2:2" ht="16.5" x14ac:dyDescent="0.3">
      <c r="B32509"/>
    </row>
    <row r="32510" spans="2:2" ht="16.5" x14ac:dyDescent="0.3">
      <c r="B32510"/>
    </row>
    <row r="32511" spans="2:2" ht="16.5" x14ac:dyDescent="0.3">
      <c r="B32511"/>
    </row>
    <row r="32512" spans="2:2" ht="16.5" x14ac:dyDescent="0.3">
      <c r="B32512"/>
    </row>
    <row r="32513" spans="2:2" ht="16.5" x14ac:dyDescent="0.3">
      <c r="B32513"/>
    </row>
    <row r="32514" spans="2:2" ht="16.5" x14ac:dyDescent="0.3">
      <c r="B32514"/>
    </row>
    <row r="32515" spans="2:2" ht="16.5" x14ac:dyDescent="0.3">
      <c r="B32515"/>
    </row>
    <row r="32516" spans="2:2" ht="16.5" x14ac:dyDescent="0.3">
      <c r="B32516"/>
    </row>
    <row r="32517" spans="2:2" ht="16.5" x14ac:dyDescent="0.3">
      <c r="B32517"/>
    </row>
    <row r="32518" spans="2:2" ht="16.5" x14ac:dyDescent="0.3">
      <c r="B32518"/>
    </row>
    <row r="32519" spans="2:2" ht="16.5" x14ac:dyDescent="0.3">
      <c r="B32519"/>
    </row>
    <row r="32520" spans="2:2" ht="16.5" x14ac:dyDescent="0.3">
      <c r="B32520"/>
    </row>
    <row r="32521" spans="2:2" ht="16.5" x14ac:dyDescent="0.3">
      <c r="B32521"/>
    </row>
    <row r="32522" spans="2:2" ht="16.5" x14ac:dyDescent="0.3">
      <c r="B32522"/>
    </row>
    <row r="32523" spans="2:2" ht="16.5" x14ac:dyDescent="0.3">
      <c r="B32523"/>
    </row>
    <row r="32524" spans="2:2" ht="16.5" x14ac:dyDescent="0.3">
      <c r="B32524"/>
    </row>
    <row r="32525" spans="2:2" ht="16.5" x14ac:dyDescent="0.3">
      <c r="B32525"/>
    </row>
    <row r="32526" spans="2:2" ht="16.5" x14ac:dyDescent="0.3">
      <c r="B32526"/>
    </row>
    <row r="32527" spans="2:2" ht="16.5" x14ac:dyDescent="0.3">
      <c r="B32527"/>
    </row>
    <row r="32528" spans="2:2" ht="16.5" x14ac:dyDescent="0.3">
      <c r="B32528"/>
    </row>
    <row r="32529" spans="2:2" ht="16.5" x14ac:dyDescent="0.3">
      <c r="B32529"/>
    </row>
    <row r="32530" spans="2:2" ht="16.5" x14ac:dyDescent="0.3">
      <c r="B32530"/>
    </row>
    <row r="32531" spans="2:2" ht="16.5" x14ac:dyDescent="0.3">
      <c r="B32531"/>
    </row>
    <row r="32532" spans="2:2" ht="16.5" x14ac:dyDescent="0.3">
      <c r="B32532"/>
    </row>
    <row r="32533" spans="2:2" ht="16.5" x14ac:dyDescent="0.3">
      <c r="B32533"/>
    </row>
    <row r="32534" spans="2:2" ht="16.5" x14ac:dyDescent="0.3">
      <c r="B32534"/>
    </row>
    <row r="32535" spans="2:2" ht="16.5" x14ac:dyDescent="0.3">
      <c r="B32535"/>
    </row>
    <row r="32536" spans="2:2" ht="16.5" x14ac:dyDescent="0.3">
      <c r="B32536"/>
    </row>
    <row r="32537" spans="2:2" ht="16.5" x14ac:dyDescent="0.3">
      <c r="B32537"/>
    </row>
    <row r="32538" spans="2:2" ht="16.5" x14ac:dyDescent="0.3">
      <c r="B32538"/>
    </row>
    <row r="32539" spans="2:2" ht="16.5" x14ac:dyDescent="0.3">
      <c r="B32539"/>
    </row>
    <row r="32540" spans="2:2" ht="16.5" x14ac:dyDescent="0.3">
      <c r="B32540"/>
    </row>
    <row r="32541" spans="2:2" ht="16.5" x14ac:dyDescent="0.3">
      <c r="B32541"/>
    </row>
    <row r="32542" spans="2:2" ht="16.5" x14ac:dyDescent="0.3">
      <c r="B32542"/>
    </row>
    <row r="32543" spans="2:2" ht="16.5" x14ac:dyDescent="0.3">
      <c r="B32543"/>
    </row>
    <row r="32544" spans="2:2" ht="16.5" x14ac:dyDescent="0.3">
      <c r="B32544"/>
    </row>
    <row r="32545" spans="2:2" ht="16.5" x14ac:dyDescent="0.3">
      <c r="B32545"/>
    </row>
    <row r="32546" spans="2:2" ht="16.5" x14ac:dyDescent="0.3">
      <c r="B32546"/>
    </row>
    <row r="32547" spans="2:2" ht="16.5" x14ac:dyDescent="0.3">
      <c r="B32547"/>
    </row>
    <row r="32548" spans="2:2" ht="16.5" x14ac:dyDescent="0.3">
      <c r="B32548"/>
    </row>
    <row r="32549" spans="2:2" ht="16.5" x14ac:dyDescent="0.3">
      <c r="B32549"/>
    </row>
    <row r="32550" spans="2:2" ht="16.5" x14ac:dyDescent="0.3">
      <c r="B32550"/>
    </row>
    <row r="32551" spans="2:2" ht="16.5" x14ac:dyDescent="0.3">
      <c r="B32551"/>
    </row>
    <row r="32552" spans="2:2" ht="16.5" x14ac:dyDescent="0.3">
      <c r="B32552"/>
    </row>
    <row r="32553" spans="2:2" ht="16.5" x14ac:dyDescent="0.3">
      <c r="B32553"/>
    </row>
    <row r="32554" spans="2:2" ht="16.5" x14ac:dyDescent="0.3">
      <c r="B32554"/>
    </row>
    <row r="32555" spans="2:2" ht="16.5" x14ac:dyDescent="0.3">
      <c r="B32555"/>
    </row>
    <row r="32556" spans="2:2" ht="16.5" x14ac:dyDescent="0.3">
      <c r="B32556"/>
    </row>
    <row r="32557" spans="2:2" ht="16.5" x14ac:dyDescent="0.3">
      <c r="B32557"/>
    </row>
    <row r="32558" spans="2:2" ht="16.5" x14ac:dyDescent="0.3">
      <c r="B32558"/>
    </row>
    <row r="32559" spans="2:2" ht="16.5" x14ac:dyDescent="0.3">
      <c r="B32559"/>
    </row>
    <row r="32560" spans="2:2" ht="16.5" x14ac:dyDescent="0.3">
      <c r="B32560"/>
    </row>
    <row r="32561" spans="2:2" ht="16.5" x14ac:dyDescent="0.3">
      <c r="B32561"/>
    </row>
    <row r="32562" spans="2:2" ht="16.5" x14ac:dyDescent="0.3">
      <c r="B32562"/>
    </row>
    <row r="32563" spans="2:2" ht="16.5" x14ac:dyDescent="0.3">
      <c r="B32563"/>
    </row>
    <row r="32564" spans="2:2" ht="16.5" x14ac:dyDescent="0.3">
      <c r="B32564"/>
    </row>
    <row r="32565" spans="2:2" ht="16.5" x14ac:dyDescent="0.3">
      <c r="B32565"/>
    </row>
    <row r="32566" spans="2:2" ht="16.5" x14ac:dyDescent="0.3">
      <c r="B32566"/>
    </row>
    <row r="32567" spans="2:2" ht="16.5" x14ac:dyDescent="0.3">
      <c r="B32567"/>
    </row>
    <row r="32568" spans="2:2" ht="16.5" x14ac:dyDescent="0.3">
      <c r="B32568"/>
    </row>
    <row r="32569" spans="2:2" ht="16.5" x14ac:dyDescent="0.3">
      <c r="B32569"/>
    </row>
    <row r="32570" spans="2:2" ht="16.5" x14ac:dyDescent="0.3">
      <c r="B32570"/>
    </row>
    <row r="32571" spans="2:2" ht="16.5" x14ac:dyDescent="0.3">
      <c r="B32571"/>
    </row>
    <row r="32572" spans="2:2" ht="16.5" x14ac:dyDescent="0.3">
      <c r="B32572"/>
    </row>
    <row r="32573" spans="2:2" ht="16.5" x14ac:dyDescent="0.3">
      <c r="B32573"/>
    </row>
    <row r="32574" spans="2:2" ht="16.5" x14ac:dyDescent="0.3">
      <c r="B32574"/>
    </row>
    <row r="32575" spans="2:2" ht="16.5" x14ac:dyDescent="0.3">
      <c r="B32575"/>
    </row>
    <row r="32576" spans="2:2" ht="16.5" x14ac:dyDescent="0.3">
      <c r="B32576"/>
    </row>
    <row r="32577" spans="2:2" ht="16.5" x14ac:dyDescent="0.3">
      <c r="B32577"/>
    </row>
    <row r="32578" spans="2:2" ht="16.5" x14ac:dyDescent="0.3">
      <c r="B32578"/>
    </row>
    <row r="32579" spans="2:2" ht="16.5" x14ac:dyDescent="0.3">
      <c r="B32579"/>
    </row>
    <row r="32580" spans="2:2" ht="16.5" x14ac:dyDescent="0.3">
      <c r="B32580"/>
    </row>
    <row r="32581" spans="2:2" ht="16.5" x14ac:dyDescent="0.3">
      <c r="B32581"/>
    </row>
    <row r="32582" spans="2:2" ht="16.5" x14ac:dyDescent="0.3">
      <c r="B32582"/>
    </row>
    <row r="32583" spans="2:2" ht="16.5" x14ac:dyDescent="0.3">
      <c r="B32583"/>
    </row>
    <row r="32584" spans="2:2" ht="16.5" x14ac:dyDescent="0.3">
      <c r="B32584"/>
    </row>
    <row r="32585" spans="2:2" ht="16.5" x14ac:dyDescent="0.3">
      <c r="B32585"/>
    </row>
    <row r="32586" spans="2:2" ht="16.5" x14ac:dyDescent="0.3">
      <c r="B32586"/>
    </row>
    <row r="32587" spans="2:2" ht="16.5" x14ac:dyDescent="0.3">
      <c r="B32587"/>
    </row>
    <row r="32588" spans="2:2" ht="16.5" x14ac:dyDescent="0.3">
      <c r="B32588"/>
    </row>
    <row r="32589" spans="2:2" ht="16.5" x14ac:dyDescent="0.3">
      <c r="B32589"/>
    </row>
    <row r="32590" spans="2:2" ht="16.5" x14ac:dyDescent="0.3">
      <c r="B32590"/>
    </row>
    <row r="32591" spans="2:2" ht="16.5" x14ac:dyDescent="0.3">
      <c r="B32591"/>
    </row>
    <row r="32592" spans="2:2" ht="16.5" x14ac:dyDescent="0.3">
      <c r="B32592"/>
    </row>
    <row r="32593" spans="2:2" ht="16.5" x14ac:dyDescent="0.3">
      <c r="B32593"/>
    </row>
    <row r="32594" spans="2:2" ht="16.5" x14ac:dyDescent="0.3">
      <c r="B32594"/>
    </row>
    <row r="32595" spans="2:2" ht="16.5" x14ac:dyDescent="0.3">
      <c r="B32595"/>
    </row>
    <row r="32596" spans="2:2" ht="16.5" x14ac:dyDescent="0.3">
      <c r="B32596"/>
    </row>
    <row r="32597" spans="2:2" ht="16.5" x14ac:dyDescent="0.3">
      <c r="B32597"/>
    </row>
    <row r="32598" spans="2:2" ht="16.5" x14ac:dyDescent="0.3">
      <c r="B32598"/>
    </row>
    <row r="32599" spans="2:2" ht="16.5" x14ac:dyDescent="0.3">
      <c r="B32599"/>
    </row>
    <row r="32600" spans="2:2" ht="16.5" x14ac:dyDescent="0.3">
      <c r="B32600"/>
    </row>
    <row r="32601" spans="2:2" ht="16.5" x14ac:dyDescent="0.3">
      <c r="B32601"/>
    </row>
    <row r="32602" spans="2:2" ht="16.5" x14ac:dyDescent="0.3">
      <c r="B32602"/>
    </row>
    <row r="32603" spans="2:2" ht="16.5" x14ac:dyDescent="0.3">
      <c r="B32603"/>
    </row>
    <row r="32604" spans="2:2" ht="16.5" x14ac:dyDescent="0.3">
      <c r="B32604"/>
    </row>
    <row r="32605" spans="2:2" ht="16.5" x14ac:dyDescent="0.3">
      <c r="B32605"/>
    </row>
    <row r="32606" spans="2:2" ht="16.5" x14ac:dyDescent="0.3">
      <c r="B32606"/>
    </row>
    <row r="32607" spans="2:2" ht="16.5" x14ac:dyDescent="0.3">
      <c r="B32607"/>
    </row>
    <row r="32608" spans="2:2" ht="16.5" x14ac:dyDescent="0.3">
      <c r="B32608"/>
    </row>
    <row r="32609" spans="2:2" ht="16.5" x14ac:dyDescent="0.3">
      <c r="B32609"/>
    </row>
    <row r="32610" spans="2:2" ht="16.5" x14ac:dyDescent="0.3">
      <c r="B32610"/>
    </row>
    <row r="32611" spans="2:2" ht="16.5" x14ac:dyDescent="0.3">
      <c r="B32611"/>
    </row>
    <row r="32612" spans="2:2" ht="16.5" x14ac:dyDescent="0.3">
      <c r="B32612"/>
    </row>
    <row r="32613" spans="2:2" ht="16.5" x14ac:dyDescent="0.3">
      <c r="B32613"/>
    </row>
    <row r="32614" spans="2:2" ht="16.5" x14ac:dyDescent="0.3">
      <c r="B32614"/>
    </row>
    <row r="32615" spans="2:2" ht="16.5" x14ac:dyDescent="0.3">
      <c r="B32615"/>
    </row>
    <row r="32616" spans="2:2" ht="16.5" x14ac:dyDescent="0.3">
      <c r="B32616"/>
    </row>
    <row r="32617" spans="2:2" ht="16.5" x14ac:dyDescent="0.3">
      <c r="B32617"/>
    </row>
    <row r="32618" spans="2:2" ht="16.5" x14ac:dyDescent="0.3">
      <c r="B32618"/>
    </row>
    <row r="32619" spans="2:2" ht="16.5" x14ac:dyDescent="0.3">
      <c r="B32619"/>
    </row>
    <row r="32620" spans="2:2" ht="16.5" x14ac:dyDescent="0.3">
      <c r="B32620"/>
    </row>
    <row r="32621" spans="2:2" ht="16.5" x14ac:dyDescent="0.3">
      <c r="B32621"/>
    </row>
    <row r="32622" spans="2:2" ht="16.5" x14ac:dyDescent="0.3">
      <c r="B32622"/>
    </row>
    <row r="32623" spans="2:2" ht="16.5" x14ac:dyDescent="0.3">
      <c r="B32623"/>
    </row>
    <row r="32624" spans="2:2" ht="16.5" x14ac:dyDescent="0.3">
      <c r="B32624"/>
    </row>
    <row r="32625" spans="2:2" ht="16.5" x14ac:dyDescent="0.3">
      <c r="B32625"/>
    </row>
    <row r="32626" spans="2:2" ht="16.5" x14ac:dyDescent="0.3">
      <c r="B32626"/>
    </row>
    <row r="32627" spans="2:2" ht="16.5" x14ac:dyDescent="0.3">
      <c r="B32627"/>
    </row>
    <row r="32628" spans="2:2" ht="16.5" x14ac:dyDescent="0.3">
      <c r="B32628"/>
    </row>
    <row r="32629" spans="2:2" ht="16.5" x14ac:dyDescent="0.3">
      <c r="B32629"/>
    </row>
    <row r="32630" spans="2:2" ht="16.5" x14ac:dyDescent="0.3">
      <c r="B32630"/>
    </row>
    <row r="32631" spans="2:2" ht="16.5" x14ac:dyDescent="0.3">
      <c r="B32631"/>
    </row>
    <row r="32632" spans="2:2" ht="16.5" x14ac:dyDescent="0.3">
      <c r="B32632"/>
    </row>
    <row r="32633" spans="2:2" ht="16.5" x14ac:dyDescent="0.3">
      <c r="B32633"/>
    </row>
    <row r="32634" spans="2:2" ht="16.5" x14ac:dyDescent="0.3">
      <c r="B32634"/>
    </row>
    <row r="32635" spans="2:2" ht="16.5" x14ac:dyDescent="0.3">
      <c r="B32635"/>
    </row>
    <row r="32636" spans="2:2" ht="16.5" x14ac:dyDescent="0.3">
      <c r="B32636"/>
    </row>
    <row r="32637" spans="2:2" ht="16.5" x14ac:dyDescent="0.3">
      <c r="B32637"/>
    </row>
    <row r="32638" spans="2:2" ht="16.5" x14ac:dyDescent="0.3">
      <c r="B32638"/>
    </row>
    <row r="32639" spans="2:2" ht="16.5" x14ac:dyDescent="0.3">
      <c r="B32639"/>
    </row>
    <row r="32640" spans="2:2" ht="16.5" x14ac:dyDescent="0.3">
      <c r="B32640"/>
    </row>
    <row r="32641" spans="2:2" ht="16.5" x14ac:dyDescent="0.3">
      <c r="B32641"/>
    </row>
    <row r="32642" spans="2:2" ht="16.5" x14ac:dyDescent="0.3">
      <c r="B32642"/>
    </row>
    <row r="32643" spans="2:2" ht="16.5" x14ac:dyDescent="0.3">
      <c r="B32643"/>
    </row>
    <row r="32644" spans="2:2" ht="16.5" x14ac:dyDescent="0.3">
      <c r="B32644"/>
    </row>
    <row r="32645" spans="2:2" ht="16.5" x14ac:dyDescent="0.3">
      <c r="B32645"/>
    </row>
    <row r="32646" spans="2:2" ht="16.5" x14ac:dyDescent="0.3">
      <c r="B32646"/>
    </row>
    <row r="32647" spans="2:2" ht="16.5" x14ac:dyDescent="0.3">
      <c r="B32647"/>
    </row>
    <row r="32648" spans="2:2" ht="16.5" x14ac:dyDescent="0.3">
      <c r="B32648"/>
    </row>
    <row r="32649" spans="2:2" ht="16.5" x14ac:dyDescent="0.3">
      <c r="B32649"/>
    </row>
    <row r="32650" spans="2:2" ht="16.5" x14ac:dyDescent="0.3">
      <c r="B32650"/>
    </row>
    <row r="32651" spans="2:2" ht="16.5" x14ac:dyDescent="0.3">
      <c r="B32651"/>
    </row>
    <row r="32652" spans="2:2" ht="16.5" x14ac:dyDescent="0.3">
      <c r="B32652"/>
    </row>
    <row r="32653" spans="2:2" ht="16.5" x14ac:dyDescent="0.3">
      <c r="B32653"/>
    </row>
    <row r="32654" spans="2:2" ht="16.5" x14ac:dyDescent="0.3">
      <c r="B32654"/>
    </row>
    <row r="32655" spans="2:2" ht="16.5" x14ac:dyDescent="0.3">
      <c r="B32655"/>
    </row>
    <row r="32656" spans="2:2" ht="16.5" x14ac:dyDescent="0.3">
      <c r="B32656"/>
    </row>
    <row r="32657" spans="2:2" ht="16.5" x14ac:dyDescent="0.3">
      <c r="B32657"/>
    </row>
    <row r="32658" spans="2:2" ht="16.5" x14ac:dyDescent="0.3">
      <c r="B32658"/>
    </row>
    <row r="32659" spans="2:2" ht="16.5" x14ac:dyDescent="0.3">
      <c r="B32659"/>
    </row>
    <row r="32660" spans="2:2" ht="16.5" x14ac:dyDescent="0.3">
      <c r="B32660"/>
    </row>
    <row r="32661" spans="2:2" ht="16.5" x14ac:dyDescent="0.3">
      <c r="B32661"/>
    </row>
    <row r="32662" spans="2:2" ht="16.5" x14ac:dyDescent="0.3">
      <c r="B32662"/>
    </row>
    <row r="32663" spans="2:2" ht="16.5" x14ac:dyDescent="0.3">
      <c r="B32663"/>
    </row>
    <row r="32664" spans="2:2" ht="16.5" x14ac:dyDescent="0.3">
      <c r="B32664"/>
    </row>
    <row r="32665" spans="2:2" ht="16.5" x14ac:dyDescent="0.3">
      <c r="B32665"/>
    </row>
    <row r="32666" spans="2:2" ht="16.5" x14ac:dyDescent="0.3">
      <c r="B32666"/>
    </row>
    <row r="32667" spans="2:2" ht="16.5" x14ac:dyDescent="0.3">
      <c r="B32667"/>
    </row>
    <row r="32668" spans="2:2" ht="16.5" x14ac:dyDescent="0.3">
      <c r="B32668"/>
    </row>
    <row r="32669" spans="2:2" ht="16.5" x14ac:dyDescent="0.3">
      <c r="B32669"/>
    </row>
    <row r="32670" spans="2:2" ht="16.5" x14ac:dyDescent="0.3">
      <c r="B32670"/>
    </row>
    <row r="32671" spans="2:2" ht="16.5" x14ac:dyDescent="0.3">
      <c r="B32671"/>
    </row>
    <row r="32672" spans="2:2" ht="16.5" x14ac:dyDescent="0.3">
      <c r="B32672"/>
    </row>
    <row r="32673" spans="2:2" ht="16.5" x14ac:dyDescent="0.3">
      <c r="B32673"/>
    </row>
    <row r="32674" spans="2:2" ht="16.5" x14ac:dyDescent="0.3">
      <c r="B32674"/>
    </row>
    <row r="32675" spans="2:2" ht="16.5" x14ac:dyDescent="0.3">
      <c r="B32675"/>
    </row>
    <row r="32676" spans="2:2" ht="16.5" x14ac:dyDescent="0.3">
      <c r="B32676"/>
    </row>
    <row r="32677" spans="2:2" ht="16.5" x14ac:dyDescent="0.3">
      <c r="B32677"/>
    </row>
    <row r="32678" spans="2:2" ht="16.5" x14ac:dyDescent="0.3">
      <c r="B32678"/>
    </row>
    <row r="32679" spans="2:2" ht="16.5" x14ac:dyDescent="0.3">
      <c r="B32679"/>
    </row>
    <row r="32680" spans="2:2" ht="16.5" x14ac:dyDescent="0.3">
      <c r="B32680"/>
    </row>
    <row r="32681" spans="2:2" ht="16.5" x14ac:dyDescent="0.3">
      <c r="B32681"/>
    </row>
    <row r="32682" spans="2:2" ht="16.5" x14ac:dyDescent="0.3">
      <c r="B32682"/>
    </row>
    <row r="32683" spans="2:2" ht="16.5" x14ac:dyDescent="0.3">
      <c r="B32683"/>
    </row>
    <row r="32684" spans="2:2" ht="16.5" x14ac:dyDescent="0.3">
      <c r="B32684"/>
    </row>
    <row r="32685" spans="2:2" ht="16.5" x14ac:dyDescent="0.3">
      <c r="B32685"/>
    </row>
    <row r="32686" spans="2:2" ht="16.5" x14ac:dyDescent="0.3">
      <c r="B32686"/>
    </row>
    <row r="32687" spans="2:2" ht="16.5" x14ac:dyDescent="0.3">
      <c r="B32687"/>
    </row>
    <row r="32688" spans="2:2" ht="16.5" x14ac:dyDescent="0.3">
      <c r="B32688"/>
    </row>
    <row r="32689" spans="2:2" ht="16.5" x14ac:dyDescent="0.3">
      <c r="B32689"/>
    </row>
    <row r="32690" spans="2:2" ht="16.5" x14ac:dyDescent="0.3">
      <c r="B32690"/>
    </row>
    <row r="32691" spans="2:2" ht="16.5" x14ac:dyDescent="0.3">
      <c r="B32691"/>
    </row>
    <row r="32692" spans="2:2" ht="16.5" x14ac:dyDescent="0.3">
      <c r="B32692"/>
    </row>
    <row r="32693" spans="2:2" ht="16.5" x14ac:dyDescent="0.3">
      <c r="B32693"/>
    </row>
    <row r="32694" spans="2:2" ht="16.5" x14ac:dyDescent="0.3">
      <c r="B32694"/>
    </row>
    <row r="32695" spans="2:2" ht="16.5" x14ac:dyDescent="0.3">
      <c r="B32695"/>
    </row>
    <row r="32696" spans="2:2" ht="16.5" x14ac:dyDescent="0.3">
      <c r="B32696"/>
    </row>
    <row r="32697" spans="2:2" ht="16.5" x14ac:dyDescent="0.3">
      <c r="B32697"/>
    </row>
    <row r="32698" spans="2:2" ht="16.5" x14ac:dyDescent="0.3">
      <c r="B32698"/>
    </row>
    <row r="32699" spans="2:2" ht="16.5" x14ac:dyDescent="0.3">
      <c r="B32699"/>
    </row>
    <row r="32700" spans="2:2" ht="16.5" x14ac:dyDescent="0.3">
      <c r="B32700"/>
    </row>
    <row r="32701" spans="2:2" ht="16.5" x14ac:dyDescent="0.3">
      <c r="B32701"/>
    </row>
    <row r="32702" spans="2:2" ht="16.5" x14ac:dyDescent="0.3">
      <c r="B32702"/>
    </row>
    <row r="32703" spans="2:2" ht="16.5" x14ac:dyDescent="0.3">
      <c r="B32703"/>
    </row>
    <row r="32704" spans="2:2" ht="16.5" x14ac:dyDescent="0.3">
      <c r="B32704"/>
    </row>
    <row r="32705" spans="2:2" ht="16.5" x14ac:dyDescent="0.3">
      <c r="B32705"/>
    </row>
    <row r="32706" spans="2:2" ht="16.5" x14ac:dyDescent="0.3">
      <c r="B32706"/>
    </row>
    <row r="32707" spans="2:2" ht="16.5" x14ac:dyDescent="0.3">
      <c r="B32707"/>
    </row>
    <row r="32708" spans="2:2" ht="16.5" x14ac:dyDescent="0.3">
      <c r="B32708"/>
    </row>
    <row r="32709" spans="2:2" ht="16.5" x14ac:dyDescent="0.3">
      <c r="B32709"/>
    </row>
    <row r="32710" spans="2:2" ht="16.5" x14ac:dyDescent="0.3">
      <c r="B32710"/>
    </row>
    <row r="32711" spans="2:2" ht="16.5" x14ac:dyDescent="0.3">
      <c r="B32711"/>
    </row>
    <row r="32712" spans="2:2" ht="16.5" x14ac:dyDescent="0.3">
      <c r="B32712"/>
    </row>
    <row r="32713" spans="2:2" ht="16.5" x14ac:dyDescent="0.3">
      <c r="B32713"/>
    </row>
    <row r="32714" spans="2:2" ht="16.5" x14ac:dyDescent="0.3">
      <c r="B32714"/>
    </row>
    <row r="32715" spans="2:2" ht="16.5" x14ac:dyDescent="0.3">
      <c r="B32715"/>
    </row>
    <row r="32716" spans="2:2" ht="16.5" x14ac:dyDescent="0.3">
      <c r="B32716"/>
    </row>
    <row r="32717" spans="2:2" ht="16.5" x14ac:dyDescent="0.3">
      <c r="B32717"/>
    </row>
    <row r="32718" spans="2:2" ht="16.5" x14ac:dyDescent="0.3">
      <c r="B32718"/>
    </row>
    <row r="32719" spans="2:2" ht="16.5" x14ac:dyDescent="0.3">
      <c r="B32719"/>
    </row>
    <row r="32720" spans="2:2" ht="16.5" x14ac:dyDescent="0.3">
      <c r="B32720"/>
    </row>
    <row r="32721" spans="2:2" ht="16.5" x14ac:dyDescent="0.3">
      <c r="B32721"/>
    </row>
    <row r="32722" spans="2:2" ht="16.5" x14ac:dyDescent="0.3">
      <c r="B32722"/>
    </row>
    <row r="32723" spans="2:2" ht="16.5" x14ac:dyDescent="0.3">
      <c r="B32723"/>
    </row>
    <row r="32724" spans="2:2" ht="16.5" x14ac:dyDescent="0.3">
      <c r="B32724"/>
    </row>
    <row r="32725" spans="2:2" ht="16.5" x14ac:dyDescent="0.3">
      <c r="B32725"/>
    </row>
    <row r="32726" spans="2:2" ht="16.5" x14ac:dyDescent="0.3">
      <c r="B32726"/>
    </row>
    <row r="32727" spans="2:2" ht="16.5" x14ac:dyDescent="0.3">
      <c r="B32727"/>
    </row>
    <row r="32728" spans="2:2" ht="16.5" x14ac:dyDescent="0.3">
      <c r="B32728"/>
    </row>
    <row r="32729" spans="2:2" ht="16.5" x14ac:dyDescent="0.3">
      <c r="B32729"/>
    </row>
    <row r="32730" spans="2:2" ht="16.5" x14ac:dyDescent="0.3">
      <c r="B32730"/>
    </row>
    <row r="32731" spans="2:2" ht="16.5" x14ac:dyDescent="0.3">
      <c r="B32731"/>
    </row>
    <row r="32732" spans="2:2" ht="16.5" x14ac:dyDescent="0.3">
      <c r="B32732"/>
    </row>
    <row r="32733" spans="2:2" ht="16.5" x14ac:dyDescent="0.3">
      <c r="B32733"/>
    </row>
    <row r="32734" spans="2:2" ht="16.5" x14ac:dyDescent="0.3">
      <c r="B32734"/>
    </row>
    <row r="32735" spans="2:2" ht="16.5" x14ac:dyDescent="0.3">
      <c r="B32735"/>
    </row>
    <row r="32736" spans="2:2" ht="16.5" x14ac:dyDescent="0.3">
      <c r="B32736"/>
    </row>
    <row r="32737" spans="2:2" ht="16.5" x14ac:dyDescent="0.3">
      <c r="B32737"/>
    </row>
    <row r="32738" spans="2:2" ht="16.5" x14ac:dyDescent="0.3">
      <c r="B32738"/>
    </row>
    <row r="32739" spans="2:2" ht="16.5" x14ac:dyDescent="0.3">
      <c r="B32739"/>
    </row>
    <row r="32740" spans="2:2" ht="16.5" x14ac:dyDescent="0.3">
      <c r="B32740"/>
    </row>
    <row r="32741" spans="2:2" ht="16.5" x14ac:dyDescent="0.3">
      <c r="B32741"/>
    </row>
    <row r="32742" spans="2:2" ht="16.5" x14ac:dyDescent="0.3">
      <c r="B32742"/>
    </row>
    <row r="32743" spans="2:2" ht="16.5" x14ac:dyDescent="0.3">
      <c r="B32743"/>
    </row>
    <row r="32744" spans="2:2" ht="16.5" x14ac:dyDescent="0.3">
      <c r="B32744"/>
    </row>
    <row r="32745" spans="2:2" ht="16.5" x14ac:dyDescent="0.3">
      <c r="B32745"/>
    </row>
    <row r="32746" spans="2:2" ht="16.5" x14ac:dyDescent="0.3">
      <c r="B32746"/>
    </row>
    <row r="32747" spans="2:2" ht="16.5" x14ac:dyDescent="0.3">
      <c r="B32747"/>
    </row>
    <row r="32748" spans="2:2" ht="16.5" x14ac:dyDescent="0.3">
      <c r="B32748"/>
    </row>
    <row r="32749" spans="2:2" ht="16.5" x14ac:dyDescent="0.3">
      <c r="B32749"/>
    </row>
    <row r="32750" spans="2:2" ht="16.5" x14ac:dyDescent="0.3">
      <c r="B32750"/>
    </row>
    <row r="32751" spans="2:2" ht="16.5" x14ac:dyDescent="0.3">
      <c r="B32751"/>
    </row>
    <row r="32752" spans="2:2" ht="16.5" x14ac:dyDescent="0.3">
      <c r="B32752"/>
    </row>
    <row r="32753" spans="2:2" ht="16.5" x14ac:dyDescent="0.3">
      <c r="B32753"/>
    </row>
    <row r="32754" spans="2:2" ht="16.5" x14ac:dyDescent="0.3">
      <c r="B32754"/>
    </row>
    <row r="32755" spans="2:2" ht="16.5" x14ac:dyDescent="0.3">
      <c r="B32755"/>
    </row>
    <row r="32756" spans="2:2" ht="16.5" x14ac:dyDescent="0.3">
      <c r="B32756"/>
    </row>
    <row r="32757" spans="2:2" ht="16.5" x14ac:dyDescent="0.3">
      <c r="B32757"/>
    </row>
    <row r="32758" spans="2:2" ht="16.5" x14ac:dyDescent="0.3">
      <c r="B32758"/>
    </row>
    <row r="32759" spans="2:2" ht="16.5" x14ac:dyDescent="0.3">
      <c r="B32759"/>
    </row>
    <row r="32760" spans="2:2" ht="16.5" x14ac:dyDescent="0.3">
      <c r="B32760"/>
    </row>
    <row r="32761" spans="2:2" ht="16.5" x14ac:dyDescent="0.3">
      <c r="B32761"/>
    </row>
    <row r="32762" spans="2:2" ht="16.5" x14ac:dyDescent="0.3">
      <c r="B32762"/>
    </row>
    <row r="32763" spans="2:2" ht="16.5" x14ac:dyDescent="0.3">
      <c r="B32763"/>
    </row>
    <row r="32764" spans="2:2" ht="16.5" x14ac:dyDescent="0.3">
      <c r="B32764"/>
    </row>
    <row r="32765" spans="2:2" ht="16.5" x14ac:dyDescent="0.3">
      <c r="B32765"/>
    </row>
    <row r="32766" spans="2:2" ht="16.5" x14ac:dyDescent="0.3">
      <c r="B32766"/>
    </row>
    <row r="32767" spans="2:2" ht="16.5" x14ac:dyDescent="0.3">
      <c r="B32767"/>
    </row>
    <row r="32768" spans="2:2" ht="16.5" x14ac:dyDescent="0.3">
      <c r="B32768"/>
    </row>
    <row r="32769" spans="2:2" ht="16.5" x14ac:dyDescent="0.3">
      <c r="B32769"/>
    </row>
    <row r="32770" spans="2:2" ht="16.5" x14ac:dyDescent="0.3">
      <c r="B32770"/>
    </row>
    <row r="32771" spans="2:2" ht="16.5" x14ac:dyDescent="0.3">
      <c r="B32771"/>
    </row>
    <row r="32772" spans="2:2" ht="16.5" x14ac:dyDescent="0.3">
      <c r="B32772"/>
    </row>
    <row r="32773" spans="2:2" ht="16.5" x14ac:dyDescent="0.3">
      <c r="B32773"/>
    </row>
    <row r="32774" spans="2:2" ht="16.5" x14ac:dyDescent="0.3">
      <c r="B32774"/>
    </row>
    <row r="32775" spans="2:2" ht="16.5" x14ac:dyDescent="0.3">
      <c r="B32775"/>
    </row>
    <row r="32776" spans="2:2" ht="16.5" x14ac:dyDescent="0.3">
      <c r="B32776"/>
    </row>
    <row r="32777" spans="2:2" ht="16.5" x14ac:dyDescent="0.3">
      <c r="B32777"/>
    </row>
    <row r="32778" spans="2:2" ht="16.5" x14ac:dyDescent="0.3">
      <c r="B32778"/>
    </row>
    <row r="32779" spans="2:2" ht="16.5" x14ac:dyDescent="0.3">
      <c r="B32779"/>
    </row>
    <row r="32780" spans="2:2" ht="16.5" x14ac:dyDescent="0.3">
      <c r="B32780"/>
    </row>
    <row r="32781" spans="2:2" ht="16.5" x14ac:dyDescent="0.3">
      <c r="B32781"/>
    </row>
    <row r="32782" spans="2:2" ht="16.5" x14ac:dyDescent="0.3">
      <c r="B32782"/>
    </row>
    <row r="32783" spans="2:2" ht="16.5" x14ac:dyDescent="0.3">
      <c r="B32783"/>
    </row>
    <row r="32784" spans="2:2" ht="16.5" x14ac:dyDescent="0.3">
      <c r="B32784"/>
    </row>
    <row r="32785" spans="2:2" ht="16.5" x14ac:dyDescent="0.3">
      <c r="B32785"/>
    </row>
    <row r="32786" spans="2:2" ht="16.5" x14ac:dyDescent="0.3">
      <c r="B32786"/>
    </row>
    <row r="32787" spans="2:2" ht="16.5" x14ac:dyDescent="0.3">
      <c r="B32787"/>
    </row>
    <row r="32788" spans="2:2" ht="16.5" x14ac:dyDescent="0.3">
      <c r="B32788"/>
    </row>
    <row r="32789" spans="2:2" ht="16.5" x14ac:dyDescent="0.3">
      <c r="B32789"/>
    </row>
    <row r="32790" spans="2:2" ht="16.5" x14ac:dyDescent="0.3">
      <c r="B32790"/>
    </row>
    <row r="32791" spans="2:2" ht="16.5" x14ac:dyDescent="0.3">
      <c r="B32791"/>
    </row>
    <row r="32792" spans="2:2" ht="16.5" x14ac:dyDescent="0.3">
      <c r="B32792"/>
    </row>
    <row r="32793" spans="2:2" ht="16.5" x14ac:dyDescent="0.3">
      <c r="B32793"/>
    </row>
    <row r="32794" spans="2:2" ht="16.5" x14ac:dyDescent="0.3">
      <c r="B32794"/>
    </row>
    <row r="32795" spans="2:2" ht="16.5" x14ac:dyDescent="0.3">
      <c r="B32795"/>
    </row>
    <row r="32796" spans="2:2" ht="16.5" x14ac:dyDescent="0.3">
      <c r="B32796"/>
    </row>
    <row r="32797" spans="2:2" ht="16.5" x14ac:dyDescent="0.3">
      <c r="B32797"/>
    </row>
    <row r="32798" spans="2:2" ht="16.5" x14ac:dyDescent="0.3">
      <c r="B32798"/>
    </row>
    <row r="32799" spans="2:2" ht="16.5" x14ac:dyDescent="0.3">
      <c r="B32799"/>
    </row>
    <row r="32800" spans="2:2" ht="16.5" x14ac:dyDescent="0.3">
      <c r="B32800"/>
    </row>
    <row r="32801" spans="2:2" ht="16.5" x14ac:dyDescent="0.3">
      <c r="B32801"/>
    </row>
    <row r="32802" spans="2:2" ht="16.5" x14ac:dyDescent="0.3">
      <c r="B32802"/>
    </row>
    <row r="32803" spans="2:2" ht="16.5" x14ac:dyDescent="0.3">
      <c r="B32803"/>
    </row>
    <row r="32804" spans="2:2" ht="16.5" x14ac:dyDescent="0.3">
      <c r="B32804"/>
    </row>
    <row r="32805" spans="2:2" ht="16.5" x14ac:dyDescent="0.3">
      <c r="B32805"/>
    </row>
    <row r="32806" spans="2:2" ht="16.5" x14ac:dyDescent="0.3">
      <c r="B32806"/>
    </row>
    <row r="32807" spans="2:2" ht="16.5" x14ac:dyDescent="0.3">
      <c r="B32807"/>
    </row>
    <row r="32808" spans="2:2" ht="16.5" x14ac:dyDescent="0.3">
      <c r="B32808"/>
    </row>
    <row r="32809" spans="2:2" ht="16.5" x14ac:dyDescent="0.3">
      <c r="B32809"/>
    </row>
    <row r="32810" spans="2:2" ht="16.5" x14ac:dyDescent="0.3">
      <c r="B32810"/>
    </row>
    <row r="32811" spans="2:2" ht="16.5" x14ac:dyDescent="0.3">
      <c r="B32811"/>
    </row>
    <row r="32812" spans="2:2" ht="16.5" x14ac:dyDescent="0.3">
      <c r="B32812"/>
    </row>
    <row r="32813" spans="2:2" ht="16.5" x14ac:dyDescent="0.3">
      <c r="B32813"/>
    </row>
    <row r="32814" spans="2:2" ht="16.5" x14ac:dyDescent="0.3">
      <c r="B32814"/>
    </row>
    <row r="32815" spans="2:2" ht="16.5" x14ac:dyDescent="0.3">
      <c r="B32815"/>
    </row>
    <row r="32816" spans="2:2" ht="16.5" x14ac:dyDescent="0.3">
      <c r="B32816"/>
    </row>
    <row r="32817" spans="2:2" ht="16.5" x14ac:dyDescent="0.3">
      <c r="B32817"/>
    </row>
    <row r="32818" spans="2:2" ht="16.5" x14ac:dyDescent="0.3">
      <c r="B32818"/>
    </row>
    <row r="32819" spans="2:2" ht="16.5" x14ac:dyDescent="0.3">
      <c r="B32819"/>
    </row>
    <row r="32820" spans="2:2" ht="16.5" x14ac:dyDescent="0.3">
      <c r="B32820"/>
    </row>
    <row r="32821" spans="2:2" ht="16.5" x14ac:dyDescent="0.3">
      <c r="B32821"/>
    </row>
    <row r="32822" spans="2:2" ht="16.5" x14ac:dyDescent="0.3">
      <c r="B32822"/>
    </row>
    <row r="32823" spans="2:2" ht="16.5" x14ac:dyDescent="0.3">
      <c r="B32823"/>
    </row>
    <row r="32824" spans="2:2" ht="16.5" x14ac:dyDescent="0.3">
      <c r="B32824"/>
    </row>
    <row r="32825" spans="2:2" ht="16.5" x14ac:dyDescent="0.3">
      <c r="B32825"/>
    </row>
    <row r="32826" spans="2:2" ht="16.5" x14ac:dyDescent="0.3">
      <c r="B32826"/>
    </row>
    <row r="32827" spans="2:2" ht="16.5" x14ac:dyDescent="0.3">
      <c r="B32827"/>
    </row>
    <row r="32828" spans="2:2" ht="16.5" x14ac:dyDescent="0.3">
      <c r="B32828"/>
    </row>
    <row r="32829" spans="2:2" ht="16.5" x14ac:dyDescent="0.3">
      <c r="B32829"/>
    </row>
    <row r="32830" spans="2:2" ht="16.5" x14ac:dyDescent="0.3">
      <c r="B32830"/>
    </row>
    <row r="32831" spans="2:2" ht="16.5" x14ac:dyDescent="0.3">
      <c r="B32831"/>
    </row>
    <row r="32832" spans="2:2" ht="16.5" x14ac:dyDescent="0.3">
      <c r="B32832"/>
    </row>
    <row r="32833" spans="2:2" ht="16.5" x14ac:dyDescent="0.3">
      <c r="B32833"/>
    </row>
    <row r="32834" spans="2:2" ht="16.5" x14ac:dyDescent="0.3">
      <c r="B32834"/>
    </row>
    <row r="32835" spans="2:2" ht="16.5" x14ac:dyDescent="0.3">
      <c r="B32835"/>
    </row>
    <row r="32836" spans="2:2" ht="16.5" x14ac:dyDescent="0.3">
      <c r="B32836"/>
    </row>
    <row r="32837" spans="2:2" ht="16.5" x14ac:dyDescent="0.3">
      <c r="B32837"/>
    </row>
    <row r="32838" spans="2:2" ht="16.5" x14ac:dyDescent="0.3">
      <c r="B32838"/>
    </row>
    <row r="32839" spans="2:2" ht="16.5" x14ac:dyDescent="0.3">
      <c r="B32839"/>
    </row>
    <row r="32840" spans="2:2" ht="16.5" x14ac:dyDescent="0.3">
      <c r="B32840"/>
    </row>
    <row r="32841" spans="2:2" ht="16.5" x14ac:dyDescent="0.3">
      <c r="B32841"/>
    </row>
    <row r="32842" spans="2:2" ht="16.5" x14ac:dyDescent="0.3">
      <c r="B32842"/>
    </row>
    <row r="32843" spans="2:2" ht="16.5" x14ac:dyDescent="0.3">
      <c r="B32843"/>
    </row>
    <row r="32844" spans="2:2" ht="16.5" x14ac:dyDescent="0.3">
      <c r="B32844"/>
    </row>
    <row r="32845" spans="2:2" ht="16.5" x14ac:dyDescent="0.3">
      <c r="B32845"/>
    </row>
    <row r="32846" spans="2:2" ht="16.5" x14ac:dyDescent="0.3">
      <c r="B32846"/>
    </row>
    <row r="32847" spans="2:2" ht="16.5" x14ac:dyDescent="0.3">
      <c r="B32847"/>
    </row>
    <row r="32848" spans="2:2" ht="16.5" x14ac:dyDescent="0.3">
      <c r="B32848"/>
    </row>
    <row r="32849" spans="2:2" ht="16.5" x14ac:dyDescent="0.3">
      <c r="B32849"/>
    </row>
    <row r="32850" spans="2:2" ht="16.5" x14ac:dyDescent="0.3">
      <c r="B32850"/>
    </row>
    <row r="32851" spans="2:2" ht="16.5" x14ac:dyDescent="0.3">
      <c r="B32851"/>
    </row>
    <row r="32852" spans="2:2" ht="16.5" x14ac:dyDescent="0.3">
      <c r="B32852"/>
    </row>
    <row r="32853" spans="2:2" ht="16.5" x14ac:dyDescent="0.3">
      <c r="B32853"/>
    </row>
    <row r="32854" spans="2:2" ht="16.5" x14ac:dyDescent="0.3">
      <c r="B32854"/>
    </row>
    <row r="32855" spans="2:2" ht="16.5" x14ac:dyDescent="0.3">
      <c r="B32855"/>
    </row>
    <row r="32856" spans="2:2" ht="16.5" x14ac:dyDescent="0.3">
      <c r="B32856"/>
    </row>
    <row r="32857" spans="2:2" ht="16.5" x14ac:dyDescent="0.3">
      <c r="B32857"/>
    </row>
    <row r="32858" spans="2:2" ht="16.5" x14ac:dyDescent="0.3">
      <c r="B32858"/>
    </row>
    <row r="32859" spans="2:2" ht="16.5" x14ac:dyDescent="0.3">
      <c r="B32859"/>
    </row>
    <row r="32860" spans="2:2" ht="16.5" x14ac:dyDescent="0.3">
      <c r="B32860"/>
    </row>
    <row r="32861" spans="2:2" ht="16.5" x14ac:dyDescent="0.3">
      <c r="B32861"/>
    </row>
    <row r="32862" spans="2:2" ht="16.5" x14ac:dyDescent="0.3">
      <c r="B32862"/>
    </row>
    <row r="32863" spans="2:2" ht="16.5" x14ac:dyDescent="0.3">
      <c r="B32863"/>
    </row>
    <row r="32864" spans="2:2" ht="16.5" x14ac:dyDescent="0.3">
      <c r="B32864"/>
    </row>
    <row r="32865" spans="2:2" ht="16.5" x14ac:dyDescent="0.3">
      <c r="B32865"/>
    </row>
    <row r="32866" spans="2:2" ht="16.5" x14ac:dyDescent="0.3">
      <c r="B32866"/>
    </row>
    <row r="32867" spans="2:2" ht="16.5" x14ac:dyDescent="0.3">
      <c r="B32867"/>
    </row>
    <row r="32868" spans="2:2" ht="16.5" x14ac:dyDescent="0.3">
      <c r="B32868"/>
    </row>
    <row r="32869" spans="2:2" ht="16.5" x14ac:dyDescent="0.3">
      <c r="B32869"/>
    </row>
    <row r="32870" spans="2:2" ht="16.5" x14ac:dyDescent="0.3">
      <c r="B32870"/>
    </row>
    <row r="32871" spans="2:2" ht="16.5" x14ac:dyDescent="0.3">
      <c r="B32871"/>
    </row>
    <row r="32872" spans="2:2" ht="16.5" x14ac:dyDescent="0.3">
      <c r="B32872"/>
    </row>
    <row r="32873" spans="2:2" ht="16.5" x14ac:dyDescent="0.3">
      <c r="B32873"/>
    </row>
    <row r="32874" spans="2:2" ht="16.5" x14ac:dyDescent="0.3">
      <c r="B32874"/>
    </row>
    <row r="32875" spans="2:2" ht="16.5" x14ac:dyDescent="0.3">
      <c r="B32875"/>
    </row>
    <row r="32876" spans="2:2" ht="16.5" x14ac:dyDescent="0.3">
      <c r="B32876"/>
    </row>
    <row r="32877" spans="2:2" ht="16.5" x14ac:dyDescent="0.3">
      <c r="B32877"/>
    </row>
    <row r="32878" spans="2:2" ht="16.5" x14ac:dyDescent="0.3">
      <c r="B32878"/>
    </row>
    <row r="32879" spans="2:2" ht="16.5" x14ac:dyDescent="0.3">
      <c r="B32879"/>
    </row>
    <row r="32880" spans="2:2" ht="16.5" x14ac:dyDescent="0.3">
      <c r="B32880"/>
    </row>
    <row r="32881" spans="2:2" ht="16.5" x14ac:dyDescent="0.3">
      <c r="B32881"/>
    </row>
    <row r="32882" spans="2:2" ht="16.5" x14ac:dyDescent="0.3">
      <c r="B32882"/>
    </row>
    <row r="32883" spans="2:2" ht="16.5" x14ac:dyDescent="0.3">
      <c r="B32883"/>
    </row>
    <row r="32884" spans="2:2" ht="16.5" x14ac:dyDescent="0.3">
      <c r="B32884"/>
    </row>
    <row r="32885" spans="2:2" ht="16.5" x14ac:dyDescent="0.3">
      <c r="B32885"/>
    </row>
    <row r="32886" spans="2:2" ht="16.5" x14ac:dyDescent="0.3">
      <c r="B32886"/>
    </row>
    <row r="32887" spans="2:2" ht="16.5" x14ac:dyDescent="0.3">
      <c r="B32887"/>
    </row>
    <row r="32888" spans="2:2" ht="16.5" x14ac:dyDescent="0.3">
      <c r="B32888"/>
    </row>
    <row r="32889" spans="2:2" ht="16.5" x14ac:dyDescent="0.3">
      <c r="B32889"/>
    </row>
    <row r="32890" spans="2:2" ht="16.5" x14ac:dyDescent="0.3">
      <c r="B32890"/>
    </row>
    <row r="32891" spans="2:2" ht="16.5" x14ac:dyDescent="0.3">
      <c r="B32891"/>
    </row>
    <row r="32892" spans="2:2" ht="16.5" x14ac:dyDescent="0.3">
      <c r="B32892"/>
    </row>
    <row r="32893" spans="2:2" ht="16.5" x14ac:dyDescent="0.3">
      <c r="B32893"/>
    </row>
    <row r="32894" spans="2:2" ht="16.5" x14ac:dyDescent="0.3">
      <c r="B32894"/>
    </row>
    <row r="32895" spans="2:2" ht="16.5" x14ac:dyDescent="0.3">
      <c r="B32895"/>
    </row>
    <row r="32896" spans="2:2" ht="16.5" x14ac:dyDescent="0.3">
      <c r="B32896"/>
    </row>
    <row r="32897" spans="2:2" ht="16.5" x14ac:dyDescent="0.3">
      <c r="B32897"/>
    </row>
    <row r="32898" spans="2:2" ht="16.5" x14ac:dyDescent="0.3">
      <c r="B32898"/>
    </row>
    <row r="32899" spans="2:2" ht="16.5" x14ac:dyDescent="0.3">
      <c r="B32899"/>
    </row>
    <row r="32900" spans="2:2" ht="16.5" x14ac:dyDescent="0.3">
      <c r="B32900"/>
    </row>
    <row r="32901" spans="2:2" ht="16.5" x14ac:dyDescent="0.3">
      <c r="B32901"/>
    </row>
    <row r="32902" spans="2:2" ht="16.5" x14ac:dyDescent="0.3">
      <c r="B32902"/>
    </row>
    <row r="32903" spans="2:2" ht="16.5" x14ac:dyDescent="0.3">
      <c r="B32903"/>
    </row>
    <row r="32904" spans="2:2" ht="16.5" x14ac:dyDescent="0.3">
      <c r="B32904"/>
    </row>
    <row r="32905" spans="2:2" ht="16.5" x14ac:dyDescent="0.3">
      <c r="B32905"/>
    </row>
    <row r="32906" spans="2:2" ht="16.5" x14ac:dyDescent="0.3">
      <c r="B32906"/>
    </row>
    <row r="32907" spans="2:2" ht="16.5" x14ac:dyDescent="0.3">
      <c r="B32907"/>
    </row>
    <row r="32908" spans="2:2" ht="16.5" x14ac:dyDescent="0.3">
      <c r="B32908"/>
    </row>
    <row r="32909" spans="2:2" ht="16.5" x14ac:dyDescent="0.3">
      <c r="B32909"/>
    </row>
    <row r="32910" spans="2:2" ht="16.5" x14ac:dyDescent="0.3">
      <c r="B32910"/>
    </row>
    <row r="32911" spans="2:2" ht="16.5" x14ac:dyDescent="0.3">
      <c r="B32911"/>
    </row>
    <row r="32912" spans="2:2" ht="16.5" x14ac:dyDescent="0.3">
      <c r="B32912"/>
    </row>
    <row r="32913" spans="2:2" ht="16.5" x14ac:dyDescent="0.3">
      <c r="B32913"/>
    </row>
    <row r="32914" spans="2:2" ht="16.5" x14ac:dyDescent="0.3">
      <c r="B32914"/>
    </row>
    <row r="32915" spans="2:2" ht="16.5" x14ac:dyDescent="0.3">
      <c r="B32915"/>
    </row>
    <row r="32916" spans="2:2" ht="16.5" x14ac:dyDescent="0.3">
      <c r="B32916"/>
    </row>
    <row r="32917" spans="2:2" ht="16.5" x14ac:dyDescent="0.3">
      <c r="B32917"/>
    </row>
    <row r="32918" spans="2:2" ht="16.5" x14ac:dyDescent="0.3">
      <c r="B32918"/>
    </row>
    <row r="32919" spans="2:2" ht="16.5" x14ac:dyDescent="0.3">
      <c r="B32919"/>
    </row>
    <row r="32920" spans="2:2" ht="16.5" x14ac:dyDescent="0.3">
      <c r="B32920"/>
    </row>
    <row r="32921" spans="2:2" ht="16.5" x14ac:dyDescent="0.3">
      <c r="B32921"/>
    </row>
    <row r="32922" spans="2:2" ht="16.5" x14ac:dyDescent="0.3">
      <c r="B32922"/>
    </row>
    <row r="32923" spans="2:2" ht="16.5" x14ac:dyDescent="0.3">
      <c r="B32923"/>
    </row>
    <row r="32924" spans="2:2" ht="16.5" x14ac:dyDescent="0.3">
      <c r="B32924"/>
    </row>
    <row r="32925" spans="2:2" ht="16.5" x14ac:dyDescent="0.3">
      <c r="B32925"/>
    </row>
    <row r="32926" spans="2:2" ht="16.5" x14ac:dyDescent="0.3">
      <c r="B32926"/>
    </row>
    <row r="32927" spans="2:2" ht="16.5" x14ac:dyDescent="0.3">
      <c r="B32927"/>
    </row>
    <row r="32928" spans="2:2" ht="16.5" x14ac:dyDescent="0.3">
      <c r="B32928"/>
    </row>
    <row r="32929" spans="2:2" ht="16.5" x14ac:dyDescent="0.3">
      <c r="B32929"/>
    </row>
    <row r="32930" spans="2:2" ht="16.5" x14ac:dyDescent="0.3">
      <c r="B32930"/>
    </row>
    <row r="32931" spans="2:2" ht="16.5" x14ac:dyDescent="0.3">
      <c r="B32931"/>
    </row>
    <row r="32932" spans="2:2" ht="16.5" x14ac:dyDescent="0.3">
      <c r="B32932"/>
    </row>
    <row r="32933" spans="2:2" ht="16.5" x14ac:dyDescent="0.3">
      <c r="B32933"/>
    </row>
    <row r="32934" spans="2:2" ht="16.5" x14ac:dyDescent="0.3">
      <c r="B32934"/>
    </row>
    <row r="32935" spans="2:2" ht="16.5" x14ac:dyDescent="0.3">
      <c r="B32935"/>
    </row>
    <row r="32936" spans="2:2" ht="16.5" x14ac:dyDescent="0.3">
      <c r="B32936"/>
    </row>
    <row r="32937" spans="2:2" ht="16.5" x14ac:dyDescent="0.3">
      <c r="B32937"/>
    </row>
    <row r="32938" spans="2:2" ht="16.5" x14ac:dyDescent="0.3">
      <c r="B32938"/>
    </row>
    <row r="32939" spans="2:2" ht="16.5" x14ac:dyDescent="0.3">
      <c r="B32939"/>
    </row>
    <row r="32940" spans="2:2" ht="16.5" x14ac:dyDescent="0.3">
      <c r="B32940"/>
    </row>
    <row r="32941" spans="2:2" ht="16.5" x14ac:dyDescent="0.3">
      <c r="B32941"/>
    </row>
    <row r="32942" spans="2:2" ht="16.5" x14ac:dyDescent="0.3">
      <c r="B32942"/>
    </row>
    <row r="32943" spans="2:2" ht="16.5" x14ac:dyDescent="0.3">
      <c r="B32943"/>
    </row>
    <row r="32944" spans="2:2" ht="16.5" x14ac:dyDescent="0.3">
      <c r="B32944"/>
    </row>
    <row r="32945" spans="2:2" ht="16.5" x14ac:dyDescent="0.3">
      <c r="B32945"/>
    </row>
    <row r="32946" spans="2:2" ht="16.5" x14ac:dyDescent="0.3">
      <c r="B32946"/>
    </row>
    <row r="32947" spans="2:2" ht="16.5" x14ac:dyDescent="0.3">
      <c r="B32947"/>
    </row>
    <row r="32948" spans="2:2" ht="16.5" x14ac:dyDescent="0.3">
      <c r="B32948"/>
    </row>
    <row r="32949" spans="2:2" ht="16.5" x14ac:dyDescent="0.3">
      <c r="B32949"/>
    </row>
    <row r="32950" spans="2:2" ht="16.5" x14ac:dyDescent="0.3">
      <c r="B32950"/>
    </row>
    <row r="32951" spans="2:2" ht="16.5" x14ac:dyDescent="0.3">
      <c r="B32951"/>
    </row>
    <row r="32952" spans="2:2" ht="16.5" x14ac:dyDescent="0.3">
      <c r="B32952"/>
    </row>
    <row r="32953" spans="2:2" ht="16.5" x14ac:dyDescent="0.3">
      <c r="B32953"/>
    </row>
    <row r="32954" spans="2:2" ht="16.5" x14ac:dyDescent="0.3">
      <c r="B32954"/>
    </row>
    <row r="32955" spans="2:2" ht="16.5" x14ac:dyDescent="0.3">
      <c r="B32955"/>
    </row>
    <row r="32956" spans="2:2" ht="16.5" x14ac:dyDescent="0.3">
      <c r="B32956"/>
    </row>
    <row r="32957" spans="2:2" ht="16.5" x14ac:dyDescent="0.3">
      <c r="B32957"/>
    </row>
    <row r="32958" spans="2:2" ht="16.5" x14ac:dyDescent="0.3">
      <c r="B32958"/>
    </row>
    <row r="32959" spans="2:2" ht="16.5" x14ac:dyDescent="0.3">
      <c r="B32959"/>
    </row>
    <row r="32960" spans="2:2" ht="16.5" x14ac:dyDescent="0.3">
      <c r="B32960"/>
    </row>
    <row r="32961" spans="2:2" ht="16.5" x14ac:dyDescent="0.3">
      <c r="B32961"/>
    </row>
    <row r="32962" spans="2:2" ht="16.5" x14ac:dyDescent="0.3">
      <c r="B32962"/>
    </row>
    <row r="32963" spans="2:2" ht="16.5" x14ac:dyDescent="0.3">
      <c r="B32963"/>
    </row>
    <row r="32964" spans="2:2" ht="16.5" x14ac:dyDescent="0.3">
      <c r="B32964"/>
    </row>
    <row r="32965" spans="2:2" ht="16.5" x14ac:dyDescent="0.3">
      <c r="B32965"/>
    </row>
    <row r="32966" spans="2:2" ht="16.5" x14ac:dyDescent="0.3">
      <c r="B32966"/>
    </row>
    <row r="32967" spans="2:2" ht="16.5" x14ac:dyDescent="0.3">
      <c r="B32967"/>
    </row>
    <row r="32968" spans="2:2" ht="16.5" x14ac:dyDescent="0.3">
      <c r="B32968"/>
    </row>
    <row r="32969" spans="2:2" ht="16.5" x14ac:dyDescent="0.3">
      <c r="B32969"/>
    </row>
    <row r="32970" spans="2:2" ht="16.5" x14ac:dyDescent="0.3">
      <c r="B32970"/>
    </row>
    <row r="32971" spans="2:2" ht="16.5" x14ac:dyDescent="0.3">
      <c r="B32971"/>
    </row>
    <row r="32972" spans="2:2" ht="16.5" x14ac:dyDescent="0.3">
      <c r="B32972"/>
    </row>
    <row r="32973" spans="2:2" ht="16.5" x14ac:dyDescent="0.3">
      <c r="B32973"/>
    </row>
    <row r="32974" spans="2:2" ht="16.5" x14ac:dyDescent="0.3">
      <c r="B32974"/>
    </row>
    <row r="32975" spans="2:2" ht="16.5" x14ac:dyDescent="0.3">
      <c r="B32975"/>
    </row>
    <row r="32976" spans="2:2" ht="16.5" x14ac:dyDescent="0.3">
      <c r="B32976"/>
    </row>
    <row r="32977" spans="2:2" ht="16.5" x14ac:dyDescent="0.3">
      <c r="B32977"/>
    </row>
    <row r="32978" spans="2:2" ht="16.5" x14ac:dyDescent="0.3">
      <c r="B32978"/>
    </row>
    <row r="32979" spans="2:2" ht="16.5" x14ac:dyDescent="0.3">
      <c r="B32979"/>
    </row>
    <row r="32980" spans="2:2" ht="16.5" x14ac:dyDescent="0.3">
      <c r="B32980"/>
    </row>
    <row r="32981" spans="2:2" ht="16.5" x14ac:dyDescent="0.3">
      <c r="B32981"/>
    </row>
    <row r="32982" spans="2:2" ht="16.5" x14ac:dyDescent="0.3">
      <c r="B32982"/>
    </row>
    <row r="32983" spans="2:2" ht="16.5" x14ac:dyDescent="0.3">
      <c r="B32983"/>
    </row>
    <row r="32984" spans="2:2" ht="16.5" x14ac:dyDescent="0.3">
      <c r="B32984"/>
    </row>
    <row r="32985" spans="2:2" ht="16.5" x14ac:dyDescent="0.3">
      <c r="B32985"/>
    </row>
    <row r="32986" spans="2:2" ht="16.5" x14ac:dyDescent="0.3">
      <c r="B32986"/>
    </row>
    <row r="32987" spans="2:2" ht="16.5" x14ac:dyDescent="0.3">
      <c r="B32987"/>
    </row>
    <row r="32988" spans="2:2" ht="16.5" x14ac:dyDescent="0.3">
      <c r="B32988"/>
    </row>
    <row r="32989" spans="2:2" ht="16.5" x14ac:dyDescent="0.3">
      <c r="B32989"/>
    </row>
    <row r="32990" spans="2:2" ht="16.5" x14ac:dyDescent="0.3">
      <c r="B32990"/>
    </row>
    <row r="32991" spans="2:2" ht="16.5" x14ac:dyDescent="0.3">
      <c r="B32991"/>
    </row>
    <row r="32992" spans="2:2" ht="16.5" x14ac:dyDescent="0.3">
      <c r="B32992"/>
    </row>
    <row r="32993" spans="2:2" ht="16.5" x14ac:dyDescent="0.3">
      <c r="B32993"/>
    </row>
    <row r="32994" spans="2:2" ht="16.5" x14ac:dyDescent="0.3">
      <c r="B32994"/>
    </row>
    <row r="32995" spans="2:2" ht="16.5" x14ac:dyDescent="0.3">
      <c r="B32995"/>
    </row>
    <row r="32996" spans="2:2" ht="16.5" x14ac:dyDescent="0.3">
      <c r="B32996"/>
    </row>
    <row r="32997" spans="2:2" ht="16.5" x14ac:dyDescent="0.3">
      <c r="B32997"/>
    </row>
    <row r="32998" spans="2:2" ht="16.5" x14ac:dyDescent="0.3">
      <c r="B32998"/>
    </row>
    <row r="32999" spans="2:2" ht="16.5" x14ac:dyDescent="0.3">
      <c r="B32999"/>
    </row>
    <row r="33000" spans="2:2" ht="16.5" x14ac:dyDescent="0.3">
      <c r="B33000"/>
    </row>
    <row r="33001" spans="2:2" ht="16.5" x14ac:dyDescent="0.3">
      <c r="B33001"/>
    </row>
    <row r="33002" spans="2:2" ht="16.5" x14ac:dyDescent="0.3">
      <c r="B33002"/>
    </row>
    <row r="33003" spans="2:2" ht="16.5" x14ac:dyDescent="0.3">
      <c r="B33003"/>
    </row>
    <row r="33004" spans="2:2" ht="16.5" x14ac:dyDescent="0.3">
      <c r="B33004"/>
    </row>
    <row r="33005" spans="2:2" ht="16.5" x14ac:dyDescent="0.3">
      <c r="B33005"/>
    </row>
    <row r="33006" spans="2:2" ht="16.5" x14ac:dyDescent="0.3">
      <c r="B33006"/>
    </row>
    <row r="33007" spans="2:2" ht="16.5" x14ac:dyDescent="0.3">
      <c r="B33007"/>
    </row>
    <row r="33008" spans="2:2" ht="16.5" x14ac:dyDescent="0.3">
      <c r="B33008"/>
    </row>
    <row r="33009" spans="2:2" ht="16.5" x14ac:dyDescent="0.3">
      <c r="B33009"/>
    </row>
    <row r="33010" spans="2:2" ht="16.5" x14ac:dyDescent="0.3">
      <c r="B33010"/>
    </row>
    <row r="33011" spans="2:2" ht="16.5" x14ac:dyDescent="0.3">
      <c r="B33011"/>
    </row>
    <row r="33012" spans="2:2" ht="16.5" x14ac:dyDescent="0.3">
      <c r="B33012"/>
    </row>
    <row r="33013" spans="2:2" ht="16.5" x14ac:dyDescent="0.3">
      <c r="B33013"/>
    </row>
    <row r="33014" spans="2:2" ht="16.5" x14ac:dyDescent="0.3">
      <c r="B33014"/>
    </row>
    <row r="33015" spans="2:2" ht="16.5" x14ac:dyDescent="0.3">
      <c r="B33015"/>
    </row>
    <row r="33016" spans="2:2" ht="16.5" x14ac:dyDescent="0.3">
      <c r="B33016"/>
    </row>
    <row r="33017" spans="2:2" ht="16.5" x14ac:dyDescent="0.3">
      <c r="B33017"/>
    </row>
    <row r="33018" spans="2:2" ht="16.5" x14ac:dyDescent="0.3">
      <c r="B33018"/>
    </row>
    <row r="33019" spans="2:2" ht="16.5" x14ac:dyDescent="0.3">
      <c r="B33019"/>
    </row>
    <row r="33020" spans="2:2" ht="16.5" x14ac:dyDescent="0.3">
      <c r="B33020"/>
    </row>
    <row r="33021" spans="2:2" ht="16.5" x14ac:dyDescent="0.3">
      <c r="B33021"/>
    </row>
    <row r="33022" spans="2:2" ht="16.5" x14ac:dyDescent="0.3">
      <c r="B33022"/>
    </row>
    <row r="33023" spans="2:2" ht="16.5" x14ac:dyDescent="0.3">
      <c r="B33023"/>
    </row>
    <row r="33024" spans="2:2" ht="16.5" x14ac:dyDescent="0.3">
      <c r="B33024"/>
    </row>
    <row r="33025" spans="2:2" ht="16.5" x14ac:dyDescent="0.3">
      <c r="B33025"/>
    </row>
    <row r="33026" spans="2:2" ht="16.5" x14ac:dyDescent="0.3">
      <c r="B33026"/>
    </row>
    <row r="33027" spans="2:2" ht="16.5" x14ac:dyDescent="0.3">
      <c r="B33027"/>
    </row>
    <row r="33028" spans="2:2" ht="16.5" x14ac:dyDescent="0.3">
      <c r="B33028"/>
    </row>
    <row r="33029" spans="2:2" ht="16.5" x14ac:dyDescent="0.3">
      <c r="B33029"/>
    </row>
    <row r="33030" spans="2:2" ht="16.5" x14ac:dyDescent="0.3">
      <c r="B33030"/>
    </row>
    <row r="33031" spans="2:2" ht="16.5" x14ac:dyDescent="0.3">
      <c r="B33031"/>
    </row>
    <row r="33032" spans="2:2" ht="16.5" x14ac:dyDescent="0.3">
      <c r="B33032"/>
    </row>
    <row r="33033" spans="2:2" ht="16.5" x14ac:dyDescent="0.3">
      <c r="B33033"/>
    </row>
    <row r="33034" spans="2:2" ht="16.5" x14ac:dyDescent="0.3">
      <c r="B33034"/>
    </row>
    <row r="33035" spans="2:2" ht="16.5" x14ac:dyDescent="0.3">
      <c r="B33035"/>
    </row>
    <row r="33036" spans="2:2" ht="16.5" x14ac:dyDescent="0.3">
      <c r="B33036"/>
    </row>
    <row r="33037" spans="2:2" ht="16.5" x14ac:dyDescent="0.3">
      <c r="B33037"/>
    </row>
    <row r="33038" spans="2:2" ht="16.5" x14ac:dyDescent="0.3">
      <c r="B33038"/>
    </row>
    <row r="33039" spans="2:2" ht="16.5" x14ac:dyDescent="0.3">
      <c r="B33039"/>
    </row>
    <row r="33040" spans="2:2" ht="16.5" x14ac:dyDescent="0.3">
      <c r="B33040"/>
    </row>
    <row r="33041" spans="2:2" ht="16.5" x14ac:dyDescent="0.3">
      <c r="B33041"/>
    </row>
    <row r="33042" spans="2:2" ht="16.5" x14ac:dyDescent="0.3">
      <c r="B33042"/>
    </row>
    <row r="33043" spans="2:2" ht="16.5" x14ac:dyDescent="0.3">
      <c r="B33043"/>
    </row>
    <row r="33044" spans="2:2" ht="16.5" x14ac:dyDescent="0.3">
      <c r="B33044"/>
    </row>
    <row r="33045" spans="2:2" ht="16.5" x14ac:dyDescent="0.3">
      <c r="B33045"/>
    </row>
    <row r="33046" spans="2:2" ht="16.5" x14ac:dyDescent="0.3">
      <c r="B33046"/>
    </row>
    <row r="33047" spans="2:2" ht="16.5" x14ac:dyDescent="0.3">
      <c r="B33047"/>
    </row>
    <row r="33048" spans="2:2" ht="16.5" x14ac:dyDescent="0.3">
      <c r="B33048"/>
    </row>
    <row r="33049" spans="2:2" ht="16.5" x14ac:dyDescent="0.3">
      <c r="B33049"/>
    </row>
    <row r="33050" spans="2:2" ht="16.5" x14ac:dyDescent="0.3">
      <c r="B33050"/>
    </row>
    <row r="33051" spans="2:2" ht="16.5" x14ac:dyDescent="0.3">
      <c r="B33051"/>
    </row>
    <row r="33052" spans="2:2" ht="16.5" x14ac:dyDescent="0.3">
      <c r="B33052"/>
    </row>
    <row r="33053" spans="2:2" ht="16.5" x14ac:dyDescent="0.3">
      <c r="B33053"/>
    </row>
    <row r="33054" spans="2:2" ht="16.5" x14ac:dyDescent="0.3">
      <c r="B33054"/>
    </row>
    <row r="33055" spans="2:2" ht="16.5" x14ac:dyDescent="0.3">
      <c r="B33055"/>
    </row>
    <row r="33056" spans="2:2" ht="16.5" x14ac:dyDescent="0.3">
      <c r="B33056"/>
    </row>
    <row r="33057" spans="2:2" ht="16.5" x14ac:dyDescent="0.3">
      <c r="B33057"/>
    </row>
    <row r="33058" spans="2:2" ht="16.5" x14ac:dyDescent="0.3">
      <c r="B33058"/>
    </row>
    <row r="33059" spans="2:2" ht="16.5" x14ac:dyDescent="0.3">
      <c r="B33059"/>
    </row>
    <row r="33060" spans="2:2" ht="16.5" x14ac:dyDescent="0.3">
      <c r="B33060"/>
    </row>
    <row r="33061" spans="2:2" ht="16.5" x14ac:dyDescent="0.3">
      <c r="B33061"/>
    </row>
    <row r="33062" spans="2:2" ht="16.5" x14ac:dyDescent="0.3">
      <c r="B33062"/>
    </row>
    <row r="33063" spans="2:2" ht="16.5" x14ac:dyDescent="0.3">
      <c r="B33063"/>
    </row>
    <row r="33064" spans="2:2" ht="16.5" x14ac:dyDescent="0.3">
      <c r="B33064"/>
    </row>
    <row r="33065" spans="2:2" ht="16.5" x14ac:dyDescent="0.3">
      <c r="B33065"/>
    </row>
    <row r="33066" spans="2:2" ht="16.5" x14ac:dyDescent="0.3">
      <c r="B33066"/>
    </row>
    <row r="33067" spans="2:2" ht="16.5" x14ac:dyDescent="0.3">
      <c r="B33067"/>
    </row>
    <row r="33068" spans="2:2" ht="16.5" x14ac:dyDescent="0.3">
      <c r="B33068"/>
    </row>
    <row r="33069" spans="2:2" ht="16.5" x14ac:dyDescent="0.3">
      <c r="B33069"/>
    </row>
    <row r="33070" spans="2:2" ht="16.5" x14ac:dyDescent="0.3">
      <c r="B33070"/>
    </row>
    <row r="33071" spans="2:2" ht="16.5" x14ac:dyDescent="0.3">
      <c r="B33071"/>
    </row>
    <row r="33072" spans="2:2" ht="16.5" x14ac:dyDescent="0.3">
      <c r="B33072"/>
    </row>
    <row r="33073" spans="2:2" ht="16.5" x14ac:dyDescent="0.3">
      <c r="B33073"/>
    </row>
    <row r="33074" spans="2:2" ht="16.5" x14ac:dyDescent="0.3">
      <c r="B33074"/>
    </row>
    <row r="33075" spans="2:2" ht="16.5" x14ac:dyDescent="0.3">
      <c r="B33075"/>
    </row>
    <row r="33076" spans="2:2" ht="16.5" x14ac:dyDescent="0.3">
      <c r="B33076"/>
    </row>
    <row r="33077" spans="2:2" ht="16.5" x14ac:dyDescent="0.3">
      <c r="B33077"/>
    </row>
    <row r="33078" spans="2:2" ht="16.5" x14ac:dyDescent="0.3">
      <c r="B33078"/>
    </row>
    <row r="33079" spans="2:2" ht="16.5" x14ac:dyDescent="0.3">
      <c r="B33079"/>
    </row>
    <row r="33080" spans="2:2" ht="16.5" x14ac:dyDescent="0.3">
      <c r="B33080"/>
    </row>
    <row r="33081" spans="2:2" ht="16.5" x14ac:dyDescent="0.3">
      <c r="B33081"/>
    </row>
    <row r="33082" spans="2:2" ht="16.5" x14ac:dyDescent="0.3">
      <c r="B33082"/>
    </row>
    <row r="33083" spans="2:2" ht="16.5" x14ac:dyDescent="0.3">
      <c r="B33083"/>
    </row>
    <row r="33084" spans="2:2" ht="16.5" x14ac:dyDescent="0.3">
      <c r="B33084"/>
    </row>
    <row r="33085" spans="2:2" ht="16.5" x14ac:dyDescent="0.3">
      <c r="B33085"/>
    </row>
    <row r="33086" spans="2:2" ht="16.5" x14ac:dyDescent="0.3">
      <c r="B33086"/>
    </row>
    <row r="33087" spans="2:2" ht="16.5" x14ac:dyDescent="0.3">
      <c r="B33087"/>
    </row>
    <row r="33088" spans="2:2" ht="16.5" x14ac:dyDescent="0.3">
      <c r="B33088"/>
    </row>
    <row r="33089" spans="2:2" ht="16.5" x14ac:dyDescent="0.3">
      <c r="B33089"/>
    </row>
    <row r="33090" spans="2:2" ht="16.5" x14ac:dyDescent="0.3">
      <c r="B33090"/>
    </row>
    <row r="33091" spans="2:2" ht="16.5" x14ac:dyDescent="0.3">
      <c r="B33091"/>
    </row>
    <row r="33092" spans="2:2" ht="16.5" x14ac:dyDescent="0.3">
      <c r="B33092"/>
    </row>
    <row r="33093" spans="2:2" ht="16.5" x14ac:dyDescent="0.3">
      <c r="B33093"/>
    </row>
    <row r="33094" spans="2:2" ht="16.5" x14ac:dyDescent="0.3">
      <c r="B33094"/>
    </row>
    <row r="33095" spans="2:2" ht="16.5" x14ac:dyDescent="0.3">
      <c r="B33095"/>
    </row>
    <row r="33096" spans="2:2" ht="16.5" x14ac:dyDescent="0.3">
      <c r="B33096"/>
    </row>
    <row r="33097" spans="2:2" ht="16.5" x14ac:dyDescent="0.3">
      <c r="B33097"/>
    </row>
    <row r="33098" spans="2:2" ht="16.5" x14ac:dyDescent="0.3">
      <c r="B33098"/>
    </row>
    <row r="33099" spans="2:2" ht="16.5" x14ac:dyDescent="0.3">
      <c r="B33099"/>
    </row>
    <row r="33100" spans="2:2" ht="16.5" x14ac:dyDescent="0.3">
      <c r="B33100"/>
    </row>
    <row r="33101" spans="2:2" ht="16.5" x14ac:dyDescent="0.3">
      <c r="B33101"/>
    </row>
    <row r="33102" spans="2:2" ht="16.5" x14ac:dyDescent="0.3">
      <c r="B33102"/>
    </row>
    <row r="33103" spans="2:2" ht="16.5" x14ac:dyDescent="0.3">
      <c r="B33103"/>
    </row>
    <row r="33104" spans="2:2" ht="16.5" x14ac:dyDescent="0.3">
      <c r="B33104"/>
    </row>
    <row r="33105" spans="2:2" ht="16.5" x14ac:dyDescent="0.3">
      <c r="B33105"/>
    </row>
    <row r="33106" spans="2:2" ht="16.5" x14ac:dyDescent="0.3">
      <c r="B33106"/>
    </row>
    <row r="33107" spans="2:2" ht="16.5" x14ac:dyDescent="0.3">
      <c r="B33107"/>
    </row>
    <row r="33108" spans="2:2" ht="16.5" x14ac:dyDescent="0.3">
      <c r="B33108"/>
    </row>
    <row r="33109" spans="2:2" ht="16.5" x14ac:dyDescent="0.3">
      <c r="B33109"/>
    </row>
    <row r="33110" spans="2:2" ht="16.5" x14ac:dyDescent="0.3">
      <c r="B33110"/>
    </row>
    <row r="33111" spans="2:2" ht="16.5" x14ac:dyDescent="0.3">
      <c r="B33111"/>
    </row>
    <row r="33112" spans="2:2" ht="16.5" x14ac:dyDescent="0.3">
      <c r="B33112"/>
    </row>
    <row r="33113" spans="2:2" ht="16.5" x14ac:dyDescent="0.3">
      <c r="B33113"/>
    </row>
    <row r="33114" spans="2:2" ht="16.5" x14ac:dyDescent="0.3">
      <c r="B33114"/>
    </row>
    <row r="33115" spans="2:2" ht="16.5" x14ac:dyDescent="0.3">
      <c r="B33115"/>
    </row>
    <row r="33116" spans="2:2" ht="16.5" x14ac:dyDescent="0.3">
      <c r="B33116"/>
    </row>
    <row r="33117" spans="2:2" ht="16.5" x14ac:dyDescent="0.3">
      <c r="B33117"/>
    </row>
    <row r="33118" spans="2:2" ht="16.5" x14ac:dyDescent="0.3">
      <c r="B33118"/>
    </row>
    <row r="33119" spans="2:2" ht="16.5" x14ac:dyDescent="0.3">
      <c r="B33119"/>
    </row>
    <row r="33120" spans="2:2" ht="16.5" x14ac:dyDescent="0.3">
      <c r="B33120"/>
    </row>
    <row r="33121" spans="2:2" ht="16.5" x14ac:dyDescent="0.3">
      <c r="B33121"/>
    </row>
    <row r="33122" spans="2:2" ht="16.5" x14ac:dyDescent="0.3">
      <c r="B33122"/>
    </row>
    <row r="33123" spans="2:2" ht="16.5" x14ac:dyDescent="0.3">
      <c r="B33123"/>
    </row>
    <row r="33124" spans="2:2" ht="16.5" x14ac:dyDescent="0.3">
      <c r="B33124"/>
    </row>
    <row r="33125" spans="2:2" ht="16.5" x14ac:dyDescent="0.3">
      <c r="B33125"/>
    </row>
    <row r="33126" spans="2:2" ht="16.5" x14ac:dyDescent="0.3">
      <c r="B33126"/>
    </row>
    <row r="33127" spans="2:2" ht="16.5" x14ac:dyDescent="0.3">
      <c r="B33127"/>
    </row>
    <row r="33128" spans="2:2" ht="16.5" x14ac:dyDescent="0.3">
      <c r="B33128"/>
    </row>
    <row r="33129" spans="2:2" ht="16.5" x14ac:dyDescent="0.3">
      <c r="B33129"/>
    </row>
    <row r="33130" spans="2:2" ht="16.5" x14ac:dyDescent="0.3">
      <c r="B33130"/>
    </row>
    <row r="33131" spans="2:2" ht="16.5" x14ac:dyDescent="0.3">
      <c r="B33131"/>
    </row>
    <row r="33132" spans="2:2" ht="16.5" x14ac:dyDescent="0.3">
      <c r="B33132"/>
    </row>
    <row r="33133" spans="2:2" ht="16.5" x14ac:dyDescent="0.3">
      <c r="B33133"/>
    </row>
    <row r="33134" spans="2:2" ht="16.5" x14ac:dyDescent="0.3">
      <c r="B33134"/>
    </row>
    <row r="33135" spans="2:2" ht="16.5" x14ac:dyDescent="0.3">
      <c r="B33135"/>
    </row>
    <row r="33136" spans="2:2" ht="16.5" x14ac:dyDescent="0.3">
      <c r="B33136"/>
    </row>
    <row r="33137" spans="2:2" ht="16.5" x14ac:dyDescent="0.3">
      <c r="B33137"/>
    </row>
    <row r="33138" spans="2:2" ht="16.5" x14ac:dyDescent="0.3">
      <c r="B33138"/>
    </row>
    <row r="33139" spans="2:2" ht="16.5" x14ac:dyDescent="0.3">
      <c r="B33139"/>
    </row>
    <row r="33140" spans="2:2" ht="16.5" x14ac:dyDescent="0.3">
      <c r="B33140"/>
    </row>
    <row r="33141" spans="2:2" ht="16.5" x14ac:dyDescent="0.3">
      <c r="B33141"/>
    </row>
    <row r="33142" spans="2:2" ht="16.5" x14ac:dyDescent="0.3">
      <c r="B33142"/>
    </row>
    <row r="33143" spans="2:2" ht="16.5" x14ac:dyDescent="0.3">
      <c r="B33143"/>
    </row>
    <row r="33144" spans="2:2" ht="16.5" x14ac:dyDescent="0.3">
      <c r="B33144"/>
    </row>
    <row r="33145" spans="2:2" ht="16.5" x14ac:dyDescent="0.3">
      <c r="B33145"/>
    </row>
    <row r="33146" spans="2:2" ht="16.5" x14ac:dyDescent="0.3">
      <c r="B33146"/>
    </row>
    <row r="33147" spans="2:2" ht="16.5" x14ac:dyDescent="0.3">
      <c r="B33147"/>
    </row>
    <row r="33148" spans="2:2" ht="16.5" x14ac:dyDescent="0.3">
      <c r="B33148"/>
    </row>
    <row r="33149" spans="2:2" ht="16.5" x14ac:dyDescent="0.3">
      <c r="B33149"/>
    </row>
    <row r="33150" spans="2:2" ht="16.5" x14ac:dyDescent="0.3">
      <c r="B33150"/>
    </row>
    <row r="33151" spans="2:2" ht="16.5" x14ac:dyDescent="0.3">
      <c r="B33151"/>
    </row>
    <row r="33152" spans="2:2" ht="16.5" x14ac:dyDescent="0.3">
      <c r="B33152"/>
    </row>
    <row r="33153" spans="2:2" ht="16.5" x14ac:dyDescent="0.3">
      <c r="B33153"/>
    </row>
    <row r="33154" spans="2:2" ht="16.5" x14ac:dyDescent="0.3">
      <c r="B33154"/>
    </row>
    <row r="33155" spans="2:2" ht="16.5" x14ac:dyDescent="0.3">
      <c r="B33155"/>
    </row>
    <row r="33156" spans="2:2" ht="16.5" x14ac:dyDescent="0.3">
      <c r="B33156"/>
    </row>
    <row r="33157" spans="2:2" ht="16.5" x14ac:dyDescent="0.3">
      <c r="B33157"/>
    </row>
    <row r="33158" spans="2:2" ht="16.5" x14ac:dyDescent="0.3">
      <c r="B33158"/>
    </row>
    <row r="33159" spans="2:2" ht="16.5" x14ac:dyDescent="0.3">
      <c r="B33159"/>
    </row>
    <row r="33160" spans="2:2" ht="16.5" x14ac:dyDescent="0.3">
      <c r="B33160"/>
    </row>
    <row r="33161" spans="2:2" ht="16.5" x14ac:dyDescent="0.3">
      <c r="B33161"/>
    </row>
    <row r="33162" spans="2:2" ht="16.5" x14ac:dyDescent="0.3">
      <c r="B33162"/>
    </row>
    <row r="33163" spans="2:2" ht="16.5" x14ac:dyDescent="0.3">
      <c r="B33163"/>
    </row>
    <row r="33164" spans="2:2" ht="16.5" x14ac:dyDescent="0.3">
      <c r="B33164"/>
    </row>
    <row r="33165" spans="2:2" ht="16.5" x14ac:dyDescent="0.3">
      <c r="B33165"/>
    </row>
    <row r="33166" spans="2:2" ht="16.5" x14ac:dyDescent="0.3">
      <c r="B33166"/>
    </row>
    <row r="33167" spans="2:2" ht="16.5" x14ac:dyDescent="0.3">
      <c r="B33167"/>
    </row>
    <row r="33168" spans="2:2" ht="16.5" x14ac:dyDescent="0.3">
      <c r="B33168"/>
    </row>
    <row r="33169" spans="2:2" ht="16.5" x14ac:dyDescent="0.3">
      <c r="B33169"/>
    </row>
    <row r="33170" spans="2:2" ht="16.5" x14ac:dyDescent="0.3">
      <c r="B33170"/>
    </row>
    <row r="33171" spans="2:2" ht="16.5" x14ac:dyDescent="0.3">
      <c r="B33171"/>
    </row>
    <row r="33172" spans="2:2" ht="16.5" x14ac:dyDescent="0.3">
      <c r="B33172"/>
    </row>
    <row r="33173" spans="2:2" ht="16.5" x14ac:dyDescent="0.3">
      <c r="B33173"/>
    </row>
    <row r="33174" spans="2:2" ht="16.5" x14ac:dyDescent="0.3">
      <c r="B33174"/>
    </row>
    <row r="33175" spans="2:2" ht="16.5" x14ac:dyDescent="0.3">
      <c r="B33175"/>
    </row>
    <row r="33176" spans="2:2" ht="16.5" x14ac:dyDescent="0.3">
      <c r="B33176"/>
    </row>
    <row r="33177" spans="2:2" ht="16.5" x14ac:dyDescent="0.3">
      <c r="B33177"/>
    </row>
    <row r="33178" spans="2:2" ht="16.5" x14ac:dyDescent="0.3">
      <c r="B33178"/>
    </row>
    <row r="33179" spans="2:2" ht="16.5" x14ac:dyDescent="0.3">
      <c r="B33179"/>
    </row>
    <row r="33180" spans="2:2" ht="16.5" x14ac:dyDescent="0.3">
      <c r="B33180"/>
    </row>
    <row r="33181" spans="2:2" ht="16.5" x14ac:dyDescent="0.3">
      <c r="B33181"/>
    </row>
    <row r="33182" spans="2:2" ht="16.5" x14ac:dyDescent="0.3">
      <c r="B33182"/>
    </row>
    <row r="33183" spans="2:2" ht="16.5" x14ac:dyDescent="0.3">
      <c r="B33183"/>
    </row>
    <row r="33184" spans="2:2" ht="16.5" x14ac:dyDescent="0.3">
      <c r="B33184"/>
    </row>
    <row r="33185" spans="2:2" ht="16.5" x14ac:dyDescent="0.3">
      <c r="B33185"/>
    </row>
    <row r="33186" spans="2:2" ht="16.5" x14ac:dyDescent="0.3">
      <c r="B33186"/>
    </row>
    <row r="33187" spans="2:2" ht="16.5" x14ac:dyDescent="0.3">
      <c r="B33187"/>
    </row>
    <row r="33188" spans="2:2" ht="16.5" x14ac:dyDescent="0.3">
      <c r="B33188"/>
    </row>
    <row r="33189" spans="2:2" ht="16.5" x14ac:dyDescent="0.3">
      <c r="B33189"/>
    </row>
    <row r="33190" spans="2:2" ht="16.5" x14ac:dyDescent="0.3">
      <c r="B33190"/>
    </row>
    <row r="33191" spans="2:2" ht="16.5" x14ac:dyDescent="0.3">
      <c r="B33191"/>
    </row>
    <row r="33192" spans="2:2" ht="16.5" x14ac:dyDescent="0.3">
      <c r="B33192"/>
    </row>
    <row r="33193" spans="2:2" ht="16.5" x14ac:dyDescent="0.3">
      <c r="B33193"/>
    </row>
    <row r="33194" spans="2:2" ht="16.5" x14ac:dyDescent="0.3">
      <c r="B33194"/>
    </row>
    <row r="33195" spans="2:2" ht="16.5" x14ac:dyDescent="0.3">
      <c r="B33195"/>
    </row>
    <row r="33196" spans="2:2" ht="16.5" x14ac:dyDescent="0.3">
      <c r="B33196"/>
    </row>
    <row r="33197" spans="2:2" ht="16.5" x14ac:dyDescent="0.3">
      <c r="B33197"/>
    </row>
    <row r="33198" spans="2:2" ht="16.5" x14ac:dyDescent="0.3">
      <c r="B33198"/>
    </row>
    <row r="33199" spans="2:2" ht="16.5" x14ac:dyDescent="0.3">
      <c r="B33199"/>
    </row>
    <row r="33200" spans="2:2" ht="16.5" x14ac:dyDescent="0.3">
      <c r="B33200"/>
    </row>
    <row r="33201" spans="2:2" ht="16.5" x14ac:dyDescent="0.3">
      <c r="B33201"/>
    </row>
    <row r="33202" spans="2:2" ht="16.5" x14ac:dyDescent="0.3">
      <c r="B33202"/>
    </row>
    <row r="33203" spans="2:2" ht="16.5" x14ac:dyDescent="0.3">
      <c r="B33203"/>
    </row>
    <row r="33204" spans="2:2" ht="16.5" x14ac:dyDescent="0.3">
      <c r="B33204"/>
    </row>
    <row r="33205" spans="2:2" ht="16.5" x14ac:dyDescent="0.3">
      <c r="B33205"/>
    </row>
    <row r="33206" spans="2:2" ht="16.5" x14ac:dyDescent="0.3">
      <c r="B33206"/>
    </row>
    <row r="33207" spans="2:2" ht="16.5" x14ac:dyDescent="0.3">
      <c r="B33207"/>
    </row>
    <row r="33208" spans="2:2" ht="16.5" x14ac:dyDescent="0.3">
      <c r="B33208"/>
    </row>
    <row r="33209" spans="2:2" ht="16.5" x14ac:dyDescent="0.3">
      <c r="B33209"/>
    </row>
    <row r="33210" spans="2:2" ht="16.5" x14ac:dyDescent="0.3">
      <c r="B33210"/>
    </row>
    <row r="33211" spans="2:2" ht="16.5" x14ac:dyDescent="0.3">
      <c r="B33211"/>
    </row>
    <row r="33212" spans="2:2" ht="16.5" x14ac:dyDescent="0.3">
      <c r="B33212"/>
    </row>
    <row r="33213" spans="2:2" ht="16.5" x14ac:dyDescent="0.3">
      <c r="B33213"/>
    </row>
    <row r="33214" spans="2:2" ht="16.5" x14ac:dyDescent="0.3">
      <c r="B33214"/>
    </row>
    <row r="33215" spans="2:2" ht="16.5" x14ac:dyDescent="0.3">
      <c r="B33215"/>
    </row>
    <row r="33216" spans="2:2" ht="16.5" x14ac:dyDescent="0.3">
      <c r="B33216"/>
    </row>
    <row r="33217" spans="2:2" ht="16.5" x14ac:dyDescent="0.3">
      <c r="B33217"/>
    </row>
    <row r="33218" spans="2:2" ht="16.5" x14ac:dyDescent="0.3">
      <c r="B33218"/>
    </row>
    <row r="33219" spans="2:2" ht="16.5" x14ac:dyDescent="0.3">
      <c r="B33219"/>
    </row>
    <row r="33220" spans="2:2" ht="16.5" x14ac:dyDescent="0.3">
      <c r="B33220"/>
    </row>
    <row r="33221" spans="2:2" ht="16.5" x14ac:dyDescent="0.3">
      <c r="B33221"/>
    </row>
    <row r="33222" spans="2:2" ht="16.5" x14ac:dyDescent="0.3">
      <c r="B33222"/>
    </row>
    <row r="33223" spans="2:2" ht="16.5" x14ac:dyDescent="0.3">
      <c r="B33223"/>
    </row>
    <row r="33224" spans="2:2" ht="16.5" x14ac:dyDescent="0.3">
      <c r="B33224"/>
    </row>
    <row r="33225" spans="2:2" ht="16.5" x14ac:dyDescent="0.3">
      <c r="B33225"/>
    </row>
    <row r="33226" spans="2:2" ht="16.5" x14ac:dyDescent="0.3">
      <c r="B33226"/>
    </row>
    <row r="33227" spans="2:2" ht="16.5" x14ac:dyDescent="0.3">
      <c r="B33227"/>
    </row>
    <row r="33228" spans="2:2" ht="16.5" x14ac:dyDescent="0.3">
      <c r="B33228"/>
    </row>
    <row r="33229" spans="2:2" ht="16.5" x14ac:dyDescent="0.3">
      <c r="B33229"/>
    </row>
    <row r="33230" spans="2:2" ht="16.5" x14ac:dyDescent="0.3">
      <c r="B33230"/>
    </row>
    <row r="33231" spans="2:2" ht="16.5" x14ac:dyDescent="0.3">
      <c r="B33231"/>
    </row>
    <row r="33232" spans="2:2" ht="16.5" x14ac:dyDescent="0.3">
      <c r="B33232"/>
    </row>
    <row r="33233" spans="2:2" ht="16.5" x14ac:dyDescent="0.3">
      <c r="B33233"/>
    </row>
    <row r="33234" spans="2:2" ht="16.5" x14ac:dyDescent="0.3">
      <c r="B33234"/>
    </row>
    <row r="33235" spans="2:2" ht="16.5" x14ac:dyDescent="0.3">
      <c r="B33235"/>
    </row>
    <row r="33236" spans="2:2" ht="16.5" x14ac:dyDescent="0.3">
      <c r="B33236"/>
    </row>
    <row r="33237" spans="2:2" ht="16.5" x14ac:dyDescent="0.3">
      <c r="B33237"/>
    </row>
    <row r="33238" spans="2:2" ht="16.5" x14ac:dyDescent="0.3">
      <c r="B33238"/>
    </row>
    <row r="33239" spans="2:2" ht="16.5" x14ac:dyDescent="0.3">
      <c r="B33239"/>
    </row>
    <row r="33240" spans="2:2" ht="16.5" x14ac:dyDescent="0.3">
      <c r="B33240"/>
    </row>
    <row r="33241" spans="2:2" ht="16.5" x14ac:dyDescent="0.3">
      <c r="B33241"/>
    </row>
    <row r="33242" spans="2:2" ht="16.5" x14ac:dyDescent="0.3">
      <c r="B33242"/>
    </row>
    <row r="33243" spans="2:2" ht="16.5" x14ac:dyDescent="0.3">
      <c r="B33243"/>
    </row>
    <row r="33244" spans="2:2" ht="16.5" x14ac:dyDescent="0.3">
      <c r="B33244"/>
    </row>
    <row r="33245" spans="2:2" ht="16.5" x14ac:dyDescent="0.3">
      <c r="B33245"/>
    </row>
    <row r="33246" spans="2:2" ht="16.5" x14ac:dyDescent="0.3">
      <c r="B33246"/>
    </row>
    <row r="33247" spans="2:2" ht="16.5" x14ac:dyDescent="0.3">
      <c r="B33247"/>
    </row>
    <row r="33248" spans="2:2" ht="16.5" x14ac:dyDescent="0.3">
      <c r="B33248"/>
    </row>
    <row r="33249" spans="2:2" ht="16.5" x14ac:dyDescent="0.3">
      <c r="B33249"/>
    </row>
    <row r="33250" spans="2:2" ht="16.5" x14ac:dyDescent="0.3">
      <c r="B33250"/>
    </row>
    <row r="33251" spans="2:2" ht="16.5" x14ac:dyDescent="0.3">
      <c r="B33251"/>
    </row>
    <row r="33252" spans="2:2" ht="16.5" x14ac:dyDescent="0.3">
      <c r="B33252"/>
    </row>
    <row r="33253" spans="2:2" ht="16.5" x14ac:dyDescent="0.3">
      <c r="B33253"/>
    </row>
    <row r="33254" spans="2:2" ht="16.5" x14ac:dyDescent="0.3">
      <c r="B33254"/>
    </row>
    <row r="33255" spans="2:2" ht="16.5" x14ac:dyDescent="0.3">
      <c r="B33255"/>
    </row>
    <row r="33256" spans="2:2" ht="16.5" x14ac:dyDescent="0.3">
      <c r="B33256"/>
    </row>
    <row r="33257" spans="2:2" ht="16.5" x14ac:dyDescent="0.3">
      <c r="B33257"/>
    </row>
    <row r="33258" spans="2:2" ht="16.5" x14ac:dyDescent="0.3">
      <c r="B33258"/>
    </row>
    <row r="33259" spans="2:2" ht="16.5" x14ac:dyDescent="0.3">
      <c r="B33259"/>
    </row>
    <row r="33260" spans="2:2" ht="16.5" x14ac:dyDescent="0.3">
      <c r="B33260"/>
    </row>
    <row r="33261" spans="2:2" ht="16.5" x14ac:dyDescent="0.3">
      <c r="B33261"/>
    </row>
    <row r="33262" spans="2:2" ht="16.5" x14ac:dyDescent="0.3">
      <c r="B33262"/>
    </row>
    <row r="33263" spans="2:2" ht="16.5" x14ac:dyDescent="0.3">
      <c r="B33263"/>
    </row>
    <row r="33264" spans="2:2" ht="16.5" x14ac:dyDescent="0.3">
      <c r="B33264"/>
    </row>
    <row r="33265" spans="2:2" ht="16.5" x14ac:dyDescent="0.3">
      <c r="B33265"/>
    </row>
    <row r="33266" spans="2:2" ht="16.5" x14ac:dyDescent="0.3">
      <c r="B33266"/>
    </row>
    <row r="33267" spans="2:2" ht="16.5" x14ac:dyDescent="0.3">
      <c r="B33267"/>
    </row>
    <row r="33268" spans="2:2" ht="16.5" x14ac:dyDescent="0.3">
      <c r="B33268"/>
    </row>
    <row r="33269" spans="2:2" ht="16.5" x14ac:dyDescent="0.3">
      <c r="B33269"/>
    </row>
    <row r="33270" spans="2:2" ht="16.5" x14ac:dyDescent="0.3">
      <c r="B33270"/>
    </row>
    <row r="33271" spans="2:2" ht="16.5" x14ac:dyDescent="0.3">
      <c r="B33271"/>
    </row>
    <row r="33272" spans="2:2" ht="16.5" x14ac:dyDescent="0.3">
      <c r="B33272"/>
    </row>
    <row r="33273" spans="2:2" ht="16.5" x14ac:dyDescent="0.3">
      <c r="B33273"/>
    </row>
    <row r="33274" spans="2:2" ht="16.5" x14ac:dyDescent="0.3">
      <c r="B33274"/>
    </row>
    <row r="33275" spans="2:2" ht="16.5" x14ac:dyDescent="0.3">
      <c r="B33275"/>
    </row>
    <row r="33276" spans="2:2" ht="16.5" x14ac:dyDescent="0.3">
      <c r="B33276"/>
    </row>
    <row r="33277" spans="2:2" ht="16.5" x14ac:dyDescent="0.3">
      <c r="B33277"/>
    </row>
    <row r="33278" spans="2:2" ht="16.5" x14ac:dyDescent="0.3">
      <c r="B33278"/>
    </row>
    <row r="33279" spans="2:2" ht="16.5" x14ac:dyDescent="0.3">
      <c r="B33279"/>
    </row>
    <row r="33280" spans="2:2" ht="16.5" x14ac:dyDescent="0.3">
      <c r="B33280"/>
    </row>
    <row r="33281" spans="2:2" ht="16.5" x14ac:dyDescent="0.3">
      <c r="B33281"/>
    </row>
    <row r="33282" spans="2:2" ht="16.5" x14ac:dyDescent="0.3">
      <c r="B33282"/>
    </row>
    <row r="33283" spans="2:2" ht="16.5" x14ac:dyDescent="0.3">
      <c r="B33283"/>
    </row>
    <row r="33284" spans="2:2" ht="16.5" x14ac:dyDescent="0.3">
      <c r="B33284"/>
    </row>
    <row r="33285" spans="2:2" ht="16.5" x14ac:dyDescent="0.3">
      <c r="B33285"/>
    </row>
    <row r="33286" spans="2:2" ht="16.5" x14ac:dyDescent="0.3">
      <c r="B33286"/>
    </row>
    <row r="33287" spans="2:2" ht="16.5" x14ac:dyDescent="0.3">
      <c r="B33287"/>
    </row>
    <row r="33288" spans="2:2" ht="16.5" x14ac:dyDescent="0.3">
      <c r="B33288"/>
    </row>
    <row r="33289" spans="2:2" ht="16.5" x14ac:dyDescent="0.3">
      <c r="B33289"/>
    </row>
    <row r="33290" spans="2:2" ht="16.5" x14ac:dyDescent="0.3">
      <c r="B33290"/>
    </row>
    <row r="33291" spans="2:2" ht="16.5" x14ac:dyDescent="0.3">
      <c r="B33291"/>
    </row>
    <row r="33292" spans="2:2" ht="16.5" x14ac:dyDescent="0.3">
      <c r="B33292"/>
    </row>
    <row r="33293" spans="2:2" ht="16.5" x14ac:dyDescent="0.3">
      <c r="B33293"/>
    </row>
    <row r="33294" spans="2:2" ht="16.5" x14ac:dyDescent="0.3">
      <c r="B33294"/>
    </row>
    <row r="33295" spans="2:2" ht="16.5" x14ac:dyDescent="0.3">
      <c r="B33295"/>
    </row>
    <row r="33296" spans="2:2" ht="16.5" x14ac:dyDescent="0.3">
      <c r="B33296"/>
    </row>
    <row r="33297" spans="2:2" ht="16.5" x14ac:dyDescent="0.3">
      <c r="B33297"/>
    </row>
    <row r="33298" spans="2:2" ht="16.5" x14ac:dyDescent="0.3">
      <c r="B33298"/>
    </row>
    <row r="33299" spans="2:2" ht="16.5" x14ac:dyDescent="0.3">
      <c r="B33299"/>
    </row>
    <row r="33300" spans="2:2" ht="16.5" x14ac:dyDescent="0.3">
      <c r="B33300"/>
    </row>
    <row r="33301" spans="2:2" ht="16.5" x14ac:dyDescent="0.3">
      <c r="B33301"/>
    </row>
    <row r="33302" spans="2:2" ht="16.5" x14ac:dyDescent="0.3">
      <c r="B33302"/>
    </row>
    <row r="33303" spans="2:2" ht="16.5" x14ac:dyDescent="0.3">
      <c r="B33303"/>
    </row>
    <row r="33304" spans="2:2" ht="16.5" x14ac:dyDescent="0.3">
      <c r="B33304"/>
    </row>
    <row r="33305" spans="2:2" ht="16.5" x14ac:dyDescent="0.3">
      <c r="B33305"/>
    </row>
    <row r="33306" spans="2:2" ht="16.5" x14ac:dyDescent="0.3">
      <c r="B33306"/>
    </row>
    <row r="33307" spans="2:2" ht="16.5" x14ac:dyDescent="0.3">
      <c r="B33307"/>
    </row>
    <row r="33308" spans="2:2" ht="16.5" x14ac:dyDescent="0.3">
      <c r="B33308"/>
    </row>
    <row r="33309" spans="2:2" ht="16.5" x14ac:dyDescent="0.3">
      <c r="B33309"/>
    </row>
    <row r="33310" spans="2:2" ht="16.5" x14ac:dyDescent="0.3">
      <c r="B33310"/>
    </row>
    <row r="33311" spans="2:2" ht="16.5" x14ac:dyDescent="0.3">
      <c r="B33311"/>
    </row>
    <row r="33312" spans="2:2" ht="16.5" x14ac:dyDescent="0.3">
      <c r="B33312"/>
    </row>
    <row r="33313" spans="2:2" ht="16.5" x14ac:dyDescent="0.3">
      <c r="B33313"/>
    </row>
    <row r="33314" spans="2:2" ht="16.5" x14ac:dyDescent="0.3">
      <c r="B33314"/>
    </row>
    <row r="33315" spans="2:2" ht="16.5" x14ac:dyDescent="0.3">
      <c r="B33315"/>
    </row>
    <row r="33316" spans="2:2" ht="16.5" x14ac:dyDescent="0.3">
      <c r="B33316"/>
    </row>
    <row r="33317" spans="2:2" ht="16.5" x14ac:dyDescent="0.3">
      <c r="B33317"/>
    </row>
    <row r="33318" spans="2:2" ht="16.5" x14ac:dyDescent="0.3">
      <c r="B33318"/>
    </row>
    <row r="33319" spans="2:2" ht="16.5" x14ac:dyDescent="0.3">
      <c r="B33319"/>
    </row>
    <row r="33320" spans="2:2" ht="16.5" x14ac:dyDescent="0.3">
      <c r="B33320"/>
    </row>
    <row r="33321" spans="2:2" ht="16.5" x14ac:dyDescent="0.3">
      <c r="B33321"/>
    </row>
    <row r="33322" spans="2:2" ht="16.5" x14ac:dyDescent="0.3">
      <c r="B33322"/>
    </row>
    <row r="33323" spans="2:2" ht="16.5" x14ac:dyDescent="0.3">
      <c r="B33323"/>
    </row>
    <row r="33324" spans="2:2" ht="16.5" x14ac:dyDescent="0.3">
      <c r="B33324"/>
    </row>
    <row r="33325" spans="2:2" ht="16.5" x14ac:dyDescent="0.3">
      <c r="B33325"/>
    </row>
    <row r="33326" spans="2:2" ht="16.5" x14ac:dyDescent="0.3">
      <c r="B33326"/>
    </row>
    <row r="33327" spans="2:2" ht="16.5" x14ac:dyDescent="0.3">
      <c r="B33327"/>
    </row>
    <row r="33328" spans="2:2" ht="16.5" x14ac:dyDescent="0.3">
      <c r="B33328"/>
    </row>
    <row r="33329" spans="2:2" ht="16.5" x14ac:dyDescent="0.3">
      <c r="B33329"/>
    </row>
    <row r="33330" spans="2:2" ht="16.5" x14ac:dyDescent="0.3">
      <c r="B33330"/>
    </row>
    <row r="33331" spans="2:2" ht="16.5" x14ac:dyDescent="0.3">
      <c r="B33331"/>
    </row>
    <row r="33332" spans="2:2" ht="16.5" x14ac:dyDescent="0.3">
      <c r="B33332"/>
    </row>
    <row r="33333" spans="2:2" ht="16.5" x14ac:dyDescent="0.3">
      <c r="B33333"/>
    </row>
    <row r="33334" spans="2:2" ht="16.5" x14ac:dyDescent="0.3">
      <c r="B33334"/>
    </row>
    <row r="33335" spans="2:2" ht="16.5" x14ac:dyDescent="0.3">
      <c r="B33335"/>
    </row>
    <row r="33336" spans="2:2" ht="16.5" x14ac:dyDescent="0.3">
      <c r="B33336"/>
    </row>
    <row r="33337" spans="2:2" ht="16.5" x14ac:dyDescent="0.3">
      <c r="B33337"/>
    </row>
    <row r="33338" spans="2:2" ht="16.5" x14ac:dyDescent="0.3">
      <c r="B33338"/>
    </row>
    <row r="33339" spans="2:2" ht="16.5" x14ac:dyDescent="0.3">
      <c r="B33339"/>
    </row>
    <row r="33340" spans="2:2" ht="16.5" x14ac:dyDescent="0.3">
      <c r="B33340"/>
    </row>
    <row r="33341" spans="2:2" ht="16.5" x14ac:dyDescent="0.3">
      <c r="B33341"/>
    </row>
    <row r="33342" spans="2:2" ht="16.5" x14ac:dyDescent="0.3">
      <c r="B33342"/>
    </row>
    <row r="33343" spans="2:2" ht="16.5" x14ac:dyDescent="0.3">
      <c r="B33343"/>
    </row>
    <row r="33344" spans="2:2" ht="16.5" x14ac:dyDescent="0.3">
      <c r="B33344"/>
    </row>
    <row r="33345" spans="2:2" ht="16.5" x14ac:dyDescent="0.3">
      <c r="B33345"/>
    </row>
    <row r="33346" spans="2:2" ht="16.5" x14ac:dyDescent="0.3">
      <c r="B33346"/>
    </row>
    <row r="33347" spans="2:2" ht="16.5" x14ac:dyDescent="0.3">
      <c r="B33347"/>
    </row>
    <row r="33348" spans="2:2" ht="16.5" x14ac:dyDescent="0.3">
      <c r="B33348"/>
    </row>
    <row r="33349" spans="2:2" ht="16.5" x14ac:dyDescent="0.3">
      <c r="B33349"/>
    </row>
    <row r="33350" spans="2:2" ht="16.5" x14ac:dyDescent="0.3">
      <c r="B33350"/>
    </row>
    <row r="33351" spans="2:2" ht="16.5" x14ac:dyDescent="0.3">
      <c r="B33351"/>
    </row>
    <row r="33352" spans="2:2" ht="16.5" x14ac:dyDescent="0.3">
      <c r="B33352"/>
    </row>
    <row r="33353" spans="2:2" ht="16.5" x14ac:dyDescent="0.3">
      <c r="B33353"/>
    </row>
    <row r="33354" spans="2:2" ht="16.5" x14ac:dyDescent="0.3">
      <c r="B33354"/>
    </row>
    <row r="33355" spans="2:2" ht="16.5" x14ac:dyDescent="0.3">
      <c r="B33355"/>
    </row>
    <row r="33356" spans="2:2" ht="16.5" x14ac:dyDescent="0.3">
      <c r="B33356"/>
    </row>
    <row r="33357" spans="2:2" ht="16.5" x14ac:dyDescent="0.3">
      <c r="B33357"/>
    </row>
    <row r="33358" spans="2:2" ht="16.5" x14ac:dyDescent="0.3">
      <c r="B33358"/>
    </row>
    <row r="33359" spans="2:2" ht="16.5" x14ac:dyDescent="0.3">
      <c r="B33359"/>
    </row>
    <row r="33360" spans="2:2" ht="16.5" x14ac:dyDescent="0.3">
      <c r="B33360"/>
    </row>
    <row r="33361" spans="2:2" ht="16.5" x14ac:dyDescent="0.3">
      <c r="B33361"/>
    </row>
    <row r="33362" spans="2:2" ht="16.5" x14ac:dyDescent="0.3">
      <c r="B33362"/>
    </row>
    <row r="33363" spans="2:2" ht="16.5" x14ac:dyDescent="0.3">
      <c r="B33363"/>
    </row>
    <row r="33364" spans="2:2" ht="16.5" x14ac:dyDescent="0.3">
      <c r="B33364"/>
    </row>
    <row r="33365" spans="2:2" ht="16.5" x14ac:dyDescent="0.3">
      <c r="B33365"/>
    </row>
    <row r="33366" spans="2:2" ht="16.5" x14ac:dyDescent="0.3">
      <c r="B33366"/>
    </row>
    <row r="33367" spans="2:2" ht="16.5" x14ac:dyDescent="0.3">
      <c r="B33367"/>
    </row>
    <row r="33368" spans="2:2" ht="16.5" x14ac:dyDescent="0.3">
      <c r="B33368"/>
    </row>
    <row r="33369" spans="2:2" ht="16.5" x14ac:dyDescent="0.3">
      <c r="B33369"/>
    </row>
    <row r="33370" spans="2:2" ht="16.5" x14ac:dyDescent="0.3">
      <c r="B33370"/>
    </row>
    <row r="33371" spans="2:2" ht="16.5" x14ac:dyDescent="0.3">
      <c r="B33371"/>
    </row>
    <row r="33372" spans="2:2" ht="16.5" x14ac:dyDescent="0.3">
      <c r="B33372"/>
    </row>
    <row r="33373" spans="2:2" ht="16.5" x14ac:dyDescent="0.3">
      <c r="B33373"/>
    </row>
    <row r="33374" spans="2:2" ht="16.5" x14ac:dyDescent="0.3">
      <c r="B33374"/>
    </row>
    <row r="33375" spans="2:2" ht="16.5" x14ac:dyDescent="0.3">
      <c r="B33375"/>
    </row>
    <row r="33376" spans="2:2" ht="16.5" x14ac:dyDescent="0.3">
      <c r="B33376"/>
    </row>
    <row r="33377" spans="2:2" ht="16.5" x14ac:dyDescent="0.3">
      <c r="B33377"/>
    </row>
    <row r="33378" spans="2:2" ht="16.5" x14ac:dyDescent="0.3">
      <c r="B33378"/>
    </row>
    <row r="33379" spans="2:2" ht="16.5" x14ac:dyDescent="0.3">
      <c r="B33379"/>
    </row>
    <row r="33380" spans="2:2" ht="16.5" x14ac:dyDescent="0.3">
      <c r="B33380"/>
    </row>
    <row r="33381" spans="2:2" ht="16.5" x14ac:dyDescent="0.3">
      <c r="B33381"/>
    </row>
    <row r="33382" spans="2:2" ht="16.5" x14ac:dyDescent="0.3">
      <c r="B33382"/>
    </row>
    <row r="33383" spans="2:2" ht="16.5" x14ac:dyDescent="0.3">
      <c r="B33383"/>
    </row>
    <row r="33384" spans="2:2" ht="16.5" x14ac:dyDescent="0.3">
      <c r="B33384"/>
    </row>
    <row r="33385" spans="2:2" ht="16.5" x14ac:dyDescent="0.3">
      <c r="B33385"/>
    </row>
    <row r="33386" spans="2:2" ht="16.5" x14ac:dyDescent="0.3">
      <c r="B33386"/>
    </row>
    <row r="33387" spans="2:2" ht="16.5" x14ac:dyDescent="0.3">
      <c r="B33387"/>
    </row>
    <row r="33388" spans="2:2" ht="16.5" x14ac:dyDescent="0.3">
      <c r="B33388"/>
    </row>
    <row r="33389" spans="2:2" ht="16.5" x14ac:dyDescent="0.3">
      <c r="B33389"/>
    </row>
    <row r="33390" spans="2:2" ht="16.5" x14ac:dyDescent="0.3">
      <c r="B33390"/>
    </row>
    <row r="33391" spans="2:2" ht="16.5" x14ac:dyDescent="0.3">
      <c r="B33391"/>
    </row>
    <row r="33392" spans="2:2" ht="16.5" x14ac:dyDescent="0.3">
      <c r="B33392"/>
    </row>
    <row r="33393" spans="2:2" ht="16.5" x14ac:dyDescent="0.3">
      <c r="B33393"/>
    </row>
    <row r="33394" spans="2:2" ht="16.5" x14ac:dyDescent="0.3">
      <c r="B33394"/>
    </row>
    <row r="33395" spans="2:2" ht="16.5" x14ac:dyDescent="0.3">
      <c r="B33395"/>
    </row>
    <row r="33396" spans="2:2" ht="16.5" x14ac:dyDescent="0.3">
      <c r="B33396"/>
    </row>
    <row r="33397" spans="2:2" ht="16.5" x14ac:dyDescent="0.3">
      <c r="B33397"/>
    </row>
    <row r="33398" spans="2:2" ht="16.5" x14ac:dyDescent="0.3">
      <c r="B33398"/>
    </row>
    <row r="33399" spans="2:2" ht="16.5" x14ac:dyDescent="0.3">
      <c r="B33399"/>
    </row>
    <row r="33400" spans="2:2" ht="16.5" x14ac:dyDescent="0.3">
      <c r="B33400"/>
    </row>
    <row r="33401" spans="2:2" ht="16.5" x14ac:dyDescent="0.3">
      <c r="B33401"/>
    </row>
    <row r="33402" spans="2:2" ht="16.5" x14ac:dyDescent="0.3">
      <c r="B33402"/>
    </row>
    <row r="33403" spans="2:2" ht="16.5" x14ac:dyDescent="0.3">
      <c r="B33403"/>
    </row>
    <row r="33404" spans="2:2" ht="16.5" x14ac:dyDescent="0.3">
      <c r="B33404"/>
    </row>
    <row r="33405" spans="2:2" ht="16.5" x14ac:dyDescent="0.3">
      <c r="B33405"/>
    </row>
    <row r="33406" spans="2:2" ht="16.5" x14ac:dyDescent="0.3">
      <c r="B33406"/>
    </row>
    <row r="33407" spans="2:2" ht="16.5" x14ac:dyDescent="0.3">
      <c r="B33407"/>
    </row>
    <row r="33408" spans="2:2" ht="16.5" x14ac:dyDescent="0.3">
      <c r="B33408"/>
    </row>
    <row r="33409" spans="2:2" ht="16.5" x14ac:dyDescent="0.3">
      <c r="B33409"/>
    </row>
    <row r="33410" spans="2:2" ht="16.5" x14ac:dyDescent="0.3">
      <c r="B33410"/>
    </row>
    <row r="33411" spans="2:2" ht="16.5" x14ac:dyDescent="0.3">
      <c r="B33411"/>
    </row>
    <row r="33412" spans="2:2" ht="16.5" x14ac:dyDescent="0.3">
      <c r="B33412"/>
    </row>
    <row r="33413" spans="2:2" ht="16.5" x14ac:dyDescent="0.3">
      <c r="B33413"/>
    </row>
    <row r="33414" spans="2:2" ht="16.5" x14ac:dyDescent="0.3">
      <c r="B33414"/>
    </row>
    <row r="33415" spans="2:2" ht="16.5" x14ac:dyDescent="0.3">
      <c r="B33415"/>
    </row>
    <row r="33416" spans="2:2" ht="16.5" x14ac:dyDescent="0.3">
      <c r="B33416"/>
    </row>
    <row r="33417" spans="2:2" ht="16.5" x14ac:dyDescent="0.3">
      <c r="B33417"/>
    </row>
    <row r="33418" spans="2:2" ht="16.5" x14ac:dyDescent="0.3">
      <c r="B33418"/>
    </row>
    <row r="33419" spans="2:2" ht="16.5" x14ac:dyDescent="0.3">
      <c r="B33419"/>
    </row>
    <row r="33420" spans="2:2" ht="16.5" x14ac:dyDescent="0.3">
      <c r="B33420"/>
    </row>
    <row r="33421" spans="2:2" ht="16.5" x14ac:dyDescent="0.3">
      <c r="B33421"/>
    </row>
    <row r="33422" spans="2:2" ht="16.5" x14ac:dyDescent="0.3">
      <c r="B33422"/>
    </row>
    <row r="33423" spans="2:2" ht="16.5" x14ac:dyDescent="0.3">
      <c r="B33423"/>
    </row>
    <row r="33424" spans="2:2" ht="16.5" x14ac:dyDescent="0.3">
      <c r="B33424"/>
    </row>
    <row r="33425" spans="2:2" ht="16.5" x14ac:dyDescent="0.3">
      <c r="B33425"/>
    </row>
    <row r="33426" spans="2:2" ht="16.5" x14ac:dyDescent="0.3">
      <c r="B33426"/>
    </row>
    <row r="33427" spans="2:2" ht="16.5" x14ac:dyDescent="0.3">
      <c r="B33427"/>
    </row>
    <row r="33428" spans="2:2" ht="16.5" x14ac:dyDescent="0.3">
      <c r="B33428"/>
    </row>
    <row r="33429" spans="2:2" ht="16.5" x14ac:dyDescent="0.3">
      <c r="B33429"/>
    </row>
    <row r="33430" spans="2:2" ht="16.5" x14ac:dyDescent="0.3">
      <c r="B33430"/>
    </row>
    <row r="33431" spans="2:2" ht="16.5" x14ac:dyDescent="0.3">
      <c r="B33431"/>
    </row>
    <row r="33432" spans="2:2" ht="16.5" x14ac:dyDescent="0.3">
      <c r="B33432"/>
    </row>
    <row r="33433" spans="2:2" ht="16.5" x14ac:dyDescent="0.3">
      <c r="B33433"/>
    </row>
    <row r="33434" spans="2:2" ht="16.5" x14ac:dyDescent="0.3">
      <c r="B33434"/>
    </row>
    <row r="33435" spans="2:2" ht="16.5" x14ac:dyDescent="0.3">
      <c r="B33435"/>
    </row>
    <row r="33436" spans="2:2" ht="16.5" x14ac:dyDescent="0.3">
      <c r="B33436"/>
    </row>
    <row r="33437" spans="2:2" ht="16.5" x14ac:dyDescent="0.3">
      <c r="B33437"/>
    </row>
    <row r="33438" spans="2:2" ht="16.5" x14ac:dyDescent="0.3">
      <c r="B33438"/>
    </row>
    <row r="33439" spans="2:2" ht="16.5" x14ac:dyDescent="0.3">
      <c r="B33439"/>
    </row>
    <row r="33440" spans="2:2" ht="16.5" x14ac:dyDescent="0.3">
      <c r="B33440"/>
    </row>
    <row r="33441" spans="2:2" ht="16.5" x14ac:dyDescent="0.3">
      <c r="B33441"/>
    </row>
    <row r="33442" spans="2:2" ht="16.5" x14ac:dyDescent="0.3">
      <c r="B33442"/>
    </row>
    <row r="33443" spans="2:2" ht="16.5" x14ac:dyDescent="0.3">
      <c r="B33443"/>
    </row>
    <row r="33444" spans="2:2" ht="16.5" x14ac:dyDescent="0.3">
      <c r="B33444"/>
    </row>
    <row r="33445" spans="2:2" ht="16.5" x14ac:dyDescent="0.3">
      <c r="B33445"/>
    </row>
    <row r="33446" spans="2:2" ht="16.5" x14ac:dyDescent="0.3">
      <c r="B33446"/>
    </row>
    <row r="33447" spans="2:2" ht="16.5" x14ac:dyDescent="0.3">
      <c r="B33447"/>
    </row>
    <row r="33448" spans="2:2" ht="16.5" x14ac:dyDescent="0.3">
      <c r="B33448"/>
    </row>
    <row r="33449" spans="2:2" ht="16.5" x14ac:dyDescent="0.3">
      <c r="B33449"/>
    </row>
    <row r="33450" spans="2:2" ht="16.5" x14ac:dyDescent="0.3">
      <c r="B33450"/>
    </row>
    <row r="33451" spans="2:2" ht="16.5" x14ac:dyDescent="0.3">
      <c r="B33451"/>
    </row>
    <row r="33452" spans="2:2" ht="16.5" x14ac:dyDescent="0.3">
      <c r="B33452"/>
    </row>
    <row r="33453" spans="2:2" ht="16.5" x14ac:dyDescent="0.3">
      <c r="B33453"/>
    </row>
    <row r="33454" spans="2:2" ht="16.5" x14ac:dyDescent="0.3">
      <c r="B33454"/>
    </row>
    <row r="33455" spans="2:2" ht="16.5" x14ac:dyDescent="0.3">
      <c r="B33455"/>
    </row>
    <row r="33456" spans="2:2" ht="16.5" x14ac:dyDescent="0.3">
      <c r="B33456"/>
    </row>
    <row r="33457" spans="2:2" ht="16.5" x14ac:dyDescent="0.3">
      <c r="B33457"/>
    </row>
    <row r="33458" spans="2:2" ht="16.5" x14ac:dyDescent="0.3">
      <c r="B33458"/>
    </row>
    <row r="33459" spans="2:2" ht="16.5" x14ac:dyDescent="0.3">
      <c r="B33459"/>
    </row>
    <row r="33460" spans="2:2" ht="16.5" x14ac:dyDescent="0.3">
      <c r="B33460"/>
    </row>
    <row r="33461" spans="2:2" ht="16.5" x14ac:dyDescent="0.3">
      <c r="B33461"/>
    </row>
    <row r="33462" spans="2:2" ht="16.5" x14ac:dyDescent="0.3">
      <c r="B33462"/>
    </row>
    <row r="33463" spans="2:2" ht="16.5" x14ac:dyDescent="0.3">
      <c r="B33463"/>
    </row>
    <row r="33464" spans="2:2" ht="16.5" x14ac:dyDescent="0.3">
      <c r="B33464"/>
    </row>
    <row r="33465" spans="2:2" ht="16.5" x14ac:dyDescent="0.3">
      <c r="B33465"/>
    </row>
    <row r="33466" spans="2:2" ht="16.5" x14ac:dyDescent="0.3">
      <c r="B33466"/>
    </row>
    <row r="33467" spans="2:2" ht="16.5" x14ac:dyDescent="0.3">
      <c r="B33467"/>
    </row>
    <row r="33468" spans="2:2" ht="16.5" x14ac:dyDescent="0.3">
      <c r="B33468"/>
    </row>
    <row r="33469" spans="2:2" ht="16.5" x14ac:dyDescent="0.3">
      <c r="B33469"/>
    </row>
    <row r="33470" spans="2:2" ht="16.5" x14ac:dyDescent="0.3">
      <c r="B33470"/>
    </row>
    <row r="33471" spans="2:2" ht="16.5" x14ac:dyDescent="0.3">
      <c r="B33471"/>
    </row>
    <row r="33472" spans="2:2" ht="16.5" x14ac:dyDescent="0.3">
      <c r="B33472"/>
    </row>
    <row r="33473" spans="2:2" ht="16.5" x14ac:dyDescent="0.3">
      <c r="B33473"/>
    </row>
    <row r="33474" spans="2:2" ht="16.5" x14ac:dyDescent="0.3">
      <c r="B33474"/>
    </row>
    <row r="33475" spans="2:2" ht="16.5" x14ac:dyDescent="0.3">
      <c r="B33475"/>
    </row>
    <row r="33476" spans="2:2" ht="16.5" x14ac:dyDescent="0.3">
      <c r="B33476"/>
    </row>
    <row r="33477" spans="2:2" ht="16.5" x14ac:dyDescent="0.3">
      <c r="B33477"/>
    </row>
    <row r="33478" spans="2:2" ht="16.5" x14ac:dyDescent="0.3">
      <c r="B33478"/>
    </row>
    <row r="33479" spans="2:2" ht="16.5" x14ac:dyDescent="0.3">
      <c r="B33479"/>
    </row>
    <row r="33480" spans="2:2" ht="16.5" x14ac:dyDescent="0.3">
      <c r="B33480"/>
    </row>
    <row r="33481" spans="2:2" ht="16.5" x14ac:dyDescent="0.3">
      <c r="B33481"/>
    </row>
    <row r="33482" spans="2:2" ht="16.5" x14ac:dyDescent="0.3">
      <c r="B33482"/>
    </row>
    <row r="33483" spans="2:2" ht="16.5" x14ac:dyDescent="0.3">
      <c r="B33483"/>
    </row>
    <row r="33484" spans="2:2" ht="16.5" x14ac:dyDescent="0.3">
      <c r="B33484"/>
    </row>
    <row r="33485" spans="2:2" ht="16.5" x14ac:dyDescent="0.3">
      <c r="B33485"/>
    </row>
    <row r="33486" spans="2:2" ht="16.5" x14ac:dyDescent="0.3">
      <c r="B33486"/>
    </row>
    <row r="33487" spans="2:2" ht="16.5" x14ac:dyDescent="0.3">
      <c r="B33487"/>
    </row>
    <row r="33488" spans="2:2" ht="16.5" x14ac:dyDescent="0.3">
      <c r="B33488"/>
    </row>
    <row r="33489" spans="2:2" ht="16.5" x14ac:dyDescent="0.3">
      <c r="B33489"/>
    </row>
    <row r="33490" spans="2:2" ht="16.5" x14ac:dyDescent="0.3">
      <c r="B33490"/>
    </row>
    <row r="33491" spans="2:2" ht="16.5" x14ac:dyDescent="0.3">
      <c r="B33491"/>
    </row>
    <row r="33492" spans="2:2" ht="16.5" x14ac:dyDescent="0.3">
      <c r="B33492"/>
    </row>
    <row r="33493" spans="2:2" ht="16.5" x14ac:dyDescent="0.3">
      <c r="B33493"/>
    </row>
    <row r="33494" spans="2:2" ht="16.5" x14ac:dyDescent="0.3">
      <c r="B33494"/>
    </row>
    <row r="33495" spans="2:2" ht="16.5" x14ac:dyDescent="0.3">
      <c r="B33495"/>
    </row>
    <row r="33496" spans="2:2" ht="16.5" x14ac:dyDescent="0.3">
      <c r="B33496"/>
    </row>
    <row r="33497" spans="2:2" ht="16.5" x14ac:dyDescent="0.3">
      <c r="B33497"/>
    </row>
    <row r="33498" spans="2:2" ht="16.5" x14ac:dyDescent="0.3">
      <c r="B33498"/>
    </row>
    <row r="33499" spans="2:2" ht="16.5" x14ac:dyDescent="0.3">
      <c r="B33499"/>
    </row>
    <row r="33500" spans="2:2" ht="16.5" x14ac:dyDescent="0.3">
      <c r="B33500"/>
    </row>
    <row r="33501" spans="2:2" ht="16.5" x14ac:dyDescent="0.3">
      <c r="B33501"/>
    </row>
    <row r="33502" spans="2:2" ht="16.5" x14ac:dyDescent="0.3">
      <c r="B33502"/>
    </row>
    <row r="33503" spans="2:2" ht="16.5" x14ac:dyDescent="0.3">
      <c r="B33503"/>
    </row>
    <row r="33504" spans="2:2" ht="16.5" x14ac:dyDescent="0.3">
      <c r="B33504"/>
    </row>
    <row r="33505" spans="2:2" ht="16.5" x14ac:dyDescent="0.3">
      <c r="B33505"/>
    </row>
    <row r="33506" spans="2:2" ht="16.5" x14ac:dyDescent="0.3">
      <c r="B33506"/>
    </row>
    <row r="33507" spans="2:2" ht="16.5" x14ac:dyDescent="0.3">
      <c r="B33507"/>
    </row>
    <row r="33508" spans="2:2" ht="16.5" x14ac:dyDescent="0.3">
      <c r="B33508"/>
    </row>
    <row r="33509" spans="2:2" ht="16.5" x14ac:dyDescent="0.3">
      <c r="B33509"/>
    </row>
    <row r="33510" spans="2:2" ht="16.5" x14ac:dyDescent="0.3">
      <c r="B33510"/>
    </row>
    <row r="33511" spans="2:2" ht="16.5" x14ac:dyDescent="0.3">
      <c r="B33511"/>
    </row>
    <row r="33512" spans="2:2" ht="16.5" x14ac:dyDescent="0.3">
      <c r="B33512"/>
    </row>
    <row r="33513" spans="2:2" ht="16.5" x14ac:dyDescent="0.3">
      <c r="B33513"/>
    </row>
    <row r="33514" spans="2:2" ht="16.5" x14ac:dyDescent="0.3">
      <c r="B33514"/>
    </row>
    <row r="33515" spans="2:2" ht="16.5" x14ac:dyDescent="0.3">
      <c r="B33515"/>
    </row>
    <row r="33516" spans="2:2" ht="16.5" x14ac:dyDescent="0.3">
      <c r="B33516"/>
    </row>
    <row r="33517" spans="2:2" ht="16.5" x14ac:dyDescent="0.3">
      <c r="B33517"/>
    </row>
    <row r="33518" spans="2:2" ht="16.5" x14ac:dyDescent="0.3">
      <c r="B33518"/>
    </row>
    <row r="33519" spans="2:2" ht="16.5" x14ac:dyDescent="0.3">
      <c r="B33519"/>
    </row>
    <row r="33520" spans="2:2" ht="16.5" x14ac:dyDescent="0.3">
      <c r="B33520"/>
    </row>
    <row r="33521" spans="2:2" ht="16.5" x14ac:dyDescent="0.3">
      <c r="B33521"/>
    </row>
    <row r="33522" spans="2:2" ht="16.5" x14ac:dyDescent="0.3">
      <c r="B33522"/>
    </row>
    <row r="33523" spans="2:2" ht="16.5" x14ac:dyDescent="0.3">
      <c r="B33523"/>
    </row>
    <row r="33524" spans="2:2" ht="16.5" x14ac:dyDescent="0.3">
      <c r="B33524"/>
    </row>
    <row r="33525" spans="2:2" ht="16.5" x14ac:dyDescent="0.3">
      <c r="B33525"/>
    </row>
    <row r="33526" spans="2:2" ht="16.5" x14ac:dyDescent="0.3">
      <c r="B33526"/>
    </row>
    <row r="33527" spans="2:2" ht="16.5" x14ac:dyDescent="0.3">
      <c r="B33527"/>
    </row>
    <row r="33528" spans="2:2" ht="16.5" x14ac:dyDescent="0.3">
      <c r="B33528"/>
    </row>
    <row r="33529" spans="2:2" ht="16.5" x14ac:dyDescent="0.3">
      <c r="B33529"/>
    </row>
    <row r="33530" spans="2:2" ht="16.5" x14ac:dyDescent="0.3">
      <c r="B33530"/>
    </row>
    <row r="33531" spans="2:2" ht="16.5" x14ac:dyDescent="0.3">
      <c r="B33531"/>
    </row>
    <row r="33532" spans="2:2" ht="16.5" x14ac:dyDescent="0.3">
      <c r="B33532"/>
    </row>
    <row r="33533" spans="2:2" ht="16.5" x14ac:dyDescent="0.3">
      <c r="B33533"/>
    </row>
    <row r="33534" spans="2:2" ht="16.5" x14ac:dyDescent="0.3">
      <c r="B33534"/>
    </row>
    <row r="33535" spans="2:2" ht="16.5" x14ac:dyDescent="0.3">
      <c r="B33535"/>
    </row>
    <row r="33536" spans="2:2" ht="16.5" x14ac:dyDescent="0.3">
      <c r="B33536"/>
    </row>
    <row r="33537" spans="2:2" ht="16.5" x14ac:dyDescent="0.3">
      <c r="B33537"/>
    </row>
    <row r="33538" spans="2:2" ht="16.5" x14ac:dyDescent="0.3">
      <c r="B33538"/>
    </row>
    <row r="33539" spans="2:2" ht="16.5" x14ac:dyDescent="0.3">
      <c r="B33539"/>
    </row>
    <row r="33540" spans="2:2" ht="16.5" x14ac:dyDescent="0.3">
      <c r="B33540"/>
    </row>
    <row r="33541" spans="2:2" ht="16.5" x14ac:dyDescent="0.3">
      <c r="B33541"/>
    </row>
    <row r="33542" spans="2:2" ht="16.5" x14ac:dyDescent="0.3">
      <c r="B33542"/>
    </row>
    <row r="33543" spans="2:2" ht="16.5" x14ac:dyDescent="0.3">
      <c r="B33543"/>
    </row>
    <row r="33544" spans="2:2" ht="16.5" x14ac:dyDescent="0.3">
      <c r="B33544"/>
    </row>
    <row r="33545" spans="2:2" ht="16.5" x14ac:dyDescent="0.3">
      <c r="B33545"/>
    </row>
    <row r="33546" spans="2:2" ht="16.5" x14ac:dyDescent="0.3">
      <c r="B33546"/>
    </row>
    <row r="33547" spans="2:2" ht="16.5" x14ac:dyDescent="0.3">
      <c r="B33547"/>
    </row>
    <row r="33548" spans="2:2" ht="16.5" x14ac:dyDescent="0.3">
      <c r="B33548"/>
    </row>
    <row r="33549" spans="2:2" ht="16.5" x14ac:dyDescent="0.3">
      <c r="B33549"/>
    </row>
    <row r="33550" spans="2:2" ht="16.5" x14ac:dyDescent="0.3">
      <c r="B33550"/>
    </row>
    <row r="33551" spans="2:2" ht="16.5" x14ac:dyDescent="0.3">
      <c r="B33551"/>
    </row>
    <row r="33552" spans="2:2" ht="16.5" x14ac:dyDescent="0.3">
      <c r="B33552"/>
    </row>
    <row r="33553" spans="2:2" ht="16.5" x14ac:dyDescent="0.3">
      <c r="B33553"/>
    </row>
    <row r="33554" spans="2:2" ht="16.5" x14ac:dyDescent="0.3">
      <c r="B33554"/>
    </row>
    <row r="33555" spans="2:2" ht="16.5" x14ac:dyDescent="0.3">
      <c r="B33555"/>
    </row>
    <row r="33556" spans="2:2" ht="16.5" x14ac:dyDescent="0.3">
      <c r="B33556"/>
    </row>
    <row r="33557" spans="2:2" ht="16.5" x14ac:dyDescent="0.3">
      <c r="B33557"/>
    </row>
    <row r="33558" spans="2:2" ht="16.5" x14ac:dyDescent="0.3">
      <c r="B33558"/>
    </row>
    <row r="33559" spans="2:2" ht="16.5" x14ac:dyDescent="0.3">
      <c r="B33559"/>
    </row>
    <row r="33560" spans="2:2" ht="16.5" x14ac:dyDescent="0.3">
      <c r="B33560"/>
    </row>
    <row r="33561" spans="2:2" ht="16.5" x14ac:dyDescent="0.3">
      <c r="B33561"/>
    </row>
    <row r="33562" spans="2:2" ht="16.5" x14ac:dyDescent="0.3">
      <c r="B33562"/>
    </row>
    <row r="33563" spans="2:2" ht="16.5" x14ac:dyDescent="0.3">
      <c r="B33563"/>
    </row>
    <row r="33564" spans="2:2" ht="16.5" x14ac:dyDescent="0.3">
      <c r="B33564"/>
    </row>
    <row r="33565" spans="2:2" ht="16.5" x14ac:dyDescent="0.3">
      <c r="B33565"/>
    </row>
    <row r="33566" spans="2:2" ht="16.5" x14ac:dyDescent="0.3">
      <c r="B33566"/>
    </row>
    <row r="33567" spans="2:2" ht="16.5" x14ac:dyDescent="0.3">
      <c r="B33567"/>
    </row>
    <row r="33568" spans="2:2" ht="16.5" x14ac:dyDescent="0.3">
      <c r="B33568"/>
    </row>
    <row r="33569" spans="2:2" ht="16.5" x14ac:dyDescent="0.3">
      <c r="B33569"/>
    </row>
    <row r="33570" spans="2:2" ht="16.5" x14ac:dyDescent="0.3">
      <c r="B33570"/>
    </row>
    <row r="33571" spans="2:2" ht="16.5" x14ac:dyDescent="0.3">
      <c r="B33571"/>
    </row>
    <row r="33572" spans="2:2" ht="16.5" x14ac:dyDescent="0.3">
      <c r="B33572"/>
    </row>
    <row r="33573" spans="2:2" ht="16.5" x14ac:dyDescent="0.3">
      <c r="B33573"/>
    </row>
    <row r="33574" spans="2:2" ht="16.5" x14ac:dyDescent="0.3">
      <c r="B33574"/>
    </row>
    <row r="33575" spans="2:2" ht="16.5" x14ac:dyDescent="0.3">
      <c r="B33575"/>
    </row>
    <row r="33576" spans="2:2" ht="16.5" x14ac:dyDescent="0.3">
      <c r="B33576"/>
    </row>
    <row r="33577" spans="2:2" ht="16.5" x14ac:dyDescent="0.3">
      <c r="B33577"/>
    </row>
    <row r="33578" spans="2:2" ht="16.5" x14ac:dyDescent="0.3">
      <c r="B33578"/>
    </row>
    <row r="33579" spans="2:2" ht="16.5" x14ac:dyDescent="0.3">
      <c r="B33579"/>
    </row>
    <row r="33580" spans="2:2" ht="16.5" x14ac:dyDescent="0.3">
      <c r="B33580"/>
    </row>
    <row r="33581" spans="2:2" ht="16.5" x14ac:dyDescent="0.3">
      <c r="B33581"/>
    </row>
    <row r="33582" spans="2:2" ht="16.5" x14ac:dyDescent="0.3">
      <c r="B33582"/>
    </row>
    <row r="33583" spans="2:2" ht="16.5" x14ac:dyDescent="0.3">
      <c r="B33583"/>
    </row>
    <row r="33584" spans="2:2" ht="16.5" x14ac:dyDescent="0.3">
      <c r="B33584"/>
    </row>
    <row r="33585" spans="2:2" ht="16.5" x14ac:dyDescent="0.3">
      <c r="B33585"/>
    </row>
    <row r="33586" spans="2:2" ht="16.5" x14ac:dyDescent="0.3">
      <c r="B33586"/>
    </row>
    <row r="33587" spans="2:2" ht="16.5" x14ac:dyDescent="0.3">
      <c r="B33587"/>
    </row>
    <row r="33588" spans="2:2" ht="16.5" x14ac:dyDescent="0.3">
      <c r="B33588"/>
    </row>
    <row r="33589" spans="2:2" ht="16.5" x14ac:dyDescent="0.3">
      <c r="B33589"/>
    </row>
    <row r="33590" spans="2:2" ht="16.5" x14ac:dyDescent="0.3">
      <c r="B33590"/>
    </row>
    <row r="33591" spans="2:2" ht="16.5" x14ac:dyDescent="0.3">
      <c r="B33591"/>
    </row>
    <row r="33592" spans="2:2" ht="16.5" x14ac:dyDescent="0.3">
      <c r="B33592"/>
    </row>
    <row r="33593" spans="2:2" ht="16.5" x14ac:dyDescent="0.3">
      <c r="B33593"/>
    </row>
    <row r="33594" spans="2:2" ht="16.5" x14ac:dyDescent="0.3">
      <c r="B33594"/>
    </row>
    <row r="33595" spans="2:2" ht="16.5" x14ac:dyDescent="0.3">
      <c r="B33595"/>
    </row>
    <row r="33596" spans="2:2" ht="16.5" x14ac:dyDescent="0.3">
      <c r="B33596"/>
    </row>
    <row r="33597" spans="2:2" ht="16.5" x14ac:dyDescent="0.3">
      <c r="B33597"/>
    </row>
    <row r="33598" spans="2:2" ht="16.5" x14ac:dyDescent="0.3">
      <c r="B33598"/>
    </row>
    <row r="33599" spans="2:2" ht="16.5" x14ac:dyDescent="0.3">
      <c r="B33599"/>
    </row>
    <row r="33600" spans="2:2" ht="16.5" x14ac:dyDescent="0.3">
      <c r="B33600"/>
    </row>
    <row r="33601" spans="2:2" ht="16.5" x14ac:dyDescent="0.3">
      <c r="B33601"/>
    </row>
    <row r="33602" spans="2:2" ht="16.5" x14ac:dyDescent="0.3">
      <c r="B33602"/>
    </row>
    <row r="33603" spans="2:2" ht="16.5" x14ac:dyDescent="0.3">
      <c r="B33603"/>
    </row>
    <row r="33604" spans="2:2" ht="16.5" x14ac:dyDescent="0.3">
      <c r="B33604"/>
    </row>
    <row r="33605" spans="2:2" ht="16.5" x14ac:dyDescent="0.3">
      <c r="B33605"/>
    </row>
    <row r="33606" spans="2:2" ht="16.5" x14ac:dyDescent="0.3">
      <c r="B33606"/>
    </row>
    <row r="33607" spans="2:2" ht="16.5" x14ac:dyDescent="0.3">
      <c r="B33607"/>
    </row>
    <row r="33608" spans="2:2" ht="16.5" x14ac:dyDescent="0.3">
      <c r="B33608"/>
    </row>
    <row r="33609" spans="2:2" ht="16.5" x14ac:dyDescent="0.3">
      <c r="B33609"/>
    </row>
    <row r="33610" spans="2:2" ht="16.5" x14ac:dyDescent="0.3">
      <c r="B33610"/>
    </row>
    <row r="33611" spans="2:2" ht="16.5" x14ac:dyDescent="0.3">
      <c r="B33611"/>
    </row>
    <row r="33612" spans="2:2" ht="16.5" x14ac:dyDescent="0.3">
      <c r="B33612"/>
    </row>
    <row r="33613" spans="2:2" ht="16.5" x14ac:dyDescent="0.3">
      <c r="B33613"/>
    </row>
    <row r="33614" spans="2:2" ht="16.5" x14ac:dyDescent="0.3">
      <c r="B33614"/>
    </row>
    <row r="33615" spans="2:2" ht="16.5" x14ac:dyDescent="0.3">
      <c r="B33615"/>
    </row>
    <row r="33616" spans="2:2" ht="16.5" x14ac:dyDescent="0.3">
      <c r="B33616"/>
    </row>
    <row r="33617" spans="2:2" ht="16.5" x14ac:dyDescent="0.3">
      <c r="B33617"/>
    </row>
    <row r="33618" spans="2:2" ht="16.5" x14ac:dyDescent="0.3">
      <c r="B33618"/>
    </row>
    <row r="33619" spans="2:2" ht="16.5" x14ac:dyDescent="0.3">
      <c r="B33619"/>
    </row>
    <row r="33620" spans="2:2" ht="16.5" x14ac:dyDescent="0.3">
      <c r="B33620"/>
    </row>
    <row r="33621" spans="2:2" ht="16.5" x14ac:dyDescent="0.3">
      <c r="B33621"/>
    </row>
    <row r="33622" spans="2:2" ht="16.5" x14ac:dyDescent="0.3">
      <c r="B33622"/>
    </row>
    <row r="33623" spans="2:2" ht="16.5" x14ac:dyDescent="0.3">
      <c r="B33623"/>
    </row>
    <row r="33624" spans="2:2" ht="16.5" x14ac:dyDescent="0.3">
      <c r="B33624"/>
    </row>
    <row r="33625" spans="2:2" ht="16.5" x14ac:dyDescent="0.3">
      <c r="B33625"/>
    </row>
    <row r="33626" spans="2:2" ht="16.5" x14ac:dyDescent="0.3">
      <c r="B33626"/>
    </row>
    <row r="33627" spans="2:2" ht="16.5" x14ac:dyDescent="0.3">
      <c r="B33627"/>
    </row>
    <row r="33628" spans="2:2" ht="16.5" x14ac:dyDescent="0.3">
      <c r="B33628"/>
    </row>
    <row r="33629" spans="2:2" ht="16.5" x14ac:dyDescent="0.3">
      <c r="B33629"/>
    </row>
    <row r="33630" spans="2:2" ht="16.5" x14ac:dyDescent="0.3">
      <c r="B33630"/>
    </row>
    <row r="33631" spans="2:2" ht="16.5" x14ac:dyDescent="0.3">
      <c r="B33631"/>
    </row>
    <row r="33632" spans="2:2" ht="16.5" x14ac:dyDescent="0.3">
      <c r="B33632"/>
    </row>
    <row r="33633" spans="2:2" ht="16.5" x14ac:dyDescent="0.3">
      <c r="B33633"/>
    </row>
    <row r="33634" spans="2:2" ht="16.5" x14ac:dyDescent="0.3">
      <c r="B33634"/>
    </row>
    <row r="33635" spans="2:2" ht="16.5" x14ac:dyDescent="0.3">
      <c r="B33635"/>
    </row>
    <row r="33636" spans="2:2" ht="16.5" x14ac:dyDescent="0.3">
      <c r="B33636"/>
    </row>
    <row r="33637" spans="2:2" ht="16.5" x14ac:dyDescent="0.3">
      <c r="B33637"/>
    </row>
    <row r="33638" spans="2:2" ht="16.5" x14ac:dyDescent="0.3">
      <c r="B33638"/>
    </row>
    <row r="33639" spans="2:2" ht="16.5" x14ac:dyDescent="0.3">
      <c r="B33639"/>
    </row>
    <row r="33640" spans="2:2" ht="16.5" x14ac:dyDescent="0.3">
      <c r="B33640"/>
    </row>
    <row r="33641" spans="2:2" ht="16.5" x14ac:dyDescent="0.3">
      <c r="B33641"/>
    </row>
    <row r="33642" spans="2:2" ht="16.5" x14ac:dyDescent="0.3">
      <c r="B33642"/>
    </row>
    <row r="33643" spans="2:2" ht="16.5" x14ac:dyDescent="0.3">
      <c r="B33643"/>
    </row>
    <row r="33644" spans="2:2" ht="16.5" x14ac:dyDescent="0.3">
      <c r="B33644"/>
    </row>
    <row r="33645" spans="2:2" ht="16.5" x14ac:dyDescent="0.3">
      <c r="B33645"/>
    </row>
    <row r="33646" spans="2:2" ht="16.5" x14ac:dyDescent="0.3">
      <c r="B33646"/>
    </row>
    <row r="33647" spans="2:2" ht="16.5" x14ac:dyDescent="0.3">
      <c r="B33647"/>
    </row>
    <row r="33648" spans="2:2" ht="16.5" x14ac:dyDescent="0.3">
      <c r="B33648"/>
    </row>
    <row r="33649" spans="2:2" ht="16.5" x14ac:dyDescent="0.3">
      <c r="B33649"/>
    </row>
    <row r="33650" spans="2:2" ht="16.5" x14ac:dyDescent="0.3">
      <c r="B33650"/>
    </row>
    <row r="33651" spans="2:2" ht="16.5" x14ac:dyDescent="0.3">
      <c r="B33651"/>
    </row>
    <row r="33652" spans="2:2" ht="16.5" x14ac:dyDescent="0.3">
      <c r="B33652"/>
    </row>
    <row r="33653" spans="2:2" ht="16.5" x14ac:dyDescent="0.3">
      <c r="B33653"/>
    </row>
    <row r="33654" spans="2:2" ht="16.5" x14ac:dyDescent="0.3">
      <c r="B33654"/>
    </row>
    <row r="33655" spans="2:2" ht="16.5" x14ac:dyDescent="0.3">
      <c r="B33655"/>
    </row>
    <row r="33656" spans="2:2" ht="16.5" x14ac:dyDescent="0.3">
      <c r="B33656"/>
    </row>
    <row r="33657" spans="2:2" ht="16.5" x14ac:dyDescent="0.3">
      <c r="B33657"/>
    </row>
    <row r="33658" spans="2:2" ht="16.5" x14ac:dyDescent="0.3">
      <c r="B33658"/>
    </row>
    <row r="33659" spans="2:2" ht="16.5" x14ac:dyDescent="0.3">
      <c r="B33659"/>
    </row>
    <row r="33660" spans="2:2" ht="16.5" x14ac:dyDescent="0.3">
      <c r="B33660"/>
    </row>
    <row r="33661" spans="2:2" ht="16.5" x14ac:dyDescent="0.3">
      <c r="B33661"/>
    </row>
    <row r="33662" spans="2:2" ht="16.5" x14ac:dyDescent="0.3">
      <c r="B33662"/>
    </row>
    <row r="33663" spans="2:2" ht="16.5" x14ac:dyDescent="0.3">
      <c r="B33663"/>
    </row>
    <row r="33664" spans="2:2" ht="16.5" x14ac:dyDescent="0.3">
      <c r="B33664"/>
    </row>
    <row r="33665" spans="2:2" ht="16.5" x14ac:dyDescent="0.3">
      <c r="B33665"/>
    </row>
    <row r="33666" spans="2:2" ht="16.5" x14ac:dyDescent="0.3">
      <c r="B33666"/>
    </row>
    <row r="33667" spans="2:2" ht="16.5" x14ac:dyDescent="0.3">
      <c r="B33667"/>
    </row>
    <row r="33668" spans="2:2" ht="16.5" x14ac:dyDescent="0.3">
      <c r="B33668"/>
    </row>
    <row r="33669" spans="2:2" ht="16.5" x14ac:dyDescent="0.3">
      <c r="B33669"/>
    </row>
    <row r="33670" spans="2:2" ht="16.5" x14ac:dyDescent="0.3">
      <c r="B33670"/>
    </row>
    <row r="33671" spans="2:2" ht="16.5" x14ac:dyDescent="0.3">
      <c r="B33671"/>
    </row>
    <row r="33672" spans="2:2" ht="16.5" x14ac:dyDescent="0.3">
      <c r="B33672"/>
    </row>
    <row r="33673" spans="2:2" ht="16.5" x14ac:dyDescent="0.3">
      <c r="B33673"/>
    </row>
    <row r="33674" spans="2:2" ht="16.5" x14ac:dyDescent="0.3">
      <c r="B33674"/>
    </row>
    <row r="33675" spans="2:2" ht="16.5" x14ac:dyDescent="0.3">
      <c r="B33675"/>
    </row>
    <row r="33676" spans="2:2" ht="16.5" x14ac:dyDescent="0.3">
      <c r="B33676"/>
    </row>
    <row r="33677" spans="2:2" ht="16.5" x14ac:dyDescent="0.3">
      <c r="B33677"/>
    </row>
    <row r="33678" spans="2:2" ht="16.5" x14ac:dyDescent="0.3">
      <c r="B33678"/>
    </row>
    <row r="33679" spans="2:2" ht="16.5" x14ac:dyDescent="0.3">
      <c r="B33679"/>
    </row>
    <row r="33680" spans="2:2" ht="16.5" x14ac:dyDescent="0.3">
      <c r="B33680"/>
    </row>
    <row r="33681" spans="2:2" ht="16.5" x14ac:dyDescent="0.3">
      <c r="B33681"/>
    </row>
    <row r="33682" spans="2:2" ht="16.5" x14ac:dyDescent="0.3">
      <c r="B33682"/>
    </row>
    <row r="33683" spans="2:2" ht="16.5" x14ac:dyDescent="0.3">
      <c r="B33683"/>
    </row>
    <row r="33684" spans="2:2" ht="16.5" x14ac:dyDescent="0.3">
      <c r="B33684"/>
    </row>
    <row r="33685" spans="2:2" ht="16.5" x14ac:dyDescent="0.3">
      <c r="B33685"/>
    </row>
    <row r="33686" spans="2:2" ht="16.5" x14ac:dyDescent="0.3">
      <c r="B33686"/>
    </row>
    <row r="33687" spans="2:2" ht="16.5" x14ac:dyDescent="0.3">
      <c r="B33687"/>
    </row>
    <row r="33688" spans="2:2" ht="16.5" x14ac:dyDescent="0.3">
      <c r="B33688"/>
    </row>
    <row r="33689" spans="2:2" ht="16.5" x14ac:dyDescent="0.3">
      <c r="B33689"/>
    </row>
    <row r="33690" spans="2:2" ht="16.5" x14ac:dyDescent="0.3">
      <c r="B33690"/>
    </row>
    <row r="33691" spans="2:2" ht="16.5" x14ac:dyDescent="0.3">
      <c r="B33691"/>
    </row>
    <row r="33692" spans="2:2" ht="16.5" x14ac:dyDescent="0.3">
      <c r="B33692"/>
    </row>
    <row r="33693" spans="2:2" ht="16.5" x14ac:dyDescent="0.3">
      <c r="B33693"/>
    </row>
    <row r="33694" spans="2:2" ht="16.5" x14ac:dyDescent="0.3">
      <c r="B33694"/>
    </row>
    <row r="33695" spans="2:2" ht="16.5" x14ac:dyDescent="0.3">
      <c r="B33695"/>
    </row>
    <row r="33696" spans="2:2" ht="16.5" x14ac:dyDescent="0.3">
      <c r="B33696"/>
    </row>
    <row r="33697" spans="2:2" ht="16.5" x14ac:dyDescent="0.3">
      <c r="B33697"/>
    </row>
    <row r="33698" spans="2:2" ht="16.5" x14ac:dyDescent="0.3">
      <c r="B33698"/>
    </row>
    <row r="33699" spans="2:2" ht="16.5" x14ac:dyDescent="0.3">
      <c r="B33699"/>
    </row>
    <row r="33700" spans="2:2" ht="16.5" x14ac:dyDescent="0.3">
      <c r="B33700"/>
    </row>
    <row r="33701" spans="2:2" ht="16.5" x14ac:dyDescent="0.3">
      <c r="B33701"/>
    </row>
    <row r="33702" spans="2:2" ht="16.5" x14ac:dyDescent="0.3">
      <c r="B33702"/>
    </row>
    <row r="33703" spans="2:2" ht="16.5" x14ac:dyDescent="0.3">
      <c r="B33703"/>
    </row>
    <row r="33704" spans="2:2" ht="16.5" x14ac:dyDescent="0.3">
      <c r="B33704"/>
    </row>
    <row r="33705" spans="2:2" ht="16.5" x14ac:dyDescent="0.3">
      <c r="B33705"/>
    </row>
    <row r="33706" spans="2:2" ht="16.5" x14ac:dyDescent="0.3">
      <c r="B33706"/>
    </row>
    <row r="33707" spans="2:2" ht="16.5" x14ac:dyDescent="0.3">
      <c r="B33707"/>
    </row>
    <row r="33708" spans="2:2" ht="16.5" x14ac:dyDescent="0.3">
      <c r="B33708"/>
    </row>
    <row r="33709" spans="2:2" ht="16.5" x14ac:dyDescent="0.3">
      <c r="B33709"/>
    </row>
    <row r="33710" spans="2:2" ht="16.5" x14ac:dyDescent="0.3">
      <c r="B33710"/>
    </row>
    <row r="33711" spans="2:2" ht="16.5" x14ac:dyDescent="0.3">
      <c r="B33711"/>
    </row>
    <row r="33712" spans="2:2" ht="16.5" x14ac:dyDescent="0.3">
      <c r="B33712"/>
    </row>
    <row r="33713" spans="2:2" ht="16.5" x14ac:dyDescent="0.3">
      <c r="B33713"/>
    </row>
    <row r="33714" spans="2:2" ht="16.5" x14ac:dyDescent="0.3">
      <c r="B33714"/>
    </row>
    <row r="33715" spans="2:2" ht="16.5" x14ac:dyDescent="0.3">
      <c r="B33715"/>
    </row>
    <row r="33716" spans="2:2" ht="16.5" x14ac:dyDescent="0.3">
      <c r="B33716"/>
    </row>
    <row r="33717" spans="2:2" ht="16.5" x14ac:dyDescent="0.3">
      <c r="B33717"/>
    </row>
    <row r="33718" spans="2:2" ht="16.5" x14ac:dyDescent="0.3">
      <c r="B33718"/>
    </row>
    <row r="33719" spans="2:2" ht="16.5" x14ac:dyDescent="0.3">
      <c r="B33719"/>
    </row>
    <row r="33720" spans="2:2" ht="16.5" x14ac:dyDescent="0.3">
      <c r="B33720"/>
    </row>
    <row r="33721" spans="2:2" ht="16.5" x14ac:dyDescent="0.3">
      <c r="B33721"/>
    </row>
    <row r="33722" spans="2:2" ht="16.5" x14ac:dyDescent="0.3">
      <c r="B33722"/>
    </row>
    <row r="33723" spans="2:2" ht="16.5" x14ac:dyDescent="0.3">
      <c r="B33723"/>
    </row>
    <row r="33724" spans="2:2" ht="16.5" x14ac:dyDescent="0.3">
      <c r="B33724"/>
    </row>
    <row r="33725" spans="2:2" ht="16.5" x14ac:dyDescent="0.3">
      <c r="B33725"/>
    </row>
    <row r="33726" spans="2:2" ht="16.5" x14ac:dyDescent="0.3">
      <c r="B33726"/>
    </row>
    <row r="33727" spans="2:2" ht="16.5" x14ac:dyDescent="0.3">
      <c r="B33727"/>
    </row>
    <row r="33728" spans="2:2" ht="16.5" x14ac:dyDescent="0.3">
      <c r="B33728"/>
    </row>
    <row r="33729" spans="2:2" ht="16.5" x14ac:dyDescent="0.3">
      <c r="B33729"/>
    </row>
    <row r="33730" spans="2:2" ht="16.5" x14ac:dyDescent="0.3">
      <c r="B33730"/>
    </row>
    <row r="33731" spans="2:2" ht="16.5" x14ac:dyDescent="0.3">
      <c r="B33731"/>
    </row>
    <row r="33732" spans="2:2" ht="16.5" x14ac:dyDescent="0.3">
      <c r="B33732"/>
    </row>
    <row r="33733" spans="2:2" ht="16.5" x14ac:dyDescent="0.3">
      <c r="B33733"/>
    </row>
    <row r="33734" spans="2:2" ht="16.5" x14ac:dyDescent="0.3">
      <c r="B33734"/>
    </row>
    <row r="33735" spans="2:2" ht="16.5" x14ac:dyDescent="0.3">
      <c r="B33735"/>
    </row>
    <row r="33736" spans="2:2" ht="16.5" x14ac:dyDescent="0.3">
      <c r="B33736"/>
    </row>
    <row r="33737" spans="2:2" ht="16.5" x14ac:dyDescent="0.3">
      <c r="B33737"/>
    </row>
    <row r="33738" spans="2:2" ht="16.5" x14ac:dyDescent="0.3">
      <c r="B33738"/>
    </row>
    <row r="33739" spans="2:2" ht="16.5" x14ac:dyDescent="0.3">
      <c r="B33739"/>
    </row>
    <row r="33740" spans="2:2" ht="16.5" x14ac:dyDescent="0.3">
      <c r="B33740"/>
    </row>
    <row r="33741" spans="2:2" ht="16.5" x14ac:dyDescent="0.3">
      <c r="B33741"/>
    </row>
    <row r="33742" spans="2:2" ht="16.5" x14ac:dyDescent="0.3">
      <c r="B33742"/>
    </row>
    <row r="33743" spans="2:2" ht="16.5" x14ac:dyDescent="0.3">
      <c r="B33743"/>
    </row>
    <row r="33744" spans="2:2" ht="16.5" x14ac:dyDescent="0.3">
      <c r="B33744"/>
    </row>
    <row r="33745" spans="2:2" ht="16.5" x14ac:dyDescent="0.3">
      <c r="B33745"/>
    </row>
    <row r="33746" spans="2:2" ht="16.5" x14ac:dyDescent="0.3">
      <c r="B33746"/>
    </row>
    <row r="33747" spans="2:2" ht="16.5" x14ac:dyDescent="0.3">
      <c r="B33747"/>
    </row>
    <row r="33748" spans="2:2" ht="16.5" x14ac:dyDescent="0.3">
      <c r="B33748"/>
    </row>
    <row r="33749" spans="2:2" ht="16.5" x14ac:dyDescent="0.3">
      <c r="B33749"/>
    </row>
    <row r="33750" spans="2:2" ht="16.5" x14ac:dyDescent="0.3">
      <c r="B33750"/>
    </row>
    <row r="33751" spans="2:2" ht="16.5" x14ac:dyDescent="0.3">
      <c r="B33751"/>
    </row>
    <row r="33752" spans="2:2" ht="16.5" x14ac:dyDescent="0.3">
      <c r="B33752"/>
    </row>
    <row r="33753" spans="2:2" ht="16.5" x14ac:dyDescent="0.3">
      <c r="B33753"/>
    </row>
    <row r="33754" spans="2:2" ht="16.5" x14ac:dyDescent="0.3">
      <c r="B33754"/>
    </row>
    <row r="33755" spans="2:2" ht="16.5" x14ac:dyDescent="0.3">
      <c r="B33755"/>
    </row>
    <row r="33756" spans="2:2" ht="16.5" x14ac:dyDescent="0.3">
      <c r="B33756"/>
    </row>
    <row r="33757" spans="2:2" ht="16.5" x14ac:dyDescent="0.3">
      <c r="B33757"/>
    </row>
    <row r="33758" spans="2:2" ht="16.5" x14ac:dyDescent="0.3">
      <c r="B33758"/>
    </row>
    <row r="33759" spans="2:2" ht="16.5" x14ac:dyDescent="0.3">
      <c r="B33759"/>
    </row>
    <row r="33760" spans="2:2" ht="16.5" x14ac:dyDescent="0.3">
      <c r="B33760"/>
    </row>
    <row r="33761" spans="2:2" ht="16.5" x14ac:dyDescent="0.3">
      <c r="B33761"/>
    </row>
    <row r="33762" spans="2:2" ht="16.5" x14ac:dyDescent="0.3">
      <c r="B33762"/>
    </row>
    <row r="33763" spans="2:2" ht="16.5" x14ac:dyDescent="0.3">
      <c r="B33763"/>
    </row>
    <row r="33764" spans="2:2" ht="16.5" x14ac:dyDescent="0.3">
      <c r="B33764"/>
    </row>
    <row r="33765" spans="2:2" ht="16.5" x14ac:dyDescent="0.3">
      <c r="B33765"/>
    </row>
    <row r="33766" spans="2:2" ht="16.5" x14ac:dyDescent="0.3">
      <c r="B33766"/>
    </row>
    <row r="33767" spans="2:2" ht="16.5" x14ac:dyDescent="0.3">
      <c r="B33767"/>
    </row>
    <row r="33768" spans="2:2" ht="16.5" x14ac:dyDescent="0.3">
      <c r="B33768"/>
    </row>
    <row r="33769" spans="2:2" ht="16.5" x14ac:dyDescent="0.3">
      <c r="B33769"/>
    </row>
    <row r="33770" spans="2:2" ht="16.5" x14ac:dyDescent="0.3">
      <c r="B33770"/>
    </row>
    <row r="33771" spans="2:2" ht="16.5" x14ac:dyDescent="0.3">
      <c r="B33771"/>
    </row>
    <row r="33772" spans="2:2" ht="16.5" x14ac:dyDescent="0.3">
      <c r="B33772"/>
    </row>
    <row r="33773" spans="2:2" ht="16.5" x14ac:dyDescent="0.3">
      <c r="B33773"/>
    </row>
    <row r="33774" spans="2:2" ht="16.5" x14ac:dyDescent="0.3">
      <c r="B33774"/>
    </row>
    <row r="33775" spans="2:2" ht="16.5" x14ac:dyDescent="0.3">
      <c r="B33775"/>
    </row>
    <row r="33776" spans="2:2" ht="16.5" x14ac:dyDescent="0.3">
      <c r="B33776"/>
    </row>
    <row r="33777" spans="2:2" ht="16.5" x14ac:dyDescent="0.3">
      <c r="B33777"/>
    </row>
    <row r="33778" spans="2:2" ht="16.5" x14ac:dyDescent="0.3">
      <c r="B33778"/>
    </row>
    <row r="33779" spans="2:2" ht="16.5" x14ac:dyDescent="0.3">
      <c r="B33779"/>
    </row>
    <row r="33780" spans="2:2" ht="16.5" x14ac:dyDescent="0.3">
      <c r="B33780"/>
    </row>
    <row r="33781" spans="2:2" ht="16.5" x14ac:dyDescent="0.3">
      <c r="B33781"/>
    </row>
    <row r="33782" spans="2:2" ht="16.5" x14ac:dyDescent="0.3">
      <c r="B33782"/>
    </row>
    <row r="33783" spans="2:2" ht="16.5" x14ac:dyDescent="0.3">
      <c r="B33783"/>
    </row>
    <row r="33784" spans="2:2" ht="16.5" x14ac:dyDescent="0.3">
      <c r="B33784"/>
    </row>
    <row r="33785" spans="2:2" ht="16.5" x14ac:dyDescent="0.3">
      <c r="B33785"/>
    </row>
    <row r="33786" spans="2:2" ht="16.5" x14ac:dyDescent="0.3">
      <c r="B33786"/>
    </row>
    <row r="33787" spans="2:2" ht="16.5" x14ac:dyDescent="0.3">
      <c r="B33787"/>
    </row>
    <row r="33788" spans="2:2" ht="16.5" x14ac:dyDescent="0.3">
      <c r="B33788"/>
    </row>
    <row r="33789" spans="2:2" ht="16.5" x14ac:dyDescent="0.3">
      <c r="B33789"/>
    </row>
    <row r="33790" spans="2:2" ht="16.5" x14ac:dyDescent="0.3">
      <c r="B33790"/>
    </row>
    <row r="33791" spans="2:2" ht="16.5" x14ac:dyDescent="0.3">
      <c r="B33791"/>
    </row>
    <row r="33792" spans="2:2" ht="16.5" x14ac:dyDescent="0.3">
      <c r="B33792"/>
    </row>
    <row r="33793" spans="2:2" ht="16.5" x14ac:dyDescent="0.3">
      <c r="B33793"/>
    </row>
    <row r="33794" spans="2:2" ht="16.5" x14ac:dyDescent="0.3">
      <c r="B33794"/>
    </row>
    <row r="33795" spans="2:2" ht="16.5" x14ac:dyDescent="0.3">
      <c r="B33795"/>
    </row>
    <row r="33796" spans="2:2" ht="16.5" x14ac:dyDescent="0.3">
      <c r="B33796"/>
    </row>
    <row r="33797" spans="2:2" ht="16.5" x14ac:dyDescent="0.3">
      <c r="B33797"/>
    </row>
    <row r="33798" spans="2:2" ht="16.5" x14ac:dyDescent="0.3">
      <c r="B33798"/>
    </row>
    <row r="33799" spans="2:2" ht="16.5" x14ac:dyDescent="0.3">
      <c r="B33799"/>
    </row>
    <row r="33800" spans="2:2" ht="16.5" x14ac:dyDescent="0.3">
      <c r="B33800"/>
    </row>
    <row r="33801" spans="2:2" ht="16.5" x14ac:dyDescent="0.3">
      <c r="B33801"/>
    </row>
    <row r="33802" spans="2:2" ht="16.5" x14ac:dyDescent="0.3">
      <c r="B33802"/>
    </row>
    <row r="33803" spans="2:2" ht="16.5" x14ac:dyDescent="0.3">
      <c r="B33803"/>
    </row>
    <row r="33804" spans="2:2" ht="16.5" x14ac:dyDescent="0.3">
      <c r="B33804"/>
    </row>
    <row r="33805" spans="2:2" ht="16.5" x14ac:dyDescent="0.3">
      <c r="B33805"/>
    </row>
    <row r="33806" spans="2:2" ht="16.5" x14ac:dyDescent="0.3">
      <c r="B33806"/>
    </row>
    <row r="33807" spans="2:2" ht="16.5" x14ac:dyDescent="0.3">
      <c r="B33807"/>
    </row>
    <row r="33808" spans="2:2" ht="16.5" x14ac:dyDescent="0.3">
      <c r="B33808"/>
    </row>
    <row r="33809" spans="2:2" ht="16.5" x14ac:dyDescent="0.3">
      <c r="B33809"/>
    </row>
    <row r="33810" spans="2:2" ht="16.5" x14ac:dyDescent="0.3">
      <c r="B33810"/>
    </row>
    <row r="33811" spans="2:2" ht="16.5" x14ac:dyDescent="0.3">
      <c r="B33811"/>
    </row>
    <row r="33812" spans="2:2" ht="16.5" x14ac:dyDescent="0.3">
      <c r="B33812"/>
    </row>
    <row r="33813" spans="2:2" ht="16.5" x14ac:dyDescent="0.3">
      <c r="B33813"/>
    </row>
    <row r="33814" spans="2:2" ht="16.5" x14ac:dyDescent="0.3">
      <c r="B33814"/>
    </row>
    <row r="33815" spans="2:2" ht="16.5" x14ac:dyDescent="0.3">
      <c r="B33815"/>
    </row>
    <row r="33816" spans="2:2" ht="16.5" x14ac:dyDescent="0.3">
      <c r="B33816"/>
    </row>
    <row r="33817" spans="2:2" ht="16.5" x14ac:dyDescent="0.3">
      <c r="B33817"/>
    </row>
    <row r="33818" spans="2:2" ht="16.5" x14ac:dyDescent="0.3">
      <c r="B33818"/>
    </row>
    <row r="33819" spans="2:2" ht="16.5" x14ac:dyDescent="0.3">
      <c r="B33819"/>
    </row>
    <row r="33820" spans="2:2" ht="16.5" x14ac:dyDescent="0.3">
      <c r="B33820"/>
    </row>
    <row r="33821" spans="2:2" ht="16.5" x14ac:dyDescent="0.3">
      <c r="B33821"/>
    </row>
    <row r="33822" spans="2:2" ht="16.5" x14ac:dyDescent="0.3">
      <c r="B33822"/>
    </row>
    <row r="33823" spans="2:2" ht="16.5" x14ac:dyDescent="0.3">
      <c r="B33823"/>
    </row>
    <row r="33824" spans="2:2" ht="16.5" x14ac:dyDescent="0.3">
      <c r="B33824"/>
    </row>
    <row r="33825" spans="2:2" ht="16.5" x14ac:dyDescent="0.3">
      <c r="B33825"/>
    </row>
    <row r="33826" spans="2:2" ht="16.5" x14ac:dyDescent="0.3">
      <c r="B33826"/>
    </row>
    <row r="33827" spans="2:2" ht="16.5" x14ac:dyDescent="0.3">
      <c r="B33827"/>
    </row>
    <row r="33828" spans="2:2" ht="16.5" x14ac:dyDescent="0.3">
      <c r="B33828"/>
    </row>
    <row r="33829" spans="2:2" ht="16.5" x14ac:dyDescent="0.3">
      <c r="B33829"/>
    </row>
    <row r="33830" spans="2:2" ht="16.5" x14ac:dyDescent="0.3">
      <c r="B33830"/>
    </row>
    <row r="33831" spans="2:2" ht="16.5" x14ac:dyDescent="0.3">
      <c r="B33831"/>
    </row>
    <row r="33832" spans="2:2" ht="16.5" x14ac:dyDescent="0.3">
      <c r="B33832"/>
    </row>
    <row r="33833" spans="2:2" ht="16.5" x14ac:dyDescent="0.3">
      <c r="B33833"/>
    </row>
    <row r="33834" spans="2:2" ht="16.5" x14ac:dyDescent="0.3">
      <c r="B33834"/>
    </row>
    <row r="33835" spans="2:2" ht="16.5" x14ac:dyDescent="0.3">
      <c r="B33835"/>
    </row>
    <row r="33836" spans="2:2" ht="16.5" x14ac:dyDescent="0.3">
      <c r="B33836"/>
    </row>
    <row r="33837" spans="2:2" ht="16.5" x14ac:dyDescent="0.3">
      <c r="B33837"/>
    </row>
    <row r="33838" spans="2:2" ht="16.5" x14ac:dyDescent="0.3">
      <c r="B33838"/>
    </row>
    <row r="33839" spans="2:2" ht="16.5" x14ac:dyDescent="0.3">
      <c r="B33839"/>
    </row>
    <row r="33840" spans="2:2" ht="16.5" x14ac:dyDescent="0.3">
      <c r="B33840"/>
    </row>
    <row r="33841" spans="2:2" ht="16.5" x14ac:dyDescent="0.3">
      <c r="B33841"/>
    </row>
    <row r="33842" spans="2:2" ht="16.5" x14ac:dyDescent="0.3">
      <c r="B33842"/>
    </row>
    <row r="33843" spans="2:2" ht="16.5" x14ac:dyDescent="0.3">
      <c r="B33843"/>
    </row>
    <row r="33844" spans="2:2" ht="16.5" x14ac:dyDescent="0.3">
      <c r="B33844"/>
    </row>
    <row r="33845" spans="2:2" ht="16.5" x14ac:dyDescent="0.3">
      <c r="B33845"/>
    </row>
    <row r="33846" spans="2:2" ht="16.5" x14ac:dyDescent="0.3">
      <c r="B33846"/>
    </row>
    <row r="33847" spans="2:2" ht="16.5" x14ac:dyDescent="0.3">
      <c r="B33847"/>
    </row>
    <row r="33848" spans="2:2" ht="16.5" x14ac:dyDescent="0.3">
      <c r="B33848"/>
    </row>
    <row r="33849" spans="2:2" ht="16.5" x14ac:dyDescent="0.3">
      <c r="B33849"/>
    </row>
    <row r="33850" spans="2:2" ht="16.5" x14ac:dyDescent="0.3">
      <c r="B33850"/>
    </row>
    <row r="33851" spans="2:2" ht="16.5" x14ac:dyDescent="0.3">
      <c r="B33851"/>
    </row>
    <row r="33852" spans="2:2" ht="16.5" x14ac:dyDescent="0.3">
      <c r="B33852"/>
    </row>
    <row r="33853" spans="2:2" ht="16.5" x14ac:dyDescent="0.3">
      <c r="B33853"/>
    </row>
    <row r="33854" spans="2:2" ht="16.5" x14ac:dyDescent="0.3">
      <c r="B33854"/>
    </row>
    <row r="33855" spans="2:2" ht="16.5" x14ac:dyDescent="0.3">
      <c r="B33855"/>
    </row>
    <row r="33856" spans="2:2" ht="16.5" x14ac:dyDescent="0.3">
      <c r="B33856"/>
    </row>
    <row r="33857" spans="2:2" ht="16.5" x14ac:dyDescent="0.3">
      <c r="B33857"/>
    </row>
    <row r="33858" spans="2:2" ht="16.5" x14ac:dyDescent="0.3">
      <c r="B33858"/>
    </row>
    <row r="33859" spans="2:2" ht="16.5" x14ac:dyDescent="0.3">
      <c r="B33859"/>
    </row>
    <row r="33860" spans="2:2" ht="16.5" x14ac:dyDescent="0.3">
      <c r="B33860"/>
    </row>
    <row r="33861" spans="2:2" ht="16.5" x14ac:dyDescent="0.3">
      <c r="B33861"/>
    </row>
    <row r="33862" spans="2:2" ht="16.5" x14ac:dyDescent="0.3">
      <c r="B33862"/>
    </row>
    <row r="33863" spans="2:2" ht="16.5" x14ac:dyDescent="0.3">
      <c r="B33863"/>
    </row>
    <row r="33864" spans="2:2" ht="16.5" x14ac:dyDescent="0.3">
      <c r="B33864"/>
    </row>
    <row r="33865" spans="2:2" ht="16.5" x14ac:dyDescent="0.3">
      <c r="B33865"/>
    </row>
    <row r="33866" spans="2:2" ht="16.5" x14ac:dyDescent="0.3">
      <c r="B33866"/>
    </row>
    <row r="33867" spans="2:2" ht="16.5" x14ac:dyDescent="0.3">
      <c r="B33867"/>
    </row>
    <row r="33868" spans="2:2" ht="16.5" x14ac:dyDescent="0.3">
      <c r="B33868"/>
    </row>
    <row r="33869" spans="2:2" ht="16.5" x14ac:dyDescent="0.3">
      <c r="B33869"/>
    </row>
    <row r="33870" spans="2:2" ht="16.5" x14ac:dyDescent="0.3">
      <c r="B33870"/>
    </row>
    <row r="33871" spans="2:2" ht="16.5" x14ac:dyDescent="0.3">
      <c r="B33871"/>
    </row>
    <row r="33872" spans="2:2" ht="16.5" x14ac:dyDescent="0.3">
      <c r="B33872"/>
    </row>
    <row r="33873" spans="2:2" ht="16.5" x14ac:dyDescent="0.3">
      <c r="B33873"/>
    </row>
    <row r="33874" spans="2:2" ht="16.5" x14ac:dyDescent="0.3">
      <c r="B33874"/>
    </row>
    <row r="33875" spans="2:2" ht="16.5" x14ac:dyDescent="0.3">
      <c r="B33875"/>
    </row>
    <row r="33876" spans="2:2" ht="16.5" x14ac:dyDescent="0.3">
      <c r="B33876"/>
    </row>
    <row r="33877" spans="2:2" ht="16.5" x14ac:dyDescent="0.3">
      <c r="B33877"/>
    </row>
    <row r="33878" spans="2:2" ht="16.5" x14ac:dyDescent="0.3">
      <c r="B33878"/>
    </row>
    <row r="33879" spans="2:2" ht="16.5" x14ac:dyDescent="0.3">
      <c r="B33879"/>
    </row>
    <row r="33880" spans="2:2" ht="16.5" x14ac:dyDescent="0.3">
      <c r="B33880"/>
    </row>
    <row r="33881" spans="2:2" ht="16.5" x14ac:dyDescent="0.3">
      <c r="B33881"/>
    </row>
    <row r="33882" spans="2:2" ht="16.5" x14ac:dyDescent="0.3">
      <c r="B33882"/>
    </row>
    <row r="33883" spans="2:2" ht="16.5" x14ac:dyDescent="0.3">
      <c r="B33883"/>
    </row>
    <row r="33884" spans="2:2" ht="16.5" x14ac:dyDescent="0.3">
      <c r="B33884"/>
    </row>
    <row r="33885" spans="2:2" ht="16.5" x14ac:dyDescent="0.3">
      <c r="B33885"/>
    </row>
    <row r="33886" spans="2:2" ht="16.5" x14ac:dyDescent="0.3">
      <c r="B33886"/>
    </row>
    <row r="33887" spans="2:2" ht="16.5" x14ac:dyDescent="0.3">
      <c r="B33887"/>
    </row>
    <row r="33888" spans="2:2" ht="16.5" x14ac:dyDescent="0.3">
      <c r="B33888"/>
    </row>
    <row r="33889" spans="2:2" ht="16.5" x14ac:dyDescent="0.3">
      <c r="B33889"/>
    </row>
    <row r="33890" spans="2:2" ht="16.5" x14ac:dyDescent="0.3">
      <c r="B33890"/>
    </row>
    <row r="33891" spans="2:2" ht="16.5" x14ac:dyDescent="0.3">
      <c r="B33891"/>
    </row>
    <row r="33892" spans="2:2" ht="16.5" x14ac:dyDescent="0.3">
      <c r="B33892"/>
    </row>
    <row r="33893" spans="2:2" ht="16.5" x14ac:dyDescent="0.3">
      <c r="B33893"/>
    </row>
    <row r="33894" spans="2:2" ht="16.5" x14ac:dyDescent="0.3">
      <c r="B33894"/>
    </row>
    <row r="33895" spans="2:2" ht="16.5" x14ac:dyDescent="0.3">
      <c r="B33895"/>
    </row>
    <row r="33896" spans="2:2" ht="16.5" x14ac:dyDescent="0.3">
      <c r="B33896"/>
    </row>
    <row r="33897" spans="2:2" ht="16.5" x14ac:dyDescent="0.3">
      <c r="B33897"/>
    </row>
    <row r="33898" spans="2:2" ht="16.5" x14ac:dyDescent="0.3">
      <c r="B33898"/>
    </row>
    <row r="33899" spans="2:2" ht="16.5" x14ac:dyDescent="0.3">
      <c r="B33899"/>
    </row>
    <row r="33900" spans="2:2" ht="16.5" x14ac:dyDescent="0.3">
      <c r="B33900"/>
    </row>
    <row r="33901" spans="2:2" ht="16.5" x14ac:dyDescent="0.3">
      <c r="B33901"/>
    </row>
    <row r="33902" spans="2:2" ht="16.5" x14ac:dyDescent="0.3">
      <c r="B33902"/>
    </row>
    <row r="33903" spans="2:2" ht="16.5" x14ac:dyDescent="0.3">
      <c r="B33903"/>
    </row>
    <row r="33904" spans="2:2" ht="16.5" x14ac:dyDescent="0.3">
      <c r="B33904"/>
    </row>
    <row r="33905" spans="2:2" ht="16.5" x14ac:dyDescent="0.3">
      <c r="B33905"/>
    </row>
    <row r="33906" spans="2:2" ht="16.5" x14ac:dyDescent="0.3">
      <c r="B33906"/>
    </row>
    <row r="33907" spans="2:2" ht="16.5" x14ac:dyDescent="0.3">
      <c r="B33907"/>
    </row>
    <row r="33908" spans="2:2" ht="16.5" x14ac:dyDescent="0.3">
      <c r="B33908"/>
    </row>
    <row r="33909" spans="2:2" ht="16.5" x14ac:dyDescent="0.3">
      <c r="B33909"/>
    </row>
    <row r="33910" spans="2:2" ht="16.5" x14ac:dyDescent="0.3">
      <c r="B33910"/>
    </row>
    <row r="33911" spans="2:2" ht="16.5" x14ac:dyDescent="0.3">
      <c r="B33911"/>
    </row>
    <row r="33912" spans="2:2" ht="16.5" x14ac:dyDescent="0.3">
      <c r="B33912"/>
    </row>
    <row r="33913" spans="2:2" ht="16.5" x14ac:dyDescent="0.3">
      <c r="B33913"/>
    </row>
    <row r="33914" spans="2:2" ht="16.5" x14ac:dyDescent="0.3">
      <c r="B33914"/>
    </row>
    <row r="33915" spans="2:2" ht="16.5" x14ac:dyDescent="0.3">
      <c r="B33915"/>
    </row>
    <row r="33916" spans="2:2" ht="16.5" x14ac:dyDescent="0.3">
      <c r="B33916"/>
    </row>
    <row r="33917" spans="2:2" ht="16.5" x14ac:dyDescent="0.3">
      <c r="B33917"/>
    </row>
    <row r="33918" spans="2:2" ht="16.5" x14ac:dyDescent="0.3">
      <c r="B33918"/>
    </row>
    <row r="33919" spans="2:2" ht="16.5" x14ac:dyDescent="0.3">
      <c r="B33919"/>
    </row>
    <row r="33920" spans="2:2" ht="16.5" x14ac:dyDescent="0.3">
      <c r="B33920"/>
    </row>
    <row r="33921" spans="2:2" ht="16.5" x14ac:dyDescent="0.3">
      <c r="B33921"/>
    </row>
    <row r="33922" spans="2:2" ht="16.5" x14ac:dyDescent="0.3">
      <c r="B33922"/>
    </row>
    <row r="33923" spans="2:2" ht="16.5" x14ac:dyDescent="0.3">
      <c r="B33923"/>
    </row>
    <row r="33924" spans="2:2" ht="16.5" x14ac:dyDescent="0.3">
      <c r="B33924"/>
    </row>
    <row r="33925" spans="2:2" ht="16.5" x14ac:dyDescent="0.3">
      <c r="B33925"/>
    </row>
    <row r="33926" spans="2:2" ht="16.5" x14ac:dyDescent="0.3">
      <c r="B33926"/>
    </row>
    <row r="33927" spans="2:2" ht="16.5" x14ac:dyDescent="0.3">
      <c r="B33927"/>
    </row>
    <row r="33928" spans="2:2" ht="16.5" x14ac:dyDescent="0.3">
      <c r="B33928"/>
    </row>
    <row r="33929" spans="2:2" ht="16.5" x14ac:dyDescent="0.3">
      <c r="B33929"/>
    </row>
    <row r="33930" spans="2:2" ht="16.5" x14ac:dyDescent="0.3">
      <c r="B33930"/>
    </row>
    <row r="33931" spans="2:2" ht="16.5" x14ac:dyDescent="0.3">
      <c r="B33931"/>
    </row>
    <row r="33932" spans="2:2" ht="16.5" x14ac:dyDescent="0.3">
      <c r="B33932"/>
    </row>
    <row r="33933" spans="2:2" ht="16.5" x14ac:dyDescent="0.3">
      <c r="B33933"/>
    </row>
    <row r="33934" spans="2:2" ht="16.5" x14ac:dyDescent="0.3">
      <c r="B33934"/>
    </row>
    <row r="33935" spans="2:2" ht="16.5" x14ac:dyDescent="0.3">
      <c r="B33935"/>
    </row>
    <row r="33936" spans="2:2" ht="16.5" x14ac:dyDescent="0.3">
      <c r="B33936"/>
    </row>
    <row r="33937" spans="2:2" ht="16.5" x14ac:dyDescent="0.3">
      <c r="B33937"/>
    </row>
    <row r="33938" spans="2:2" ht="16.5" x14ac:dyDescent="0.3">
      <c r="B33938"/>
    </row>
    <row r="33939" spans="2:2" ht="16.5" x14ac:dyDescent="0.3">
      <c r="B33939"/>
    </row>
    <row r="33940" spans="2:2" ht="16.5" x14ac:dyDescent="0.3">
      <c r="B33940"/>
    </row>
    <row r="33941" spans="2:2" ht="16.5" x14ac:dyDescent="0.3">
      <c r="B33941"/>
    </row>
    <row r="33942" spans="2:2" ht="16.5" x14ac:dyDescent="0.3">
      <c r="B33942"/>
    </row>
    <row r="33943" spans="2:2" ht="16.5" x14ac:dyDescent="0.3">
      <c r="B33943"/>
    </row>
    <row r="33944" spans="2:2" ht="16.5" x14ac:dyDescent="0.3">
      <c r="B33944"/>
    </row>
    <row r="33945" spans="2:2" ht="16.5" x14ac:dyDescent="0.3">
      <c r="B33945"/>
    </row>
    <row r="33946" spans="2:2" ht="16.5" x14ac:dyDescent="0.3">
      <c r="B33946"/>
    </row>
    <row r="33947" spans="2:2" ht="16.5" x14ac:dyDescent="0.3">
      <c r="B33947"/>
    </row>
    <row r="33948" spans="2:2" ht="16.5" x14ac:dyDescent="0.3">
      <c r="B33948"/>
    </row>
    <row r="33949" spans="2:2" ht="16.5" x14ac:dyDescent="0.3">
      <c r="B33949"/>
    </row>
    <row r="33950" spans="2:2" ht="16.5" x14ac:dyDescent="0.3">
      <c r="B33950"/>
    </row>
    <row r="33951" spans="2:2" ht="16.5" x14ac:dyDescent="0.3">
      <c r="B33951"/>
    </row>
    <row r="33952" spans="2:2" ht="16.5" x14ac:dyDescent="0.3">
      <c r="B33952"/>
    </row>
    <row r="33953" spans="2:2" ht="16.5" x14ac:dyDescent="0.3">
      <c r="B33953"/>
    </row>
    <row r="33954" spans="2:2" ht="16.5" x14ac:dyDescent="0.3">
      <c r="B33954"/>
    </row>
    <row r="33955" spans="2:2" ht="16.5" x14ac:dyDescent="0.3">
      <c r="B33955"/>
    </row>
    <row r="33956" spans="2:2" ht="16.5" x14ac:dyDescent="0.3">
      <c r="B33956"/>
    </row>
    <row r="33957" spans="2:2" ht="16.5" x14ac:dyDescent="0.3">
      <c r="B33957"/>
    </row>
    <row r="33958" spans="2:2" ht="16.5" x14ac:dyDescent="0.3">
      <c r="B33958"/>
    </row>
    <row r="33959" spans="2:2" ht="16.5" x14ac:dyDescent="0.3">
      <c r="B33959"/>
    </row>
    <row r="33960" spans="2:2" ht="16.5" x14ac:dyDescent="0.3">
      <c r="B33960"/>
    </row>
    <row r="33961" spans="2:2" ht="16.5" x14ac:dyDescent="0.3">
      <c r="B33961"/>
    </row>
    <row r="33962" spans="2:2" ht="16.5" x14ac:dyDescent="0.3">
      <c r="B33962"/>
    </row>
    <row r="33963" spans="2:2" ht="16.5" x14ac:dyDescent="0.3">
      <c r="B33963"/>
    </row>
    <row r="33964" spans="2:2" ht="16.5" x14ac:dyDescent="0.3">
      <c r="B33964"/>
    </row>
    <row r="33965" spans="2:2" ht="16.5" x14ac:dyDescent="0.3">
      <c r="B33965"/>
    </row>
    <row r="33966" spans="2:2" ht="16.5" x14ac:dyDescent="0.3">
      <c r="B33966"/>
    </row>
    <row r="33967" spans="2:2" ht="16.5" x14ac:dyDescent="0.3">
      <c r="B33967"/>
    </row>
    <row r="33968" spans="2:2" ht="16.5" x14ac:dyDescent="0.3">
      <c r="B33968"/>
    </row>
    <row r="33969" spans="2:2" ht="16.5" x14ac:dyDescent="0.3">
      <c r="B33969"/>
    </row>
    <row r="33970" spans="2:2" ht="16.5" x14ac:dyDescent="0.3">
      <c r="B33970"/>
    </row>
    <row r="33971" spans="2:2" ht="16.5" x14ac:dyDescent="0.3">
      <c r="B33971"/>
    </row>
    <row r="33972" spans="2:2" ht="16.5" x14ac:dyDescent="0.3">
      <c r="B33972"/>
    </row>
    <row r="33973" spans="2:2" ht="16.5" x14ac:dyDescent="0.3">
      <c r="B33973"/>
    </row>
    <row r="33974" spans="2:2" ht="16.5" x14ac:dyDescent="0.3">
      <c r="B33974"/>
    </row>
    <row r="33975" spans="2:2" ht="16.5" x14ac:dyDescent="0.3">
      <c r="B33975"/>
    </row>
    <row r="33976" spans="2:2" ht="16.5" x14ac:dyDescent="0.3">
      <c r="B33976"/>
    </row>
    <row r="33977" spans="2:2" ht="16.5" x14ac:dyDescent="0.3">
      <c r="B33977"/>
    </row>
    <row r="33978" spans="2:2" ht="16.5" x14ac:dyDescent="0.3">
      <c r="B33978"/>
    </row>
    <row r="33979" spans="2:2" ht="16.5" x14ac:dyDescent="0.3">
      <c r="B33979"/>
    </row>
    <row r="33980" spans="2:2" ht="16.5" x14ac:dyDescent="0.3">
      <c r="B33980"/>
    </row>
    <row r="33981" spans="2:2" ht="16.5" x14ac:dyDescent="0.3">
      <c r="B33981"/>
    </row>
    <row r="33982" spans="2:2" ht="16.5" x14ac:dyDescent="0.3">
      <c r="B33982"/>
    </row>
    <row r="33983" spans="2:2" ht="16.5" x14ac:dyDescent="0.3">
      <c r="B33983"/>
    </row>
    <row r="33984" spans="2:2" ht="16.5" x14ac:dyDescent="0.3">
      <c r="B33984"/>
    </row>
    <row r="33985" spans="2:2" ht="16.5" x14ac:dyDescent="0.3">
      <c r="B33985"/>
    </row>
    <row r="33986" spans="2:2" ht="16.5" x14ac:dyDescent="0.3">
      <c r="B33986"/>
    </row>
    <row r="33987" spans="2:2" ht="16.5" x14ac:dyDescent="0.3">
      <c r="B33987"/>
    </row>
    <row r="33988" spans="2:2" ht="16.5" x14ac:dyDescent="0.3">
      <c r="B33988"/>
    </row>
    <row r="33989" spans="2:2" ht="16.5" x14ac:dyDescent="0.3">
      <c r="B33989"/>
    </row>
    <row r="33990" spans="2:2" ht="16.5" x14ac:dyDescent="0.3">
      <c r="B33990"/>
    </row>
    <row r="33991" spans="2:2" ht="16.5" x14ac:dyDescent="0.3">
      <c r="B33991"/>
    </row>
    <row r="33992" spans="2:2" ht="16.5" x14ac:dyDescent="0.3">
      <c r="B33992"/>
    </row>
    <row r="33993" spans="2:2" ht="16.5" x14ac:dyDescent="0.3">
      <c r="B33993"/>
    </row>
    <row r="33994" spans="2:2" ht="16.5" x14ac:dyDescent="0.3">
      <c r="B33994"/>
    </row>
    <row r="33995" spans="2:2" ht="16.5" x14ac:dyDescent="0.3">
      <c r="B33995"/>
    </row>
    <row r="33996" spans="2:2" ht="16.5" x14ac:dyDescent="0.3">
      <c r="B33996"/>
    </row>
    <row r="33997" spans="2:2" ht="16.5" x14ac:dyDescent="0.3">
      <c r="B33997"/>
    </row>
    <row r="33998" spans="2:2" ht="16.5" x14ac:dyDescent="0.3">
      <c r="B33998"/>
    </row>
    <row r="33999" spans="2:2" ht="16.5" x14ac:dyDescent="0.3">
      <c r="B33999"/>
    </row>
    <row r="34000" spans="2:2" ht="16.5" x14ac:dyDescent="0.3">
      <c r="B34000"/>
    </row>
    <row r="34001" spans="2:2" ht="16.5" x14ac:dyDescent="0.3">
      <c r="B34001"/>
    </row>
    <row r="34002" spans="2:2" ht="16.5" x14ac:dyDescent="0.3">
      <c r="B34002"/>
    </row>
    <row r="34003" spans="2:2" ht="16.5" x14ac:dyDescent="0.3">
      <c r="B34003"/>
    </row>
    <row r="34004" spans="2:2" ht="16.5" x14ac:dyDescent="0.3">
      <c r="B34004"/>
    </row>
    <row r="34005" spans="2:2" ht="16.5" x14ac:dyDescent="0.3">
      <c r="B34005"/>
    </row>
    <row r="34006" spans="2:2" ht="16.5" x14ac:dyDescent="0.3">
      <c r="B34006"/>
    </row>
    <row r="34007" spans="2:2" ht="16.5" x14ac:dyDescent="0.3">
      <c r="B34007"/>
    </row>
    <row r="34008" spans="2:2" ht="16.5" x14ac:dyDescent="0.3">
      <c r="B34008"/>
    </row>
    <row r="34009" spans="2:2" ht="16.5" x14ac:dyDescent="0.3">
      <c r="B34009"/>
    </row>
    <row r="34010" spans="2:2" ht="16.5" x14ac:dyDescent="0.3">
      <c r="B34010"/>
    </row>
    <row r="34011" spans="2:2" ht="16.5" x14ac:dyDescent="0.3">
      <c r="B34011"/>
    </row>
    <row r="34012" spans="2:2" ht="16.5" x14ac:dyDescent="0.3">
      <c r="B34012"/>
    </row>
    <row r="34013" spans="2:2" ht="16.5" x14ac:dyDescent="0.3">
      <c r="B34013"/>
    </row>
    <row r="34014" spans="2:2" ht="16.5" x14ac:dyDescent="0.3">
      <c r="B34014"/>
    </row>
    <row r="34015" spans="2:2" ht="16.5" x14ac:dyDescent="0.3">
      <c r="B34015"/>
    </row>
    <row r="34016" spans="2:2" ht="16.5" x14ac:dyDescent="0.3">
      <c r="B34016"/>
    </row>
    <row r="34017" spans="2:2" ht="16.5" x14ac:dyDescent="0.3">
      <c r="B34017"/>
    </row>
    <row r="34018" spans="2:2" ht="16.5" x14ac:dyDescent="0.3">
      <c r="B34018"/>
    </row>
    <row r="34019" spans="2:2" ht="16.5" x14ac:dyDescent="0.3">
      <c r="B34019"/>
    </row>
    <row r="34020" spans="2:2" ht="16.5" x14ac:dyDescent="0.3">
      <c r="B34020"/>
    </row>
    <row r="34021" spans="2:2" ht="16.5" x14ac:dyDescent="0.3">
      <c r="B34021"/>
    </row>
    <row r="34022" spans="2:2" ht="16.5" x14ac:dyDescent="0.3">
      <c r="B34022"/>
    </row>
    <row r="34023" spans="2:2" ht="16.5" x14ac:dyDescent="0.3">
      <c r="B34023"/>
    </row>
    <row r="34024" spans="2:2" ht="16.5" x14ac:dyDescent="0.3">
      <c r="B34024"/>
    </row>
    <row r="34025" spans="2:2" ht="16.5" x14ac:dyDescent="0.3">
      <c r="B34025"/>
    </row>
    <row r="34026" spans="2:2" ht="16.5" x14ac:dyDescent="0.3">
      <c r="B34026"/>
    </row>
    <row r="34027" spans="2:2" ht="16.5" x14ac:dyDescent="0.3">
      <c r="B34027"/>
    </row>
    <row r="34028" spans="2:2" ht="16.5" x14ac:dyDescent="0.3">
      <c r="B34028"/>
    </row>
    <row r="34029" spans="2:2" ht="16.5" x14ac:dyDescent="0.3">
      <c r="B34029"/>
    </row>
    <row r="34030" spans="2:2" ht="16.5" x14ac:dyDescent="0.3">
      <c r="B34030"/>
    </row>
    <row r="34031" spans="2:2" ht="16.5" x14ac:dyDescent="0.3">
      <c r="B34031"/>
    </row>
    <row r="34032" spans="2:2" ht="16.5" x14ac:dyDescent="0.3">
      <c r="B34032"/>
    </row>
    <row r="34033" spans="2:2" ht="16.5" x14ac:dyDescent="0.3">
      <c r="B34033"/>
    </row>
    <row r="34034" spans="2:2" ht="16.5" x14ac:dyDescent="0.3">
      <c r="B34034"/>
    </row>
    <row r="34035" spans="2:2" ht="16.5" x14ac:dyDescent="0.3">
      <c r="B34035"/>
    </row>
    <row r="34036" spans="2:2" ht="16.5" x14ac:dyDescent="0.3">
      <c r="B34036"/>
    </row>
    <row r="34037" spans="2:2" ht="16.5" x14ac:dyDescent="0.3">
      <c r="B34037"/>
    </row>
    <row r="34038" spans="2:2" ht="16.5" x14ac:dyDescent="0.3">
      <c r="B34038"/>
    </row>
    <row r="34039" spans="2:2" ht="16.5" x14ac:dyDescent="0.3">
      <c r="B34039"/>
    </row>
    <row r="34040" spans="2:2" ht="16.5" x14ac:dyDescent="0.3">
      <c r="B34040"/>
    </row>
    <row r="34041" spans="2:2" ht="16.5" x14ac:dyDescent="0.3">
      <c r="B34041"/>
    </row>
    <row r="34042" spans="2:2" ht="16.5" x14ac:dyDescent="0.3">
      <c r="B34042"/>
    </row>
    <row r="34043" spans="2:2" ht="16.5" x14ac:dyDescent="0.3">
      <c r="B34043"/>
    </row>
    <row r="34044" spans="2:2" ht="16.5" x14ac:dyDescent="0.3">
      <c r="B34044"/>
    </row>
    <row r="34045" spans="2:2" ht="16.5" x14ac:dyDescent="0.3">
      <c r="B34045"/>
    </row>
    <row r="34046" spans="2:2" ht="16.5" x14ac:dyDescent="0.3">
      <c r="B34046"/>
    </row>
    <row r="34047" spans="2:2" ht="16.5" x14ac:dyDescent="0.3">
      <c r="B34047"/>
    </row>
    <row r="34048" spans="2:2" ht="16.5" x14ac:dyDescent="0.3">
      <c r="B34048"/>
    </row>
    <row r="34049" spans="2:2" ht="16.5" x14ac:dyDescent="0.3">
      <c r="B34049"/>
    </row>
    <row r="34050" spans="2:2" ht="16.5" x14ac:dyDescent="0.3">
      <c r="B34050"/>
    </row>
    <row r="34051" spans="2:2" ht="16.5" x14ac:dyDescent="0.3">
      <c r="B34051"/>
    </row>
    <row r="34052" spans="2:2" ht="16.5" x14ac:dyDescent="0.3">
      <c r="B34052"/>
    </row>
    <row r="34053" spans="2:2" ht="16.5" x14ac:dyDescent="0.3">
      <c r="B34053"/>
    </row>
    <row r="34054" spans="2:2" ht="16.5" x14ac:dyDescent="0.3">
      <c r="B34054"/>
    </row>
    <row r="34055" spans="2:2" ht="16.5" x14ac:dyDescent="0.3">
      <c r="B34055"/>
    </row>
    <row r="34056" spans="2:2" ht="16.5" x14ac:dyDescent="0.3">
      <c r="B34056"/>
    </row>
    <row r="34057" spans="2:2" ht="16.5" x14ac:dyDescent="0.3">
      <c r="B34057"/>
    </row>
    <row r="34058" spans="2:2" ht="16.5" x14ac:dyDescent="0.3">
      <c r="B34058"/>
    </row>
    <row r="34059" spans="2:2" ht="16.5" x14ac:dyDescent="0.3">
      <c r="B34059"/>
    </row>
    <row r="34060" spans="2:2" ht="16.5" x14ac:dyDescent="0.3">
      <c r="B34060"/>
    </row>
    <row r="34061" spans="2:2" ht="16.5" x14ac:dyDescent="0.3">
      <c r="B34061"/>
    </row>
    <row r="34062" spans="2:2" ht="16.5" x14ac:dyDescent="0.3">
      <c r="B34062"/>
    </row>
    <row r="34063" spans="2:2" ht="16.5" x14ac:dyDescent="0.3">
      <c r="B34063"/>
    </row>
    <row r="34064" spans="2:2" ht="16.5" x14ac:dyDescent="0.3">
      <c r="B34064"/>
    </row>
    <row r="34065" spans="2:2" ht="16.5" x14ac:dyDescent="0.3">
      <c r="B34065"/>
    </row>
    <row r="34066" spans="2:2" ht="16.5" x14ac:dyDescent="0.3">
      <c r="B34066"/>
    </row>
    <row r="34067" spans="2:2" ht="16.5" x14ac:dyDescent="0.3">
      <c r="B34067"/>
    </row>
    <row r="34068" spans="2:2" ht="16.5" x14ac:dyDescent="0.3">
      <c r="B34068"/>
    </row>
    <row r="34069" spans="2:2" ht="16.5" x14ac:dyDescent="0.3">
      <c r="B34069"/>
    </row>
    <row r="34070" spans="2:2" ht="16.5" x14ac:dyDescent="0.3">
      <c r="B34070"/>
    </row>
    <row r="34071" spans="2:2" ht="16.5" x14ac:dyDescent="0.3">
      <c r="B34071"/>
    </row>
    <row r="34072" spans="2:2" ht="16.5" x14ac:dyDescent="0.3">
      <c r="B34072"/>
    </row>
    <row r="34073" spans="2:2" ht="16.5" x14ac:dyDescent="0.3">
      <c r="B34073"/>
    </row>
    <row r="34074" spans="2:2" ht="16.5" x14ac:dyDescent="0.3">
      <c r="B34074"/>
    </row>
    <row r="34075" spans="2:2" ht="16.5" x14ac:dyDescent="0.3">
      <c r="B34075"/>
    </row>
    <row r="34076" spans="2:2" ht="16.5" x14ac:dyDescent="0.3">
      <c r="B34076"/>
    </row>
    <row r="34077" spans="2:2" ht="16.5" x14ac:dyDescent="0.3">
      <c r="B34077"/>
    </row>
    <row r="34078" spans="2:2" ht="16.5" x14ac:dyDescent="0.3">
      <c r="B34078"/>
    </row>
    <row r="34079" spans="2:2" ht="16.5" x14ac:dyDescent="0.3">
      <c r="B34079"/>
    </row>
    <row r="34080" spans="2:2" ht="16.5" x14ac:dyDescent="0.3">
      <c r="B34080"/>
    </row>
    <row r="34081" spans="2:2" ht="16.5" x14ac:dyDescent="0.3">
      <c r="B34081"/>
    </row>
    <row r="34082" spans="2:2" ht="16.5" x14ac:dyDescent="0.3">
      <c r="B34082"/>
    </row>
    <row r="34083" spans="2:2" ht="16.5" x14ac:dyDescent="0.3">
      <c r="B34083"/>
    </row>
    <row r="34084" spans="2:2" ht="16.5" x14ac:dyDescent="0.3">
      <c r="B34084"/>
    </row>
    <row r="34085" spans="2:2" ht="16.5" x14ac:dyDescent="0.3">
      <c r="B34085"/>
    </row>
    <row r="34086" spans="2:2" ht="16.5" x14ac:dyDescent="0.3">
      <c r="B34086"/>
    </row>
    <row r="34087" spans="2:2" ht="16.5" x14ac:dyDescent="0.3">
      <c r="B34087"/>
    </row>
    <row r="34088" spans="2:2" ht="16.5" x14ac:dyDescent="0.3">
      <c r="B34088"/>
    </row>
    <row r="34089" spans="2:2" ht="16.5" x14ac:dyDescent="0.3">
      <c r="B34089"/>
    </row>
    <row r="34090" spans="2:2" ht="16.5" x14ac:dyDescent="0.3">
      <c r="B34090"/>
    </row>
    <row r="34091" spans="2:2" ht="16.5" x14ac:dyDescent="0.3">
      <c r="B34091"/>
    </row>
    <row r="34092" spans="2:2" ht="16.5" x14ac:dyDescent="0.3">
      <c r="B34092"/>
    </row>
    <row r="34093" spans="2:2" ht="16.5" x14ac:dyDescent="0.3">
      <c r="B34093"/>
    </row>
    <row r="34094" spans="2:2" ht="16.5" x14ac:dyDescent="0.3">
      <c r="B34094"/>
    </row>
    <row r="34095" spans="2:2" ht="16.5" x14ac:dyDescent="0.3">
      <c r="B34095"/>
    </row>
    <row r="34096" spans="2:2" ht="16.5" x14ac:dyDescent="0.3">
      <c r="B34096"/>
    </row>
    <row r="34097" spans="2:2" ht="16.5" x14ac:dyDescent="0.3">
      <c r="B34097"/>
    </row>
    <row r="34098" spans="2:2" ht="16.5" x14ac:dyDescent="0.3">
      <c r="B34098"/>
    </row>
    <row r="34099" spans="2:2" ht="16.5" x14ac:dyDescent="0.3">
      <c r="B34099"/>
    </row>
    <row r="34100" spans="2:2" ht="16.5" x14ac:dyDescent="0.3">
      <c r="B34100"/>
    </row>
    <row r="34101" spans="2:2" ht="16.5" x14ac:dyDescent="0.3">
      <c r="B34101"/>
    </row>
    <row r="34102" spans="2:2" ht="16.5" x14ac:dyDescent="0.3">
      <c r="B34102"/>
    </row>
    <row r="34103" spans="2:2" ht="16.5" x14ac:dyDescent="0.3">
      <c r="B34103"/>
    </row>
    <row r="34104" spans="2:2" ht="16.5" x14ac:dyDescent="0.3">
      <c r="B34104"/>
    </row>
    <row r="34105" spans="2:2" ht="16.5" x14ac:dyDescent="0.3">
      <c r="B34105"/>
    </row>
    <row r="34106" spans="2:2" ht="16.5" x14ac:dyDescent="0.3">
      <c r="B34106"/>
    </row>
    <row r="34107" spans="2:2" ht="16.5" x14ac:dyDescent="0.3">
      <c r="B34107"/>
    </row>
    <row r="34108" spans="2:2" ht="16.5" x14ac:dyDescent="0.3">
      <c r="B34108"/>
    </row>
    <row r="34109" spans="2:2" ht="16.5" x14ac:dyDescent="0.3">
      <c r="B34109"/>
    </row>
    <row r="34110" spans="2:2" ht="16.5" x14ac:dyDescent="0.3">
      <c r="B34110"/>
    </row>
    <row r="34111" spans="2:2" ht="16.5" x14ac:dyDescent="0.3">
      <c r="B34111"/>
    </row>
    <row r="34112" spans="2:2" ht="16.5" x14ac:dyDescent="0.3">
      <c r="B34112"/>
    </row>
    <row r="34113" spans="2:2" ht="16.5" x14ac:dyDescent="0.3">
      <c r="B34113"/>
    </row>
    <row r="34114" spans="2:2" ht="16.5" x14ac:dyDescent="0.3">
      <c r="B34114"/>
    </row>
    <row r="34115" spans="2:2" ht="16.5" x14ac:dyDescent="0.3">
      <c r="B34115"/>
    </row>
    <row r="34116" spans="2:2" ht="16.5" x14ac:dyDescent="0.3">
      <c r="B34116"/>
    </row>
    <row r="34117" spans="2:2" ht="16.5" x14ac:dyDescent="0.3">
      <c r="B34117"/>
    </row>
    <row r="34118" spans="2:2" ht="16.5" x14ac:dyDescent="0.3">
      <c r="B34118"/>
    </row>
    <row r="34119" spans="2:2" ht="16.5" x14ac:dyDescent="0.3">
      <c r="B34119"/>
    </row>
    <row r="34120" spans="2:2" ht="16.5" x14ac:dyDescent="0.3">
      <c r="B34120"/>
    </row>
    <row r="34121" spans="2:2" ht="16.5" x14ac:dyDescent="0.3">
      <c r="B34121"/>
    </row>
    <row r="34122" spans="2:2" ht="16.5" x14ac:dyDescent="0.3">
      <c r="B34122"/>
    </row>
    <row r="34123" spans="2:2" ht="16.5" x14ac:dyDescent="0.3">
      <c r="B34123"/>
    </row>
    <row r="34124" spans="2:2" ht="16.5" x14ac:dyDescent="0.3">
      <c r="B34124"/>
    </row>
    <row r="34125" spans="2:2" ht="16.5" x14ac:dyDescent="0.3">
      <c r="B34125"/>
    </row>
    <row r="34126" spans="2:2" ht="16.5" x14ac:dyDescent="0.3">
      <c r="B34126"/>
    </row>
    <row r="34127" spans="2:2" ht="16.5" x14ac:dyDescent="0.3">
      <c r="B34127"/>
    </row>
    <row r="34128" spans="2:2" ht="16.5" x14ac:dyDescent="0.3">
      <c r="B34128"/>
    </row>
    <row r="34129" spans="2:2" ht="16.5" x14ac:dyDescent="0.3">
      <c r="B34129"/>
    </row>
    <row r="34130" spans="2:2" ht="16.5" x14ac:dyDescent="0.3">
      <c r="B34130"/>
    </row>
    <row r="34131" spans="2:2" ht="16.5" x14ac:dyDescent="0.3">
      <c r="B34131"/>
    </row>
    <row r="34132" spans="2:2" ht="16.5" x14ac:dyDescent="0.3">
      <c r="B34132"/>
    </row>
    <row r="34133" spans="2:2" ht="16.5" x14ac:dyDescent="0.3">
      <c r="B34133"/>
    </row>
    <row r="34134" spans="2:2" ht="16.5" x14ac:dyDescent="0.3">
      <c r="B34134"/>
    </row>
    <row r="34135" spans="2:2" ht="16.5" x14ac:dyDescent="0.3">
      <c r="B34135"/>
    </row>
    <row r="34136" spans="2:2" ht="16.5" x14ac:dyDescent="0.3">
      <c r="B34136"/>
    </row>
    <row r="34137" spans="2:2" ht="16.5" x14ac:dyDescent="0.3">
      <c r="B34137"/>
    </row>
    <row r="34138" spans="2:2" ht="16.5" x14ac:dyDescent="0.3">
      <c r="B34138"/>
    </row>
    <row r="34139" spans="2:2" ht="16.5" x14ac:dyDescent="0.3">
      <c r="B34139"/>
    </row>
    <row r="34140" spans="2:2" ht="16.5" x14ac:dyDescent="0.3">
      <c r="B34140"/>
    </row>
    <row r="34141" spans="2:2" ht="16.5" x14ac:dyDescent="0.3">
      <c r="B34141"/>
    </row>
    <row r="34142" spans="2:2" ht="16.5" x14ac:dyDescent="0.3">
      <c r="B34142"/>
    </row>
    <row r="34143" spans="2:2" ht="16.5" x14ac:dyDescent="0.3">
      <c r="B34143"/>
    </row>
    <row r="34144" spans="2:2" ht="16.5" x14ac:dyDescent="0.3">
      <c r="B34144"/>
    </row>
    <row r="34145" spans="2:2" ht="16.5" x14ac:dyDescent="0.3">
      <c r="B34145"/>
    </row>
    <row r="34146" spans="2:2" ht="16.5" x14ac:dyDescent="0.3">
      <c r="B34146"/>
    </row>
    <row r="34147" spans="2:2" ht="16.5" x14ac:dyDescent="0.3">
      <c r="B34147"/>
    </row>
    <row r="34148" spans="2:2" ht="16.5" x14ac:dyDescent="0.3">
      <c r="B34148"/>
    </row>
    <row r="34149" spans="2:2" ht="16.5" x14ac:dyDescent="0.3">
      <c r="B34149"/>
    </row>
    <row r="34150" spans="2:2" ht="16.5" x14ac:dyDescent="0.3">
      <c r="B34150"/>
    </row>
    <row r="34151" spans="2:2" ht="16.5" x14ac:dyDescent="0.3">
      <c r="B34151"/>
    </row>
    <row r="34152" spans="2:2" ht="16.5" x14ac:dyDescent="0.3">
      <c r="B34152"/>
    </row>
    <row r="34153" spans="2:2" ht="16.5" x14ac:dyDescent="0.3">
      <c r="B34153"/>
    </row>
    <row r="34154" spans="2:2" ht="16.5" x14ac:dyDescent="0.3">
      <c r="B34154"/>
    </row>
    <row r="34155" spans="2:2" ht="16.5" x14ac:dyDescent="0.3">
      <c r="B34155"/>
    </row>
    <row r="34156" spans="2:2" ht="16.5" x14ac:dyDescent="0.3">
      <c r="B34156"/>
    </row>
    <row r="34157" spans="2:2" ht="16.5" x14ac:dyDescent="0.3">
      <c r="B34157"/>
    </row>
    <row r="34158" spans="2:2" ht="16.5" x14ac:dyDescent="0.3">
      <c r="B34158"/>
    </row>
    <row r="34159" spans="2:2" ht="16.5" x14ac:dyDescent="0.3">
      <c r="B34159"/>
    </row>
    <row r="34160" spans="2:2" ht="16.5" x14ac:dyDescent="0.3">
      <c r="B34160"/>
    </row>
    <row r="34161" spans="2:2" ht="16.5" x14ac:dyDescent="0.3">
      <c r="B34161"/>
    </row>
    <row r="34162" spans="2:2" ht="16.5" x14ac:dyDescent="0.3">
      <c r="B34162"/>
    </row>
    <row r="34163" spans="2:2" ht="16.5" x14ac:dyDescent="0.3">
      <c r="B34163"/>
    </row>
    <row r="34164" spans="2:2" ht="16.5" x14ac:dyDescent="0.3">
      <c r="B34164"/>
    </row>
    <row r="34165" spans="2:2" ht="16.5" x14ac:dyDescent="0.3">
      <c r="B34165"/>
    </row>
    <row r="34166" spans="2:2" ht="16.5" x14ac:dyDescent="0.3">
      <c r="B34166"/>
    </row>
    <row r="34167" spans="2:2" ht="16.5" x14ac:dyDescent="0.3">
      <c r="B34167"/>
    </row>
    <row r="34168" spans="2:2" ht="16.5" x14ac:dyDescent="0.3">
      <c r="B34168"/>
    </row>
    <row r="34169" spans="2:2" ht="16.5" x14ac:dyDescent="0.3">
      <c r="B34169"/>
    </row>
    <row r="34170" spans="2:2" ht="16.5" x14ac:dyDescent="0.3">
      <c r="B34170"/>
    </row>
    <row r="34171" spans="2:2" ht="16.5" x14ac:dyDescent="0.3">
      <c r="B34171"/>
    </row>
    <row r="34172" spans="2:2" ht="16.5" x14ac:dyDescent="0.3">
      <c r="B34172"/>
    </row>
    <row r="34173" spans="2:2" ht="16.5" x14ac:dyDescent="0.3">
      <c r="B34173"/>
    </row>
    <row r="34174" spans="2:2" ht="16.5" x14ac:dyDescent="0.3">
      <c r="B34174"/>
    </row>
    <row r="34175" spans="2:2" ht="16.5" x14ac:dyDescent="0.3">
      <c r="B34175"/>
    </row>
    <row r="34176" spans="2:2" ht="16.5" x14ac:dyDescent="0.3">
      <c r="B34176"/>
    </row>
    <row r="34177" spans="2:2" ht="16.5" x14ac:dyDescent="0.3">
      <c r="B34177"/>
    </row>
    <row r="34178" spans="2:2" ht="16.5" x14ac:dyDescent="0.3">
      <c r="B34178"/>
    </row>
    <row r="34179" spans="2:2" ht="16.5" x14ac:dyDescent="0.3">
      <c r="B34179"/>
    </row>
    <row r="34180" spans="2:2" ht="16.5" x14ac:dyDescent="0.3">
      <c r="B34180"/>
    </row>
    <row r="34181" spans="2:2" ht="16.5" x14ac:dyDescent="0.3">
      <c r="B34181"/>
    </row>
    <row r="34182" spans="2:2" ht="16.5" x14ac:dyDescent="0.3">
      <c r="B34182"/>
    </row>
    <row r="34183" spans="2:2" ht="16.5" x14ac:dyDescent="0.3">
      <c r="B34183"/>
    </row>
    <row r="34184" spans="2:2" ht="16.5" x14ac:dyDescent="0.3">
      <c r="B34184"/>
    </row>
    <row r="34185" spans="2:2" ht="16.5" x14ac:dyDescent="0.3">
      <c r="B34185"/>
    </row>
    <row r="34186" spans="2:2" ht="16.5" x14ac:dyDescent="0.3">
      <c r="B34186"/>
    </row>
    <row r="34187" spans="2:2" ht="16.5" x14ac:dyDescent="0.3">
      <c r="B34187"/>
    </row>
    <row r="34188" spans="2:2" ht="16.5" x14ac:dyDescent="0.3">
      <c r="B34188"/>
    </row>
    <row r="34189" spans="2:2" ht="16.5" x14ac:dyDescent="0.3">
      <c r="B34189"/>
    </row>
    <row r="34190" spans="2:2" ht="16.5" x14ac:dyDescent="0.3">
      <c r="B34190"/>
    </row>
    <row r="34191" spans="2:2" ht="16.5" x14ac:dyDescent="0.3">
      <c r="B34191"/>
    </row>
    <row r="34192" spans="2:2" ht="16.5" x14ac:dyDescent="0.3">
      <c r="B34192"/>
    </row>
    <row r="34193" spans="2:2" ht="16.5" x14ac:dyDescent="0.3">
      <c r="B34193"/>
    </row>
    <row r="34194" spans="2:2" ht="16.5" x14ac:dyDescent="0.3">
      <c r="B34194"/>
    </row>
    <row r="34195" spans="2:2" ht="16.5" x14ac:dyDescent="0.3">
      <c r="B34195"/>
    </row>
    <row r="34196" spans="2:2" ht="16.5" x14ac:dyDescent="0.3">
      <c r="B34196"/>
    </row>
    <row r="34197" spans="2:2" ht="16.5" x14ac:dyDescent="0.3">
      <c r="B34197"/>
    </row>
    <row r="34198" spans="2:2" ht="16.5" x14ac:dyDescent="0.3">
      <c r="B34198"/>
    </row>
    <row r="34199" spans="2:2" ht="16.5" x14ac:dyDescent="0.3">
      <c r="B34199"/>
    </row>
    <row r="34200" spans="2:2" ht="16.5" x14ac:dyDescent="0.3">
      <c r="B34200"/>
    </row>
    <row r="34201" spans="2:2" ht="16.5" x14ac:dyDescent="0.3">
      <c r="B34201"/>
    </row>
    <row r="34202" spans="2:2" ht="16.5" x14ac:dyDescent="0.3">
      <c r="B34202"/>
    </row>
    <row r="34203" spans="2:2" ht="16.5" x14ac:dyDescent="0.3">
      <c r="B34203"/>
    </row>
    <row r="34204" spans="2:2" ht="16.5" x14ac:dyDescent="0.3">
      <c r="B34204"/>
    </row>
    <row r="34205" spans="2:2" ht="16.5" x14ac:dyDescent="0.3">
      <c r="B34205"/>
    </row>
    <row r="34206" spans="2:2" ht="16.5" x14ac:dyDescent="0.3">
      <c r="B34206"/>
    </row>
    <row r="34207" spans="2:2" ht="16.5" x14ac:dyDescent="0.3">
      <c r="B34207"/>
    </row>
    <row r="34208" spans="2:2" ht="16.5" x14ac:dyDescent="0.3">
      <c r="B34208"/>
    </row>
    <row r="34209" spans="2:2" ht="16.5" x14ac:dyDescent="0.3">
      <c r="B34209"/>
    </row>
    <row r="34210" spans="2:2" ht="16.5" x14ac:dyDescent="0.3">
      <c r="B34210"/>
    </row>
    <row r="34211" spans="2:2" ht="16.5" x14ac:dyDescent="0.3">
      <c r="B34211"/>
    </row>
    <row r="34212" spans="2:2" ht="16.5" x14ac:dyDescent="0.3">
      <c r="B34212"/>
    </row>
    <row r="34213" spans="2:2" ht="16.5" x14ac:dyDescent="0.3">
      <c r="B34213"/>
    </row>
    <row r="34214" spans="2:2" ht="16.5" x14ac:dyDescent="0.3">
      <c r="B34214"/>
    </row>
    <row r="34215" spans="2:2" ht="16.5" x14ac:dyDescent="0.3">
      <c r="B34215"/>
    </row>
    <row r="34216" spans="2:2" ht="16.5" x14ac:dyDescent="0.3">
      <c r="B34216"/>
    </row>
    <row r="34217" spans="2:2" ht="16.5" x14ac:dyDescent="0.3">
      <c r="B34217"/>
    </row>
    <row r="34218" spans="2:2" ht="16.5" x14ac:dyDescent="0.3">
      <c r="B34218"/>
    </row>
    <row r="34219" spans="2:2" ht="16.5" x14ac:dyDescent="0.3">
      <c r="B34219"/>
    </row>
    <row r="34220" spans="2:2" ht="16.5" x14ac:dyDescent="0.3">
      <c r="B34220"/>
    </row>
    <row r="34221" spans="2:2" ht="16.5" x14ac:dyDescent="0.3">
      <c r="B34221"/>
    </row>
    <row r="34222" spans="2:2" ht="16.5" x14ac:dyDescent="0.3">
      <c r="B34222"/>
    </row>
    <row r="34223" spans="2:2" ht="16.5" x14ac:dyDescent="0.3">
      <c r="B34223"/>
    </row>
    <row r="34224" spans="2:2" ht="16.5" x14ac:dyDescent="0.3">
      <c r="B34224"/>
    </row>
    <row r="34225" spans="2:2" ht="16.5" x14ac:dyDescent="0.3">
      <c r="B34225"/>
    </row>
    <row r="34226" spans="2:2" ht="16.5" x14ac:dyDescent="0.3">
      <c r="B34226"/>
    </row>
    <row r="34227" spans="2:2" ht="16.5" x14ac:dyDescent="0.3">
      <c r="B34227"/>
    </row>
    <row r="34228" spans="2:2" ht="16.5" x14ac:dyDescent="0.3">
      <c r="B34228"/>
    </row>
    <row r="34229" spans="2:2" ht="16.5" x14ac:dyDescent="0.3">
      <c r="B34229"/>
    </row>
    <row r="34230" spans="2:2" ht="16.5" x14ac:dyDescent="0.3">
      <c r="B34230"/>
    </row>
    <row r="34231" spans="2:2" ht="16.5" x14ac:dyDescent="0.3">
      <c r="B34231"/>
    </row>
    <row r="34232" spans="2:2" ht="16.5" x14ac:dyDescent="0.3">
      <c r="B34232"/>
    </row>
    <row r="34233" spans="2:2" ht="16.5" x14ac:dyDescent="0.3">
      <c r="B34233"/>
    </row>
    <row r="34234" spans="2:2" ht="16.5" x14ac:dyDescent="0.3">
      <c r="B34234"/>
    </row>
    <row r="34235" spans="2:2" ht="16.5" x14ac:dyDescent="0.3">
      <c r="B34235"/>
    </row>
    <row r="34236" spans="2:2" ht="16.5" x14ac:dyDescent="0.3">
      <c r="B34236"/>
    </row>
    <row r="34237" spans="2:2" ht="16.5" x14ac:dyDescent="0.3">
      <c r="B34237"/>
    </row>
    <row r="34238" spans="2:2" ht="16.5" x14ac:dyDescent="0.3">
      <c r="B34238"/>
    </row>
    <row r="34239" spans="2:2" ht="16.5" x14ac:dyDescent="0.3">
      <c r="B34239"/>
    </row>
    <row r="34240" spans="2:2" ht="16.5" x14ac:dyDescent="0.3">
      <c r="B34240"/>
    </row>
    <row r="34241" spans="2:2" ht="16.5" x14ac:dyDescent="0.3">
      <c r="B34241"/>
    </row>
    <row r="34242" spans="2:2" ht="16.5" x14ac:dyDescent="0.3">
      <c r="B34242"/>
    </row>
    <row r="34243" spans="2:2" ht="16.5" x14ac:dyDescent="0.3">
      <c r="B34243"/>
    </row>
    <row r="34244" spans="2:2" ht="16.5" x14ac:dyDescent="0.3">
      <c r="B34244"/>
    </row>
    <row r="34245" spans="2:2" ht="16.5" x14ac:dyDescent="0.3">
      <c r="B34245"/>
    </row>
    <row r="34246" spans="2:2" ht="16.5" x14ac:dyDescent="0.3">
      <c r="B34246"/>
    </row>
    <row r="34247" spans="2:2" ht="16.5" x14ac:dyDescent="0.3">
      <c r="B34247"/>
    </row>
    <row r="34248" spans="2:2" ht="16.5" x14ac:dyDescent="0.3">
      <c r="B34248"/>
    </row>
    <row r="34249" spans="2:2" ht="16.5" x14ac:dyDescent="0.3">
      <c r="B34249"/>
    </row>
    <row r="34250" spans="2:2" ht="16.5" x14ac:dyDescent="0.3">
      <c r="B34250"/>
    </row>
    <row r="34251" spans="2:2" ht="16.5" x14ac:dyDescent="0.3">
      <c r="B34251"/>
    </row>
    <row r="34252" spans="2:2" ht="16.5" x14ac:dyDescent="0.3">
      <c r="B34252"/>
    </row>
    <row r="34253" spans="2:2" ht="16.5" x14ac:dyDescent="0.3">
      <c r="B34253"/>
    </row>
    <row r="34254" spans="2:2" ht="16.5" x14ac:dyDescent="0.3">
      <c r="B34254"/>
    </row>
    <row r="34255" spans="2:2" ht="16.5" x14ac:dyDescent="0.3">
      <c r="B34255"/>
    </row>
    <row r="34256" spans="2:2" ht="16.5" x14ac:dyDescent="0.3">
      <c r="B34256"/>
    </row>
    <row r="34257" spans="2:2" ht="16.5" x14ac:dyDescent="0.3">
      <c r="B34257"/>
    </row>
    <row r="34258" spans="2:2" ht="16.5" x14ac:dyDescent="0.3">
      <c r="B34258"/>
    </row>
    <row r="34259" spans="2:2" ht="16.5" x14ac:dyDescent="0.3">
      <c r="B34259"/>
    </row>
    <row r="34260" spans="2:2" ht="16.5" x14ac:dyDescent="0.3">
      <c r="B34260"/>
    </row>
    <row r="34261" spans="2:2" ht="16.5" x14ac:dyDescent="0.3">
      <c r="B34261"/>
    </row>
    <row r="34262" spans="2:2" ht="16.5" x14ac:dyDescent="0.3">
      <c r="B34262"/>
    </row>
    <row r="34263" spans="2:2" ht="16.5" x14ac:dyDescent="0.3">
      <c r="B34263"/>
    </row>
    <row r="34264" spans="2:2" ht="16.5" x14ac:dyDescent="0.3">
      <c r="B34264"/>
    </row>
    <row r="34265" spans="2:2" ht="16.5" x14ac:dyDescent="0.3">
      <c r="B34265"/>
    </row>
    <row r="34266" spans="2:2" ht="16.5" x14ac:dyDescent="0.3">
      <c r="B34266"/>
    </row>
    <row r="34267" spans="2:2" ht="16.5" x14ac:dyDescent="0.3">
      <c r="B34267"/>
    </row>
    <row r="34268" spans="2:2" ht="16.5" x14ac:dyDescent="0.3">
      <c r="B34268"/>
    </row>
    <row r="34269" spans="2:2" ht="16.5" x14ac:dyDescent="0.3">
      <c r="B34269"/>
    </row>
    <row r="34270" spans="2:2" ht="16.5" x14ac:dyDescent="0.3">
      <c r="B34270"/>
    </row>
    <row r="34271" spans="2:2" ht="16.5" x14ac:dyDescent="0.3">
      <c r="B34271"/>
    </row>
    <row r="34272" spans="2:2" ht="16.5" x14ac:dyDescent="0.3">
      <c r="B34272"/>
    </row>
    <row r="34273" spans="2:2" ht="16.5" x14ac:dyDescent="0.3">
      <c r="B34273"/>
    </row>
    <row r="34274" spans="2:2" ht="16.5" x14ac:dyDescent="0.3">
      <c r="B34274"/>
    </row>
    <row r="34275" spans="2:2" ht="16.5" x14ac:dyDescent="0.3">
      <c r="B34275"/>
    </row>
    <row r="34276" spans="2:2" ht="16.5" x14ac:dyDescent="0.3">
      <c r="B34276"/>
    </row>
    <row r="34277" spans="2:2" ht="16.5" x14ac:dyDescent="0.3">
      <c r="B34277"/>
    </row>
    <row r="34278" spans="2:2" ht="16.5" x14ac:dyDescent="0.3">
      <c r="B34278"/>
    </row>
    <row r="34279" spans="2:2" ht="16.5" x14ac:dyDescent="0.3">
      <c r="B34279"/>
    </row>
    <row r="34280" spans="2:2" ht="16.5" x14ac:dyDescent="0.3">
      <c r="B34280"/>
    </row>
    <row r="34281" spans="2:2" ht="16.5" x14ac:dyDescent="0.3">
      <c r="B34281"/>
    </row>
    <row r="34282" spans="2:2" ht="16.5" x14ac:dyDescent="0.3">
      <c r="B34282"/>
    </row>
    <row r="34283" spans="2:2" ht="16.5" x14ac:dyDescent="0.3">
      <c r="B34283"/>
    </row>
    <row r="34284" spans="2:2" ht="16.5" x14ac:dyDescent="0.3">
      <c r="B34284"/>
    </row>
    <row r="34285" spans="2:2" ht="16.5" x14ac:dyDescent="0.3">
      <c r="B34285"/>
    </row>
    <row r="34286" spans="2:2" ht="16.5" x14ac:dyDescent="0.3">
      <c r="B34286"/>
    </row>
    <row r="34287" spans="2:2" ht="16.5" x14ac:dyDescent="0.3">
      <c r="B34287"/>
    </row>
    <row r="34288" spans="2:2" ht="16.5" x14ac:dyDescent="0.3">
      <c r="B34288"/>
    </row>
    <row r="34289" spans="2:2" ht="16.5" x14ac:dyDescent="0.3">
      <c r="B34289"/>
    </row>
    <row r="34290" spans="2:2" ht="16.5" x14ac:dyDescent="0.3">
      <c r="B34290"/>
    </row>
    <row r="34291" spans="2:2" ht="16.5" x14ac:dyDescent="0.3">
      <c r="B34291"/>
    </row>
    <row r="34292" spans="2:2" ht="16.5" x14ac:dyDescent="0.3">
      <c r="B34292"/>
    </row>
    <row r="34293" spans="2:2" ht="16.5" x14ac:dyDescent="0.3">
      <c r="B34293"/>
    </row>
    <row r="34294" spans="2:2" ht="16.5" x14ac:dyDescent="0.3">
      <c r="B34294"/>
    </row>
    <row r="34295" spans="2:2" ht="16.5" x14ac:dyDescent="0.3">
      <c r="B34295"/>
    </row>
    <row r="34296" spans="2:2" ht="16.5" x14ac:dyDescent="0.3">
      <c r="B34296"/>
    </row>
    <row r="34297" spans="2:2" ht="16.5" x14ac:dyDescent="0.3">
      <c r="B34297"/>
    </row>
    <row r="34298" spans="2:2" ht="16.5" x14ac:dyDescent="0.3">
      <c r="B34298"/>
    </row>
    <row r="34299" spans="2:2" ht="16.5" x14ac:dyDescent="0.3">
      <c r="B34299"/>
    </row>
    <row r="34300" spans="2:2" ht="16.5" x14ac:dyDescent="0.3">
      <c r="B34300"/>
    </row>
    <row r="34301" spans="2:2" ht="16.5" x14ac:dyDescent="0.3">
      <c r="B34301"/>
    </row>
    <row r="34302" spans="2:2" ht="16.5" x14ac:dyDescent="0.3">
      <c r="B34302"/>
    </row>
    <row r="34303" spans="2:2" ht="16.5" x14ac:dyDescent="0.3">
      <c r="B34303"/>
    </row>
    <row r="34304" spans="2:2" ht="16.5" x14ac:dyDescent="0.3">
      <c r="B34304"/>
    </row>
    <row r="34305" spans="2:2" ht="16.5" x14ac:dyDescent="0.3">
      <c r="B34305"/>
    </row>
    <row r="34306" spans="2:2" ht="16.5" x14ac:dyDescent="0.3">
      <c r="B34306"/>
    </row>
    <row r="34307" spans="2:2" ht="16.5" x14ac:dyDescent="0.3">
      <c r="B34307"/>
    </row>
    <row r="34308" spans="2:2" ht="16.5" x14ac:dyDescent="0.3">
      <c r="B34308"/>
    </row>
    <row r="34309" spans="2:2" ht="16.5" x14ac:dyDescent="0.3">
      <c r="B34309"/>
    </row>
    <row r="34310" spans="2:2" ht="16.5" x14ac:dyDescent="0.3">
      <c r="B34310"/>
    </row>
    <row r="34311" spans="2:2" ht="16.5" x14ac:dyDescent="0.3">
      <c r="B34311"/>
    </row>
    <row r="34312" spans="2:2" ht="16.5" x14ac:dyDescent="0.3">
      <c r="B34312"/>
    </row>
    <row r="34313" spans="2:2" ht="16.5" x14ac:dyDescent="0.3">
      <c r="B34313"/>
    </row>
    <row r="34314" spans="2:2" ht="16.5" x14ac:dyDescent="0.3">
      <c r="B34314"/>
    </row>
    <row r="34315" spans="2:2" ht="16.5" x14ac:dyDescent="0.3">
      <c r="B34315"/>
    </row>
    <row r="34316" spans="2:2" ht="16.5" x14ac:dyDescent="0.3">
      <c r="B34316"/>
    </row>
    <row r="34317" spans="2:2" ht="16.5" x14ac:dyDescent="0.3">
      <c r="B34317"/>
    </row>
    <row r="34318" spans="2:2" ht="16.5" x14ac:dyDescent="0.3">
      <c r="B34318"/>
    </row>
    <row r="34319" spans="2:2" ht="16.5" x14ac:dyDescent="0.3">
      <c r="B34319"/>
    </row>
    <row r="34320" spans="2:2" ht="16.5" x14ac:dyDescent="0.3">
      <c r="B34320"/>
    </row>
    <row r="34321" spans="2:2" ht="16.5" x14ac:dyDescent="0.3">
      <c r="B34321"/>
    </row>
    <row r="34322" spans="2:2" ht="16.5" x14ac:dyDescent="0.3">
      <c r="B34322"/>
    </row>
    <row r="34323" spans="2:2" ht="16.5" x14ac:dyDescent="0.3">
      <c r="B34323"/>
    </row>
    <row r="34324" spans="2:2" ht="16.5" x14ac:dyDescent="0.3">
      <c r="B34324"/>
    </row>
    <row r="34325" spans="2:2" ht="16.5" x14ac:dyDescent="0.3">
      <c r="B34325"/>
    </row>
    <row r="34326" spans="2:2" ht="16.5" x14ac:dyDescent="0.3">
      <c r="B34326"/>
    </row>
    <row r="34327" spans="2:2" ht="16.5" x14ac:dyDescent="0.3">
      <c r="B34327"/>
    </row>
    <row r="34328" spans="2:2" ht="16.5" x14ac:dyDescent="0.3">
      <c r="B34328"/>
    </row>
    <row r="34329" spans="2:2" ht="16.5" x14ac:dyDescent="0.3">
      <c r="B34329"/>
    </row>
    <row r="34330" spans="2:2" ht="16.5" x14ac:dyDescent="0.3">
      <c r="B34330"/>
    </row>
    <row r="34331" spans="2:2" ht="16.5" x14ac:dyDescent="0.3">
      <c r="B34331"/>
    </row>
    <row r="34332" spans="2:2" ht="16.5" x14ac:dyDescent="0.3">
      <c r="B34332"/>
    </row>
    <row r="34333" spans="2:2" ht="16.5" x14ac:dyDescent="0.3">
      <c r="B34333"/>
    </row>
    <row r="34334" spans="2:2" ht="16.5" x14ac:dyDescent="0.3">
      <c r="B34334"/>
    </row>
    <row r="34335" spans="2:2" ht="16.5" x14ac:dyDescent="0.3">
      <c r="B34335"/>
    </row>
    <row r="34336" spans="2:2" ht="16.5" x14ac:dyDescent="0.3">
      <c r="B34336"/>
    </row>
    <row r="34337" spans="2:2" ht="16.5" x14ac:dyDescent="0.3">
      <c r="B34337"/>
    </row>
    <row r="34338" spans="2:2" ht="16.5" x14ac:dyDescent="0.3">
      <c r="B34338"/>
    </row>
    <row r="34339" spans="2:2" ht="16.5" x14ac:dyDescent="0.3">
      <c r="B34339"/>
    </row>
    <row r="34340" spans="2:2" ht="16.5" x14ac:dyDescent="0.3">
      <c r="B34340"/>
    </row>
    <row r="34341" spans="2:2" ht="16.5" x14ac:dyDescent="0.3">
      <c r="B34341"/>
    </row>
    <row r="34342" spans="2:2" ht="16.5" x14ac:dyDescent="0.3">
      <c r="B34342"/>
    </row>
    <row r="34343" spans="2:2" ht="16.5" x14ac:dyDescent="0.3">
      <c r="B34343"/>
    </row>
    <row r="34344" spans="2:2" ht="16.5" x14ac:dyDescent="0.3">
      <c r="B34344"/>
    </row>
    <row r="34345" spans="2:2" ht="16.5" x14ac:dyDescent="0.3">
      <c r="B34345"/>
    </row>
    <row r="34346" spans="2:2" ht="16.5" x14ac:dyDescent="0.3">
      <c r="B34346"/>
    </row>
    <row r="34347" spans="2:2" ht="16.5" x14ac:dyDescent="0.3">
      <c r="B34347"/>
    </row>
    <row r="34348" spans="2:2" ht="16.5" x14ac:dyDescent="0.3">
      <c r="B34348"/>
    </row>
    <row r="34349" spans="2:2" ht="16.5" x14ac:dyDescent="0.3">
      <c r="B34349"/>
    </row>
    <row r="34350" spans="2:2" ht="16.5" x14ac:dyDescent="0.3">
      <c r="B34350"/>
    </row>
    <row r="34351" spans="2:2" ht="16.5" x14ac:dyDescent="0.3">
      <c r="B34351"/>
    </row>
    <row r="34352" spans="2:2" ht="16.5" x14ac:dyDescent="0.3">
      <c r="B34352"/>
    </row>
    <row r="34353" spans="2:2" ht="16.5" x14ac:dyDescent="0.3">
      <c r="B34353"/>
    </row>
    <row r="34354" spans="2:2" ht="16.5" x14ac:dyDescent="0.3">
      <c r="B34354"/>
    </row>
    <row r="34355" spans="2:2" ht="16.5" x14ac:dyDescent="0.3">
      <c r="B34355"/>
    </row>
    <row r="34356" spans="2:2" ht="16.5" x14ac:dyDescent="0.3">
      <c r="B34356"/>
    </row>
    <row r="34357" spans="2:2" ht="16.5" x14ac:dyDescent="0.3">
      <c r="B34357"/>
    </row>
    <row r="34358" spans="2:2" ht="16.5" x14ac:dyDescent="0.3">
      <c r="B34358"/>
    </row>
    <row r="34359" spans="2:2" ht="16.5" x14ac:dyDescent="0.3">
      <c r="B34359"/>
    </row>
    <row r="34360" spans="2:2" ht="16.5" x14ac:dyDescent="0.3">
      <c r="B34360"/>
    </row>
    <row r="34361" spans="2:2" ht="16.5" x14ac:dyDescent="0.3">
      <c r="B34361"/>
    </row>
    <row r="34362" spans="2:2" ht="16.5" x14ac:dyDescent="0.3">
      <c r="B34362"/>
    </row>
    <row r="34363" spans="2:2" ht="16.5" x14ac:dyDescent="0.3">
      <c r="B34363"/>
    </row>
    <row r="34364" spans="2:2" ht="16.5" x14ac:dyDescent="0.3">
      <c r="B34364"/>
    </row>
    <row r="34365" spans="2:2" ht="16.5" x14ac:dyDescent="0.3">
      <c r="B34365"/>
    </row>
    <row r="34366" spans="2:2" ht="16.5" x14ac:dyDescent="0.3">
      <c r="B34366"/>
    </row>
    <row r="34367" spans="2:2" ht="16.5" x14ac:dyDescent="0.3">
      <c r="B34367"/>
    </row>
    <row r="34368" spans="2:2" ht="16.5" x14ac:dyDescent="0.3">
      <c r="B34368"/>
    </row>
    <row r="34369" spans="2:2" ht="16.5" x14ac:dyDescent="0.3">
      <c r="B34369"/>
    </row>
    <row r="34370" spans="2:2" ht="16.5" x14ac:dyDescent="0.3">
      <c r="B34370"/>
    </row>
    <row r="34371" spans="2:2" ht="16.5" x14ac:dyDescent="0.3">
      <c r="B34371"/>
    </row>
    <row r="34372" spans="2:2" ht="16.5" x14ac:dyDescent="0.3">
      <c r="B34372"/>
    </row>
    <row r="34373" spans="2:2" ht="16.5" x14ac:dyDescent="0.3">
      <c r="B34373"/>
    </row>
    <row r="34374" spans="2:2" ht="16.5" x14ac:dyDescent="0.3">
      <c r="B34374"/>
    </row>
    <row r="34375" spans="2:2" ht="16.5" x14ac:dyDescent="0.3">
      <c r="B34375"/>
    </row>
    <row r="34376" spans="2:2" ht="16.5" x14ac:dyDescent="0.3">
      <c r="B34376"/>
    </row>
    <row r="34377" spans="2:2" ht="16.5" x14ac:dyDescent="0.3">
      <c r="B34377"/>
    </row>
    <row r="34378" spans="2:2" ht="16.5" x14ac:dyDescent="0.3">
      <c r="B34378"/>
    </row>
    <row r="34379" spans="2:2" ht="16.5" x14ac:dyDescent="0.3">
      <c r="B34379"/>
    </row>
    <row r="34380" spans="2:2" ht="16.5" x14ac:dyDescent="0.3">
      <c r="B34380"/>
    </row>
    <row r="34381" spans="2:2" ht="16.5" x14ac:dyDescent="0.3">
      <c r="B34381"/>
    </row>
    <row r="34382" spans="2:2" ht="16.5" x14ac:dyDescent="0.3">
      <c r="B34382"/>
    </row>
    <row r="34383" spans="2:2" ht="16.5" x14ac:dyDescent="0.3">
      <c r="B34383"/>
    </row>
    <row r="34384" spans="2:2" ht="16.5" x14ac:dyDescent="0.3">
      <c r="B34384"/>
    </row>
    <row r="34385" spans="2:2" ht="16.5" x14ac:dyDescent="0.3">
      <c r="B34385"/>
    </row>
    <row r="34386" spans="2:2" ht="16.5" x14ac:dyDescent="0.3">
      <c r="B34386"/>
    </row>
    <row r="34387" spans="2:2" ht="16.5" x14ac:dyDescent="0.3">
      <c r="B34387"/>
    </row>
    <row r="34388" spans="2:2" ht="16.5" x14ac:dyDescent="0.3">
      <c r="B34388"/>
    </row>
    <row r="34389" spans="2:2" ht="16.5" x14ac:dyDescent="0.3">
      <c r="B34389"/>
    </row>
    <row r="34390" spans="2:2" ht="16.5" x14ac:dyDescent="0.3">
      <c r="B34390"/>
    </row>
    <row r="34391" spans="2:2" ht="16.5" x14ac:dyDescent="0.3">
      <c r="B34391"/>
    </row>
    <row r="34392" spans="2:2" ht="16.5" x14ac:dyDescent="0.3">
      <c r="B34392"/>
    </row>
    <row r="34393" spans="2:2" ht="16.5" x14ac:dyDescent="0.3">
      <c r="B34393"/>
    </row>
    <row r="34394" spans="2:2" ht="16.5" x14ac:dyDescent="0.3">
      <c r="B34394"/>
    </row>
    <row r="34395" spans="2:2" ht="16.5" x14ac:dyDescent="0.3">
      <c r="B34395"/>
    </row>
    <row r="34396" spans="2:2" ht="16.5" x14ac:dyDescent="0.3">
      <c r="B34396"/>
    </row>
    <row r="34397" spans="2:2" ht="16.5" x14ac:dyDescent="0.3">
      <c r="B34397"/>
    </row>
    <row r="34398" spans="2:2" ht="16.5" x14ac:dyDescent="0.3">
      <c r="B34398"/>
    </row>
    <row r="34399" spans="2:2" ht="16.5" x14ac:dyDescent="0.3">
      <c r="B34399"/>
    </row>
    <row r="34400" spans="2:2" ht="16.5" x14ac:dyDescent="0.3">
      <c r="B34400"/>
    </row>
    <row r="34401" spans="2:2" ht="16.5" x14ac:dyDescent="0.3">
      <c r="B34401"/>
    </row>
    <row r="34402" spans="2:2" ht="16.5" x14ac:dyDescent="0.3">
      <c r="B34402"/>
    </row>
    <row r="34403" spans="2:2" ht="16.5" x14ac:dyDescent="0.3">
      <c r="B34403"/>
    </row>
    <row r="34404" spans="2:2" ht="16.5" x14ac:dyDescent="0.3">
      <c r="B34404"/>
    </row>
    <row r="34405" spans="2:2" ht="16.5" x14ac:dyDescent="0.3">
      <c r="B34405"/>
    </row>
    <row r="34406" spans="2:2" ht="16.5" x14ac:dyDescent="0.3">
      <c r="B34406"/>
    </row>
    <row r="34407" spans="2:2" ht="16.5" x14ac:dyDescent="0.3">
      <c r="B34407"/>
    </row>
    <row r="34408" spans="2:2" ht="16.5" x14ac:dyDescent="0.3">
      <c r="B34408"/>
    </row>
    <row r="34409" spans="2:2" ht="16.5" x14ac:dyDescent="0.3">
      <c r="B34409"/>
    </row>
    <row r="34410" spans="2:2" ht="16.5" x14ac:dyDescent="0.3">
      <c r="B34410"/>
    </row>
    <row r="34411" spans="2:2" ht="16.5" x14ac:dyDescent="0.3">
      <c r="B34411"/>
    </row>
    <row r="34412" spans="2:2" ht="16.5" x14ac:dyDescent="0.3">
      <c r="B34412"/>
    </row>
    <row r="34413" spans="2:2" ht="16.5" x14ac:dyDescent="0.3">
      <c r="B34413"/>
    </row>
    <row r="34414" spans="2:2" ht="16.5" x14ac:dyDescent="0.3">
      <c r="B34414"/>
    </row>
    <row r="34415" spans="2:2" ht="16.5" x14ac:dyDescent="0.3">
      <c r="B34415"/>
    </row>
    <row r="34416" spans="2:2" ht="16.5" x14ac:dyDescent="0.3">
      <c r="B34416"/>
    </row>
    <row r="34417" spans="2:2" ht="16.5" x14ac:dyDescent="0.3">
      <c r="B34417"/>
    </row>
    <row r="34418" spans="2:2" ht="16.5" x14ac:dyDescent="0.3">
      <c r="B34418"/>
    </row>
    <row r="34419" spans="2:2" ht="16.5" x14ac:dyDescent="0.3">
      <c r="B34419"/>
    </row>
    <row r="34420" spans="2:2" ht="16.5" x14ac:dyDescent="0.3">
      <c r="B34420"/>
    </row>
    <row r="34421" spans="2:2" ht="16.5" x14ac:dyDescent="0.3">
      <c r="B34421"/>
    </row>
    <row r="34422" spans="2:2" ht="16.5" x14ac:dyDescent="0.3">
      <c r="B34422"/>
    </row>
    <row r="34423" spans="2:2" ht="16.5" x14ac:dyDescent="0.3">
      <c r="B34423"/>
    </row>
    <row r="34424" spans="2:2" ht="16.5" x14ac:dyDescent="0.3">
      <c r="B34424"/>
    </row>
    <row r="34425" spans="2:2" ht="16.5" x14ac:dyDescent="0.3">
      <c r="B34425"/>
    </row>
    <row r="34426" spans="2:2" ht="16.5" x14ac:dyDescent="0.3">
      <c r="B34426"/>
    </row>
    <row r="34427" spans="2:2" ht="16.5" x14ac:dyDescent="0.3">
      <c r="B34427"/>
    </row>
    <row r="34428" spans="2:2" ht="16.5" x14ac:dyDescent="0.3">
      <c r="B34428"/>
    </row>
    <row r="34429" spans="2:2" ht="16.5" x14ac:dyDescent="0.3">
      <c r="B34429"/>
    </row>
    <row r="34430" spans="2:2" ht="16.5" x14ac:dyDescent="0.3">
      <c r="B34430"/>
    </row>
    <row r="34431" spans="2:2" ht="16.5" x14ac:dyDescent="0.3">
      <c r="B34431"/>
    </row>
    <row r="34432" spans="2:2" ht="16.5" x14ac:dyDescent="0.3">
      <c r="B34432"/>
    </row>
    <row r="34433" spans="2:2" ht="16.5" x14ac:dyDescent="0.3">
      <c r="B34433"/>
    </row>
    <row r="34434" spans="2:2" ht="16.5" x14ac:dyDescent="0.3">
      <c r="B34434"/>
    </row>
    <row r="34435" spans="2:2" ht="16.5" x14ac:dyDescent="0.3">
      <c r="B34435"/>
    </row>
    <row r="34436" spans="2:2" ht="16.5" x14ac:dyDescent="0.3">
      <c r="B34436"/>
    </row>
    <row r="34437" spans="2:2" ht="16.5" x14ac:dyDescent="0.3">
      <c r="B34437"/>
    </row>
    <row r="34438" spans="2:2" ht="16.5" x14ac:dyDescent="0.3">
      <c r="B34438"/>
    </row>
    <row r="34439" spans="2:2" ht="16.5" x14ac:dyDescent="0.3">
      <c r="B34439"/>
    </row>
    <row r="34440" spans="2:2" ht="16.5" x14ac:dyDescent="0.3">
      <c r="B34440"/>
    </row>
    <row r="34441" spans="2:2" ht="16.5" x14ac:dyDescent="0.3">
      <c r="B34441"/>
    </row>
    <row r="34442" spans="2:2" ht="16.5" x14ac:dyDescent="0.3">
      <c r="B34442"/>
    </row>
    <row r="34443" spans="2:2" ht="16.5" x14ac:dyDescent="0.3">
      <c r="B34443"/>
    </row>
    <row r="34444" spans="2:2" ht="16.5" x14ac:dyDescent="0.3">
      <c r="B34444"/>
    </row>
    <row r="34445" spans="2:2" ht="16.5" x14ac:dyDescent="0.3">
      <c r="B34445"/>
    </row>
    <row r="34446" spans="2:2" ht="16.5" x14ac:dyDescent="0.3">
      <c r="B34446"/>
    </row>
    <row r="34447" spans="2:2" ht="16.5" x14ac:dyDescent="0.3">
      <c r="B34447"/>
    </row>
    <row r="34448" spans="2:2" ht="16.5" x14ac:dyDescent="0.3">
      <c r="B34448"/>
    </row>
    <row r="34449" spans="2:2" ht="16.5" x14ac:dyDescent="0.3">
      <c r="B34449"/>
    </row>
    <row r="34450" spans="2:2" ht="16.5" x14ac:dyDescent="0.3">
      <c r="B34450"/>
    </row>
    <row r="34451" spans="2:2" ht="16.5" x14ac:dyDescent="0.3">
      <c r="B34451"/>
    </row>
    <row r="34452" spans="2:2" ht="16.5" x14ac:dyDescent="0.3">
      <c r="B34452"/>
    </row>
    <row r="34453" spans="2:2" ht="16.5" x14ac:dyDescent="0.3">
      <c r="B34453"/>
    </row>
    <row r="34454" spans="2:2" ht="16.5" x14ac:dyDescent="0.3">
      <c r="B34454"/>
    </row>
    <row r="34455" spans="2:2" ht="16.5" x14ac:dyDescent="0.3">
      <c r="B34455"/>
    </row>
    <row r="34456" spans="2:2" ht="16.5" x14ac:dyDescent="0.3">
      <c r="B34456"/>
    </row>
    <row r="34457" spans="2:2" ht="16.5" x14ac:dyDescent="0.3">
      <c r="B34457"/>
    </row>
    <row r="34458" spans="2:2" ht="16.5" x14ac:dyDescent="0.3">
      <c r="B34458"/>
    </row>
    <row r="34459" spans="2:2" ht="16.5" x14ac:dyDescent="0.3">
      <c r="B34459"/>
    </row>
    <row r="34460" spans="2:2" ht="16.5" x14ac:dyDescent="0.3">
      <c r="B34460"/>
    </row>
    <row r="34461" spans="2:2" ht="16.5" x14ac:dyDescent="0.3">
      <c r="B34461"/>
    </row>
    <row r="34462" spans="2:2" ht="16.5" x14ac:dyDescent="0.3">
      <c r="B34462"/>
    </row>
    <row r="34463" spans="2:2" ht="16.5" x14ac:dyDescent="0.3">
      <c r="B34463"/>
    </row>
    <row r="34464" spans="2:2" ht="16.5" x14ac:dyDescent="0.3">
      <c r="B34464"/>
    </row>
    <row r="34465" spans="2:2" ht="16.5" x14ac:dyDescent="0.3">
      <c r="B34465"/>
    </row>
    <row r="34466" spans="2:2" ht="16.5" x14ac:dyDescent="0.3">
      <c r="B34466"/>
    </row>
    <row r="34467" spans="2:2" ht="16.5" x14ac:dyDescent="0.3">
      <c r="B34467"/>
    </row>
    <row r="34468" spans="2:2" ht="16.5" x14ac:dyDescent="0.3">
      <c r="B34468"/>
    </row>
    <row r="34469" spans="2:2" ht="16.5" x14ac:dyDescent="0.3">
      <c r="B34469"/>
    </row>
    <row r="34470" spans="2:2" ht="16.5" x14ac:dyDescent="0.3">
      <c r="B34470"/>
    </row>
    <row r="34471" spans="2:2" ht="16.5" x14ac:dyDescent="0.3">
      <c r="B34471"/>
    </row>
    <row r="34472" spans="2:2" ht="16.5" x14ac:dyDescent="0.3">
      <c r="B34472"/>
    </row>
    <row r="34473" spans="2:2" ht="16.5" x14ac:dyDescent="0.3">
      <c r="B34473"/>
    </row>
    <row r="34474" spans="2:2" ht="16.5" x14ac:dyDescent="0.3">
      <c r="B34474"/>
    </row>
    <row r="34475" spans="2:2" ht="16.5" x14ac:dyDescent="0.3">
      <c r="B34475"/>
    </row>
    <row r="34476" spans="2:2" ht="16.5" x14ac:dyDescent="0.3">
      <c r="B34476"/>
    </row>
    <row r="34477" spans="2:2" ht="16.5" x14ac:dyDescent="0.3">
      <c r="B34477"/>
    </row>
    <row r="34478" spans="2:2" ht="16.5" x14ac:dyDescent="0.3">
      <c r="B34478"/>
    </row>
    <row r="34479" spans="2:2" ht="16.5" x14ac:dyDescent="0.3">
      <c r="B34479"/>
    </row>
    <row r="34480" spans="2:2" ht="16.5" x14ac:dyDescent="0.3">
      <c r="B34480"/>
    </row>
    <row r="34481" spans="2:2" ht="16.5" x14ac:dyDescent="0.3">
      <c r="B34481"/>
    </row>
    <row r="34482" spans="2:2" ht="16.5" x14ac:dyDescent="0.3">
      <c r="B34482"/>
    </row>
    <row r="34483" spans="2:2" ht="16.5" x14ac:dyDescent="0.3">
      <c r="B34483"/>
    </row>
    <row r="34484" spans="2:2" ht="16.5" x14ac:dyDescent="0.3">
      <c r="B34484"/>
    </row>
    <row r="34485" spans="2:2" ht="16.5" x14ac:dyDescent="0.3">
      <c r="B34485"/>
    </row>
    <row r="34486" spans="2:2" ht="16.5" x14ac:dyDescent="0.3">
      <c r="B34486"/>
    </row>
    <row r="34487" spans="2:2" ht="16.5" x14ac:dyDescent="0.3">
      <c r="B34487"/>
    </row>
    <row r="34488" spans="2:2" ht="16.5" x14ac:dyDescent="0.3">
      <c r="B34488"/>
    </row>
    <row r="34489" spans="2:2" ht="16.5" x14ac:dyDescent="0.3">
      <c r="B34489"/>
    </row>
    <row r="34490" spans="2:2" ht="16.5" x14ac:dyDescent="0.3">
      <c r="B34490"/>
    </row>
    <row r="34491" spans="2:2" ht="16.5" x14ac:dyDescent="0.3">
      <c r="B34491"/>
    </row>
    <row r="34492" spans="2:2" ht="16.5" x14ac:dyDescent="0.3">
      <c r="B34492"/>
    </row>
    <row r="34493" spans="2:2" ht="16.5" x14ac:dyDescent="0.3">
      <c r="B34493"/>
    </row>
    <row r="34494" spans="2:2" ht="16.5" x14ac:dyDescent="0.3">
      <c r="B34494"/>
    </row>
    <row r="34495" spans="2:2" ht="16.5" x14ac:dyDescent="0.3">
      <c r="B34495"/>
    </row>
    <row r="34496" spans="2:2" ht="16.5" x14ac:dyDescent="0.3">
      <c r="B34496"/>
    </row>
    <row r="34497" spans="2:2" ht="16.5" x14ac:dyDescent="0.3">
      <c r="B34497"/>
    </row>
    <row r="34498" spans="2:2" ht="16.5" x14ac:dyDescent="0.3">
      <c r="B34498"/>
    </row>
    <row r="34499" spans="2:2" ht="16.5" x14ac:dyDescent="0.3">
      <c r="B34499"/>
    </row>
    <row r="34500" spans="2:2" ht="16.5" x14ac:dyDescent="0.3">
      <c r="B34500"/>
    </row>
    <row r="34501" spans="2:2" ht="16.5" x14ac:dyDescent="0.3">
      <c r="B34501"/>
    </row>
    <row r="34502" spans="2:2" ht="16.5" x14ac:dyDescent="0.3">
      <c r="B34502"/>
    </row>
    <row r="34503" spans="2:2" ht="16.5" x14ac:dyDescent="0.3">
      <c r="B34503"/>
    </row>
    <row r="34504" spans="2:2" ht="16.5" x14ac:dyDescent="0.3">
      <c r="B34504"/>
    </row>
    <row r="34505" spans="2:2" ht="16.5" x14ac:dyDescent="0.3">
      <c r="B34505"/>
    </row>
    <row r="34506" spans="2:2" ht="16.5" x14ac:dyDescent="0.3">
      <c r="B34506"/>
    </row>
    <row r="34507" spans="2:2" ht="16.5" x14ac:dyDescent="0.3">
      <c r="B34507"/>
    </row>
    <row r="34508" spans="2:2" ht="16.5" x14ac:dyDescent="0.3">
      <c r="B34508"/>
    </row>
    <row r="34509" spans="2:2" ht="16.5" x14ac:dyDescent="0.3">
      <c r="B34509"/>
    </row>
    <row r="34510" spans="2:2" ht="16.5" x14ac:dyDescent="0.3">
      <c r="B34510"/>
    </row>
    <row r="34511" spans="2:2" ht="16.5" x14ac:dyDescent="0.3">
      <c r="B34511"/>
    </row>
    <row r="34512" spans="2:2" ht="16.5" x14ac:dyDescent="0.3">
      <c r="B34512"/>
    </row>
    <row r="34513" spans="2:2" ht="16.5" x14ac:dyDescent="0.3">
      <c r="B34513"/>
    </row>
    <row r="34514" spans="2:2" ht="16.5" x14ac:dyDescent="0.3">
      <c r="B34514"/>
    </row>
    <row r="34515" spans="2:2" ht="16.5" x14ac:dyDescent="0.3">
      <c r="B34515"/>
    </row>
    <row r="34516" spans="2:2" ht="16.5" x14ac:dyDescent="0.3">
      <c r="B34516"/>
    </row>
    <row r="34517" spans="2:2" ht="16.5" x14ac:dyDescent="0.3">
      <c r="B34517"/>
    </row>
    <row r="34518" spans="2:2" ht="16.5" x14ac:dyDescent="0.3">
      <c r="B34518"/>
    </row>
    <row r="34519" spans="2:2" ht="16.5" x14ac:dyDescent="0.3">
      <c r="B34519"/>
    </row>
    <row r="34520" spans="2:2" ht="16.5" x14ac:dyDescent="0.3">
      <c r="B34520"/>
    </row>
    <row r="34521" spans="2:2" ht="16.5" x14ac:dyDescent="0.3">
      <c r="B34521"/>
    </row>
    <row r="34522" spans="2:2" ht="16.5" x14ac:dyDescent="0.3">
      <c r="B34522"/>
    </row>
    <row r="34523" spans="2:2" ht="16.5" x14ac:dyDescent="0.3">
      <c r="B34523"/>
    </row>
    <row r="34524" spans="2:2" ht="16.5" x14ac:dyDescent="0.3">
      <c r="B34524"/>
    </row>
    <row r="34525" spans="2:2" ht="16.5" x14ac:dyDescent="0.3">
      <c r="B34525"/>
    </row>
    <row r="34526" spans="2:2" ht="16.5" x14ac:dyDescent="0.3">
      <c r="B34526"/>
    </row>
    <row r="34527" spans="2:2" ht="16.5" x14ac:dyDescent="0.3">
      <c r="B34527"/>
    </row>
    <row r="34528" spans="2:2" ht="16.5" x14ac:dyDescent="0.3">
      <c r="B34528"/>
    </row>
    <row r="34529" spans="2:2" ht="16.5" x14ac:dyDescent="0.3">
      <c r="B34529"/>
    </row>
    <row r="34530" spans="2:2" ht="16.5" x14ac:dyDescent="0.3">
      <c r="B34530"/>
    </row>
    <row r="34531" spans="2:2" ht="16.5" x14ac:dyDescent="0.3">
      <c r="B34531"/>
    </row>
    <row r="34532" spans="2:2" ht="16.5" x14ac:dyDescent="0.3">
      <c r="B34532"/>
    </row>
    <row r="34533" spans="2:2" ht="16.5" x14ac:dyDescent="0.3">
      <c r="B34533"/>
    </row>
    <row r="34534" spans="2:2" ht="16.5" x14ac:dyDescent="0.3">
      <c r="B34534"/>
    </row>
    <row r="34535" spans="2:2" ht="16.5" x14ac:dyDescent="0.3">
      <c r="B34535"/>
    </row>
    <row r="34536" spans="2:2" ht="16.5" x14ac:dyDescent="0.3">
      <c r="B34536"/>
    </row>
    <row r="34537" spans="2:2" ht="16.5" x14ac:dyDescent="0.3">
      <c r="B34537"/>
    </row>
    <row r="34538" spans="2:2" ht="16.5" x14ac:dyDescent="0.3">
      <c r="B34538"/>
    </row>
    <row r="34539" spans="2:2" ht="16.5" x14ac:dyDescent="0.3">
      <c r="B34539"/>
    </row>
    <row r="34540" spans="2:2" ht="16.5" x14ac:dyDescent="0.3">
      <c r="B34540"/>
    </row>
    <row r="34541" spans="2:2" ht="16.5" x14ac:dyDescent="0.3">
      <c r="B34541"/>
    </row>
    <row r="34542" spans="2:2" ht="16.5" x14ac:dyDescent="0.3">
      <c r="B34542"/>
    </row>
    <row r="34543" spans="2:2" ht="16.5" x14ac:dyDescent="0.3">
      <c r="B34543"/>
    </row>
    <row r="34544" spans="2:2" ht="16.5" x14ac:dyDescent="0.3">
      <c r="B34544"/>
    </row>
    <row r="34545" spans="2:2" ht="16.5" x14ac:dyDescent="0.3">
      <c r="B34545"/>
    </row>
    <row r="34546" spans="2:2" ht="16.5" x14ac:dyDescent="0.3">
      <c r="B34546"/>
    </row>
    <row r="34547" spans="2:2" ht="16.5" x14ac:dyDescent="0.3">
      <c r="B34547"/>
    </row>
    <row r="34548" spans="2:2" ht="16.5" x14ac:dyDescent="0.3">
      <c r="B34548"/>
    </row>
    <row r="34549" spans="2:2" ht="16.5" x14ac:dyDescent="0.3">
      <c r="B34549"/>
    </row>
    <row r="34550" spans="2:2" ht="16.5" x14ac:dyDescent="0.3">
      <c r="B34550"/>
    </row>
    <row r="34551" spans="2:2" ht="16.5" x14ac:dyDescent="0.3">
      <c r="B34551"/>
    </row>
    <row r="34552" spans="2:2" ht="16.5" x14ac:dyDescent="0.3">
      <c r="B34552"/>
    </row>
    <row r="34553" spans="2:2" ht="16.5" x14ac:dyDescent="0.3">
      <c r="B34553"/>
    </row>
    <row r="34554" spans="2:2" ht="16.5" x14ac:dyDescent="0.3">
      <c r="B34554"/>
    </row>
    <row r="34555" spans="2:2" ht="16.5" x14ac:dyDescent="0.3">
      <c r="B34555"/>
    </row>
    <row r="34556" spans="2:2" ht="16.5" x14ac:dyDescent="0.3">
      <c r="B34556"/>
    </row>
    <row r="34557" spans="2:2" ht="16.5" x14ac:dyDescent="0.3">
      <c r="B34557"/>
    </row>
    <row r="34558" spans="2:2" ht="16.5" x14ac:dyDescent="0.3">
      <c r="B34558"/>
    </row>
    <row r="34559" spans="2:2" ht="16.5" x14ac:dyDescent="0.3">
      <c r="B34559"/>
    </row>
    <row r="34560" spans="2:2" ht="16.5" x14ac:dyDescent="0.3">
      <c r="B34560"/>
    </row>
    <row r="34561" spans="2:2" ht="16.5" x14ac:dyDescent="0.3">
      <c r="B34561"/>
    </row>
    <row r="34562" spans="2:2" ht="16.5" x14ac:dyDescent="0.3">
      <c r="B34562"/>
    </row>
    <row r="34563" spans="2:2" ht="16.5" x14ac:dyDescent="0.3">
      <c r="B34563"/>
    </row>
    <row r="34564" spans="2:2" ht="16.5" x14ac:dyDescent="0.3">
      <c r="B34564"/>
    </row>
    <row r="34565" spans="2:2" ht="16.5" x14ac:dyDescent="0.3">
      <c r="B34565"/>
    </row>
    <row r="34566" spans="2:2" ht="16.5" x14ac:dyDescent="0.3">
      <c r="B34566"/>
    </row>
    <row r="34567" spans="2:2" ht="16.5" x14ac:dyDescent="0.3">
      <c r="B34567"/>
    </row>
    <row r="34568" spans="2:2" ht="16.5" x14ac:dyDescent="0.3">
      <c r="B34568"/>
    </row>
    <row r="34569" spans="2:2" ht="16.5" x14ac:dyDescent="0.3">
      <c r="B34569"/>
    </row>
    <row r="34570" spans="2:2" ht="16.5" x14ac:dyDescent="0.3">
      <c r="B34570"/>
    </row>
    <row r="34571" spans="2:2" ht="16.5" x14ac:dyDescent="0.3">
      <c r="B34571"/>
    </row>
    <row r="34572" spans="2:2" ht="16.5" x14ac:dyDescent="0.3">
      <c r="B34572"/>
    </row>
    <row r="34573" spans="2:2" ht="16.5" x14ac:dyDescent="0.3">
      <c r="B34573"/>
    </row>
    <row r="34574" spans="2:2" ht="16.5" x14ac:dyDescent="0.3">
      <c r="B34574"/>
    </row>
    <row r="34575" spans="2:2" ht="16.5" x14ac:dyDescent="0.3">
      <c r="B34575"/>
    </row>
    <row r="34576" spans="2:2" ht="16.5" x14ac:dyDescent="0.3">
      <c r="B34576"/>
    </row>
    <row r="34577" spans="2:2" ht="16.5" x14ac:dyDescent="0.3">
      <c r="B34577"/>
    </row>
    <row r="34578" spans="2:2" ht="16.5" x14ac:dyDescent="0.3">
      <c r="B34578"/>
    </row>
    <row r="34579" spans="2:2" ht="16.5" x14ac:dyDescent="0.3">
      <c r="B34579"/>
    </row>
    <row r="34580" spans="2:2" ht="16.5" x14ac:dyDescent="0.3">
      <c r="B34580"/>
    </row>
    <row r="34581" spans="2:2" ht="16.5" x14ac:dyDescent="0.3">
      <c r="B34581"/>
    </row>
    <row r="34582" spans="2:2" ht="16.5" x14ac:dyDescent="0.3">
      <c r="B34582"/>
    </row>
    <row r="34583" spans="2:2" ht="16.5" x14ac:dyDescent="0.3">
      <c r="B34583"/>
    </row>
    <row r="34584" spans="2:2" ht="16.5" x14ac:dyDescent="0.3">
      <c r="B34584"/>
    </row>
    <row r="34585" spans="2:2" ht="16.5" x14ac:dyDescent="0.3">
      <c r="B34585"/>
    </row>
    <row r="34586" spans="2:2" ht="16.5" x14ac:dyDescent="0.3">
      <c r="B34586"/>
    </row>
    <row r="34587" spans="2:2" ht="16.5" x14ac:dyDescent="0.3">
      <c r="B34587"/>
    </row>
    <row r="34588" spans="2:2" ht="16.5" x14ac:dyDescent="0.3">
      <c r="B34588"/>
    </row>
    <row r="34589" spans="2:2" ht="16.5" x14ac:dyDescent="0.3">
      <c r="B34589"/>
    </row>
    <row r="34590" spans="2:2" ht="16.5" x14ac:dyDescent="0.3">
      <c r="B34590"/>
    </row>
    <row r="34591" spans="2:2" ht="16.5" x14ac:dyDescent="0.3">
      <c r="B34591"/>
    </row>
    <row r="34592" spans="2:2" ht="16.5" x14ac:dyDescent="0.3">
      <c r="B34592"/>
    </row>
    <row r="34593" spans="2:2" ht="16.5" x14ac:dyDescent="0.3">
      <c r="B34593"/>
    </row>
    <row r="34594" spans="2:2" ht="16.5" x14ac:dyDescent="0.3">
      <c r="B34594"/>
    </row>
    <row r="34595" spans="2:2" ht="16.5" x14ac:dyDescent="0.3">
      <c r="B34595"/>
    </row>
    <row r="34596" spans="2:2" ht="16.5" x14ac:dyDescent="0.3">
      <c r="B34596"/>
    </row>
    <row r="34597" spans="2:2" ht="16.5" x14ac:dyDescent="0.3">
      <c r="B34597"/>
    </row>
    <row r="34598" spans="2:2" ht="16.5" x14ac:dyDescent="0.3">
      <c r="B34598"/>
    </row>
    <row r="34599" spans="2:2" ht="16.5" x14ac:dyDescent="0.3">
      <c r="B34599"/>
    </row>
    <row r="34600" spans="2:2" ht="16.5" x14ac:dyDescent="0.3">
      <c r="B34600"/>
    </row>
    <row r="34601" spans="2:2" ht="16.5" x14ac:dyDescent="0.3">
      <c r="B34601"/>
    </row>
    <row r="34602" spans="2:2" ht="16.5" x14ac:dyDescent="0.3">
      <c r="B34602"/>
    </row>
    <row r="34603" spans="2:2" ht="16.5" x14ac:dyDescent="0.3">
      <c r="B34603"/>
    </row>
    <row r="34604" spans="2:2" ht="16.5" x14ac:dyDescent="0.3">
      <c r="B34604"/>
    </row>
    <row r="34605" spans="2:2" ht="16.5" x14ac:dyDescent="0.3">
      <c r="B34605"/>
    </row>
    <row r="34606" spans="2:2" ht="16.5" x14ac:dyDescent="0.3">
      <c r="B34606"/>
    </row>
    <row r="34607" spans="2:2" ht="16.5" x14ac:dyDescent="0.3">
      <c r="B34607"/>
    </row>
    <row r="34608" spans="2:2" ht="16.5" x14ac:dyDescent="0.3">
      <c r="B34608"/>
    </row>
    <row r="34609" spans="2:2" ht="16.5" x14ac:dyDescent="0.3">
      <c r="B34609"/>
    </row>
    <row r="34610" spans="2:2" ht="16.5" x14ac:dyDescent="0.3">
      <c r="B34610"/>
    </row>
    <row r="34611" spans="2:2" ht="16.5" x14ac:dyDescent="0.3">
      <c r="B34611"/>
    </row>
    <row r="34612" spans="2:2" ht="16.5" x14ac:dyDescent="0.3">
      <c r="B34612"/>
    </row>
    <row r="34613" spans="2:2" ht="16.5" x14ac:dyDescent="0.3">
      <c r="B34613"/>
    </row>
    <row r="34614" spans="2:2" ht="16.5" x14ac:dyDescent="0.3">
      <c r="B34614"/>
    </row>
    <row r="34615" spans="2:2" ht="16.5" x14ac:dyDescent="0.3">
      <c r="B34615"/>
    </row>
    <row r="34616" spans="2:2" ht="16.5" x14ac:dyDescent="0.3">
      <c r="B34616"/>
    </row>
    <row r="34617" spans="2:2" ht="16.5" x14ac:dyDescent="0.3">
      <c r="B34617"/>
    </row>
    <row r="34618" spans="2:2" ht="16.5" x14ac:dyDescent="0.3">
      <c r="B34618"/>
    </row>
    <row r="34619" spans="2:2" ht="16.5" x14ac:dyDescent="0.3">
      <c r="B34619"/>
    </row>
    <row r="34620" spans="2:2" ht="16.5" x14ac:dyDescent="0.3">
      <c r="B34620"/>
    </row>
    <row r="34621" spans="2:2" ht="16.5" x14ac:dyDescent="0.3">
      <c r="B34621"/>
    </row>
    <row r="34622" spans="2:2" ht="16.5" x14ac:dyDescent="0.3">
      <c r="B34622"/>
    </row>
    <row r="34623" spans="2:2" ht="16.5" x14ac:dyDescent="0.3">
      <c r="B34623"/>
    </row>
    <row r="34624" spans="2:2" ht="16.5" x14ac:dyDescent="0.3">
      <c r="B34624"/>
    </row>
    <row r="34625" spans="2:2" ht="16.5" x14ac:dyDescent="0.3">
      <c r="B34625"/>
    </row>
    <row r="34626" spans="2:2" ht="16.5" x14ac:dyDescent="0.3">
      <c r="B34626"/>
    </row>
    <row r="34627" spans="2:2" ht="16.5" x14ac:dyDescent="0.3">
      <c r="B34627"/>
    </row>
    <row r="34628" spans="2:2" ht="16.5" x14ac:dyDescent="0.3">
      <c r="B34628"/>
    </row>
    <row r="34629" spans="2:2" ht="16.5" x14ac:dyDescent="0.3">
      <c r="B34629"/>
    </row>
    <row r="34630" spans="2:2" ht="16.5" x14ac:dyDescent="0.3">
      <c r="B34630"/>
    </row>
    <row r="34631" spans="2:2" ht="16.5" x14ac:dyDescent="0.3">
      <c r="B34631"/>
    </row>
    <row r="34632" spans="2:2" ht="16.5" x14ac:dyDescent="0.3">
      <c r="B34632"/>
    </row>
    <row r="34633" spans="2:2" ht="16.5" x14ac:dyDescent="0.3">
      <c r="B34633"/>
    </row>
    <row r="34634" spans="2:2" ht="16.5" x14ac:dyDescent="0.3">
      <c r="B34634"/>
    </row>
    <row r="34635" spans="2:2" ht="16.5" x14ac:dyDescent="0.3">
      <c r="B34635"/>
    </row>
    <row r="34636" spans="2:2" ht="16.5" x14ac:dyDescent="0.3">
      <c r="B34636"/>
    </row>
    <row r="34637" spans="2:2" ht="16.5" x14ac:dyDescent="0.3">
      <c r="B34637"/>
    </row>
    <row r="34638" spans="2:2" ht="16.5" x14ac:dyDescent="0.3">
      <c r="B34638"/>
    </row>
    <row r="34639" spans="2:2" ht="16.5" x14ac:dyDescent="0.3">
      <c r="B34639"/>
    </row>
    <row r="34640" spans="2:2" ht="16.5" x14ac:dyDescent="0.3">
      <c r="B34640"/>
    </row>
    <row r="34641" spans="2:2" ht="16.5" x14ac:dyDescent="0.3">
      <c r="B34641"/>
    </row>
    <row r="34642" spans="2:2" ht="16.5" x14ac:dyDescent="0.3">
      <c r="B34642"/>
    </row>
    <row r="34643" spans="2:2" ht="16.5" x14ac:dyDescent="0.3">
      <c r="B34643"/>
    </row>
    <row r="34644" spans="2:2" ht="16.5" x14ac:dyDescent="0.3">
      <c r="B34644"/>
    </row>
    <row r="34645" spans="2:2" ht="16.5" x14ac:dyDescent="0.3">
      <c r="B34645"/>
    </row>
    <row r="34646" spans="2:2" ht="16.5" x14ac:dyDescent="0.3">
      <c r="B34646"/>
    </row>
    <row r="34647" spans="2:2" ht="16.5" x14ac:dyDescent="0.3">
      <c r="B34647"/>
    </row>
    <row r="34648" spans="2:2" ht="16.5" x14ac:dyDescent="0.3">
      <c r="B34648"/>
    </row>
    <row r="34649" spans="2:2" ht="16.5" x14ac:dyDescent="0.3">
      <c r="B34649"/>
    </row>
    <row r="34650" spans="2:2" ht="16.5" x14ac:dyDescent="0.3">
      <c r="B34650"/>
    </row>
    <row r="34651" spans="2:2" ht="16.5" x14ac:dyDescent="0.3">
      <c r="B34651"/>
    </row>
    <row r="34652" spans="2:2" ht="16.5" x14ac:dyDescent="0.3">
      <c r="B34652"/>
    </row>
    <row r="34653" spans="2:2" ht="16.5" x14ac:dyDescent="0.3">
      <c r="B34653"/>
    </row>
    <row r="34654" spans="2:2" ht="16.5" x14ac:dyDescent="0.3">
      <c r="B34654"/>
    </row>
    <row r="34655" spans="2:2" ht="16.5" x14ac:dyDescent="0.3">
      <c r="B34655"/>
    </row>
    <row r="34656" spans="2:2" ht="16.5" x14ac:dyDescent="0.3">
      <c r="B34656"/>
    </row>
    <row r="34657" spans="2:2" ht="16.5" x14ac:dyDescent="0.3">
      <c r="B34657"/>
    </row>
    <row r="34658" spans="2:2" ht="16.5" x14ac:dyDescent="0.3">
      <c r="B34658"/>
    </row>
    <row r="34659" spans="2:2" ht="16.5" x14ac:dyDescent="0.3">
      <c r="B34659"/>
    </row>
    <row r="34660" spans="2:2" ht="16.5" x14ac:dyDescent="0.3">
      <c r="B34660"/>
    </row>
    <row r="34661" spans="2:2" ht="16.5" x14ac:dyDescent="0.3">
      <c r="B34661"/>
    </row>
    <row r="34662" spans="2:2" ht="16.5" x14ac:dyDescent="0.3">
      <c r="B34662"/>
    </row>
    <row r="34663" spans="2:2" ht="16.5" x14ac:dyDescent="0.3">
      <c r="B34663"/>
    </row>
    <row r="34664" spans="2:2" ht="16.5" x14ac:dyDescent="0.3">
      <c r="B34664"/>
    </row>
    <row r="34665" spans="2:2" ht="16.5" x14ac:dyDescent="0.3">
      <c r="B34665"/>
    </row>
    <row r="34666" spans="2:2" ht="16.5" x14ac:dyDescent="0.3">
      <c r="B34666"/>
    </row>
    <row r="34667" spans="2:2" ht="16.5" x14ac:dyDescent="0.3">
      <c r="B34667"/>
    </row>
    <row r="34668" spans="2:2" ht="16.5" x14ac:dyDescent="0.3">
      <c r="B34668"/>
    </row>
    <row r="34669" spans="2:2" ht="16.5" x14ac:dyDescent="0.3">
      <c r="B34669"/>
    </row>
    <row r="34670" spans="2:2" ht="16.5" x14ac:dyDescent="0.3">
      <c r="B34670"/>
    </row>
    <row r="34671" spans="2:2" ht="16.5" x14ac:dyDescent="0.3">
      <c r="B34671"/>
    </row>
    <row r="34672" spans="2:2" ht="16.5" x14ac:dyDescent="0.3">
      <c r="B34672"/>
    </row>
    <row r="34673" spans="2:2" ht="16.5" x14ac:dyDescent="0.3">
      <c r="B34673"/>
    </row>
    <row r="34674" spans="2:2" ht="16.5" x14ac:dyDescent="0.3">
      <c r="B34674"/>
    </row>
    <row r="34675" spans="2:2" ht="16.5" x14ac:dyDescent="0.3">
      <c r="B34675"/>
    </row>
    <row r="34676" spans="2:2" ht="16.5" x14ac:dyDescent="0.3">
      <c r="B34676"/>
    </row>
    <row r="34677" spans="2:2" ht="16.5" x14ac:dyDescent="0.3">
      <c r="B34677"/>
    </row>
    <row r="34678" spans="2:2" ht="16.5" x14ac:dyDescent="0.3">
      <c r="B34678"/>
    </row>
    <row r="34679" spans="2:2" ht="16.5" x14ac:dyDescent="0.3">
      <c r="B34679"/>
    </row>
    <row r="34680" spans="2:2" ht="16.5" x14ac:dyDescent="0.3">
      <c r="B34680"/>
    </row>
    <row r="34681" spans="2:2" ht="16.5" x14ac:dyDescent="0.3">
      <c r="B34681"/>
    </row>
    <row r="34682" spans="2:2" ht="16.5" x14ac:dyDescent="0.3">
      <c r="B34682"/>
    </row>
    <row r="34683" spans="2:2" ht="16.5" x14ac:dyDescent="0.3">
      <c r="B34683"/>
    </row>
    <row r="34684" spans="2:2" ht="16.5" x14ac:dyDescent="0.3">
      <c r="B34684"/>
    </row>
    <row r="34685" spans="2:2" ht="16.5" x14ac:dyDescent="0.3">
      <c r="B34685"/>
    </row>
    <row r="34686" spans="2:2" ht="16.5" x14ac:dyDescent="0.3">
      <c r="B34686"/>
    </row>
    <row r="34687" spans="2:2" ht="16.5" x14ac:dyDescent="0.3">
      <c r="B34687"/>
    </row>
    <row r="34688" spans="2:2" ht="16.5" x14ac:dyDescent="0.3">
      <c r="B34688"/>
    </row>
    <row r="34689" spans="2:2" ht="16.5" x14ac:dyDescent="0.3">
      <c r="B34689"/>
    </row>
    <row r="34690" spans="2:2" ht="16.5" x14ac:dyDescent="0.3">
      <c r="B34690"/>
    </row>
    <row r="34691" spans="2:2" ht="16.5" x14ac:dyDescent="0.3">
      <c r="B34691"/>
    </row>
    <row r="34692" spans="2:2" ht="16.5" x14ac:dyDescent="0.3">
      <c r="B34692"/>
    </row>
    <row r="34693" spans="2:2" ht="16.5" x14ac:dyDescent="0.3">
      <c r="B34693"/>
    </row>
    <row r="34694" spans="2:2" ht="16.5" x14ac:dyDescent="0.3">
      <c r="B34694"/>
    </row>
    <row r="34695" spans="2:2" ht="16.5" x14ac:dyDescent="0.3">
      <c r="B34695"/>
    </row>
    <row r="34696" spans="2:2" ht="16.5" x14ac:dyDescent="0.3">
      <c r="B34696"/>
    </row>
    <row r="34697" spans="2:2" ht="16.5" x14ac:dyDescent="0.3">
      <c r="B34697"/>
    </row>
    <row r="34698" spans="2:2" ht="16.5" x14ac:dyDescent="0.3">
      <c r="B34698"/>
    </row>
    <row r="34699" spans="2:2" ht="16.5" x14ac:dyDescent="0.3">
      <c r="B34699"/>
    </row>
    <row r="34700" spans="2:2" ht="16.5" x14ac:dyDescent="0.3">
      <c r="B34700"/>
    </row>
    <row r="34701" spans="2:2" ht="16.5" x14ac:dyDescent="0.3">
      <c r="B34701"/>
    </row>
    <row r="34702" spans="2:2" ht="16.5" x14ac:dyDescent="0.3">
      <c r="B34702"/>
    </row>
    <row r="34703" spans="2:2" ht="16.5" x14ac:dyDescent="0.3">
      <c r="B34703"/>
    </row>
    <row r="34704" spans="2:2" ht="16.5" x14ac:dyDescent="0.3">
      <c r="B34704"/>
    </row>
    <row r="34705" spans="2:2" ht="16.5" x14ac:dyDescent="0.3">
      <c r="B34705"/>
    </row>
    <row r="34706" spans="2:2" ht="16.5" x14ac:dyDescent="0.3">
      <c r="B34706"/>
    </row>
    <row r="34707" spans="2:2" ht="16.5" x14ac:dyDescent="0.3">
      <c r="B34707"/>
    </row>
    <row r="34708" spans="2:2" ht="16.5" x14ac:dyDescent="0.3">
      <c r="B34708"/>
    </row>
    <row r="34709" spans="2:2" ht="16.5" x14ac:dyDescent="0.3">
      <c r="B34709"/>
    </row>
    <row r="34710" spans="2:2" ht="16.5" x14ac:dyDescent="0.3">
      <c r="B34710"/>
    </row>
    <row r="34711" spans="2:2" ht="16.5" x14ac:dyDescent="0.3">
      <c r="B34711"/>
    </row>
    <row r="34712" spans="2:2" ht="16.5" x14ac:dyDescent="0.3">
      <c r="B34712"/>
    </row>
    <row r="34713" spans="2:2" ht="16.5" x14ac:dyDescent="0.3">
      <c r="B34713"/>
    </row>
    <row r="34714" spans="2:2" ht="16.5" x14ac:dyDescent="0.3">
      <c r="B34714"/>
    </row>
    <row r="34715" spans="2:2" ht="16.5" x14ac:dyDescent="0.3">
      <c r="B34715"/>
    </row>
    <row r="34716" spans="2:2" ht="16.5" x14ac:dyDescent="0.3">
      <c r="B34716"/>
    </row>
    <row r="34717" spans="2:2" ht="16.5" x14ac:dyDescent="0.3">
      <c r="B34717"/>
    </row>
    <row r="34718" spans="2:2" ht="16.5" x14ac:dyDescent="0.3">
      <c r="B34718"/>
    </row>
    <row r="34719" spans="2:2" ht="16.5" x14ac:dyDescent="0.3">
      <c r="B34719"/>
    </row>
    <row r="34720" spans="2:2" ht="16.5" x14ac:dyDescent="0.3">
      <c r="B34720"/>
    </row>
    <row r="34721" spans="2:2" ht="16.5" x14ac:dyDescent="0.3">
      <c r="B34721"/>
    </row>
    <row r="34722" spans="2:2" ht="16.5" x14ac:dyDescent="0.3">
      <c r="B34722"/>
    </row>
    <row r="34723" spans="2:2" ht="16.5" x14ac:dyDescent="0.3">
      <c r="B34723"/>
    </row>
    <row r="34724" spans="2:2" ht="16.5" x14ac:dyDescent="0.3">
      <c r="B34724"/>
    </row>
    <row r="34725" spans="2:2" ht="16.5" x14ac:dyDescent="0.3">
      <c r="B34725"/>
    </row>
    <row r="34726" spans="2:2" ht="16.5" x14ac:dyDescent="0.3">
      <c r="B34726"/>
    </row>
    <row r="34727" spans="2:2" ht="16.5" x14ac:dyDescent="0.3">
      <c r="B34727"/>
    </row>
    <row r="34728" spans="2:2" ht="16.5" x14ac:dyDescent="0.3">
      <c r="B34728"/>
    </row>
    <row r="34729" spans="2:2" ht="16.5" x14ac:dyDescent="0.3">
      <c r="B34729"/>
    </row>
    <row r="34730" spans="2:2" ht="16.5" x14ac:dyDescent="0.3">
      <c r="B34730"/>
    </row>
    <row r="34731" spans="2:2" ht="16.5" x14ac:dyDescent="0.3">
      <c r="B34731"/>
    </row>
    <row r="34732" spans="2:2" ht="16.5" x14ac:dyDescent="0.3">
      <c r="B34732"/>
    </row>
    <row r="34733" spans="2:2" ht="16.5" x14ac:dyDescent="0.3">
      <c r="B34733"/>
    </row>
    <row r="34734" spans="2:2" ht="16.5" x14ac:dyDescent="0.3">
      <c r="B34734"/>
    </row>
    <row r="34735" spans="2:2" ht="16.5" x14ac:dyDescent="0.3">
      <c r="B34735"/>
    </row>
    <row r="34736" spans="2:2" ht="16.5" x14ac:dyDescent="0.3">
      <c r="B34736"/>
    </row>
    <row r="34737" spans="2:2" ht="16.5" x14ac:dyDescent="0.3">
      <c r="B34737"/>
    </row>
    <row r="34738" spans="2:2" ht="16.5" x14ac:dyDescent="0.3">
      <c r="B34738"/>
    </row>
    <row r="34739" spans="2:2" ht="16.5" x14ac:dyDescent="0.3">
      <c r="B34739"/>
    </row>
    <row r="34740" spans="2:2" ht="16.5" x14ac:dyDescent="0.3">
      <c r="B34740"/>
    </row>
    <row r="34741" spans="2:2" ht="16.5" x14ac:dyDescent="0.3">
      <c r="B34741"/>
    </row>
    <row r="34742" spans="2:2" ht="16.5" x14ac:dyDescent="0.3">
      <c r="B34742"/>
    </row>
    <row r="34743" spans="2:2" ht="16.5" x14ac:dyDescent="0.3">
      <c r="B34743"/>
    </row>
    <row r="34744" spans="2:2" ht="16.5" x14ac:dyDescent="0.3">
      <c r="B34744"/>
    </row>
    <row r="34745" spans="2:2" ht="16.5" x14ac:dyDescent="0.3">
      <c r="B34745"/>
    </row>
    <row r="34746" spans="2:2" ht="16.5" x14ac:dyDescent="0.3">
      <c r="B34746"/>
    </row>
    <row r="34747" spans="2:2" ht="16.5" x14ac:dyDescent="0.3">
      <c r="B34747"/>
    </row>
    <row r="34748" spans="2:2" ht="16.5" x14ac:dyDescent="0.3">
      <c r="B34748"/>
    </row>
    <row r="34749" spans="2:2" ht="16.5" x14ac:dyDescent="0.3">
      <c r="B34749"/>
    </row>
    <row r="34750" spans="2:2" ht="16.5" x14ac:dyDescent="0.3">
      <c r="B34750"/>
    </row>
    <row r="34751" spans="2:2" ht="16.5" x14ac:dyDescent="0.3">
      <c r="B34751"/>
    </row>
    <row r="34752" spans="2:2" ht="16.5" x14ac:dyDescent="0.3">
      <c r="B34752"/>
    </row>
    <row r="34753" spans="2:2" ht="16.5" x14ac:dyDescent="0.3">
      <c r="B34753"/>
    </row>
    <row r="34754" spans="2:2" ht="16.5" x14ac:dyDescent="0.3">
      <c r="B34754"/>
    </row>
    <row r="34755" spans="2:2" ht="16.5" x14ac:dyDescent="0.3">
      <c r="B34755"/>
    </row>
    <row r="34756" spans="2:2" ht="16.5" x14ac:dyDescent="0.3">
      <c r="B34756"/>
    </row>
    <row r="34757" spans="2:2" ht="16.5" x14ac:dyDescent="0.3">
      <c r="B34757"/>
    </row>
    <row r="34758" spans="2:2" ht="16.5" x14ac:dyDescent="0.3">
      <c r="B34758"/>
    </row>
    <row r="34759" spans="2:2" ht="16.5" x14ac:dyDescent="0.3">
      <c r="B34759"/>
    </row>
    <row r="34760" spans="2:2" ht="16.5" x14ac:dyDescent="0.3">
      <c r="B34760"/>
    </row>
    <row r="34761" spans="2:2" ht="16.5" x14ac:dyDescent="0.3">
      <c r="B34761"/>
    </row>
    <row r="34762" spans="2:2" ht="16.5" x14ac:dyDescent="0.3">
      <c r="B34762"/>
    </row>
    <row r="34763" spans="2:2" ht="16.5" x14ac:dyDescent="0.3">
      <c r="B34763"/>
    </row>
    <row r="34764" spans="2:2" ht="16.5" x14ac:dyDescent="0.3">
      <c r="B34764"/>
    </row>
    <row r="34765" spans="2:2" ht="16.5" x14ac:dyDescent="0.3">
      <c r="B34765"/>
    </row>
    <row r="34766" spans="2:2" ht="16.5" x14ac:dyDescent="0.3">
      <c r="B34766"/>
    </row>
    <row r="34767" spans="2:2" ht="16.5" x14ac:dyDescent="0.3">
      <c r="B34767"/>
    </row>
    <row r="34768" spans="2:2" ht="16.5" x14ac:dyDescent="0.3">
      <c r="B34768"/>
    </row>
    <row r="34769" spans="2:2" ht="16.5" x14ac:dyDescent="0.3">
      <c r="B34769"/>
    </row>
    <row r="34770" spans="2:2" ht="16.5" x14ac:dyDescent="0.3">
      <c r="B34770"/>
    </row>
    <row r="34771" spans="2:2" ht="16.5" x14ac:dyDescent="0.3">
      <c r="B34771"/>
    </row>
    <row r="34772" spans="2:2" ht="16.5" x14ac:dyDescent="0.3">
      <c r="B34772"/>
    </row>
    <row r="34773" spans="2:2" ht="16.5" x14ac:dyDescent="0.3">
      <c r="B34773"/>
    </row>
    <row r="34774" spans="2:2" ht="16.5" x14ac:dyDescent="0.3">
      <c r="B34774"/>
    </row>
    <row r="34775" spans="2:2" ht="16.5" x14ac:dyDescent="0.3">
      <c r="B34775"/>
    </row>
    <row r="34776" spans="2:2" ht="16.5" x14ac:dyDescent="0.3">
      <c r="B34776"/>
    </row>
    <row r="34777" spans="2:2" ht="16.5" x14ac:dyDescent="0.3">
      <c r="B34777"/>
    </row>
    <row r="34778" spans="2:2" ht="16.5" x14ac:dyDescent="0.3">
      <c r="B34778"/>
    </row>
    <row r="34779" spans="2:2" ht="16.5" x14ac:dyDescent="0.3">
      <c r="B34779"/>
    </row>
    <row r="34780" spans="2:2" ht="16.5" x14ac:dyDescent="0.3">
      <c r="B34780"/>
    </row>
    <row r="34781" spans="2:2" ht="16.5" x14ac:dyDescent="0.3">
      <c r="B34781"/>
    </row>
    <row r="34782" spans="2:2" ht="16.5" x14ac:dyDescent="0.3">
      <c r="B34782"/>
    </row>
    <row r="34783" spans="2:2" ht="16.5" x14ac:dyDescent="0.3">
      <c r="B34783"/>
    </row>
    <row r="34784" spans="2:2" ht="16.5" x14ac:dyDescent="0.3">
      <c r="B34784"/>
    </row>
    <row r="34785" spans="2:2" ht="16.5" x14ac:dyDescent="0.3">
      <c r="B34785"/>
    </row>
    <row r="34786" spans="2:2" ht="16.5" x14ac:dyDescent="0.3">
      <c r="B34786"/>
    </row>
    <row r="34787" spans="2:2" ht="16.5" x14ac:dyDescent="0.3">
      <c r="B34787"/>
    </row>
    <row r="34788" spans="2:2" ht="16.5" x14ac:dyDescent="0.3">
      <c r="B34788"/>
    </row>
    <row r="34789" spans="2:2" ht="16.5" x14ac:dyDescent="0.3">
      <c r="B34789"/>
    </row>
    <row r="34790" spans="2:2" ht="16.5" x14ac:dyDescent="0.3">
      <c r="B34790"/>
    </row>
    <row r="34791" spans="2:2" ht="16.5" x14ac:dyDescent="0.3">
      <c r="B34791"/>
    </row>
    <row r="34792" spans="2:2" ht="16.5" x14ac:dyDescent="0.3">
      <c r="B34792"/>
    </row>
    <row r="34793" spans="2:2" ht="16.5" x14ac:dyDescent="0.3">
      <c r="B34793"/>
    </row>
    <row r="34794" spans="2:2" ht="16.5" x14ac:dyDescent="0.3">
      <c r="B34794"/>
    </row>
    <row r="34795" spans="2:2" ht="16.5" x14ac:dyDescent="0.3">
      <c r="B34795"/>
    </row>
    <row r="34796" spans="2:2" ht="16.5" x14ac:dyDescent="0.3">
      <c r="B34796"/>
    </row>
    <row r="34797" spans="2:2" ht="16.5" x14ac:dyDescent="0.3">
      <c r="B34797"/>
    </row>
    <row r="34798" spans="2:2" ht="16.5" x14ac:dyDescent="0.3">
      <c r="B34798"/>
    </row>
    <row r="34799" spans="2:2" ht="16.5" x14ac:dyDescent="0.3">
      <c r="B34799"/>
    </row>
    <row r="34800" spans="2:2" ht="16.5" x14ac:dyDescent="0.3">
      <c r="B34800"/>
    </row>
    <row r="34801" spans="2:2" ht="16.5" x14ac:dyDescent="0.3">
      <c r="B34801"/>
    </row>
    <row r="34802" spans="2:2" ht="16.5" x14ac:dyDescent="0.3">
      <c r="B34802"/>
    </row>
    <row r="34803" spans="2:2" ht="16.5" x14ac:dyDescent="0.3">
      <c r="B34803"/>
    </row>
    <row r="34804" spans="2:2" ht="16.5" x14ac:dyDescent="0.3">
      <c r="B34804"/>
    </row>
    <row r="34805" spans="2:2" ht="16.5" x14ac:dyDescent="0.3">
      <c r="B34805"/>
    </row>
    <row r="34806" spans="2:2" ht="16.5" x14ac:dyDescent="0.3">
      <c r="B34806"/>
    </row>
    <row r="34807" spans="2:2" ht="16.5" x14ac:dyDescent="0.3">
      <c r="B34807"/>
    </row>
    <row r="34808" spans="2:2" ht="16.5" x14ac:dyDescent="0.3">
      <c r="B34808"/>
    </row>
    <row r="34809" spans="2:2" ht="16.5" x14ac:dyDescent="0.3">
      <c r="B34809"/>
    </row>
    <row r="34810" spans="2:2" ht="16.5" x14ac:dyDescent="0.3">
      <c r="B34810"/>
    </row>
    <row r="34811" spans="2:2" ht="16.5" x14ac:dyDescent="0.3">
      <c r="B34811"/>
    </row>
    <row r="34812" spans="2:2" ht="16.5" x14ac:dyDescent="0.3">
      <c r="B34812"/>
    </row>
    <row r="34813" spans="2:2" ht="16.5" x14ac:dyDescent="0.3">
      <c r="B34813"/>
    </row>
    <row r="34814" spans="2:2" ht="16.5" x14ac:dyDescent="0.3">
      <c r="B34814"/>
    </row>
    <row r="34815" spans="2:2" ht="16.5" x14ac:dyDescent="0.3">
      <c r="B34815"/>
    </row>
    <row r="34816" spans="2:2" ht="16.5" x14ac:dyDescent="0.3">
      <c r="B34816"/>
    </row>
    <row r="34817" spans="2:2" ht="16.5" x14ac:dyDescent="0.3">
      <c r="B34817"/>
    </row>
    <row r="34818" spans="2:2" ht="16.5" x14ac:dyDescent="0.3">
      <c r="B34818"/>
    </row>
    <row r="34819" spans="2:2" ht="16.5" x14ac:dyDescent="0.3">
      <c r="B34819"/>
    </row>
    <row r="34820" spans="2:2" ht="16.5" x14ac:dyDescent="0.3">
      <c r="B34820"/>
    </row>
    <row r="34821" spans="2:2" ht="16.5" x14ac:dyDescent="0.3">
      <c r="B34821"/>
    </row>
    <row r="34822" spans="2:2" ht="16.5" x14ac:dyDescent="0.3">
      <c r="B34822"/>
    </row>
    <row r="34823" spans="2:2" ht="16.5" x14ac:dyDescent="0.3">
      <c r="B34823"/>
    </row>
    <row r="34824" spans="2:2" ht="16.5" x14ac:dyDescent="0.3">
      <c r="B34824"/>
    </row>
    <row r="34825" spans="2:2" ht="16.5" x14ac:dyDescent="0.3">
      <c r="B34825"/>
    </row>
    <row r="34826" spans="2:2" ht="16.5" x14ac:dyDescent="0.3">
      <c r="B34826"/>
    </row>
    <row r="34827" spans="2:2" ht="16.5" x14ac:dyDescent="0.3">
      <c r="B34827"/>
    </row>
    <row r="34828" spans="2:2" ht="16.5" x14ac:dyDescent="0.3">
      <c r="B34828"/>
    </row>
    <row r="34829" spans="2:2" ht="16.5" x14ac:dyDescent="0.3">
      <c r="B34829"/>
    </row>
    <row r="34830" spans="2:2" ht="16.5" x14ac:dyDescent="0.3">
      <c r="B34830"/>
    </row>
    <row r="34831" spans="2:2" ht="16.5" x14ac:dyDescent="0.3">
      <c r="B34831"/>
    </row>
    <row r="34832" spans="2:2" ht="16.5" x14ac:dyDescent="0.3">
      <c r="B34832"/>
    </row>
    <row r="34833" spans="2:2" ht="16.5" x14ac:dyDescent="0.3">
      <c r="B34833"/>
    </row>
    <row r="34834" spans="2:2" ht="16.5" x14ac:dyDescent="0.3">
      <c r="B34834"/>
    </row>
    <row r="34835" spans="2:2" ht="16.5" x14ac:dyDescent="0.3">
      <c r="B34835"/>
    </row>
    <row r="34836" spans="2:2" ht="16.5" x14ac:dyDescent="0.3">
      <c r="B34836"/>
    </row>
    <row r="34837" spans="2:2" ht="16.5" x14ac:dyDescent="0.3">
      <c r="B34837"/>
    </row>
    <row r="34838" spans="2:2" ht="16.5" x14ac:dyDescent="0.3">
      <c r="B34838"/>
    </row>
    <row r="34839" spans="2:2" ht="16.5" x14ac:dyDescent="0.3">
      <c r="B34839"/>
    </row>
    <row r="34840" spans="2:2" ht="16.5" x14ac:dyDescent="0.3">
      <c r="B34840"/>
    </row>
    <row r="34841" spans="2:2" ht="16.5" x14ac:dyDescent="0.3">
      <c r="B34841"/>
    </row>
    <row r="34842" spans="2:2" ht="16.5" x14ac:dyDescent="0.3">
      <c r="B34842"/>
    </row>
    <row r="34843" spans="2:2" ht="16.5" x14ac:dyDescent="0.3">
      <c r="B34843"/>
    </row>
    <row r="34844" spans="2:2" ht="16.5" x14ac:dyDescent="0.3">
      <c r="B34844"/>
    </row>
    <row r="34845" spans="2:2" ht="16.5" x14ac:dyDescent="0.3">
      <c r="B34845"/>
    </row>
    <row r="34846" spans="2:2" ht="16.5" x14ac:dyDescent="0.3">
      <c r="B34846"/>
    </row>
    <row r="34847" spans="2:2" ht="16.5" x14ac:dyDescent="0.3">
      <c r="B34847"/>
    </row>
    <row r="34848" spans="2:2" ht="16.5" x14ac:dyDescent="0.3">
      <c r="B34848"/>
    </row>
    <row r="34849" spans="2:2" ht="16.5" x14ac:dyDescent="0.3">
      <c r="B34849"/>
    </row>
    <row r="34850" spans="2:2" ht="16.5" x14ac:dyDescent="0.3">
      <c r="B34850"/>
    </row>
    <row r="34851" spans="2:2" ht="16.5" x14ac:dyDescent="0.3">
      <c r="B34851"/>
    </row>
    <row r="34852" spans="2:2" ht="16.5" x14ac:dyDescent="0.3">
      <c r="B34852"/>
    </row>
    <row r="34853" spans="2:2" ht="16.5" x14ac:dyDescent="0.3">
      <c r="B34853"/>
    </row>
    <row r="34854" spans="2:2" ht="16.5" x14ac:dyDescent="0.3">
      <c r="B34854"/>
    </row>
    <row r="34855" spans="2:2" ht="16.5" x14ac:dyDescent="0.3">
      <c r="B34855"/>
    </row>
    <row r="34856" spans="2:2" ht="16.5" x14ac:dyDescent="0.3">
      <c r="B34856"/>
    </row>
    <row r="34857" spans="2:2" ht="16.5" x14ac:dyDescent="0.3">
      <c r="B34857"/>
    </row>
    <row r="34858" spans="2:2" ht="16.5" x14ac:dyDescent="0.3">
      <c r="B34858"/>
    </row>
    <row r="34859" spans="2:2" ht="16.5" x14ac:dyDescent="0.3">
      <c r="B34859"/>
    </row>
    <row r="34860" spans="2:2" ht="16.5" x14ac:dyDescent="0.3">
      <c r="B34860"/>
    </row>
    <row r="34861" spans="2:2" ht="16.5" x14ac:dyDescent="0.3">
      <c r="B34861"/>
    </row>
    <row r="34862" spans="2:2" ht="16.5" x14ac:dyDescent="0.3">
      <c r="B34862"/>
    </row>
    <row r="34863" spans="2:2" ht="16.5" x14ac:dyDescent="0.3">
      <c r="B34863"/>
    </row>
    <row r="34864" spans="2:2" ht="16.5" x14ac:dyDescent="0.3">
      <c r="B34864"/>
    </row>
    <row r="34865" spans="2:2" ht="16.5" x14ac:dyDescent="0.3">
      <c r="B34865"/>
    </row>
    <row r="34866" spans="2:2" ht="16.5" x14ac:dyDescent="0.3">
      <c r="B34866"/>
    </row>
    <row r="34867" spans="2:2" ht="16.5" x14ac:dyDescent="0.3">
      <c r="B34867"/>
    </row>
    <row r="34868" spans="2:2" ht="16.5" x14ac:dyDescent="0.3">
      <c r="B34868"/>
    </row>
    <row r="34869" spans="2:2" ht="16.5" x14ac:dyDescent="0.3">
      <c r="B34869"/>
    </row>
    <row r="34870" spans="2:2" ht="16.5" x14ac:dyDescent="0.3">
      <c r="B34870"/>
    </row>
    <row r="34871" spans="2:2" ht="16.5" x14ac:dyDescent="0.3">
      <c r="B34871"/>
    </row>
    <row r="34872" spans="2:2" ht="16.5" x14ac:dyDescent="0.3">
      <c r="B34872"/>
    </row>
    <row r="34873" spans="2:2" ht="16.5" x14ac:dyDescent="0.3">
      <c r="B34873"/>
    </row>
    <row r="34874" spans="2:2" ht="16.5" x14ac:dyDescent="0.3">
      <c r="B34874"/>
    </row>
    <row r="34875" spans="2:2" ht="16.5" x14ac:dyDescent="0.3">
      <c r="B34875"/>
    </row>
    <row r="34876" spans="2:2" ht="16.5" x14ac:dyDescent="0.3">
      <c r="B34876"/>
    </row>
    <row r="34877" spans="2:2" ht="16.5" x14ac:dyDescent="0.3">
      <c r="B34877"/>
    </row>
    <row r="34878" spans="2:2" ht="16.5" x14ac:dyDescent="0.3">
      <c r="B34878"/>
    </row>
    <row r="34879" spans="2:2" ht="16.5" x14ac:dyDescent="0.3">
      <c r="B34879"/>
    </row>
    <row r="34880" spans="2:2" ht="16.5" x14ac:dyDescent="0.3">
      <c r="B34880"/>
    </row>
    <row r="34881" spans="2:2" ht="16.5" x14ac:dyDescent="0.3">
      <c r="B34881"/>
    </row>
    <row r="34882" spans="2:2" ht="16.5" x14ac:dyDescent="0.3">
      <c r="B34882"/>
    </row>
    <row r="34883" spans="2:2" ht="16.5" x14ac:dyDescent="0.3">
      <c r="B34883"/>
    </row>
    <row r="34884" spans="2:2" ht="16.5" x14ac:dyDescent="0.3">
      <c r="B34884"/>
    </row>
    <row r="34885" spans="2:2" ht="16.5" x14ac:dyDescent="0.3">
      <c r="B34885"/>
    </row>
    <row r="34886" spans="2:2" ht="16.5" x14ac:dyDescent="0.3">
      <c r="B34886"/>
    </row>
    <row r="34887" spans="2:2" ht="16.5" x14ac:dyDescent="0.3">
      <c r="B34887"/>
    </row>
    <row r="34888" spans="2:2" ht="16.5" x14ac:dyDescent="0.3">
      <c r="B34888"/>
    </row>
    <row r="34889" spans="2:2" ht="16.5" x14ac:dyDescent="0.3">
      <c r="B34889"/>
    </row>
    <row r="34890" spans="2:2" ht="16.5" x14ac:dyDescent="0.3">
      <c r="B34890"/>
    </row>
    <row r="34891" spans="2:2" ht="16.5" x14ac:dyDescent="0.3">
      <c r="B34891"/>
    </row>
    <row r="34892" spans="2:2" ht="16.5" x14ac:dyDescent="0.3">
      <c r="B34892"/>
    </row>
    <row r="34893" spans="2:2" ht="16.5" x14ac:dyDescent="0.3">
      <c r="B34893"/>
    </row>
    <row r="34894" spans="2:2" ht="16.5" x14ac:dyDescent="0.3">
      <c r="B34894"/>
    </row>
    <row r="34895" spans="2:2" ht="16.5" x14ac:dyDescent="0.3">
      <c r="B34895"/>
    </row>
    <row r="34896" spans="2:2" ht="16.5" x14ac:dyDescent="0.3">
      <c r="B34896"/>
    </row>
    <row r="34897" spans="2:2" ht="16.5" x14ac:dyDescent="0.3">
      <c r="B34897"/>
    </row>
    <row r="34898" spans="2:2" ht="16.5" x14ac:dyDescent="0.3">
      <c r="B34898"/>
    </row>
    <row r="34899" spans="2:2" ht="16.5" x14ac:dyDescent="0.3">
      <c r="B34899"/>
    </row>
    <row r="34900" spans="2:2" ht="16.5" x14ac:dyDescent="0.3">
      <c r="B34900"/>
    </row>
    <row r="34901" spans="2:2" ht="16.5" x14ac:dyDescent="0.3">
      <c r="B34901"/>
    </row>
    <row r="34902" spans="2:2" ht="16.5" x14ac:dyDescent="0.3">
      <c r="B34902"/>
    </row>
    <row r="34903" spans="2:2" ht="16.5" x14ac:dyDescent="0.3">
      <c r="B34903"/>
    </row>
    <row r="34904" spans="2:2" ht="16.5" x14ac:dyDescent="0.3">
      <c r="B34904"/>
    </row>
    <row r="34905" spans="2:2" ht="16.5" x14ac:dyDescent="0.3">
      <c r="B34905"/>
    </row>
    <row r="34906" spans="2:2" ht="16.5" x14ac:dyDescent="0.3">
      <c r="B34906"/>
    </row>
    <row r="34907" spans="2:2" ht="16.5" x14ac:dyDescent="0.3">
      <c r="B34907"/>
    </row>
    <row r="34908" spans="2:2" ht="16.5" x14ac:dyDescent="0.3">
      <c r="B34908"/>
    </row>
    <row r="34909" spans="2:2" ht="16.5" x14ac:dyDescent="0.3">
      <c r="B34909"/>
    </row>
    <row r="34910" spans="2:2" ht="16.5" x14ac:dyDescent="0.3">
      <c r="B34910"/>
    </row>
    <row r="34911" spans="2:2" ht="16.5" x14ac:dyDescent="0.3">
      <c r="B34911"/>
    </row>
    <row r="34912" spans="2:2" ht="16.5" x14ac:dyDescent="0.3">
      <c r="B34912"/>
    </row>
    <row r="34913" spans="2:2" ht="16.5" x14ac:dyDescent="0.3">
      <c r="B34913"/>
    </row>
    <row r="34914" spans="2:2" ht="16.5" x14ac:dyDescent="0.3">
      <c r="B34914"/>
    </row>
    <row r="34915" spans="2:2" ht="16.5" x14ac:dyDescent="0.3">
      <c r="B34915"/>
    </row>
    <row r="34916" spans="2:2" ht="16.5" x14ac:dyDescent="0.3">
      <c r="B34916"/>
    </row>
    <row r="34917" spans="2:2" ht="16.5" x14ac:dyDescent="0.3">
      <c r="B34917"/>
    </row>
    <row r="34918" spans="2:2" ht="16.5" x14ac:dyDescent="0.3">
      <c r="B34918"/>
    </row>
    <row r="34919" spans="2:2" ht="16.5" x14ac:dyDescent="0.3">
      <c r="B34919"/>
    </row>
    <row r="34920" spans="2:2" ht="16.5" x14ac:dyDescent="0.3">
      <c r="B34920"/>
    </row>
    <row r="34921" spans="2:2" ht="16.5" x14ac:dyDescent="0.3">
      <c r="B34921"/>
    </row>
    <row r="34922" spans="2:2" ht="16.5" x14ac:dyDescent="0.3">
      <c r="B34922"/>
    </row>
    <row r="34923" spans="2:2" ht="16.5" x14ac:dyDescent="0.3">
      <c r="B34923"/>
    </row>
    <row r="34924" spans="2:2" ht="16.5" x14ac:dyDescent="0.3">
      <c r="B34924"/>
    </row>
    <row r="34925" spans="2:2" ht="16.5" x14ac:dyDescent="0.3">
      <c r="B34925"/>
    </row>
    <row r="34926" spans="2:2" ht="16.5" x14ac:dyDescent="0.3">
      <c r="B34926"/>
    </row>
    <row r="34927" spans="2:2" ht="16.5" x14ac:dyDescent="0.3">
      <c r="B34927"/>
    </row>
    <row r="34928" spans="2:2" ht="16.5" x14ac:dyDescent="0.3">
      <c r="B34928"/>
    </row>
    <row r="34929" spans="2:2" ht="16.5" x14ac:dyDescent="0.3">
      <c r="B34929"/>
    </row>
    <row r="34930" spans="2:2" ht="16.5" x14ac:dyDescent="0.3">
      <c r="B34930"/>
    </row>
    <row r="34931" spans="2:2" ht="16.5" x14ac:dyDescent="0.3">
      <c r="B34931"/>
    </row>
    <row r="34932" spans="2:2" ht="16.5" x14ac:dyDescent="0.3">
      <c r="B34932"/>
    </row>
    <row r="34933" spans="2:2" ht="16.5" x14ac:dyDescent="0.3">
      <c r="B34933"/>
    </row>
    <row r="34934" spans="2:2" ht="16.5" x14ac:dyDescent="0.3">
      <c r="B34934"/>
    </row>
    <row r="34935" spans="2:2" ht="16.5" x14ac:dyDescent="0.3">
      <c r="B34935"/>
    </row>
    <row r="34936" spans="2:2" ht="16.5" x14ac:dyDescent="0.3">
      <c r="B34936"/>
    </row>
    <row r="34937" spans="2:2" ht="16.5" x14ac:dyDescent="0.3">
      <c r="B34937"/>
    </row>
    <row r="34938" spans="2:2" ht="16.5" x14ac:dyDescent="0.3">
      <c r="B34938"/>
    </row>
    <row r="34939" spans="2:2" ht="16.5" x14ac:dyDescent="0.3">
      <c r="B34939"/>
    </row>
    <row r="34940" spans="2:2" ht="16.5" x14ac:dyDescent="0.3">
      <c r="B34940"/>
    </row>
    <row r="34941" spans="2:2" ht="16.5" x14ac:dyDescent="0.3">
      <c r="B34941"/>
    </row>
    <row r="34942" spans="2:2" ht="16.5" x14ac:dyDescent="0.3">
      <c r="B34942"/>
    </row>
    <row r="34943" spans="2:2" ht="16.5" x14ac:dyDescent="0.3">
      <c r="B34943"/>
    </row>
    <row r="34944" spans="2:2" ht="16.5" x14ac:dyDescent="0.3">
      <c r="B34944"/>
    </row>
    <row r="34945" spans="2:2" ht="16.5" x14ac:dyDescent="0.3">
      <c r="B34945"/>
    </row>
    <row r="34946" spans="2:2" ht="16.5" x14ac:dyDescent="0.3">
      <c r="B34946"/>
    </row>
    <row r="34947" spans="2:2" ht="16.5" x14ac:dyDescent="0.3">
      <c r="B34947"/>
    </row>
    <row r="34948" spans="2:2" ht="16.5" x14ac:dyDescent="0.3">
      <c r="B34948"/>
    </row>
    <row r="34949" spans="2:2" ht="16.5" x14ac:dyDescent="0.3">
      <c r="B34949"/>
    </row>
    <row r="34950" spans="2:2" ht="16.5" x14ac:dyDescent="0.3">
      <c r="B34950"/>
    </row>
    <row r="34951" spans="2:2" ht="16.5" x14ac:dyDescent="0.3">
      <c r="B34951"/>
    </row>
    <row r="34952" spans="2:2" ht="16.5" x14ac:dyDescent="0.3">
      <c r="B34952"/>
    </row>
    <row r="34953" spans="2:2" ht="16.5" x14ac:dyDescent="0.3">
      <c r="B34953"/>
    </row>
    <row r="34954" spans="2:2" ht="16.5" x14ac:dyDescent="0.3">
      <c r="B34954"/>
    </row>
    <row r="34955" spans="2:2" ht="16.5" x14ac:dyDescent="0.3">
      <c r="B34955"/>
    </row>
    <row r="34956" spans="2:2" ht="16.5" x14ac:dyDescent="0.3">
      <c r="B34956"/>
    </row>
    <row r="34957" spans="2:2" ht="16.5" x14ac:dyDescent="0.3">
      <c r="B34957"/>
    </row>
    <row r="34958" spans="2:2" ht="16.5" x14ac:dyDescent="0.3">
      <c r="B34958"/>
    </row>
    <row r="34959" spans="2:2" ht="16.5" x14ac:dyDescent="0.3">
      <c r="B34959"/>
    </row>
    <row r="34960" spans="2:2" ht="16.5" x14ac:dyDescent="0.3">
      <c r="B34960"/>
    </row>
    <row r="34961" spans="2:2" ht="16.5" x14ac:dyDescent="0.3">
      <c r="B34961"/>
    </row>
    <row r="34962" spans="2:2" ht="16.5" x14ac:dyDescent="0.3">
      <c r="B34962"/>
    </row>
    <row r="34963" spans="2:2" ht="16.5" x14ac:dyDescent="0.3">
      <c r="B34963"/>
    </row>
    <row r="34964" spans="2:2" ht="16.5" x14ac:dyDescent="0.3">
      <c r="B34964"/>
    </row>
    <row r="34965" spans="2:2" ht="16.5" x14ac:dyDescent="0.3">
      <c r="B34965"/>
    </row>
    <row r="34966" spans="2:2" ht="16.5" x14ac:dyDescent="0.3">
      <c r="B34966"/>
    </row>
    <row r="34967" spans="2:2" ht="16.5" x14ac:dyDescent="0.3">
      <c r="B34967"/>
    </row>
    <row r="34968" spans="2:2" ht="16.5" x14ac:dyDescent="0.3">
      <c r="B34968"/>
    </row>
    <row r="34969" spans="2:2" ht="16.5" x14ac:dyDescent="0.3">
      <c r="B34969"/>
    </row>
    <row r="34970" spans="2:2" ht="16.5" x14ac:dyDescent="0.3">
      <c r="B34970"/>
    </row>
    <row r="34971" spans="2:2" ht="16.5" x14ac:dyDescent="0.3">
      <c r="B34971"/>
    </row>
    <row r="34972" spans="2:2" ht="16.5" x14ac:dyDescent="0.3">
      <c r="B34972"/>
    </row>
    <row r="34973" spans="2:2" ht="16.5" x14ac:dyDescent="0.3">
      <c r="B34973"/>
    </row>
    <row r="34974" spans="2:2" ht="16.5" x14ac:dyDescent="0.3">
      <c r="B34974"/>
    </row>
    <row r="34975" spans="2:2" ht="16.5" x14ac:dyDescent="0.3">
      <c r="B34975"/>
    </row>
    <row r="34976" spans="2:2" ht="16.5" x14ac:dyDescent="0.3">
      <c r="B34976"/>
    </row>
    <row r="34977" spans="2:2" ht="16.5" x14ac:dyDescent="0.3">
      <c r="B34977"/>
    </row>
    <row r="34978" spans="2:2" ht="16.5" x14ac:dyDescent="0.3">
      <c r="B34978"/>
    </row>
    <row r="34979" spans="2:2" ht="16.5" x14ac:dyDescent="0.3">
      <c r="B34979"/>
    </row>
    <row r="34980" spans="2:2" ht="16.5" x14ac:dyDescent="0.3">
      <c r="B34980"/>
    </row>
    <row r="34981" spans="2:2" ht="16.5" x14ac:dyDescent="0.3">
      <c r="B34981"/>
    </row>
    <row r="34982" spans="2:2" ht="16.5" x14ac:dyDescent="0.3">
      <c r="B34982"/>
    </row>
    <row r="34983" spans="2:2" ht="16.5" x14ac:dyDescent="0.3">
      <c r="B34983"/>
    </row>
    <row r="34984" spans="2:2" ht="16.5" x14ac:dyDescent="0.3">
      <c r="B34984"/>
    </row>
    <row r="34985" spans="2:2" ht="16.5" x14ac:dyDescent="0.3">
      <c r="B34985"/>
    </row>
    <row r="34986" spans="2:2" ht="16.5" x14ac:dyDescent="0.3">
      <c r="B34986"/>
    </row>
    <row r="34987" spans="2:2" ht="16.5" x14ac:dyDescent="0.3">
      <c r="B34987"/>
    </row>
    <row r="34988" spans="2:2" ht="16.5" x14ac:dyDescent="0.3">
      <c r="B34988"/>
    </row>
    <row r="34989" spans="2:2" ht="16.5" x14ac:dyDescent="0.3">
      <c r="B34989"/>
    </row>
    <row r="34990" spans="2:2" ht="16.5" x14ac:dyDescent="0.3">
      <c r="B34990"/>
    </row>
    <row r="34991" spans="2:2" ht="16.5" x14ac:dyDescent="0.3">
      <c r="B34991"/>
    </row>
    <row r="34992" spans="2:2" ht="16.5" x14ac:dyDescent="0.3">
      <c r="B34992"/>
    </row>
    <row r="34993" spans="2:2" ht="16.5" x14ac:dyDescent="0.3">
      <c r="B34993"/>
    </row>
    <row r="34994" spans="2:2" ht="16.5" x14ac:dyDescent="0.3">
      <c r="B34994"/>
    </row>
    <row r="34995" spans="2:2" ht="16.5" x14ac:dyDescent="0.3">
      <c r="B34995"/>
    </row>
    <row r="34996" spans="2:2" ht="16.5" x14ac:dyDescent="0.3">
      <c r="B34996"/>
    </row>
    <row r="34997" spans="2:2" ht="16.5" x14ac:dyDescent="0.3">
      <c r="B34997"/>
    </row>
    <row r="34998" spans="2:2" ht="16.5" x14ac:dyDescent="0.3">
      <c r="B34998"/>
    </row>
    <row r="34999" spans="2:2" ht="16.5" x14ac:dyDescent="0.3">
      <c r="B34999"/>
    </row>
    <row r="35000" spans="2:2" ht="16.5" x14ac:dyDescent="0.3">
      <c r="B35000"/>
    </row>
    <row r="35001" spans="2:2" ht="16.5" x14ac:dyDescent="0.3">
      <c r="B35001"/>
    </row>
    <row r="35002" spans="2:2" ht="16.5" x14ac:dyDescent="0.3">
      <c r="B35002"/>
    </row>
    <row r="35003" spans="2:2" ht="16.5" x14ac:dyDescent="0.3">
      <c r="B35003"/>
    </row>
    <row r="35004" spans="2:2" ht="16.5" x14ac:dyDescent="0.3">
      <c r="B35004"/>
    </row>
    <row r="35005" spans="2:2" ht="16.5" x14ac:dyDescent="0.3">
      <c r="B35005"/>
    </row>
    <row r="35006" spans="2:2" ht="16.5" x14ac:dyDescent="0.3">
      <c r="B35006"/>
    </row>
    <row r="35007" spans="2:2" ht="16.5" x14ac:dyDescent="0.3">
      <c r="B35007"/>
    </row>
    <row r="35008" spans="2:2" ht="16.5" x14ac:dyDescent="0.3">
      <c r="B35008"/>
    </row>
    <row r="35009" spans="2:2" ht="16.5" x14ac:dyDescent="0.3">
      <c r="B35009"/>
    </row>
    <row r="35010" spans="2:2" ht="16.5" x14ac:dyDescent="0.3">
      <c r="B35010"/>
    </row>
    <row r="35011" spans="2:2" ht="16.5" x14ac:dyDescent="0.3">
      <c r="B35011"/>
    </row>
    <row r="35012" spans="2:2" ht="16.5" x14ac:dyDescent="0.3">
      <c r="B35012"/>
    </row>
    <row r="35013" spans="2:2" ht="16.5" x14ac:dyDescent="0.3">
      <c r="B35013"/>
    </row>
    <row r="35014" spans="2:2" ht="16.5" x14ac:dyDescent="0.3">
      <c r="B35014"/>
    </row>
    <row r="35015" spans="2:2" ht="16.5" x14ac:dyDescent="0.3">
      <c r="B35015"/>
    </row>
    <row r="35016" spans="2:2" ht="16.5" x14ac:dyDescent="0.3">
      <c r="B35016"/>
    </row>
    <row r="35017" spans="2:2" ht="16.5" x14ac:dyDescent="0.3">
      <c r="B35017"/>
    </row>
    <row r="35018" spans="2:2" ht="16.5" x14ac:dyDescent="0.3">
      <c r="B35018"/>
    </row>
    <row r="35019" spans="2:2" ht="16.5" x14ac:dyDescent="0.3">
      <c r="B35019"/>
    </row>
    <row r="35020" spans="2:2" ht="16.5" x14ac:dyDescent="0.3">
      <c r="B35020"/>
    </row>
    <row r="35021" spans="2:2" ht="16.5" x14ac:dyDescent="0.3">
      <c r="B35021"/>
    </row>
    <row r="35022" spans="2:2" ht="16.5" x14ac:dyDescent="0.3">
      <c r="B35022"/>
    </row>
    <row r="35023" spans="2:2" ht="16.5" x14ac:dyDescent="0.3">
      <c r="B35023"/>
    </row>
    <row r="35024" spans="2:2" ht="16.5" x14ac:dyDescent="0.3">
      <c r="B35024"/>
    </row>
    <row r="35025" spans="2:2" ht="16.5" x14ac:dyDescent="0.3">
      <c r="B35025"/>
    </row>
    <row r="35026" spans="2:2" ht="16.5" x14ac:dyDescent="0.3">
      <c r="B35026"/>
    </row>
    <row r="35027" spans="2:2" ht="16.5" x14ac:dyDescent="0.3">
      <c r="B35027"/>
    </row>
    <row r="35028" spans="2:2" ht="16.5" x14ac:dyDescent="0.3">
      <c r="B35028"/>
    </row>
    <row r="35029" spans="2:2" ht="16.5" x14ac:dyDescent="0.3">
      <c r="B35029"/>
    </row>
    <row r="35030" spans="2:2" ht="16.5" x14ac:dyDescent="0.3">
      <c r="B35030"/>
    </row>
    <row r="35031" spans="2:2" ht="16.5" x14ac:dyDescent="0.3">
      <c r="B35031"/>
    </row>
    <row r="35032" spans="2:2" ht="16.5" x14ac:dyDescent="0.3">
      <c r="B35032"/>
    </row>
    <row r="35033" spans="2:2" ht="16.5" x14ac:dyDescent="0.3">
      <c r="B35033"/>
    </row>
    <row r="35034" spans="2:2" ht="16.5" x14ac:dyDescent="0.3">
      <c r="B35034"/>
    </row>
    <row r="35035" spans="2:2" ht="16.5" x14ac:dyDescent="0.3">
      <c r="B35035"/>
    </row>
    <row r="35036" spans="2:2" ht="16.5" x14ac:dyDescent="0.3">
      <c r="B35036"/>
    </row>
    <row r="35037" spans="2:2" ht="16.5" x14ac:dyDescent="0.3">
      <c r="B35037"/>
    </row>
    <row r="35038" spans="2:2" ht="16.5" x14ac:dyDescent="0.3">
      <c r="B35038"/>
    </row>
    <row r="35039" spans="2:2" ht="16.5" x14ac:dyDescent="0.3">
      <c r="B35039"/>
    </row>
    <row r="35040" spans="2:2" ht="16.5" x14ac:dyDescent="0.3">
      <c r="B35040"/>
    </row>
    <row r="35041" spans="2:2" ht="16.5" x14ac:dyDescent="0.3">
      <c r="B35041"/>
    </row>
    <row r="35042" spans="2:2" ht="16.5" x14ac:dyDescent="0.3">
      <c r="B35042"/>
    </row>
    <row r="35043" spans="2:2" ht="16.5" x14ac:dyDescent="0.3">
      <c r="B35043"/>
    </row>
    <row r="35044" spans="2:2" ht="16.5" x14ac:dyDescent="0.3">
      <c r="B35044"/>
    </row>
    <row r="35045" spans="2:2" ht="16.5" x14ac:dyDescent="0.3">
      <c r="B35045"/>
    </row>
    <row r="35046" spans="2:2" ht="16.5" x14ac:dyDescent="0.3">
      <c r="B35046"/>
    </row>
    <row r="35047" spans="2:2" ht="16.5" x14ac:dyDescent="0.3">
      <c r="B35047"/>
    </row>
    <row r="35048" spans="2:2" ht="16.5" x14ac:dyDescent="0.3">
      <c r="B35048"/>
    </row>
    <row r="35049" spans="2:2" ht="16.5" x14ac:dyDescent="0.3">
      <c r="B35049"/>
    </row>
    <row r="35050" spans="2:2" ht="16.5" x14ac:dyDescent="0.3">
      <c r="B35050"/>
    </row>
    <row r="35051" spans="2:2" ht="16.5" x14ac:dyDescent="0.3">
      <c r="B35051"/>
    </row>
    <row r="35052" spans="2:2" ht="16.5" x14ac:dyDescent="0.3">
      <c r="B35052"/>
    </row>
    <row r="35053" spans="2:2" ht="16.5" x14ac:dyDescent="0.3">
      <c r="B35053"/>
    </row>
    <row r="35054" spans="2:2" ht="16.5" x14ac:dyDescent="0.3">
      <c r="B35054"/>
    </row>
    <row r="35055" spans="2:2" ht="16.5" x14ac:dyDescent="0.3">
      <c r="B35055"/>
    </row>
    <row r="35056" spans="2:2" ht="16.5" x14ac:dyDescent="0.3">
      <c r="B35056"/>
    </row>
    <row r="35057" spans="2:2" ht="16.5" x14ac:dyDescent="0.3">
      <c r="B35057"/>
    </row>
    <row r="35058" spans="2:2" ht="16.5" x14ac:dyDescent="0.3">
      <c r="B35058"/>
    </row>
    <row r="35059" spans="2:2" ht="16.5" x14ac:dyDescent="0.3">
      <c r="B35059"/>
    </row>
    <row r="35060" spans="2:2" ht="16.5" x14ac:dyDescent="0.3">
      <c r="B35060"/>
    </row>
    <row r="35061" spans="2:2" ht="16.5" x14ac:dyDescent="0.3">
      <c r="B35061"/>
    </row>
    <row r="35062" spans="2:2" ht="16.5" x14ac:dyDescent="0.3">
      <c r="B35062"/>
    </row>
    <row r="35063" spans="2:2" ht="16.5" x14ac:dyDescent="0.3">
      <c r="B35063"/>
    </row>
    <row r="35064" spans="2:2" ht="16.5" x14ac:dyDescent="0.3">
      <c r="B35064"/>
    </row>
    <row r="35065" spans="2:2" ht="16.5" x14ac:dyDescent="0.3">
      <c r="B35065"/>
    </row>
    <row r="35066" spans="2:2" ht="16.5" x14ac:dyDescent="0.3">
      <c r="B35066"/>
    </row>
    <row r="35067" spans="2:2" ht="16.5" x14ac:dyDescent="0.3">
      <c r="B35067"/>
    </row>
    <row r="35068" spans="2:2" ht="16.5" x14ac:dyDescent="0.3">
      <c r="B35068"/>
    </row>
    <row r="35069" spans="2:2" ht="16.5" x14ac:dyDescent="0.3">
      <c r="B35069"/>
    </row>
    <row r="35070" spans="2:2" ht="16.5" x14ac:dyDescent="0.3">
      <c r="B35070"/>
    </row>
    <row r="35071" spans="2:2" ht="16.5" x14ac:dyDescent="0.3">
      <c r="B35071"/>
    </row>
    <row r="35072" spans="2:2" ht="16.5" x14ac:dyDescent="0.3">
      <c r="B35072"/>
    </row>
    <row r="35073" spans="2:2" ht="16.5" x14ac:dyDescent="0.3">
      <c r="B35073"/>
    </row>
    <row r="35074" spans="2:2" ht="16.5" x14ac:dyDescent="0.3">
      <c r="B35074"/>
    </row>
    <row r="35075" spans="2:2" ht="16.5" x14ac:dyDescent="0.3">
      <c r="B35075"/>
    </row>
    <row r="35076" spans="2:2" ht="16.5" x14ac:dyDescent="0.3">
      <c r="B35076"/>
    </row>
    <row r="35077" spans="2:2" ht="16.5" x14ac:dyDescent="0.3">
      <c r="B35077"/>
    </row>
    <row r="35078" spans="2:2" ht="16.5" x14ac:dyDescent="0.3">
      <c r="B35078"/>
    </row>
    <row r="35079" spans="2:2" ht="16.5" x14ac:dyDescent="0.3">
      <c r="B35079"/>
    </row>
    <row r="35080" spans="2:2" ht="16.5" x14ac:dyDescent="0.3">
      <c r="B35080"/>
    </row>
    <row r="35081" spans="2:2" ht="16.5" x14ac:dyDescent="0.3">
      <c r="B35081"/>
    </row>
    <row r="35082" spans="2:2" ht="16.5" x14ac:dyDescent="0.3">
      <c r="B35082"/>
    </row>
    <row r="35083" spans="2:2" ht="16.5" x14ac:dyDescent="0.3">
      <c r="B35083"/>
    </row>
    <row r="35084" spans="2:2" ht="16.5" x14ac:dyDescent="0.3">
      <c r="B35084"/>
    </row>
    <row r="35085" spans="2:2" ht="16.5" x14ac:dyDescent="0.3">
      <c r="B35085"/>
    </row>
    <row r="35086" spans="2:2" ht="16.5" x14ac:dyDescent="0.3">
      <c r="B35086"/>
    </row>
    <row r="35087" spans="2:2" ht="16.5" x14ac:dyDescent="0.3">
      <c r="B35087"/>
    </row>
    <row r="35088" spans="2:2" ht="16.5" x14ac:dyDescent="0.3">
      <c r="B35088"/>
    </row>
    <row r="35089" spans="2:2" ht="16.5" x14ac:dyDescent="0.3">
      <c r="B35089"/>
    </row>
    <row r="35090" spans="2:2" ht="16.5" x14ac:dyDescent="0.3">
      <c r="B35090"/>
    </row>
    <row r="35091" spans="2:2" ht="16.5" x14ac:dyDescent="0.3">
      <c r="B35091"/>
    </row>
    <row r="35092" spans="2:2" ht="16.5" x14ac:dyDescent="0.3">
      <c r="B35092"/>
    </row>
    <row r="35093" spans="2:2" ht="16.5" x14ac:dyDescent="0.3">
      <c r="B35093"/>
    </row>
    <row r="35094" spans="2:2" ht="16.5" x14ac:dyDescent="0.3">
      <c r="B35094"/>
    </row>
    <row r="35095" spans="2:2" ht="16.5" x14ac:dyDescent="0.3">
      <c r="B35095"/>
    </row>
    <row r="35096" spans="2:2" ht="16.5" x14ac:dyDescent="0.3">
      <c r="B35096"/>
    </row>
    <row r="35097" spans="2:2" ht="16.5" x14ac:dyDescent="0.3">
      <c r="B35097"/>
    </row>
    <row r="35098" spans="2:2" ht="16.5" x14ac:dyDescent="0.3">
      <c r="B35098"/>
    </row>
    <row r="35099" spans="2:2" ht="16.5" x14ac:dyDescent="0.3">
      <c r="B35099"/>
    </row>
    <row r="35100" spans="2:2" ht="16.5" x14ac:dyDescent="0.3">
      <c r="B35100"/>
    </row>
    <row r="35101" spans="2:2" ht="16.5" x14ac:dyDescent="0.3">
      <c r="B35101"/>
    </row>
    <row r="35102" spans="2:2" ht="16.5" x14ac:dyDescent="0.3">
      <c r="B35102"/>
    </row>
    <row r="35103" spans="2:2" ht="16.5" x14ac:dyDescent="0.3">
      <c r="B35103"/>
    </row>
    <row r="35104" spans="2:2" ht="16.5" x14ac:dyDescent="0.3">
      <c r="B35104"/>
    </row>
    <row r="35105" spans="2:2" ht="16.5" x14ac:dyDescent="0.3">
      <c r="B35105"/>
    </row>
    <row r="35106" spans="2:2" ht="16.5" x14ac:dyDescent="0.3">
      <c r="B35106"/>
    </row>
    <row r="35107" spans="2:2" ht="16.5" x14ac:dyDescent="0.3">
      <c r="B35107"/>
    </row>
    <row r="35108" spans="2:2" ht="16.5" x14ac:dyDescent="0.3">
      <c r="B35108"/>
    </row>
    <row r="35109" spans="2:2" ht="16.5" x14ac:dyDescent="0.3">
      <c r="B35109"/>
    </row>
    <row r="35110" spans="2:2" ht="16.5" x14ac:dyDescent="0.3">
      <c r="B35110"/>
    </row>
    <row r="35111" spans="2:2" ht="16.5" x14ac:dyDescent="0.3">
      <c r="B35111"/>
    </row>
    <row r="35112" spans="2:2" ht="16.5" x14ac:dyDescent="0.3">
      <c r="B35112"/>
    </row>
    <row r="35113" spans="2:2" ht="16.5" x14ac:dyDescent="0.3">
      <c r="B35113"/>
    </row>
    <row r="35114" spans="2:2" ht="16.5" x14ac:dyDescent="0.3">
      <c r="B35114"/>
    </row>
    <row r="35115" spans="2:2" ht="16.5" x14ac:dyDescent="0.3">
      <c r="B35115"/>
    </row>
    <row r="35116" spans="2:2" ht="16.5" x14ac:dyDescent="0.3">
      <c r="B35116"/>
    </row>
    <row r="35117" spans="2:2" ht="16.5" x14ac:dyDescent="0.3">
      <c r="B35117"/>
    </row>
    <row r="35118" spans="2:2" ht="16.5" x14ac:dyDescent="0.3">
      <c r="B35118"/>
    </row>
    <row r="35119" spans="2:2" ht="16.5" x14ac:dyDescent="0.3">
      <c r="B35119"/>
    </row>
    <row r="35120" spans="2:2" ht="16.5" x14ac:dyDescent="0.3">
      <c r="B35120"/>
    </row>
    <row r="35121" spans="2:2" ht="16.5" x14ac:dyDescent="0.3">
      <c r="B35121"/>
    </row>
    <row r="35122" spans="2:2" ht="16.5" x14ac:dyDescent="0.3">
      <c r="B35122"/>
    </row>
    <row r="35123" spans="2:2" ht="16.5" x14ac:dyDescent="0.3">
      <c r="B35123"/>
    </row>
    <row r="35124" spans="2:2" ht="16.5" x14ac:dyDescent="0.3">
      <c r="B35124"/>
    </row>
    <row r="35125" spans="2:2" ht="16.5" x14ac:dyDescent="0.3">
      <c r="B35125"/>
    </row>
    <row r="35126" spans="2:2" ht="16.5" x14ac:dyDescent="0.3">
      <c r="B35126"/>
    </row>
    <row r="35127" spans="2:2" ht="16.5" x14ac:dyDescent="0.3">
      <c r="B35127"/>
    </row>
    <row r="35128" spans="2:2" ht="16.5" x14ac:dyDescent="0.3">
      <c r="B35128"/>
    </row>
    <row r="35129" spans="2:2" ht="16.5" x14ac:dyDescent="0.3">
      <c r="B35129"/>
    </row>
    <row r="35130" spans="2:2" ht="16.5" x14ac:dyDescent="0.3">
      <c r="B35130"/>
    </row>
    <row r="35131" spans="2:2" ht="16.5" x14ac:dyDescent="0.3">
      <c r="B35131"/>
    </row>
    <row r="35132" spans="2:2" ht="16.5" x14ac:dyDescent="0.3">
      <c r="B35132"/>
    </row>
    <row r="35133" spans="2:2" ht="16.5" x14ac:dyDescent="0.3">
      <c r="B35133"/>
    </row>
    <row r="35134" spans="2:2" ht="16.5" x14ac:dyDescent="0.3">
      <c r="B35134"/>
    </row>
    <row r="35135" spans="2:2" ht="16.5" x14ac:dyDescent="0.3">
      <c r="B35135"/>
    </row>
    <row r="35136" spans="2:2" ht="16.5" x14ac:dyDescent="0.3">
      <c r="B35136"/>
    </row>
    <row r="35137" spans="2:2" ht="16.5" x14ac:dyDescent="0.3">
      <c r="B35137"/>
    </row>
    <row r="35138" spans="2:2" ht="16.5" x14ac:dyDescent="0.3">
      <c r="B35138"/>
    </row>
    <row r="35139" spans="2:2" ht="16.5" x14ac:dyDescent="0.3">
      <c r="B35139"/>
    </row>
    <row r="35140" spans="2:2" ht="16.5" x14ac:dyDescent="0.3">
      <c r="B35140"/>
    </row>
    <row r="35141" spans="2:2" ht="16.5" x14ac:dyDescent="0.3">
      <c r="B35141"/>
    </row>
    <row r="35142" spans="2:2" ht="16.5" x14ac:dyDescent="0.3">
      <c r="B35142"/>
    </row>
    <row r="35143" spans="2:2" ht="16.5" x14ac:dyDescent="0.3">
      <c r="B35143"/>
    </row>
    <row r="35144" spans="2:2" ht="16.5" x14ac:dyDescent="0.3">
      <c r="B35144"/>
    </row>
    <row r="35145" spans="2:2" ht="16.5" x14ac:dyDescent="0.3">
      <c r="B35145"/>
    </row>
    <row r="35146" spans="2:2" ht="16.5" x14ac:dyDescent="0.3">
      <c r="B35146"/>
    </row>
    <row r="35147" spans="2:2" ht="16.5" x14ac:dyDescent="0.3">
      <c r="B35147"/>
    </row>
    <row r="35148" spans="2:2" ht="16.5" x14ac:dyDescent="0.3">
      <c r="B35148"/>
    </row>
    <row r="35149" spans="2:2" ht="16.5" x14ac:dyDescent="0.3">
      <c r="B35149"/>
    </row>
    <row r="35150" spans="2:2" ht="16.5" x14ac:dyDescent="0.3">
      <c r="B35150"/>
    </row>
    <row r="35151" spans="2:2" ht="16.5" x14ac:dyDescent="0.3">
      <c r="B35151"/>
    </row>
    <row r="35152" spans="2:2" ht="16.5" x14ac:dyDescent="0.3">
      <c r="B35152"/>
    </row>
    <row r="35153" spans="2:2" ht="16.5" x14ac:dyDescent="0.3">
      <c r="B35153"/>
    </row>
    <row r="35154" spans="2:2" ht="16.5" x14ac:dyDescent="0.3">
      <c r="B35154"/>
    </row>
    <row r="35155" spans="2:2" ht="16.5" x14ac:dyDescent="0.3">
      <c r="B35155"/>
    </row>
    <row r="35156" spans="2:2" ht="16.5" x14ac:dyDescent="0.3">
      <c r="B35156"/>
    </row>
    <row r="35157" spans="2:2" ht="16.5" x14ac:dyDescent="0.3">
      <c r="B35157"/>
    </row>
    <row r="35158" spans="2:2" ht="16.5" x14ac:dyDescent="0.3">
      <c r="B35158"/>
    </row>
    <row r="35159" spans="2:2" ht="16.5" x14ac:dyDescent="0.3">
      <c r="B35159"/>
    </row>
    <row r="35160" spans="2:2" ht="16.5" x14ac:dyDescent="0.3">
      <c r="B35160"/>
    </row>
    <row r="35161" spans="2:2" ht="16.5" x14ac:dyDescent="0.3">
      <c r="B35161"/>
    </row>
    <row r="35162" spans="2:2" ht="16.5" x14ac:dyDescent="0.3">
      <c r="B35162"/>
    </row>
    <row r="35163" spans="2:2" ht="16.5" x14ac:dyDescent="0.3">
      <c r="B35163"/>
    </row>
    <row r="35164" spans="2:2" ht="16.5" x14ac:dyDescent="0.3">
      <c r="B35164"/>
    </row>
    <row r="35165" spans="2:2" ht="16.5" x14ac:dyDescent="0.3">
      <c r="B35165"/>
    </row>
    <row r="35166" spans="2:2" ht="16.5" x14ac:dyDescent="0.3">
      <c r="B35166"/>
    </row>
    <row r="35167" spans="2:2" ht="16.5" x14ac:dyDescent="0.3">
      <c r="B35167"/>
    </row>
    <row r="35168" spans="2:2" ht="16.5" x14ac:dyDescent="0.3">
      <c r="B35168"/>
    </row>
    <row r="35169" spans="2:2" ht="16.5" x14ac:dyDescent="0.3">
      <c r="B35169"/>
    </row>
    <row r="35170" spans="2:2" ht="16.5" x14ac:dyDescent="0.3">
      <c r="B35170"/>
    </row>
    <row r="35171" spans="2:2" ht="16.5" x14ac:dyDescent="0.3">
      <c r="B35171"/>
    </row>
    <row r="35172" spans="2:2" ht="16.5" x14ac:dyDescent="0.3">
      <c r="B35172"/>
    </row>
    <row r="35173" spans="2:2" ht="16.5" x14ac:dyDescent="0.3">
      <c r="B35173"/>
    </row>
    <row r="35174" spans="2:2" ht="16.5" x14ac:dyDescent="0.3">
      <c r="B35174"/>
    </row>
    <row r="35175" spans="2:2" ht="16.5" x14ac:dyDescent="0.3">
      <c r="B35175"/>
    </row>
    <row r="35176" spans="2:2" ht="16.5" x14ac:dyDescent="0.3">
      <c r="B35176"/>
    </row>
    <row r="35177" spans="2:2" ht="16.5" x14ac:dyDescent="0.3">
      <c r="B35177"/>
    </row>
    <row r="35178" spans="2:2" ht="16.5" x14ac:dyDescent="0.3">
      <c r="B35178"/>
    </row>
    <row r="35179" spans="2:2" ht="16.5" x14ac:dyDescent="0.3">
      <c r="B35179"/>
    </row>
    <row r="35180" spans="2:2" ht="16.5" x14ac:dyDescent="0.3">
      <c r="B35180"/>
    </row>
    <row r="35181" spans="2:2" ht="16.5" x14ac:dyDescent="0.3">
      <c r="B35181"/>
    </row>
    <row r="35182" spans="2:2" ht="16.5" x14ac:dyDescent="0.3">
      <c r="B35182"/>
    </row>
    <row r="35183" spans="2:2" ht="16.5" x14ac:dyDescent="0.3">
      <c r="B35183"/>
    </row>
    <row r="35184" spans="2:2" ht="16.5" x14ac:dyDescent="0.3">
      <c r="B35184"/>
    </row>
    <row r="35185" spans="2:2" ht="16.5" x14ac:dyDescent="0.3">
      <c r="B35185"/>
    </row>
    <row r="35186" spans="2:2" ht="16.5" x14ac:dyDescent="0.3">
      <c r="B35186"/>
    </row>
    <row r="35187" spans="2:2" ht="16.5" x14ac:dyDescent="0.3">
      <c r="B35187"/>
    </row>
    <row r="35188" spans="2:2" ht="16.5" x14ac:dyDescent="0.3">
      <c r="B35188"/>
    </row>
    <row r="35189" spans="2:2" ht="16.5" x14ac:dyDescent="0.3">
      <c r="B35189"/>
    </row>
    <row r="35190" spans="2:2" ht="16.5" x14ac:dyDescent="0.3">
      <c r="B35190"/>
    </row>
    <row r="35191" spans="2:2" ht="16.5" x14ac:dyDescent="0.3">
      <c r="B35191"/>
    </row>
    <row r="35192" spans="2:2" ht="16.5" x14ac:dyDescent="0.3">
      <c r="B35192"/>
    </row>
    <row r="35193" spans="2:2" ht="16.5" x14ac:dyDescent="0.3">
      <c r="B35193"/>
    </row>
    <row r="35194" spans="2:2" ht="16.5" x14ac:dyDescent="0.3">
      <c r="B35194"/>
    </row>
    <row r="35195" spans="2:2" ht="16.5" x14ac:dyDescent="0.3">
      <c r="B35195"/>
    </row>
    <row r="35196" spans="2:2" ht="16.5" x14ac:dyDescent="0.3">
      <c r="B35196"/>
    </row>
    <row r="35197" spans="2:2" ht="16.5" x14ac:dyDescent="0.3">
      <c r="B35197"/>
    </row>
    <row r="35198" spans="2:2" ht="16.5" x14ac:dyDescent="0.3">
      <c r="B35198"/>
    </row>
    <row r="35199" spans="2:2" ht="16.5" x14ac:dyDescent="0.3">
      <c r="B35199"/>
    </row>
    <row r="35200" spans="2:2" ht="16.5" x14ac:dyDescent="0.3">
      <c r="B35200"/>
    </row>
    <row r="35201" spans="2:2" ht="16.5" x14ac:dyDescent="0.3">
      <c r="B35201"/>
    </row>
    <row r="35202" spans="2:2" ht="16.5" x14ac:dyDescent="0.3">
      <c r="B35202"/>
    </row>
    <row r="35203" spans="2:2" ht="16.5" x14ac:dyDescent="0.3">
      <c r="B35203"/>
    </row>
    <row r="35204" spans="2:2" ht="16.5" x14ac:dyDescent="0.3">
      <c r="B35204"/>
    </row>
    <row r="35205" spans="2:2" ht="16.5" x14ac:dyDescent="0.3">
      <c r="B35205"/>
    </row>
    <row r="35206" spans="2:2" ht="16.5" x14ac:dyDescent="0.3">
      <c r="B35206"/>
    </row>
    <row r="35207" spans="2:2" ht="16.5" x14ac:dyDescent="0.3">
      <c r="B35207"/>
    </row>
    <row r="35208" spans="2:2" ht="16.5" x14ac:dyDescent="0.3">
      <c r="B35208"/>
    </row>
    <row r="35209" spans="2:2" ht="16.5" x14ac:dyDescent="0.3">
      <c r="B35209"/>
    </row>
    <row r="35210" spans="2:2" ht="16.5" x14ac:dyDescent="0.3">
      <c r="B35210"/>
    </row>
    <row r="35211" spans="2:2" ht="16.5" x14ac:dyDescent="0.3">
      <c r="B35211"/>
    </row>
    <row r="35212" spans="2:2" ht="16.5" x14ac:dyDescent="0.3">
      <c r="B35212"/>
    </row>
    <row r="35213" spans="2:2" ht="16.5" x14ac:dyDescent="0.3">
      <c r="B35213"/>
    </row>
    <row r="35214" spans="2:2" ht="16.5" x14ac:dyDescent="0.3">
      <c r="B35214"/>
    </row>
    <row r="35215" spans="2:2" ht="16.5" x14ac:dyDescent="0.3">
      <c r="B35215"/>
    </row>
    <row r="35216" spans="2:2" ht="16.5" x14ac:dyDescent="0.3">
      <c r="B35216"/>
    </row>
    <row r="35217" spans="2:2" ht="16.5" x14ac:dyDescent="0.3">
      <c r="B35217"/>
    </row>
    <row r="35218" spans="2:2" ht="16.5" x14ac:dyDescent="0.3">
      <c r="B35218"/>
    </row>
    <row r="35219" spans="2:2" ht="16.5" x14ac:dyDescent="0.3">
      <c r="B35219"/>
    </row>
    <row r="35220" spans="2:2" ht="16.5" x14ac:dyDescent="0.3">
      <c r="B35220"/>
    </row>
    <row r="35221" spans="2:2" ht="16.5" x14ac:dyDescent="0.3">
      <c r="B35221"/>
    </row>
    <row r="35222" spans="2:2" ht="16.5" x14ac:dyDescent="0.3">
      <c r="B35222"/>
    </row>
    <row r="35223" spans="2:2" ht="16.5" x14ac:dyDescent="0.3">
      <c r="B35223"/>
    </row>
    <row r="35224" spans="2:2" ht="16.5" x14ac:dyDescent="0.3">
      <c r="B35224"/>
    </row>
    <row r="35225" spans="2:2" ht="16.5" x14ac:dyDescent="0.3">
      <c r="B35225"/>
    </row>
    <row r="35226" spans="2:2" ht="16.5" x14ac:dyDescent="0.3">
      <c r="B35226"/>
    </row>
    <row r="35227" spans="2:2" ht="16.5" x14ac:dyDescent="0.3">
      <c r="B35227"/>
    </row>
    <row r="35228" spans="2:2" ht="16.5" x14ac:dyDescent="0.3">
      <c r="B35228"/>
    </row>
    <row r="35229" spans="2:2" ht="16.5" x14ac:dyDescent="0.3">
      <c r="B35229"/>
    </row>
    <row r="35230" spans="2:2" ht="16.5" x14ac:dyDescent="0.3">
      <c r="B35230"/>
    </row>
    <row r="35231" spans="2:2" ht="16.5" x14ac:dyDescent="0.3">
      <c r="B35231"/>
    </row>
    <row r="35232" spans="2:2" ht="16.5" x14ac:dyDescent="0.3">
      <c r="B35232"/>
    </row>
    <row r="35233" spans="2:2" ht="16.5" x14ac:dyDescent="0.3">
      <c r="B35233"/>
    </row>
    <row r="35234" spans="2:2" ht="16.5" x14ac:dyDescent="0.3">
      <c r="B35234"/>
    </row>
    <row r="35235" spans="2:2" ht="16.5" x14ac:dyDescent="0.3">
      <c r="B35235"/>
    </row>
    <row r="35236" spans="2:2" ht="16.5" x14ac:dyDescent="0.3">
      <c r="B35236"/>
    </row>
    <row r="35237" spans="2:2" ht="16.5" x14ac:dyDescent="0.3">
      <c r="B35237"/>
    </row>
    <row r="35238" spans="2:2" ht="16.5" x14ac:dyDescent="0.3">
      <c r="B35238"/>
    </row>
    <row r="35239" spans="2:2" ht="16.5" x14ac:dyDescent="0.3">
      <c r="B35239"/>
    </row>
    <row r="35240" spans="2:2" ht="16.5" x14ac:dyDescent="0.3">
      <c r="B35240"/>
    </row>
    <row r="35241" spans="2:2" ht="16.5" x14ac:dyDescent="0.3">
      <c r="B35241"/>
    </row>
    <row r="35242" spans="2:2" ht="16.5" x14ac:dyDescent="0.3">
      <c r="B35242"/>
    </row>
    <row r="35243" spans="2:2" ht="16.5" x14ac:dyDescent="0.3">
      <c r="B35243"/>
    </row>
    <row r="35244" spans="2:2" ht="16.5" x14ac:dyDescent="0.3">
      <c r="B35244"/>
    </row>
    <row r="35245" spans="2:2" ht="16.5" x14ac:dyDescent="0.3">
      <c r="B35245"/>
    </row>
    <row r="35246" spans="2:2" ht="16.5" x14ac:dyDescent="0.3">
      <c r="B35246"/>
    </row>
    <row r="35247" spans="2:2" ht="16.5" x14ac:dyDescent="0.3">
      <c r="B35247"/>
    </row>
    <row r="35248" spans="2:2" ht="16.5" x14ac:dyDescent="0.3">
      <c r="B35248"/>
    </row>
    <row r="35249" spans="2:2" ht="16.5" x14ac:dyDescent="0.3">
      <c r="B35249"/>
    </row>
    <row r="35250" spans="2:2" ht="16.5" x14ac:dyDescent="0.3">
      <c r="B35250"/>
    </row>
    <row r="35251" spans="2:2" ht="16.5" x14ac:dyDescent="0.3">
      <c r="B35251"/>
    </row>
    <row r="35252" spans="2:2" ht="16.5" x14ac:dyDescent="0.3">
      <c r="B35252"/>
    </row>
    <row r="35253" spans="2:2" ht="16.5" x14ac:dyDescent="0.3">
      <c r="B35253"/>
    </row>
    <row r="35254" spans="2:2" ht="16.5" x14ac:dyDescent="0.3">
      <c r="B35254"/>
    </row>
    <row r="35255" spans="2:2" ht="16.5" x14ac:dyDescent="0.3">
      <c r="B35255"/>
    </row>
    <row r="35256" spans="2:2" ht="16.5" x14ac:dyDescent="0.3">
      <c r="B35256"/>
    </row>
    <row r="35257" spans="2:2" ht="16.5" x14ac:dyDescent="0.3">
      <c r="B35257"/>
    </row>
    <row r="35258" spans="2:2" ht="16.5" x14ac:dyDescent="0.3">
      <c r="B35258"/>
    </row>
    <row r="35259" spans="2:2" ht="16.5" x14ac:dyDescent="0.3">
      <c r="B35259"/>
    </row>
    <row r="35260" spans="2:2" ht="16.5" x14ac:dyDescent="0.3">
      <c r="B35260"/>
    </row>
    <row r="35261" spans="2:2" ht="16.5" x14ac:dyDescent="0.3">
      <c r="B35261"/>
    </row>
    <row r="35262" spans="2:2" ht="16.5" x14ac:dyDescent="0.3">
      <c r="B35262"/>
    </row>
    <row r="35263" spans="2:2" ht="16.5" x14ac:dyDescent="0.3">
      <c r="B35263"/>
    </row>
    <row r="35264" spans="2:2" ht="16.5" x14ac:dyDescent="0.3">
      <c r="B35264"/>
    </row>
    <row r="35265" spans="2:2" ht="16.5" x14ac:dyDescent="0.3">
      <c r="B35265"/>
    </row>
    <row r="35266" spans="2:2" ht="16.5" x14ac:dyDescent="0.3">
      <c r="B35266"/>
    </row>
    <row r="35267" spans="2:2" ht="16.5" x14ac:dyDescent="0.3">
      <c r="B35267"/>
    </row>
    <row r="35268" spans="2:2" ht="16.5" x14ac:dyDescent="0.3">
      <c r="B35268"/>
    </row>
    <row r="35269" spans="2:2" ht="16.5" x14ac:dyDescent="0.3">
      <c r="B35269"/>
    </row>
    <row r="35270" spans="2:2" ht="16.5" x14ac:dyDescent="0.3">
      <c r="B35270"/>
    </row>
    <row r="35271" spans="2:2" ht="16.5" x14ac:dyDescent="0.3">
      <c r="B35271"/>
    </row>
    <row r="35272" spans="2:2" ht="16.5" x14ac:dyDescent="0.3">
      <c r="B35272"/>
    </row>
    <row r="35273" spans="2:2" ht="16.5" x14ac:dyDescent="0.3">
      <c r="B35273"/>
    </row>
    <row r="35274" spans="2:2" ht="16.5" x14ac:dyDescent="0.3">
      <c r="B35274"/>
    </row>
    <row r="35275" spans="2:2" ht="16.5" x14ac:dyDescent="0.3">
      <c r="B35275"/>
    </row>
    <row r="35276" spans="2:2" ht="16.5" x14ac:dyDescent="0.3">
      <c r="B35276"/>
    </row>
    <row r="35277" spans="2:2" ht="16.5" x14ac:dyDescent="0.3">
      <c r="B35277"/>
    </row>
    <row r="35278" spans="2:2" ht="16.5" x14ac:dyDescent="0.3">
      <c r="B35278"/>
    </row>
    <row r="35279" spans="2:2" ht="16.5" x14ac:dyDescent="0.3">
      <c r="B35279"/>
    </row>
    <row r="35280" spans="2:2" ht="16.5" x14ac:dyDescent="0.3">
      <c r="B35280"/>
    </row>
    <row r="35281" spans="2:2" ht="16.5" x14ac:dyDescent="0.3">
      <c r="B35281"/>
    </row>
    <row r="35282" spans="2:2" ht="16.5" x14ac:dyDescent="0.3">
      <c r="B35282"/>
    </row>
    <row r="35283" spans="2:2" ht="16.5" x14ac:dyDescent="0.3">
      <c r="B35283"/>
    </row>
    <row r="35284" spans="2:2" ht="16.5" x14ac:dyDescent="0.3">
      <c r="B35284"/>
    </row>
    <row r="35285" spans="2:2" ht="16.5" x14ac:dyDescent="0.3">
      <c r="B35285"/>
    </row>
    <row r="35286" spans="2:2" ht="16.5" x14ac:dyDescent="0.3">
      <c r="B35286"/>
    </row>
    <row r="35287" spans="2:2" ht="16.5" x14ac:dyDescent="0.3">
      <c r="B35287"/>
    </row>
    <row r="35288" spans="2:2" ht="16.5" x14ac:dyDescent="0.3">
      <c r="B35288"/>
    </row>
    <row r="35289" spans="2:2" ht="16.5" x14ac:dyDescent="0.3">
      <c r="B35289"/>
    </row>
    <row r="35290" spans="2:2" ht="16.5" x14ac:dyDescent="0.3">
      <c r="B35290"/>
    </row>
    <row r="35291" spans="2:2" ht="16.5" x14ac:dyDescent="0.3">
      <c r="B35291"/>
    </row>
    <row r="35292" spans="2:2" ht="16.5" x14ac:dyDescent="0.3">
      <c r="B35292"/>
    </row>
    <row r="35293" spans="2:2" ht="16.5" x14ac:dyDescent="0.3">
      <c r="B35293"/>
    </row>
    <row r="35294" spans="2:2" ht="16.5" x14ac:dyDescent="0.3">
      <c r="B35294"/>
    </row>
    <row r="35295" spans="2:2" ht="16.5" x14ac:dyDescent="0.3">
      <c r="B35295"/>
    </row>
    <row r="35296" spans="2:2" ht="16.5" x14ac:dyDescent="0.3">
      <c r="B35296"/>
    </row>
    <row r="35297" spans="2:2" ht="16.5" x14ac:dyDescent="0.3">
      <c r="B35297"/>
    </row>
    <row r="35298" spans="2:2" ht="16.5" x14ac:dyDescent="0.3">
      <c r="B35298"/>
    </row>
    <row r="35299" spans="2:2" ht="16.5" x14ac:dyDescent="0.3">
      <c r="B35299"/>
    </row>
    <row r="35300" spans="2:2" ht="16.5" x14ac:dyDescent="0.3">
      <c r="B35300"/>
    </row>
    <row r="35301" spans="2:2" ht="16.5" x14ac:dyDescent="0.3">
      <c r="B35301"/>
    </row>
    <row r="35302" spans="2:2" ht="16.5" x14ac:dyDescent="0.3">
      <c r="B35302"/>
    </row>
    <row r="35303" spans="2:2" ht="16.5" x14ac:dyDescent="0.3">
      <c r="B35303"/>
    </row>
    <row r="35304" spans="2:2" ht="16.5" x14ac:dyDescent="0.3">
      <c r="B35304"/>
    </row>
    <row r="35305" spans="2:2" ht="16.5" x14ac:dyDescent="0.3">
      <c r="B35305"/>
    </row>
    <row r="35306" spans="2:2" ht="16.5" x14ac:dyDescent="0.3">
      <c r="B35306"/>
    </row>
    <row r="35307" spans="2:2" ht="16.5" x14ac:dyDescent="0.3">
      <c r="B35307"/>
    </row>
    <row r="35308" spans="2:2" ht="16.5" x14ac:dyDescent="0.3">
      <c r="B35308"/>
    </row>
    <row r="35309" spans="2:2" ht="16.5" x14ac:dyDescent="0.3">
      <c r="B35309"/>
    </row>
    <row r="35310" spans="2:2" ht="16.5" x14ac:dyDescent="0.3">
      <c r="B35310"/>
    </row>
    <row r="35311" spans="2:2" ht="16.5" x14ac:dyDescent="0.3">
      <c r="B35311"/>
    </row>
    <row r="35312" spans="2:2" ht="16.5" x14ac:dyDescent="0.3">
      <c r="B35312"/>
    </row>
    <row r="35313" spans="2:2" ht="16.5" x14ac:dyDescent="0.3">
      <c r="B35313"/>
    </row>
    <row r="35314" spans="2:2" ht="16.5" x14ac:dyDescent="0.3">
      <c r="B35314"/>
    </row>
    <row r="35315" spans="2:2" ht="16.5" x14ac:dyDescent="0.3">
      <c r="B35315"/>
    </row>
    <row r="35316" spans="2:2" ht="16.5" x14ac:dyDescent="0.3">
      <c r="B35316"/>
    </row>
    <row r="35317" spans="2:2" ht="16.5" x14ac:dyDescent="0.3">
      <c r="B35317"/>
    </row>
    <row r="35318" spans="2:2" ht="16.5" x14ac:dyDescent="0.3">
      <c r="B35318"/>
    </row>
    <row r="35319" spans="2:2" ht="16.5" x14ac:dyDescent="0.3">
      <c r="B35319"/>
    </row>
    <row r="35320" spans="2:2" ht="16.5" x14ac:dyDescent="0.3">
      <c r="B35320"/>
    </row>
    <row r="35321" spans="2:2" ht="16.5" x14ac:dyDescent="0.3">
      <c r="B35321"/>
    </row>
    <row r="35322" spans="2:2" ht="16.5" x14ac:dyDescent="0.3">
      <c r="B35322"/>
    </row>
    <row r="35323" spans="2:2" ht="16.5" x14ac:dyDescent="0.3">
      <c r="B35323"/>
    </row>
    <row r="35324" spans="2:2" ht="16.5" x14ac:dyDescent="0.3">
      <c r="B35324"/>
    </row>
    <row r="35325" spans="2:2" ht="16.5" x14ac:dyDescent="0.3">
      <c r="B35325"/>
    </row>
    <row r="35326" spans="2:2" ht="16.5" x14ac:dyDescent="0.3">
      <c r="B35326"/>
    </row>
    <row r="35327" spans="2:2" ht="16.5" x14ac:dyDescent="0.3">
      <c r="B35327"/>
    </row>
    <row r="35328" spans="2:2" ht="16.5" x14ac:dyDescent="0.3">
      <c r="B35328"/>
    </row>
    <row r="35329" spans="2:2" ht="16.5" x14ac:dyDescent="0.3">
      <c r="B35329"/>
    </row>
    <row r="35330" spans="2:2" ht="16.5" x14ac:dyDescent="0.3">
      <c r="B35330"/>
    </row>
    <row r="35331" spans="2:2" ht="16.5" x14ac:dyDescent="0.3">
      <c r="B35331"/>
    </row>
    <row r="35332" spans="2:2" ht="16.5" x14ac:dyDescent="0.3">
      <c r="B35332"/>
    </row>
    <row r="35333" spans="2:2" ht="16.5" x14ac:dyDescent="0.3">
      <c r="B35333"/>
    </row>
    <row r="35334" spans="2:2" ht="16.5" x14ac:dyDescent="0.3">
      <c r="B35334"/>
    </row>
    <row r="35335" spans="2:2" ht="16.5" x14ac:dyDescent="0.3">
      <c r="B35335"/>
    </row>
    <row r="35336" spans="2:2" ht="16.5" x14ac:dyDescent="0.3">
      <c r="B35336"/>
    </row>
    <row r="35337" spans="2:2" ht="16.5" x14ac:dyDescent="0.3">
      <c r="B35337"/>
    </row>
    <row r="35338" spans="2:2" ht="16.5" x14ac:dyDescent="0.3">
      <c r="B35338"/>
    </row>
    <row r="35339" spans="2:2" ht="16.5" x14ac:dyDescent="0.3">
      <c r="B35339"/>
    </row>
    <row r="35340" spans="2:2" ht="16.5" x14ac:dyDescent="0.3">
      <c r="B35340"/>
    </row>
    <row r="35341" spans="2:2" ht="16.5" x14ac:dyDescent="0.3">
      <c r="B35341"/>
    </row>
    <row r="35342" spans="2:2" ht="16.5" x14ac:dyDescent="0.3">
      <c r="B35342"/>
    </row>
    <row r="35343" spans="2:2" ht="16.5" x14ac:dyDescent="0.3">
      <c r="B35343"/>
    </row>
    <row r="35344" spans="2:2" ht="16.5" x14ac:dyDescent="0.3">
      <c r="B35344"/>
    </row>
    <row r="35345" spans="2:2" ht="16.5" x14ac:dyDescent="0.3">
      <c r="B35345"/>
    </row>
    <row r="35346" spans="2:2" ht="16.5" x14ac:dyDescent="0.3">
      <c r="B35346"/>
    </row>
    <row r="35347" spans="2:2" ht="16.5" x14ac:dyDescent="0.3">
      <c r="B35347"/>
    </row>
    <row r="35348" spans="2:2" ht="16.5" x14ac:dyDescent="0.3">
      <c r="B35348"/>
    </row>
    <row r="35349" spans="2:2" ht="16.5" x14ac:dyDescent="0.3">
      <c r="B35349"/>
    </row>
    <row r="35350" spans="2:2" ht="16.5" x14ac:dyDescent="0.3">
      <c r="B35350"/>
    </row>
    <row r="35351" spans="2:2" ht="16.5" x14ac:dyDescent="0.3">
      <c r="B35351"/>
    </row>
    <row r="35352" spans="2:2" ht="16.5" x14ac:dyDescent="0.3">
      <c r="B35352"/>
    </row>
    <row r="35353" spans="2:2" ht="16.5" x14ac:dyDescent="0.3">
      <c r="B35353"/>
    </row>
    <row r="35354" spans="2:2" ht="16.5" x14ac:dyDescent="0.3">
      <c r="B35354"/>
    </row>
    <row r="35355" spans="2:2" ht="16.5" x14ac:dyDescent="0.3">
      <c r="B35355"/>
    </row>
    <row r="35356" spans="2:2" ht="16.5" x14ac:dyDescent="0.3">
      <c r="B35356"/>
    </row>
    <row r="35357" spans="2:2" ht="16.5" x14ac:dyDescent="0.3">
      <c r="B35357"/>
    </row>
    <row r="35358" spans="2:2" ht="16.5" x14ac:dyDescent="0.3">
      <c r="B35358"/>
    </row>
    <row r="35359" spans="2:2" ht="16.5" x14ac:dyDescent="0.3">
      <c r="B35359"/>
    </row>
    <row r="35360" spans="2:2" ht="16.5" x14ac:dyDescent="0.3">
      <c r="B35360"/>
    </row>
    <row r="35361" spans="2:2" ht="16.5" x14ac:dyDescent="0.3">
      <c r="B35361"/>
    </row>
    <row r="35362" spans="2:2" ht="16.5" x14ac:dyDescent="0.3">
      <c r="B35362"/>
    </row>
    <row r="35363" spans="2:2" ht="16.5" x14ac:dyDescent="0.3">
      <c r="B35363"/>
    </row>
    <row r="35364" spans="2:2" ht="16.5" x14ac:dyDescent="0.3">
      <c r="B35364"/>
    </row>
    <row r="35365" spans="2:2" ht="16.5" x14ac:dyDescent="0.3">
      <c r="B35365"/>
    </row>
    <row r="35366" spans="2:2" ht="16.5" x14ac:dyDescent="0.3">
      <c r="B35366"/>
    </row>
    <row r="35367" spans="2:2" ht="16.5" x14ac:dyDescent="0.3">
      <c r="B35367"/>
    </row>
    <row r="35368" spans="2:2" ht="16.5" x14ac:dyDescent="0.3">
      <c r="B35368"/>
    </row>
    <row r="35369" spans="2:2" ht="16.5" x14ac:dyDescent="0.3">
      <c r="B35369"/>
    </row>
    <row r="35370" spans="2:2" ht="16.5" x14ac:dyDescent="0.3">
      <c r="B35370"/>
    </row>
    <row r="35371" spans="2:2" ht="16.5" x14ac:dyDescent="0.3">
      <c r="B35371"/>
    </row>
    <row r="35372" spans="2:2" ht="16.5" x14ac:dyDescent="0.3">
      <c r="B35372"/>
    </row>
    <row r="35373" spans="2:2" ht="16.5" x14ac:dyDescent="0.3">
      <c r="B35373"/>
    </row>
    <row r="35374" spans="2:2" ht="16.5" x14ac:dyDescent="0.3">
      <c r="B35374"/>
    </row>
    <row r="35375" spans="2:2" ht="16.5" x14ac:dyDescent="0.3">
      <c r="B35375"/>
    </row>
    <row r="35376" spans="2:2" ht="16.5" x14ac:dyDescent="0.3">
      <c r="B35376"/>
    </row>
    <row r="35377" spans="2:2" ht="16.5" x14ac:dyDescent="0.3">
      <c r="B35377"/>
    </row>
    <row r="35378" spans="2:2" ht="16.5" x14ac:dyDescent="0.3">
      <c r="B35378"/>
    </row>
    <row r="35379" spans="2:2" ht="16.5" x14ac:dyDescent="0.3">
      <c r="B35379"/>
    </row>
    <row r="35380" spans="2:2" ht="16.5" x14ac:dyDescent="0.3">
      <c r="B35380"/>
    </row>
    <row r="35381" spans="2:2" ht="16.5" x14ac:dyDescent="0.3">
      <c r="B35381"/>
    </row>
    <row r="35382" spans="2:2" ht="16.5" x14ac:dyDescent="0.3">
      <c r="B35382"/>
    </row>
    <row r="35383" spans="2:2" ht="16.5" x14ac:dyDescent="0.3">
      <c r="B35383"/>
    </row>
    <row r="35384" spans="2:2" ht="16.5" x14ac:dyDescent="0.3">
      <c r="B35384"/>
    </row>
    <row r="35385" spans="2:2" ht="16.5" x14ac:dyDescent="0.3">
      <c r="B35385"/>
    </row>
    <row r="35386" spans="2:2" ht="16.5" x14ac:dyDescent="0.3">
      <c r="B35386"/>
    </row>
    <row r="35387" spans="2:2" ht="16.5" x14ac:dyDescent="0.3">
      <c r="B35387"/>
    </row>
    <row r="35388" spans="2:2" ht="16.5" x14ac:dyDescent="0.3">
      <c r="B35388"/>
    </row>
    <row r="35389" spans="2:2" ht="16.5" x14ac:dyDescent="0.3">
      <c r="B35389"/>
    </row>
    <row r="35390" spans="2:2" ht="16.5" x14ac:dyDescent="0.3">
      <c r="B35390"/>
    </row>
    <row r="35391" spans="2:2" ht="16.5" x14ac:dyDescent="0.3">
      <c r="B35391"/>
    </row>
    <row r="35392" spans="2:2" ht="16.5" x14ac:dyDescent="0.3">
      <c r="B35392"/>
    </row>
    <row r="35393" spans="2:2" ht="16.5" x14ac:dyDescent="0.3">
      <c r="B35393"/>
    </row>
    <row r="35394" spans="2:2" ht="16.5" x14ac:dyDescent="0.3">
      <c r="B35394"/>
    </row>
    <row r="35395" spans="2:2" ht="16.5" x14ac:dyDescent="0.3">
      <c r="B35395"/>
    </row>
    <row r="35396" spans="2:2" ht="16.5" x14ac:dyDescent="0.3">
      <c r="B35396"/>
    </row>
    <row r="35397" spans="2:2" ht="16.5" x14ac:dyDescent="0.3">
      <c r="B35397"/>
    </row>
    <row r="35398" spans="2:2" ht="16.5" x14ac:dyDescent="0.3">
      <c r="B35398"/>
    </row>
    <row r="35399" spans="2:2" ht="16.5" x14ac:dyDescent="0.3">
      <c r="B35399"/>
    </row>
    <row r="35400" spans="2:2" ht="16.5" x14ac:dyDescent="0.3">
      <c r="B35400"/>
    </row>
    <row r="35401" spans="2:2" ht="16.5" x14ac:dyDescent="0.3">
      <c r="B35401"/>
    </row>
    <row r="35402" spans="2:2" ht="16.5" x14ac:dyDescent="0.3">
      <c r="B35402"/>
    </row>
    <row r="35403" spans="2:2" ht="16.5" x14ac:dyDescent="0.3">
      <c r="B35403"/>
    </row>
    <row r="35404" spans="2:2" ht="16.5" x14ac:dyDescent="0.3">
      <c r="B35404"/>
    </row>
    <row r="35405" spans="2:2" ht="16.5" x14ac:dyDescent="0.3">
      <c r="B35405"/>
    </row>
    <row r="35406" spans="2:2" ht="16.5" x14ac:dyDescent="0.3">
      <c r="B35406"/>
    </row>
    <row r="35407" spans="2:2" ht="16.5" x14ac:dyDescent="0.3">
      <c r="B35407"/>
    </row>
    <row r="35408" spans="2:2" ht="16.5" x14ac:dyDescent="0.3">
      <c r="B35408"/>
    </row>
    <row r="35409" spans="2:2" ht="16.5" x14ac:dyDescent="0.3">
      <c r="B35409"/>
    </row>
    <row r="35410" spans="2:2" ht="16.5" x14ac:dyDescent="0.3">
      <c r="B35410"/>
    </row>
    <row r="35411" spans="2:2" ht="16.5" x14ac:dyDescent="0.3">
      <c r="B35411"/>
    </row>
    <row r="35412" spans="2:2" ht="16.5" x14ac:dyDescent="0.3">
      <c r="B35412"/>
    </row>
    <row r="35413" spans="2:2" ht="16.5" x14ac:dyDescent="0.3">
      <c r="B35413"/>
    </row>
    <row r="35414" spans="2:2" ht="16.5" x14ac:dyDescent="0.3">
      <c r="B35414"/>
    </row>
    <row r="35415" spans="2:2" ht="16.5" x14ac:dyDescent="0.3">
      <c r="B35415"/>
    </row>
    <row r="35416" spans="2:2" ht="16.5" x14ac:dyDescent="0.3">
      <c r="B35416"/>
    </row>
    <row r="35417" spans="2:2" ht="16.5" x14ac:dyDescent="0.3">
      <c r="B35417"/>
    </row>
    <row r="35418" spans="2:2" ht="16.5" x14ac:dyDescent="0.3">
      <c r="B35418"/>
    </row>
    <row r="35419" spans="2:2" ht="16.5" x14ac:dyDescent="0.3">
      <c r="B35419"/>
    </row>
    <row r="35420" spans="2:2" ht="16.5" x14ac:dyDescent="0.3">
      <c r="B35420"/>
    </row>
    <row r="35421" spans="2:2" ht="16.5" x14ac:dyDescent="0.3">
      <c r="B35421"/>
    </row>
    <row r="35422" spans="2:2" ht="16.5" x14ac:dyDescent="0.3">
      <c r="B35422"/>
    </row>
    <row r="35423" spans="2:2" ht="16.5" x14ac:dyDescent="0.3">
      <c r="B35423"/>
    </row>
    <row r="35424" spans="2:2" ht="16.5" x14ac:dyDescent="0.3">
      <c r="B35424"/>
    </row>
    <row r="35425" spans="2:2" ht="16.5" x14ac:dyDescent="0.3">
      <c r="B35425"/>
    </row>
    <row r="35426" spans="2:2" ht="16.5" x14ac:dyDescent="0.3">
      <c r="B35426"/>
    </row>
    <row r="35427" spans="2:2" ht="16.5" x14ac:dyDescent="0.3">
      <c r="B35427"/>
    </row>
    <row r="35428" spans="2:2" ht="16.5" x14ac:dyDescent="0.3">
      <c r="B35428"/>
    </row>
    <row r="35429" spans="2:2" ht="16.5" x14ac:dyDescent="0.3">
      <c r="B35429"/>
    </row>
    <row r="35430" spans="2:2" ht="16.5" x14ac:dyDescent="0.3">
      <c r="B35430"/>
    </row>
    <row r="35431" spans="2:2" ht="16.5" x14ac:dyDescent="0.3">
      <c r="B35431"/>
    </row>
    <row r="35432" spans="2:2" ht="16.5" x14ac:dyDescent="0.3">
      <c r="B35432"/>
    </row>
    <row r="35433" spans="2:2" ht="16.5" x14ac:dyDescent="0.3">
      <c r="B35433"/>
    </row>
    <row r="35434" spans="2:2" ht="16.5" x14ac:dyDescent="0.3">
      <c r="B35434"/>
    </row>
    <row r="35435" spans="2:2" ht="16.5" x14ac:dyDescent="0.3">
      <c r="B35435"/>
    </row>
    <row r="35436" spans="2:2" ht="16.5" x14ac:dyDescent="0.3">
      <c r="B35436"/>
    </row>
    <row r="35437" spans="2:2" ht="16.5" x14ac:dyDescent="0.3">
      <c r="B35437"/>
    </row>
    <row r="35438" spans="2:2" ht="16.5" x14ac:dyDescent="0.3">
      <c r="B35438"/>
    </row>
    <row r="35439" spans="2:2" ht="16.5" x14ac:dyDescent="0.3">
      <c r="B35439"/>
    </row>
    <row r="35440" spans="2:2" ht="16.5" x14ac:dyDescent="0.3">
      <c r="B35440"/>
    </row>
    <row r="35441" spans="2:2" ht="16.5" x14ac:dyDescent="0.3">
      <c r="B35441"/>
    </row>
    <row r="35442" spans="2:2" ht="16.5" x14ac:dyDescent="0.3">
      <c r="B35442"/>
    </row>
    <row r="35443" spans="2:2" ht="16.5" x14ac:dyDescent="0.3">
      <c r="B35443"/>
    </row>
    <row r="35444" spans="2:2" ht="16.5" x14ac:dyDescent="0.3">
      <c r="B35444"/>
    </row>
    <row r="35445" spans="2:2" ht="16.5" x14ac:dyDescent="0.3">
      <c r="B35445"/>
    </row>
    <row r="35446" spans="2:2" ht="16.5" x14ac:dyDescent="0.3">
      <c r="B35446"/>
    </row>
    <row r="35447" spans="2:2" ht="16.5" x14ac:dyDescent="0.3">
      <c r="B35447"/>
    </row>
    <row r="35448" spans="2:2" ht="16.5" x14ac:dyDescent="0.3">
      <c r="B35448"/>
    </row>
    <row r="35449" spans="2:2" ht="16.5" x14ac:dyDescent="0.3">
      <c r="B35449"/>
    </row>
    <row r="35450" spans="2:2" ht="16.5" x14ac:dyDescent="0.3">
      <c r="B35450"/>
    </row>
    <row r="35451" spans="2:2" ht="16.5" x14ac:dyDescent="0.3">
      <c r="B35451"/>
    </row>
    <row r="35452" spans="2:2" ht="16.5" x14ac:dyDescent="0.3">
      <c r="B35452"/>
    </row>
    <row r="35453" spans="2:2" ht="16.5" x14ac:dyDescent="0.3">
      <c r="B35453"/>
    </row>
    <row r="35454" spans="2:2" ht="16.5" x14ac:dyDescent="0.3">
      <c r="B35454"/>
    </row>
    <row r="35455" spans="2:2" ht="16.5" x14ac:dyDescent="0.3">
      <c r="B35455"/>
    </row>
    <row r="35456" spans="2:2" ht="16.5" x14ac:dyDescent="0.3">
      <c r="B35456"/>
    </row>
    <row r="35457" spans="2:2" ht="16.5" x14ac:dyDescent="0.3">
      <c r="B35457"/>
    </row>
    <row r="35458" spans="2:2" ht="16.5" x14ac:dyDescent="0.3">
      <c r="B35458"/>
    </row>
    <row r="35459" spans="2:2" ht="16.5" x14ac:dyDescent="0.3">
      <c r="B35459"/>
    </row>
    <row r="35460" spans="2:2" ht="16.5" x14ac:dyDescent="0.3">
      <c r="B35460"/>
    </row>
    <row r="35461" spans="2:2" ht="16.5" x14ac:dyDescent="0.3">
      <c r="B35461"/>
    </row>
    <row r="35462" spans="2:2" ht="16.5" x14ac:dyDescent="0.3">
      <c r="B35462"/>
    </row>
    <row r="35463" spans="2:2" ht="16.5" x14ac:dyDescent="0.3">
      <c r="B35463"/>
    </row>
    <row r="35464" spans="2:2" ht="16.5" x14ac:dyDescent="0.3">
      <c r="B35464"/>
    </row>
    <row r="35465" spans="2:2" ht="16.5" x14ac:dyDescent="0.3">
      <c r="B35465"/>
    </row>
    <row r="35466" spans="2:2" ht="16.5" x14ac:dyDescent="0.3">
      <c r="B35466"/>
    </row>
    <row r="35467" spans="2:2" ht="16.5" x14ac:dyDescent="0.3">
      <c r="B35467"/>
    </row>
    <row r="35468" spans="2:2" ht="16.5" x14ac:dyDescent="0.3">
      <c r="B35468"/>
    </row>
    <row r="35469" spans="2:2" ht="16.5" x14ac:dyDescent="0.3">
      <c r="B35469"/>
    </row>
    <row r="35470" spans="2:2" ht="16.5" x14ac:dyDescent="0.3">
      <c r="B35470"/>
    </row>
    <row r="35471" spans="2:2" ht="16.5" x14ac:dyDescent="0.3">
      <c r="B35471"/>
    </row>
    <row r="35472" spans="2:2" ht="16.5" x14ac:dyDescent="0.3">
      <c r="B35472"/>
    </row>
    <row r="35473" spans="2:2" ht="16.5" x14ac:dyDescent="0.3">
      <c r="B35473"/>
    </row>
    <row r="35474" spans="2:2" ht="16.5" x14ac:dyDescent="0.3">
      <c r="B35474"/>
    </row>
    <row r="35475" spans="2:2" ht="16.5" x14ac:dyDescent="0.3">
      <c r="B35475"/>
    </row>
    <row r="35476" spans="2:2" ht="16.5" x14ac:dyDescent="0.3">
      <c r="B35476"/>
    </row>
    <row r="35477" spans="2:2" ht="16.5" x14ac:dyDescent="0.3">
      <c r="B35477"/>
    </row>
    <row r="35478" spans="2:2" ht="16.5" x14ac:dyDescent="0.3">
      <c r="B35478"/>
    </row>
    <row r="35479" spans="2:2" ht="16.5" x14ac:dyDescent="0.3">
      <c r="B35479"/>
    </row>
    <row r="35480" spans="2:2" ht="16.5" x14ac:dyDescent="0.3">
      <c r="B35480"/>
    </row>
    <row r="35481" spans="2:2" ht="16.5" x14ac:dyDescent="0.3">
      <c r="B35481"/>
    </row>
    <row r="35482" spans="2:2" ht="16.5" x14ac:dyDescent="0.3">
      <c r="B35482"/>
    </row>
    <row r="35483" spans="2:2" ht="16.5" x14ac:dyDescent="0.3">
      <c r="B35483"/>
    </row>
    <row r="35484" spans="2:2" ht="16.5" x14ac:dyDescent="0.3">
      <c r="B35484"/>
    </row>
    <row r="35485" spans="2:2" ht="16.5" x14ac:dyDescent="0.3">
      <c r="B35485"/>
    </row>
    <row r="35486" spans="2:2" ht="16.5" x14ac:dyDescent="0.3">
      <c r="B35486"/>
    </row>
    <row r="35487" spans="2:2" ht="16.5" x14ac:dyDescent="0.3">
      <c r="B35487"/>
    </row>
    <row r="35488" spans="2:2" ht="16.5" x14ac:dyDescent="0.3">
      <c r="B35488"/>
    </row>
    <row r="35489" spans="2:2" ht="16.5" x14ac:dyDescent="0.3">
      <c r="B35489"/>
    </row>
    <row r="35490" spans="2:2" ht="16.5" x14ac:dyDescent="0.3">
      <c r="B35490"/>
    </row>
    <row r="35491" spans="2:2" ht="16.5" x14ac:dyDescent="0.3">
      <c r="B35491"/>
    </row>
    <row r="35492" spans="2:2" ht="16.5" x14ac:dyDescent="0.3">
      <c r="B35492"/>
    </row>
    <row r="35493" spans="2:2" ht="16.5" x14ac:dyDescent="0.3">
      <c r="B35493"/>
    </row>
    <row r="35494" spans="2:2" ht="16.5" x14ac:dyDescent="0.3">
      <c r="B35494"/>
    </row>
    <row r="35495" spans="2:2" ht="16.5" x14ac:dyDescent="0.3">
      <c r="B35495"/>
    </row>
    <row r="35496" spans="2:2" ht="16.5" x14ac:dyDescent="0.3">
      <c r="B35496"/>
    </row>
    <row r="35497" spans="2:2" ht="16.5" x14ac:dyDescent="0.3">
      <c r="B35497"/>
    </row>
    <row r="35498" spans="2:2" ht="16.5" x14ac:dyDescent="0.3">
      <c r="B35498"/>
    </row>
    <row r="35499" spans="2:2" ht="16.5" x14ac:dyDescent="0.3">
      <c r="B35499"/>
    </row>
    <row r="35500" spans="2:2" ht="16.5" x14ac:dyDescent="0.3">
      <c r="B35500"/>
    </row>
    <row r="35501" spans="2:2" ht="16.5" x14ac:dyDescent="0.3">
      <c r="B35501"/>
    </row>
    <row r="35502" spans="2:2" ht="16.5" x14ac:dyDescent="0.3">
      <c r="B35502"/>
    </row>
    <row r="35503" spans="2:2" ht="16.5" x14ac:dyDescent="0.3">
      <c r="B35503"/>
    </row>
    <row r="35504" spans="2:2" ht="16.5" x14ac:dyDescent="0.3">
      <c r="B35504"/>
    </row>
    <row r="35505" spans="2:2" ht="16.5" x14ac:dyDescent="0.3">
      <c r="B35505"/>
    </row>
    <row r="35506" spans="2:2" ht="16.5" x14ac:dyDescent="0.3">
      <c r="B35506"/>
    </row>
    <row r="35507" spans="2:2" ht="16.5" x14ac:dyDescent="0.3">
      <c r="B35507"/>
    </row>
    <row r="35508" spans="2:2" ht="16.5" x14ac:dyDescent="0.3">
      <c r="B35508"/>
    </row>
    <row r="35509" spans="2:2" ht="16.5" x14ac:dyDescent="0.3">
      <c r="B35509"/>
    </row>
    <row r="35510" spans="2:2" ht="16.5" x14ac:dyDescent="0.3">
      <c r="B35510"/>
    </row>
    <row r="35511" spans="2:2" ht="16.5" x14ac:dyDescent="0.3">
      <c r="B35511"/>
    </row>
    <row r="35512" spans="2:2" ht="16.5" x14ac:dyDescent="0.3">
      <c r="B35512"/>
    </row>
    <row r="35513" spans="2:2" ht="16.5" x14ac:dyDescent="0.3">
      <c r="B35513"/>
    </row>
    <row r="35514" spans="2:2" ht="16.5" x14ac:dyDescent="0.3">
      <c r="B35514"/>
    </row>
    <row r="35515" spans="2:2" ht="16.5" x14ac:dyDescent="0.3">
      <c r="B35515"/>
    </row>
    <row r="35516" spans="2:2" ht="16.5" x14ac:dyDescent="0.3">
      <c r="B35516"/>
    </row>
    <row r="35517" spans="2:2" ht="16.5" x14ac:dyDescent="0.3">
      <c r="B35517"/>
    </row>
    <row r="35518" spans="2:2" ht="16.5" x14ac:dyDescent="0.3">
      <c r="B35518"/>
    </row>
    <row r="35519" spans="2:2" ht="16.5" x14ac:dyDescent="0.3">
      <c r="B35519"/>
    </row>
    <row r="35520" spans="2:2" ht="16.5" x14ac:dyDescent="0.3">
      <c r="B35520"/>
    </row>
    <row r="35521" spans="2:2" ht="16.5" x14ac:dyDescent="0.3">
      <c r="B35521"/>
    </row>
    <row r="35522" spans="2:2" ht="16.5" x14ac:dyDescent="0.3">
      <c r="B35522"/>
    </row>
    <row r="35523" spans="2:2" ht="16.5" x14ac:dyDescent="0.3">
      <c r="B35523"/>
    </row>
    <row r="35524" spans="2:2" ht="16.5" x14ac:dyDescent="0.3">
      <c r="B35524"/>
    </row>
    <row r="35525" spans="2:2" ht="16.5" x14ac:dyDescent="0.3">
      <c r="B35525"/>
    </row>
    <row r="35526" spans="2:2" ht="16.5" x14ac:dyDescent="0.3">
      <c r="B35526"/>
    </row>
    <row r="35527" spans="2:2" ht="16.5" x14ac:dyDescent="0.3">
      <c r="B35527"/>
    </row>
    <row r="35528" spans="2:2" ht="16.5" x14ac:dyDescent="0.3">
      <c r="B35528"/>
    </row>
    <row r="35529" spans="2:2" ht="16.5" x14ac:dyDescent="0.3">
      <c r="B35529"/>
    </row>
    <row r="35530" spans="2:2" ht="16.5" x14ac:dyDescent="0.3">
      <c r="B35530"/>
    </row>
    <row r="35531" spans="2:2" ht="16.5" x14ac:dyDescent="0.3">
      <c r="B35531"/>
    </row>
    <row r="35532" spans="2:2" ht="16.5" x14ac:dyDescent="0.3">
      <c r="B35532"/>
    </row>
    <row r="35533" spans="2:2" ht="16.5" x14ac:dyDescent="0.3">
      <c r="B35533"/>
    </row>
    <row r="35534" spans="2:2" ht="16.5" x14ac:dyDescent="0.3">
      <c r="B35534"/>
    </row>
    <row r="35535" spans="2:2" ht="16.5" x14ac:dyDescent="0.3">
      <c r="B35535"/>
    </row>
    <row r="35536" spans="2:2" ht="16.5" x14ac:dyDescent="0.3">
      <c r="B35536"/>
    </row>
    <row r="35537" spans="2:2" ht="16.5" x14ac:dyDescent="0.3">
      <c r="B35537"/>
    </row>
    <row r="35538" spans="2:2" ht="16.5" x14ac:dyDescent="0.3">
      <c r="B35538"/>
    </row>
    <row r="35539" spans="2:2" ht="16.5" x14ac:dyDescent="0.3">
      <c r="B35539"/>
    </row>
    <row r="35540" spans="2:2" ht="16.5" x14ac:dyDescent="0.3">
      <c r="B35540"/>
    </row>
    <row r="35541" spans="2:2" ht="16.5" x14ac:dyDescent="0.3">
      <c r="B35541"/>
    </row>
    <row r="35542" spans="2:2" ht="16.5" x14ac:dyDescent="0.3">
      <c r="B35542"/>
    </row>
    <row r="35543" spans="2:2" ht="16.5" x14ac:dyDescent="0.3">
      <c r="B35543"/>
    </row>
    <row r="35544" spans="2:2" ht="16.5" x14ac:dyDescent="0.3">
      <c r="B35544"/>
    </row>
    <row r="35545" spans="2:2" ht="16.5" x14ac:dyDescent="0.3">
      <c r="B35545"/>
    </row>
    <row r="35546" spans="2:2" ht="16.5" x14ac:dyDescent="0.3">
      <c r="B35546"/>
    </row>
    <row r="35547" spans="2:2" ht="16.5" x14ac:dyDescent="0.3">
      <c r="B35547"/>
    </row>
    <row r="35548" spans="2:2" ht="16.5" x14ac:dyDescent="0.3">
      <c r="B35548"/>
    </row>
    <row r="35549" spans="2:2" ht="16.5" x14ac:dyDescent="0.3">
      <c r="B35549"/>
    </row>
    <row r="35550" spans="2:2" ht="16.5" x14ac:dyDescent="0.3">
      <c r="B35550"/>
    </row>
    <row r="35551" spans="2:2" ht="16.5" x14ac:dyDescent="0.3">
      <c r="B35551"/>
    </row>
    <row r="35552" spans="2:2" ht="16.5" x14ac:dyDescent="0.3">
      <c r="B35552"/>
    </row>
    <row r="35553" spans="2:2" ht="16.5" x14ac:dyDescent="0.3">
      <c r="B35553"/>
    </row>
    <row r="35554" spans="2:2" ht="16.5" x14ac:dyDescent="0.3">
      <c r="B35554"/>
    </row>
    <row r="35555" spans="2:2" ht="16.5" x14ac:dyDescent="0.3">
      <c r="B35555"/>
    </row>
    <row r="35556" spans="2:2" ht="16.5" x14ac:dyDescent="0.3">
      <c r="B35556"/>
    </row>
    <row r="35557" spans="2:2" ht="16.5" x14ac:dyDescent="0.3">
      <c r="B35557"/>
    </row>
    <row r="35558" spans="2:2" ht="16.5" x14ac:dyDescent="0.3">
      <c r="B35558"/>
    </row>
    <row r="35559" spans="2:2" ht="16.5" x14ac:dyDescent="0.3">
      <c r="B35559"/>
    </row>
    <row r="35560" spans="2:2" ht="16.5" x14ac:dyDescent="0.3">
      <c r="B35560"/>
    </row>
    <row r="35561" spans="2:2" ht="16.5" x14ac:dyDescent="0.3">
      <c r="B35561"/>
    </row>
    <row r="35562" spans="2:2" ht="16.5" x14ac:dyDescent="0.3">
      <c r="B35562"/>
    </row>
    <row r="35563" spans="2:2" ht="16.5" x14ac:dyDescent="0.3">
      <c r="B35563"/>
    </row>
    <row r="35564" spans="2:2" ht="16.5" x14ac:dyDescent="0.3">
      <c r="B35564"/>
    </row>
    <row r="35565" spans="2:2" ht="16.5" x14ac:dyDescent="0.3">
      <c r="B35565"/>
    </row>
    <row r="35566" spans="2:2" ht="16.5" x14ac:dyDescent="0.3">
      <c r="B35566"/>
    </row>
    <row r="35567" spans="2:2" ht="16.5" x14ac:dyDescent="0.3">
      <c r="B35567"/>
    </row>
    <row r="35568" spans="2:2" ht="16.5" x14ac:dyDescent="0.3">
      <c r="B35568"/>
    </row>
    <row r="35569" spans="2:2" ht="16.5" x14ac:dyDescent="0.3">
      <c r="B35569"/>
    </row>
    <row r="35570" spans="2:2" ht="16.5" x14ac:dyDescent="0.3">
      <c r="B35570"/>
    </row>
    <row r="35571" spans="2:2" ht="16.5" x14ac:dyDescent="0.3">
      <c r="B35571"/>
    </row>
    <row r="35572" spans="2:2" ht="16.5" x14ac:dyDescent="0.3">
      <c r="B35572"/>
    </row>
    <row r="35573" spans="2:2" ht="16.5" x14ac:dyDescent="0.3">
      <c r="B35573"/>
    </row>
    <row r="35574" spans="2:2" ht="16.5" x14ac:dyDescent="0.3">
      <c r="B35574"/>
    </row>
    <row r="35575" spans="2:2" ht="16.5" x14ac:dyDescent="0.3">
      <c r="B35575"/>
    </row>
    <row r="35576" spans="2:2" ht="16.5" x14ac:dyDescent="0.3">
      <c r="B35576"/>
    </row>
    <row r="35577" spans="2:2" ht="16.5" x14ac:dyDescent="0.3">
      <c r="B35577"/>
    </row>
    <row r="35578" spans="2:2" ht="16.5" x14ac:dyDescent="0.3">
      <c r="B35578"/>
    </row>
    <row r="35579" spans="2:2" ht="16.5" x14ac:dyDescent="0.3">
      <c r="B35579"/>
    </row>
    <row r="35580" spans="2:2" ht="16.5" x14ac:dyDescent="0.3">
      <c r="B35580"/>
    </row>
    <row r="35581" spans="2:2" ht="16.5" x14ac:dyDescent="0.3">
      <c r="B35581"/>
    </row>
    <row r="35582" spans="2:2" ht="16.5" x14ac:dyDescent="0.3">
      <c r="B35582"/>
    </row>
    <row r="35583" spans="2:2" ht="16.5" x14ac:dyDescent="0.3">
      <c r="B35583"/>
    </row>
    <row r="35584" spans="2:2" ht="16.5" x14ac:dyDescent="0.3">
      <c r="B35584"/>
    </row>
    <row r="35585" spans="2:2" ht="16.5" x14ac:dyDescent="0.3">
      <c r="B35585"/>
    </row>
    <row r="35586" spans="2:2" ht="16.5" x14ac:dyDescent="0.3">
      <c r="B35586"/>
    </row>
    <row r="35587" spans="2:2" ht="16.5" x14ac:dyDescent="0.3">
      <c r="B35587"/>
    </row>
    <row r="35588" spans="2:2" ht="16.5" x14ac:dyDescent="0.3">
      <c r="B35588"/>
    </row>
    <row r="35589" spans="2:2" ht="16.5" x14ac:dyDescent="0.3">
      <c r="B35589"/>
    </row>
    <row r="35590" spans="2:2" ht="16.5" x14ac:dyDescent="0.3">
      <c r="B35590"/>
    </row>
    <row r="35591" spans="2:2" ht="16.5" x14ac:dyDescent="0.3">
      <c r="B35591"/>
    </row>
    <row r="35592" spans="2:2" ht="16.5" x14ac:dyDescent="0.3">
      <c r="B35592"/>
    </row>
    <row r="35593" spans="2:2" ht="16.5" x14ac:dyDescent="0.3">
      <c r="B35593"/>
    </row>
    <row r="35594" spans="2:2" ht="16.5" x14ac:dyDescent="0.3">
      <c r="B35594"/>
    </row>
    <row r="35595" spans="2:2" ht="16.5" x14ac:dyDescent="0.3">
      <c r="B35595"/>
    </row>
    <row r="35596" spans="2:2" ht="16.5" x14ac:dyDescent="0.3">
      <c r="B35596"/>
    </row>
    <row r="35597" spans="2:2" ht="16.5" x14ac:dyDescent="0.3">
      <c r="B35597"/>
    </row>
    <row r="35598" spans="2:2" ht="16.5" x14ac:dyDescent="0.3">
      <c r="B35598"/>
    </row>
    <row r="35599" spans="2:2" ht="16.5" x14ac:dyDescent="0.3">
      <c r="B35599"/>
    </row>
    <row r="35600" spans="2:2" ht="16.5" x14ac:dyDescent="0.3">
      <c r="B35600"/>
    </row>
    <row r="35601" spans="2:2" ht="16.5" x14ac:dyDescent="0.3">
      <c r="B35601"/>
    </row>
    <row r="35602" spans="2:2" ht="16.5" x14ac:dyDescent="0.3">
      <c r="B35602"/>
    </row>
    <row r="35603" spans="2:2" ht="16.5" x14ac:dyDescent="0.3">
      <c r="B35603"/>
    </row>
    <row r="35604" spans="2:2" ht="16.5" x14ac:dyDescent="0.3">
      <c r="B35604"/>
    </row>
    <row r="35605" spans="2:2" ht="16.5" x14ac:dyDescent="0.3">
      <c r="B35605"/>
    </row>
    <row r="35606" spans="2:2" ht="16.5" x14ac:dyDescent="0.3">
      <c r="B35606"/>
    </row>
    <row r="35607" spans="2:2" ht="16.5" x14ac:dyDescent="0.3">
      <c r="B35607"/>
    </row>
    <row r="35608" spans="2:2" ht="16.5" x14ac:dyDescent="0.3">
      <c r="B35608"/>
    </row>
    <row r="35609" spans="2:2" ht="16.5" x14ac:dyDescent="0.3">
      <c r="B35609"/>
    </row>
    <row r="35610" spans="2:2" ht="16.5" x14ac:dyDescent="0.3">
      <c r="B35610"/>
    </row>
    <row r="35611" spans="2:2" ht="16.5" x14ac:dyDescent="0.3">
      <c r="B35611"/>
    </row>
    <row r="35612" spans="2:2" ht="16.5" x14ac:dyDescent="0.3">
      <c r="B35612"/>
    </row>
    <row r="35613" spans="2:2" ht="16.5" x14ac:dyDescent="0.3">
      <c r="B35613"/>
    </row>
    <row r="35614" spans="2:2" ht="16.5" x14ac:dyDescent="0.3">
      <c r="B35614"/>
    </row>
    <row r="35615" spans="2:2" ht="16.5" x14ac:dyDescent="0.3">
      <c r="B35615"/>
    </row>
    <row r="35616" spans="2:2" ht="16.5" x14ac:dyDescent="0.3">
      <c r="B35616"/>
    </row>
    <row r="35617" spans="2:2" ht="16.5" x14ac:dyDescent="0.3">
      <c r="B35617"/>
    </row>
    <row r="35618" spans="2:2" ht="16.5" x14ac:dyDescent="0.3">
      <c r="B35618"/>
    </row>
    <row r="35619" spans="2:2" ht="16.5" x14ac:dyDescent="0.3">
      <c r="B35619"/>
    </row>
    <row r="35620" spans="2:2" ht="16.5" x14ac:dyDescent="0.3">
      <c r="B35620"/>
    </row>
    <row r="35621" spans="2:2" ht="16.5" x14ac:dyDescent="0.3">
      <c r="B35621"/>
    </row>
    <row r="35622" spans="2:2" ht="16.5" x14ac:dyDescent="0.3">
      <c r="B35622"/>
    </row>
    <row r="35623" spans="2:2" ht="16.5" x14ac:dyDescent="0.3">
      <c r="B35623"/>
    </row>
    <row r="35624" spans="2:2" ht="16.5" x14ac:dyDescent="0.3">
      <c r="B35624"/>
    </row>
    <row r="35625" spans="2:2" ht="16.5" x14ac:dyDescent="0.3">
      <c r="B35625"/>
    </row>
    <row r="35626" spans="2:2" ht="16.5" x14ac:dyDescent="0.3">
      <c r="B35626"/>
    </row>
    <row r="35627" spans="2:2" ht="16.5" x14ac:dyDescent="0.3">
      <c r="B35627"/>
    </row>
    <row r="35628" spans="2:2" ht="16.5" x14ac:dyDescent="0.3">
      <c r="B35628"/>
    </row>
    <row r="35629" spans="2:2" ht="16.5" x14ac:dyDescent="0.3">
      <c r="B35629"/>
    </row>
    <row r="35630" spans="2:2" ht="16.5" x14ac:dyDescent="0.3">
      <c r="B35630"/>
    </row>
    <row r="35631" spans="2:2" ht="16.5" x14ac:dyDescent="0.3">
      <c r="B35631"/>
    </row>
    <row r="35632" spans="2:2" ht="16.5" x14ac:dyDescent="0.3">
      <c r="B35632"/>
    </row>
    <row r="35633" spans="2:2" ht="16.5" x14ac:dyDescent="0.3">
      <c r="B35633"/>
    </row>
    <row r="35634" spans="2:2" ht="16.5" x14ac:dyDescent="0.3">
      <c r="B35634"/>
    </row>
    <row r="35635" spans="2:2" ht="16.5" x14ac:dyDescent="0.3">
      <c r="B35635"/>
    </row>
    <row r="35636" spans="2:2" ht="16.5" x14ac:dyDescent="0.3">
      <c r="B35636"/>
    </row>
    <row r="35637" spans="2:2" ht="16.5" x14ac:dyDescent="0.3">
      <c r="B35637"/>
    </row>
    <row r="35638" spans="2:2" ht="16.5" x14ac:dyDescent="0.3">
      <c r="B35638"/>
    </row>
    <row r="35639" spans="2:2" ht="16.5" x14ac:dyDescent="0.3">
      <c r="B35639"/>
    </row>
    <row r="35640" spans="2:2" ht="16.5" x14ac:dyDescent="0.3">
      <c r="B35640"/>
    </row>
    <row r="35641" spans="2:2" ht="16.5" x14ac:dyDescent="0.3">
      <c r="B35641"/>
    </row>
    <row r="35642" spans="2:2" ht="16.5" x14ac:dyDescent="0.3">
      <c r="B35642"/>
    </row>
    <row r="35643" spans="2:2" ht="16.5" x14ac:dyDescent="0.3">
      <c r="B35643"/>
    </row>
    <row r="35644" spans="2:2" ht="16.5" x14ac:dyDescent="0.3">
      <c r="B35644"/>
    </row>
    <row r="35645" spans="2:2" ht="16.5" x14ac:dyDescent="0.3">
      <c r="B35645"/>
    </row>
    <row r="35646" spans="2:2" ht="16.5" x14ac:dyDescent="0.3">
      <c r="B35646"/>
    </row>
    <row r="35647" spans="2:2" ht="16.5" x14ac:dyDescent="0.3">
      <c r="B35647"/>
    </row>
    <row r="35648" spans="2:2" ht="16.5" x14ac:dyDescent="0.3">
      <c r="B35648"/>
    </row>
    <row r="35649" spans="2:2" ht="16.5" x14ac:dyDescent="0.3">
      <c r="B35649"/>
    </row>
    <row r="35650" spans="2:2" ht="16.5" x14ac:dyDescent="0.3">
      <c r="B35650"/>
    </row>
    <row r="35651" spans="2:2" ht="16.5" x14ac:dyDescent="0.3">
      <c r="B35651"/>
    </row>
    <row r="35652" spans="2:2" ht="16.5" x14ac:dyDescent="0.3">
      <c r="B35652"/>
    </row>
    <row r="35653" spans="2:2" ht="16.5" x14ac:dyDescent="0.3">
      <c r="B35653"/>
    </row>
    <row r="35654" spans="2:2" ht="16.5" x14ac:dyDescent="0.3">
      <c r="B35654"/>
    </row>
    <row r="35655" spans="2:2" ht="16.5" x14ac:dyDescent="0.3">
      <c r="B35655"/>
    </row>
    <row r="35656" spans="2:2" ht="16.5" x14ac:dyDescent="0.3">
      <c r="B35656"/>
    </row>
    <row r="35657" spans="2:2" ht="16.5" x14ac:dyDescent="0.3">
      <c r="B35657"/>
    </row>
    <row r="35658" spans="2:2" ht="16.5" x14ac:dyDescent="0.3">
      <c r="B35658"/>
    </row>
    <row r="35659" spans="2:2" ht="16.5" x14ac:dyDescent="0.3">
      <c r="B35659"/>
    </row>
    <row r="35660" spans="2:2" ht="16.5" x14ac:dyDescent="0.3">
      <c r="B35660"/>
    </row>
    <row r="35661" spans="2:2" ht="16.5" x14ac:dyDescent="0.3">
      <c r="B35661"/>
    </row>
    <row r="35662" spans="2:2" ht="16.5" x14ac:dyDescent="0.3">
      <c r="B35662"/>
    </row>
    <row r="35663" spans="2:2" ht="16.5" x14ac:dyDescent="0.3">
      <c r="B35663"/>
    </row>
    <row r="35664" spans="2:2" ht="16.5" x14ac:dyDescent="0.3">
      <c r="B35664"/>
    </row>
    <row r="35665" spans="2:2" ht="16.5" x14ac:dyDescent="0.3">
      <c r="B35665"/>
    </row>
    <row r="35666" spans="2:2" ht="16.5" x14ac:dyDescent="0.3">
      <c r="B35666"/>
    </row>
    <row r="35667" spans="2:2" ht="16.5" x14ac:dyDescent="0.3">
      <c r="B35667"/>
    </row>
    <row r="35668" spans="2:2" ht="16.5" x14ac:dyDescent="0.3">
      <c r="B35668"/>
    </row>
    <row r="35669" spans="2:2" ht="16.5" x14ac:dyDescent="0.3">
      <c r="B35669"/>
    </row>
    <row r="35670" spans="2:2" ht="16.5" x14ac:dyDescent="0.3">
      <c r="B35670"/>
    </row>
    <row r="35671" spans="2:2" ht="16.5" x14ac:dyDescent="0.3">
      <c r="B35671"/>
    </row>
    <row r="35672" spans="2:2" ht="16.5" x14ac:dyDescent="0.3">
      <c r="B35672"/>
    </row>
    <row r="35673" spans="2:2" ht="16.5" x14ac:dyDescent="0.3">
      <c r="B35673"/>
    </row>
    <row r="35674" spans="2:2" ht="16.5" x14ac:dyDescent="0.3">
      <c r="B35674"/>
    </row>
    <row r="35675" spans="2:2" ht="16.5" x14ac:dyDescent="0.3">
      <c r="B35675"/>
    </row>
    <row r="35676" spans="2:2" ht="16.5" x14ac:dyDescent="0.3">
      <c r="B35676"/>
    </row>
    <row r="35677" spans="2:2" ht="16.5" x14ac:dyDescent="0.3">
      <c r="B35677"/>
    </row>
    <row r="35678" spans="2:2" ht="16.5" x14ac:dyDescent="0.3">
      <c r="B35678"/>
    </row>
    <row r="35679" spans="2:2" ht="16.5" x14ac:dyDescent="0.3">
      <c r="B35679"/>
    </row>
    <row r="35680" spans="2:2" ht="16.5" x14ac:dyDescent="0.3">
      <c r="B35680"/>
    </row>
    <row r="35681" spans="2:2" ht="16.5" x14ac:dyDescent="0.3">
      <c r="B35681"/>
    </row>
    <row r="35682" spans="2:2" ht="16.5" x14ac:dyDescent="0.3">
      <c r="B35682"/>
    </row>
    <row r="35683" spans="2:2" ht="16.5" x14ac:dyDescent="0.3">
      <c r="B35683"/>
    </row>
    <row r="35684" spans="2:2" ht="16.5" x14ac:dyDescent="0.3">
      <c r="B35684"/>
    </row>
    <row r="35685" spans="2:2" ht="16.5" x14ac:dyDescent="0.3">
      <c r="B35685"/>
    </row>
    <row r="35686" spans="2:2" ht="16.5" x14ac:dyDescent="0.3">
      <c r="B35686"/>
    </row>
    <row r="35687" spans="2:2" ht="16.5" x14ac:dyDescent="0.3">
      <c r="B35687"/>
    </row>
    <row r="35688" spans="2:2" ht="16.5" x14ac:dyDescent="0.3">
      <c r="B35688"/>
    </row>
    <row r="35689" spans="2:2" ht="16.5" x14ac:dyDescent="0.3">
      <c r="B35689"/>
    </row>
    <row r="35690" spans="2:2" ht="16.5" x14ac:dyDescent="0.3">
      <c r="B35690"/>
    </row>
    <row r="35691" spans="2:2" ht="16.5" x14ac:dyDescent="0.3">
      <c r="B35691"/>
    </row>
    <row r="35692" spans="2:2" ht="16.5" x14ac:dyDescent="0.3">
      <c r="B35692"/>
    </row>
    <row r="35693" spans="2:2" ht="16.5" x14ac:dyDescent="0.3">
      <c r="B35693"/>
    </row>
    <row r="35694" spans="2:2" ht="16.5" x14ac:dyDescent="0.3">
      <c r="B35694"/>
    </row>
    <row r="35695" spans="2:2" ht="16.5" x14ac:dyDescent="0.3">
      <c r="B35695"/>
    </row>
    <row r="35696" spans="2:2" ht="16.5" x14ac:dyDescent="0.3">
      <c r="B35696"/>
    </row>
    <row r="35697" spans="2:2" ht="16.5" x14ac:dyDescent="0.3">
      <c r="B35697"/>
    </row>
    <row r="35698" spans="2:2" ht="16.5" x14ac:dyDescent="0.3">
      <c r="B35698"/>
    </row>
    <row r="35699" spans="2:2" ht="16.5" x14ac:dyDescent="0.3">
      <c r="B35699"/>
    </row>
    <row r="35700" spans="2:2" ht="16.5" x14ac:dyDescent="0.3">
      <c r="B35700"/>
    </row>
    <row r="35701" spans="2:2" ht="16.5" x14ac:dyDescent="0.3">
      <c r="B35701"/>
    </row>
    <row r="35702" spans="2:2" ht="16.5" x14ac:dyDescent="0.3">
      <c r="B35702"/>
    </row>
    <row r="35703" spans="2:2" ht="16.5" x14ac:dyDescent="0.3">
      <c r="B35703"/>
    </row>
    <row r="35704" spans="2:2" ht="16.5" x14ac:dyDescent="0.3">
      <c r="B35704"/>
    </row>
    <row r="35705" spans="2:2" ht="16.5" x14ac:dyDescent="0.3">
      <c r="B35705"/>
    </row>
    <row r="35706" spans="2:2" ht="16.5" x14ac:dyDescent="0.3">
      <c r="B35706"/>
    </row>
    <row r="35707" spans="2:2" ht="16.5" x14ac:dyDescent="0.3">
      <c r="B35707"/>
    </row>
    <row r="35708" spans="2:2" ht="16.5" x14ac:dyDescent="0.3">
      <c r="B35708"/>
    </row>
    <row r="35709" spans="2:2" ht="16.5" x14ac:dyDescent="0.3">
      <c r="B35709"/>
    </row>
    <row r="35710" spans="2:2" ht="16.5" x14ac:dyDescent="0.3">
      <c r="B35710"/>
    </row>
    <row r="35711" spans="2:2" ht="16.5" x14ac:dyDescent="0.3">
      <c r="B35711"/>
    </row>
    <row r="35712" spans="2:2" ht="16.5" x14ac:dyDescent="0.3">
      <c r="B35712"/>
    </row>
    <row r="35713" spans="2:2" ht="16.5" x14ac:dyDescent="0.3">
      <c r="B35713"/>
    </row>
    <row r="35714" spans="2:2" ht="16.5" x14ac:dyDescent="0.3">
      <c r="B35714"/>
    </row>
    <row r="35715" spans="2:2" ht="16.5" x14ac:dyDescent="0.3">
      <c r="B35715"/>
    </row>
    <row r="35716" spans="2:2" ht="16.5" x14ac:dyDescent="0.3">
      <c r="B35716"/>
    </row>
    <row r="35717" spans="2:2" ht="16.5" x14ac:dyDescent="0.3">
      <c r="B35717"/>
    </row>
    <row r="35718" spans="2:2" ht="16.5" x14ac:dyDescent="0.3">
      <c r="B35718"/>
    </row>
    <row r="35719" spans="2:2" ht="16.5" x14ac:dyDescent="0.3">
      <c r="B35719"/>
    </row>
    <row r="35720" spans="2:2" ht="16.5" x14ac:dyDescent="0.3">
      <c r="B35720"/>
    </row>
    <row r="35721" spans="2:2" ht="16.5" x14ac:dyDescent="0.3">
      <c r="B35721"/>
    </row>
    <row r="35722" spans="2:2" ht="16.5" x14ac:dyDescent="0.3">
      <c r="B35722"/>
    </row>
    <row r="35723" spans="2:2" ht="16.5" x14ac:dyDescent="0.3">
      <c r="B35723"/>
    </row>
    <row r="35724" spans="2:2" ht="16.5" x14ac:dyDescent="0.3">
      <c r="B35724"/>
    </row>
    <row r="35725" spans="2:2" ht="16.5" x14ac:dyDescent="0.3">
      <c r="B35725"/>
    </row>
    <row r="35726" spans="2:2" ht="16.5" x14ac:dyDescent="0.3">
      <c r="B35726"/>
    </row>
    <row r="35727" spans="2:2" ht="16.5" x14ac:dyDescent="0.3">
      <c r="B35727"/>
    </row>
    <row r="35728" spans="2:2" ht="16.5" x14ac:dyDescent="0.3">
      <c r="B35728"/>
    </row>
    <row r="35729" spans="2:2" ht="16.5" x14ac:dyDescent="0.3">
      <c r="B35729"/>
    </row>
    <row r="35730" spans="2:2" ht="16.5" x14ac:dyDescent="0.3">
      <c r="B35730"/>
    </row>
    <row r="35731" spans="2:2" ht="16.5" x14ac:dyDescent="0.3">
      <c r="B35731"/>
    </row>
    <row r="35732" spans="2:2" ht="16.5" x14ac:dyDescent="0.3">
      <c r="B35732"/>
    </row>
    <row r="35733" spans="2:2" ht="16.5" x14ac:dyDescent="0.3">
      <c r="B35733"/>
    </row>
    <row r="35734" spans="2:2" ht="16.5" x14ac:dyDescent="0.3">
      <c r="B35734"/>
    </row>
    <row r="35735" spans="2:2" ht="16.5" x14ac:dyDescent="0.3">
      <c r="B35735"/>
    </row>
    <row r="35736" spans="2:2" ht="16.5" x14ac:dyDescent="0.3">
      <c r="B35736"/>
    </row>
    <row r="35737" spans="2:2" ht="16.5" x14ac:dyDescent="0.3">
      <c r="B35737"/>
    </row>
    <row r="35738" spans="2:2" ht="16.5" x14ac:dyDescent="0.3">
      <c r="B35738"/>
    </row>
    <row r="35739" spans="2:2" ht="16.5" x14ac:dyDescent="0.3">
      <c r="B35739"/>
    </row>
    <row r="35740" spans="2:2" ht="16.5" x14ac:dyDescent="0.3">
      <c r="B35740"/>
    </row>
    <row r="35741" spans="2:2" ht="16.5" x14ac:dyDescent="0.3">
      <c r="B35741"/>
    </row>
    <row r="35742" spans="2:2" ht="16.5" x14ac:dyDescent="0.3">
      <c r="B35742"/>
    </row>
    <row r="35743" spans="2:2" ht="16.5" x14ac:dyDescent="0.3">
      <c r="B35743"/>
    </row>
    <row r="35744" spans="2:2" ht="16.5" x14ac:dyDescent="0.3">
      <c r="B35744"/>
    </row>
    <row r="35745" spans="2:2" ht="16.5" x14ac:dyDescent="0.3">
      <c r="B35745"/>
    </row>
    <row r="35746" spans="2:2" ht="16.5" x14ac:dyDescent="0.3">
      <c r="B35746"/>
    </row>
    <row r="35747" spans="2:2" ht="16.5" x14ac:dyDescent="0.3">
      <c r="B35747"/>
    </row>
    <row r="35748" spans="2:2" ht="16.5" x14ac:dyDescent="0.3">
      <c r="B35748"/>
    </row>
    <row r="35749" spans="2:2" ht="16.5" x14ac:dyDescent="0.3">
      <c r="B35749"/>
    </row>
    <row r="35750" spans="2:2" ht="16.5" x14ac:dyDescent="0.3">
      <c r="B35750"/>
    </row>
    <row r="35751" spans="2:2" ht="16.5" x14ac:dyDescent="0.3">
      <c r="B35751"/>
    </row>
    <row r="35752" spans="2:2" ht="16.5" x14ac:dyDescent="0.3">
      <c r="B35752"/>
    </row>
    <row r="35753" spans="2:2" ht="16.5" x14ac:dyDescent="0.3">
      <c r="B35753"/>
    </row>
    <row r="35754" spans="2:2" ht="16.5" x14ac:dyDescent="0.3">
      <c r="B35754"/>
    </row>
    <row r="35755" spans="2:2" ht="16.5" x14ac:dyDescent="0.3">
      <c r="B35755"/>
    </row>
    <row r="35756" spans="2:2" ht="16.5" x14ac:dyDescent="0.3">
      <c r="B35756"/>
    </row>
    <row r="35757" spans="2:2" ht="16.5" x14ac:dyDescent="0.3">
      <c r="B35757"/>
    </row>
    <row r="35758" spans="2:2" ht="16.5" x14ac:dyDescent="0.3">
      <c r="B35758"/>
    </row>
    <row r="35759" spans="2:2" ht="16.5" x14ac:dyDescent="0.3">
      <c r="B35759"/>
    </row>
    <row r="35760" spans="2:2" ht="16.5" x14ac:dyDescent="0.3">
      <c r="B35760"/>
    </row>
    <row r="35761" spans="2:2" ht="16.5" x14ac:dyDescent="0.3">
      <c r="B35761"/>
    </row>
    <row r="35762" spans="2:2" ht="16.5" x14ac:dyDescent="0.3">
      <c r="B35762"/>
    </row>
    <row r="35763" spans="2:2" ht="16.5" x14ac:dyDescent="0.3">
      <c r="B35763"/>
    </row>
    <row r="35764" spans="2:2" ht="16.5" x14ac:dyDescent="0.3">
      <c r="B35764"/>
    </row>
    <row r="35765" spans="2:2" ht="16.5" x14ac:dyDescent="0.3">
      <c r="B35765"/>
    </row>
    <row r="35766" spans="2:2" ht="16.5" x14ac:dyDescent="0.3">
      <c r="B35766"/>
    </row>
    <row r="35767" spans="2:2" ht="16.5" x14ac:dyDescent="0.3">
      <c r="B35767"/>
    </row>
    <row r="35768" spans="2:2" ht="16.5" x14ac:dyDescent="0.3">
      <c r="B35768"/>
    </row>
    <row r="35769" spans="2:2" ht="16.5" x14ac:dyDescent="0.3">
      <c r="B35769"/>
    </row>
    <row r="35770" spans="2:2" ht="16.5" x14ac:dyDescent="0.3">
      <c r="B35770"/>
    </row>
    <row r="35771" spans="2:2" ht="16.5" x14ac:dyDescent="0.3">
      <c r="B35771"/>
    </row>
    <row r="35772" spans="2:2" ht="16.5" x14ac:dyDescent="0.3">
      <c r="B35772"/>
    </row>
    <row r="35773" spans="2:2" ht="16.5" x14ac:dyDescent="0.3">
      <c r="B35773"/>
    </row>
    <row r="35774" spans="2:2" ht="16.5" x14ac:dyDescent="0.3">
      <c r="B35774"/>
    </row>
    <row r="35775" spans="2:2" ht="16.5" x14ac:dyDescent="0.3">
      <c r="B35775"/>
    </row>
    <row r="35776" spans="2:2" ht="16.5" x14ac:dyDescent="0.3">
      <c r="B35776"/>
    </row>
    <row r="35777" spans="2:2" ht="16.5" x14ac:dyDescent="0.3">
      <c r="B35777"/>
    </row>
    <row r="35778" spans="2:2" ht="16.5" x14ac:dyDescent="0.3">
      <c r="B35778"/>
    </row>
    <row r="35779" spans="2:2" ht="16.5" x14ac:dyDescent="0.3">
      <c r="B35779"/>
    </row>
    <row r="35780" spans="2:2" ht="16.5" x14ac:dyDescent="0.3">
      <c r="B35780"/>
    </row>
    <row r="35781" spans="2:2" ht="16.5" x14ac:dyDescent="0.3">
      <c r="B35781"/>
    </row>
    <row r="35782" spans="2:2" ht="16.5" x14ac:dyDescent="0.3">
      <c r="B35782"/>
    </row>
    <row r="35783" spans="2:2" ht="16.5" x14ac:dyDescent="0.3">
      <c r="B35783"/>
    </row>
    <row r="35784" spans="2:2" ht="16.5" x14ac:dyDescent="0.3">
      <c r="B35784"/>
    </row>
    <row r="35785" spans="2:2" ht="16.5" x14ac:dyDescent="0.3">
      <c r="B35785"/>
    </row>
    <row r="35786" spans="2:2" ht="16.5" x14ac:dyDescent="0.3">
      <c r="B35786"/>
    </row>
    <row r="35787" spans="2:2" ht="16.5" x14ac:dyDescent="0.3">
      <c r="B35787"/>
    </row>
    <row r="35788" spans="2:2" ht="16.5" x14ac:dyDescent="0.3">
      <c r="B35788"/>
    </row>
    <row r="35789" spans="2:2" ht="16.5" x14ac:dyDescent="0.3">
      <c r="B35789"/>
    </row>
    <row r="35790" spans="2:2" ht="16.5" x14ac:dyDescent="0.3">
      <c r="B35790"/>
    </row>
    <row r="35791" spans="2:2" ht="16.5" x14ac:dyDescent="0.3">
      <c r="B35791"/>
    </row>
    <row r="35792" spans="2:2" ht="16.5" x14ac:dyDescent="0.3">
      <c r="B35792"/>
    </row>
    <row r="35793" spans="2:2" ht="16.5" x14ac:dyDescent="0.3">
      <c r="B35793"/>
    </row>
    <row r="35794" spans="2:2" ht="16.5" x14ac:dyDescent="0.3">
      <c r="B35794"/>
    </row>
    <row r="35795" spans="2:2" ht="16.5" x14ac:dyDescent="0.3">
      <c r="B35795"/>
    </row>
    <row r="35796" spans="2:2" ht="16.5" x14ac:dyDescent="0.3">
      <c r="B35796"/>
    </row>
    <row r="35797" spans="2:2" ht="16.5" x14ac:dyDescent="0.3">
      <c r="B35797"/>
    </row>
    <row r="35798" spans="2:2" ht="16.5" x14ac:dyDescent="0.3">
      <c r="B35798"/>
    </row>
    <row r="35799" spans="2:2" ht="16.5" x14ac:dyDescent="0.3">
      <c r="B35799"/>
    </row>
    <row r="35800" spans="2:2" ht="16.5" x14ac:dyDescent="0.3">
      <c r="B35800"/>
    </row>
    <row r="35801" spans="2:2" ht="16.5" x14ac:dyDescent="0.3">
      <c r="B35801"/>
    </row>
    <row r="35802" spans="2:2" ht="16.5" x14ac:dyDescent="0.3">
      <c r="B35802"/>
    </row>
    <row r="35803" spans="2:2" ht="16.5" x14ac:dyDescent="0.3">
      <c r="B35803"/>
    </row>
    <row r="35804" spans="2:2" ht="16.5" x14ac:dyDescent="0.3">
      <c r="B35804"/>
    </row>
    <row r="35805" spans="2:2" ht="16.5" x14ac:dyDescent="0.3">
      <c r="B35805"/>
    </row>
    <row r="35806" spans="2:2" ht="16.5" x14ac:dyDescent="0.3">
      <c r="B35806"/>
    </row>
    <row r="35807" spans="2:2" ht="16.5" x14ac:dyDescent="0.3">
      <c r="B35807"/>
    </row>
    <row r="35808" spans="2:2" ht="16.5" x14ac:dyDescent="0.3">
      <c r="B35808"/>
    </row>
    <row r="35809" spans="2:2" ht="16.5" x14ac:dyDescent="0.3">
      <c r="B35809"/>
    </row>
    <row r="35810" spans="2:2" ht="16.5" x14ac:dyDescent="0.3">
      <c r="B35810"/>
    </row>
    <row r="35811" spans="2:2" ht="16.5" x14ac:dyDescent="0.3">
      <c r="B35811"/>
    </row>
    <row r="35812" spans="2:2" ht="16.5" x14ac:dyDescent="0.3">
      <c r="B35812"/>
    </row>
    <row r="35813" spans="2:2" ht="16.5" x14ac:dyDescent="0.3">
      <c r="B35813"/>
    </row>
    <row r="35814" spans="2:2" ht="16.5" x14ac:dyDescent="0.3">
      <c r="B35814"/>
    </row>
    <row r="35815" spans="2:2" ht="16.5" x14ac:dyDescent="0.3">
      <c r="B35815"/>
    </row>
    <row r="35816" spans="2:2" ht="16.5" x14ac:dyDescent="0.3">
      <c r="B35816"/>
    </row>
    <row r="35817" spans="2:2" ht="16.5" x14ac:dyDescent="0.3">
      <c r="B35817"/>
    </row>
    <row r="35818" spans="2:2" ht="16.5" x14ac:dyDescent="0.3">
      <c r="B35818"/>
    </row>
    <row r="35819" spans="2:2" ht="16.5" x14ac:dyDescent="0.3">
      <c r="B35819"/>
    </row>
    <row r="35820" spans="2:2" ht="16.5" x14ac:dyDescent="0.3">
      <c r="B35820"/>
    </row>
    <row r="35821" spans="2:2" ht="16.5" x14ac:dyDescent="0.3">
      <c r="B35821"/>
    </row>
    <row r="35822" spans="2:2" ht="16.5" x14ac:dyDescent="0.3">
      <c r="B35822"/>
    </row>
    <row r="35823" spans="2:2" ht="16.5" x14ac:dyDescent="0.3">
      <c r="B35823"/>
    </row>
    <row r="35824" spans="2:2" ht="16.5" x14ac:dyDescent="0.3">
      <c r="B35824"/>
    </row>
    <row r="35825" spans="2:2" ht="16.5" x14ac:dyDescent="0.3">
      <c r="B35825"/>
    </row>
    <row r="35826" spans="2:2" ht="16.5" x14ac:dyDescent="0.3">
      <c r="B35826"/>
    </row>
    <row r="35827" spans="2:2" ht="16.5" x14ac:dyDescent="0.3">
      <c r="B35827"/>
    </row>
    <row r="35828" spans="2:2" ht="16.5" x14ac:dyDescent="0.3">
      <c r="B35828"/>
    </row>
    <row r="35829" spans="2:2" ht="16.5" x14ac:dyDescent="0.3">
      <c r="B35829"/>
    </row>
    <row r="35830" spans="2:2" ht="16.5" x14ac:dyDescent="0.3">
      <c r="B35830"/>
    </row>
    <row r="35831" spans="2:2" ht="16.5" x14ac:dyDescent="0.3">
      <c r="B35831"/>
    </row>
    <row r="35832" spans="2:2" ht="16.5" x14ac:dyDescent="0.3">
      <c r="B35832"/>
    </row>
    <row r="35833" spans="2:2" ht="16.5" x14ac:dyDescent="0.3">
      <c r="B35833"/>
    </row>
    <row r="35834" spans="2:2" ht="16.5" x14ac:dyDescent="0.3">
      <c r="B35834"/>
    </row>
    <row r="35835" spans="2:2" ht="16.5" x14ac:dyDescent="0.3">
      <c r="B35835"/>
    </row>
    <row r="35836" spans="2:2" ht="16.5" x14ac:dyDescent="0.3">
      <c r="B35836"/>
    </row>
    <row r="35837" spans="2:2" ht="16.5" x14ac:dyDescent="0.3">
      <c r="B35837"/>
    </row>
    <row r="35838" spans="2:2" ht="16.5" x14ac:dyDescent="0.3">
      <c r="B35838"/>
    </row>
    <row r="35839" spans="2:2" ht="16.5" x14ac:dyDescent="0.3">
      <c r="B35839"/>
    </row>
    <row r="35840" spans="2:2" ht="16.5" x14ac:dyDescent="0.3">
      <c r="B35840"/>
    </row>
    <row r="35841" spans="2:2" ht="16.5" x14ac:dyDescent="0.3">
      <c r="B35841"/>
    </row>
    <row r="35842" spans="2:2" ht="16.5" x14ac:dyDescent="0.3">
      <c r="B35842"/>
    </row>
    <row r="35843" spans="2:2" ht="16.5" x14ac:dyDescent="0.3">
      <c r="B35843"/>
    </row>
    <row r="35844" spans="2:2" ht="16.5" x14ac:dyDescent="0.3">
      <c r="B35844"/>
    </row>
    <row r="35845" spans="2:2" ht="16.5" x14ac:dyDescent="0.3">
      <c r="B35845"/>
    </row>
    <row r="35846" spans="2:2" ht="16.5" x14ac:dyDescent="0.3">
      <c r="B35846"/>
    </row>
    <row r="35847" spans="2:2" ht="16.5" x14ac:dyDescent="0.3">
      <c r="B35847"/>
    </row>
    <row r="35848" spans="2:2" ht="16.5" x14ac:dyDescent="0.3">
      <c r="B35848"/>
    </row>
    <row r="35849" spans="2:2" ht="16.5" x14ac:dyDescent="0.3">
      <c r="B35849"/>
    </row>
    <row r="35850" spans="2:2" ht="16.5" x14ac:dyDescent="0.3">
      <c r="B35850"/>
    </row>
    <row r="35851" spans="2:2" ht="16.5" x14ac:dyDescent="0.3">
      <c r="B35851"/>
    </row>
    <row r="35852" spans="2:2" ht="16.5" x14ac:dyDescent="0.3">
      <c r="B35852"/>
    </row>
    <row r="35853" spans="2:2" ht="16.5" x14ac:dyDescent="0.3">
      <c r="B35853"/>
    </row>
    <row r="35854" spans="2:2" ht="16.5" x14ac:dyDescent="0.3">
      <c r="B35854"/>
    </row>
    <row r="35855" spans="2:2" ht="16.5" x14ac:dyDescent="0.3">
      <c r="B35855"/>
    </row>
    <row r="35856" spans="2:2" ht="16.5" x14ac:dyDescent="0.3">
      <c r="B35856"/>
    </row>
    <row r="35857" spans="2:2" ht="16.5" x14ac:dyDescent="0.3">
      <c r="B35857"/>
    </row>
    <row r="35858" spans="2:2" ht="16.5" x14ac:dyDescent="0.3">
      <c r="B35858"/>
    </row>
    <row r="35859" spans="2:2" ht="16.5" x14ac:dyDescent="0.3">
      <c r="B35859"/>
    </row>
    <row r="35860" spans="2:2" ht="16.5" x14ac:dyDescent="0.3">
      <c r="B35860"/>
    </row>
    <row r="35861" spans="2:2" ht="16.5" x14ac:dyDescent="0.3">
      <c r="B35861"/>
    </row>
    <row r="35862" spans="2:2" ht="16.5" x14ac:dyDescent="0.3">
      <c r="B35862"/>
    </row>
    <row r="35863" spans="2:2" ht="16.5" x14ac:dyDescent="0.3">
      <c r="B35863"/>
    </row>
    <row r="35864" spans="2:2" ht="16.5" x14ac:dyDescent="0.3">
      <c r="B35864"/>
    </row>
    <row r="35865" spans="2:2" ht="16.5" x14ac:dyDescent="0.3">
      <c r="B35865"/>
    </row>
    <row r="35866" spans="2:2" ht="16.5" x14ac:dyDescent="0.3">
      <c r="B35866"/>
    </row>
    <row r="35867" spans="2:2" ht="16.5" x14ac:dyDescent="0.3">
      <c r="B35867"/>
    </row>
    <row r="35868" spans="2:2" ht="16.5" x14ac:dyDescent="0.3">
      <c r="B35868"/>
    </row>
    <row r="35869" spans="2:2" ht="16.5" x14ac:dyDescent="0.3">
      <c r="B35869"/>
    </row>
    <row r="35870" spans="2:2" ht="16.5" x14ac:dyDescent="0.3">
      <c r="B35870"/>
    </row>
    <row r="35871" spans="2:2" ht="16.5" x14ac:dyDescent="0.3">
      <c r="B35871"/>
    </row>
    <row r="35872" spans="2:2" ht="16.5" x14ac:dyDescent="0.3">
      <c r="B35872"/>
    </row>
    <row r="35873" spans="2:2" ht="16.5" x14ac:dyDescent="0.3">
      <c r="B35873"/>
    </row>
    <row r="35874" spans="2:2" ht="16.5" x14ac:dyDescent="0.3">
      <c r="B35874"/>
    </row>
    <row r="35875" spans="2:2" ht="16.5" x14ac:dyDescent="0.3">
      <c r="B35875"/>
    </row>
    <row r="35876" spans="2:2" ht="16.5" x14ac:dyDescent="0.3">
      <c r="B35876"/>
    </row>
    <row r="35877" spans="2:2" ht="16.5" x14ac:dyDescent="0.3">
      <c r="B35877"/>
    </row>
    <row r="35878" spans="2:2" ht="16.5" x14ac:dyDescent="0.3">
      <c r="B35878"/>
    </row>
    <row r="35879" spans="2:2" ht="16.5" x14ac:dyDescent="0.3">
      <c r="B35879"/>
    </row>
    <row r="35880" spans="2:2" ht="16.5" x14ac:dyDescent="0.3">
      <c r="B35880"/>
    </row>
    <row r="35881" spans="2:2" ht="16.5" x14ac:dyDescent="0.3">
      <c r="B35881"/>
    </row>
    <row r="35882" spans="2:2" ht="16.5" x14ac:dyDescent="0.3">
      <c r="B35882"/>
    </row>
    <row r="35883" spans="2:2" ht="16.5" x14ac:dyDescent="0.3">
      <c r="B35883"/>
    </row>
    <row r="35884" spans="2:2" ht="16.5" x14ac:dyDescent="0.3">
      <c r="B35884"/>
    </row>
    <row r="35885" spans="2:2" ht="16.5" x14ac:dyDescent="0.3">
      <c r="B35885"/>
    </row>
    <row r="35886" spans="2:2" ht="16.5" x14ac:dyDescent="0.3">
      <c r="B35886"/>
    </row>
    <row r="35887" spans="2:2" ht="16.5" x14ac:dyDescent="0.3">
      <c r="B35887"/>
    </row>
    <row r="35888" spans="2:2" ht="16.5" x14ac:dyDescent="0.3">
      <c r="B35888"/>
    </row>
    <row r="35889" spans="2:2" ht="16.5" x14ac:dyDescent="0.3">
      <c r="B35889"/>
    </row>
    <row r="35890" spans="2:2" ht="16.5" x14ac:dyDescent="0.3">
      <c r="B35890"/>
    </row>
    <row r="35891" spans="2:2" ht="16.5" x14ac:dyDescent="0.3">
      <c r="B35891"/>
    </row>
    <row r="35892" spans="2:2" ht="16.5" x14ac:dyDescent="0.3">
      <c r="B35892"/>
    </row>
    <row r="35893" spans="2:2" ht="16.5" x14ac:dyDescent="0.3">
      <c r="B35893"/>
    </row>
    <row r="35894" spans="2:2" ht="16.5" x14ac:dyDescent="0.3">
      <c r="B35894"/>
    </row>
    <row r="35895" spans="2:2" ht="16.5" x14ac:dyDescent="0.3">
      <c r="B35895"/>
    </row>
    <row r="35896" spans="2:2" ht="16.5" x14ac:dyDescent="0.3">
      <c r="B35896"/>
    </row>
    <row r="35897" spans="2:2" ht="16.5" x14ac:dyDescent="0.3">
      <c r="B35897"/>
    </row>
    <row r="35898" spans="2:2" ht="16.5" x14ac:dyDescent="0.3">
      <c r="B35898"/>
    </row>
    <row r="35899" spans="2:2" ht="16.5" x14ac:dyDescent="0.3">
      <c r="B35899"/>
    </row>
    <row r="35900" spans="2:2" ht="16.5" x14ac:dyDescent="0.3">
      <c r="B35900"/>
    </row>
    <row r="35901" spans="2:2" ht="16.5" x14ac:dyDescent="0.3">
      <c r="B35901"/>
    </row>
    <row r="35902" spans="2:2" ht="16.5" x14ac:dyDescent="0.3">
      <c r="B35902"/>
    </row>
    <row r="35903" spans="2:2" ht="16.5" x14ac:dyDescent="0.3">
      <c r="B35903"/>
    </row>
    <row r="35904" spans="2:2" ht="16.5" x14ac:dyDescent="0.3">
      <c r="B35904"/>
    </row>
    <row r="35905" spans="2:2" ht="16.5" x14ac:dyDescent="0.3">
      <c r="B35905"/>
    </row>
    <row r="35906" spans="2:2" ht="16.5" x14ac:dyDescent="0.3">
      <c r="B35906"/>
    </row>
    <row r="35907" spans="2:2" ht="16.5" x14ac:dyDescent="0.3">
      <c r="B35907"/>
    </row>
    <row r="35908" spans="2:2" ht="16.5" x14ac:dyDescent="0.3">
      <c r="B35908"/>
    </row>
    <row r="35909" spans="2:2" ht="16.5" x14ac:dyDescent="0.3">
      <c r="B35909"/>
    </row>
    <row r="35910" spans="2:2" ht="16.5" x14ac:dyDescent="0.3">
      <c r="B35910"/>
    </row>
    <row r="35911" spans="2:2" ht="16.5" x14ac:dyDescent="0.3">
      <c r="B35911"/>
    </row>
    <row r="35912" spans="2:2" ht="16.5" x14ac:dyDescent="0.3">
      <c r="B35912"/>
    </row>
    <row r="35913" spans="2:2" ht="16.5" x14ac:dyDescent="0.3">
      <c r="B35913"/>
    </row>
    <row r="35914" spans="2:2" ht="16.5" x14ac:dyDescent="0.3">
      <c r="B35914"/>
    </row>
    <row r="35915" spans="2:2" ht="16.5" x14ac:dyDescent="0.3">
      <c r="B35915"/>
    </row>
    <row r="35916" spans="2:2" ht="16.5" x14ac:dyDescent="0.3">
      <c r="B35916"/>
    </row>
    <row r="35917" spans="2:2" ht="16.5" x14ac:dyDescent="0.3">
      <c r="B35917"/>
    </row>
    <row r="35918" spans="2:2" ht="16.5" x14ac:dyDescent="0.3">
      <c r="B35918"/>
    </row>
    <row r="35919" spans="2:2" ht="16.5" x14ac:dyDescent="0.3">
      <c r="B35919"/>
    </row>
    <row r="35920" spans="2:2" ht="16.5" x14ac:dyDescent="0.3">
      <c r="B35920"/>
    </row>
    <row r="35921" spans="2:2" ht="16.5" x14ac:dyDescent="0.3">
      <c r="B35921"/>
    </row>
    <row r="35922" spans="2:2" ht="16.5" x14ac:dyDescent="0.3">
      <c r="B35922"/>
    </row>
    <row r="35923" spans="2:2" ht="16.5" x14ac:dyDescent="0.3">
      <c r="B35923"/>
    </row>
    <row r="35924" spans="2:2" ht="16.5" x14ac:dyDescent="0.3">
      <c r="B35924"/>
    </row>
    <row r="35925" spans="2:2" ht="16.5" x14ac:dyDescent="0.3">
      <c r="B35925"/>
    </row>
    <row r="35926" spans="2:2" ht="16.5" x14ac:dyDescent="0.3">
      <c r="B35926"/>
    </row>
    <row r="35927" spans="2:2" ht="16.5" x14ac:dyDescent="0.3">
      <c r="B35927"/>
    </row>
    <row r="35928" spans="2:2" ht="16.5" x14ac:dyDescent="0.3">
      <c r="B35928"/>
    </row>
    <row r="35929" spans="2:2" ht="16.5" x14ac:dyDescent="0.3">
      <c r="B35929"/>
    </row>
    <row r="35930" spans="2:2" ht="16.5" x14ac:dyDescent="0.3">
      <c r="B35930"/>
    </row>
    <row r="35931" spans="2:2" ht="16.5" x14ac:dyDescent="0.3">
      <c r="B35931"/>
    </row>
    <row r="35932" spans="2:2" ht="16.5" x14ac:dyDescent="0.3">
      <c r="B35932"/>
    </row>
    <row r="35933" spans="2:2" ht="16.5" x14ac:dyDescent="0.3">
      <c r="B35933"/>
    </row>
    <row r="35934" spans="2:2" ht="16.5" x14ac:dyDescent="0.3">
      <c r="B35934"/>
    </row>
    <row r="35935" spans="2:2" ht="16.5" x14ac:dyDescent="0.3">
      <c r="B35935"/>
    </row>
    <row r="35936" spans="2:2" ht="16.5" x14ac:dyDescent="0.3">
      <c r="B35936"/>
    </row>
    <row r="35937" spans="2:2" ht="16.5" x14ac:dyDescent="0.3">
      <c r="B35937"/>
    </row>
    <row r="35938" spans="2:2" ht="16.5" x14ac:dyDescent="0.3">
      <c r="B35938"/>
    </row>
    <row r="35939" spans="2:2" ht="16.5" x14ac:dyDescent="0.3">
      <c r="B35939"/>
    </row>
    <row r="35940" spans="2:2" ht="16.5" x14ac:dyDescent="0.3">
      <c r="B35940"/>
    </row>
    <row r="35941" spans="2:2" ht="16.5" x14ac:dyDescent="0.3">
      <c r="B35941"/>
    </row>
    <row r="35942" spans="2:2" ht="16.5" x14ac:dyDescent="0.3">
      <c r="B35942"/>
    </row>
    <row r="35943" spans="2:2" ht="16.5" x14ac:dyDescent="0.3">
      <c r="B35943"/>
    </row>
    <row r="35944" spans="2:2" ht="16.5" x14ac:dyDescent="0.3">
      <c r="B35944"/>
    </row>
    <row r="35945" spans="2:2" ht="16.5" x14ac:dyDescent="0.3">
      <c r="B35945"/>
    </row>
    <row r="35946" spans="2:2" ht="16.5" x14ac:dyDescent="0.3">
      <c r="B35946"/>
    </row>
    <row r="35947" spans="2:2" ht="16.5" x14ac:dyDescent="0.3">
      <c r="B35947"/>
    </row>
    <row r="35948" spans="2:2" ht="16.5" x14ac:dyDescent="0.3">
      <c r="B35948"/>
    </row>
    <row r="35949" spans="2:2" ht="16.5" x14ac:dyDescent="0.3">
      <c r="B35949"/>
    </row>
    <row r="35950" spans="2:2" ht="16.5" x14ac:dyDescent="0.3">
      <c r="B35950"/>
    </row>
    <row r="35951" spans="2:2" ht="16.5" x14ac:dyDescent="0.3">
      <c r="B35951"/>
    </row>
    <row r="35952" spans="2:2" ht="16.5" x14ac:dyDescent="0.3">
      <c r="B35952"/>
    </row>
    <row r="35953" spans="2:2" ht="16.5" x14ac:dyDescent="0.3">
      <c r="B35953"/>
    </row>
    <row r="35954" spans="2:2" ht="16.5" x14ac:dyDescent="0.3">
      <c r="B35954"/>
    </row>
    <row r="35955" spans="2:2" ht="16.5" x14ac:dyDescent="0.3">
      <c r="B35955"/>
    </row>
    <row r="35956" spans="2:2" ht="16.5" x14ac:dyDescent="0.3">
      <c r="B35956"/>
    </row>
    <row r="35957" spans="2:2" ht="16.5" x14ac:dyDescent="0.3">
      <c r="B35957"/>
    </row>
    <row r="35958" spans="2:2" ht="16.5" x14ac:dyDescent="0.3">
      <c r="B35958"/>
    </row>
    <row r="35959" spans="2:2" ht="16.5" x14ac:dyDescent="0.3">
      <c r="B35959"/>
    </row>
    <row r="35960" spans="2:2" ht="16.5" x14ac:dyDescent="0.3">
      <c r="B35960"/>
    </row>
    <row r="35961" spans="2:2" ht="16.5" x14ac:dyDescent="0.3">
      <c r="B35961"/>
    </row>
    <row r="35962" spans="2:2" ht="16.5" x14ac:dyDescent="0.3">
      <c r="B35962"/>
    </row>
    <row r="35963" spans="2:2" ht="16.5" x14ac:dyDescent="0.3">
      <c r="B35963"/>
    </row>
    <row r="35964" spans="2:2" ht="16.5" x14ac:dyDescent="0.3">
      <c r="B35964"/>
    </row>
    <row r="35965" spans="2:2" ht="16.5" x14ac:dyDescent="0.3">
      <c r="B35965"/>
    </row>
    <row r="35966" spans="2:2" ht="16.5" x14ac:dyDescent="0.3">
      <c r="B35966"/>
    </row>
    <row r="35967" spans="2:2" ht="16.5" x14ac:dyDescent="0.3">
      <c r="B35967"/>
    </row>
    <row r="35968" spans="2:2" ht="16.5" x14ac:dyDescent="0.3">
      <c r="B35968"/>
    </row>
    <row r="35969" spans="2:2" ht="16.5" x14ac:dyDescent="0.3">
      <c r="B35969"/>
    </row>
    <row r="35970" spans="2:2" ht="16.5" x14ac:dyDescent="0.3">
      <c r="B35970"/>
    </row>
    <row r="35971" spans="2:2" ht="16.5" x14ac:dyDescent="0.3">
      <c r="B35971"/>
    </row>
    <row r="35972" spans="2:2" ht="16.5" x14ac:dyDescent="0.3">
      <c r="B35972"/>
    </row>
    <row r="35973" spans="2:2" ht="16.5" x14ac:dyDescent="0.3">
      <c r="B35973"/>
    </row>
    <row r="35974" spans="2:2" ht="16.5" x14ac:dyDescent="0.3">
      <c r="B35974"/>
    </row>
    <row r="35975" spans="2:2" ht="16.5" x14ac:dyDescent="0.3">
      <c r="B35975"/>
    </row>
    <row r="35976" spans="2:2" ht="16.5" x14ac:dyDescent="0.3">
      <c r="B35976"/>
    </row>
    <row r="35977" spans="2:2" ht="16.5" x14ac:dyDescent="0.3">
      <c r="B35977"/>
    </row>
    <row r="35978" spans="2:2" ht="16.5" x14ac:dyDescent="0.3">
      <c r="B35978"/>
    </row>
    <row r="35979" spans="2:2" ht="16.5" x14ac:dyDescent="0.3">
      <c r="B35979"/>
    </row>
    <row r="35980" spans="2:2" ht="16.5" x14ac:dyDescent="0.3">
      <c r="B35980"/>
    </row>
    <row r="35981" spans="2:2" ht="16.5" x14ac:dyDescent="0.3">
      <c r="B35981"/>
    </row>
    <row r="35982" spans="2:2" ht="16.5" x14ac:dyDescent="0.3">
      <c r="B35982"/>
    </row>
    <row r="35983" spans="2:2" ht="16.5" x14ac:dyDescent="0.3">
      <c r="B35983"/>
    </row>
    <row r="35984" spans="2:2" ht="16.5" x14ac:dyDescent="0.3">
      <c r="B35984"/>
    </row>
    <row r="35985" spans="2:2" ht="16.5" x14ac:dyDescent="0.3">
      <c r="B35985"/>
    </row>
    <row r="35986" spans="2:2" ht="16.5" x14ac:dyDescent="0.3">
      <c r="B35986"/>
    </row>
    <row r="35987" spans="2:2" ht="16.5" x14ac:dyDescent="0.3">
      <c r="B35987"/>
    </row>
    <row r="35988" spans="2:2" ht="16.5" x14ac:dyDescent="0.3">
      <c r="B35988"/>
    </row>
    <row r="35989" spans="2:2" ht="16.5" x14ac:dyDescent="0.3">
      <c r="B35989"/>
    </row>
    <row r="35990" spans="2:2" ht="16.5" x14ac:dyDescent="0.3">
      <c r="B35990"/>
    </row>
    <row r="35991" spans="2:2" ht="16.5" x14ac:dyDescent="0.3">
      <c r="B35991"/>
    </row>
    <row r="35992" spans="2:2" ht="16.5" x14ac:dyDescent="0.3">
      <c r="B35992"/>
    </row>
    <row r="35993" spans="2:2" ht="16.5" x14ac:dyDescent="0.3">
      <c r="B35993"/>
    </row>
    <row r="35994" spans="2:2" ht="16.5" x14ac:dyDescent="0.3">
      <c r="B35994"/>
    </row>
    <row r="35995" spans="2:2" ht="16.5" x14ac:dyDescent="0.3">
      <c r="B35995"/>
    </row>
    <row r="35996" spans="2:2" ht="16.5" x14ac:dyDescent="0.3">
      <c r="B35996"/>
    </row>
    <row r="35997" spans="2:2" ht="16.5" x14ac:dyDescent="0.3">
      <c r="B35997"/>
    </row>
    <row r="35998" spans="2:2" ht="16.5" x14ac:dyDescent="0.3">
      <c r="B35998"/>
    </row>
    <row r="35999" spans="2:2" ht="16.5" x14ac:dyDescent="0.3">
      <c r="B35999"/>
    </row>
    <row r="36000" spans="2:2" ht="16.5" x14ac:dyDescent="0.3">
      <c r="B36000"/>
    </row>
    <row r="36001" spans="2:2" ht="16.5" x14ac:dyDescent="0.3">
      <c r="B36001"/>
    </row>
    <row r="36002" spans="2:2" ht="16.5" x14ac:dyDescent="0.3">
      <c r="B36002"/>
    </row>
    <row r="36003" spans="2:2" ht="16.5" x14ac:dyDescent="0.3">
      <c r="B36003"/>
    </row>
    <row r="36004" spans="2:2" ht="16.5" x14ac:dyDescent="0.3">
      <c r="B36004"/>
    </row>
    <row r="36005" spans="2:2" ht="16.5" x14ac:dyDescent="0.3">
      <c r="B36005"/>
    </row>
    <row r="36006" spans="2:2" ht="16.5" x14ac:dyDescent="0.3">
      <c r="B36006"/>
    </row>
    <row r="36007" spans="2:2" ht="16.5" x14ac:dyDescent="0.3">
      <c r="B36007"/>
    </row>
    <row r="36008" spans="2:2" ht="16.5" x14ac:dyDescent="0.3">
      <c r="B36008"/>
    </row>
    <row r="36009" spans="2:2" ht="16.5" x14ac:dyDescent="0.3">
      <c r="B36009"/>
    </row>
    <row r="36010" spans="2:2" ht="16.5" x14ac:dyDescent="0.3">
      <c r="B36010"/>
    </row>
    <row r="36011" spans="2:2" ht="16.5" x14ac:dyDescent="0.3">
      <c r="B36011"/>
    </row>
    <row r="36012" spans="2:2" ht="16.5" x14ac:dyDescent="0.3">
      <c r="B36012"/>
    </row>
    <row r="36013" spans="2:2" ht="16.5" x14ac:dyDescent="0.3">
      <c r="B36013"/>
    </row>
    <row r="36014" spans="2:2" ht="16.5" x14ac:dyDescent="0.3">
      <c r="B36014"/>
    </row>
    <row r="36015" spans="2:2" ht="16.5" x14ac:dyDescent="0.3">
      <c r="B36015"/>
    </row>
    <row r="36016" spans="2:2" ht="16.5" x14ac:dyDescent="0.3">
      <c r="B36016"/>
    </row>
    <row r="36017" spans="2:2" ht="16.5" x14ac:dyDescent="0.3">
      <c r="B36017"/>
    </row>
    <row r="36018" spans="2:2" ht="16.5" x14ac:dyDescent="0.3">
      <c r="B36018"/>
    </row>
    <row r="36019" spans="2:2" ht="16.5" x14ac:dyDescent="0.3">
      <c r="B36019"/>
    </row>
    <row r="36020" spans="2:2" ht="16.5" x14ac:dyDescent="0.3">
      <c r="B36020"/>
    </row>
    <row r="36021" spans="2:2" ht="16.5" x14ac:dyDescent="0.3">
      <c r="B36021"/>
    </row>
    <row r="36022" spans="2:2" ht="16.5" x14ac:dyDescent="0.3">
      <c r="B36022"/>
    </row>
    <row r="36023" spans="2:2" ht="16.5" x14ac:dyDescent="0.3">
      <c r="B36023"/>
    </row>
    <row r="36024" spans="2:2" ht="16.5" x14ac:dyDescent="0.3">
      <c r="B36024"/>
    </row>
    <row r="36025" spans="2:2" ht="16.5" x14ac:dyDescent="0.3">
      <c r="B36025"/>
    </row>
    <row r="36026" spans="2:2" ht="16.5" x14ac:dyDescent="0.3">
      <c r="B36026"/>
    </row>
    <row r="36027" spans="2:2" ht="16.5" x14ac:dyDescent="0.3">
      <c r="B36027"/>
    </row>
    <row r="36028" spans="2:2" ht="16.5" x14ac:dyDescent="0.3">
      <c r="B36028"/>
    </row>
    <row r="36029" spans="2:2" ht="16.5" x14ac:dyDescent="0.3">
      <c r="B36029"/>
    </row>
    <row r="36030" spans="2:2" ht="16.5" x14ac:dyDescent="0.3">
      <c r="B36030"/>
    </row>
    <row r="36031" spans="2:2" ht="16.5" x14ac:dyDescent="0.3">
      <c r="B36031"/>
    </row>
    <row r="36032" spans="2:2" ht="16.5" x14ac:dyDescent="0.3">
      <c r="B36032"/>
    </row>
    <row r="36033" spans="2:2" ht="16.5" x14ac:dyDescent="0.3">
      <c r="B36033"/>
    </row>
    <row r="36034" spans="2:2" ht="16.5" x14ac:dyDescent="0.3">
      <c r="B36034"/>
    </row>
    <row r="36035" spans="2:2" ht="16.5" x14ac:dyDescent="0.3">
      <c r="B36035"/>
    </row>
    <row r="36036" spans="2:2" ht="16.5" x14ac:dyDescent="0.3">
      <c r="B36036"/>
    </row>
    <row r="36037" spans="2:2" ht="16.5" x14ac:dyDescent="0.3">
      <c r="B36037"/>
    </row>
    <row r="36038" spans="2:2" ht="16.5" x14ac:dyDescent="0.3">
      <c r="B36038"/>
    </row>
    <row r="36039" spans="2:2" ht="16.5" x14ac:dyDescent="0.3">
      <c r="B36039"/>
    </row>
    <row r="36040" spans="2:2" ht="16.5" x14ac:dyDescent="0.3">
      <c r="B36040"/>
    </row>
    <row r="36041" spans="2:2" ht="16.5" x14ac:dyDescent="0.3">
      <c r="B36041"/>
    </row>
    <row r="36042" spans="2:2" ht="16.5" x14ac:dyDescent="0.3">
      <c r="B36042"/>
    </row>
    <row r="36043" spans="2:2" ht="16.5" x14ac:dyDescent="0.3">
      <c r="B36043"/>
    </row>
    <row r="36044" spans="2:2" ht="16.5" x14ac:dyDescent="0.3">
      <c r="B36044"/>
    </row>
    <row r="36045" spans="2:2" ht="16.5" x14ac:dyDescent="0.3">
      <c r="B36045"/>
    </row>
    <row r="36046" spans="2:2" ht="16.5" x14ac:dyDescent="0.3">
      <c r="B36046"/>
    </row>
    <row r="36047" spans="2:2" ht="16.5" x14ac:dyDescent="0.3">
      <c r="B36047"/>
    </row>
    <row r="36048" spans="2:2" ht="16.5" x14ac:dyDescent="0.3">
      <c r="B36048"/>
    </row>
    <row r="36049" spans="2:2" ht="16.5" x14ac:dyDescent="0.3">
      <c r="B36049"/>
    </row>
    <row r="36050" spans="2:2" ht="16.5" x14ac:dyDescent="0.3">
      <c r="B36050"/>
    </row>
    <row r="36051" spans="2:2" ht="16.5" x14ac:dyDescent="0.3">
      <c r="B36051"/>
    </row>
    <row r="36052" spans="2:2" ht="16.5" x14ac:dyDescent="0.3">
      <c r="B36052"/>
    </row>
    <row r="36053" spans="2:2" ht="16.5" x14ac:dyDescent="0.3">
      <c r="B36053"/>
    </row>
    <row r="36054" spans="2:2" ht="16.5" x14ac:dyDescent="0.3">
      <c r="B36054"/>
    </row>
    <row r="36055" spans="2:2" ht="16.5" x14ac:dyDescent="0.3">
      <c r="B36055"/>
    </row>
    <row r="36056" spans="2:2" ht="16.5" x14ac:dyDescent="0.3">
      <c r="B36056"/>
    </row>
    <row r="36057" spans="2:2" ht="16.5" x14ac:dyDescent="0.3">
      <c r="B36057"/>
    </row>
    <row r="36058" spans="2:2" ht="16.5" x14ac:dyDescent="0.3">
      <c r="B36058"/>
    </row>
    <row r="36059" spans="2:2" ht="16.5" x14ac:dyDescent="0.3">
      <c r="B36059"/>
    </row>
    <row r="36060" spans="2:2" ht="16.5" x14ac:dyDescent="0.3">
      <c r="B36060"/>
    </row>
    <row r="36061" spans="2:2" ht="16.5" x14ac:dyDescent="0.3">
      <c r="B36061"/>
    </row>
    <row r="36062" spans="2:2" ht="16.5" x14ac:dyDescent="0.3">
      <c r="B36062"/>
    </row>
    <row r="36063" spans="2:2" ht="16.5" x14ac:dyDescent="0.3">
      <c r="B36063"/>
    </row>
    <row r="36064" spans="2:2" ht="16.5" x14ac:dyDescent="0.3">
      <c r="B36064"/>
    </row>
    <row r="36065" spans="2:2" ht="16.5" x14ac:dyDescent="0.3">
      <c r="B36065"/>
    </row>
    <row r="36066" spans="2:2" ht="16.5" x14ac:dyDescent="0.3">
      <c r="B36066"/>
    </row>
    <row r="36067" spans="2:2" ht="16.5" x14ac:dyDescent="0.3">
      <c r="B36067"/>
    </row>
    <row r="36068" spans="2:2" ht="16.5" x14ac:dyDescent="0.3">
      <c r="B36068"/>
    </row>
    <row r="36069" spans="2:2" ht="16.5" x14ac:dyDescent="0.3">
      <c r="B36069"/>
    </row>
    <row r="36070" spans="2:2" ht="16.5" x14ac:dyDescent="0.3">
      <c r="B36070"/>
    </row>
    <row r="36071" spans="2:2" ht="16.5" x14ac:dyDescent="0.3">
      <c r="B36071"/>
    </row>
    <row r="36072" spans="2:2" ht="16.5" x14ac:dyDescent="0.3">
      <c r="B36072"/>
    </row>
    <row r="36073" spans="2:2" ht="16.5" x14ac:dyDescent="0.3">
      <c r="B36073"/>
    </row>
    <row r="36074" spans="2:2" ht="16.5" x14ac:dyDescent="0.3">
      <c r="B36074"/>
    </row>
    <row r="36075" spans="2:2" ht="16.5" x14ac:dyDescent="0.3">
      <c r="B36075"/>
    </row>
    <row r="36076" spans="2:2" ht="16.5" x14ac:dyDescent="0.3">
      <c r="B36076"/>
    </row>
    <row r="36077" spans="2:2" ht="16.5" x14ac:dyDescent="0.3">
      <c r="B36077"/>
    </row>
    <row r="36078" spans="2:2" ht="16.5" x14ac:dyDescent="0.3">
      <c r="B36078"/>
    </row>
    <row r="36079" spans="2:2" ht="16.5" x14ac:dyDescent="0.3">
      <c r="B36079"/>
    </row>
    <row r="36080" spans="2:2" ht="16.5" x14ac:dyDescent="0.3">
      <c r="B36080"/>
    </row>
    <row r="36081" spans="2:2" ht="16.5" x14ac:dyDescent="0.3">
      <c r="B36081"/>
    </row>
    <row r="36082" spans="2:2" ht="16.5" x14ac:dyDescent="0.3">
      <c r="B36082"/>
    </row>
    <row r="36083" spans="2:2" ht="16.5" x14ac:dyDescent="0.3">
      <c r="B36083"/>
    </row>
    <row r="36084" spans="2:2" ht="16.5" x14ac:dyDescent="0.3">
      <c r="B36084"/>
    </row>
    <row r="36085" spans="2:2" ht="16.5" x14ac:dyDescent="0.3">
      <c r="B36085"/>
    </row>
    <row r="36086" spans="2:2" ht="16.5" x14ac:dyDescent="0.3">
      <c r="B36086"/>
    </row>
    <row r="36087" spans="2:2" ht="16.5" x14ac:dyDescent="0.3">
      <c r="B36087"/>
    </row>
    <row r="36088" spans="2:2" ht="16.5" x14ac:dyDescent="0.3">
      <c r="B36088"/>
    </row>
    <row r="36089" spans="2:2" ht="16.5" x14ac:dyDescent="0.3">
      <c r="B36089"/>
    </row>
    <row r="36090" spans="2:2" ht="16.5" x14ac:dyDescent="0.3">
      <c r="B36090"/>
    </row>
    <row r="36091" spans="2:2" ht="16.5" x14ac:dyDescent="0.3">
      <c r="B36091"/>
    </row>
    <row r="36092" spans="2:2" ht="16.5" x14ac:dyDescent="0.3">
      <c r="B36092"/>
    </row>
    <row r="36093" spans="2:2" ht="16.5" x14ac:dyDescent="0.3">
      <c r="B36093"/>
    </row>
    <row r="36094" spans="2:2" ht="16.5" x14ac:dyDescent="0.3">
      <c r="B36094"/>
    </row>
    <row r="36095" spans="2:2" ht="16.5" x14ac:dyDescent="0.3">
      <c r="B36095"/>
    </row>
    <row r="36096" spans="2:2" ht="16.5" x14ac:dyDescent="0.3">
      <c r="B36096"/>
    </row>
    <row r="36097" spans="2:2" ht="16.5" x14ac:dyDescent="0.3">
      <c r="B36097"/>
    </row>
    <row r="36098" spans="2:2" ht="16.5" x14ac:dyDescent="0.3">
      <c r="B36098"/>
    </row>
    <row r="36099" spans="2:2" ht="16.5" x14ac:dyDescent="0.3">
      <c r="B36099"/>
    </row>
    <row r="36100" spans="2:2" ht="16.5" x14ac:dyDescent="0.3">
      <c r="B36100"/>
    </row>
    <row r="36101" spans="2:2" ht="16.5" x14ac:dyDescent="0.3">
      <c r="B36101"/>
    </row>
    <row r="36102" spans="2:2" ht="16.5" x14ac:dyDescent="0.3">
      <c r="B36102"/>
    </row>
    <row r="36103" spans="2:2" ht="16.5" x14ac:dyDescent="0.3">
      <c r="B36103"/>
    </row>
    <row r="36104" spans="2:2" ht="16.5" x14ac:dyDescent="0.3">
      <c r="B36104"/>
    </row>
    <row r="36105" spans="2:2" ht="16.5" x14ac:dyDescent="0.3">
      <c r="B36105"/>
    </row>
    <row r="36106" spans="2:2" ht="16.5" x14ac:dyDescent="0.3">
      <c r="B36106"/>
    </row>
    <row r="36107" spans="2:2" ht="16.5" x14ac:dyDescent="0.3">
      <c r="B36107"/>
    </row>
    <row r="36108" spans="2:2" ht="16.5" x14ac:dyDescent="0.3">
      <c r="B36108"/>
    </row>
    <row r="36109" spans="2:2" ht="16.5" x14ac:dyDescent="0.3">
      <c r="B36109"/>
    </row>
    <row r="36110" spans="2:2" ht="16.5" x14ac:dyDescent="0.3">
      <c r="B36110"/>
    </row>
    <row r="36111" spans="2:2" ht="16.5" x14ac:dyDescent="0.3">
      <c r="B36111"/>
    </row>
    <row r="36112" spans="2:2" ht="16.5" x14ac:dyDescent="0.3">
      <c r="B36112"/>
    </row>
    <row r="36113" spans="2:2" ht="16.5" x14ac:dyDescent="0.3">
      <c r="B36113"/>
    </row>
    <row r="36114" spans="2:2" ht="16.5" x14ac:dyDescent="0.3">
      <c r="B36114"/>
    </row>
    <row r="36115" spans="2:2" ht="16.5" x14ac:dyDescent="0.3">
      <c r="B36115"/>
    </row>
    <row r="36116" spans="2:2" ht="16.5" x14ac:dyDescent="0.3">
      <c r="B36116"/>
    </row>
    <row r="36117" spans="2:2" ht="16.5" x14ac:dyDescent="0.3">
      <c r="B36117"/>
    </row>
    <row r="36118" spans="2:2" ht="16.5" x14ac:dyDescent="0.3">
      <c r="B36118"/>
    </row>
    <row r="36119" spans="2:2" ht="16.5" x14ac:dyDescent="0.3">
      <c r="B36119"/>
    </row>
    <row r="36120" spans="2:2" ht="16.5" x14ac:dyDescent="0.3">
      <c r="B36120"/>
    </row>
    <row r="36121" spans="2:2" ht="16.5" x14ac:dyDescent="0.3">
      <c r="B36121"/>
    </row>
    <row r="36122" spans="2:2" ht="16.5" x14ac:dyDescent="0.3">
      <c r="B36122"/>
    </row>
    <row r="36123" spans="2:2" ht="16.5" x14ac:dyDescent="0.3">
      <c r="B36123"/>
    </row>
    <row r="36124" spans="2:2" ht="16.5" x14ac:dyDescent="0.3">
      <c r="B36124"/>
    </row>
    <row r="36125" spans="2:2" ht="16.5" x14ac:dyDescent="0.3">
      <c r="B36125"/>
    </row>
    <row r="36126" spans="2:2" ht="16.5" x14ac:dyDescent="0.3">
      <c r="B36126"/>
    </row>
    <row r="36127" spans="2:2" ht="16.5" x14ac:dyDescent="0.3">
      <c r="B36127"/>
    </row>
    <row r="36128" spans="2:2" ht="16.5" x14ac:dyDescent="0.3">
      <c r="B36128"/>
    </row>
    <row r="36129" spans="2:2" ht="16.5" x14ac:dyDescent="0.3">
      <c r="B36129"/>
    </row>
    <row r="36130" spans="2:2" ht="16.5" x14ac:dyDescent="0.3">
      <c r="B36130"/>
    </row>
    <row r="36131" spans="2:2" ht="16.5" x14ac:dyDescent="0.3">
      <c r="B36131"/>
    </row>
    <row r="36132" spans="2:2" ht="16.5" x14ac:dyDescent="0.3">
      <c r="B36132"/>
    </row>
    <row r="36133" spans="2:2" ht="16.5" x14ac:dyDescent="0.3">
      <c r="B36133"/>
    </row>
    <row r="36134" spans="2:2" ht="16.5" x14ac:dyDescent="0.3">
      <c r="B36134"/>
    </row>
    <row r="36135" spans="2:2" ht="16.5" x14ac:dyDescent="0.3">
      <c r="B36135"/>
    </row>
    <row r="36136" spans="2:2" ht="16.5" x14ac:dyDescent="0.3">
      <c r="B36136"/>
    </row>
    <row r="36137" spans="2:2" ht="16.5" x14ac:dyDescent="0.3">
      <c r="B36137"/>
    </row>
    <row r="36138" spans="2:2" ht="16.5" x14ac:dyDescent="0.3">
      <c r="B36138"/>
    </row>
    <row r="36139" spans="2:2" ht="16.5" x14ac:dyDescent="0.3">
      <c r="B36139"/>
    </row>
    <row r="36140" spans="2:2" ht="16.5" x14ac:dyDescent="0.3">
      <c r="B36140"/>
    </row>
    <row r="36141" spans="2:2" ht="16.5" x14ac:dyDescent="0.3">
      <c r="B36141"/>
    </row>
    <row r="36142" spans="2:2" ht="16.5" x14ac:dyDescent="0.3">
      <c r="B36142"/>
    </row>
    <row r="36143" spans="2:2" ht="16.5" x14ac:dyDescent="0.3">
      <c r="B36143"/>
    </row>
    <row r="36144" spans="2:2" ht="16.5" x14ac:dyDescent="0.3">
      <c r="B36144"/>
    </row>
    <row r="36145" spans="2:2" ht="16.5" x14ac:dyDescent="0.3">
      <c r="B36145"/>
    </row>
    <row r="36146" spans="2:2" ht="16.5" x14ac:dyDescent="0.3">
      <c r="B36146"/>
    </row>
    <row r="36147" spans="2:2" ht="16.5" x14ac:dyDescent="0.3">
      <c r="B36147"/>
    </row>
    <row r="36148" spans="2:2" ht="16.5" x14ac:dyDescent="0.3">
      <c r="B36148"/>
    </row>
    <row r="36149" spans="2:2" ht="16.5" x14ac:dyDescent="0.3">
      <c r="B36149"/>
    </row>
    <row r="36150" spans="2:2" ht="16.5" x14ac:dyDescent="0.3">
      <c r="B36150"/>
    </row>
    <row r="36151" spans="2:2" ht="16.5" x14ac:dyDescent="0.3">
      <c r="B36151"/>
    </row>
    <row r="36152" spans="2:2" ht="16.5" x14ac:dyDescent="0.3">
      <c r="B36152"/>
    </row>
    <row r="36153" spans="2:2" ht="16.5" x14ac:dyDescent="0.3">
      <c r="B36153"/>
    </row>
    <row r="36154" spans="2:2" ht="16.5" x14ac:dyDescent="0.3">
      <c r="B36154"/>
    </row>
    <row r="36155" spans="2:2" ht="16.5" x14ac:dyDescent="0.3">
      <c r="B36155"/>
    </row>
    <row r="36156" spans="2:2" ht="16.5" x14ac:dyDescent="0.3">
      <c r="B36156"/>
    </row>
    <row r="36157" spans="2:2" ht="16.5" x14ac:dyDescent="0.3">
      <c r="B36157"/>
    </row>
    <row r="36158" spans="2:2" ht="16.5" x14ac:dyDescent="0.3">
      <c r="B36158"/>
    </row>
    <row r="36159" spans="2:2" ht="16.5" x14ac:dyDescent="0.3">
      <c r="B36159"/>
    </row>
    <row r="36160" spans="2:2" ht="16.5" x14ac:dyDescent="0.3">
      <c r="B36160"/>
    </row>
    <row r="36161" spans="2:2" ht="16.5" x14ac:dyDescent="0.3">
      <c r="B36161"/>
    </row>
    <row r="36162" spans="2:2" ht="16.5" x14ac:dyDescent="0.3">
      <c r="B36162"/>
    </row>
    <row r="36163" spans="2:2" ht="16.5" x14ac:dyDescent="0.3">
      <c r="B36163"/>
    </row>
    <row r="36164" spans="2:2" ht="16.5" x14ac:dyDescent="0.3">
      <c r="B36164"/>
    </row>
    <row r="36165" spans="2:2" ht="16.5" x14ac:dyDescent="0.3">
      <c r="B36165"/>
    </row>
    <row r="36166" spans="2:2" ht="16.5" x14ac:dyDescent="0.3">
      <c r="B36166"/>
    </row>
    <row r="36167" spans="2:2" ht="16.5" x14ac:dyDescent="0.3">
      <c r="B36167"/>
    </row>
    <row r="36168" spans="2:2" ht="16.5" x14ac:dyDescent="0.3">
      <c r="B36168"/>
    </row>
    <row r="36169" spans="2:2" ht="16.5" x14ac:dyDescent="0.3">
      <c r="B36169"/>
    </row>
    <row r="36170" spans="2:2" ht="16.5" x14ac:dyDescent="0.3">
      <c r="B36170"/>
    </row>
    <row r="36171" spans="2:2" ht="16.5" x14ac:dyDescent="0.3">
      <c r="B36171"/>
    </row>
    <row r="36172" spans="2:2" ht="16.5" x14ac:dyDescent="0.3">
      <c r="B36172"/>
    </row>
    <row r="36173" spans="2:2" ht="16.5" x14ac:dyDescent="0.3">
      <c r="B36173"/>
    </row>
    <row r="36174" spans="2:2" ht="16.5" x14ac:dyDescent="0.3">
      <c r="B36174"/>
    </row>
    <row r="36175" spans="2:2" ht="16.5" x14ac:dyDescent="0.3">
      <c r="B36175"/>
    </row>
    <row r="36176" spans="2:2" ht="16.5" x14ac:dyDescent="0.3">
      <c r="B36176"/>
    </row>
    <row r="36177" spans="2:2" ht="16.5" x14ac:dyDescent="0.3">
      <c r="B36177"/>
    </row>
    <row r="36178" spans="2:2" ht="16.5" x14ac:dyDescent="0.3">
      <c r="B36178"/>
    </row>
    <row r="36179" spans="2:2" ht="16.5" x14ac:dyDescent="0.3">
      <c r="B36179"/>
    </row>
    <row r="36180" spans="2:2" ht="16.5" x14ac:dyDescent="0.3">
      <c r="B36180"/>
    </row>
    <row r="36181" spans="2:2" ht="16.5" x14ac:dyDescent="0.3">
      <c r="B36181"/>
    </row>
    <row r="36182" spans="2:2" ht="16.5" x14ac:dyDescent="0.3">
      <c r="B36182"/>
    </row>
    <row r="36183" spans="2:2" ht="16.5" x14ac:dyDescent="0.3">
      <c r="B36183"/>
    </row>
    <row r="36184" spans="2:2" ht="16.5" x14ac:dyDescent="0.3">
      <c r="B36184"/>
    </row>
    <row r="36185" spans="2:2" ht="16.5" x14ac:dyDescent="0.3">
      <c r="B36185"/>
    </row>
    <row r="36186" spans="2:2" ht="16.5" x14ac:dyDescent="0.3">
      <c r="B36186"/>
    </row>
    <row r="36187" spans="2:2" ht="16.5" x14ac:dyDescent="0.3">
      <c r="B36187"/>
    </row>
    <row r="36188" spans="2:2" ht="16.5" x14ac:dyDescent="0.3">
      <c r="B36188"/>
    </row>
    <row r="36189" spans="2:2" ht="16.5" x14ac:dyDescent="0.3">
      <c r="B36189"/>
    </row>
    <row r="36190" spans="2:2" ht="16.5" x14ac:dyDescent="0.3">
      <c r="B36190"/>
    </row>
    <row r="36191" spans="2:2" ht="16.5" x14ac:dyDescent="0.3">
      <c r="B36191"/>
    </row>
    <row r="36192" spans="2:2" ht="16.5" x14ac:dyDescent="0.3">
      <c r="B36192"/>
    </row>
    <row r="36193" spans="2:2" ht="16.5" x14ac:dyDescent="0.3">
      <c r="B36193"/>
    </row>
    <row r="36194" spans="2:2" ht="16.5" x14ac:dyDescent="0.3">
      <c r="B36194"/>
    </row>
    <row r="36195" spans="2:2" ht="16.5" x14ac:dyDescent="0.3">
      <c r="B36195"/>
    </row>
    <row r="36196" spans="2:2" ht="16.5" x14ac:dyDescent="0.3">
      <c r="B36196"/>
    </row>
    <row r="36197" spans="2:2" ht="16.5" x14ac:dyDescent="0.3">
      <c r="B36197"/>
    </row>
    <row r="36198" spans="2:2" ht="16.5" x14ac:dyDescent="0.3">
      <c r="B36198"/>
    </row>
    <row r="36199" spans="2:2" ht="16.5" x14ac:dyDescent="0.3">
      <c r="B36199"/>
    </row>
    <row r="36200" spans="2:2" ht="16.5" x14ac:dyDescent="0.3">
      <c r="B36200"/>
    </row>
    <row r="36201" spans="2:2" ht="16.5" x14ac:dyDescent="0.3">
      <c r="B36201"/>
    </row>
    <row r="36202" spans="2:2" ht="16.5" x14ac:dyDescent="0.3">
      <c r="B36202"/>
    </row>
    <row r="36203" spans="2:2" ht="16.5" x14ac:dyDescent="0.3">
      <c r="B36203"/>
    </row>
    <row r="36204" spans="2:2" ht="16.5" x14ac:dyDescent="0.3">
      <c r="B36204"/>
    </row>
    <row r="36205" spans="2:2" ht="16.5" x14ac:dyDescent="0.3">
      <c r="B36205"/>
    </row>
    <row r="36206" spans="2:2" ht="16.5" x14ac:dyDescent="0.3">
      <c r="B36206"/>
    </row>
    <row r="36207" spans="2:2" ht="16.5" x14ac:dyDescent="0.3">
      <c r="B36207"/>
    </row>
    <row r="36208" spans="2:2" ht="16.5" x14ac:dyDescent="0.3">
      <c r="B36208"/>
    </row>
    <row r="36209" spans="2:2" ht="16.5" x14ac:dyDescent="0.3">
      <c r="B36209"/>
    </row>
    <row r="36210" spans="2:2" ht="16.5" x14ac:dyDescent="0.3">
      <c r="B36210"/>
    </row>
    <row r="36211" spans="2:2" ht="16.5" x14ac:dyDescent="0.3">
      <c r="B36211"/>
    </row>
    <row r="36212" spans="2:2" ht="16.5" x14ac:dyDescent="0.3">
      <c r="B36212"/>
    </row>
    <row r="36213" spans="2:2" ht="16.5" x14ac:dyDescent="0.3">
      <c r="B36213"/>
    </row>
    <row r="36214" spans="2:2" ht="16.5" x14ac:dyDescent="0.3">
      <c r="B36214"/>
    </row>
    <row r="36215" spans="2:2" ht="16.5" x14ac:dyDescent="0.3">
      <c r="B36215"/>
    </row>
    <row r="36216" spans="2:2" ht="16.5" x14ac:dyDescent="0.3">
      <c r="B36216"/>
    </row>
    <row r="36217" spans="2:2" ht="16.5" x14ac:dyDescent="0.3">
      <c r="B36217"/>
    </row>
    <row r="36218" spans="2:2" ht="16.5" x14ac:dyDescent="0.3">
      <c r="B36218"/>
    </row>
    <row r="36219" spans="2:2" ht="16.5" x14ac:dyDescent="0.3">
      <c r="B36219"/>
    </row>
    <row r="36220" spans="2:2" ht="16.5" x14ac:dyDescent="0.3">
      <c r="B36220"/>
    </row>
    <row r="36221" spans="2:2" ht="16.5" x14ac:dyDescent="0.3">
      <c r="B36221"/>
    </row>
    <row r="36222" spans="2:2" ht="16.5" x14ac:dyDescent="0.3">
      <c r="B36222"/>
    </row>
    <row r="36223" spans="2:2" ht="16.5" x14ac:dyDescent="0.3">
      <c r="B36223"/>
    </row>
    <row r="36224" spans="2:2" ht="16.5" x14ac:dyDescent="0.3">
      <c r="B36224"/>
    </row>
    <row r="36225" spans="2:2" ht="16.5" x14ac:dyDescent="0.3">
      <c r="B36225"/>
    </row>
    <row r="36226" spans="2:2" ht="16.5" x14ac:dyDescent="0.3">
      <c r="B36226"/>
    </row>
    <row r="36227" spans="2:2" ht="16.5" x14ac:dyDescent="0.3">
      <c r="B36227"/>
    </row>
    <row r="36228" spans="2:2" ht="16.5" x14ac:dyDescent="0.3">
      <c r="B36228"/>
    </row>
    <row r="36229" spans="2:2" ht="16.5" x14ac:dyDescent="0.3">
      <c r="B36229"/>
    </row>
    <row r="36230" spans="2:2" ht="16.5" x14ac:dyDescent="0.3">
      <c r="B36230"/>
    </row>
    <row r="36231" spans="2:2" ht="16.5" x14ac:dyDescent="0.3">
      <c r="B36231"/>
    </row>
    <row r="36232" spans="2:2" ht="16.5" x14ac:dyDescent="0.3">
      <c r="B36232"/>
    </row>
    <row r="36233" spans="2:2" ht="16.5" x14ac:dyDescent="0.3">
      <c r="B36233"/>
    </row>
    <row r="36234" spans="2:2" ht="16.5" x14ac:dyDescent="0.3">
      <c r="B36234"/>
    </row>
    <row r="36235" spans="2:2" ht="16.5" x14ac:dyDescent="0.3">
      <c r="B36235"/>
    </row>
    <row r="36236" spans="2:2" ht="16.5" x14ac:dyDescent="0.3">
      <c r="B36236"/>
    </row>
    <row r="36237" spans="2:2" ht="16.5" x14ac:dyDescent="0.3">
      <c r="B36237"/>
    </row>
    <row r="36238" spans="2:2" ht="16.5" x14ac:dyDescent="0.3">
      <c r="B36238"/>
    </row>
    <row r="36239" spans="2:2" ht="16.5" x14ac:dyDescent="0.3">
      <c r="B36239"/>
    </row>
    <row r="36240" spans="2:2" ht="16.5" x14ac:dyDescent="0.3">
      <c r="B36240"/>
    </row>
    <row r="36241" spans="2:2" ht="16.5" x14ac:dyDescent="0.3">
      <c r="B36241"/>
    </row>
    <row r="36242" spans="2:2" ht="16.5" x14ac:dyDescent="0.3">
      <c r="B36242"/>
    </row>
    <row r="36243" spans="2:2" ht="16.5" x14ac:dyDescent="0.3">
      <c r="B36243"/>
    </row>
    <row r="36244" spans="2:2" ht="16.5" x14ac:dyDescent="0.3">
      <c r="B36244"/>
    </row>
    <row r="36245" spans="2:2" ht="16.5" x14ac:dyDescent="0.3">
      <c r="B36245"/>
    </row>
    <row r="36246" spans="2:2" ht="16.5" x14ac:dyDescent="0.3">
      <c r="B36246"/>
    </row>
    <row r="36247" spans="2:2" ht="16.5" x14ac:dyDescent="0.3">
      <c r="B36247"/>
    </row>
    <row r="36248" spans="2:2" ht="16.5" x14ac:dyDescent="0.3">
      <c r="B36248"/>
    </row>
    <row r="36249" spans="2:2" ht="16.5" x14ac:dyDescent="0.3">
      <c r="B36249"/>
    </row>
    <row r="36250" spans="2:2" ht="16.5" x14ac:dyDescent="0.3">
      <c r="B36250"/>
    </row>
    <row r="36251" spans="2:2" ht="16.5" x14ac:dyDescent="0.3">
      <c r="B36251"/>
    </row>
    <row r="36252" spans="2:2" ht="16.5" x14ac:dyDescent="0.3">
      <c r="B36252"/>
    </row>
    <row r="36253" spans="2:2" ht="16.5" x14ac:dyDescent="0.3">
      <c r="B36253"/>
    </row>
    <row r="36254" spans="2:2" ht="16.5" x14ac:dyDescent="0.3">
      <c r="B36254"/>
    </row>
    <row r="36255" spans="2:2" ht="16.5" x14ac:dyDescent="0.3">
      <c r="B36255"/>
    </row>
    <row r="36256" spans="2:2" ht="16.5" x14ac:dyDescent="0.3">
      <c r="B36256"/>
    </row>
    <row r="36257" spans="2:2" ht="16.5" x14ac:dyDescent="0.3">
      <c r="B36257"/>
    </row>
    <row r="36258" spans="2:2" ht="16.5" x14ac:dyDescent="0.3">
      <c r="B36258"/>
    </row>
    <row r="36259" spans="2:2" ht="16.5" x14ac:dyDescent="0.3">
      <c r="B36259"/>
    </row>
    <row r="36260" spans="2:2" ht="16.5" x14ac:dyDescent="0.3">
      <c r="B36260"/>
    </row>
    <row r="36261" spans="2:2" ht="16.5" x14ac:dyDescent="0.3">
      <c r="B36261"/>
    </row>
    <row r="36262" spans="2:2" ht="16.5" x14ac:dyDescent="0.3">
      <c r="B36262"/>
    </row>
    <row r="36263" spans="2:2" ht="16.5" x14ac:dyDescent="0.3">
      <c r="B36263"/>
    </row>
    <row r="36264" spans="2:2" ht="16.5" x14ac:dyDescent="0.3">
      <c r="B36264"/>
    </row>
    <row r="36265" spans="2:2" ht="16.5" x14ac:dyDescent="0.3">
      <c r="B36265"/>
    </row>
    <row r="36266" spans="2:2" ht="16.5" x14ac:dyDescent="0.3">
      <c r="B36266"/>
    </row>
    <row r="36267" spans="2:2" ht="16.5" x14ac:dyDescent="0.3">
      <c r="B36267"/>
    </row>
    <row r="36268" spans="2:2" ht="16.5" x14ac:dyDescent="0.3">
      <c r="B36268"/>
    </row>
    <row r="36269" spans="2:2" ht="16.5" x14ac:dyDescent="0.3">
      <c r="B36269"/>
    </row>
    <row r="36270" spans="2:2" ht="16.5" x14ac:dyDescent="0.3">
      <c r="B36270"/>
    </row>
    <row r="36271" spans="2:2" ht="16.5" x14ac:dyDescent="0.3">
      <c r="B36271"/>
    </row>
    <row r="36272" spans="2:2" ht="16.5" x14ac:dyDescent="0.3">
      <c r="B36272"/>
    </row>
    <row r="36273" spans="2:2" ht="16.5" x14ac:dyDescent="0.3">
      <c r="B36273"/>
    </row>
    <row r="36274" spans="2:2" ht="16.5" x14ac:dyDescent="0.3">
      <c r="B36274"/>
    </row>
    <row r="36275" spans="2:2" ht="16.5" x14ac:dyDescent="0.3">
      <c r="B36275"/>
    </row>
    <row r="36276" spans="2:2" ht="16.5" x14ac:dyDescent="0.3">
      <c r="B36276"/>
    </row>
    <row r="36277" spans="2:2" ht="16.5" x14ac:dyDescent="0.3">
      <c r="B36277"/>
    </row>
    <row r="36278" spans="2:2" ht="16.5" x14ac:dyDescent="0.3">
      <c r="B36278"/>
    </row>
    <row r="36279" spans="2:2" ht="16.5" x14ac:dyDescent="0.3">
      <c r="B36279"/>
    </row>
    <row r="36280" spans="2:2" ht="16.5" x14ac:dyDescent="0.3">
      <c r="B36280"/>
    </row>
    <row r="36281" spans="2:2" ht="16.5" x14ac:dyDescent="0.3">
      <c r="B36281"/>
    </row>
    <row r="36282" spans="2:2" ht="16.5" x14ac:dyDescent="0.3">
      <c r="B36282"/>
    </row>
    <row r="36283" spans="2:2" ht="16.5" x14ac:dyDescent="0.3">
      <c r="B36283"/>
    </row>
    <row r="36284" spans="2:2" ht="16.5" x14ac:dyDescent="0.3">
      <c r="B36284"/>
    </row>
    <row r="36285" spans="2:2" ht="16.5" x14ac:dyDescent="0.3">
      <c r="B36285"/>
    </row>
    <row r="36286" spans="2:2" ht="16.5" x14ac:dyDescent="0.3">
      <c r="B36286"/>
    </row>
    <row r="36287" spans="2:2" ht="16.5" x14ac:dyDescent="0.3">
      <c r="B36287"/>
    </row>
    <row r="36288" spans="2:2" ht="16.5" x14ac:dyDescent="0.3">
      <c r="B36288"/>
    </row>
    <row r="36289" spans="2:2" ht="16.5" x14ac:dyDescent="0.3">
      <c r="B36289"/>
    </row>
    <row r="36290" spans="2:2" ht="16.5" x14ac:dyDescent="0.3">
      <c r="B36290"/>
    </row>
    <row r="36291" spans="2:2" ht="16.5" x14ac:dyDescent="0.3">
      <c r="B36291"/>
    </row>
    <row r="36292" spans="2:2" ht="16.5" x14ac:dyDescent="0.3">
      <c r="B36292"/>
    </row>
    <row r="36293" spans="2:2" ht="16.5" x14ac:dyDescent="0.3">
      <c r="B36293"/>
    </row>
    <row r="36294" spans="2:2" ht="16.5" x14ac:dyDescent="0.3">
      <c r="B36294"/>
    </row>
    <row r="36295" spans="2:2" ht="16.5" x14ac:dyDescent="0.3">
      <c r="B36295"/>
    </row>
    <row r="36296" spans="2:2" ht="16.5" x14ac:dyDescent="0.3">
      <c r="B36296"/>
    </row>
    <row r="36297" spans="2:2" ht="16.5" x14ac:dyDescent="0.3">
      <c r="B36297"/>
    </row>
    <row r="36298" spans="2:2" ht="16.5" x14ac:dyDescent="0.3">
      <c r="B36298"/>
    </row>
    <row r="36299" spans="2:2" ht="16.5" x14ac:dyDescent="0.3">
      <c r="B36299"/>
    </row>
    <row r="36300" spans="2:2" ht="16.5" x14ac:dyDescent="0.3">
      <c r="B36300"/>
    </row>
    <row r="36301" spans="2:2" ht="16.5" x14ac:dyDescent="0.3">
      <c r="B36301"/>
    </row>
    <row r="36302" spans="2:2" ht="16.5" x14ac:dyDescent="0.3">
      <c r="B36302"/>
    </row>
    <row r="36303" spans="2:2" ht="16.5" x14ac:dyDescent="0.3">
      <c r="B36303"/>
    </row>
    <row r="36304" spans="2:2" ht="16.5" x14ac:dyDescent="0.3">
      <c r="B36304"/>
    </row>
    <row r="36305" spans="2:2" ht="16.5" x14ac:dyDescent="0.3">
      <c r="B36305"/>
    </row>
    <row r="36306" spans="2:2" ht="16.5" x14ac:dyDescent="0.3">
      <c r="B36306"/>
    </row>
    <row r="36307" spans="2:2" ht="16.5" x14ac:dyDescent="0.3">
      <c r="B36307"/>
    </row>
    <row r="36308" spans="2:2" ht="16.5" x14ac:dyDescent="0.3">
      <c r="B36308"/>
    </row>
    <row r="36309" spans="2:2" ht="16.5" x14ac:dyDescent="0.3">
      <c r="B36309"/>
    </row>
    <row r="36310" spans="2:2" ht="16.5" x14ac:dyDescent="0.3">
      <c r="B36310"/>
    </row>
    <row r="36311" spans="2:2" ht="16.5" x14ac:dyDescent="0.3">
      <c r="B36311"/>
    </row>
    <row r="36312" spans="2:2" ht="16.5" x14ac:dyDescent="0.3">
      <c r="B36312"/>
    </row>
    <row r="36313" spans="2:2" ht="16.5" x14ac:dyDescent="0.3">
      <c r="B36313"/>
    </row>
    <row r="36314" spans="2:2" ht="16.5" x14ac:dyDescent="0.3">
      <c r="B36314"/>
    </row>
    <row r="36315" spans="2:2" ht="16.5" x14ac:dyDescent="0.3">
      <c r="B36315"/>
    </row>
    <row r="36316" spans="2:2" ht="16.5" x14ac:dyDescent="0.3">
      <c r="B36316"/>
    </row>
    <row r="36317" spans="2:2" ht="16.5" x14ac:dyDescent="0.3">
      <c r="B36317"/>
    </row>
    <row r="36318" spans="2:2" ht="16.5" x14ac:dyDescent="0.3">
      <c r="B36318"/>
    </row>
    <row r="36319" spans="2:2" ht="16.5" x14ac:dyDescent="0.3">
      <c r="B36319"/>
    </row>
    <row r="36320" spans="2:2" ht="16.5" x14ac:dyDescent="0.3">
      <c r="B36320"/>
    </row>
    <row r="36321" spans="2:2" ht="16.5" x14ac:dyDescent="0.3">
      <c r="B36321"/>
    </row>
    <row r="36322" spans="2:2" ht="16.5" x14ac:dyDescent="0.3">
      <c r="B36322"/>
    </row>
    <row r="36323" spans="2:2" ht="16.5" x14ac:dyDescent="0.3">
      <c r="B36323"/>
    </row>
    <row r="36324" spans="2:2" ht="16.5" x14ac:dyDescent="0.3">
      <c r="B36324"/>
    </row>
    <row r="36325" spans="2:2" ht="16.5" x14ac:dyDescent="0.3">
      <c r="B36325"/>
    </row>
    <row r="36326" spans="2:2" ht="16.5" x14ac:dyDescent="0.3">
      <c r="B36326"/>
    </row>
    <row r="36327" spans="2:2" ht="16.5" x14ac:dyDescent="0.3">
      <c r="B36327"/>
    </row>
    <row r="36328" spans="2:2" ht="16.5" x14ac:dyDescent="0.3">
      <c r="B36328"/>
    </row>
    <row r="36329" spans="2:2" ht="16.5" x14ac:dyDescent="0.3">
      <c r="B36329"/>
    </row>
    <row r="36330" spans="2:2" ht="16.5" x14ac:dyDescent="0.3">
      <c r="B36330"/>
    </row>
    <row r="36331" spans="2:2" ht="16.5" x14ac:dyDescent="0.3">
      <c r="B36331"/>
    </row>
    <row r="36332" spans="2:2" ht="16.5" x14ac:dyDescent="0.3">
      <c r="B36332"/>
    </row>
    <row r="36333" spans="2:2" ht="16.5" x14ac:dyDescent="0.3">
      <c r="B36333"/>
    </row>
    <row r="36334" spans="2:2" ht="16.5" x14ac:dyDescent="0.3">
      <c r="B36334"/>
    </row>
    <row r="36335" spans="2:2" ht="16.5" x14ac:dyDescent="0.3">
      <c r="B36335"/>
    </row>
    <row r="36336" spans="2:2" ht="16.5" x14ac:dyDescent="0.3">
      <c r="B36336"/>
    </row>
    <row r="36337" spans="2:2" ht="16.5" x14ac:dyDescent="0.3">
      <c r="B36337"/>
    </row>
    <row r="36338" spans="2:2" ht="16.5" x14ac:dyDescent="0.3">
      <c r="B36338"/>
    </row>
    <row r="36339" spans="2:2" ht="16.5" x14ac:dyDescent="0.3">
      <c r="B36339"/>
    </row>
    <row r="36340" spans="2:2" ht="16.5" x14ac:dyDescent="0.3">
      <c r="B36340"/>
    </row>
    <row r="36341" spans="2:2" ht="16.5" x14ac:dyDescent="0.3">
      <c r="B36341"/>
    </row>
    <row r="36342" spans="2:2" ht="16.5" x14ac:dyDescent="0.3">
      <c r="B36342"/>
    </row>
    <row r="36343" spans="2:2" ht="16.5" x14ac:dyDescent="0.3">
      <c r="B36343"/>
    </row>
    <row r="36344" spans="2:2" ht="16.5" x14ac:dyDescent="0.3">
      <c r="B36344"/>
    </row>
    <row r="36345" spans="2:2" ht="16.5" x14ac:dyDescent="0.3">
      <c r="B36345"/>
    </row>
    <row r="36346" spans="2:2" ht="16.5" x14ac:dyDescent="0.3">
      <c r="B36346"/>
    </row>
    <row r="36347" spans="2:2" ht="16.5" x14ac:dyDescent="0.3">
      <c r="B36347"/>
    </row>
    <row r="36348" spans="2:2" ht="16.5" x14ac:dyDescent="0.3">
      <c r="B36348"/>
    </row>
    <row r="36349" spans="2:2" ht="16.5" x14ac:dyDescent="0.3">
      <c r="B36349"/>
    </row>
    <row r="36350" spans="2:2" ht="16.5" x14ac:dyDescent="0.3">
      <c r="B36350"/>
    </row>
    <row r="36351" spans="2:2" ht="16.5" x14ac:dyDescent="0.3">
      <c r="B36351"/>
    </row>
    <row r="36352" spans="2:2" ht="16.5" x14ac:dyDescent="0.3">
      <c r="B36352"/>
    </row>
    <row r="36353" spans="2:2" ht="16.5" x14ac:dyDescent="0.3">
      <c r="B36353"/>
    </row>
    <row r="36354" spans="2:2" ht="16.5" x14ac:dyDescent="0.3">
      <c r="B36354"/>
    </row>
    <row r="36355" spans="2:2" ht="16.5" x14ac:dyDescent="0.3">
      <c r="B36355"/>
    </row>
    <row r="36356" spans="2:2" ht="16.5" x14ac:dyDescent="0.3">
      <c r="B36356"/>
    </row>
    <row r="36357" spans="2:2" ht="16.5" x14ac:dyDescent="0.3">
      <c r="B36357"/>
    </row>
    <row r="36358" spans="2:2" ht="16.5" x14ac:dyDescent="0.3">
      <c r="B36358"/>
    </row>
    <row r="36359" spans="2:2" ht="16.5" x14ac:dyDescent="0.3">
      <c r="B36359"/>
    </row>
    <row r="36360" spans="2:2" ht="16.5" x14ac:dyDescent="0.3">
      <c r="B36360"/>
    </row>
    <row r="36361" spans="2:2" ht="16.5" x14ac:dyDescent="0.3">
      <c r="B36361"/>
    </row>
    <row r="36362" spans="2:2" ht="16.5" x14ac:dyDescent="0.3">
      <c r="B36362"/>
    </row>
    <row r="36363" spans="2:2" ht="16.5" x14ac:dyDescent="0.3">
      <c r="B36363"/>
    </row>
    <row r="36364" spans="2:2" ht="16.5" x14ac:dyDescent="0.3">
      <c r="B36364"/>
    </row>
    <row r="36365" spans="2:2" ht="16.5" x14ac:dyDescent="0.3">
      <c r="B36365"/>
    </row>
    <row r="36366" spans="2:2" ht="16.5" x14ac:dyDescent="0.3">
      <c r="B36366"/>
    </row>
    <row r="36367" spans="2:2" ht="16.5" x14ac:dyDescent="0.3">
      <c r="B36367"/>
    </row>
    <row r="36368" spans="2:2" ht="16.5" x14ac:dyDescent="0.3">
      <c r="B36368"/>
    </row>
    <row r="36369" spans="2:2" ht="16.5" x14ac:dyDescent="0.3">
      <c r="B36369"/>
    </row>
    <row r="36370" spans="2:2" ht="16.5" x14ac:dyDescent="0.3">
      <c r="B36370"/>
    </row>
    <row r="36371" spans="2:2" ht="16.5" x14ac:dyDescent="0.3">
      <c r="B36371"/>
    </row>
    <row r="36372" spans="2:2" ht="16.5" x14ac:dyDescent="0.3">
      <c r="B36372"/>
    </row>
    <row r="36373" spans="2:2" ht="16.5" x14ac:dyDescent="0.3">
      <c r="B36373"/>
    </row>
    <row r="36374" spans="2:2" ht="16.5" x14ac:dyDescent="0.3">
      <c r="B36374"/>
    </row>
    <row r="36375" spans="2:2" ht="16.5" x14ac:dyDescent="0.3">
      <c r="B36375"/>
    </row>
    <row r="36376" spans="2:2" ht="16.5" x14ac:dyDescent="0.3">
      <c r="B36376"/>
    </row>
    <row r="36377" spans="2:2" ht="16.5" x14ac:dyDescent="0.3">
      <c r="B36377"/>
    </row>
    <row r="36378" spans="2:2" ht="16.5" x14ac:dyDescent="0.3">
      <c r="B36378"/>
    </row>
    <row r="36379" spans="2:2" ht="16.5" x14ac:dyDescent="0.3">
      <c r="B36379"/>
    </row>
    <row r="36380" spans="2:2" ht="16.5" x14ac:dyDescent="0.3">
      <c r="B36380"/>
    </row>
    <row r="36381" spans="2:2" ht="16.5" x14ac:dyDescent="0.3">
      <c r="B36381"/>
    </row>
    <row r="36382" spans="2:2" ht="16.5" x14ac:dyDescent="0.3">
      <c r="B36382"/>
    </row>
    <row r="36383" spans="2:2" ht="16.5" x14ac:dyDescent="0.3">
      <c r="B36383"/>
    </row>
    <row r="36384" spans="2:2" ht="16.5" x14ac:dyDescent="0.3">
      <c r="B36384"/>
    </row>
    <row r="36385" spans="2:2" ht="16.5" x14ac:dyDescent="0.3">
      <c r="B36385"/>
    </row>
    <row r="36386" spans="2:2" ht="16.5" x14ac:dyDescent="0.3">
      <c r="B36386"/>
    </row>
    <row r="36387" spans="2:2" ht="16.5" x14ac:dyDescent="0.3">
      <c r="B36387"/>
    </row>
    <row r="36388" spans="2:2" ht="16.5" x14ac:dyDescent="0.3">
      <c r="B36388"/>
    </row>
    <row r="36389" spans="2:2" ht="16.5" x14ac:dyDescent="0.3">
      <c r="B36389"/>
    </row>
    <row r="36390" spans="2:2" ht="16.5" x14ac:dyDescent="0.3">
      <c r="B36390"/>
    </row>
    <row r="36391" spans="2:2" ht="16.5" x14ac:dyDescent="0.3">
      <c r="B36391"/>
    </row>
    <row r="36392" spans="2:2" ht="16.5" x14ac:dyDescent="0.3">
      <c r="B36392"/>
    </row>
    <row r="36393" spans="2:2" ht="16.5" x14ac:dyDescent="0.3">
      <c r="B36393"/>
    </row>
    <row r="36394" spans="2:2" ht="16.5" x14ac:dyDescent="0.3">
      <c r="B36394"/>
    </row>
    <row r="36395" spans="2:2" ht="16.5" x14ac:dyDescent="0.3">
      <c r="B36395"/>
    </row>
    <row r="36396" spans="2:2" ht="16.5" x14ac:dyDescent="0.3">
      <c r="B36396"/>
    </row>
    <row r="36397" spans="2:2" ht="16.5" x14ac:dyDescent="0.3">
      <c r="B36397"/>
    </row>
    <row r="36398" spans="2:2" ht="16.5" x14ac:dyDescent="0.3">
      <c r="B36398"/>
    </row>
    <row r="36399" spans="2:2" ht="16.5" x14ac:dyDescent="0.3">
      <c r="B36399"/>
    </row>
    <row r="36400" spans="2:2" ht="16.5" x14ac:dyDescent="0.3">
      <c r="B36400"/>
    </row>
    <row r="36401" spans="2:2" ht="16.5" x14ac:dyDescent="0.3">
      <c r="B36401"/>
    </row>
    <row r="36402" spans="2:2" ht="16.5" x14ac:dyDescent="0.3">
      <c r="B36402"/>
    </row>
    <row r="36403" spans="2:2" ht="16.5" x14ac:dyDescent="0.3">
      <c r="B36403"/>
    </row>
    <row r="36404" spans="2:2" ht="16.5" x14ac:dyDescent="0.3">
      <c r="B36404"/>
    </row>
    <row r="36405" spans="2:2" ht="16.5" x14ac:dyDescent="0.3">
      <c r="B36405"/>
    </row>
    <row r="36406" spans="2:2" ht="16.5" x14ac:dyDescent="0.3">
      <c r="B36406"/>
    </row>
    <row r="36407" spans="2:2" ht="16.5" x14ac:dyDescent="0.3">
      <c r="B36407"/>
    </row>
    <row r="36408" spans="2:2" ht="16.5" x14ac:dyDescent="0.3">
      <c r="B36408"/>
    </row>
    <row r="36409" spans="2:2" ht="16.5" x14ac:dyDescent="0.3">
      <c r="B36409"/>
    </row>
    <row r="36410" spans="2:2" ht="16.5" x14ac:dyDescent="0.3">
      <c r="B36410"/>
    </row>
    <row r="36411" spans="2:2" ht="16.5" x14ac:dyDescent="0.3">
      <c r="B36411"/>
    </row>
    <row r="36412" spans="2:2" ht="16.5" x14ac:dyDescent="0.3">
      <c r="B36412"/>
    </row>
    <row r="36413" spans="2:2" ht="16.5" x14ac:dyDescent="0.3">
      <c r="B36413"/>
    </row>
    <row r="36414" spans="2:2" ht="16.5" x14ac:dyDescent="0.3">
      <c r="B36414"/>
    </row>
    <row r="36415" spans="2:2" ht="16.5" x14ac:dyDescent="0.3">
      <c r="B36415"/>
    </row>
    <row r="36416" spans="2:2" ht="16.5" x14ac:dyDescent="0.3">
      <c r="B36416"/>
    </row>
    <row r="36417" spans="2:2" ht="16.5" x14ac:dyDescent="0.3">
      <c r="B36417"/>
    </row>
    <row r="36418" spans="2:2" ht="16.5" x14ac:dyDescent="0.3">
      <c r="B36418"/>
    </row>
    <row r="36419" spans="2:2" ht="16.5" x14ac:dyDescent="0.3">
      <c r="B36419"/>
    </row>
    <row r="36420" spans="2:2" ht="16.5" x14ac:dyDescent="0.3">
      <c r="B36420"/>
    </row>
    <row r="36421" spans="2:2" ht="16.5" x14ac:dyDescent="0.3">
      <c r="B36421"/>
    </row>
    <row r="36422" spans="2:2" ht="16.5" x14ac:dyDescent="0.3">
      <c r="B36422"/>
    </row>
    <row r="36423" spans="2:2" ht="16.5" x14ac:dyDescent="0.3">
      <c r="B36423"/>
    </row>
    <row r="36424" spans="2:2" ht="16.5" x14ac:dyDescent="0.3">
      <c r="B36424"/>
    </row>
    <row r="36425" spans="2:2" ht="16.5" x14ac:dyDescent="0.3">
      <c r="B36425"/>
    </row>
    <row r="36426" spans="2:2" ht="16.5" x14ac:dyDescent="0.3">
      <c r="B36426"/>
    </row>
    <row r="36427" spans="2:2" ht="16.5" x14ac:dyDescent="0.3">
      <c r="B36427"/>
    </row>
    <row r="36428" spans="2:2" ht="16.5" x14ac:dyDescent="0.3">
      <c r="B36428"/>
    </row>
    <row r="36429" spans="2:2" ht="16.5" x14ac:dyDescent="0.3">
      <c r="B36429"/>
    </row>
    <row r="36430" spans="2:2" ht="16.5" x14ac:dyDescent="0.3">
      <c r="B36430"/>
    </row>
    <row r="36431" spans="2:2" ht="16.5" x14ac:dyDescent="0.3">
      <c r="B36431"/>
    </row>
    <row r="36432" spans="2:2" ht="16.5" x14ac:dyDescent="0.3">
      <c r="B36432"/>
    </row>
    <row r="36433" spans="2:2" ht="16.5" x14ac:dyDescent="0.3">
      <c r="B36433"/>
    </row>
    <row r="36434" spans="2:2" ht="16.5" x14ac:dyDescent="0.3">
      <c r="B36434"/>
    </row>
    <row r="36435" spans="2:2" ht="16.5" x14ac:dyDescent="0.3">
      <c r="B36435"/>
    </row>
    <row r="36436" spans="2:2" ht="16.5" x14ac:dyDescent="0.3">
      <c r="B36436"/>
    </row>
    <row r="36437" spans="2:2" ht="16.5" x14ac:dyDescent="0.3">
      <c r="B36437"/>
    </row>
    <row r="36438" spans="2:2" ht="16.5" x14ac:dyDescent="0.3">
      <c r="B36438"/>
    </row>
    <row r="36439" spans="2:2" ht="16.5" x14ac:dyDescent="0.3">
      <c r="B36439"/>
    </row>
    <row r="36440" spans="2:2" ht="16.5" x14ac:dyDescent="0.3">
      <c r="B36440"/>
    </row>
    <row r="36441" spans="2:2" ht="16.5" x14ac:dyDescent="0.3">
      <c r="B36441"/>
    </row>
    <row r="36442" spans="2:2" ht="16.5" x14ac:dyDescent="0.3">
      <c r="B36442"/>
    </row>
    <row r="36443" spans="2:2" ht="16.5" x14ac:dyDescent="0.3">
      <c r="B36443"/>
    </row>
    <row r="36444" spans="2:2" ht="16.5" x14ac:dyDescent="0.3">
      <c r="B36444"/>
    </row>
    <row r="36445" spans="2:2" ht="16.5" x14ac:dyDescent="0.3">
      <c r="B36445"/>
    </row>
    <row r="36446" spans="2:2" ht="16.5" x14ac:dyDescent="0.3">
      <c r="B36446"/>
    </row>
    <row r="36447" spans="2:2" ht="16.5" x14ac:dyDescent="0.3">
      <c r="B36447"/>
    </row>
    <row r="36448" spans="2:2" ht="16.5" x14ac:dyDescent="0.3">
      <c r="B36448"/>
    </row>
    <row r="36449" spans="2:2" ht="16.5" x14ac:dyDescent="0.3">
      <c r="B36449"/>
    </row>
    <row r="36450" spans="2:2" ht="16.5" x14ac:dyDescent="0.3">
      <c r="B36450"/>
    </row>
    <row r="36451" spans="2:2" ht="16.5" x14ac:dyDescent="0.3">
      <c r="B36451"/>
    </row>
    <row r="36452" spans="2:2" ht="16.5" x14ac:dyDescent="0.3">
      <c r="B36452"/>
    </row>
    <row r="36453" spans="2:2" ht="16.5" x14ac:dyDescent="0.3">
      <c r="B36453"/>
    </row>
    <row r="36454" spans="2:2" ht="16.5" x14ac:dyDescent="0.3">
      <c r="B36454"/>
    </row>
    <row r="36455" spans="2:2" ht="16.5" x14ac:dyDescent="0.3">
      <c r="B36455"/>
    </row>
    <row r="36456" spans="2:2" ht="16.5" x14ac:dyDescent="0.3">
      <c r="B36456"/>
    </row>
    <row r="36457" spans="2:2" ht="16.5" x14ac:dyDescent="0.3">
      <c r="B36457"/>
    </row>
    <row r="36458" spans="2:2" ht="16.5" x14ac:dyDescent="0.3">
      <c r="B36458"/>
    </row>
    <row r="36459" spans="2:2" ht="16.5" x14ac:dyDescent="0.3">
      <c r="B36459"/>
    </row>
    <row r="36460" spans="2:2" ht="16.5" x14ac:dyDescent="0.3">
      <c r="B36460"/>
    </row>
    <row r="36461" spans="2:2" ht="16.5" x14ac:dyDescent="0.3">
      <c r="B36461"/>
    </row>
    <row r="36462" spans="2:2" ht="16.5" x14ac:dyDescent="0.3">
      <c r="B36462"/>
    </row>
    <row r="36463" spans="2:2" ht="16.5" x14ac:dyDescent="0.3">
      <c r="B36463"/>
    </row>
    <row r="36464" spans="2:2" ht="16.5" x14ac:dyDescent="0.3">
      <c r="B36464"/>
    </row>
    <row r="36465" spans="2:2" ht="16.5" x14ac:dyDescent="0.3">
      <c r="B36465"/>
    </row>
    <row r="36466" spans="2:2" ht="16.5" x14ac:dyDescent="0.3">
      <c r="B36466"/>
    </row>
    <row r="36467" spans="2:2" ht="16.5" x14ac:dyDescent="0.3">
      <c r="B36467"/>
    </row>
    <row r="36468" spans="2:2" ht="16.5" x14ac:dyDescent="0.3">
      <c r="B36468"/>
    </row>
    <row r="36469" spans="2:2" ht="16.5" x14ac:dyDescent="0.3">
      <c r="B36469"/>
    </row>
    <row r="36470" spans="2:2" ht="16.5" x14ac:dyDescent="0.3">
      <c r="B36470"/>
    </row>
    <row r="36471" spans="2:2" ht="16.5" x14ac:dyDescent="0.3">
      <c r="B36471"/>
    </row>
    <row r="36472" spans="2:2" ht="16.5" x14ac:dyDescent="0.3">
      <c r="B36472"/>
    </row>
    <row r="36473" spans="2:2" ht="16.5" x14ac:dyDescent="0.3">
      <c r="B36473"/>
    </row>
    <row r="36474" spans="2:2" ht="16.5" x14ac:dyDescent="0.3">
      <c r="B36474"/>
    </row>
    <row r="36475" spans="2:2" ht="16.5" x14ac:dyDescent="0.3">
      <c r="B36475"/>
    </row>
    <row r="36476" spans="2:2" ht="16.5" x14ac:dyDescent="0.3">
      <c r="B36476"/>
    </row>
    <row r="36477" spans="2:2" ht="16.5" x14ac:dyDescent="0.3">
      <c r="B36477"/>
    </row>
    <row r="36478" spans="2:2" ht="16.5" x14ac:dyDescent="0.3">
      <c r="B36478"/>
    </row>
    <row r="36479" spans="2:2" ht="16.5" x14ac:dyDescent="0.3">
      <c r="B36479"/>
    </row>
    <row r="36480" spans="2:2" ht="16.5" x14ac:dyDescent="0.3">
      <c r="B36480"/>
    </row>
    <row r="36481" spans="2:2" ht="16.5" x14ac:dyDescent="0.3">
      <c r="B36481"/>
    </row>
    <row r="36482" spans="2:2" ht="16.5" x14ac:dyDescent="0.3">
      <c r="B36482"/>
    </row>
    <row r="36483" spans="2:2" ht="16.5" x14ac:dyDescent="0.3">
      <c r="B36483"/>
    </row>
    <row r="36484" spans="2:2" ht="16.5" x14ac:dyDescent="0.3">
      <c r="B36484"/>
    </row>
    <row r="36485" spans="2:2" ht="16.5" x14ac:dyDescent="0.3">
      <c r="B36485"/>
    </row>
    <row r="36486" spans="2:2" ht="16.5" x14ac:dyDescent="0.3">
      <c r="B36486"/>
    </row>
    <row r="36487" spans="2:2" ht="16.5" x14ac:dyDescent="0.3">
      <c r="B36487"/>
    </row>
    <row r="36488" spans="2:2" ht="16.5" x14ac:dyDescent="0.3">
      <c r="B36488"/>
    </row>
    <row r="36489" spans="2:2" ht="16.5" x14ac:dyDescent="0.3">
      <c r="B36489"/>
    </row>
    <row r="36490" spans="2:2" ht="16.5" x14ac:dyDescent="0.3">
      <c r="B36490"/>
    </row>
    <row r="36491" spans="2:2" ht="16.5" x14ac:dyDescent="0.3">
      <c r="B36491"/>
    </row>
    <row r="36492" spans="2:2" ht="16.5" x14ac:dyDescent="0.3">
      <c r="B36492"/>
    </row>
    <row r="36493" spans="2:2" ht="16.5" x14ac:dyDescent="0.3">
      <c r="B36493"/>
    </row>
    <row r="36494" spans="2:2" ht="16.5" x14ac:dyDescent="0.3">
      <c r="B36494"/>
    </row>
    <row r="36495" spans="2:2" ht="16.5" x14ac:dyDescent="0.3">
      <c r="B36495"/>
    </row>
    <row r="36496" spans="2:2" ht="16.5" x14ac:dyDescent="0.3">
      <c r="B36496"/>
    </row>
    <row r="36497" spans="2:2" ht="16.5" x14ac:dyDescent="0.3">
      <c r="B36497"/>
    </row>
    <row r="36498" spans="2:2" ht="16.5" x14ac:dyDescent="0.3">
      <c r="B36498"/>
    </row>
    <row r="36499" spans="2:2" ht="16.5" x14ac:dyDescent="0.3">
      <c r="B36499"/>
    </row>
    <row r="36500" spans="2:2" ht="16.5" x14ac:dyDescent="0.3">
      <c r="B36500"/>
    </row>
    <row r="36501" spans="2:2" ht="16.5" x14ac:dyDescent="0.3">
      <c r="B36501"/>
    </row>
    <row r="36502" spans="2:2" ht="16.5" x14ac:dyDescent="0.3">
      <c r="B36502"/>
    </row>
    <row r="36503" spans="2:2" ht="16.5" x14ac:dyDescent="0.3">
      <c r="B36503"/>
    </row>
    <row r="36504" spans="2:2" ht="16.5" x14ac:dyDescent="0.3">
      <c r="B36504"/>
    </row>
    <row r="36505" spans="2:2" ht="16.5" x14ac:dyDescent="0.3">
      <c r="B36505"/>
    </row>
    <row r="36506" spans="2:2" ht="16.5" x14ac:dyDescent="0.3">
      <c r="B36506"/>
    </row>
    <row r="36507" spans="2:2" ht="16.5" x14ac:dyDescent="0.3">
      <c r="B36507"/>
    </row>
    <row r="36508" spans="2:2" ht="16.5" x14ac:dyDescent="0.3">
      <c r="B36508"/>
    </row>
    <row r="36509" spans="2:2" ht="16.5" x14ac:dyDescent="0.3">
      <c r="B36509"/>
    </row>
    <row r="36510" spans="2:2" ht="16.5" x14ac:dyDescent="0.3">
      <c r="B36510"/>
    </row>
    <row r="36511" spans="2:2" ht="16.5" x14ac:dyDescent="0.3">
      <c r="B36511"/>
    </row>
    <row r="36512" spans="2:2" ht="16.5" x14ac:dyDescent="0.3">
      <c r="B36512"/>
    </row>
    <row r="36513" spans="2:2" ht="16.5" x14ac:dyDescent="0.3">
      <c r="B36513"/>
    </row>
    <row r="36514" spans="2:2" ht="16.5" x14ac:dyDescent="0.3">
      <c r="B36514"/>
    </row>
    <row r="36515" spans="2:2" ht="16.5" x14ac:dyDescent="0.3">
      <c r="B36515"/>
    </row>
    <row r="36516" spans="2:2" ht="16.5" x14ac:dyDescent="0.3">
      <c r="B36516"/>
    </row>
    <row r="36517" spans="2:2" ht="16.5" x14ac:dyDescent="0.3">
      <c r="B36517"/>
    </row>
    <row r="36518" spans="2:2" ht="16.5" x14ac:dyDescent="0.3">
      <c r="B36518"/>
    </row>
    <row r="36519" spans="2:2" ht="16.5" x14ac:dyDescent="0.3">
      <c r="B36519"/>
    </row>
    <row r="36520" spans="2:2" ht="16.5" x14ac:dyDescent="0.3">
      <c r="B36520"/>
    </row>
    <row r="36521" spans="2:2" ht="16.5" x14ac:dyDescent="0.3">
      <c r="B36521"/>
    </row>
    <row r="36522" spans="2:2" ht="16.5" x14ac:dyDescent="0.3">
      <c r="B36522"/>
    </row>
    <row r="36523" spans="2:2" ht="16.5" x14ac:dyDescent="0.3">
      <c r="B36523"/>
    </row>
    <row r="36524" spans="2:2" ht="16.5" x14ac:dyDescent="0.3">
      <c r="B36524"/>
    </row>
    <row r="36525" spans="2:2" ht="16.5" x14ac:dyDescent="0.3">
      <c r="B36525"/>
    </row>
    <row r="36526" spans="2:2" ht="16.5" x14ac:dyDescent="0.3">
      <c r="B36526"/>
    </row>
    <row r="36527" spans="2:2" ht="16.5" x14ac:dyDescent="0.3">
      <c r="B36527"/>
    </row>
    <row r="36528" spans="2:2" ht="16.5" x14ac:dyDescent="0.3">
      <c r="B36528"/>
    </row>
    <row r="36529" spans="2:2" ht="16.5" x14ac:dyDescent="0.3">
      <c r="B36529"/>
    </row>
    <row r="36530" spans="2:2" ht="16.5" x14ac:dyDescent="0.3">
      <c r="B36530"/>
    </row>
    <row r="36531" spans="2:2" ht="16.5" x14ac:dyDescent="0.3">
      <c r="B36531"/>
    </row>
    <row r="36532" spans="2:2" ht="16.5" x14ac:dyDescent="0.3">
      <c r="B36532"/>
    </row>
    <row r="36533" spans="2:2" ht="16.5" x14ac:dyDescent="0.3">
      <c r="B36533"/>
    </row>
    <row r="36534" spans="2:2" ht="16.5" x14ac:dyDescent="0.3">
      <c r="B36534"/>
    </row>
    <row r="36535" spans="2:2" ht="16.5" x14ac:dyDescent="0.3">
      <c r="B36535"/>
    </row>
    <row r="36536" spans="2:2" ht="16.5" x14ac:dyDescent="0.3">
      <c r="B36536"/>
    </row>
    <row r="36537" spans="2:2" ht="16.5" x14ac:dyDescent="0.3">
      <c r="B36537"/>
    </row>
    <row r="36538" spans="2:2" ht="16.5" x14ac:dyDescent="0.3">
      <c r="B36538"/>
    </row>
    <row r="36539" spans="2:2" ht="16.5" x14ac:dyDescent="0.3">
      <c r="B36539"/>
    </row>
    <row r="36540" spans="2:2" ht="16.5" x14ac:dyDescent="0.3">
      <c r="B36540"/>
    </row>
    <row r="36541" spans="2:2" ht="16.5" x14ac:dyDescent="0.3">
      <c r="B36541"/>
    </row>
    <row r="36542" spans="2:2" ht="16.5" x14ac:dyDescent="0.3">
      <c r="B36542"/>
    </row>
    <row r="36543" spans="2:2" ht="16.5" x14ac:dyDescent="0.3">
      <c r="B36543"/>
    </row>
    <row r="36544" spans="2:2" ht="16.5" x14ac:dyDescent="0.3">
      <c r="B36544"/>
    </row>
    <row r="36545" spans="2:2" ht="16.5" x14ac:dyDescent="0.3">
      <c r="B36545"/>
    </row>
    <row r="36546" spans="2:2" ht="16.5" x14ac:dyDescent="0.3">
      <c r="B36546"/>
    </row>
    <row r="36547" spans="2:2" ht="16.5" x14ac:dyDescent="0.3">
      <c r="B36547"/>
    </row>
    <row r="36548" spans="2:2" ht="16.5" x14ac:dyDescent="0.3">
      <c r="B36548"/>
    </row>
    <row r="36549" spans="2:2" ht="16.5" x14ac:dyDescent="0.3">
      <c r="B36549"/>
    </row>
    <row r="36550" spans="2:2" ht="16.5" x14ac:dyDescent="0.3">
      <c r="B36550"/>
    </row>
    <row r="36551" spans="2:2" ht="16.5" x14ac:dyDescent="0.3">
      <c r="B36551"/>
    </row>
    <row r="36552" spans="2:2" ht="16.5" x14ac:dyDescent="0.3">
      <c r="B36552"/>
    </row>
    <row r="36553" spans="2:2" ht="16.5" x14ac:dyDescent="0.3">
      <c r="B36553"/>
    </row>
    <row r="36554" spans="2:2" ht="16.5" x14ac:dyDescent="0.3">
      <c r="B36554"/>
    </row>
    <row r="36555" spans="2:2" ht="16.5" x14ac:dyDescent="0.3">
      <c r="B36555"/>
    </row>
    <row r="36556" spans="2:2" ht="16.5" x14ac:dyDescent="0.3">
      <c r="B36556"/>
    </row>
    <row r="36557" spans="2:2" ht="16.5" x14ac:dyDescent="0.3">
      <c r="B36557"/>
    </row>
    <row r="36558" spans="2:2" ht="16.5" x14ac:dyDescent="0.3">
      <c r="B36558"/>
    </row>
    <row r="36559" spans="2:2" ht="16.5" x14ac:dyDescent="0.3">
      <c r="B36559"/>
    </row>
    <row r="36560" spans="2:2" ht="16.5" x14ac:dyDescent="0.3">
      <c r="B36560"/>
    </row>
    <row r="36561" spans="2:2" ht="16.5" x14ac:dyDescent="0.3">
      <c r="B36561"/>
    </row>
    <row r="36562" spans="2:2" ht="16.5" x14ac:dyDescent="0.3">
      <c r="B36562"/>
    </row>
    <row r="36563" spans="2:2" ht="16.5" x14ac:dyDescent="0.3">
      <c r="B36563"/>
    </row>
    <row r="36564" spans="2:2" ht="16.5" x14ac:dyDescent="0.3">
      <c r="B36564"/>
    </row>
    <row r="36565" spans="2:2" ht="16.5" x14ac:dyDescent="0.3">
      <c r="B36565"/>
    </row>
    <row r="36566" spans="2:2" ht="16.5" x14ac:dyDescent="0.3">
      <c r="B36566"/>
    </row>
    <row r="36567" spans="2:2" ht="16.5" x14ac:dyDescent="0.3">
      <c r="B36567"/>
    </row>
    <row r="36568" spans="2:2" ht="16.5" x14ac:dyDescent="0.3">
      <c r="B36568"/>
    </row>
    <row r="36569" spans="2:2" ht="16.5" x14ac:dyDescent="0.3">
      <c r="B36569"/>
    </row>
    <row r="36570" spans="2:2" ht="16.5" x14ac:dyDescent="0.3">
      <c r="B36570"/>
    </row>
    <row r="36571" spans="2:2" ht="16.5" x14ac:dyDescent="0.3">
      <c r="B36571"/>
    </row>
    <row r="36572" spans="2:2" ht="16.5" x14ac:dyDescent="0.3">
      <c r="B36572"/>
    </row>
    <row r="36573" spans="2:2" ht="16.5" x14ac:dyDescent="0.3">
      <c r="B36573"/>
    </row>
    <row r="36574" spans="2:2" ht="16.5" x14ac:dyDescent="0.3">
      <c r="B36574"/>
    </row>
    <row r="36575" spans="2:2" ht="16.5" x14ac:dyDescent="0.3">
      <c r="B36575"/>
    </row>
    <row r="36576" spans="2:2" ht="16.5" x14ac:dyDescent="0.3">
      <c r="B36576"/>
    </row>
    <row r="36577" spans="2:2" ht="16.5" x14ac:dyDescent="0.3">
      <c r="B36577"/>
    </row>
    <row r="36578" spans="2:2" ht="16.5" x14ac:dyDescent="0.3">
      <c r="B36578"/>
    </row>
    <row r="36579" spans="2:2" ht="16.5" x14ac:dyDescent="0.3">
      <c r="B36579"/>
    </row>
    <row r="36580" spans="2:2" ht="16.5" x14ac:dyDescent="0.3">
      <c r="B36580"/>
    </row>
    <row r="36581" spans="2:2" ht="16.5" x14ac:dyDescent="0.3">
      <c r="B36581"/>
    </row>
    <row r="36582" spans="2:2" ht="16.5" x14ac:dyDescent="0.3">
      <c r="B36582"/>
    </row>
    <row r="36583" spans="2:2" ht="16.5" x14ac:dyDescent="0.3">
      <c r="B36583"/>
    </row>
    <row r="36584" spans="2:2" ht="16.5" x14ac:dyDescent="0.3">
      <c r="B36584"/>
    </row>
    <row r="36585" spans="2:2" ht="16.5" x14ac:dyDescent="0.3">
      <c r="B36585"/>
    </row>
    <row r="36586" spans="2:2" ht="16.5" x14ac:dyDescent="0.3">
      <c r="B36586"/>
    </row>
    <row r="36587" spans="2:2" ht="16.5" x14ac:dyDescent="0.3">
      <c r="B36587"/>
    </row>
    <row r="36588" spans="2:2" ht="16.5" x14ac:dyDescent="0.3">
      <c r="B36588"/>
    </row>
    <row r="36589" spans="2:2" ht="16.5" x14ac:dyDescent="0.3">
      <c r="B36589"/>
    </row>
    <row r="36590" spans="2:2" ht="16.5" x14ac:dyDescent="0.3">
      <c r="B36590"/>
    </row>
    <row r="36591" spans="2:2" ht="16.5" x14ac:dyDescent="0.3">
      <c r="B36591"/>
    </row>
    <row r="36592" spans="2:2" ht="16.5" x14ac:dyDescent="0.3">
      <c r="B36592"/>
    </row>
    <row r="36593" spans="2:2" ht="16.5" x14ac:dyDescent="0.3">
      <c r="B36593"/>
    </row>
    <row r="36594" spans="2:2" ht="16.5" x14ac:dyDescent="0.3">
      <c r="B36594"/>
    </row>
    <row r="36595" spans="2:2" ht="16.5" x14ac:dyDescent="0.3">
      <c r="B36595"/>
    </row>
    <row r="36596" spans="2:2" ht="16.5" x14ac:dyDescent="0.3">
      <c r="B36596"/>
    </row>
    <row r="36597" spans="2:2" ht="16.5" x14ac:dyDescent="0.3">
      <c r="B36597"/>
    </row>
    <row r="36598" spans="2:2" ht="16.5" x14ac:dyDescent="0.3">
      <c r="B36598"/>
    </row>
    <row r="36599" spans="2:2" ht="16.5" x14ac:dyDescent="0.3">
      <c r="B36599"/>
    </row>
    <row r="36600" spans="2:2" ht="16.5" x14ac:dyDescent="0.3">
      <c r="B36600"/>
    </row>
    <row r="36601" spans="2:2" ht="16.5" x14ac:dyDescent="0.3">
      <c r="B36601"/>
    </row>
    <row r="36602" spans="2:2" ht="16.5" x14ac:dyDescent="0.3">
      <c r="B36602"/>
    </row>
    <row r="36603" spans="2:2" ht="16.5" x14ac:dyDescent="0.3">
      <c r="B36603"/>
    </row>
    <row r="36604" spans="2:2" ht="16.5" x14ac:dyDescent="0.3">
      <c r="B36604"/>
    </row>
    <row r="36605" spans="2:2" ht="16.5" x14ac:dyDescent="0.3">
      <c r="B36605"/>
    </row>
    <row r="36606" spans="2:2" ht="16.5" x14ac:dyDescent="0.3">
      <c r="B36606"/>
    </row>
    <row r="36607" spans="2:2" ht="16.5" x14ac:dyDescent="0.3">
      <c r="B36607"/>
    </row>
    <row r="36608" spans="2:2" ht="16.5" x14ac:dyDescent="0.3">
      <c r="B36608"/>
    </row>
    <row r="36609" spans="2:2" ht="16.5" x14ac:dyDescent="0.3">
      <c r="B36609"/>
    </row>
    <row r="36610" spans="2:2" ht="16.5" x14ac:dyDescent="0.3">
      <c r="B36610"/>
    </row>
    <row r="36611" spans="2:2" ht="16.5" x14ac:dyDescent="0.3">
      <c r="B36611"/>
    </row>
    <row r="36612" spans="2:2" ht="16.5" x14ac:dyDescent="0.3">
      <c r="B36612"/>
    </row>
    <row r="36613" spans="2:2" ht="16.5" x14ac:dyDescent="0.3">
      <c r="B36613"/>
    </row>
    <row r="36614" spans="2:2" ht="16.5" x14ac:dyDescent="0.3">
      <c r="B36614"/>
    </row>
    <row r="36615" spans="2:2" ht="16.5" x14ac:dyDescent="0.3">
      <c r="B36615"/>
    </row>
    <row r="36616" spans="2:2" ht="16.5" x14ac:dyDescent="0.3">
      <c r="B36616"/>
    </row>
    <row r="36617" spans="2:2" ht="16.5" x14ac:dyDescent="0.3">
      <c r="B36617"/>
    </row>
    <row r="36618" spans="2:2" ht="16.5" x14ac:dyDescent="0.3">
      <c r="B36618"/>
    </row>
    <row r="36619" spans="2:2" ht="16.5" x14ac:dyDescent="0.3">
      <c r="B36619"/>
    </row>
    <row r="36620" spans="2:2" ht="16.5" x14ac:dyDescent="0.3">
      <c r="B36620"/>
    </row>
    <row r="36621" spans="2:2" ht="16.5" x14ac:dyDescent="0.3">
      <c r="B36621"/>
    </row>
    <row r="36622" spans="2:2" ht="16.5" x14ac:dyDescent="0.3">
      <c r="B36622"/>
    </row>
    <row r="36623" spans="2:2" ht="16.5" x14ac:dyDescent="0.3">
      <c r="B36623"/>
    </row>
    <row r="36624" spans="2:2" ht="16.5" x14ac:dyDescent="0.3">
      <c r="B36624"/>
    </row>
    <row r="36625" spans="2:2" ht="16.5" x14ac:dyDescent="0.3">
      <c r="B36625"/>
    </row>
    <row r="36626" spans="2:2" ht="16.5" x14ac:dyDescent="0.3">
      <c r="B36626"/>
    </row>
    <row r="36627" spans="2:2" ht="16.5" x14ac:dyDescent="0.3">
      <c r="B36627"/>
    </row>
    <row r="36628" spans="2:2" ht="16.5" x14ac:dyDescent="0.3">
      <c r="B36628"/>
    </row>
    <row r="36629" spans="2:2" ht="16.5" x14ac:dyDescent="0.3">
      <c r="B36629"/>
    </row>
    <row r="36630" spans="2:2" ht="16.5" x14ac:dyDescent="0.3">
      <c r="B36630"/>
    </row>
    <row r="36631" spans="2:2" ht="16.5" x14ac:dyDescent="0.3">
      <c r="B36631"/>
    </row>
    <row r="36632" spans="2:2" ht="16.5" x14ac:dyDescent="0.3">
      <c r="B36632"/>
    </row>
    <row r="36633" spans="2:2" ht="16.5" x14ac:dyDescent="0.3">
      <c r="B36633"/>
    </row>
    <row r="36634" spans="2:2" ht="16.5" x14ac:dyDescent="0.3">
      <c r="B36634"/>
    </row>
    <row r="36635" spans="2:2" ht="16.5" x14ac:dyDescent="0.3">
      <c r="B36635"/>
    </row>
    <row r="36636" spans="2:2" ht="16.5" x14ac:dyDescent="0.3">
      <c r="B36636"/>
    </row>
    <row r="36637" spans="2:2" ht="16.5" x14ac:dyDescent="0.3">
      <c r="B36637"/>
    </row>
    <row r="36638" spans="2:2" ht="16.5" x14ac:dyDescent="0.3">
      <c r="B36638"/>
    </row>
    <row r="36639" spans="2:2" ht="16.5" x14ac:dyDescent="0.3">
      <c r="B36639"/>
    </row>
    <row r="36640" spans="2:2" ht="16.5" x14ac:dyDescent="0.3">
      <c r="B36640"/>
    </row>
    <row r="36641" spans="2:2" ht="16.5" x14ac:dyDescent="0.3">
      <c r="B36641"/>
    </row>
    <row r="36642" spans="2:2" ht="16.5" x14ac:dyDescent="0.3">
      <c r="B36642"/>
    </row>
    <row r="36643" spans="2:2" ht="16.5" x14ac:dyDescent="0.3">
      <c r="B36643"/>
    </row>
    <row r="36644" spans="2:2" ht="16.5" x14ac:dyDescent="0.3">
      <c r="B36644"/>
    </row>
    <row r="36645" spans="2:2" ht="16.5" x14ac:dyDescent="0.3">
      <c r="B36645"/>
    </row>
    <row r="36646" spans="2:2" ht="16.5" x14ac:dyDescent="0.3">
      <c r="B36646"/>
    </row>
    <row r="36647" spans="2:2" ht="16.5" x14ac:dyDescent="0.3">
      <c r="B36647"/>
    </row>
    <row r="36648" spans="2:2" ht="16.5" x14ac:dyDescent="0.3">
      <c r="B36648"/>
    </row>
    <row r="36649" spans="2:2" ht="16.5" x14ac:dyDescent="0.3">
      <c r="B36649"/>
    </row>
    <row r="36650" spans="2:2" ht="16.5" x14ac:dyDescent="0.3">
      <c r="B36650"/>
    </row>
    <row r="36651" spans="2:2" ht="16.5" x14ac:dyDescent="0.3">
      <c r="B36651"/>
    </row>
    <row r="36652" spans="2:2" ht="16.5" x14ac:dyDescent="0.3">
      <c r="B36652"/>
    </row>
    <row r="36653" spans="2:2" ht="16.5" x14ac:dyDescent="0.3">
      <c r="B36653"/>
    </row>
    <row r="36654" spans="2:2" ht="16.5" x14ac:dyDescent="0.3">
      <c r="B36654"/>
    </row>
    <row r="36655" spans="2:2" ht="16.5" x14ac:dyDescent="0.3">
      <c r="B36655"/>
    </row>
    <row r="36656" spans="2:2" ht="16.5" x14ac:dyDescent="0.3">
      <c r="B36656"/>
    </row>
    <row r="36657" spans="2:2" ht="16.5" x14ac:dyDescent="0.3">
      <c r="B36657"/>
    </row>
    <row r="36658" spans="2:2" ht="16.5" x14ac:dyDescent="0.3">
      <c r="B36658"/>
    </row>
    <row r="36659" spans="2:2" ht="16.5" x14ac:dyDescent="0.3">
      <c r="B36659"/>
    </row>
    <row r="36660" spans="2:2" ht="16.5" x14ac:dyDescent="0.3">
      <c r="B36660"/>
    </row>
    <row r="36661" spans="2:2" ht="16.5" x14ac:dyDescent="0.3">
      <c r="B36661"/>
    </row>
    <row r="36662" spans="2:2" ht="16.5" x14ac:dyDescent="0.3">
      <c r="B36662"/>
    </row>
    <row r="36663" spans="2:2" ht="16.5" x14ac:dyDescent="0.3">
      <c r="B36663"/>
    </row>
    <row r="36664" spans="2:2" ht="16.5" x14ac:dyDescent="0.3">
      <c r="B36664"/>
    </row>
    <row r="36665" spans="2:2" ht="16.5" x14ac:dyDescent="0.3">
      <c r="B36665"/>
    </row>
    <row r="36666" spans="2:2" ht="16.5" x14ac:dyDescent="0.3">
      <c r="B36666"/>
    </row>
    <row r="36667" spans="2:2" ht="16.5" x14ac:dyDescent="0.3">
      <c r="B36667"/>
    </row>
    <row r="36668" spans="2:2" ht="16.5" x14ac:dyDescent="0.3">
      <c r="B36668"/>
    </row>
    <row r="36669" spans="2:2" ht="16.5" x14ac:dyDescent="0.3">
      <c r="B36669"/>
    </row>
    <row r="36670" spans="2:2" ht="16.5" x14ac:dyDescent="0.3">
      <c r="B36670"/>
    </row>
    <row r="36671" spans="2:2" ht="16.5" x14ac:dyDescent="0.3">
      <c r="B36671"/>
    </row>
    <row r="36672" spans="2:2" ht="16.5" x14ac:dyDescent="0.3">
      <c r="B36672"/>
    </row>
    <row r="36673" spans="2:2" ht="16.5" x14ac:dyDescent="0.3">
      <c r="B36673"/>
    </row>
    <row r="36674" spans="2:2" ht="16.5" x14ac:dyDescent="0.3">
      <c r="B36674"/>
    </row>
    <row r="36675" spans="2:2" ht="16.5" x14ac:dyDescent="0.3">
      <c r="B36675"/>
    </row>
    <row r="36676" spans="2:2" ht="16.5" x14ac:dyDescent="0.3">
      <c r="B36676"/>
    </row>
    <row r="36677" spans="2:2" ht="16.5" x14ac:dyDescent="0.3">
      <c r="B36677"/>
    </row>
    <row r="36678" spans="2:2" ht="16.5" x14ac:dyDescent="0.3">
      <c r="B36678"/>
    </row>
    <row r="36679" spans="2:2" ht="16.5" x14ac:dyDescent="0.3">
      <c r="B36679"/>
    </row>
    <row r="36680" spans="2:2" ht="16.5" x14ac:dyDescent="0.3">
      <c r="B36680"/>
    </row>
    <row r="36681" spans="2:2" ht="16.5" x14ac:dyDescent="0.3">
      <c r="B36681"/>
    </row>
    <row r="36682" spans="2:2" ht="16.5" x14ac:dyDescent="0.3">
      <c r="B36682"/>
    </row>
    <row r="36683" spans="2:2" ht="16.5" x14ac:dyDescent="0.3">
      <c r="B36683"/>
    </row>
    <row r="36684" spans="2:2" ht="16.5" x14ac:dyDescent="0.3">
      <c r="B36684"/>
    </row>
    <row r="36685" spans="2:2" ht="16.5" x14ac:dyDescent="0.3">
      <c r="B36685"/>
    </row>
    <row r="36686" spans="2:2" ht="16.5" x14ac:dyDescent="0.3">
      <c r="B36686"/>
    </row>
    <row r="36687" spans="2:2" ht="16.5" x14ac:dyDescent="0.3">
      <c r="B36687"/>
    </row>
    <row r="36688" spans="2:2" ht="16.5" x14ac:dyDescent="0.3">
      <c r="B36688"/>
    </row>
    <row r="36689" spans="2:2" ht="16.5" x14ac:dyDescent="0.3">
      <c r="B36689"/>
    </row>
    <row r="36690" spans="2:2" ht="16.5" x14ac:dyDescent="0.3">
      <c r="B36690"/>
    </row>
    <row r="36691" spans="2:2" ht="16.5" x14ac:dyDescent="0.3">
      <c r="B36691"/>
    </row>
    <row r="36692" spans="2:2" ht="16.5" x14ac:dyDescent="0.3">
      <c r="B36692"/>
    </row>
    <row r="36693" spans="2:2" ht="16.5" x14ac:dyDescent="0.3">
      <c r="B36693"/>
    </row>
    <row r="36694" spans="2:2" ht="16.5" x14ac:dyDescent="0.3">
      <c r="B36694"/>
    </row>
    <row r="36695" spans="2:2" ht="16.5" x14ac:dyDescent="0.3">
      <c r="B36695"/>
    </row>
    <row r="36696" spans="2:2" ht="16.5" x14ac:dyDescent="0.3">
      <c r="B36696"/>
    </row>
    <row r="36697" spans="2:2" ht="16.5" x14ac:dyDescent="0.3">
      <c r="B36697"/>
    </row>
    <row r="36698" spans="2:2" ht="16.5" x14ac:dyDescent="0.3">
      <c r="B36698"/>
    </row>
    <row r="36699" spans="2:2" ht="16.5" x14ac:dyDescent="0.3">
      <c r="B36699"/>
    </row>
    <row r="36700" spans="2:2" ht="16.5" x14ac:dyDescent="0.3">
      <c r="B36700"/>
    </row>
    <row r="36701" spans="2:2" ht="16.5" x14ac:dyDescent="0.3">
      <c r="B36701"/>
    </row>
    <row r="36702" spans="2:2" ht="16.5" x14ac:dyDescent="0.3">
      <c r="B36702"/>
    </row>
    <row r="36703" spans="2:2" ht="16.5" x14ac:dyDescent="0.3">
      <c r="B36703"/>
    </row>
    <row r="36704" spans="2:2" ht="16.5" x14ac:dyDescent="0.3">
      <c r="B36704"/>
    </row>
    <row r="36705" spans="2:2" ht="16.5" x14ac:dyDescent="0.3">
      <c r="B36705"/>
    </row>
    <row r="36706" spans="2:2" ht="16.5" x14ac:dyDescent="0.3">
      <c r="B36706"/>
    </row>
    <row r="36707" spans="2:2" ht="16.5" x14ac:dyDescent="0.3">
      <c r="B36707"/>
    </row>
    <row r="36708" spans="2:2" ht="16.5" x14ac:dyDescent="0.3">
      <c r="B36708"/>
    </row>
    <row r="36709" spans="2:2" ht="16.5" x14ac:dyDescent="0.3">
      <c r="B36709"/>
    </row>
    <row r="36710" spans="2:2" ht="16.5" x14ac:dyDescent="0.3">
      <c r="B36710"/>
    </row>
    <row r="36711" spans="2:2" ht="16.5" x14ac:dyDescent="0.3">
      <c r="B36711"/>
    </row>
    <row r="36712" spans="2:2" ht="16.5" x14ac:dyDescent="0.3">
      <c r="B36712"/>
    </row>
    <row r="36713" spans="2:2" ht="16.5" x14ac:dyDescent="0.3">
      <c r="B36713"/>
    </row>
    <row r="36714" spans="2:2" ht="16.5" x14ac:dyDescent="0.3">
      <c r="B36714"/>
    </row>
    <row r="36715" spans="2:2" ht="16.5" x14ac:dyDescent="0.3">
      <c r="B36715"/>
    </row>
    <row r="36716" spans="2:2" ht="16.5" x14ac:dyDescent="0.3">
      <c r="B36716"/>
    </row>
    <row r="36717" spans="2:2" ht="16.5" x14ac:dyDescent="0.3">
      <c r="B36717"/>
    </row>
    <row r="36718" spans="2:2" ht="16.5" x14ac:dyDescent="0.3">
      <c r="B36718"/>
    </row>
    <row r="36719" spans="2:2" ht="16.5" x14ac:dyDescent="0.3">
      <c r="B36719"/>
    </row>
    <row r="36720" spans="2:2" ht="16.5" x14ac:dyDescent="0.3">
      <c r="B36720"/>
    </row>
    <row r="36721" spans="2:2" ht="16.5" x14ac:dyDescent="0.3">
      <c r="B36721"/>
    </row>
    <row r="36722" spans="2:2" ht="16.5" x14ac:dyDescent="0.3">
      <c r="B36722"/>
    </row>
    <row r="36723" spans="2:2" ht="16.5" x14ac:dyDescent="0.3">
      <c r="B36723"/>
    </row>
    <row r="36724" spans="2:2" ht="16.5" x14ac:dyDescent="0.3">
      <c r="B36724"/>
    </row>
    <row r="36725" spans="2:2" ht="16.5" x14ac:dyDescent="0.3">
      <c r="B36725"/>
    </row>
    <row r="36726" spans="2:2" ht="16.5" x14ac:dyDescent="0.3">
      <c r="B36726"/>
    </row>
    <row r="36727" spans="2:2" ht="16.5" x14ac:dyDescent="0.3">
      <c r="B36727"/>
    </row>
    <row r="36728" spans="2:2" ht="16.5" x14ac:dyDescent="0.3">
      <c r="B36728"/>
    </row>
    <row r="36729" spans="2:2" ht="16.5" x14ac:dyDescent="0.3">
      <c r="B36729"/>
    </row>
    <row r="36730" spans="2:2" ht="16.5" x14ac:dyDescent="0.3">
      <c r="B36730"/>
    </row>
    <row r="36731" spans="2:2" ht="16.5" x14ac:dyDescent="0.3">
      <c r="B36731"/>
    </row>
    <row r="36732" spans="2:2" ht="16.5" x14ac:dyDescent="0.3">
      <c r="B36732"/>
    </row>
    <row r="36733" spans="2:2" ht="16.5" x14ac:dyDescent="0.3">
      <c r="B36733"/>
    </row>
    <row r="36734" spans="2:2" ht="16.5" x14ac:dyDescent="0.3">
      <c r="B36734"/>
    </row>
    <row r="36735" spans="2:2" ht="16.5" x14ac:dyDescent="0.3">
      <c r="B36735"/>
    </row>
    <row r="36736" spans="2:2" ht="16.5" x14ac:dyDescent="0.3">
      <c r="B36736"/>
    </row>
    <row r="36737" spans="2:2" ht="16.5" x14ac:dyDescent="0.3">
      <c r="B36737"/>
    </row>
    <row r="36738" spans="2:2" ht="16.5" x14ac:dyDescent="0.3">
      <c r="B36738"/>
    </row>
    <row r="36739" spans="2:2" ht="16.5" x14ac:dyDescent="0.3">
      <c r="B36739"/>
    </row>
    <row r="36740" spans="2:2" ht="16.5" x14ac:dyDescent="0.3">
      <c r="B36740"/>
    </row>
    <row r="36741" spans="2:2" ht="16.5" x14ac:dyDescent="0.3">
      <c r="B36741"/>
    </row>
    <row r="36742" spans="2:2" ht="16.5" x14ac:dyDescent="0.3">
      <c r="B36742"/>
    </row>
    <row r="36743" spans="2:2" ht="16.5" x14ac:dyDescent="0.3">
      <c r="B36743"/>
    </row>
    <row r="36744" spans="2:2" ht="16.5" x14ac:dyDescent="0.3">
      <c r="B36744"/>
    </row>
    <row r="36745" spans="2:2" ht="16.5" x14ac:dyDescent="0.3">
      <c r="B36745"/>
    </row>
    <row r="36746" spans="2:2" ht="16.5" x14ac:dyDescent="0.3">
      <c r="B36746"/>
    </row>
    <row r="36747" spans="2:2" ht="16.5" x14ac:dyDescent="0.3">
      <c r="B36747"/>
    </row>
    <row r="36748" spans="2:2" ht="16.5" x14ac:dyDescent="0.3">
      <c r="B36748"/>
    </row>
    <row r="36749" spans="2:2" ht="16.5" x14ac:dyDescent="0.3">
      <c r="B36749"/>
    </row>
    <row r="36750" spans="2:2" ht="16.5" x14ac:dyDescent="0.3">
      <c r="B36750"/>
    </row>
    <row r="36751" spans="2:2" ht="16.5" x14ac:dyDescent="0.3">
      <c r="B36751"/>
    </row>
    <row r="36752" spans="2:2" ht="16.5" x14ac:dyDescent="0.3">
      <c r="B36752"/>
    </row>
    <row r="36753" spans="2:2" ht="16.5" x14ac:dyDescent="0.3">
      <c r="B36753"/>
    </row>
    <row r="36754" spans="2:2" ht="16.5" x14ac:dyDescent="0.3">
      <c r="B36754"/>
    </row>
    <row r="36755" spans="2:2" ht="16.5" x14ac:dyDescent="0.3">
      <c r="B36755"/>
    </row>
    <row r="36756" spans="2:2" ht="16.5" x14ac:dyDescent="0.3">
      <c r="B36756"/>
    </row>
    <row r="36757" spans="2:2" ht="16.5" x14ac:dyDescent="0.3">
      <c r="B36757"/>
    </row>
    <row r="36758" spans="2:2" ht="16.5" x14ac:dyDescent="0.3">
      <c r="B36758"/>
    </row>
    <row r="36759" spans="2:2" ht="16.5" x14ac:dyDescent="0.3">
      <c r="B36759"/>
    </row>
    <row r="36760" spans="2:2" ht="16.5" x14ac:dyDescent="0.3">
      <c r="B36760"/>
    </row>
    <row r="36761" spans="2:2" ht="16.5" x14ac:dyDescent="0.3">
      <c r="B36761"/>
    </row>
    <row r="36762" spans="2:2" ht="16.5" x14ac:dyDescent="0.3">
      <c r="B36762"/>
    </row>
    <row r="36763" spans="2:2" ht="16.5" x14ac:dyDescent="0.3">
      <c r="B36763"/>
    </row>
    <row r="36764" spans="2:2" ht="16.5" x14ac:dyDescent="0.3">
      <c r="B36764"/>
    </row>
    <row r="36765" spans="2:2" ht="16.5" x14ac:dyDescent="0.3">
      <c r="B36765"/>
    </row>
    <row r="36766" spans="2:2" ht="16.5" x14ac:dyDescent="0.3">
      <c r="B36766"/>
    </row>
    <row r="36767" spans="2:2" ht="16.5" x14ac:dyDescent="0.3">
      <c r="B36767"/>
    </row>
    <row r="36768" spans="2:2" ht="16.5" x14ac:dyDescent="0.3">
      <c r="B36768"/>
    </row>
    <row r="36769" spans="2:2" ht="16.5" x14ac:dyDescent="0.3">
      <c r="B36769"/>
    </row>
    <row r="36770" spans="2:2" ht="16.5" x14ac:dyDescent="0.3">
      <c r="B36770"/>
    </row>
    <row r="36771" spans="2:2" ht="16.5" x14ac:dyDescent="0.3">
      <c r="B36771"/>
    </row>
    <row r="36772" spans="2:2" ht="16.5" x14ac:dyDescent="0.3">
      <c r="B36772"/>
    </row>
    <row r="36773" spans="2:2" ht="16.5" x14ac:dyDescent="0.3">
      <c r="B36773"/>
    </row>
    <row r="36774" spans="2:2" ht="16.5" x14ac:dyDescent="0.3">
      <c r="B36774"/>
    </row>
    <row r="36775" spans="2:2" ht="16.5" x14ac:dyDescent="0.3">
      <c r="B36775"/>
    </row>
    <row r="36776" spans="2:2" ht="16.5" x14ac:dyDescent="0.3">
      <c r="B36776"/>
    </row>
    <row r="36777" spans="2:2" ht="16.5" x14ac:dyDescent="0.3">
      <c r="B36777"/>
    </row>
    <row r="36778" spans="2:2" ht="16.5" x14ac:dyDescent="0.3">
      <c r="B36778"/>
    </row>
    <row r="36779" spans="2:2" ht="16.5" x14ac:dyDescent="0.3">
      <c r="B36779"/>
    </row>
    <row r="36780" spans="2:2" ht="16.5" x14ac:dyDescent="0.3">
      <c r="B36780"/>
    </row>
    <row r="36781" spans="2:2" ht="16.5" x14ac:dyDescent="0.3">
      <c r="B36781"/>
    </row>
    <row r="36782" spans="2:2" ht="16.5" x14ac:dyDescent="0.3">
      <c r="B36782"/>
    </row>
    <row r="36783" spans="2:2" ht="16.5" x14ac:dyDescent="0.3">
      <c r="B36783"/>
    </row>
    <row r="36784" spans="2:2" ht="16.5" x14ac:dyDescent="0.3">
      <c r="B36784"/>
    </row>
    <row r="36785" spans="2:2" ht="16.5" x14ac:dyDescent="0.3">
      <c r="B36785"/>
    </row>
    <row r="36786" spans="2:2" ht="16.5" x14ac:dyDescent="0.3">
      <c r="B36786"/>
    </row>
    <row r="36787" spans="2:2" ht="16.5" x14ac:dyDescent="0.3">
      <c r="B36787"/>
    </row>
    <row r="36788" spans="2:2" ht="16.5" x14ac:dyDescent="0.3">
      <c r="B36788"/>
    </row>
    <row r="36789" spans="2:2" ht="16.5" x14ac:dyDescent="0.3">
      <c r="B36789"/>
    </row>
    <row r="36790" spans="2:2" ht="16.5" x14ac:dyDescent="0.3">
      <c r="B36790"/>
    </row>
    <row r="36791" spans="2:2" ht="16.5" x14ac:dyDescent="0.3">
      <c r="B36791"/>
    </row>
    <row r="36792" spans="2:2" ht="16.5" x14ac:dyDescent="0.3">
      <c r="B36792"/>
    </row>
    <row r="36793" spans="2:2" ht="16.5" x14ac:dyDescent="0.3">
      <c r="B36793"/>
    </row>
    <row r="36794" spans="2:2" ht="16.5" x14ac:dyDescent="0.3">
      <c r="B36794"/>
    </row>
    <row r="36795" spans="2:2" ht="16.5" x14ac:dyDescent="0.3">
      <c r="B36795"/>
    </row>
    <row r="36796" spans="2:2" ht="16.5" x14ac:dyDescent="0.3">
      <c r="B36796"/>
    </row>
    <row r="36797" spans="2:2" ht="16.5" x14ac:dyDescent="0.3">
      <c r="B36797"/>
    </row>
    <row r="36798" spans="2:2" ht="16.5" x14ac:dyDescent="0.3">
      <c r="B36798"/>
    </row>
    <row r="36799" spans="2:2" ht="16.5" x14ac:dyDescent="0.3">
      <c r="B36799"/>
    </row>
    <row r="36800" spans="2:2" ht="16.5" x14ac:dyDescent="0.3">
      <c r="B36800"/>
    </row>
    <row r="36801" spans="2:2" ht="16.5" x14ac:dyDescent="0.3">
      <c r="B36801"/>
    </row>
    <row r="36802" spans="2:2" ht="16.5" x14ac:dyDescent="0.3">
      <c r="B36802"/>
    </row>
    <row r="36803" spans="2:2" ht="16.5" x14ac:dyDescent="0.3">
      <c r="B36803"/>
    </row>
    <row r="36804" spans="2:2" ht="16.5" x14ac:dyDescent="0.3">
      <c r="B36804"/>
    </row>
    <row r="36805" spans="2:2" ht="16.5" x14ac:dyDescent="0.3">
      <c r="B36805"/>
    </row>
    <row r="36806" spans="2:2" ht="16.5" x14ac:dyDescent="0.3">
      <c r="B36806"/>
    </row>
    <row r="36807" spans="2:2" ht="16.5" x14ac:dyDescent="0.3">
      <c r="B36807"/>
    </row>
    <row r="36808" spans="2:2" ht="16.5" x14ac:dyDescent="0.3">
      <c r="B36808"/>
    </row>
    <row r="36809" spans="2:2" ht="16.5" x14ac:dyDescent="0.3">
      <c r="B36809"/>
    </row>
    <row r="36810" spans="2:2" ht="16.5" x14ac:dyDescent="0.3">
      <c r="B36810"/>
    </row>
    <row r="36811" spans="2:2" ht="16.5" x14ac:dyDescent="0.3">
      <c r="B36811"/>
    </row>
    <row r="36812" spans="2:2" ht="16.5" x14ac:dyDescent="0.3">
      <c r="B36812"/>
    </row>
    <row r="36813" spans="2:2" ht="16.5" x14ac:dyDescent="0.3">
      <c r="B36813"/>
    </row>
    <row r="36814" spans="2:2" ht="16.5" x14ac:dyDescent="0.3">
      <c r="B36814"/>
    </row>
    <row r="36815" spans="2:2" ht="16.5" x14ac:dyDescent="0.3">
      <c r="B36815"/>
    </row>
    <row r="36816" spans="2:2" ht="16.5" x14ac:dyDescent="0.3">
      <c r="B36816"/>
    </row>
    <row r="36817" spans="2:2" ht="16.5" x14ac:dyDescent="0.3">
      <c r="B36817"/>
    </row>
    <row r="36818" spans="2:2" ht="16.5" x14ac:dyDescent="0.3">
      <c r="B36818"/>
    </row>
    <row r="36819" spans="2:2" ht="16.5" x14ac:dyDescent="0.3">
      <c r="B36819"/>
    </row>
    <row r="36820" spans="2:2" ht="16.5" x14ac:dyDescent="0.3">
      <c r="B36820"/>
    </row>
    <row r="36821" spans="2:2" ht="16.5" x14ac:dyDescent="0.3">
      <c r="B36821"/>
    </row>
    <row r="36822" spans="2:2" ht="16.5" x14ac:dyDescent="0.3">
      <c r="B36822"/>
    </row>
    <row r="36823" spans="2:2" ht="16.5" x14ac:dyDescent="0.3">
      <c r="B36823"/>
    </row>
    <row r="36824" spans="2:2" ht="16.5" x14ac:dyDescent="0.3">
      <c r="B36824"/>
    </row>
    <row r="36825" spans="2:2" ht="16.5" x14ac:dyDescent="0.3">
      <c r="B36825"/>
    </row>
    <row r="36826" spans="2:2" ht="16.5" x14ac:dyDescent="0.3">
      <c r="B36826"/>
    </row>
    <row r="36827" spans="2:2" ht="16.5" x14ac:dyDescent="0.3">
      <c r="B36827"/>
    </row>
    <row r="36828" spans="2:2" ht="16.5" x14ac:dyDescent="0.3">
      <c r="B36828"/>
    </row>
    <row r="36829" spans="2:2" ht="16.5" x14ac:dyDescent="0.3">
      <c r="B36829"/>
    </row>
    <row r="36830" spans="2:2" ht="16.5" x14ac:dyDescent="0.3">
      <c r="B36830"/>
    </row>
    <row r="36831" spans="2:2" ht="16.5" x14ac:dyDescent="0.3">
      <c r="B36831"/>
    </row>
    <row r="36832" spans="2:2" ht="16.5" x14ac:dyDescent="0.3">
      <c r="B36832"/>
    </row>
    <row r="36833" spans="2:2" ht="16.5" x14ac:dyDescent="0.3">
      <c r="B36833"/>
    </row>
    <row r="36834" spans="2:2" ht="16.5" x14ac:dyDescent="0.3">
      <c r="B36834"/>
    </row>
    <row r="36835" spans="2:2" ht="16.5" x14ac:dyDescent="0.3">
      <c r="B36835"/>
    </row>
    <row r="36836" spans="2:2" ht="16.5" x14ac:dyDescent="0.3">
      <c r="B36836"/>
    </row>
    <row r="36837" spans="2:2" ht="16.5" x14ac:dyDescent="0.3">
      <c r="B36837"/>
    </row>
    <row r="36838" spans="2:2" ht="16.5" x14ac:dyDescent="0.3">
      <c r="B36838"/>
    </row>
    <row r="36839" spans="2:2" ht="16.5" x14ac:dyDescent="0.3">
      <c r="B36839"/>
    </row>
    <row r="36840" spans="2:2" ht="16.5" x14ac:dyDescent="0.3">
      <c r="B36840"/>
    </row>
    <row r="36841" spans="2:2" ht="16.5" x14ac:dyDescent="0.3">
      <c r="B36841"/>
    </row>
    <row r="36842" spans="2:2" ht="16.5" x14ac:dyDescent="0.3">
      <c r="B36842"/>
    </row>
    <row r="36843" spans="2:2" ht="16.5" x14ac:dyDescent="0.3">
      <c r="B36843"/>
    </row>
    <row r="36844" spans="2:2" ht="16.5" x14ac:dyDescent="0.3">
      <c r="B36844"/>
    </row>
    <row r="36845" spans="2:2" ht="16.5" x14ac:dyDescent="0.3">
      <c r="B36845"/>
    </row>
    <row r="36846" spans="2:2" ht="16.5" x14ac:dyDescent="0.3">
      <c r="B36846"/>
    </row>
    <row r="36847" spans="2:2" ht="16.5" x14ac:dyDescent="0.3">
      <c r="B36847"/>
    </row>
    <row r="36848" spans="2:2" ht="16.5" x14ac:dyDescent="0.3">
      <c r="B36848"/>
    </row>
    <row r="36849" spans="2:2" ht="16.5" x14ac:dyDescent="0.3">
      <c r="B36849"/>
    </row>
    <row r="36850" spans="2:2" ht="16.5" x14ac:dyDescent="0.3">
      <c r="B36850"/>
    </row>
    <row r="36851" spans="2:2" ht="16.5" x14ac:dyDescent="0.3">
      <c r="B36851"/>
    </row>
    <row r="36852" spans="2:2" ht="16.5" x14ac:dyDescent="0.3">
      <c r="B36852"/>
    </row>
    <row r="36853" spans="2:2" ht="16.5" x14ac:dyDescent="0.3">
      <c r="B36853"/>
    </row>
    <row r="36854" spans="2:2" ht="16.5" x14ac:dyDescent="0.3">
      <c r="B36854"/>
    </row>
    <row r="36855" spans="2:2" ht="16.5" x14ac:dyDescent="0.3">
      <c r="B36855"/>
    </row>
    <row r="36856" spans="2:2" ht="16.5" x14ac:dyDescent="0.3">
      <c r="B36856"/>
    </row>
    <row r="36857" spans="2:2" ht="16.5" x14ac:dyDescent="0.3">
      <c r="B36857"/>
    </row>
    <row r="36858" spans="2:2" ht="16.5" x14ac:dyDescent="0.3">
      <c r="B36858"/>
    </row>
    <row r="36859" spans="2:2" ht="16.5" x14ac:dyDescent="0.3">
      <c r="B36859"/>
    </row>
    <row r="36860" spans="2:2" ht="16.5" x14ac:dyDescent="0.3">
      <c r="B36860"/>
    </row>
    <row r="36861" spans="2:2" ht="16.5" x14ac:dyDescent="0.3">
      <c r="B36861"/>
    </row>
    <row r="36862" spans="2:2" ht="16.5" x14ac:dyDescent="0.3">
      <c r="B36862"/>
    </row>
    <row r="36863" spans="2:2" ht="16.5" x14ac:dyDescent="0.3">
      <c r="B36863"/>
    </row>
    <row r="36864" spans="2:2" ht="16.5" x14ac:dyDescent="0.3">
      <c r="B36864"/>
    </row>
    <row r="36865" spans="2:2" ht="16.5" x14ac:dyDescent="0.3">
      <c r="B36865"/>
    </row>
    <row r="36866" spans="2:2" ht="16.5" x14ac:dyDescent="0.3">
      <c r="B36866"/>
    </row>
    <row r="36867" spans="2:2" ht="16.5" x14ac:dyDescent="0.3">
      <c r="B36867"/>
    </row>
    <row r="36868" spans="2:2" ht="16.5" x14ac:dyDescent="0.3">
      <c r="B36868"/>
    </row>
    <row r="36869" spans="2:2" ht="16.5" x14ac:dyDescent="0.3">
      <c r="B36869"/>
    </row>
    <row r="36870" spans="2:2" ht="16.5" x14ac:dyDescent="0.3">
      <c r="B36870"/>
    </row>
    <row r="36871" spans="2:2" ht="16.5" x14ac:dyDescent="0.3">
      <c r="B36871"/>
    </row>
    <row r="36872" spans="2:2" ht="16.5" x14ac:dyDescent="0.3">
      <c r="B36872"/>
    </row>
    <row r="36873" spans="2:2" ht="16.5" x14ac:dyDescent="0.3">
      <c r="B36873"/>
    </row>
    <row r="36874" spans="2:2" ht="16.5" x14ac:dyDescent="0.3">
      <c r="B36874"/>
    </row>
    <row r="36875" spans="2:2" ht="16.5" x14ac:dyDescent="0.3">
      <c r="B36875"/>
    </row>
    <row r="36876" spans="2:2" ht="16.5" x14ac:dyDescent="0.3">
      <c r="B36876"/>
    </row>
    <row r="36877" spans="2:2" ht="16.5" x14ac:dyDescent="0.3">
      <c r="B36877"/>
    </row>
    <row r="36878" spans="2:2" ht="16.5" x14ac:dyDescent="0.3">
      <c r="B36878"/>
    </row>
    <row r="36879" spans="2:2" ht="16.5" x14ac:dyDescent="0.3">
      <c r="B36879"/>
    </row>
    <row r="36880" spans="2:2" ht="16.5" x14ac:dyDescent="0.3">
      <c r="B36880"/>
    </row>
    <row r="36881" spans="2:2" ht="16.5" x14ac:dyDescent="0.3">
      <c r="B36881"/>
    </row>
    <row r="36882" spans="2:2" ht="16.5" x14ac:dyDescent="0.3">
      <c r="B36882"/>
    </row>
    <row r="36883" spans="2:2" ht="16.5" x14ac:dyDescent="0.3">
      <c r="B36883"/>
    </row>
    <row r="36884" spans="2:2" ht="16.5" x14ac:dyDescent="0.3">
      <c r="B36884"/>
    </row>
    <row r="36885" spans="2:2" ht="16.5" x14ac:dyDescent="0.3">
      <c r="B36885"/>
    </row>
    <row r="36886" spans="2:2" ht="16.5" x14ac:dyDescent="0.3">
      <c r="B36886"/>
    </row>
    <row r="36887" spans="2:2" ht="16.5" x14ac:dyDescent="0.3">
      <c r="B36887"/>
    </row>
    <row r="36888" spans="2:2" ht="16.5" x14ac:dyDescent="0.3">
      <c r="B36888"/>
    </row>
    <row r="36889" spans="2:2" ht="16.5" x14ac:dyDescent="0.3">
      <c r="B36889"/>
    </row>
    <row r="36890" spans="2:2" ht="16.5" x14ac:dyDescent="0.3">
      <c r="B36890"/>
    </row>
    <row r="36891" spans="2:2" ht="16.5" x14ac:dyDescent="0.3">
      <c r="B36891"/>
    </row>
    <row r="36892" spans="2:2" ht="16.5" x14ac:dyDescent="0.3">
      <c r="B36892"/>
    </row>
    <row r="36893" spans="2:2" ht="16.5" x14ac:dyDescent="0.3">
      <c r="B36893"/>
    </row>
    <row r="36894" spans="2:2" ht="16.5" x14ac:dyDescent="0.3">
      <c r="B36894"/>
    </row>
    <row r="36895" spans="2:2" ht="16.5" x14ac:dyDescent="0.3">
      <c r="B36895"/>
    </row>
    <row r="36896" spans="2:2" ht="16.5" x14ac:dyDescent="0.3">
      <c r="B36896"/>
    </row>
    <row r="36897" spans="2:2" ht="16.5" x14ac:dyDescent="0.3">
      <c r="B36897"/>
    </row>
    <row r="36898" spans="2:2" ht="16.5" x14ac:dyDescent="0.3">
      <c r="B36898"/>
    </row>
    <row r="36899" spans="2:2" ht="16.5" x14ac:dyDescent="0.3">
      <c r="B36899"/>
    </row>
    <row r="36900" spans="2:2" ht="16.5" x14ac:dyDescent="0.3">
      <c r="B36900"/>
    </row>
    <row r="36901" spans="2:2" ht="16.5" x14ac:dyDescent="0.3">
      <c r="B36901"/>
    </row>
    <row r="36902" spans="2:2" ht="16.5" x14ac:dyDescent="0.3">
      <c r="B36902"/>
    </row>
    <row r="36903" spans="2:2" ht="16.5" x14ac:dyDescent="0.3">
      <c r="B36903"/>
    </row>
    <row r="36904" spans="2:2" ht="16.5" x14ac:dyDescent="0.3">
      <c r="B36904"/>
    </row>
    <row r="36905" spans="2:2" ht="16.5" x14ac:dyDescent="0.3">
      <c r="B36905"/>
    </row>
    <row r="36906" spans="2:2" ht="16.5" x14ac:dyDescent="0.3">
      <c r="B36906"/>
    </row>
    <row r="36907" spans="2:2" ht="16.5" x14ac:dyDescent="0.3">
      <c r="B36907"/>
    </row>
    <row r="36908" spans="2:2" ht="16.5" x14ac:dyDescent="0.3">
      <c r="B36908"/>
    </row>
    <row r="36909" spans="2:2" ht="16.5" x14ac:dyDescent="0.3">
      <c r="B36909"/>
    </row>
    <row r="36910" spans="2:2" ht="16.5" x14ac:dyDescent="0.3">
      <c r="B36910"/>
    </row>
    <row r="36911" spans="2:2" ht="16.5" x14ac:dyDescent="0.3">
      <c r="B36911"/>
    </row>
    <row r="36912" spans="2:2" ht="16.5" x14ac:dyDescent="0.3">
      <c r="B36912"/>
    </row>
    <row r="36913" spans="2:2" ht="16.5" x14ac:dyDescent="0.3">
      <c r="B36913"/>
    </row>
    <row r="36914" spans="2:2" ht="16.5" x14ac:dyDescent="0.3">
      <c r="B36914"/>
    </row>
    <row r="36915" spans="2:2" ht="16.5" x14ac:dyDescent="0.3">
      <c r="B36915"/>
    </row>
    <row r="36916" spans="2:2" ht="16.5" x14ac:dyDescent="0.3">
      <c r="B36916"/>
    </row>
    <row r="36917" spans="2:2" ht="16.5" x14ac:dyDescent="0.3">
      <c r="B36917"/>
    </row>
    <row r="36918" spans="2:2" ht="16.5" x14ac:dyDescent="0.3">
      <c r="B36918"/>
    </row>
    <row r="36919" spans="2:2" ht="16.5" x14ac:dyDescent="0.3">
      <c r="B36919"/>
    </row>
    <row r="36920" spans="2:2" ht="16.5" x14ac:dyDescent="0.3">
      <c r="B36920"/>
    </row>
    <row r="36921" spans="2:2" ht="16.5" x14ac:dyDescent="0.3">
      <c r="B36921"/>
    </row>
    <row r="36922" spans="2:2" ht="16.5" x14ac:dyDescent="0.3">
      <c r="B36922"/>
    </row>
    <row r="36923" spans="2:2" ht="16.5" x14ac:dyDescent="0.3">
      <c r="B36923"/>
    </row>
    <row r="36924" spans="2:2" ht="16.5" x14ac:dyDescent="0.3">
      <c r="B36924"/>
    </row>
    <row r="36925" spans="2:2" ht="16.5" x14ac:dyDescent="0.3">
      <c r="B36925"/>
    </row>
    <row r="36926" spans="2:2" ht="16.5" x14ac:dyDescent="0.3">
      <c r="B36926"/>
    </row>
    <row r="36927" spans="2:2" ht="16.5" x14ac:dyDescent="0.3">
      <c r="B36927"/>
    </row>
    <row r="36928" spans="2:2" ht="16.5" x14ac:dyDescent="0.3">
      <c r="B36928"/>
    </row>
    <row r="36929" spans="2:2" ht="16.5" x14ac:dyDescent="0.3">
      <c r="B36929"/>
    </row>
    <row r="36930" spans="2:2" ht="16.5" x14ac:dyDescent="0.3">
      <c r="B36930"/>
    </row>
    <row r="36931" spans="2:2" ht="16.5" x14ac:dyDescent="0.3">
      <c r="B36931"/>
    </row>
    <row r="36932" spans="2:2" ht="16.5" x14ac:dyDescent="0.3">
      <c r="B36932"/>
    </row>
    <row r="36933" spans="2:2" ht="16.5" x14ac:dyDescent="0.3">
      <c r="B36933"/>
    </row>
    <row r="36934" spans="2:2" ht="16.5" x14ac:dyDescent="0.3">
      <c r="B36934"/>
    </row>
    <row r="36935" spans="2:2" ht="16.5" x14ac:dyDescent="0.3">
      <c r="B36935"/>
    </row>
    <row r="36936" spans="2:2" ht="16.5" x14ac:dyDescent="0.3">
      <c r="B36936"/>
    </row>
    <row r="36937" spans="2:2" ht="16.5" x14ac:dyDescent="0.3">
      <c r="B36937"/>
    </row>
    <row r="36938" spans="2:2" ht="16.5" x14ac:dyDescent="0.3">
      <c r="B36938"/>
    </row>
    <row r="36939" spans="2:2" ht="16.5" x14ac:dyDescent="0.3">
      <c r="B36939"/>
    </row>
    <row r="36940" spans="2:2" ht="16.5" x14ac:dyDescent="0.3">
      <c r="B36940"/>
    </row>
    <row r="36941" spans="2:2" ht="16.5" x14ac:dyDescent="0.3">
      <c r="B36941"/>
    </row>
    <row r="36942" spans="2:2" ht="16.5" x14ac:dyDescent="0.3">
      <c r="B36942"/>
    </row>
    <row r="36943" spans="2:2" ht="16.5" x14ac:dyDescent="0.3">
      <c r="B36943"/>
    </row>
    <row r="36944" spans="2:2" ht="16.5" x14ac:dyDescent="0.3">
      <c r="B36944"/>
    </row>
    <row r="36945" spans="2:2" ht="16.5" x14ac:dyDescent="0.3">
      <c r="B36945"/>
    </row>
    <row r="36946" spans="2:2" ht="16.5" x14ac:dyDescent="0.3">
      <c r="B36946"/>
    </row>
    <row r="36947" spans="2:2" ht="16.5" x14ac:dyDescent="0.3">
      <c r="B36947"/>
    </row>
    <row r="36948" spans="2:2" ht="16.5" x14ac:dyDescent="0.3">
      <c r="B36948"/>
    </row>
    <row r="36949" spans="2:2" ht="16.5" x14ac:dyDescent="0.3">
      <c r="B36949"/>
    </row>
    <row r="36950" spans="2:2" ht="16.5" x14ac:dyDescent="0.3">
      <c r="B36950"/>
    </row>
    <row r="36951" spans="2:2" ht="16.5" x14ac:dyDescent="0.3">
      <c r="B36951"/>
    </row>
    <row r="36952" spans="2:2" ht="16.5" x14ac:dyDescent="0.3">
      <c r="B36952"/>
    </row>
    <row r="36953" spans="2:2" ht="16.5" x14ac:dyDescent="0.3">
      <c r="B36953"/>
    </row>
    <row r="36954" spans="2:2" ht="16.5" x14ac:dyDescent="0.3">
      <c r="B36954"/>
    </row>
    <row r="36955" spans="2:2" ht="16.5" x14ac:dyDescent="0.3">
      <c r="B36955"/>
    </row>
    <row r="36956" spans="2:2" ht="16.5" x14ac:dyDescent="0.3">
      <c r="B36956"/>
    </row>
    <row r="36957" spans="2:2" ht="16.5" x14ac:dyDescent="0.3">
      <c r="B36957"/>
    </row>
    <row r="36958" spans="2:2" ht="16.5" x14ac:dyDescent="0.3">
      <c r="B36958"/>
    </row>
    <row r="36959" spans="2:2" ht="16.5" x14ac:dyDescent="0.3">
      <c r="B36959"/>
    </row>
    <row r="36960" spans="2:2" ht="16.5" x14ac:dyDescent="0.3">
      <c r="B36960"/>
    </row>
    <row r="36961" spans="2:2" ht="16.5" x14ac:dyDescent="0.3">
      <c r="B36961"/>
    </row>
    <row r="36962" spans="2:2" ht="16.5" x14ac:dyDescent="0.3">
      <c r="B36962"/>
    </row>
    <row r="36963" spans="2:2" ht="16.5" x14ac:dyDescent="0.3">
      <c r="B36963"/>
    </row>
    <row r="36964" spans="2:2" ht="16.5" x14ac:dyDescent="0.3">
      <c r="B36964"/>
    </row>
    <row r="36965" spans="2:2" ht="16.5" x14ac:dyDescent="0.3">
      <c r="B36965"/>
    </row>
    <row r="36966" spans="2:2" ht="16.5" x14ac:dyDescent="0.3">
      <c r="B36966"/>
    </row>
    <row r="36967" spans="2:2" ht="16.5" x14ac:dyDescent="0.3">
      <c r="B36967"/>
    </row>
    <row r="36968" spans="2:2" ht="16.5" x14ac:dyDescent="0.3">
      <c r="B36968"/>
    </row>
    <row r="36969" spans="2:2" ht="16.5" x14ac:dyDescent="0.3">
      <c r="B36969"/>
    </row>
    <row r="36970" spans="2:2" ht="16.5" x14ac:dyDescent="0.3">
      <c r="B36970"/>
    </row>
    <row r="36971" spans="2:2" ht="16.5" x14ac:dyDescent="0.3">
      <c r="B36971"/>
    </row>
    <row r="36972" spans="2:2" ht="16.5" x14ac:dyDescent="0.3">
      <c r="B36972"/>
    </row>
    <row r="36973" spans="2:2" ht="16.5" x14ac:dyDescent="0.3">
      <c r="B36973"/>
    </row>
    <row r="36974" spans="2:2" ht="16.5" x14ac:dyDescent="0.3">
      <c r="B36974"/>
    </row>
    <row r="36975" spans="2:2" ht="16.5" x14ac:dyDescent="0.3">
      <c r="B36975"/>
    </row>
    <row r="36976" spans="2:2" ht="16.5" x14ac:dyDescent="0.3">
      <c r="B36976"/>
    </row>
    <row r="36977" spans="2:2" ht="16.5" x14ac:dyDescent="0.3">
      <c r="B36977"/>
    </row>
    <row r="36978" spans="2:2" ht="16.5" x14ac:dyDescent="0.3">
      <c r="B36978"/>
    </row>
    <row r="36979" spans="2:2" ht="16.5" x14ac:dyDescent="0.3">
      <c r="B36979"/>
    </row>
    <row r="36980" spans="2:2" ht="16.5" x14ac:dyDescent="0.3">
      <c r="B36980"/>
    </row>
    <row r="36981" spans="2:2" ht="16.5" x14ac:dyDescent="0.3">
      <c r="B36981"/>
    </row>
    <row r="36982" spans="2:2" ht="16.5" x14ac:dyDescent="0.3">
      <c r="B36982"/>
    </row>
    <row r="36983" spans="2:2" ht="16.5" x14ac:dyDescent="0.3">
      <c r="B36983"/>
    </row>
    <row r="36984" spans="2:2" ht="16.5" x14ac:dyDescent="0.3">
      <c r="B36984"/>
    </row>
    <row r="36985" spans="2:2" ht="16.5" x14ac:dyDescent="0.3">
      <c r="B36985"/>
    </row>
    <row r="36986" spans="2:2" ht="16.5" x14ac:dyDescent="0.3">
      <c r="B36986"/>
    </row>
    <row r="36987" spans="2:2" ht="16.5" x14ac:dyDescent="0.3">
      <c r="B36987"/>
    </row>
    <row r="36988" spans="2:2" ht="16.5" x14ac:dyDescent="0.3">
      <c r="B36988"/>
    </row>
    <row r="36989" spans="2:2" ht="16.5" x14ac:dyDescent="0.3">
      <c r="B36989"/>
    </row>
    <row r="36990" spans="2:2" ht="16.5" x14ac:dyDescent="0.3">
      <c r="B36990"/>
    </row>
    <row r="36991" spans="2:2" ht="16.5" x14ac:dyDescent="0.3">
      <c r="B36991"/>
    </row>
    <row r="36992" spans="2:2" ht="16.5" x14ac:dyDescent="0.3">
      <c r="B36992"/>
    </row>
    <row r="36993" spans="2:2" ht="16.5" x14ac:dyDescent="0.3">
      <c r="B36993"/>
    </row>
    <row r="36994" spans="2:2" ht="16.5" x14ac:dyDescent="0.3">
      <c r="B36994"/>
    </row>
    <row r="36995" spans="2:2" ht="16.5" x14ac:dyDescent="0.3">
      <c r="B36995"/>
    </row>
    <row r="36996" spans="2:2" ht="16.5" x14ac:dyDescent="0.3">
      <c r="B36996"/>
    </row>
    <row r="36997" spans="2:2" ht="16.5" x14ac:dyDescent="0.3">
      <c r="B36997"/>
    </row>
    <row r="36998" spans="2:2" ht="16.5" x14ac:dyDescent="0.3">
      <c r="B36998"/>
    </row>
    <row r="36999" spans="2:2" ht="16.5" x14ac:dyDescent="0.3">
      <c r="B36999"/>
    </row>
    <row r="37000" spans="2:2" ht="16.5" x14ac:dyDescent="0.3">
      <c r="B37000"/>
    </row>
    <row r="37001" spans="2:2" ht="16.5" x14ac:dyDescent="0.3">
      <c r="B37001"/>
    </row>
    <row r="37002" spans="2:2" ht="16.5" x14ac:dyDescent="0.3">
      <c r="B37002"/>
    </row>
    <row r="37003" spans="2:2" ht="16.5" x14ac:dyDescent="0.3">
      <c r="B37003"/>
    </row>
    <row r="37004" spans="2:2" ht="16.5" x14ac:dyDescent="0.3">
      <c r="B37004"/>
    </row>
    <row r="37005" spans="2:2" ht="16.5" x14ac:dyDescent="0.3">
      <c r="B37005"/>
    </row>
    <row r="37006" spans="2:2" ht="16.5" x14ac:dyDescent="0.3">
      <c r="B37006"/>
    </row>
    <row r="37007" spans="2:2" ht="16.5" x14ac:dyDescent="0.3">
      <c r="B37007"/>
    </row>
    <row r="37008" spans="2:2" ht="16.5" x14ac:dyDescent="0.3">
      <c r="B37008"/>
    </row>
    <row r="37009" spans="2:2" ht="16.5" x14ac:dyDescent="0.3">
      <c r="B37009"/>
    </row>
    <row r="37010" spans="2:2" ht="16.5" x14ac:dyDescent="0.3">
      <c r="B37010"/>
    </row>
    <row r="37011" spans="2:2" ht="16.5" x14ac:dyDescent="0.3">
      <c r="B37011"/>
    </row>
    <row r="37012" spans="2:2" ht="16.5" x14ac:dyDescent="0.3">
      <c r="B37012"/>
    </row>
    <row r="37013" spans="2:2" ht="16.5" x14ac:dyDescent="0.3">
      <c r="B37013"/>
    </row>
    <row r="37014" spans="2:2" ht="16.5" x14ac:dyDescent="0.3">
      <c r="B37014"/>
    </row>
    <row r="37015" spans="2:2" ht="16.5" x14ac:dyDescent="0.3">
      <c r="B37015"/>
    </row>
    <row r="37016" spans="2:2" ht="16.5" x14ac:dyDescent="0.3">
      <c r="B37016"/>
    </row>
    <row r="37017" spans="2:2" ht="16.5" x14ac:dyDescent="0.3">
      <c r="B37017"/>
    </row>
    <row r="37018" spans="2:2" ht="16.5" x14ac:dyDescent="0.3">
      <c r="B37018"/>
    </row>
    <row r="37019" spans="2:2" ht="16.5" x14ac:dyDescent="0.3">
      <c r="B37019"/>
    </row>
    <row r="37020" spans="2:2" ht="16.5" x14ac:dyDescent="0.3">
      <c r="B37020"/>
    </row>
    <row r="37021" spans="2:2" ht="16.5" x14ac:dyDescent="0.3">
      <c r="B37021"/>
    </row>
    <row r="37022" spans="2:2" ht="16.5" x14ac:dyDescent="0.3">
      <c r="B37022"/>
    </row>
    <row r="37023" spans="2:2" ht="16.5" x14ac:dyDescent="0.3">
      <c r="B37023"/>
    </row>
    <row r="37024" spans="2:2" ht="16.5" x14ac:dyDescent="0.3">
      <c r="B37024"/>
    </row>
    <row r="37025" spans="2:2" ht="16.5" x14ac:dyDescent="0.3">
      <c r="B37025"/>
    </row>
    <row r="37026" spans="2:2" ht="16.5" x14ac:dyDescent="0.3">
      <c r="B37026"/>
    </row>
    <row r="37027" spans="2:2" ht="16.5" x14ac:dyDescent="0.3">
      <c r="B37027"/>
    </row>
    <row r="37028" spans="2:2" ht="16.5" x14ac:dyDescent="0.3">
      <c r="B37028"/>
    </row>
    <row r="37029" spans="2:2" ht="16.5" x14ac:dyDescent="0.3">
      <c r="B37029"/>
    </row>
    <row r="37030" spans="2:2" ht="16.5" x14ac:dyDescent="0.3">
      <c r="B37030"/>
    </row>
    <row r="37031" spans="2:2" ht="16.5" x14ac:dyDescent="0.3">
      <c r="B37031"/>
    </row>
    <row r="37032" spans="2:2" ht="16.5" x14ac:dyDescent="0.3">
      <c r="B37032"/>
    </row>
    <row r="37033" spans="2:2" ht="16.5" x14ac:dyDescent="0.3">
      <c r="B37033"/>
    </row>
    <row r="37034" spans="2:2" ht="16.5" x14ac:dyDescent="0.3">
      <c r="B37034"/>
    </row>
    <row r="37035" spans="2:2" ht="16.5" x14ac:dyDescent="0.3">
      <c r="B37035"/>
    </row>
    <row r="37036" spans="2:2" ht="16.5" x14ac:dyDescent="0.3">
      <c r="B37036"/>
    </row>
    <row r="37037" spans="2:2" ht="16.5" x14ac:dyDescent="0.3">
      <c r="B37037"/>
    </row>
    <row r="37038" spans="2:2" ht="16.5" x14ac:dyDescent="0.3">
      <c r="B37038"/>
    </row>
    <row r="37039" spans="2:2" ht="16.5" x14ac:dyDescent="0.3">
      <c r="B37039"/>
    </row>
    <row r="37040" spans="2:2" ht="16.5" x14ac:dyDescent="0.3">
      <c r="B37040"/>
    </row>
    <row r="37041" spans="2:2" ht="16.5" x14ac:dyDescent="0.3">
      <c r="B37041"/>
    </row>
    <row r="37042" spans="2:2" ht="16.5" x14ac:dyDescent="0.3">
      <c r="B37042"/>
    </row>
    <row r="37043" spans="2:2" ht="16.5" x14ac:dyDescent="0.3">
      <c r="B37043"/>
    </row>
    <row r="37044" spans="2:2" ht="16.5" x14ac:dyDescent="0.3">
      <c r="B37044"/>
    </row>
    <row r="37045" spans="2:2" ht="16.5" x14ac:dyDescent="0.3">
      <c r="B37045"/>
    </row>
    <row r="37046" spans="2:2" ht="16.5" x14ac:dyDescent="0.3">
      <c r="B37046"/>
    </row>
    <row r="37047" spans="2:2" ht="16.5" x14ac:dyDescent="0.3">
      <c r="B37047"/>
    </row>
    <row r="37048" spans="2:2" ht="16.5" x14ac:dyDescent="0.3">
      <c r="B37048"/>
    </row>
    <row r="37049" spans="2:2" ht="16.5" x14ac:dyDescent="0.3">
      <c r="B37049"/>
    </row>
    <row r="37050" spans="2:2" ht="16.5" x14ac:dyDescent="0.3">
      <c r="B37050"/>
    </row>
    <row r="37051" spans="2:2" ht="16.5" x14ac:dyDescent="0.3">
      <c r="B37051"/>
    </row>
    <row r="37052" spans="2:2" ht="16.5" x14ac:dyDescent="0.3">
      <c r="B37052"/>
    </row>
    <row r="37053" spans="2:2" ht="16.5" x14ac:dyDescent="0.3">
      <c r="B37053"/>
    </row>
    <row r="37054" spans="2:2" ht="16.5" x14ac:dyDescent="0.3">
      <c r="B37054"/>
    </row>
    <row r="37055" spans="2:2" ht="16.5" x14ac:dyDescent="0.3">
      <c r="B37055"/>
    </row>
    <row r="37056" spans="2:2" ht="16.5" x14ac:dyDescent="0.3">
      <c r="B37056"/>
    </row>
    <row r="37057" spans="2:2" ht="16.5" x14ac:dyDescent="0.3">
      <c r="B37057"/>
    </row>
    <row r="37058" spans="2:2" ht="16.5" x14ac:dyDescent="0.3">
      <c r="B37058"/>
    </row>
    <row r="37059" spans="2:2" ht="16.5" x14ac:dyDescent="0.3">
      <c r="B37059"/>
    </row>
    <row r="37060" spans="2:2" ht="16.5" x14ac:dyDescent="0.3">
      <c r="B37060"/>
    </row>
    <row r="37061" spans="2:2" ht="16.5" x14ac:dyDescent="0.3">
      <c r="B37061"/>
    </row>
    <row r="37062" spans="2:2" ht="16.5" x14ac:dyDescent="0.3">
      <c r="B37062"/>
    </row>
    <row r="37063" spans="2:2" ht="16.5" x14ac:dyDescent="0.3">
      <c r="B37063"/>
    </row>
    <row r="37064" spans="2:2" ht="16.5" x14ac:dyDescent="0.3">
      <c r="B37064"/>
    </row>
    <row r="37065" spans="2:2" ht="16.5" x14ac:dyDescent="0.3">
      <c r="B37065"/>
    </row>
    <row r="37066" spans="2:2" ht="16.5" x14ac:dyDescent="0.3">
      <c r="B37066"/>
    </row>
    <row r="37067" spans="2:2" ht="16.5" x14ac:dyDescent="0.3">
      <c r="B37067"/>
    </row>
    <row r="37068" spans="2:2" ht="16.5" x14ac:dyDescent="0.3">
      <c r="B37068"/>
    </row>
    <row r="37069" spans="2:2" ht="16.5" x14ac:dyDescent="0.3">
      <c r="B37069"/>
    </row>
    <row r="37070" spans="2:2" ht="16.5" x14ac:dyDescent="0.3">
      <c r="B37070"/>
    </row>
    <row r="37071" spans="2:2" ht="16.5" x14ac:dyDescent="0.3">
      <c r="B37071"/>
    </row>
    <row r="37072" spans="2:2" ht="16.5" x14ac:dyDescent="0.3">
      <c r="B37072"/>
    </row>
    <row r="37073" spans="2:2" ht="16.5" x14ac:dyDescent="0.3">
      <c r="B37073"/>
    </row>
    <row r="37074" spans="2:2" ht="16.5" x14ac:dyDescent="0.3">
      <c r="B37074"/>
    </row>
    <row r="37075" spans="2:2" ht="16.5" x14ac:dyDescent="0.3">
      <c r="B37075"/>
    </row>
    <row r="37076" spans="2:2" ht="16.5" x14ac:dyDescent="0.3">
      <c r="B37076"/>
    </row>
    <row r="37077" spans="2:2" ht="16.5" x14ac:dyDescent="0.3">
      <c r="B37077"/>
    </row>
    <row r="37078" spans="2:2" ht="16.5" x14ac:dyDescent="0.3">
      <c r="B37078"/>
    </row>
    <row r="37079" spans="2:2" ht="16.5" x14ac:dyDescent="0.3">
      <c r="B37079"/>
    </row>
    <row r="37080" spans="2:2" ht="16.5" x14ac:dyDescent="0.3">
      <c r="B37080"/>
    </row>
    <row r="37081" spans="2:2" ht="16.5" x14ac:dyDescent="0.3">
      <c r="B37081"/>
    </row>
    <row r="37082" spans="2:2" ht="16.5" x14ac:dyDescent="0.3">
      <c r="B37082"/>
    </row>
    <row r="37083" spans="2:2" ht="16.5" x14ac:dyDescent="0.3">
      <c r="B37083"/>
    </row>
    <row r="37084" spans="2:2" ht="16.5" x14ac:dyDescent="0.3">
      <c r="B37084"/>
    </row>
    <row r="37085" spans="2:2" ht="16.5" x14ac:dyDescent="0.3">
      <c r="B37085"/>
    </row>
    <row r="37086" spans="2:2" ht="16.5" x14ac:dyDescent="0.3">
      <c r="B37086"/>
    </row>
    <row r="37087" spans="2:2" ht="16.5" x14ac:dyDescent="0.3">
      <c r="B37087"/>
    </row>
    <row r="37088" spans="2:2" ht="16.5" x14ac:dyDescent="0.3">
      <c r="B37088"/>
    </row>
    <row r="37089" spans="2:2" ht="16.5" x14ac:dyDescent="0.3">
      <c r="B37089"/>
    </row>
    <row r="37090" spans="2:2" ht="16.5" x14ac:dyDescent="0.3">
      <c r="B37090"/>
    </row>
    <row r="37091" spans="2:2" ht="16.5" x14ac:dyDescent="0.3">
      <c r="B37091"/>
    </row>
    <row r="37092" spans="2:2" ht="16.5" x14ac:dyDescent="0.3">
      <c r="B37092"/>
    </row>
    <row r="37093" spans="2:2" ht="16.5" x14ac:dyDescent="0.3">
      <c r="B37093"/>
    </row>
    <row r="37094" spans="2:2" ht="16.5" x14ac:dyDescent="0.3">
      <c r="B37094"/>
    </row>
    <row r="37095" spans="2:2" ht="16.5" x14ac:dyDescent="0.3">
      <c r="B37095"/>
    </row>
    <row r="37096" spans="2:2" ht="16.5" x14ac:dyDescent="0.3">
      <c r="B37096"/>
    </row>
    <row r="37097" spans="2:2" ht="16.5" x14ac:dyDescent="0.3">
      <c r="B37097"/>
    </row>
    <row r="37098" spans="2:2" ht="16.5" x14ac:dyDescent="0.3">
      <c r="B37098"/>
    </row>
    <row r="37099" spans="2:2" ht="16.5" x14ac:dyDescent="0.3">
      <c r="B37099"/>
    </row>
    <row r="37100" spans="2:2" ht="16.5" x14ac:dyDescent="0.3">
      <c r="B37100"/>
    </row>
    <row r="37101" spans="2:2" ht="16.5" x14ac:dyDescent="0.3">
      <c r="B37101"/>
    </row>
    <row r="37102" spans="2:2" ht="16.5" x14ac:dyDescent="0.3">
      <c r="B37102"/>
    </row>
    <row r="37103" spans="2:2" ht="16.5" x14ac:dyDescent="0.3">
      <c r="B37103"/>
    </row>
    <row r="37104" spans="2:2" ht="16.5" x14ac:dyDescent="0.3">
      <c r="B37104"/>
    </row>
    <row r="37105" spans="2:2" ht="16.5" x14ac:dyDescent="0.3">
      <c r="B37105"/>
    </row>
    <row r="37106" spans="2:2" ht="16.5" x14ac:dyDescent="0.3">
      <c r="B37106"/>
    </row>
    <row r="37107" spans="2:2" ht="16.5" x14ac:dyDescent="0.3">
      <c r="B37107"/>
    </row>
    <row r="37108" spans="2:2" ht="16.5" x14ac:dyDescent="0.3">
      <c r="B37108"/>
    </row>
    <row r="37109" spans="2:2" ht="16.5" x14ac:dyDescent="0.3">
      <c r="B37109"/>
    </row>
    <row r="37110" spans="2:2" ht="16.5" x14ac:dyDescent="0.3">
      <c r="B37110"/>
    </row>
    <row r="37111" spans="2:2" ht="16.5" x14ac:dyDescent="0.3">
      <c r="B37111"/>
    </row>
    <row r="37112" spans="2:2" ht="16.5" x14ac:dyDescent="0.3">
      <c r="B37112"/>
    </row>
    <row r="37113" spans="2:2" ht="16.5" x14ac:dyDescent="0.3">
      <c r="B37113"/>
    </row>
    <row r="37114" spans="2:2" ht="16.5" x14ac:dyDescent="0.3">
      <c r="B37114"/>
    </row>
    <row r="37115" spans="2:2" ht="16.5" x14ac:dyDescent="0.3">
      <c r="B37115"/>
    </row>
    <row r="37116" spans="2:2" ht="16.5" x14ac:dyDescent="0.3">
      <c r="B37116"/>
    </row>
    <row r="37117" spans="2:2" ht="16.5" x14ac:dyDescent="0.3">
      <c r="B37117"/>
    </row>
    <row r="37118" spans="2:2" ht="16.5" x14ac:dyDescent="0.3">
      <c r="B37118"/>
    </row>
    <row r="37119" spans="2:2" ht="16.5" x14ac:dyDescent="0.3">
      <c r="B37119"/>
    </row>
    <row r="37120" spans="2:2" ht="16.5" x14ac:dyDescent="0.3">
      <c r="B37120"/>
    </row>
    <row r="37121" spans="2:2" ht="16.5" x14ac:dyDescent="0.3">
      <c r="B37121"/>
    </row>
    <row r="37122" spans="2:2" ht="16.5" x14ac:dyDescent="0.3">
      <c r="B37122"/>
    </row>
    <row r="37123" spans="2:2" ht="16.5" x14ac:dyDescent="0.3">
      <c r="B37123"/>
    </row>
    <row r="37124" spans="2:2" ht="16.5" x14ac:dyDescent="0.3">
      <c r="B37124"/>
    </row>
    <row r="37125" spans="2:2" ht="16.5" x14ac:dyDescent="0.3">
      <c r="B37125"/>
    </row>
    <row r="37126" spans="2:2" ht="16.5" x14ac:dyDescent="0.3">
      <c r="B37126"/>
    </row>
    <row r="37127" spans="2:2" ht="16.5" x14ac:dyDescent="0.3">
      <c r="B37127"/>
    </row>
    <row r="37128" spans="2:2" ht="16.5" x14ac:dyDescent="0.3">
      <c r="B37128"/>
    </row>
    <row r="37129" spans="2:2" ht="16.5" x14ac:dyDescent="0.3">
      <c r="B37129"/>
    </row>
    <row r="37130" spans="2:2" ht="16.5" x14ac:dyDescent="0.3">
      <c r="B37130"/>
    </row>
    <row r="37131" spans="2:2" ht="16.5" x14ac:dyDescent="0.3">
      <c r="B37131"/>
    </row>
    <row r="37132" spans="2:2" ht="16.5" x14ac:dyDescent="0.3">
      <c r="B37132"/>
    </row>
    <row r="37133" spans="2:2" ht="16.5" x14ac:dyDescent="0.3">
      <c r="B37133"/>
    </row>
    <row r="37134" spans="2:2" ht="16.5" x14ac:dyDescent="0.3">
      <c r="B37134"/>
    </row>
    <row r="37135" spans="2:2" ht="16.5" x14ac:dyDescent="0.3">
      <c r="B37135"/>
    </row>
    <row r="37136" spans="2:2" ht="16.5" x14ac:dyDescent="0.3">
      <c r="B37136"/>
    </row>
    <row r="37137" spans="2:2" ht="16.5" x14ac:dyDescent="0.3">
      <c r="B37137"/>
    </row>
    <row r="37138" spans="2:2" ht="16.5" x14ac:dyDescent="0.3">
      <c r="B37138"/>
    </row>
    <row r="37139" spans="2:2" ht="16.5" x14ac:dyDescent="0.3">
      <c r="B37139"/>
    </row>
    <row r="37140" spans="2:2" ht="16.5" x14ac:dyDescent="0.3">
      <c r="B37140"/>
    </row>
    <row r="37141" spans="2:2" ht="16.5" x14ac:dyDescent="0.3">
      <c r="B37141"/>
    </row>
    <row r="37142" spans="2:2" ht="16.5" x14ac:dyDescent="0.3">
      <c r="B37142"/>
    </row>
    <row r="37143" spans="2:2" ht="16.5" x14ac:dyDescent="0.3">
      <c r="B37143"/>
    </row>
    <row r="37144" spans="2:2" ht="16.5" x14ac:dyDescent="0.3">
      <c r="B37144"/>
    </row>
    <row r="37145" spans="2:2" ht="16.5" x14ac:dyDescent="0.3">
      <c r="B37145"/>
    </row>
    <row r="37146" spans="2:2" ht="16.5" x14ac:dyDescent="0.3">
      <c r="B37146"/>
    </row>
    <row r="37147" spans="2:2" ht="16.5" x14ac:dyDescent="0.3">
      <c r="B37147"/>
    </row>
    <row r="37148" spans="2:2" ht="16.5" x14ac:dyDescent="0.3">
      <c r="B37148"/>
    </row>
    <row r="37149" spans="2:2" ht="16.5" x14ac:dyDescent="0.3">
      <c r="B37149"/>
    </row>
    <row r="37150" spans="2:2" ht="16.5" x14ac:dyDescent="0.3">
      <c r="B37150"/>
    </row>
    <row r="37151" spans="2:2" ht="16.5" x14ac:dyDescent="0.3">
      <c r="B37151"/>
    </row>
    <row r="37152" spans="2:2" ht="16.5" x14ac:dyDescent="0.3">
      <c r="B37152"/>
    </row>
    <row r="37153" spans="2:2" ht="16.5" x14ac:dyDescent="0.3">
      <c r="B37153"/>
    </row>
    <row r="37154" spans="2:2" ht="16.5" x14ac:dyDescent="0.3">
      <c r="B37154"/>
    </row>
    <row r="37155" spans="2:2" ht="16.5" x14ac:dyDescent="0.3">
      <c r="B37155"/>
    </row>
    <row r="37156" spans="2:2" ht="16.5" x14ac:dyDescent="0.3">
      <c r="B37156"/>
    </row>
    <row r="37157" spans="2:2" ht="16.5" x14ac:dyDescent="0.3">
      <c r="B37157"/>
    </row>
    <row r="37158" spans="2:2" ht="16.5" x14ac:dyDescent="0.3">
      <c r="B37158"/>
    </row>
    <row r="37159" spans="2:2" ht="16.5" x14ac:dyDescent="0.3">
      <c r="B37159"/>
    </row>
    <row r="37160" spans="2:2" ht="16.5" x14ac:dyDescent="0.3">
      <c r="B37160"/>
    </row>
    <row r="37161" spans="2:2" ht="16.5" x14ac:dyDescent="0.3">
      <c r="B37161"/>
    </row>
    <row r="37162" spans="2:2" ht="16.5" x14ac:dyDescent="0.3">
      <c r="B37162"/>
    </row>
    <row r="37163" spans="2:2" ht="16.5" x14ac:dyDescent="0.3">
      <c r="B37163"/>
    </row>
    <row r="37164" spans="2:2" ht="16.5" x14ac:dyDescent="0.3">
      <c r="B37164"/>
    </row>
    <row r="37165" spans="2:2" ht="16.5" x14ac:dyDescent="0.3">
      <c r="B37165"/>
    </row>
    <row r="37166" spans="2:2" ht="16.5" x14ac:dyDescent="0.3">
      <c r="B37166"/>
    </row>
    <row r="37167" spans="2:2" ht="16.5" x14ac:dyDescent="0.3">
      <c r="B37167"/>
    </row>
    <row r="37168" spans="2:2" ht="16.5" x14ac:dyDescent="0.3">
      <c r="B37168"/>
    </row>
    <row r="37169" spans="2:2" ht="16.5" x14ac:dyDescent="0.3">
      <c r="B37169"/>
    </row>
    <row r="37170" spans="2:2" ht="16.5" x14ac:dyDescent="0.3">
      <c r="B37170"/>
    </row>
    <row r="37171" spans="2:2" ht="16.5" x14ac:dyDescent="0.3">
      <c r="B37171"/>
    </row>
    <row r="37172" spans="2:2" ht="16.5" x14ac:dyDescent="0.3">
      <c r="B37172"/>
    </row>
    <row r="37173" spans="2:2" ht="16.5" x14ac:dyDescent="0.3">
      <c r="B37173"/>
    </row>
    <row r="37174" spans="2:2" ht="16.5" x14ac:dyDescent="0.3">
      <c r="B37174"/>
    </row>
    <row r="37175" spans="2:2" ht="16.5" x14ac:dyDescent="0.3">
      <c r="B37175"/>
    </row>
    <row r="37176" spans="2:2" ht="16.5" x14ac:dyDescent="0.3">
      <c r="B37176"/>
    </row>
    <row r="37177" spans="2:2" ht="16.5" x14ac:dyDescent="0.3">
      <c r="B37177"/>
    </row>
    <row r="37178" spans="2:2" ht="16.5" x14ac:dyDescent="0.3">
      <c r="B37178"/>
    </row>
    <row r="37179" spans="2:2" ht="16.5" x14ac:dyDescent="0.3">
      <c r="B37179"/>
    </row>
    <row r="37180" spans="2:2" ht="16.5" x14ac:dyDescent="0.3">
      <c r="B37180"/>
    </row>
    <row r="37181" spans="2:2" ht="16.5" x14ac:dyDescent="0.3">
      <c r="B37181"/>
    </row>
    <row r="37182" spans="2:2" ht="16.5" x14ac:dyDescent="0.3">
      <c r="B37182"/>
    </row>
    <row r="37183" spans="2:2" ht="16.5" x14ac:dyDescent="0.3">
      <c r="B37183"/>
    </row>
    <row r="37184" spans="2:2" ht="16.5" x14ac:dyDescent="0.3">
      <c r="B37184"/>
    </row>
    <row r="37185" spans="2:2" ht="16.5" x14ac:dyDescent="0.3">
      <c r="B37185"/>
    </row>
    <row r="37186" spans="2:2" ht="16.5" x14ac:dyDescent="0.3">
      <c r="B37186"/>
    </row>
    <row r="37187" spans="2:2" ht="16.5" x14ac:dyDescent="0.3">
      <c r="B37187"/>
    </row>
    <row r="37188" spans="2:2" ht="16.5" x14ac:dyDescent="0.3">
      <c r="B37188"/>
    </row>
    <row r="37189" spans="2:2" ht="16.5" x14ac:dyDescent="0.3">
      <c r="B37189"/>
    </row>
    <row r="37190" spans="2:2" ht="16.5" x14ac:dyDescent="0.3">
      <c r="B37190"/>
    </row>
    <row r="37191" spans="2:2" ht="16.5" x14ac:dyDescent="0.3">
      <c r="B37191"/>
    </row>
    <row r="37192" spans="2:2" ht="16.5" x14ac:dyDescent="0.3">
      <c r="B37192"/>
    </row>
    <row r="37193" spans="2:2" ht="16.5" x14ac:dyDescent="0.3">
      <c r="B37193"/>
    </row>
    <row r="37194" spans="2:2" ht="16.5" x14ac:dyDescent="0.3">
      <c r="B37194"/>
    </row>
    <row r="37195" spans="2:2" ht="16.5" x14ac:dyDescent="0.3">
      <c r="B37195"/>
    </row>
    <row r="37196" spans="2:2" ht="16.5" x14ac:dyDescent="0.3">
      <c r="B37196"/>
    </row>
    <row r="37197" spans="2:2" ht="16.5" x14ac:dyDescent="0.3">
      <c r="B37197"/>
    </row>
    <row r="37198" spans="2:2" ht="16.5" x14ac:dyDescent="0.3">
      <c r="B37198"/>
    </row>
    <row r="37199" spans="2:2" ht="16.5" x14ac:dyDescent="0.3">
      <c r="B37199"/>
    </row>
    <row r="37200" spans="2:2" ht="16.5" x14ac:dyDescent="0.3">
      <c r="B37200"/>
    </row>
    <row r="37201" spans="2:2" ht="16.5" x14ac:dyDescent="0.3">
      <c r="B37201"/>
    </row>
    <row r="37202" spans="2:2" ht="16.5" x14ac:dyDescent="0.3">
      <c r="B37202"/>
    </row>
    <row r="37203" spans="2:2" ht="16.5" x14ac:dyDescent="0.3">
      <c r="B37203"/>
    </row>
    <row r="37204" spans="2:2" ht="16.5" x14ac:dyDescent="0.3">
      <c r="B37204"/>
    </row>
    <row r="37205" spans="2:2" ht="16.5" x14ac:dyDescent="0.3">
      <c r="B37205"/>
    </row>
    <row r="37206" spans="2:2" ht="16.5" x14ac:dyDescent="0.3">
      <c r="B37206"/>
    </row>
    <row r="37207" spans="2:2" ht="16.5" x14ac:dyDescent="0.3">
      <c r="B37207"/>
    </row>
    <row r="37208" spans="2:2" ht="16.5" x14ac:dyDescent="0.3">
      <c r="B37208"/>
    </row>
    <row r="37209" spans="2:2" ht="16.5" x14ac:dyDescent="0.3">
      <c r="B37209"/>
    </row>
    <row r="37210" spans="2:2" ht="16.5" x14ac:dyDescent="0.3">
      <c r="B37210"/>
    </row>
    <row r="37211" spans="2:2" ht="16.5" x14ac:dyDescent="0.3">
      <c r="B37211"/>
    </row>
    <row r="37212" spans="2:2" ht="16.5" x14ac:dyDescent="0.3">
      <c r="B37212"/>
    </row>
    <row r="37213" spans="2:2" ht="16.5" x14ac:dyDescent="0.3">
      <c r="B37213"/>
    </row>
    <row r="37214" spans="2:2" ht="16.5" x14ac:dyDescent="0.3">
      <c r="B37214"/>
    </row>
    <row r="37215" spans="2:2" ht="16.5" x14ac:dyDescent="0.3">
      <c r="B37215"/>
    </row>
    <row r="37216" spans="2:2" ht="16.5" x14ac:dyDescent="0.3">
      <c r="B37216"/>
    </row>
    <row r="37217" spans="2:2" ht="16.5" x14ac:dyDescent="0.3">
      <c r="B37217"/>
    </row>
    <row r="37218" spans="2:2" ht="16.5" x14ac:dyDescent="0.3">
      <c r="B37218"/>
    </row>
    <row r="37219" spans="2:2" ht="16.5" x14ac:dyDescent="0.3">
      <c r="B37219"/>
    </row>
    <row r="37220" spans="2:2" ht="16.5" x14ac:dyDescent="0.3">
      <c r="B37220"/>
    </row>
    <row r="37221" spans="2:2" ht="16.5" x14ac:dyDescent="0.3">
      <c r="B37221"/>
    </row>
    <row r="37222" spans="2:2" ht="16.5" x14ac:dyDescent="0.3">
      <c r="B37222"/>
    </row>
    <row r="37223" spans="2:2" ht="16.5" x14ac:dyDescent="0.3">
      <c r="B37223"/>
    </row>
    <row r="37224" spans="2:2" ht="16.5" x14ac:dyDescent="0.3">
      <c r="B37224"/>
    </row>
    <row r="37225" spans="2:2" ht="16.5" x14ac:dyDescent="0.3">
      <c r="B37225"/>
    </row>
    <row r="37226" spans="2:2" ht="16.5" x14ac:dyDescent="0.3">
      <c r="B37226"/>
    </row>
    <row r="37227" spans="2:2" ht="16.5" x14ac:dyDescent="0.3">
      <c r="B37227"/>
    </row>
    <row r="37228" spans="2:2" ht="16.5" x14ac:dyDescent="0.3">
      <c r="B37228"/>
    </row>
    <row r="37229" spans="2:2" ht="16.5" x14ac:dyDescent="0.3">
      <c r="B37229"/>
    </row>
    <row r="37230" spans="2:2" ht="16.5" x14ac:dyDescent="0.3">
      <c r="B37230"/>
    </row>
    <row r="37231" spans="2:2" ht="16.5" x14ac:dyDescent="0.3">
      <c r="B37231"/>
    </row>
    <row r="37232" spans="2:2" ht="16.5" x14ac:dyDescent="0.3">
      <c r="B37232"/>
    </row>
    <row r="37233" spans="2:2" ht="16.5" x14ac:dyDescent="0.3">
      <c r="B37233"/>
    </row>
    <row r="37234" spans="2:2" ht="16.5" x14ac:dyDescent="0.3">
      <c r="B37234"/>
    </row>
    <row r="37235" spans="2:2" ht="16.5" x14ac:dyDescent="0.3">
      <c r="B37235"/>
    </row>
    <row r="37236" spans="2:2" ht="16.5" x14ac:dyDescent="0.3">
      <c r="B37236"/>
    </row>
    <row r="37237" spans="2:2" ht="16.5" x14ac:dyDescent="0.3">
      <c r="B37237"/>
    </row>
    <row r="37238" spans="2:2" ht="16.5" x14ac:dyDescent="0.3">
      <c r="B37238"/>
    </row>
    <row r="37239" spans="2:2" ht="16.5" x14ac:dyDescent="0.3">
      <c r="B37239"/>
    </row>
    <row r="37240" spans="2:2" ht="16.5" x14ac:dyDescent="0.3">
      <c r="B37240"/>
    </row>
    <row r="37241" spans="2:2" ht="16.5" x14ac:dyDescent="0.3">
      <c r="B37241"/>
    </row>
    <row r="37242" spans="2:2" ht="16.5" x14ac:dyDescent="0.3">
      <c r="B37242"/>
    </row>
    <row r="37243" spans="2:2" ht="16.5" x14ac:dyDescent="0.3">
      <c r="B37243"/>
    </row>
    <row r="37244" spans="2:2" ht="16.5" x14ac:dyDescent="0.3">
      <c r="B37244"/>
    </row>
    <row r="37245" spans="2:2" ht="16.5" x14ac:dyDescent="0.3">
      <c r="B37245"/>
    </row>
    <row r="37246" spans="2:2" ht="16.5" x14ac:dyDescent="0.3">
      <c r="B37246"/>
    </row>
    <row r="37247" spans="2:2" ht="16.5" x14ac:dyDescent="0.3">
      <c r="B37247"/>
    </row>
    <row r="37248" spans="2:2" ht="16.5" x14ac:dyDescent="0.3">
      <c r="B37248"/>
    </row>
    <row r="37249" spans="2:2" ht="16.5" x14ac:dyDescent="0.3">
      <c r="B37249"/>
    </row>
    <row r="37250" spans="2:2" ht="16.5" x14ac:dyDescent="0.3">
      <c r="B37250"/>
    </row>
    <row r="37251" spans="2:2" ht="16.5" x14ac:dyDescent="0.3">
      <c r="B37251"/>
    </row>
    <row r="37252" spans="2:2" ht="16.5" x14ac:dyDescent="0.3">
      <c r="B37252"/>
    </row>
    <row r="37253" spans="2:2" ht="16.5" x14ac:dyDescent="0.3">
      <c r="B37253"/>
    </row>
    <row r="37254" spans="2:2" ht="16.5" x14ac:dyDescent="0.3">
      <c r="B37254"/>
    </row>
    <row r="37255" spans="2:2" ht="16.5" x14ac:dyDescent="0.3">
      <c r="B37255"/>
    </row>
    <row r="37256" spans="2:2" ht="16.5" x14ac:dyDescent="0.3">
      <c r="B37256"/>
    </row>
    <row r="37257" spans="2:2" ht="16.5" x14ac:dyDescent="0.3">
      <c r="B37257"/>
    </row>
    <row r="37258" spans="2:2" ht="16.5" x14ac:dyDescent="0.3">
      <c r="B37258"/>
    </row>
    <row r="37259" spans="2:2" ht="16.5" x14ac:dyDescent="0.3">
      <c r="B37259"/>
    </row>
    <row r="37260" spans="2:2" ht="16.5" x14ac:dyDescent="0.3">
      <c r="B37260"/>
    </row>
    <row r="37261" spans="2:2" ht="16.5" x14ac:dyDescent="0.3">
      <c r="B37261"/>
    </row>
    <row r="37262" spans="2:2" ht="16.5" x14ac:dyDescent="0.3">
      <c r="B37262"/>
    </row>
    <row r="37263" spans="2:2" ht="16.5" x14ac:dyDescent="0.3">
      <c r="B37263"/>
    </row>
    <row r="37264" spans="2:2" ht="16.5" x14ac:dyDescent="0.3">
      <c r="B37264"/>
    </row>
    <row r="37265" spans="2:2" ht="16.5" x14ac:dyDescent="0.3">
      <c r="B37265"/>
    </row>
    <row r="37266" spans="2:2" ht="16.5" x14ac:dyDescent="0.3">
      <c r="B37266"/>
    </row>
    <row r="37267" spans="2:2" ht="16.5" x14ac:dyDescent="0.3">
      <c r="B37267"/>
    </row>
    <row r="37268" spans="2:2" ht="16.5" x14ac:dyDescent="0.3">
      <c r="B37268"/>
    </row>
    <row r="37269" spans="2:2" ht="16.5" x14ac:dyDescent="0.3">
      <c r="B37269"/>
    </row>
    <row r="37270" spans="2:2" ht="16.5" x14ac:dyDescent="0.3">
      <c r="B37270"/>
    </row>
    <row r="37271" spans="2:2" ht="16.5" x14ac:dyDescent="0.3">
      <c r="B37271"/>
    </row>
    <row r="37272" spans="2:2" ht="16.5" x14ac:dyDescent="0.3">
      <c r="B37272"/>
    </row>
    <row r="37273" spans="2:2" ht="16.5" x14ac:dyDescent="0.3">
      <c r="B37273"/>
    </row>
    <row r="37274" spans="2:2" ht="16.5" x14ac:dyDescent="0.3">
      <c r="B37274"/>
    </row>
    <row r="37275" spans="2:2" ht="16.5" x14ac:dyDescent="0.3">
      <c r="B37275"/>
    </row>
    <row r="37276" spans="2:2" ht="16.5" x14ac:dyDescent="0.3">
      <c r="B37276"/>
    </row>
    <row r="37277" spans="2:2" ht="16.5" x14ac:dyDescent="0.3">
      <c r="B37277"/>
    </row>
    <row r="37278" spans="2:2" ht="16.5" x14ac:dyDescent="0.3">
      <c r="B37278"/>
    </row>
    <row r="37279" spans="2:2" ht="16.5" x14ac:dyDescent="0.3">
      <c r="B37279"/>
    </row>
    <row r="37280" spans="2:2" ht="16.5" x14ac:dyDescent="0.3">
      <c r="B37280"/>
    </row>
    <row r="37281" spans="2:2" ht="16.5" x14ac:dyDescent="0.3">
      <c r="B37281"/>
    </row>
    <row r="37282" spans="2:2" ht="16.5" x14ac:dyDescent="0.3">
      <c r="B37282"/>
    </row>
    <row r="37283" spans="2:2" ht="16.5" x14ac:dyDescent="0.3">
      <c r="B37283"/>
    </row>
    <row r="37284" spans="2:2" ht="16.5" x14ac:dyDescent="0.3">
      <c r="B37284"/>
    </row>
    <row r="37285" spans="2:2" ht="16.5" x14ac:dyDescent="0.3">
      <c r="B37285"/>
    </row>
    <row r="37286" spans="2:2" ht="16.5" x14ac:dyDescent="0.3">
      <c r="B37286"/>
    </row>
    <row r="37287" spans="2:2" ht="16.5" x14ac:dyDescent="0.3">
      <c r="B37287"/>
    </row>
    <row r="37288" spans="2:2" ht="16.5" x14ac:dyDescent="0.3">
      <c r="B37288"/>
    </row>
    <row r="37289" spans="2:2" ht="16.5" x14ac:dyDescent="0.3">
      <c r="B37289"/>
    </row>
    <row r="37290" spans="2:2" ht="16.5" x14ac:dyDescent="0.3">
      <c r="B37290"/>
    </row>
    <row r="37291" spans="2:2" ht="16.5" x14ac:dyDescent="0.3">
      <c r="B37291"/>
    </row>
    <row r="37292" spans="2:2" ht="16.5" x14ac:dyDescent="0.3">
      <c r="B37292"/>
    </row>
    <row r="37293" spans="2:2" ht="16.5" x14ac:dyDescent="0.3">
      <c r="B37293"/>
    </row>
    <row r="37294" spans="2:2" ht="16.5" x14ac:dyDescent="0.3">
      <c r="B37294"/>
    </row>
    <row r="37295" spans="2:2" ht="16.5" x14ac:dyDescent="0.3">
      <c r="B37295"/>
    </row>
    <row r="37296" spans="2:2" ht="16.5" x14ac:dyDescent="0.3">
      <c r="B37296"/>
    </row>
    <row r="37297" spans="2:2" ht="16.5" x14ac:dyDescent="0.3">
      <c r="B37297"/>
    </row>
    <row r="37298" spans="2:2" ht="16.5" x14ac:dyDescent="0.3">
      <c r="B37298"/>
    </row>
    <row r="37299" spans="2:2" ht="16.5" x14ac:dyDescent="0.3">
      <c r="B37299"/>
    </row>
    <row r="37300" spans="2:2" ht="16.5" x14ac:dyDescent="0.3">
      <c r="B37300"/>
    </row>
    <row r="37301" spans="2:2" ht="16.5" x14ac:dyDescent="0.3">
      <c r="B37301"/>
    </row>
    <row r="37302" spans="2:2" ht="16.5" x14ac:dyDescent="0.3">
      <c r="B37302"/>
    </row>
    <row r="37303" spans="2:2" ht="16.5" x14ac:dyDescent="0.3">
      <c r="B37303"/>
    </row>
    <row r="37304" spans="2:2" ht="16.5" x14ac:dyDescent="0.3">
      <c r="B37304"/>
    </row>
    <row r="37305" spans="2:2" ht="16.5" x14ac:dyDescent="0.3">
      <c r="B37305"/>
    </row>
    <row r="37306" spans="2:2" ht="16.5" x14ac:dyDescent="0.3">
      <c r="B37306"/>
    </row>
    <row r="37307" spans="2:2" ht="16.5" x14ac:dyDescent="0.3">
      <c r="B37307"/>
    </row>
    <row r="37308" spans="2:2" ht="16.5" x14ac:dyDescent="0.3">
      <c r="B37308"/>
    </row>
    <row r="37309" spans="2:2" ht="16.5" x14ac:dyDescent="0.3">
      <c r="B37309"/>
    </row>
    <row r="37310" spans="2:2" ht="16.5" x14ac:dyDescent="0.3">
      <c r="B37310"/>
    </row>
    <row r="37311" spans="2:2" ht="16.5" x14ac:dyDescent="0.3">
      <c r="B37311"/>
    </row>
    <row r="37312" spans="2:2" ht="16.5" x14ac:dyDescent="0.3">
      <c r="B37312"/>
    </row>
    <row r="37313" spans="2:2" ht="16.5" x14ac:dyDescent="0.3">
      <c r="B37313"/>
    </row>
    <row r="37314" spans="2:2" ht="16.5" x14ac:dyDescent="0.3">
      <c r="B37314"/>
    </row>
    <row r="37315" spans="2:2" ht="16.5" x14ac:dyDescent="0.3">
      <c r="B37315"/>
    </row>
    <row r="37316" spans="2:2" ht="16.5" x14ac:dyDescent="0.3">
      <c r="B37316"/>
    </row>
    <row r="37317" spans="2:2" ht="16.5" x14ac:dyDescent="0.3">
      <c r="B37317"/>
    </row>
    <row r="37318" spans="2:2" ht="16.5" x14ac:dyDescent="0.3">
      <c r="B37318"/>
    </row>
    <row r="37319" spans="2:2" ht="16.5" x14ac:dyDescent="0.3">
      <c r="B37319"/>
    </row>
    <row r="37320" spans="2:2" ht="16.5" x14ac:dyDescent="0.3">
      <c r="B37320"/>
    </row>
    <row r="37321" spans="2:2" ht="16.5" x14ac:dyDescent="0.3">
      <c r="B37321"/>
    </row>
    <row r="37322" spans="2:2" ht="16.5" x14ac:dyDescent="0.3">
      <c r="B37322"/>
    </row>
    <row r="37323" spans="2:2" ht="16.5" x14ac:dyDescent="0.3">
      <c r="B37323"/>
    </row>
    <row r="37324" spans="2:2" ht="16.5" x14ac:dyDescent="0.3">
      <c r="B37324"/>
    </row>
    <row r="37325" spans="2:2" ht="16.5" x14ac:dyDescent="0.3">
      <c r="B37325"/>
    </row>
    <row r="37326" spans="2:2" ht="16.5" x14ac:dyDescent="0.3">
      <c r="B37326"/>
    </row>
    <row r="37327" spans="2:2" ht="16.5" x14ac:dyDescent="0.3">
      <c r="B37327"/>
    </row>
    <row r="37328" spans="2:2" ht="16.5" x14ac:dyDescent="0.3">
      <c r="B37328"/>
    </row>
    <row r="37329" spans="2:2" ht="16.5" x14ac:dyDescent="0.3">
      <c r="B37329"/>
    </row>
    <row r="37330" spans="2:2" ht="16.5" x14ac:dyDescent="0.3">
      <c r="B37330"/>
    </row>
    <row r="37331" spans="2:2" ht="16.5" x14ac:dyDescent="0.3">
      <c r="B37331"/>
    </row>
    <row r="37332" spans="2:2" ht="16.5" x14ac:dyDescent="0.3">
      <c r="B37332"/>
    </row>
    <row r="37333" spans="2:2" ht="16.5" x14ac:dyDescent="0.3">
      <c r="B37333"/>
    </row>
    <row r="37334" spans="2:2" ht="16.5" x14ac:dyDescent="0.3">
      <c r="B37334"/>
    </row>
    <row r="37335" spans="2:2" ht="16.5" x14ac:dyDescent="0.3">
      <c r="B37335"/>
    </row>
    <row r="37336" spans="2:2" ht="16.5" x14ac:dyDescent="0.3">
      <c r="B37336"/>
    </row>
    <row r="37337" spans="2:2" ht="16.5" x14ac:dyDescent="0.3">
      <c r="B37337"/>
    </row>
    <row r="37338" spans="2:2" ht="16.5" x14ac:dyDescent="0.3">
      <c r="B37338"/>
    </row>
    <row r="37339" spans="2:2" ht="16.5" x14ac:dyDescent="0.3">
      <c r="B37339"/>
    </row>
    <row r="37340" spans="2:2" ht="16.5" x14ac:dyDescent="0.3">
      <c r="B37340"/>
    </row>
    <row r="37341" spans="2:2" ht="16.5" x14ac:dyDescent="0.3">
      <c r="B37341"/>
    </row>
    <row r="37342" spans="2:2" ht="16.5" x14ac:dyDescent="0.3">
      <c r="B37342"/>
    </row>
    <row r="37343" spans="2:2" ht="16.5" x14ac:dyDescent="0.3">
      <c r="B37343"/>
    </row>
    <row r="37344" spans="2:2" ht="16.5" x14ac:dyDescent="0.3">
      <c r="B37344"/>
    </row>
    <row r="37345" spans="2:2" ht="16.5" x14ac:dyDescent="0.3">
      <c r="B37345"/>
    </row>
    <row r="37346" spans="2:2" ht="16.5" x14ac:dyDescent="0.3">
      <c r="B37346"/>
    </row>
    <row r="37347" spans="2:2" ht="16.5" x14ac:dyDescent="0.3">
      <c r="B37347"/>
    </row>
    <row r="37348" spans="2:2" ht="16.5" x14ac:dyDescent="0.3">
      <c r="B37348"/>
    </row>
    <row r="37349" spans="2:2" ht="16.5" x14ac:dyDescent="0.3">
      <c r="B37349"/>
    </row>
    <row r="37350" spans="2:2" ht="16.5" x14ac:dyDescent="0.3">
      <c r="B37350"/>
    </row>
    <row r="37351" spans="2:2" ht="16.5" x14ac:dyDescent="0.3">
      <c r="B37351"/>
    </row>
    <row r="37352" spans="2:2" ht="16.5" x14ac:dyDescent="0.3">
      <c r="B37352"/>
    </row>
    <row r="37353" spans="2:2" ht="16.5" x14ac:dyDescent="0.3">
      <c r="B37353"/>
    </row>
    <row r="37354" spans="2:2" ht="16.5" x14ac:dyDescent="0.3">
      <c r="B37354"/>
    </row>
    <row r="37355" spans="2:2" ht="16.5" x14ac:dyDescent="0.3">
      <c r="B37355"/>
    </row>
    <row r="37356" spans="2:2" ht="16.5" x14ac:dyDescent="0.3">
      <c r="B37356"/>
    </row>
    <row r="37357" spans="2:2" ht="16.5" x14ac:dyDescent="0.3">
      <c r="B37357"/>
    </row>
    <row r="37358" spans="2:2" ht="16.5" x14ac:dyDescent="0.3">
      <c r="B37358"/>
    </row>
    <row r="37359" spans="2:2" ht="16.5" x14ac:dyDescent="0.3">
      <c r="B37359"/>
    </row>
    <row r="37360" spans="2:2" ht="16.5" x14ac:dyDescent="0.3">
      <c r="B37360"/>
    </row>
    <row r="37361" spans="2:2" ht="16.5" x14ac:dyDescent="0.3">
      <c r="B37361"/>
    </row>
    <row r="37362" spans="2:2" ht="16.5" x14ac:dyDescent="0.3">
      <c r="B37362"/>
    </row>
    <row r="37363" spans="2:2" ht="16.5" x14ac:dyDescent="0.3">
      <c r="B37363"/>
    </row>
    <row r="37364" spans="2:2" ht="16.5" x14ac:dyDescent="0.3">
      <c r="B37364"/>
    </row>
    <row r="37365" spans="2:2" ht="16.5" x14ac:dyDescent="0.3">
      <c r="B37365"/>
    </row>
    <row r="37366" spans="2:2" ht="16.5" x14ac:dyDescent="0.3">
      <c r="B37366"/>
    </row>
    <row r="37367" spans="2:2" ht="16.5" x14ac:dyDescent="0.3">
      <c r="B37367"/>
    </row>
    <row r="37368" spans="2:2" ht="16.5" x14ac:dyDescent="0.3">
      <c r="B37368"/>
    </row>
    <row r="37369" spans="2:2" ht="16.5" x14ac:dyDescent="0.3">
      <c r="B37369"/>
    </row>
    <row r="37370" spans="2:2" ht="16.5" x14ac:dyDescent="0.3">
      <c r="B37370"/>
    </row>
    <row r="37371" spans="2:2" ht="16.5" x14ac:dyDescent="0.3">
      <c r="B37371"/>
    </row>
    <row r="37372" spans="2:2" ht="16.5" x14ac:dyDescent="0.3">
      <c r="B37372"/>
    </row>
    <row r="37373" spans="2:2" ht="16.5" x14ac:dyDescent="0.3">
      <c r="B37373"/>
    </row>
    <row r="37374" spans="2:2" ht="16.5" x14ac:dyDescent="0.3">
      <c r="B37374"/>
    </row>
    <row r="37375" spans="2:2" ht="16.5" x14ac:dyDescent="0.3">
      <c r="B37375"/>
    </row>
    <row r="37376" spans="2:2" ht="16.5" x14ac:dyDescent="0.3">
      <c r="B37376"/>
    </row>
    <row r="37377" spans="2:2" ht="16.5" x14ac:dyDescent="0.3">
      <c r="B37377"/>
    </row>
    <row r="37378" spans="2:2" ht="16.5" x14ac:dyDescent="0.3">
      <c r="B37378"/>
    </row>
    <row r="37379" spans="2:2" ht="16.5" x14ac:dyDescent="0.3">
      <c r="B37379"/>
    </row>
    <row r="37380" spans="2:2" ht="16.5" x14ac:dyDescent="0.3">
      <c r="B37380"/>
    </row>
    <row r="37381" spans="2:2" ht="16.5" x14ac:dyDescent="0.3">
      <c r="B37381"/>
    </row>
    <row r="37382" spans="2:2" ht="16.5" x14ac:dyDescent="0.3">
      <c r="B37382"/>
    </row>
    <row r="37383" spans="2:2" ht="16.5" x14ac:dyDescent="0.3">
      <c r="B37383"/>
    </row>
    <row r="37384" spans="2:2" ht="16.5" x14ac:dyDescent="0.3">
      <c r="B37384"/>
    </row>
    <row r="37385" spans="2:2" ht="16.5" x14ac:dyDescent="0.3">
      <c r="B37385"/>
    </row>
    <row r="37386" spans="2:2" ht="16.5" x14ac:dyDescent="0.3">
      <c r="B37386"/>
    </row>
    <row r="37387" spans="2:2" ht="16.5" x14ac:dyDescent="0.3">
      <c r="B37387"/>
    </row>
    <row r="37388" spans="2:2" ht="16.5" x14ac:dyDescent="0.3">
      <c r="B37388"/>
    </row>
    <row r="37389" spans="2:2" ht="16.5" x14ac:dyDescent="0.3">
      <c r="B37389"/>
    </row>
    <row r="37390" spans="2:2" ht="16.5" x14ac:dyDescent="0.3">
      <c r="B37390"/>
    </row>
    <row r="37391" spans="2:2" ht="16.5" x14ac:dyDescent="0.3">
      <c r="B37391"/>
    </row>
    <row r="37392" spans="2:2" ht="16.5" x14ac:dyDescent="0.3">
      <c r="B37392"/>
    </row>
    <row r="37393" spans="2:2" ht="16.5" x14ac:dyDescent="0.3">
      <c r="B37393"/>
    </row>
    <row r="37394" spans="2:2" ht="16.5" x14ac:dyDescent="0.3">
      <c r="B37394"/>
    </row>
    <row r="37395" spans="2:2" ht="16.5" x14ac:dyDescent="0.3">
      <c r="B37395"/>
    </row>
    <row r="37396" spans="2:2" ht="16.5" x14ac:dyDescent="0.3">
      <c r="B37396"/>
    </row>
    <row r="37397" spans="2:2" ht="16.5" x14ac:dyDescent="0.3">
      <c r="B37397"/>
    </row>
    <row r="37398" spans="2:2" ht="16.5" x14ac:dyDescent="0.3">
      <c r="B37398"/>
    </row>
    <row r="37399" spans="2:2" ht="16.5" x14ac:dyDescent="0.3">
      <c r="B37399"/>
    </row>
    <row r="37400" spans="2:2" ht="16.5" x14ac:dyDescent="0.3">
      <c r="B37400"/>
    </row>
    <row r="37401" spans="2:2" ht="16.5" x14ac:dyDescent="0.3">
      <c r="B37401"/>
    </row>
    <row r="37402" spans="2:2" ht="16.5" x14ac:dyDescent="0.3">
      <c r="B37402"/>
    </row>
    <row r="37403" spans="2:2" ht="16.5" x14ac:dyDescent="0.3">
      <c r="B37403"/>
    </row>
    <row r="37404" spans="2:2" ht="16.5" x14ac:dyDescent="0.3">
      <c r="B37404"/>
    </row>
    <row r="37405" spans="2:2" ht="16.5" x14ac:dyDescent="0.3">
      <c r="B37405"/>
    </row>
    <row r="37406" spans="2:2" ht="16.5" x14ac:dyDescent="0.3">
      <c r="B37406"/>
    </row>
    <row r="37407" spans="2:2" ht="16.5" x14ac:dyDescent="0.3">
      <c r="B37407"/>
    </row>
    <row r="37408" spans="2:2" ht="16.5" x14ac:dyDescent="0.3">
      <c r="B37408"/>
    </row>
    <row r="37409" spans="2:2" ht="16.5" x14ac:dyDescent="0.3">
      <c r="B37409"/>
    </row>
    <row r="37410" spans="2:2" ht="16.5" x14ac:dyDescent="0.3">
      <c r="B37410"/>
    </row>
    <row r="37411" spans="2:2" ht="16.5" x14ac:dyDescent="0.3">
      <c r="B37411"/>
    </row>
    <row r="37412" spans="2:2" ht="16.5" x14ac:dyDescent="0.3">
      <c r="B37412"/>
    </row>
    <row r="37413" spans="2:2" ht="16.5" x14ac:dyDescent="0.3">
      <c r="B37413"/>
    </row>
    <row r="37414" spans="2:2" ht="16.5" x14ac:dyDescent="0.3">
      <c r="B37414"/>
    </row>
    <row r="37415" spans="2:2" ht="16.5" x14ac:dyDescent="0.3">
      <c r="B37415"/>
    </row>
    <row r="37416" spans="2:2" ht="16.5" x14ac:dyDescent="0.3">
      <c r="B37416"/>
    </row>
    <row r="37417" spans="2:2" ht="16.5" x14ac:dyDescent="0.3">
      <c r="B37417"/>
    </row>
    <row r="37418" spans="2:2" ht="16.5" x14ac:dyDescent="0.3">
      <c r="B37418"/>
    </row>
    <row r="37419" spans="2:2" ht="16.5" x14ac:dyDescent="0.3">
      <c r="B37419"/>
    </row>
    <row r="37420" spans="2:2" ht="16.5" x14ac:dyDescent="0.3">
      <c r="B37420"/>
    </row>
    <row r="37421" spans="2:2" ht="16.5" x14ac:dyDescent="0.3">
      <c r="B37421"/>
    </row>
    <row r="37422" spans="2:2" ht="16.5" x14ac:dyDescent="0.3">
      <c r="B37422"/>
    </row>
    <row r="37423" spans="2:2" ht="16.5" x14ac:dyDescent="0.3">
      <c r="B37423"/>
    </row>
    <row r="37424" spans="2:2" ht="16.5" x14ac:dyDescent="0.3">
      <c r="B37424"/>
    </row>
    <row r="37425" spans="2:2" ht="16.5" x14ac:dyDescent="0.3">
      <c r="B37425"/>
    </row>
    <row r="37426" spans="2:2" ht="16.5" x14ac:dyDescent="0.3">
      <c r="B37426"/>
    </row>
    <row r="37427" spans="2:2" ht="16.5" x14ac:dyDescent="0.3">
      <c r="B37427"/>
    </row>
    <row r="37428" spans="2:2" ht="16.5" x14ac:dyDescent="0.3">
      <c r="B37428"/>
    </row>
    <row r="37429" spans="2:2" ht="16.5" x14ac:dyDescent="0.3">
      <c r="B37429"/>
    </row>
    <row r="37430" spans="2:2" ht="16.5" x14ac:dyDescent="0.3">
      <c r="B37430"/>
    </row>
    <row r="37431" spans="2:2" ht="16.5" x14ac:dyDescent="0.3">
      <c r="B37431"/>
    </row>
    <row r="37432" spans="2:2" ht="16.5" x14ac:dyDescent="0.3">
      <c r="B37432"/>
    </row>
    <row r="37433" spans="2:2" ht="16.5" x14ac:dyDescent="0.3">
      <c r="B37433"/>
    </row>
    <row r="37434" spans="2:2" ht="16.5" x14ac:dyDescent="0.3">
      <c r="B37434"/>
    </row>
    <row r="37435" spans="2:2" ht="16.5" x14ac:dyDescent="0.3">
      <c r="B37435"/>
    </row>
    <row r="37436" spans="2:2" ht="16.5" x14ac:dyDescent="0.3">
      <c r="B37436"/>
    </row>
    <row r="37437" spans="2:2" ht="16.5" x14ac:dyDescent="0.3">
      <c r="B37437"/>
    </row>
    <row r="37438" spans="2:2" ht="16.5" x14ac:dyDescent="0.3">
      <c r="B37438"/>
    </row>
    <row r="37439" spans="2:2" ht="16.5" x14ac:dyDescent="0.3">
      <c r="B37439"/>
    </row>
    <row r="37440" spans="2:2" ht="16.5" x14ac:dyDescent="0.3">
      <c r="B37440"/>
    </row>
    <row r="37441" spans="2:2" ht="16.5" x14ac:dyDescent="0.3">
      <c r="B37441"/>
    </row>
    <row r="37442" spans="2:2" ht="16.5" x14ac:dyDescent="0.3">
      <c r="B37442"/>
    </row>
    <row r="37443" spans="2:2" ht="16.5" x14ac:dyDescent="0.3">
      <c r="B37443"/>
    </row>
    <row r="37444" spans="2:2" ht="16.5" x14ac:dyDescent="0.3">
      <c r="B37444"/>
    </row>
    <row r="37445" spans="2:2" ht="16.5" x14ac:dyDescent="0.3">
      <c r="B37445"/>
    </row>
    <row r="37446" spans="2:2" ht="16.5" x14ac:dyDescent="0.3">
      <c r="B37446"/>
    </row>
    <row r="37447" spans="2:2" ht="16.5" x14ac:dyDescent="0.3">
      <c r="B37447"/>
    </row>
    <row r="37448" spans="2:2" ht="16.5" x14ac:dyDescent="0.3">
      <c r="B37448"/>
    </row>
    <row r="37449" spans="2:2" ht="16.5" x14ac:dyDescent="0.3">
      <c r="B37449"/>
    </row>
    <row r="37450" spans="2:2" ht="16.5" x14ac:dyDescent="0.3">
      <c r="B37450"/>
    </row>
    <row r="37451" spans="2:2" ht="16.5" x14ac:dyDescent="0.3">
      <c r="B37451"/>
    </row>
    <row r="37452" spans="2:2" ht="16.5" x14ac:dyDescent="0.3">
      <c r="B37452"/>
    </row>
    <row r="37453" spans="2:2" ht="16.5" x14ac:dyDescent="0.3">
      <c r="B37453"/>
    </row>
    <row r="37454" spans="2:2" ht="16.5" x14ac:dyDescent="0.3">
      <c r="B37454"/>
    </row>
    <row r="37455" spans="2:2" ht="16.5" x14ac:dyDescent="0.3">
      <c r="B37455"/>
    </row>
    <row r="37456" spans="2:2" ht="16.5" x14ac:dyDescent="0.3">
      <c r="B37456"/>
    </row>
    <row r="37457" spans="2:2" ht="16.5" x14ac:dyDescent="0.3">
      <c r="B37457"/>
    </row>
    <row r="37458" spans="2:2" ht="16.5" x14ac:dyDescent="0.3">
      <c r="B37458"/>
    </row>
    <row r="37459" spans="2:2" ht="16.5" x14ac:dyDescent="0.3">
      <c r="B37459"/>
    </row>
    <row r="37460" spans="2:2" ht="16.5" x14ac:dyDescent="0.3">
      <c r="B37460"/>
    </row>
    <row r="37461" spans="2:2" ht="16.5" x14ac:dyDescent="0.3">
      <c r="B37461"/>
    </row>
    <row r="37462" spans="2:2" ht="16.5" x14ac:dyDescent="0.3">
      <c r="B37462"/>
    </row>
    <row r="37463" spans="2:2" ht="16.5" x14ac:dyDescent="0.3">
      <c r="B37463"/>
    </row>
    <row r="37464" spans="2:2" ht="16.5" x14ac:dyDescent="0.3">
      <c r="B37464"/>
    </row>
    <row r="37465" spans="2:2" ht="16.5" x14ac:dyDescent="0.3">
      <c r="B37465"/>
    </row>
    <row r="37466" spans="2:2" ht="16.5" x14ac:dyDescent="0.3">
      <c r="B37466"/>
    </row>
    <row r="37467" spans="2:2" ht="16.5" x14ac:dyDescent="0.3">
      <c r="B37467"/>
    </row>
    <row r="37468" spans="2:2" ht="16.5" x14ac:dyDescent="0.3">
      <c r="B37468"/>
    </row>
    <row r="37469" spans="2:2" ht="16.5" x14ac:dyDescent="0.3">
      <c r="B37469"/>
    </row>
    <row r="37470" spans="2:2" ht="16.5" x14ac:dyDescent="0.3">
      <c r="B37470"/>
    </row>
    <row r="37471" spans="2:2" ht="16.5" x14ac:dyDescent="0.3">
      <c r="B37471"/>
    </row>
    <row r="37472" spans="2:2" ht="16.5" x14ac:dyDescent="0.3">
      <c r="B37472"/>
    </row>
    <row r="37473" spans="2:2" ht="16.5" x14ac:dyDescent="0.3">
      <c r="B37473"/>
    </row>
    <row r="37474" spans="2:2" ht="16.5" x14ac:dyDescent="0.3">
      <c r="B37474"/>
    </row>
    <row r="37475" spans="2:2" ht="16.5" x14ac:dyDescent="0.3">
      <c r="B37475"/>
    </row>
    <row r="37476" spans="2:2" ht="16.5" x14ac:dyDescent="0.3">
      <c r="B37476"/>
    </row>
    <row r="37477" spans="2:2" ht="16.5" x14ac:dyDescent="0.3">
      <c r="B37477"/>
    </row>
    <row r="37478" spans="2:2" ht="16.5" x14ac:dyDescent="0.3">
      <c r="B37478"/>
    </row>
    <row r="37479" spans="2:2" ht="16.5" x14ac:dyDescent="0.3">
      <c r="B37479"/>
    </row>
    <row r="37480" spans="2:2" ht="16.5" x14ac:dyDescent="0.3">
      <c r="B37480"/>
    </row>
    <row r="37481" spans="2:2" ht="16.5" x14ac:dyDescent="0.3">
      <c r="B37481"/>
    </row>
    <row r="37482" spans="2:2" ht="16.5" x14ac:dyDescent="0.3">
      <c r="B37482"/>
    </row>
    <row r="37483" spans="2:2" ht="16.5" x14ac:dyDescent="0.3">
      <c r="B37483"/>
    </row>
    <row r="37484" spans="2:2" ht="16.5" x14ac:dyDescent="0.3">
      <c r="B37484"/>
    </row>
    <row r="37485" spans="2:2" ht="16.5" x14ac:dyDescent="0.3">
      <c r="B37485"/>
    </row>
    <row r="37486" spans="2:2" ht="16.5" x14ac:dyDescent="0.3">
      <c r="B37486"/>
    </row>
    <row r="37487" spans="2:2" ht="16.5" x14ac:dyDescent="0.3">
      <c r="B37487"/>
    </row>
    <row r="37488" spans="2:2" ht="16.5" x14ac:dyDescent="0.3">
      <c r="B37488"/>
    </row>
    <row r="37489" spans="2:2" ht="16.5" x14ac:dyDescent="0.3">
      <c r="B37489"/>
    </row>
    <row r="37490" spans="2:2" ht="16.5" x14ac:dyDescent="0.3">
      <c r="B37490"/>
    </row>
    <row r="37491" spans="2:2" ht="16.5" x14ac:dyDescent="0.3">
      <c r="B37491"/>
    </row>
    <row r="37492" spans="2:2" ht="16.5" x14ac:dyDescent="0.3">
      <c r="B37492"/>
    </row>
    <row r="37493" spans="2:2" ht="16.5" x14ac:dyDescent="0.3">
      <c r="B37493"/>
    </row>
    <row r="37494" spans="2:2" ht="16.5" x14ac:dyDescent="0.3">
      <c r="B37494"/>
    </row>
    <row r="37495" spans="2:2" ht="16.5" x14ac:dyDescent="0.3">
      <c r="B37495"/>
    </row>
    <row r="37496" spans="2:2" ht="16.5" x14ac:dyDescent="0.3">
      <c r="B37496"/>
    </row>
    <row r="37497" spans="2:2" ht="16.5" x14ac:dyDescent="0.3">
      <c r="B37497"/>
    </row>
    <row r="37498" spans="2:2" ht="16.5" x14ac:dyDescent="0.3">
      <c r="B37498"/>
    </row>
    <row r="37499" spans="2:2" ht="16.5" x14ac:dyDescent="0.3">
      <c r="B37499"/>
    </row>
    <row r="37500" spans="2:2" ht="16.5" x14ac:dyDescent="0.3">
      <c r="B37500"/>
    </row>
    <row r="37501" spans="2:2" ht="16.5" x14ac:dyDescent="0.3">
      <c r="B37501"/>
    </row>
    <row r="37502" spans="2:2" ht="16.5" x14ac:dyDescent="0.3">
      <c r="B37502"/>
    </row>
    <row r="37503" spans="2:2" ht="16.5" x14ac:dyDescent="0.3">
      <c r="B37503"/>
    </row>
    <row r="37504" spans="2:2" ht="16.5" x14ac:dyDescent="0.3">
      <c r="B37504"/>
    </row>
    <row r="37505" spans="2:2" ht="16.5" x14ac:dyDescent="0.3">
      <c r="B37505"/>
    </row>
    <row r="37506" spans="2:2" ht="16.5" x14ac:dyDescent="0.3">
      <c r="B37506"/>
    </row>
    <row r="37507" spans="2:2" ht="16.5" x14ac:dyDescent="0.3">
      <c r="B37507"/>
    </row>
    <row r="37508" spans="2:2" ht="16.5" x14ac:dyDescent="0.3">
      <c r="B37508"/>
    </row>
    <row r="37509" spans="2:2" ht="16.5" x14ac:dyDescent="0.3">
      <c r="B37509"/>
    </row>
    <row r="37510" spans="2:2" ht="16.5" x14ac:dyDescent="0.3">
      <c r="B37510"/>
    </row>
    <row r="37511" spans="2:2" ht="16.5" x14ac:dyDescent="0.3">
      <c r="B37511"/>
    </row>
    <row r="37512" spans="2:2" ht="16.5" x14ac:dyDescent="0.3">
      <c r="B37512"/>
    </row>
    <row r="37513" spans="2:2" ht="16.5" x14ac:dyDescent="0.3">
      <c r="B37513"/>
    </row>
    <row r="37514" spans="2:2" ht="16.5" x14ac:dyDescent="0.3">
      <c r="B37514"/>
    </row>
    <row r="37515" spans="2:2" ht="16.5" x14ac:dyDescent="0.3">
      <c r="B37515"/>
    </row>
    <row r="37516" spans="2:2" ht="16.5" x14ac:dyDescent="0.3">
      <c r="B37516"/>
    </row>
    <row r="37517" spans="2:2" ht="16.5" x14ac:dyDescent="0.3">
      <c r="B37517"/>
    </row>
    <row r="37518" spans="2:2" ht="16.5" x14ac:dyDescent="0.3">
      <c r="B37518"/>
    </row>
    <row r="37519" spans="2:2" ht="16.5" x14ac:dyDescent="0.3">
      <c r="B37519"/>
    </row>
    <row r="37520" spans="2:2" ht="16.5" x14ac:dyDescent="0.3">
      <c r="B37520"/>
    </row>
    <row r="37521" spans="2:2" ht="16.5" x14ac:dyDescent="0.3">
      <c r="B37521"/>
    </row>
    <row r="37522" spans="2:2" ht="16.5" x14ac:dyDescent="0.3">
      <c r="B37522"/>
    </row>
    <row r="37523" spans="2:2" ht="16.5" x14ac:dyDescent="0.3">
      <c r="B37523"/>
    </row>
    <row r="37524" spans="2:2" ht="16.5" x14ac:dyDescent="0.3">
      <c r="B37524"/>
    </row>
    <row r="37525" spans="2:2" ht="16.5" x14ac:dyDescent="0.3">
      <c r="B37525"/>
    </row>
    <row r="37526" spans="2:2" ht="16.5" x14ac:dyDescent="0.3">
      <c r="B37526"/>
    </row>
    <row r="37527" spans="2:2" ht="16.5" x14ac:dyDescent="0.3">
      <c r="B37527"/>
    </row>
    <row r="37528" spans="2:2" ht="16.5" x14ac:dyDescent="0.3">
      <c r="B37528"/>
    </row>
    <row r="37529" spans="2:2" ht="16.5" x14ac:dyDescent="0.3">
      <c r="B37529"/>
    </row>
    <row r="37530" spans="2:2" ht="16.5" x14ac:dyDescent="0.3">
      <c r="B37530"/>
    </row>
    <row r="37531" spans="2:2" ht="16.5" x14ac:dyDescent="0.3">
      <c r="B37531"/>
    </row>
    <row r="37532" spans="2:2" ht="16.5" x14ac:dyDescent="0.3">
      <c r="B37532"/>
    </row>
    <row r="37533" spans="2:2" ht="16.5" x14ac:dyDescent="0.3">
      <c r="B37533"/>
    </row>
    <row r="37534" spans="2:2" ht="16.5" x14ac:dyDescent="0.3">
      <c r="B37534"/>
    </row>
    <row r="37535" spans="2:2" ht="16.5" x14ac:dyDescent="0.3">
      <c r="B37535"/>
    </row>
    <row r="37536" spans="2:2" ht="16.5" x14ac:dyDescent="0.3">
      <c r="B37536"/>
    </row>
    <row r="37537" spans="2:2" ht="16.5" x14ac:dyDescent="0.3">
      <c r="B37537"/>
    </row>
    <row r="37538" spans="2:2" ht="16.5" x14ac:dyDescent="0.3">
      <c r="B37538"/>
    </row>
    <row r="37539" spans="2:2" ht="16.5" x14ac:dyDescent="0.3">
      <c r="B37539"/>
    </row>
    <row r="37540" spans="2:2" ht="16.5" x14ac:dyDescent="0.3">
      <c r="B37540"/>
    </row>
    <row r="37541" spans="2:2" ht="16.5" x14ac:dyDescent="0.3">
      <c r="B37541"/>
    </row>
    <row r="37542" spans="2:2" ht="16.5" x14ac:dyDescent="0.3">
      <c r="B37542"/>
    </row>
    <row r="37543" spans="2:2" ht="16.5" x14ac:dyDescent="0.3">
      <c r="B37543"/>
    </row>
    <row r="37544" spans="2:2" ht="16.5" x14ac:dyDescent="0.3">
      <c r="B37544"/>
    </row>
    <row r="37545" spans="2:2" ht="16.5" x14ac:dyDescent="0.3">
      <c r="B37545"/>
    </row>
    <row r="37546" spans="2:2" ht="16.5" x14ac:dyDescent="0.3">
      <c r="B37546"/>
    </row>
    <row r="37547" spans="2:2" ht="16.5" x14ac:dyDescent="0.3">
      <c r="B37547"/>
    </row>
    <row r="37548" spans="2:2" ht="16.5" x14ac:dyDescent="0.3">
      <c r="B37548"/>
    </row>
    <row r="37549" spans="2:2" ht="16.5" x14ac:dyDescent="0.3">
      <c r="B37549"/>
    </row>
    <row r="37550" spans="2:2" ht="16.5" x14ac:dyDescent="0.3">
      <c r="B37550"/>
    </row>
    <row r="37551" spans="2:2" ht="16.5" x14ac:dyDescent="0.3">
      <c r="B37551"/>
    </row>
    <row r="37552" spans="2:2" ht="16.5" x14ac:dyDescent="0.3">
      <c r="B37552"/>
    </row>
    <row r="37553" spans="2:2" ht="16.5" x14ac:dyDescent="0.3">
      <c r="B37553"/>
    </row>
    <row r="37554" spans="2:2" ht="16.5" x14ac:dyDescent="0.3">
      <c r="B37554"/>
    </row>
    <row r="37555" spans="2:2" ht="16.5" x14ac:dyDescent="0.3">
      <c r="B37555"/>
    </row>
    <row r="37556" spans="2:2" ht="16.5" x14ac:dyDescent="0.3">
      <c r="B37556"/>
    </row>
    <row r="37557" spans="2:2" ht="16.5" x14ac:dyDescent="0.3">
      <c r="B37557"/>
    </row>
    <row r="37558" spans="2:2" ht="16.5" x14ac:dyDescent="0.3">
      <c r="B37558"/>
    </row>
    <row r="37559" spans="2:2" ht="16.5" x14ac:dyDescent="0.3">
      <c r="B37559"/>
    </row>
    <row r="37560" spans="2:2" ht="16.5" x14ac:dyDescent="0.3">
      <c r="B37560"/>
    </row>
    <row r="37561" spans="2:2" ht="16.5" x14ac:dyDescent="0.3">
      <c r="B37561"/>
    </row>
    <row r="37562" spans="2:2" ht="16.5" x14ac:dyDescent="0.3">
      <c r="B37562"/>
    </row>
    <row r="37563" spans="2:2" ht="16.5" x14ac:dyDescent="0.3">
      <c r="B37563"/>
    </row>
    <row r="37564" spans="2:2" ht="16.5" x14ac:dyDescent="0.3">
      <c r="B37564"/>
    </row>
    <row r="37565" spans="2:2" ht="16.5" x14ac:dyDescent="0.3">
      <c r="B37565"/>
    </row>
    <row r="37566" spans="2:2" ht="16.5" x14ac:dyDescent="0.3">
      <c r="B37566"/>
    </row>
    <row r="37567" spans="2:2" ht="16.5" x14ac:dyDescent="0.3">
      <c r="B37567"/>
    </row>
    <row r="37568" spans="2:2" ht="16.5" x14ac:dyDescent="0.3">
      <c r="B37568"/>
    </row>
    <row r="37569" spans="2:2" ht="16.5" x14ac:dyDescent="0.3">
      <c r="B37569"/>
    </row>
    <row r="37570" spans="2:2" ht="16.5" x14ac:dyDescent="0.3">
      <c r="B37570"/>
    </row>
    <row r="37571" spans="2:2" ht="16.5" x14ac:dyDescent="0.3">
      <c r="B37571"/>
    </row>
    <row r="37572" spans="2:2" ht="16.5" x14ac:dyDescent="0.3">
      <c r="B37572"/>
    </row>
    <row r="37573" spans="2:2" ht="16.5" x14ac:dyDescent="0.3">
      <c r="B37573"/>
    </row>
    <row r="37574" spans="2:2" ht="16.5" x14ac:dyDescent="0.3">
      <c r="B37574"/>
    </row>
    <row r="37575" spans="2:2" ht="16.5" x14ac:dyDescent="0.3">
      <c r="B37575"/>
    </row>
    <row r="37576" spans="2:2" ht="16.5" x14ac:dyDescent="0.3">
      <c r="B37576"/>
    </row>
    <row r="37577" spans="2:2" ht="16.5" x14ac:dyDescent="0.3">
      <c r="B37577"/>
    </row>
    <row r="37578" spans="2:2" ht="16.5" x14ac:dyDescent="0.3">
      <c r="B37578"/>
    </row>
    <row r="37579" spans="2:2" ht="16.5" x14ac:dyDescent="0.3">
      <c r="B37579"/>
    </row>
    <row r="37580" spans="2:2" ht="16.5" x14ac:dyDescent="0.3">
      <c r="B37580"/>
    </row>
    <row r="37581" spans="2:2" ht="16.5" x14ac:dyDescent="0.3">
      <c r="B37581"/>
    </row>
    <row r="37582" spans="2:2" ht="16.5" x14ac:dyDescent="0.3">
      <c r="B37582"/>
    </row>
    <row r="37583" spans="2:2" ht="16.5" x14ac:dyDescent="0.3">
      <c r="B37583"/>
    </row>
    <row r="37584" spans="2:2" ht="16.5" x14ac:dyDescent="0.3">
      <c r="B37584"/>
    </row>
    <row r="37585" spans="2:2" ht="16.5" x14ac:dyDescent="0.3">
      <c r="B37585"/>
    </row>
    <row r="37586" spans="2:2" ht="16.5" x14ac:dyDescent="0.3">
      <c r="B37586"/>
    </row>
    <row r="37587" spans="2:2" ht="16.5" x14ac:dyDescent="0.3">
      <c r="B37587"/>
    </row>
    <row r="37588" spans="2:2" ht="16.5" x14ac:dyDescent="0.3">
      <c r="B37588"/>
    </row>
    <row r="37589" spans="2:2" ht="16.5" x14ac:dyDescent="0.3">
      <c r="B37589"/>
    </row>
    <row r="37590" spans="2:2" ht="16.5" x14ac:dyDescent="0.3">
      <c r="B37590"/>
    </row>
    <row r="37591" spans="2:2" ht="16.5" x14ac:dyDescent="0.3">
      <c r="B37591"/>
    </row>
    <row r="37592" spans="2:2" ht="16.5" x14ac:dyDescent="0.3">
      <c r="B37592"/>
    </row>
    <row r="37593" spans="2:2" ht="16.5" x14ac:dyDescent="0.3">
      <c r="B37593"/>
    </row>
    <row r="37594" spans="2:2" ht="16.5" x14ac:dyDescent="0.3">
      <c r="B37594"/>
    </row>
    <row r="37595" spans="2:2" ht="16.5" x14ac:dyDescent="0.3">
      <c r="B37595"/>
    </row>
    <row r="37596" spans="2:2" ht="16.5" x14ac:dyDescent="0.3">
      <c r="B37596"/>
    </row>
    <row r="37597" spans="2:2" ht="16.5" x14ac:dyDescent="0.3">
      <c r="B37597"/>
    </row>
    <row r="37598" spans="2:2" ht="16.5" x14ac:dyDescent="0.3">
      <c r="B37598"/>
    </row>
    <row r="37599" spans="2:2" ht="16.5" x14ac:dyDescent="0.3">
      <c r="B37599"/>
    </row>
    <row r="37600" spans="2:2" ht="16.5" x14ac:dyDescent="0.3">
      <c r="B37600"/>
    </row>
    <row r="37601" spans="2:2" ht="16.5" x14ac:dyDescent="0.3">
      <c r="B37601"/>
    </row>
    <row r="37602" spans="2:2" ht="16.5" x14ac:dyDescent="0.3">
      <c r="B37602"/>
    </row>
    <row r="37603" spans="2:2" ht="16.5" x14ac:dyDescent="0.3">
      <c r="B37603"/>
    </row>
    <row r="37604" spans="2:2" ht="16.5" x14ac:dyDescent="0.3">
      <c r="B37604"/>
    </row>
    <row r="37605" spans="2:2" ht="16.5" x14ac:dyDescent="0.3">
      <c r="B37605"/>
    </row>
    <row r="37606" spans="2:2" ht="16.5" x14ac:dyDescent="0.3">
      <c r="B37606"/>
    </row>
    <row r="37607" spans="2:2" ht="16.5" x14ac:dyDescent="0.3">
      <c r="B37607"/>
    </row>
    <row r="37608" spans="2:2" ht="16.5" x14ac:dyDescent="0.3">
      <c r="B37608"/>
    </row>
    <row r="37609" spans="2:2" ht="16.5" x14ac:dyDescent="0.3">
      <c r="B37609"/>
    </row>
    <row r="37610" spans="2:2" ht="16.5" x14ac:dyDescent="0.3">
      <c r="B37610"/>
    </row>
    <row r="37611" spans="2:2" ht="16.5" x14ac:dyDescent="0.3">
      <c r="B37611"/>
    </row>
    <row r="37612" spans="2:2" ht="16.5" x14ac:dyDescent="0.3">
      <c r="B37612"/>
    </row>
    <row r="37613" spans="2:2" ht="16.5" x14ac:dyDescent="0.3">
      <c r="B37613"/>
    </row>
    <row r="37614" spans="2:2" ht="16.5" x14ac:dyDescent="0.3">
      <c r="B37614"/>
    </row>
    <row r="37615" spans="2:2" ht="16.5" x14ac:dyDescent="0.3">
      <c r="B37615"/>
    </row>
    <row r="37616" spans="2:2" ht="16.5" x14ac:dyDescent="0.3">
      <c r="B37616"/>
    </row>
    <row r="37617" spans="2:2" ht="16.5" x14ac:dyDescent="0.3">
      <c r="B37617"/>
    </row>
    <row r="37618" spans="2:2" ht="16.5" x14ac:dyDescent="0.3">
      <c r="B37618"/>
    </row>
    <row r="37619" spans="2:2" ht="16.5" x14ac:dyDescent="0.3">
      <c r="B37619"/>
    </row>
    <row r="37620" spans="2:2" ht="16.5" x14ac:dyDescent="0.3">
      <c r="B37620"/>
    </row>
    <row r="37621" spans="2:2" ht="16.5" x14ac:dyDescent="0.3">
      <c r="B37621"/>
    </row>
    <row r="37622" spans="2:2" ht="16.5" x14ac:dyDescent="0.3">
      <c r="B37622"/>
    </row>
    <row r="37623" spans="2:2" ht="16.5" x14ac:dyDescent="0.3">
      <c r="B37623"/>
    </row>
    <row r="37624" spans="2:2" ht="16.5" x14ac:dyDescent="0.3">
      <c r="B37624"/>
    </row>
    <row r="37625" spans="2:2" ht="16.5" x14ac:dyDescent="0.3">
      <c r="B37625"/>
    </row>
    <row r="37626" spans="2:2" ht="16.5" x14ac:dyDescent="0.3">
      <c r="B37626"/>
    </row>
    <row r="37627" spans="2:2" ht="16.5" x14ac:dyDescent="0.3">
      <c r="B37627"/>
    </row>
    <row r="37628" spans="2:2" ht="16.5" x14ac:dyDescent="0.3">
      <c r="B37628"/>
    </row>
    <row r="37629" spans="2:2" ht="16.5" x14ac:dyDescent="0.3">
      <c r="B37629"/>
    </row>
    <row r="37630" spans="2:2" ht="16.5" x14ac:dyDescent="0.3">
      <c r="B37630"/>
    </row>
    <row r="37631" spans="2:2" ht="16.5" x14ac:dyDescent="0.3">
      <c r="B37631"/>
    </row>
    <row r="37632" spans="2:2" ht="16.5" x14ac:dyDescent="0.3">
      <c r="B37632"/>
    </row>
    <row r="37633" spans="2:2" ht="16.5" x14ac:dyDescent="0.3">
      <c r="B37633"/>
    </row>
    <row r="37634" spans="2:2" ht="16.5" x14ac:dyDescent="0.3">
      <c r="B37634"/>
    </row>
    <row r="37635" spans="2:2" ht="16.5" x14ac:dyDescent="0.3">
      <c r="B37635"/>
    </row>
    <row r="37636" spans="2:2" ht="16.5" x14ac:dyDescent="0.3">
      <c r="B37636"/>
    </row>
    <row r="37637" spans="2:2" ht="16.5" x14ac:dyDescent="0.3">
      <c r="B37637"/>
    </row>
    <row r="37638" spans="2:2" ht="16.5" x14ac:dyDescent="0.3">
      <c r="B37638"/>
    </row>
    <row r="37639" spans="2:2" ht="16.5" x14ac:dyDescent="0.3">
      <c r="B37639"/>
    </row>
    <row r="37640" spans="2:2" ht="16.5" x14ac:dyDescent="0.3">
      <c r="B37640"/>
    </row>
    <row r="37641" spans="2:2" ht="16.5" x14ac:dyDescent="0.3">
      <c r="B37641"/>
    </row>
    <row r="37642" spans="2:2" ht="16.5" x14ac:dyDescent="0.3">
      <c r="B37642"/>
    </row>
    <row r="37643" spans="2:2" ht="16.5" x14ac:dyDescent="0.3">
      <c r="B37643"/>
    </row>
    <row r="37644" spans="2:2" ht="16.5" x14ac:dyDescent="0.3">
      <c r="B37644"/>
    </row>
    <row r="37645" spans="2:2" ht="16.5" x14ac:dyDescent="0.3">
      <c r="B37645"/>
    </row>
    <row r="37646" spans="2:2" ht="16.5" x14ac:dyDescent="0.3">
      <c r="B37646"/>
    </row>
    <row r="37647" spans="2:2" ht="16.5" x14ac:dyDescent="0.3">
      <c r="B37647"/>
    </row>
    <row r="37648" spans="2:2" ht="16.5" x14ac:dyDescent="0.3">
      <c r="B37648"/>
    </row>
    <row r="37649" spans="2:2" ht="16.5" x14ac:dyDescent="0.3">
      <c r="B37649"/>
    </row>
    <row r="37650" spans="2:2" ht="16.5" x14ac:dyDescent="0.3">
      <c r="B37650"/>
    </row>
    <row r="37651" spans="2:2" ht="16.5" x14ac:dyDescent="0.3">
      <c r="B37651"/>
    </row>
    <row r="37652" spans="2:2" ht="16.5" x14ac:dyDescent="0.3">
      <c r="B37652"/>
    </row>
    <row r="37653" spans="2:2" ht="16.5" x14ac:dyDescent="0.3">
      <c r="B37653"/>
    </row>
    <row r="37654" spans="2:2" ht="16.5" x14ac:dyDescent="0.3">
      <c r="B37654"/>
    </row>
    <row r="37655" spans="2:2" ht="16.5" x14ac:dyDescent="0.3">
      <c r="B37655"/>
    </row>
    <row r="37656" spans="2:2" ht="16.5" x14ac:dyDescent="0.3">
      <c r="B37656"/>
    </row>
    <row r="37657" spans="2:2" ht="16.5" x14ac:dyDescent="0.3">
      <c r="B37657"/>
    </row>
    <row r="37658" spans="2:2" ht="16.5" x14ac:dyDescent="0.3">
      <c r="B37658"/>
    </row>
    <row r="37659" spans="2:2" ht="16.5" x14ac:dyDescent="0.3">
      <c r="B37659"/>
    </row>
    <row r="37660" spans="2:2" ht="16.5" x14ac:dyDescent="0.3">
      <c r="B37660"/>
    </row>
    <row r="37661" spans="2:2" ht="16.5" x14ac:dyDescent="0.3">
      <c r="B37661"/>
    </row>
    <row r="37662" spans="2:2" ht="16.5" x14ac:dyDescent="0.3">
      <c r="B37662"/>
    </row>
    <row r="37663" spans="2:2" ht="16.5" x14ac:dyDescent="0.3">
      <c r="B37663"/>
    </row>
    <row r="37664" spans="2:2" ht="16.5" x14ac:dyDescent="0.3">
      <c r="B37664"/>
    </row>
    <row r="37665" spans="2:2" ht="16.5" x14ac:dyDescent="0.3">
      <c r="B37665"/>
    </row>
    <row r="37666" spans="2:2" ht="16.5" x14ac:dyDescent="0.3">
      <c r="B37666"/>
    </row>
    <row r="37667" spans="2:2" ht="16.5" x14ac:dyDescent="0.3">
      <c r="B37667"/>
    </row>
    <row r="37668" spans="2:2" ht="16.5" x14ac:dyDescent="0.3">
      <c r="B37668"/>
    </row>
    <row r="37669" spans="2:2" ht="16.5" x14ac:dyDescent="0.3">
      <c r="B37669"/>
    </row>
    <row r="37670" spans="2:2" ht="16.5" x14ac:dyDescent="0.3">
      <c r="B37670"/>
    </row>
    <row r="37671" spans="2:2" ht="16.5" x14ac:dyDescent="0.3">
      <c r="B37671"/>
    </row>
    <row r="37672" spans="2:2" ht="16.5" x14ac:dyDescent="0.3">
      <c r="B37672"/>
    </row>
    <row r="37673" spans="2:2" ht="16.5" x14ac:dyDescent="0.3">
      <c r="B37673"/>
    </row>
    <row r="37674" spans="2:2" ht="16.5" x14ac:dyDescent="0.3">
      <c r="B37674"/>
    </row>
    <row r="37675" spans="2:2" ht="16.5" x14ac:dyDescent="0.3">
      <c r="B37675"/>
    </row>
    <row r="37676" spans="2:2" ht="16.5" x14ac:dyDescent="0.3">
      <c r="B37676"/>
    </row>
    <row r="37677" spans="2:2" ht="16.5" x14ac:dyDescent="0.3">
      <c r="B37677"/>
    </row>
    <row r="37678" spans="2:2" ht="16.5" x14ac:dyDescent="0.3">
      <c r="B37678"/>
    </row>
    <row r="37679" spans="2:2" ht="16.5" x14ac:dyDescent="0.3">
      <c r="B37679"/>
    </row>
    <row r="37680" spans="2:2" ht="16.5" x14ac:dyDescent="0.3">
      <c r="B37680"/>
    </row>
    <row r="37681" spans="2:2" ht="16.5" x14ac:dyDescent="0.3">
      <c r="B37681"/>
    </row>
    <row r="37682" spans="2:2" ht="16.5" x14ac:dyDescent="0.3">
      <c r="B37682"/>
    </row>
    <row r="37683" spans="2:2" ht="16.5" x14ac:dyDescent="0.3">
      <c r="B37683"/>
    </row>
    <row r="37684" spans="2:2" ht="16.5" x14ac:dyDescent="0.3">
      <c r="B37684"/>
    </row>
    <row r="37685" spans="2:2" ht="16.5" x14ac:dyDescent="0.3">
      <c r="B37685"/>
    </row>
    <row r="37686" spans="2:2" ht="16.5" x14ac:dyDescent="0.3">
      <c r="B37686"/>
    </row>
    <row r="37687" spans="2:2" ht="16.5" x14ac:dyDescent="0.3">
      <c r="B37687"/>
    </row>
    <row r="37688" spans="2:2" ht="16.5" x14ac:dyDescent="0.3">
      <c r="B37688"/>
    </row>
    <row r="37689" spans="2:2" ht="16.5" x14ac:dyDescent="0.3">
      <c r="B37689"/>
    </row>
    <row r="37690" spans="2:2" ht="16.5" x14ac:dyDescent="0.3">
      <c r="B37690"/>
    </row>
    <row r="37691" spans="2:2" ht="16.5" x14ac:dyDescent="0.3">
      <c r="B37691"/>
    </row>
    <row r="37692" spans="2:2" ht="16.5" x14ac:dyDescent="0.3">
      <c r="B37692"/>
    </row>
    <row r="37693" spans="2:2" ht="16.5" x14ac:dyDescent="0.3">
      <c r="B37693"/>
    </row>
    <row r="37694" spans="2:2" ht="16.5" x14ac:dyDescent="0.3">
      <c r="B37694"/>
    </row>
    <row r="37695" spans="2:2" ht="16.5" x14ac:dyDescent="0.3">
      <c r="B37695"/>
    </row>
    <row r="37696" spans="2:2" ht="16.5" x14ac:dyDescent="0.3">
      <c r="B37696"/>
    </row>
    <row r="37697" spans="2:2" ht="16.5" x14ac:dyDescent="0.3">
      <c r="B37697"/>
    </row>
    <row r="37698" spans="2:2" ht="16.5" x14ac:dyDescent="0.3">
      <c r="B37698"/>
    </row>
    <row r="37699" spans="2:2" ht="16.5" x14ac:dyDescent="0.3">
      <c r="B37699"/>
    </row>
    <row r="37700" spans="2:2" ht="16.5" x14ac:dyDescent="0.3">
      <c r="B37700"/>
    </row>
    <row r="37701" spans="2:2" ht="16.5" x14ac:dyDescent="0.3">
      <c r="B37701"/>
    </row>
    <row r="37702" spans="2:2" ht="16.5" x14ac:dyDescent="0.3">
      <c r="B37702"/>
    </row>
    <row r="37703" spans="2:2" ht="16.5" x14ac:dyDescent="0.3">
      <c r="B37703"/>
    </row>
    <row r="37704" spans="2:2" ht="16.5" x14ac:dyDescent="0.3">
      <c r="B37704"/>
    </row>
    <row r="37705" spans="2:2" ht="16.5" x14ac:dyDescent="0.3">
      <c r="B37705"/>
    </row>
    <row r="37706" spans="2:2" ht="16.5" x14ac:dyDescent="0.3">
      <c r="B37706"/>
    </row>
    <row r="37707" spans="2:2" ht="16.5" x14ac:dyDescent="0.3">
      <c r="B37707"/>
    </row>
    <row r="37708" spans="2:2" ht="16.5" x14ac:dyDescent="0.3">
      <c r="B37708"/>
    </row>
    <row r="37709" spans="2:2" ht="16.5" x14ac:dyDescent="0.3">
      <c r="B37709"/>
    </row>
    <row r="37710" spans="2:2" ht="16.5" x14ac:dyDescent="0.3">
      <c r="B37710"/>
    </row>
    <row r="37711" spans="2:2" ht="16.5" x14ac:dyDescent="0.3">
      <c r="B37711"/>
    </row>
    <row r="37712" spans="2:2" ht="16.5" x14ac:dyDescent="0.3">
      <c r="B37712"/>
    </row>
    <row r="37713" spans="2:2" ht="16.5" x14ac:dyDescent="0.3">
      <c r="B37713"/>
    </row>
    <row r="37714" spans="2:2" ht="16.5" x14ac:dyDescent="0.3">
      <c r="B37714"/>
    </row>
    <row r="37715" spans="2:2" ht="16.5" x14ac:dyDescent="0.3">
      <c r="B37715"/>
    </row>
    <row r="37716" spans="2:2" ht="16.5" x14ac:dyDescent="0.3">
      <c r="B37716"/>
    </row>
    <row r="37717" spans="2:2" ht="16.5" x14ac:dyDescent="0.3">
      <c r="B37717"/>
    </row>
    <row r="37718" spans="2:2" ht="16.5" x14ac:dyDescent="0.3">
      <c r="B37718"/>
    </row>
    <row r="37719" spans="2:2" ht="16.5" x14ac:dyDescent="0.3">
      <c r="B37719"/>
    </row>
    <row r="37720" spans="2:2" ht="16.5" x14ac:dyDescent="0.3">
      <c r="B37720"/>
    </row>
    <row r="37721" spans="2:2" ht="16.5" x14ac:dyDescent="0.3">
      <c r="B37721"/>
    </row>
    <row r="37722" spans="2:2" ht="16.5" x14ac:dyDescent="0.3">
      <c r="B37722"/>
    </row>
    <row r="37723" spans="2:2" ht="16.5" x14ac:dyDescent="0.3">
      <c r="B37723"/>
    </row>
    <row r="37724" spans="2:2" ht="16.5" x14ac:dyDescent="0.3">
      <c r="B37724"/>
    </row>
    <row r="37725" spans="2:2" ht="16.5" x14ac:dyDescent="0.3">
      <c r="B37725"/>
    </row>
    <row r="37726" spans="2:2" ht="16.5" x14ac:dyDescent="0.3">
      <c r="B37726"/>
    </row>
    <row r="37727" spans="2:2" ht="16.5" x14ac:dyDescent="0.3">
      <c r="B37727"/>
    </row>
    <row r="37728" spans="2:2" ht="16.5" x14ac:dyDescent="0.3">
      <c r="B37728"/>
    </row>
    <row r="37729" spans="2:2" ht="16.5" x14ac:dyDescent="0.3">
      <c r="B37729"/>
    </row>
    <row r="37730" spans="2:2" ht="16.5" x14ac:dyDescent="0.3">
      <c r="B37730"/>
    </row>
    <row r="37731" spans="2:2" ht="16.5" x14ac:dyDescent="0.3">
      <c r="B37731"/>
    </row>
    <row r="37732" spans="2:2" ht="16.5" x14ac:dyDescent="0.3">
      <c r="B37732"/>
    </row>
    <row r="37733" spans="2:2" ht="16.5" x14ac:dyDescent="0.3">
      <c r="B37733"/>
    </row>
    <row r="37734" spans="2:2" ht="16.5" x14ac:dyDescent="0.3">
      <c r="B37734"/>
    </row>
    <row r="37735" spans="2:2" ht="16.5" x14ac:dyDescent="0.3">
      <c r="B37735"/>
    </row>
    <row r="37736" spans="2:2" ht="16.5" x14ac:dyDescent="0.3">
      <c r="B37736"/>
    </row>
    <row r="37737" spans="2:2" ht="16.5" x14ac:dyDescent="0.3">
      <c r="B37737"/>
    </row>
    <row r="37738" spans="2:2" ht="16.5" x14ac:dyDescent="0.3">
      <c r="B37738"/>
    </row>
    <row r="37739" spans="2:2" ht="16.5" x14ac:dyDescent="0.3">
      <c r="B37739"/>
    </row>
    <row r="37740" spans="2:2" ht="16.5" x14ac:dyDescent="0.3">
      <c r="B37740"/>
    </row>
    <row r="37741" spans="2:2" ht="16.5" x14ac:dyDescent="0.3">
      <c r="B37741"/>
    </row>
    <row r="37742" spans="2:2" ht="16.5" x14ac:dyDescent="0.3">
      <c r="B37742"/>
    </row>
    <row r="37743" spans="2:2" ht="16.5" x14ac:dyDescent="0.3">
      <c r="B37743"/>
    </row>
    <row r="37744" spans="2:2" ht="16.5" x14ac:dyDescent="0.3">
      <c r="B37744"/>
    </row>
    <row r="37745" spans="2:2" ht="16.5" x14ac:dyDescent="0.3">
      <c r="B37745"/>
    </row>
    <row r="37746" spans="2:2" ht="16.5" x14ac:dyDescent="0.3">
      <c r="B37746"/>
    </row>
    <row r="37747" spans="2:2" ht="16.5" x14ac:dyDescent="0.3">
      <c r="B37747"/>
    </row>
    <row r="37748" spans="2:2" ht="16.5" x14ac:dyDescent="0.3">
      <c r="B37748"/>
    </row>
    <row r="37749" spans="2:2" ht="16.5" x14ac:dyDescent="0.3">
      <c r="B37749"/>
    </row>
    <row r="37750" spans="2:2" ht="16.5" x14ac:dyDescent="0.3">
      <c r="B37750"/>
    </row>
    <row r="37751" spans="2:2" ht="16.5" x14ac:dyDescent="0.3">
      <c r="B37751"/>
    </row>
    <row r="37752" spans="2:2" ht="16.5" x14ac:dyDescent="0.3">
      <c r="B37752"/>
    </row>
    <row r="37753" spans="2:2" ht="16.5" x14ac:dyDescent="0.3">
      <c r="B37753"/>
    </row>
    <row r="37754" spans="2:2" ht="16.5" x14ac:dyDescent="0.3">
      <c r="B37754"/>
    </row>
    <row r="37755" spans="2:2" ht="16.5" x14ac:dyDescent="0.3">
      <c r="B37755"/>
    </row>
    <row r="37756" spans="2:2" ht="16.5" x14ac:dyDescent="0.3">
      <c r="B37756"/>
    </row>
    <row r="37757" spans="2:2" ht="16.5" x14ac:dyDescent="0.3">
      <c r="B37757"/>
    </row>
    <row r="37758" spans="2:2" ht="16.5" x14ac:dyDescent="0.3">
      <c r="B37758"/>
    </row>
    <row r="37759" spans="2:2" ht="16.5" x14ac:dyDescent="0.3">
      <c r="B37759"/>
    </row>
    <row r="37760" spans="2:2" ht="16.5" x14ac:dyDescent="0.3">
      <c r="B37760"/>
    </row>
    <row r="37761" spans="2:2" ht="16.5" x14ac:dyDescent="0.3">
      <c r="B37761"/>
    </row>
    <row r="37762" spans="2:2" ht="16.5" x14ac:dyDescent="0.3">
      <c r="B37762"/>
    </row>
    <row r="37763" spans="2:2" ht="16.5" x14ac:dyDescent="0.3">
      <c r="B37763"/>
    </row>
    <row r="37764" spans="2:2" ht="16.5" x14ac:dyDescent="0.3">
      <c r="B37764"/>
    </row>
    <row r="37765" spans="2:2" ht="16.5" x14ac:dyDescent="0.3">
      <c r="B37765"/>
    </row>
    <row r="37766" spans="2:2" ht="16.5" x14ac:dyDescent="0.3">
      <c r="B37766"/>
    </row>
    <row r="37767" spans="2:2" ht="16.5" x14ac:dyDescent="0.3">
      <c r="B37767"/>
    </row>
    <row r="37768" spans="2:2" ht="16.5" x14ac:dyDescent="0.3">
      <c r="B37768"/>
    </row>
    <row r="37769" spans="2:2" ht="16.5" x14ac:dyDescent="0.3">
      <c r="B37769"/>
    </row>
    <row r="37770" spans="2:2" ht="16.5" x14ac:dyDescent="0.3">
      <c r="B37770"/>
    </row>
    <row r="37771" spans="2:2" ht="16.5" x14ac:dyDescent="0.3">
      <c r="B37771"/>
    </row>
    <row r="37772" spans="2:2" ht="16.5" x14ac:dyDescent="0.3">
      <c r="B37772"/>
    </row>
    <row r="37773" spans="2:2" ht="16.5" x14ac:dyDescent="0.3">
      <c r="B37773"/>
    </row>
    <row r="37774" spans="2:2" ht="16.5" x14ac:dyDescent="0.3">
      <c r="B37774"/>
    </row>
    <row r="37775" spans="2:2" ht="16.5" x14ac:dyDescent="0.3">
      <c r="B37775"/>
    </row>
    <row r="37776" spans="2:2" ht="16.5" x14ac:dyDescent="0.3">
      <c r="B37776"/>
    </row>
    <row r="37777" spans="2:2" ht="16.5" x14ac:dyDescent="0.3">
      <c r="B37777"/>
    </row>
    <row r="37778" spans="2:2" ht="16.5" x14ac:dyDescent="0.3">
      <c r="B37778"/>
    </row>
    <row r="37779" spans="2:2" ht="16.5" x14ac:dyDescent="0.3">
      <c r="B37779"/>
    </row>
    <row r="37780" spans="2:2" ht="16.5" x14ac:dyDescent="0.3">
      <c r="B37780"/>
    </row>
    <row r="37781" spans="2:2" ht="16.5" x14ac:dyDescent="0.3">
      <c r="B37781"/>
    </row>
    <row r="37782" spans="2:2" ht="16.5" x14ac:dyDescent="0.3">
      <c r="B37782"/>
    </row>
    <row r="37783" spans="2:2" ht="16.5" x14ac:dyDescent="0.3">
      <c r="B37783"/>
    </row>
    <row r="37784" spans="2:2" ht="16.5" x14ac:dyDescent="0.3">
      <c r="B37784"/>
    </row>
    <row r="37785" spans="2:2" ht="16.5" x14ac:dyDescent="0.3">
      <c r="B37785"/>
    </row>
    <row r="37786" spans="2:2" ht="16.5" x14ac:dyDescent="0.3">
      <c r="B37786"/>
    </row>
    <row r="37787" spans="2:2" ht="16.5" x14ac:dyDescent="0.3">
      <c r="B37787"/>
    </row>
    <row r="37788" spans="2:2" ht="16.5" x14ac:dyDescent="0.3">
      <c r="B37788"/>
    </row>
    <row r="37789" spans="2:2" ht="16.5" x14ac:dyDescent="0.3">
      <c r="B37789"/>
    </row>
    <row r="37790" spans="2:2" ht="16.5" x14ac:dyDescent="0.3">
      <c r="B37790"/>
    </row>
    <row r="37791" spans="2:2" ht="16.5" x14ac:dyDescent="0.3">
      <c r="B37791"/>
    </row>
    <row r="37792" spans="2:2" ht="16.5" x14ac:dyDescent="0.3">
      <c r="B37792"/>
    </row>
    <row r="37793" spans="2:2" ht="16.5" x14ac:dyDescent="0.3">
      <c r="B37793"/>
    </row>
    <row r="37794" spans="2:2" ht="16.5" x14ac:dyDescent="0.3">
      <c r="B37794"/>
    </row>
    <row r="37795" spans="2:2" ht="16.5" x14ac:dyDescent="0.3">
      <c r="B37795"/>
    </row>
    <row r="37796" spans="2:2" ht="16.5" x14ac:dyDescent="0.3">
      <c r="B37796"/>
    </row>
    <row r="37797" spans="2:2" ht="16.5" x14ac:dyDescent="0.3">
      <c r="B37797"/>
    </row>
    <row r="37798" spans="2:2" ht="16.5" x14ac:dyDescent="0.3">
      <c r="B37798"/>
    </row>
    <row r="37799" spans="2:2" ht="16.5" x14ac:dyDescent="0.3">
      <c r="B37799"/>
    </row>
    <row r="37800" spans="2:2" ht="16.5" x14ac:dyDescent="0.3">
      <c r="B37800"/>
    </row>
    <row r="37801" spans="2:2" ht="16.5" x14ac:dyDescent="0.3">
      <c r="B37801"/>
    </row>
    <row r="37802" spans="2:2" ht="16.5" x14ac:dyDescent="0.3">
      <c r="B37802"/>
    </row>
    <row r="37803" spans="2:2" ht="16.5" x14ac:dyDescent="0.3">
      <c r="B37803"/>
    </row>
    <row r="37804" spans="2:2" ht="16.5" x14ac:dyDescent="0.3">
      <c r="B37804"/>
    </row>
    <row r="37805" spans="2:2" ht="16.5" x14ac:dyDescent="0.3">
      <c r="B37805"/>
    </row>
    <row r="37806" spans="2:2" ht="16.5" x14ac:dyDescent="0.3">
      <c r="B37806"/>
    </row>
    <row r="37807" spans="2:2" ht="16.5" x14ac:dyDescent="0.3">
      <c r="B37807"/>
    </row>
    <row r="37808" spans="2:2" ht="16.5" x14ac:dyDescent="0.3">
      <c r="B37808"/>
    </row>
    <row r="37809" spans="2:2" ht="16.5" x14ac:dyDescent="0.3">
      <c r="B37809"/>
    </row>
    <row r="37810" spans="2:2" ht="16.5" x14ac:dyDescent="0.3">
      <c r="B37810"/>
    </row>
    <row r="37811" spans="2:2" ht="16.5" x14ac:dyDescent="0.3">
      <c r="B37811"/>
    </row>
    <row r="37812" spans="2:2" ht="16.5" x14ac:dyDescent="0.3">
      <c r="B37812"/>
    </row>
    <row r="37813" spans="2:2" ht="16.5" x14ac:dyDescent="0.3">
      <c r="B37813"/>
    </row>
    <row r="37814" spans="2:2" ht="16.5" x14ac:dyDescent="0.3">
      <c r="B37814"/>
    </row>
    <row r="37815" spans="2:2" ht="16.5" x14ac:dyDescent="0.3">
      <c r="B37815"/>
    </row>
    <row r="37816" spans="2:2" ht="16.5" x14ac:dyDescent="0.3">
      <c r="B37816"/>
    </row>
    <row r="37817" spans="2:2" ht="16.5" x14ac:dyDescent="0.3">
      <c r="B37817"/>
    </row>
    <row r="37818" spans="2:2" ht="16.5" x14ac:dyDescent="0.3">
      <c r="B37818"/>
    </row>
    <row r="37819" spans="2:2" ht="16.5" x14ac:dyDescent="0.3">
      <c r="B37819"/>
    </row>
    <row r="37820" spans="2:2" ht="16.5" x14ac:dyDescent="0.3">
      <c r="B37820"/>
    </row>
    <row r="37821" spans="2:2" ht="16.5" x14ac:dyDescent="0.3">
      <c r="B37821"/>
    </row>
    <row r="37822" spans="2:2" ht="16.5" x14ac:dyDescent="0.3">
      <c r="B37822"/>
    </row>
    <row r="37823" spans="2:2" ht="16.5" x14ac:dyDescent="0.3">
      <c r="B37823"/>
    </row>
    <row r="37824" spans="2:2" ht="16.5" x14ac:dyDescent="0.3">
      <c r="B37824"/>
    </row>
    <row r="37825" spans="2:2" ht="16.5" x14ac:dyDescent="0.3">
      <c r="B37825"/>
    </row>
    <row r="37826" spans="2:2" ht="16.5" x14ac:dyDescent="0.3">
      <c r="B37826"/>
    </row>
    <row r="37827" spans="2:2" ht="16.5" x14ac:dyDescent="0.3">
      <c r="B37827"/>
    </row>
    <row r="37828" spans="2:2" ht="16.5" x14ac:dyDescent="0.3">
      <c r="B37828"/>
    </row>
    <row r="37829" spans="2:2" ht="16.5" x14ac:dyDescent="0.3">
      <c r="B37829"/>
    </row>
    <row r="37830" spans="2:2" ht="16.5" x14ac:dyDescent="0.3">
      <c r="B37830"/>
    </row>
    <row r="37831" spans="2:2" ht="16.5" x14ac:dyDescent="0.3">
      <c r="B37831"/>
    </row>
    <row r="37832" spans="2:2" ht="16.5" x14ac:dyDescent="0.3">
      <c r="B37832"/>
    </row>
    <row r="37833" spans="2:2" ht="16.5" x14ac:dyDescent="0.3">
      <c r="B37833"/>
    </row>
    <row r="37834" spans="2:2" ht="16.5" x14ac:dyDescent="0.3">
      <c r="B37834"/>
    </row>
    <row r="37835" spans="2:2" ht="16.5" x14ac:dyDescent="0.3">
      <c r="B37835"/>
    </row>
    <row r="37836" spans="2:2" ht="16.5" x14ac:dyDescent="0.3">
      <c r="B37836"/>
    </row>
    <row r="37837" spans="2:2" ht="16.5" x14ac:dyDescent="0.3">
      <c r="B37837"/>
    </row>
    <row r="37838" spans="2:2" ht="16.5" x14ac:dyDescent="0.3">
      <c r="B37838"/>
    </row>
    <row r="37839" spans="2:2" ht="16.5" x14ac:dyDescent="0.3">
      <c r="B37839"/>
    </row>
    <row r="37840" spans="2:2" ht="16.5" x14ac:dyDescent="0.3">
      <c r="B37840"/>
    </row>
    <row r="37841" spans="2:2" ht="16.5" x14ac:dyDescent="0.3">
      <c r="B37841"/>
    </row>
    <row r="37842" spans="2:2" ht="16.5" x14ac:dyDescent="0.3">
      <c r="B37842"/>
    </row>
    <row r="37843" spans="2:2" ht="16.5" x14ac:dyDescent="0.3">
      <c r="B37843"/>
    </row>
    <row r="37844" spans="2:2" ht="16.5" x14ac:dyDescent="0.3">
      <c r="B37844"/>
    </row>
    <row r="37845" spans="2:2" ht="16.5" x14ac:dyDescent="0.3">
      <c r="B37845"/>
    </row>
    <row r="37846" spans="2:2" ht="16.5" x14ac:dyDescent="0.3">
      <c r="B37846"/>
    </row>
    <row r="37847" spans="2:2" ht="16.5" x14ac:dyDescent="0.3">
      <c r="B37847"/>
    </row>
    <row r="37848" spans="2:2" ht="16.5" x14ac:dyDescent="0.3">
      <c r="B37848"/>
    </row>
    <row r="37849" spans="2:2" ht="16.5" x14ac:dyDescent="0.3">
      <c r="B37849"/>
    </row>
    <row r="37850" spans="2:2" ht="16.5" x14ac:dyDescent="0.3">
      <c r="B37850"/>
    </row>
    <row r="37851" spans="2:2" ht="16.5" x14ac:dyDescent="0.3">
      <c r="B37851"/>
    </row>
    <row r="37852" spans="2:2" ht="16.5" x14ac:dyDescent="0.3">
      <c r="B37852"/>
    </row>
    <row r="37853" spans="2:2" ht="16.5" x14ac:dyDescent="0.3">
      <c r="B37853"/>
    </row>
    <row r="37854" spans="2:2" ht="16.5" x14ac:dyDescent="0.3">
      <c r="B37854"/>
    </row>
    <row r="37855" spans="2:2" ht="16.5" x14ac:dyDescent="0.3">
      <c r="B37855"/>
    </row>
    <row r="37856" spans="2:2" ht="16.5" x14ac:dyDescent="0.3">
      <c r="B37856"/>
    </row>
    <row r="37857" spans="2:2" ht="16.5" x14ac:dyDescent="0.3">
      <c r="B37857"/>
    </row>
    <row r="37858" spans="2:2" ht="16.5" x14ac:dyDescent="0.3">
      <c r="B37858"/>
    </row>
    <row r="37859" spans="2:2" ht="16.5" x14ac:dyDescent="0.3">
      <c r="B37859"/>
    </row>
    <row r="37860" spans="2:2" ht="16.5" x14ac:dyDescent="0.3">
      <c r="B37860"/>
    </row>
    <row r="37861" spans="2:2" ht="16.5" x14ac:dyDescent="0.3">
      <c r="B37861"/>
    </row>
    <row r="37862" spans="2:2" ht="16.5" x14ac:dyDescent="0.3">
      <c r="B37862"/>
    </row>
    <row r="37863" spans="2:2" ht="16.5" x14ac:dyDescent="0.3">
      <c r="B37863"/>
    </row>
    <row r="37864" spans="2:2" ht="16.5" x14ac:dyDescent="0.3">
      <c r="B37864"/>
    </row>
    <row r="37865" spans="2:2" ht="16.5" x14ac:dyDescent="0.3">
      <c r="B37865"/>
    </row>
    <row r="37866" spans="2:2" ht="16.5" x14ac:dyDescent="0.3">
      <c r="B37866"/>
    </row>
    <row r="37867" spans="2:2" ht="16.5" x14ac:dyDescent="0.3">
      <c r="B37867"/>
    </row>
    <row r="37868" spans="2:2" ht="16.5" x14ac:dyDescent="0.3">
      <c r="B37868"/>
    </row>
    <row r="37869" spans="2:2" ht="16.5" x14ac:dyDescent="0.3">
      <c r="B37869"/>
    </row>
    <row r="37870" spans="2:2" ht="16.5" x14ac:dyDescent="0.3">
      <c r="B37870"/>
    </row>
    <row r="37871" spans="2:2" ht="16.5" x14ac:dyDescent="0.3">
      <c r="B37871"/>
    </row>
    <row r="37872" spans="2:2" ht="16.5" x14ac:dyDescent="0.3">
      <c r="B37872"/>
    </row>
    <row r="37873" spans="2:2" ht="16.5" x14ac:dyDescent="0.3">
      <c r="B37873"/>
    </row>
    <row r="37874" spans="2:2" ht="16.5" x14ac:dyDescent="0.3">
      <c r="B37874"/>
    </row>
    <row r="37875" spans="2:2" ht="16.5" x14ac:dyDescent="0.3">
      <c r="B37875"/>
    </row>
    <row r="37876" spans="2:2" ht="16.5" x14ac:dyDescent="0.3">
      <c r="B37876"/>
    </row>
    <row r="37877" spans="2:2" ht="16.5" x14ac:dyDescent="0.3">
      <c r="B37877"/>
    </row>
    <row r="37878" spans="2:2" ht="16.5" x14ac:dyDescent="0.3">
      <c r="B37878"/>
    </row>
    <row r="37879" spans="2:2" ht="16.5" x14ac:dyDescent="0.3">
      <c r="B37879"/>
    </row>
    <row r="37880" spans="2:2" ht="16.5" x14ac:dyDescent="0.3">
      <c r="B37880"/>
    </row>
    <row r="37881" spans="2:2" ht="16.5" x14ac:dyDescent="0.3">
      <c r="B37881"/>
    </row>
    <row r="37882" spans="2:2" ht="16.5" x14ac:dyDescent="0.3">
      <c r="B37882"/>
    </row>
    <row r="37883" spans="2:2" ht="16.5" x14ac:dyDescent="0.3">
      <c r="B37883"/>
    </row>
    <row r="37884" spans="2:2" ht="16.5" x14ac:dyDescent="0.3">
      <c r="B37884"/>
    </row>
    <row r="37885" spans="2:2" ht="16.5" x14ac:dyDescent="0.3">
      <c r="B37885"/>
    </row>
    <row r="37886" spans="2:2" ht="16.5" x14ac:dyDescent="0.3">
      <c r="B37886"/>
    </row>
    <row r="37887" spans="2:2" ht="16.5" x14ac:dyDescent="0.3">
      <c r="B37887"/>
    </row>
    <row r="37888" spans="2:2" ht="16.5" x14ac:dyDescent="0.3">
      <c r="B37888"/>
    </row>
    <row r="37889" spans="2:2" ht="16.5" x14ac:dyDescent="0.3">
      <c r="B37889"/>
    </row>
    <row r="37890" spans="2:2" ht="16.5" x14ac:dyDescent="0.3">
      <c r="B37890"/>
    </row>
    <row r="37891" spans="2:2" ht="16.5" x14ac:dyDescent="0.3">
      <c r="B37891"/>
    </row>
    <row r="37892" spans="2:2" ht="16.5" x14ac:dyDescent="0.3">
      <c r="B37892"/>
    </row>
    <row r="37893" spans="2:2" ht="16.5" x14ac:dyDescent="0.3">
      <c r="B37893"/>
    </row>
    <row r="37894" spans="2:2" ht="16.5" x14ac:dyDescent="0.3">
      <c r="B37894"/>
    </row>
    <row r="37895" spans="2:2" ht="16.5" x14ac:dyDescent="0.3">
      <c r="B37895"/>
    </row>
    <row r="37896" spans="2:2" ht="16.5" x14ac:dyDescent="0.3">
      <c r="B37896"/>
    </row>
    <row r="37897" spans="2:2" ht="16.5" x14ac:dyDescent="0.3">
      <c r="B37897"/>
    </row>
    <row r="37898" spans="2:2" ht="16.5" x14ac:dyDescent="0.3">
      <c r="B37898"/>
    </row>
    <row r="37899" spans="2:2" ht="16.5" x14ac:dyDescent="0.3">
      <c r="B37899"/>
    </row>
    <row r="37900" spans="2:2" ht="16.5" x14ac:dyDescent="0.3">
      <c r="B37900"/>
    </row>
    <row r="37901" spans="2:2" ht="16.5" x14ac:dyDescent="0.3">
      <c r="B37901"/>
    </row>
    <row r="37902" spans="2:2" ht="16.5" x14ac:dyDescent="0.3">
      <c r="B37902"/>
    </row>
    <row r="37903" spans="2:2" ht="16.5" x14ac:dyDescent="0.3">
      <c r="B37903"/>
    </row>
    <row r="37904" spans="2:2" ht="16.5" x14ac:dyDescent="0.3">
      <c r="B37904"/>
    </row>
    <row r="37905" spans="2:2" ht="16.5" x14ac:dyDescent="0.3">
      <c r="B37905"/>
    </row>
    <row r="37906" spans="2:2" ht="16.5" x14ac:dyDescent="0.3">
      <c r="B37906"/>
    </row>
    <row r="37907" spans="2:2" ht="16.5" x14ac:dyDescent="0.3">
      <c r="B37907"/>
    </row>
    <row r="37908" spans="2:2" ht="16.5" x14ac:dyDescent="0.3">
      <c r="B37908"/>
    </row>
    <row r="37909" spans="2:2" ht="16.5" x14ac:dyDescent="0.3">
      <c r="B37909"/>
    </row>
    <row r="37910" spans="2:2" ht="16.5" x14ac:dyDescent="0.3">
      <c r="B37910"/>
    </row>
    <row r="37911" spans="2:2" ht="16.5" x14ac:dyDescent="0.3">
      <c r="B37911"/>
    </row>
    <row r="37912" spans="2:2" ht="16.5" x14ac:dyDescent="0.3">
      <c r="B37912"/>
    </row>
    <row r="37913" spans="2:2" ht="16.5" x14ac:dyDescent="0.3">
      <c r="B37913"/>
    </row>
    <row r="37914" spans="2:2" ht="16.5" x14ac:dyDescent="0.3">
      <c r="B37914"/>
    </row>
    <row r="37915" spans="2:2" ht="16.5" x14ac:dyDescent="0.3">
      <c r="B37915"/>
    </row>
    <row r="37916" spans="2:2" ht="16.5" x14ac:dyDescent="0.3">
      <c r="B37916"/>
    </row>
    <row r="37917" spans="2:2" ht="16.5" x14ac:dyDescent="0.3">
      <c r="B37917"/>
    </row>
    <row r="37918" spans="2:2" ht="16.5" x14ac:dyDescent="0.3">
      <c r="B37918"/>
    </row>
    <row r="37919" spans="2:2" ht="16.5" x14ac:dyDescent="0.3">
      <c r="B37919"/>
    </row>
    <row r="37920" spans="2:2" ht="16.5" x14ac:dyDescent="0.3">
      <c r="B37920"/>
    </row>
    <row r="37921" spans="2:2" ht="16.5" x14ac:dyDescent="0.3">
      <c r="B37921"/>
    </row>
    <row r="37922" spans="2:2" ht="16.5" x14ac:dyDescent="0.3">
      <c r="B37922"/>
    </row>
    <row r="37923" spans="2:2" ht="16.5" x14ac:dyDescent="0.3">
      <c r="B37923"/>
    </row>
    <row r="37924" spans="2:2" ht="16.5" x14ac:dyDescent="0.3">
      <c r="B37924"/>
    </row>
    <row r="37925" spans="2:2" ht="16.5" x14ac:dyDescent="0.3">
      <c r="B37925"/>
    </row>
    <row r="37926" spans="2:2" ht="16.5" x14ac:dyDescent="0.3">
      <c r="B37926"/>
    </row>
    <row r="37927" spans="2:2" ht="16.5" x14ac:dyDescent="0.3">
      <c r="B37927"/>
    </row>
    <row r="37928" spans="2:2" ht="16.5" x14ac:dyDescent="0.3">
      <c r="B37928"/>
    </row>
    <row r="37929" spans="2:2" ht="16.5" x14ac:dyDescent="0.3">
      <c r="B37929"/>
    </row>
    <row r="37930" spans="2:2" ht="16.5" x14ac:dyDescent="0.3">
      <c r="B37930"/>
    </row>
    <row r="37931" spans="2:2" ht="16.5" x14ac:dyDescent="0.3">
      <c r="B37931"/>
    </row>
    <row r="37932" spans="2:2" ht="16.5" x14ac:dyDescent="0.3">
      <c r="B37932"/>
    </row>
    <row r="37933" spans="2:2" ht="16.5" x14ac:dyDescent="0.3">
      <c r="B37933"/>
    </row>
    <row r="37934" spans="2:2" ht="16.5" x14ac:dyDescent="0.3">
      <c r="B37934"/>
    </row>
    <row r="37935" spans="2:2" ht="16.5" x14ac:dyDescent="0.3">
      <c r="B37935"/>
    </row>
    <row r="37936" spans="2:2" ht="16.5" x14ac:dyDescent="0.3">
      <c r="B37936"/>
    </row>
    <row r="37937" spans="2:2" ht="16.5" x14ac:dyDescent="0.3">
      <c r="B37937"/>
    </row>
    <row r="37938" spans="2:2" ht="16.5" x14ac:dyDescent="0.3">
      <c r="B37938"/>
    </row>
    <row r="37939" spans="2:2" ht="16.5" x14ac:dyDescent="0.3">
      <c r="B37939"/>
    </row>
    <row r="37940" spans="2:2" ht="16.5" x14ac:dyDescent="0.3">
      <c r="B37940"/>
    </row>
    <row r="37941" spans="2:2" ht="16.5" x14ac:dyDescent="0.3">
      <c r="B37941"/>
    </row>
    <row r="37942" spans="2:2" ht="16.5" x14ac:dyDescent="0.3">
      <c r="B37942"/>
    </row>
    <row r="37943" spans="2:2" ht="16.5" x14ac:dyDescent="0.3">
      <c r="B37943"/>
    </row>
    <row r="37944" spans="2:2" ht="16.5" x14ac:dyDescent="0.3">
      <c r="B37944"/>
    </row>
    <row r="37945" spans="2:2" ht="16.5" x14ac:dyDescent="0.3">
      <c r="B37945"/>
    </row>
    <row r="37946" spans="2:2" ht="16.5" x14ac:dyDescent="0.3">
      <c r="B37946"/>
    </row>
    <row r="37947" spans="2:2" ht="16.5" x14ac:dyDescent="0.3">
      <c r="B37947"/>
    </row>
    <row r="37948" spans="2:2" ht="16.5" x14ac:dyDescent="0.3">
      <c r="B37948"/>
    </row>
    <row r="37949" spans="2:2" ht="16.5" x14ac:dyDescent="0.3">
      <c r="B37949"/>
    </row>
    <row r="37950" spans="2:2" ht="16.5" x14ac:dyDescent="0.3">
      <c r="B37950"/>
    </row>
    <row r="37951" spans="2:2" ht="16.5" x14ac:dyDescent="0.3">
      <c r="B37951"/>
    </row>
    <row r="37952" spans="2:2" ht="16.5" x14ac:dyDescent="0.3">
      <c r="B37952"/>
    </row>
    <row r="37953" spans="2:2" ht="16.5" x14ac:dyDescent="0.3">
      <c r="B37953"/>
    </row>
    <row r="37954" spans="2:2" ht="16.5" x14ac:dyDescent="0.3">
      <c r="B37954"/>
    </row>
    <row r="37955" spans="2:2" ht="16.5" x14ac:dyDescent="0.3">
      <c r="B37955"/>
    </row>
    <row r="37956" spans="2:2" ht="16.5" x14ac:dyDescent="0.3">
      <c r="B37956"/>
    </row>
    <row r="37957" spans="2:2" ht="16.5" x14ac:dyDescent="0.3">
      <c r="B37957"/>
    </row>
    <row r="37958" spans="2:2" ht="16.5" x14ac:dyDescent="0.3">
      <c r="B37958"/>
    </row>
    <row r="37959" spans="2:2" ht="16.5" x14ac:dyDescent="0.3">
      <c r="B37959"/>
    </row>
    <row r="37960" spans="2:2" ht="16.5" x14ac:dyDescent="0.3">
      <c r="B37960"/>
    </row>
    <row r="37961" spans="2:2" ht="16.5" x14ac:dyDescent="0.3">
      <c r="B37961"/>
    </row>
    <row r="37962" spans="2:2" ht="16.5" x14ac:dyDescent="0.3">
      <c r="B37962"/>
    </row>
    <row r="37963" spans="2:2" ht="16.5" x14ac:dyDescent="0.3">
      <c r="B37963"/>
    </row>
    <row r="37964" spans="2:2" ht="16.5" x14ac:dyDescent="0.3">
      <c r="B37964"/>
    </row>
    <row r="37965" spans="2:2" ht="16.5" x14ac:dyDescent="0.3">
      <c r="B37965"/>
    </row>
    <row r="37966" spans="2:2" ht="16.5" x14ac:dyDescent="0.3">
      <c r="B37966"/>
    </row>
    <row r="37967" spans="2:2" ht="16.5" x14ac:dyDescent="0.3">
      <c r="B37967"/>
    </row>
    <row r="37968" spans="2:2" ht="16.5" x14ac:dyDescent="0.3">
      <c r="B37968"/>
    </row>
    <row r="37969" spans="2:2" ht="16.5" x14ac:dyDescent="0.3">
      <c r="B37969"/>
    </row>
    <row r="37970" spans="2:2" ht="16.5" x14ac:dyDescent="0.3">
      <c r="B37970"/>
    </row>
    <row r="37971" spans="2:2" ht="16.5" x14ac:dyDescent="0.3">
      <c r="B37971"/>
    </row>
    <row r="37972" spans="2:2" ht="16.5" x14ac:dyDescent="0.3">
      <c r="B37972"/>
    </row>
    <row r="37973" spans="2:2" ht="16.5" x14ac:dyDescent="0.3">
      <c r="B37973"/>
    </row>
    <row r="37974" spans="2:2" ht="16.5" x14ac:dyDescent="0.3">
      <c r="B37974"/>
    </row>
    <row r="37975" spans="2:2" ht="16.5" x14ac:dyDescent="0.3">
      <c r="B37975"/>
    </row>
    <row r="37976" spans="2:2" ht="16.5" x14ac:dyDescent="0.3">
      <c r="B37976"/>
    </row>
    <row r="37977" spans="2:2" ht="16.5" x14ac:dyDescent="0.3">
      <c r="B37977"/>
    </row>
    <row r="37978" spans="2:2" ht="16.5" x14ac:dyDescent="0.3">
      <c r="B37978"/>
    </row>
    <row r="37979" spans="2:2" ht="16.5" x14ac:dyDescent="0.3">
      <c r="B37979"/>
    </row>
    <row r="37980" spans="2:2" ht="16.5" x14ac:dyDescent="0.3">
      <c r="B37980"/>
    </row>
    <row r="37981" spans="2:2" ht="16.5" x14ac:dyDescent="0.3">
      <c r="B37981"/>
    </row>
    <row r="37982" spans="2:2" ht="16.5" x14ac:dyDescent="0.3">
      <c r="B37982"/>
    </row>
    <row r="37983" spans="2:2" ht="16.5" x14ac:dyDescent="0.3">
      <c r="B37983"/>
    </row>
    <row r="37984" spans="2:2" ht="16.5" x14ac:dyDescent="0.3">
      <c r="B37984"/>
    </row>
    <row r="37985" spans="2:2" ht="16.5" x14ac:dyDescent="0.3">
      <c r="B37985"/>
    </row>
    <row r="37986" spans="2:2" ht="16.5" x14ac:dyDescent="0.3">
      <c r="B37986"/>
    </row>
    <row r="37987" spans="2:2" ht="16.5" x14ac:dyDescent="0.3">
      <c r="B37987"/>
    </row>
    <row r="37988" spans="2:2" ht="16.5" x14ac:dyDescent="0.3">
      <c r="B37988"/>
    </row>
    <row r="37989" spans="2:2" ht="16.5" x14ac:dyDescent="0.3">
      <c r="B37989"/>
    </row>
    <row r="37990" spans="2:2" ht="16.5" x14ac:dyDescent="0.3">
      <c r="B37990"/>
    </row>
    <row r="37991" spans="2:2" ht="16.5" x14ac:dyDescent="0.3">
      <c r="B37991"/>
    </row>
    <row r="37992" spans="2:2" ht="16.5" x14ac:dyDescent="0.3">
      <c r="B37992"/>
    </row>
    <row r="37993" spans="2:2" ht="16.5" x14ac:dyDescent="0.3">
      <c r="B37993"/>
    </row>
    <row r="37994" spans="2:2" ht="16.5" x14ac:dyDescent="0.3">
      <c r="B37994"/>
    </row>
    <row r="37995" spans="2:2" ht="16.5" x14ac:dyDescent="0.3">
      <c r="B37995"/>
    </row>
    <row r="37996" spans="2:2" ht="16.5" x14ac:dyDescent="0.3">
      <c r="B37996"/>
    </row>
    <row r="37997" spans="2:2" ht="16.5" x14ac:dyDescent="0.3">
      <c r="B37997"/>
    </row>
    <row r="37998" spans="2:2" ht="16.5" x14ac:dyDescent="0.3">
      <c r="B37998"/>
    </row>
    <row r="37999" spans="2:2" ht="16.5" x14ac:dyDescent="0.3">
      <c r="B37999"/>
    </row>
    <row r="38000" spans="2:2" ht="16.5" x14ac:dyDescent="0.3">
      <c r="B38000"/>
    </row>
    <row r="38001" spans="2:2" ht="16.5" x14ac:dyDescent="0.3">
      <c r="B38001"/>
    </row>
    <row r="38002" spans="2:2" ht="16.5" x14ac:dyDescent="0.3">
      <c r="B38002"/>
    </row>
    <row r="38003" spans="2:2" ht="16.5" x14ac:dyDescent="0.3">
      <c r="B38003"/>
    </row>
    <row r="38004" spans="2:2" ht="16.5" x14ac:dyDescent="0.3">
      <c r="B38004"/>
    </row>
    <row r="38005" spans="2:2" ht="16.5" x14ac:dyDescent="0.3">
      <c r="B38005"/>
    </row>
    <row r="38006" spans="2:2" ht="16.5" x14ac:dyDescent="0.3">
      <c r="B38006"/>
    </row>
    <row r="38007" spans="2:2" ht="16.5" x14ac:dyDescent="0.3">
      <c r="B38007"/>
    </row>
    <row r="38008" spans="2:2" ht="16.5" x14ac:dyDescent="0.3">
      <c r="B38008"/>
    </row>
    <row r="38009" spans="2:2" ht="16.5" x14ac:dyDescent="0.3">
      <c r="B38009"/>
    </row>
    <row r="38010" spans="2:2" ht="16.5" x14ac:dyDescent="0.3">
      <c r="B38010"/>
    </row>
    <row r="38011" spans="2:2" ht="16.5" x14ac:dyDescent="0.3">
      <c r="B38011"/>
    </row>
    <row r="38012" spans="2:2" ht="16.5" x14ac:dyDescent="0.3">
      <c r="B38012"/>
    </row>
    <row r="38013" spans="2:2" ht="16.5" x14ac:dyDescent="0.3">
      <c r="B38013"/>
    </row>
    <row r="38014" spans="2:2" ht="16.5" x14ac:dyDescent="0.3">
      <c r="B38014"/>
    </row>
    <row r="38015" spans="2:2" ht="16.5" x14ac:dyDescent="0.3">
      <c r="B38015"/>
    </row>
    <row r="38016" spans="2:2" ht="16.5" x14ac:dyDescent="0.3">
      <c r="B38016"/>
    </row>
    <row r="38017" spans="2:2" ht="16.5" x14ac:dyDescent="0.3">
      <c r="B38017"/>
    </row>
    <row r="38018" spans="2:2" ht="16.5" x14ac:dyDescent="0.3">
      <c r="B38018"/>
    </row>
    <row r="38019" spans="2:2" ht="16.5" x14ac:dyDescent="0.3">
      <c r="B38019"/>
    </row>
    <row r="38020" spans="2:2" ht="16.5" x14ac:dyDescent="0.3">
      <c r="B38020"/>
    </row>
    <row r="38021" spans="2:2" ht="16.5" x14ac:dyDescent="0.3">
      <c r="B38021"/>
    </row>
    <row r="38022" spans="2:2" ht="16.5" x14ac:dyDescent="0.3">
      <c r="B38022"/>
    </row>
    <row r="38023" spans="2:2" ht="16.5" x14ac:dyDescent="0.3">
      <c r="B38023"/>
    </row>
    <row r="38024" spans="2:2" ht="16.5" x14ac:dyDescent="0.3">
      <c r="B38024"/>
    </row>
    <row r="38025" spans="2:2" ht="16.5" x14ac:dyDescent="0.3">
      <c r="B38025"/>
    </row>
    <row r="38026" spans="2:2" ht="16.5" x14ac:dyDescent="0.3">
      <c r="B38026"/>
    </row>
    <row r="38027" spans="2:2" ht="16.5" x14ac:dyDescent="0.3">
      <c r="B38027"/>
    </row>
    <row r="38028" spans="2:2" ht="16.5" x14ac:dyDescent="0.3">
      <c r="B38028"/>
    </row>
    <row r="38029" spans="2:2" ht="16.5" x14ac:dyDescent="0.3">
      <c r="B38029"/>
    </row>
    <row r="38030" spans="2:2" ht="16.5" x14ac:dyDescent="0.3">
      <c r="B38030"/>
    </row>
    <row r="38031" spans="2:2" ht="16.5" x14ac:dyDescent="0.3">
      <c r="B38031"/>
    </row>
    <row r="38032" spans="2:2" ht="16.5" x14ac:dyDescent="0.3">
      <c r="B38032"/>
    </row>
    <row r="38033" spans="2:2" ht="16.5" x14ac:dyDescent="0.3">
      <c r="B38033"/>
    </row>
    <row r="38034" spans="2:2" ht="16.5" x14ac:dyDescent="0.3">
      <c r="B38034"/>
    </row>
    <row r="38035" spans="2:2" ht="16.5" x14ac:dyDescent="0.3">
      <c r="B38035"/>
    </row>
    <row r="38036" spans="2:2" ht="16.5" x14ac:dyDescent="0.3">
      <c r="B38036"/>
    </row>
    <row r="38037" spans="2:2" ht="16.5" x14ac:dyDescent="0.3">
      <c r="B38037"/>
    </row>
    <row r="38038" spans="2:2" ht="16.5" x14ac:dyDescent="0.3">
      <c r="B38038"/>
    </row>
    <row r="38039" spans="2:2" ht="16.5" x14ac:dyDescent="0.3">
      <c r="B38039"/>
    </row>
    <row r="38040" spans="2:2" ht="16.5" x14ac:dyDescent="0.3">
      <c r="B38040"/>
    </row>
    <row r="38041" spans="2:2" ht="16.5" x14ac:dyDescent="0.3">
      <c r="B38041"/>
    </row>
    <row r="38042" spans="2:2" ht="16.5" x14ac:dyDescent="0.3">
      <c r="B38042"/>
    </row>
    <row r="38043" spans="2:2" ht="16.5" x14ac:dyDescent="0.3">
      <c r="B38043"/>
    </row>
    <row r="38044" spans="2:2" ht="16.5" x14ac:dyDescent="0.3">
      <c r="B38044"/>
    </row>
    <row r="38045" spans="2:2" ht="16.5" x14ac:dyDescent="0.3">
      <c r="B38045"/>
    </row>
    <row r="38046" spans="2:2" ht="16.5" x14ac:dyDescent="0.3">
      <c r="B38046"/>
    </row>
    <row r="38047" spans="2:2" ht="16.5" x14ac:dyDescent="0.3">
      <c r="B38047"/>
    </row>
    <row r="38048" spans="2:2" ht="16.5" x14ac:dyDescent="0.3">
      <c r="B38048"/>
    </row>
    <row r="38049" spans="2:2" ht="16.5" x14ac:dyDescent="0.3">
      <c r="B38049"/>
    </row>
    <row r="38050" spans="2:2" ht="16.5" x14ac:dyDescent="0.3">
      <c r="B38050"/>
    </row>
    <row r="38051" spans="2:2" ht="16.5" x14ac:dyDescent="0.3">
      <c r="B38051"/>
    </row>
    <row r="38052" spans="2:2" ht="16.5" x14ac:dyDescent="0.3">
      <c r="B38052"/>
    </row>
    <row r="38053" spans="2:2" ht="16.5" x14ac:dyDescent="0.3">
      <c r="B38053"/>
    </row>
    <row r="38054" spans="2:2" ht="16.5" x14ac:dyDescent="0.3">
      <c r="B38054"/>
    </row>
    <row r="38055" spans="2:2" ht="16.5" x14ac:dyDescent="0.3">
      <c r="B38055"/>
    </row>
    <row r="38056" spans="2:2" ht="16.5" x14ac:dyDescent="0.3">
      <c r="B38056"/>
    </row>
    <row r="38057" spans="2:2" ht="16.5" x14ac:dyDescent="0.3">
      <c r="B38057"/>
    </row>
    <row r="38058" spans="2:2" ht="16.5" x14ac:dyDescent="0.3">
      <c r="B38058"/>
    </row>
    <row r="38059" spans="2:2" ht="16.5" x14ac:dyDescent="0.3">
      <c r="B38059"/>
    </row>
    <row r="38060" spans="2:2" ht="16.5" x14ac:dyDescent="0.3">
      <c r="B38060"/>
    </row>
    <row r="38061" spans="2:2" ht="16.5" x14ac:dyDescent="0.3">
      <c r="B38061"/>
    </row>
    <row r="38062" spans="2:2" ht="16.5" x14ac:dyDescent="0.3">
      <c r="B38062"/>
    </row>
    <row r="38063" spans="2:2" ht="16.5" x14ac:dyDescent="0.3">
      <c r="B38063"/>
    </row>
    <row r="38064" spans="2:2" ht="16.5" x14ac:dyDescent="0.3">
      <c r="B38064"/>
    </row>
    <row r="38065" spans="2:2" ht="16.5" x14ac:dyDescent="0.3">
      <c r="B38065"/>
    </row>
    <row r="38066" spans="2:2" ht="16.5" x14ac:dyDescent="0.3">
      <c r="B38066"/>
    </row>
    <row r="38067" spans="2:2" ht="16.5" x14ac:dyDescent="0.3">
      <c r="B38067"/>
    </row>
    <row r="38068" spans="2:2" ht="16.5" x14ac:dyDescent="0.3">
      <c r="B38068"/>
    </row>
    <row r="38069" spans="2:2" ht="16.5" x14ac:dyDescent="0.3">
      <c r="B38069"/>
    </row>
    <row r="38070" spans="2:2" ht="16.5" x14ac:dyDescent="0.3">
      <c r="B38070"/>
    </row>
    <row r="38071" spans="2:2" ht="16.5" x14ac:dyDescent="0.3">
      <c r="B38071"/>
    </row>
    <row r="38072" spans="2:2" ht="16.5" x14ac:dyDescent="0.3">
      <c r="B38072"/>
    </row>
    <row r="38073" spans="2:2" ht="16.5" x14ac:dyDescent="0.3">
      <c r="B38073"/>
    </row>
    <row r="38074" spans="2:2" ht="16.5" x14ac:dyDescent="0.3">
      <c r="B38074"/>
    </row>
    <row r="38075" spans="2:2" ht="16.5" x14ac:dyDescent="0.3">
      <c r="B38075"/>
    </row>
    <row r="38076" spans="2:2" ht="16.5" x14ac:dyDescent="0.3">
      <c r="B38076"/>
    </row>
    <row r="38077" spans="2:2" ht="16.5" x14ac:dyDescent="0.3">
      <c r="B38077"/>
    </row>
    <row r="38078" spans="2:2" ht="16.5" x14ac:dyDescent="0.3">
      <c r="B38078"/>
    </row>
    <row r="38079" spans="2:2" ht="16.5" x14ac:dyDescent="0.3">
      <c r="B38079"/>
    </row>
    <row r="38080" spans="2:2" ht="16.5" x14ac:dyDescent="0.3">
      <c r="B38080"/>
    </row>
    <row r="38081" spans="2:2" ht="16.5" x14ac:dyDescent="0.3">
      <c r="B38081"/>
    </row>
    <row r="38082" spans="2:2" ht="16.5" x14ac:dyDescent="0.3">
      <c r="B38082"/>
    </row>
    <row r="38083" spans="2:2" ht="16.5" x14ac:dyDescent="0.3">
      <c r="B38083"/>
    </row>
    <row r="38084" spans="2:2" ht="16.5" x14ac:dyDescent="0.3">
      <c r="B38084"/>
    </row>
    <row r="38085" spans="2:2" ht="16.5" x14ac:dyDescent="0.3">
      <c r="B38085"/>
    </row>
    <row r="38086" spans="2:2" ht="16.5" x14ac:dyDescent="0.3">
      <c r="B38086"/>
    </row>
    <row r="38087" spans="2:2" ht="16.5" x14ac:dyDescent="0.3">
      <c r="B38087"/>
    </row>
    <row r="38088" spans="2:2" ht="16.5" x14ac:dyDescent="0.3">
      <c r="B38088"/>
    </row>
    <row r="38089" spans="2:2" ht="16.5" x14ac:dyDescent="0.3">
      <c r="B38089"/>
    </row>
    <row r="38090" spans="2:2" ht="16.5" x14ac:dyDescent="0.3">
      <c r="B38090"/>
    </row>
    <row r="38091" spans="2:2" ht="16.5" x14ac:dyDescent="0.3">
      <c r="B38091"/>
    </row>
    <row r="38092" spans="2:2" ht="16.5" x14ac:dyDescent="0.3">
      <c r="B38092"/>
    </row>
    <row r="38093" spans="2:2" ht="16.5" x14ac:dyDescent="0.3">
      <c r="B38093"/>
    </row>
    <row r="38094" spans="2:2" ht="16.5" x14ac:dyDescent="0.3">
      <c r="B38094"/>
    </row>
    <row r="38095" spans="2:2" ht="16.5" x14ac:dyDescent="0.3">
      <c r="B38095"/>
    </row>
    <row r="38096" spans="2:2" ht="16.5" x14ac:dyDescent="0.3">
      <c r="B38096"/>
    </row>
    <row r="38097" spans="2:2" ht="16.5" x14ac:dyDescent="0.3">
      <c r="B38097"/>
    </row>
    <row r="38098" spans="2:2" ht="16.5" x14ac:dyDescent="0.3">
      <c r="B38098"/>
    </row>
    <row r="38099" spans="2:2" ht="16.5" x14ac:dyDescent="0.3">
      <c r="B38099"/>
    </row>
    <row r="38100" spans="2:2" ht="16.5" x14ac:dyDescent="0.3">
      <c r="B38100"/>
    </row>
    <row r="38101" spans="2:2" ht="16.5" x14ac:dyDescent="0.3">
      <c r="B38101"/>
    </row>
    <row r="38102" spans="2:2" ht="16.5" x14ac:dyDescent="0.3">
      <c r="B38102"/>
    </row>
    <row r="38103" spans="2:2" ht="16.5" x14ac:dyDescent="0.3">
      <c r="B38103"/>
    </row>
    <row r="38104" spans="2:2" ht="16.5" x14ac:dyDescent="0.3">
      <c r="B38104"/>
    </row>
    <row r="38105" spans="2:2" ht="16.5" x14ac:dyDescent="0.3">
      <c r="B38105"/>
    </row>
    <row r="38106" spans="2:2" ht="16.5" x14ac:dyDescent="0.3">
      <c r="B38106"/>
    </row>
    <row r="38107" spans="2:2" ht="16.5" x14ac:dyDescent="0.3">
      <c r="B38107"/>
    </row>
    <row r="38108" spans="2:2" ht="16.5" x14ac:dyDescent="0.3">
      <c r="B38108"/>
    </row>
    <row r="38109" spans="2:2" ht="16.5" x14ac:dyDescent="0.3">
      <c r="B38109"/>
    </row>
    <row r="38110" spans="2:2" ht="16.5" x14ac:dyDescent="0.3">
      <c r="B38110"/>
    </row>
    <row r="38111" spans="2:2" ht="16.5" x14ac:dyDescent="0.3">
      <c r="B38111"/>
    </row>
    <row r="38112" spans="2:2" ht="16.5" x14ac:dyDescent="0.3">
      <c r="B38112"/>
    </row>
    <row r="38113" spans="2:2" ht="16.5" x14ac:dyDescent="0.3">
      <c r="B38113"/>
    </row>
    <row r="38114" spans="2:2" ht="16.5" x14ac:dyDescent="0.3">
      <c r="B38114"/>
    </row>
    <row r="38115" spans="2:2" ht="16.5" x14ac:dyDescent="0.3">
      <c r="B38115"/>
    </row>
    <row r="38116" spans="2:2" ht="16.5" x14ac:dyDescent="0.3">
      <c r="B38116"/>
    </row>
    <row r="38117" spans="2:2" ht="16.5" x14ac:dyDescent="0.3">
      <c r="B38117"/>
    </row>
    <row r="38118" spans="2:2" ht="16.5" x14ac:dyDescent="0.3">
      <c r="B38118"/>
    </row>
    <row r="38119" spans="2:2" ht="16.5" x14ac:dyDescent="0.3">
      <c r="B38119"/>
    </row>
    <row r="38120" spans="2:2" ht="16.5" x14ac:dyDescent="0.3">
      <c r="B38120"/>
    </row>
    <row r="38121" spans="2:2" ht="16.5" x14ac:dyDescent="0.3">
      <c r="B38121"/>
    </row>
    <row r="38122" spans="2:2" ht="16.5" x14ac:dyDescent="0.3">
      <c r="B38122"/>
    </row>
    <row r="38123" spans="2:2" ht="16.5" x14ac:dyDescent="0.3">
      <c r="B38123"/>
    </row>
    <row r="38124" spans="2:2" ht="16.5" x14ac:dyDescent="0.3">
      <c r="B38124"/>
    </row>
    <row r="38125" spans="2:2" ht="16.5" x14ac:dyDescent="0.3">
      <c r="B38125"/>
    </row>
    <row r="38126" spans="2:2" ht="16.5" x14ac:dyDescent="0.3">
      <c r="B38126"/>
    </row>
    <row r="38127" spans="2:2" ht="16.5" x14ac:dyDescent="0.3">
      <c r="B38127"/>
    </row>
    <row r="38128" spans="2:2" ht="16.5" x14ac:dyDescent="0.3">
      <c r="B38128"/>
    </row>
    <row r="38129" spans="2:2" ht="16.5" x14ac:dyDescent="0.3">
      <c r="B38129"/>
    </row>
    <row r="38130" spans="2:2" ht="16.5" x14ac:dyDescent="0.3">
      <c r="B38130"/>
    </row>
    <row r="38131" spans="2:2" ht="16.5" x14ac:dyDescent="0.3">
      <c r="B38131"/>
    </row>
    <row r="38132" spans="2:2" ht="16.5" x14ac:dyDescent="0.3">
      <c r="B38132"/>
    </row>
    <row r="38133" spans="2:2" ht="16.5" x14ac:dyDescent="0.3">
      <c r="B38133"/>
    </row>
    <row r="38134" spans="2:2" ht="16.5" x14ac:dyDescent="0.3">
      <c r="B38134"/>
    </row>
    <row r="38135" spans="2:2" ht="16.5" x14ac:dyDescent="0.3">
      <c r="B38135"/>
    </row>
    <row r="38136" spans="2:2" ht="16.5" x14ac:dyDescent="0.3">
      <c r="B38136"/>
    </row>
    <row r="38137" spans="2:2" ht="16.5" x14ac:dyDescent="0.3">
      <c r="B38137"/>
    </row>
    <row r="38138" spans="2:2" ht="16.5" x14ac:dyDescent="0.3">
      <c r="B38138"/>
    </row>
    <row r="38139" spans="2:2" ht="16.5" x14ac:dyDescent="0.3">
      <c r="B38139"/>
    </row>
    <row r="38140" spans="2:2" ht="16.5" x14ac:dyDescent="0.3">
      <c r="B38140"/>
    </row>
    <row r="38141" spans="2:2" ht="16.5" x14ac:dyDescent="0.3">
      <c r="B38141"/>
    </row>
    <row r="38142" spans="2:2" ht="16.5" x14ac:dyDescent="0.3">
      <c r="B38142"/>
    </row>
    <row r="38143" spans="2:2" ht="16.5" x14ac:dyDescent="0.3">
      <c r="B38143"/>
    </row>
    <row r="38144" spans="2:2" ht="16.5" x14ac:dyDescent="0.3">
      <c r="B38144"/>
    </row>
    <row r="38145" spans="2:2" ht="16.5" x14ac:dyDescent="0.3">
      <c r="B38145"/>
    </row>
    <row r="38146" spans="2:2" ht="16.5" x14ac:dyDescent="0.3">
      <c r="B38146"/>
    </row>
    <row r="38147" spans="2:2" ht="16.5" x14ac:dyDescent="0.3">
      <c r="B38147"/>
    </row>
    <row r="38148" spans="2:2" ht="16.5" x14ac:dyDescent="0.3">
      <c r="B38148"/>
    </row>
    <row r="38149" spans="2:2" ht="16.5" x14ac:dyDescent="0.3">
      <c r="B38149"/>
    </row>
    <row r="38150" spans="2:2" ht="16.5" x14ac:dyDescent="0.3">
      <c r="B38150"/>
    </row>
    <row r="38151" spans="2:2" ht="16.5" x14ac:dyDescent="0.3">
      <c r="B38151"/>
    </row>
    <row r="38152" spans="2:2" ht="16.5" x14ac:dyDescent="0.3">
      <c r="B38152"/>
    </row>
    <row r="38153" spans="2:2" ht="16.5" x14ac:dyDescent="0.3">
      <c r="B38153"/>
    </row>
    <row r="38154" spans="2:2" ht="16.5" x14ac:dyDescent="0.3">
      <c r="B38154"/>
    </row>
    <row r="38155" spans="2:2" ht="16.5" x14ac:dyDescent="0.3">
      <c r="B38155"/>
    </row>
    <row r="38156" spans="2:2" ht="16.5" x14ac:dyDescent="0.3">
      <c r="B38156"/>
    </row>
    <row r="38157" spans="2:2" ht="16.5" x14ac:dyDescent="0.3">
      <c r="B38157"/>
    </row>
    <row r="38158" spans="2:2" ht="16.5" x14ac:dyDescent="0.3">
      <c r="B38158"/>
    </row>
    <row r="38159" spans="2:2" ht="16.5" x14ac:dyDescent="0.3">
      <c r="B38159"/>
    </row>
    <row r="38160" spans="2:2" ht="16.5" x14ac:dyDescent="0.3">
      <c r="B38160"/>
    </row>
    <row r="38161" spans="2:2" ht="16.5" x14ac:dyDescent="0.3">
      <c r="B38161"/>
    </row>
    <row r="38162" spans="2:2" ht="16.5" x14ac:dyDescent="0.3">
      <c r="B38162"/>
    </row>
    <row r="38163" spans="2:2" ht="16.5" x14ac:dyDescent="0.3">
      <c r="B38163"/>
    </row>
    <row r="38164" spans="2:2" ht="16.5" x14ac:dyDescent="0.3">
      <c r="B38164"/>
    </row>
    <row r="38165" spans="2:2" ht="16.5" x14ac:dyDescent="0.3">
      <c r="B38165"/>
    </row>
    <row r="38166" spans="2:2" ht="16.5" x14ac:dyDescent="0.3">
      <c r="B38166"/>
    </row>
    <row r="38167" spans="2:2" ht="16.5" x14ac:dyDescent="0.3">
      <c r="B38167"/>
    </row>
    <row r="38168" spans="2:2" ht="16.5" x14ac:dyDescent="0.3">
      <c r="B38168"/>
    </row>
    <row r="38169" spans="2:2" ht="16.5" x14ac:dyDescent="0.3">
      <c r="B38169"/>
    </row>
    <row r="38170" spans="2:2" ht="16.5" x14ac:dyDescent="0.3">
      <c r="B38170"/>
    </row>
    <row r="38171" spans="2:2" ht="16.5" x14ac:dyDescent="0.3">
      <c r="B38171"/>
    </row>
    <row r="38172" spans="2:2" ht="16.5" x14ac:dyDescent="0.3">
      <c r="B38172"/>
    </row>
    <row r="38173" spans="2:2" ht="16.5" x14ac:dyDescent="0.3">
      <c r="B38173"/>
    </row>
    <row r="38174" spans="2:2" ht="16.5" x14ac:dyDescent="0.3">
      <c r="B38174"/>
    </row>
    <row r="38175" spans="2:2" ht="16.5" x14ac:dyDescent="0.3">
      <c r="B38175"/>
    </row>
    <row r="38176" spans="2:2" ht="16.5" x14ac:dyDescent="0.3">
      <c r="B38176"/>
    </row>
    <row r="38177" spans="2:2" ht="16.5" x14ac:dyDescent="0.3">
      <c r="B38177"/>
    </row>
    <row r="38178" spans="2:2" ht="16.5" x14ac:dyDescent="0.3">
      <c r="B38178"/>
    </row>
    <row r="38179" spans="2:2" ht="16.5" x14ac:dyDescent="0.3">
      <c r="B38179"/>
    </row>
    <row r="38180" spans="2:2" ht="16.5" x14ac:dyDescent="0.3">
      <c r="B38180"/>
    </row>
    <row r="38181" spans="2:2" ht="16.5" x14ac:dyDescent="0.3">
      <c r="B38181"/>
    </row>
    <row r="38182" spans="2:2" ht="16.5" x14ac:dyDescent="0.3">
      <c r="B38182"/>
    </row>
    <row r="38183" spans="2:2" ht="16.5" x14ac:dyDescent="0.3">
      <c r="B38183"/>
    </row>
    <row r="38184" spans="2:2" ht="16.5" x14ac:dyDescent="0.3">
      <c r="B38184"/>
    </row>
    <row r="38185" spans="2:2" ht="16.5" x14ac:dyDescent="0.3">
      <c r="B38185"/>
    </row>
    <row r="38186" spans="2:2" ht="16.5" x14ac:dyDescent="0.3">
      <c r="B38186"/>
    </row>
    <row r="38187" spans="2:2" ht="16.5" x14ac:dyDescent="0.3">
      <c r="B38187"/>
    </row>
    <row r="38188" spans="2:2" ht="16.5" x14ac:dyDescent="0.3">
      <c r="B38188"/>
    </row>
    <row r="38189" spans="2:2" ht="16.5" x14ac:dyDescent="0.3">
      <c r="B38189"/>
    </row>
    <row r="38190" spans="2:2" ht="16.5" x14ac:dyDescent="0.3">
      <c r="B38190"/>
    </row>
    <row r="38191" spans="2:2" ht="16.5" x14ac:dyDescent="0.3">
      <c r="B38191"/>
    </row>
    <row r="38192" spans="2:2" ht="16.5" x14ac:dyDescent="0.3">
      <c r="B38192"/>
    </row>
    <row r="38193" spans="2:2" ht="16.5" x14ac:dyDescent="0.3">
      <c r="B38193"/>
    </row>
    <row r="38194" spans="2:2" ht="16.5" x14ac:dyDescent="0.3">
      <c r="B38194"/>
    </row>
    <row r="38195" spans="2:2" ht="16.5" x14ac:dyDescent="0.3">
      <c r="B38195"/>
    </row>
    <row r="38196" spans="2:2" ht="16.5" x14ac:dyDescent="0.3">
      <c r="B38196"/>
    </row>
    <row r="38197" spans="2:2" ht="16.5" x14ac:dyDescent="0.3">
      <c r="B38197"/>
    </row>
    <row r="38198" spans="2:2" ht="16.5" x14ac:dyDescent="0.3">
      <c r="B38198"/>
    </row>
    <row r="38199" spans="2:2" ht="16.5" x14ac:dyDescent="0.3">
      <c r="B38199"/>
    </row>
    <row r="38200" spans="2:2" ht="16.5" x14ac:dyDescent="0.3">
      <c r="B38200"/>
    </row>
    <row r="38201" spans="2:2" ht="16.5" x14ac:dyDescent="0.3">
      <c r="B38201"/>
    </row>
    <row r="38202" spans="2:2" ht="16.5" x14ac:dyDescent="0.3">
      <c r="B38202"/>
    </row>
    <row r="38203" spans="2:2" ht="16.5" x14ac:dyDescent="0.3">
      <c r="B38203"/>
    </row>
    <row r="38204" spans="2:2" ht="16.5" x14ac:dyDescent="0.3">
      <c r="B38204"/>
    </row>
    <row r="38205" spans="2:2" ht="16.5" x14ac:dyDescent="0.3">
      <c r="B38205"/>
    </row>
    <row r="38206" spans="2:2" ht="16.5" x14ac:dyDescent="0.3">
      <c r="B38206"/>
    </row>
    <row r="38207" spans="2:2" ht="16.5" x14ac:dyDescent="0.3">
      <c r="B38207"/>
    </row>
    <row r="38208" spans="2:2" ht="16.5" x14ac:dyDescent="0.3">
      <c r="B38208"/>
    </row>
    <row r="38209" spans="2:2" ht="16.5" x14ac:dyDescent="0.3">
      <c r="B38209"/>
    </row>
    <row r="38210" spans="2:2" ht="16.5" x14ac:dyDescent="0.3">
      <c r="B38210"/>
    </row>
    <row r="38211" spans="2:2" ht="16.5" x14ac:dyDescent="0.3">
      <c r="B38211"/>
    </row>
    <row r="38212" spans="2:2" ht="16.5" x14ac:dyDescent="0.3">
      <c r="B38212"/>
    </row>
    <row r="38213" spans="2:2" ht="16.5" x14ac:dyDescent="0.3">
      <c r="B38213"/>
    </row>
    <row r="38214" spans="2:2" ht="16.5" x14ac:dyDescent="0.3">
      <c r="B38214"/>
    </row>
    <row r="38215" spans="2:2" ht="16.5" x14ac:dyDescent="0.3">
      <c r="B38215"/>
    </row>
    <row r="38216" spans="2:2" ht="16.5" x14ac:dyDescent="0.3">
      <c r="B38216"/>
    </row>
    <row r="38217" spans="2:2" ht="16.5" x14ac:dyDescent="0.3">
      <c r="B38217"/>
    </row>
    <row r="38218" spans="2:2" ht="16.5" x14ac:dyDescent="0.3">
      <c r="B38218"/>
    </row>
    <row r="38219" spans="2:2" ht="16.5" x14ac:dyDescent="0.3">
      <c r="B38219"/>
    </row>
    <row r="38220" spans="2:2" ht="16.5" x14ac:dyDescent="0.3">
      <c r="B38220"/>
    </row>
    <row r="38221" spans="2:2" ht="16.5" x14ac:dyDescent="0.3">
      <c r="B38221"/>
    </row>
    <row r="38222" spans="2:2" ht="16.5" x14ac:dyDescent="0.3">
      <c r="B38222"/>
    </row>
    <row r="38223" spans="2:2" ht="16.5" x14ac:dyDescent="0.3">
      <c r="B38223"/>
    </row>
    <row r="38224" spans="2:2" ht="16.5" x14ac:dyDescent="0.3">
      <c r="B38224"/>
    </row>
    <row r="38225" spans="2:2" ht="16.5" x14ac:dyDescent="0.3">
      <c r="B38225"/>
    </row>
    <row r="38226" spans="2:2" ht="16.5" x14ac:dyDescent="0.3">
      <c r="B38226"/>
    </row>
    <row r="38227" spans="2:2" ht="16.5" x14ac:dyDescent="0.3">
      <c r="B38227"/>
    </row>
    <row r="38228" spans="2:2" ht="16.5" x14ac:dyDescent="0.3">
      <c r="B38228"/>
    </row>
    <row r="38229" spans="2:2" ht="16.5" x14ac:dyDescent="0.3">
      <c r="B38229"/>
    </row>
    <row r="38230" spans="2:2" ht="16.5" x14ac:dyDescent="0.3">
      <c r="B38230"/>
    </row>
    <row r="38231" spans="2:2" ht="16.5" x14ac:dyDescent="0.3">
      <c r="B38231"/>
    </row>
    <row r="38232" spans="2:2" ht="16.5" x14ac:dyDescent="0.3">
      <c r="B38232"/>
    </row>
    <row r="38233" spans="2:2" ht="16.5" x14ac:dyDescent="0.3">
      <c r="B38233"/>
    </row>
    <row r="38234" spans="2:2" ht="16.5" x14ac:dyDescent="0.3">
      <c r="B38234"/>
    </row>
    <row r="38235" spans="2:2" ht="16.5" x14ac:dyDescent="0.3">
      <c r="B38235"/>
    </row>
    <row r="38236" spans="2:2" ht="16.5" x14ac:dyDescent="0.3">
      <c r="B38236"/>
    </row>
    <row r="38237" spans="2:2" ht="16.5" x14ac:dyDescent="0.3">
      <c r="B38237"/>
    </row>
    <row r="38238" spans="2:2" ht="16.5" x14ac:dyDescent="0.3">
      <c r="B38238"/>
    </row>
    <row r="38239" spans="2:2" ht="16.5" x14ac:dyDescent="0.3">
      <c r="B38239"/>
    </row>
    <row r="38240" spans="2:2" ht="16.5" x14ac:dyDescent="0.3">
      <c r="B38240"/>
    </row>
    <row r="38241" spans="2:2" ht="16.5" x14ac:dyDescent="0.3">
      <c r="B38241"/>
    </row>
    <row r="38242" spans="2:2" ht="16.5" x14ac:dyDescent="0.3">
      <c r="B38242"/>
    </row>
    <row r="38243" spans="2:2" ht="16.5" x14ac:dyDescent="0.3">
      <c r="B38243"/>
    </row>
    <row r="38244" spans="2:2" ht="16.5" x14ac:dyDescent="0.3">
      <c r="B38244"/>
    </row>
    <row r="38245" spans="2:2" ht="16.5" x14ac:dyDescent="0.3">
      <c r="B38245"/>
    </row>
    <row r="38246" spans="2:2" ht="16.5" x14ac:dyDescent="0.3">
      <c r="B38246"/>
    </row>
    <row r="38247" spans="2:2" ht="16.5" x14ac:dyDescent="0.3">
      <c r="B38247"/>
    </row>
    <row r="38248" spans="2:2" ht="16.5" x14ac:dyDescent="0.3">
      <c r="B38248"/>
    </row>
    <row r="38249" spans="2:2" ht="16.5" x14ac:dyDescent="0.3">
      <c r="B38249"/>
    </row>
    <row r="38250" spans="2:2" ht="16.5" x14ac:dyDescent="0.3">
      <c r="B38250"/>
    </row>
    <row r="38251" spans="2:2" ht="16.5" x14ac:dyDescent="0.3">
      <c r="B38251"/>
    </row>
    <row r="38252" spans="2:2" ht="16.5" x14ac:dyDescent="0.3">
      <c r="B38252"/>
    </row>
    <row r="38253" spans="2:2" ht="16.5" x14ac:dyDescent="0.3">
      <c r="B38253"/>
    </row>
    <row r="38254" spans="2:2" ht="16.5" x14ac:dyDescent="0.3">
      <c r="B38254"/>
    </row>
    <row r="38255" spans="2:2" ht="16.5" x14ac:dyDescent="0.3">
      <c r="B38255"/>
    </row>
    <row r="38256" spans="2:2" ht="16.5" x14ac:dyDescent="0.3">
      <c r="B38256"/>
    </row>
    <row r="38257" spans="2:2" ht="16.5" x14ac:dyDescent="0.3">
      <c r="B38257"/>
    </row>
    <row r="38258" spans="2:2" ht="16.5" x14ac:dyDescent="0.3">
      <c r="B38258"/>
    </row>
    <row r="38259" spans="2:2" ht="16.5" x14ac:dyDescent="0.3">
      <c r="B38259"/>
    </row>
    <row r="38260" spans="2:2" ht="16.5" x14ac:dyDescent="0.3">
      <c r="B38260"/>
    </row>
    <row r="38261" spans="2:2" ht="16.5" x14ac:dyDescent="0.3">
      <c r="B38261"/>
    </row>
    <row r="38262" spans="2:2" ht="16.5" x14ac:dyDescent="0.3">
      <c r="B38262"/>
    </row>
    <row r="38263" spans="2:2" ht="16.5" x14ac:dyDescent="0.3">
      <c r="B38263"/>
    </row>
    <row r="38264" spans="2:2" ht="16.5" x14ac:dyDescent="0.3">
      <c r="B38264"/>
    </row>
    <row r="38265" spans="2:2" ht="16.5" x14ac:dyDescent="0.3">
      <c r="B38265"/>
    </row>
    <row r="38266" spans="2:2" ht="16.5" x14ac:dyDescent="0.3">
      <c r="B38266"/>
    </row>
    <row r="38267" spans="2:2" ht="16.5" x14ac:dyDescent="0.3">
      <c r="B38267"/>
    </row>
    <row r="38268" spans="2:2" ht="16.5" x14ac:dyDescent="0.3">
      <c r="B38268"/>
    </row>
    <row r="38269" spans="2:2" ht="16.5" x14ac:dyDescent="0.3">
      <c r="B38269"/>
    </row>
    <row r="38270" spans="2:2" ht="16.5" x14ac:dyDescent="0.3">
      <c r="B38270"/>
    </row>
    <row r="38271" spans="2:2" ht="16.5" x14ac:dyDescent="0.3">
      <c r="B38271"/>
    </row>
    <row r="38272" spans="2:2" ht="16.5" x14ac:dyDescent="0.3">
      <c r="B38272"/>
    </row>
    <row r="38273" spans="2:2" ht="16.5" x14ac:dyDescent="0.3">
      <c r="B38273"/>
    </row>
    <row r="38274" spans="2:2" ht="16.5" x14ac:dyDescent="0.3">
      <c r="B38274"/>
    </row>
    <row r="38275" spans="2:2" ht="16.5" x14ac:dyDescent="0.3">
      <c r="B38275"/>
    </row>
    <row r="38276" spans="2:2" ht="16.5" x14ac:dyDescent="0.3">
      <c r="B38276"/>
    </row>
    <row r="38277" spans="2:2" ht="16.5" x14ac:dyDescent="0.3">
      <c r="B38277"/>
    </row>
    <row r="38278" spans="2:2" ht="16.5" x14ac:dyDescent="0.3">
      <c r="B38278"/>
    </row>
    <row r="38279" spans="2:2" ht="16.5" x14ac:dyDescent="0.3">
      <c r="B38279"/>
    </row>
    <row r="38280" spans="2:2" ht="16.5" x14ac:dyDescent="0.3">
      <c r="B38280"/>
    </row>
    <row r="38281" spans="2:2" ht="16.5" x14ac:dyDescent="0.3">
      <c r="B38281"/>
    </row>
    <row r="38282" spans="2:2" ht="16.5" x14ac:dyDescent="0.3">
      <c r="B38282"/>
    </row>
    <row r="38283" spans="2:2" ht="16.5" x14ac:dyDescent="0.3">
      <c r="B38283"/>
    </row>
    <row r="38284" spans="2:2" ht="16.5" x14ac:dyDescent="0.3">
      <c r="B38284"/>
    </row>
    <row r="38285" spans="2:2" ht="16.5" x14ac:dyDescent="0.3">
      <c r="B38285"/>
    </row>
    <row r="38286" spans="2:2" ht="16.5" x14ac:dyDescent="0.3">
      <c r="B38286"/>
    </row>
    <row r="38287" spans="2:2" ht="16.5" x14ac:dyDescent="0.3">
      <c r="B38287"/>
    </row>
    <row r="38288" spans="2:2" ht="16.5" x14ac:dyDescent="0.3">
      <c r="B38288"/>
    </row>
    <row r="38289" spans="2:2" ht="16.5" x14ac:dyDescent="0.3">
      <c r="B38289"/>
    </row>
    <row r="38290" spans="2:2" ht="16.5" x14ac:dyDescent="0.3">
      <c r="B38290"/>
    </row>
    <row r="38291" spans="2:2" ht="16.5" x14ac:dyDescent="0.3">
      <c r="B38291"/>
    </row>
    <row r="38292" spans="2:2" ht="16.5" x14ac:dyDescent="0.3">
      <c r="B38292"/>
    </row>
    <row r="38293" spans="2:2" ht="16.5" x14ac:dyDescent="0.3">
      <c r="B38293"/>
    </row>
    <row r="38294" spans="2:2" ht="16.5" x14ac:dyDescent="0.3">
      <c r="B38294"/>
    </row>
    <row r="38295" spans="2:2" ht="16.5" x14ac:dyDescent="0.3">
      <c r="B38295"/>
    </row>
    <row r="38296" spans="2:2" ht="16.5" x14ac:dyDescent="0.3">
      <c r="B38296"/>
    </row>
    <row r="38297" spans="2:2" ht="16.5" x14ac:dyDescent="0.3">
      <c r="B38297"/>
    </row>
    <row r="38298" spans="2:2" ht="16.5" x14ac:dyDescent="0.3">
      <c r="B38298"/>
    </row>
    <row r="38299" spans="2:2" ht="16.5" x14ac:dyDescent="0.3">
      <c r="B38299"/>
    </row>
    <row r="38300" spans="2:2" ht="16.5" x14ac:dyDescent="0.3">
      <c r="B38300"/>
    </row>
    <row r="38301" spans="2:2" ht="16.5" x14ac:dyDescent="0.3">
      <c r="B38301"/>
    </row>
    <row r="38302" spans="2:2" ht="16.5" x14ac:dyDescent="0.3">
      <c r="B38302"/>
    </row>
    <row r="38303" spans="2:2" ht="16.5" x14ac:dyDescent="0.3">
      <c r="B38303"/>
    </row>
    <row r="38304" spans="2:2" ht="16.5" x14ac:dyDescent="0.3">
      <c r="B38304"/>
    </row>
    <row r="38305" spans="2:2" ht="16.5" x14ac:dyDescent="0.3">
      <c r="B38305"/>
    </row>
    <row r="38306" spans="2:2" ht="16.5" x14ac:dyDescent="0.3">
      <c r="B38306"/>
    </row>
    <row r="38307" spans="2:2" ht="16.5" x14ac:dyDescent="0.3">
      <c r="B38307"/>
    </row>
    <row r="38308" spans="2:2" ht="16.5" x14ac:dyDescent="0.3">
      <c r="B38308"/>
    </row>
    <row r="38309" spans="2:2" ht="16.5" x14ac:dyDescent="0.3">
      <c r="B38309"/>
    </row>
    <row r="38310" spans="2:2" ht="16.5" x14ac:dyDescent="0.3">
      <c r="B38310"/>
    </row>
    <row r="38311" spans="2:2" ht="16.5" x14ac:dyDescent="0.3">
      <c r="B38311"/>
    </row>
    <row r="38312" spans="2:2" ht="16.5" x14ac:dyDescent="0.3">
      <c r="B38312"/>
    </row>
    <row r="38313" spans="2:2" ht="16.5" x14ac:dyDescent="0.3">
      <c r="B38313"/>
    </row>
    <row r="38314" spans="2:2" ht="16.5" x14ac:dyDescent="0.3">
      <c r="B38314"/>
    </row>
    <row r="38315" spans="2:2" ht="16.5" x14ac:dyDescent="0.3">
      <c r="B38315"/>
    </row>
    <row r="38316" spans="2:2" ht="16.5" x14ac:dyDescent="0.3">
      <c r="B38316"/>
    </row>
    <row r="38317" spans="2:2" ht="16.5" x14ac:dyDescent="0.3">
      <c r="B38317"/>
    </row>
    <row r="38318" spans="2:2" ht="16.5" x14ac:dyDescent="0.3">
      <c r="B38318"/>
    </row>
    <row r="38319" spans="2:2" ht="16.5" x14ac:dyDescent="0.3">
      <c r="B38319"/>
    </row>
    <row r="38320" spans="2:2" ht="16.5" x14ac:dyDescent="0.3">
      <c r="B38320"/>
    </row>
    <row r="38321" spans="2:2" ht="16.5" x14ac:dyDescent="0.3">
      <c r="B38321"/>
    </row>
    <row r="38322" spans="2:2" ht="16.5" x14ac:dyDescent="0.3">
      <c r="B38322"/>
    </row>
    <row r="38323" spans="2:2" ht="16.5" x14ac:dyDescent="0.3">
      <c r="B38323"/>
    </row>
    <row r="38324" spans="2:2" ht="16.5" x14ac:dyDescent="0.3">
      <c r="B38324"/>
    </row>
    <row r="38325" spans="2:2" ht="16.5" x14ac:dyDescent="0.3">
      <c r="B38325"/>
    </row>
    <row r="38326" spans="2:2" ht="16.5" x14ac:dyDescent="0.3">
      <c r="B38326"/>
    </row>
    <row r="38327" spans="2:2" ht="16.5" x14ac:dyDescent="0.3">
      <c r="B38327"/>
    </row>
    <row r="38328" spans="2:2" ht="16.5" x14ac:dyDescent="0.3">
      <c r="B38328"/>
    </row>
    <row r="38329" spans="2:2" ht="16.5" x14ac:dyDescent="0.3">
      <c r="B38329"/>
    </row>
    <row r="38330" spans="2:2" ht="16.5" x14ac:dyDescent="0.3">
      <c r="B38330"/>
    </row>
    <row r="38331" spans="2:2" ht="16.5" x14ac:dyDescent="0.3">
      <c r="B38331"/>
    </row>
    <row r="38332" spans="2:2" ht="16.5" x14ac:dyDescent="0.3">
      <c r="B38332"/>
    </row>
    <row r="38333" spans="2:2" ht="16.5" x14ac:dyDescent="0.3">
      <c r="B38333"/>
    </row>
    <row r="38334" spans="2:2" ht="16.5" x14ac:dyDescent="0.3">
      <c r="B38334"/>
    </row>
    <row r="38335" spans="2:2" ht="16.5" x14ac:dyDescent="0.3">
      <c r="B38335"/>
    </row>
    <row r="38336" spans="2:2" ht="16.5" x14ac:dyDescent="0.3">
      <c r="B38336"/>
    </row>
    <row r="38337" spans="2:2" ht="16.5" x14ac:dyDescent="0.3">
      <c r="B38337"/>
    </row>
    <row r="38338" spans="2:2" ht="16.5" x14ac:dyDescent="0.3">
      <c r="B38338"/>
    </row>
    <row r="38339" spans="2:2" ht="16.5" x14ac:dyDescent="0.3">
      <c r="B38339"/>
    </row>
    <row r="38340" spans="2:2" ht="16.5" x14ac:dyDescent="0.3">
      <c r="B38340"/>
    </row>
    <row r="38341" spans="2:2" ht="16.5" x14ac:dyDescent="0.3">
      <c r="B38341"/>
    </row>
    <row r="38342" spans="2:2" ht="16.5" x14ac:dyDescent="0.3">
      <c r="B38342"/>
    </row>
    <row r="38343" spans="2:2" ht="16.5" x14ac:dyDescent="0.3">
      <c r="B38343"/>
    </row>
    <row r="38344" spans="2:2" ht="16.5" x14ac:dyDescent="0.3">
      <c r="B38344"/>
    </row>
    <row r="38345" spans="2:2" ht="16.5" x14ac:dyDescent="0.3">
      <c r="B38345"/>
    </row>
    <row r="38346" spans="2:2" ht="16.5" x14ac:dyDescent="0.3">
      <c r="B38346"/>
    </row>
    <row r="38347" spans="2:2" ht="16.5" x14ac:dyDescent="0.3">
      <c r="B38347"/>
    </row>
    <row r="38348" spans="2:2" ht="16.5" x14ac:dyDescent="0.3">
      <c r="B38348"/>
    </row>
    <row r="38349" spans="2:2" ht="16.5" x14ac:dyDescent="0.3">
      <c r="B38349"/>
    </row>
    <row r="38350" spans="2:2" ht="16.5" x14ac:dyDescent="0.3">
      <c r="B38350"/>
    </row>
    <row r="38351" spans="2:2" ht="16.5" x14ac:dyDescent="0.3">
      <c r="B38351"/>
    </row>
    <row r="38352" spans="2:2" ht="16.5" x14ac:dyDescent="0.3">
      <c r="B38352"/>
    </row>
    <row r="38353" spans="2:2" ht="16.5" x14ac:dyDescent="0.3">
      <c r="B38353"/>
    </row>
    <row r="38354" spans="2:2" ht="16.5" x14ac:dyDescent="0.3">
      <c r="B38354"/>
    </row>
    <row r="38355" spans="2:2" ht="16.5" x14ac:dyDescent="0.3">
      <c r="B38355"/>
    </row>
    <row r="38356" spans="2:2" ht="16.5" x14ac:dyDescent="0.3">
      <c r="B38356"/>
    </row>
    <row r="38357" spans="2:2" ht="16.5" x14ac:dyDescent="0.3">
      <c r="B38357"/>
    </row>
    <row r="38358" spans="2:2" ht="16.5" x14ac:dyDescent="0.3">
      <c r="B38358"/>
    </row>
    <row r="38359" spans="2:2" ht="16.5" x14ac:dyDescent="0.3">
      <c r="B38359"/>
    </row>
    <row r="38360" spans="2:2" ht="16.5" x14ac:dyDescent="0.3">
      <c r="B38360"/>
    </row>
    <row r="38361" spans="2:2" ht="16.5" x14ac:dyDescent="0.3">
      <c r="B38361"/>
    </row>
    <row r="38362" spans="2:2" ht="16.5" x14ac:dyDescent="0.3">
      <c r="B38362"/>
    </row>
    <row r="38363" spans="2:2" ht="16.5" x14ac:dyDescent="0.3">
      <c r="B38363"/>
    </row>
    <row r="38364" spans="2:2" ht="16.5" x14ac:dyDescent="0.3">
      <c r="B38364"/>
    </row>
    <row r="38365" spans="2:2" ht="16.5" x14ac:dyDescent="0.3">
      <c r="B38365"/>
    </row>
    <row r="38366" spans="2:2" ht="16.5" x14ac:dyDescent="0.3">
      <c r="B38366"/>
    </row>
    <row r="38367" spans="2:2" ht="16.5" x14ac:dyDescent="0.3">
      <c r="B38367"/>
    </row>
    <row r="38368" spans="2:2" ht="16.5" x14ac:dyDescent="0.3">
      <c r="B38368"/>
    </row>
    <row r="38369" spans="2:2" ht="16.5" x14ac:dyDescent="0.3">
      <c r="B38369"/>
    </row>
    <row r="38370" spans="2:2" ht="16.5" x14ac:dyDescent="0.3">
      <c r="B38370"/>
    </row>
    <row r="38371" spans="2:2" ht="16.5" x14ac:dyDescent="0.3">
      <c r="B38371"/>
    </row>
    <row r="38372" spans="2:2" ht="16.5" x14ac:dyDescent="0.3">
      <c r="B38372"/>
    </row>
    <row r="38373" spans="2:2" ht="16.5" x14ac:dyDescent="0.3">
      <c r="B38373"/>
    </row>
    <row r="38374" spans="2:2" ht="16.5" x14ac:dyDescent="0.3">
      <c r="B38374"/>
    </row>
    <row r="38375" spans="2:2" ht="16.5" x14ac:dyDescent="0.3">
      <c r="B38375"/>
    </row>
    <row r="38376" spans="2:2" ht="16.5" x14ac:dyDescent="0.3">
      <c r="B38376"/>
    </row>
    <row r="38377" spans="2:2" ht="16.5" x14ac:dyDescent="0.3">
      <c r="B38377"/>
    </row>
    <row r="38378" spans="2:2" ht="16.5" x14ac:dyDescent="0.3">
      <c r="B38378"/>
    </row>
    <row r="38379" spans="2:2" ht="16.5" x14ac:dyDescent="0.3">
      <c r="B38379"/>
    </row>
    <row r="38380" spans="2:2" ht="16.5" x14ac:dyDescent="0.3">
      <c r="B38380"/>
    </row>
    <row r="38381" spans="2:2" ht="16.5" x14ac:dyDescent="0.3">
      <c r="B38381"/>
    </row>
    <row r="38382" spans="2:2" ht="16.5" x14ac:dyDescent="0.3">
      <c r="B38382"/>
    </row>
    <row r="38383" spans="2:2" ht="16.5" x14ac:dyDescent="0.3">
      <c r="B38383"/>
    </row>
    <row r="38384" spans="2:2" ht="16.5" x14ac:dyDescent="0.3">
      <c r="B38384"/>
    </row>
    <row r="38385" spans="2:2" ht="16.5" x14ac:dyDescent="0.3">
      <c r="B38385"/>
    </row>
    <row r="38386" spans="2:2" ht="16.5" x14ac:dyDescent="0.3">
      <c r="B38386"/>
    </row>
    <row r="38387" spans="2:2" ht="16.5" x14ac:dyDescent="0.3">
      <c r="B38387"/>
    </row>
    <row r="38388" spans="2:2" ht="16.5" x14ac:dyDescent="0.3">
      <c r="B38388"/>
    </row>
    <row r="38389" spans="2:2" ht="16.5" x14ac:dyDescent="0.3">
      <c r="B38389"/>
    </row>
    <row r="38390" spans="2:2" ht="16.5" x14ac:dyDescent="0.3">
      <c r="B38390"/>
    </row>
    <row r="38391" spans="2:2" ht="16.5" x14ac:dyDescent="0.3">
      <c r="B38391"/>
    </row>
    <row r="38392" spans="2:2" ht="16.5" x14ac:dyDescent="0.3">
      <c r="B38392"/>
    </row>
    <row r="38393" spans="2:2" ht="16.5" x14ac:dyDescent="0.3">
      <c r="B38393"/>
    </row>
    <row r="38394" spans="2:2" ht="16.5" x14ac:dyDescent="0.3">
      <c r="B38394"/>
    </row>
    <row r="38395" spans="2:2" ht="16.5" x14ac:dyDescent="0.3">
      <c r="B38395"/>
    </row>
    <row r="38396" spans="2:2" ht="16.5" x14ac:dyDescent="0.3">
      <c r="B38396"/>
    </row>
    <row r="38397" spans="2:2" ht="16.5" x14ac:dyDescent="0.3">
      <c r="B38397"/>
    </row>
    <row r="38398" spans="2:2" ht="16.5" x14ac:dyDescent="0.3">
      <c r="B38398"/>
    </row>
    <row r="38399" spans="2:2" ht="16.5" x14ac:dyDescent="0.3">
      <c r="B38399"/>
    </row>
    <row r="38400" spans="2:2" ht="16.5" x14ac:dyDescent="0.3">
      <c r="B38400"/>
    </row>
    <row r="38401" spans="2:2" ht="16.5" x14ac:dyDescent="0.3">
      <c r="B38401"/>
    </row>
    <row r="38402" spans="2:2" ht="16.5" x14ac:dyDescent="0.3">
      <c r="B38402"/>
    </row>
    <row r="38403" spans="2:2" ht="16.5" x14ac:dyDescent="0.3">
      <c r="B38403"/>
    </row>
    <row r="38404" spans="2:2" ht="16.5" x14ac:dyDescent="0.3">
      <c r="B38404"/>
    </row>
    <row r="38405" spans="2:2" ht="16.5" x14ac:dyDescent="0.3">
      <c r="B38405"/>
    </row>
    <row r="38406" spans="2:2" ht="16.5" x14ac:dyDescent="0.3">
      <c r="B38406"/>
    </row>
    <row r="38407" spans="2:2" ht="16.5" x14ac:dyDescent="0.3">
      <c r="B38407"/>
    </row>
    <row r="38408" spans="2:2" ht="16.5" x14ac:dyDescent="0.3">
      <c r="B38408"/>
    </row>
    <row r="38409" spans="2:2" ht="16.5" x14ac:dyDescent="0.3">
      <c r="B38409"/>
    </row>
    <row r="38410" spans="2:2" ht="16.5" x14ac:dyDescent="0.3">
      <c r="B38410"/>
    </row>
    <row r="38411" spans="2:2" ht="16.5" x14ac:dyDescent="0.3">
      <c r="B38411"/>
    </row>
    <row r="38412" spans="2:2" ht="16.5" x14ac:dyDescent="0.3">
      <c r="B38412"/>
    </row>
    <row r="38413" spans="2:2" ht="16.5" x14ac:dyDescent="0.3">
      <c r="B38413"/>
    </row>
    <row r="38414" spans="2:2" ht="16.5" x14ac:dyDescent="0.3">
      <c r="B38414"/>
    </row>
    <row r="38415" spans="2:2" ht="16.5" x14ac:dyDescent="0.3">
      <c r="B38415"/>
    </row>
    <row r="38416" spans="2:2" ht="16.5" x14ac:dyDescent="0.3">
      <c r="B38416"/>
    </row>
    <row r="38417" spans="2:2" ht="16.5" x14ac:dyDescent="0.3">
      <c r="B38417"/>
    </row>
    <row r="38418" spans="2:2" ht="16.5" x14ac:dyDescent="0.3">
      <c r="B38418"/>
    </row>
    <row r="38419" spans="2:2" ht="16.5" x14ac:dyDescent="0.3">
      <c r="B38419"/>
    </row>
    <row r="38420" spans="2:2" ht="16.5" x14ac:dyDescent="0.3">
      <c r="B38420"/>
    </row>
    <row r="38421" spans="2:2" ht="16.5" x14ac:dyDescent="0.3">
      <c r="B38421"/>
    </row>
    <row r="38422" spans="2:2" ht="16.5" x14ac:dyDescent="0.3">
      <c r="B38422"/>
    </row>
    <row r="38423" spans="2:2" ht="16.5" x14ac:dyDescent="0.3">
      <c r="B38423"/>
    </row>
    <row r="38424" spans="2:2" ht="16.5" x14ac:dyDescent="0.3">
      <c r="B38424"/>
    </row>
    <row r="38425" spans="2:2" ht="16.5" x14ac:dyDescent="0.3">
      <c r="B38425"/>
    </row>
    <row r="38426" spans="2:2" ht="16.5" x14ac:dyDescent="0.3">
      <c r="B38426"/>
    </row>
    <row r="38427" spans="2:2" ht="16.5" x14ac:dyDescent="0.3">
      <c r="B38427"/>
    </row>
    <row r="38428" spans="2:2" ht="16.5" x14ac:dyDescent="0.3">
      <c r="B38428"/>
    </row>
    <row r="38429" spans="2:2" ht="16.5" x14ac:dyDescent="0.3">
      <c r="B38429"/>
    </row>
    <row r="38430" spans="2:2" ht="16.5" x14ac:dyDescent="0.3">
      <c r="B38430"/>
    </row>
    <row r="38431" spans="2:2" ht="16.5" x14ac:dyDescent="0.3">
      <c r="B38431"/>
    </row>
    <row r="38432" spans="2:2" ht="16.5" x14ac:dyDescent="0.3">
      <c r="B38432"/>
    </row>
    <row r="38433" spans="2:2" ht="16.5" x14ac:dyDescent="0.3">
      <c r="B38433"/>
    </row>
    <row r="38434" spans="2:2" ht="16.5" x14ac:dyDescent="0.3">
      <c r="B38434"/>
    </row>
    <row r="38435" spans="2:2" ht="16.5" x14ac:dyDescent="0.3">
      <c r="B38435"/>
    </row>
    <row r="38436" spans="2:2" ht="16.5" x14ac:dyDescent="0.3">
      <c r="B38436"/>
    </row>
    <row r="38437" spans="2:2" ht="16.5" x14ac:dyDescent="0.3">
      <c r="B38437"/>
    </row>
    <row r="38438" spans="2:2" ht="16.5" x14ac:dyDescent="0.3">
      <c r="B38438"/>
    </row>
    <row r="38439" spans="2:2" ht="16.5" x14ac:dyDescent="0.3">
      <c r="B38439"/>
    </row>
    <row r="38440" spans="2:2" ht="16.5" x14ac:dyDescent="0.3">
      <c r="B38440"/>
    </row>
    <row r="38441" spans="2:2" ht="16.5" x14ac:dyDescent="0.3">
      <c r="B38441"/>
    </row>
    <row r="38442" spans="2:2" ht="16.5" x14ac:dyDescent="0.3">
      <c r="B38442"/>
    </row>
    <row r="38443" spans="2:2" ht="16.5" x14ac:dyDescent="0.3">
      <c r="B38443"/>
    </row>
    <row r="38444" spans="2:2" ht="16.5" x14ac:dyDescent="0.3">
      <c r="B38444"/>
    </row>
    <row r="38445" spans="2:2" ht="16.5" x14ac:dyDescent="0.3">
      <c r="B38445"/>
    </row>
    <row r="38446" spans="2:2" ht="16.5" x14ac:dyDescent="0.3">
      <c r="B38446"/>
    </row>
    <row r="38447" spans="2:2" ht="16.5" x14ac:dyDescent="0.3">
      <c r="B38447"/>
    </row>
    <row r="38448" spans="2:2" ht="16.5" x14ac:dyDescent="0.3">
      <c r="B38448"/>
    </row>
    <row r="38449" spans="2:2" ht="16.5" x14ac:dyDescent="0.3">
      <c r="B38449"/>
    </row>
    <row r="38450" spans="2:2" ht="16.5" x14ac:dyDescent="0.3">
      <c r="B38450"/>
    </row>
    <row r="38451" spans="2:2" ht="16.5" x14ac:dyDescent="0.3">
      <c r="B38451"/>
    </row>
    <row r="38452" spans="2:2" ht="16.5" x14ac:dyDescent="0.3">
      <c r="B38452"/>
    </row>
    <row r="38453" spans="2:2" ht="16.5" x14ac:dyDescent="0.3">
      <c r="B38453"/>
    </row>
    <row r="38454" spans="2:2" ht="16.5" x14ac:dyDescent="0.3">
      <c r="B38454"/>
    </row>
    <row r="38455" spans="2:2" ht="16.5" x14ac:dyDescent="0.3">
      <c r="B38455"/>
    </row>
    <row r="38456" spans="2:2" ht="16.5" x14ac:dyDescent="0.3">
      <c r="B38456"/>
    </row>
    <row r="38457" spans="2:2" ht="16.5" x14ac:dyDescent="0.3">
      <c r="B38457"/>
    </row>
    <row r="38458" spans="2:2" ht="16.5" x14ac:dyDescent="0.3">
      <c r="B38458"/>
    </row>
    <row r="38459" spans="2:2" ht="16.5" x14ac:dyDescent="0.3">
      <c r="B38459"/>
    </row>
    <row r="38460" spans="2:2" ht="16.5" x14ac:dyDescent="0.3">
      <c r="B38460"/>
    </row>
    <row r="38461" spans="2:2" ht="16.5" x14ac:dyDescent="0.3">
      <c r="B38461"/>
    </row>
    <row r="38462" spans="2:2" ht="16.5" x14ac:dyDescent="0.3">
      <c r="B38462"/>
    </row>
    <row r="38463" spans="2:2" ht="16.5" x14ac:dyDescent="0.3">
      <c r="B38463"/>
    </row>
    <row r="38464" spans="2:2" ht="16.5" x14ac:dyDescent="0.3">
      <c r="B38464"/>
    </row>
    <row r="38465" spans="2:2" ht="16.5" x14ac:dyDescent="0.3">
      <c r="B38465"/>
    </row>
    <row r="38466" spans="2:2" ht="16.5" x14ac:dyDescent="0.3">
      <c r="B38466"/>
    </row>
    <row r="38467" spans="2:2" ht="16.5" x14ac:dyDescent="0.3">
      <c r="B38467"/>
    </row>
    <row r="38468" spans="2:2" ht="16.5" x14ac:dyDescent="0.3">
      <c r="B38468"/>
    </row>
    <row r="38469" spans="2:2" ht="16.5" x14ac:dyDescent="0.3">
      <c r="B38469"/>
    </row>
    <row r="38470" spans="2:2" ht="16.5" x14ac:dyDescent="0.3">
      <c r="B38470"/>
    </row>
    <row r="38471" spans="2:2" ht="16.5" x14ac:dyDescent="0.3">
      <c r="B38471"/>
    </row>
    <row r="38472" spans="2:2" ht="16.5" x14ac:dyDescent="0.3">
      <c r="B38472"/>
    </row>
    <row r="38473" spans="2:2" ht="16.5" x14ac:dyDescent="0.3">
      <c r="B38473"/>
    </row>
    <row r="38474" spans="2:2" ht="16.5" x14ac:dyDescent="0.3">
      <c r="B38474"/>
    </row>
    <row r="38475" spans="2:2" ht="16.5" x14ac:dyDescent="0.3">
      <c r="B38475"/>
    </row>
    <row r="38476" spans="2:2" ht="16.5" x14ac:dyDescent="0.3">
      <c r="B38476"/>
    </row>
    <row r="38477" spans="2:2" ht="16.5" x14ac:dyDescent="0.3">
      <c r="B38477"/>
    </row>
    <row r="38478" spans="2:2" ht="16.5" x14ac:dyDescent="0.3">
      <c r="B38478"/>
    </row>
    <row r="38479" spans="2:2" ht="16.5" x14ac:dyDescent="0.3">
      <c r="B38479"/>
    </row>
    <row r="38480" spans="2:2" ht="16.5" x14ac:dyDescent="0.3">
      <c r="B38480"/>
    </row>
    <row r="38481" spans="2:2" ht="16.5" x14ac:dyDescent="0.3">
      <c r="B38481"/>
    </row>
    <row r="38482" spans="2:2" ht="16.5" x14ac:dyDescent="0.3">
      <c r="B38482"/>
    </row>
    <row r="38483" spans="2:2" ht="16.5" x14ac:dyDescent="0.3">
      <c r="B38483"/>
    </row>
    <row r="38484" spans="2:2" ht="16.5" x14ac:dyDescent="0.3">
      <c r="B38484"/>
    </row>
    <row r="38485" spans="2:2" ht="16.5" x14ac:dyDescent="0.3">
      <c r="B38485"/>
    </row>
    <row r="38486" spans="2:2" ht="16.5" x14ac:dyDescent="0.3">
      <c r="B38486"/>
    </row>
    <row r="38487" spans="2:2" ht="16.5" x14ac:dyDescent="0.3">
      <c r="B38487"/>
    </row>
    <row r="38488" spans="2:2" ht="16.5" x14ac:dyDescent="0.3">
      <c r="B38488"/>
    </row>
    <row r="38489" spans="2:2" ht="16.5" x14ac:dyDescent="0.3">
      <c r="B38489"/>
    </row>
    <row r="38490" spans="2:2" ht="16.5" x14ac:dyDescent="0.3">
      <c r="B38490"/>
    </row>
    <row r="38491" spans="2:2" ht="16.5" x14ac:dyDescent="0.3">
      <c r="B38491"/>
    </row>
    <row r="38492" spans="2:2" ht="16.5" x14ac:dyDescent="0.3">
      <c r="B38492"/>
    </row>
    <row r="38493" spans="2:2" ht="16.5" x14ac:dyDescent="0.3">
      <c r="B38493"/>
    </row>
    <row r="38494" spans="2:2" ht="16.5" x14ac:dyDescent="0.3">
      <c r="B38494"/>
    </row>
    <row r="38495" spans="2:2" ht="16.5" x14ac:dyDescent="0.3">
      <c r="B38495"/>
    </row>
    <row r="38496" spans="2:2" ht="16.5" x14ac:dyDescent="0.3">
      <c r="B38496"/>
    </row>
    <row r="38497" spans="2:2" ht="16.5" x14ac:dyDescent="0.3">
      <c r="B38497"/>
    </row>
    <row r="38498" spans="2:2" ht="16.5" x14ac:dyDescent="0.3">
      <c r="B38498"/>
    </row>
    <row r="38499" spans="2:2" ht="16.5" x14ac:dyDescent="0.3">
      <c r="B38499"/>
    </row>
    <row r="38500" spans="2:2" ht="16.5" x14ac:dyDescent="0.3">
      <c r="B38500"/>
    </row>
    <row r="38501" spans="2:2" ht="16.5" x14ac:dyDescent="0.3">
      <c r="B38501"/>
    </row>
    <row r="38502" spans="2:2" ht="16.5" x14ac:dyDescent="0.3">
      <c r="B38502"/>
    </row>
    <row r="38503" spans="2:2" ht="16.5" x14ac:dyDescent="0.3">
      <c r="B38503"/>
    </row>
    <row r="38504" spans="2:2" ht="16.5" x14ac:dyDescent="0.3">
      <c r="B38504"/>
    </row>
    <row r="38505" spans="2:2" ht="16.5" x14ac:dyDescent="0.3">
      <c r="B38505"/>
    </row>
    <row r="38506" spans="2:2" ht="16.5" x14ac:dyDescent="0.3">
      <c r="B38506"/>
    </row>
    <row r="38507" spans="2:2" ht="16.5" x14ac:dyDescent="0.3">
      <c r="B38507"/>
    </row>
    <row r="38508" spans="2:2" ht="16.5" x14ac:dyDescent="0.3">
      <c r="B38508"/>
    </row>
    <row r="38509" spans="2:2" ht="16.5" x14ac:dyDescent="0.3">
      <c r="B38509"/>
    </row>
    <row r="38510" spans="2:2" ht="16.5" x14ac:dyDescent="0.3">
      <c r="B38510"/>
    </row>
    <row r="38511" spans="2:2" ht="16.5" x14ac:dyDescent="0.3">
      <c r="B38511"/>
    </row>
    <row r="38512" spans="2:2" ht="16.5" x14ac:dyDescent="0.3">
      <c r="B38512"/>
    </row>
    <row r="38513" spans="2:2" ht="16.5" x14ac:dyDescent="0.3">
      <c r="B38513"/>
    </row>
    <row r="38514" spans="2:2" ht="16.5" x14ac:dyDescent="0.3">
      <c r="B38514"/>
    </row>
    <row r="38515" spans="2:2" ht="16.5" x14ac:dyDescent="0.3">
      <c r="B38515"/>
    </row>
    <row r="38516" spans="2:2" ht="16.5" x14ac:dyDescent="0.3">
      <c r="B38516"/>
    </row>
    <row r="38517" spans="2:2" ht="16.5" x14ac:dyDescent="0.3">
      <c r="B38517"/>
    </row>
    <row r="38518" spans="2:2" ht="16.5" x14ac:dyDescent="0.3">
      <c r="B38518"/>
    </row>
    <row r="38519" spans="2:2" ht="16.5" x14ac:dyDescent="0.3">
      <c r="B38519"/>
    </row>
    <row r="38520" spans="2:2" ht="16.5" x14ac:dyDescent="0.3">
      <c r="B38520"/>
    </row>
    <row r="38521" spans="2:2" ht="16.5" x14ac:dyDescent="0.3">
      <c r="B38521"/>
    </row>
    <row r="38522" spans="2:2" ht="16.5" x14ac:dyDescent="0.3">
      <c r="B38522"/>
    </row>
    <row r="38523" spans="2:2" ht="16.5" x14ac:dyDescent="0.3">
      <c r="B38523"/>
    </row>
    <row r="38524" spans="2:2" ht="16.5" x14ac:dyDescent="0.3">
      <c r="B38524"/>
    </row>
    <row r="38525" spans="2:2" ht="16.5" x14ac:dyDescent="0.3">
      <c r="B38525"/>
    </row>
    <row r="38526" spans="2:2" ht="16.5" x14ac:dyDescent="0.3">
      <c r="B38526"/>
    </row>
    <row r="38527" spans="2:2" ht="16.5" x14ac:dyDescent="0.3">
      <c r="B38527"/>
    </row>
    <row r="38528" spans="2:2" ht="16.5" x14ac:dyDescent="0.3">
      <c r="B38528"/>
    </row>
    <row r="38529" spans="2:2" ht="16.5" x14ac:dyDescent="0.3">
      <c r="B38529"/>
    </row>
    <row r="38530" spans="2:2" ht="16.5" x14ac:dyDescent="0.3">
      <c r="B38530"/>
    </row>
    <row r="38531" spans="2:2" ht="16.5" x14ac:dyDescent="0.3">
      <c r="B38531"/>
    </row>
    <row r="38532" spans="2:2" ht="16.5" x14ac:dyDescent="0.3">
      <c r="B38532"/>
    </row>
    <row r="38533" spans="2:2" ht="16.5" x14ac:dyDescent="0.3">
      <c r="B38533"/>
    </row>
    <row r="38534" spans="2:2" ht="16.5" x14ac:dyDescent="0.3">
      <c r="B38534"/>
    </row>
    <row r="38535" spans="2:2" ht="16.5" x14ac:dyDescent="0.3">
      <c r="B38535"/>
    </row>
    <row r="38536" spans="2:2" ht="16.5" x14ac:dyDescent="0.3">
      <c r="B38536"/>
    </row>
    <row r="38537" spans="2:2" ht="16.5" x14ac:dyDescent="0.3">
      <c r="B38537"/>
    </row>
    <row r="38538" spans="2:2" ht="16.5" x14ac:dyDescent="0.3">
      <c r="B38538"/>
    </row>
    <row r="38539" spans="2:2" ht="16.5" x14ac:dyDescent="0.3">
      <c r="B38539"/>
    </row>
    <row r="38540" spans="2:2" ht="16.5" x14ac:dyDescent="0.3">
      <c r="B38540"/>
    </row>
    <row r="38541" spans="2:2" ht="16.5" x14ac:dyDescent="0.3">
      <c r="B38541"/>
    </row>
    <row r="38542" spans="2:2" ht="16.5" x14ac:dyDescent="0.3">
      <c r="B38542"/>
    </row>
    <row r="38543" spans="2:2" ht="16.5" x14ac:dyDescent="0.3">
      <c r="B38543"/>
    </row>
    <row r="38544" spans="2:2" ht="16.5" x14ac:dyDescent="0.3">
      <c r="B38544"/>
    </row>
    <row r="38545" spans="2:2" ht="16.5" x14ac:dyDescent="0.3">
      <c r="B38545"/>
    </row>
    <row r="38546" spans="2:2" ht="16.5" x14ac:dyDescent="0.3">
      <c r="B38546"/>
    </row>
    <row r="38547" spans="2:2" ht="16.5" x14ac:dyDescent="0.3">
      <c r="B38547"/>
    </row>
    <row r="38548" spans="2:2" ht="16.5" x14ac:dyDescent="0.3">
      <c r="B38548"/>
    </row>
    <row r="38549" spans="2:2" ht="16.5" x14ac:dyDescent="0.3">
      <c r="B38549"/>
    </row>
    <row r="38550" spans="2:2" ht="16.5" x14ac:dyDescent="0.3">
      <c r="B38550"/>
    </row>
    <row r="38551" spans="2:2" ht="16.5" x14ac:dyDescent="0.3">
      <c r="B38551"/>
    </row>
    <row r="38552" spans="2:2" ht="16.5" x14ac:dyDescent="0.3">
      <c r="B38552"/>
    </row>
    <row r="38553" spans="2:2" ht="16.5" x14ac:dyDescent="0.3">
      <c r="B38553"/>
    </row>
    <row r="38554" spans="2:2" ht="16.5" x14ac:dyDescent="0.3">
      <c r="B38554"/>
    </row>
    <row r="38555" spans="2:2" ht="16.5" x14ac:dyDescent="0.3">
      <c r="B38555"/>
    </row>
    <row r="38556" spans="2:2" ht="16.5" x14ac:dyDescent="0.3">
      <c r="B38556"/>
    </row>
    <row r="38557" spans="2:2" ht="16.5" x14ac:dyDescent="0.3">
      <c r="B38557"/>
    </row>
    <row r="38558" spans="2:2" ht="16.5" x14ac:dyDescent="0.3">
      <c r="B38558"/>
    </row>
    <row r="38559" spans="2:2" ht="16.5" x14ac:dyDescent="0.3">
      <c r="B38559"/>
    </row>
    <row r="38560" spans="2:2" ht="16.5" x14ac:dyDescent="0.3">
      <c r="B38560"/>
    </row>
    <row r="38561" spans="2:2" ht="16.5" x14ac:dyDescent="0.3">
      <c r="B38561"/>
    </row>
    <row r="38562" spans="2:2" ht="16.5" x14ac:dyDescent="0.3">
      <c r="B38562"/>
    </row>
    <row r="38563" spans="2:2" ht="16.5" x14ac:dyDescent="0.3">
      <c r="B38563"/>
    </row>
    <row r="38564" spans="2:2" ht="16.5" x14ac:dyDescent="0.3">
      <c r="B38564"/>
    </row>
    <row r="38565" spans="2:2" ht="16.5" x14ac:dyDescent="0.3">
      <c r="B38565"/>
    </row>
    <row r="38566" spans="2:2" ht="16.5" x14ac:dyDescent="0.3">
      <c r="B38566"/>
    </row>
    <row r="38567" spans="2:2" ht="16.5" x14ac:dyDescent="0.3">
      <c r="B38567"/>
    </row>
    <row r="38568" spans="2:2" ht="16.5" x14ac:dyDescent="0.3">
      <c r="B38568"/>
    </row>
    <row r="38569" spans="2:2" ht="16.5" x14ac:dyDescent="0.3">
      <c r="B38569"/>
    </row>
    <row r="38570" spans="2:2" ht="16.5" x14ac:dyDescent="0.3">
      <c r="B38570"/>
    </row>
    <row r="38571" spans="2:2" ht="16.5" x14ac:dyDescent="0.3">
      <c r="B38571"/>
    </row>
    <row r="38572" spans="2:2" ht="16.5" x14ac:dyDescent="0.3">
      <c r="B38572"/>
    </row>
    <row r="38573" spans="2:2" ht="16.5" x14ac:dyDescent="0.3">
      <c r="B38573"/>
    </row>
    <row r="38574" spans="2:2" ht="16.5" x14ac:dyDescent="0.3">
      <c r="B38574"/>
    </row>
    <row r="38575" spans="2:2" ht="16.5" x14ac:dyDescent="0.3">
      <c r="B38575"/>
    </row>
    <row r="38576" spans="2:2" ht="16.5" x14ac:dyDescent="0.3">
      <c r="B38576"/>
    </row>
    <row r="38577" spans="2:2" ht="16.5" x14ac:dyDescent="0.3">
      <c r="B38577"/>
    </row>
    <row r="38578" spans="2:2" ht="16.5" x14ac:dyDescent="0.3">
      <c r="B38578"/>
    </row>
    <row r="38579" spans="2:2" ht="16.5" x14ac:dyDescent="0.3">
      <c r="B38579"/>
    </row>
    <row r="38580" spans="2:2" ht="16.5" x14ac:dyDescent="0.3">
      <c r="B38580"/>
    </row>
    <row r="38581" spans="2:2" ht="16.5" x14ac:dyDescent="0.3">
      <c r="B38581"/>
    </row>
    <row r="38582" spans="2:2" ht="16.5" x14ac:dyDescent="0.3">
      <c r="B38582"/>
    </row>
    <row r="38583" spans="2:2" ht="16.5" x14ac:dyDescent="0.3">
      <c r="B38583"/>
    </row>
    <row r="38584" spans="2:2" ht="16.5" x14ac:dyDescent="0.3">
      <c r="B38584"/>
    </row>
    <row r="38585" spans="2:2" ht="16.5" x14ac:dyDescent="0.3">
      <c r="B38585"/>
    </row>
    <row r="38586" spans="2:2" ht="16.5" x14ac:dyDescent="0.3">
      <c r="B38586"/>
    </row>
    <row r="38587" spans="2:2" ht="16.5" x14ac:dyDescent="0.3">
      <c r="B38587"/>
    </row>
    <row r="38588" spans="2:2" ht="16.5" x14ac:dyDescent="0.3">
      <c r="B38588"/>
    </row>
    <row r="38589" spans="2:2" ht="16.5" x14ac:dyDescent="0.3">
      <c r="B38589"/>
    </row>
    <row r="38590" spans="2:2" ht="16.5" x14ac:dyDescent="0.3">
      <c r="B38590"/>
    </row>
    <row r="38591" spans="2:2" ht="16.5" x14ac:dyDescent="0.3">
      <c r="B38591"/>
    </row>
    <row r="38592" spans="2:2" ht="16.5" x14ac:dyDescent="0.3">
      <c r="B38592"/>
    </row>
    <row r="38593" spans="2:2" ht="16.5" x14ac:dyDescent="0.3">
      <c r="B38593"/>
    </row>
    <row r="38594" spans="2:2" ht="16.5" x14ac:dyDescent="0.3">
      <c r="B38594"/>
    </row>
    <row r="38595" spans="2:2" ht="16.5" x14ac:dyDescent="0.3">
      <c r="B38595"/>
    </row>
    <row r="38596" spans="2:2" ht="16.5" x14ac:dyDescent="0.3">
      <c r="B38596"/>
    </row>
    <row r="38597" spans="2:2" ht="16.5" x14ac:dyDescent="0.3">
      <c r="B38597"/>
    </row>
    <row r="38598" spans="2:2" ht="16.5" x14ac:dyDescent="0.3">
      <c r="B38598"/>
    </row>
    <row r="38599" spans="2:2" ht="16.5" x14ac:dyDescent="0.3">
      <c r="B38599"/>
    </row>
    <row r="38600" spans="2:2" ht="16.5" x14ac:dyDescent="0.3">
      <c r="B38600"/>
    </row>
    <row r="38601" spans="2:2" ht="16.5" x14ac:dyDescent="0.3">
      <c r="B38601"/>
    </row>
    <row r="38602" spans="2:2" ht="16.5" x14ac:dyDescent="0.3">
      <c r="B38602"/>
    </row>
    <row r="38603" spans="2:2" ht="16.5" x14ac:dyDescent="0.3">
      <c r="B38603"/>
    </row>
    <row r="38604" spans="2:2" ht="16.5" x14ac:dyDescent="0.3">
      <c r="B38604"/>
    </row>
    <row r="38605" spans="2:2" ht="16.5" x14ac:dyDescent="0.3">
      <c r="B38605"/>
    </row>
    <row r="38606" spans="2:2" ht="16.5" x14ac:dyDescent="0.3">
      <c r="B38606"/>
    </row>
    <row r="38607" spans="2:2" ht="16.5" x14ac:dyDescent="0.3">
      <c r="B38607"/>
    </row>
    <row r="38608" spans="2:2" ht="16.5" x14ac:dyDescent="0.3">
      <c r="B38608"/>
    </row>
    <row r="38609" spans="2:2" ht="16.5" x14ac:dyDescent="0.3">
      <c r="B38609"/>
    </row>
    <row r="38610" spans="2:2" ht="16.5" x14ac:dyDescent="0.3">
      <c r="B38610"/>
    </row>
    <row r="38611" spans="2:2" ht="16.5" x14ac:dyDescent="0.3">
      <c r="B38611"/>
    </row>
    <row r="38612" spans="2:2" ht="16.5" x14ac:dyDescent="0.3">
      <c r="B38612"/>
    </row>
    <row r="38613" spans="2:2" ht="16.5" x14ac:dyDescent="0.3">
      <c r="B38613"/>
    </row>
    <row r="38614" spans="2:2" ht="16.5" x14ac:dyDescent="0.3">
      <c r="B38614"/>
    </row>
    <row r="38615" spans="2:2" ht="16.5" x14ac:dyDescent="0.3">
      <c r="B38615"/>
    </row>
    <row r="38616" spans="2:2" ht="16.5" x14ac:dyDescent="0.3">
      <c r="B38616"/>
    </row>
    <row r="38617" spans="2:2" ht="16.5" x14ac:dyDescent="0.3">
      <c r="B38617"/>
    </row>
    <row r="38618" spans="2:2" ht="16.5" x14ac:dyDescent="0.3">
      <c r="B38618"/>
    </row>
    <row r="38619" spans="2:2" ht="16.5" x14ac:dyDescent="0.3">
      <c r="B38619"/>
    </row>
    <row r="38620" spans="2:2" ht="16.5" x14ac:dyDescent="0.3">
      <c r="B38620"/>
    </row>
    <row r="38621" spans="2:2" ht="16.5" x14ac:dyDescent="0.3">
      <c r="B38621"/>
    </row>
    <row r="38622" spans="2:2" ht="16.5" x14ac:dyDescent="0.3">
      <c r="B38622"/>
    </row>
    <row r="38623" spans="2:2" ht="16.5" x14ac:dyDescent="0.3">
      <c r="B38623"/>
    </row>
    <row r="38624" spans="2:2" ht="16.5" x14ac:dyDescent="0.3">
      <c r="B38624"/>
    </row>
    <row r="38625" spans="2:2" ht="16.5" x14ac:dyDescent="0.3">
      <c r="B38625"/>
    </row>
    <row r="38626" spans="2:2" ht="16.5" x14ac:dyDescent="0.3">
      <c r="B38626"/>
    </row>
    <row r="38627" spans="2:2" ht="16.5" x14ac:dyDescent="0.3">
      <c r="B38627"/>
    </row>
    <row r="38628" spans="2:2" ht="16.5" x14ac:dyDescent="0.3">
      <c r="B38628"/>
    </row>
    <row r="38629" spans="2:2" ht="16.5" x14ac:dyDescent="0.3">
      <c r="B38629"/>
    </row>
    <row r="38630" spans="2:2" ht="16.5" x14ac:dyDescent="0.3">
      <c r="B38630"/>
    </row>
    <row r="38631" spans="2:2" ht="16.5" x14ac:dyDescent="0.3">
      <c r="B38631"/>
    </row>
    <row r="38632" spans="2:2" ht="16.5" x14ac:dyDescent="0.3">
      <c r="B38632"/>
    </row>
    <row r="38633" spans="2:2" ht="16.5" x14ac:dyDescent="0.3">
      <c r="B38633"/>
    </row>
    <row r="38634" spans="2:2" ht="16.5" x14ac:dyDescent="0.3">
      <c r="B38634"/>
    </row>
    <row r="38635" spans="2:2" ht="16.5" x14ac:dyDescent="0.3">
      <c r="B38635"/>
    </row>
    <row r="38636" spans="2:2" ht="16.5" x14ac:dyDescent="0.3">
      <c r="B38636"/>
    </row>
    <row r="38637" spans="2:2" ht="16.5" x14ac:dyDescent="0.3">
      <c r="B38637"/>
    </row>
    <row r="38638" spans="2:2" ht="16.5" x14ac:dyDescent="0.3">
      <c r="B38638"/>
    </row>
    <row r="38639" spans="2:2" ht="16.5" x14ac:dyDescent="0.3">
      <c r="B38639"/>
    </row>
    <row r="38640" spans="2:2" ht="16.5" x14ac:dyDescent="0.3">
      <c r="B38640"/>
    </row>
    <row r="38641" spans="2:2" ht="16.5" x14ac:dyDescent="0.3">
      <c r="B38641"/>
    </row>
    <row r="38642" spans="2:2" ht="16.5" x14ac:dyDescent="0.3">
      <c r="B38642"/>
    </row>
    <row r="38643" spans="2:2" ht="16.5" x14ac:dyDescent="0.3">
      <c r="B38643"/>
    </row>
    <row r="38644" spans="2:2" ht="16.5" x14ac:dyDescent="0.3">
      <c r="B38644"/>
    </row>
    <row r="38645" spans="2:2" ht="16.5" x14ac:dyDescent="0.3">
      <c r="B38645"/>
    </row>
    <row r="38646" spans="2:2" ht="16.5" x14ac:dyDescent="0.3">
      <c r="B38646"/>
    </row>
    <row r="38647" spans="2:2" ht="16.5" x14ac:dyDescent="0.3">
      <c r="B38647"/>
    </row>
    <row r="38648" spans="2:2" ht="16.5" x14ac:dyDescent="0.3">
      <c r="B38648"/>
    </row>
    <row r="38649" spans="2:2" ht="16.5" x14ac:dyDescent="0.3">
      <c r="B38649"/>
    </row>
    <row r="38650" spans="2:2" ht="16.5" x14ac:dyDescent="0.3">
      <c r="B38650"/>
    </row>
    <row r="38651" spans="2:2" ht="16.5" x14ac:dyDescent="0.3">
      <c r="B38651"/>
    </row>
    <row r="38652" spans="2:2" ht="16.5" x14ac:dyDescent="0.3">
      <c r="B38652"/>
    </row>
    <row r="38653" spans="2:2" ht="16.5" x14ac:dyDescent="0.3">
      <c r="B38653"/>
    </row>
    <row r="38654" spans="2:2" ht="16.5" x14ac:dyDescent="0.3">
      <c r="B38654"/>
    </row>
    <row r="38655" spans="2:2" ht="16.5" x14ac:dyDescent="0.3">
      <c r="B38655"/>
    </row>
    <row r="38656" spans="2:2" ht="16.5" x14ac:dyDescent="0.3">
      <c r="B38656"/>
    </row>
    <row r="38657" spans="2:2" ht="16.5" x14ac:dyDescent="0.3">
      <c r="B38657"/>
    </row>
    <row r="38658" spans="2:2" ht="16.5" x14ac:dyDescent="0.3">
      <c r="B38658"/>
    </row>
    <row r="38659" spans="2:2" ht="16.5" x14ac:dyDescent="0.3">
      <c r="B38659"/>
    </row>
    <row r="38660" spans="2:2" ht="16.5" x14ac:dyDescent="0.3">
      <c r="B38660"/>
    </row>
    <row r="38661" spans="2:2" ht="16.5" x14ac:dyDescent="0.3">
      <c r="B38661"/>
    </row>
    <row r="38662" spans="2:2" ht="16.5" x14ac:dyDescent="0.3">
      <c r="B38662"/>
    </row>
    <row r="38663" spans="2:2" ht="16.5" x14ac:dyDescent="0.3">
      <c r="B38663"/>
    </row>
    <row r="38664" spans="2:2" ht="16.5" x14ac:dyDescent="0.3">
      <c r="B38664"/>
    </row>
    <row r="38665" spans="2:2" ht="16.5" x14ac:dyDescent="0.3">
      <c r="B38665"/>
    </row>
    <row r="38666" spans="2:2" ht="16.5" x14ac:dyDescent="0.3">
      <c r="B38666"/>
    </row>
    <row r="38667" spans="2:2" ht="16.5" x14ac:dyDescent="0.3">
      <c r="B38667"/>
    </row>
    <row r="38668" spans="2:2" ht="16.5" x14ac:dyDescent="0.3">
      <c r="B38668"/>
    </row>
    <row r="38669" spans="2:2" ht="16.5" x14ac:dyDescent="0.3">
      <c r="B38669"/>
    </row>
    <row r="38670" spans="2:2" ht="16.5" x14ac:dyDescent="0.3">
      <c r="B38670"/>
    </row>
    <row r="38671" spans="2:2" ht="16.5" x14ac:dyDescent="0.3">
      <c r="B38671"/>
    </row>
    <row r="38672" spans="2:2" ht="16.5" x14ac:dyDescent="0.3">
      <c r="B38672"/>
    </row>
    <row r="38673" spans="2:2" ht="16.5" x14ac:dyDescent="0.3">
      <c r="B38673"/>
    </row>
    <row r="38674" spans="2:2" ht="16.5" x14ac:dyDescent="0.3">
      <c r="B38674"/>
    </row>
    <row r="38675" spans="2:2" ht="16.5" x14ac:dyDescent="0.3">
      <c r="B38675"/>
    </row>
    <row r="38676" spans="2:2" ht="16.5" x14ac:dyDescent="0.3">
      <c r="B38676"/>
    </row>
    <row r="38677" spans="2:2" ht="16.5" x14ac:dyDescent="0.3">
      <c r="B38677"/>
    </row>
    <row r="38678" spans="2:2" ht="16.5" x14ac:dyDescent="0.3">
      <c r="B38678"/>
    </row>
    <row r="38679" spans="2:2" ht="16.5" x14ac:dyDescent="0.3">
      <c r="B38679"/>
    </row>
    <row r="38680" spans="2:2" ht="16.5" x14ac:dyDescent="0.3">
      <c r="B38680"/>
    </row>
    <row r="38681" spans="2:2" ht="16.5" x14ac:dyDescent="0.3">
      <c r="B38681"/>
    </row>
    <row r="38682" spans="2:2" ht="16.5" x14ac:dyDescent="0.3">
      <c r="B38682"/>
    </row>
    <row r="38683" spans="2:2" ht="16.5" x14ac:dyDescent="0.3">
      <c r="B38683"/>
    </row>
    <row r="38684" spans="2:2" ht="16.5" x14ac:dyDescent="0.3">
      <c r="B38684"/>
    </row>
    <row r="38685" spans="2:2" ht="16.5" x14ac:dyDescent="0.3">
      <c r="B38685"/>
    </row>
    <row r="38686" spans="2:2" ht="16.5" x14ac:dyDescent="0.3">
      <c r="B38686"/>
    </row>
    <row r="38687" spans="2:2" ht="16.5" x14ac:dyDescent="0.3">
      <c r="B38687"/>
    </row>
    <row r="38688" spans="2:2" ht="16.5" x14ac:dyDescent="0.3">
      <c r="B38688"/>
    </row>
    <row r="38689" spans="2:2" ht="16.5" x14ac:dyDescent="0.3">
      <c r="B38689"/>
    </row>
    <row r="38690" spans="2:2" ht="16.5" x14ac:dyDescent="0.3">
      <c r="B38690"/>
    </row>
    <row r="38691" spans="2:2" ht="16.5" x14ac:dyDescent="0.3">
      <c r="B38691"/>
    </row>
    <row r="38692" spans="2:2" ht="16.5" x14ac:dyDescent="0.3">
      <c r="B38692"/>
    </row>
    <row r="38693" spans="2:2" ht="16.5" x14ac:dyDescent="0.3">
      <c r="B38693"/>
    </row>
    <row r="38694" spans="2:2" ht="16.5" x14ac:dyDescent="0.3">
      <c r="B38694"/>
    </row>
    <row r="38695" spans="2:2" ht="16.5" x14ac:dyDescent="0.3">
      <c r="B38695"/>
    </row>
    <row r="38696" spans="2:2" ht="16.5" x14ac:dyDescent="0.3">
      <c r="B38696"/>
    </row>
    <row r="38697" spans="2:2" ht="16.5" x14ac:dyDescent="0.3">
      <c r="B38697"/>
    </row>
    <row r="38698" spans="2:2" ht="16.5" x14ac:dyDescent="0.3">
      <c r="B38698"/>
    </row>
    <row r="38699" spans="2:2" ht="16.5" x14ac:dyDescent="0.3">
      <c r="B38699"/>
    </row>
    <row r="38700" spans="2:2" ht="16.5" x14ac:dyDescent="0.3">
      <c r="B38700"/>
    </row>
    <row r="38701" spans="2:2" ht="16.5" x14ac:dyDescent="0.3">
      <c r="B38701"/>
    </row>
    <row r="38702" spans="2:2" ht="16.5" x14ac:dyDescent="0.3">
      <c r="B38702"/>
    </row>
    <row r="38703" spans="2:2" ht="16.5" x14ac:dyDescent="0.3">
      <c r="B38703"/>
    </row>
    <row r="38704" spans="2:2" ht="16.5" x14ac:dyDescent="0.3">
      <c r="B38704"/>
    </row>
    <row r="38705" spans="2:2" ht="16.5" x14ac:dyDescent="0.3">
      <c r="B38705"/>
    </row>
    <row r="38706" spans="2:2" ht="16.5" x14ac:dyDescent="0.3">
      <c r="B38706"/>
    </row>
    <row r="38707" spans="2:2" ht="16.5" x14ac:dyDescent="0.3">
      <c r="B38707"/>
    </row>
    <row r="38708" spans="2:2" ht="16.5" x14ac:dyDescent="0.3">
      <c r="B38708"/>
    </row>
    <row r="38709" spans="2:2" ht="16.5" x14ac:dyDescent="0.3">
      <c r="B38709"/>
    </row>
    <row r="38710" spans="2:2" ht="16.5" x14ac:dyDescent="0.3">
      <c r="B38710"/>
    </row>
    <row r="38711" spans="2:2" ht="16.5" x14ac:dyDescent="0.3">
      <c r="B38711"/>
    </row>
    <row r="38712" spans="2:2" ht="16.5" x14ac:dyDescent="0.3">
      <c r="B38712"/>
    </row>
    <row r="38713" spans="2:2" ht="16.5" x14ac:dyDescent="0.3">
      <c r="B38713"/>
    </row>
    <row r="38714" spans="2:2" ht="16.5" x14ac:dyDescent="0.3">
      <c r="B38714"/>
    </row>
    <row r="38715" spans="2:2" ht="16.5" x14ac:dyDescent="0.3">
      <c r="B38715"/>
    </row>
    <row r="38716" spans="2:2" ht="16.5" x14ac:dyDescent="0.3">
      <c r="B38716"/>
    </row>
    <row r="38717" spans="2:2" ht="16.5" x14ac:dyDescent="0.3">
      <c r="B38717"/>
    </row>
    <row r="38718" spans="2:2" ht="16.5" x14ac:dyDescent="0.3">
      <c r="B38718"/>
    </row>
    <row r="38719" spans="2:2" ht="16.5" x14ac:dyDescent="0.3">
      <c r="B38719"/>
    </row>
    <row r="38720" spans="2:2" ht="16.5" x14ac:dyDescent="0.3">
      <c r="B38720"/>
    </row>
    <row r="38721" spans="2:2" ht="16.5" x14ac:dyDescent="0.3">
      <c r="B38721"/>
    </row>
    <row r="38722" spans="2:2" ht="16.5" x14ac:dyDescent="0.3">
      <c r="B38722"/>
    </row>
    <row r="38723" spans="2:2" ht="16.5" x14ac:dyDescent="0.3">
      <c r="B38723"/>
    </row>
    <row r="38724" spans="2:2" ht="16.5" x14ac:dyDescent="0.3">
      <c r="B38724"/>
    </row>
    <row r="38725" spans="2:2" ht="16.5" x14ac:dyDescent="0.3">
      <c r="B38725"/>
    </row>
    <row r="38726" spans="2:2" ht="16.5" x14ac:dyDescent="0.3">
      <c r="B38726"/>
    </row>
    <row r="38727" spans="2:2" ht="16.5" x14ac:dyDescent="0.3">
      <c r="B38727"/>
    </row>
    <row r="38728" spans="2:2" ht="16.5" x14ac:dyDescent="0.3">
      <c r="B38728"/>
    </row>
    <row r="38729" spans="2:2" ht="16.5" x14ac:dyDescent="0.3">
      <c r="B38729"/>
    </row>
    <row r="38730" spans="2:2" ht="16.5" x14ac:dyDescent="0.3">
      <c r="B38730"/>
    </row>
    <row r="38731" spans="2:2" ht="16.5" x14ac:dyDescent="0.3">
      <c r="B38731"/>
    </row>
    <row r="38732" spans="2:2" ht="16.5" x14ac:dyDescent="0.3">
      <c r="B38732"/>
    </row>
    <row r="38733" spans="2:2" ht="16.5" x14ac:dyDescent="0.3">
      <c r="B38733"/>
    </row>
    <row r="38734" spans="2:2" ht="16.5" x14ac:dyDescent="0.3">
      <c r="B38734"/>
    </row>
    <row r="38735" spans="2:2" ht="16.5" x14ac:dyDescent="0.3">
      <c r="B38735"/>
    </row>
    <row r="38736" spans="2:2" ht="16.5" x14ac:dyDescent="0.3">
      <c r="B38736"/>
    </row>
    <row r="38737" spans="2:2" ht="16.5" x14ac:dyDescent="0.3">
      <c r="B38737"/>
    </row>
    <row r="38738" spans="2:2" ht="16.5" x14ac:dyDescent="0.3">
      <c r="B38738"/>
    </row>
    <row r="38739" spans="2:2" ht="16.5" x14ac:dyDescent="0.3">
      <c r="B38739"/>
    </row>
    <row r="38740" spans="2:2" ht="16.5" x14ac:dyDescent="0.3">
      <c r="B38740"/>
    </row>
    <row r="38741" spans="2:2" ht="16.5" x14ac:dyDescent="0.3">
      <c r="B38741"/>
    </row>
    <row r="38742" spans="2:2" ht="16.5" x14ac:dyDescent="0.3">
      <c r="B38742"/>
    </row>
    <row r="38743" spans="2:2" ht="16.5" x14ac:dyDescent="0.3">
      <c r="B38743"/>
    </row>
    <row r="38744" spans="2:2" ht="16.5" x14ac:dyDescent="0.3">
      <c r="B38744"/>
    </row>
    <row r="38745" spans="2:2" ht="16.5" x14ac:dyDescent="0.3">
      <c r="B38745"/>
    </row>
    <row r="38746" spans="2:2" ht="16.5" x14ac:dyDescent="0.3">
      <c r="B38746"/>
    </row>
    <row r="38747" spans="2:2" ht="16.5" x14ac:dyDescent="0.3">
      <c r="B38747"/>
    </row>
    <row r="38748" spans="2:2" ht="16.5" x14ac:dyDescent="0.3">
      <c r="B38748"/>
    </row>
    <row r="38749" spans="2:2" ht="16.5" x14ac:dyDescent="0.3">
      <c r="B38749"/>
    </row>
    <row r="38750" spans="2:2" ht="16.5" x14ac:dyDescent="0.3">
      <c r="B38750"/>
    </row>
    <row r="38751" spans="2:2" ht="16.5" x14ac:dyDescent="0.3">
      <c r="B38751"/>
    </row>
    <row r="38752" spans="2:2" ht="16.5" x14ac:dyDescent="0.3">
      <c r="B38752"/>
    </row>
    <row r="38753" spans="2:2" ht="16.5" x14ac:dyDescent="0.3">
      <c r="B38753"/>
    </row>
    <row r="38754" spans="2:2" ht="16.5" x14ac:dyDescent="0.3">
      <c r="B38754"/>
    </row>
    <row r="38755" spans="2:2" ht="16.5" x14ac:dyDescent="0.3">
      <c r="B38755"/>
    </row>
    <row r="38756" spans="2:2" ht="16.5" x14ac:dyDescent="0.3">
      <c r="B38756"/>
    </row>
    <row r="38757" spans="2:2" ht="16.5" x14ac:dyDescent="0.3">
      <c r="B38757"/>
    </row>
    <row r="38758" spans="2:2" ht="16.5" x14ac:dyDescent="0.3">
      <c r="B38758"/>
    </row>
    <row r="38759" spans="2:2" ht="16.5" x14ac:dyDescent="0.3">
      <c r="B38759"/>
    </row>
    <row r="38760" spans="2:2" ht="16.5" x14ac:dyDescent="0.3">
      <c r="B38760"/>
    </row>
    <row r="38761" spans="2:2" ht="16.5" x14ac:dyDescent="0.3">
      <c r="B38761"/>
    </row>
    <row r="38762" spans="2:2" ht="16.5" x14ac:dyDescent="0.3">
      <c r="B38762"/>
    </row>
    <row r="38763" spans="2:2" ht="16.5" x14ac:dyDescent="0.3">
      <c r="B38763"/>
    </row>
    <row r="38764" spans="2:2" ht="16.5" x14ac:dyDescent="0.3">
      <c r="B38764"/>
    </row>
    <row r="38765" spans="2:2" ht="16.5" x14ac:dyDescent="0.3">
      <c r="B38765"/>
    </row>
    <row r="38766" spans="2:2" ht="16.5" x14ac:dyDescent="0.3">
      <c r="B38766"/>
    </row>
    <row r="38767" spans="2:2" ht="16.5" x14ac:dyDescent="0.3">
      <c r="B38767"/>
    </row>
    <row r="38768" spans="2:2" ht="16.5" x14ac:dyDescent="0.3">
      <c r="B38768"/>
    </row>
    <row r="38769" spans="2:2" ht="16.5" x14ac:dyDescent="0.3">
      <c r="B38769"/>
    </row>
    <row r="38770" spans="2:2" ht="16.5" x14ac:dyDescent="0.3">
      <c r="B38770"/>
    </row>
    <row r="38771" spans="2:2" ht="16.5" x14ac:dyDescent="0.3">
      <c r="B38771"/>
    </row>
    <row r="38772" spans="2:2" ht="16.5" x14ac:dyDescent="0.3">
      <c r="B38772"/>
    </row>
    <row r="38773" spans="2:2" ht="16.5" x14ac:dyDescent="0.3">
      <c r="B38773"/>
    </row>
    <row r="38774" spans="2:2" ht="16.5" x14ac:dyDescent="0.3">
      <c r="B38774"/>
    </row>
    <row r="38775" spans="2:2" ht="16.5" x14ac:dyDescent="0.3">
      <c r="B38775"/>
    </row>
    <row r="38776" spans="2:2" ht="16.5" x14ac:dyDescent="0.3">
      <c r="B38776"/>
    </row>
    <row r="38777" spans="2:2" ht="16.5" x14ac:dyDescent="0.3">
      <c r="B38777"/>
    </row>
    <row r="38778" spans="2:2" ht="16.5" x14ac:dyDescent="0.3">
      <c r="B38778"/>
    </row>
    <row r="38779" spans="2:2" ht="16.5" x14ac:dyDescent="0.3">
      <c r="B38779"/>
    </row>
    <row r="38780" spans="2:2" ht="16.5" x14ac:dyDescent="0.3">
      <c r="B38780"/>
    </row>
    <row r="38781" spans="2:2" ht="16.5" x14ac:dyDescent="0.3">
      <c r="B38781"/>
    </row>
    <row r="38782" spans="2:2" ht="16.5" x14ac:dyDescent="0.3">
      <c r="B38782"/>
    </row>
    <row r="38783" spans="2:2" ht="16.5" x14ac:dyDescent="0.3">
      <c r="B38783"/>
    </row>
    <row r="38784" spans="2:2" ht="16.5" x14ac:dyDescent="0.3">
      <c r="B38784"/>
    </row>
    <row r="38785" spans="2:2" ht="16.5" x14ac:dyDescent="0.3">
      <c r="B38785"/>
    </row>
    <row r="38786" spans="2:2" ht="16.5" x14ac:dyDescent="0.3">
      <c r="B38786"/>
    </row>
    <row r="38787" spans="2:2" ht="16.5" x14ac:dyDescent="0.3">
      <c r="B38787"/>
    </row>
    <row r="38788" spans="2:2" ht="16.5" x14ac:dyDescent="0.3">
      <c r="B38788"/>
    </row>
    <row r="38789" spans="2:2" ht="16.5" x14ac:dyDescent="0.3">
      <c r="B38789"/>
    </row>
    <row r="38790" spans="2:2" ht="16.5" x14ac:dyDescent="0.3">
      <c r="B38790"/>
    </row>
    <row r="38791" spans="2:2" ht="16.5" x14ac:dyDescent="0.3">
      <c r="B38791"/>
    </row>
    <row r="38792" spans="2:2" ht="16.5" x14ac:dyDescent="0.3">
      <c r="B38792"/>
    </row>
    <row r="38793" spans="2:2" ht="16.5" x14ac:dyDescent="0.3">
      <c r="B38793"/>
    </row>
    <row r="38794" spans="2:2" ht="16.5" x14ac:dyDescent="0.3">
      <c r="B38794"/>
    </row>
    <row r="38795" spans="2:2" ht="16.5" x14ac:dyDescent="0.3">
      <c r="B38795"/>
    </row>
    <row r="38796" spans="2:2" ht="16.5" x14ac:dyDescent="0.3">
      <c r="B38796"/>
    </row>
    <row r="38797" spans="2:2" ht="16.5" x14ac:dyDescent="0.3">
      <c r="B38797"/>
    </row>
    <row r="38798" spans="2:2" ht="16.5" x14ac:dyDescent="0.3">
      <c r="B38798"/>
    </row>
    <row r="38799" spans="2:2" ht="16.5" x14ac:dyDescent="0.3">
      <c r="B38799"/>
    </row>
    <row r="38800" spans="2:2" ht="16.5" x14ac:dyDescent="0.3">
      <c r="B38800"/>
    </row>
    <row r="38801" spans="2:2" ht="16.5" x14ac:dyDescent="0.3">
      <c r="B38801"/>
    </row>
    <row r="38802" spans="2:2" ht="16.5" x14ac:dyDescent="0.3">
      <c r="B38802"/>
    </row>
    <row r="38803" spans="2:2" ht="16.5" x14ac:dyDescent="0.3">
      <c r="B38803"/>
    </row>
    <row r="38804" spans="2:2" ht="16.5" x14ac:dyDescent="0.3">
      <c r="B38804"/>
    </row>
    <row r="38805" spans="2:2" ht="16.5" x14ac:dyDescent="0.3">
      <c r="B38805"/>
    </row>
    <row r="38806" spans="2:2" ht="16.5" x14ac:dyDescent="0.3">
      <c r="B38806"/>
    </row>
    <row r="38807" spans="2:2" ht="16.5" x14ac:dyDescent="0.3">
      <c r="B38807"/>
    </row>
    <row r="38808" spans="2:2" ht="16.5" x14ac:dyDescent="0.3">
      <c r="B38808"/>
    </row>
    <row r="38809" spans="2:2" ht="16.5" x14ac:dyDescent="0.3">
      <c r="B38809"/>
    </row>
    <row r="38810" spans="2:2" ht="16.5" x14ac:dyDescent="0.3">
      <c r="B38810"/>
    </row>
    <row r="38811" spans="2:2" ht="16.5" x14ac:dyDescent="0.3">
      <c r="B38811"/>
    </row>
    <row r="38812" spans="2:2" ht="16.5" x14ac:dyDescent="0.3">
      <c r="B38812"/>
    </row>
    <row r="38813" spans="2:2" ht="16.5" x14ac:dyDescent="0.3">
      <c r="B38813"/>
    </row>
    <row r="38814" spans="2:2" ht="16.5" x14ac:dyDescent="0.3">
      <c r="B38814"/>
    </row>
    <row r="38815" spans="2:2" ht="16.5" x14ac:dyDescent="0.3">
      <c r="B38815"/>
    </row>
    <row r="38816" spans="2:2" ht="16.5" x14ac:dyDescent="0.3">
      <c r="B38816"/>
    </row>
    <row r="38817" spans="2:2" ht="16.5" x14ac:dyDescent="0.3">
      <c r="B38817"/>
    </row>
    <row r="38818" spans="2:2" ht="16.5" x14ac:dyDescent="0.3">
      <c r="B38818"/>
    </row>
    <row r="38819" spans="2:2" ht="16.5" x14ac:dyDescent="0.3">
      <c r="B38819"/>
    </row>
    <row r="38820" spans="2:2" ht="16.5" x14ac:dyDescent="0.3">
      <c r="B38820"/>
    </row>
    <row r="38821" spans="2:2" ht="16.5" x14ac:dyDescent="0.3">
      <c r="B38821"/>
    </row>
    <row r="38822" spans="2:2" ht="16.5" x14ac:dyDescent="0.3">
      <c r="B38822"/>
    </row>
    <row r="38823" spans="2:2" ht="16.5" x14ac:dyDescent="0.3">
      <c r="B38823"/>
    </row>
    <row r="38824" spans="2:2" ht="16.5" x14ac:dyDescent="0.3">
      <c r="B38824"/>
    </row>
    <row r="38825" spans="2:2" ht="16.5" x14ac:dyDescent="0.3">
      <c r="B38825"/>
    </row>
    <row r="38826" spans="2:2" ht="16.5" x14ac:dyDescent="0.3">
      <c r="B38826"/>
    </row>
    <row r="38827" spans="2:2" ht="16.5" x14ac:dyDescent="0.3">
      <c r="B38827"/>
    </row>
    <row r="38828" spans="2:2" ht="16.5" x14ac:dyDescent="0.3">
      <c r="B38828"/>
    </row>
    <row r="38829" spans="2:2" ht="16.5" x14ac:dyDescent="0.3">
      <c r="B38829"/>
    </row>
    <row r="38830" spans="2:2" ht="16.5" x14ac:dyDescent="0.3">
      <c r="B38830"/>
    </row>
    <row r="38831" spans="2:2" ht="16.5" x14ac:dyDescent="0.3">
      <c r="B38831"/>
    </row>
    <row r="38832" spans="2:2" ht="16.5" x14ac:dyDescent="0.3">
      <c r="B38832"/>
    </row>
    <row r="38833" spans="2:2" ht="16.5" x14ac:dyDescent="0.3">
      <c r="B38833"/>
    </row>
    <row r="38834" spans="2:2" ht="16.5" x14ac:dyDescent="0.3">
      <c r="B38834"/>
    </row>
    <row r="38835" spans="2:2" ht="16.5" x14ac:dyDescent="0.3">
      <c r="B38835"/>
    </row>
    <row r="38836" spans="2:2" ht="16.5" x14ac:dyDescent="0.3">
      <c r="B38836"/>
    </row>
    <row r="38837" spans="2:2" ht="16.5" x14ac:dyDescent="0.3">
      <c r="B38837"/>
    </row>
    <row r="38838" spans="2:2" ht="16.5" x14ac:dyDescent="0.3">
      <c r="B38838"/>
    </row>
    <row r="38839" spans="2:2" ht="16.5" x14ac:dyDescent="0.3">
      <c r="B38839"/>
    </row>
    <row r="38840" spans="2:2" ht="16.5" x14ac:dyDescent="0.3">
      <c r="B38840"/>
    </row>
    <row r="38841" spans="2:2" ht="16.5" x14ac:dyDescent="0.3">
      <c r="B38841"/>
    </row>
    <row r="38842" spans="2:2" ht="16.5" x14ac:dyDescent="0.3">
      <c r="B38842"/>
    </row>
    <row r="38843" spans="2:2" ht="16.5" x14ac:dyDescent="0.3">
      <c r="B38843"/>
    </row>
    <row r="38844" spans="2:2" ht="16.5" x14ac:dyDescent="0.3">
      <c r="B38844"/>
    </row>
    <row r="38845" spans="2:2" ht="16.5" x14ac:dyDescent="0.3">
      <c r="B38845"/>
    </row>
    <row r="38846" spans="2:2" ht="16.5" x14ac:dyDescent="0.3">
      <c r="B38846"/>
    </row>
    <row r="38847" spans="2:2" ht="16.5" x14ac:dyDescent="0.3">
      <c r="B38847"/>
    </row>
    <row r="38848" spans="2:2" ht="16.5" x14ac:dyDescent="0.3">
      <c r="B38848"/>
    </row>
    <row r="38849" spans="2:2" ht="16.5" x14ac:dyDescent="0.3">
      <c r="B38849"/>
    </row>
    <row r="38850" spans="2:2" ht="16.5" x14ac:dyDescent="0.3">
      <c r="B38850"/>
    </row>
    <row r="38851" spans="2:2" ht="16.5" x14ac:dyDescent="0.3">
      <c r="B38851"/>
    </row>
    <row r="38852" spans="2:2" ht="16.5" x14ac:dyDescent="0.3">
      <c r="B38852"/>
    </row>
    <row r="38853" spans="2:2" ht="16.5" x14ac:dyDescent="0.3">
      <c r="B38853"/>
    </row>
    <row r="38854" spans="2:2" ht="16.5" x14ac:dyDescent="0.3">
      <c r="B38854"/>
    </row>
    <row r="38855" spans="2:2" ht="16.5" x14ac:dyDescent="0.3">
      <c r="B38855"/>
    </row>
    <row r="38856" spans="2:2" ht="16.5" x14ac:dyDescent="0.3">
      <c r="B38856"/>
    </row>
    <row r="38857" spans="2:2" ht="16.5" x14ac:dyDescent="0.3">
      <c r="B38857"/>
    </row>
    <row r="38858" spans="2:2" ht="16.5" x14ac:dyDescent="0.3">
      <c r="B38858"/>
    </row>
    <row r="38859" spans="2:2" ht="16.5" x14ac:dyDescent="0.3">
      <c r="B38859"/>
    </row>
    <row r="38860" spans="2:2" ht="16.5" x14ac:dyDescent="0.3">
      <c r="B38860"/>
    </row>
    <row r="38861" spans="2:2" ht="16.5" x14ac:dyDescent="0.3">
      <c r="B38861"/>
    </row>
    <row r="38862" spans="2:2" ht="16.5" x14ac:dyDescent="0.3">
      <c r="B38862"/>
    </row>
    <row r="38863" spans="2:2" ht="16.5" x14ac:dyDescent="0.3">
      <c r="B38863"/>
    </row>
    <row r="38864" spans="2:2" ht="16.5" x14ac:dyDescent="0.3">
      <c r="B38864"/>
    </row>
    <row r="38865" spans="2:2" ht="16.5" x14ac:dyDescent="0.3">
      <c r="B38865"/>
    </row>
    <row r="38866" spans="2:2" ht="16.5" x14ac:dyDescent="0.3">
      <c r="B38866"/>
    </row>
    <row r="38867" spans="2:2" ht="16.5" x14ac:dyDescent="0.3">
      <c r="B38867"/>
    </row>
    <row r="38868" spans="2:2" ht="16.5" x14ac:dyDescent="0.3">
      <c r="B38868"/>
    </row>
    <row r="38869" spans="2:2" ht="16.5" x14ac:dyDescent="0.3">
      <c r="B38869"/>
    </row>
    <row r="38870" spans="2:2" ht="16.5" x14ac:dyDescent="0.3">
      <c r="B38870"/>
    </row>
    <row r="38871" spans="2:2" ht="16.5" x14ac:dyDescent="0.3">
      <c r="B38871"/>
    </row>
    <row r="38872" spans="2:2" ht="16.5" x14ac:dyDescent="0.3">
      <c r="B38872"/>
    </row>
    <row r="38873" spans="2:2" ht="16.5" x14ac:dyDescent="0.3">
      <c r="B38873"/>
    </row>
    <row r="38874" spans="2:2" ht="16.5" x14ac:dyDescent="0.3">
      <c r="B38874"/>
    </row>
    <row r="38875" spans="2:2" ht="16.5" x14ac:dyDescent="0.3">
      <c r="B38875"/>
    </row>
    <row r="38876" spans="2:2" ht="16.5" x14ac:dyDescent="0.3">
      <c r="B38876"/>
    </row>
    <row r="38877" spans="2:2" ht="16.5" x14ac:dyDescent="0.3">
      <c r="B38877"/>
    </row>
    <row r="38878" spans="2:2" ht="16.5" x14ac:dyDescent="0.3">
      <c r="B38878"/>
    </row>
    <row r="38879" spans="2:2" ht="16.5" x14ac:dyDescent="0.3">
      <c r="B38879"/>
    </row>
    <row r="38880" spans="2:2" ht="16.5" x14ac:dyDescent="0.3">
      <c r="B38880"/>
    </row>
    <row r="38881" spans="2:2" ht="16.5" x14ac:dyDescent="0.3">
      <c r="B38881"/>
    </row>
    <row r="38882" spans="2:2" ht="16.5" x14ac:dyDescent="0.3">
      <c r="B38882"/>
    </row>
    <row r="38883" spans="2:2" ht="16.5" x14ac:dyDescent="0.3">
      <c r="B38883"/>
    </row>
    <row r="38884" spans="2:2" ht="16.5" x14ac:dyDescent="0.3">
      <c r="B38884"/>
    </row>
    <row r="38885" spans="2:2" ht="16.5" x14ac:dyDescent="0.3">
      <c r="B38885"/>
    </row>
    <row r="38886" spans="2:2" ht="16.5" x14ac:dyDescent="0.3">
      <c r="B38886"/>
    </row>
    <row r="38887" spans="2:2" ht="16.5" x14ac:dyDescent="0.3">
      <c r="B38887"/>
    </row>
    <row r="38888" spans="2:2" ht="16.5" x14ac:dyDescent="0.3">
      <c r="B38888"/>
    </row>
    <row r="38889" spans="2:2" ht="16.5" x14ac:dyDescent="0.3">
      <c r="B38889"/>
    </row>
    <row r="38890" spans="2:2" ht="16.5" x14ac:dyDescent="0.3">
      <c r="B38890"/>
    </row>
    <row r="38891" spans="2:2" ht="16.5" x14ac:dyDescent="0.3">
      <c r="B38891"/>
    </row>
    <row r="38892" spans="2:2" ht="16.5" x14ac:dyDescent="0.3">
      <c r="B38892"/>
    </row>
    <row r="38893" spans="2:2" ht="16.5" x14ac:dyDescent="0.3">
      <c r="B38893"/>
    </row>
    <row r="38894" spans="2:2" ht="16.5" x14ac:dyDescent="0.3">
      <c r="B38894"/>
    </row>
    <row r="38895" spans="2:2" ht="16.5" x14ac:dyDescent="0.3">
      <c r="B38895"/>
    </row>
    <row r="38896" spans="2:2" ht="16.5" x14ac:dyDescent="0.3">
      <c r="B38896"/>
    </row>
    <row r="38897" spans="2:2" ht="16.5" x14ac:dyDescent="0.3">
      <c r="B38897"/>
    </row>
    <row r="38898" spans="2:2" ht="16.5" x14ac:dyDescent="0.3">
      <c r="B38898"/>
    </row>
    <row r="38899" spans="2:2" ht="16.5" x14ac:dyDescent="0.3">
      <c r="B38899"/>
    </row>
    <row r="38900" spans="2:2" ht="16.5" x14ac:dyDescent="0.3">
      <c r="B38900"/>
    </row>
    <row r="38901" spans="2:2" ht="16.5" x14ac:dyDescent="0.3">
      <c r="B38901"/>
    </row>
    <row r="38902" spans="2:2" ht="16.5" x14ac:dyDescent="0.3">
      <c r="B38902"/>
    </row>
    <row r="38903" spans="2:2" ht="16.5" x14ac:dyDescent="0.3">
      <c r="B38903"/>
    </row>
    <row r="38904" spans="2:2" ht="16.5" x14ac:dyDescent="0.3">
      <c r="B38904"/>
    </row>
    <row r="38905" spans="2:2" ht="16.5" x14ac:dyDescent="0.3">
      <c r="B38905"/>
    </row>
    <row r="38906" spans="2:2" ht="16.5" x14ac:dyDescent="0.3">
      <c r="B38906"/>
    </row>
    <row r="38907" spans="2:2" ht="16.5" x14ac:dyDescent="0.3">
      <c r="B38907"/>
    </row>
    <row r="38908" spans="2:2" ht="16.5" x14ac:dyDescent="0.3">
      <c r="B38908"/>
    </row>
    <row r="38909" spans="2:2" ht="16.5" x14ac:dyDescent="0.3">
      <c r="B38909"/>
    </row>
    <row r="38910" spans="2:2" ht="16.5" x14ac:dyDescent="0.3">
      <c r="B38910"/>
    </row>
    <row r="38911" spans="2:2" ht="16.5" x14ac:dyDescent="0.3">
      <c r="B38911"/>
    </row>
    <row r="38912" spans="2:2" ht="16.5" x14ac:dyDescent="0.3">
      <c r="B38912"/>
    </row>
    <row r="38913" spans="2:2" ht="16.5" x14ac:dyDescent="0.3">
      <c r="B38913"/>
    </row>
    <row r="38914" spans="2:2" ht="16.5" x14ac:dyDescent="0.3">
      <c r="B38914"/>
    </row>
    <row r="38915" spans="2:2" ht="16.5" x14ac:dyDescent="0.3">
      <c r="B38915"/>
    </row>
    <row r="38916" spans="2:2" ht="16.5" x14ac:dyDescent="0.3">
      <c r="B38916"/>
    </row>
    <row r="38917" spans="2:2" ht="16.5" x14ac:dyDescent="0.3">
      <c r="B38917"/>
    </row>
    <row r="38918" spans="2:2" ht="16.5" x14ac:dyDescent="0.3">
      <c r="B38918"/>
    </row>
    <row r="38919" spans="2:2" ht="16.5" x14ac:dyDescent="0.3">
      <c r="B38919"/>
    </row>
    <row r="38920" spans="2:2" ht="16.5" x14ac:dyDescent="0.3">
      <c r="B38920"/>
    </row>
    <row r="38921" spans="2:2" ht="16.5" x14ac:dyDescent="0.3">
      <c r="B38921"/>
    </row>
    <row r="38922" spans="2:2" ht="16.5" x14ac:dyDescent="0.3">
      <c r="B38922"/>
    </row>
    <row r="38923" spans="2:2" ht="16.5" x14ac:dyDescent="0.3">
      <c r="B38923"/>
    </row>
    <row r="38924" spans="2:2" ht="16.5" x14ac:dyDescent="0.3">
      <c r="B38924"/>
    </row>
    <row r="38925" spans="2:2" ht="16.5" x14ac:dyDescent="0.3">
      <c r="B38925"/>
    </row>
    <row r="38926" spans="2:2" ht="16.5" x14ac:dyDescent="0.3">
      <c r="B38926"/>
    </row>
    <row r="38927" spans="2:2" ht="16.5" x14ac:dyDescent="0.3">
      <c r="B38927"/>
    </row>
    <row r="38928" spans="2:2" ht="16.5" x14ac:dyDescent="0.3">
      <c r="B38928"/>
    </row>
    <row r="38929" spans="2:2" ht="16.5" x14ac:dyDescent="0.3">
      <c r="B38929"/>
    </row>
    <row r="38930" spans="2:2" ht="16.5" x14ac:dyDescent="0.3">
      <c r="B38930"/>
    </row>
    <row r="38931" spans="2:2" ht="16.5" x14ac:dyDescent="0.3">
      <c r="B38931"/>
    </row>
    <row r="38932" spans="2:2" ht="16.5" x14ac:dyDescent="0.3">
      <c r="B38932"/>
    </row>
    <row r="38933" spans="2:2" ht="16.5" x14ac:dyDescent="0.3">
      <c r="B38933"/>
    </row>
    <row r="38934" spans="2:2" ht="16.5" x14ac:dyDescent="0.3">
      <c r="B38934"/>
    </row>
    <row r="38935" spans="2:2" ht="16.5" x14ac:dyDescent="0.3">
      <c r="B38935"/>
    </row>
    <row r="38936" spans="2:2" ht="16.5" x14ac:dyDescent="0.3">
      <c r="B38936"/>
    </row>
    <row r="38937" spans="2:2" ht="16.5" x14ac:dyDescent="0.3">
      <c r="B38937"/>
    </row>
    <row r="38938" spans="2:2" ht="16.5" x14ac:dyDescent="0.3">
      <c r="B38938"/>
    </row>
    <row r="38939" spans="2:2" ht="16.5" x14ac:dyDescent="0.3">
      <c r="B38939"/>
    </row>
    <row r="38940" spans="2:2" ht="16.5" x14ac:dyDescent="0.3">
      <c r="B38940"/>
    </row>
    <row r="38941" spans="2:2" ht="16.5" x14ac:dyDescent="0.3">
      <c r="B38941"/>
    </row>
    <row r="38942" spans="2:2" ht="16.5" x14ac:dyDescent="0.3">
      <c r="B38942"/>
    </row>
    <row r="38943" spans="2:2" ht="16.5" x14ac:dyDescent="0.3">
      <c r="B38943"/>
    </row>
    <row r="38944" spans="2:2" ht="16.5" x14ac:dyDescent="0.3">
      <c r="B38944"/>
    </row>
    <row r="38945" spans="2:2" ht="16.5" x14ac:dyDescent="0.3">
      <c r="B38945"/>
    </row>
    <row r="38946" spans="2:2" ht="16.5" x14ac:dyDescent="0.3">
      <c r="B38946"/>
    </row>
    <row r="38947" spans="2:2" ht="16.5" x14ac:dyDescent="0.3">
      <c r="B38947"/>
    </row>
    <row r="38948" spans="2:2" ht="16.5" x14ac:dyDescent="0.3">
      <c r="B38948"/>
    </row>
    <row r="38949" spans="2:2" ht="16.5" x14ac:dyDescent="0.3">
      <c r="B38949"/>
    </row>
    <row r="38950" spans="2:2" ht="16.5" x14ac:dyDescent="0.3">
      <c r="B38950"/>
    </row>
    <row r="38951" spans="2:2" ht="16.5" x14ac:dyDescent="0.3">
      <c r="B38951"/>
    </row>
    <row r="38952" spans="2:2" ht="16.5" x14ac:dyDescent="0.3">
      <c r="B38952"/>
    </row>
    <row r="38953" spans="2:2" ht="16.5" x14ac:dyDescent="0.3">
      <c r="B38953"/>
    </row>
    <row r="38954" spans="2:2" ht="16.5" x14ac:dyDescent="0.3">
      <c r="B38954"/>
    </row>
    <row r="38955" spans="2:2" ht="16.5" x14ac:dyDescent="0.3">
      <c r="B38955"/>
    </row>
    <row r="38956" spans="2:2" ht="16.5" x14ac:dyDescent="0.3">
      <c r="B38956"/>
    </row>
    <row r="38957" spans="2:2" ht="16.5" x14ac:dyDescent="0.3">
      <c r="B38957"/>
    </row>
    <row r="38958" spans="2:2" ht="16.5" x14ac:dyDescent="0.3">
      <c r="B38958"/>
    </row>
    <row r="38959" spans="2:2" ht="16.5" x14ac:dyDescent="0.3">
      <c r="B38959"/>
    </row>
    <row r="38960" spans="2:2" ht="16.5" x14ac:dyDescent="0.3">
      <c r="B38960"/>
    </row>
    <row r="38961" spans="2:2" ht="16.5" x14ac:dyDescent="0.3">
      <c r="B38961"/>
    </row>
    <row r="38962" spans="2:2" ht="16.5" x14ac:dyDescent="0.3">
      <c r="B38962"/>
    </row>
    <row r="38963" spans="2:2" ht="16.5" x14ac:dyDescent="0.3">
      <c r="B38963"/>
    </row>
    <row r="38964" spans="2:2" ht="16.5" x14ac:dyDescent="0.3">
      <c r="B38964"/>
    </row>
    <row r="38965" spans="2:2" ht="16.5" x14ac:dyDescent="0.3">
      <c r="B38965"/>
    </row>
    <row r="38966" spans="2:2" ht="16.5" x14ac:dyDescent="0.3">
      <c r="B38966"/>
    </row>
    <row r="38967" spans="2:2" ht="16.5" x14ac:dyDescent="0.3">
      <c r="B38967"/>
    </row>
    <row r="38968" spans="2:2" ht="16.5" x14ac:dyDescent="0.3">
      <c r="B38968"/>
    </row>
    <row r="38969" spans="2:2" ht="16.5" x14ac:dyDescent="0.3">
      <c r="B38969"/>
    </row>
    <row r="38970" spans="2:2" ht="16.5" x14ac:dyDescent="0.3">
      <c r="B38970"/>
    </row>
    <row r="38971" spans="2:2" ht="16.5" x14ac:dyDescent="0.3">
      <c r="B38971"/>
    </row>
    <row r="38972" spans="2:2" ht="16.5" x14ac:dyDescent="0.3">
      <c r="B38972"/>
    </row>
    <row r="38973" spans="2:2" ht="16.5" x14ac:dyDescent="0.3">
      <c r="B38973"/>
    </row>
    <row r="38974" spans="2:2" ht="16.5" x14ac:dyDescent="0.3">
      <c r="B38974"/>
    </row>
    <row r="38975" spans="2:2" ht="16.5" x14ac:dyDescent="0.3">
      <c r="B38975"/>
    </row>
    <row r="38976" spans="2:2" ht="16.5" x14ac:dyDescent="0.3">
      <c r="B38976"/>
    </row>
    <row r="38977" spans="2:2" ht="16.5" x14ac:dyDescent="0.3">
      <c r="B38977"/>
    </row>
    <row r="38978" spans="2:2" ht="16.5" x14ac:dyDescent="0.3">
      <c r="B38978"/>
    </row>
    <row r="38979" spans="2:2" ht="16.5" x14ac:dyDescent="0.3">
      <c r="B38979"/>
    </row>
    <row r="38980" spans="2:2" ht="16.5" x14ac:dyDescent="0.3">
      <c r="B38980"/>
    </row>
    <row r="38981" spans="2:2" ht="16.5" x14ac:dyDescent="0.3">
      <c r="B38981"/>
    </row>
    <row r="38982" spans="2:2" ht="16.5" x14ac:dyDescent="0.3">
      <c r="B38982"/>
    </row>
    <row r="38983" spans="2:2" ht="16.5" x14ac:dyDescent="0.3">
      <c r="B38983"/>
    </row>
    <row r="38984" spans="2:2" ht="16.5" x14ac:dyDescent="0.3">
      <c r="B38984"/>
    </row>
    <row r="38985" spans="2:2" ht="16.5" x14ac:dyDescent="0.3">
      <c r="B38985"/>
    </row>
    <row r="38986" spans="2:2" ht="16.5" x14ac:dyDescent="0.3">
      <c r="B38986"/>
    </row>
    <row r="38987" spans="2:2" ht="16.5" x14ac:dyDescent="0.3">
      <c r="B38987"/>
    </row>
    <row r="38988" spans="2:2" ht="16.5" x14ac:dyDescent="0.3">
      <c r="B38988"/>
    </row>
    <row r="38989" spans="2:2" ht="16.5" x14ac:dyDescent="0.3">
      <c r="B38989"/>
    </row>
    <row r="38990" spans="2:2" ht="16.5" x14ac:dyDescent="0.3">
      <c r="B38990"/>
    </row>
    <row r="38991" spans="2:2" ht="16.5" x14ac:dyDescent="0.3">
      <c r="B38991"/>
    </row>
    <row r="38992" spans="2:2" ht="16.5" x14ac:dyDescent="0.3">
      <c r="B38992"/>
    </row>
    <row r="38993" spans="2:2" ht="16.5" x14ac:dyDescent="0.3">
      <c r="B38993"/>
    </row>
    <row r="38994" spans="2:2" ht="16.5" x14ac:dyDescent="0.3">
      <c r="B38994"/>
    </row>
    <row r="38995" spans="2:2" ht="16.5" x14ac:dyDescent="0.3">
      <c r="B38995"/>
    </row>
    <row r="38996" spans="2:2" ht="16.5" x14ac:dyDescent="0.3">
      <c r="B38996"/>
    </row>
    <row r="38997" spans="2:2" ht="16.5" x14ac:dyDescent="0.3">
      <c r="B38997"/>
    </row>
    <row r="38998" spans="2:2" ht="16.5" x14ac:dyDescent="0.3">
      <c r="B38998"/>
    </row>
    <row r="38999" spans="2:2" ht="16.5" x14ac:dyDescent="0.3">
      <c r="B38999"/>
    </row>
    <row r="39000" spans="2:2" ht="16.5" x14ac:dyDescent="0.3">
      <c r="B39000"/>
    </row>
    <row r="39001" spans="2:2" ht="16.5" x14ac:dyDescent="0.3">
      <c r="B39001"/>
    </row>
    <row r="39002" spans="2:2" ht="16.5" x14ac:dyDescent="0.3">
      <c r="B39002"/>
    </row>
    <row r="39003" spans="2:2" ht="16.5" x14ac:dyDescent="0.3">
      <c r="B39003"/>
    </row>
    <row r="39004" spans="2:2" ht="16.5" x14ac:dyDescent="0.3">
      <c r="B39004"/>
    </row>
    <row r="39005" spans="2:2" ht="16.5" x14ac:dyDescent="0.3">
      <c r="B39005"/>
    </row>
    <row r="39006" spans="2:2" ht="16.5" x14ac:dyDescent="0.3">
      <c r="B39006"/>
    </row>
    <row r="39007" spans="2:2" ht="16.5" x14ac:dyDescent="0.3">
      <c r="B39007"/>
    </row>
    <row r="39008" spans="2:2" ht="16.5" x14ac:dyDescent="0.3">
      <c r="B39008"/>
    </row>
    <row r="39009" spans="2:2" ht="16.5" x14ac:dyDescent="0.3">
      <c r="B39009"/>
    </row>
    <row r="39010" spans="2:2" ht="16.5" x14ac:dyDescent="0.3">
      <c r="B39010"/>
    </row>
    <row r="39011" spans="2:2" ht="16.5" x14ac:dyDescent="0.3">
      <c r="B39011"/>
    </row>
    <row r="39012" spans="2:2" ht="16.5" x14ac:dyDescent="0.3">
      <c r="B39012"/>
    </row>
    <row r="39013" spans="2:2" ht="16.5" x14ac:dyDescent="0.3">
      <c r="B39013"/>
    </row>
    <row r="39014" spans="2:2" ht="16.5" x14ac:dyDescent="0.3">
      <c r="B39014"/>
    </row>
    <row r="39015" spans="2:2" ht="16.5" x14ac:dyDescent="0.3">
      <c r="B39015"/>
    </row>
    <row r="39016" spans="2:2" ht="16.5" x14ac:dyDescent="0.3">
      <c r="B39016"/>
    </row>
    <row r="39017" spans="2:2" ht="16.5" x14ac:dyDescent="0.3">
      <c r="B39017"/>
    </row>
    <row r="39018" spans="2:2" ht="16.5" x14ac:dyDescent="0.3">
      <c r="B39018"/>
    </row>
    <row r="39019" spans="2:2" ht="16.5" x14ac:dyDescent="0.3">
      <c r="B39019"/>
    </row>
    <row r="39020" spans="2:2" ht="16.5" x14ac:dyDescent="0.3">
      <c r="B39020"/>
    </row>
    <row r="39021" spans="2:2" ht="16.5" x14ac:dyDescent="0.3">
      <c r="B39021"/>
    </row>
    <row r="39022" spans="2:2" ht="16.5" x14ac:dyDescent="0.3">
      <c r="B39022"/>
    </row>
    <row r="39023" spans="2:2" ht="16.5" x14ac:dyDescent="0.3">
      <c r="B39023"/>
    </row>
    <row r="39024" spans="2:2" ht="16.5" x14ac:dyDescent="0.3">
      <c r="B39024"/>
    </row>
    <row r="39025" spans="2:2" ht="16.5" x14ac:dyDescent="0.3">
      <c r="B39025"/>
    </row>
    <row r="39026" spans="2:2" ht="16.5" x14ac:dyDescent="0.3">
      <c r="B39026"/>
    </row>
    <row r="39027" spans="2:2" ht="16.5" x14ac:dyDescent="0.3">
      <c r="B39027"/>
    </row>
    <row r="39028" spans="2:2" ht="16.5" x14ac:dyDescent="0.3">
      <c r="B39028"/>
    </row>
    <row r="39029" spans="2:2" ht="16.5" x14ac:dyDescent="0.3">
      <c r="B39029"/>
    </row>
    <row r="39030" spans="2:2" ht="16.5" x14ac:dyDescent="0.3">
      <c r="B39030"/>
    </row>
    <row r="39031" spans="2:2" ht="16.5" x14ac:dyDescent="0.3">
      <c r="B39031"/>
    </row>
    <row r="39032" spans="2:2" ht="16.5" x14ac:dyDescent="0.3">
      <c r="B39032"/>
    </row>
    <row r="39033" spans="2:2" ht="16.5" x14ac:dyDescent="0.3">
      <c r="B39033"/>
    </row>
    <row r="39034" spans="2:2" ht="16.5" x14ac:dyDescent="0.3">
      <c r="B39034"/>
    </row>
    <row r="39035" spans="2:2" ht="16.5" x14ac:dyDescent="0.3">
      <c r="B39035"/>
    </row>
    <row r="39036" spans="2:2" ht="16.5" x14ac:dyDescent="0.3">
      <c r="B39036"/>
    </row>
    <row r="39037" spans="2:2" ht="16.5" x14ac:dyDescent="0.3">
      <c r="B39037"/>
    </row>
    <row r="39038" spans="2:2" ht="16.5" x14ac:dyDescent="0.3">
      <c r="B39038"/>
    </row>
    <row r="39039" spans="2:2" ht="16.5" x14ac:dyDescent="0.3">
      <c r="B39039"/>
    </row>
    <row r="39040" spans="2:2" ht="16.5" x14ac:dyDescent="0.3">
      <c r="B39040"/>
    </row>
    <row r="39041" spans="2:2" ht="16.5" x14ac:dyDescent="0.3">
      <c r="B39041"/>
    </row>
    <row r="39042" spans="2:2" ht="16.5" x14ac:dyDescent="0.3">
      <c r="B39042"/>
    </row>
    <row r="39043" spans="2:2" ht="16.5" x14ac:dyDescent="0.3">
      <c r="B39043"/>
    </row>
    <row r="39044" spans="2:2" ht="16.5" x14ac:dyDescent="0.3">
      <c r="B39044"/>
    </row>
    <row r="39045" spans="2:2" ht="16.5" x14ac:dyDescent="0.3">
      <c r="B39045"/>
    </row>
    <row r="39046" spans="2:2" ht="16.5" x14ac:dyDescent="0.3">
      <c r="B39046"/>
    </row>
    <row r="39047" spans="2:2" ht="16.5" x14ac:dyDescent="0.3">
      <c r="B39047"/>
    </row>
    <row r="39048" spans="2:2" ht="16.5" x14ac:dyDescent="0.3">
      <c r="B39048"/>
    </row>
    <row r="39049" spans="2:2" ht="16.5" x14ac:dyDescent="0.3">
      <c r="B39049"/>
    </row>
    <row r="39050" spans="2:2" ht="16.5" x14ac:dyDescent="0.3">
      <c r="B39050"/>
    </row>
    <row r="39051" spans="2:2" ht="16.5" x14ac:dyDescent="0.3">
      <c r="B39051"/>
    </row>
    <row r="39052" spans="2:2" ht="16.5" x14ac:dyDescent="0.3">
      <c r="B39052"/>
    </row>
    <row r="39053" spans="2:2" ht="16.5" x14ac:dyDescent="0.3">
      <c r="B39053"/>
    </row>
    <row r="39054" spans="2:2" ht="16.5" x14ac:dyDescent="0.3">
      <c r="B39054"/>
    </row>
    <row r="39055" spans="2:2" ht="16.5" x14ac:dyDescent="0.3">
      <c r="B39055"/>
    </row>
    <row r="39056" spans="2:2" ht="16.5" x14ac:dyDescent="0.3">
      <c r="B39056"/>
    </row>
    <row r="39057" spans="2:2" ht="16.5" x14ac:dyDescent="0.3">
      <c r="B39057"/>
    </row>
    <row r="39058" spans="2:2" ht="16.5" x14ac:dyDescent="0.3">
      <c r="B39058"/>
    </row>
    <row r="39059" spans="2:2" ht="16.5" x14ac:dyDescent="0.3">
      <c r="B39059"/>
    </row>
    <row r="39060" spans="2:2" ht="16.5" x14ac:dyDescent="0.3">
      <c r="B39060"/>
    </row>
    <row r="39061" spans="2:2" ht="16.5" x14ac:dyDescent="0.3">
      <c r="B39061"/>
    </row>
    <row r="39062" spans="2:2" ht="16.5" x14ac:dyDescent="0.3">
      <c r="B39062"/>
    </row>
    <row r="39063" spans="2:2" ht="16.5" x14ac:dyDescent="0.3">
      <c r="B39063"/>
    </row>
    <row r="39064" spans="2:2" ht="16.5" x14ac:dyDescent="0.3">
      <c r="B39064"/>
    </row>
    <row r="39065" spans="2:2" ht="16.5" x14ac:dyDescent="0.3">
      <c r="B39065"/>
    </row>
    <row r="39066" spans="2:2" ht="16.5" x14ac:dyDescent="0.3">
      <c r="B39066"/>
    </row>
    <row r="39067" spans="2:2" ht="16.5" x14ac:dyDescent="0.3">
      <c r="B39067"/>
    </row>
    <row r="39068" spans="2:2" ht="16.5" x14ac:dyDescent="0.3">
      <c r="B39068"/>
    </row>
    <row r="39069" spans="2:2" ht="16.5" x14ac:dyDescent="0.3">
      <c r="B39069"/>
    </row>
    <row r="39070" spans="2:2" ht="16.5" x14ac:dyDescent="0.3">
      <c r="B39070"/>
    </row>
    <row r="39071" spans="2:2" ht="16.5" x14ac:dyDescent="0.3">
      <c r="B39071"/>
    </row>
    <row r="39072" spans="2:2" ht="16.5" x14ac:dyDescent="0.3">
      <c r="B39072"/>
    </row>
    <row r="39073" spans="2:2" ht="16.5" x14ac:dyDescent="0.3">
      <c r="B39073"/>
    </row>
    <row r="39074" spans="2:2" ht="16.5" x14ac:dyDescent="0.3">
      <c r="B39074"/>
    </row>
    <row r="39075" spans="2:2" ht="16.5" x14ac:dyDescent="0.3">
      <c r="B39075"/>
    </row>
    <row r="39076" spans="2:2" ht="16.5" x14ac:dyDescent="0.3">
      <c r="B39076"/>
    </row>
    <row r="39077" spans="2:2" ht="16.5" x14ac:dyDescent="0.3">
      <c r="B39077"/>
    </row>
    <row r="39078" spans="2:2" ht="16.5" x14ac:dyDescent="0.3">
      <c r="B39078"/>
    </row>
    <row r="39079" spans="2:2" ht="16.5" x14ac:dyDescent="0.3">
      <c r="B39079"/>
    </row>
    <row r="39080" spans="2:2" ht="16.5" x14ac:dyDescent="0.3">
      <c r="B39080"/>
    </row>
    <row r="39081" spans="2:2" ht="16.5" x14ac:dyDescent="0.3">
      <c r="B39081"/>
    </row>
    <row r="39082" spans="2:2" ht="16.5" x14ac:dyDescent="0.3">
      <c r="B39082"/>
    </row>
    <row r="39083" spans="2:2" ht="16.5" x14ac:dyDescent="0.3">
      <c r="B39083"/>
    </row>
    <row r="39084" spans="2:2" ht="16.5" x14ac:dyDescent="0.3">
      <c r="B39084"/>
    </row>
    <row r="39085" spans="2:2" ht="16.5" x14ac:dyDescent="0.3">
      <c r="B39085"/>
    </row>
    <row r="39086" spans="2:2" ht="16.5" x14ac:dyDescent="0.3">
      <c r="B39086"/>
    </row>
    <row r="39087" spans="2:2" ht="16.5" x14ac:dyDescent="0.3">
      <c r="B39087"/>
    </row>
    <row r="39088" spans="2:2" ht="16.5" x14ac:dyDescent="0.3">
      <c r="B39088"/>
    </row>
    <row r="39089" spans="2:2" ht="16.5" x14ac:dyDescent="0.3">
      <c r="B39089"/>
    </row>
    <row r="39090" spans="2:2" ht="16.5" x14ac:dyDescent="0.3">
      <c r="B39090"/>
    </row>
    <row r="39091" spans="2:2" ht="16.5" x14ac:dyDescent="0.3">
      <c r="B39091"/>
    </row>
    <row r="39092" spans="2:2" ht="16.5" x14ac:dyDescent="0.3">
      <c r="B39092"/>
    </row>
    <row r="39093" spans="2:2" ht="16.5" x14ac:dyDescent="0.3">
      <c r="B39093"/>
    </row>
    <row r="39094" spans="2:2" ht="16.5" x14ac:dyDescent="0.3">
      <c r="B39094"/>
    </row>
    <row r="39095" spans="2:2" ht="16.5" x14ac:dyDescent="0.3">
      <c r="B39095"/>
    </row>
    <row r="39096" spans="2:2" ht="16.5" x14ac:dyDescent="0.3">
      <c r="B39096"/>
    </row>
    <row r="39097" spans="2:2" ht="16.5" x14ac:dyDescent="0.3">
      <c r="B39097"/>
    </row>
    <row r="39098" spans="2:2" ht="16.5" x14ac:dyDescent="0.3">
      <c r="B39098"/>
    </row>
    <row r="39099" spans="2:2" ht="16.5" x14ac:dyDescent="0.3">
      <c r="B39099"/>
    </row>
    <row r="39100" spans="2:2" ht="16.5" x14ac:dyDescent="0.3">
      <c r="B39100"/>
    </row>
    <row r="39101" spans="2:2" ht="16.5" x14ac:dyDescent="0.3">
      <c r="B39101"/>
    </row>
    <row r="39102" spans="2:2" ht="16.5" x14ac:dyDescent="0.3">
      <c r="B39102"/>
    </row>
    <row r="39103" spans="2:2" ht="16.5" x14ac:dyDescent="0.3">
      <c r="B39103"/>
    </row>
    <row r="39104" spans="2:2" ht="16.5" x14ac:dyDescent="0.3">
      <c r="B39104"/>
    </row>
    <row r="39105" spans="2:2" ht="16.5" x14ac:dyDescent="0.3">
      <c r="B39105"/>
    </row>
    <row r="39106" spans="2:2" ht="16.5" x14ac:dyDescent="0.3">
      <c r="B39106"/>
    </row>
    <row r="39107" spans="2:2" ht="16.5" x14ac:dyDescent="0.3">
      <c r="B39107"/>
    </row>
    <row r="39108" spans="2:2" ht="16.5" x14ac:dyDescent="0.3">
      <c r="B39108"/>
    </row>
    <row r="39109" spans="2:2" ht="16.5" x14ac:dyDescent="0.3">
      <c r="B39109"/>
    </row>
    <row r="39110" spans="2:2" ht="16.5" x14ac:dyDescent="0.3">
      <c r="B39110"/>
    </row>
    <row r="39111" spans="2:2" ht="16.5" x14ac:dyDescent="0.3">
      <c r="B39111"/>
    </row>
    <row r="39112" spans="2:2" ht="16.5" x14ac:dyDescent="0.3">
      <c r="B39112"/>
    </row>
    <row r="39113" spans="2:2" ht="16.5" x14ac:dyDescent="0.3">
      <c r="B39113"/>
    </row>
    <row r="39114" spans="2:2" ht="16.5" x14ac:dyDescent="0.3">
      <c r="B39114"/>
    </row>
    <row r="39115" spans="2:2" ht="16.5" x14ac:dyDescent="0.3">
      <c r="B39115"/>
    </row>
    <row r="39116" spans="2:2" ht="16.5" x14ac:dyDescent="0.3">
      <c r="B39116"/>
    </row>
    <row r="39117" spans="2:2" ht="16.5" x14ac:dyDescent="0.3">
      <c r="B39117"/>
    </row>
    <row r="39118" spans="2:2" ht="16.5" x14ac:dyDescent="0.3">
      <c r="B39118"/>
    </row>
    <row r="39119" spans="2:2" ht="16.5" x14ac:dyDescent="0.3">
      <c r="B39119"/>
    </row>
    <row r="39120" spans="2:2" ht="16.5" x14ac:dyDescent="0.3">
      <c r="B39120"/>
    </row>
    <row r="39121" spans="2:2" ht="16.5" x14ac:dyDescent="0.3">
      <c r="B39121"/>
    </row>
    <row r="39122" spans="2:2" ht="16.5" x14ac:dyDescent="0.3">
      <c r="B39122"/>
    </row>
    <row r="39123" spans="2:2" ht="16.5" x14ac:dyDescent="0.3">
      <c r="B39123"/>
    </row>
    <row r="39124" spans="2:2" ht="16.5" x14ac:dyDescent="0.3">
      <c r="B39124"/>
    </row>
    <row r="39125" spans="2:2" ht="16.5" x14ac:dyDescent="0.3">
      <c r="B39125"/>
    </row>
    <row r="39126" spans="2:2" ht="16.5" x14ac:dyDescent="0.3">
      <c r="B39126"/>
    </row>
    <row r="39127" spans="2:2" ht="16.5" x14ac:dyDescent="0.3">
      <c r="B39127"/>
    </row>
    <row r="39128" spans="2:2" ht="16.5" x14ac:dyDescent="0.3">
      <c r="B39128"/>
    </row>
    <row r="39129" spans="2:2" ht="16.5" x14ac:dyDescent="0.3">
      <c r="B39129"/>
    </row>
    <row r="39130" spans="2:2" ht="16.5" x14ac:dyDescent="0.3">
      <c r="B39130"/>
    </row>
    <row r="39131" spans="2:2" ht="16.5" x14ac:dyDescent="0.3">
      <c r="B39131"/>
    </row>
    <row r="39132" spans="2:2" ht="16.5" x14ac:dyDescent="0.3">
      <c r="B39132"/>
    </row>
    <row r="39133" spans="2:2" ht="16.5" x14ac:dyDescent="0.3">
      <c r="B39133"/>
    </row>
    <row r="39134" spans="2:2" ht="16.5" x14ac:dyDescent="0.3">
      <c r="B39134"/>
    </row>
    <row r="39135" spans="2:2" ht="16.5" x14ac:dyDescent="0.3">
      <c r="B39135"/>
    </row>
    <row r="39136" spans="2:2" ht="16.5" x14ac:dyDescent="0.3">
      <c r="B39136"/>
    </row>
    <row r="39137" spans="2:2" ht="16.5" x14ac:dyDescent="0.3">
      <c r="B39137"/>
    </row>
    <row r="39138" spans="2:2" ht="16.5" x14ac:dyDescent="0.3">
      <c r="B39138"/>
    </row>
    <row r="39139" spans="2:2" ht="16.5" x14ac:dyDescent="0.3">
      <c r="B39139"/>
    </row>
    <row r="39140" spans="2:2" ht="16.5" x14ac:dyDescent="0.3">
      <c r="B39140"/>
    </row>
    <row r="39141" spans="2:2" ht="16.5" x14ac:dyDescent="0.3">
      <c r="B39141"/>
    </row>
    <row r="39142" spans="2:2" ht="16.5" x14ac:dyDescent="0.3">
      <c r="B39142"/>
    </row>
    <row r="39143" spans="2:2" ht="16.5" x14ac:dyDescent="0.3">
      <c r="B39143"/>
    </row>
    <row r="39144" spans="2:2" ht="16.5" x14ac:dyDescent="0.3">
      <c r="B39144"/>
    </row>
    <row r="39145" spans="2:2" ht="16.5" x14ac:dyDescent="0.3">
      <c r="B39145"/>
    </row>
    <row r="39146" spans="2:2" ht="16.5" x14ac:dyDescent="0.3">
      <c r="B39146"/>
    </row>
    <row r="39147" spans="2:2" ht="16.5" x14ac:dyDescent="0.3">
      <c r="B39147"/>
    </row>
    <row r="39148" spans="2:2" ht="16.5" x14ac:dyDescent="0.3">
      <c r="B39148"/>
    </row>
    <row r="39149" spans="2:2" ht="16.5" x14ac:dyDescent="0.3">
      <c r="B39149"/>
    </row>
    <row r="39150" spans="2:2" ht="16.5" x14ac:dyDescent="0.3">
      <c r="B39150"/>
    </row>
    <row r="39151" spans="2:2" ht="16.5" x14ac:dyDescent="0.3">
      <c r="B39151"/>
    </row>
    <row r="39152" spans="2:2" ht="16.5" x14ac:dyDescent="0.3">
      <c r="B39152"/>
    </row>
    <row r="39153" spans="2:2" ht="16.5" x14ac:dyDescent="0.3">
      <c r="B39153"/>
    </row>
    <row r="39154" spans="2:2" ht="16.5" x14ac:dyDescent="0.3">
      <c r="B39154"/>
    </row>
    <row r="39155" spans="2:2" ht="16.5" x14ac:dyDescent="0.3">
      <c r="B39155"/>
    </row>
    <row r="39156" spans="2:2" ht="16.5" x14ac:dyDescent="0.3">
      <c r="B39156"/>
    </row>
    <row r="39157" spans="2:2" ht="16.5" x14ac:dyDescent="0.3">
      <c r="B39157"/>
    </row>
    <row r="39158" spans="2:2" ht="16.5" x14ac:dyDescent="0.3">
      <c r="B39158"/>
    </row>
    <row r="39159" spans="2:2" ht="16.5" x14ac:dyDescent="0.3">
      <c r="B39159"/>
    </row>
    <row r="39160" spans="2:2" ht="16.5" x14ac:dyDescent="0.3">
      <c r="B39160"/>
    </row>
    <row r="39161" spans="2:2" ht="16.5" x14ac:dyDescent="0.3">
      <c r="B39161"/>
    </row>
    <row r="39162" spans="2:2" ht="16.5" x14ac:dyDescent="0.3">
      <c r="B39162"/>
    </row>
    <row r="39163" spans="2:2" ht="16.5" x14ac:dyDescent="0.3">
      <c r="B39163"/>
    </row>
    <row r="39164" spans="2:2" ht="16.5" x14ac:dyDescent="0.3">
      <c r="B39164"/>
    </row>
    <row r="39165" spans="2:2" ht="16.5" x14ac:dyDescent="0.3">
      <c r="B39165"/>
    </row>
    <row r="39166" spans="2:2" ht="16.5" x14ac:dyDescent="0.3">
      <c r="B39166"/>
    </row>
    <row r="39167" spans="2:2" ht="16.5" x14ac:dyDescent="0.3">
      <c r="B39167"/>
    </row>
    <row r="39168" spans="2:2" ht="16.5" x14ac:dyDescent="0.3">
      <c r="B39168"/>
    </row>
    <row r="39169" spans="2:2" ht="16.5" x14ac:dyDescent="0.3">
      <c r="B39169"/>
    </row>
    <row r="39170" spans="2:2" ht="16.5" x14ac:dyDescent="0.3">
      <c r="B39170"/>
    </row>
    <row r="39171" spans="2:2" ht="16.5" x14ac:dyDescent="0.3">
      <c r="B39171"/>
    </row>
    <row r="39172" spans="2:2" ht="16.5" x14ac:dyDescent="0.3">
      <c r="B39172"/>
    </row>
    <row r="39173" spans="2:2" ht="16.5" x14ac:dyDescent="0.3">
      <c r="B39173"/>
    </row>
    <row r="39174" spans="2:2" ht="16.5" x14ac:dyDescent="0.3">
      <c r="B39174"/>
    </row>
    <row r="39175" spans="2:2" ht="16.5" x14ac:dyDescent="0.3">
      <c r="B39175"/>
    </row>
    <row r="39176" spans="2:2" ht="16.5" x14ac:dyDescent="0.3">
      <c r="B39176"/>
    </row>
    <row r="39177" spans="2:2" ht="16.5" x14ac:dyDescent="0.3">
      <c r="B39177"/>
    </row>
    <row r="39178" spans="2:2" ht="16.5" x14ac:dyDescent="0.3">
      <c r="B39178"/>
    </row>
    <row r="39179" spans="2:2" ht="16.5" x14ac:dyDescent="0.3">
      <c r="B39179"/>
    </row>
    <row r="39180" spans="2:2" ht="16.5" x14ac:dyDescent="0.3">
      <c r="B39180"/>
    </row>
    <row r="39181" spans="2:2" ht="16.5" x14ac:dyDescent="0.3">
      <c r="B39181"/>
    </row>
    <row r="39182" spans="2:2" ht="16.5" x14ac:dyDescent="0.3">
      <c r="B39182"/>
    </row>
    <row r="39183" spans="2:2" ht="16.5" x14ac:dyDescent="0.3">
      <c r="B39183"/>
    </row>
    <row r="39184" spans="2:2" ht="16.5" x14ac:dyDescent="0.3">
      <c r="B39184"/>
    </row>
    <row r="39185" spans="2:2" ht="16.5" x14ac:dyDescent="0.3">
      <c r="B39185"/>
    </row>
    <row r="39186" spans="2:2" ht="16.5" x14ac:dyDescent="0.3">
      <c r="B39186"/>
    </row>
    <row r="39187" spans="2:2" ht="16.5" x14ac:dyDescent="0.3">
      <c r="B39187"/>
    </row>
    <row r="39188" spans="2:2" ht="16.5" x14ac:dyDescent="0.3">
      <c r="B39188"/>
    </row>
    <row r="39189" spans="2:2" ht="16.5" x14ac:dyDescent="0.3">
      <c r="B39189"/>
    </row>
    <row r="39190" spans="2:2" ht="16.5" x14ac:dyDescent="0.3">
      <c r="B39190"/>
    </row>
    <row r="39191" spans="2:2" ht="16.5" x14ac:dyDescent="0.3">
      <c r="B39191"/>
    </row>
    <row r="39192" spans="2:2" ht="16.5" x14ac:dyDescent="0.3">
      <c r="B39192"/>
    </row>
    <row r="39193" spans="2:2" ht="16.5" x14ac:dyDescent="0.3">
      <c r="B39193"/>
    </row>
    <row r="39194" spans="2:2" ht="16.5" x14ac:dyDescent="0.3">
      <c r="B39194"/>
    </row>
    <row r="39195" spans="2:2" ht="16.5" x14ac:dyDescent="0.3">
      <c r="B39195"/>
    </row>
    <row r="39196" spans="2:2" ht="16.5" x14ac:dyDescent="0.3">
      <c r="B39196"/>
    </row>
    <row r="39197" spans="2:2" ht="16.5" x14ac:dyDescent="0.3">
      <c r="B39197"/>
    </row>
    <row r="39198" spans="2:2" ht="16.5" x14ac:dyDescent="0.3">
      <c r="B39198"/>
    </row>
    <row r="39199" spans="2:2" ht="16.5" x14ac:dyDescent="0.3">
      <c r="B39199"/>
    </row>
    <row r="39200" spans="2:2" ht="16.5" x14ac:dyDescent="0.3">
      <c r="B39200"/>
    </row>
    <row r="39201" spans="2:2" ht="16.5" x14ac:dyDescent="0.3">
      <c r="B39201"/>
    </row>
    <row r="39202" spans="2:2" ht="16.5" x14ac:dyDescent="0.3">
      <c r="B39202"/>
    </row>
    <row r="39203" spans="2:2" ht="16.5" x14ac:dyDescent="0.3">
      <c r="B39203"/>
    </row>
    <row r="39204" spans="2:2" ht="16.5" x14ac:dyDescent="0.3">
      <c r="B39204"/>
    </row>
    <row r="39205" spans="2:2" ht="16.5" x14ac:dyDescent="0.3">
      <c r="B39205"/>
    </row>
    <row r="39206" spans="2:2" ht="16.5" x14ac:dyDescent="0.3">
      <c r="B39206"/>
    </row>
    <row r="39207" spans="2:2" ht="16.5" x14ac:dyDescent="0.3">
      <c r="B39207"/>
    </row>
    <row r="39208" spans="2:2" ht="16.5" x14ac:dyDescent="0.3">
      <c r="B39208"/>
    </row>
    <row r="39209" spans="2:2" ht="16.5" x14ac:dyDescent="0.3">
      <c r="B39209"/>
    </row>
    <row r="39210" spans="2:2" ht="16.5" x14ac:dyDescent="0.3">
      <c r="B39210"/>
    </row>
    <row r="39211" spans="2:2" ht="16.5" x14ac:dyDescent="0.3">
      <c r="B39211"/>
    </row>
    <row r="39212" spans="2:2" ht="16.5" x14ac:dyDescent="0.3">
      <c r="B39212"/>
    </row>
    <row r="39213" spans="2:2" ht="16.5" x14ac:dyDescent="0.3">
      <c r="B39213"/>
    </row>
    <row r="39214" spans="2:2" ht="16.5" x14ac:dyDescent="0.3">
      <c r="B39214"/>
    </row>
    <row r="39215" spans="2:2" ht="16.5" x14ac:dyDescent="0.3">
      <c r="B39215"/>
    </row>
    <row r="39216" spans="2:2" ht="16.5" x14ac:dyDescent="0.3">
      <c r="B39216"/>
    </row>
    <row r="39217" spans="2:2" ht="16.5" x14ac:dyDescent="0.3">
      <c r="B39217"/>
    </row>
    <row r="39218" spans="2:2" ht="16.5" x14ac:dyDescent="0.3">
      <c r="B39218"/>
    </row>
    <row r="39219" spans="2:2" ht="16.5" x14ac:dyDescent="0.3">
      <c r="B39219"/>
    </row>
    <row r="39220" spans="2:2" ht="16.5" x14ac:dyDescent="0.3">
      <c r="B39220"/>
    </row>
    <row r="39221" spans="2:2" ht="16.5" x14ac:dyDescent="0.3">
      <c r="B39221"/>
    </row>
    <row r="39222" spans="2:2" ht="16.5" x14ac:dyDescent="0.3">
      <c r="B39222"/>
    </row>
    <row r="39223" spans="2:2" ht="16.5" x14ac:dyDescent="0.3">
      <c r="B39223"/>
    </row>
    <row r="39224" spans="2:2" ht="16.5" x14ac:dyDescent="0.3">
      <c r="B39224"/>
    </row>
    <row r="39225" spans="2:2" ht="16.5" x14ac:dyDescent="0.3">
      <c r="B39225"/>
    </row>
    <row r="39226" spans="2:2" ht="16.5" x14ac:dyDescent="0.3">
      <c r="B39226"/>
    </row>
    <row r="39227" spans="2:2" ht="16.5" x14ac:dyDescent="0.3">
      <c r="B39227"/>
    </row>
    <row r="39228" spans="2:2" ht="16.5" x14ac:dyDescent="0.3">
      <c r="B39228"/>
    </row>
    <row r="39229" spans="2:2" ht="16.5" x14ac:dyDescent="0.3">
      <c r="B39229"/>
    </row>
    <row r="39230" spans="2:2" ht="16.5" x14ac:dyDescent="0.3">
      <c r="B39230"/>
    </row>
    <row r="39231" spans="2:2" ht="16.5" x14ac:dyDescent="0.3">
      <c r="B39231"/>
    </row>
    <row r="39232" spans="2:2" ht="16.5" x14ac:dyDescent="0.3">
      <c r="B39232"/>
    </row>
    <row r="39233" spans="2:2" ht="16.5" x14ac:dyDescent="0.3">
      <c r="B39233"/>
    </row>
    <row r="39234" spans="2:2" ht="16.5" x14ac:dyDescent="0.3">
      <c r="B39234"/>
    </row>
    <row r="39235" spans="2:2" ht="16.5" x14ac:dyDescent="0.3">
      <c r="B39235"/>
    </row>
    <row r="39236" spans="2:2" ht="16.5" x14ac:dyDescent="0.3">
      <c r="B39236"/>
    </row>
    <row r="39237" spans="2:2" ht="16.5" x14ac:dyDescent="0.3">
      <c r="B39237"/>
    </row>
    <row r="39238" spans="2:2" ht="16.5" x14ac:dyDescent="0.3">
      <c r="B39238"/>
    </row>
    <row r="39239" spans="2:2" ht="16.5" x14ac:dyDescent="0.3">
      <c r="B39239"/>
    </row>
    <row r="39240" spans="2:2" ht="16.5" x14ac:dyDescent="0.3">
      <c r="B39240"/>
    </row>
    <row r="39241" spans="2:2" ht="16.5" x14ac:dyDescent="0.3">
      <c r="B39241"/>
    </row>
    <row r="39242" spans="2:2" ht="16.5" x14ac:dyDescent="0.3">
      <c r="B39242"/>
    </row>
    <row r="39243" spans="2:2" ht="16.5" x14ac:dyDescent="0.3">
      <c r="B39243"/>
    </row>
    <row r="39244" spans="2:2" ht="16.5" x14ac:dyDescent="0.3">
      <c r="B39244"/>
    </row>
    <row r="39245" spans="2:2" ht="16.5" x14ac:dyDescent="0.3">
      <c r="B39245"/>
    </row>
    <row r="39246" spans="2:2" ht="16.5" x14ac:dyDescent="0.3">
      <c r="B39246"/>
    </row>
    <row r="39247" spans="2:2" ht="16.5" x14ac:dyDescent="0.3">
      <c r="B39247"/>
    </row>
    <row r="39248" spans="2:2" ht="16.5" x14ac:dyDescent="0.3">
      <c r="B39248"/>
    </row>
    <row r="39249" spans="2:2" ht="16.5" x14ac:dyDescent="0.3">
      <c r="B39249"/>
    </row>
    <row r="39250" spans="2:2" ht="16.5" x14ac:dyDescent="0.3">
      <c r="B39250"/>
    </row>
    <row r="39251" spans="2:2" ht="16.5" x14ac:dyDescent="0.3">
      <c r="B39251"/>
    </row>
    <row r="39252" spans="2:2" ht="16.5" x14ac:dyDescent="0.3">
      <c r="B39252"/>
    </row>
    <row r="39253" spans="2:2" ht="16.5" x14ac:dyDescent="0.3">
      <c r="B39253"/>
    </row>
    <row r="39254" spans="2:2" ht="16.5" x14ac:dyDescent="0.3">
      <c r="B39254"/>
    </row>
    <row r="39255" spans="2:2" ht="16.5" x14ac:dyDescent="0.3">
      <c r="B39255"/>
    </row>
    <row r="39256" spans="2:2" ht="16.5" x14ac:dyDescent="0.3">
      <c r="B39256"/>
    </row>
    <row r="39257" spans="2:2" ht="16.5" x14ac:dyDescent="0.3">
      <c r="B39257"/>
    </row>
    <row r="39258" spans="2:2" ht="16.5" x14ac:dyDescent="0.3">
      <c r="B39258"/>
    </row>
    <row r="39259" spans="2:2" ht="16.5" x14ac:dyDescent="0.3">
      <c r="B39259"/>
    </row>
    <row r="39260" spans="2:2" ht="16.5" x14ac:dyDescent="0.3">
      <c r="B39260"/>
    </row>
    <row r="39261" spans="2:2" ht="16.5" x14ac:dyDescent="0.3">
      <c r="B39261"/>
    </row>
    <row r="39262" spans="2:2" ht="16.5" x14ac:dyDescent="0.3">
      <c r="B39262"/>
    </row>
    <row r="39263" spans="2:2" ht="16.5" x14ac:dyDescent="0.3">
      <c r="B39263"/>
    </row>
    <row r="39264" spans="2:2" ht="16.5" x14ac:dyDescent="0.3">
      <c r="B39264"/>
    </row>
    <row r="39265" spans="2:2" ht="16.5" x14ac:dyDescent="0.3">
      <c r="B39265"/>
    </row>
    <row r="39266" spans="2:2" ht="16.5" x14ac:dyDescent="0.3">
      <c r="B39266"/>
    </row>
    <row r="39267" spans="2:2" ht="16.5" x14ac:dyDescent="0.3">
      <c r="B39267"/>
    </row>
    <row r="39268" spans="2:2" ht="16.5" x14ac:dyDescent="0.3">
      <c r="B39268"/>
    </row>
    <row r="39269" spans="2:2" ht="16.5" x14ac:dyDescent="0.3">
      <c r="B39269"/>
    </row>
    <row r="39270" spans="2:2" ht="16.5" x14ac:dyDescent="0.3">
      <c r="B39270"/>
    </row>
    <row r="39271" spans="2:2" ht="16.5" x14ac:dyDescent="0.3">
      <c r="B39271"/>
    </row>
    <row r="39272" spans="2:2" ht="16.5" x14ac:dyDescent="0.3">
      <c r="B39272"/>
    </row>
    <row r="39273" spans="2:2" ht="16.5" x14ac:dyDescent="0.3">
      <c r="B39273"/>
    </row>
    <row r="39274" spans="2:2" ht="16.5" x14ac:dyDescent="0.3">
      <c r="B39274"/>
    </row>
    <row r="39275" spans="2:2" ht="16.5" x14ac:dyDescent="0.3">
      <c r="B39275"/>
    </row>
    <row r="39276" spans="2:2" ht="16.5" x14ac:dyDescent="0.3">
      <c r="B39276"/>
    </row>
    <row r="39277" spans="2:2" ht="16.5" x14ac:dyDescent="0.3">
      <c r="B39277"/>
    </row>
    <row r="39278" spans="2:2" ht="16.5" x14ac:dyDescent="0.3">
      <c r="B39278"/>
    </row>
    <row r="39279" spans="2:2" ht="16.5" x14ac:dyDescent="0.3">
      <c r="B39279"/>
    </row>
    <row r="39280" spans="2:2" ht="16.5" x14ac:dyDescent="0.3">
      <c r="B39280"/>
    </row>
    <row r="39281" spans="2:2" ht="16.5" x14ac:dyDescent="0.3">
      <c r="B39281"/>
    </row>
    <row r="39282" spans="2:2" ht="16.5" x14ac:dyDescent="0.3">
      <c r="B39282"/>
    </row>
    <row r="39283" spans="2:2" ht="16.5" x14ac:dyDescent="0.3">
      <c r="B39283"/>
    </row>
    <row r="39284" spans="2:2" ht="16.5" x14ac:dyDescent="0.3">
      <c r="B39284"/>
    </row>
    <row r="39285" spans="2:2" ht="16.5" x14ac:dyDescent="0.3">
      <c r="B39285"/>
    </row>
    <row r="39286" spans="2:2" ht="16.5" x14ac:dyDescent="0.3">
      <c r="B39286"/>
    </row>
    <row r="39287" spans="2:2" ht="16.5" x14ac:dyDescent="0.3">
      <c r="B39287"/>
    </row>
    <row r="39288" spans="2:2" ht="16.5" x14ac:dyDescent="0.3">
      <c r="B39288"/>
    </row>
    <row r="39289" spans="2:2" ht="16.5" x14ac:dyDescent="0.3">
      <c r="B39289"/>
    </row>
    <row r="39290" spans="2:2" ht="16.5" x14ac:dyDescent="0.3">
      <c r="B39290"/>
    </row>
    <row r="39291" spans="2:2" ht="16.5" x14ac:dyDescent="0.3">
      <c r="B39291"/>
    </row>
    <row r="39292" spans="2:2" ht="16.5" x14ac:dyDescent="0.3">
      <c r="B39292"/>
    </row>
    <row r="39293" spans="2:2" ht="16.5" x14ac:dyDescent="0.3">
      <c r="B39293"/>
    </row>
    <row r="39294" spans="2:2" ht="16.5" x14ac:dyDescent="0.3">
      <c r="B39294"/>
    </row>
    <row r="39295" spans="2:2" ht="16.5" x14ac:dyDescent="0.3">
      <c r="B39295"/>
    </row>
    <row r="39296" spans="2:2" ht="16.5" x14ac:dyDescent="0.3">
      <c r="B39296"/>
    </row>
    <row r="39297" spans="2:2" ht="16.5" x14ac:dyDescent="0.3">
      <c r="B39297"/>
    </row>
    <row r="39298" spans="2:2" ht="16.5" x14ac:dyDescent="0.3">
      <c r="B39298"/>
    </row>
    <row r="39299" spans="2:2" ht="16.5" x14ac:dyDescent="0.3">
      <c r="B39299"/>
    </row>
    <row r="39300" spans="2:2" ht="16.5" x14ac:dyDescent="0.3">
      <c r="B39300"/>
    </row>
    <row r="39301" spans="2:2" ht="16.5" x14ac:dyDescent="0.3">
      <c r="B39301"/>
    </row>
    <row r="39302" spans="2:2" ht="16.5" x14ac:dyDescent="0.3">
      <c r="B39302"/>
    </row>
    <row r="39303" spans="2:2" ht="16.5" x14ac:dyDescent="0.3">
      <c r="B39303"/>
    </row>
    <row r="39304" spans="2:2" ht="16.5" x14ac:dyDescent="0.3">
      <c r="B39304"/>
    </row>
    <row r="39305" spans="2:2" ht="16.5" x14ac:dyDescent="0.3">
      <c r="B39305"/>
    </row>
    <row r="39306" spans="2:2" ht="16.5" x14ac:dyDescent="0.3">
      <c r="B39306"/>
    </row>
    <row r="39307" spans="2:2" ht="16.5" x14ac:dyDescent="0.3">
      <c r="B39307"/>
    </row>
    <row r="39308" spans="2:2" ht="16.5" x14ac:dyDescent="0.3">
      <c r="B39308"/>
    </row>
    <row r="39309" spans="2:2" ht="16.5" x14ac:dyDescent="0.3">
      <c r="B39309"/>
    </row>
    <row r="39310" spans="2:2" ht="16.5" x14ac:dyDescent="0.3">
      <c r="B39310"/>
    </row>
    <row r="39311" spans="2:2" ht="16.5" x14ac:dyDescent="0.3">
      <c r="B39311"/>
    </row>
    <row r="39312" spans="2:2" ht="16.5" x14ac:dyDescent="0.3">
      <c r="B39312"/>
    </row>
    <row r="39313" spans="2:2" ht="16.5" x14ac:dyDescent="0.3">
      <c r="B39313"/>
    </row>
    <row r="39314" spans="2:2" ht="16.5" x14ac:dyDescent="0.3">
      <c r="B39314"/>
    </row>
    <row r="39315" spans="2:2" ht="16.5" x14ac:dyDescent="0.3">
      <c r="B39315"/>
    </row>
    <row r="39316" spans="2:2" ht="16.5" x14ac:dyDescent="0.3">
      <c r="B39316"/>
    </row>
    <row r="39317" spans="2:2" ht="16.5" x14ac:dyDescent="0.3">
      <c r="B39317"/>
    </row>
    <row r="39318" spans="2:2" ht="16.5" x14ac:dyDescent="0.3">
      <c r="B39318"/>
    </row>
    <row r="39319" spans="2:2" ht="16.5" x14ac:dyDescent="0.3">
      <c r="B39319"/>
    </row>
    <row r="39320" spans="2:2" ht="16.5" x14ac:dyDescent="0.3">
      <c r="B39320"/>
    </row>
    <row r="39321" spans="2:2" ht="16.5" x14ac:dyDescent="0.3">
      <c r="B39321"/>
    </row>
    <row r="39322" spans="2:2" ht="16.5" x14ac:dyDescent="0.3">
      <c r="B39322"/>
    </row>
    <row r="39323" spans="2:2" ht="16.5" x14ac:dyDescent="0.3">
      <c r="B39323"/>
    </row>
    <row r="39324" spans="2:2" ht="16.5" x14ac:dyDescent="0.3">
      <c r="B39324"/>
    </row>
    <row r="39325" spans="2:2" ht="16.5" x14ac:dyDescent="0.3">
      <c r="B39325"/>
    </row>
    <row r="39326" spans="2:2" ht="16.5" x14ac:dyDescent="0.3">
      <c r="B39326"/>
    </row>
    <row r="39327" spans="2:2" ht="16.5" x14ac:dyDescent="0.3">
      <c r="B39327"/>
    </row>
    <row r="39328" spans="2:2" ht="16.5" x14ac:dyDescent="0.3">
      <c r="B39328"/>
    </row>
    <row r="39329" spans="2:2" ht="16.5" x14ac:dyDescent="0.3">
      <c r="B39329"/>
    </row>
    <row r="39330" spans="2:2" ht="16.5" x14ac:dyDescent="0.3">
      <c r="B39330"/>
    </row>
    <row r="39331" spans="2:2" ht="16.5" x14ac:dyDescent="0.3">
      <c r="B39331"/>
    </row>
    <row r="39332" spans="2:2" ht="16.5" x14ac:dyDescent="0.3">
      <c r="B39332"/>
    </row>
    <row r="39333" spans="2:2" ht="16.5" x14ac:dyDescent="0.3">
      <c r="B39333"/>
    </row>
    <row r="39334" spans="2:2" ht="16.5" x14ac:dyDescent="0.3">
      <c r="B39334"/>
    </row>
    <row r="39335" spans="2:2" ht="16.5" x14ac:dyDescent="0.3">
      <c r="B39335"/>
    </row>
    <row r="39336" spans="2:2" ht="16.5" x14ac:dyDescent="0.3">
      <c r="B39336"/>
    </row>
    <row r="39337" spans="2:2" ht="16.5" x14ac:dyDescent="0.3">
      <c r="B39337"/>
    </row>
    <row r="39338" spans="2:2" ht="16.5" x14ac:dyDescent="0.3">
      <c r="B39338"/>
    </row>
    <row r="39339" spans="2:2" ht="16.5" x14ac:dyDescent="0.3">
      <c r="B39339"/>
    </row>
    <row r="39340" spans="2:2" ht="16.5" x14ac:dyDescent="0.3">
      <c r="B39340"/>
    </row>
    <row r="39341" spans="2:2" ht="16.5" x14ac:dyDescent="0.3">
      <c r="B39341"/>
    </row>
    <row r="39342" spans="2:2" ht="16.5" x14ac:dyDescent="0.3">
      <c r="B39342"/>
    </row>
    <row r="39343" spans="2:2" ht="16.5" x14ac:dyDescent="0.3">
      <c r="B39343"/>
    </row>
    <row r="39344" spans="2:2" ht="16.5" x14ac:dyDescent="0.3">
      <c r="B39344"/>
    </row>
    <row r="39345" spans="2:2" ht="16.5" x14ac:dyDescent="0.3">
      <c r="B39345"/>
    </row>
    <row r="39346" spans="2:2" ht="16.5" x14ac:dyDescent="0.3">
      <c r="B39346"/>
    </row>
    <row r="39347" spans="2:2" ht="16.5" x14ac:dyDescent="0.3">
      <c r="B39347"/>
    </row>
    <row r="39348" spans="2:2" ht="16.5" x14ac:dyDescent="0.3">
      <c r="B39348"/>
    </row>
    <row r="39349" spans="2:2" ht="16.5" x14ac:dyDescent="0.3">
      <c r="B39349"/>
    </row>
    <row r="39350" spans="2:2" ht="16.5" x14ac:dyDescent="0.3">
      <c r="B39350"/>
    </row>
    <row r="39351" spans="2:2" ht="16.5" x14ac:dyDescent="0.3">
      <c r="B39351"/>
    </row>
    <row r="39352" spans="2:2" ht="16.5" x14ac:dyDescent="0.3">
      <c r="B39352"/>
    </row>
    <row r="39353" spans="2:2" ht="16.5" x14ac:dyDescent="0.3">
      <c r="B39353"/>
    </row>
    <row r="39354" spans="2:2" ht="16.5" x14ac:dyDescent="0.3">
      <c r="B39354"/>
    </row>
    <row r="39355" spans="2:2" ht="16.5" x14ac:dyDescent="0.3">
      <c r="B39355"/>
    </row>
    <row r="39356" spans="2:2" ht="16.5" x14ac:dyDescent="0.3">
      <c r="B39356"/>
    </row>
    <row r="39357" spans="2:2" ht="16.5" x14ac:dyDescent="0.3">
      <c r="B39357"/>
    </row>
    <row r="39358" spans="2:2" ht="16.5" x14ac:dyDescent="0.3">
      <c r="B39358"/>
    </row>
    <row r="39359" spans="2:2" ht="16.5" x14ac:dyDescent="0.3">
      <c r="B39359"/>
    </row>
    <row r="39360" spans="2:2" ht="16.5" x14ac:dyDescent="0.3">
      <c r="B39360"/>
    </row>
    <row r="39361" spans="2:2" ht="16.5" x14ac:dyDescent="0.3">
      <c r="B39361"/>
    </row>
    <row r="39362" spans="2:2" ht="16.5" x14ac:dyDescent="0.3">
      <c r="B39362"/>
    </row>
    <row r="39363" spans="2:2" ht="16.5" x14ac:dyDescent="0.3">
      <c r="B39363"/>
    </row>
    <row r="39364" spans="2:2" ht="16.5" x14ac:dyDescent="0.3">
      <c r="B39364"/>
    </row>
    <row r="39365" spans="2:2" ht="16.5" x14ac:dyDescent="0.3">
      <c r="B39365"/>
    </row>
    <row r="39366" spans="2:2" ht="16.5" x14ac:dyDescent="0.3">
      <c r="B39366"/>
    </row>
    <row r="39367" spans="2:2" ht="16.5" x14ac:dyDescent="0.3">
      <c r="B39367"/>
    </row>
    <row r="39368" spans="2:2" ht="16.5" x14ac:dyDescent="0.3">
      <c r="B39368"/>
    </row>
    <row r="39369" spans="2:2" ht="16.5" x14ac:dyDescent="0.3">
      <c r="B39369"/>
    </row>
    <row r="39370" spans="2:2" ht="16.5" x14ac:dyDescent="0.3">
      <c r="B39370"/>
    </row>
    <row r="39371" spans="2:2" ht="16.5" x14ac:dyDescent="0.3">
      <c r="B39371"/>
    </row>
    <row r="39372" spans="2:2" ht="16.5" x14ac:dyDescent="0.3">
      <c r="B39372"/>
    </row>
    <row r="39373" spans="2:2" ht="16.5" x14ac:dyDescent="0.3">
      <c r="B39373"/>
    </row>
    <row r="39374" spans="2:2" ht="16.5" x14ac:dyDescent="0.3">
      <c r="B39374"/>
    </row>
    <row r="39375" spans="2:2" ht="16.5" x14ac:dyDescent="0.3">
      <c r="B39375"/>
    </row>
    <row r="39376" spans="2:2" ht="16.5" x14ac:dyDescent="0.3">
      <c r="B39376"/>
    </row>
    <row r="39377" spans="2:2" ht="16.5" x14ac:dyDescent="0.3">
      <c r="B39377"/>
    </row>
    <row r="39378" spans="2:2" ht="16.5" x14ac:dyDescent="0.3">
      <c r="B39378"/>
    </row>
    <row r="39379" spans="2:2" ht="16.5" x14ac:dyDescent="0.3">
      <c r="B39379"/>
    </row>
    <row r="39380" spans="2:2" ht="16.5" x14ac:dyDescent="0.3">
      <c r="B39380"/>
    </row>
    <row r="39381" spans="2:2" ht="16.5" x14ac:dyDescent="0.3">
      <c r="B39381"/>
    </row>
    <row r="39382" spans="2:2" ht="16.5" x14ac:dyDescent="0.3">
      <c r="B39382"/>
    </row>
    <row r="39383" spans="2:2" ht="16.5" x14ac:dyDescent="0.3">
      <c r="B39383"/>
    </row>
    <row r="39384" spans="2:2" ht="16.5" x14ac:dyDescent="0.3">
      <c r="B39384"/>
    </row>
    <row r="39385" spans="2:2" ht="16.5" x14ac:dyDescent="0.3">
      <c r="B39385"/>
    </row>
    <row r="39386" spans="2:2" ht="16.5" x14ac:dyDescent="0.3">
      <c r="B39386"/>
    </row>
    <row r="39387" spans="2:2" ht="16.5" x14ac:dyDescent="0.3">
      <c r="B39387"/>
    </row>
    <row r="39388" spans="2:2" ht="16.5" x14ac:dyDescent="0.3">
      <c r="B39388"/>
    </row>
    <row r="39389" spans="2:2" ht="16.5" x14ac:dyDescent="0.3">
      <c r="B39389"/>
    </row>
    <row r="39390" spans="2:2" ht="16.5" x14ac:dyDescent="0.3">
      <c r="B39390"/>
    </row>
    <row r="39391" spans="2:2" ht="16.5" x14ac:dyDescent="0.3">
      <c r="B39391"/>
    </row>
    <row r="39392" spans="2:2" ht="16.5" x14ac:dyDescent="0.3">
      <c r="B39392"/>
    </row>
    <row r="39393" spans="2:2" ht="16.5" x14ac:dyDescent="0.3">
      <c r="B39393"/>
    </row>
    <row r="39394" spans="2:2" ht="16.5" x14ac:dyDescent="0.3">
      <c r="B39394"/>
    </row>
    <row r="39395" spans="2:2" ht="16.5" x14ac:dyDescent="0.3">
      <c r="B39395"/>
    </row>
    <row r="39396" spans="2:2" ht="16.5" x14ac:dyDescent="0.3">
      <c r="B39396"/>
    </row>
    <row r="39397" spans="2:2" ht="16.5" x14ac:dyDescent="0.3">
      <c r="B39397"/>
    </row>
    <row r="39398" spans="2:2" ht="16.5" x14ac:dyDescent="0.3">
      <c r="B39398"/>
    </row>
    <row r="39399" spans="2:2" ht="16.5" x14ac:dyDescent="0.3">
      <c r="B39399"/>
    </row>
    <row r="39400" spans="2:2" ht="16.5" x14ac:dyDescent="0.3">
      <c r="B39400"/>
    </row>
    <row r="39401" spans="2:2" ht="16.5" x14ac:dyDescent="0.3">
      <c r="B39401"/>
    </row>
    <row r="39402" spans="2:2" ht="16.5" x14ac:dyDescent="0.3">
      <c r="B39402"/>
    </row>
    <row r="39403" spans="2:2" ht="16.5" x14ac:dyDescent="0.3">
      <c r="B39403"/>
    </row>
    <row r="39404" spans="2:2" ht="16.5" x14ac:dyDescent="0.3">
      <c r="B39404"/>
    </row>
    <row r="39405" spans="2:2" ht="16.5" x14ac:dyDescent="0.3">
      <c r="B39405"/>
    </row>
    <row r="39406" spans="2:2" ht="16.5" x14ac:dyDescent="0.3">
      <c r="B39406"/>
    </row>
    <row r="39407" spans="2:2" ht="16.5" x14ac:dyDescent="0.3">
      <c r="B39407"/>
    </row>
    <row r="39408" spans="2:2" ht="16.5" x14ac:dyDescent="0.3">
      <c r="B39408"/>
    </row>
    <row r="39409" spans="2:2" ht="16.5" x14ac:dyDescent="0.3">
      <c r="B39409"/>
    </row>
    <row r="39410" spans="2:2" ht="16.5" x14ac:dyDescent="0.3">
      <c r="B39410"/>
    </row>
    <row r="39411" spans="2:2" ht="16.5" x14ac:dyDescent="0.3">
      <c r="B39411"/>
    </row>
    <row r="39412" spans="2:2" ht="16.5" x14ac:dyDescent="0.3">
      <c r="B39412"/>
    </row>
    <row r="39413" spans="2:2" ht="16.5" x14ac:dyDescent="0.3">
      <c r="B39413"/>
    </row>
    <row r="39414" spans="2:2" ht="16.5" x14ac:dyDescent="0.3">
      <c r="B39414"/>
    </row>
    <row r="39415" spans="2:2" ht="16.5" x14ac:dyDescent="0.3">
      <c r="B39415"/>
    </row>
    <row r="39416" spans="2:2" ht="16.5" x14ac:dyDescent="0.3">
      <c r="B39416"/>
    </row>
    <row r="39417" spans="2:2" ht="16.5" x14ac:dyDescent="0.3">
      <c r="B39417"/>
    </row>
    <row r="39418" spans="2:2" ht="16.5" x14ac:dyDescent="0.3">
      <c r="B39418"/>
    </row>
    <row r="39419" spans="2:2" ht="16.5" x14ac:dyDescent="0.3">
      <c r="B39419"/>
    </row>
    <row r="39420" spans="2:2" ht="16.5" x14ac:dyDescent="0.3">
      <c r="B39420"/>
    </row>
    <row r="39421" spans="2:2" ht="16.5" x14ac:dyDescent="0.3">
      <c r="B39421"/>
    </row>
    <row r="39422" spans="2:2" ht="16.5" x14ac:dyDescent="0.3">
      <c r="B39422"/>
    </row>
    <row r="39423" spans="2:2" ht="16.5" x14ac:dyDescent="0.3">
      <c r="B39423"/>
    </row>
    <row r="39424" spans="2:2" ht="16.5" x14ac:dyDescent="0.3">
      <c r="B39424"/>
    </row>
    <row r="39425" spans="2:2" ht="16.5" x14ac:dyDescent="0.3">
      <c r="B39425"/>
    </row>
    <row r="39426" spans="2:2" ht="16.5" x14ac:dyDescent="0.3">
      <c r="B39426"/>
    </row>
    <row r="39427" spans="2:2" ht="16.5" x14ac:dyDescent="0.3">
      <c r="B39427"/>
    </row>
    <row r="39428" spans="2:2" ht="16.5" x14ac:dyDescent="0.3">
      <c r="B39428"/>
    </row>
    <row r="39429" spans="2:2" ht="16.5" x14ac:dyDescent="0.3">
      <c r="B39429"/>
    </row>
    <row r="39430" spans="2:2" ht="16.5" x14ac:dyDescent="0.3">
      <c r="B39430"/>
    </row>
    <row r="39431" spans="2:2" ht="16.5" x14ac:dyDescent="0.3">
      <c r="B39431"/>
    </row>
    <row r="39432" spans="2:2" ht="16.5" x14ac:dyDescent="0.3">
      <c r="B39432"/>
    </row>
    <row r="39433" spans="2:2" ht="16.5" x14ac:dyDescent="0.3">
      <c r="B39433"/>
    </row>
    <row r="39434" spans="2:2" ht="16.5" x14ac:dyDescent="0.3">
      <c r="B39434"/>
    </row>
    <row r="39435" spans="2:2" ht="16.5" x14ac:dyDescent="0.3">
      <c r="B39435"/>
    </row>
    <row r="39436" spans="2:2" ht="16.5" x14ac:dyDescent="0.3">
      <c r="B39436"/>
    </row>
    <row r="39437" spans="2:2" ht="16.5" x14ac:dyDescent="0.3">
      <c r="B39437"/>
    </row>
    <row r="39438" spans="2:2" ht="16.5" x14ac:dyDescent="0.3">
      <c r="B39438"/>
    </row>
    <row r="39439" spans="2:2" ht="16.5" x14ac:dyDescent="0.3">
      <c r="B39439"/>
    </row>
    <row r="39440" spans="2:2" ht="16.5" x14ac:dyDescent="0.3">
      <c r="B39440"/>
    </row>
    <row r="39441" spans="2:2" ht="16.5" x14ac:dyDescent="0.3">
      <c r="B39441"/>
    </row>
    <row r="39442" spans="2:2" ht="16.5" x14ac:dyDescent="0.3">
      <c r="B39442"/>
    </row>
    <row r="39443" spans="2:2" ht="16.5" x14ac:dyDescent="0.3">
      <c r="B39443"/>
    </row>
    <row r="39444" spans="2:2" ht="16.5" x14ac:dyDescent="0.3">
      <c r="B39444"/>
    </row>
    <row r="39445" spans="2:2" ht="16.5" x14ac:dyDescent="0.3">
      <c r="B39445"/>
    </row>
    <row r="39446" spans="2:2" ht="16.5" x14ac:dyDescent="0.3">
      <c r="B39446"/>
    </row>
    <row r="39447" spans="2:2" ht="16.5" x14ac:dyDescent="0.3">
      <c r="B39447"/>
    </row>
    <row r="39448" spans="2:2" ht="16.5" x14ac:dyDescent="0.3">
      <c r="B39448"/>
    </row>
    <row r="39449" spans="2:2" ht="16.5" x14ac:dyDescent="0.3">
      <c r="B39449"/>
    </row>
    <row r="39450" spans="2:2" ht="16.5" x14ac:dyDescent="0.3">
      <c r="B39450"/>
    </row>
    <row r="39451" spans="2:2" ht="16.5" x14ac:dyDescent="0.3">
      <c r="B39451"/>
    </row>
    <row r="39452" spans="2:2" ht="16.5" x14ac:dyDescent="0.3">
      <c r="B39452"/>
    </row>
    <row r="39453" spans="2:2" ht="16.5" x14ac:dyDescent="0.3">
      <c r="B39453"/>
    </row>
    <row r="39454" spans="2:2" ht="16.5" x14ac:dyDescent="0.3">
      <c r="B39454"/>
    </row>
    <row r="39455" spans="2:2" ht="16.5" x14ac:dyDescent="0.3">
      <c r="B39455"/>
    </row>
    <row r="39456" spans="2:2" ht="16.5" x14ac:dyDescent="0.3">
      <c r="B39456"/>
    </row>
    <row r="39457" spans="2:2" ht="16.5" x14ac:dyDescent="0.3">
      <c r="B39457"/>
    </row>
    <row r="39458" spans="2:2" ht="16.5" x14ac:dyDescent="0.3">
      <c r="B39458"/>
    </row>
    <row r="39459" spans="2:2" ht="16.5" x14ac:dyDescent="0.3">
      <c r="B39459"/>
    </row>
    <row r="39460" spans="2:2" ht="16.5" x14ac:dyDescent="0.3">
      <c r="B39460"/>
    </row>
    <row r="39461" spans="2:2" ht="16.5" x14ac:dyDescent="0.3">
      <c r="B39461"/>
    </row>
    <row r="39462" spans="2:2" ht="16.5" x14ac:dyDescent="0.3">
      <c r="B39462"/>
    </row>
    <row r="39463" spans="2:2" ht="16.5" x14ac:dyDescent="0.3">
      <c r="B39463"/>
    </row>
    <row r="39464" spans="2:2" ht="16.5" x14ac:dyDescent="0.3">
      <c r="B39464"/>
    </row>
    <row r="39465" spans="2:2" ht="16.5" x14ac:dyDescent="0.3">
      <c r="B39465"/>
    </row>
    <row r="39466" spans="2:2" ht="16.5" x14ac:dyDescent="0.3">
      <c r="B39466"/>
    </row>
    <row r="39467" spans="2:2" ht="16.5" x14ac:dyDescent="0.3">
      <c r="B39467"/>
    </row>
    <row r="39468" spans="2:2" ht="16.5" x14ac:dyDescent="0.3">
      <c r="B39468"/>
    </row>
    <row r="39469" spans="2:2" ht="16.5" x14ac:dyDescent="0.3">
      <c r="B39469"/>
    </row>
    <row r="39470" spans="2:2" ht="16.5" x14ac:dyDescent="0.3">
      <c r="B39470"/>
    </row>
    <row r="39471" spans="2:2" ht="16.5" x14ac:dyDescent="0.3">
      <c r="B39471"/>
    </row>
    <row r="39472" spans="2:2" ht="16.5" x14ac:dyDescent="0.3">
      <c r="B39472"/>
    </row>
    <row r="39473" spans="2:2" ht="16.5" x14ac:dyDescent="0.3">
      <c r="B39473"/>
    </row>
    <row r="39474" spans="2:2" ht="16.5" x14ac:dyDescent="0.3">
      <c r="B39474"/>
    </row>
    <row r="39475" spans="2:2" ht="16.5" x14ac:dyDescent="0.3">
      <c r="B39475"/>
    </row>
    <row r="39476" spans="2:2" ht="16.5" x14ac:dyDescent="0.3">
      <c r="B39476"/>
    </row>
    <row r="39477" spans="2:2" ht="16.5" x14ac:dyDescent="0.3">
      <c r="B39477"/>
    </row>
    <row r="39478" spans="2:2" ht="16.5" x14ac:dyDescent="0.3">
      <c r="B39478"/>
    </row>
    <row r="39479" spans="2:2" ht="16.5" x14ac:dyDescent="0.3">
      <c r="B39479"/>
    </row>
    <row r="39480" spans="2:2" ht="16.5" x14ac:dyDescent="0.3">
      <c r="B39480"/>
    </row>
    <row r="39481" spans="2:2" ht="16.5" x14ac:dyDescent="0.3">
      <c r="B39481"/>
    </row>
    <row r="39482" spans="2:2" ht="16.5" x14ac:dyDescent="0.3">
      <c r="B39482"/>
    </row>
    <row r="39483" spans="2:2" ht="16.5" x14ac:dyDescent="0.3">
      <c r="B39483"/>
    </row>
    <row r="39484" spans="2:2" ht="16.5" x14ac:dyDescent="0.3">
      <c r="B39484"/>
    </row>
    <row r="39485" spans="2:2" ht="16.5" x14ac:dyDescent="0.3">
      <c r="B39485"/>
    </row>
    <row r="39486" spans="2:2" ht="16.5" x14ac:dyDescent="0.3">
      <c r="B39486"/>
    </row>
    <row r="39487" spans="2:2" ht="16.5" x14ac:dyDescent="0.3">
      <c r="B39487"/>
    </row>
    <row r="39488" spans="2:2" ht="16.5" x14ac:dyDescent="0.3">
      <c r="B39488"/>
    </row>
    <row r="39489" spans="2:2" ht="16.5" x14ac:dyDescent="0.3">
      <c r="B39489"/>
    </row>
    <row r="39490" spans="2:2" ht="16.5" x14ac:dyDescent="0.3">
      <c r="B39490"/>
    </row>
    <row r="39491" spans="2:2" ht="16.5" x14ac:dyDescent="0.3">
      <c r="B39491"/>
    </row>
    <row r="39492" spans="2:2" ht="16.5" x14ac:dyDescent="0.3">
      <c r="B39492"/>
    </row>
    <row r="39493" spans="2:2" ht="16.5" x14ac:dyDescent="0.3">
      <c r="B39493"/>
    </row>
    <row r="39494" spans="2:2" ht="16.5" x14ac:dyDescent="0.3">
      <c r="B39494"/>
    </row>
    <row r="39495" spans="2:2" ht="16.5" x14ac:dyDescent="0.3">
      <c r="B39495"/>
    </row>
    <row r="39496" spans="2:2" ht="16.5" x14ac:dyDescent="0.3">
      <c r="B39496"/>
    </row>
    <row r="39497" spans="2:2" ht="16.5" x14ac:dyDescent="0.3">
      <c r="B39497"/>
    </row>
    <row r="39498" spans="2:2" ht="16.5" x14ac:dyDescent="0.3">
      <c r="B39498"/>
    </row>
    <row r="39499" spans="2:2" ht="16.5" x14ac:dyDescent="0.3">
      <c r="B39499"/>
    </row>
    <row r="39500" spans="2:2" ht="16.5" x14ac:dyDescent="0.3">
      <c r="B39500"/>
    </row>
    <row r="39501" spans="2:2" ht="16.5" x14ac:dyDescent="0.3">
      <c r="B39501"/>
    </row>
    <row r="39502" spans="2:2" ht="16.5" x14ac:dyDescent="0.3">
      <c r="B39502"/>
    </row>
    <row r="39503" spans="2:2" ht="16.5" x14ac:dyDescent="0.3">
      <c r="B39503"/>
    </row>
    <row r="39504" spans="2:2" ht="16.5" x14ac:dyDescent="0.3">
      <c r="B39504"/>
    </row>
    <row r="39505" spans="2:2" ht="16.5" x14ac:dyDescent="0.3">
      <c r="B39505"/>
    </row>
    <row r="39506" spans="2:2" ht="16.5" x14ac:dyDescent="0.3">
      <c r="B39506"/>
    </row>
    <row r="39507" spans="2:2" ht="16.5" x14ac:dyDescent="0.3">
      <c r="B39507"/>
    </row>
    <row r="39508" spans="2:2" ht="16.5" x14ac:dyDescent="0.3">
      <c r="B39508"/>
    </row>
    <row r="39509" spans="2:2" ht="16.5" x14ac:dyDescent="0.3">
      <c r="B39509"/>
    </row>
    <row r="39510" spans="2:2" ht="16.5" x14ac:dyDescent="0.3">
      <c r="B39510"/>
    </row>
    <row r="39511" spans="2:2" ht="16.5" x14ac:dyDescent="0.3">
      <c r="B39511"/>
    </row>
    <row r="39512" spans="2:2" ht="16.5" x14ac:dyDescent="0.3">
      <c r="B39512"/>
    </row>
    <row r="39513" spans="2:2" ht="16.5" x14ac:dyDescent="0.3">
      <c r="B39513"/>
    </row>
    <row r="39514" spans="2:2" ht="16.5" x14ac:dyDescent="0.3">
      <c r="B39514"/>
    </row>
    <row r="39515" spans="2:2" ht="16.5" x14ac:dyDescent="0.3">
      <c r="B39515"/>
    </row>
    <row r="39516" spans="2:2" ht="16.5" x14ac:dyDescent="0.3">
      <c r="B39516"/>
    </row>
    <row r="39517" spans="2:2" ht="16.5" x14ac:dyDescent="0.3">
      <c r="B39517"/>
    </row>
    <row r="39518" spans="2:2" ht="16.5" x14ac:dyDescent="0.3">
      <c r="B39518"/>
    </row>
    <row r="39519" spans="2:2" ht="16.5" x14ac:dyDescent="0.3">
      <c r="B39519"/>
    </row>
    <row r="39520" spans="2:2" ht="16.5" x14ac:dyDescent="0.3">
      <c r="B39520"/>
    </row>
    <row r="39521" spans="2:2" ht="16.5" x14ac:dyDescent="0.3">
      <c r="B39521"/>
    </row>
    <row r="39522" spans="2:2" ht="16.5" x14ac:dyDescent="0.3">
      <c r="B39522"/>
    </row>
    <row r="39523" spans="2:2" ht="16.5" x14ac:dyDescent="0.3">
      <c r="B39523"/>
    </row>
    <row r="39524" spans="2:2" ht="16.5" x14ac:dyDescent="0.3">
      <c r="B39524"/>
    </row>
    <row r="39525" spans="2:2" ht="16.5" x14ac:dyDescent="0.3">
      <c r="B39525"/>
    </row>
    <row r="39526" spans="2:2" ht="16.5" x14ac:dyDescent="0.3">
      <c r="B39526"/>
    </row>
    <row r="39527" spans="2:2" ht="16.5" x14ac:dyDescent="0.3">
      <c r="B39527"/>
    </row>
    <row r="39528" spans="2:2" ht="16.5" x14ac:dyDescent="0.3">
      <c r="B39528"/>
    </row>
    <row r="39529" spans="2:2" ht="16.5" x14ac:dyDescent="0.3">
      <c r="B39529"/>
    </row>
    <row r="39530" spans="2:2" ht="16.5" x14ac:dyDescent="0.3">
      <c r="B39530"/>
    </row>
    <row r="39531" spans="2:2" ht="16.5" x14ac:dyDescent="0.3">
      <c r="B39531"/>
    </row>
    <row r="39532" spans="2:2" ht="16.5" x14ac:dyDescent="0.3">
      <c r="B39532"/>
    </row>
    <row r="39533" spans="2:2" ht="16.5" x14ac:dyDescent="0.3">
      <c r="B39533"/>
    </row>
    <row r="39534" spans="2:2" ht="16.5" x14ac:dyDescent="0.3">
      <c r="B39534"/>
    </row>
    <row r="39535" spans="2:2" ht="16.5" x14ac:dyDescent="0.3">
      <c r="B39535"/>
    </row>
    <row r="39536" spans="2:2" ht="16.5" x14ac:dyDescent="0.3">
      <c r="B39536"/>
    </row>
    <row r="39537" spans="2:2" ht="16.5" x14ac:dyDescent="0.3">
      <c r="B39537"/>
    </row>
    <row r="39538" spans="2:2" ht="16.5" x14ac:dyDescent="0.3">
      <c r="B39538"/>
    </row>
    <row r="39539" spans="2:2" ht="16.5" x14ac:dyDescent="0.3">
      <c r="B39539"/>
    </row>
    <row r="39540" spans="2:2" ht="16.5" x14ac:dyDescent="0.3">
      <c r="B39540"/>
    </row>
    <row r="39541" spans="2:2" ht="16.5" x14ac:dyDescent="0.3">
      <c r="B39541"/>
    </row>
    <row r="39542" spans="2:2" ht="16.5" x14ac:dyDescent="0.3">
      <c r="B39542"/>
    </row>
    <row r="39543" spans="2:2" ht="16.5" x14ac:dyDescent="0.3">
      <c r="B39543"/>
    </row>
    <row r="39544" spans="2:2" ht="16.5" x14ac:dyDescent="0.3">
      <c r="B39544"/>
    </row>
    <row r="39545" spans="2:2" ht="16.5" x14ac:dyDescent="0.3">
      <c r="B39545"/>
    </row>
    <row r="39546" spans="2:2" ht="16.5" x14ac:dyDescent="0.3">
      <c r="B39546"/>
    </row>
    <row r="39547" spans="2:2" ht="16.5" x14ac:dyDescent="0.3">
      <c r="B39547"/>
    </row>
    <row r="39548" spans="2:2" ht="16.5" x14ac:dyDescent="0.3">
      <c r="B39548"/>
    </row>
    <row r="39549" spans="2:2" ht="16.5" x14ac:dyDescent="0.3">
      <c r="B39549"/>
    </row>
    <row r="39550" spans="2:2" ht="16.5" x14ac:dyDescent="0.3">
      <c r="B39550"/>
    </row>
    <row r="39551" spans="2:2" ht="16.5" x14ac:dyDescent="0.3">
      <c r="B39551"/>
    </row>
    <row r="39552" spans="2:2" ht="16.5" x14ac:dyDescent="0.3">
      <c r="B39552"/>
    </row>
    <row r="39553" spans="2:2" ht="16.5" x14ac:dyDescent="0.3">
      <c r="B39553"/>
    </row>
    <row r="39554" spans="2:2" ht="16.5" x14ac:dyDescent="0.3">
      <c r="B39554"/>
    </row>
    <row r="39555" spans="2:2" ht="16.5" x14ac:dyDescent="0.3">
      <c r="B39555"/>
    </row>
    <row r="39556" spans="2:2" ht="16.5" x14ac:dyDescent="0.3">
      <c r="B39556"/>
    </row>
    <row r="39557" spans="2:2" ht="16.5" x14ac:dyDescent="0.3">
      <c r="B39557"/>
    </row>
    <row r="39558" spans="2:2" ht="16.5" x14ac:dyDescent="0.3">
      <c r="B39558"/>
    </row>
    <row r="39559" spans="2:2" ht="16.5" x14ac:dyDescent="0.3">
      <c r="B39559"/>
    </row>
    <row r="39560" spans="2:2" ht="16.5" x14ac:dyDescent="0.3">
      <c r="B39560"/>
    </row>
    <row r="39561" spans="2:2" ht="16.5" x14ac:dyDescent="0.3">
      <c r="B39561"/>
    </row>
    <row r="39562" spans="2:2" ht="16.5" x14ac:dyDescent="0.3">
      <c r="B39562"/>
    </row>
    <row r="39563" spans="2:2" ht="16.5" x14ac:dyDescent="0.3">
      <c r="B39563"/>
    </row>
    <row r="39564" spans="2:2" ht="16.5" x14ac:dyDescent="0.3">
      <c r="B39564"/>
    </row>
    <row r="39565" spans="2:2" ht="16.5" x14ac:dyDescent="0.3">
      <c r="B39565"/>
    </row>
    <row r="39566" spans="2:2" ht="16.5" x14ac:dyDescent="0.3">
      <c r="B39566"/>
    </row>
    <row r="39567" spans="2:2" ht="16.5" x14ac:dyDescent="0.3">
      <c r="B39567"/>
    </row>
    <row r="39568" spans="2:2" ht="16.5" x14ac:dyDescent="0.3">
      <c r="B39568"/>
    </row>
    <row r="39569" spans="2:2" ht="16.5" x14ac:dyDescent="0.3">
      <c r="B39569"/>
    </row>
    <row r="39570" spans="2:2" ht="16.5" x14ac:dyDescent="0.3">
      <c r="B39570"/>
    </row>
    <row r="39571" spans="2:2" ht="16.5" x14ac:dyDescent="0.3">
      <c r="B39571"/>
    </row>
    <row r="39572" spans="2:2" ht="16.5" x14ac:dyDescent="0.3">
      <c r="B39572"/>
    </row>
    <row r="39573" spans="2:2" ht="16.5" x14ac:dyDescent="0.3">
      <c r="B39573"/>
    </row>
    <row r="39574" spans="2:2" ht="16.5" x14ac:dyDescent="0.3">
      <c r="B39574"/>
    </row>
    <row r="39575" spans="2:2" ht="16.5" x14ac:dyDescent="0.3">
      <c r="B39575"/>
    </row>
    <row r="39576" spans="2:2" ht="16.5" x14ac:dyDescent="0.3">
      <c r="B39576"/>
    </row>
    <row r="39577" spans="2:2" ht="16.5" x14ac:dyDescent="0.3">
      <c r="B39577"/>
    </row>
    <row r="39578" spans="2:2" ht="16.5" x14ac:dyDescent="0.3">
      <c r="B39578"/>
    </row>
    <row r="39579" spans="2:2" ht="16.5" x14ac:dyDescent="0.3">
      <c r="B39579"/>
    </row>
    <row r="39580" spans="2:2" ht="16.5" x14ac:dyDescent="0.3">
      <c r="B39580"/>
    </row>
    <row r="39581" spans="2:2" ht="16.5" x14ac:dyDescent="0.3">
      <c r="B39581"/>
    </row>
    <row r="39582" spans="2:2" ht="16.5" x14ac:dyDescent="0.3">
      <c r="B39582"/>
    </row>
    <row r="39583" spans="2:2" ht="16.5" x14ac:dyDescent="0.3">
      <c r="B39583"/>
    </row>
    <row r="39584" spans="2:2" ht="16.5" x14ac:dyDescent="0.3">
      <c r="B39584"/>
    </row>
    <row r="39585" spans="2:2" ht="16.5" x14ac:dyDescent="0.3">
      <c r="B39585"/>
    </row>
    <row r="39586" spans="2:2" ht="16.5" x14ac:dyDescent="0.3">
      <c r="B39586"/>
    </row>
    <row r="39587" spans="2:2" ht="16.5" x14ac:dyDescent="0.3">
      <c r="B39587"/>
    </row>
    <row r="39588" spans="2:2" ht="16.5" x14ac:dyDescent="0.3">
      <c r="B39588"/>
    </row>
    <row r="39589" spans="2:2" ht="16.5" x14ac:dyDescent="0.3">
      <c r="B39589"/>
    </row>
    <row r="39590" spans="2:2" ht="16.5" x14ac:dyDescent="0.3">
      <c r="B39590"/>
    </row>
    <row r="39591" spans="2:2" ht="16.5" x14ac:dyDescent="0.3">
      <c r="B39591"/>
    </row>
    <row r="39592" spans="2:2" ht="16.5" x14ac:dyDescent="0.3">
      <c r="B39592"/>
    </row>
    <row r="39593" spans="2:2" ht="16.5" x14ac:dyDescent="0.3">
      <c r="B39593"/>
    </row>
    <row r="39594" spans="2:2" ht="16.5" x14ac:dyDescent="0.3">
      <c r="B39594"/>
    </row>
    <row r="39595" spans="2:2" ht="16.5" x14ac:dyDescent="0.3">
      <c r="B39595"/>
    </row>
    <row r="39596" spans="2:2" ht="16.5" x14ac:dyDescent="0.3">
      <c r="B39596"/>
    </row>
    <row r="39597" spans="2:2" ht="16.5" x14ac:dyDescent="0.3">
      <c r="B39597"/>
    </row>
    <row r="39598" spans="2:2" ht="16.5" x14ac:dyDescent="0.3">
      <c r="B39598"/>
    </row>
    <row r="39599" spans="2:2" ht="16.5" x14ac:dyDescent="0.3">
      <c r="B39599"/>
    </row>
    <row r="39600" spans="2:2" ht="16.5" x14ac:dyDescent="0.3">
      <c r="B39600"/>
    </row>
    <row r="39601" spans="2:2" ht="16.5" x14ac:dyDescent="0.3">
      <c r="B39601"/>
    </row>
    <row r="39602" spans="2:2" ht="16.5" x14ac:dyDescent="0.3">
      <c r="B39602"/>
    </row>
    <row r="39603" spans="2:2" ht="16.5" x14ac:dyDescent="0.3">
      <c r="B39603"/>
    </row>
    <row r="39604" spans="2:2" ht="16.5" x14ac:dyDescent="0.3">
      <c r="B39604"/>
    </row>
    <row r="39605" spans="2:2" ht="16.5" x14ac:dyDescent="0.3">
      <c r="B39605"/>
    </row>
    <row r="39606" spans="2:2" ht="16.5" x14ac:dyDescent="0.3">
      <c r="B39606"/>
    </row>
    <row r="39607" spans="2:2" ht="16.5" x14ac:dyDescent="0.3">
      <c r="B39607"/>
    </row>
    <row r="39608" spans="2:2" ht="16.5" x14ac:dyDescent="0.3">
      <c r="B39608"/>
    </row>
    <row r="39609" spans="2:2" ht="16.5" x14ac:dyDescent="0.3">
      <c r="B39609"/>
    </row>
    <row r="39610" spans="2:2" ht="16.5" x14ac:dyDescent="0.3">
      <c r="B39610"/>
    </row>
    <row r="39611" spans="2:2" ht="16.5" x14ac:dyDescent="0.3">
      <c r="B39611"/>
    </row>
    <row r="39612" spans="2:2" ht="16.5" x14ac:dyDescent="0.3">
      <c r="B39612"/>
    </row>
    <row r="39613" spans="2:2" ht="16.5" x14ac:dyDescent="0.3">
      <c r="B39613"/>
    </row>
    <row r="39614" spans="2:2" ht="16.5" x14ac:dyDescent="0.3">
      <c r="B39614"/>
    </row>
    <row r="39615" spans="2:2" ht="16.5" x14ac:dyDescent="0.3">
      <c r="B39615"/>
    </row>
    <row r="39616" spans="2:2" ht="16.5" x14ac:dyDescent="0.3">
      <c r="B39616"/>
    </row>
    <row r="39617" spans="2:2" ht="16.5" x14ac:dyDescent="0.3">
      <c r="B39617"/>
    </row>
    <row r="39618" spans="2:2" ht="16.5" x14ac:dyDescent="0.3">
      <c r="B39618"/>
    </row>
    <row r="39619" spans="2:2" ht="16.5" x14ac:dyDescent="0.3">
      <c r="B39619"/>
    </row>
    <row r="39620" spans="2:2" ht="16.5" x14ac:dyDescent="0.3">
      <c r="B39620"/>
    </row>
    <row r="39621" spans="2:2" ht="16.5" x14ac:dyDescent="0.3">
      <c r="B39621"/>
    </row>
    <row r="39622" spans="2:2" ht="16.5" x14ac:dyDescent="0.3">
      <c r="B39622"/>
    </row>
    <row r="39623" spans="2:2" ht="16.5" x14ac:dyDescent="0.3">
      <c r="B39623"/>
    </row>
    <row r="39624" spans="2:2" ht="16.5" x14ac:dyDescent="0.3">
      <c r="B39624"/>
    </row>
    <row r="39625" spans="2:2" ht="16.5" x14ac:dyDescent="0.3">
      <c r="B39625"/>
    </row>
    <row r="39626" spans="2:2" ht="16.5" x14ac:dyDescent="0.3">
      <c r="B39626"/>
    </row>
    <row r="39627" spans="2:2" ht="16.5" x14ac:dyDescent="0.3">
      <c r="B39627"/>
    </row>
    <row r="39628" spans="2:2" ht="16.5" x14ac:dyDescent="0.3">
      <c r="B39628"/>
    </row>
    <row r="39629" spans="2:2" ht="16.5" x14ac:dyDescent="0.3">
      <c r="B39629"/>
    </row>
    <row r="39630" spans="2:2" ht="16.5" x14ac:dyDescent="0.3">
      <c r="B39630"/>
    </row>
    <row r="39631" spans="2:2" ht="16.5" x14ac:dyDescent="0.3">
      <c r="B39631"/>
    </row>
    <row r="39632" spans="2:2" ht="16.5" x14ac:dyDescent="0.3">
      <c r="B39632"/>
    </row>
    <row r="39633" spans="2:2" ht="16.5" x14ac:dyDescent="0.3">
      <c r="B39633"/>
    </row>
    <row r="39634" spans="2:2" ht="16.5" x14ac:dyDescent="0.3">
      <c r="B39634"/>
    </row>
    <row r="39635" spans="2:2" ht="16.5" x14ac:dyDescent="0.3">
      <c r="B39635"/>
    </row>
    <row r="39636" spans="2:2" ht="16.5" x14ac:dyDescent="0.3">
      <c r="B39636"/>
    </row>
    <row r="39637" spans="2:2" ht="16.5" x14ac:dyDescent="0.3">
      <c r="B39637"/>
    </row>
    <row r="39638" spans="2:2" ht="16.5" x14ac:dyDescent="0.3">
      <c r="B39638"/>
    </row>
    <row r="39639" spans="2:2" ht="16.5" x14ac:dyDescent="0.3">
      <c r="B39639"/>
    </row>
    <row r="39640" spans="2:2" ht="16.5" x14ac:dyDescent="0.3">
      <c r="B39640"/>
    </row>
    <row r="39641" spans="2:2" ht="16.5" x14ac:dyDescent="0.3">
      <c r="B39641"/>
    </row>
    <row r="39642" spans="2:2" ht="16.5" x14ac:dyDescent="0.3">
      <c r="B39642"/>
    </row>
    <row r="39643" spans="2:2" ht="16.5" x14ac:dyDescent="0.3">
      <c r="B39643"/>
    </row>
    <row r="39644" spans="2:2" ht="16.5" x14ac:dyDescent="0.3">
      <c r="B39644"/>
    </row>
    <row r="39645" spans="2:2" ht="16.5" x14ac:dyDescent="0.3">
      <c r="B39645"/>
    </row>
    <row r="39646" spans="2:2" ht="16.5" x14ac:dyDescent="0.3">
      <c r="B39646"/>
    </row>
    <row r="39647" spans="2:2" ht="16.5" x14ac:dyDescent="0.3">
      <c r="B39647"/>
    </row>
    <row r="39648" spans="2:2" ht="16.5" x14ac:dyDescent="0.3">
      <c r="B39648"/>
    </row>
    <row r="39649" spans="2:2" ht="16.5" x14ac:dyDescent="0.3">
      <c r="B39649"/>
    </row>
    <row r="39650" spans="2:2" ht="16.5" x14ac:dyDescent="0.3">
      <c r="B39650"/>
    </row>
    <row r="39651" spans="2:2" ht="16.5" x14ac:dyDescent="0.3">
      <c r="B39651"/>
    </row>
    <row r="39652" spans="2:2" ht="16.5" x14ac:dyDescent="0.3">
      <c r="B39652"/>
    </row>
    <row r="39653" spans="2:2" ht="16.5" x14ac:dyDescent="0.3">
      <c r="B39653"/>
    </row>
    <row r="39654" spans="2:2" ht="16.5" x14ac:dyDescent="0.3">
      <c r="B39654"/>
    </row>
    <row r="39655" spans="2:2" ht="16.5" x14ac:dyDescent="0.3">
      <c r="B39655"/>
    </row>
    <row r="39656" spans="2:2" ht="16.5" x14ac:dyDescent="0.3">
      <c r="B39656"/>
    </row>
    <row r="39657" spans="2:2" ht="16.5" x14ac:dyDescent="0.3">
      <c r="B39657"/>
    </row>
    <row r="39658" spans="2:2" ht="16.5" x14ac:dyDescent="0.3">
      <c r="B39658"/>
    </row>
    <row r="39659" spans="2:2" ht="16.5" x14ac:dyDescent="0.3">
      <c r="B39659"/>
    </row>
    <row r="39660" spans="2:2" ht="16.5" x14ac:dyDescent="0.3">
      <c r="B39660"/>
    </row>
    <row r="39661" spans="2:2" ht="16.5" x14ac:dyDescent="0.3">
      <c r="B39661"/>
    </row>
    <row r="39662" spans="2:2" ht="16.5" x14ac:dyDescent="0.3">
      <c r="B39662"/>
    </row>
    <row r="39663" spans="2:2" ht="16.5" x14ac:dyDescent="0.3">
      <c r="B39663"/>
    </row>
    <row r="39664" spans="2:2" ht="16.5" x14ac:dyDescent="0.3">
      <c r="B39664"/>
    </row>
    <row r="39665" spans="2:2" ht="16.5" x14ac:dyDescent="0.3">
      <c r="B39665"/>
    </row>
    <row r="39666" spans="2:2" ht="16.5" x14ac:dyDescent="0.3">
      <c r="B39666"/>
    </row>
    <row r="39667" spans="2:2" ht="16.5" x14ac:dyDescent="0.3">
      <c r="B39667"/>
    </row>
    <row r="39668" spans="2:2" ht="16.5" x14ac:dyDescent="0.3">
      <c r="B39668"/>
    </row>
    <row r="39669" spans="2:2" ht="16.5" x14ac:dyDescent="0.3">
      <c r="B39669"/>
    </row>
    <row r="39670" spans="2:2" ht="16.5" x14ac:dyDescent="0.3">
      <c r="B39670"/>
    </row>
    <row r="39671" spans="2:2" ht="16.5" x14ac:dyDescent="0.3">
      <c r="B39671"/>
    </row>
    <row r="39672" spans="2:2" ht="16.5" x14ac:dyDescent="0.3">
      <c r="B39672"/>
    </row>
    <row r="39673" spans="2:2" ht="16.5" x14ac:dyDescent="0.3">
      <c r="B39673"/>
    </row>
    <row r="39674" spans="2:2" ht="16.5" x14ac:dyDescent="0.3">
      <c r="B39674"/>
    </row>
    <row r="39675" spans="2:2" ht="16.5" x14ac:dyDescent="0.3">
      <c r="B39675"/>
    </row>
    <row r="39676" spans="2:2" ht="16.5" x14ac:dyDescent="0.3">
      <c r="B39676"/>
    </row>
    <row r="39677" spans="2:2" ht="16.5" x14ac:dyDescent="0.3">
      <c r="B39677"/>
    </row>
    <row r="39678" spans="2:2" ht="16.5" x14ac:dyDescent="0.3">
      <c r="B39678"/>
    </row>
    <row r="39679" spans="2:2" ht="16.5" x14ac:dyDescent="0.3">
      <c r="B39679"/>
    </row>
    <row r="39680" spans="2:2" ht="16.5" x14ac:dyDescent="0.3">
      <c r="B39680"/>
    </row>
    <row r="39681" spans="2:2" ht="16.5" x14ac:dyDescent="0.3">
      <c r="B39681"/>
    </row>
    <row r="39682" spans="2:2" ht="16.5" x14ac:dyDescent="0.3">
      <c r="B39682"/>
    </row>
    <row r="39683" spans="2:2" ht="16.5" x14ac:dyDescent="0.3">
      <c r="B39683"/>
    </row>
    <row r="39684" spans="2:2" ht="16.5" x14ac:dyDescent="0.3">
      <c r="B39684"/>
    </row>
    <row r="39685" spans="2:2" ht="16.5" x14ac:dyDescent="0.3">
      <c r="B39685"/>
    </row>
    <row r="39686" spans="2:2" ht="16.5" x14ac:dyDescent="0.3">
      <c r="B39686"/>
    </row>
    <row r="39687" spans="2:2" ht="16.5" x14ac:dyDescent="0.3">
      <c r="B39687"/>
    </row>
    <row r="39688" spans="2:2" ht="16.5" x14ac:dyDescent="0.3">
      <c r="B39688"/>
    </row>
    <row r="39689" spans="2:2" ht="16.5" x14ac:dyDescent="0.3">
      <c r="B39689"/>
    </row>
    <row r="39690" spans="2:2" ht="16.5" x14ac:dyDescent="0.3">
      <c r="B39690"/>
    </row>
    <row r="39691" spans="2:2" ht="16.5" x14ac:dyDescent="0.3">
      <c r="B39691"/>
    </row>
    <row r="39692" spans="2:2" ht="16.5" x14ac:dyDescent="0.3">
      <c r="B39692"/>
    </row>
    <row r="39693" spans="2:2" ht="16.5" x14ac:dyDescent="0.3">
      <c r="B39693"/>
    </row>
    <row r="39694" spans="2:2" ht="16.5" x14ac:dyDescent="0.3">
      <c r="B39694"/>
    </row>
    <row r="39695" spans="2:2" ht="16.5" x14ac:dyDescent="0.3">
      <c r="B39695"/>
    </row>
    <row r="39696" spans="2:2" ht="16.5" x14ac:dyDescent="0.3">
      <c r="B39696"/>
    </row>
    <row r="39697" spans="2:2" ht="16.5" x14ac:dyDescent="0.3">
      <c r="B39697"/>
    </row>
    <row r="39698" spans="2:2" ht="16.5" x14ac:dyDescent="0.3">
      <c r="B39698"/>
    </row>
    <row r="39699" spans="2:2" ht="16.5" x14ac:dyDescent="0.3">
      <c r="B39699"/>
    </row>
    <row r="39700" spans="2:2" ht="16.5" x14ac:dyDescent="0.3">
      <c r="B39700"/>
    </row>
    <row r="39701" spans="2:2" ht="16.5" x14ac:dyDescent="0.3">
      <c r="B39701"/>
    </row>
    <row r="39702" spans="2:2" ht="16.5" x14ac:dyDescent="0.3">
      <c r="B39702"/>
    </row>
    <row r="39703" spans="2:2" ht="16.5" x14ac:dyDescent="0.3">
      <c r="B39703"/>
    </row>
    <row r="39704" spans="2:2" ht="16.5" x14ac:dyDescent="0.3">
      <c r="B39704"/>
    </row>
    <row r="39705" spans="2:2" ht="16.5" x14ac:dyDescent="0.3">
      <c r="B39705"/>
    </row>
    <row r="39706" spans="2:2" ht="16.5" x14ac:dyDescent="0.3">
      <c r="B39706"/>
    </row>
    <row r="39707" spans="2:2" ht="16.5" x14ac:dyDescent="0.3">
      <c r="B39707"/>
    </row>
    <row r="39708" spans="2:2" ht="16.5" x14ac:dyDescent="0.3">
      <c r="B39708"/>
    </row>
    <row r="39709" spans="2:2" ht="16.5" x14ac:dyDescent="0.3">
      <c r="B39709"/>
    </row>
    <row r="39710" spans="2:2" ht="16.5" x14ac:dyDescent="0.3">
      <c r="B39710"/>
    </row>
    <row r="39711" spans="2:2" ht="16.5" x14ac:dyDescent="0.3">
      <c r="B39711"/>
    </row>
    <row r="39712" spans="2:2" ht="16.5" x14ac:dyDescent="0.3">
      <c r="B39712"/>
    </row>
    <row r="39713" spans="2:2" ht="16.5" x14ac:dyDescent="0.3">
      <c r="B39713"/>
    </row>
    <row r="39714" spans="2:2" ht="16.5" x14ac:dyDescent="0.3">
      <c r="B39714"/>
    </row>
    <row r="39715" spans="2:2" ht="16.5" x14ac:dyDescent="0.3">
      <c r="B39715"/>
    </row>
    <row r="39716" spans="2:2" ht="16.5" x14ac:dyDescent="0.3">
      <c r="B39716"/>
    </row>
    <row r="39717" spans="2:2" ht="16.5" x14ac:dyDescent="0.3">
      <c r="B39717"/>
    </row>
    <row r="39718" spans="2:2" ht="16.5" x14ac:dyDescent="0.3">
      <c r="B39718"/>
    </row>
    <row r="39719" spans="2:2" ht="16.5" x14ac:dyDescent="0.3">
      <c r="B39719"/>
    </row>
    <row r="39720" spans="2:2" ht="16.5" x14ac:dyDescent="0.3">
      <c r="B39720"/>
    </row>
    <row r="39721" spans="2:2" ht="16.5" x14ac:dyDescent="0.3">
      <c r="B39721"/>
    </row>
    <row r="39722" spans="2:2" ht="16.5" x14ac:dyDescent="0.3">
      <c r="B39722"/>
    </row>
    <row r="39723" spans="2:2" ht="16.5" x14ac:dyDescent="0.3">
      <c r="B39723"/>
    </row>
    <row r="39724" spans="2:2" ht="16.5" x14ac:dyDescent="0.3">
      <c r="B39724"/>
    </row>
    <row r="39725" spans="2:2" ht="16.5" x14ac:dyDescent="0.3">
      <c r="B39725"/>
    </row>
    <row r="39726" spans="2:2" ht="16.5" x14ac:dyDescent="0.3">
      <c r="B39726"/>
    </row>
    <row r="39727" spans="2:2" ht="16.5" x14ac:dyDescent="0.3">
      <c r="B39727"/>
    </row>
    <row r="39728" spans="2:2" ht="16.5" x14ac:dyDescent="0.3">
      <c r="B39728"/>
    </row>
    <row r="39729" spans="2:2" ht="16.5" x14ac:dyDescent="0.3">
      <c r="B39729"/>
    </row>
    <row r="39730" spans="2:2" ht="16.5" x14ac:dyDescent="0.3">
      <c r="B39730"/>
    </row>
    <row r="39731" spans="2:2" ht="16.5" x14ac:dyDescent="0.3">
      <c r="B39731"/>
    </row>
    <row r="39732" spans="2:2" ht="16.5" x14ac:dyDescent="0.3">
      <c r="B39732"/>
    </row>
    <row r="39733" spans="2:2" ht="16.5" x14ac:dyDescent="0.3">
      <c r="B39733"/>
    </row>
    <row r="39734" spans="2:2" ht="16.5" x14ac:dyDescent="0.3">
      <c r="B39734"/>
    </row>
    <row r="39735" spans="2:2" ht="16.5" x14ac:dyDescent="0.3">
      <c r="B39735"/>
    </row>
    <row r="39736" spans="2:2" ht="16.5" x14ac:dyDescent="0.3">
      <c r="B39736"/>
    </row>
    <row r="39737" spans="2:2" ht="16.5" x14ac:dyDescent="0.3">
      <c r="B39737"/>
    </row>
    <row r="39738" spans="2:2" ht="16.5" x14ac:dyDescent="0.3">
      <c r="B39738"/>
    </row>
    <row r="39739" spans="2:2" ht="16.5" x14ac:dyDescent="0.3">
      <c r="B39739"/>
    </row>
    <row r="39740" spans="2:2" ht="16.5" x14ac:dyDescent="0.3">
      <c r="B39740"/>
    </row>
    <row r="39741" spans="2:2" ht="16.5" x14ac:dyDescent="0.3">
      <c r="B39741"/>
    </row>
    <row r="39742" spans="2:2" ht="16.5" x14ac:dyDescent="0.3">
      <c r="B39742"/>
    </row>
    <row r="39743" spans="2:2" ht="16.5" x14ac:dyDescent="0.3">
      <c r="B39743"/>
    </row>
    <row r="39744" spans="2:2" ht="16.5" x14ac:dyDescent="0.3">
      <c r="B39744"/>
    </row>
    <row r="39745" spans="2:2" ht="16.5" x14ac:dyDescent="0.3">
      <c r="B39745"/>
    </row>
    <row r="39746" spans="2:2" ht="16.5" x14ac:dyDescent="0.3">
      <c r="B39746"/>
    </row>
    <row r="39747" spans="2:2" ht="16.5" x14ac:dyDescent="0.3">
      <c r="B39747"/>
    </row>
    <row r="39748" spans="2:2" ht="16.5" x14ac:dyDescent="0.3">
      <c r="B39748"/>
    </row>
    <row r="39749" spans="2:2" ht="16.5" x14ac:dyDescent="0.3">
      <c r="B39749"/>
    </row>
    <row r="39750" spans="2:2" ht="16.5" x14ac:dyDescent="0.3">
      <c r="B39750"/>
    </row>
    <row r="39751" spans="2:2" ht="16.5" x14ac:dyDescent="0.3">
      <c r="B39751"/>
    </row>
    <row r="39752" spans="2:2" ht="16.5" x14ac:dyDescent="0.3">
      <c r="B39752"/>
    </row>
    <row r="39753" spans="2:2" ht="16.5" x14ac:dyDescent="0.3">
      <c r="B39753"/>
    </row>
    <row r="39754" spans="2:2" ht="16.5" x14ac:dyDescent="0.3">
      <c r="B39754"/>
    </row>
    <row r="39755" spans="2:2" ht="16.5" x14ac:dyDescent="0.3">
      <c r="B39755"/>
    </row>
    <row r="39756" spans="2:2" ht="16.5" x14ac:dyDescent="0.3">
      <c r="B39756"/>
    </row>
    <row r="39757" spans="2:2" ht="16.5" x14ac:dyDescent="0.3">
      <c r="B39757"/>
    </row>
    <row r="39758" spans="2:2" ht="16.5" x14ac:dyDescent="0.3">
      <c r="B39758"/>
    </row>
    <row r="39759" spans="2:2" ht="16.5" x14ac:dyDescent="0.3">
      <c r="B39759"/>
    </row>
    <row r="39760" spans="2:2" ht="16.5" x14ac:dyDescent="0.3">
      <c r="B39760"/>
    </row>
    <row r="39761" spans="2:2" ht="16.5" x14ac:dyDescent="0.3">
      <c r="B39761"/>
    </row>
    <row r="39762" spans="2:2" ht="16.5" x14ac:dyDescent="0.3">
      <c r="B39762"/>
    </row>
    <row r="39763" spans="2:2" ht="16.5" x14ac:dyDescent="0.3">
      <c r="B39763"/>
    </row>
    <row r="39764" spans="2:2" ht="16.5" x14ac:dyDescent="0.3">
      <c r="B39764"/>
    </row>
    <row r="39765" spans="2:2" ht="16.5" x14ac:dyDescent="0.3">
      <c r="B39765"/>
    </row>
    <row r="39766" spans="2:2" ht="16.5" x14ac:dyDescent="0.3">
      <c r="B39766"/>
    </row>
    <row r="39767" spans="2:2" ht="16.5" x14ac:dyDescent="0.3">
      <c r="B39767"/>
    </row>
    <row r="39768" spans="2:2" ht="16.5" x14ac:dyDescent="0.3">
      <c r="B39768"/>
    </row>
    <row r="39769" spans="2:2" ht="16.5" x14ac:dyDescent="0.3">
      <c r="B39769"/>
    </row>
    <row r="39770" spans="2:2" ht="16.5" x14ac:dyDescent="0.3">
      <c r="B39770"/>
    </row>
    <row r="39771" spans="2:2" ht="16.5" x14ac:dyDescent="0.3">
      <c r="B39771"/>
    </row>
    <row r="39772" spans="2:2" ht="16.5" x14ac:dyDescent="0.3">
      <c r="B39772"/>
    </row>
    <row r="39773" spans="2:2" ht="16.5" x14ac:dyDescent="0.3">
      <c r="B39773"/>
    </row>
    <row r="39774" spans="2:2" ht="16.5" x14ac:dyDescent="0.3">
      <c r="B39774"/>
    </row>
    <row r="39775" spans="2:2" ht="16.5" x14ac:dyDescent="0.3">
      <c r="B39775"/>
    </row>
    <row r="39776" spans="2:2" ht="16.5" x14ac:dyDescent="0.3">
      <c r="B39776"/>
    </row>
    <row r="39777" spans="2:2" ht="16.5" x14ac:dyDescent="0.3">
      <c r="B39777"/>
    </row>
    <row r="39778" spans="2:2" ht="16.5" x14ac:dyDescent="0.3">
      <c r="B39778"/>
    </row>
    <row r="39779" spans="2:2" ht="16.5" x14ac:dyDescent="0.3">
      <c r="B39779"/>
    </row>
    <row r="39780" spans="2:2" ht="16.5" x14ac:dyDescent="0.3">
      <c r="B39780"/>
    </row>
    <row r="39781" spans="2:2" ht="16.5" x14ac:dyDescent="0.3">
      <c r="B39781"/>
    </row>
    <row r="39782" spans="2:2" ht="16.5" x14ac:dyDescent="0.3">
      <c r="B39782"/>
    </row>
    <row r="39783" spans="2:2" ht="16.5" x14ac:dyDescent="0.3">
      <c r="B39783"/>
    </row>
    <row r="39784" spans="2:2" ht="16.5" x14ac:dyDescent="0.3">
      <c r="B39784"/>
    </row>
    <row r="39785" spans="2:2" ht="16.5" x14ac:dyDescent="0.3">
      <c r="B39785"/>
    </row>
    <row r="39786" spans="2:2" ht="16.5" x14ac:dyDescent="0.3">
      <c r="B39786"/>
    </row>
    <row r="39787" spans="2:2" ht="16.5" x14ac:dyDescent="0.3">
      <c r="B39787"/>
    </row>
    <row r="39788" spans="2:2" ht="16.5" x14ac:dyDescent="0.3">
      <c r="B39788"/>
    </row>
    <row r="39789" spans="2:2" ht="16.5" x14ac:dyDescent="0.3">
      <c r="B39789"/>
    </row>
    <row r="39790" spans="2:2" ht="16.5" x14ac:dyDescent="0.3">
      <c r="B39790"/>
    </row>
    <row r="39791" spans="2:2" ht="16.5" x14ac:dyDescent="0.3">
      <c r="B39791"/>
    </row>
    <row r="39792" spans="2:2" ht="16.5" x14ac:dyDescent="0.3">
      <c r="B39792"/>
    </row>
    <row r="39793" spans="2:2" ht="16.5" x14ac:dyDescent="0.3">
      <c r="B39793"/>
    </row>
    <row r="39794" spans="2:2" ht="16.5" x14ac:dyDescent="0.3">
      <c r="B39794"/>
    </row>
    <row r="39795" spans="2:2" ht="16.5" x14ac:dyDescent="0.3">
      <c r="B39795"/>
    </row>
    <row r="39796" spans="2:2" ht="16.5" x14ac:dyDescent="0.3">
      <c r="B39796"/>
    </row>
    <row r="39797" spans="2:2" ht="16.5" x14ac:dyDescent="0.3">
      <c r="B39797"/>
    </row>
    <row r="39798" spans="2:2" ht="16.5" x14ac:dyDescent="0.3">
      <c r="B39798"/>
    </row>
    <row r="39799" spans="2:2" ht="16.5" x14ac:dyDescent="0.3">
      <c r="B39799"/>
    </row>
    <row r="39800" spans="2:2" ht="16.5" x14ac:dyDescent="0.3">
      <c r="B39800"/>
    </row>
    <row r="39801" spans="2:2" ht="16.5" x14ac:dyDescent="0.3">
      <c r="B39801"/>
    </row>
    <row r="39802" spans="2:2" ht="16.5" x14ac:dyDescent="0.3">
      <c r="B39802"/>
    </row>
    <row r="39803" spans="2:2" ht="16.5" x14ac:dyDescent="0.3">
      <c r="B39803"/>
    </row>
    <row r="39804" spans="2:2" ht="16.5" x14ac:dyDescent="0.3">
      <c r="B39804"/>
    </row>
    <row r="39805" spans="2:2" ht="16.5" x14ac:dyDescent="0.3">
      <c r="B39805"/>
    </row>
    <row r="39806" spans="2:2" ht="16.5" x14ac:dyDescent="0.3">
      <c r="B39806"/>
    </row>
    <row r="39807" spans="2:2" ht="16.5" x14ac:dyDescent="0.3">
      <c r="B39807"/>
    </row>
    <row r="39808" spans="2:2" ht="16.5" x14ac:dyDescent="0.3">
      <c r="B39808"/>
    </row>
    <row r="39809" spans="2:2" ht="16.5" x14ac:dyDescent="0.3">
      <c r="B39809"/>
    </row>
    <row r="39810" spans="2:2" ht="16.5" x14ac:dyDescent="0.3">
      <c r="B39810"/>
    </row>
    <row r="39811" spans="2:2" ht="16.5" x14ac:dyDescent="0.3">
      <c r="B39811"/>
    </row>
    <row r="39812" spans="2:2" ht="16.5" x14ac:dyDescent="0.3">
      <c r="B39812"/>
    </row>
    <row r="39813" spans="2:2" ht="16.5" x14ac:dyDescent="0.3">
      <c r="B39813"/>
    </row>
    <row r="39814" spans="2:2" ht="16.5" x14ac:dyDescent="0.3">
      <c r="B39814"/>
    </row>
    <row r="39815" spans="2:2" ht="16.5" x14ac:dyDescent="0.3">
      <c r="B39815"/>
    </row>
    <row r="39816" spans="2:2" ht="16.5" x14ac:dyDescent="0.3">
      <c r="B39816"/>
    </row>
    <row r="39817" spans="2:2" ht="16.5" x14ac:dyDescent="0.3">
      <c r="B39817"/>
    </row>
    <row r="39818" spans="2:2" ht="16.5" x14ac:dyDescent="0.3">
      <c r="B39818"/>
    </row>
    <row r="39819" spans="2:2" ht="16.5" x14ac:dyDescent="0.3">
      <c r="B39819"/>
    </row>
    <row r="39820" spans="2:2" ht="16.5" x14ac:dyDescent="0.3">
      <c r="B39820"/>
    </row>
    <row r="39821" spans="2:2" ht="16.5" x14ac:dyDescent="0.3">
      <c r="B39821"/>
    </row>
    <row r="39822" spans="2:2" ht="16.5" x14ac:dyDescent="0.3">
      <c r="B39822"/>
    </row>
    <row r="39823" spans="2:2" ht="16.5" x14ac:dyDescent="0.3">
      <c r="B39823"/>
    </row>
    <row r="39824" spans="2:2" ht="16.5" x14ac:dyDescent="0.3">
      <c r="B39824"/>
    </row>
    <row r="39825" spans="2:2" ht="16.5" x14ac:dyDescent="0.3">
      <c r="B39825"/>
    </row>
    <row r="39826" spans="2:2" ht="16.5" x14ac:dyDescent="0.3">
      <c r="B39826"/>
    </row>
    <row r="39827" spans="2:2" ht="16.5" x14ac:dyDescent="0.3">
      <c r="B39827"/>
    </row>
    <row r="39828" spans="2:2" ht="16.5" x14ac:dyDescent="0.3">
      <c r="B39828"/>
    </row>
    <row r="39829" spans="2:2" ht="16.5" x14ac:dyDescent="0.3">
      <c r="B39829"/>
    </row>
    <row r="39830" spans="2:2" ht="16.5" x14ac:dyDescent="0.3">
      <c r="B39830"/>
    </row>
    <row r="39831" spans="2:2" ht="16.5" x14ac:dyDescent="0.3">
      <c r="B39831"/>
    </row>
    <row r="39832" spans="2:2" ht="16.5" x14ac:dyDescent="0.3">
      <c r="B39832"/>
    </row>
    <row r="39833" spans="2:2" ht="16.5" x14ac:dyDescent="0.3">
      <c r="B39833"/>
    </row>
    <row r="39834" spans="2:2" ht="16.5" x14ac:dyDescent="0.3">
      <c r="B39834"/>
    </row>
    <row r="39835" spans="2:2" ht="16.5" x14ac:dyDescent="0.3">
      <c r="B39835"/>
    </row>
    <row r="39836" spans="2:2" ht="16.5" x14ac:dyDescent="0.3">
      <c r="B39836"/>
    </row>
    <row r="39837" spans="2:2" ht="16.5" x14ac:dyDescent="0.3">
      <c r="B39837"/>
    </row>
    <row r="39838" spans="2:2" ht="16.5" x14ac:dyDescent="0.3">
      <c r="B39838"/>
    </row>
    <row r="39839" spans="2:2" ht="16.5" x14ac:dyDescent="0.3">
      <c r="B39839"/>
    </row>
    <row r="39840" spans="2:2" ht="16.5" x14ac:dyDescent="0.3">
      <c r="B39840"/>
    </row>
    <row r="39841" spans="2:2" ht="16.5" x14ac:dyDescent="0.3">
      <c r="B39841"/>
    </row>
    <row r="39842" spans="2:2" ht="16.5" x14ac:dyDescent="0.3">
      <c r="B39842"/>
    </row>
    <row r="39843" spans="2:2" ht="16.5" x14ac:dyDescent="0.3">
      <c r="B39843"/>
    </row>
    <row r="39844" spans="2:2" ht="16.5" x14ac:dyDescent="0.3">
      <c r="B39844"/>
    </row>
    <row r="39845" spans="2:2" ht="16.5" x14ac:dyDescent="0.3">
      <c r="B39845"/>
    </row>
    <row r="39846" spans="2:2" ht="16.5" x14ac:dyDescent="0.3">
      <c r="B39846"/>
    </row>
    <row r="39847" spans="2:2" ht="16.5" x14ac:dyDescent="0.3">
      <c r="B39847"/>
    </row>
    <row r="39848" spans="2:2" ht="16.5" x14ac:dyDescent="0.3">
      <c r="B39848"/>
    </row>
    <row r="39849" spans="2:2" ht="16.5" x14ac:dyDescent="0.3">
      <c r="B39849"/>
    </row>
    <row r="39850" spans="2:2" ht="16.5" x14ac:dyDescent="0.3">
      <c r="B39850"/>
    </row>
    <row r="39851" spans="2:2" ht="16.5" x14ac:dyDescent="0.3">
      <c r="B39851"/>
    </row>
    <row r="39852" spans="2:2" ht="16.5" x14ac:dyDescent="0.3">
      <c r="B39852"/>
    </row>
    <row r="39853" spans="2:2" ht="16.5" x14ac:dyDescent="0.3">
      <c r="B39853"/>
    </row>
    <row r="39854" spans="2:2" ht="16.5" x14ac:dyDescent="0.3">
      <c r="B39854"/>
    </row>
    <row r="39855" spans="2:2" ht="16.5" x14ac:dyDescent="0.3">
      <c r="B39855"/>
    </row>
    <row r="39856" spans="2:2" ht="16.5" x14ac:dyDescent="0.3">
      <c r="B39856"/>
    </row>
    <row r="39857" spans="2:2" ht="16.5" x14ac:dyDescent="0.3">
      <c r="B39857"/>
    </row>
    <row r="39858" spans="2:2" ht="16.5" x14ac:dyDescent="0.3">
      <c r="B39858"/>
    </row>
    <row r="39859" spans="2:2" ht="16.5" x14ac:dyDescent="0.3">
      <c r="B39859"/>
    </row>
    <row r="39860" spans="2:2" ht="16.5" x14ac:dyDescent="0.3">
      <c r="B39860"/>
    </row>
    <row r="39861" spans="2:2" ht="16.5" x14ac:dyDescent="0.3">
      <c r="B39861"/>
    </row>
    <row r="39862" spans="2:2" ht="16.5" x14ac:dyDescent="0.3">
      <c r="B39862"/>
    </row>
    <row r="39863" spans="2:2" ht="16.5" x14ac:dyDescent="0.3">
      <c r="B39863"/>
    </row>
    <row r="39864" spans="2:2" ht="16.5" x14ac:dyDescent="0.3">
      <c r="B39864"/>
    </row>
    <row r="39865" spans="2:2" ht="16.5" x14ac:dyDescent="0.3">
      <c r="B39865"/>
    </row>
    <row r="39866" spans="2:2" ht="16.5" x14ac:dyDescent="0.3">
      <c r="B39866"/>
    </row>
    <row r="39867" spans="2:2" ht="16.5" x14ac:dyDescent="0.3">
      <c r="B39867"/>
    </row>
    <row r="39868" spans="2:2" ht="16.5" x14ac:dyDescent="0.3">
      <c r="B39868"/>
    </row>
    <row r="39869" spans="2:2" ht="16.5" x14ac:dyDescent="0.3">
      <c r="B39869"/>
    </row>
    <row r="39870" spans="2:2" ht="16.5" x14ac:dyDescent="0.3">
      <c r="B39870"/>
    </row>
    <row r="39871" spans="2:2" ht="16.5" x14ac:dyDescent="0.3">
      <c r="B39871"/>
    </row>
    <row r="39872" spans="2:2" ht="16.5" x14ac:dyDescent="0.3">
      <c r="B39872"/>
    </row>
    <row r="39873" spans="2:2" ht="16.5" x14ac:dyDescent="0.3">
      <c r="B39873"/>
    </row>
    <row r="39874" spans="2:2" ht="16.5" x14ac:dyDescent="0.3">
      <c r="B39874"/>
    </row>
    <row r="39875" spans="2:2" ht="16.5" x14ac:dyDescent="0.3">
      <c r="B39875"/>
    </row>
    <row r="39876" spans="2:2" ht="16.5" x14ac:dyDescent="0.3">
      <c r="B39876"/>
    </row>
    <row r="39877" spans="2:2" ht="16.5" x14ac:dyDescent="0.3">
      <c r="B39877"/>
    </row>
    <row r="39878" spans="2:2" ht="16.5" x14ac:dyDescent="0.3">
      <c r="B39878"/>
    </row>
    <row r="39879" spans="2:2" ht="16.5" x14ac:dyDescent="0.3">
      <c r="B39879"/>
    </row>
    <row r="39880" spans="2:2" ht="16.5" x14ac:dyDescent="0.3">
      <c r="B39880"/>
    </row>
    <row r="39881" spans="2:2" ht="16.5" x14ac:dyDescent="0.3">
      <c r="B39881"/>
    </row>
    <row r="39882" spans="2:2" ht="16.5" x14ac:dyDescent="0.3">
      <c r="B39882"/>
    </row>
    <row r="39883" spans="2:2" ht="16.5" x14ac:dyDescent="0.3">
      <c r="B39883"/>
    </row>
    <row r="39884" spans="2:2" ht="16.5" x14ac:dyDescent="0.3">
      <c r="B39884"/>
    </row>
    <row r="39885" spans="2:2" ht="16.5" x14ac:dyDescent="0.3">
      <c r="B39885"/>
    </row>
    <row r="39886" spans="2:2" ht="16.5" x14ac:dyDescent="0.3">
      <c r="B39886"/>
    </row>
    <row r="39887" spans="2:2" ht="16.5" x14ac:dyDescent="0.3">
      <c r="B39887"/>
    </row>
    <row r="39888" spans="2:2" ht="16.5" x14ac:dyDescent="0.3">
      <c r="B39888"/>
    </row>
    <row r="39889" spans="2:2" ht="16.5" x14ac:dyDescent="0.3">
      <c r="B39889"/>
    </row>
    <row r="39890" spans="2:2" ht="16.5" x14ac:dyDescent="0.3">
      <c r="B39890"/>
    </row>
    <row r="39891" spans="2:2" ht="16.5" x14ac:dyDescent="0.3">
      <c r="B39891"/>
    </row>
    <row r="39892" spans="2:2" ht="16.5" x14ac:dyDescent="0.3">
      <c r="B39892"/>
    </row>
    <row r="39893" spans="2:2" ht="16.5" x14ac:dyDescent="0.3">
      <c r="B39893"/>
    </row>
    <row r="39894" spans="2:2" ht="16.5" x14ac:dyDescent="0.3">
      <c r="B39894"/>
    </row>
    <row r="39895" spans="2:2" ht="16.5" x14ac:dyDescent="0.3">
      <c r="B39895"/>
    </row>
    <row r="39896" spans="2:2" ht="16.5" x14ac:dyDescent="0.3">
      <c r="B39896"/>
    </row>
    <row r="39897" spans="2:2" ht="16.5" x14ac:dyDescent="0.3">
      <c r="B39897"/>
    </row>
    <row r="39898" spans="2:2" ht="16.5" x14ac:dyDescent="0.3">
      <c r="B39898"/>
    </row>
    <row r="39899" spans="2:2" ht="16.5" x14ac:dyDescent="0.3">
      <c r="B39899"/>
    </row>
    <row r="39900" spans="2:2" ht="16.5" x14ac:dyDescent="0.3">
      <c r="B39900"/>
    </row>
    <row r="39901" spans="2:2" ht="16.5" x14ac:dyDescent="0.3">
      <c r="B39901"/>
    </row>
    <row r="39902" spans="2:2" ht="16.5" x14ac:dyDescent="0.3">
      <c r="B39902"/>
    </row>
    <row r="39903" spans="2:2" ht="16.5" x14ac:dyDescent="0.3">
      <c r="B39903"/>
    </row>
    <row r="39904" spans="2:2" ht="16.5" x14ac:dyDescent="0.3">
      <c r="B39904"/>
    </row>
    <row r="39905" spans="2:2" ht="16.5" x14ac:dyDescent="0.3">
      <c r="B39905"/>
    </row>
    <row r="39906" spans="2:2" ht="16.5" x14ac:dyDescent="0.3">
      <c r="B39906"/>
    </row>
    <row r="39907" spans="2:2" ht="16.5" x14ac:dyDescent="0.3">
      <c r="B39907"/>
    </row>
    <row r="39908" spans="2:2" ht="16.5" x14ac:dyDescent="0.3">
      <c r="B39908"/>
    </row>
    <row r="39909" spans="2:2" ht="16.5" x14ac:dyDescent="0.3">
      <c r="B39909"/>
    </row>
    <row r="39910" spans="2:2" ht="16.5" x14ac:dyDescent="0.3">
      <c r="B39910"/>
    </row>
    <row r="39911" spans="2:2" ht="16.5" x14ac:dyDescent="0.3">
      <c r="B39911"/>
    </row>
    <row r="39912" spans="2:2" ht="16.5" x14ac:dyDescent="0.3">
      <c r="B39912"/>
    </row>
    <row r="39913" spans="2:2" ht="16.5" x14ac:dyDescent="0.3">
      <c r="B39913"/>
    </row>
    <row r="39914" spans="2:2" ht="16.5" x14ac:dyDescent="0.3">
      <c r="B39914"/>
    </row>
    <row r="39915" spans="2:2" ht="16.5" x14ac:dyDescent="0.3">
      <c r="B39915"/>
    </row>
    <row r="39916" spans="2:2" ht="16.5" x14ac:dyDescent="0.3">
      <c r="B39916"/>
    </row>
    <row r="39917" spans="2:2" ht="16.5" x14ac:dyDescent="0.3">
      <c r="B39917"/>
    </row>
    <row r="39918" spans="2:2" ht="16.5" x14ac:dyDescent="0.3">
      <c r="B39918"/>
    </row>
    <row r="39919" spans="2:2" ht="16.5" x14ac:dyDescent="0.3">
      <c r="B39919"/>
    </row>
    <row r="39920" spans="2:2" ht="16.5" x14ac:dyDescent="0.3">
      <c r="B39920"/>
    </row>
    <row r="39921" spans="2:2" ht="16.5" x14ac:dyDescent="0.3">
      <c r="B39921"/>
    </row>
    <row r="39922" spans="2:2" ht="16.5" x14ac:dyDescent="0.3">
      <c r="B39922"/>
    </row>
    <row r="39923" spans="2:2" ht="16.5" x14ac:dyDescent="0.3">
      <c r="B39923"/>
    </row>
    <row r="39924" spans="2:2" ht="16.5" x14ac:dyDescent="0.3">
      <c r="B39924"/>
    </row>
    <row r="39925" spans="2:2" ht="16.5" x14ac:dyDescent="0.3">
      <c r="B39925"/>
    </row>
    <row r="39926" spans="2:2" ht="16.5" x14ac:dyDescent="0.3">
      <c r="B39926"/>
    </row>
    <row r="39927" spans="2:2" ht="16.5" x14ac:dyDescent="0.3">
      <c r="B39927"/>
    </row>
    <row r="39928" spans="2:2" ht="16.5" x14ac:dyDescent="0.3">
      <c r="B39928"/>
    </row>
    <row r="39929" spans="2:2" ht="16.5" x14ac:dyDescent="0.3">
      <c r="B39929"/>
    </row>
    <row r="39930" spans="2:2" ht="16.5" x14ac:dyDescent="0.3">
      <c r="B39930"/>
    </row>
    <row r="39931" spans="2:2" ht="16.5" x14ac:dyDescent="0.3">
      <c r="B39931"/>
    </row>
    <row r="39932" spans="2:2" ht="16.5" x14ac:dyDescent="0.3">
      <c r="B39932"/>
    </row>
    <row r="39933" spans="2:2" ht="16.5" x14ac:dyDescent="0.3">
      <c r="B39933"/>
    </row>
    <row r="39934" spans="2:2" ht="16.5" x14ac:dyDescent="0.3">
      <c r="B39934"/>
    </row>
    <row r="39935" spans="2:2" ht="16.5" x14ac:dyDescent="0.3">
      <c r="B39935"/>
    </row>
    <row r="39936" spans="2:2" ht="16.5" x14ac:dyDescent="0.3">
      <c r="B39936"/>
    </row>
    <row r="39937" spans="2:2" ht="16.5" x14ac:dyDescent="0.3">
      <c r="B39937"/>
    </row>
    <row r="39938" spans="2:2" ht="16.5" x14ac:dyDescent="0.3">
      <c r="B39938"/>
    </row>
    <row r="39939" spans="2:2" ht="16.5" x14ac:dyDescent="0.3">
      <c r="B39939"/>
    </row>
    <row r="39940" spans="2:2" ht="16.5" x14ac:dyDescent="0.3">
      <c r="B39940"/>
    </row>
    <row r="39941" spans="2:2" ht="16.5" x14ac:dyDescent="0.3">
      <c r="B39941"/>
    </row>
    <row r="39942" spans="2:2" ht="16.5" x14ac:dyDescent="0.3">
      <c r="B39942"/>
    </row>
    <row r="39943" spans="2:2" ht="16.5" x14ac:dyDescent="0.3">
      <c r="B39943"/>
    </row>
    <row r="39944" spans="2:2" ht="16.5" x14ac:dyDescent="0.3">
      <c r="B39944"/>
    </row>
    <row r="39945" spans="2:2" ht="16.5" x14ac:dyDescent="0.3">
      <c r="B39945"/>
    </row>
    <row r="39946" spans="2:2" ht="16.5" x14ac:dyDescent="0.3">
      <c r="B39946"/>
    </row>
    <row r="39947" spans="2:2" ht="16.5" x14ac:dyDescent="0.3">
      <c r="B39947"/>
    </row>
    <row r="39948" spans="2:2" ht="16.5" x14ac:dyDescent="0.3">
      <c r="B39948"/>
    </row>
    <row r="39949" spans="2:2" ht="16.5" x14ac:dyDescent="0.3">
      <c r="B39949"/>
    </row>
    <row r="39950" spans="2:2" ht="16.5" x14ac:dyDescent="0.3">
      <c r="B39950"/>
    </row>
    <row r="39951" spans="2:2" ht="16.5" x14ac:dyDescent="0.3">
      <c r="B39951"/>
    </row>
    <row r="39952" spans="2:2" ht="16.5" x14ac:dyDescent="0.3">
      <c r="B39952"/>
    </row>
    <row r="39953" spans="2:2" ht="16.5" x14ac:dyDescent="0.3">
      <c r="B39953"/>
    </row>
    <row r="39954" spans="2:2" ht="16.5" x14ac:dyDescent="0.3">
      <c r="B39954"/>
    </row>
    <row r="39955" spans="2:2" ht="16.5" x14ac:dyDescent="0.3">
      <c r="B39955"/>
    </row>
    <row r="39956" spans="2:2" ht="16.5" x14ac:dyDescent="0.3">
      <c r="B39956"/>
    </row>
    <row r="39957" spans="2:2" ht="16.5" x14ac:dyDescent="0.3">
      <c r="B39957"/>
    </row>
    <row r="39958" spans="2:2" ht="16.5" x14ac:dyDescent="0.3">
      <c r="B39958"/>
    </row>
    <row r="39959" spans="2:2" ht="16.5" x14ac:dyDescent="0.3">
      <c r="B39959"/>
    </row>
    <row r="39960" spans="2:2" ht="16.5" x14ac:dyDescent="0.3">
      <c r="B39960"/>
    </row>
    <row r="39961" spans="2:2" ht="16.5" x14ac:dyDescent="0.3">
      <c r="B39961"/>
    </row>
    <row r="39962" spans="2:2" ht="16.5" x14ac:dyDescent="0.3">
      <c r="B39962"/>
    </row>
    <row r="39963" spans="2:2" ht="16.5" x14ac:dyDescent="0.3">
      <c r="B39963"/>
    </row>
    <row r="39964" spans="2:2" ht="16.5" x14ac:dyDescent="0.3">
      <c r="B39964"/>
    </row>
    <row r="39965" spans="2:2" ht="16.5" x14ac:dyDescent="0.3">
      <c r="B39965"/>
    </row>
    <row r="39966" spans="2:2" ht="16.5" x14ac:dyDescent="0.3">
      <c r="B39966"/>
    </row>
    <row r="39967" spans="2:2" ht="16.5" x14ac:dyDescent="0.3">
      <c r="B39967"/>
    </row>
    <row r="39968" spans="2:2" ht="16.5" x14ac:dyDescent="0.3">
      <c r="B39968"/>
    </row>
    <row r="39969" spans="2:2" ht="16.5" x14ac:dyDescent="0.3">
      <c r="B39969"/>
    </row>
    <row r="39970" spans="2:2" ht="16.5" x14ac:dyDescent="0.3">
      <c r="B39970"/>
    </row>
    <row r="39971" spans="2:2" ht="16.5" x14ac:dyDescent="0.3">
      <c r="B39971"/>
    </row>
    <row r="39972" spans="2:2" ht="16.5" x14ac:dyDescent="0.3">
      <c r="B39972"/>
    </row>
    <row r="39973" spans="2:2" ht="16.5" x14ac:dyDescent="0.3">
      <c r="B39973"/>
    </row>
    <row r="39974" spans="2:2" ht="16.5" x14ac:dyDescent="0.3">
      <c r="B39974"/>
    </row>
    <row r="39975" spans="2:2" ht="16.5" x14ac:dyDescent="0.3">
      <c r="B39975"/>
    </row>
    <row r="39976" spans="2:2" ht="16.5" x14ac:dyDescent="0.3">
      <c r="B39976"/>
    </row>
    <row r="39977" spans="2:2" ht="16.5" x14ac:dyDescent="0.3">
      <c r="B39977"/>
    </row>
    <row r="39978" spans="2:2" ht="16.5" x14ac:dyDescent="0.3">
      <c r="B39978"/>
    </row>
    <row r="39979" spans="2:2" ht="16.5" x14ac:dyDescent="0.3">
      <c r="B39979"/>
    </row>
    <row r="39980" spans="2:2" ht="16.5" x14ac:dyDescent="0.3">
      <c r="B39980"/>
    </row>
    <row r="39981" spans="2:2" ht="16.5" x14ac:dyDescent="0.3">
      <c r="B39981"/>
    </row>
    <row r="39982" spans="2:2" ht="16.5" x14ac:dyDescent="0.3">
      <c r="B39982"/>
    </row>
    <row r="39983" spans="2:2" ht="16.5" x14ac:dyDescent="0.3">
      <c r="B39983"/>
    </row>
    <row r="39984" spans="2:2" ht="16.5" x14ac:dyDescent="0.3">
      <c r="B39984"/>
    </row>
    <row r="39985" spans="2:2" ht="16.5" x14ac:dyDescent="0.3">
      <c r="B39985"/>
    </row>
    <row r="39986" spans="2:2" ht="16.5" x14ac:dyDescent="0.3">
      <c r="B39986"/>
    </row>
    <row r="39987" spans="2:2" ht="16.5" x14ac:dyDescent="0.3">
      <c r="B39987"/>
    </row>
    <row r="39988" spans="2:2" ht="16.5" x14ac:dyDescent="0.3">
      <c r="B39988"/>
    </row>
    <row r="39989" spans="2:2" ht="16.5" x14ac:dyDescent="0.3">
      <c r="B39989"/>
    </row>
    <row r="39990" spans="2:2" ht="16.5" x14ac:dyDescent="0.3">
      <c r="B39990"/>
    </row>
    <row r="39991" spans="2:2" ht="16.5" x14ac:dyDescent="0.3">
      <c r="B39991"/>
    </row>
    <row r="39992" spans="2:2" ht="16.5" x14ac:dyDescent="0.3">
      <c r="B39992"/>
    </row>
    <row r="39993" spans="2:2" ht="16.5" x14ac:dyDescent="0.3">
      <c r="B39993"/>
    </row>
    <row r="39994" spans="2:2" ht="16.5" x14ac:dyDescent="0.3">
      <c r="B39994"/>
    </row>
    <row r="39995" spans="2:2" ht="16.5" x14ac:dyDescent="0.3">
      <c r="B39995"/>
    </row>
    <row r="39996" spans="2:2" ht="16.5" x14ac:dyDescent="0.3">
      <c r="B39996"/>
    </row>
    <row r="39997" spans="2:2" ht="16.5" x14ac:dyDescent="0.3">
      <c r="B39997"/>
    </row>
    <row r="39998" spans="2:2" ht="16.5" x14ac:dyDescent="0.3">
      <c r="B39998"/>
    </row>
    <row r="39999" spans="2:2" ht="16.5" x14ac:dyDescent="0.3">
      <c r="B39999"/>
    </row>
    <row r="40000" spans="2:2" ht="16.5" x14ac:dyDescent="0.3">
      <c r="B40000"/>
    </row>
    <row r="40001" spans="2:2" ht="16.5" x14ac:dyDescent="0.3">
      <c r="B40001"/>
    </row>
    <row r="40002" spans="2:2" ht="16.5" x14ac:dyDescent="0.3">
      <c r="B40002"/>
    </row>
    <row r="40003" spans="2:2" ht="16.5" x14ac:dyDescent="0.3">
      <c r="B40003"/>
    </row>
    <row r="40004" spans="2:2" ht="16.5" x14ac:dyDescent="0.3">
      <c r="B40004"/>
    </row>
    <row r="40005" spans="2:2" ht="16.5" x14ac:dyDescent="0.3">
      <c r="B40005"/>
    </row>
    <row r="40006" spans="2:2" ht="16.5" x14ac:dyDescent="0.3">
      <c r="B40006"/>
    </row>
    <row r="40007" spans="2:2" ht="16.5" x14ac:dyDescent="0.3">
      <c r="B40007"/>
    </row>
    <row r="40008" spans="2:2" ht="16.5" x14ac:dyDescent="0.3">
      <c r="B40008"/>
    </row>
    <row r="40009" spans="2:2" ht="16.5" x14ac:dyDescent="0.3">
      <c r="B40009"/>
    </row>
    <row r="40010" spans="2:2" ht="16.5" x14ac:dyDescent="0.3">
      <c r="B40010"/>
    </row>
    <row r="40011" spans="2:2" ht="16.5" x14ac:dyDescent="0.3">
      <c r="B40011"/>
    </row>
    <row r="40012" spans="2:2" ht="16.5" x14ac:dyDescent="0.3">
      <c r="B40012"/>
    </row>
    <row r="40013" spans="2:2" ht="16.5" x14ac:dyDescent="0.3">
      <c r="B40013"/>
    </row>
    <row r="40014" spans="2:2" ht="16.5" x14ac:dyDescent="0.3">
      <c r="B40014"/>
    </row>
    <row r="40015" spans="2:2" ht="16.5" x14ac:dyDescent="0.3">
      <c r="B40015"/>
    </row>
    <row r="40016" spans="2:2" ht="16.5" x14ac:dyDescent="0.3">
      <c r="B40016"/>
    </row>
    <row r="40017" spans="2:2" ht="16.5" x14ac:dyDescent="0.3">
      <c r="B40017"/>
    </row>
    <row r="40018" spans="2:2" ht="16.5" x14ac:dyDescent="0.3">
      <c r="B40018"/>
    </row>
    <row r="40019" spans="2:2" ht="16.5" x14ac:dyDescent="0.3">
      <c r="B40019"/>
    </row>
    <row r="40020" spans="2:2" ht="16.5" x14ac:dyDescent="0.3">
      <c r="B40020"/>
    </row>
    <row r="40021" spans="2:2" ht="16.5" x14ac:dyDescent="0.3">
      <c r="B40021"/>
    </row>
    <row r="40022" spans="2:2" ht="16.5" x14ac:dyDescent="0.3">
      <c r="B40022"/>
    </row>
    <row r="40023" spans="2:2" ht="16.5" x14ac:dyDescent="0.3">
      <c r="B40023"/>
    </row>
    <row r="40024" spans="2:2" ht="16.5" x14ac:dyDescent="0.3">
      <c r="B40024"/>
    </row>
    <row r="40025" spans="2:2" ht="16.5" x14ac:dyDescent="0.3">
      <c r="B40025"/>
    </row>
    <row r="40026" spans="2:2" ht="16.5" x14ac:dyDescent="0.3">
      <c r="B40026"/>
    </row>
    <row r="40027" spans="2:2" ht="16.5" x14ac:dyDescent="0.3">
      <c r="B40027"/>
    </row>
    <row r="40028" spans="2:2" ht="16.5" x14ac:dyDescent="0.3">
      <c r="B40028"/>
    </row>
    <row r="40029" spans="2:2" ht="16.5" x14ac:dyDescent="0.3">
      <c r="B40029"/>
    </row>
    <row r="40030" spans="2:2" ht="16.5" x14ac:dyDescent="0.3">
      <c r="B40030"/>
    </row>
    <row r="40031" spans="2:2" ht="16.5" x14ac:dyDescent="0.3">
      <c r="B40031"/>
    </row>
    <row r="40032" spans="2:2" ht="16.5" x14ac:dyDescent="0.3">
      <c r="B40032"/>
    </row>
    <row r="40033" spans="2:2" ht="16.5" x14ac:dyDescent="0.3">
      <c r="B40033"/>
    </row>
    <row r="40034" spans="2:2" ht="16.5" x14ac:dyDescent="0.3">
      <c r="B40034"/>
    </row>
    <row r="40035" spans="2:2" ht="16.5" x14ac:dyDescent="0.3">
      <c r="B40035"/>
    </row>
    <row r="40036" spans="2:2" ht="16.5" x14ac:dyDescent="0.3">
      <c r="B40036"/>
    </row>
    <row r="40037" spans="2:2" ht="16.5" x14ac:dyDescent="0.3">
      <c r="B40037"/>
    </row>
    <row r="40038" spans="2:2" ht="16.5" x14ac:dyDescent="0.3">
      <c r="B40038"/>
    </row>
    <row r="40039" spans="2:2" ht="16.5" x14ac:dyDescent="0.3">
      <c r="B40039"/>
    </row>
    <row r="40040" spans="2:2" ht="16.5" x14ac:dyDescent="0.3">
      <c r="B40040"/>
    </row>
    <row r="40041" spans="2:2" ht="16.5" x14ac:dyDescent="0.3">
      <c r="B40041"/>
    </row>
    <row r="40042" spans="2:2" ht="16.5" x14ac:dyDescent="0.3">
      <c r="B40042"/>
    </row>
    <row r="40043" spans="2:2" ht="16.5" x14ac:dyDescent="0.3">
      <c r="B40043"/>
    </row>
    <row r="40044" spans="2:2" ht="16.5" x14ac:dyDescent="0.3">
      <c r="B40044"/>
    </row>
    <row r="40045" spans="2:2" ht="16.5" x14ac:dyDescent="0.3">
      <c r="B40045"/>
    </row>
    <row r="40046" spans="2:2" ht="16.5" x14ac:dyDescent="0.3">
      <c r="B40046"/>
    </row>
    <row r="40047" spans="2:2" ht="16.5" x14ac:dyDescent="0.3">
      <c r="B40047"/>
    </row>
    <row r="40048" spans="2:2" ht="16.5" x14ac:dyDescent="0.3">
      <c r="B40048"/>
    </row>
    <row r="40049" spans="2:2" ht="16.5" x14ac:dyDescent="0.3">
      <c r="B40049"/>
    </row>
    <row r="40050" spans="2:2" ht="16.5" x14ac:dyDescent="0.3">
      <c r="B40050"/>
    </row>
    <row r="40051" spans="2:2" ht="16.5" x14ac:dyDescent="0.3">
      <c r="B40051"/>
    </row>
    <row r="40052" spans="2:2" ht="16.5" x14ac:dyDescent="0.3">
      <c r="B40052"/>
    </row>
    <row r="40053" spans="2:2" ht="16.5" x14ac:dyDescent="0.3">
      <c r="B40053"/>
    </row>
    <row r="40054" spans="2:2" ht="16.5" x14ac:dyDescent="0.3">
      <c r="B40054"/>
    </row>
    <row r="40055" spans="2:2" ht="16.5" x14ac:dyDescent="0.3">
      <c r="B40055"/>
    </row>
    <row r="40056" spans="2:2" ht="16.5" x14ac:dyDescent="0.3">
      <c r="B40056"/>
    </row>
    <row r="40057" spans="2:2" ht="16.5" x14ac:dyDescent="0.3">
      <c r="B40057"/>
    </row>
    <row r="40058" spans="2:2" ht="16.5" x14ac:dyDescent="0.3">
      <c r="B40058"/>
    </row>
    <row r="40059" spans="2:2" ht="16.5" x14ac:dyDescent="0.3">
      <c r="B40059"/>
    </row>
    <row r="40060" spans="2:2" ht="16.5" x14ac:dyDescent="0.3">
      <c r="B40060"/>
    </row>
    <row r="40061" spans="2:2" ht="16.5" x14ac:dyDescent="0.3">
      <c r="B40061"/>
    </row>
    <row r="40062" spans="2:2" ht="16.5" x14ac:dyDescent="0.3">
      <c r="B40062"/>
    </row>
    <row r="40063" spans="2:2" ht="16.5" x14ac:dyDescent="0.3">
      <c r="B40063"/>
    </row>
    <row r="40064" spans="2:2" ht="16.5" x14ac:dyDescent="0.3">
      <c r="B40064"/>
    </row>
    <row r="40065" spans="2:2" ht="16.5" x14ac:dyDescent="0.3">
      <c r="B40065"/>
    </row>
    <row r="40066" spans="2:2" ht="16.5" x14ac:dyDescent="0.3">
      <c r="B40066"/>
    </row>
    <row r="40067" spans="2:2" ht="16.5" x14ac:dyDescent="0.3">
      <c r="B40067"/>
    </row>
    <row r="40068" spans="2:2" ht="16.5" x14ac:dyDescent="0.3">
      <c r="B40068"/>
    </row>
    <row r="40069" spans="2:2" ht="16.5" x14ac:dyDescent="0.3">
      <c r="B40069"/>
    </row>
    <row r="40070" spans="2:2" ht="16.5" x14ac:dyDescent="0.3">
      <c r="B40070"/>
    </row>
    <row r="40071" spans="2:2" ht="16.5" x14ac:dyDescent="0.3">
      <c r="B40071"/>
    </row>
    <row r="40072" spans="2:2" ht="16.5" x14ac:dyDescent="0.3">
      <c r="B40072"/>
    </row>
    <row r="40073" spans="2:2" ht="16.5" x14ac:dyDescent="0.3">
      <c r="B40073"/>
    </row>
    <row r="40074" spans="2:2" ht="16.5" x14ac:dyDescent="0.3">
      <c r="B40074"/>
    </row>
    <row r="40075" spans="2:2" ht="16.5" x14ac:dyDescent="0.3">
      <c r="B40075"/>
    </row>
    <row r="40076" spans="2:2" ht="16.5" x14ac:dyDescent="0.3">
      <c r="B40076"/>
    </row>
    <row r="40077" spans="2:2" ht="16.5" x14ac:dyDescent="0.3">
      <c r="B40077"/>
    </row>
    <row r="40078" spans="2:2" ht="16.5" x14ac:dyDescent="0.3">
      <c r="B40078"/>
    </row>
    <row r="40079" spans="2:2" ht="16.5" x14ac:dyDescent="0.3">
      <c r="B40079"/>
    </row>
    <row r="40080" spans="2:2" ht="16.5" x14ac:dyDescent="0.3">
      <c r="B40080"/>
    </row>
    <row r="40081" spans="2:2" ht="16.5" x14ac:dyDescent="0.3">
      <c r="B40081"/>
    </row>
    <row r="40082" spans="2:2" ht="16.5" x14ac:dyDescent="0.3">
      <c r="B40082"/>
    </row>
    <row r="40083" spans="2:2" ht="16.5" x14ac:dyDescent="0.3">
      <c r="B40083"/>
    </row>
    <row r="40084" spans="2:2" ht="16.5" x14ac:dyDescent="0.3">
      <c r="B40084"/>
    </row>
    <row r="40085" spans="2:2" ht="16.5" x14ac:dyDescent="0.3">
      <c r="B40085"/>
    </row>
    <row r="40086" spans="2:2" ht="16.5" x14ac:dyDescent="0.3">
      <c r="B40086"/>
    </row>
    <row r="40087" spans="2:2" ht="16.5" x14ac:dyDescent="0.3">
      <c r="B40087"/>
    </row>
    <row r="40088" spans="2:2" ht="16.5" x14ac:dyDescent="0.3">
      <c r="B40088"/>
    </row>
    <row r="40089" spans="2:2" ht="16.5" x14ac:dyDescent="0.3">
      <c r="B40089"/>
    </row>
    <row r="40090" spans="2:2" ht="16.5" x14ac:dyDescent="0.3">
      <c r="B40090"/>
    </row>
    <row r="40091" spans="2:2" ht="16.5" x14ac:dyDescent="0.3">
      <c r="B40091"/>
    </row>
    <row r="40092" spans="2:2" ht="16.5" x14ac:dyDescent="0.3">
      <c r="B40092"/>
    </row>
    <row r="40093" spans="2:2" ht="16.5" x14ac:dyDescent="0.3">
      <c r="B40093"/>
    </row>
    <row r="40094" spans="2:2" ht="16.5" x14ac:dyDescent="0.3">
      <c r="B40094"/>
    </row>
    <row r="40095" spans="2:2" ht="16.5" x14ac:dyDescent="0.3">
      <c r="B40095"/>
    </row>
    <row r="40096" spans="2:2" ht="16.5" x14ac:dyDescent="0.3">
      <c r="B40096"/>
    </row>
    <row r="40097" spans="2:2" ht="16.5" x14ac:dyDescent="0.3">
      <c r="B40097"/>
    </row>
    <row r="40098" spans="2:2" ht="16.5" x14ac:dyDescent="0.3">
      <c r="B40098"/>
    </row>
    <row r="40099" spans="2:2" ht="16.5" x14ac:dyDescent="0.3">
      <c r="B40099"/>
    </row>
    <row r="40100" spans="2:2" ht="16.5" x14ac:dyDescent="0.3">
      <c r="B40100"/>
    </row>
    <row r="40101" spans="2:2" ht="16.5" x14ac:dyDescent="0.3">
      <c r="B40101"/>
    </row>
    <row r="40102" spans="2:2" ht="16.5" x14ac:dyDescent="0.3">
      <c r="B40102"/>
    </row>
    <row r="40103" spans="2:2" ht="16.5" x14ac:dyDescent="0.3">
      <c r="B40103"/>
    </row>
    <row r="40104" spans="2:2" ht="16.5" x14ac:dyDescent="0.3">
      <c r="B40104"/>
    </row>
    <row r="40105" spans="2:2" ht="16.5" x14ac:dyDescent="0.3">
      <c r="B40105"/>
    </row>
    <row r="40106" spans="2:2" ht="16.5" x14ac:dyDescent="0.3">
      <c r="B40106"/>
    </row>
    <row r="40107" spans="2:2" ht="16.5" x14ac:dyDescent="0.3">
      <c r="B40107"/>
    </row>
    <row r="40108" spans="2:2" ht="16.5" x14ac:dyDescent="0.3">
      <c r="B40108"/>
    </row>
    <row r="40109" spans="2:2" ht="16.5" x14ac:dyDescent="0.3">
      <c r="B40109"/>
    </row>
    <row r="40110" spans="2:2" ht="16.5" x14ac:dyDescent="0.3">
      <c r="B40110"/>
    </row>
    <row r="40111" spans="2:2" ht="16.5" x14ac:dyDescent="0.3">
      <c r="B40111"/>
    </row>
    <row r="40112" spans="2:2" ht="16.5" x14ac:dyDescent="0.3">
      <c r="B40112"/>
    </row>
    <row r="40113" spans="2:2" ht="16.5" x14ac:dyDescent="0.3">
      <c r="B40113"/>
    </row>
    <row r="40114" spans="2:2" ht="16.5" x14ac:dyDescent="0.3">
      <c r="B40114"/>
    </row>
    <row r="40115" spans="2:2" ht="16.5" x14ac:dyDescent="0.3">
      <c r="B40115"/>
    </row>
    <row r="40116" spans="2:2" ht="16.5" x14ac:dyDescent="0.3">
      <c r="B40116"/>
    </row>
    <row r="40117" spans="2:2" ht="16.5" x14ac:dyDescent="0.3">
      <c r="B40117"/>
    </row>
    <row r="40118" spans="2:2" ht="16.5" x14ac:dyDescent="0.3">
      <c r="B40118"/>
    </row>
    <row r="40119" spans="2:2" ht="16.5" x14ac:dyDescent="0.3">
      <c r="B40119"/>
    </row>
    <row r="40120" spans="2:2" ht="16.5" x14ac:dyDescent="0.3">
      <c r="B40120"/>
    </row>
    <row r="40121" spans="2:2" ht="16.5" x14ac:dyDescent="0.3">
      <c r="B40121"/>
    </row>
    <row r="40122" spans="2:2" ht="16.5" x14ac:dyDescent="0.3">
      <c r="B40122"/>
    </row>
    <row r="40123" spans="2:2" ht="16.5" x14ac:dyDescent="0.3">
      <c r="B40123"/>
    </row>
    <row r="40124" spans="2:2" ht="16.5" x14ac:dyDescent="0.3">
      <c r="B40124"/>
    </row>
    <row r="40125" spans="2:2" ht="16.5" x14ac:dyDescent="0.3">
      <c r="B40125"/>
    </row>
    <row r="40126" spans="2:2" ht="16.5" x14ac:dyDescent="0.3">
      <c r="B40126"/>
    </row>
    <row r="40127" spans="2:2" ht="16.5" x14ac:dyDescent="0.3">
      <c r="B40127"/>
    </row>
    <row r="40128" spans="2:2" ht="16.5" x14ac:dyDescent="0.3">
      <c r="B40128"/>
    </row>
    <row r="40129" spans="2:2" ht="16.5" x14ac:dyDescent="0.3">
      <c r="B40129"/>
    </row>
    <row r="40130" spans="2:2" ht="16.5" x14ac:dyDescent="0.3">
      <c r="B40130"/>
    </row>
    <row r="40131" spans="2:2" ht="16.5" x14ac:dyDescent="0.3">
      <c r="B40131"/>
    </row>
    <row r="40132" spans="2:2" ht="16.5" x14ac:dyDescent="0.3">
      <c r="B40132"/>
    </row>
    <row r="40133" spans="2:2" ht="16.5" x14ac:dyDescent="0.3">
      <c r="B40133"/>
    </row>
    <row r="40134" spans="2:2" ht="16.5" x14ac:dyDescent="0.3">
      <c r="B40134"/>
    </row>
    <row r="40135" spans="2:2" ht="16.5" x14ac:dyDescent="0.3">
      <c r="B40135"/>
    </row>
    <row r="40136" spans="2:2" ht="16.5" x14ac:dyDescent="0.3">
      <c r="B40136"/>
    </row>
    <row r="40137" spans="2:2" ht="16.5" x14ac:dyDescent="0.3">
      <c r="B40137"/>
    </row>
    <row r="40138" spans="2:2" ht="16.5" x14ac:dyDescent="0.3">
      <c r="B40138"/>
    </row>
    <row r="40139" spans="2:2" ht="16.5" x14ac:dyDescent="0.3">
      <c r="B40139"/>
    </row>
    <row r="40140" spans="2:2" ht="16.5" x14ac:dyDescent="0.3">
      <c r="B40140"/>
    </row>
    <row r="40141" spans="2:2" ht="16.5" x14ac:dyDescent="0.3">
      <c r="B40141"/>
    </row>
    <row r="40142" spans="2:2" ht="16.5" x14ac:dyDescent="0.3">
      <c r="B40142"/>
    </row>
    <row r="40143" spans="2:2" ht="16.5" x14ac:dyDescent="0.3">
      <c r="B40143"/>
    </row>
    <row r="40144" spans="2:2" ht="16.5" x14ac:dyDescent="0.3">
      <c r="B40144"/>
    </row>
    <row r="40145" spans="2:2" ht="16.5" x14ac:dyDescent="0.3">
      <c r="B40145"/>
    </row>
    <row r="40146" spans="2:2" ht="16.5" x14ac:dyDescent="0.3">
      <c r="B40146"/>
    </row>
    <row r="40147" spans="2:2" ht="16.5" x14ac:dyDescent="0.3">
      <c r="B40147"/>
    </row>
    <row r="40148" spans="2:2" ht="16.5" x14ac:dyDescent="0.3">
      <c r="B40148"/>
    </row>
    <row r="40149" spans="2:2" ht="16.5" x14ac:dyDescent="0.3">
      <c r="B40149"/>
    </row>
    <row r="40150" spans="2:2" ht="16.5" x14ac:dyDescent="0.3">
      <c r="B40150"/>
    </row>
    <row r="40151" spans="2:2" ht="16.5" x14ac:dyDescent="0.3">
      <c r="B40151"/>
    </row>
    <row r="40152" spans="2:2" ht="16.5" x14ac:dyDescent="0.3">
      <c r="B40152"/>
    </row>
    <row r="40153" spans="2:2" ht="16.5" x14ac:dyDescent="0.3">
      <c r="B40153"/>
    </row>
    <row r="40154" spans="2:2" ht="16.5" x14ac:dyDescent="0.3">
      <c r="B40154"/>
    </row>
    <row r="40155" spans="2:2" ht="16.5" x14ac:dyDescent="0.3">
      <c r="B40155"/>
    </row>
    <row r="40156" spans="2:2" ht="16.5" x14ac:dyDescent="0.3">
      <c r="B40156"/>
    </row>
    <row r="40157" spans="2:2" ht="16.5" x14ac:dyDescent="0.3">
      <c r="B40157"/>
    </row>
    <row r="40158" spans="2:2" ht="16.5" x14ac:dyDescent="0.3">
      <c r="B40158"/>
    </row>
    <row r="40159" spans="2:2" ht="16.5" x14ac:dyDescent="0.3">
      <c r="B40159"/>
    </row>
    <row r="40160" spans="2:2" ht="16.5" x14ac:dyDescent="0.3">
      <c r="B40160"/>
    </row>
    <row r="40161" spans="2:2" ht="16.5" x14ac:dyDescent="0.3">
      <c r="B40161"/>
    </row>
    <row r="40162" spans="2:2" ht="16.5" x14ac:dyDescent="0.3">
      <c r="B40162"/>
    </row>
    <row r="40163" spans="2:2" ht="16.5" x14ac:dyDescent="0.3">
      <c r="B40163"/>
    </row>
    <row r="40164" spans="2:2" ht="16.5" x14ac:dyDescent="0.3">
      <c r="B40164"/>
    </row>
    <row r="40165" spans="2:2" ht="16.5" x14ac:dyDescent="0.3">
      <c r="B40165"/>
    </row>
    <row r="40166" spans="2:2" ht="16.5" x14ac:dyDescent="0.3">
      <c r="B40166"/>
    </row>
    <row r="40167" spans="2:2" ht="16.5" x14ac:dyDescent="0.3">
      <c r="B40167"/>
    </row>
    <row r="40168" spans="2:2" ht="16.5" x14ac:dyDescent="0.3">
      <c r="B40168"/>
    </row>
    <row r="40169" spans="2:2" ht="16.5" x14ac:dyDescent="0.3">
      <c r="B40169"/>
    </row>
    <row r="40170" spans="2:2" ht="16.5" x14ac:dyDescent="0.3">
      <c r="B40170"/>
    </row>
    <row r="40171" spans="2:2" ht="16.5" x14ac:dyDescent="0.3">
      <c r="B40171"/>
    </row>
    <row r="40172" spans="2:2" ht="16.5" x14ac:dyDescent="0.3">
      <c r="B40172"/>
    </row>
    <row r="40173" spans="2:2" ht="16.5" x14ac:dyDescent="0.3">
      <c r="B40173"/>
    </row>
    <row r="40174" spans="2:2" ht="16.5" x14ac:dyDescent="0.3">
      <c r="B40174"/>
    </row>
    <row r="40175" spans="2:2" ht="16.5" x14ac:dyDescent="0.3">
      <c r="B40175"/>
    </row>
    <row r="40176" spans="2:2" ht="16.5" x14ac:dyDescent="0.3">
      <c r="B40176"/>
    </row>
    <row r="40177" spans="2:2" ht="16.5" x14ac:dyDescent="0.3">
      <c r="B40177"/>
    </row>
    <row r="40178" spans="2:2" ht="16.5" x14ac:dyDescent="0.3">
      <c r="B40178"/>
    </row>
    <row r="40179" spans="2:2" ht="16.5" x14ac:dyDescent="0.3">
      <c r="B40179"/>
    </row>
    <row r="40180" spans="2:2" ht="16.5" x14ac:dyDescent="0.3">
      <c r="B40180"/>
    </row>
    <row r="40181" spans="2:2" ht="16.5" x14ac:dyDescent="0.3">
      <c r="B40181"/>
    </row>
    <row r="40182" spans="2:2" ht="16.5" x14ac:dyDescent="0.3">
      <c r="B40182"/>
    </row>
    <row r="40183" spans="2:2" ht="16.5" x14ac:dyDescent="0.3">
      <c r="B40183"/>
    </row>
    <row r="40184" spans="2:2" ht="16.5" x14ac:dyDescent="0.3">
      <c r="B40184"/>
    </row>
    <row r="40185" spans="2:2" ht="16.5" x14ac:dyDescent="0.3">
      <c r="B40185"/>
    </row>
    <row r="40186" spans="2:2" ht="16.5" x14ac:dyDescent="0.3">
      <c r="B40186"/>
    </row>
    <row r="40187" spans="2:2" ht="16.5" x14ac:dyDescent="0.3">
      <c r="B40187"/>
    </row>
    <row r="40188" spans="2:2" ht="16.5" x14ac:dyDescent="0.3">
      <c r="B40188"/>
    </row>
    <row r="40189" spans="2:2" ht="16.5" x14ac:dyDescent="0.3">
      <c r="B40189"/>
    </row>
    <row r="40190" spans="2:2" ht="16.5" x14ac:dyDescent="0.3">
      <c r="B40190"/>
    </row>
    <row r="40191" spans="2:2" ht="16.5" x14ac:dyDescent="0.3">
      <c r="B40191"/>
    </row>
    <row r="40192" spans="2:2" ht="16.5" x14ac:dyDescent="0.3">
      <c r="B40192"/>
    </row>
    <row r="40193" spans="2:2" ht="16.5" x14ac:dyDescent="0.3">
      <c r="B40193"/>
    </row>
    <row r="40194" spans="2:2" ht="16.5" x14ac:dyDescent="0.3">
      <c r="B40194"/>
    </row>
    <row r="40195" spans="2:2" ht="16.5" x14ac:dyDescent="0.3">
      <c r="B40195"/>
    </row>
    <row r="40196" spans="2:2" ht="16.5" x14ac:dyDescent="0.3">
      <c r="B40196"/>
    </row>
    <row r="40197" spans="2:2" ht="16.5" x14ac:dyDescent="0.3">
      <c r="B40197"/>
    </row>
    <row r="40198" spans="2:2" ht="16.5" x14ac:dyDescent="0.3">
      <c r="B40198"/>
    </row>
    <row r="40199" spans="2:2" ht="16.5" x14ac:dyDescent="0.3">
      <c r="B40199"/>
    </row>
    <row r="40200" spans="2:2" ht="16.5" x14ac:dyDescent="0.3">
      <c r="B40200"/>
    </row>
    <row r="40201" spans="2:2" ht="16.5" x14ac:dyDescent="0.3">
      <c r="B40201"/>
    </row>
    <row r="40202" spans="2:2" ht="16.5" x14ac:dyDescent="0.3">
      <c r="B40202"/>
    </row>
    <row r="40203" spans="2:2" ht="16.5" x14ac:dyDescent="0.3">
      <c r="B40203"/>
    </row>
    <row r="40204" spans="2:2" ht="16.5" x14ac:dyDescent="0.3">
      <c r="B40204"/>
    </row>
    <row r="40205" spans="2:2" ht="16.5" x14ac:dyDescent="0.3">
      <c r="B40205"/>
    </row>
    <row r="40206" spans="2:2" ht="16.5" x14ac:dyDescent="0.3">
      <c r="B40206"/>
    </row>
    <row r="40207" spans="2:2" ht="16.5" x14ac:dyDescent="0.3">
      <c r="B40207"/>
    </row>
    <row r="40208" spans="2:2" ht="16.5" x14ac:dyDescent="0.3">
      <c r="B40208"/>
    </row>
    <row r="40209" spans="2:2" ht="16.5" x14ac:dyDescent="0.3">
      <c r="B40209"/>
    </row>
    <row r="40210" spans="2:2" ht="16.5" x14ac:dyDescent="0.3">
      <c r="B40210"/>
    </row>
    <row r="40211" spans="2:2" ht="16.5" x14ac:dyDescent="0.3">
      <c r="B40211"/>
    </row>
    <row r="40212" spans="2:2" ht="16.5" x14ac:dyDescent="0.3">
      <c r="B40212"/>
    </row>
    <row r="40213" spans="2:2" ht="16.5" x14ac:dyDescent="0.3">
      <c r="B40213"/>
    </row>
    <row r="40214" spans="2:2" ht="16.5" x14ac:dyDescent="0.3">
      <c r="B40214"/>
    </row>
    <row r="40215" spans="2:2" ht="16.5" x14ac:dyDescent="0.3">
      <c r="B40215"/>
    </row>
    <row r="40216" spans="2:2" ht="16.5" x14ac:dyDescent="0.3">
      <c r="B40216"/>
    </row>
    <row r="40217" spans="2:2" ht="16.5" x14ac:dyDescent="0.3">
      <c r="B40217"/>
    </row>
    <row r="40218" spans="2:2" ht="16.5" x14ac:dyDescent="0.3">
      <c r="B40218"/>
    </row>
    <row r="40219" spans="2:2" ht="16.5" x14ac:dyDescent="0.3">
      <c r="B40219"/>
    </row>
    <row r="40220" spans="2:2" ht="16.5" x14ac:dyDescent="0.3">
      <c r="B40220"/>
    </row>
    <row r="40221" spans="2:2" ht="16.5" x14ac:dyDescent="0.3">
      <c r="B40221"/>
    </row>
    <row r="40222" spans="2:2" ht="16.5" x14ac:dyDescent="0.3">
      <c r="B40222"/>
    </row>
    <row r="40223" spans="2:2" ht="16.5" x14ac:dyDescent="0.3">
      <c r="B40223"/>
    </row>
    <row r="40224" spans="2:2" ht="16.5" x14ac:dyDescent="0.3">
      <c r="B40224"/>
    </row>
    <row r="40225" spans="2:2" ht="16.5" x14ac:dyDescent="0.3">
      <c r="B40225"/>
    </row>
    <row r="40226" spans="2:2" ht="16.5" x14ac:dyDescent="0.3">
      <c r="B40226"/>
    </row>
    <row r="40227" spans="2:2" ht="16.5" x14ac:dyDescent="0.3">
      <c r="B40227"/>
    </row>
    <row r="40228" spans="2:2" ht="16.5" x14ac:dyDescent="0.3">
      <c r="B40228"/>
    </row>
    <row r="40229" spans="2:2" ht="16.5" x14ac:dyDescent="0.3">
      <c r="B40229"/>
    </row>
    <row r="40230" spans="2:2" ht="16.5" x14ac:dyDescent="0.3">
      <c r="B40230"/>
    </row>
    <row r="40231" spans="2:2" ht="16.5" x14ac:dyDescent="0.3">
      <c r="B40231"/>
    </row>
    <row r="40232" spans="2:2" ht="16.5" x14ac:dyDescent="0.3">
      <c r="B40232"/>
    </row>
    <row r="40233" spans="2:2" ht="16.5" x14ac:dyDescent="0.3">
      <c r="B40233"/>
    </row>
    <row r="40234" spans="2:2" ht="16.5" x14ac:dyDescent="0.3">
      <c r="B40234"/>
    </row>
    <row r="40235" spans="2:2" ht="16.5" x14ac:dyDescent="0.3">
      <c r="B40235"/>
    </row>
    <row r="40236" spans="2:2" ht="16.5" x14ac:dyDescent="0.3">
      <c r="B40236"/>
    </row>
    <row r="40237" spans="2:2" ht="16.5" x14ac:dyDescent="0.3">
      <c r="B40237"/>
    </row>
    <row r="40238" spans="2:2" ht="16.5" x14ac:dyDescent="0.3">
      <c r="B40238"/>
    </row>
    <row r="40239" spans="2:2" ht="16.5" x14ac:dyDescent="0.3">
      <c r="B40239"/>
    </row>
    <row r="40240" spans="2:2" ht="16.5" x14ac:dyDescent="0.3">
      <c r="B40240"/>
    </row>
    <row r="40241" spans="2:2" ht="16.5" x14ac:dyDescent="0.3">
      <c r="B40241"/>
    </row>
    <row r="40242" spans="2:2" ht="16.5" x14ac:dyDescent="0.3">
      <c r="B40242"/>
    </row>
    <row r="40243" spans="2:2" ht="16.5" x14ac:dyDescent="0.3">
      <c r="B40243"/>
    </row>
    <row r="40244" spans="2:2" ht="16.5" x14ac:dyDescent="0.3">
      <c r="B40244"/>
    </row>
    <row r="40245" spans="2:2" ht="16.5" x14ac:dyDescent="0.3">
      <c r="B40245"/>
    </row>
    <row r="40246" spans="2:2" ht="16.5" x14ac:dyDescent="0.3">
      <c r="B40246"/>
    </row>
    <row r="40247" spans="2:2" ht="16.5" x14ac:dyDescent="0.3">
      <c r="B40247"/>
    </row>
    <row r="40248" spans="2:2" ht="16.5" x14ac:dyDescent="0.3">
      <c r="B40248"/>
    </row>
    <row r="40249" spans="2:2" ht="16.5" x14ac:dyDescent="0.3">
      <c r="B40249"/>
    </row>
    <row r="40250" spans="2:2" ht="16.5" x14ac:dyDescent="0.3">
      <c r="B40250"/>
    </row>
    <row r="40251" spans="2:2" ht="16.5" x14ac:dyDescent="0.3">
      <c r="B40251"/>
    </row>
    <row r="40252" spans="2:2" ht="16.5" x14ac:dyDescent="0.3">
      <c r="B40252"/>
    </row>
    <row r="40253" spans="2:2" ht="16.5" x14ac:dyDescent="0.3">
      <c r="B40253"/>
    </row>
    <row r="40254" spans="2:2" ht="16.5" x14ac:dyDescent="0.3">
      <c r="B40254"/>
    </row>
    <row r="40255" spans="2:2" ht="16.5" x14ac:dyDescent="0.3">
      <c r="B40255"/>
    </row>
    <row r="40256" spans="2:2" ht="16.5" x14ac:dyDescent="0.3">
      <c r="B40256"/>
    </row>
    <row r="40257" spans="2:2" ht="16.5" x14ac:dyDescent="0.3">
      <c r="B40257"/>
    </row>
    <row r="40258" spans="2:2" ht="16.5" x14ac:dyDescent="0.3">
      <c r="B40258"/>
    </row>
    <row r="40259" spans="2:2" ht="16.5" x14ac:dyDescent="0.3">
      <c r="B40259"/>
    </row>
    <row r="40260" spans="2:2" ht="16.5" x14ac:dyDescent="0.3">
      <c r="B40260"/>
    </row>
    <row r="40261" spans="2:2" ht="16.5" x14ac:dyDescent="0.3">
      <c r="B40261"/>
    </row>
    <row r="40262" spans="2:2" ht="16.5" x14ac:dyDescent="0.3">
      <c r="B40262"/>
    </row>
    <row r="40263" spans="2:2" ht="16.5" x14ac:dyDescent="0.3">
      <c r="B40263"/>
    </row>
    <row r="40264" spans="2:2" ht="16.5" x14ac:dyDescent="0.3">
      <c r="B40264"/>
    </row>
    <row r="40265" spans="2:2" ht="16.5" x14ac:dyDescent="0.3">
      <c r="B40265"/>
    </row>
    <row r="40266" spans="2:2" ht="16.5" x14ac:dyDescent="0.3">
      <c r="B40266"/>
    </row>
    <row r="40267" spans="2:2" ht="16.5" x14ac:dyDescent="0.3">
      <c r="B40267"/>
    </row>
    <row r="40268" spans="2:2" ht="16.5" x14ac:dyDescent="0.3">
      <c r="B40268"/>
    </row>
    <row r="40269" spans="2:2" ht="16.5" x14ac:dyDescent="0.3">
      <c r="B40269"/>
    </row>
    <row r="40270" spans="2:2" ht="16.5" x14ac:dyDescent="0.3">
      <c r="B40270"/>
    </row>
    <row r="40271" spans="2:2" ht="16.5" x14ac:dyDescent="0.3">
      <c r="B40271"/>
    </row>
    <row r="40272" spans="2:2" ht="16.5" x14ac:dyDescent="0.3">
      <c r="B40272"/>
    </row>
    <row r="40273" spans="2:2" ht="16.5" x14ac:dyDescent="0.3">
      <c r="B40273"/>
    </row>
    <row r="40274" spans="2:2" ht="16.5" x14ac:dyDescent="0.3">
      <c r="B40274"/>
    </row>
    <row r="40275" spans="2:2" ht="16.5" x14ac:dyDescent="0.3">
      <c r="B40275"/>
    </row>
    <row r="40276" spans="2:2" ht="16.5" x14ac:dyDescent="0.3">
      <c r="B40276"/>
    </row>
    <row r="40277" spans="2:2" ht="16.5" x14ac:dyDescent="0.3">
      <c r="B40277"/>
    </row>
    <row r="40278" spans="2:2" ht="16.5" x14ac:dyDescent="0.3">
      <c r="B40278"/>
    </row>
    <row r="40279" spans="2:2" ht="16.5" x14ac:dyDescent="0.3">
      <c r="B40279"/>
    </row>
    <row r="40280" spans="2:2" ht="16.5" x14ac:dyDescent="0.3">
      <c r="B40280"/>
    </row>
    <row r="40281" spans="2:2" ht="16.5" x14ac:dyDescent="0.3">
      <c r="B40281"/>
    </row>
    <row r="40282" spans="2:2" ht="16.5" x14ac:dyDescent="0.3">
      <c r="B40282"/>
    </row>
    <row r="40283" spans="2:2" ht="16.5" x14ac:dyDescent="0.3">
      <c r="B40283"/>
    </row>
    <row r="40284" spans="2:2" ht="16.5" x14ac:dyDescent="0.3">
      <c r="B40284"/>
    </row>
    <row r="40285" spans="2:2" ht="16.5" x14ac:dyDescent="0.3">
      <c r="B40285"/>
    </row>
    <row r="40286" spans="2:2" ht="16.5" x14ac:dyDescent="0.3">
      <c r="B40286"/>
    </row>
    <row r="40287" spans="2:2" ht="16.5" x14ac:dyDescent="0.3">
      <c r="B40287"/>
    </row>
    <row r="40288" spans="2:2" ht="16.5" x14ac:dyDescent="0.3">
      <c r="B40288"/>
    </row>
    <row r="40289" spans="2:2" ht="16.5" x14ac:dyDescent="0.3">
      <c r="B40289"/>
    </row>
    <row r="40290" spans="2:2" ht="16.5" x14ac:dyDescent="0.3">
      <c r="B40290"/>
    </row>
    <row r="40291" spans="2:2" ht="16.5" x14ac:dyDescent="0.3">
      <c r="B40291"/>
    </row>
    <row r="40292" spans="2:2" ht="16.5" x14ac:dyDescent="0.3">
      <c r="B40292"/>
    </row>
    <row r="40293" spans="2:2" ht="16.5" x14ac:dyDescent="0.3">
      <c r="B40293"/>
    </row>
    <row r="40294" spans="2:2" ht="16.5" x14ac:dyDescent="0.3">
      <c r="B40294"/>
    </row>
    <row r="40295" spans="2:2" ht="16.5" x14ac:dyDescent="0.3">
      <c r="B40295"/>
    </row>
    <row r="40296" spans="2:2" ht="16.5" x14ac:dyDescent="0.3">
      <c r="B40296"/>
    </row>
    <row r="40297" spans="2:2" ht="16.5" x14ac:dyDescent="0.3">
      <c r="B40297"/>
    </row>
    <row r="40298" spans="2:2" ht="16.5" x14ac:dyDescent="0.3">
      <c r="B40298"/>
    </row>
    <row r="40299" spans="2:2" ht="16.5" x14ac:dyDescent="0.3">
      <c r="B40299"/>
    </row>
    <row r="40300" spans="2:2" ht="16.5" x14ac:dyDescent="0.3">
      <c r="B40300"/>
    </row>
    <row r="40301" spans="2:2" ht="16.5" x14ac:dyDescent="0.3">
      <c r="B40301"/>
    </row>
    <row r="40302" spans="2:2" ht="16.5" x14ac:dyDescent="0.3">
      <c r="B40302"/>
    </row>
    <row r="40303" spans="2:2" ht="16.5" x14ac:dyDescent="0.3">
      <c r="B40303"/>
    </row>
    <row r="40304" spans="2:2" ht="16.5" x14ac:dyDescent="0.3">
      <c r="B40304"/>
    </row>
    <row r="40305" spans="2:2" ht="16.5" x14ac:dyDescent="0.3">
      <c r="B40305"/>
    </row>
    <row r="40306" spans="2:2" ht="16.5" x14ac:dyDescent="0.3">
      <c r="B40306"/>
    </row>
    <row r="40307" spans="2:2" ht="16.5" x14ac:dyDescent="0.3">
      <c r="B40307"/>
    </row>
    <row r="40308" spans="2:2" ht="16.5" x14ac:dyDescent="0.3">
      <c r="B40308"/>
    </row>
    <row r="40309" spans="2:2" ht="16.5" x14ac:dyDescent="0.3">
      <c r="B40309"/>
    </row>
    <row r="40310" spans="2:2" ht="16.5" x14ac:dyDescent="0.3">
      <c r="B40310"/>
    </row>
    <row r="40311" spans="2:2" ht="16.5" x14ac:dyDescent="0.3">
      <c r="B40311"/>
    </row>
    <row r="40312" spans="2:2" ht="16.5" x14ac:dyDescent="0.3">
      <c r="B40312"/>
    </row>
    <row r="40313" spans="2:2" ht="16.5" x14ac:dyDescent="0.3">
      <c r="B40313"/>
    </row>
    <row r="40314" spans="2:2" ht="16.5" x14ac:dyDescent="0.3">
      <c r="B40314"/>
    </row>
    <row r="40315" spans="2:2" ht="16.5" x14ac:dyDescent="0.3">
      <c r="B40315"/>
    </row>
    <row r="40316" spans="2:2" ht="16.5" x14ac:dyDescent="0.3">
      <c r="B40316"/>
    </row>
    <row r="40317" spans="2:2" ht="16.5" x14ac:dyDescent="0.3">
      <c r="B40317"/>
    </row>
    <row r="40318" spans="2:2" ht="16.5" x14ac:dyDescent="0.3">
      <c r="B40318"/>
    </row>
    <row r="40319" spans="2:2" ht="16.5" x14ac:dyDescent="0.3">
      <c r="B40319"/>
    </row>
    <row r="40320" spans="2:2" ht="16.5" x14ac:dyDescent="0.3">
      <c r="B40320"/>
    </row>
    <row r="40321" spans="2:2" ht="16.5" x14ac:dyDescent="0.3">
      <c r="B40321"/>
    </row>
    <row r="40322" spans="2:2" ht="16.5" x14ac:dyDescent="0.3">
      <c r="B40322"/>
    </row>
    <row r="40323" spans="2:2" ht="16.5" x14ac:dyDescent="0.3">
      <c r="B40323"/>
    </row>
    <row r="40324" spans="2:2" ht="16.5" x14ac:dyDescent="0.3">
      <c r="B40324"/>
    </row>
    <row r="40325" spans="2:2" ht="16.5" x14ac:dyDescent="0.3">
      <c r="B40325"/>
    </row>
    <row r="40326" spans="2:2" ht="16.5" x14ac:dyDescent="0.3">
      <c r="B40326"/>
    </row>
    <row r="40327" spans="2:2" ht="16.5" x14ac:dyDescent="0.3">
      <c r="B40327"/>
    </row>
    <row r="40328" spans="2:2" ht="16.5" x14ac:dyDescent="0.3">
      <c r="B40328"/>
    </row>
    <row r="40329" spans="2:2" ht="16.5" x14ac:dyDescent="0.3">
      <c r="B40329"/>
    </row>
    <row r="40330" spans="2:2" ht="16.5" x14ac:dyDescent="0.3">
      <c r="B40330"/>
    </row>
    <row r="40331" spans="2:2" ht="16.5" x14ac:dyDescent="0.3">
      <c r="B40331"/>
    </row>
    <row r="40332" spans="2:2" ht="16.5" x14ac:dyDescent="0.3">
      <c r="B40332"/>
    </row>
    <row r="40333" spans="2:2" ht="16.5" x14ac:dyDescent="0.3">
      <c r="B40333"/>
    </row>
    <row r="40334" spans="2:2" ht="16.5" x14ac:dyDescent="0.3">
      <c r="B40334"/>
    </row>
    <row r="40335" spans="2:2" ht="16.5" x14ac:dyDescent="0.3">
      <c r="B40335"/>
    </row>
    <row r="40336" spans="2:2" ht="16.5" x14ac:dyDescent="0.3">
      <c r="B40336"/>
    </row>
    <row r="40337" spans="2:2" ht="16.5" x14ac:dyDescent="0.3">
      <c r="B40337"/>
    </row>
    <row r="40338" spans="2:2" ht="16.5" x14ac:dyDescent="0.3">
      <c r="B40338"/>
    </row>
    <row r="40339" spans="2:2" ht="16.5" x14ac:dyDescent="0.3">
      <c r="B40339"/>
    </row>
    <row r="40340" spans="2:2" ht="16.5" x14ac:dyDescent="0.3">
      <c r="B40340"/>
    </row>
    <row r="40341" spans="2:2" ht="16.5" x14ac:dyDescent="0.3">
      <c r="B40341"/>
    </row>
    <row r="40342" spans="2:2" ht="16.5" x14ac:dyDescent="0.3">
      <c r="B40342"/>
    </row>
    <row r="40343" spans="2:2" ht="16.5" x14ac:dyDescent="0.3">
      <c r="B40343"/>
    </row>
    <row r="40344" spans="2:2" ht="16.5" x14ac:dyDescent="0.3">
      <c r="B40344"/>
    </row>
    <row r="40345" spans="2:2" ht="16.5" x14ac:dyDescent="0.3">
      <c r="B40345"/>
    </row>
    <row r="40346" spans="2:2" ht="16.5" x14ac:dyDescent="0.3">
      <c r="B40346"/>
    </row>
    <row r="40347" spans="2:2" ht="16.5" x14ac:dyDescent="0.3">
      <c r="B40347"/>
    </row>
    <row r="40348" spans="2:2" ht="16.5" x14ac:dyDescent="0.3">
      <c r="B40348"/>
    </row>
    <row r="40349" spans="2:2" ht="16.5" x14ac:dyDescent="0.3">
      <c r="B40349"/>
    </row>
    <row r="40350" spans="2:2" ht="16.5" x14ac:dyDescent="0.3">
      <c r="B40350"/>
    </row>
    <row r="40351" spans="2:2" ht="16.5" x14ac:dyDescent="0.3">
      <c r="B40351"/>
    </row>
    <row r="40352" spans="2:2" ht="16.5" x14ac:dyDescent="0.3">
      <c r="B40352"/>
    </row>
    <row r="40353" spans="2:2" ht="16.5" x14ac:dyDescent="0.3">
      <c r="B40353"/>
    </row>
    <row r="40354" spans="2:2" ht="16.5" x14ac:dyDescent="0.3">
      <c r="B40354"/>
    </row>
    <row r="40355" spans="2:2" ht="16.5" x14ac:dyDescent="0.3">
      <c r="B40355"/>
    </row>
    <row r="40356" spans="2:2" ht="16.5" x14ac:dyDescent="0.3">
      <c r="B40356"/>
    </row>
    <row r="40357" spans="2:2" ht="16.5" x14ac:dyDescent="0.3">
      <c r="B40357"/>
    </row>
    <row r="40358" spans="2:2" ht="16.5" x14ac:dyDescent="0.3">
      <c r="B40358"/>
    </row>
    <row r="40359" spans="2:2" ht="16.5" x14ac:dyDescent="0.3">
      <c r="B40359"/>
    </row>
    <row r="40360" spans="2:2" ht="16.5" x14ac:dyDescent="0.3">
      <c r="B40360"/>
    </row>
    <row r="40361" spans="2:2" ht="16.5" x14ac:dyDescent="0.3">
      <c r="B40361"/>
    </row>
    <row r="40362" spans="2:2" ht="16.5" x14ac:dyDescent="0.3">
      <c r="B40362"/>
    </row>
    <row r="40363" spans="2:2" ht="16.5" x14ac:dyDescent="0.3">
      <c r="B40363"/>
    </row>
    <row r="40364" spans="2:2" ht="16.5" x14ac:dyDescent="0.3">
      <c r="B40364"/>
    </row>
    <row r="40365" spans="2:2" ht="16.5" x14ac:dyDescent="0.3">
      <c r="B40365"/>
    </row>
    <row r="40366" spans="2:2" ht="16.5" x14ac:dyDescent="0.3">
      <c r="B40366"/>
    </row>
    <row r="40367" spans="2:2" ht="16.5" x14ac:dyDescent="0.3">
      <c r="B40367"/>
    </row>
    <row r="40368" spans="2:2" ht="16.5" x14ac:dyDescent="0.3">
      <c r="B40368"/>
    </row>
    <row r="40369" spans="2:2" ht="16.5" x14ac:dyDescent="0.3">
      <c r="B40369"/>
    </row>
    <row r="40370" spans="2:2" ht="16.5" x14ac:dyDescent="0.3">
      <c r="B40370"/>
    </row>
    <row r="40371" spans="2:2" ht="16.5" x14ac:dyDescent="0.3">
      <c r="B40371"/>
    </row>
    <row r="40372" spans="2:2" ht="16.5" x14ac:dyDescent="0.3">
      <c r="B40372"/>
    </row>
    <row r="40373" spans="2:2" ht="16.5" x14ac:dyDescent="0.3">
      <c r="B40373"/>
    </row>
    <row r="40374" spans="2:2" ht="16.5" x14ac:dyDescent="0.3">
      <c r="B40374"/>
    </row>
    <row r="40375" spans="2:2" ht="16.5" x14ac:dyDescent="0.3">
      <c r="B40375"/>
    </row>
    <row r="40376" spans="2:2" ht="16.5" x14ac:dyDescent="0.3">
      <c r="B40376"/>
    </row>
    <row r="40377" spans="2:2" ht="16.5" x14ac:dyDescent="0.3">
      <c r="B40377"/>
    </row>
    <row r="40378" spans="2:2" ht="16.5" x14ac:dyDescent="0.3">
      <c r="B40378"/>
    </row>
    <row r="40379" spans="2:2" ht="16.5" x14ac:dyDescent="0.3">
      <c r="B40379"/>
    </row>
    <row r="40380" spans="2:2" ht="16.5" x14ac:dyDescent="0.3">
      <c r="B40380"/>
    </row>
    <row r="40381" spans="2:2" ht="16.5" x14ac:dyDescent="0.3">
      <c r="B40381"/>
    </row>
    <row r="40382" spans="2:2" ht="16.5" x14ac:dyDescent="0.3">
      <c r="B40382"/>
    </row>
    <row r="40383" spans="2:2" ht="16.5" x14ac:dyDescent="0.3">
      <c r="B40383"/>
    </row>
    <row r="40384" spans="2:2" ht="16.5" x14ac:dyDescent="0.3">
      <c r="B40384"/>
    </row>
    <row r="40385" spans="2:2" ht="16.5" x14ac:dyDescent="0.3">
      <c r="B40385"/>
    </row>
    <row r="40386" spans="2:2" ht="16.5" x14ac:dyDescent="0.3">
      <c r="B40386"/>
    </row>
    <row r="40387" spans="2:2" ht="16.5" x14ac:dyDescent="0.3">
      <c r="B40387"/>
    </row>
    <row r="40388" spans="2:2" ht="16.5" x14ac:dyDescent="0.3">
      <c r="B40388"/>
    </row>
    <row r="40389" spans="2:2" ht="16.5" x14ac:dyDescent="0.3">
      <c r="B40389"/>
    </row>
    <row r="40390" spans="2:2" ht="16.5" x14ac:dyDescent="0.3">
      <c r="B40390"/>
    </row>
    <row r="40391" spans="2:2" ht="16.5" x14ac:dyDescent="0.3">
      <c r="B40391"/>
    </row>
    <row r="40392" spans="2:2" ht="16.5" x14ac:dyDescent="0.3">
      <c r="B40392"/>
    </row>
    <row r="40393" spans="2:2" ht="16.5" x14ac:dyDescent="0.3">
      <c r="B40393"/>
    </row>
    <row r="40394" spans="2:2" ht="16.5" x14ac:dyDescent="0.3">
      <c r="B40394"/>
    </row>
    <row r="40395" spans="2:2" ht="16.5" x14ac:dyDescent="0.3">
      <c r="B40395"/>
    </row>
    <row r="40396" spans="2:2" ht="16.5" x14ac:dyDescent="0.3">
      <c r="B40396"/>
    </row>
    <row r="40397" spans="2:2" ht="16.5" x14ac:dyDescent="0.3">
      <c r="B40397"/>
    </row>
    <row r="40398" spans="2:2" ht="16.5" x14ac:dyDescent="0.3">
      <c r="B40398"/>
    </row>
    <row r="40399" spans="2:2" ht="16.5" x14ac:dyDescent="0.3">
      <c r="B40399"/>
    </row>
    <row r="40400" spans="2:2" ht="16.5" x14ac:dyDescent="0.3">
      <c r="B40400"/>
    </row>
    <row r="40401" spans="2:2" ht="16.5" x14ac:dyDescent="0.3">
      <c r="B40401"/>
    </row>
    <row r="40402" spans="2:2" ht="16.5" x14ac:dyDescent="0.3">
      <c r="B40402"/>
    </row>
    <row r="40403" spans="2:2" ht="16.5" x14ac:dyDescent="0.3">
      <c r="B40403"/>
    </row>
    <row r="40404" spans="2:2" ht="16.5" x14ac:dyDescent="0.3">
      <c r="B40404"/>
    </row>
    <row r="40405" spans="2:2" ht="16.5" x14ac:dyDescent="0.3">
      <c r="B40405"/>
    </row>
    <row r="40406" spans="2:2" ht="16.5" x14ac:dyDescent="0.3">
      <c r="B40406"/>
    </row>
    <row r="40407" spans="2:2" ht="16.5" x14ac:dyDescent="0.3">
      <c r="B40407"/>
    </row>
    <row r="40408" spans="2:2" ht="16.5" x14ac:dyDescent="0.3">
      <c r="B40408"/>
    </row>
    <row r="40409" spans="2:2" ht="16.5" x14ac:dyDescent="0.3">
      <c r="B40409"/>
    </row>
    <row r="40410" spans="2:2" ht="16.5" x14ac:dyDescent="0.3">
      <c r="B40410"/>
    </row>
    <row r="40411" spans="2:2" ht="16.5" x14ac:dyDescent="0.3">
      <c r="B40411"/>
    </row>
    <row r="40412" spans="2:2" ht="16.5" x14ac:dyDescent="0.3">
      <c r="B40412"/>
    </row>
    <row r="40413" spans="2:2" ht="16.5" x14ac:dyDescent="0.3">
      <c r="B40413"/>
    </row>
    <row r="40414" spans="2:2" ht="16.5" x14ac:dyDescent="0.3">
      <c r="B40414"/>
    </row>
    <row r="40415" spans="2:2" ht="16.5" x14ac:dyDescent="0.3">
      <c r="B40415"/>
    </row>
    <row r="40416" spans="2:2" ht="16.5" x14ac:dyDescent="0.3">
      <c r="B40416"/>
    </row>
    <row r="40417" spans="2:2" ht="16.5" x14ac:dyDescent="0.3">
      <c r="B40417"/>
    </row>
    <row r="40418" spans="2:2" ht="16.5" x14ac:dyDescent="0.3">
      <c r="B40418"/>
    </row>
    <row r="40419" spans="2:2" ht="16.5" x14ac:dyDescent="0.3">
      <c r="B40419"/>
    </row>
    <row r="40420" spans="2:2" ht="16.5" x14ac:dyDescent="0.3">
      <c r="B40420"/>
    </row>
    <row r="40421" spans="2:2" ht="16.5" x14ac:dyDescent="0.3">
      <c r="B40421"/>
    </row>
    <row r="40422" spans="2:2" ht="16.5" x14ac:dyDescent="0.3">
      <c r="B40422"/>
    </row>
    <row r="40423" spans="2:2" ht="16.5" x14ac:dyDescent="0.3">
      <c r="B40423"/>
    </row>
    <row r="40424" spans="2:2" ht="16.5" x14ac:dyDescent="0.3">
      <c r="B40424"/>
    </row>
    <row r="40425" spans="2:2" ht="16.5" x14ac:dyDescent="0.3">
      <c r="B40425"/>
    </row>
    <row r="40426" spans="2:2" ht="16.5" x14ac:dyDescent="0.3">
      <c r="B40426"/>
    </row>
    <row r="40427" spans="2:2" ht="16.5" x14ac:dyDescent="0.3">
      <c r="B40427"/>
    </row>
    <row r="40428" spans="2:2" ht="16.5" x14ac:dyDescent="0.3">
      <c r="B40428"/>
    </row>
    <row r="40429" spans="2:2" ht="16.5" x14ac:dyDescent="0.3">
      <c r="B40429"/>
    </row>
    <row r="40430" spans="2:2" ht="16.5" x14ac:dyDescent="0.3">
      <c r="B40430"/>
    </row>
    <row r="40431" spans="2:2" ht="16.5" x14ac:dyDescent="0.3">
      <c r="B40431"/>
    </row>
    <row r="40432" spans="2:2" ht="16.5" x14ac:dyDescent="0.3">
      <c r="B40432"/>
    </row>
    <row r="40433" spans="2:2" ht="16.5" x14ac:dyDescent="0.3">
      <c r="B40433"/>
    </row>
    <row r="40434" spans="2:2" ht="16.5" x14ac:dyDescent="0.3">
      <c r="B40434"/>
    </row>
    <row r="40435" spans="2:2" ht="16.5" x14ac:dyDescent="0.3">
      <c r="B40435"/>
    </row>
    <row r="40436" spans="2:2" ht="16.5" x14ac:dyDescent="0.3">
      <c r="B40436"/>
    </row>
    <row r="40437" spans="2:2" ht="16.5" x14ac:dyDescent="0.3">
      <c r="B40437"/>
    </row>
    <row r="40438" spans="2:2" ht="16.5" x14ac:dyDescent="0.3">
      <c r="B40438"/>
    </row>
    <row r="40439" spans="2:2" ht="16.5" x14ac:dyDescent="0.3">
      <c r="B40439"/>
    </row>
    <row r="40440" spans="2:2" ht="16.5" x14ac:dyDescent="0.3">
      <c r="B40440"/>
    </row>
    <row r="40441" spans="2:2" ht="16.5" x14ac:dyDescent="0.3">
      <c r="B40441"/>
    </row>
    <row r="40442" spans="2:2" ht="16.5" x14ac:dyDescent="0.3">
      <c r="B40442"/>
    </row>
    <row r="40443" spans="2:2" ht="16.5" x14ac:dyDescent="0.3">
      <c r="B40443"/>
    </row>
    <row r="40444" spans="2:2" ht="16.5" x14ac:dyDescent="0.3">
      <c r="B40444"/>
    </row>
    <row r="40445" spans="2:2" ht="16.5" x14ac:dyDescent="0.3">
      <c r="B40445"/>
    </row>
    <row r="40446" spans="2:2" ht="16.5" x14ac:dyDescent="0.3">
      <c r="B40446"/>
    </row>
    <row r="40447" spans="2:2" ht="16.5" x14ac:dyDescent="0.3">
      <c r="B40447"/>
    </row>
    <row r="40448" spans="2:2" ht="16.5" x14ac:dyDescent="0.3">
      <c r="B40448"/>
    </row>
    <row r="40449" spans="2:2" ht="16.5" x14ac:dyDescent="0.3">
      <c r="B40449"/>
    </row>
    <row r="40450" spans="2:2" ht="16.5" x14ac:dyDescent="0.3">
      <c r="B40450"/>
    </row>
    <row r="40451" spans="2:2" ht="16.5" x14ac:dyDescent="0.3">
      <c r="B40451"/>
    </row>
    <row r="40452" spans="2:2" ht="16.5" x14ac:dyDescent="0.3">
      <c r="B40452"/>
    </row>
    <row r="40453" spans="2:2" ht="16.5" x14ac:dyDescent="0.3">
      <c r="B40453"/>
    </row>
    <row r="40454" spans="2:2" ht="16.5" x14ac:dyDescent="0.3">
      <c r="B40454"/>
    </row>
    <row r="40455" spans="2:2" ht="16.5" x14ac:dyDescent="0.3">
      <c r="B40455"/>
    </row>
    <row r="40456" spans="2:2" ht="16.5" x14ac:dyDescent="0.3">
      <c r="B40456"/>
    </row>
    <row r="40457" spans="2:2" ht="16.5" x14ac:dyDescent="0.3">
      <c r="B40457"/>
    </row>
    <row r="40458" spans="2:2" ht="16.5" x14ac:dyDescent="0.3">
      <c r="B40458"/>
    </row>
    <row r="40459" spans="2:2" ht="16.5" x14ac:dyDescent="0.3">
      <c r="B40459"/>
    </row>
    <row r="40460" spans="2:2" ht="16.5" x14ac:dyDescent="0.3">
      <c r="B40460"/>
    </row>
    <row r="40461" spans="2:2" ht="16.5" x14ac:dyDescent="0.3">
      <c r="B40461"/>
    </row>
    <row r="40462" spans="2:2" ht="16.5" x14ac:dyDescent="0.3">
      <c r="B40462"/>
    </row>
    <row r="40463" spans="2:2" ht="16.5" x14ac:dyDescent="0.3">
      <c r="B40463"/>
    </row>
    <row r="40464" spans="2:2" ht="16.5" x14ac:dyDescent="0.3">
      <c r="B40464"/>
    </row>
    <row r="40465" spans="2:2" ht="16.5" x14ac:dyDescent="0.3">
      <c r="B40465"/>
    </row>
    <row r="40466" spans="2:2" ht="16.5" x14ac:dyDescent="0.3">
      <c r="B40466"/>
    </row>
    <row r="40467" spans="2:2" ht="16.5" x14ac:dyDescent="0.3">
      <c r="B40467"/>
    </row>
    <row r="40468" spans="2:2" ht="16.5" x14ac:dyDescent="0.3">
      <c r="B40468"/>
    </row>
    <row r="40469" spans="2:2" ht="16.5" x14ac:dyDescent="0.3">
      <c r="B40469"/>
    </row>
    <row r="40470" spans="2:2" ht="16.5" x14ac:dyDescent="0.3">
      <c r="B40470"/>
    </row>
    <row r="40471" spans="2:2" ht="16.5" x14ac:dyDescent="0.3">
      <c r="B40471"/>
    </row>
    <row r="40472" spans="2:2" ht="16.5" x14ac:dyDescent="0.3">
      <c r="B40472"/>
    </row>
    <row r="40473" spans="2:2" ht="16.5" x14ac:dyDescent="0.3">
      <c r="B40473"/>
    </row>
    <row r="40474" spans="2:2" ht="16.5" x14ac:dyDescent="0.3">
      <c r="B40474"/>
    </row>
    <row r="40475" spans="2:2" ht="16.5" x14ac:dyDescent="0.3">
      <c r="B40475"/>
    </row>
    <row r="40476" spans="2:2" ht="16.5" x14ac:dyDescent="0.3">
      <c r="B40476"/>
    </row>
    <row r="40477" spans="2:2" ht="16.5" x14ac:dyDescent="0.3">
      <c r="B40477"/>
    </row>
    <row r="40478" spans="2:2" ht="16.5" x14ac:dyDescent="0.3">
      <c r="B40478"/>
    </row>
    <row r="40479" spans="2:2" ht="16.5" x14ac:dyDescent="0.3">
      <c r="B40479"/>
    </row>
    <row r="40480" spans="2:2" ht="16.5" x14ac:dyDescent="0.3">
      <c r="B40480"/>
    </row>
    <row r="40481" spans="2:2" ht="16.5" x14ac:dyDescent="0.3">
      <c r="B40481"/>
    </row>
    <row r="40482" spans="2:2" ht="16.5" x14ac:dyDescent="0.3">
      <c r="B40482"/>
    </row>
    <row r="40483" spans="2:2" ht="16.5" x14ac:dyDescent="0.3">
      <c r="B40483"/>
    </row>
    <row r="40484" spans="2:2" ht="16.5" x14ac:dyDescent="0.3">
      <c r="B40484"/>
    </row>
    <row r="40485" spans="2:2" ht="16.5" x14ac:dyDescent="0.3">
      <c r="B40485"/>
    </row>
    <row r="40486" spans="2:2" ht="16.5" x14ac:dyDescent="0.3">
      <c r="B40486"/>
    </row>
    <row r="40487" spans="2:2" ht="16.5" x14ac:dyDescent="0.3">
      <c r="B40487"/>
    </row>
    <row r="40488" spans="2:2" ht="16.5" x14ac:dyDescent="0.3">
      <c r="B40488"/>
    </row>
    <row r="40489" spans="2:2" ht="16.5" x14ac:dyDescent="0.3">
      <c r="B40489"/>
    </row>
    <row r="40490" spans="2:2" ht="16.5" x14ac:dyDescent="0.3">
      <c r="B40490"/>
    </row>
    <row r="40491" spans="2:2" ht="16.5" x14ac:dyDescent="0.3">
      <c r="B40491"/>
    </row>
    <row r="40492" spans="2:2" ht="16.5" x14ac:dyDescent="0.3">
      <c r="B40492"/>
    </row>
    <row r="40493" spans="2:2" ht="16.5" x14ac:dyDescent="0.3">
      <c r="B40493"/>
    </row>
    <row r="40494" spans="2:2" ht="16.5" x14ac:dyDescent="0.3">
      <c r="B40494"/>
    </row>
    <row r="40495" spans="2:2" ht="16.5" x14ac:dyDescent="0.3">
      <c r="B40495"/>
    </row>
    <row r="40496" spans="2:2" ht="16.5" x14ac:dyDescent="0.3">
      <c r="B40496"/>
    </row>
    <row r="40497" spans="2:2" ht="16.5" x14ac:dyDescent="0.3">
      <c r="B40497"/>
    </row>
    <row r="40498" spans="2:2" ht="16.5" x14ac:dyDescent="0.3">
      <c r="B40498"/>
    </row>
    <row r="40499" spans="2:2" ht="16.5" x14ac:dyDescent="0.3">
      <c r="B40499"/>
    </row>
    <row r="40500" spans="2:2" ht="16.5" x14ac:dyDescent="0.3">
      <c r="B40500"/>
    </row>
    <row r="40501" spans="2:2" ht="16.5" x14ac:dyDescent="0.3">
      <c r="B40501"/>
    </row>
    <row r="40502" spans="2:2" ht="16.5" x14ac:dyDescent="0.3">
      <c r="B40502"/>
    </row>
    <row r="40503" spans="2:2" ht="16.5" x14ac:dyDescent="0.3">
      <c r="B40503"/>
    </row>
    <row r="40504" spans="2:2" ht="16.5" x14ac:dyDescent="0.3">
      <c r="B40504"/>
    </row>
    <row r="40505" spans="2:2" ht="16.5" x14ac:dyDescent="0.3">
      <c r="B40505"/>
    </row>
    <row r="40506" spans="2:2" ht="16.5" x14ac:dyDescent="0.3">
      <c r="B40506"/>
    </row>
    <row r="40507" spans="2:2" ht="16.5" x14ac:dyDescent="0.3">
      <c r="B40507"/>
    </row>
    <row r="40508" spans="2:2" ht="16.5" x14ac:dyDescent="0.3">
      <c r="B40508"/>
    </row>
    <row r="40509" spans="2:2" ht="16.5" x14ac:dyDescent="0.3">
      <c r="B40509"/>
    </row>
    <row r="40510" spans="2:2" ht="16.5" x14ac:dyDescent="0.3">
      <c r="B40510"/>
    </row>
    <row r="40511" spans="2:2" ht="16.5" x14ac:dyDescent="0.3">
      <c r="B40511"/>
    </row>
    <row r="40512" spans="2:2" ht="16.5" x14ac:dyDescent="0.3">
      <c r="B40512"/>
    </row>
    <row r="40513" spans="2:2" ht="16.5" x14ac:dyDescent="0.3">
      <c r="B40513"/>
    </row>
    <row r="40514" spans="2:2" ht="16.5" x14ac:dyDescent="0.3">
      <c r="B40514"/>
    </row>
    <row r="40515" spans="2:2" ht="16.5" x14ac:dyDescent="0.3">
      <c r="B40515"/>
    </row>
    <row r="40516" spans="2:2" ht="16.5" x14ac:dyDescent="0.3">
      <c r="B40516"/>
    </row>
    <row r="40517" spans="2:2" ht="16.5" x14ac:dyDescent="0.3">
      <c r="B40517"/>
    </row>
    <row r="40518" spans="2:2" ht="16.5" x14ac:dyDescent="0.3">
      <c r="B40518"/>
    </row>
    <row r="40519" spans="2:2" ht="16.5" x14ac:dyDescent="0.3">
      <c r="B40519"/>
    </row>
    <row r="40520" spans="2:2" ht="16.5" x14ac:dyDescent="0.3">
      <c r="B40520"/>
    </row>
    <row r="40521" spans="2:2" ht="16.5" x14ac:dyDescent="0.3">
      <c r="B40521"/>
    </row>
    <row r="40522" spans="2:2" ht="16.5" x14ac:dyDescent="0.3">
      <c r="B40522"/>
    </row>
    <row r="40523" spans="2:2" ht="16.5" x14ac:dyDescent="0.3">
      <c r="B40523"/>
    </row>
    <row r="40524" spans="2:2" ht="16.5" x14ac:dyDescent="0.3">
      <c r="B40524"/>
    </row>
    <row r="40525" spans="2:2" ht="16.5" x14ac:dyDescent="0.3">
      <c r="B40525"/>
    </row>
    <row r="40526" spans="2:2" ht="16.5" x14ac:dyDescent="0.3">
      <c r="B40526"/>
    </row>
    <row r="40527" spans="2:2" ht="16.5" x14ac:dyDescent="0.3">
      <c r="B40527"/>
    </row>
    <row r="40528" spans="2:2" ht="16.5" x14ac:dyDescent="0.3">
      <c r="B40528"/>
    </row>
    <row r="40529" spans="2:2" ht="16.5" x14ac:dyDescent="0.3">
      <c r="B40529"/>
    </row>
    <row r="40530" spans="2:2" ht="16.5" x14ac:dyDescent="0.3">
      <c r="B40530"/>
    </row>
    <row r="40531" spans="2:2" ht="16.5" x14ac:dyDescent="0.3">
      <c r="B40531"/>
    </row>
    <row r="40532" spans="2:2" ht="16.5" x14ac:dyDescent="0.3">
      <c r="B40532"/>
    </row>
    <row r="40533" spans="2:2" ht="16.5" x14ac:dyDescent="0.3">
      <c r="B40533"/>
    </row>
    <row r="40534" spans="2:2" ht="16.5" x14ac:dyDescent="0.3">
      <c r="B40534"/>
    </row>
    <row r="40535" spans="2:2" ht="16.5" x14ac:dyDescent="0.3">
      <c r="B40535"/>
    </row>
    <row r="40536" spans="2:2" ht="16.5" x14ac:dyDescent="0.3">
      <c r="B40536"/>
    </row>
    <row r="40537" spans="2:2" ht="16.5" x14ac:dyDescent="0.3">
      <c r="B40537"/>
    </row>
    <row r="40538" spans="2:2" ht="16.5" x14ac:dyDescent="0.3">
      <c r="B40538"/>
    </row>
    <row r="40539" spans="2:2" ht="16.5" x14ac:dyDescent="0.3">
      <c r="B40539"/>
    </row>
    <row r="40540" spans="2:2" ht="16.5" x14ac:dyDescent="0.3">
      <c r="B40540"/>
    </row>
    <row r="40541" spans="2:2" ht="16.5" x14ac:dyDescent="0.3">
      <c r="B40541"/>
    </row>
    <row r="40542" spans="2:2" ht="16.5" x14ac:dyDescent="0.3">
      <c r="B40542"/>
    </row>
    <row r="40543" spans="2:2" ht="16.5" x14ac:dyDescent="0.3">
      <c r="B40543"/>
    </row>
    <row r="40544" spans="2:2" ht="16.5" x14ac:dyDescent="0.3">
      <c r="B40544"/>
    </row>
    <row r="40545" spans="2:2" ht="16.5" x14ac:dyDescent="0.3">
      <c r="B40545"/>
    </row>
    <row r="40546" spans="2:2" ht="16.5" x14ac:dyDescent="0.3">
      <c r="B40546"/>
    </row>
    <row r="40547" spans="2:2" ht="16.5" x14ac:dyDescent="0.3">
      <c r="B40547"/>
    </row>
    <row r="40548" spans="2:2" ht="16.5" x14ac:dyDescent="0.3">
      <c r="B40548"/>
    </row>
    <row r="40549" spans="2:2" ht="16.5" x14ac:dyDescent="0.3">
      <c r="B40549"/>
    </row>
    <row r="40550" spans="2:2" ht="16.5" x14ac:dyDescent="0.3">
      <c r="B40550"/>
    </row>
    <row r="40551" spans="2:2" ht="16.5" x14ac:dyDescent="0.3">
      <c r="B40551"/>
    </row>
    <row r="40552" spans="2:2" ht="16.5" x14ac:dyDescent="0.3">
      <c r="B40552"/>
    </row>
    <row r="40553" spans="2:2" ht="16.5" x14ac:dyDescent="0.3">
      <c r="B40553"/>
    </row>
    <row r="40554" spans="2:2" ht="16.5" x14ac:dyDescent="0.3">
      <c r="B40554"/>
    </row>
    <row r="40555" spans="2:2" ht="16.5" x14ac:dyDescent="0.3">
      <c r="B40555"/>
    </row>
    <row r="40556" spans="2:2" ht="16.5" x14ac:dyDescent="0.3">
      <c r="B40556"/>
    </row>
    <row r="40557" spans="2:2" ht="16.5" x14ac:dyDescent="0.3">
      <c r="B40557"/>
    </row>
    <row r="40558" spans="2:2" ht="16.5" x14ac:dyDescent="0.3">
      <c r="B40558"/>
    </row>
    <row r="40559" spans="2:2" ht="16.5" x14ac:dyDescent="0.3">
      <c r="B40559"/>
    </row>
    <row r="40560" spans="2:2" ht="16.5" x14ac:dyDescent="0.3">
      <c r="B40560"/>
    </row>
    <row r="40561" spans="2:2" ht="16.5" x14ac:dyDescent="0.3">
      <c r="B40561"/>
    </row>
    <row r="40562" spans="2:2" ht="16.5" x14ac:dyDescent="0.3">
      <c r="B40562"/>
    </row>
    <row r="40563" spans="2:2" ht="16.5" x14ac:dyDescent="0.3">
      <c r="B40563"/>
    </row>
    <row r="40564" spans="2:2" ht="16.5" x14ac:dyDescent="0.3">
      <c r="B40564"/>
    </row>
    <row r="40565" spans="2:2" ht="16.5" x14ac:dyDescent="0.3">
      <c r="B40565"/>
    </row>
    <row r="40566" spans="2:2" ht="16.5" x14ac:dyDescent="0.3">
      <c r="B40566"/>
    </row>
    <row r="40567" spans="2:2" ht="16.5" x14ac:dyDescent="0.3">
      <c r="B40567"/>
    </row>
    <row r="40568" spans="2:2" ht="16.5" x14ac:dyDescent="0.3">
      <c r="B40568"/>
    </row>
    <row r="40569" spans="2:2" ht="16.5" x14ac:dyDescent="0.3">
      <c r="B40569"/>
    </row>
    <row r="40570" spans="2:2" ht="16.5" x14ac:dyDescent="0.3">
      <c r="B40570"/>
    </row>
    <row r="40571" spans="2:2" ht="16.5" x14ac:dyDescent="0.3">
      <c r="B40571"/>
    </row>
    <row r="40572" spans="2:2" ht="16.5" x14ac:dyDescent="0.3">
      <c r="B40572"/>
    </row>
    <row r="40573" spans="2:2" ht="16.5" x14ac:dyDescent="0.3">
      <c r="B40573"/>
    </row>
    <row r="40574" spans="2:2" ht="16.5" x14ac:dyDescent="0.3">
      <c r="B40574"/>
    </row>
    <row r="40575" spans="2:2" ht="16.5" x14ac:dyDescent="0.3">
      <c r="B40575"/>
    </row>
    <row r="40576" spans="2:2" ht="16.5" x14ac:dyDescent="0.3">
      <c r="B40576"/>
    </row>
    <row r="40577" spans="2:2" ht="16.5" x14ac:dyDescent="0.3">
      <c r="B40577"/>
    </row>
    <row r="40578" spans="2:2" ht="16.5" x14ac:dyDescent="0.3">
      <c r="B40578"/>
    </row>
    <row r="40579" spans="2:2" ht="16.5" x14ac:dyDescent="0.3">
      <c r="B40579"/>
    </row>
    <row r="40580" spans="2:2" ht="16.5" x14ac:dyDescent="0.3">
      <c r="B40580"/>
    </row>
    <row r="40581" spans="2:2" ht="16.5" x14ac:dyDescent="0.3">
      <c r="B40581"/>
    </row>
    <row r="40582" spans="2:2" ht="16.5" x14ac:dyDescent="0.3">
      <c r="B40582"/>
    </row>
    <row r="40583" spans="2:2" ht="16.5" x14ac:dyDescent="0.3">
      <c r="B40583"/>
    </row>
    <row r="40584" spans="2:2" ht="16.5" x14ac:dyDescent="0.3">
      <c r="B40584"/>
    </row>
    <row r="40585" spans="2:2" ht="16.5" x14ac:dyDescent="0.3">
      <c r="B40585"/>
    </row>
    <row r="40586" spans="2:2" ht="16.5" x14ac:dyDescent="0.3">
      <c r="B40586"/>
    </row>
    <row r="40587" spans="2:2" ht="16.5" x14ac:dyDescent="0.3">
      <c r="B40587"/>
    </row>
    <row r="40588" spans="2:2" ht="16.5" x14ac:dyDescent="0.3">
      <c r="B40588"/>
    </row>
    <row r="40589" spans="2:2" ht="16.5" x14ac:dyDescent="0.3">
      <c r="B40589"/>
    </row>
    <row r="40590" spans="2:2" ht="16.5" x14ac:dyDescent="0.3">
      <c r="B40590"/>
    </row>
    <row r="40591" spans="2:2" ht="16.5" x14ac:dyDescent="0.3">
      <c r="B40591"/>
    </row>
    <row r="40592" spans="2:2" ht="16.5" x14ac:dyDescent="0.3">
      <c r="B40592"/>
    </row>
    <row r="40593" spans="2:2" ht="16.5" x14ac:dyDescent="0.3">
      <c r="B40593"/>
    </row>
    <row r="40594" spans="2:2" ht="16.5" x14ac:dyDescent="0.3">
      <c r="B40594"/>
    </row>
    <row r="40595" spans="2:2" ht="16.5" x14ac:dyDescent="0.3">
      <c r="B40595"/>
    </row>
    <row r="40596" spans="2:2" ht="16.5" x14ac:dyDescent="0.3">
      <c r="B40596"/>
    </row>
    <row r="40597" spans="2:2" ht="16.5" x14ac:dyDescent="0.3">
      <c r="B40597"/>
    </row>
    <row r="40598" spans="2:2" ht="16.5" x14ac:dyDescent="0.3">
      <c r="B40598"/>
    </row>
    <row r="40599" spans="2:2" ht="16.5" x14ac:dyDescent="0.3">
      <c r="B40599"/>
    </row>
    <row r="40600" spans="2:2" ht="16.5" x14ac:dyDescent="0.3">
      <c r="B40600"/>
    </row>
    <row r="40601" spans="2:2" ht="16.5" x14ac:dyDescent="0.3">
      <c r="B40601"/>
    </row>
    <row r="40602" spans="2:2" ht="16.5" x14ac:dyDescent="0.3">
      <c r="B40602"/>
    </row>
    <row r="40603" spans="2:2" ht="16.5" x14ac:dyDescent="0.3">
      <c r="B40603"/>
    </row>
    <row r="40604" spans="2:2" ht="16.5" x14ac:dyDescent="0.3">
      <c r="B40604"/>
    </row>
    <row r="40605" spans="2:2" ht="16.5" x14ac:dyDescent="0.3">
      <c r="B40605"/>
    </row>
    <row r="40606" spans="2:2" ht="16.5" x14ac:dyDescent="0.3">
      <c r="B40606"/>
    </row>
    <row r="40607" spans="2:2" ht="16.5" x14ac:dyDescent="0.3">
      <c r="B40607"/>
    </row>
    <row r="40608" spans="2:2" ht="16.5" x14ac:dyDescent="0.3">
      <c r="B40608"/>
    </row>
    <row r="40609" spans="2:2" ht="16.5" x14ac:dyDescent="0.3">
      <c r="B40609"/>
    </row>
    <row r="40610" spans="2:2" ht="16.5" x14ac:dyDescent="0.3">
      <c r="B40610"/>
    </row>
    <row r="40611" spans="2:2" ht="16.5" x14ac:dyDescent="0.3">
      <c r="B40611"/>
    </row>
    <row r="40612" spans="2:2" ht="16.5" x14ac:dyDescent="0.3">
      <c r="B40612"/>
    </row>
    <row r="40613" spans="2:2" ht="16.5" x14ac:dyDescent="0.3">
      <c r="B40613"/>
    </row>
    <row r="40614" spans="2:2" ht="16.5" x14ac:dyDescent="0.3">
      <c r="B40614"/>
    </row>
    <row r="40615" spans="2:2" ht="16.5" x14ac:dyDescent="0.3">
      <c r="B40615"/>
    </row>
    <row r="40616" spans="2:2" ht="16.5" x14ac:dyDescent="0.3">
      <c r="B40616"/>
    </row>
    <row r="40617" spans="2:2" ht="16.5" x14ac:dyDescent="0.3">
      <c r="B40617"/>
    </row>
    <row r="40618" spans="2:2" ht="16.5" x14ac:dyDescent="0.3">
      <c r="B40618"/>
    </row>
    <row r="40619" spans="2:2" ht="16.5" x14ac:dyDescent="0.3">
      <c r="B40619"/>
    </row>
    <row r="40620" spans="2:2" ht="16.5" x14ac:dyDescent="0.3">
      <c r="B40620"/>
    </row>
    <row r="40621" spans="2:2" ht="16.5" x14ac:dyDescent="0.3">
      <c r="B40621"/>
    </row>
    <row r="40622" spans="2:2" ht="16.5" x14ac:dyDescent="0.3">
      <c r="B40622"/>
    </row>
    <row r="40623" spans="2:2" ht="16.5" x14ac:dyDescent="0.3">
      <c r="B40623"/>
    </row>
    <row r="40624" spans="2:2" ht="16.5" x14ac:dyDescent="0.3">
      <c r="B40624"/>
    </row>
    <row r="40625" spans="2:2" ht="16.5" x14ac:dyDescent="0.3">
      <c r="B40625"/>
    </row>
    <row r="40626" spans="2:2" ht="16.5" x14ac:dyDescent="0.3">
      <c r="B40626"/>
    </row>
    <row r="40627" spans="2:2" ht="16.5" x14ac:dyDescent="0.3">
      <c r="B40627"/>
    </row>
    <row r="40628" spans="2:2" ht="16.5" x14ac:dyDescent="0.3">
      <c r="B40628"/>
    </row>
    <row r="40629" spans="2:2" ht="16.5" x14ac:dyDescent="0.3">
      <c r="B40629"/>
    </row>
    <row r="40630" spans="2:2" ht="16.5" x14ac:dyDescent="0.3">
      <c r="B40630"/>
    </row>
    <row r="40631" spans="2:2" ht="16.5" x14ac:dyDescent="0.3">
      <c r="B40631"/>
    </row>
    <row r="40632" spans="2:2" ht="16.5" x14ac:dyDescent="0.3">
      <c r="B40632"/>
    </row>
    <row r="40633" spans="2:2" ht="16.5" x14ac:dyDescent="0.3">
      <c r="B40633"/>
    </row>
    <row r="40634" spans="2:2" ht="16.5" x14ac:dyDescent="0.3">
      <c r="B40634"/>
    </row>
    <row r="40635" spans="2:2" ht="16.5" x14ac:dyDescent="0.3">
      <c r="B40635"/>
    </row>
    <row r="40636" spans="2:2" ht="16.5" x14ac:dyDescent="0.3">
      <c r="B40636"/>
    </row>
    <row r="40637" spans="2:2" ht="16.5" x14ac:dyDescent="0.3">
      <c r="B40637"/>
    </row>
    <row r="40638" spans="2:2" ht="16.5" x14ac:dyDescent="0.3">
      <c r="B40638"/>
    </row>
    <row r="40639" spans="2:2" ht="16.5" x14ac:dyDescent="0.3">
      <c r="B40639"/>
    </row>
    <row r="40640" spans="2:2" ht="16.5" x14ac:dyDescent="0.3">
      <c r="B40640"/>
    </row>
    <row r="40641" spans="2:2" ht="16.5" x14ac:dyDescent="0.3">
      <c r="B40641"/>
    </row>
    <row r="40642" spans="2:2" ht="16.5" x14ac:dyDescent="0.3">
      <c r="B40642"/>
    </row>
    <row r="40643" spans="2:2" ht="16.5" x14ac:dyDescent="0.3">
      <c r="B40643"/>
    </row>
    <row r="40644" spans="2:2" ht="16.5" x14ac:dyDescent="0.3">
      <c r="B40644"/>
    </row>
    <row r="40645" spans="2:2" ht="16.5" x14ac:dyDescent="0.3">
      <c r="B40645"/>
    </row>
    <row r="40646" spans="2:2" ht="16.5" x14ac:dyDescent="0.3">
      <c r="B40646"/>
    </row>
    <row r="40647" spans="2:2" ht="16.5" x14ac:dyDescent="0.3">
      <c r="B40647"/>
    </row>
    <row r="40648" spans="2:2" ht="16.5" x14ac:dyDescent="0.3">
      <c r="B40648"/>
    </row>
    <row r="40649" spans="2:2" ht="16.5" x14ac:dyDescent="0.3">
      <c r="B40649"/>
    </row>
    <row r="40650" spans="2:2" ht="16.5" x14ac:dyDescent="0.3">
      <c r="B40650"/>
    </row>
    <row r="40651" spans="2:2" ht="16.5" x14ac:dyDescent="0.3">
      <c r="B40651"/>
    </row>
    <row r="40652" spans="2:2" ht="16.5" x14ac:dyDescent="0.3">
      <c r="B40652"/>
    </row>
    <row r="40653" spans="2:2" ht="16.5" x14ac:dyDescent="0.3">
      <c r="B40653"/>
    </row>
    <row r="40654" spans="2:2" ht="16.5" x14ac:dyDescent="0.3">
      <c r="B40654"/>
    </row>
    <row r="40655" spans="2:2" ht="16.5" x14ac:dyDescent="0.3">
      <c r="B40655"/>
    </row>
    <row r="40656" spans="2:2" ht="16.5" x14ac:dyDescent="0.3">
      <c r="B40656"/>
    </row>
    <row r="40657" spans="2:2" ht="16.5" x14ac:dyDescent="0.3">
      <c r="B40657"/>
    </row>
    <row r="40658" spans="2:2" ht="16.5" x14ac:dyDescent="0.3">
      <c r="B40658"/>
    </row>
    <row r="40659" spans="2:2" ht="16.5" x14ac:dyDescent="0.3">
      <c r="B40659"/>
    </row>
    <row r="40660" spans="2:2" ht="16.5" x14ac:dyDescent="0.3">
      <c r="B40660"/>
    </row>
    <row r="40661" spans="2:2" ht="16.5" x14ac:dyDescent="0.3">
      <c r="B40661"/>
    </row>
    <row r="40662" spans="2:2" ht="16.5" x14ac:dyDescent="0.3">
      <c r="B40662"/>
    </row>
    <row r="40663" spans="2:2" ht="16.5" x14ac:dyDescent="0.3">
      <c r="B40663"/>
    </row>
    <row r="40664" spans="2:2" ht="16.5" x14ac:dyDescent="0.3">
      <c r="B40664"/>
    </row>
    <row r="40665" spans="2:2" ht="16.5" x14ac:dyDescent="0.3">
      <c r="B40665"/>
    </row>
    <row r="40666" spans="2:2" ht="16.5" x14ac:dyDescent="0.3">
      <c r="B40666"/>
    </row>
    <row r="40667" spans="2:2" ht="16.5" x14ac:dyDescent="0.3">
      <c r="B40667"/>
    </row>
    <row r="40668" spans="2:2" ht="16.5" x14ac:dyDescent="0.3">
      <c r="B40668"/>
    </row>
    <row r="40669" spans="2:2" ht="16.5" x14ac:dyDescent="0.3">
      <c r="B40669"/>
    </row>
    <row r="40670" spans="2:2" ht="16.5" x14ac:dyDescent="0.3">
      <c r="B40670"/>
    </row>
    <row r="40671" spans="2:2" ht="16.5" x14ac:dyDescent="0.3">
      <c r="B40671"/>
    </row>
    <row r="40672" spans="2:2" ht="16.5" x14ac:dyDescent="0.3">
      <c r="B40672"/>
    </row>
    <row r="40673" spans="2:2" ht="16.5" x14ac:dyDescent="0.3">
      <c r="B40673"/>
    </row>
    <row r="40674" spans="2:2" ht="16.5" x14ac:dyDescent="0.3">
      <c r="B40674"/>
    </row>
    <row r="40675" spans="2:2" ht="16.5" x14ac:dyDescent="0.3">
      <c r="B40675"/>
    </row>
    <row r="40676" spans="2:2" ht="16.5" x14ac:dyDescent="0.3">
      <c r="B40676"/>
    </row>
    <row r="40677" spans="2:2" ht="16.5" x14ac:dyDescent="0.3">
      <c r="B40677"/>
    </row>
    <row r="40678" spans="2:2" ht="16.5" x14ac:dyDescent="0.3">
      <c r="B40678"/>
    </row>
    <row r="40679" spans="2:2" ht="16.5" x14ac:dyDescent="0.3">
      <c r="B40679"/>
    </row>
    <row r="40680" spans="2:2" ht="16.5" x14ac:dyDescent="0.3">
      <c r="B40680"/>
    </row>
    <row r="40681" spans="2:2" ht="16.5" x14ac:dyDescent="0.3">
      <c r="B40681"/>
    </row>
    <row r="40682" spans="2:2" ht="16.5" x14ac:dyDescent="0.3">
      <c r="B40682"/>
    </row>
    <row r="40683" spans="2:2" ht="16.5" x14ac:dyDescent="0.3">
      <c r="B40683"/>
    </row>
    <row r="40684" spans="2:2" ht="16.5" x14ac:dyDescent="0.3">
      <c r="B40684"/>
    </row>
    <row r="40685" spans="2:2" ht="16.5" x14ac:dyDescent="0.3">
      <c r="B40685"/>
    </row>
    <row r="40686" spans="2:2" ht="16.5" x14ac:dyDescent="0.3">
      <c r="B40686"/>
    </row>
    <row r="40687" spans="2:2" ht="16.5" x14ac:dyDescent="0.3">
      <c r="B40687"/>
    </row>
    <row r="40688" spans="2:2" ht="16.5" x14ac:dyDescent="0.3">
      <c r="B40688"/>
    </row>
    <row r="40689" spans="2:2" ht="16.5" x14ac:dyDescent="0.3">
      <c r="B40689"/>
    </row>
    <row r="40690" spans="2:2" ht="16.5" x14ac:dyDescent="0.3">
      <c r="B40690"/>
    </row>
    <row r="40691" spans="2:2" ht="16.5" x14ac:dyDescent="0.3">
      <c r="B40691"/>
    </row>
    <row r="40692" spans="2:2" ht="16.5" x14ac:dyDescent="0.3">
      <c r="B40692"/>
    </row>
    <row r="40693" spans="2:2" ht="16.5" x14ac:dyDescent="0.3">
      <c r="B40693"/>
    </row>
    <row r="40694" spans="2:2" ht="16.5" x14ac:dyDescent="0.3">
      <c r="B40694"/>
    </row>
    <row r="40695" spans="2:2" ht="16.5" x14ac:dyDescent="0.3">
      <c r="B40695"/>
    </row>
    <row r="40696" spans="2:2" ht="16.5" x14ac:dyDescent="0.3">
      <c r="B40696"/>
    </row>
    <row r="40697" spans="2:2" ht="16.5" x14ac:dyDescent="0.3">
      <c r="B40697"/>
    </row>
    <row r="40698" spans="2:2" ht="16.5" x14ac:dyDescent="0.3">
      <c r="B40698"/>
    </row>
    <row r="40699" spans="2:2" ht="16.5" x14ac:dyDescent="0.3">
      <c r="B40699"/>
    </row>
    <row r="40700" spans="2:2" ht="16.5" x14ac:dyDescent="0.3">
      <c r="B40700"/>
    </row>
    <row r="40701" spans="2:2" ht="16.5" x14ac:dyDescent="0.3">
      <c r="B40701"/>
    </row>
    <row r="40702" spans="2:2" ht="16.5" x14ac:dyDescent="0.3">
      <c r="B40702"/>
    </row>
    <row r="40703" spans="2:2" ht="16.5" x14ac:dyDescent="0.3">
      <c r="B40703"/>
    </row>
    <row r="40704" spans="2:2" ht="16.5" x14ac:dyDescent="0.3">
      <c r="B40704"/>
    </row>
    <row r="40705" spans="2:2" ht="16.5" x14ac:dyDescent="0.3">
      <c r="B40705"/>
    </row>
    <row r="40706" spans="2:2" ht="16.5" x14ac:dyDescent="0.3">
      <c r="B40706"/>
    </row>
    <row r="40707" spans="2:2" ht="16.5" x14ac:dyDescent="0.3">
      <c r="B40707"/>
    </row>
    <row r="40708" spans="2:2" ht="16.5" x14ac:dyDescent="0.3">
      <c r="B40708"/>
    </row>
    <row r="40709" spans="2:2" ht="16.5" x14ac:dyDescent="0.3">
      <c r="B40709"/>
    </row>
    <row r="40710" spans="2:2" ht="16.5" x14ac:dyDescent="0.3">
      <c r="B40710"/>
    </row>
    <row r="40711" spans="2:2" ht="16.5" x14ac:dyDescent="0.3">
      <c r="B40711"/>
    </row>
    <row r="40712" spans="2:2" ht="16.5" x14ac:dyDescent="0.3">
      <c r="B40712"/>
    </row>
    <row r="40713" spans="2:2" ht="16.5" x14ac:dyDescent="0.3">
      <c r="B40713"/>
    </row>
    <row r="40714" spans="2:2" ht="16.5" x14ac:dyDescent="0.3">
      <c r="B40714"/>
    </row>
    <row r="40715" spans="2:2" ht="16.5" x14ac:dyDescent="0.3">
      <c r="B40715"/>
    </row>
    <row r="40716" spans="2:2" ht="16.5" x14ac:dyDescent="0.3">
      <c r="B40716"/>
    </row>
    <row r="40717" spans="2:2" ht="16.5" x14ac:dyDescent="0.3">
      <c r="B40717"/>
    </row>
    <row r="40718" spans="2:2" ht="16.5" x14ac:dyDescent="0.3">
      <c r="B40718"/>
    </row>
    <row r="40719" spans="2:2" ht="16.5" x14ac:dyDescent="0.3">
      <c r="B40719"/>
    </row>
    <row r="40720" spans="2:2" ht="16.5" x14ac:dyDescent="0.3">
      <c r="B40720"/>
    </row>
    <row r="40721" spans="2:2" ht="16.5" x14ac:dyDescent="0.3">
      <c r="B40721"/>
    </row>
    <row r="40722" spans="2:2" ht="16.5" x14ac:dyDescent="0.3">
      <c r="B40722"/>
    </row>
    <row r="40723" spans="2:2" ht="16.5" x14ac:dyDescent="0.3">
      <c r="B40723"/>
    </row>
    <row r="40724" spans="2:2" ht="16.5" x14ac:dyDescent="0.3">
      <c r="B40724"/>
    </row>
    <row r="40725" spans="2:2" ht="16.5" x14ac:dyDescent="0.3">
      <c r="B40725"/>
    </row>
    <row r="40726" spans="2:2" ht="16.5" x14ac:dyDescent="0.3">
      <c r="B40726"/>
    </row>
    <row r="40727" spans="2:2" ht="16.5" x14ac:dyDescent="0.3">
      <c r="B40727"/>
    </row>
    <row r="40728" spans="2:2" ht="16.5" x14ac:dyDescent="0.3">
      <c r="B40728"/>
    </row>
    <row r="40729" spans="2:2" ht="16.5" x14ac:dyDescent="0.3">
      <c r="B40729"/>
    </row>
    <row r="40730" spans="2:2" ht="16.5" x14ac:dyDescent="0.3">
      <c r="B40730"/>
    </row>
    <row r="40731" spans="2:2" ht="16.5" x14ac:dyDescent="0.3">
      <c r="B40731"/>
    </row>
    <row r="40732" spans="2:2" ht="16.5" x14ac:dyDescent="0.3">
      <c r="B40732"/>
    </row>
    <row r="40733" spans="2:2" ht="16.5" x14ac:dyDescent="0.3">
      <c r="B40733"/>
    </row>
    <row r="40734" spans="2:2" ht="16.5" x14ac:dyDescent="0.3">
      <c r="B40734"/>
    </row>
    <row r="40735" spans="2:2" ht="16.5" x14ac:dyDescent="0.3">
      <c r="B40735"/>
    </row>
    <row r="40736" spans="2:2" ht="16.5" x14ac:dyDescent="0.3">
      <c r="B40736"/>
    </row>
    <row r="40737" spans="2:2" ht="16.5" x14ac:dyDescent="0.3">
      <c r="B40737"/>
    </row>
    <row r="40738" spans="2:2" ht="16.5" x14ac:dyDescent="0.3">
      <c r="B40738"/>
    </row>
    <row r="40739" spans="2:2" ht="16.5" x14ac:dyDescent="0.3">
      <c r="B40739"/>
    </row>
    <row r="40740" spans="2:2" ht="16.5" x14ac:dyDescent="0.3">
      <c r="B40740"/>
    </row>
    <row r="40741" spans="2:2" ht="16.5" x14ac:dyDescent="0.3">
      <c r="B40741"/>
    </row>
    <row r="40742" spans="2:2" ht="16.5" x14ac:dyDescent="0.3">
      <c r="B40742"/>
    </row>
    <row r="40743" spans="2:2" ht="16.5" x14ac:dyDescent="0.3">
      <c r="B40743"/>
    </row>
    <row r="40744" spans="2:2" ht="16.5" x14ac:dyDescent="0.3">
      <c r="B40744"/>
    </row>
    <row r="40745" spans="2:2" ht="16.5" x14ac:dyDescent="0.3">
      <c r="B40745"/>
    </row>
    <row r="40746" spans="2:2" ht="16.5" x14ac:dyDescent="0.3">
      <c r="B40746"/>
    </row>
    <row r="40747" spans="2:2" ht="16.5" x14ac:dyDescent="0.3">
      <c r="B40747"/>
    </row>
    <row r="40748" spans="2:2" ht="16.5" x14ac:dyDescent="0.3">
      <c r="B40748"/>
    </row>
    <row r="40749" spans="2:2" ht="16.5" x14ac:dyDescent="0.3">
      <c r="B40749"/>
    </row>
    <row r="40750" spans="2:2" ht="16.5" x14ac:dyDescent="0.3">
      <c r="B40750"/>
    </row>
    <row r="40751" spans="2:2" ht="16.5" x14ac:dyDescent="0.3">
      <c r="B40751"/>
    </row>
    <row r="40752" spans="2:2" ht="16.5" x14ac:dyDescent="0.3">
      <c r="B40752"/>
    </row>
    <row r="40753" spans="2:2" ht="16.5" x14ac:dyDescent="0.3">
      <c r="B40753"/>
    </row>
    <row r="40754" spans="2:2" ht="16.5" x14ac:dyDescent="0.3">
      <c r="B40754"/>
    </row>
    <row r="40755" spans="2:2" ht="16.5" x14ac:dyDescent="0.3">
      <c r="B40755"/>
    </row>
    <row r="40756" spans="2:2" ht="16.5" x14ac:dyDescent="0.3">
      <c r="B40756"/>
    </row>
    <row r="40757" spans="2:2" ht="16.5" x14ac:dyDescent="0.3">
      <c r="B40757"/>
    </row>
    <row r="40758" spans="2:2" ht="16.5" x14ac:dyDescent="0.3">
      <c r="B40758"/>
    </row>
    <row r="40759" spans="2:2" ht="16.5" x14ac:dyDescent="0.3">
      <c r="B40759"/>
    </row>
    <row r="40760" spans="2:2" ht="16.5" x14ac:dyDescent="0.3">
      <c r="B40760"/>
    </row>
    <row r="40761" spans="2:2" ht="16.5" x14ac:dyDescent="0.3">
      <c r="B40761"/>
    </row>
    <row r="40762" spans="2:2" ht="16.5" x14ac:dyDescent="0.3">
      <c r="B40762"/>
    </row>
    <row r="40763" spans="2:2" ht="16.5" x14ac:dyDescent="0.3">
      <c r="B40763"/>
    </row>
    <row r="40764" spans="2:2" ht="16.5" x14ac:dyDescent="0.3">
      <c r="B40764"/>
    </row>
    <row r="40765" spans="2:2" ht="16.5" x14ac:dyDescent="0.3">
      <c r="B40765"/>
    </row>
    <row r="40766" spans="2:2" ht="16.5" x14ac:dyDescent="0.3">
      <c r="B40766"/>
    </row>
    <row r="40767" spans="2:2" ht="16.5" x14ac:dyDescent="0.3">
      <c r="B40767"/>
    </row>
    <row r="40768" spans="2:2" ht="16.5" x14ac:dyDescent="0.3">
      <c r="B40768"/>
    </row>
    <row r="40769" spans="2:2" ht="16.5" x14ac:dyDescent="0.3">
      <c r="B40769"/>
    </row>
    <row r="40770" spans="2:2" ht="16.5" x14ac:dyDescent="0.3">
      <c r="B40770"/>
    </row>
    <row r="40771" spans="2:2" ht="16.5" x14ac:dyDescent="0.3">
      <c r="B40771"/>
    </row>
    <row r="40772" spans="2:2" ht="16.5" x14ac:dyDescent="0.3">
      <c r="B40772"/>
    </row>
    <row r="40773" spans="2:2" ht="16.5" x14ac:dyDescent="0.3">
      <c r="B40773"/>
    </row>
    <row r="40774" spans="2:2" ht="16.5" x14ac:dyDescent="0.3">
      <c r="B40774"/>
    </row>
    <row r="40775" spans="2:2" ht="16.5" x14ac:dyDescent="0.3">
      <c r="B40775"/>
    </row>
    <row r="40776" spans="2:2" ht="16.5" x14ac:dyDescent="0.3">
      <c r="B40776"/>
    </row>
    <row r="40777" spans="2:2" ht="16.5" x14ac:dyDescent="0.3">
      <c r="B40777"/>
    </row>
    <row r="40778" spans="2:2" ht="16.5" x14ac:dyDescent="0.3">
      <c r="B40778"/>
    </row>
    <row r="40779" spans="2:2" ht="16.5" x14ac:dyDescent="0.3">
      <c r="B40779"/>
    </row>
    <row r="40780" spans="2:2" ht="16.5" x14ac:dyDescent="0.3">
      <c r="B40780"/>
    </row>
    <row r="40781" spans="2:2" ht="16.5" x14ac:dyDescent="0.3">
      <c r="B40781"/>
    </row>
    <row r="40782" spans="2:2" ht="16.5" x14ac:dyDescent="0.3">
      <c r="B40782"/>
    </row>
    <row r="40783" spans="2:2" ht="16.5" x14ac:dyDescent="0.3">
      <c r="B40783"/>
    </row>
    <row r="40784" spans="2:2" ht="16.5" x14ac:dyDescent="0.3">
      <c r="B40784"/>
    </row>
    <row r="40785" spans="2:2" ht="16.5" x14ac:dyDescent="0.3">
      <c r="B40785"/>
    </row>
    <row r="40786" spans="2:2" ht="16.5" x14ac:dyDescent="0.3">
      <c r="B40786"/>
    </row>
    <row r="40787" spans="2:2" ht="16.5" x14ac:dyDescent="0.3">
      <c r="B40787"/>
    </row>
    <row r="40788" spans="2:2" ht="16.5" x14ac:dyDescent="0.3">
      <c r="B40788"/>
    </row>
    <row r="40789" spans="2:2" ht="16.5" x14ac:dyDescent="0.3">
      <c r="B40789"/>
    </row>
    <row r="40790" spans="2:2" ht="16.5" x14ac:dyDescent="0.3">
      <c r="B40790"/>
    </row>
    <row r="40791" spans="2:2" ht="16.5" x14ac:dyDescent="0.3">
      <c r="B40791"/>
    </row>
    <row r="40792" spans="2:2" ht="16.5" x14ac:dyDescent="0.3">
      <c r="B40792"/>
    </row>
    <row r="40793" spans="2:2" ht="16.5" x14ac:dyDescent="0.3">
      <c r="B40793"/>
    </row>
    <row r="40794" spans="2:2" ht="16.5" x14ac:dyDescent="0.3">
      <c r="B40794"/>
    </row>
    <row r="40795" spans="2:2" ht="16.5" x14ac:dyDescent="0.3">
      <c r="B40795"/>
    </row>
    <row r="40796" spans="2:2" ht="16.5" x14ac:dyDescent="0.3">
      <c r="B40796"/>
    </row>
    <row r="40797" spans="2:2" ht="16.5" x14ac:dyDescent="0.3">
      <c r="B40797"/>
    </row>
    <row r="40798" spans="2:2" ht="16.5" x14ac:dyDescent="0.3">
      <c r="B40798"/>
    </row>
    <row r="40799" spans="2:2" ht="16.5" x14ac:dyDescent="0.3">
      <c r="B40799"/>
    </row>
    <row r="40800" spans="2:2" ht="16.5" x14ac:dyDescent="0.3">
      <c r="B40800"/>
    </row>
    <row r="40801" spans="2:2" ht="16.5" x14ac:dyDescent="0.3">
      <c r="B40801"/>
    </row>
    <row r="40802" spans="2:2" ht="16.5" x14ac:dyDescent="0.3">
      <c r="B40802"/>
    </row>
    <row r="40803" spans="2:2" ht="16.5" x14ac:dyDescent="0.3">
      <c r="B40803"/>
    </row>
    <row r="40804" spans="2:2" ht="16.5" x14ac:dyDescent="0.3">
      <c r="B40804"/>
    </row>
    <row r="40805" spans="2:2" ht="16.5" x14ac:dyDescent="0.3">
      <c r="B40805"/>
    </row>
    <row r="40806" spans="2:2" ht="16.5" x14ac:dyDescent="0.3">
      <c r="B40806"/>
    </row>
    <row r="40807" spans="2:2" ht="16.5" x14ac:dyDescent="0.3">
      <c r="B40807"/>
    </row>
    <row r="40808" spans="2:2" ht="16.5" x14ac:dyDescent="0.3">
      <c r="B40808"/>
    </row>
    <row r="40809" spans="2:2" ht="16.5" x14ac:dyDescent="0.3">
      <c r="B40809"/>
    </row>
    <row r="40810" spans="2:2" ht="16.5" x14ac:dyDescent="0.3">
      <c r="B40810"/>
    </row>
    <row r="40811" spans="2:2" ht="16.5" x14ac:dyDescent="0.3">
      <c r="B40811"/>
    </row>
    <row r="40812" spans="2:2" ht="16.5" x14ac:dyDescent="0.3">
      <c r="B40812"/>
    </row>
    <row r="40813" spans="2:2" ht="16.5" x14ac:dyDescent="0.3">
      <c r="B40813"/>
    </row>
    <row r="40814" spans="2:2" ht="16.5" x14ac:dyDescent="0.3">
      <c r="B40814"/>
    </row>
    <row r="40815" spans="2:2" ht="16.5" x14ac:dyDescent="0.3">
      <c r="B40815"/>
    </row>
    <row r="40816" spans="2:2" ht="16.5" x14ac:dyDescent="0.3">
      <c r="B40816"/>
    </row>
    <row r="40817" spans="2:2" ht="16.5" x14ac:dyDescent="0.3">
      <c r="B40817"/>
    </row>
    <row r="40818" spans="2:2" ht="16.5" x14ac:dyDescent="0.3">
      <c r="B40818"/>
    </row>
    <row r="40819" spans="2:2" ht="16.5" x14ac:dyDescent="0.3">
      <c r="B40819"/>
    </row>
    <row r="40820" spans="2:2" ht="16.5" x14ac:dyDescent="0.3">
      <c r="B40820"/>
    </row>
    <row r="40821" spans="2:2" ht="16.5" x14ac:dyDescent="0.3">
      <c r="B40821"/>
    </row>
    <row r="40822" spans="2:2" ht="16.5" x14ac:dyDescent="0.3">
      <c r="B40822"/>
    </row>
    <row r="40823" spans="2:2" ht="16.5" x14ac:dyDescent="0.3">
      <c r="B40823"/>
    </row>
    <row r="40824" spans="2:2" ht="16.5" x14ac:dyDescent="0.3">
      <c r="B40824"/>
    </row>
    <row r="40825" spans="2:2" ht="16.5" x14ac:dyDescent="0.3">
      <c r="B40825"/>
    </row>
    <row r="40826" spans="2:2" ht="16.5" x14ac:dyDescent="0.3">
      <c r="B40826"/>
    </row>
    <row r="40827" spans="2:2" ht="16.5" x14ac:dyDescent="0.3">
      <c r="B40827"/>
    </row>
    <row r="40828" spans="2:2" ht="16.5" x14ac:dyDescent="0.3">
      <c r="B40828"/>
    </row>
    <row r="40829" spans="2:2" ht="16.5" x14ac:dyDescent="0.3">
      <c r="B40829"/>
    </row>
    <row r="40830" spans="2:2" ht="16.5" x14ac:dyDescent="0.3">
      <c r="B40830"/>
    </row>
    <row r="40831" spans="2:2" ht="16.5" x14ac:dyDescent="0.3">
      <c r="B40831"/>
    </row>
    <row r="40832" spans="2:2" ht="16.5" x14ac:dyDescent="0.3">
      <c r="B40832"/>
    </row>
    <row r="40833" spans="2:2" ht="16.5" x14ac:dyDescent="0.3">
      <c r="B40833"/>
    </row>
    <row r="40834" spans="2:2" ht="16.5" x14ac:dyDescent="0.3">
      <c r="B40834"/>
    </row>
    <row r="40835" spans="2:2" ht="16.5" x14ac:dyDescent="0.3">
      <c r="B40835"/>
    </row>
    <row r="40836" spans="2:2" ht="16.5" x14ac:dyDescent="0.3">
      <c r="B40836"/>
    </row>
    <row r="40837" spans="2:2" ht="16.5" x14ac:dyDescent="0.3">
      <c r="B40837"/>
    </row>
    <row r="40838" spans="2:2" ht="16.5" x14ac:dyDescent="0.3">
      <c r="B40838"/>
    </row>
    <row r="40839" spans="2:2" ht="16.5" x14ac:dyDescent="0.3">
      <c r="B40839"/>
    </row>
    <row r="40840" spans="2:2" ht="16.5" x14ac:dyDescent="0.3">
      <c r="B40840"/>
    </row>
    <row r="40841" spans="2:2" ht="16.5" x14ac:dyDescent="0.3">
      <c r="B40841"/>
    </row>
    <row r="40842" spans="2:2" ht="16.5" x14ac:dyDescent="0.3">
      <c r="B40842"/>
    </row>
    <row r="40843" spans="2:2" ht="16.5" x14ac:dyDescent="0.3">
      <c r="B40843"/>
    </row>
    <row r="40844" spans="2:2" ht="16.5" x14ac:dyDescent="0.3">
      <c r="B40844"/>
    </row>
    <row r="40845" spans="2:2" ht="16.5" x14ac:dyDescent="0.3">
      <c r="B40845"/>
    </row>
    <row r="40846" spans="2:2" ht="16.5" x14ac:dyDescent="0.3">
      <c r="B40846"/>
    </row>
    <row r="40847" spans="2:2" ht="16.5" x14ac:dyDescent="0.3">
      <c r="B40847"/>
    </row>
    <row r="40848" spans="2:2" ht="16.5" x14ac:dyDescent="0.3">
      <c r="B40848"/>
    </row>
    <row r="40849" spans="2:2" ht="16.5" x14ac:dyDescent="0.3">
      <c r="B40849"/>
    </row>
    <row r="40850" spans="2:2" ht="16.5" x14ac:dyDescent="0.3">
      <c r="B40850"/>
    </row>
    <row r="40851" spans="2:2" ht="16.5" x14ac:dyDescent="0.3">
      <c r="B40851"/>
    </row>
    <row r="40852" spans="2:2" ht="16.5" x14ac:dyDescent="0.3">
      <c r="B40852"/>
    </row>
    <row r="40853" spans="2:2" ht="16.5" x14ac:dyDescent="0.3">
      <c r="B40853"/>
    </row>
    <row r="40854" spans="2:2" ht="16.5" x14ac:dyDescent="0.3">
      <c r="B40854"/>
    </row>
    <row r="40855" spans="2:2" ht="16.5" x14ac:dyDescent="0.3">
      <c r="B40855"/>
    </row>
    <row r="40856" spans="2:2" ht="16.5" x14ac:dyDescent="0.3">
      <c r="B40856"/>
    </row>
    <row r="40857" spans="2:2" ht="16.5" x14ac:dyDescent="0.3">
      <c r="B40857"/>
    </row>
    <row r="40858" spans="2:2" ht="16.5" x14ac:dyDescent="0.3">
      <c r="B40858"/>
    </row>
    <row r="40859" spans="2:2" ht="16.5" x14ac:dyDescent="0.3">
      <c r="B40859"/>
    </row>
    <row r="40860" spans="2:2" ht="16.5" x14ac:dyDescent="0.3">
      <c r="B40860"/>
    </row>
    <row r="40861" spans="2:2" ht="16.5" x14ac:dyDescent="0.3">
      <c r="B40861"/>
    </row>
    <row r="40862" spans="2:2" ht="16.5" x14ac:dyDescent="0.3">
      <c r="B40862"/>
    </row>
    <row r="40863" spans="2:2" ht="16.5" x14ac:dyDescent="0.3">
      <c r="B40863"/>
    </row>
    <row r="40864" spans="2:2" ht="16.5" x14ac:dyDescent="0.3">
      <c r="B40864"/>
    </row>
    <row r="40865" spans="2:2" ht="16.5" x14ac:dyDescent="0.3">
      <c r="B40865"/>
    </row>
    <row r="40866" spans="2:2" ht="16.5" x14ac:dyDescent="0.3">
      <c r="B40866"/>
    </row>
    <row r="40867" spans="2:2" ht="16.5" x14ac:dyDescent="0.3">
      <c r="B40867"/>
    </row>
    <row r="40868" spans="2:2" ht="16.5" x14ac:dyDescent="0.3">
      <c r="B40868"/>
    </row>
    <row r="40869" spans="2:2" ht="16.5" x14ac:dyDescent="0.3">
      <c r="B40869"/>
    </row>
    <row r="40870" spans="2:2" ht="16.5" x14ac:dyDescent="0.3">
      <c r="B40870"/>
    </row>
    <row r="40871" spans="2:2" ht="16.5" x14ac:dyDescent="0.3">
      <c r="B40871"/>
    </row>
    <row r="40872" spans="2:2" ht="16.5" x14ac:dyDescent="0.3">
      <c r="B40872"/>
    </row>
    <row r="40873" spans="2:2" ht="16.5" x14ac:dyDescent="0.3">
      <c r="B40873"/>
    </row>
    <row r="40874" spans="2:2" ht="16.5" x14ac:dyDescent="0.3">
      <c r="B40874"/>
    </row>
    <row r="40875" spans="2:2" ht="16.5" x14ac:dyDescent="0.3">
      <c r="B40875"/>
    </row>
    <row r="40876" spans="2:2" ht="16.5" x14ac:dyDescent="0.3">
      <c r="B40876"/>
    </row>
    <row r="40877" spans="2:2" ht="16.5" x14ac:dyDescent="0.3">
      <c r="B40877"/>
    </row>
    <row r="40878" spans="2:2" ht="16.5" x14ac:dyDescent="0.3">
      <c r="B40878"/>
    </row>
    <row r="40879" spans="2:2" ht="16.5" x14ac:dyDescent="0.3">
      <c r="B40879"/>
    </row>
    <row r="40880" spans="2:2" ht="16.5" x14ac:dyDescent="0.3">
      <c r="B40880"/>
    </row>
    <row r="40881" spans="2:2" ht="16.5" x14ac:dyDescent="0.3">
      <c r="B40881"/>
    </row>
    <row r="40882" spans="2:2" ht="16.5" x14ac:dyDescent="0.3">
      <c r="B40882"/>
    </row>
    <row r="40883" spans="2:2" ht="16.5" x14ac:dyDescent="0.3">
      <c r="B40883"/>
    </row>
    <row r="40884" spans="2:2" ht="16.5" x14ac:dyDescent="0.3">
      <c r="B40884"/>
    </row>
    <row r="40885" spans="2:2" ht="16.5" x14ac:dyDescent="0.3">
      <c r="B40885"/>
    </row>
    <row r="40886" spans="2:2" ht="16.5" x14ac:dyDescent="0.3">
      <c r="B40886"/>
    </row>
    <row r="40887" spans="2:2" ht="16.5" x14ac:dyDescent="0.3">
      <c r="B40887"/>
    </row>
    <row r="40888" spans="2:2" ht="16.5" x14ac:dyDescent="0.3">
      <c r="B40888"/>
    </row>
    <row r="40889" spans="2:2" ht="16.5" x14ac:dyDescent="0.3">
      <c r="B40889"/>
    </row>
    <row r="40890" spans="2:2" ht="16.5" x14ac:dyDescent="0.3">
      <c r="B40890"/>
    </row>
    <row r="40891" spans="2:2" ht="16.5" x14ac:dyDescent="0.3">
      <c r="B40891"/>
    </row>
    <row r="40892" spans="2:2" ht="16.5" x14ac:dyDescent="0.3">
      <c r="B40892"/>
    </row>
    <row r="40893" spans="2:2" ht="16.5" x14ac:dyDescent="0.3">
      <c r="B40893"/>
    </row>
    <row r="40894" spans="2:2" ht="16.5" x14ac:dyDescent="0.3">
      <c r="B40894"/>
    </row>
    <row r="40895" spans="2:2" ht="16.5" x14ac:dyDescent="0.3">
      <c r="B40895"/>
    </row>
    <row r="40896" spans="2:2" ht="16.5" x14ac:dyDescent="0.3">
      <c r="B40896"/>
    </row>
    <row r="40897" spans="2:2" ht="16.5" x14ac:dyDescent="0.3">
      <c r="B40897"/>
    </row>
    <row r="40898" spans="2:2" ht="16.5" x14ac:dyDescent="0.3">
      <c r="B40898"/>
    </row>
    <row r="40899" spans="2:2" ht="16.5" x14ac:dyDescent="0.3">
      <c r="B40899"/>
    </row>
    <row r="40900" spans="2:2" ht="16.5" x14ac:dyDescent="0.3">
      <c r="B40900"/>
    </row>
    <row r="40901" spans="2:2" ht="16.5" x14ac:dyDescent="0.3">
      <c r="B40901"/>
    </row>
    <row r="40902" spans="2:2" ht="16.5" x14ac:dyDescent="0.3">
      <c r="B40902"/>
    </row>
    <row r="40903" spans="2:2" ht="16.5" x14ac:dyDescent="0.3">
      <c r="B40903"/>
    </row>
    <row r="40904" spans="2:2" ht="16.5" x14ac:dyDescent="0.3">
      <c r="B40904"/>
    </row>
    <row r="40905" spans="2:2" ht="16.5" x14ac:dyDescent="0.3">
      <c r="B40905"/>
    </row>
    <row r="40906" spans="2:2" ht="16.5" x14ac:dyDescent="0.3">
      <c r="B40906"/>
    </row>
    <row r="40907" spans="2:2" ht="16.5" x14ac:dyDescent="0.3">
      <c r="B40907"/>
    </row>
    <row r="40908" spans="2:2" ht="16.5" x14ac:dyDescent="0.3">
      <c r="B40908"/>
    </row>
    <row r="40909" spans="2:2" ht="16.5" x14ac:dyDescent="0.3">
      <c r="B40909"/>
    </row>
    <row r="40910" spans="2:2" ht="16.5" x14ac:dyDescent="0.3">
      <c r="B40910"/>
    </row>
    <row r="40911" spans="2:2" ht="16.5" x14ac:dyDescent="0.3">
      <c r="B40911"/>
    </row>
    <row r="40912" spans="2:2" ht="16.5" x14ac:dyDescent="0.3">
      <c r="B40912"/>
    </row>
    <row r="40913" spans="2:2" ht="16.5" x14ac:dyDescent="0.3">
      <c r="B40913"/>
    </row>
    <row r="40914" spans="2:2" ht="16.5" x14ac:dyDescent="0.3">
      <c r="B40914"/>
    </row>
    <row r="40915" spans="2:2" ht="16.5" x14ac:dyDescent="0.3">
      <c r="B40915"/>
    </row>
    <row r="40916" spans="2:2" ht="16.5" x14ac:dyDescent="0.3">
      <c r="B40916"/>
    </row>
    <row r="40917" spans="2:2" ht="16.5" x14ac:dyDescent="0.3">
      <c r="B40917"/>
    </row>
    <row r="40918" spans="2:2" ht="16.5" x14ac:dyDescent="0.3">
      <c r="B40918"/>
    </row>
    <row r="40919" spans="2:2" ht="16.5" x14ac:dyDescent="0.3">
      <c r="B40919"/>
    </row>
    <row r="40920" spans="2:2" ht="16.5" x14ac:dyDescent="0.3">
      <c r="B40920"/>
    </row>
    <row r="40921" spans="2:2" ht="16.5" x14ac:dyDescent="0.3">
      <c r="B40921"/>
    </row>
    <row r="40922" spans="2:2" ht="16.5" x14ac:dyDescent="0.3">
      <c r="B40922"/>
    </row>
    <row r="40923" spans="2:2" ht="16.5" x14ac:dyDescent="0.3">
      <c r="B40923"/>
    </row>
    <row r="40924" spans="2:2" ht="16.5" x14ac:dyDescent="0.3">
      <c r="B40924"/>
    </row>
    <row r="40925" spans="2:2" ht="16.5" x14ac:dyDescent="0.3">
      <c r="B40925"/>
    </row>
    <row r="40926" spans="2:2" ht="16.5" x14ac:dyDescent="0.3">
      <c r="B40926"/>
    </row>
    <row r="40927" spans="2:2" ht="16.5" x14ac:dyDescent="0.3">
      <c r="B40927"/>
    </row>
    <row r="40928" spans="2:2" ht="16.5" x14ac:dyDescent="0.3">
      <c r="B40928"/>
    </row>
    <row r="40929" spans="2:2" ht="16.5" x14ac:dyDescent="0.3">
      <c r="B40929"/>
    </row>
    <row r="40930" spans="2:2" ht="16.5" x14ac:dyDescent="0.3">
      <c r="B40930"/>
    </row>
    <row r="40931" spans="2:2" ht="16.5" x14ac:dyDescent="0.3">
      <c r="B40931"/>
    </row>
    <row r="40932" spans="2:2" ht="16.5" x14ac:dyDescent="0.3">
      <c r="B40932"/>
    </row>
    <row r="40933" spans="2:2" ht="16.5" x14ac:dyDescent="0.3">
      <c r="B40933"/>
    </row>
    <row r="40934" spans="2:2" ht="16.5" x14ac:dyDescent="0.3">
      <c r="B40934"/>
    </row>
    <row r="40935" spans="2:2" ht="16.5" x14ac:dyDescent="0.3">
      <c r="B40935"/>
    </row>
    <row r="40936" spans="2:2" ht="16.5" x14ac:dyDescent="0.3">
      <c r="B40936"/>
    </row>
    <row r="40937" spans="2:2" ht="16.5" x14ac:dyDescent="0.3">
      <c r="B40937"/>
    </row>
    <row r="40938" spans="2:2" ht="16.5" x14ac:dyDescent="0.3">
      <c r="B40938"/>
    </row>
    <row r="40939" spans="2:2" ht="16.5" x14ac:dyDescent="0.3">
      <c r="B40939"/>
    </row>
    <row r="40940" spans="2:2" ht="16.5" x14ac:dyDescent="0.3">
      <c r="B40940"/>
    </row>
    <row r="40941" spans="2:2" ht="16.5" x14ac:dyDescent="0.3">
      <c r="B40941"/>
    </row>
    <row r="40942" spans="2:2" ht="16.5" x14ac:dyDescent="0.3">
      <c r="B40942"/>
    </row>
    <row r="40943" spans="2:2" ht="16.5" x14ac:dyDescent="0.3">
      <c r="B40943"/>
    </row>
    <row r="40944" spans="2:2" ht="16.5" x14ac:dyDescent="0.3">
      <c r="B40944"/>
    </row>
    <row r="40945" spans="2:2" ht="16.5" x14ac:dyDescent="0.3">
      <c r="B40945"/>
    </row>
    <row r="40946" spans="2:2" ht="16.5" x14ac:dyDescent="0.3">
      <c r="B40946"/>
    </row>
    <row r="40947" spans="2:2" ht="16.5" x14ac:dyDescent="0.3">
      <c r="B40947"/>
    </row>
    <row r="40948" spans="2:2" ht="16.5" x14ac:dyDescent="0.3">
      <c r="B40948"/>
    </row>
    <row r="40949" spans="2:2" ht="16.5" x14ac:dyDescent="0.3">
      <c r="B40949"/>
    </row>
    <row r="40950" spans="2:2" ht="16.5" x14ac:dyDescent="0.3">
      <c r="B40950"/>
    </row>
    <row r="40951" spans="2:2" ht="16.5" x14ac:dyDescent="0.3">
      <c r="B40951"/>
    </row>
    <row r="40952" spans="2:2" ht="16.5" x14ac:dyDescent="0.3">
      <c r="B40952"/>
    </row>
    <row r="40953" spans="2:2" ht="16.5" x14ac:dyDescent="0.3">
      <c r="B40953"/>
    </row>
    <row r="40954" spans="2:2" ht="16.5" x14ac:dyDescent="0.3">
      <c r="B40954"/>
    </row>
    <row r="40955" spans="2:2" ht="16.5" x14ac:dyDescent="0.3">
      <c r="B40955"/>
    </row>
    <row r="40956" spans="2:2" ht="16.5" x14ac:dyDescent="0.3">
      <c r="B40956"/>
    </row>
    <row r="40957" spans="2:2" ht="16.5" x14ac:dyDescent="0.3">
      <c r="B40957"/>
    </row>
    <row r="40958" spans="2:2" ht="16.5" x14ac:dyDescent="0.3">
      <c r="B40958"/>
    </row>
    <row r="40959" spans="2:2" ht="16.5" x14ac:dyDescent="0.3">
      <c r="B40959"/>
    </row>
    <row r="40960" spans="2:2" ht="16.5" x14ac:dyDescent="0.3">
      <c r="B40960"/>
    </row>
    <row r="40961" spans="2:2" ht="16.5" x14ac:dyDescent="0.3">
      <c r="B40961"/>
    </row>
    <row r="40962" spans="2:2" ht="16.5" x14ac:dyDescent="0.3">
      <c r="B40962"/>
    </row>
    <row r="40963" spans="2:2" ht="16.5" x14ac:dyDescent="0.3">
      <c r="B40963"/>
    </row>
    <row r="40964" spans="2:2" ht="16.5" x14ac:dyDescent="0.3">
      <c r="B40964"/>
    </row>
    <row r="40965" spans="2:2" ht="16.5" x14ac:dyDescent="0.3">
      <c r="B40965"/>
    </row>
    <row r="40966" spans="2:2" ht="16.5" x14ac:dyDescent="0.3">
      <c r="B40966"/>
    </row>
    <row r="40967" spans="2:2" ht="16.5" x14ac:dyDescent="0.3">
      <c r="B40967"/>
    </row>
    <row r="40968" spans="2:2" ht="16.5" x14ac:dyDescent="0.3">
      <c r="B40968"/>
    </row>
    <row r="40969" spans="2:2" ht="16.5" x14ac:dyDescent="0.3">
      <c r="B40969"/>
    </row>
    <row r="40970" spans="2:2" ht="16.5" x14ac:dyDescent="0.3">
      <c r="B40970"/>
    </row>
    <row r="40971" spans="2:2" ht="16.5" x14ac:dyDescent="0.3">
      <c r="B40971"/>
    </row>
    <row r="40972" spans="2:2" ht="16.5" x14ac:dyDescent="0.3">
      <c r="B40972"/>
    </row>
    <row r="40973" spans="2:2" ht="16.5" x14ac:dyDescent="0.3">
      <c r="B40973"/>
    </row>
    <row r="40974" spans="2:2" ht="16.5" x14ac:dyDescent="0.3">
      <c r="B40974"/>
    </row>
    <row r="40975" spans="2:2" ht="16.5" x14ac:dyDescent="0.3">
      <c r="B40975"/>
    </row>
    <row r="40976" spans="2:2" ht="16.5" x14ac:dyDescent="0.3">
      <c r="B40976"/>
    </row>
    <row r="40977" spans="2:2" ht="16.5" x14ac:dyDescent="0.3">
      <c r="B40977"/>
    </row>
    <row r="40978" spans="2:2" ht="16.5" x14ac:dyDescent="0.3">
      <c r="B40978"/>
    </row>
    <row r="40979" spans="2:2" ht="16.5" x14ac:dyDescent="0.3">
      <c r="B40979"/>
    </row>
    <row r="40980" spans="2:2" ht="16.5" x14ac:dyDescent="0.3">
      <c r="B40980"/>
    </row>
    <row r="40981" spans="2:2" ht="16.5" x14ac:dyDescent="0.3">
      <c r="B40981"/>
    </row>
    <row r="40982" spans="2:2" ht="16.5" x14ac:dyDescent="0.3">
      <c r="B40982"/>
    </row>
    <row r="40983" spans="2:2" ht="16.5" x14ac:dyDescent="0.3">
      <c r="B40983"/>
    </row>
    <row r="40984" spans="2:2" ht="16.5" x14ac:dyDescent="0.3">
      <c r="B40984"/>
    </row>
    <row r="40985" spans="2:2" ht="16.5" x14ac:dyDescent="0.3">
      <c r="B40985"/>
    </row>
    <row r="40986" spans="2:2" ht="16.5" x14ac:dyDescent="0.3">
      <c r="B40986"/>
    </row>
    <row r="40987" spans="2:2" ht="16.5" x14ac:dyDescent="0.3">
      <c r="B40987"/>
    </row>
    <row r="40988" spans="2:2" ht="16.5" x14ac:dyDescent="0.3">
      <c r="B40988"/>
    </row>
    <row r="40989" spans="2:2" ht="16.5" x14ac:dyDescent="0.3">
      <c r="B40989"/>
    </row>
    <row r="40990" spans="2:2" ht="16.5" x14ac:dyDescent="0.3">
      <c r="B40990"/>
    </row>
    <row r="40991" spans="2:2" ht="16.5" x14ac:dyDescent="0.3">
      <c r="B40991"/>
    </row>
    <row r="40992" spans="2:2" ht="16.5" x14ac:dyDescent="0.3">
      <c r="B40992"/>
    </row>
    <row r="40993" spans="2:2" ht="16.5" x14ac:dyDescent="0.3">
      <c r="B40993"/>
    </row>
    <row r="40994" spans="2:2" ht="16.5" x14ac:dyDescent="0.3">
      <c r="B40994"/>
    </row>
    <row r="40995" spans="2:2" ht="16.5" x14ac:dyDescent="0.3">
      <c r="B40995"/>
    </row>
    <row r="40996" spans="2:2" ht="16.5" x14ac:dyDescent="0.3">
      <c r="B40996"/>
    </row>
    <row r="40997" spans="2:2" ht="16.5" x14ac:dyDescent="0.3">
      <c r="B40997"/>
    </row>
    <row r="40998" spans="2:2" ht="16.5" x14ac:dyDescent="0.3">
      <c r="B40998"/>
    </row>
    <row r="40999" spans="2:2" ht="16.5" x14ac:dyDescent="0.3">
      <c r="B40999"/>
    </row>
    <row r="41000" spans="2:2" ht="16.5" x14ac:dyDescent="0.3">
      <c r="B41000"/>
    </row>
    <row r="41001" spans="2:2" ht="16.5" x14ac:dyDescent="0.3">
      <c r="B41001"/>
    </row>
    <row r="41002" spans="2:2" ht="16.5" x14ac:dyDescent="0.3">
      <c r="B41002"/>
    </row>
    <row r="41003" spans="2:2" ht="16.5" x14ac:dyDescent="0.3">
      <c r="B41003"/>
    </row>
    <row r="41004" spans="2:2" ht="16.5" x14ac:dyDescent="0.3">
      <c r="B41004"/>
    </row>
    <row r="41005" spans="2:2" ht="16.5" x14ac:dyDescent="0.3">
      <c r="B41005"/>
    </row>
    <row r="41006" spans="2:2" ht="16.5" x14ac:dyDescent="0.3">
      <c r="B41006"/>
    </row>
    <row r="41007" spans="2:2" ht="16.5" x14ac:dyDescent="0.3">
      <c r="B41007"/>
    </row>
    <row r="41008" spans="2:2" ht="16.5" x14ac:dyDescent="0.3">
      <c r="B41008"/>
    </row>
    <row r="41009" spans="2:2" ht="16.5" x14ac:dyDescent="0.3">
      <c r="B41009"/>
    </row>
    <row r="41010" spans="2:2" ht="16.5" x14ac:dyDescent="0.3">
      <c r="B41010"/>
    </row>
    <row r="41011" spans="2:2" ht="16.5" x14ac:dyDescent="0.3">
      <c r="B41011"/>
    </row>
    <row r="41012" spans="2:2" ht="16.5" x14ac:dyDescent="0.3">
      <c r="B41012"/>
    </row>
    <row r="41013" spans="2:2" ht="16.5" x14ac:dyDescent="0.3">
      <c r="B41013"/>
    </row>
    <row r="41014" spans="2:2" ht="16.5" x14ac:dyDescent="0.3">
      <c r="B41014"/>
    </row>
    <row r="41015" spans="2:2" ht="16.5" x14ac:dyDescent="0.3">
      <c r="B41015"/>
    </row>
    <row r="41016" spans="2:2" ht="16.5" x14ac:dyDescent="0.3">
      <c r="B41016"/>
    </row>
    <row r="41017" spans="2:2" ht="16.5" x14ac:dyDescent="0.3">
      <c r="B41017"/>
    </row>
    <row r="41018" spans="2:2" ht="16.5" x14ac:dyDescent="0.3">
      <c r="B41018"/>
    </row>
    <row r="41019" spans="2:2" ht="16.5" x14ac:dyDescent="0.3">
      <c r="B41019"/>
    </row>
    <row r="41020" spans="2:2" ht="16.5" x14ac:dyDescent="0.3">
      <c r="B41020"/>
    </row>
    <row r="41021" spans="2:2" ht="16.5" x14ac:dyDescent="0.3">
      <c r="B41021"/>
    </row>
    <row r="41022" spans="2:2" ht="16.5" x14ac:dyDescent="0.3">
      <c r="B41022"/>
    </row>
    <row r="41023" spans="2:2" ht="16.5" x14ac:dyDescent="0.3">
      <c r="B41023"/>
    </row>
    <row r="41024" spans="2:2" ht="16.5" x14ac:dyDescent="0.3">
      <c r="B41024"/>
    </row>
    <row r="41025" spans="2:2" ht="16.5" x14ac:dyDescent="0.3">
      <c r="B41025"/>
    </row>
    <row r="41026" spans="2:2" ht="16.5" x14ac:dyDescent="0.3">
      <c r="B41026"/>
    </row>
    <row r="41027" spans="2:2" ht="16.5" x14ac:dyDescent="0.3">
      <c r="B41027"/>
    </row>
    <row r="41028" spans="2:2" ht="16.5" x14ac:dyDescent="0.3">
      <c r="B41028"/>
    </row>
    <row r="41029" spans="2:2" ht="16.5" x14ac:dyDescent="0.3">
      <c r="B41029"/>
    </row>
    <row r="41030" spans="2:2" ht="16.5" x14ac:dyDescent="0.3">
      <c r="B41030"/>
    </row>
    <row r="41031" spans="2:2" ht="16.5" x14ac:dyDescent="0.3">
      <c r="B41031"/>
    </row>
    <row r="41032" spans="2:2" ht="16.5" x14ac:dyDescent="0.3">
      <c r="B41032"/>
    </row>
    <row r="41033" spans="2:2" ht="16.5" x14ac:dyDescent="0.3">
      <c r="B41033"/>
    </row>
    <row r="41034" spans="2:2" ht="16.5" x14ac:dyDescent="0.3">
      <c r="B41034"/>
    </row>
    <row r="41035" spans="2:2" ht="16.5" x14ac:dyDescent="0.3">
      <c r="B41035"/>
    </row>
    <row r="41036" spans="2:2" ht="16.5" x14ac:dyDescent="0.3">
      <c r="B41036"/>
    </row>
    <row r="41037" spans="2:2" ht="16.5" x14ac:dyDescent="0.3">
      <c r="B41037"/>
    </row>
    <row r="41038" spans="2:2" ht="16.5" x14ac:dyDescent="0.3">
      <c r="B41038"/>
    </row>
    <row r="41039" spans="2:2" ht="16.5" x14ac:dyDescent="0.3">
      <c r="B41039"/>
    </row>
    <row r="41040" spans="2:2" ht="16.5" x14ac:dyDescent="0.3">
      <c r="B41040"/>
    </row>
    <row r="41041" spans="2:2" ht="16.5" x14ac:dyDescent="0.3">
      <c r="B41041"/>
    </row>
    <row r="41042" spans="2:2" ht="16.5" x14ac:dyDescent="0.3">
      <c r="B41042"/>
    </row>
    <row r="41043" spans="2:2" ht="16.5" x14ac:dyDescent="0.3">
      <c r="B41043"/>
    </row>
    <row r="41044" spans="2:2" ht="16.5" x14ac:dyDescent="0.3">
      <c r="B41044"/>
    </row>
    <row r="41045" spans="2:2" ht="16.5" x14ac:dyDescent="0.3">
      <c r="B41045"/>
    </row>
    <row r="41046" spans="2:2" ht="16.5" x14ac:dyDescent="0.3">
      <c r="B41046"/>
    </row>
    <row r="41047" spans="2:2" ht="16.5" x14ac:dyDescent="0.3">
      <c r="B41047"/>
    </row>
    <row r="41048" spans="2:2" ht="16.5" x14ac:dyDescent="0.3">
      <c r="B41048"/>
    </row>
    <row r="41049" spans="2:2" ht="16.5" x14ac:dyDescent="0.3">
      <c r="B41049"/>
    </row>
    <row r="41050" spans="2:2" ht="16.5" x14ac:dyDescent="0.3">
      <c r="B41050"/>
    </row>
    <row r="41051" spans="2:2" ht="16.5" x14ac:dyDescent="0.3">
      <c r="B41051"/>
    </row>
    <row r="41052" spans="2:2" ht="16.5" x14ac:dyDescent="0.3">
      <c r="B41052"/>
    </row>
    <row r="41053" spans="2:2" ht="16.5" x14ac:dyDescent="0.3">
      <c r="B41053"/>
    </row>
    <row r="41054" spans="2:2" ht="16.5" x14ac:dyDescent="0.3">
      <c r="B41054"/>
    </row>
    <row r="41055" spans="2:2" ht="16.5" x14ac:dyDescent="0.3">
      <c r="B41055"/>
    </row>
    <row r="41056" spans="2:2" ht="16.5" x14ac:dyDescent="0.3">
      <c r="B41056"/>
    </row>
    <row r="41057" spans="2:2" ht="16.5" x14ac:dyDescent="0.3">
      <c r="B41057"/>
    </row>
    <row r="41058" spans="2:2" ht="16.5" x14ac:dyDescent="0.3">
      <c r="B41058"/>
    </row>
    <row r="41059" spans="2:2" ht="16.5" x14ac:dyDescent="0.3">
      <c r="B41059"/>
    </row>
    <row r="41060" spans="2:2" ht="16.5" x14ac:dyDescent="0.3">
      <c r="B41060"/>
    </row>
    <row r="41061" spans="2:2" ht="16.5" x14ac:dyDescent="0.3">
      <c r="B41061"/>
    </row>
    <row r="41062" spans="2:2" ht="16.5" x14ac:dyDescent="0.3">
      <c r="B41062"/>
    </row>
    <row r="41063" spans="2:2" ht="16.5" x14ac:dyDescent="0.3">
      <c r="B41063"/>
    </row>
    <row r="41064" spans="2:2" ht="16.5" x14ac:dyDescent="0.3">
      <c r="B41064"/>
    </row>
    <row r="41065" spans="2:2" ht="16.5" x14ac:dyDescent="0.3">
      <c r="B41065"/>
    </row>
    <row r="41066" spans="2:2" ht="16.5" x14ac:dyDescent="0.3">
      <c r="B41066"/>
    </row>
    <row r="41067" spans="2:2" ht="16.5" x14ac:dyDescent="0.3">
      <c r="B41067"/>
    </row>
    <row r="41068" spans="2:2" ht="16.5" x14ac:dyDescent="0.3">
      <c r="B41068"/>
    </row>
    <row r="41069" spans="2:2" ht="16.5" x14ac:dyDescent="0.3">
      <c r="B41069"/>
    </row>
    <row r="41070" spans="2:2" ht="16.5" x14ac:dyDescent="0.3">
      <c r="B41070"/>
    </row>
    <row r="41071" spans="2:2" ht="16.5" x14ac:dyDescent="0.3">
      <c r="B41071"/>
    </row>
    <row r="41072" spans="2:2" ht="16.5" x14ac:dyDescent="0.3">
      <c r="B41072"/>
    </row>
    <row r="41073" spans="2:2" ht="16.5" x14ac:dyDescent="0.3">
      <c r="B41073"/>
    </row>
    <row r="41074" spans="2:2" ht="16.5" x14ac:dyDescent="0.3">
      <c r="B41074"/>
    </row>
    <row r="41075" spans="2:2" ht="16.5" x14ac:dyDescent="0.3">
      <c r="B41075"/>
    </row>
    <row r="41076" spans="2:2" ht="16.5" x14ac:dyDescent="0.3">
      <c r="B41076"/>
    </row>
    <row r="41077" spans="2:2" ht="16.5" x14ac:dyDescent="0.3">
      <c r="B41077"/>
    </row>
    <row r="41078" spans="2:2" ht="16.5" x14ac:dyDescent="0.3">
      <c r="B41078"/>
    </row>
    <row r="41079" spans="2:2" ht="16.5" x14ac:dyDescent="0.3">
      <c r="B41079"/>
    </row>
    <row r="41080" spans="2:2" ht="16.5" x14ac:dyDescent="0.3">
      <c r="B41080"/>
    </row>
    <row r="41081" spans="2:2" ht="16.5" x14ac:dyDescent="0.3">
      <c r="B41081"/>
    </row>
    <row r="41082" spans="2:2" ht="16.5" x14ac:dyDescent="0.3">
      <c r="B41082"/>
    </row>
    <row r="41083" spans="2:2" ht="16.5" x14ac:dyDescent="0.3">
      <c r="B41083"/>
    </row>
    <row r="41084" spans="2:2" ht="16.5" x14ac:dyDescent="0.3">
      <c r="B41084"/>
    </row>
    <row r="41085" spans="2:2" ht="16.5" x14ac:dyDescent="0.3">
      <c r="B41085"/>
    </row>
    <row r="41086" spans="2:2" ht="16.5" x14ac:dyDescent="0.3">
      <c r="B41086"/>
    </row>
    <row r="41087" spans="2:2" ht="16.5" x14ac:dyDescent="0.3">
      <c r="B41087"/>
    </row>
    <row r="41088" spans="2:2" ht="16.5" x14ac:dyDescent="0.3">
      <c r="B41088"/>
    </row>
    <row r="41089" spans="2:2" ht="16.5" x14ac:dyDescent="0.3">
      <c r="B41089"/>
    </row>
    <row r="41090" spans="2:2" ht="16.5" x14ac:dyDescent="0.3">
      <c r="B41090"/>
    </row>
    <row r="41091" spans="2:2" ht="16.5" x14ac:dyDescent="0.3">
      <c r="B41091"/>
    </row>
    <row r="41092" spans="2:2" ht="16.5" x14ac:dyDescent="0.3">
      <c r="B41092"/>
    </row>
    <row r="41093" spans="2:2" ht="16.5" x14ac:dyDescent="0.3">
      <c r="B41093"/>
    </row>
    <row r="41094" spans="2:2" ht="16.5" x14ac:dyDescent="0.3">
      <c r="B41094"/>
    </row>
    <row r="41095" spans="2:2" ht="16.5" x14ac:dyDescent="0.3">
      <c r="B41095"/>
    </row>
    <row r="41096" spans="2:2" ht="16.5" x14ac:dyDescent="0.3">
      <c r="B41096"/>
    </row>
    <row r="41097" spans="2:2" ht="16.5" x14ac:dyDescent="0.3">
      <c r="B41097"/>
    </row>
    <row r="41098" spans="2:2" ht="16.5" x14ac:dyDescent="0.3">
      <c r="B41098"/>
    </row>
    <row r="41099" spans="2:2" ht="16.5" x14ac:dyDescent="0.3">
      <c r="B41099"/>
    </row>
    <row r="41100" spans="2:2" ht="16.5" x14ac:dyDescent="0.3">
      <c r="B41100"/>
    </row>
    <row r="41101" spans="2:2" ht="16.5" x14ac:dyDescent="0.3">
      <c r="B41101"/>
    </row>
    <row r="41102" spans="2:2" ht="16.5" x14ac:dyDescent="0.3">
      <c r="B41102"/>
    </row>
    <row r="41103" spans="2:2" ht="16.5" x14ac:dyDescent="0.3">
      <c r="B41103"/>
    </row>
    <row r="41104" spans="2:2" ht="16.5" x14ac:dyDescent="0.3">
      <c r="B41104"/>
    </row>
    <row r="41105" spans="2:2" ht="16.5" x14ac:dyDescent="0.3">
      <c r="B41105"/>
    </row>
    <row r="41106" spans="2:2" ht="16.5" x14ac:dyDescent="0.3">
      <c r="B41106"/>
    </row>
    <row r="41107" spans="2:2" ht="16.5" x14ac:dyDescent="0.3">
      <c r="B41107"/>
    </row>
    <row r="41108" spans="2:2" ht="16.5" x14ac:dyDescent="0.3">
      <c r="B41108"/>
    </row>
    <row r="41109" spans="2:2" ht="16.5" x14ac:dyDescent="0.3">
      <c r="B41109"/>
    </row>
    <row r="41110" spans="2:2" ht="16.5" x14ac:dyDescent="0.3">
      <c r="B41110"/>
    </row>
    <row r="41111" spans="2:2" ht="16.5" x14ac:dyDescent="0.3">
      <c r="B41111"/>
    </row>
    <row r="41112" spans="2:2" ht="16.5" x14ac:dyDescent="0.3">
      <c r="B41112"/>
    </row>
    <row r="41113" spans="2:2" ht="16.5" x14ac:dyDescent="0.3">
      <c r="B41113"/>
    </row>
    <row r="41114" spans="2:2" ht="16.5" x14ac:dyDescent="0.3">
      <c r="B41114"/>
    </row>
    <row r="41115" spans="2:2" ht="16.5" x14ac:dyDescent="0.3">
      <c r="B41115"/>
    </row>
    <row r="41116" spans="2:2" ht="16.5" x14ac:dyDescent="0.3">
      <c r="B41116"/>
    </row>
    <row r="41117" spans="2:2" ht="16.5" x14ac:dyDescent="0.3">
      <c r="B41117"/>
    </row>
    <row r="41118" spans="2:2" ht="16.5" x14ac:dyDescent="0.3">
      <c r="B41118"/>
    </row>
    <row r="41119" spans="2:2" ht="16.5" x14ac:dyDescent="0.3">
      <c r="B41119"/>
    </row>
    <row r="41120" spans="2:2" ht="16.5" x14ac:dyDescent="0.3">
      <c r="B41120"/>
    </row>
    <row r="41121" spans="2:2" ht="16.5" x14ac:dyDescent="0.3">
      <c r="B41121"/>
    </row>
    <row r="41122" spans="2:2" ht="16.5" x14ac:dyDescent="0.3">
      <c r="B41122"/>
    </row>
    <row r="41123" spans="2:2" ht="16.5" x14ac:dyDescent="0.3">
      <c r="B41123"/>
    </row>
    <row r="41124" spans="2:2" ht="16.5" x14ac:dyDescent="0.3">
      <c r="B41124"/>
    </row>
    <row r="41125" spans="2:2" ht="16.5" x14ac:dyDescent="0.3">
      <c r="B41125"/>
    </row>
    <row r="41126" spans="2:2" ht="16.5" x14ac:dyDescent="0.3">
      <c r="B41126"/>
    </row>
    <row r="41127" spans="2:2" ht="16.5" x14ac:dyDescent="0.3">
      <c r="B41127"/>
    </row>
    <row r="41128" spans="2:2" ht="16.5" x14ac:dyDescent="0.3">
      <c r="B41128"/>
    </row>
    <row r="41129" spans="2:2" ht="16.5" x14ac:dyDescent="0.3">
      <c r="B41129"/>
    </row>
    <row r="41130" spans="2:2" ht="16.5" x14ac:dyDescent="0.3">
      <c r="B41130"/>
    </row>
    <row r="41131" spans="2:2" ht="16.5" x14ac:dyDescent="0.3">
      <c r="B41131"/>
    </row>
    <row r="41132" spans="2:2" ht="16.5" x14ac:dyDescent="0.3">
      <c r="B41132"/>
    </row>
    <row r="41133" spans="2:2" ht="16.5" x14ac:dyDescent="0.3">
      <c r="B41133"/>
    </row>
    <row r="41134" spans="2:2" ht="16.5" x14ac:dyDescent="0.3">
      <c r="B41134"/>
    </row>
    <row r="41135" spans="2:2" ht="16.5" x14ac:dyDescent="0.3">
      <c r="B41135"/>
    </row>
    <row r="41136" spans="2:2" ht="16.5" x14ac:dyDescent="0.3">
      <c r="B41136"/>
    </row>
    <row r="41137" spans="2:2" ht="16.5" x14ac:dyDescent="0.3">
      <c r="B41137"/>
    </row>
    <row r="41138" spans="2:2" ht="16.5" x14ac:dyDescent="0.3">
      <c r="B41138"/>
    </row>
    <row r="41139" spans="2:2" ht="16.5" x14ac:dyDescent="0.3">
      <c r="B41139"/>
    </row>
    <row r="41140" spans="2:2" ht="16.5" x14ac:dyDescent="0.3">
      <c r="B41140"/>
    </row>
    <row r="41141" spans="2:2" ht="16.5" x14ac:dyDescent="0.3">
      <c r="B41141"/>
    </row>
    <row r="41142" spans="2:2" ht="16.5" x14ac:dyDescent="0.3">
      <c r="B41142"/>
    </row>
    <row r="41143" spans="2:2" ht="16.5" x14ac:dyDescent="0.3">
      <c r="B41143"/>
    </row>
    <row r="41144" spans="2:2" ht="16.5" x14ac:dyDescent="0.3">
      <c r="B41144"/>
    </row>
    <row r="41145" spans="2:2" ht="16.5" x14ac:dyDescent="0.3">
      <c r="B41145"/>
    </row>
    <row r="41146" spans="2:2" ht="16.5" x14ac:dyDescent="0.3">
      <c r="B41146"/>
    </row>
    <row r="41147" spans="2:2" ht="16.5" x14ac:dyDescent="0.3">
      <c r="B41147"/>
    </row>
    <row r="41148" spans="2:2" ht="16.5" x14ac:dyDescent="0.3">
      <c r="B41148"/>
    </row>
    <row r="41149" spans="2:2" ht="16.5" x14ac:dyDescent="0.3">
      <c r="B41149"/>
    </row>
    <row r="41150" spans="2:2" ht="16.5" x14ac:dyDescent="0.3">
      <c r="B41150"/>
    </row>
    <row r="41151" spans="2:2" ht="16.5" x14ac:dyDescent="0.3">
      <c r="B41151"/>
    </row>
    <row r="41152" spans="2:2" ht="16.5" x14ac:dyDescent="0.3">
      <c r="B41152"/>
    </row>
    <row r="41153" spans="2:2" ht="16.5" x14ac:dyDescent="0.3">
      <c r="B41153"/>
    </row>
    <row r="41154" spans="2:2" ht="16.5" x14ac:dyDescent="0.3">
      <c r="B41154"/>
    </row>
    <row r="41155" spans="2:2" ht="16.5" x14ac:dyDescent="0.3">
      <c r="B41155"/>
    </row>
    <row r="41156" spans="2:2" ht="16.5" x14ac:dyDescent="0.3">
      <c r="B41156"/>
    </row>
    <row r="41157" spans="2:2" ht="16.5" x14ac:dyDescent="0.3">
      <c r="B41157"/>
    </row>
    <row r="41158" spans="2:2" ht="16.5" x14ac:dyDescent="0.3">
      <c r="B41158"/>
    </row>
    <row r="41159" spans="2:2" ht="16.5" x14ac:dyDescent="0.3">
      <c r="B41159"/>
    </row>
    <row r="41160" spans="2:2" ht="16.5" x14ac:dyDescent="0.3">
      <c r="B41160"/>
    </row>
    <row r="41161" spans="2:2" ht="16.5" x14ac:dyDescent="0.3">
      <c r="B41161"/>
    </row>
    <row r="41162" spans="2:2" ht="16.5" x14ac:dyDescent="0.3">
      <c r="B41162"/>
    </row>
    <row r="41163" spans="2:2" ht="16.5" x14ac:dyDescent="0.3">
      <c r="B41163"/>
    </row>
    <row r="41164" spans="2:2" ht="16.5" x14ac:dyDescent="0.3">
      <c r="B41164"/>
    </row>
    <row r="41165" spans="2:2" ht="16.5" x14ac:dyDescent="0.3">
      <c r="B41165"/>
    </row>
    <row r="41166" spans="2:2" ht="16.5" x14ac:dyDescent="0.3">
      <c r="B41166"/>
    </row>
    <row r="41167" spans="2:2" ht="16.5" x14ac:dyDescent="0.3">
      <c r="B41167"/>
    </row>
    <row r="41168" spans="2:2" ht="16.5" x14ac:dyDescent="0.3">
      <c r="B41168"/>
    </row>
    <row r="41169" spans="2:2" ht="16.5" x14ac:dyDescent="0.3">
      <c r="B41169"/>
    </row>
    <row r="41170" spans="2:2" ht="16.5" x14ac:dyDescent="0.3">
      <c r="B41170"/>
    </row>
    <row r="41171" spans="2:2" ht="16.5" x14ac:dyDescent="0.3">
      <c r="B41171"/>
    </row>
    <row r="41172" spans="2:2" ht="16.5" x14ac:dyDescent="0.3">
      <c r="B41172"/>
    </row>
    <row r="41173" spans="2:2" ht="16.5" x14ac:dyDescent="0.3">
      <c r="B41173"/>
    </row>
    <row r="41174" spans="2:2" ht="16.5" x14ac:dyDescent="0.3">
      <c r="B41174"/>
    </row>
    <row r="41175" spans="2:2" ht="16.5" x14ac:dyDescent="0.3">
      <c r="B41175"/>
    </row>
    <row r="41176" spans="2:2" ht="16.5" x14ac:dyDescent="0.3">
      <c r="B41176"/>
    </row>
    <row r="41177" spans="2:2" ht="16.5" x14ac:dyDescent="0.3">
      <c r="B41177"/>
    </row>
    <row r="41178" spans="2:2" ht="16.5" x14ac:dyDescent="0.3">
      <c r="B41178"/>
    </row>
    <row r="41179" spans="2:2" ht="16.5" x14ac:dyDescent="0.3">
      <c r="B41179"/>
    </row>
    <row r="41180" spans="2:2" ht="16.5" x14ac:dyDescent="0.3">
      <c r="B41180"/>
    </row>
    <row r="41181" spans="2:2" ht="16.5" x14ac:dyDescent="0.3">
      <c r="B41181"/>
    </row>
    <row r="41182" spans="2:2" ht="16.5" x14ac:dyDescent="0.3">
      <c r="B41182"/>
    </row>
    <row r="41183" spans="2:2" ht="16.5" x14ac:dyDescent="0.3">
      <c r="B41183"/>
    </row>
    <row r="41184" spans="2:2" ht="16.5" x14ac:dyDescent="0.3">
      <c r="B41184"/>
    </row>
    <row r="41185" spans="2:2" ht="16.5" x14ac:dyDescent="0.3">
      <c r="B41185"/>
    </row>
    <row r="41186" spans="2:2" ht="16.5" x14ac:dyDescent="0.3">
      <c r="B41186"/>
    </row>
    <row r="41187" spans="2:2" ht="16.5" x14ac:dyDescent="0.3">
      <c r="B41187"/>
    </row>
    <row r="41188" spans="2:2" ht="16.5" x14ac:dyDescent="0.3">
      <c r="B41188"/>
    </row>
    <row r="41189" spans="2:2" ht="16.5" x14ac:dyDescent="0.3">
      <c r="B41189"/>
    </row>
    <row r="41190" spans="2:2" ht="16.5" x14ac:dyDescent="0.3">
      <c r="B41190"/>
    </row>
    <row r="41191" spans="2:2" ht="16.5" x14ac:dyDescent="0.3">
      <c r="B41191"/>
    </row>
    <row r="41192" spans="2:2" ht="16.5" x14ac:dyDescent="0.3">
      <c r="B41192"/>
    </row>
    <row r="41193" spans="2:2" ht="16.5" x14ac:dyDescent="0.3">
      <c r="B41193"/>
    </row>
    <row r="41194" spans="2:2" ht="16.5" x14ac:dyDescent="0.3">
      <c r="B41194"/>
    </row>
    <row r="41195" spans="2:2" ht="16.5" x14ac:dyDescent="0.3">
      <c r="B41195"/>
    </row>
    <row r="41196" spans="2:2" ht="16.5" x14ac:dyDescent="0.3">
      <c r="B41196"/>
    </row>
    <row r="41197" spans="2:2" ht="16.5" x14ac:dyDescent="0.3">
      <c r="B41197"/>
    </row>
    <row r="41198" spans="2:2" ht="16.5" x14ac:dyDescent="0.3">
      <c r="B41198"/>
    </row>
    <row r="41199" spans="2:2" ht="16.5" x14ac:dyDescent="0.3">
      <c r="B41199"/>
    </row>
    <row r="41200" spans="2:2" ht="16.5" x14ac:dyDescent="0.3">
      <c r="B41200"/>
    </row>
    <row r="41201" spans="2:2" ht="16.5" x14ac:dyDescent="0.3">
      <c r="B41201"/>
    </row>
    <row r="41202" spans="2:2" ht="16.5" x14ac:dyDescent="0.3">
      <c r="B41202"/>
    </row>
    <row r="41203" spans="2:2" ht="16.5" x14ac:dyDescent="0.3">
      <c r="B41203"/>
    </row>
    <row r="41204" spans="2:2" ht="16.5" x14ac:dyDescent="0.3">
      <c r="B41204"/>
    </row>
    <row r="41205" spans="2:2" ht="16.5" x14ac:dyDescent="0.3">
      <c r="B41205"/>
    </row>
    <row r="41206" spans="2:2" ht="16.5" x14ac:dyDescent="0.3">
      <c r="B41206"/>
    </row>
    <row r="41207" spans="2:2" ht="16.5" x14ac:dyDescent="0.3">
      <c r="B41207"/>
    </row>
    <row r="41208" spans="2:2" ht="16.5" x14ac:dyDescent="0.3">
      <c r="B41208"/>
    </row>
    <row r="41209" spans="2:2" ht="16.5" x14ac:dyDescent="0.3">
      <c r="B41209"/>
    </row>
    <row r="41210" spans="2:2" ht="16.5" x14ac:dyDescent="0.3">
      <c r="B41210"/>
    </row>
    <row r="41211" spans="2:2" ht="16.5" x14ac:dyDescent="0.3">
      <c r="B41211"/>
    </row>
    <row r="41212" spans="2:2" ht="16.5" x14ac:dyDescent="0.3">
      <c r="B41212"/>
    </row>
    <row r="41213" spans="2:2" ht="16.5" x14ac:dyDescent="0.3">
      <c r="B41213"/>
    </row>
    <row r="41214" spans="2:2" ht="16.5" x14ac:dyDescent="0.3">
      <c r="B41214"/>
    </row>
    <row r="41215" spans="2:2" ht="16.5" x14ac:dyDescent="0.3">
      <c r="B41215"/>
    </row>
    <row r="41216" spans="2:2" ht="16.5" x14ac:dyDescent="0.3">
      <c r="B41216"/>
    </row>
    <row r="41217" spans="2:2" ht="16.5" x14ac:dyDescent="0.3">
      <c r="B41217"/>
    </row>
    <row r="41218" spans="2:2" ht="16.5" x14ac:dyDescent="0.3">
      <c r="B41218"/>
    </row>
    <row r="41219" spans="2:2" ht="16.5" x14ac:dyDescent="0.3">
      <c r="B41219"/>
    </row>
    <row r="41220" spans="2:2" ht="16.5" x14ac:dyDescent="0.3">
      <c r="B41220"/>
    </row>
    <row r="41221" spans="2:2" ht="16.5" x14ac:dyDescent="0.3">
      <c r="B41221"/>
    </row>
    <row r="41222" spans="2:2" ht="16.5" x14ac:dyDescent="0.3">
      <c r="B41222"/>
    </row>
    <row r="41223" spans="2:2" ht="16.5" x14ac:dyDescent="0.3">
      <c r="B41223"/>
    </row>
    <row r="41224" spans="2:2" ht="16.5" x14ac:dyDescent="0.3">
      <c r="B41224"/>
    </row>
    <row r="41225" spans="2:2" ht="16.5" x14ac:dyDescent="0.3">
      <c r="B41225"/>
    </row>
    <row r="41226" spans="2:2" ht="16.5" x14ac:dyDescent="0.3">
      <c r="B41226"/>
    </row>
    <row r="41227" spans="2:2" ht="16.5" x14ac:dyDescent="0.3">
      <c r="B41227"/>
    </row>
    <row r="41228" spans="2:2" ht="16.5" x14ac:dyDescent="0.3">
      <c r="B41228"/>
    </row>
    <row r="41229" spans="2:2" ht="16.5" x14ac:dyDescent="0.3">
      <c r="B41229"/>
    </row>
    <row r="41230" spans="2:2" ht="16.5" x14ac:dyDescent="0.3">
      <c r="B41230"/>
    </row>
    <row r="41231" spans="2:2" ht="16.5" x14ac:dyDescent="0.3">
      <c r="B41231"/>
    </row>
    <row r="41232" spans="2:2" ht="16.5" x14ac:dyDescent="0.3">
      <c r="B41232"/>
    </row>
    <row r="41233" spans="2:2" ht="16.5" x14ac:dyDescent="0.3">
      <c r="B41233"/>
    </row>
    <row r="41234" spans="2:2" ht="16.5" x14ac:dyDescent="0.3">
      <c r="B41234"/>
    </row>
    <row r="41235" spans="2:2" ht="16.5" x14ac:dyDescent="0.3">
      <c r="B41235"/>
    </row>
    <row r="41236" spans="2:2" ht="16.5" x14ac:dyDescent="0.3">
      <c r="B41236"/>
    </row>
    <row r="41237" spans="2:2" ht="16.5" x14ac:dyDescent="0.3">
      <c r="B41237"/>
    </row>
    <row r="41238" spans="2:2" ht="16.5" x14ac:dyDescent="0.3">
      <c r="B41238"/>
    </row>
    <row r="41239" spans="2:2" ht="16.5" x14ac:dyDescent="0.3">
      <c r="B41239"/>
    </row>
    <row r="41240" spans="2:2" ht="16.5" x14ac:dyDescent="0.3">
      <c r="B41240"/>
    </row>
    <row r="41241" spans="2:2" ht="16.5" x14ac:dyDescent="0.3">
      <c r="B41241"/>
    </row>
    <row r="41242" spans="2:2" ht="16.5" x14ac:dyDescent="0.3">
      <c r="B41242"/>
    </row>
    <row r="41243" spans="2:2" ht="16.5" x14ac:dyDescent="0.3">
      <c r="B41243"/>
    </row>
    <row r="41244" spans="2:2" ht="16.5" x14ac:dyDescent="0.3">
      <c r="B41244"/>
    </row>
    <row r="41245" spans="2:2" ht="16.5" x14ac:dyDescent="0.3">
      <c r="B41245"/>
    </row>
    <row r="41246" spans="2:2" ht="16.5" x14ac:dyDescent="0.3">
      <c r="B41246"/>
    </row>
    <row r="41247" spans="2:2" ht="16.5" x14ac:dyDescent="0.3">
      <c r="B41247"/>
    </row>
    <row r="41248" spans="2:2" ht="16.5" x14ac:dyDescent="0.3">
      <c r="B41248"/>
    </row>
    <row r="41249" spans="2:2" ht="16.5" x14ac:dyDescent="0.3">
      <c r="B41249"/>
    </row>
    <row r="41250" spans="2:2" ht="16.5" x14ac:dyDescent="0.3">
      <c r="B41250"/>
    </row>
    <row r="41251" spans="2:2" ht="16.5" x14ac:dyDescent="0.3">
      <c r="B41251"/>
    </row>
    <row r="41252" spans="2:2" ht="16.5" x14ac:dyDescent="0.3">
      <c r="B41252"/>
    </row>
    <row r="41253" spans="2:2" ht="16.5" x14ac:dyDescent="0.3">
      <c r="B41253"/>
    </row>
    <row r="41254" spans="2:2" ht="16.5" x14ac:dyDescent="0.3">
      <c r="B41254"/>
    </row>
    <row r="41255" spans="2:2" ht="16.5" x14ac:dyDescent="0.3">
      <c r="B41255"/>
    </row>
    <row r="41256" spans="2:2" ht="16.5" x14ac:dyDescent="0.3">
      <c r="B41256"/>
    </row>
    <row r="41257" spans="2:2" ht="16.5" x14ac:dyDescent="0.3">
      <c r="B41257"/>
    </row>
    <row r="41258" spans="2:2" ht="16.5" x14ac:dyDescent="0.3">
      <c r="B41258"/>
    </row>
    <row r="41259" spans="2:2" ht="16.5" x14ac:dyDescent="0.3">
      <c r="B41259"/>
    </row>
    <row r="41260" spans="2:2" ht="16.5" x14ac:dyDescent="0.3">
      <c r="B41260"/>
    </row>
    <row r="41261" spans="2:2" ht="16.5" x14ac:dyDescent="0.3">
      <c r="B41261"/>
    </row>
    <row r="41262" spans="2:2" ht="16.5" x14ac:dyDescent="0.3">
      <c r="B41262"/>
    </row>
    <row r="41263" spans="2:2" ht="16.5" x14ac:dyDescent="0.3">
      <c r="B41263"/>
    </row>
    <row r="41264" spans="2:2" ht="16.5" x14ac:dyDescent="0.3">
      <c r="B41264"/>
    </row>
    <row r="41265" spans="2:2" ht="16.5" x14ac:dyDescent="0.3">
      <c r="B41265"/>
    </row>
    <row r="41266" spans="2:2" ht="16.5" x14ac:dyDescent="0.3">
      <c r="B41266"/>
    </row>
    <row r="41267" spans="2:2" ht="16.5" x14ac:dyDescent="0.3">
      <c r="B41267"/>
    </row>
    <row r="41268" spans="2:2" ht="16.5" x14ac:dyDescent="0.3">
      <c r="B41268"/>
    </row>
    <row r="41269" spans="2:2" ht="16.5" x14ac:dyDescent="0.3">
      <c r="B41269"/>
    </row>
    <row r="41270" spans="2:2" ht="16.5" x14ac:dyDescent="0.3">
      <c r="B41270"/>
    </row>
    <row r="41271" spans="2:2" ht="16.5" x14ac:dyDescent="0.3">
      <c r="B41271"/>
    </row>
    <row r="41272" spans="2:2" ht="16.5" x14ac:dyDescent="0.3">
      <c r="B41272"/>
    </row>
    <row r="41273" spans="2:2" ht="16.5" x14ac:dyDescent="0.3">
      <c r="B41273"/>
    </row>
    <row r="41274" spans="2:2" ht="16.5" x14ac:dyDescent="0.3">
      <c r="B41274"/>
    </row>
    <row r="41275" spans="2:2" ht="16.5" x14ac:dyDescent="0.3">
      <c r="B41275"/>
    </row>
    <row r="41276" spans="2:2" ht="16.5" x14ac:dyDescent="0.3">
      <c r="B41276"/>
    </row>
    <row r="41277" spans="2:2" ht="16.5" x14ac:dyDescent="0.3">
      <c r="B41277"/>
    </row>
    <row r="41278" spans="2:2" ht="16.5" x14ac:dyDescent="0.3">
      <c r="B41278"/>
    </row>
    <row r="41279" spans="2:2" ht="16.5" x14ac:dyDescent="0.3">
      <c r="B41279"/>
    </row>
    <row r="41280" spans="2:2" ht="16.5" x14ac:dyDescent="0.3">
      <c r="B41280"/>
    </row>
    <row r="41281" spans="2:2" ht="16.5" x14ac:dyDescent="0.3">
      <c r="B41281"/>
    </row>
    <row r="41282" spans="2:2" ht="16.5" x14ac:dyDescent="0.3">
      <c r="B41282"/>
    </row>
    <row r="41283" spans="2:2" ht="16.5" x14ac:dyDescent="0.3">
      <c r="B41283"/>
    </row>
    <row r="41284" spans="2:2" ht="16.5" x14ac:dyDescent="0.3">
      <c r="B41284"/>
    </row>
    <row r="41285" spans="2:2" ht="16.5" x14ac:dyDescent="0.3">
      <c r="B41285"/>
    </row>
    <row r="41286" spans="2:2" ht="16.5" x14ac:dyDescent="0.3">
      <c r="B41286"/>
    </row>
    <row r="41287" spans="2:2" ht="16.5" x14ac:dyDescent="0.3">
      <c r="B41287"/>
    </row>
    <row r="41288" spans="2:2" ht="16.5" x14ac:dyDescent="0.3">
      <c r="B41288"/>
    </row>
    <row r="41289" spans="2:2" ht="16.5" x14ac:dyDescent="0.3">
      <c r="B41289"/>
    </row>
    <row r="41290" spans="2:2" ht="16.5" x14ac:dyDescent="0.3">
      <c r="B41290"/>
    </row>
    <row r="41291" spans="2:2" ht="16.5" x14ac:dyDescent="0.3">
      <c r="B41291"/>
    </row>
    <row r="41292" spans="2:2" ht="16.5" x14ac:dyDescent="0.3">
      <c r="B41292"/>
    </row>
    <row r="41293" spans="2:2" ht="16.5" x14ac:dyDescent="0.3">
      <c r="B41293"/>
    </row>
    <row r="41294" spans="2:2" ht="16.5" x14ac:dyDescent="0.3">
      <c r="B41294"/>
    </row>
    <row r="41295" spans="2:2" ht="16.5" x14ac:dyDescent="0.3">
      <c r="B41295"/>
    </row>
    <row r="41296" spans="2:2" ht="16.5" x14ac:dyDescent="0.3">
      <c r="B41296"/>
    </row>
    <row r="41297" spans="2:2" ht="16.5" x14ac:dyDescent="0.3">
      <c r="B41297"/>
    </row>
    <row r="41298" spans="2:2" ht="16.5" x14ac:dyDescent="0.3">
      <c r="B41298"/>
    </row>
    <row r="41299" spans="2:2" ht="16.5" x14ac:dyDescent="0.3">
      <c r="B41299"/>
    </row>
    <row r="41300" spans="2:2" ht="16.5" x14ac:dyDescent="0.3">
      <c r="B41300"/>
    </row>
    <row r="41301" spans="2:2" ht="16.5" x14ac:dyDescent="0.3">
      <c r="B41301"/>
    </row>
    <row r="41302" spans="2:2" ht="16.5" x14ac:dyDescent="0.3">
      <c r="B41302"/>
    </row>
    <row r="41303" spans="2:2" ht="16.5" x14ac:dyDescent="0.3">
      <c r="B41303"/>
    </row>
    <row r="41304" spans="2:2" ht="16.5" x14ac:dyDescent="0.3">
      <c r="B41304"/>
    </row>
    <row r="41305" spans="2:2" ht="16.5" x14ac:dyDescent="0.3">
      <c r="B41305"/>
    </row>
    <row r="41306" spans="2:2" ht="16.5" x14ac:dyDescent="0.3">
      <c r="B41306"/>
    </row>
    <row r="41307" spans="2:2" ht="16.5" x14ac:dyDescent="0.3">
      <c r="B41307"/>
    </row>
    <row r="41308" spans="2:2" ht="16.5" x14ac:dyDescent="0.3">
      <c r="B41308"/>
    </row>
    <row r="41309" spans="2:2" ht="16.5" x14ac:dyDescent="0.3">
      <c r="B41309"/>
    </row>
    <row r="41310" spans="2:2" ht="16.5" x14ac:dyDescent="0.3">
      <c r="B41310"/>
    </row>
    <row r="41311" spans="2:2" ht="16.5" x14ac:dyDescent="0.3">
      <c r="B41311"/>
    </row>
    <row r="41312" spans="2:2" ht="16.5" x14ac:dyDescent="0.3">
      <c r="B41312"/>
    </row>
    <row r="41313" spans="2:2" ht="16.5" x14ac:dyDescent="0.3">
      <c r="B41313"/>
    </row>
    <row r="41314" spans="2:2" ht="16.5" x14ac:dyDescent="0.3">
      <c r="B41314"/>
    </row>
    <row r="41315" spans="2:2" ht="16.5" x14ac:dyDescent="0.3">
      <c r="B41315"/>
    </row>
    <row r="41316" spans="2:2" ht="16.5" x14ac:dyDescent="0.3">
      <c r="B41316"/>
    </row>
    <row r="41317" spans="2:2" ht="16.5" x14ac:dyDescent="0.3">
      <c r="B41317"/>
    </row>
    <row r="41318" spans="2:2" ht="16.5" x14ac:dyDescent="0.3">
      <c r="B41318"/>
    </row>
    <row r="41319" spans="2:2" ht="16.5" x14ac:dyDescent="0.3">
      <c r="B41319"/>
    </row>
    <row r="41320" spans="2:2" ht="16.5" x14ac:dyDescent="0.3">
      <c r="B41320"/>
    </row>
    <row r="41321" spans="2:2" ht="16.5" x14ac:dyDescent="0.3">
      <c r="B41321"/>
    </row>
    <row r="41322" spans="2:2" ht="16.5" x14ac:dyDescent="0.3">
      <c r="B41322"/>
    </row>
    <row r="41323" spans="2:2" ht="16.5" x14ac:dyDescent="0.3">
      <c r="B41323"/>
    </row>
    <row r="41324" spans="2:2" ht="16.5" x14ac:dyDescent="0.3">
      <c r="B41324"/>
    </row>
    <row r="41325" spans="2:2" ht="16.5" x14ac:dyDescent="0.3">
      <c r="B41325"/>
    </row>
    <row r="41326" spans="2:2" ht="16.5" x14ac:dyDescent="0.3">
      <c r="B41326"/>
    </row>
    <row r="41327" spans="2:2" ht="16.5" x14ac:dyDescent="0.3">
      <c r="B41327"/>
    </row>
    <row r="41328" spans="2:2" ht="16.5" x14ac:dyDescent="0.3">
      <c r="B41328"/>
    </row>
    <row r="41329" spans="2:2" ht="16.5" x14ac:dyDescent="0.3">
      <c r="B41329"/>
    </row>
    <row r="41330" spans="2:2" ht="16.5" x14ac:dyDescent="0.3">
      <c r="B41330"/>
    </row>
    <row r="41331" spans="2:2" ht="16.5" x14ac:dyDescent="0.3">
      <c r="B41331"/>
    </row>
    <row r="41332" spans="2:2" ht="16.5" x14ac:dyDescent="0.3">
      <c r="B41332"/>
    </row>
    <row r="41333" spans="2:2" ht="16.5" x14ac:dyDescent="0.3">
      <c r="B41333"/>
    </row>
    <row r="41334" spans="2:2" ht="16.5" x14ac:dyDescent="0.3">
      <c r="B41334"/>
    </row>
    <row r="41335" spans="2:2" ht="16.5" x14ac:dyDescent="0.3">
      <c r="B41335"/>
    </row>
    <row r="41336" spans="2:2" ht="16.5" x14ac:dyDescent="0.3">
      <c r="B41336"/>
    </row>
    <row r="41337" spans="2:2" ht="16.5" x14ac:dyDescent="0.3">
      <c r="B41337"/>
    </row>
    <row r="41338" spans="2:2" ht="16.5" x14ac:dyDescent="0.3">
      <c r="B41338"/>
    </row>
    <row r="41339" spans="2:2" ht="16.5" x14ac:dyDescent="0.3">
      <c r="B41339"/>
    </row>
    <row r="41340" spans="2:2" ht="16.5" x14ac:dyDescent="0.3">
      <c r="B41340"/>
    </row>
    <row r="41341" spans="2:2" ht="16.5" x14ac:dyDescent="0.3">
      <c r="B41341"/>
    </row>
    <row r="41342" spans="2:2" ht="16.5" x14ac:dyDescent="0.3">
      <c r="B41342"/>
    </row>
    <row r="41343" spans="2:2" ht="16.5" x14ac:dyDescent="0.3">
      <c r="B41343"/>
    </row>
    <row r="41344" spans="2:2" ht="16.5" x14ac:dyDescent="0.3">
      <c r="B41344"/>
    </row>
    <row r="41345" spans="2:2" ht="16.5" x14ac:dyDescent="0.3">
      <c r="B41345"/>
    </row>
    <row r="41346" spans="2:2" ht="16.5" x14ac:dyDescent="0.3">
      <c r="B41346"/>
    </row>
    <row r="41347" spans="2:2" ht="16.5" x14ac:dyDescent="0.3">
      <c r="B41347"/>
    </row>
    <row r="41348" spans="2:2" ht="16.5" x14ac:dyDescent="0.3">
      <c r="B41348"/>
    </row>
    <row r="41349" spans="2:2" ht="16.5" x14ac:dyDescent="0.3">
      <c r="B41349"/>
    </row>
    <row r="41350" spans="2:2" ht="16.5" x14ac:dyDescent="0.3">
      <c r="B41350"/>
    </row>
    <row r="41351" spans="2:2" ht="16.5" x14ac:dyDescent="0.3">
      <c r="B41351"/>
    </row>
    <row r="41352" spans="2:2" ht="16.5" x14ac:dyDescent="0.3">
      <c r="B41352"/>
    </row>
    <row r="41353" spans="2:2" ht="16.5" x14ac:dyDescent="0.3">
      <c r="B41353"/>
    </row>
    <row r="41354" spans="2:2" ht="16.5" x14ac:dyDescent="0.3">
      <c r="B41354"/>
    </row>
    <row r="41355" spans="2:2" ht="16.5" x14ac:dyDescent="0.3">
      <c r="B41355"/>
    </row>
    <row r="41356" spans="2:2" ht="16.5" x14ac:dyDescent="0.3">
      <c r="B41356"/>
    </row>
    <row r="41357" spans="2:2" ht="16.5" x14ac:dyDescent="0.3">
      <c r="B41357"/>
    </row>
    <row r="41358" spans="2:2" ht="16.5" x14ac:dyDescent="0.3">
      <c r="B41358"/>
    </row>
    <row r="41359" spans="2:2" ht="16.5" x14ac:dyDescent="0.3">
      <c r="B41359"/>
    </row>
    <row r="41360" spans="2:2" ht="16.5" x14ac:dyDescent="0.3">
      <c r="B41360"/>
    </row>
    <row r="41361" spans="2:2" ht="16.5" x14ac:dyDescent="0.3">
      <c r="B41361"/>
    </row>
    <row r="41362" spans="2:2" ht="16.5" x14ac:dyDescent="0.3">
      <c r="B41362"/>
    </row>
    <row r="41363" spans="2:2" ht="16.5" x14ac:dyDescent="0.3">
      <c r="B41363"/>
    </row>
    <row r="41364" spans="2:2" ht="16.5" x14ac:dyDescent="0.3">
      <c r="B41364"/>
    </row>
    <row r="41365" spans="2:2" ht="16.5" x14ac:dyDescent="0.3">
      <c r="B41365"/>
    </row>
    <row r="41366" spans="2:2" ht="16.5" x14ac:dyDescent="0.3">
      <c r="B41366"/>
    </row>
    <row r="41367" spans="2:2" ht="16.5" x14ac:dyDescent="0.3">
      <c r="B41367"/>
    </row>
    <row r="41368" spans="2:2" ht="16.5" x14ac:dyDescent="0.3">
      <c r="B41368"/>
    </row>
    <row r="41369" spans="2:2" ht="16.5" x14ac:dyDescent="0.3">
      <c r="B41369"/>
    </row>
    <row r="41370" spans="2:2" ht="16.5" x14ac:dyDescent="0.3">
      <c r="B41370"/>
    </row>
    <row r="41371" spans="2:2" ht="16.5" x14ac:dyDescent="0.3">
      <c r="B41371"/>
    </row>
    <row r="41372" spans="2:2" ht="16.5" x14ac:dyDescent="0.3">
      <c r="B41372"/>
    </row>
    <row r="41373" spans="2:2" ht="16.5" x14ac:dyDescent="0.3">
      <c r="B41373"/>
    </row>
    <row r="41374" spans="2:2" ht="16.5" x14ac:dyDescent="0.3">
      <c r="B41374"/>
    </row>
    <row r="41375" spans="2:2" ht="16.5" x14ac:dyDescent="0.3">
      <c r="B41375"/>
    </row>
    <row r="41376" spans="2:2" ht="16.5" x14ac:dyDescent="0.3">
      <c r="B41376"/>
    </row>
    <row r="41377" spans="2:2" ht="16.5" x14ac:dyDescent="0.3">
      <c r="B41377"/>
    </row>
    <row r="41378" spans="2:2" ht="16.5" x14ac:dyDescent="0.3">
      <c r="B41378"/>
    </row>
    <row r="41379" spans="2:2" ht="16.5" x14ac:dyDescent="0.3">
      <c r="B41379"/>
    </row>
    <row r="41380" spans="2:2" ht="16.5" x14ac:dyDescent="0.3">
      <c r="B41380"/>
    </row>
    <row r="41381" spans="2:2" ht="16.5" x14ac:dyDescent="0.3">
      <c r="B41381"/>
    </row>
    <row r="41382" spans="2:2" ht="16.5" x14ac:dyDescent="0.3">
      <c r="B41382"/>
    </row>
    <row r="41383" spans="2:2" ht="16.5" x14ac:dyDescent="0.3">
      <c r="B41383"/>
    </row>
    <row r="41384" spans="2:2" ht="16.5" x14ac:dyDescent="0.3">
      <c r="B41384"/>
    </row>
    <row r="41385" spans="2:2" ht="16.5" x14ac:dyDescent="0.3">
      <c r="B41385"/>
    </row>
    <row r="41386" spans="2:2" ht="16.5" x14ac:dyDescent="0.3">
      <c r="B41386"/>
    </row>
    <row r="41387" spans="2:2" ht="16.5" x14ac:dyDescent="0.3">
      <c r="B41387"/>
    </row>
    <row r="41388" spans="2:2" ht="16.5" x14ac:dyDescent="0.3">
      <c r="B41388"/>
    </row>
    <row r="41389" spans="2:2" ht="16.5" x14ac:dyDescent="0.3">
      <c r="B41389"/>
    </row>
    <row r="41390" spans="2:2" ht="16.5" x14ac:dyDescent="0.3">
      <c r="B41390"/>
    </row>
    <row r="41391" spans="2:2" ht="16.5" x14ac:dyDescent="0.3">
      <c r="B41391"/>
    </row>
    <row r="41392" spans="2:2" ht="16.5" x14ac:dyDescent="0.3">
      <c r="B41392"/>
    </row>
    <row r="41393" spans="2:2" ht="16.5" x14ac:dyDescent="0.3">
      <c r="B41393"/>
    </row>
    <row r="41394" spans="2:2" ht="16.5" x14ac:dyDescent="0.3">
      <c r="B41394"/>
    </row>
    <row r="41395" spans="2:2" ht="16.5" x14ac:dyDescent="0.3">
      <c r="B41395"/>
    </row>
    <row r="41396" spans="2:2" ht="16.5" x14ac:dyDescent="0.3">
      <c r="B41396"/>
    </row>
    <row r="41397" spans="2:2" ht="16.5" x14ac:dyDescent="0.3">
      <c r="B41397"/>
    </row>
    <row r="41398" spans="2:2" ht="16.5" x14ac:dyDescent="0.3">
      <c r="B41398"/>
    </row>
    <row r="41399" spans="2:2" ht="16.5" x14ac:dyDescent="0.3">
      <c r="B41399"/>
    </row>
    <row r="41400" spans="2:2" ht="16.5" x14ac:dyDescent="0.3">
      <c r="B41400"/>
    </row>
    <row r="41401" spans="2:2" ht="16.5" x14ac:dyDescent="0.3">
      <c r="B41401"/>
    </row>
    <row r="41402" spans="2:2" ht="16.5" x14ac:dyDescent="0.3">
      <c r="B41402"/>
    </row>
    <row r="41403" spans="2:2" ht="16.5" x14ac:dyDescent="0.3">
      <c r="B41403"/>
    </row>
    <row r="41404" spans="2:2" ht="16.5" x14ac:dyDescent="0.3">
      <c r="B41404"/>
    </row>
    <row r="41405" spans="2:2" ht="16.5" x14ac:dyDescent="0.3">
      <c r="B41405"/>
    </row>
    <row r="41406" spans="2:2" ht="16.5" x14ac:dyDescent="0.3">
      <c r="B41406"/>
    </row>
    <row r="41407" spans="2:2" ht="16.5" x14ac:dyDescent="0.3">
      <c r="B41407"/>
    </row>
    <row r="41408" spans="2:2" ht="16.5" x14ac:dyDescent="0.3">
      <c r="B41408"/>
    </row>
    <row r="41409" spans="2:2" ht="16.5" x14ac:dyDescent="0.3">
      <c r="B41409"/>
    </row>
    <row r="41410" spans="2:2" ht="16.5" x14ac:dyDescent="0.3">
      <c r="B41410"/>
    </row>
    <row r="41411" spans="2:2" ht="16.5" x14ac:dyDescent="0.3">
      <c r="B41411"/>
    </row>
    <row r="41412" spans="2:2" ht="16.5" x14ac:dyDescent="0.3">
      <c r="B41412"/>
    </row>
    <row r="41413" spans="2:2" ht="16.5" x14ac:dyDescent="0.3">
      <c r="B41413"/>
    </row>
    <row r="41414" spans="2:2" ht="16.5" x14ac:dyDescent="0.3">
      <c r="B41414"/>
    </row>
    <row r="41415" spans="2:2" ht="16.5" x14ac:dyDescent="0.3">
      <c r="B41415"/>
    </row>
    <row r="41416" spans="2:2" ht="16.5" x14ac:dyDescent="0.3">
      <c r="B41416"/>
    </row>
    <row r="41417" spans="2:2" ht="16.5" x14ac:dyDescent="0.3">
      <c r="B41417"/>
    </row>
    <row r="41418" spans="2:2" ht="16.5" x14ac:dyDescent="0.3">
      <c r="B41418"/>
    </row>
    <row r="41419" spans="2:2" ht="16.5" x14ac:dyDescent="0.3">
      <c r="B41419"/>
    </row>
    <row r="41420" spans="2:2" ht="16.5" x14ac:dyDescent="0.3">
      <c r="B41420"/>
    </row>
    <row r="41421" spans="2:2" ht="16.5" x14ac:dyDescent="0.3">
      <c r="B41421"/>
    </row>
    <row r="41422" spans="2:2" ht="16.5" x14ac:dyDescent="0.3">
      <c r="B41422"/>
    </row>
    <row r="41423" spans="2:2" ht="16.5" x14ac:dyDescent="0.3">
      <c r="B41423"/>
    </row>
    <row r="41424" spans="2:2" ht="16.5" x14ac:dyDescent="0.3">
      <c r="B41424"/>
    </row>
    <row r="41425" spans="2:2" ht="16.5" x14ac:dyDescent="0.3">
      <c r="B41425"/>
    </row>
    <row r="41426" spans="2:2" ht="16.5" x14ac:dyDescent="0.3">
      <c r="B41426"/>
    </row>
    <row r="41427" spans="2:2" ht="16.5" x14ac:dyDescent="0.3">
      <c r="B41427"/>
    </row>
    <row r="41428" spans="2:2" ht="16.5" x14ac:dyDescent="0.3">
      <c r="B41428"/>
    </row>
    <row r="41429" spans="2:2" ht="16.5" x14ac:dyDescent="0.3">
      <c r="B41429"/>
    </row>
    <row r="41430" spans="2:2" ht="16.5" x14ac:dyDescent="0.3">
      <c r="B41430"/>
    </row>
    <row r="41431" spans="2:2" ht="16.5" x14ac:dyDescent="0.3">
      <c r="B41431"/>
    </row>
    <row r="41432" spans="2:2" ht="16.5" x14ac:dyDescent="0.3">
      <c r="B41432"/>
    </row>
    <row r="41433" spans="2:2" ht="16.5" x14ac:dyDescent="0.3">
      <c r="B41433"/>
    </row>
    <row r="41434" spans="2:2" ht="16.5" x14ac:dyDescent="0.3">
      <c r="B41434"/>
    </row>
    <row r="41435" spans="2:2" ht="16.5" x14ac:dyDescent="0.3">
      <c r="B41435"/>
    </row>
    <row r="41436" spans="2:2" ht="16.5" x14ac:dyDescent="0.3">
      <c r="B41436"/>
    </row>
    <row r="41437" spans="2:2" ht="16.5" x14ac:dyDescent="0.3">
      <c r="B41437"/>
    </row>
    <row r="41438" spans="2:2" ht="16.5" x14ac:dyDescent="0.3">
      <c r="B41438"/>
    </row>
    <row r="41439" spans="2:2" ht="16.5" x14ac:dyDescent="0.3">
      <c r="B41439"/>
    </row>
    <row r="41440" spans="2:2" ht="16.5" x14ac:dyDescent="0.3">
      <c r="B41440"/>
    </row>
    <row r="41441" spans="2:2" ht="16.5" x14ac:dyDescent="0.3">
      <c r="B41441"/>
    </row>
    <row r="41442" spans="2:2" ht="16.5" x14ac:dyDescent="0.3">
      <c r="B41442"/>
    </row>
    <row r="41443" spans="2:2" ht="16.5" x14ac:dyDescent="0.3">
      <c r="B41443"/>
    </row>
    <row r="41444" spans="2:2" ht="16.5" x14ac:dyDescent="0.3">
      <c r="B41444"/>
    </row>
    <row r="41445" spans="2:2" ht="16.5" x14ac:dyDescent="0.3">
      <c r="B41445"/>
    </row>
    <row r="41446" spans="2:2" ht="16.5" x14ac:dyDescent="0.3">
      <c r="B41446"/>
    </row>
    <row r="41447" spans="2:2" ht="16.5" x14ac:dyDescent="0.3">
      <c r="B41447"/>
    </row>
    <row r="41448" spans="2:2" ht="16.5" x14ac:dyDescent="0.3">
      <c r="B41448"/>
    </row>
    <row r="41449" spans="2:2" ht="16.5" x14ac:dyDescent="0.3">
      <c r="B41449"/>
    </row>
    <row r="41450" spans="2:2" ht="16.5" x14ac:dyDescent="0.3">
      <c r="B41450"/>
    </row>
    <row r="41451" spans="2:2" ht="16.5" x14ac:dyDescent="0.3">
      <c r="B41451"/>
    </row>
    <row r="41452" spans="2:2" ht="16.5" x14ac:dyDescent="0.3">
      <c r="B41452"/>
    </row>
    <row r="41453" spans="2:2" ht="16.5" x14ac:dyDescent="0.3">
      <c r="B41453"/>
    </row>
    <row r="41454" spans="2:2" ht="16.5" x14ac:dyDescent="0.3">
      <c r="B41454"/>
    </row>
    <row r="41455" spans="2:2" ht="16.5" x14ac:dyDescent="0.3">
      <c r="B41455"/>
    </row>
    <row r="41456" spans="2:2" ht="16.5" x14ac:dyDescent="0.3">
      <c r="B41456"/>
    </row>
    <row r="41457" spans="2:2" ht="16.5" x14ac:dyDescent="0.3">
      <c r="B41457"/>
    </row>
    <row r="41458" spans="2:2" ht="16.5" x14ac:dyDescent="0.3">
      <c r="B41458"/>
    </row>
    <row r="41459" spans="2:2" ht="16.5" x14ac:dyDescent="0.3">
      <c r="B41459"/>
    </row>
    <row r="41460" spans="2:2" ht="16.5" x14ac:dyDescent="0.3">
      <c r="B41460"/>
    </row>
    <row r="41461" spans="2:2" ht="16.5" x14ac:dyDescent="0.3">
      <c r="B41461"/>
    </row>
    <row r="41462" spans="2:2" ht="16.5" x14ac:dyDescent="0.3">
      <c r="B41462"/>
    </row>
    <row r="41463" spans="2:2" ht="16.5" x14ac:dyDescent="0.3">
      <c r="B41463"/>
    </row>
    <row r="41464" spans="2:2" ht="16.5" x14ac:dyDescent="0.3">
      <c r="B41464"/>
    </row>
    <row r="41465" spans="2:2" ht="16.5" x14ac:dyDescent="0.3">
      <c r="B41465"/>
    </row>
    <row r="41466" spans="2:2" ht="16.5" x14ac:dyDescent="0.3">
      <c r="B41466"/>
    </row>
    <row r="41467" spans="2:2" ht="16.5" x14ac:dyDescent="0.3">
      <c r="B41467"/>
    </row>
    <row r="41468" spans="2:2" ht="16.5" x14ac:dyDescent="0.3">
      <c r="B41468"/>
    </row>
    <row r="41469" spans="2:2" ht="16.5" x14ac:dyDescent="0.3">
      <c r="B41469"/>
    </row>
    <row r="41470" spans="2:2" ht="16.5" x14ac:dyDescent="0.3">
      <c r="B41470"/>
    </row>
    <row r="41471" spans="2:2" ht="16.5" x14ac:dyDescent="0.3">
      <c r="B41471"/>
    </row>
    <row r="41472" spans="2:2" ht="16.5" x14ac:dyDescent="0.3">
      <c r="B41472"/>
    </row>
    <row r="41473" spans="2:2" ht="16.5" x14ac:dyDescent="0.3">
      <c r="B41473"/>
    </row>
    <row r="41474" spans="2:2" ht="16.5" x14ac:dyDescent="0.3">
      <c r="B41474"/>
    </row>
    <row r="41475" spans="2:2" ht="16.5" x14ac:dyDescent="0.3">
      <c r="B41475"/>
    </row>
    <row r="41476" spans="2:2" ht="16.5" x14ac:dyDescent="0.3">
      <c r="B41476"/>
    </row>
    <row r="41477" spans="2:2" ht="16.5" x14ac:dyDescent="0.3">
      <c r="B41477"/>
    </row>
    <row r="41478" spans="2:2" ht="16.5" x14ac:dyDescent="0.3">
      <c r="B41478"/>
    </row>
    <row r="41479" spans="2:2" ht="16.5" x14ac:dyDescent="0.3">
      <c r="B41479"/>
    </row>
    <row r="41480" spans="2:2" ht="16.5" x14ac:dyDescent="0.3">
      <c r="B41480"/>
    </row>
    <row r="41481" spans="2:2" ht="16.5" x14ac:dyDescent="0.3">
      <c r="B41481"/>
    </row>
    <row r="41482" spans="2:2" ht="16.5" x14ac:dyDescent="0.3">
      <c r="B41482"/>
    </row>
    <row r="41483" spans="2:2" ht="16.5" x14ac:dyDescent="0.3">
      <c r="B41483"/>
    </row>
    <row r="41484" spans="2:2" ht="16.5" x14ac:dyDescent="0.3">
      <c r="B41484"/>
    </row>
    <row r="41485" spans="2:2" ht="16.5" x14ac:dyDescent="0.3">
      <c r="B41485"/>
    </row>
    <row r="41486" spans="2:2" ht="16.5" x14ac:dyDescent="0.3">
      <c r="B41486"/>
    </row>
    <row r="41487" spans="2:2" ht="16.5" x14ac:dyDescent="0.3">
      <c r="B41487"/>
    </row>
    <row r="41488" spans="2:2" ht="16.5" x14ac:dyDescent="0.3">
      <c r="B41488"/>
    </row>
    <row r="41489" spans="2:2" ht="16.5" x14ac:dyDescent="0.3">
      <c r="B41489"/>
    </row>
    <row r="41490" spans="2:2" ht="16.5" x14ac:dyDescent="0.3">
      <c r="B41490"/>
    </row>
    <row r="41491" spans="2:2" ht="16.5" x14ac:dyDescent="0.3">
      <c r="B41491"/>
    </row>
    <row r="41492" spans="2:2" ht="16.5" x14ac:dyDescent="0.3">
      <c r="B41492"/>
    </row>
    <row r="41493" spans="2:2" ht="16.5" x14ac:dyDescent="0.3">
      <c r="B41493"/>
    </row>
    <row r="41494" spans="2:2" ht="16.5" x14ac:dyDescent="0.3">
      <c r="B41494"/>
    </row>
    <row r="41495" spans="2:2" ht="16.5" x14ac:dyDescent="0.3">
      <c r="B41495"/>
    </row>
    <row r="41496" spans="2:2" ht="16.5" x14ac:dyDescent="0.3">
      <c r="B41496"/>
    </row>
    <row r="41497" spans="2:2" ht="16.5" x14ac:dyDescent="0.3">
      <c r="B41497"/>
    </row>
    <row r="41498" spans="2:2" ht="16.5" x14ac:dyDescent="0.3">
      <c r="B41498"/>
    </row>
    <row r="41499" spans="2:2" ht="16.5" x14ac:dyDescent="0.3">
      <c r="B41499"/>
    </row>
    <row r="41500" spans="2:2" ht="16.5" x14ac:dyDescent="0.3">
      <c r="B41500"/>
    </row>
    <row r="41501" spans="2:2" ht="16.5" x14ac:dyDescent="0.3">
      <c r="B41501"/>
    </row>
    <row r="41502" spans="2:2" ht="16.5" x14ac:dyDescent="0.3">
      <c r="B41502"/>
    </row>
    <row r="41503" spans="2:2" ht="16.5" x14ac:dyDescent="0.3">
      <c r="B41503"/>
    </row>
    <row r="41504" spans="2:2" ht="16.5" x14ac:dyDescent="0.3">
      <c r="B41504"/>
    </row>
    <row r="41505" spans="2:2" ht="16.5" x14ac:dyDescent="0.3">
      <c r="B41505"/>
    </row>
    <row r="41506" spans="2:2" ht="16.5" x14ac:dyDescent="0.3">
      <c r="B41506"/>
    </row>
    <row r="41507" spans="2:2" ht="16.5" x14ac:dyDescent="0.3">
      <c r="B41507"/>
    </row>
    <row r="41508" spans="2:2" ht="16.5" x14ac:dyDescent="0.3">
      <c r="B41508"/>
    </row>
    <row r="41509" spans="2:2" ht="16.5" x14ac:dyDescent="0.3">
      <c r="B41509"/>
    </row>
    <row r="41510" spans="2:2" ht="16.5" x14ac:dyDescent="0.3">
      <c r="B41510"/>
    </row>
    <row r="41511" spans="2:2" ht="16.5" x14ac:dyDescent="0.3">
      <c r="B41511"/>
    </row>
    <row r="41512" spans="2:2" ht="16.5" x14ac:dyDescent="0.3">
      <c r="B41512"/>
    </row>
    <row r="41513" spans="2:2" ht="16.5" x14ac:dyDescent="0.3">
      <c r="B41513"/>
    </row>
    <row r="41514" spans="2:2" ht="16.5" x14ac:dyDescent="0.3">
      <c r="B41514"/>
    </row>
    <row r="41515" spans="2:2" ht="16.5" x14ac:dyDescent="0.3">
      <c r="B41515"/>
    </row>
    <row r="41516" spans="2:2" ht="16.5" x14ac:dyDescent="0.3">
      <c r="B41516"/>
    </row>
    <row r="41517" spans="2:2" ht="16.5" x14ac:dyDescent="0.3">
      <c r="B41517"/>
    </row>
    <row r="41518" spans="2:2" ht="16.5" x14ac:dyDescent="0.3">
      <c r="B41518"/>
    </row>
    <row r="41519" spans="2:2" ht="16.5" x14ac:dyDescent="0.3">
      <c r="B41519"/>
    </row>
    <row r="41520" spans="2:2" ht="16.5" x14ac:dyDescent="0.3">
      <c r="B41520"/>
    </row>
    <row r="41521" spans="2:2" ht="16.5" x14ac:dyDescent="0.3">
      <c r="B41521"/>
    </row>
    <row r="41522" spans="2:2" ht="16.5" x14ac:dyDescent="0.3">
      <c r="B41522"/>
    </row>
    <row r="41523" spans="2:2" ht="16.5" x14ac:dyDescent="0.3">
      <c r="B41523"/>
    </row>
    <row r="41524" spans="2:2" ht="16.5" x14ac:dyDescent="0.3">
      <c r="B41524"/>
    </row>
    <row r="41525" spans="2:2" ht="16.5" x14ac:dyDescent="0.3">
      <c r="B41525"/>
    </row>
    <row r="41526" spans="2:2" ht="16.5" x14ac:dyDescent="0.3">
      <c r="B41526"/>
    </row>
    <row r="41527" spans="2:2" ht="16.5" x14ac:dyDescent="0.3">
      <c r="B41527"/>
    </row>
    <row r="41528" spans="2:2" ht="16.5" x14ac:dyDescent="0.3">
      <c r="B41528"/>
    </row>
    <row r="41529" spans="2:2" ht="16.5" x14ac:dyDescent="0.3">
      <c r="B41529"/>
    </row>
    <row r="41530" spans="2:2" ht="16.5" x14ac:dyDescent="0.3">
      <c r="B41530"/>
    </row>
    <row r="41531" spans="2:2" ht="16.5" x14ac:dyDescent="0.3">
      <c r="B41531"/>
    </row>
    <row r="41532" spans="2:2" ht="16.5" x14ac:dyDescent="0.3">
      <c r="B41532"/>
    </row>
    <row r="41533" spans="2:2" ht="16.5" x14ac:dyDescent="0.3">
      <c r="B41533"/>
    </row>
    <row r="41534" spans="2:2" ht="16.5" x14ac:dyDescent="0.3">
      <c r="B41534"/>
    </row>
    <row r="41535" spans="2:2" ht="16.5" x14ac:dyDescent="0.3">
      <c r="B41535"/>
    </row>
    <row r="41536" spans="2:2" ht="16.5" x14ac:dyDescent="0.3">
      <c r="B41536"/>
    </row>
    <row r="41537" spans="2:2" ht="16.5" x14ac:dyDescent="0.3">
      <c r="B41537"/>
    </row>
    <row r="41538" spans="2:2" ht="16.5" x14ac:dyDescent="0.3">
      <c r="B41538"/>
    </row>
    <row r="41539" spans="2:2" ht="16.5" x14ac:dyDescent="0.3">
      <c r="B41539"/>
    </row>
    <row r="41540" spans="2:2" ht="16.5" x14ac:dyDescent="0.3">
      <c r="B41540"/>
    </row>
    <row r="41541" spans="2:2" ht="16.5" x14ac:dyDescent="0.3">
      <c r="B41541"/>
    </row>
    <row r="41542" spans="2:2" ht="16.5" x14ac:dyDescent="0.3">
      <c r="B41542"/>
    </row>
    <row r="41543" spans="2:2" ht="16.5" x14ac:dyDescent="0.3">
      <c r="B41543"/>
    </row>
    <row r="41544" spans="2:2" ht="16.5" x14ac:dyDescent="0.3">
      <c r="B41544"/>
    </row>
    <row r="41545" spans="2:2" ht="16.5" x14ac:dyDescent="0.3">
      <c r="B41545"/>
    </row>
    <row r="41546" spans="2:2" ht="16.5" x14ac:dyDescent="0.3">
      <c r="B41546"/>
    </row>
    <row r="41547" spans="2:2" ht="16.5" x14ac:dyDescent="0.3">
      <c r="B41547"/>
    </row>
    <row r="41548" spans="2:2" ht="16.5" x14ac:dyDescent="0.3">
      <c r="B41548"/>
    </row>
    <row r="41549" spans="2:2" ht="16.5" x14ac:dyDescent="0.3">
      <c r="B41549"/>
    </row>
    <row r="41550" spans="2:2" ht="16.5" x14ac:dyDescent="0.3">
      <c r="B41550"/>
    </row>
    <row r="41551" spans="2:2" ht="16.5" x14ac:dyDescent="0.3">
      <c r="B41551"/>
    </row>
    <row r="41552" spans="2:2" ht="16.5" x14ac:dyDescent="0.3">
      <c r="B41552"/>
    </row>
    <row r="41553" spans="2:2" ht="16.5" x14ac:dyDescent="0.3">
      <c r="B41553"/>
    </row>
    <row r="41554" spans="2:2" ht="16.5" x14ac:dyDescent="0.3">
      <c r="B41554"/>
    </row>
    <row r="41555" spans="2:2" ht="16.5" x14ac:dyDescent="0.3">
      <c r="B41555"/>
    </row>
    <row r="41556" spans="2:2" ht="16.5" x14ac:dyDescent="0.3">
      <c r="B41556"/>
    </row>
    <row r="41557" spans="2:2" ht="16.5" x14ac:dyDescent="0.3">
      <c r="B41557"/>
    </row>
    <row r="41558" spans="2:2" ht="16.5" x14ac:dyDescent="0.3">
      <c r="B41558"/>
    </row>
    <row r="41559" spans="2:2" ht="16.5" x14ac:dyDescent="0.3">
      <c r="B41559"/>
    </row>
    <row r="41560" spans="2:2" ht="16.5" x14ac:dyDescent="0.3">
      <c r="B41560"/>
    </row>
    <row r="41561" spans="2:2" ht="16.5" x14ac:dyDescent="0.3">
      <c r="B41561"/>
    </row>
    <row r="41562" spans="2:2" ht="16.5" x14ac:dyDescent="0.3">
      <c r="B41562"/>
    </row>
    <row r="41563" spans="2:2" ht="16.5" x14ac:dyDescent="0.3">
      <c r="B41563"/>
    </row>
    <row r="41564" spans="2:2" ht="16.5" x14ac:dyDescent="0.3">
      <c r="B41564"/>
    </row>
    <row r="41565" spans="2:2" ht="16.5" x14ac:dyDescent="0.3">
      <c r="B41565"/>
    </row>
    <row r="41566" spans="2:2" ht="16.5" x14ac:dyDescent="0.3">
      <c r="B41566"/>
    </row>
    <row r="41567" spans="2:2" ht="16.5" x14ac:dyDescent="0.3">
      <c r="B41567"/>
    </row>
    <row r="41568" spans="2:2" ht="16.5" x14ac:dyDescent="0.3">
      <c r="B41568"/>
    </row>
    <row r="41569" spans="2:2" ht="16.5" x14ac:dyDescent="0.3">
      <c r="B41569"/>
    </row>
    <row r="41570" spans="2:2" ht="16.5" x14ac:dyDescent="0.3">
      <c r="B41570"/>
    </row>
    <row r="41571" spans="2:2" ht="16.5" x14ac:dyDescent="0.3">
      <c r="B41571"/>
    </row>
    <row r="41572" spans="2:2" ht="16.5" x14ac:dyDescent="0.3">
      <c r="B41572"/>
    </row>
    <row r="41573" spans="2:2" ht="16.5" x14ac:dyDescent="0.3">
      <c r="B41573"/>
    </row>
    <row r="41574" spans="2:2" ht="16.5" x14ac:dyDescent="0.3">
      <c r="B41574"/>
    </row>
    <row r="41575" spans="2:2" ht="16.5" x14ac:dyDescent="0.3">
      <c r="B41575"/>
    </row>
    <row r="41576" spans="2:2" ht="16.5" x14ac:dyDescent="0.3">
      <c r="B41576"/>
    </row>
    <row r="41577" spans="2:2" ht="16.5" x14ac:dyDescent="0.3">
      <c r="B41577"/>
    </row>
    <row r="41578" spans="2:2" ht="16.5" x14ac:dyDescent="0.3">
      <c r="B41578"/>
    </row>
    <row r="41579" spans="2:2" ht="16.5" x14ac:dyDescent="0.3">
      <c r="B41579"/>
    </row>
    <row r="41580" spans="2:2" ht="16.5" x14ac:dyDescent="0.3">
      <c r="B41580"/>
    </row>
    <row r="41581" spans="2:2" ht="16.5" x14ac:dyDescent="0.3">
      <c r="B41581"/>
    </row>
    <row r="41582" spans="2:2" ht="16.5" x14ac:dyDescent="0.3">
      <c r="B41582"/>
    </row>
    <row r="41583" spans="2:2" ht="16.5" x14ac:dyDescent="0.3">
      <c r="B41583"/>
    </row>
    <row r="41584" spans="2:2" ht="16.5" x14ac:dyDescent="0.3">
      <c r="B41584"/>
    </row>
    <row r="41585" spans="2:2" ht="16.5" x14ac:dyDescent="0.3">
      <c r="B41585"/>
    </row>
    <row r="41586" spans="2:2" ht="16.5" x14ac:dyDescent="0.3">
      <c r="B41586"/>
    </row>
    <row r="41587" spans="2:2" ht="16.5" x14ac:dyDescent="0.3">
      <c r="B41587"/>
    </row>
    <row r="41588" spans="2:2" ht="16.5" x14ac:dyDescent="0.3">
      <c r="B41588"/>
    </row>
    <row r="41589" spans="2:2" ht="16.5" x14ac:dyDescent="0.3">
      <c r="B41589"/>
    </row>
    <row r="41590" spans="2:2" ht="16.5" x14ac:dyDescent="0.3">
      <c r="B41590"/>
    </row>
    <row r="41591" spans="2:2" ht="16.5" x14ac:dyDescent="0.3">
      <c r="B41591"/>
    </row>
    <row r="41592" spans="2:2" ht="16.5" x14ac:dyDescent="0.3">
      <c r="B41592"/>
    </row>
    <row r="41593" spans="2:2" ht="16.5" x14ac:dyDescent="0.3">
      <c r="B41593"/>
    </row>
    <row r="41594" spans="2:2" ht="16.5" x14ac:dyDescent="0.3">
      <c r="B41594"/>
    </row>
    <row r="41595" spans="2:2" ht="16.5" x14ac:dyDescent="0.3">
      <c r="B41595"/>
    </row>
    <row r="41596" spans="2:2" ht="16.5" x14ac:dyDescent="0.3">
      <c r="B41596"/>
    </row>
    <row r="41597" spans="2:2" ht="16.5" x14ac:dyDescent="0.3">
      <c r="B41597"/>
    </row>
    <row r="41598" spans="2:2" ht="16.5" x14ac:dyDescent="0.3">
      <c r="B41598"/>
    </row>
    <row r="41599" spans="2:2" ht="16.5" x14ac:dyDescent="0.3">
      <c r="B41599"/>
    </row>
    <row r="41600" spans="2:2" ht="16.5" x14ac:dyDescent="0.3">
      <c r="B41600"/>
    </row>
    <row r="41601" spans="2:2" ht="16.5" x14ac:dyDescent="0.3">
      <c r="B41601"/>
    </row>
    <row r="41602" spans="2:2" ht="16.5" x14ac:dyDescent="0.3">
      <c r="B41602"/>
    </row>
    <row r="41603" spans="2:2" ht="16.5" x14ac:dyDescent="0.3">
      <c r="B41603"/>
    </row>
    <row r="41604" spans="2:2" ht="16.5" x14ac:dyDescent="0.3">
      <c r="B41604"/>
    </row>
    <row r="41605" spans="2:2" ht="16.5" x14ac:dyDescent="0.3">
      <c r="B41605"/>
    </row>
    <row r="41606" spans="2:2" ht="16.5" x14ac:dyDescent="0.3">
      <c r="B41606"/>
    </row>
    <row r="41607" spans="2:2" ht="16.5" x14ac:dyDescent="0.3">
      <c r="B41607"/>
    </row>
    <row r="41608" spans="2:2" ht="16.5" x14ac:dyDescent="0.3">
      <c r="B41608"/>
    </row>
    <row r="41609" spans="2:2" ht="16.5" x14ac:dyDescent="0.3">
      <c r="B41609"/>
    </row>
    <row r="41610" spans="2:2" ht="16.5" x14ac:dyDescent="0.3">
      <c r="B41610"/>
    </row>
    <row r="41611" spans="2:2" ht="16.5" x14ac:dyDescent="0.3">
      <c r="B41611"/>
    </row>
    <row r="41612" spans="2:2" ht="16.5" x14ac:dyDescent="0.3">
      <c r="B41612"/>
    </row>
    <row r="41613" spans="2:2" ht="16.5" x14ac:dyDescent="0.3">
      <c r="B41613"/>
    </row>
    <row r="41614" spans="2:2" ht="16.5" x14ac:dyDescent="0.3">
      <c r="B41614"/>
    </row>
    <row r="41615" spans="2:2" ht="16.5" x14ac:dyDescent="0.3">
      <c r="B41615"/>
    </row>
    <row r="41616" spans="2:2" ht="16.5" x14ac:dyDescent="0.3">
      <c r="B41616"/>
    </row>
    <row r="41617" spans="2:2" ht="16.5" x14ac:dyDescent="0.3">
      <c r="B41617"/>
    </row>
    <row r="41618" spans="2:2" ht="16.5" x14ac:dyDescent="0.3">
      <c r="B41618"/>
    </row>
    <row r="41619" spans="2:2" ht="16.5" x14ac:dyDescent="0.3">
      <c r="B41619"/>
    </row>
    <row r="41620" spans="2:2" ht="16.5" x14ac:dyDescent="0.3">
      <c r="B41620"/>
    </row>
    <row r="41621" spans="2:2" ht="16.5" x14ac:dyDescent="0.3">
      <c r="B41621"/>
    </row>
    <row r="41622" spans="2:2" ht="16.5" x14ac:dyDescent="0.3">
      <c r="B41622"/>
    </row>
    <row r="41623" spans="2:2" ht="16.5" x14ac:dyDescent="0.3">
      <c r="B41623"/>
    </row>
    <row r="41624" spans="2:2" ht="16.5" x14ac:dyDescent="0.3">
      <c r="B41624"/>
    </row>
    <row r="41625" spans="2:2" ht="16.5" x14ac:dyDescent="0.3">
      <c r="B41625"/>
    </row>
    <row r="41626" spans="2:2" ht="16.5" x14ac:dyDescent="0.3">
      <c r="B41626"/>
    </row>
    <row r="41627" spans="2:2" ht="16.5" x14ac:dyDescent="0.3">
      <c r="B41627"/>
    </row>
    <row r="41628" spans="2:2" ht="16.5" x14ac:dyDescent="0.3">
      <c r="B41628"/>
    </row>
    <row r="41629" spans="2:2" ht="16.5" x14ac:dyDescent="0.3">
      <c r="B41629"/>
    </row>
    <row r="41630" spans="2:2" ht="16.5" x14ac:dyDescent="0.3">
      <c r="B41630"/>
    </row>
    <row r="41631" spans="2:2" ht="16.5" x14ac:dyDescent="0.3">
      <c r="B41631"/>
    </row>
    <row r="41632" spans="2:2" ht="16.5" x14ac:dyDescent="0.3">
      <c r="B41632"/>
    </row>
    <row r="41633" spans="2:2" ht="16.5" x14ac:dyDescent="0.3">
      <c r="B41633"/>
    </row>
    <row r="41634" spans="2:2" ht="16.5" x14ac:dyDescent="0.3">
      <c r="B41634"/>
    </row>
    <row r="41635" spans="2:2" ht="16.5" x14ac:dyDescent="0.3">
      <c r="B41635"/>
    </row>
    <row r="41636" spans="2:2" ht="16.5" x14ac:dyDescent="0.3">
      <c r="B41636"/>
    </row>
    <row r="41637" spans="2:2" ht="16.5" x14ac:dyDescent="0.3">
      <c r="B41637"/>
    </row>
    <row r="41638" spans="2:2" ht="16.5" x14ac:dyDescent="0.3">
      <c r="B41638"/>
    </row>
    <row r="41639" spans="2:2" ht="16.5" x14ac:dyDescent="0.3">
      <c r="B41639"/>
    </row>
    <row r="41640" spans="2:2" ht="16.5" x14ac:dyDescent="0.3">
      <c r="B41640"/>
    </row>
    <row r="41641" spans="2:2" ht="16.5" x14ac:dyDescent="0.3">
      <c r="B41641"/>
    </row>
    <row r="41642" spans="2:2" ht="16.5" x14ac:dyDescent="0.3">
      <c r="B41642"/>
    </row>
    <row r="41643" spans="2:2" ht="16.5" x14ac:dyDescent="0.3">
      <c r="B41643"/>
    </row>
    <row r="41644" spans="2:2" ht="16.5" x14ac:dyDescent="0.3">
      <c r="B41644"/>
    </row>
    <row r="41645" spans="2:2" ht="16.5" x14ac:dyDescent="0.3">
      <c r="B41645"/>
    </row>
    <row r="41646" spans="2:2" ht="16.5" x14ac:dyDescent="0.3">
      <c r="B41646"/>
    </row>
    <row r="41647" spans="2:2" ht="16.5" x14ac:dyDescent="0.3">
      <c r="B41647"/>
    </row>
    <row r="41648" spans="2:2" ht="16.5" x14ac:dyDescent="0.3">
      <c r="B41648"/>
    </row>
    <row r="41649" spans="2:2" ht="16.5" x14ac:dyDescent="0.3">
      <c r="B41649"/>
    </row>
    <row r="41650" spans="2:2" ht="16.5" x14ac:dyDescent="0.3">
      <c r="B41650"/>
    </row>
    <row r="41651" spans="2:2" ht="16.5" x14ac:dyDescent="0.3">
      <c r="B41651"/>
    </row>
    <row r="41652" spans="2:2" ht="16.5" x14ac:dyDescent="0.3">
      <c r="B41652"/>
    </row>
    <row r="41653" spans="2:2" ht="16.5" x14ac:dyDescent="0.3">
      <c r="B41653"/>
    </row>
    <row r="41654" spans="2:2" ht="16.5" x14ac:dyDescent="0.3">
      <c r="B41654"/>
    </row>
    <row r="41655" spans="2:2" ht="16.5" x14ac:dyDescent="0.3">
      <c r="B41655"/>
    </row>
    <row r="41656" spans="2:2" ht="16.5" x14ac:dyDescent="0.3">
      <c r="B41656"/>
    </row>
    <row r="41657" spans="2:2" ht="16.5" x14ac:dyDescent="0.3">
      <c r="B41657"/>
    </row>
    <row r="41658" spans="2:2" ht="16.5" x14ac:dyDescent="0.3">
      <c r="B41658"/>
    </row>
    <row r="41659" spans="2:2" ht="16.5" x14ac:dyDescent="0.3">
      <c r="B41659"/>
    </row>
    <row r="41660" spans="2:2" ht="16.5" x14ac:dyDescent="0.3">
      <c r="B41660"/>
    </row>
    <row r="41661" spans="2:2" ht="16.5" x14ac:dyDescent="0.3">
      <c r="B41661"/>
    </row>
    <row r="41662" spans="2:2" ht="16.5" x14ac:dyDescent="0.3">
      <c r="B41662"/>
    </row>
    <row r="41663" spans="2:2" ht="16.5" x14ac:dyDescent="0.3">
      <c r="B41663"/>
    </row>
    <row r="41664" spans="2:2" ht="16.5" x14ac:dyDescent="0.3">
      <c r="B41664"/>
    </row>
    <row r="41665" spans="2:2" ht="16.5" x14ac:dyDescent="0.3">
      <c r="B41665"/>
    </row>
    <row r="41666" spans="2:2" ht="16.5" x14ac:dyDescent="0.3">
      <c r="B41666"/>
    </row>
    <row r="41667" spans="2:2" ht="16.5" x14ac:dyDescent="0.3">
      <c r="B41667"/>
    </row>
    <row r="41668" spans="2:2" ht="16.5" x14ac:dyDescent="0.3">
      <c r="B41668"/>
    </row>
    <row r="41669" spans="2:2" ht="16.5" x14ac:dyDescent="0.3">
      <c r="B41669"/>
    </row>
    <row r="41670" spans="2:2" ht="16.5" x14ac:dyDescent="0.3">
      <c r="B41670"/>
    </row>
    <row r="41671" spans="2:2" ht="16.5" x14ac:dyDescent="0.3">
      <c r="B41671"/>
    </row>
    <row r="41672" spans="2:2" ht="16.5" x14ac:dyDescent="0.3">
      <c r="B41672"/>
    </row>
    <row r="41673" spans="2:2" ht="16.5" x14ac:dyDescent="0.3">
      <c r="B41673"/>
    </row>
    <row r="41674" spans="2:2" ht="16.5" x14ac:dyDescent="0.3">
      <c r="B41674"/>
    </row>
    <row r="41675" spans="2:2" ht="16.5" x14ac:dyDescent="0.3">
      <c r="B41675"/>
    </row>
    <row r="41676" spans="2:2" ht="16.5" x14ac:dyDescent="0.3">
      <c r="B41676"/>
    </row>
    <row r="41677" spans="2:2" ht="16.5" x14ac:dyDescent="0.3">
      <c r="B41677"/>
    </row>
    <row r="41678" spans="2:2" ht="16.5" x14ac:dyDescent="0.3">
      <c r="B41678"/>
    </row>
    <row r="41679" spans="2:2" ht="16.5" x14ac:dyDescent="0.3">
      <c r="B41679"/>
    </row>
    <row r="41680" spans="2:2" ht="16.5" x14ac:dyDescent="0.3">
      <c r="B41680"/>
    </row>
    <row r="41681" spans="2:2" ht="16.5" x14ac:dyDescent="0.3">
      <c r="B41681"/>
    </row>
    <row r="41682" spans="2:2" ht="16.5" x14ac:dyDescent="0.3">
      <c r="B41682"/>
    </row>
    <row r="41683" spans="2:2" ht="16.5" x14ac:dyDescent="0.3">
      <c r="B41683"/>
    </row>
    <row r="41684" spans="2:2" ht="16.5" x14ac:dyDescent="0.3">
      <c r="B41684"/>
    </row>
    <row r="41685" spans="2:2" ht="16.5" x14ac:dyDescent="0.3">
      <c r="B41685"/>
    </row>
    <row r="41686" spans="2:2" ht="16.5" x14ac:dyDescent="0.3">
      <c r="B41686"/>
    </row>
    <row r="41687" spans="2:2" ht="16.5" x14ac:dyDescent="0.3">
      <c r="B41687"/>
    </row>
    <row r="41688" spans="2:2" ht="16.5" x14ac:dyDescent="0.3">
      <c r="B41688"/>
    </row>
    <row r="41689" spans="2:2" ht="16.5" x14ac:dyDescent="0.3">
      <c r="B41689"/>
    </row>
    <row r="41690" spans="2:2" ht="16.5" x14ac:dyDescent="0.3">
      <c r="B41690"/>
    </row>
    <row r="41691" spans="2:2" ht="16.5" x14ac:dyDescent="0.3">
      <c r="B41691"/>
    </row>
    <row r="41692" spans="2:2" ht="16.5" x14ac:dyDescent="0.3">
      <c r="B41692"/>
    </row>
    <row r="41693" spans="2:2" ht="16.5" x14ac:dyDescent="0.3">
      <c r="B41693"/>
    </row>
    <row r="41694" spans="2:2" ht="16.5" x14ac:dyDescent="0.3">
      <c r="B41694"/>
    </row>
    <row r="41695" spans="2:2" ht="16.5" x14ac:dyDescent="0.3">
      <c r="B41695"/>
    </row>
    <row r="41696" spans="2:2" ht="16.5" x14ac:dyDescent="0.3">
      <c r="B41696"/>
    </row>
    <row r="41697" spans="2:2" ht="16.5" x14ac:dyDescent="0.3">
      <c r="B41697"/>
    </row>
    <row r="41698" spans="2:2" ht="16.5" x14ac:dyDescent="0.3">
      <c r="B41698"/>
    </row>
    <row r="41699" spans="2:2" ht="16.5" x14ac:dyDescent="0.3">
      <c r="B41699"/>
    </row>
    <row r="41700" spans="2:2" ht="16.5" x14ac:dyDescent="0.3">
      <c r="B41700"/>
    </row>
    <row r="41701" spans="2:2" ht="16.5" x14ac:dyDescent="0.3">
      <c r="B41701"/>
    </row>
    <row r="41702" spans="2:2" ht="16.5" x14ac:dyDescent="0.3">
      <c r="B41702"/>
    </row>
    <row r="41703" spans="2:2" ht="16.5" x14ac:dyDescent="0.3">
      <c r="B41703"/>
    </row>
    <row r="41704" spans="2:2" ht="16.5" x14ac:dyDescent="0.3">
      <c r="B41704"/>
    </row>
    <row r="41705" spans="2:2" ht="16.5" x14ac:dyDescent="0.3">
      <c r="B41705"/>
    </row>
    <row r="41706" spans="2:2" ht="16.5" x14ac:dyDescent="0.3">
      <c r="B41706"/>
    </row>
    <row r="41707" spans="2:2" ht="16.5" x14ac:dyDescent="0.3">
      <c r="B41707"/>
    </row>
    <row r="41708" spans="2:2" ht="16.5" x14ac:dyDescent="0.3">
      <c r="B41708"/>
    </row>
    <row r="41709" spans="2:2" ht="16.5" x14ac:dyDescent="0.3">
      <c r="B41709"/>
    </row>
    <row r="41710" spans="2:2" ht="16.5" x14ac:dyDescent="0.3">
      <c r="B41710"/>
    </row>
    <row r="41711" spans="2:2" ht="16.5" x14ac:dyDescent="0.3">
      <c r="B41711"/>
    </row>
    <row r="41712" spans="2:2" ht="16.5" x14ac:dyDescent="0.3">
      <c r="B41712"/>
    </row>
    <row r="41713" spans="2:2" ht="16.5" x14ac:dyDescent="0.3">
      <c r="B41713"/>
    </row>
    <row r="41714" spans="2:2" ht="16.5" x14ac:dyDescent="0.3">
      <c r="B41714"/>
    </row>
    <row r="41715" spans="2:2" ht="16.5" x14ac:dyDescent="0.3">
      <c r="B41715"/>
    </row>
    <row r="41716" spans="2:2" ht="16.5" x14ac:dyDescent="0.3">
      <c r="B41716"/>
    </row>
    <row r="41717" spans="2:2" ht="16.5" x14ac:dyDescent="0.3">
      <c r="B41717"/>
    </row>
    <row r="41718" spans="2:2" ht="16.5" x14ac:dyDescent="0.3">
      <c r="B41718"/>
    </row>
    <row r="41719" spans="2:2" ht="16.5" x14ac:dyDescent="0.3">
      <c r="B41719"/>
    </row>
    <row r="41720" spans="2:2" ht="16.5" x14ac:dyDescent="0.3">
      <c r="B41720"/>
    </row>
    <row r="41721" spans="2:2" ht="16.5" x14ac:dyDescent="0.3">
      <c r="B41721"/>
    </row>
    <row r="41722" spans="2:2" ht="16.5" x14ac:dyDescent="0.3">
      <c r="B41722"/>
    </row>
    <row r="41723" spans="2:2" ht="16.5" x14ac:dyDescent="0.3">
      <c r="B41723"/>
    </row>
    <row r="41724" spans="2:2" ht="16.5" x14ac:dyDescent="0.3">
      <c r="B41724"/>
    </row>
    <row r="41725" spans="2:2" ht="16.5" x14ac:dyDescent="0.3">
      <c r="B41725"/>
    </row>
    <row r="41726" spans="2:2" ht="16.5" x14ac:dyDescent="0.3">
      <c r="B41726"/>
    </row>
    <row r="41727" spans="2:2" ht="16.5" x14ac:dyDescent="0.3">
      <c r="B41727"/>
    </row>
    <row r="41728" spans="2:2" ht="16.5" x14ac:dyDescent="0.3">
      <c r="B41728"/>
    </row>
    <row r="41729" spans="2:2" ht="16.5" x14ac:dyDescent="0.3">
      <c r="B41729"/>
    </row>
    <row r="41730" spans="2:2" ht="16.5" x14ac:dyDescent="0.3">
      <c r="B41730"/>
    </row>
    <row r="41731" spans="2:2" ht="16.5" x14ac:dyDescent="0.3">
      <c r="B41731"/>
    </row>
    <row r="41732" spans="2:2" ht="16.5" x14ac:dyDescent="0.3">
      <c r="B41732"/>
    </row>
    <row r="41733" spans="2:2" ht="16.5" x14ac:dyDescent="0.3">
      <c r="B41733"/>
    </row>
    <row r="41734" spans="2:2" ht="16.5" x14ac:dyDescent="0.3">
      <c r="B41734"/>
    </row>
    <row r="41735" spans="2:2" ht="16.5" x14ac:dyDescent="0.3">
      <c r="B41735"/>
    </row>
    <row r="41736" spans="2:2" ht="16.5" x14ac:dyDescent="0.3">
      <c r="B41736"/>
    </row>
    <row r="41737" spans="2:2" ht="16.5" x14ac:dyDescent="0.3">
      <c r="B41737"/>
    </row>
    <row r="41738" spans="2:2" ht="16.5" x14ac:dyDescent="0.3">
      <c r="B41738"/>
    </row>
    <row r="41739" spans="2:2" ht="16.5" x14ac:dyDescent="0.3">
      <c r="B41739"/>
    </row>
    <row r="41740" spans="2:2" ht="16.5" x14ac:dyDescent="0.3">
      <c r="B41740"/>
    </row>
    <row r="41741" spans="2:2" ht="16.5" x14ac:dyDescent="0.3">
      <c r="B41741"/>
    </row>
    <row r="41742" spans="2:2" ht="16.5" x14ac:dyDescent="0.3">
      <c r="B41742"/>
    </row>
    <row r="41743" spans="2:2" ht="16.5" x14ac:dyDescent="0.3">
      <c r="B41743"/>
    </row>
    <row r="41744" spans="2:2" ht="16.5" x14ac:dyDescent="0.3">
      <c r="B41744"/>
    </row>
    <row r="41745" spans="2:2" ht="16.5" x14ac:dyDescent="0.3">
      <c r="B41745"/>
    </row>
    <row r="41746" spans="2:2" ht="16.5" x14ac:dyDescent="0.3">
      <c r="B41746"/>
    </row>
    <row r="41747" spans="2:2" ht="16.5" x14ac:dyDescent="0.3">
      <c r="B41747"/>
    </row>
    <row r="41748" spans="2:2" ht="16.5" x14ac:dyDescent="0.3">
      <c r="B41748"/>
    </row>
    <row r="41749" spans="2:2" ht="16.5" x14ac:dyDescent="0.3">
      <c r="B41749"/>
    </row>
    <row r="41750" spans="2:2" ht="16.5" x14ac:dyDescent="0.3">
      <c r="B41750"/>
    </row>
    <row r="41751" spans="2:2" ht="16.5" x14ac:dyDescent="0.3">
      <c r="B41751"/>
    </row>
    <row r="41752" spans="2:2" ht="16.5" x14ac:dyDescent="0.3">
      <c r="B41752"/>
    </row>
    <row r="41753" spans="2:2" ht="16.5" x14ac:dyDescent="0.3">
      <c r="B41753"/>
    </row>
    <row r="41754" spans="2:2" ht="16.5" x14ac:dyDescent="0.3">
      <c r="B41754"/>
    </row>
    <row r="41755" spans="2:2" ht="16.5" x14ac:dyDescent="0.3">
      <c r="B41755"/>
    </row>
    <row r="41756" spans="2:2" ht="16.5" x14ac:dyDescent="0.3">
      <c r="B41756"/>
    </row>
    <row r="41757" spans="2:2" ht="16.5" x14ac:dyDescent="0.3">
      <c r="B41757"/>
    </row>
    <row r="41758" spans="2:2" ht="16.5" x14ac:dyDescent="0.3">
      <c r="B41758"/>
    </row>
    <row r="41759" spans="2:2" ht="16.5" x14ac:dyDescent="0.3">
      <c r="B41759"/>
    </row>
    <row r="41760" spans="2:2" ht="16.5" x14ac:dyDescent="0.3">
      <c r="B41760"/>
    </row>
    <row r="41761" spans="2:2" ht="16.5" x14ac:dyDescent="0.3">
      <c r="B41761"/>
    </row>
    <row r="41762" spans="2:2" ht="16.5" x14ac:dyDescent="0.3">
      <c r="B41762"/>
    </row>
    <row r="41763" spans="2:2" ht="16.5" x14ac:dyDescent="0.3">
      <c r="B41763"/>
    </row>
    <row r="41764" spans="2:2" ht="16.5" x14ac:dyDescent="0.3">
      <c r="B41764"/>
    </row>
    <row r="41765" spans="2:2" ht="16.5" x14ac:dyDescent="0.3">
      <c r="B41765"/>
    </row>
    <row r="41766" spans="2:2" ht="16.5" x14ac:dyDescent="0.3">
      <c r="B41766"/>
    </row>
    <row r="41767" spans="2:2" ht="16.5" x14ac:dyDescent="0.3">
      <c r="B41767"/>
    </row>
    <row r="41768" spans="2:2" ht="16.5" x14ac:dyDescent="0.3">
      <c r="B41768"/>
    </row>
    <row r="41769" spans="2:2" ht="16.5" x14ac:dyDescent="0.3">
      <c r="B41769"/>
    </row>
    <row r="41770" spans="2:2" ht="16.5" x14ac:dyDescent="0.3">
      <c r="B41770"/>
    </row>
    <row r="41771" spans="2:2" ht="16.5" x14ac:dyDescent="0.3">
      <c r="B41771"/>
    </row>
    <row r="41772" spans="2:2" ht="16.5" x14ac:dyDescent="0.3">
      <c r="B41772"/>
    </row>
    <row r="41773" spans="2:2" ht="16.5" x14ac:dyDescent="0.3">
      <c r="B41773"/>
    </row>
    <row r="41774" spans="2:2" ht="16.5" x14ac:dyDescent="0.3">
      <c r="B41774"/>
    </row>
    <row r="41775" spans="2:2" ht="16.5" x14ac:dyDescent="0.3">
      <c r="B41775"/>
    </row>
    <row r="41776" spans="2:2" ht="16.5" x14ac:dyDescent="0.3">
      <c r="B41776"/>
    </row>
    <row r="41777" spans="2:2" ht="16.5" x14ac:dyDescent="0.3">
      <c r="B41777"/>
    </row>
    <row r="41778" spans="2:2" ht="16.5" x14ac:dyDescent="0.3">
      <c r="B41778"/>
    </row>
    <row r="41779" spans="2:2" ht="16.5" x14ac:dyDescent="0.3">
      <c r="B41779"/>
    </row>
    <row r="41780" spans="2:2" ht="16.5" x14ac:dyDescent="0.3">
      <c r="B41780"/>
    </row>
    <row r="41781" spans="2:2" ht="16.5" x14ac:dyDescent="0.3">
      <c r="B41781"/>
    </row>
    <row r="41782" spans="2:2" ht="16.5" x14ac:dyDescent="0.3">
      <c r="B41782"/>
    </row>
    <row r="41783" spans="2:2" ht="16.5" x14ac:dyDescent="0.3">
      <c r="B41783"/>
    </row>
    <row r="41784" spans="2:2" ht="16.5" x14ac:dyDescent="0.3">
      <c r="B41784"/>
    </row>
    <row r="41785" spans="2:2" ht="16.5" x14ac:dyDescent="0.3">
      <c r="B41785"/>
    </row>
    <row r="41786" spans="2:2" ht="16.5" x14ac:dyDescent="0.3">
      <c r="B41786"/>
    </row>
    <row r="41787" spans="2:2" ht="16.5" x14ac:dyDescent="0.3">
      <c r="B41787"/>
    </row>
    <row r="41788" spans="2:2" ht="16.5" x14ac:dyDescent="0.3">
      <c r="B41788"/>
    </row>
    <row r="41789" spans="2:2" ht="16.5" x14ac:dyDescent="0.3">
      <c r="B41789"/>
    </row>
    <row r="41790" spans="2:2" ht="16.5" x14ac:dyDescent="0.3">
      <c r="B41790"/>
    </row>
    <row r="41791" spans="2:2" ht="16.5" x14ac:dyDescent="0.3">
      <c r="B41791"/>
    </row>
    <row r="41792" spans="2:2" ht="16.5" x14ac:dyDescent="0.3">
      <c r="B41792"/>
    </row>
    <row r="41793" spans="2:2" ht="16.5" x14ac:dyDescent="0.3">
      <c r="B41793"/>
    </row>
    <row r="41794" spans="2:2" ht="16.5" x14ac:dyDescent="0.3">
      <c r="B41794"/>
    </row>
    <row r="41795" spans="2:2" ht="16.5" x14ac:dyDescent="0.3">
      <c r="B41795"/>
    </row>
    <row r="41796" spans="2:2" ht="16.5" x14ac:dyDescent="0.3">
      <c r="B41796"/>
    </row>
    <row r="41797" spans="2:2" ht="16.5" x14ac:dyDescent="0.3">
      <c r="B41797"/>
    </row>
    <row r="41798" spans="2:2" ht="16.5" x14ac:dyDescent="0.3">
      <c r="B41798"/>
    </row>
    <row r="41799" spans="2:2" ht="16.5" x14ac:dyDescent="0.3">
      <c r="B41799"/>
    </row>
    <row r="41800" spans="2:2" ht="16.5" x14ac:dyDescent="0.3">
      <c r="B41800"/>
    </row>
    <row r="41801" spans="2:2" ht="16.5" x14ac:dyDescent="0.3">
      <c r="B41801"/>
    </row>
    <row r="41802" spans="2:2" ht="16.5" x14ac:dyDescent="0.3">
      <c r="B41802"/>
    </row>
    <row r="41803" spans="2:2" ht="16.5" x14ac:dyDescent="0.3">
      <c r="B41803"/>
    </row>
    <row r="41804" spans="2:2" ht="16.5" x14ac:dyDescent="0.3">
      <c r="B41804"/>
    </row>
    <row r="41805" spans="2:2" ht="16.5" x14ac:dyDescent="0.3">
      <c r="B41805"/>
    </row>
    <row r="41806" spans="2:2" ht="16.5" x14ac:dyDescent="0.3">
      <c r="B41806"/>
    </row>
    <row r="41807" spans="2:2" ht="16.5" x14ac:dyDescent="0.3">
      <c r="B41807"/>
    </row>
    <row r="41808" spans="2:2" ht="16.5" x14ac:dyDescent="0.3">
      <c r="B41808"/>
    </row>
    <row r="41809" spans="2:2" ht="16.5" x14ac:dyDescent="0.3">
      <c r="B41809"/>
    </row>
    <row r="41810" spans="2:2" ht="16.5" x14ac:dyDescent="0.3">
      <c r="B41810"/>
    </row>
    <row r="41811" spans="2:2" ht="16.5" x14ac:dyDescent="0.3">
      <c r="B41811"/>
    </row>
    <row r="41812" spans="2:2" ht="16.5" x14ac:dyDescent="0.3">
      <c r="B41812"/>
    </row>
    <row r="41813" spans="2:2" ht="16.5" x14ac:dyDescent="0.3">
      <c r="B41813"/>
    </row>
    <row r="41814" spans="2:2" ht="16.5" x14ac:dyDescent="0.3">
      <c r="B41814"/>
    </row>
    <row r="41815" spans="2:2" ht="16.5" x14ac:dyDescent="0.3">
      <c r="B41815"/>
    </row>
    <row r="41816" spans="2:2" ht="16.5" x14ac:dyDescent="0.3">
      <c r="B41816"/>
    </row>
    <row r="41817" spans="2:2" ht="16.5" x14ac:dyDescent="0.3">
      <c r="B41817"/>
    </row>
    <row r="41818" spans="2:2" ht="16.5" x14ac:dyDescent="0.3">
      <c r="B41818"/>
    </row>
    <row r="41819" spans="2:2" ht="16.5" x14ac:dyDescent="0.3">
      <c r="B41819"/>
    </row>
    <row r="41820" spans="2:2" ht="16.5" x14ac:dyDescent="0.3">
      <c r="B41820"/>
    </row>
    <row r="41821" spans="2:2" ht="16.5" x14ac:dyDescent="0.3">
      <c r="B41821"/>
    </row>
    <row r="41822" spans="2:2" ht="16.5" x14ac:dyDescent="0.3">
      <c r="B41822"/>
    </row>
    <row r="41823" spans="2:2" ht="16.5" x14ac:dyDescent="0.3">
      <c r="B41823"/>
    </row>
    <row r="41824" spans="2:2" ht="16.5" x14ac:dyDescent="0.3">
      <c r="B41824"/>
    </row>
    <row r="41825" spans="2:2" ht="16.5" x14ac:dyDescent="0.3">
      <c r="B41825"/>
    </row>
    <row r="41826" spans="2:2" ht="16.5" x14ac:dyDescent="0.3">
      <c r="B41826"/>
    </row>
    <row r="41827" spans="2:2" ht="16.5" x14ac:dyDescent="0.3">
      <c r="B41827"/>
    </row>
    <row r="41828" spans="2:2" ht="16.5" x14ac:dyDescent="0.3">
      <c r="B41828"/>
    </row>
    <row r="41829" spans="2:2" ht="16.5" x14ac:dyDescent="0.3">
      <c r="B41829"/>
    </row>
    <row r="41830" spans="2:2" ht="16.5" x14ac:dyDescent="0.3">
      <c r="B41830"/>
    </row>
    <row r="41831" spans="2:2" ht="16.5" x14ac:dyDescent="0.3">
      <c r="B41831"/>
    </row>
    <row r="41832" spans="2:2" ht="16.5" x14ac:dyDescent="0.3">
      <c r="B41832"/>
    </row>
    <row r="41833" spans="2:2" ht="16.5" x14ac:dyDescent="0.3">
      <c r="B41833"/>
    </row>
    <row r="41834" spans="2:2" ht="16.5" x14ac:dyDescent="0.3">
      <c r="B41834"/>
    </row>
    <row r="41835" spans="2:2" ht="16.5" x14ac:dyDescent="0.3">
      <c r="B41835"/>
    </row>
    <row r="41836" spans="2:2" ht="16.5" x14ac:dyDescent="0.3">
      <c r="B41836"/>
    </row>
    <row r="41837" spans="2:2" ht="16.5" x14ac:dyDescent="0.3">
      <c r="B41837"/>
    </row>
    <row r="41838" spans="2:2" ht="16.5" x14ac:dyDescent="0.3">
      <c r="B41838"/>
    </row>
    <row r="41839" spans="2:2" ht="16.5" x14ac:dyDescent="0.3">
      <c r="B41839"/>
    </row>
    <row r="41840" spans="2:2" ht="16.5" x14ac:dyDescent="0.3">
      <c r="B41840"/>
    </row>
    <row r="41841" spans="2:2" ht="16.5" x14ac:dyDescent="0.3">
      <c r="B41841"/>
    </row>
    <row r="41842" spans="2:2" ht="16.5" x14ac:dyDescent="0.3">
      <c r="B41842"/>
    </row>
    <row r="41843" spans="2:2" ht="16.5" x14ac:dyDescent="0.3">
      <c r="B41843"/>
    </row>
    <row r="41844" spans="2:2" ht="16.5" x14ac:dyDescent="0.3">
      <c r="B41844"/>
    </row>
    <row r="41845" spans="2:2" ht="16.5" x14ac:dyDescent="0.3">
      <c r="B41845"/>
    </row>
    <row r="41846" spans="2:2" ht="16.5" x14ac:dyDescent="0.3">
      <c r="B41846"/>
    </row>
    <row r="41847" spans="2:2" ht="16.5" x14ac:dyDescent="0.3">
      <c r="B41847"/>
    </row>
    <row r="41848" spans="2:2" ht="16.5" x14ac:dyDescent="0.3">
      <c r="B41848"/>
    </row>
    <row r="41849" spans="2:2" ht="16.5" x14ac:dyDescent="0.3">
      <c r="B41849"/>
    </row>
    <row r="41850" spans="2:2" ht="16.5" x14ac:dyDescent="0.3">
      <c r="B41850"/>
    </row>
    <row r="41851" spans="2:2" ht="16.5" x14ac:dyDescent="0.3">
      <c r="B41851"/>
    </row>
    <row r="41852" spans="2:2" ht="16.5" x14ac:dyDescent="0.3">
      <c r="B41852"/>
    </row>
    <row r="41853" spans="2:2" ht="16.5" x14ac:dyDescent="0.3">
      <c r="B41853"/>
    </row>
    <row r="41854" spans="2:2" ht="16.5" x14ac:dyDescent="0.3">
      <c r="B41854"/>
    </row>
    <row r="41855" spans="2:2" ht="16.5" x14ac:dyDescent="0.3">
      <c r="B41855"/>
    </row>
    <row r="41856" spans="2:2" ht="16.5" x14ac:dyDescent="0.3">
      <c r="B41856"/>
    </row>
    <row r="41857" spans="2:2" ht="16.5" x14ac:dyDescent="0.3">
      <c r="B41857"/>
    </row>
    <row r="41858" spans="2:2" ht="16.5" x14ac:dyDescent="0.3">
      <c r="B41858"/>
    </row>
    <row r="41859" spans="2:2" ht="16.5" x14ac:dyDescent="0.3">
      <c r="B41859"/>
    </row>
    <row r="41860" spans="2:2" ht="16.5" x14ac:dyDescent="0.3">
      <c r="B41860"/>
    </row>
    <row r="41861" spans="2:2" ht="16.5" x14ac:dyDescent="0.3">
      <c r="B41861"/>
    </row>
    <row r="41862" spans="2:2" ht="16.5" x14ac:dyDescent="0.3">
      <c r="B41862"/>
    </row>
    <row r="41863" spans="2:2" ht="16.5" x14ac:dyDescent="0.3">
      <c r="B41863"/>
    </row>
    <row r="41864" spans="2:2" ht="16.5" x14ac:dyDescent="0.3">
      <c r="B41864"/>
    </row>
    <row r="41865" spans="2:2" ht="16.5" x14ac:dyDescent="0.3">
      <c r="B41865"/>
    </row>
    <row r="41866" spans="2:2" ht="16.5" x14ac:dyDescent="0.3">
      <c r="B41866"/>
    </row>
    <row r="41867" spans="2:2" ht="16.5" x14ac:dyDescent="0.3">
      <c r="B41867"/>
    </row>
    <row r="41868" spans="2:2" ht="16.5" x14ac:dyDescent="0.3">
      <c r="B41868"/>
    </row>
    <row r="41869" spans="2:2" ht="16.5" x14ac:dyDescent="0.3">
      <c r="B41869"/>
    </row>
    <row r="41870" spans="2:2" ht="16.5" x14ac:dyDescent="0.3">
      <c r="B41870"/>
    </row>
    <row r="41871" spans="2:2" ht="16.5" x14ac:dyDescent="0.3">
      <c r="B41871"/>
    </row>
    <row r="41872" spans="2:2" ht="16.5" x14ac:dyDescent="0.3">
      <c r="B41872"/>
    </row>
    <row r="41873" spans="2:2" ht="16.5" x14ac:dyDescent="0.3">
      <c r="B41873"/>
    </row>
    <row r="41874" spans="2:2" ht="16.5" x14ac:dyDescent="0.3">
      <c r="B41874"/>
    </row>
    <row r="41875" spans="2:2" ht="16.5" x14ac:dyDescent="0.3">
      <c r="B41875"/>
    </row>
    <row r="41876" spans="2:2" ht="16.5" x14ac:dyDescent="0.3">
      <c r="B41876"/>
    </row>
    <row r="41877" spans="2:2" ht="16.5" x14ac:dyDescent="0.3">
      <c r="B41877"/>
    </row>
    <row r="41878" spans="2:2" ht="16.5" x14ac:dyDescent="0.3">
      <c r="B41878"/>
    </row>
    <row r="41879" spans="2:2" ht="16.5" x14ac:dyDescent="0.3">
      <c r="B41879"/>
    </row>
    <row r="41880" spans="2:2" ht="16.5" x14ac:dyDescent="0.3">
      <c r="B41880"/>
    </row>
    <row r="41881" spans="2:2" ht="16.5" x14ac:dyDescent="0.3">
      <c r="B41881"/>
    </row>
    <row r="41882" spans="2:2" ht="16.5" x14ac:dyDescent="0.3">
      <c r="B41882"/>
    </row>
    <row r="41883" spans="2:2" ht="16.5" x14ac:dyDescent="0.3">
      <c r="B41883"/>
    </row>
    <row r="41884" spans="2:2" ht="16.5" x14ac:dyDescent="0.3">
      <c r="B41884"/>
    </row>
    <row r="41885" spans="2:2" ht="16.5" x14ac:dyDescent="0.3">
      <c r="B41885"/>
    </row>
    <row r="41886" spans="2:2" ht="16.5" x14ac:dyDescent="0.3">
      <c r="B41886"/>
    </row>
    <row r="41887" spans="2:2" ht="16.5" x14ac:dyDescent="0.3">
      <c r="B41887"/>
    </row>
    <row r="41888" spans="2:2" ht="16.5" x14ac:dyDescent="0.3">
      <c r="B41888"/>
    </row>
    <row r="41889" spans="2:2" ht="16.5" x14ac:dyDescent="0.3">
      <c r="B41889"/>
    </row>
    <row r="41890" spans="2:2" ht="16.5" x14ac:dyDescent="0.3">
      <c r="B41890"/>
    </row>
    <row r="41891" spans="2:2" ht="16.5" x14ac:dyDescent="0.3">
      <c r="B41891"/>
    </row>
    <row r="41892" spans="2:2" ht="16.5" x14ac:dyDescent="0.3">
      <c r="B41892"/>
    </row>
    <row r="41893" spans="2:2" ht="16.5" x14ac:dyDescent="0.3">
      <c r="B41893"/>
    </row>
    <row r="41894" spans="2:2" ht="16.5" x14ac:dyDescent="0.3">
      <c r="B41894"/>
    </row>
    <row r="41895" spans="2:2" ht="16.5" x14ac:dyDescent="0.3">
      <c r="B41895"/>
    </row>
    <row r="41896" spans="2:2" ht="16.5" x14ac:dyDescent="0.3">
      <c r="B41896"/>
    </row>
    <row r="41897" spans="2:2" ht="16.5" x14ac:dyDescent="0.3">
      <c r="B41897"/>
    </row>
    <row r="41898" spans="2:2" ht="16.5" x14ac:dyDescent="0.3">
      <c r="B41898"/>
    </row>
    <row r="41899" spans="2:2" ht="16.5" x14ac:dyDescent="0.3">
      <c r="B41899"/>
    </row>
    <row r="41900" spans="2:2" ht="16.5" x14ac:dyDescent="0.3">
      <c r="B41900"/>
    </row>
    <row r="41901" spans="2:2" ht="16.5" x14ac:dyDescent="0.3">
      <c r="B41901"/>
    </row>
    <row r="41902" spans="2:2" ht="16.5" x14ac:dyDescent="0.3">
      <c r="B41902"/>
    </row>
    <row r="41903" spans="2:2" ht="16.5" x14ac:dyDescent="0.3">
      <c r="B41903"/>
    </row>
    <row r="41904" spans="2:2" ht="16.5" x14ac:dyDescent="0.3">
      <c r="B41904"/>
    </row>
    <row r="41905" spans="2:2" ht="16.5" x14ac:dyDescent="0.3">
      <c r="B41905"/>
    </row>
    <row r="41906" spans="2:2" ht="16.5" x14ac:dyDescent="0.3">
      <c r="B41906"/>
    </row>
    <row r="41907" spans="2:2" ht="16.5" x14ac:dyDescent="0.3">
      <c r="B41907"/>
    </row>
    <row r="41908" spans="2:2" ht="16.5" x14ac:dyDescent="0.3">
      <c r="B41908"/>
    </row>
    <row r="41909" spans="2:2" ht="16.5" x14ac:dyDescent="0.3">
      <c r="B41909"/>
    </row>
    <row r="41910" spans="2:2" ht="16.5" x14ac:dyDescent="0.3">
      <c r="B41910"/>
    </row>
    <row r="41911" spans="2:2" ht="16.5" x14ac:dyDescent="0.3">
      <c r="B41911"/>
    </row>
    <row r="41912" spans="2:2" ht="16.5" x14ac:dyDescent="0.3">
      <c r="B41912"/>
    </row>
    <row r="41913" spans="2:2" ht="16.5" x14ac:dyDescent="0.3">
      <c r="B41913"/>
    </row>
    <row r="41914" spans="2:2" ht="16.5" x14ac:dyDescent="0.3">
      <c r="B41914"/>
    </row>
    <row r="41915" spans="2:2" ht="16.5" x14ac:dyDescent="0.3">
      <c r="B41915"/>
    </row>
    <row r="41916" spans="2:2" ht="16.5" x14ac:dyDescent="0.3">
      <c r="B41916"/>
    </row>
    <row r="41917" spans="2:2" ht="16.5" x14ac:dyDescent="0.3">
      <c r="B41917"/>
    </row>
    <row r="41918" spans="2:2" ht="16.5" x14ac:dyDescent="0.3">
      <c r="B41918"/>
    </row>
    <row r="41919" spans="2:2" ht="16.5" x14ac:dyDescent="0.3">
      <c r="B41919"/>
    </row>
    <row r="41920" spans="2:2" ht="16.5" x14ac:dyDescent="0.3">
      <c r="B41920"/>
    </row>
    <row r="41921" spans="2:2" ht="16.5" x14ac:dyDescent="0.3">
      <c r="B41921"/>
    </row>
    <row r="41922" spans="2:2" ht="16.5" x14ac:dyDescent="0.3">
      <c r="B41922"/>
    </row>
    <row r="41923" spans="2:2" ht="16.5" x14ac:dyDescent="0.3">
      <c r="B41923"/>
    </row>
    <row r="41924" spans="2:2" ht="16.5" x14ac:dyDescent="0.3">
      <c r="B41924"/>
    </row>
    <row r="41925" spans="2:2" ht="16.5" x14ac:dyDescent="0.3">
      <c r="B41925"/>
    </row>
    <row r="41926" spans="2:2" ht="16.5" x14ac:dyDescent="0.3">
      <c r="B41926"/>
    </row>
    <row r="41927" spans="2:2" ht="16.5" x14ac:dyDescent="0.3">
      <c r="B41927"/>
    </row>
    <row r="41928" spans="2:2" ht="16.5" x14ac:dyDescent="0.3">
      <c r="B41928"/>
    </row>
    <row r="41929" spans="2:2" ht="16.5" x14ac:dyDescent="0.3">
      <c r="B41929"/>
    </row>
    <row r="41930" spans="2:2" ht="16.5" x14ac:dyDescent="0.3">
      <c r="B41930"/>
    </row>
    <row r="41931" spans="2:2" ht="16.5" x14ac:dyDescent="0.3">
      <c r="B41931"/>
    </row>
    <row r="41932" spans="2:2" ht="16.5" x14ac:dyDescent="0.3">
      <c r="B41932"/>
    </row>
    <row r="41933" spans="2:2" ht="16.5" x14ac:dyDescent="0.3">
      <c r="B41933"/>
    </row>
    <row r="41934" spans="2:2" ht="16.5" x14ac:dyDescent="0.3">
      <c r="B41934"/>
    </row>
    <row r="41935" spans="2:2" ht="16.5" x14ac:dyDescent="0.3">
      <c r="B41935"/>
    </row>
    <row r="41936" spans="2:2" ht="16.5" x14ac:dyDescent="0.3">
      <c r="B41936"/>
    </row>
    <row r="41937" spans="2:2" ht="16.5" x14ac:dyDescent="0.3">
      <c r="B41937"/>
    </row>
    <row r="41938" spans="2:2" ht="16.5" x14ac:dyDescent="0.3">
      <c r="B41938"/>
    </row>
    <row r="41939" spans="2:2" ht="16.5" x14ac:dyDescent="0.3">
      <c r="B41939"/>
    </row>
    <row r="41940" spans="2:2" ht="16.5" x14ac:dyDescent="0.3">
      <c r="B41940"/>
    </row>
    <row r="41941" spans="2:2" ht="16.5" x14ac:dyDescent="0.3">
      <c r="B41941"/>
    </row>
    <row r="41942" spans="2:2" ht="16.5" x14ac:dyDescent="0.3">
      <c r="B41942"/>
    </row>
    <row r="41943" spans="2:2" ht="16.5" x14ac:dyDescent="0.3">
      <c r="B41943"/>
    </row>
    <row r="41944" spans="2:2" ht="16.5" x14ac:dyDescent="0.3">
      <c r="B41944"/>
    </row>
    <row r="41945" spans="2:2" ht="16.5" x14ac:dyDescent="0.3">
      <c r="B41945"/>
    </row>
    <row r="41946" spans="2:2" ht="16.5" x14ac:dyDescent="0.3">
      <c r="B41946"/>
    </row>
    <row r="41947" spans="2:2" ht="16.5" x14ac:dyDescent="0.3">
      <c r="B41947"/>
    </row>
    <row r="41948" spans="2:2" ht="16.5" x14ac:dyDescent="0.3">
      <c r="B41948"/>
    </row>
    <row r="41949" spans="2:2" ht="16.5" x14ac:dyDescent="0.3">
      <c r="B41949"/>
    </row>
    <row r="41950" spans="2:2" ht="16.5" x14ac:dyDescent="0.3">
      <c r="B41950"/>
    </row>
    <row r="41951" spans="2:2" ht="16.5" x14ac:dyDescent="0.3">
      <c r="B41951"/>
    </row>
    <row r="41952" spans="2:2" ht="16.5" x14ac:dyDescent="0.3">
      <c r="B41952"/>
    </row>
    <row r="41953" spans="2:2" ht="16.5" x14ac:dyDescent="0.3">
      <c r="B41953"/>
    </row>
    <row r="41954" spans="2:2" ht="16.5" x14ac:dyDescent="0.3">
      <c r="B41954"/>
    </row>
    <row r="41955" spans="2:2" ht="16.5" x14ac:dyDescent="0.3">
      <c r="B41955"/>
    </row>
    <row r="41956" spans="2:2" ht="16.5" x14ac:dyDescent="0.3">
      <c r="B41956"/>
    </row>
    <row r="41957" spans="2:2" ht="16.5" x14ac:dyDescent="0.3">
      <c r="B41957"/>
    </row>
    <row r="41958" spans="2:2" ht="16.5" x14ac:dyDescent="0.3">
      <c r="B41958"/>
    </row>
    <row r="41959" spans="2:2" ht="16.5" x14ac:dyDescent="0.3">
      <c r="B41959"/>
    </row>
    <row r="41960" spans="2:2" ht="16.5" x14ac:dyDescent="0.3">
      <c r="B41960"/>
    </row>
    <row r="41961" spans="2:2" ht="16.5" x14ac:dyDescent="0.3">
      <c r="B41961"/>
    </row>
    <row r="41962" spans="2:2" ht="16.5" x14ac:dyDescent="0.3">
      <c r="B41962"/>
    </row>
    <row r="41963" spans="2:2" ht="16.5" x14ac:dyDescent="0.3">
      <c r="B41963"/>
    </row>
    <row r="41964" spans="2:2" ht="16.5" x14ac:dyDescent="0.3">
      <c r="B41964"/>
    </row>
    <row r="41965" spans="2:2" ht="16.5" x14ac:dyDescent="0.3">
      <c r="B41965"/>
    </row>
    <row r="41966" spans="2:2" ht="16.5" x14ac:dyDescent="0.3">
      <c r="B41966"/>
    </row>
    <row r="41967" spans="2:2" ht="16.5" x14ac:dyDescent="0.3">
      <c r="B41967"/>
    </row>
    <row r="41968" spans="2:2" ht="16.5" x14ac:dyDescent="0.3">
      <c r="B41968"/>
    </row>
    <row r="41969" spans="2:2" ht="16.5" x14ac:dyDescent="0.3">
      <c r="B41969"/>
    </row>
    <row r="41970" spans="2:2" ht="16.5" x14ac:dyDescent="0.3">
      <c r="B41970"/>
    </row>
    <row r="41971" spans="2:2" ht="16.5" x14ac:dyDescent="0.3">
      <c r="B41971"/>
    </row>
    <row r="41972" spans="2:2" ht="16.5" x14ac:dyDescent="0.3">
      <c r="B41972"/>
    </row>
    <row r="41973" spans="2:2" ht="16.5" x14ac:dyDescent="0.3">
      <c r="B41973"/>
    </row>
    <row r="41974" spans="2:2" ht="16.5" x14ac:dyDescent="0.3">
      <c r="B41974"/>
    </row>
    <row r="41975" spans="2:2" ht="16.5" x14ac:dyDescent="0.3">
      <c r="B41975"/>
    </row>
    <row r="41976" spans="2:2" ht="16.5" x14ac:dyDescent="0.3">
      <c r="B41976"/>
    </row>
    <row r="41977" spans="2:2" ht="16.5" x14ac:dyDescent="0.3">
      <c r="B41977"/>
    </row>
    <row r="41978" spans="2:2" ht="16.5" x14ac:dyDescent="0.3">
      <c r="B41978"/>
    </row>
    <row r="41979" spans="2:2" ht="16.5" x14ac:dyDescent="0.3">
      <c r="B41979"/>
    </row>
    <row r="41980" spans="2:2" ht="16.5" x14ac:dyDescent="0.3">
      <c r="B41980"/>
    </row>
    <row r="41981" spans="2:2" ht="16.5" x14ac:dyDescent="0.3">
      <c r="B41981"/>
    </row>
    <row r="41982" spans="2:2" ht="16.5" x14ac:dyDescent="0.3">
      <c r="B41982"/>
    </row>
    <row r="41983" spans="2:2" ht="16.5" x14ac:dyDescent="0.3">
      <c r="B41983"/>
    </row>
    <row r="41984" spans="2:2" ht="16.5" x14ac:dyDescent="0.3">
      <c r="B41984"/>
    </row>
    <row r="41985" spans="2:2" ht="16.5" x14ac:dyDescent="0.3">
      <c r="B41985"/>
    </row>
    <row r="41986" spans="2:2" ht="16.5" x14ac:dyDescent="0.3">
      <c r="B41986"/>
    </row>
    <row r="41987" spans="2:2" ht="16.5" x14ac:dyDescent="0.3">
      <c r="B41987"/>
    </row>
    <row r="41988" spans="2:2" ht="16.5" x14ac:dyDescent="0.3">
      <c r="B41988"/>
    </row>
    <row r="41989" spans="2:2" ht="16.5" x14ac:dyDescent="0.3">
      <c r="B41989"/>
    </row>
    <row r="41990" spans="2:2" ht="16.5" x14ac:dyDescent="0.3">
      <c r="B41990"/>
    </row>
    <row r="41991" spans="2:2" ht="16.5" x14ac:dyDescent="0.3">
      <c r="B41991"/>
    </row>
    <row r="41992" spans="2:2" ht="16.5" x14ac:dyDescent="0.3">
      <c r="B41992"/>
    </row>
    <row r="41993" spans="2:2" ht="16.5" x14ac:dyDescent="0.3">
      <c r="B41993"/>
    </row>
    <row r="41994" spans="2:2" ht="16.5" x14ac:dyDescent="0.3">
      <c r="B41994"/>
    </row>
    <row r="41995" spans="2:2" ht="16.5" x14ac:dyDescent="0.3">
      <c r="B41995"/>
    </row>
    <row r="41996" spans="2:2" ht="16.5" x14ac:dyDescent="0.3">
      <c r="B41996"/>
    </row>
    <row r="41997" spans="2:2" ht="16.5" x14ac:dyDescent="0.3">
      <c r="B41997"/>
    </row>
    <row r="41998" spans="2:2" ht="16.5" x14ac:dyDescent="0.3">
      <c r="B41998"/>
    </row>
    <row r="41999" spans="2:2" ht="16.5" x14ac:dyDescent="0.3">
      <c r="B41999"/>
    </row>
    <row r="42000" spans="2:2" ht="16.5" x14ac:dyDescent="0.3">
      <c r="B42000"/>
    </row>
    <row r="42001" spans="2:2" ht="16.5" x14ac:dyDescent="0.3">
      <c r="B42001"/>
    </row>
    <row r="42002" spans="2:2" ht="16.5" x14ac:dyDescent="0.3">
      <c r="B42002"/>
    </row>
    <row r="42003" spans="2:2" ht="16.5" x14ac:dyDescent="0.3">
      <c r="B42003"/>
    </row>
    <row r="42004" spans="2:2" ht="16.5" x14ac:dyDescent="0.3">
      <c r="B42004"/>
    </row>
    <row r="42005" spans="2:2" ht="16.5" x14ac:dyDescent="0.3">
      <c r="B42005"/>
    </row>
    <row r="42006" spans="2:2" ht="16.5" x14ac:dyDescent="0.3">
      <c r="B42006"/>
    </row>
    <row r="42007" spans="2:2" ht="16.5" x14ac:dyDescent="0.3">
      <c r="B42007"/>
    </row>
    <row r="42008" spans="2:2" ht="16.5" x14ac:dyDescent="0.3">
      <c r="B42008"/>
    </row>
    <row r="42009" spans="2:2" ht="16.5" x14ac:dyDescent="0.3">
      <c r="B42009"/>
    </row>
    <row r="42010" spans="2:2" ht="16.5" x14ac:dyDescent="0.3">
      <c r="B42010"/>
    </row>
    <row r="42011" spans="2:2" ht="16.5" x14ac:dyDescent="0.3">
      <c r="B42011"/>
    </row>
    <row r="42012" spans="2:2" ht="16.5" x14ac:dyDescent="0.3">
      <c r="B42012"/>
    </row>
    <row r="42013" spans="2:2" ht="16.5" x14ac:dyDescent="0.3">
      <c r="B42013"/>
    </row>
    <row r="42014" spans="2:2" ht="16.5" x14ac:dyDescent="0.3">
      <c r="B42014"/>
    </row>
    <row r="42015" spans="2:2" ht="16.5" x14ac:dyDescent="0.3">
      <c r="B42015"/>
    </row>
    <row r="42016" spans="2:2" ht="16.5" x14ac:dyDescent="0.3">
      <c r="B42016"/>
    </row>
    <row r="42017" spans="2:2" ht="16.5" x14ac:dyDescent="0.3">
      <c r="B42017"/>
    </row>
    <row r="42018" spans="2:2" ht="16.5" x14ac:dyDescent="0.3">
      <c r="B42018"/>
    </row>
    <row r="42019" spans="2:2" ht="16.5" x14ac:dyDescent="0.3">
      <c r="B42019"/>
    </row>
    <row r="42020" spans="2:2" ht="16.5" x14ac:dyDescent="0.3">
      <c r="B42020"/>
    </row>
    <row r="42021" spans="2:2" ht="16.5" x14ac:dyDescent="0.3">
      <c r="B42021"/>
    </row>
    <row r="42022" spans="2:2" ht="16.5" x14ac:dyDescent="0.3">
      <c r="B42022"/>
    </row>
    <row r="42023" spans="2:2" ht="16.5" x14ac:dyDescent="0.3">
      <c r="B42023"/>
    </row>
    <row r="42024" spans="2:2" ht="16.5" x14ac:dyDescent="0.3">
      <c r="B42024"/>
    </row>
    <row r="42025" spans="2:2" ht="16.5" x14ac:dyDescent="0.3">
      <c r="B42025"/>
    </row>
    <row r="42026" spans="2:2" ht="16.5" x14ac:dyDescent="0.3">
      <c r="B42026"/>
    </row>
    <row r="42027" spans="2:2" ht="16.5" x14ac:dyDescent="0.3">
      <c r="B42027"/>
    </row>
    <row r="42028" spans="2:2" ht="16.5" x14ac:dyDescent="0.3">
      <c r="B42028"/>
    </row>
    <row r="42029" spans="2:2" ht="16.5" x14ac:dyDescent="0.3">
      <c r="B42029"/>
    </row>
    <row r="42030" spans="2:2" ht="16.5" x14ac:dyDescent="0.3">
      <c r="B42030"/>
    </row>
    <row r="42031" spans="2:2" ht="16.5" x14ac:dyDescent="0.3">
      <c r="B42031"/>
    </row>
    <row r="42032" spans="2:2" ht="16.5" x14ac:dyDescent="0.3">
      <c r="B42032"/>
    </row>
    <row r="42033" spans="2:2" ht="16.5" x14ac:dyDescent="0.3">
      <c r="B42033"/>
    </row>
    <row r="42034" spans="2:2" ht="16.5" x14ac:dyDescent="0.3">
      <c r="B42034"/>
    </row>
    <row r="42035" spans="2:2" ht="16.5" x14ac:dyDescent="0.3">
      <c r="B42035"/>
    </row>
    <row r="42036" spans="2:2" ht="16.5" x14ac:dyDescent="0.3">
      <c r="B42036"/>
    </row>
    <row r="42037" spans="2:2" ht="16.5" x14ac:dyDescent="0.3">
      <c r="B42037"/>
    </row>
    <row r="42038" spans="2:2" ht="16.5" x14ac:dyDescent="0.3">
      <c r="B42038"/>
    </row>
    <row r="42039" spans="2:2" ht="16.5" x14ac:dyDescent="0.3">
      <c r="B42039"/>
    </row>
    <row r="42040" spans="2:2" ht="16.5" x14ac:dyDescent="0.3">
      <c r="B42040"/>
    </row>
    <row r="42041" spans="2:2" ht="16.5" x14ac:dyDescent="0.3">
      <c r="B42041"/>
    </row>
    <row r="42042" spans="2:2" ht="16.5" x14ac:dyDescent="0.3">
      <c r="B42042"/>
    </row>
    <row r="42043" spans="2:2" ht="16.5" x14ac:dyDescent="0.3">
      <c r="B42043"/>
    </row>
    <row r="42044" spans="2:2" ht="16.5" x14ac:dyDescent="0.3">
      <c r="B42044"/>
    </row>
    <row r="42045" spans="2:2" ht="16.5" x14ac:dyDescent="0.3">
      <c r="B42045"/>
    </row>
    <row r="42046" spans="2:2" ht="16.5" x14ac:dyDescent="0.3">
      <c r="B42046"/>
    </row>
    <row r="42047" spans="2:2" ht="16.5" x14ac:dyDescent="0.3">
      <c r="B42047"/>
    </row>
    <row r="42048" spans="2:2" ht="16.5" x14ac:dyDescent="0.3">
      <c r="B42048"/>
    </row>
    <row r="42049" spans="2:2" ht="16.5" x14ac:dyDescent="0.3">
      <c r="B42049"/>
    </row>
    <row r="42050" spans="2:2" ht="16.5" x14ac:dyDescent="0.3">
      <c r="B42050"/>
    </row>
    <row r="42051" spans="2:2" ht="16.5" x14ac:dyDescent="0.3">
      <c r="B42051"/>
    </row>
    <row r="42052" spans="2:2" ht="16.5" x14ac:dyDescent="0.3">
      <c r="B42052"/>
    </row>
    <row r="42053" spans="2:2" ht="16.5" x14ac:dyDescent="0.3">
      <c r="B42053"/>
    </row>
    <row r="42054" spans="2:2" ht="16.5" x14ac:dyDescent="0.3">
      <c r="B42054"/>
    </row>
    <row r="42055" spans="2:2" ht="16.5" x14ac:dyDescent="0.3">
      <c r="B42055"/>
    </row>
    <row r="42056" spans="2:2" ht="16.5" x14ac:dyDescent="0.3">
      <c r="B42056"/>
    </row>
    <row r="42057" spans="2:2" ht="16.5" x14ac:dyDescent="0.3">
      <c r="B42057"/>
    </row>
    <row r="42058" spans="2:2" ht="16.5" x14ac:dyDescent="0.3">
      <c r="B42058"/>
    </row>
    <row r="42059" spans="2:2" ht="16.5" x14ac:dyDescent="0.3">
      <c r="B42059"/>
    </row>
    <row r="42060" spans="2:2" ht="16.5" x14ac:dyDescent="0.3">
      <c r="B42060"/>
    </row>
    <row r="42061" spans="2:2" ht="16.5" x14ac:dyDescent="0.3">
      <c r="B42061"/>
    </row>
    <row r="42062" spans="2:2" ht="16.5" x14ac:dyDescent="0.3">
      <c r="B42062"/>
    </row>
    <row r="42063" spans="2:2" ht="16.5" x14ac:dyDescent="0.3">
      <c r="B42063"/>
    </row>
    <row r="42064" spans="2:2" ht="16.5" x14ac:dyDescent="0.3">
      <c r="B42064"/>
    </row>
    <row r="42065" spans="2:2" ht="16.5" x14ac:dyDescent="0.3">
      <c r="B42065"/>
    </row>
    <row r="42066" spans="2:2" ht="16.5" x14ac:dyDescent="0.3">
      <c r="B42066"/>
    </row>
    <row r="42067" spans="2:2" ht="16.5" x14ac:dyDescent="0.3">
      <c r="B42067"/>
    </row>
    <row r="42068" spans="2:2" ht="16.5" x14ac:dyDescent="0.3">
      <c r="B42068"/>
    </row>
    <row r="42069" spans="2:2" ht="16.5" x14ac:dyDescent="0.3">
      <c r="B42069"/>
    </row>
    <row r="42070" spans="2:2" ht="16.5" x14ac:dyDescent="0.3">
      <c r="B42070"/>
    </row>
    <row r="42071" spans="2:2" ht="16.5" x14ac:dyDescent="0.3">
      <c r="B42071"/>
    </row>
    <row r="42072" spans="2:2" ht="16.5" x14ac:dyDescent="0.3">
      <c r="B42072"/>
    </row>
    <row r="42073" spans="2:2" ht="16.5" x14ac:dyDescent="0.3">
      <c r="B42073"/>
    </row>
    <row r="42074" spans="2:2" ht="16.5" x14ac:dyDescent="0.3">
      <c r="B42074"/>
    </row>
    <row r="42075" spans="2:2" ht="16.5" x14ac:dyDescent="0.3">
      <c r="B42075"/>
    </row>
    <row r="42076" spans="2:2" ht="16.5" x14ac:dyDescent="0.3">
      <c r="B42076"/>
    </row>
    <row r="42077" spans="2:2" ht="16.5" x14ac:dyDescent="0.3">
      <c r="B42077"/>
    </row>
    <row r="42078" spans="2:2" ht="16.5" x14ac:dyDescent="0.3">
      <c r="B42078"/>
    </row>
    <row r="42079" spans="2:2" ht="16.5" x14ac:dyDescent="0.3">
      <c r="B42079"/>
    </row>
    <row r="42080" spans="2:2" ht="16.5" x14ac:dyDescent="0.3">
      <c r="B42080"/>
    </row>
    <row r="42081" spans="2:2" ht="16.5" x14ac:dyDescent="0.3">
      <c r="B42081"/>
    </row>
    <row r="42082" spans="2:2" ht="16.5" x14ac:dyDescent="0.3">
      <c r="B42082"/>
    </row>
    <row r="42083" spans="2:2" ht="16.5" x14ac:dyDescent="0.3">
      <c r="B42083"/>
    </row>
    <row r="42084" spans="2:2" ht="16.5" x14ac:dyDescent="0.3">
      <c r="B42084"/>
    </row>
    <row r="42085" spans="2:2" ht="16.5" x14ac:dyDescent="0.3">
      <c r="B42085"/>
    </row>
    <row r="42086" spans="2:2" ht="16.5" x14ac:dyDescent="0.3">
      <c r="B42086"/>
    </row>
    <row r="42087" spans="2:2" ht="16.5" x14ac:dyDescent="0.3">
      <c r="B42087"/>
    </row>
    <row r="42088" spans="2:2" ht="16.5" x14ac:dyDescent="0.3">
      <c r="B42088"/>
    </row>
    <row r="42089" spans="2:2" ht="16.5" x14ac:dyDescent="0.3">
      <c r="B42089"/>
    </row>
    <row r="42090" spans="2:2" ht="16.5" x14ac:dyDescent="0.3">
      <c r="B42090"/>
    </row>
    <row r="42091" spans="2:2" ht="16.5" x14ac:dyDescent="0.3">
      <c r="B42091"/>
    </row>
    <row r="42092" spans="2:2" ht="16.5" x14ac:dyDescent="0.3">
      <c r="B42092"/>
    </row>
    <row r="42093" spans="2:2" ht="16.5" x14ac:dyDescent="0.3">
      <c r="B42093"/>
    </row>
    <row r="42094" spans="2:2" ht="16.5" x14ac:dyDescent="0.3">
      <c r="B42094"/>
    </row>
    <row r="42095" spans="2:2" ht="16.5" x14ac:dyDescent="0.3">
      <c r="B42095"/>
    </row>
    <row r="42096" spans="2:2" ht="16.5" x14ac:dyDescent="0.3">
      <c r="B42096"/>
    </row>
    <row r="42097" spans="2:2" ht="16.5" x14ac:dyDescent="0.3">
      <c r="B42097"/>
    </row>
    <row r="42098" spans="2:2" ht="16.5" x14ac:dyDescent="0.3">
      <c r="B42098"/>
    </row>
    <row r="42099" spans="2:2" ht="16.5" x14ac:dyDescent="0.3">
      <c r="B42099"/>
    </row>
    <row r="42100" spans="2:2" ht="16.5" x14ac:dyDescent="0.3">
      <c r="B42100"/>
    </row>
    <row r="42101" spans="2:2" ht="16.5" x14ac:dyDescent="0.3">
      <c r="B42101"/>
    </row>
    <row r="42102" spans="2:2" ht="16.5" x14ac:dyDescent="0.3">
      <c r="B42102"/>
    </row>
    <row r="42103" spans="2:2" ht="16.5" x14ac:dyDescent="0.3">
      <c r="B42103"/>
    </row>
    <row r="42104" spans="2:2" ht="16.5" x14ac:dyDescent="0.3">
      <c r="B42104"/>
    </row>
    <row r="42105" spans="2:2" ht="16.5" x14ac:dyDescent="0.3">
      <c r="B42105"/>
    </row>
    <row r="42106" spans="2:2" ht="16.5" x14ac:dyDescent="0.3">
      <c r="B42106"/>
    </row>
    <row r="42107" spans="2:2" ht="16.5" x14ac:dyDescent="0.3">
      <c r="B42107"/>
    </row>
    <row r="42108" spans="2:2" ht="16.5" x14ac:dyDescent="0.3">
      <c r="B42108"/>
    </row>
    <row r="42109" spans="2:2" ht="16.5" x14ac:dyDescent="0.3">
      <c r="B42109"/>
    </row>
    <row r="42110" spans="2:2" ht="16.5" x14ac:dyDescent="0.3">
      <c r="B42110"/>
    </row>
    <row r="42111" spans="2:2" ht="16.5" x14ac:dyDescent="0.3">
      <c r="B42111"/>
    </row>
    <row r="42112" spans="2:2" ht="16.5" x14ac:dyDescent="0.3">
      <c r="B42112"/>
    </row>
    <row r="42113" spans="2:2" ht="16.5" x14ac:dyDescent="0.3">
      <c r="B42113"/>
    </row>
    <row r="42114" spans="2:2" ht="16.5" x14ac:dyDescent="0.3">
      <c r="B42114"/>
    </row>
    <row r="42115" spans="2:2" ht="16.5" x14ac:dyDescent="0.3">
      <c r="B42115"/>
    </row>
    <row r="42116" spans="2:2" ht="16.5" x14ac:dyDescent="0.3">
      <c r="B42116"/>
    </row>
    <row r="42117" spans="2:2" ht="16.5" x14ac:dyDescent="0.3">
      <c r="B42117"/>
    </row>
    <row r="42118" spans="2:2" ht="16.5" x14ac:dyDescent="0.3">
      <c r="B42118"/>
    </row>
    <row r="42119" spans="2:2" ht="16.5" x14ac:dyDescent="0.3">
      <c r="B42119"/>
    </row>
    <row r="42120" spans="2:2" ht="16.5" x14ac:dyDescent="0.3">
      <c r="B42120"/>
    </row>
    <row r="42121" spans="2:2" ht="16.5" x14ac:dyDescent="0.3">
      <c r="B42121"/>
    </row>
    <row r="42122" spans="2:2" ht="16.5" x14ac:dyDescent="0.3">
      <c r="B42122"/>
    </row>
    <row r="42123" spans="2:2" ht="16.5" x14ac:dyDescent="0.3">
      <c r="B42123"/>
    </row>
    <row r="42124" spans="2:2" ht="16.5" x14ac:dyDescent="0.3">
      <c r="B42124"/>
    </row>
    <row r="42125" spans="2:2" ht="16.5" x14ac:dyDescent="0.3">
      <c r="B42125"/>
    </row>
    <row r="42126" spans="2:2" ht="16.5" x14ac:dyDescent="0.3">
      <c r="B42126"/>
    </row>
    <row r="42127" spans="2:2" ht="16.5" x14ac:dyDescent="0.3">
      <c r="B42127"/>
    </row>
    <row r="42128" spans="2:2" ht="16.5" x14ac:dyDescent="0.3">
      <c r="B42128"/>
    </row>
    <row r="42129" spans="2:2" ht="16.5" x14ac:dyDescent="0.3">
      <c r="B42129"/>
    </row>
    <row r="42130" spans="2:2" ht="16.5" x14ac:dyDescent="0.3">
      <c r="B42130"/>
    </row>
    <row r="42131" spans="2:2" ht="16.5" x14ac:dyDescent="0.3">
      <c r="B42131"/>
    </row>
    <row r="42132" spans="2:2" ht="16.5" x14ac:dyDescent="0.3">
      <c r="B42132"/>
    </row>
    <row r="42133" spans="2:2" ht="16.5" x14ac:dyDescent="0.3">
      <c r="B42133"/>
    </row>
    <row r="42134" spans="2:2" ht="16.5" x14ac:dyDescent="0.3">
      <c r="B42134"/>
    </row>
    <row r="42135" spans="2:2" ht="16.5" x14ac:dyDescent="0.3">
      <c r="B42135"/>
    </row>
    <row r="42136" spans="2:2" ht="16.5" x14ac:dyDescent="0.3">
      <c r="B42136"/>
    </row>
    <row r="42137" spans="2:2" ht="16.5" x14ac:dyDescent="0.3">
      <c r="B42137"/>
    </row>
    <row r="42138" spans="2:2" ht="16.5" x14ac:dyDescent="0.3">
      <c r="B42138"/>
    </row>
    <row r="42139" spans="2:2" ht="16.5" x14ac:dyDescent="0.3">
      <c r="B42139"/>
    </row>
    <row r="42140" spans="2:2" ht="16.5" x14ac:dyDescent="0.3">
      <c r="B42140"/>
    </row>
    <row r="42141" spans="2:2" ht="16.5" x14ac:dyDescent="0.3">
      <c r="B42141"/>
    </row>
    <row r="42142" spans="2:2" ht="16.5" x14ac:dyDescent="0.3">
      <c r="B42142"/>
    </row>
    <row r="42143" spans="2:2" ht="16.5" x14ac:dyDescent="0.3">
      <c r="B42143"/>
    </row>
    <row r="42144" spans="2:2" ht="16.5" x14ac:dyDescent="0.3">
      <c r="B42144"/>
    </row>
    <row r="42145" spans="2:2" ht="16.5" x14ac:dyDescent="0.3">
      <c r="B42145"/>
    </row>
    <row r="42146" spans="2:2" ht="16.5" x14ac:dyDescent="0.3">
      <c r="B42146"/>
    </row>
    <row r="42147" spans="2:2" ht="16.5" x14ac:dyDescent="0.3">
      <c r="B42147"/>
    </row>
    <row r="42148" spans="2:2" ht="16.5" x14ac:dyDescent="0.3">
      <c r="B42148"/>
    </row>
    <row r="42149" spans="2:2" ht="16.5" x14ac:dyDescent="0.3">
      <c r="B42149"/>
    </row>
    <row r="42150" spans="2:2" ht="16.5" x14ac:dyDescent="0.3">
      <c r="B42150"/>
    </row>
    <row r="42151" spans="2:2" ht="16.5" x14ac:dyDescent="0.3">
      <c r="B42151"/>
    </row>
    <row r="42152" spans="2:2" ht="16.5" x14ac:dyDescent="0.3">
      <c r="B42152"/>
    </row>
    <row r="42153" spans="2:2" ht="16.5" x14ac:dyDescent="0.3">
      <c r="B42153"/>
    </row>
    <row r="42154" spans="2:2" ht="16.5" x14ac:dyDescent="0.3">
      <c r="B42154"/>
    </row>
    <row r="42155" spans="2:2" ht="16.5" x14ac:dyDescent="0.3">
      <c r="B42155"/>
    </row>
    <row r="42156" spans="2:2" ht="16.5" x14ac:dyDescent="0.3">
      <c r="B42156"/>
    </row>
    <row r="42157" spans="2:2" ht="16.5" x14ac:dyDescent="0.3">
      <c r="B42157"/>
    </row>
    <row r="42158" spans="2:2" ht="16.5" x14ac:dyDescent="0.3">
      <c r="B42158"/>
    </row>
    <row r="42159" spans="2:2" ht="16.5" x14ac:dyDescent="0.3">
      <c r="B42159"/>
    </row>
    <row r="42160" spans="2:2" ht="16.5" x14ac:dyDescent="0.3">
      <c r="B42160"/>
    </row>
    <row r="42161" spans="2:2" ht="16.5" x14ac:dyDescent="0.3">
      <c r="B42161"/>
    </row>
    <row r="42162" spans="2:2" ht="16.5" x14ac:dyDescent="0.3">
      <c r="B42162"/>
    </row>
    <row r="42163" spans="2:2" ht="16.5" x14ac:dyDescent="0.3">
      <c r="B42163"/>
    </row>
    <row r="42164" spans="2:2" ht="16.5" x14ac:dyDescent="0.3">
      <c r="B42164"/>
    </row>
    <row r="42165" spans="2:2" ht="16.5" x14ac:dyDescent="0.3">
      <c r="B42165"/>
    </row>
    <row r="42166" spans="2:2" ht="16.5" x14ac:dyDescent="0.3">
      <c r="B42166"/>
    </row>
    <row r="42167" spans="2:2" ht="16.5" x14ac:dyDescent="0.3">
      <c r="B42167"/>
    </row>
    <row r="42168" spans="2:2" ht="16.5" x14ac:dyDescent="0.3">
      <c r="B42168"/>
    </row>
    <row r="42169" spans="2:2" ht="16.5" x14ac:dyDescent="0.3">
      <c r="B42169"/>
    </row>
    <row r="42170" spans="2:2" ht="16.5" x14ac:dyDescent="0.3">
      <c r="B42170"/>
    </row>
    <row r="42171" spans="2:2" ht="16.5" x14ac:dyDescent="0.3">
      <c r="B42171"/>
    </row>
    <row r="42172" spans="2:2" ht="16.5" x14ac:dyDescent="0.3">
      <c r="B42172"/>
    </row>
    <row r="42173" spans="2:2" ht="16.5" x14ac:dyDescent="0.3">
      <c r="B42173"/>
    </row>
    <row r="42174" spans="2:2" ht="16.5" x14ac:dyDescent="0.3">
      <c r="B42174"/>
    </row>
    <row r="42175" spans="2:2" ht="16.5" x14ac:dyDescent="0.3">
      <c r="B42175"/>
    </row>
    <row r="42176" spans="2:2" ht="16.5" x14ac:dyDescent="0.3">
      <c r="B42176"/>
    </row>
    <row r="42177" spans="2:2" ht="16.5" x14ac:dyDescent="0.3">
      <c r="B42177"/>
    </row>
    <row r="42178" spans="2:2" ht="16.5" x14ac:dyDescent="0.3">
      <c r="B42178"/>
    </row>
    <row r="42179" spans="2:2" ht="16.5" x14ac:dyDescent="0.3">
      <c r="B42179"/>
    </row>
    <row r="42180" spans="2:2" ht="16.5" x14ac:dyDescent="0.3">
      <c r="B42180"/>
    </row>
    <row r="42181" spans="2:2" ht="16.5" x14ac:dyDescent="0.3">
      <c r="B42181"/>
    </row>
    <row r="42182" spans="2:2" ht="16.5" x14ac:dyDescent="0.3">
      <c r="B42182"/>
    </row>
    <row r="42183" spans="2:2" ht="16.5" x14ac:dyDescent="0.3">
      <c r="B42183"/>
    </row>
    <row r="42184" spans="2:2" ht="16.5" x14ac:dyDescent="0.3">
      <c r="B42184"/>
    </row>
    <row r="42185" spans="2:2" ht="16.5" x14ac:dyDescent="0.3">
      <c r="B42185"/>
    </row>
    <row r="42186" spans="2:2" ht="16.5" x14ac:dyDescent="0.3">
      <c r="B42186"/>
    </row>
    <row r="42187" spans="2:2" ht="16.5" x14ac:dyDescent="0.3">
      <c r="B42187"/>
    </row>
    <row r="42188" spans="2:2" ht="16.5" x14ac:dyDescent="0.3">
      <c r="B42188"/>
    </row>
    <row r="42189" spans="2:2" ht="16.5" x14ac:dyDescent="0.3">
      <c r="B42189"/>
    </row>
    <row r="42190" spans="2:2" ht="16.5" x14ac:dyDescent="0.3">
      <c r="B42190"/>
    </row>
    <row r="42191" spans="2:2" ht="16.5" x14ac:dyDescent="0.3">
      <c r="B42191"/>
    </row>
    <row r="42192" spans="2:2" ht="16.5" x14ac:dyDescent="0.3">
      <c r="B42192"/>
    </row>
    <row r="42193" spans="2:2" ht="16.5" x14ac:dyDescent="0.3">
      <c r="B42193"/>
    </row>
    <row r="42194" spans="2:2" ht="16.5" x14ac:dyDescent="0.3">
      <c r="B42194"/>
    </row>
    <row r="42195" spans="2:2" ht="16.5" x14ac:dyDescent="0.3">
      <c r="B42195"/>
    </row>
    <row r="42196" spans="2:2" ht="16.5" x14ac:dyDescent="0.3">
      <c r="B42196"/>
    </row>
    <row r="42197" spans="2:2" ht="16.5" x14ac:dyDescent="0.3">
      <c r="B42197"/>
    </row>
    <row r="42198" spans="2:2" ht="16.5" x14ac:dyDescent="0.3">
      <c r="B42198"/>
    </row>
    <row r="42199" spans="2:2" ht="16.5" x14ac:dyDescent="0.3">
      <c r="B42199"/>
    </row>
    <row r="42200" spans="2:2" ht="16.5" x14ac:dyDescent="0.3">
      <c r="B42200"/>
    </row>
    <row r="42201" spans="2:2" ht="16.5" x14ac:dyDescent="0.3">
      <c r="B42201"/>
    </row>
    <row r="42202" spans="2:2" ht="16.5" x14ac:dyDescent="0.3">
      <c r="B42202"/>
    </row>
    <row r="42203" spans="2:2" ht="16.5" x14ac:dyDescent="0.3">
      <c r="B42203"/>
    </row>
    <row r="42204" spans="2:2" ht="16.5" x14ac:dyDescent="0.3">
      <c r="B42204"/>
    </row>
    <row r="42205" spans="2:2" ht="16.5" x14ac:dyDescent="0.3">
      <c r="B42205"/>
    </row>
    <row r="42206" spans="2:2" ht="16.5" x14ac:dyDescent="0.3">
      <c r="B42206"/>
    </row>
    <row r="42207" spans="2:2" ht="16.5" x14ac:dyDescent="0.3">
      <c r="B42207"/>
    </row>
    <row r="42208" spans="2:2" ht="16.5" x14ac:dyDescent="0.3">
      <c r="B42208"/>
    </row>
    <row r="42209" spans="2:2" ht="16.5" x14ac:dyDescent="0.3">
      <c r="B42209"/>
    </row>
    <row r="42210" spans="2:2" ht="16.5" x14ac:dyDescent="0.3">
      <c r="B42210"/>
    </row>
    <row r="42211" spans="2:2" ht="16.5" x14ac:dyDescent="0.3">
      <c r="B42211"/>
    </row>
    <row r="42212" spans="2:2" ht="16.5" x14ac:dyDescent="0.3">
      <c r="B42212"/>
    </row>
    <row r="42213" spans="2:2" ht="16.5" x14ac:dyDescent="0.3">
      <c r="B42213"/>
    </row>
    <row r="42214" spans="2:2" ht="16.5" x14ac:dyDescent="0.3">
      <c r="B42214"/>
    </row>
    <row r="42215" spans="2:2" ht="16.5" x14ac:dyDescent="0.3">
      <c r="B42215"/>
    </row>
    <row r="42216" spans="2:2" ht="16.5" x14ac:dyDescent="0.3">
      <c r="B42216"/>
    </row>
    <row r="42217" spans="2:2" ht="16.5" x14ac:dyDescent="0.3">
      <c r="B42217"/>
    </row>
    <row r="42218" spans="2:2" ht="16.5" x14ac:dyDescent="0.3">
      <c r="B42218"/>
    </row>
    <row r="42219" spans="2:2" ht="16.5" x14ac:dyDescent="0.3">
      <c r="B42219"/>
    </row>
    <row r="42220" spans="2:2" ht="16.5" x14ac:dyDescent="0.3">
      <c r="B42220"/>
    </row>
    <row r="42221" spans="2:2" ht="16.5" x14ac:dyDescent="0.3">
      <c r="B42221"/>
    </row>
    <row r="42222" spans="2:2" ht="16.5" x14ac:dyDescent="0.3">
      <c r="B42222"/>
    </row>
    <row r="42223" spans="2:2" ht="16.5" x14ac:dyDescent="0.3">
      <c r="B42223"/>
    </row>
    <row r="42224" spans="2:2" ht="16.5" x14ac:dyDescent="0.3">
      <c r="B42224"/>
    </row>
    <row r="42225" spans="2:2" ht="16.5" x14ac:dyDescent="0.3">
      <c r="B42225"/>
    </row>
    <row r="42226" spans="2:2" ht="16.5" x14ac:dyDescent="0.3">
      <c r="B42226"/>
    </row>
    <row r="42227" spans="2:2" ht="16.5" x14ac:dyDescent="0.3">
      <c r="B42227"/>
    </row>
    <row r="42228" spans="2:2" ht="16.5" x14ac:dyDescent="0.3">
      <c r="B42228"/>
    </row>
    <row r="42229" spans="2:2" ht="16.5" x14ac:dyDescent="0.3">
      <c r="B42229"/>
    </row>
    <row r="42230" spans="2:2" ht="16.5" x14ac:dyDescent="0.3">
      <c r="B42230"/>
    </row>
    <row r="42231" spans="2:2" ht="16.5" x14ac:dyDescent="0.3">
      <c r="B42231"/>
    </row>
    <row r="42232" spans="2:2" ht="16.5" x14ac:dyDescent="0.3">
      <c r="B42232"/>
    </row>
    <row r="42233" spans="2:2" ht="16.5" x14ac:dyDescent="0.3">
      <c r="B42233"/>
    </row>
    <row r="42234" spans="2:2" ht="16.5" x14ac:dyDescent="0.3">
      <c r="B42234"/>
    </row>
    <row r="42235" spans="2:2" ht="16.5" x14ac:dyDescent="0.3">
      <c r="B42235"/>
    </row>
    <row r="42236" spans="2:2" ht="16.5" x14ac:dyDescent="0.3">
      <c r="B42236"/>
    </row>
    <row r="42237" spans="2:2" ht="16.5" x14ac:dyDescent="0.3">
      <c r="B42237"/>
    </row>
    <row r="42238" spans="2:2" ht="16.5" x14ac:dyDescent="0.3">
      <c r="B42238"/>
    </row>
    <row r="42239" spans="2:2" ht="16.5" x14ac:dyDescent="0.3">
      <c r="B42239"/>
    </row>
    <row r="42240" spans="2:2" ht="16.5" x14ac:dyDescent="0.3">
      <c r="B42240"/>
    </row>
    <row r="42241" spans="2:2" ht="16.5" x14ac:dyDescent="0.3">
      <c r="B42241"/>
    </row>
    <row r="42242" spans="2:2" ht="16.5" x14ac:dyDescent="0.3">
      <c r="B42242"/>
    </row>
    <row r="42243" spans="2:2" ht="16.5" x14ac:dyDescent="0.3">
      <c r="B42243"/>
    </row>
    <row r="42244" spans="2:2" ht="16.5" x14ac:dyDescent="0.3">
      <c r="B42244"/>
    </row>
    <row r="42245" spans="2:2" ht="16.5" x14ac:dyDescent="0.3">
      <c r="B42245"/>
    </row>
    <row r="42246" spans="2:2" ht="16.5" x14ac:dyDescent="0.3">
      <c r="B42246"/>
    </row>
    <row r="42247" spans="2:2" ht="16.5" x14ac:dyDescent="0.3">
      <c r="B42247"/>
    </row>
    <row r="42248" spans="2:2" ht="16.5" x14ac:dyDescent="0.3">
      <c r="B42248"/>
    </row>
    <row r="42249" spans="2:2" ht="16.5" x14ac:dyDescent="0.3">
      <c r="B42249"/>
    </row>
    <row r="42250" spans="2:2" ht="16.5" x14ac:dyDescent="0.3">
      <c r="B42250"/>
    </row>
    <row r="42251" spans="2:2" ht="16.5" x14ac:dyDescent="0.3">
      <c r="B42251"/>
    </row>
    <row r="42252" spans="2:2" ht="16.5" x14ac:dyDescent="0.3">
      <c r="B42252"/>
    </row>
    <row r="42253" spans="2:2" ht="16.5" x14ac:dyDescent="0.3">
      <c r="B42253"/>
    </row>
    <row r="42254" spans="2:2" ht="16.5" x14ac:dyDescent="0.3">
      <c r="B42254"/>
    </row>
    <row r="42255" spans="2:2" ht="16.5" x14ac:dyDescent="0.3">
      <c r="B42255"/>
    </row>
    <row r="42256" spans="2:2" ht="16.5" x14ac:dyDescent="0.3">
      <c r="B42256"/>
    </row>
    <row r="42257" spans="2:2" ht="16.5" x14ac:dyDescent="0.3">
      <c r="B42257"/>
    </row>
    <row r="42258" spans="2:2" ht="16.5" x14ac:dyDescent="0.3">
      <c r="B42258"/>
    </row>
    <row r="42259" spans="2:2" ht="16.5" x14ac:dyDescent="0.3">
      <c r="B42259"/>
    </row>
    <row r="42260" spans="2:2" ht="16.5" x14ac:dyDescent="0.3">
      <c r="B42260"/>
    </row>
    <row r="42261" spans="2:2" ht="16.5" x14ac:dyDescent="0.3">
      <c r="B42261"/>
    </row>
    <row r="42262" spans="2:2" ht="16.5" x14ac:dyDescent="0.3">
      <c r="B42262"/>
    </row>
    <row r="42263" spans="2:2" ht="16.5" x14ac:dyDescent="0.3">
      <c r="B42263"/>
    </row>
    <row r="42264" spans="2:2" ht="16.5" x14ac:dyDescent="0.3">
      <c r="B42264"/>
    </row>
    <row r="42265" spans="2:2" ht="16.5" x14ac:dyDescent="0.3">
      <c r="B42265"/>
    </row>
    <row r="42266" spans="2:2" ht="16.5" x14ac:dyDescent="0.3">
      <c r="B42266"/>
    </row>
    <row r="42267" spans="2:2" ht="16.5" x14ac:dyDescent="0.3">
      <c r="B42267"/>
    </row>
    <row r="42268" spans="2:2" ht="16.5" x14ac:dyDescent="0.3">
      <c r="B42268"/>
    </row>
    <row r="42269" spans="2:2" ht="16.5" x14ac:dyDescent="0.3">
      <c r="B42269"/>
    </row>
    <row r="42270" spans="2:2" ht="16.5" x14ac:dyDescent="0.3">
      <c r="B42270"/>
    </row>
    <row r="42271" spans="2:2" ht="16.5" x14ac:dyDescent="0.3">
      <c r="B42271"/>
    </row>
    <row r="42272" spans="2:2" ht="16.5" x14ac:dyDescent="0.3">
      <c r="B42272"/>
    </row>
    <row r="42273" spans="2:2" ht="16.5" x14ac:dyDescent="0.3">
      <c r="B42273"/>
    </row>
    <row r="42274" spans="2:2" ht="16.5" x14ac:dyDescent="0.3">
      <c r="B42274"/>
    </row>
    <row r="42275" spans="2:2" ht="16.5" x14ac:dyDescent="0.3">
      <c r="B42275"/>
    </row>
    <row r="42276" spans="2:2" ht="16.5" x14ac:dyDescent="0.3">
      <c r="B42276"/>
    </row>
    <row r="42277" spans="2:2" ht="16.5" x14ac:dyDescent="0.3">
      <c r="B42277"/>
    </row>
    <row r="42278" spans="2:2" ht="16.5" x14ac:dyDescent="0.3">
      <c r="B42278"/>
    </row>
    <row r="42279" spans="2:2" ht="16.5" x14ac:dyDescent="0.3">
      <c r="B42279"/>
    </row>
    <row r="42280" spans="2:2" ht="16.5" x14ac:dyDescent="0.3">
      <c r="B42280"/>
    </row>
    <row r="42281" spans="2:2" ht="16.5" x14ac:dyDescent="0.3">
      <c r="B42281"/>
    </row>
    <row r="42282" spans="2:2" ht="16.5" x14ac:dyDescent="0.3">
      <c r="B42282"/>
    </row>
    <row r="42283" spans="2:2" ht="16.5" x14ac:dyDescent="0.3">
      <c r="B42283"/>
    </row>
    <row r="42284" spans="2:2" ht="16.5" x14ac:dyDescent="0.3">
      <c r="B42284"/>
    </row>
    <row r="42285" spans="2:2" ht="16.5" x14ac:dyDescent="0.3">
      <c r="B42285"/>
    </row>
    <row r="42286" spans="2:2" ht="16.5" x14ac:dyDescent="0.3">
      <c r="B42286"/>
    </row>
    <row r="42287" spans="2:2" ht="16.5" x14ac:dyDescent="0.3">
      <c r="B42287"/>
    </row>
    <row r="42288" spans="2:2" ht="16.5" x14ac:dyDescent="0.3">
      <c r="B42288"/>
    </row>
    <row r="42289" spans="2:2" ht="16.5" x14ac:dyDescent="0.3">
      <c r="B42289"/>
    </row>
    <row r="42290" spans="2:2" ht="16.5" x14ac:dyDescent="0.3">
      <c r="B42290"/>
    </row>
    <row r="42291" spans="2:2" ht="16.5" x14ac:dyDescent="0.3">
      <c r="B42291"/>
    </row>
    <row r="42292" spans="2:2" ht="16.5" x14ac:dyDescent="0.3">
      <c r="B42292"/>
    </row>
    <row r="42293" spans="2:2" ht="16.5" x14ac:dyDescent="0.3">
      <c r="B42293"/>
    </row>
    <row r="42294" spans="2:2" ht="16.5" x14ac:dyDescent="0.3">
      <c r="B42294"/>
    </row>
    <row r="42295" spans="2:2" ht="16.5" x14ac:dyDescent="0.3">
      <c r="B42295"/>
    </row>
    <row r="42296" spans="2:2" ht="16.5" x14ac:dyDescent="0.3">
      <c r="B42296"/>
    </row>
    <row r="42297" spans="2:2" ht="16.5" x14ac:dyDescent="0.3">
      <c r="B42297"/>
    </row>
    <row r="42298" spans="2:2" ht="16.5" x14ac:dyDescent="0.3">
      <c r="B42298"/>
    </row>
    <row r="42299" spans="2:2" ht="16.5" x14ac:dyDescent="0.3">
      <c r="B42299"/>
    </row>
    <row r="42300" spans="2:2" ht="16.5" x14ac:dyDescent="0.3">
      <c r="B42300"/>
    </row>
    <row r="42301" spans="2:2" ht="16.5" x14ac:dyDescent="0.3">
      <c r="B42301"/>
    </row>
    <row r="42302" spans="2:2" ht="16.5" x14ac:dyDescent="0.3">
      <c r="B42302"/>
    </row>
    <row r="42303" spans="2:2" ht="16.5" x14ac:dyDescent="0.3">
      <c r="B42303"/>
    </row>
    <row r="42304" spans="2:2" ht="16.5" x14ac:dyDescent="0.3">
      <c r="B42304"/>
    </row>
    <row r="42305" spans="2:2" ht="16.5" x14ac:dyDescent="0.3">
      <c r="B42305"/>
    </row>
    <row r="42306" spans="2:2" ht="16.5" x14ac:dyDescent="0.3">
      <c r="B42306"/>
    </row>
    <row r="42307" spans="2:2" ht="16.5" x14ac:dyDescent="0.3">
      <c r="B42307"/>
    </row>
    <row r="42308" spans="2:2" ht="16.5" x14ac:dyDescent="0.3">
      <c r="B42308"/>
    </row>
    <row r="42309" spans="2:2" ht="16.5" x14ac:dyDescent="0.3">
      <c r="B42309"/>
    </row>
    <row r="42310" spans="2:2" ht="16.5" x14ac:dyDescent="0.3">
      <c r="B42310"/>
    </row>
    <row r="42311" spans="2:2" ht="16.5" x14ac:dyDescent="0.3">
      <c r="B42311"/>
    </row>
    <row r="42312" spans="2:2" ht="16.5" x14ac:dyDescent="0.3">
      <c r="B42312"/>
    </row>
    <row r="42313" spans="2:2" ht="16.5" x14ac:dyDescent="0.3">
      <c r="B42313"/>
    </row>
    <row r="42314" spans="2:2" ht="16.5" x14ac:dyDescent="0.3">
      <c r="B42314"/>
    </row>
    <row r="42315" spans="2:2" ht="16.5" x14ac:dyDescent="0.3">
      <c r="B42315"/>
    </row>
    <row r="42316" spans="2:2" ht="16.5" x14ac:dyDescent="0.3">
      <c r="B42316"/>
    </row>
    <row r="42317" spans="2:2" ht="16.5" x14ac:dyDescent="0.3">
      <c r="B42317"/>
    </row>
    <row r="42318" spans="2:2" ht="16.5" x14ac:dyDescent="0.3">
      <c r="B42318"/>
    </row>
    <row r="42319" spans="2:2" ht="16.5" x14ac:dyDescent="0.3">
      <c r="B42319"/>
    </row>
    <row r="42320" spans="2:2" ht="16.5" x14ac:dyDescent="0.3">
      <c r="B42320"/>
    </row>
    <row r="42321" spans="2:2" ht="16.5" x14ac:dyDescent="0.3">
      <c r="B42321"/>
    </row>
    <row r="42322" spans="2:2" ht="16.5" x14ac:dyDescent="0.3">
      <c r="B42322"/>
    </row>
    <row r="42323" spans="2:2" ht="16.5" x14ac:dyDescent="0.3">
      <c r="B42323"/>
    </row>
    <row r="42324" spans="2:2" ht="16.5" x14ac:dyDescent="0.3">
      <c r="B42324"/>
    </row>
    <row r="42325" spans="2:2" ht="16.5" x14ac:dyDescent="0.3">
      <c r="B42325"/>
    </row>
    <row r="42326" spans="2:2" ht="16.5" x14ac:dyDescent="0.3">
      <c r="B42326"/>
    </row>
    <row r="42327" spans="2:2" ht="16.5" x14ac:dyDescent="0.3">
      <c r="B42327"/>
    </row>
    <row r="42328" spans="2:2" ht="16.5" x14ac:dyDescent="0.3">
      <c r="B42328"/>
    </row>
    <row r="42329" spans="2:2" ht="16.5" x14ac:dyDescent="0.3">
      <c r="B42329"/>
    </row>
    <row r="42330" spans="2:2" ht="16.5" x14ac:dyDescent="0.3">
      <c r="B42330"/>
    </row>
    <row r="42331" spans="2:2" ht="16.5" x14ac:dyDescent="0.3">
      <c r="B42331"/>
    </row>
    <row r="42332" spans="2:2" ht="16.5" x14ac:dyDescent="0.3">
      <c r="B42332"/>
    </row>
    <row r="42333" spans="2:2" ht="16.5" x14ac:dyDescent="0.3">
      <c r="B42333"/>
    </row>
    <row r="42334" spans="2:2" ht="16.5" x14ac:dyDescent="0.3">
      <c r="B42334"/>
    </row>
    <row r="42335" spans="2:2" ht="16.5" x14ac:dyDescent="0.3">
      <c r="B42335"/>
    </row>
    <row r="42336" spans="2:2" ht="16.5" x14ac:dyDescent="0.3">
      <c r="B42336"/>
    </row>
    <row r="42337" spans="2:2" ht="16.5" x14ac:dyDescent="0.3">
      <c r="B42337"/>
    </row>
    <row r="42338" spans="2:2" ht="16.5" x14ac:dyDescent="0.3">
      <c r="B42338"/>
    </row>
    <row r="42339" spans="2:2" ht="16.5" x14ac:dyDescent="0.3">
      <c r="B42339"/>
    </row>
    <row r="42340" spans="2:2" ht="16.5" x14ac:dyDescent="0.3">
      <c r="B42340"/>
    </row>
    <row r="42341" spans="2:2" ht="16.5" x14ac:dyDescent="0.3">
      <c r="B42341"/>
    </row>
    <row r="42342" spans="2:2" ht="16.5" x14ac:dyDescent="0.3">
      <c r="B42342"/>
    </row>
    <row r="42343" spans="2:2" ht="16.5" x14ac:dyDescent="0.3">
      <c r="B42343"/>
    </row>
    <row r="42344" spans="2:2" ht="16.5" x14ac:dyDescent="0.3">
      <c r="B42344"/>
    </row>
    <row r="42345" spans="2:2" ht="16.5" x14ac:dyDescent="0.3">
      <c r="B42345"/>
    </row>
    <row r="42346" spans="2:2" ht="16.5" x14ac:dyDescent="0.3">
      <c r="B42346"/>
    </row>
    <row r="42347" spans="2:2" ht="16.5" x14ac:dyDescent="0.3">
      <c r="B42347"/>
    </row>
    <row r="42348" spans="2:2" ht="16.5" x14ac:dyDescent="0.3">
      <c r="B42348"/>
    </row>
    <row r="42349" spans="2:2" ht="16.5" x14ac:dyDescent="0.3">
      <c r="B42349"/>
    </row>
    <row r="42350" spans="2:2" ht="16.5" x14ac:dyDescent="0.3">
      <c r="B42350"/>
    </row>
    <row r="42351" spans="2:2" ht="16.5" x14ac:dyDescent="0.3">
      <c r="B42351"/>
    </row>
    <row r="42352" spans="2:2" ht="16.5" x14ac:dyDescent="0.3">
      <c r="B42352"/>
    </row>
    <row r="42353" spans="2:2" ht="16.5" x14ac:dyDescent="0.3">
      <c r="B42353"/>
    </row>
    <row r="42354" spans="2:2" ht="16.5" x14ac:dyDescent="0.3">
      <c r="B42354"/>
    </row>
    <row r="42355" spans="2:2" ht="16.5" x14ac:dyDescent="0.3">
      <c r="B42355"/>
    </row>
    <row r="42356" spans="2:2" ht="16.5" x14ac:dyDescent="0.3">
      <c r="B42356"/>
    </row>
    <row r="42357" spans="2:2" ht="16.5" x14ac:dyDescent="0.3">
      <c r="B42357"/>
    </row>
    <row r="42358" spans="2:2" ht="16.5" x14ac:dyDescent="0.3">
      <c r="B42358"/>
    </row>
    <row r="42359" spans="2:2" ht="16.5" x14ac:dyDescent="0.3">
      <c r="B42359"/>
    </row>
    <row r="42360" spans="2:2" ht="16.5" x14ac:dyDescent="0.3">
      <c r="B42360"/>
    </row>
    <row r="42361" spans="2:2" ht="16.5" x14ac:dyDescent="0.3">
      <c r="B42361"/>
    </row>
    <row r="42362" spans="2:2" ht="16.5" x14ac:dyDescent="0.3">
      <c r="B42362"/>
    </row>
    <row r="42363" spans="2:2" ht="16.5" x14ac:dyDescent="0.3">
      <c r="B42363"/>
    </row>
    <row r="42364" spans="2:2" ht="16.5" x14ac:dyDescent="0.3">
      <c r="B42364"/>
    </row>
    <row r="42365" spans="2:2" ht="16.5" x14ac:dyDescent="0.3">
      <c r="B42365"/>
    </row>
    <row r="42366" spans="2:2" ht="16.5" x14ac:dyDescent="0.3">
      <c r="B42366"/>
    </row>
    <row r="42367" spans="2:2" ht="16.5" x14ac:dyDescent="0.3">
      <c r="B42367"/>
    </row>
    <row r="42368" spans="2:2" ht="16.5" x14ac:dyDescent="0.3">
      <c r="B42368"/>
    </row>
    <row r="42369" spans="2:2" ht="16.5" x14ac:dyDescent="0.3">
      <c r="B42369"/>
    </row>
    <row r="42370" spans="2:2" ht="16.5" x14ac:dyDescent="0.3">
      <c r="B42370"/>
    </row>
    <row r="42371" spans="2:2" ht="16.5" x14ac:dyDescent="0.3">
      <c r="B42371"/>
    </row>
    <row r="42372" spans="2:2" ht="16.5" x14ac:dyDescent="0.3">
      <c r="B42372"/>
    </row>
    <row r="42373" spans="2:2" ht="16.5" x14ac:dyDescent="0.3">
      <c r="B42373"/>
    </row>
    <row r="42374" spans="2:2" ht="16.5" x14ac:dyDescent="0.3">
      <c r="B42374"/>
    </row>
    <row r="42375" spans="2:2" ht="16.5" x14ac:dyDescent="0.3">
      <c r="B42375"/>
    </row>
    <row r="42376" spans="2:2" ht="16.5" x14ac:dyDescent="0.3">
      <c r="B42376"/>
    </row>
    <row r="42377" spans="2:2" ht="16.5" x14ac:dyDescent="0.3">
      <c r="B42377"/>
    </row>
    <row r="42378" spans="2:2" ht="16.5" x14ac:dyDescent="0.3">
      <c r="B42378"/>
    </row>
    <row r="42379" spans="2:2" ht="16.5" x14ac:dyDescent="0.3">
      <c r="B42379"/>
    </row>
    <row r="42380" spans="2:2" ht="16.5" x14ac:dyDescent="0.3">
      <c r="B42380"/>
    </row>
    <row r="42381" spans="2:2" ht="16.5" x14ac:dyDescent="0.3">
      <c r="B42381"/>
    </row>
    <row r="42382" spans="2:2" ht="16.5" x14ac:dyDescent="0.3">
      <c r="B42382"/>
    </row>
    <row r="42383" spans="2:2" ht="16.5" x14ac:dyDescent="0.3">
      <c r="B42383"/>
    </row>
    <row r="42384" spans="2:2" ht="16.5" x14ac:dyDescent="0.3">
      <c r="B42384"/>
    </row>
    <row r="42385" spans="2:2" ht="16.5" x14ac:dyDescent="0.3">
      <c r="B42385"/>
    </row>
    <row r="42386" spans="2:2" ht="16.5" x14ac:dyDescent="0.3">
      <c r="B42386"/>
    </row>
    <row r="42387" spans="2:2" ht="16.5" x14ac:dyDescent="0.3">
      <c r="B42387"/>
    </row>
    <row r="42388" spans="2:2" ht="16.5" x14ac:dyDescent="0.3">
      <c r="B42388"/>
    </row>
    <row r="42389" spans="2:2" ht="16.5" x14ac:dyDescent="0.3">
      <c r="B42389"/>
    </row>
    <row r="42390" spans="2:2" ht="16.5" x14ac:dyDescent="0.3">
      <c r="B42390"/>
    </row>
    <row r="42391" spans="2:2" ht="16.5" x14ac:dyDescent="0.3">
      <c r="B42391"/>
    </row>
    <row r="42392" spans="2:2" ht="16.5" x14ac:dyDescent="0.3">
      <c r="B42392"/>
    </row>
    <row r="42393" spans="2:2" ht="16.5" x14ac:dyDescent="0.3">
      <c r="B42393"/>
    </row>
    <row r="42394" spans="2:2" ht="16.5" x14ac:dyDescent="0.3">
      <c r="B42394"/>
    </row>
    <row r="42395" spans="2:2" ht="16.5" x14ac:dyDescent="0.3">
      <c r="B42395"/>
    </row>
    <row r="42396" spans="2:2" ht="16.5" x14ac:dyDescent="0.3">
      <c r="B42396"/>
    </row>
    <row r="42397" spans="2:2" ht="16.5" x14ac:dyDescent="0.3">
      <c r="B42397"/>
    </row>
    <row r="42398" spans="2:2" ht="16.5" x14ac:dyDescent="0.3">
      <c r="B42398"/>
    </row>
    <row r="42399" spans="2:2" ht="16.5" x14ac:dyDescent="0.3">
      <c r="B42399"/>
    </row>
    <row r="42400" spans="2:2" ht="16.5" x14ac:dyDescent="0.3">
      <c r="B42400"/>
    </row>
    <row r="42401" spans="2:2" ht="16.5" x14ac:dyDescent="0.3">
      <c r="B42401"/>
    </row>
    <row r="42402" spans="2:2" ht="16.5" x14ac:dyDescent="0.3">
      <c r="B42402"/>
    </row>
    <row r="42403" spans="2:2" ht="16.5" x14ac:dyDescent="0.3">
      <c r="B42403"/>
    </row>
    <row r="42404" spans="2:2" ht="16.5" x14ac:dyDescent="0.3">
      <c r="B42404"/>
    </row>
    <row r="42405" spans="2:2" ht="16.5" x14ac:dyDescent="0.3">
      <c r="B42405"/>
    </row>
    <row r="42406" spans="2:2" ht="16.5" x14ac:dyDescent="0.3">
      <c r="B42406"/>
    </row>
    <row r="42407" spans="2:2" ht="16.5" x14ac:dyDescent="0.3">
      <c r="B42407"/>
    </row>
    <row r="42408" spans="2:2" ht="16.5" x14ac:dyDescent="0.3">
      <c r="B42408"/>
    </row>
    <row r="42409" spans="2:2" ht="16.5" x14ac:dyDescent="0.3">
      <c r="B42409"/>
    </row>
    <row r="42410" spans="2:2" ht="16.5" x14ac:dyDescent="0.3">
      <c r="B42410"/>
    </row>
    <row r="42411" spans="2:2" ht="16.5" x14ac:dyDescent="0.3">
      <c r="B42411"/>
    </row>
    <row r="42412" spans="2:2" ht="16.5" x14ac:dyDescent="0.3">
      <c r="B42412"/>
    </row>
    <row r="42413" spans="2:2" ht="16.5" x14ac:dyDescent="0.3">
      <c r="B42413"/>
    </row>
    <row r="42414" spans="2:2" ht="16.5" x14ac:dyDescent="0.3">
      <c r="B42414"/>
    </row>
    <row r="42415" spans="2:2" ht="16.5" x14ac:dyDescent="0.3">
      <c r="B42415"/>
    </row>
    <row r="42416" spans="2:2" ht="16.5" x14ac:dyDescent="0.3">
      <c r="B42416"/>
    </row>
    <row r="42417" spans="2:2" ht="16.5" x14ac:dyDescent="0.3">
      <c r="B42417"/>
    </row>
    <row r="42418" spans="2:2" ht="16.5" x14ac:dyDescent="0.3">
      <c r="B42418"/>
    </row>
    <row r="42419" spans="2:2" ht="16.5" x14ac:dyDescent="0.3">
      <c r="B42419"/>
    </row>
    <row r="42420" spans="2:2" ht="16.5" x14ac:dyDescent="0.3">
      <c r="B42420"/>
    </row>
    <row r="42421" spans="2:2" ht="16.5" x14ac:dyDescent="0.3">
      <c r="B42421"/>
    </row>
    <row r="42422" spans="2:2" ht="16.5" x14ac:dyDescent="0.3">
      <c r="B42422"/>
    </row>
    <row r="42423" spans="2:2" ht="16.5" x14ac:dyDescent="0.3">
      <c r="B42423"/>
    </row>
    <row r="42424" spans="2:2" ht="16.5" x14ac:dyDescent="0.3">
      <c r="B42424"/>
    </row>
    <row r="42425" spans="2:2" ht="16.5" x14ac:dyDescent="0.3">
      <c r="B42425"/>
    </row>
    <row r="42426" spans="2:2" ht="16.5" x14ac:dyDescent="0.3">
      <c r="B42426"/>
    </row>
    <row r="42427" spans="2:2" ht="16.5" x14ac:dyDescent="0.3">
      <c r="B42427"/>
    </row>
    <row r="42428" spans="2:2" ht="16.5" x14ac:dyDescent="0.3">
      <c r="B42428"/>
    </row>
    <row r="42429" spans="2:2" ht="16.5" x14ac:dyDescent="0.3">
      <c r="B42429"/>
    </row>
    <row r="42430" spans="2:2" ht="16.5" x14ac:dyDescent="0.3">
      <c r="B42430"/>
    </row>
    <row r="42431" spans="2:2" ht="16.5" x14ac:dyDescent="0.3">
      <c r="B42431"/>
    </row>
    <row r="42432" spans="2:2" ht="16.5" x14ac:dyDescent="0.3">
      <c r="B42432"/>
    </row>
    <row r="42433" spans="2:2" ht="16.5" x14ac:dyDescent="0.3">
      <c r="B42433"/>
    </row>
    <row r="42434" spans="2:2" ht="16.5" x14ac:dyDescent="0.3">
      <c r="B42434"/>
    </row>
    <row r="42435" spans="2:2" ht="16.5" x14ac:dyDescent="0.3">
      <c r="B42435"/>
    </row>
    <row r="42436" spans="2:2" ht="16.5" x14ac:dyDescent="0.3">
      <c r="B42436"/>
    </row>
    <row r="42437" spans="2:2" ht="16.5" x14ac:dyDescent="0.3">
      <c r="B42437"/>
    </row>
    <row r="42438" spans="2:2" ht="16.5" x14ac:dyDescent="0.3">
      <c r="B42438"/>
    </row>
    <row r="42439" spans="2:2" ht="16.5" x14ac:dyDescent="0.3">
      <c r="B42439"/>
    </row>
    <row r="42440" spans="2:2" ht="16.5" x14ac:dyDescent="0.3">
      <c r="B42440"/>
    </row>
    <row r="42441" spans="2:2" ht="16.5" x14ac:dyDescent="0.3">
      <c r="B42441"/>
    </row>
    <row r="42442" spans="2:2" ht="16.5" x14ac:dyDescent="0.3">
      <c r="B42442"/>
    </row>
    <row r="42443" spans="2:2" ht="16.5" x14ac:dyDescent="0.3">
      <c r="B42443"/>
    </row>
    <row r="42444" spans="2:2" ht="16.5" x14ac:dyDescent="0.3">
      <c r="B42444"/>
    </row>
    <row r="42445" spans="2:2" ht="16.5" x14ac:dyDescent="0.3">
      <c r="B42445"/>
    </row>
    <row r="42446" spans="2:2" ht="16.5" x14ac:dyDescent="0.3">
      <c r="B42446"/>
    </row>
    <row r="42447" spans="2:2" ht="16.5" x14ac:dyDescent="0.3">
      <c r="B42447"/>
    </row>
    <row r="42448" spans="2:2" ht="16.5" x14ac:dyDescent="0.3">
      <c r="B42448"/>
    </row>
    <row r="42449" spans="2:2" ht="16.5" x14ac:dyDescent="0.3">
      <c r="B42449"/>
    </row>
    <row r="42450" spans="2:2" ht="16.5" x14ac:dyDescent="0.3">
      <c r="B42450"/>
    </row>
    <row r="42451" spans="2:2" ht="16.5" x14ac:dyDescent="0.3">
      <c r="B42451"/>
    </row>
    <row r="42452" spans="2:2" ht="16.5" x14ac:dyDescent="0.3">
      <c r="B42452"/>
    </row>
    <row r="42453" spans="2:2" ht="16.5" x14ac:dyDescent="0.3">
      <c r="B42453"/>
    </row>
    <row r="42454" spans="2:2" ht="16.5" x14ac:dyDescent="0.3">
      <c r="B42454"/>
    </row>
    <row r="42455" spans="2:2" ht="16.5" x14ac:dyDescent="0.3">
      <c r="B42455"/>
    </row>
    <row r="42456" spans="2:2" ht="16.5" x14ac:dyDescent="0.3">
      <c r="B42456"/>
    </row>
    <row r="42457" spans="2:2" ht="16.5" x14ac:dyDescent="0.3">
      <c r="B42457"/>
    </row>
    <row r="42458" spans="2:2" ht="16.5" x14ac:dyDescent="0.3">
      <c r="B42458"/>
    </row>
    <row r="42459" spans="2:2" ht="16.5" x14ac:dyDescent="0.3">
      <c r="B42459"/>
    </row>
    <row r="42460" spans="2:2" ht="16.5" x14ac:dyDescent="0.3">
      <c r="B42460"/>
    </row>
    <row r="42461" spans="2:2" ht="16.5" x14ac:dyDescent="0.3">
      <c r="B42461"/>
    </row>
    <row r="42462" spans="2:2" ht="16.5" x14ac:dyDescent="0.3">
      <c r="B42462"/>
    </row>
    <row r="42463" spans="2:2" ht="16.5" x14ac:dyDescent="0.3">
      <c r="B42463"/>
    </row>
    <row r="42464" spans="2:2" ht="16.5" x14ac:dyDescent="0.3">
      <c r="B42464"/>
    </row>
    <row r="42465" spans="2:2" ht="16.5" x14ac:dyDescent="0.3">
      <c r="B42465"/>
    </row>
    <row r="42466" spans="2:2" ht="16.5" x14ac:dyDescent="0.3">
      <c r="B42466"/>
    </row>
    <row r="42467" spans="2:2" ht="16.5" x14ac:dyDescent="0.3">
      <c r="B42467"/>
    </row>
    <row r="42468" spans="2:2" ht="16.5" x14ac:dyDescent="0.3">
      <c r="B42468"/>
    </row>
    <row r="42469" spans="2:2" ht="16.5" x14ac:dyDescent="0.3">
      <c r="B42469"/>
    </row>
    <row r="42470" spans="2:2" ht="16.5" x14ac:dyDescent="0.3">
      <c r="B42470"/>
    </row>
    <row r="42471" spans="2:2" ht="16.5" x14ac:dyDescent="0.3">
      <c r="B42471"/>
    </row>
    <row r="42472" spans="2:2" ht="16.5" x14ac:dyDescent="0.3">
      <c r="B42472"/>
    </row>
    <row r="42473" spans="2:2" ht="16.5" x14ac:dyDescent="0.3">
      <c r="B42473"/>
    </row>
    <row r="42474" spans="2:2" ht="16.5" x14ac:dyDescent="0.3">
      <c r="B42474"/>
    </row>
    <row r="42475" spans="2:2" ht="16.5" x14ac:dyDescent="0.3">
      <c r="B42475"/>
    </row>
    <row r="42476" spans="2:2" ht="16.5" x14ac:dyDescent="0.3">
      <c r="B42476"/>
    </row>
    <row r="42477" spans="2:2" ht="16.5" x14ac:dyDescent="0.3">
      <c r="B42477"/>
    </row>
    <row r="42478" spans="2:2" ht="16.5" x14ac:dyDescent="0.3">
      <c r="B42478"/>
    </row>
    <row r="42479" spans="2:2" ht="16.5" x14ac:dyDescent="0.3">
      <c r="B42479"/>
    </row>
    <row r="42480" spans="2:2" ht="16.5" x14ac:dyDescent="0.3">
      <c r="B42480"/>
    </row>
    <row r="42481" spans="2:2" ht="16.5" x14ac:dyDescent="0.3">
      <c r="B42481"/>
    </row>
    <row r="42482" spans="2:2" ht="16.5" x14ac:dyDescent="0.3">
      <c r="B42482"/>
    </row>
    <row r="42483" spans="2:2" ht="16.5" x14ac:dyDescent="0.3">
      <c r="B42483"/>
    </row>
    <row r="42484" spans="2:2" ht="16.5" x14ac:dyDescent="0.3">
      <c r="B42484"/>
    </row>
    <row r="42485" spans="2:2" ht="16.5" x14ac:dyDescent="0.3">
      <c r="B42485"/>
    </row>
    <row r="42486" spans="2:2" ht="16.5" x14ac:dyDescent="0.3">
      <c r="B42486"/>
    </row>
    <row r="42487" spans="2:2" ht="16.5" x14ac:dyDescent="0.3">
      <c r="B42487"/>
    </row>
    <row r="42488" spans="2:2" ht="16.5" x14ac:dyDescent="0.3">
      <c r="B42488"/>
    </row>
    <row r="42489" spans="2:2" ht="16.5" x14ac:dyDescent="0.3">
      <c r="B42489"/>
    </row>
    <row r="42490" spans="2:2" ht="16.5" x14ac:dyDescent="0.3">
      <c r="B42490"/>
    </row>
    <row r="42491" spans="2:2" ht="16.5" x14ac:dyDescent="0.3">
      <c r="B42491"/>
    </row>
    <row r="42492" spans="2:2" ht="16.5" x14ac:dyDescent="0.3">
      <c r="B42492"/>
    </row>
    <row r="42493" spans="2:2" ht="16.5" x14ac:dyDescent="0.3">
      <c r="B42493"/>
    </row>
    <row r="42494" spans="2:2" ht="16.5" x14ac:dyDescent="0.3">
      <c r="B42494"/>
    </row>
    <row r="42495" spans="2:2" ht="16.5" x14ac:dyDescent="0.3">
      <c r="B42495"/>
    </row>
    <row r="42496" spans="2:2" ht="16.5" x14ac:dyDescent="0.3">
      <c r="B42496"/>
    </row>
    <row r="42497" spans="2:2" ht="16.5" x14ac:dyDescent="0.3">
      <c r="B42497"/>
    </row>
    <row r="42498" spans="2:2" ht="16.5" x14ac:dyDescent="0.3">
      <c r="B42498"/>
    </row>
    <row r="42499" spans="2:2" ht="16.5" x14ac:dyDescent="0.3">
      <c r="B42499"/>
    </row>
    <row r="42500" spans="2:2" ht="16.5" x14ac:dyDescent="0.3">
      <c r="B42500"/>
    </row>
    <row r="42501" spans="2:2" ht="16.5" x14ac:dyDescent="0.3">
      <c r="B42501"/>
    </row>
    <row r="42502" spans="2:2" ht="16.5" x14ac:dyDescent="0.3">
      <c r="B42502"/>
    </row>
    <row r="42503" spans="2:2" ht="16.5" x14ac:dyDescent="0.3">
      <c r="B42503"/>
    </row>
    <row r="42504" spans="2:2" ht="16.5" x14ac:dyDescent="0.3">
      <c r="B42504"/>
    </row>
    <row r="42505" spans="2:2" ht="16.5" x14ac:dyDescent="0.3">
      <c r="B42505"/>
    </row>
    <row r="42506" spans="2:2" ht="16.5" x14ac:dyDescent="0.3">
      <c r="B42506"/>
    </row>
    <row r="42507" spans="2:2" ht="16.5" x14ac:dyDescent="0.3">
      <c r="B42507"/>
    </row>
    <row r="42508" spans="2:2" ht="16.5" x14ac:dyDescent="0.3">
      <c r="B42508"/>
    </row>
    <row r="42509" spans="2:2" ht="16.5" x14ac:dyDescent="0.3">
      <c r="B42509"/>
    </row>
    <row r="42510" spans="2:2" ht="16.5" x14ac:dyDescent="0.3">
      <c r="B42510"/>
    </row>
    <row r="42511" spans="2:2" ht="16.5" x14ac:dyDescent="0.3">
      <c r="B42511"/>
    </row>
    <row r="42512" spans="2:2" ht="16.5" x14ac:dyDescent="0.3">
      <c r="B42512"/>
    </row>
    <row r="42513" spans="2:2" ht="16.5" x14ac:dyDescent="0.3">
      <c r="B42513"/>
    </row>
    <row r="42514" spans="2:2" ht="16.5" x14ac:dyDescent="0.3">
      <c r="B42514"/>
    </row>
    <row r="42515" spans="2:2" ht="16.5" x14ac:dyDescent="0.3">
      <c r="B42515"/>
    </row>
    <row r="42516" spans="2:2" ht="16.5" x14ac:dyDescent="0.3">
      <c r="B42516"/>
    </row>
    <row r="42517" spans="2:2" ht="16.5" x14ac:dyDescent="0.3">
      <c r="B42517"/>
    </row>
    <row r="42518" spans="2:2" ht="16.5" x14ac:dyDescent="0.3">
      <c r="B42518"/>
    </row>
    <row r="42519" spans="2:2" ht="16.5" x14ac:dyDescent="0.3">
      <c r="B42519"/>
    </row>
    <row r="42520" spans="2:2" ht="16.5" x14ac:dyDescent="0.3">
      <c r="B42520"/>
    </row>
    <row r="42521" spans="2:2" ht="16.5" x14ac:dyDescent="0.3">
      <c r="B42521"/>
    </row>
    <row r="42522" spans="2:2" ht="16.5" x14ac:dyDescent="0.3">
      <c r="B42522"/>
    </row>
    <row r="42523" spans="2:2" ht="16.5" x14ac:dyDescent="0.3">
      <c r="B42523"/>
    </row>
    <row r="42524" spans="2:2" ht="16.5" x14ac:dyDescent="0.3">
      <c r="B42524"/>
    </row>
    <row r="42525" spans="2:2" ht="16.5" x14ac:dyDescent="0.3">
      <c r="B42525"/>
    </row>
    <row r="42526" spans="2:2" ht="16.5" x14ac:dyDescent="0.3">
      <c r="B42526"/>
    </row>
    <row r="42527" spans="2:2" ht="16.5" x14ac:dyDescent="0.3">
      <c r="B42527"/>
    </row>
    <row r="42528" spans="2:2" ht="16.5" x14ac:dyDescent="0.3">
      <c r="B42528"/>
    </row>
    <row r="42529" spans="2:2" ht="16.5" x14ac:dyDescent="0.3">
      <c r="B42529"/>
    </row>
    <row r="42530" spans="2:2" ht="16.5" x14ac:dyDescent="0.3">
      <c r="B42530"/>
    </row>
    <row r="42531" spans="2:2" ht="16.5" x14ac:dyDescent="0.3">
      <c r="B42531"/>
    </row>
    <row r="42532" spans="2:2" ht="16.5" x14ac:dyDescent="0.3">
      <c r="B42532"/>
    </row>
    <row r="42533" spans="2:2" ht="16.5" x14ac:dyDescent="0.3">
      <c r="B42533"/>
    </row>
    <row r="42534" spans="2:2" ht="16.5" x14ac:dyDescent="0.3">
      <c r="B42534"/>
    </row>
    <row r="42535" spans="2:2" ht="16.5" x14ac:dyDescent="0.3">
      <c r="B42535"/>
    </row>
    <row r="42536" spans="2:2" ht="16.5" x14ac:dyDescent="0.3">
      <c r="B42536"/>
    </row>
    <row r="42537" spans="2:2" ht="16.5" x14ac:dyDescent="0.3">
      <c r="B42537"/>
    </row>
    <row r="42538" spans="2:2" ht="16.5" x14ac:dyDescent="0.3">
      <c r="B42538"/>
    </row>
    <row r="42539" spans="2:2" ht="16.5" x14ac:dyDescent="0.3">
      <c r="B42539"/>
    </row>
    <row r="42540" spans="2:2" ht="16.5" x14ac:dyDescent="0.3">
      <c r="B42540"/>
    </row>
    <row r="42541" spans="2:2" ht="16.5" x14ac:dyDescent="0.3">
      <c r="B42541"/>
    </row>
    <row r="42542" spans="2:2" ht="16.5" x14ac:dyDescent="0.3">
      <c r="B42542"/>
    </row>
    <row r="42543" spans="2:2" ht="16.5" x14ac:dyDescent="0.3">
      <c r="B42543"/>
    </row>
    <row r="42544" spans="2:2" ht="16.5" x14ac:dyDescent="0.3">
      <c r="B42544"/>
    </row>
    <row r="42545" spans="2:2" ht="16.5" x14ac:dyDescent="0.3">
      <c r="B42545"/>
    </row>
    <row r="42546" spans="2:2" ht="16.5" x14ac:dyDescent="0.3">
      <c r="B42546"/>
    </row>
    <row r="42547" spans="2:2" ht="16.5" x14ac:dyDescent="0.3">
      <c r="B42547"/>
    </row>
    <row r="42548" spans="2:2" ht="16.5" x14ac:dyDescent="0.3">
      <c r="B42548"/>
    </row>
    <row r="42549" spans="2:2" ht="16.5" x14ac:dyDescent="0.3">
      <c r="B42549"/>
    </row>
    <row r="42550" spans="2:2" ht="16.5" x14ac:dyDescent="0.3">
      <c r="B42550"/>
    </row>
    <row r="42551" spans="2:2" ht="16.5" x14ac:dyDescent="0.3">
      <c r="B42551"/>
    </row>
    <row r="42552" spans="2:2" ht="16.5" x14ac:dyDescent="0.3">
      <c r="B42552"/>
    </row>
    <row r="42553" spans="2:2" ht="16.5" x14ac:dyDescent="0.3">
      <c r="B42553"/>
    </row>
    <row r="42554" spans="2:2" ht="16.5" x14ac:dyDescent="0.3">
      <c r="B42554"/>
    </row>
    <row r="42555" spans="2:2" ht="16.5" x14ac:dyDescent="0.3">
      <c r="B42555"/>
    </row>
    <row r="42556" spans="2:2" ht="16.5" x14ac:dyDescent="0.3">
      <c r="B42556"/>
    </row>
    <row r="42557" spans="2:2" ht="16.5" x14ac:dyDescent="0.3">
      <c r="B42557"/>
    </row>
    <row r="42558" spans="2:2" ht="16.5" x14ac:dyDescent="0.3">
      <c r="B42558"/>
    </row>
    <row r="42559" spans="2:2" ht="16.5" x14ac:dyDescent="0.3">
      <c r="B42559"/>
    </row>
    <row r="42560" spans="2:2" ht="16.5" x14ac:dyDescent="0.3">
      <c r="B42560"/>
    </row>
    <row r="42561" spans="2:2" ht="16.5" x14ac:dyDescent="0.3">
      <c r="B42561"/>
    </row>
    <row r="42562" spans="2:2" ht="16.5" x14ac:dyDescent="0.3">
      <c r="B42562"/>
    </row>
    <row r="42563" spans="2:2" ht="16.5" x14ac:dyDescent="0.3">
      <c r="B42563"/>
    </row>
    <row r="42564" spans="2:2" ht="16.5" x14ac:dyDescent="0.3">
      <c r="B42564"/>
    </row>
    <row r="42565" spans="2:2" ht="16.5" x14ac:dyDescent="0.3">
      <c r="B42565"/>
    </row>
    <row r="42566" spans="2:2" ht="16.5" x14ac:dyDescent="0.3">
      <c r="B42566"/>
    </row>
    <row r="42567" spans="2:2" ht="16.5" x14ac:dyDescent="0.3">
      <c r="B42567"/>
    </row>
    <row r="42568" spans="2:2" ht="16.5" x14ac:dyDescent="0.3">
      <c r="B42568"/>
    </row>
    <row r="42569" spans="2:2" ht="16.5" x14ac:dyDescent="0.3">
      <c r="B42569"/>
    </row>
    <row r="42570" spans="2:2" ht="16.5" x14ac:dyDescent="0.3">
      <c r="B42570"/>
    </row>
    <row r="42571" spans="2:2" ht="16.5" x14ac:dyDescent="0.3">
      <c r="B42571"/>
    </row>
    <row r="42572" spans="2:2" ht="16.5" x14ac:dyDescent="0.3">
      <c r="B42572"/>
    </row>
    <row r="42573" spans="2:2" ht="16.5" x14ac:dyDescent="0.3">
      <c r="B42573"/>
    </row>
    <row r="42574" spans="2:2" ht="16.5" x14ac:dyDescent="0.3">
      <c r="B42574"/>
    </row>
    <row r="42575" spans="2:2" ht="16.5" x14ac:dyDescent="0.3">
      <c r="B42575"/>
    </row>
    <row r="42576" spans="2:2" ht="16.5" x14ac:dyDescent="0.3">
      <c r="B42576"/>
    </row>
    <row r="42577" spans="2:2" ht="16.5" x14ac:dyDescent="0.3">
      <c r="B42577"/>
    </row>
    <row r="42578" spans="2:2" ht="16.5" x14ac:dyDescent="0.3">
      <c r="B42578"/>
    </row>
    <row r="42579" spans="2:2" ht="16.5" x14ac:dyDescent="0.3">
      <c r="B42579"/>
    </row>
    <row r="42580" spans="2:2" ht="16.5" x14ac:dyDescent="0.3">
      <c r="B42580"/>
    </row>
    <row r="42581" spans="2:2" ht="16.5" x14ac:dyDescent="0.3">
      <c r="B42581"/>
    </row>
    <row r="42582" spans="2:2" ht="16.5" x14ac:dyDescent="0.3">
      <c r="B42582"/>
    </row>
    <row r="42583" spans="2:2" ht="16.5" x14ac:dyDescent="0.3">
      <c r="B42583"/>
    </row>
    <row r="42584" spans="2:2" ht="16.5" x14ac:dyDescent="0.3">
      <c r="B42584"/>
    </row>
    <row r="42585" spans="2:2" ht="16.5" x14ac:dyDescent="0.3">
      <c r="B42585"/>
    </row>
    <row r="42586" spans="2:2" ht="16.5" x14ac:dyDescent="0.3">
      <c r="B42586"/>
    </row>
    <row r="42587" spans="2:2" ht="16.5" x14ac:dyDescent="0.3">
      <c r="B42587"/>
    </row>
    <row r="42588" spans="2:2" ht="16.5" x14ac:dyDescent="0.3">
      <c r="B42588"/>
    </row>
    <row r="42589" spans="2:2" ht="16.5" x14ac:dyDescent="0.3">
      <c r="B42589"/>
    </row>
    <row r="42590" spans="2:2" ht="16.5" x14ac:dyDescent="0.3">
      <c r="B42590"/>
    </row>
    <row r="42591" spans="2:2" ht="16.5" x14ac:dyDescent="0.3">
      <c r="B42591"/>
    </row>
    <row r="42592" spans="2:2" ht="16.5" x14ac:dyDescent="0.3">
      <c r="B42592"/>
    </row>
    <row r="42593" spans="2:2" ht="16.5" x14ac:dyDescent="0.3">
      <c r="B42593"/>
    </row>
    <row r="42594" spans="2:2" ht="16.5" x14ac:dyDescent="0.3">
      <c r="B42594"/>
    </row>
    <row r="42595" spans="2:2" ht="16.5" x14ac:dyDescent="0.3">
      <c r="B42595"/>
    </row>
    <row r="42596" spans="2:2" ht="16.5" x14ac:dyDescent="0.3">
      <c r="B42596"/>
    </row>
    <row r="42597" spans="2:2" ht="16.5" x14ac:dyDescent="0.3">
      <c r="B42597"/>
    </row>
    <row r="42598" spans="2:2" ht="16.5" x14ac:dyDescent="0.3">
      <c r="B42598"/>
    </row>
    <row r="42599" spans="2:2" ht="16.5" x14ac:dyDescent="0.3">
      <c r="B42599"/>
    </row>
    <row r="42600" spans="2:2" ht="16.5" x14ac:dyDescent="0.3">
      <c r="B42600"/>
    </row>
    <row r="42601" spans="2:2" ht="16.5" x14ac:dyDescent="0.3">
      <c r="B42601"/>
    </row>
    <row r="42602" spans="2:2" ht="16.5" x14ac:dyDescent="0.3">
      <c r="B42602"/>
    </row>
    <row r="42603" spans="2:2" ht="16.5" x14ac:dyDescent="0.3">
      <c r="B42603"/>
    </row>
    <row r="42604" spans="2:2" ht="16.5" x14ac:dyDescent="0.3">
      <c r="B42604"/>
    </row>
    <row r="42605" spans="2:2" ht="16.5" x14ac:dyDescent="0.3">
      <c r="B42605"/>
    </row>
    <row r="42606" spans="2:2" ht="16.5" x14ac:dyDescent="0.3">
      <c r="B42606"/>
    </row>
    <row r="42607" spans="2:2" ht="16.5" x14ac:dyDescent="0.3">
      <c r="B42607"/>
    </row>
    <row r="42608" spans="2:2" ht="16.5" x14ac:dyDescent="0.3">
      <c r="B42608"/>
    </row>
    <row r="42609" spans="2:2" ht="16.5" x14ac:dyDescent="0.3">
      <c r="B42609"/>
    </row>
    <row r="42610" spans="2:2" ht="16.5" x14ac:dyDescent="0.3">
      <c r="B42610"/>
    </row>
    <row r="42611" spans="2:2" ht="16.5" x14ac:dyDescent="0.3">
      <c r="B42611"/>
    </row>
    <row r="42612" spans="2:2" ht="16.5" x14ac:dyDescent="0.3">
      <c r="B42612"/>
    </row>
    <row r="42613" spans="2:2" ht="16.5" x14ac:dyDescent="0.3">
      <c r="B42613"/>
    </row>
    <row r="42614" spans="2:2" ht="16.5" x14ac:dyDescent="0.3">
      <c r="B42614"/>
    </row>
    <row r="42615" spans="2:2" ht="16.5" x14ac:dyDescent="0.3">
      <c r="B42615"/>
    </row>
    <row r="42616" spans="2:2" ht="16.5" x14ac:dyDescent="0.3">
      <c r="B42616"/>
    </row>
    <row r="42617" spans="2:2" ht="16.5" x14ac:dyDescent="0.3">
      <c r="B42617"/>
    </row>
    <row r="42618" spans="2:2" ht="16.5" x14ac:dyDescent="0.3">
      <c r="B42618"/>
    </row>
    <row r="42619" spans="2:2" ht="16.5" x14ac:dyDescent="0.3">
      <c r="B42619"/>
    </row>
    <row r="42620" spans="2:2" ht="16.5" x14ac:dyDescent="0.3">
      <c r="B42620"/>
    </row>
    <row r="42621" spans="2:2" ht="16.5" x14ac:dyDescent="0.3">
      <c r="B42621"/>
    </row>
    <row r="42622" spans="2:2" ht="16.5" x14ac:dyDescent="0.3">
      <c r="B42622"/>
    </row>
    <row r="42623" spans="2:2" ht="16.5" x14ac:dyDescent="0.3">
      <c r="B42623"/>
    </row>
    <row r="42624" spans="2:2" ht="16.5" x14ac:dyDescent="0.3">
      <c r="B42624"/>
    </row>
    <row r="42625" spans="2:2" ht="16.5" x14ac:dyDescent="0.3">
      <c r="B42625"/>
    </row>
    <row r="42626" spans="2:2" ht="16.5" x14ac:dyDescent="0.3">
      <c r="B42626"/>
    </row>
    <row r="42627" spans="2:2" ht="16.5" x14ac:dyDescent="0.3">
      <c r="B42627"/>
    </row>
    <row r="42628" spans="2:2" ht="16.5" x14ac:dyDescent="0.3">
      <c r="B42628"/>
    </row>
    <row r="42629" spans="2:2" ht="16.5" x14ac:dyDescent="0.3">
      <c r="B42629"/>
    </row>
    <row r="42630" spans="2:2" ht="16.5" x14ac:dyDescent="0.3">
      <c r="B42630"/>
    </row>
    <row r="42631" spans="2:2" ht="16.5" x14ac:dyDescent="0.3">
      <c r="B42631"/>
    </row>
    <row r="42632" spans="2:2" ht="16.5" x14ac:dyDescent="0.3">
      <c r="B42632"/>
    </row>
    <row r="42633" spans="2:2" ht="16.5" x14ac:dyDescent="0.3">
      <c r="B42633"/>
    </row>
    <row r="42634" spans="2:2" ht="16.5" x14ac:dyDescent="0.3">
      <c r="B42634"/>
    </row>
    <row r="42635" spans="2:2" ht="16.5" x14ac:dyDescent="0.3">
      <c r="B42635"/>
    </row>
    <row r="42636" spans="2:2" ht="16.5" x14ac:dyDescent="0.3">
      <c r="B42636"/>
    </row>
    <row r="42637" spans="2:2" ht="16.5" x14ac:dyDescent="0.3">
      <c r="B42637"/>
    </row>
    <row r="42638" spans="2:2" ht="16.5" x14ac:dyDescent="0.3">
      <c r="B42638"/>
    </row>
    <row r="42639" spans="2:2" ht="16.5" x14ac:dyDescent="0.3">
      <c r="B42639"/>
    </row>
    <row r="42640" spans="2:2" ht="16.5" x14ac:dyDescent="0.3">
      <c r="B42640"/>
    </row>
    <row r="42641" spans="2:2" ht="16.5" x14ac:dyDescent="0.3">
      <c r="B42641"/>
    </row>
    <row r="42642" spans="2:2" ht="16.5" x14ac:dyDescent="0.3">
      <c r="B42642"/>
    </row>
    <row r="42643" spans="2:2" ht="16.5" x14ac:dyDescent="0.3">
      <c r="B42643"/>
    </row>
    <row r="42644" spans="2:2" ht="16.5" x14ac:dyDescent="0.3">
      <c r="B42644"/>
    </row>
    <row r="42645" spans="2:2" ht="16.5" x14ac:dyDescent="0.3">
      <c r="B42645"/>
    </row>
    <row r="42646" spans="2:2" ht="16.5" x14ac:dyDescent="0.3">
      <c r="B42646"/>
    </row>
    <row r="42647" spans="2:2" ht="16.5" x14ac:dyDescent="0.3">
      <c r="B42647"/>
    </row>
    <row r="42648" spans="2:2" ht="16.5" x14ac:dyDescent="0.3">
      <c r="B42648"/>
    </row>
    <row r="42649" spans="2:2" ht="16.5" x14ac:dyDescent="0.3">
      <c r="B42649"/>
    </row>
    <row r="42650" spans="2:2" ht="16.5" x14ac:dyDescent="0.3">
      <c r="B42650"/>
    </row>
    <row r="42651" spans="2:2" ht="16.5" x14ac:dyDescent="0.3">
      <c r="B42651"/>
    </row>
    <row r="42652" spans="2:2" ht="16.5" x14ac:dyDescent="0.3">
      <c r="B42652"/>
    </row>
    <row r="42653" spans="2:2" ht="16.5" x14ac:dyDescent="0.3">
      <c r="B42653"/>
    </row>
    <row r="42654" spans="2:2" ht="16.5" x14ac:dyDescent="0.3">
      <c r="B42654"/>
    </row>
    <row r="42655" spans="2:2" ht="16.5" x14ac:dyDescent="0.3">
      <c r="B42655"/>
    </row>
    <row r="42656" spans="2:2" ht="16.5" x14ac:dyDescent="0.3">
      <c r="B42656"/>
    </row>
    <row r="42657" spans="2:2" ht="16.5" x14ac:dyDescent="0.3">
      <c r="B42657"/>
    </row>
    <row r="42658" spans="2:2" ht="16.5" x14ac:dyDescent="0.3">
      <c r="B42658"/>
    </row>
    <row r="42659" spans="2:2" ht="16.5" x14ac:dyDescent="0.3">
      <c r="B42659"/>
    </row>
    <row r="42660" spans="2:2" ht="16.5" x14ac:dyDescent="0.3">
      <c r="B42660"/>
    </row>
    <row r="42661" spans="2:2" ht="16.5" x14ac:dyDescent="0.3">
      <c r="B42661"/>
    </row>
    <row r="42662" spans="2:2" ht="16.5" x14ac:dyDescent="0.3">
      <c r="B42662"/>
    </row>
    <row r="42663" spans="2:2" ht="16.5" x14ac:dyDescent="0.3">
      <c r="B42663"/>
    </row>
    <row r="42664" spans="2:2" ht="16.5" x14ac:dyDescent="0.3">
      <c r="B42664"/>
    </row>
    <row r="42665" spans="2:2" ht="16.5" x14ac:dyDescent="0.3">
      <c r="B42665"/>
    </row>
    <row r="42666" spans="2:2" ht="16.5" x14ac:dyDescent="0.3">
      <c r="B42666"/>
    </row>
    <row r="42667" spans="2:2" ht="16.5" x14ac:dyDescent="0.3">
      <c r="B42667"/>
    </row>
    <row r="42668" spans="2:2" ht="16.5" x14ac:dyDescent="0.3">
      <c r="B42668"/>
    </row>
    <row r="42669" spans="2:2" ht="16.5" x14ac:dyDescent="0.3">
      <c r="B42669"/>
    </row>
    <row r="42670" spans="2:2" ht="16.5" x14ac:dyDescent="0.3">
      <c r="B42670"/>
    </row>
    <row r="42671" spans="2:2" ht="16.5" x14ac:dyDescent="0.3">
      <c r="B42671"/>
    </row>
    <row r="42672" spans="2:2" ht="16.5" x14ac:dyDescent="0.3">
      <c r="B42672"/>
    </row>
    <row r="42673" spans="2:2" ht="16.5" x14ac:dyDescent="0.3">
      <c r="B42673"/>
    </row>
    <row r="42674" spans="2:2" ht="16.5" x14ac:dyDescent="0.3">
      <c r="B42674"/>
    </row>
    <row r="42675" spans="2:2" ht="16.5" x14ac:dyDescent="0.3">
      <c r="B42675"/>
    </row>
    <row r="42676" spans="2:2" ht="16.5" x14ac:dyDescent="0.3">
      <c r="B42676"/>
    </row>
    <row r="42677" spans="2:2" ht="16.5" x14ac:dyDescent="0.3">
      <c r="B42677"/>
    </row>
    <row r="42678" spans="2:2" ht="16.5" x14ac:dyDescent="0.3">
      <c r="B42678"/>
    </row>
    <row r="42679" spans="2:2" ht="16.5" x14ac:dyDescent="0.3">
      <c r="B42679"/>
    </row>
    <row r="42680" spans="2:2" ht="16.5" x14ac:dyDescent="0.3">
      <c r="B42680"/>
    </row>
    <row r="42681" spans="2:2" ht="16.5" x14ac:dyDescent="0.3">
      <c r="B42681"/>
    </row>
    <row r="42682" spans="2:2" ht="16.5" x14ac:dyDescent="0.3">
      <c r="B42682"/>
    </row>
    <row r="42683" spans="2:2" ht="16.5" x14ac:dyDescent="0.3">
      <c r="B42683"/>
    </row>
    <row r="42684" spans="2:2" ht="16.5" x14ac:dyDescent="0.3">
      <c r="B42684"/>
    </row>
    <row r="42685" spans="2:2" ht="16.5" x14ac:dyDescent="0.3">
      <c r="B42685"/>
    </row>
    <row r="42686" spans="2:2" ht="16.5" x14ac:dyDescent="0.3">
      <c r="B42686"/>
    </row>
    <row r="42687" spans="2:2" ht="16.5" x14ac:dyDescent="0.3">
      <c r="B42687"/>
    </row>
    <row r="42688" spans="2:2" ht="16.5" x14ac:dyDescent="0.3">
      <c r="B42688"/>
    </row>
    <row r="42689" spans="2:2" ht="16.5" x14ac:dyDescent="0.3">
      <c r="B42689"/>
    </row>
    <row r="42690" spans="2:2" ht="16.5" x14ac:dyDescent="0.3">
      <c r="B42690"/>
    </row>
    <row r="42691" spans="2:2" ht="16.5" x14ac:dyDescent="0.3">
      <c r="B42691"/>
    </row>
    <row r="42692" spans="2:2" ht="16.5" x14ac:dyDescent="0.3">
      <c r="B42692"/>
    </row>
    <row r="42693" spans="2:2" ht="16.5" x14ac:dyDescent="0.3">
      <c r="B42693"/>
    </row>
    <row r="42694" spans="2:2" ht="16.5" x14ac:dyDescent="0.3">
      <c r="B42694"/>
    </row>
    <row r="42695" spans="2:2" ht="16.5" x14ac:dyDescent="0.3">
      <c r="B42695"/>
    </row>
    <row r="42696" spans="2:2" ht="16.5" x14ac:dyDescent="0.3">
      <c r="B42696"/>
    </row>
    <row r="42697" spans="2:2" ht="16.5" x14ac:dyDescent="0.3">
      <c r="B42697"/>
    </row>
    <row r="42698" spans="2:2" ht="16.5" x14ac:dyDescent="0.3">
      <c r="B42698"/>
    </row>
    <row r="42699" spans="2:2" ht="16.5" x14ac:dyDescent="0.3">
      <c r="B42699"/>
    </row>
    <row r="42700" spans="2:2" ht="16.5" x14ac:dyDescent="0.3">
      <c r="B42700"/>
    </row>
    <row r="42701" spans="2:2" ht="16.5" x14ac:dyDescent="0.3">
      <c r="B42701"/>
    </row>
    <row r="42702" spans="2:2" ht="16.5" x14ac:dyDescent="0.3">
      <c r="B42702"/>
    </row>
    <row r="42703" spans="2:2" ht="16.5" x14ac:dyDescent="0.3">
      <c r="B42703"/>
    </row>
    <row r="42704" spans="2:2" ht="16.5" x14ac:dyDescent="0.3">
      <c r="B42704"/>
    </row>
    <row r="42705" spans="2:2" ht="16.5" x14ac:dyDescent="0.3">
      <c r="B42705"/>
    </row>
    <row r="42706" spans="2:2" ht="16.5" x14ac:dyDescent="0.3">
      <c r="B42706"/>
    </row>
    <row r="42707" spans="2:2" ht="16.5" x14ac:dyDescent="0.3">
      <c r="B42707"/>
    </row>
    <row r="42708" spans="2:2" ht="16.5" x14ac:dyDescent="0.3">
      <c r="B42708"/>
    </row>
    <row r="42709" spans="2:2" ht="16.5" x14ac:dyDescent="0.3">
      <c r="B42709"/>
    </row>
    <row r="42710" spans="2:2" ht="16.5" x14ac:dyDescent="0.3">
      <c r="B42710"/>
    </row>
    <row r="42711" spans="2:2" ht="16.5" x14ac:dyDescent="0.3">
      <c r="B42711"/>
    </row>
    <row r="42712" spans="2:2" ht="16.5" x14ac:dyDescent="0.3">
      <c r="B42712"/>
    </row>
    <row r="42713" spans="2:2" ht="16.5" x14ac:dyDescent="0.3">
      <c r="B42713"/>
    </row>
    <row r="42714" spans="2:2" ht="16.5" x14ac:dyDescent="0.3">
      <c r="B42714"/>
    </row>
    <row r="42715" spans="2:2" ht="16.5" x14ac:dyDescent="0.3">
      <c r="B42715"/>
    </row>
    <row r="42716" spans="2:2" ht="16.5" x14ac:dyDescent="0.3">
      <c r="B42716"/>
    </row>
    <row r="42717" spans="2:2" ht="16.5" x14ac:dyDescent="0.3">
      <c r="B42717"/>
    </row>
    <row r="42718" spans="2:2" ht="16.5" x14ac:dyDescent="0.3">
      <c r="B42718"/>
    </row>
    <row r="42719" spans="2:2" ht="16.5" x14ac:dyDescent="0.3">
      <c r="B42719"/>
    </row>
    <row r="42720" spans="2:2" ht="16.5" x14ac:dyDescent="0.3">
      <c r="B42720"/>
    </row>
    <row r="42721" spans="2:2" ht="16.5" x14ac:dyDescent="0.3">
      <c r="B42721"/>
    </row>
    <row r="42722" spans="2:2" ht="16.5" x14ac:dyDescent="0.3">
      <c r="B42722"/>
    </row>
    <row r="42723" spans="2:2" ht="16.5" x14ac:dyDescent="0.3">
      <c r="B42723"/>
    </row>
    <row r="42724" spans="2:2" ht="16.5" x14ac:dyDescent="0.3">
      <c r="B42724"/>
    </row>
    <row r="42725" spans="2:2" ht="16.5" x14ac:dyDescent="0.3">
      <c r="B42725"/>
    </row>
    <row r="42726" spans="2:2" ht="16.5" x14ac:dyDescent="0.3">
      <c r="B42726"/>
    </row>
    <row r="42727" spans="2:2" ht="16.5" x14ac:dyDescent="0.3">
      <c r="B42727"/>
    </row>
    <row r="42728" spans="2:2" ht="16.5" x14ac:dyDescent="0.3">
      <c r="B42728"/>
    </row>
    <row r="42729" spans="2:2" ht="16.5" x14ac:dyDescent="0.3">
      <c r="B42729"/>
    </row>
    <row r="42730" spans="2:2" ht="16.5" x14ac:dyDescent="0.3">
      <c r="B42730"/>
    </row>
    <row r="42731" spans="2:2" ht="16.5" x14ac:dyDescent="0.3">
      <c r="B42731"/>
    </row>
    <row r="42732" spans="2:2" ht="16.5" x14ac:dyDescent="0.3">
      <c r="B42732"/>
    </row>
    <row r="42733" spans="2:2" ht="16.5" x14ac:dyDescent="0.3">
      <c r="B42733"/>
    </row>
    <row r="42734" spans="2:2" ht="16.5" x14ac:dyDescent="0.3">
      <c r="B42734"/>
    </row>
    <row r="42735" spans="2:2" ht="16.5" x14ac:dyDescent="0.3">
      <c r="B42735"/>
    </row>
    <row r="42736" spans="2:2" ht="16.5" x14ac:dyDescent="0.3">
      <c r="B42736"/>
    </row>
    <row r="42737" spans="2:2" ht="16.5" x14ac:dyDescent="0.3">
      <c r="B42737"/>
    </row>
    <row r="42738" spans="2:2" ht="16.5" x14ac:dyDescent="0.3">
      <c r="B42738"/>
    </row>
    <row r="42739" spans="2:2" ht="16.5" x14ac:dyDescent="0.3">
      <c r="B42739"/>
    </row>
    <row r="42740" spans="2:2" ht="16.5" x14ac:dyDescent="0.3">
      <c r="B42740"/>
    </row>
    <row r="42741" spans="2:2" ht="16.5" x14ac:dyDescent="0.3">
      <c r="B42741"/>
    </row>
    <row r="42742" spans="2:2" ht="16.5" x14ac:dyDescent="0.3">
      <c r="B42742"/>
    </row>
    <row r="42743" spans="2:2" ht="16.5" x14ac:dyDescent="0.3">
      <c r="B42743"/>
    </row>
    <row r="42744" spans="2:2" ht="16.5" x14ac:dyDescent="0.3">
      <c r="B42744"/>
    </row>
    <row r="42745" spans="2:2" ht="16.5" x14ac:dyDescent="0.3">
      <c r="B42745"/>
    </row>
    <row r="42746" spans="2:2" ht="16.5" x14ac:dyDescent="0.3">
      <c r="B42746"/>
    </row>
    <row r="42747" spans="2:2" ht="16.5" x14ac:dyDescent="0.3">
      <c r="B42747"/>
    </row>
    <row r="42748" spans="2:2" ht="16.5" x14ac:dyDescent="0.3">
      <c r="B42748"/>
    </row>
    <row r="42749" spans="2:2" ht="16.5" x14ac:dyDescent="0.3">
      <c r="B42749"/>
    </row>
    <row r="42750" spans="2:2" ht="16.5" x14ac:dyDescent="0.3">
      <c r="B42750"/>
    </row>
    <row r="42751" spans="2:2" ht="16.5" x14ac:dyDescent="0.3">
      <c r="B42751"/>
    </row>
    <row r="42752" spans="2:2" ht="16.5" x14ac:dyDescent="0.3">
      <c r="B42752"/>
    </row>
    <row r="42753" spans="2:2" ht="16.5" x14ac:dyDescent="0.3">
      <c r="B42753"/>
    </row>
    <row r="42754" spans="2:2" ht="16.5" x14ac:dyDescent="0.3">
      <c r="B42754"/>
    </row>
    <row r="42755" spans="2:2" ht="16.5" x14ac:dyDescent="0.3">
      <c r="B42755"/>
    </row>
    <row r="42756" spans="2:2" ht="16.5" x14ac:dyDescent="0.3">
      <c r="B42756"/>
    </row>
    <row r="42757" spans="2:2" ht="16.5" x14ac:dyDescent="0.3">
      <c r="B42757"/>
    </row>
    <row r="42758" spans="2:2" ht="16.5" x14ac:dyDescent="0.3">
      <c r="B42758"/>
    </row>
    <row r="42759" spans="2:2" ht="16.5" x14ac:dyDescent="0.3">
      <c r="B42759"/>
    </row>
    <row r="42760" spans="2:2" ht="16.5" x14ac:dyDescent="0.3">
      <c r="B42760"/>
    </row>
    <row r="42761" spans="2:2" ht="16.5" x14ac:dyDescent="0.3">
      <c r="B42761"/>
    </row>
    <row r="42762" spans="2:2" ht="16.5" x14ac:dyDescent="0.3">
      <c r="B42762"/>
    </row>
    <row r="42763" spans="2:2" ht="16.5" x14ac:dyDescent="0.3">
      <c r="B42763"/>
    </row>
    <row r="42764" spans="2:2" ht="16.5" x14ac:dyDescent="0.3">
      <c r="B42764"/>
    </row>
    <row r="42765" spans="2:2" ht="16.5" x14ac:dyDescent="0.3">
      <c r="B42765"/>
    </row>
    <row r="42766" spans="2:2" ht="16.5" x14ac:dyDescent="0.3">
      <c r="B42766"/>
    </row>
    <row r="42767" spans="2:2" ht="16.5" x14ac:dyDescent="0.3">
      <c r="B42767"/>
    </row>
    <row r="42768" spans="2:2" ht="16.5" x14ac:dyDescent="0.3">
      <c r="B42768"/>
    </row>
    <row r="42769" spans="2:2" ht="16.5" x14ac:dyDescent="0.3">
      <c r="B42769"/>
    </row>
    <row r="42770" spans="2:2" ht="16.5" x14ac:dyDescent="0.3">
      <c r="B42770"/>
    </row>
    <row r="42771" spans="2:2" ht="16.5" x14ac:dyDescent="0.3">
      <c r="B42771"/>
    </row>
    <row r="42772" spans="2:2" ht="16.5" x14ac:dyDescent="0.3">
      <c r="B42772"/>
    </row>
    <row r="42773" spans="2:2" ht="16.5" x14ac:dyDescent="0.3">
      <c r="B42773"/>
    </row>
    <row r="42774" spans="2:2" ht="16.5" x14ac:dyDescent="0.3">
      <c r="B42774"/>
    </row>
    <row r="42775" spans="2:2" ht="16.5" x14ac:dyDescent="0.3">
      <c r="B42775"/>
    </row>
    <row r="42776" spans="2:2" ht="16.5" x14ac:dyDescent="0.3">
      <c r="B42776"/>
    </row>
    <row r="42777" spans="2:2" ht="16.5" x14ac:dyDescent="0.3">
      <c r="B42777"/>
    </row>
    <row r="42778" spans="2:2" ht="16.5" x14ac:dyDescent="0.3">
      <c r="B42778"/>
    </row>
    <row r="42779" spans="2:2" ht="16.5" x14ac:dyDescent="0.3">
      <c r="B42779"/>
    </row>
    <row r="42780" spans="2:2" ht="16.5" x14ac:dyDescent="0.3">
      <c r="B42780"/>
    </row>
    <row r="42781" spans="2:2" ht="16.5" x14ac:dyDescent="0.3">
      <c r="B42781"/>
    </row>
    <row r="42782" spans="2:2" ht="16.5" x14ac:dyDescent="0.3">
      <c r="B42782"/>
    </row>
    <row r="42783" spans="2:2" ht="16.5" x14ac:dyDescent="0.3">
      <c r="B42783"/>
    </row>
    <row r="42784" spans="2:2" ht="16.5" x14ac:dyDescent="0.3">
      <c r="B42784"/>
    </row>
    <row r="42785" spans="2:2" ht="16.5" x14ac:dyDescent="0.3">
      <c r="B42785"/>
    </row>
    <row r="42786" spans="2:2" ht="16.5" x14ac:dyDescent="0.3">
      <c r="B42786"/>
    </row>
    <row r="42787" spans="2:2" ht="16.5" x14ac:dyDescent="0.3">
      <c r="B42787"/>
    </row>
    <row r="42788" spans="2:2" ht="16.5" x14ac:dyDescent="0.3">
      <c r="B42788"/>
    </row>
    <row r="42789" spans="2:2" ht="16.5" x14ac:dyDescent="0.3">
      <c r="B42789"/>
    </row>
    <row r="42790" spans="2:2" ht="16.5" x14ac:dyDescent="0.3">
      <c r="B42790"/>
    </row>
    <row r="42791" spans="2:2" ht="16.5" x14ac:dyDescent="0.3">
      <c r="B42791"/>
    </row>
    <row r="42792" spans="2:2" ht="16.5" x14ac:dyDescent="0.3">
      <c r="B42792"/>
    </row>
    <row r="42793" spans="2:2" ht="16.5" x14ac:dyDescent="0.3">
      <c r="B42793"/>
    </row>
    <row r="42794" spans="2:2" ht="16.5" x14ac:dyDescent="0.3">
      <c r="B42794"/>
    </row>
    <row r="42795" spans="2:2" ht="16.5" x14ac:dyDescent="0.3">
      <c r="B42795"/>
    </row>
    <row r="42796" spans="2:2" ht="16.5" x14ac:dyDescent="0.3">
      <c r="B42796"/>
    </row>
    <row r="42797" spans="2:2" ht="16.5" x14ac:dyDescent="0.3">
      <c r="B42797"/>
    </row>
    <row r="42798" spans="2:2" ht="16.5" x14ac:dyDescent="0.3">
      <c r="B42798"/>
    </row>
    <row r="42799" spans="2:2" ht="16.5" x14ac:dyDescent="0.3">
      <c r="B42799"/>
    </row>
    <row r="42800" spans="2:2" ht="16.5" x14ac:dyDescent="0.3">
      <c r="B42800"/>
    </row>
    <row r="42801" spans="2:2" ht="16.5" x14ac:dyDescent="0.3">
      <c r="B42801"/>
    </row>
    <row r="42802" spans="2:2" ht="16.5" x14ac:dyDescent="0.3">
      <c r="B42802"/>
    </row>
    <row r="42803" spans="2:2" ht="16.5" x14ac:dyDescent="0.3">
      <c r="B42803"/>
    </row>
    <row r="42804" spans="2:2" ht="16.5" x14ac:dyDescent="0.3">
      <c r="B42804"/>
    </row>
    <row r="42805" spans="2:2" ht="16.5" x14ac:dyDescent="0.3">
      <c r="B42805"/>
    </row>
    <row r="42806" spans="2:2" ht="16.5" x14ac:dyDescent="0.3">
      <c r="B42806"/>
    </row>
    <row r="42807" spans="2:2" ht="16.5" x14ac:dyDescent="0.3">
      <c r="B42807"/>
    </row>
    <row r="42808" spans="2:2" ht="16.5" x14ac:dyDescent="0.3">
      <c r="B42808"/>
    </row>
    <row r="42809" spans="2:2" ht="16.5" x14ac:dyDescent="0.3">
      <c r="B42809"/>
    </row>
    <row r="42810" spans="2:2" ht="16.5" x14ac:dyDescent="0.3">
      <c r="B42810"/>
    </row>
    <row r="42811" spans="2:2" ht="16.5" x14ac:dyDescent="0.3">
      <c r="B42811"/>
    </row>
    <row r="42812" spans="2:2" ht="16.5" x14ac:dyDescent="0.3">
      <c r="B42812"/>
    </row>
    <row r="42813" spans="2:2" ht="16.5" x14ac:dyDescent="0.3">
      <c r="B42813"/>
    </row>
    <row r="42814" spans="2:2" ht="16.5" x14ac:dyDescent="0.3">
      <c r="B42814"/>
    </row>
    <row r="42815" spans="2:2" ht="16.5" x14ac:dyDescent="0.3">
      <c r="B42815"/>
    </row>
    <row r="42816" spans="2:2" ht="16.5" x14ac:dyDescent="0.3">
      <c r="B42816"/>
    </row>
    <row r="42817" spans="2:2" ht="16.5" x14ac:dyDescent="0.3">
      <c r="B42817"/>
    </row>
    <row r="42818" spans="2:2" ht="16.5" x14ac:dyDescent="0.3">
      <c r="B42818"/>
    </row>
    <row r="42819" spans="2:2" ht="16.5" x14ac:dyDescent="0.3">
      <c r="B42819"/>
    </row>
    <row r="42820" spans="2:2" ht="16.5" x14ac:dyDescent="0.3">
      <c r="B42820"/>
    </row>
    <row r="42821" spans="2:2" ht="16.5" x14ac:dyDescent="0.3">
      <c r="B42821"/>
    </row>
    <row r="42822" spans="2:2" ht="16.5" x14ac:dyDescent="0.3">
      <c r="B42822"/>
    </row>
    <row r="42823" spans="2:2" ht="16.5" x14ac:dyDescent="0.3">
      <c r="B42823"/>
    </row>
    <row r="42824" spans="2:2" ht="16.5" x14ac:dyDescent="0.3">
      <c r="B42824"/>
    </row>
    <row r="42825" spans="2:2" ht="16.5" x14ac:dyDescent="0.3">
      <c r="B42825"/>
    </row>
    <row r="42826" spans="2:2" ht="16.5" x14ac:dyDescent="0.3">
      <c r="B42826"/>
    </row>
    <row r="42827" spans="2:2" ht="16.5" x14ac:dyDescent="0.3">
      <c r="B42827"/>
    </row>
    <row r="42828" spans="2:2" ht="16.5" x14ac:dyDescent="0.3">
      <c r="B42828"/>
    </row>
    <row r="42829" spans="2:2" ht="16.5" x14ac:dyDescent="0.3">
      <c r="B42829"/>
    </row>
    <row r="42830" spans="2:2" ht="16.5" x14ac:dyDescent="0.3">
      <c r="B42830"/>
    </row>
    <row r="42831" spans="2:2" ht="16.5" x14ac:dyDescent="0.3">
      <c r="B42831"/>
    </row>
    <row r="42832" spans="2:2" ht="16.5" x14ac:dyDescent="0.3">
      <c r="B42832"/>
    </row>
    <row r="42833" spans="2:2" ht="16.5" x14ac:dyDescent="0.3">
      <c r="B42833"/>
    </row>
    <row r="42834" spans="2:2" ht="16.5" x14ac:dyDescent="0.3">
      <c r="B42834"/>
    </row>
    <row r="42835" spans="2:2" ht="16.5" x14ac:dyDescent="0.3">
      <c r="B42835"/>
    </row>
    <row r="42836" spans="2:2" ht="16.5" x14ac:dyDescent="0.3">
      <c r="B42836"/>
    </row>
    <row r="42837" spans="2:2" ht="16.5" x14ac:dyDescent="0.3">
      <c r="B42837"/>
    </row>
    <row r="42838" spans="2:2" ht="16.5" x14ac:dyDescent="0.3">
      <c r="B42838"/>
    </row>
    <row r="42839" spans="2:2" ht="16.5" x14ac:dyDescent="0.3">
      <c r="B42839"/>
    </row>
    <row r="42840" spans="2:2" ht="16.5" x14ac:dyDescent="0.3">
      <c r="B42840"/>
    </row>
    <row r="42841" spans="2:2" ht="16.5" x14ac:dyDescent="0.3">
      <c r="B42841"/>
    </row>
    <row r="42842" spans="2:2" ht="16.5" x14ac:dyDescent="0.3">
      <c r="B42842"/>
    </row>
    <row r="42843" spans="2:2" ht="16.5" x14ac:dyDescent="0.3">
      <c r="B42843"/>
    </row>
    <row r="42844" spans="2:2" ht="16.5" x14ac:dyDescent="0.3">
      <c r="B42844"/>
    </row>
    <row r="42845" spans="2:2" ht="16.5" x14ac:dyDescent="0.3">
      <c r="B42845"/>
    </row>
    <row r="42846" spans="2:2" ht="16.5" x14ac:dyDescent="0.3">
      <c r="B42846"/>
    </row>
    <row r="42847" spans="2:2" ht="16.5" x14ac:dyDescent="0.3">
      <c r="B42847"/>
    </row>
    <row r="42848" spans="2:2" ht="16.5" x14ac:dyDescent="0.3">
      <c r="B42848"/>
    </row>
    <row r="42849" spans="2:2" ht="16.5" x14ac:dyDescent="0.3">
      <c r="B42849"/>
    </row>
    <row r="42850" spans="2:2" ht="16.5" x14ac:dyDescent="0.3">
      <c r="B42850"/>
    </row>
    <row r="42851" spans="2:2" ht="16.5" x14ac:dyDescent="0.3">
      <c r="B42851"/>
    </row>
    <row r="42852" spans="2:2" ht="16.5" x14ac:dyDescent="0.3">
      <c r="B42852"/>
    </row>
    <row r="42853" spans="2:2" ht="16.5" x14ac:dyDescent="0.3">
      <c r="B42853"/>
    </row>
    <row r="42854" spans="2:2" ht="16.5" x14ac:dyDescent="0.3">
      <c r="B42854"/>
    </row>
    <row r="42855" spans="2:2" ht="16.5" x14ac:dyDescent="0.3">
      <c r="B42855"/>
    </row>
    <row r="42856" spans="2:2" ht="16.5" x14ac:dyDescent="0.3">
      <c r="B42856"/>
    </row>
    <row r="42857" spans="2:2" ht="16.5" x14ac:dyDescent="0.3">
      <c r="B42857"/>
    </row>
    <row r="42858" spans="2:2" ht="16.5" x14ac:dyDescent="0.3">
      <c r="B42858"/>
    </row>
    <row r="42859" spans="2:2" ht="16.5" x14ac:dyDescent="0.3">
      <c r="B42859"/>
    </row>
    <row r="42860" spans="2:2" ht="16.5" x14ac:dyDescent="0.3">
      <c r="B42860"/>
    </row>
    <row r="42861" spans="2:2" ht="16.5" x14ac:dyDescent="0.3">
      <c r="B42861"/>
    </row>
    <row r="42862" spans="2:2" ht="16.5" x14ac:dyDescent="0.3">
      <c r="B42862"/>
    </row>
    <row r="42863" spans="2:2" ht="16.5" x14ac:dyDescent="0.3">
      <c r="B42863"/>
    </row>
    <row r="42864" spans="2:2" ht="16.5" x14ac:dyDescent="0.3">
      <c r="B42864"/>
    </row>
    <row r="42865" spans="2:2" ht="16.5" x14ac:dyDescent="0.3">
      <c r="B42865"/>
    </row>
    <row r="42866" spans="2:2" ht="16.5" x14ac:dyDescent="0.3">
      <c r="B42866"/>
    </row>
    <row r="42867" spans="2:2" ht="16.5" x14ac:dyDescent="0.3">
      <c r="B42867"/>
    </row>
    <row r="42868" spans="2:2" ht="16.5" x14ac:dyDescent="0.3">
      <c r="B42868"/>
    </row>
    <row r="42869" spans="2:2" ht="16.5" x14ac:dyDescent="0.3">
      <c r="B42869"/>
    </row>
    <row r="42870" spans="2:2" ht="16.5" x14ac:dyDescent="0.3">
      <c r="B42870"/>
    </row>
    <row r="42871" spans="2:2" ht="16.5" x14ac:dyDescent="0.3">
      <c r="B42871"/>
    </row>
    <row r="42872" spans="2:2" ht="16.5" x14ac:dyDescent="0.3">
      <c r="B42872"/>
    </row>
    <row r="42873" spans="2:2" ht="16.5" x14ac:dyDescent="0.3">
      <c r="B42873"/>
    </row>
    <row r="42874" spans="2:2" ht="16.5" x14ac:dyDescent="0.3">
      <c r="B42874"/>
    </row>
    <row r="42875" spans="2:2" ht="16.5" x14ac:dyDescent="0.3">
      <c r="B42875"/>
    </row>
    <row r="42876" spans="2:2" ht="16.5" x14ac:dyDescent="0.3">
      <c r="B42876"/>
    </row>
    <row r="42877" spans="2:2" ht="16.5" x14ac:dyDescent="0.3">
      <c r="B42877"/>
    </row>
    <row r="42878" spans="2:2" ht="16.5" x14ac:dyDescent="0.3">
      <c r="B42878"/>
    </row>
    <row r="42879" spans="2:2" ht="16.5" x14ac:dyDescent="0.3">
      <c r="B42879"/>
    </row>
    <row r="42880" spans="2:2" ht="16.5" x14ac:dyDescent="0.3">
      <c r="B42880"/>
    </row>
    <row r="42881" spans="2:2" ht="16.5" x14ac:dyDescent="0.3">
      <c r="B42881"/>
    </row>
    <row r="42882" spans="2:2" ht="16.5" x14ac:dyDescent="0.3">
      <c r="B42882"/>
    </row>
    <row r="42883" spans="2:2" ht="16.5" x14ac:dyDescent="0.3">
      <c r="B42883"/>
    </row>
    <row r="42884" spans="2:2" ht="16.5" x14ac:dyDescent="0.3">
      <c r="B42884"/>
    </row>
    <row r="42885" spans="2:2" ht="16.5" x14ac:dyDescent="0.3">
      <c r="B42885"/>
    </row>
    <row r="42886" spans="2:2" ht="16.5" x14ac:dyDescent="0.3">
      <c r="B42886"/>
    </row>
    <row r="42887" spans="2:2" ht="16.5" x14ac:dyDescent="0.3">
      <c r="B42887"/>
    </row>
    <row r="42888" spans="2:2" ht="16.5" x14ac:dyDescent="0.3">
      <c r="B42888"/>
    </row>
    <row r="42889" spans="2:2" ht="16.5" x14ac:dyDescent="0.3">
      <c r="B42889"/>
    </row>
    <row r="42890" spans="2:2" ht="16.5" x14ac:dyDescent="0.3">
      <c r="B42890"/>
    </row>
    <row r="42891" spans="2:2" ht="16.5" x14ac:dyDescent="0.3">
      <c r="B42891"/>
    </row>
    <row r="42892" spans="2:2" ht="16.5" x14ac:dyDescent="0.3">
      <c r="B42892"/>
    </row>
    <row r="42893" spans="2:2" ht="16.5" x14ac:dyDescent="0.3">
      <c r="B42893"/>
    </row>
    <row r="42894" spans="2:2" ht="16.5" x14ac:dyDescent="0.3">
      <c r="B42894"/>
    </row>
    <row r="42895" spans="2:2" ht="16.5" x14ac:dyDescent="0.3">
      <c r="B42895"/>
    </row>
    <row r="42896" spans="2:2" ht="16.5" x14ac:dyDescent="0.3">
      <c r="B42896"/>
    </row>
    <row r="42897" spans="2:2" ht="16.5" x14ac:dyDescent="0.3">
      <c r="B42897"/>
    </row>
    <row r="42898" spans="2:2" ht="16.5" x14ac:dyDescent="0.3">
      <c r="B42898"/>
    </row>
    <row r="42899" spans="2:2" ht="16.5" x14ac:dyDescent="0.3">
      <c r="B42899"/>
    </row>
    <row r="42900" spans="2:2" ht="16.5" x14ac:dyDescent="0.3">
      <c r="B42900"/>
    </row>
    <row r="42901" spans="2:2" ht="16.5" x14ac:dyDescent="0.3">
      <c r="B42901"/>
    </row>
    <row r="42902" spans="2:2" ht="16.5" x14ac:dyDescent="0.3">
      <c r="B42902"/>
    </row>
    <row r="42903" spans="2:2" ht="16.5" x14ac:dyDescent="0.3">
      <c r="B42903"/>
    </row>
    <row r="42904" spans="2:2" ht="16.5" x14ac:dyDescent="0.3">
      <c r="B42904"/>
    </row>
    <row r="42905" spans="2:2" ht="16.5" x14ac:dyDescent="0.3">
      <c r="B42905"/>
    </row>
    <row r="42906" spans="2:2" ht="16.5" x14ac:dyDescent="0.3">
      <c r="B42906"/>
    </row>
    <row r="42907" spans="2:2" ht="16.5" x14ac:dyDescent="0.3">
      <c r="B42907"/>
    </row>
    <row r="42908" spans="2:2" ht="16.5" x14ac:dyDescent="0.3">
      <c r="B42908"/>
    </row>
    <row r="42909" spans="2:2" ht="16.5" x14ac:dyDescent="0.3">
      <c r="B42909"/>
    </row>
    <row r="42910" spans="2:2" ht="16.5" x14ac:dyDescent="0.3">
      <c r="B42910"/>
    </row>
    <row r="42911" spans="2:2" ht="16.5" x14ac:dyDescent="0.3">
      <c r="B42911"/>
    </row>
    <row r="42912" spans="2:2" ht="16.5" x14ac:dyDescent="0.3">
      <c r="B42912"/>
    </row>
    <row r="42913" spans="2:2" ht="16.5" x14ac:dyDescent="0.3">
      <c r="B42913"/>
    </row>
    <row r="42914" spans="2:2" ht="16.5" x14ac:dyDescent="0.3">
      <c r="B42914"/>
    </row>
    <row r="42915" spans="2:2" ht="16.5" x14ac:dyDescent="0.3">
      <c r="B42915"/>
    </row>
    <row r="42916" spans="2:2" ht="16.5" x14ac:dyDescent="0.3">
      <c r="B42916"/>
    </row>
    <row r="42917" spans="2:2" ht="16.5" x14ac:dyDescent="0.3">
      <c r="B42917"/>
    </row>
    <row r="42918" spans="2:2" ht="16.5" x14ac:dyDescent="0.3">
      <c r="B42918"/>
    </row>
    <row r="42919" spans="2:2" ht="16.5" x14ac:dyDescent="0.3">
      <c r="B42919"/>
    </row>
    <row r="42920" spans="2:2" ht="16.5" x14ac:dyDescent="0.3">
      <c r="B42920"/>
    </row>
    <row r="42921" spans="2:2" ht="16.5" x14ac:dyDescent="0.3">
      <c r="B42921"/>
    </row>
    <row r="42922" spans="2:2" ht="16.5" x14ac:dyDescent="0.3">
      <c r="B42922"/>
    </row>
    <row r="42923" spans="2:2" ht="16.5" x14ac:dyDescent="0.3">
      <c r="B42923"/>
    </row>
    <row r="42924" spans="2:2" ht="16.5" x14ac:dyDescent="0.3">
      <c r="B42924"/>
    </row>
    <row r="42925" spans="2:2" ht="16.5" x14ac:dyDescent="0.3">
      <c r="B42925"/>
    </row>
    <row r="42926" spans="2:2" ht="16.5" x14ac:dyDescent="0.3">
      <c r="B42926"/>
    </row>
    <row r="42927" spans="2:2" ht="16.5" x14ac:dyDescent="0.3">
      <c r="B42927"/>
    </row>
    <row r="42928" spans="2:2" ht="16.5" x14ac:dyDescent="0.3">
      <c r="B42928"/>
    </row>
    <row r="42929" spans="2:2" ht="16.5" x14ac:dyDescent="0.3">
      <c r="B42929"/>
    </row>
    <row r="42930" spans="2:2" ht="16.5" x14ac:dyDescent="0.3">
      <c r="B42930"/>
    </row>
    <row r="42931" spans="2:2" ht="16.5" x14ac:dyDescent="0.3">
      <c r="B42931"/>
    </row>
    <row r="42932" spans="2:2" ht="16.5" x14ac:dyDescent="0.3">
      <c r="B42932"/>
    </row>
    <row r="42933" spans="2:2" ht="16.5" x14ac:dyDescent="0.3">
      <c r="B42933"/>
    </row>
    <row r="42934" spans="2:2" ht="16.5" x14ac:dyDescent="0.3">
      <c r="B42934"/>
    </row>
    <row r="42935" spans="2:2" ht="16.5" x14ac:dyDescent="0.3">
      <c r="B42935"/>
    </row>
    <row r="42936" spans="2:2" ht="16.5" x14ac:dyDescent="0.3">
      <c r="B42936"/>
    </row>
    <row r="42937" spans="2:2" ht="16.5" x14ac:dyDescent="0.3">
      <c r="B42937"/>
    </row>
    <row r="42938" spans="2:2" ht="16.5" x14ac:dyDescent="0.3">
      <c r="B42938"/>
    </row>
    <row r="42939" spans="2:2" ht="16.5" x14ac:dyDescent="0.3">
      <c r="B42939"/>
    </row>
    <row r="42940" spans="2:2" ht="16.5" x14ac:dyDescent="0.3">
      <c r="B42940"/>
    </row>
    <row r="42941" spans="2:2" ht="16.5" x14ac:dyDescent="0.3">
      <c r="B42941"/>
    </row>
    <row r="42942" spans="2:2" ht="16.5" x14ac:dyDescent="0.3">
      <c r="B42942"/>
    </row>
    <row r="42943" spans="2:2" ht="16.5" x14ac:dyDescent="0.3">
      <c r="B42943"/>
    </row>
    <row r="42944" spans="2:2" ht="16.5" x14ac:dyDescent="0.3">
      <c r="B42944"/>
    </row>
    <row r="42945" spans="2:2" ht="16.5" x14ac:dyDescent="0.3">
      <c r="B42945"/>
    </row>
    <row r="42946" spans="2:2" ht="16.5" x14ac:dyDescent="0.3">
      <c r="B42946"/>
    </row>
    <row r="42947" spans="2:2" ht="16.5" x14ac:dyDescent="0.3">
      <c r="B42947"/>
    </row>
    <row r="42948" spans="2:2" ht="16.5" x14ac:dyDescent="0.3">
      <c r="B42948"/>
    </row>
    <row r="42949" spans="2:2" ht="16.5" x14ac:dyDescent="0.3">
      <c r="B42949"/>
    </row>
    <row r="42950" spans="2:2" ht="16.5" x14ac:dyDescent="0.3">
      <c r="B42950"/>
    </row>
    <row r="42951" spans="2:2" ht="16.5" x14ac:dyDescent="0.3">
      <c r="B42951"/>
    </row>
    <row r="42952" spans="2:2" ht="16.5" x14ac:dyDescent="0.3">
      <c r="B42952"/>
    </row>
    <row r="42953" spans="2:2" ht="16.5" x14ac:dyDescent="0.3">
      <c r="B42953"/>
    </row>
    <row r="42954" spans="2:2" ht="16.5" x14ac:dyDescent="0.3">
      <c r="B42954"/>
    </row>
    <row r="42955" spans="2:2" ht="16.5" x14ac:dyDescent="0.3">
      <c r="B42955"/>
    </row>
    <row r="42956" spans="2:2" ht="16.5" x14ac:dyDescent="0.3">
      <c r="B42956"/>
    </row>
    <row r="42957" spans="2:2" ht="16.5" x14ac:dyDescent="0.3">
      <c r="B42957"/>
    </row>
    <row r="42958" spans="2:2" ht="16.5" x14ac:dyDescent="0.3">
      <c r="B42958"/>
    </row>
    <row r="42959" spans="2:2" ht="16.5" x14ac:dyDescent="0.3">
      <c r="B42959"/>
    </row>
    <row r="42960" spans="2:2" ht="16.5" x14ac:dyDescent="0.3">
      <c r="B42960"/>
    </row>
    <row r="42961" spans="2:2" ht="16.5" x14ac:dyDescent="0.3">
      <c r="B42961"/>
    </row>
    <row r="42962" spans="2:2" ht="16.5" x14ac:dyDescent="0.3">
      <c r="B42962"/>
    </row>
    <row r="42963" spans="2:2" ht="16.5" x14ac:dyDescent="0.3">
      <c r="B42963"/>
    </row>
    <row r="42964" spans="2:2" ht="16.5" x14ac:dyDescent="0.3">
      <c r="B42964"/>
    </row>
    <row r="42965" spans="2:2" ht="16.5" x14ac:dyDescent="0.3">
      <c r="B42965"/>
    </row>
    <row r="42966" spans="2:2" ht="16.5" x14ac:dyDescent="0.3">
      <c r="B42966"/>
    </row>
    <row r="42967" spans="2:2" ht="16.5" x14ac:dyDescent="0.3">
      <c r="B42967"/>
    </row>
    <row r="42968" spans="2:2" ht="16.5" x14ac:dyDescent="0.3">
      <c r="B42968"/>
    </row>
    <row r="42969" spans="2:2" ht="16.5" x14ac:dyDescent="0.3">
      <c r="B42969"/>
    </row>
    <row r="42970" spans="2:2" ht="16.5" x14ac:dyDescent="0.3">
      <c r="B42970"/>
    </row>
    <row r="42971" spans="2:2" ht="16.5" x14ac:dyDescent="0.3">
      <c r="B42971"/>
    </row>
    <row r="42972" spans="2:2" ht="16.5" x14ac:dyDescent="0.3">
      <c r="B42972"/>
    </row>
    <row r="42973" spans="2:2" ht="16.5" x14ac:dyDescent="0.3">
      <c r="B42973"/>
    </row>
    <row r="42974" spans="2:2" ht="16.5" x14ac:dyDescent="0.3">
      <c r="B42974"/>
    </row>
    <row r="42975" spans="2:2" ht="16.5" x14ac:dyDescent="0.3">
      <c r="B42975"/>
    </row>
    <row r="42976" spans="2:2" ht="16.5" x14ac:dyDescent="0.3">
      <c r="B42976"/>
    </row>
    <row r="42977" spans="2:2" ht="16.5" x14ac:dyDescent="0.3">
      <c r="B42977"/>
    </row>
    <row r="42978" spans="2:2" ht="16.5" x14ac:dyDescent="0.3">
      <c r="B42978"/>
    </row>
    <row r="42979" spans="2:2" ht="16.5" x14ac:dyDescent="0.3">
      <c r="B42979"/>
    </row>
    <row r="42980" spans="2:2" ht="16.5" x14ac:dyDescent="0.3">
      <c r="B42980"/>
    </row>
    <row r="42981" spans="2:2" ht="16.5" x14ac:dyDescent="0.3">
      <c r="B42981"/>
    </row>
    <row r="42982" spans="2:2" ht="16.5" x14ac:dyDescent="0.3">
      <c r="B42982"/>
    </row>
    <row r="42983" spans="2:2" ht="16.5" x14ac:dyDescent="0.3">
      <c r="B42983"/>
    </row>
    <row r="42984" spans="2:2" ht="16.5" x14ac:dyDescent="0.3">
      <c r="B42984"/>
    </row>
    <row r="42985" spans="2:2" ht="16.5" x14ac:dyDescent="0.3">
      <c r="B42985"/>
    </row>
    <row r="42986" spans="2:2" ht="16.5" x14ac:dyDescent="0.3">
      <c r="B42986"/>
    </row>
    <row r="42987" spans="2:2" ht="16.5" x14ac:dyDescent="0.3">
      <c r="B42987"/>
    </row>
    <row r="42988" spans="2:2" ht="16.5" x14ac:dyDescent="0.3">
      <c r="B42988"/>
    </row>
    <row r="42989" spans="2:2" ht="16.5" x14ac:dyDescent="0.3">
      <c r="B42989"/>
    </row>
    <row r="42990" spans="2:2" ht="16.5" x14ac:dyDescent="0.3">
      <c r="B42990"/>
    </row>
    <row r="42991" spans="2:2" ht="16.5" x14ac:dyDescent="0.3">
      <c r="B42991"/>
    </row>
    <row r="42992" spans="2:2" ht="16.5" x14ac:dyDescent="0.3">
      <c r="B42992"/>
    </row>
    <row r="42993" spans="2:2" ht="16.5" x14ac:dyDescent="0.3">
      <c r="B42993"/>
    </row>
    <row r="42994" spans="2:2" ht="16.5" x14ac:dyDescent="0.3">
      <c r="B42994"/>
    </row>
    <row r="42995" spans="2:2" ht="16.5" x14ac:dyDescent="0.3">
      <c r="B42995"/>
    </row>
    <row r="42996" spans="2:2" ht="16.5" x14ac:dyDescent="0.3">
      <c r="B42996"/>
    </row>
    <row r="42997" spans="2:2" ht="16.5" x14ac:dyDescent="0.3">
      <c r="B42997"/>
    </row>
    <row r="42998" spans="2:2" ht="16.5" x14ac:dyDescent="0.3">
      <c r="B42998"/>
    </row>
    <row r="42999" spans="2:2" ht="16.5" x14ac:dyDescent="0.3">
      <c r="B42999"/>
    </row>
    <row r="43000" spans="2:2" ht="16.5" x14ac:dyDescent="0.3">
      <c r="B43000"/>
    </row>
    <row r="43001" spans="2:2" ht="16.5" x14ac:dyDescent="0.3">
      <c r="B43001"/>
    </row>
    <row r="43002" spans="2:2" ht="16.5" x14ac:dyDescent="0.3">
      <c r="B43002"/>
    </row>
    <row r="43003" spans="2:2" ht="16.5" x14ac:dyDescent="0.3">
      <c r="B43003"/>
    </row>
    <row r="43004" spans="2:2" ht="16.5" x14ac:dyDescent="0.3">
      <c r="B43004"/>
    </row>
    <row r="43005" spans="2:2" ht="16.5" x14ac:dyDescent="0.3">
      <c r="B43005"/>
    </row>
    <row r="43006" spans="2:2" ht="16.5" x14ac:dyDescent="0.3">
      <c r="B43006"/>
    </row>
    <row r="43007" spans="2:2" ht="16.5" x14ac:dyDescent="0.3">
      <c r="B43007"/>
    </row>
    <row r="43008" spans="2:2" ht="16.5" x14ac:dyDescent="0.3">
      <c r="B43008"/>
    </row>
    <row r="43009" spans="2:2" ht="16.5" x14ac:dyDescent="0.3">
      <c r="B43009"/>
    </row>
    <row r="43010" spans="2:2" ht="16.5" x14ac:dyDescent="0.3">
      <c r="B43010"/>
    </row>
    <row r="43011" spans="2:2" ht="16.5" x14ac:dyDescent="0.3">
      <c r="B43011"/>
    </row>
    <row r="43012" spans="2:2" ht="16.5" x14ac:dyDescent="0.3">
      <c r="B43012"/>
    </row>
    <row r="43013" spans="2:2" ht="16.5" x14ac:dyDescent="0.3">
      <c r="B43013"/>
    </row>
    <row r="43014" spans="2:2" ht="16.5" x14ac:dyDescent="0.3">
      <c r="B43014"/>
    </row>
    <row r="43015" spans="2:2" ht="16.5" x14ac:dyDescent="0.3">
      <c r="B43015"/>
    </row>
    <row r="43016" spans="2:2" ht="16.5" x14ac:dyDescent="0.3">
      <c r="B43016"/>
    </row>
    <row r="43017" spans="2:2" ht="16.5" x14ac:dyDescent="0.3">
      <c r="B43017"/>
    </row>
    <row r="43018" spans="2:2" ht="16.5" x14ac:dyDescent="0.3">
      <c r="B43018"/>
    </row>
    <row r="43019" spans="2:2" ht="16.5" x14ac:dyDescent="0.3">
      <c r="B43019"/>
    </row>
    <row r="43020" spans="2:2" ht="16.5" x14ac:dyDescent="0.3">
      <c r="B43020"/>
    </row>
    <row r="43021" spans="2:2" ht="16.5" x14ac:dyDescent="0.3">
      <c r="B43021"/>
    </row>
    <row r="43022" spans="2:2" ht="16.5" x14ac:dyDescent="0.3">
      <c r="B43022"/>
    </row>
    <row r="43023" spans="2:2" ht="16.5" x14ac:dyDescent="0.3">
      <c r="B43023"/>
    </row>
    <row r="43024" spans="2:2" ht="16.5" x14ac:dyDescent="0.3">
      <c r="B43024"/>
    </row>
    <row r="43025" spans="2:2" ht="16.5" x14ac:dyDescent="0.3">
      <c r="B43025"/>
    </row>
    <row r="43026" spans="2:2" ht="16.5" x14ac:dyDescent="0.3">
      <c r="B43026"/>
    </row>
    <row r="43027" spans="2:2" ht="16.5" x14ac:dyDescent="0.3">
      <c r="B43027"/>
    </row>
    <row r="43028" spans="2:2" ht="16.5" x14ac:dyDescent="0.3">
      <c r="B43028"/>
    </row>
    <row r="43029" spans="2:2" ht="16.5" x14ac:dyDescent="0.3">
      <c r="B43029"/>
    </row>
    <row r="43030" spans="2:2" ht="16.5" x14ac:dyDescent="0.3">
      <c r="B43030"/>
    </row>
    <row r="43031" spans="2:2" ht="16.5" x14ac:dyDescent="0.3">
      <c r="B43031"/>
    </row>
    <row r="43032" spans="2:2" ht="16.5" x14ac:dyDescent="0.3">
      <c r="B43032"/>
    </row>
    <row r="43033" spans="2:2" ht="16.5" x14ac:dyDescent="0.3">
      <c r="B43033"/>
    </row>
    <row r="43034" spans="2:2" ht="16.5" x14ac:dyDescent="0.3">
      <c r="B43034"/>
    </row>
    <row r="43035" spans="2:2" ht="16.5" x14ac:dyDescent="0.3">
      <c r="B43035"/>
    </row>
    <row r="43036" spans="2:2" ht="16.5" x14ac:dyDescent="0.3">
      <c r="B43036"/>
    </row>
    <row r="43037" spans="2:2" ht="16.5" x14ac:dyDescent="0.3">
      <c r="B43037"/>
    </row>
    <row r="43038" spans="2:2" ht="16.5" x14ac:dyDescent="0.3">
      <c r="B43038"/>
    </row>
    <row r="43039" spans="2:2" ht="16.5" x14ac:dyDescent="0.3">
      <c r="B43039"/>
    </row>
    <row r="43040" spans="2:2" ht="16.5" x14ac:dyDescent="0.3">
      <c r="B43040"/>
    </row>
    <row r="43041" spans="2:2" ht="16.5" x14ac:dyDescent="0.3">
      <c r="B43041"/>
    </row>
    <row r="43042" spans="2:2" ht="16.5" x14ac:dyDescent="0.3">
      <c r="B43042"/>
    </row>
    <row r="43043" spans="2:2" ht="16.5" x14ac:dyDescent="0.3">
      <c r="B43043"/>
    </row>
    <row r="43044" spans="2:2" ht="16.5" x14ac:dyDescent="0.3">
      <c r="B43044"/>
    </row>
    <row r="43045" spans="2:2" ht="16.5" x14ac:dyDescent="0.3">
      <c r="B43045"/>
    </row>
    <row r="43046" spans="2:2" ht="16.5" x14ac:dyDescent="0.3">
      <c r="B43046"/>
    </row>
    <row r="43047" spans="2:2" ht="16.5" x14ac:dyDescent="0.3">
      <c r="B43047"/>
    </row>
    <row r="43048" spans="2:2" ht="16.5" x14ac:dyDescent="0.3">
      <c r="B43048"/>
    </row>
    <row r="43049" spans="2:2" ht="16.5" x14ac:dyDescent="0.3">
      <c r="B43049"/>
    </row>
    <row r="43050" spans="2:2" ht="16.5" x14ac:dyDescent="0.3">
      <c r="B43050"/>
    </row>
    <row r="43051" spans="2:2" ht="16.5" x14ac:dyDescent="0.3">
      <c r="B43051"/>
    </row>
    <row r="43052" spans="2:2" ht="16.5" x14ac:dyDescent="0.3">
      <c r="B43052"/>
    </row>
    <row r="43053" spans="2:2" ht="16.5" x14ac:dyDescent="0.3">
      <c r="B43053"/>
    </row>
    <row r="43054" spans="2:2" ht="16.5" x14ac:dyDescent="0.3">
      <c r="B43054"/>
    </row>
    <row r="43055" spans="2:2" ht="16.5" x14ac:dyDescent="0.3">
      <c r="B43055"/>
    </row>
    <row r="43056" spans="2:2" ht="16.5" x14ac:dyDescent="0.3">
      <c r="B43056"/>
    </row>
    <row r="43057" spans="2:2" ht="16.5" x14ac:dyDescent="0.3">
      <c r="B43057"/>
    </row>
    <row r="43058" spans="2:2" ht="16.5" x14ac:dyDescent="0.3">
      <c r="B43058"/>
    </row>
    <row r="43059" spans="2:2" ht="16.5" x14ac:dyDescent="0.3">
      <c r="B43059"/>
    </row>
    <row r="43060" spans="2:2" ht="16.5" x14ac:dyDescent="0.3">
      <c r="B43060"/>
    </row>
    <row r="43061" spans="2:2" ht="16.5" x14ac:dyDescent="0.3">
      <c r="B43061"/>
    </row>
    <row r="43062" spans="2:2" ht="16.5" x14ac:dyDescent="0.3">
      <c r="B43062"/>
    </row>
    <row r="43063" spans="2:2" ht="16.5" x14ac:dyDescent="0.3">
      <c r="B43063"/>
    </row>
    <row r="43064" spans="2:2" ht="16.5" x14ac:dyDescent="0.3">
      <c r="B43064"/>
    </row>
    <row r="43065" spans="2:2" ht="16.5" x14ac:dyDescent="0.3">
      <c r="B43065"/>
    </row>
    <row r="43066" spans="2:2" ht="16.5" x14ac:dyDescent="0.3">
      <c r="B43066"/>
    </row>
    <row r="43067" spans="2:2" ht="16.5" x14ac:dyDescent="0.3">
      <c r="B43067"/>
    </row>
    <row r="43068" spans="2:2" ht="16.5" x14ac:dyDescent="0.3">
      <c r="B43068"/>
    </row>
    <row r="43069" spans="2:2" ht="16.5" x14ac:dyDescent="0.3">
      <c r="B43069"/>
    </row>
    <row r="43070" spans="2:2" ht="16.5" x14ac:dyDescent="0.3">
      <c r="B43070"/>
    </row>
    <row r="43071" spans="2:2" ht="16.5" x14ac:dyDescent="0.3">
      <c r="B43071"/>
    </row>
    <row r="43072" spans="2:2" ht="16.5" x14ac:dyDescent="0.3">
      <c r="B43072"/>
    </row>
    <row r="43073" spans="2:2" ht="16.5" x14ac:dyDescent="0.3">
      <c r="B43073"/>
    </row>
    <row r="43074" spans="2:2" ht="16.5" x14ac:dyDescent="0.3">
      <c r="B43074"/>
    </row>
    <row r="43075" spans="2:2" ht="16.5" x14ac:dyDescent="0.3">
      <c r="B43075"/>
    </row>
    <row r="43076" spans="2:2" ht="16.5" x14ac:dyDescent="0.3">
      <c r="B43076"/>
    </row>
    <row r="43077" spans="2:2" ht="16.5" x14ac:dyDescent="0.3">
      <c r="B43077"/>
    </row>
    <row r="43078" spans="2:2" ht="16.5" x14ac:dyDescent="0.3">
      <c r="B43078"/>
    </row>
    <row r="43079" spans="2:2" ht="16.5" x14ac:dyDescent="0.3">
      <c r="B43079"/>
    </row>
    <row r="43080" spans="2:2" ht="16.5" x14ac:dyDescent="0.3">
      <c r="B43080"/>
    </row>
    <row r="43081" spans="2:2" ht="16.5" x14ac:dyDescent="0.3">
      <c r="B43081"/>
    </row>
    <row r="43082" spans="2:2" ht="16.5" x14ac:dyDescent="0.3">
      <c r="B43082"/>
    </row>
    <row r="43083" spans="2:2" ht="16.5" x14ac:dyDescent="0.3">
      <c r="B43083"/>
    </row>
    <row r="43084" spans="2:2" ht="16.5" x14ac:dyDescent="0.3">
      <c r="B43084"/>
    </row>
    <row r="43085" spans="2:2" ht="16.5" x14ac:dyDescent="0.3">
      <c r="B43085"/>
    </row>
    <row r="43086" spans="2:2" ht="16.5" x14ac:dyDescent="0.3">
      <c r="B43086"/>
    </row>
    <row r="43087" spans="2:2" ht="16.5" x14ac:dyDescent="0.3">
      <c r="B43087"/>
    </row>
    <row r="43088" spans="2:2" ht="16.5" x14ac:dyDescent="0.3">
      <c r="B43088"/>
    </row>
    <row r="43089" spans="2:2" ht="16.5" x14ac:dyDescent="0.3">
      <c r="B43089"/>
    </row>
    <row r="43090" spans="2:2" ht="16.5" x14ac:dyDescent="0.3">
      <c r="B43090"/>
    </row>
    <row r="43091" spans="2:2" ht="16.5" x14ac:dyDescent="0.3">
      <c r="B43091"/>
    </row>
    <row r="43092" spans="2:2" ht="16.5" x14ac:dyDescent="0.3">
      <c r="B43092"/>
    </row>
    <row r="43093" spans="2:2" ht="16.5" x14ac:dyDescent="0.3">
      <c r="B43093"/>
    </row>
    <row r="43094" spans="2:2" ht="16.5" x14ac:dyDescent="0.3">
      <c r="B43094"/>
    </row>
    <row r="43095" spans="2:2" ht="16.5" x14ac:dyDescent="0.3">
      <c r="B43095"/>
    </row>
    <row r="43096" spans="2:2" ht="16.5" x14ac:dyDescent="0.3">
      <c r="B43096"/>
    </row>
    <row r="43097" spans="2:2" ht="16.5" x14ac:dyDescent="0.3">
      <c r="B43097"/>
    </row>
    <row r="43098" spans="2:2" ht="16.5" x14ac:dyDescent="0.3">
      <c r="B43098"/>
    </row>
    <row r="43099" spans="2:2" ht="16.5" x14ac:dyDescent="0.3">
      <c r="B43099"/>
    </row>
    <row r="43100" spans="2:2" ht="16.5" x14ac:dyDescent="0.3">
      <c r="B43100"/>
    </row>
    <row r="43101" spans="2:2" ht="16.5" x14ac:dyDescent="0.3">
      <c r="B43101"/>
    </row>
    <row r="43102" spans="2:2" ht="16.5" x14ac:dyDescent="0.3">
      <c r="B43102"/>
    </row>
    <row r="43103" spans="2:2" ht="16.5" x14ac:dyDescent="0.3">
      <c r="B43103"/>
    </row>
    <row r="43104" spans="2:2" ht="16.5" x14ac:dyDescent="0.3">
      <c r="B43104"/>
    </row>
    <row r="43105" spans="2:2" ht="16.5" x14ac:dyDescent="0.3">
      <c r="B43105"/>
    </row>
    <row r="43106" spans="2:2" ht="16.5" x14ac:dyDescent="0.3">
      <c r="B43106"/>
    </row>
    <row r="43107" spans="2:2" ht="16.5" x14ac:dyDescent="0.3">
      <c r="B43107"/>
    </row>
    <row r="43108" spans="2:2" ht="16.5" x14ac:dyDescent="0.3">
      <c r="B43108"/>
    </row>
    <row r="43109" spans="2:2" ht="16.5" x14ac:dyDescent="0.3">
      <c r="B43109"/>
    </row>
    <row r="43110" spans="2:2" ht="16.5" x14ac:dyDescent="0.3">
      <c r="B43110"/>
    </row>
    <row r="43111" spans="2:2" ht="16.5" x14ac:dyDescent="0.3">
      <c r="B43111"/>
    </row>
    <row r="43112" spans="2:2" ht="16.5" x14ac:dyDescent="0.3">
      <c r="B43112"/>
    </row>
    <row r="43113" spans="2:2" ht="16.5" x14ac:dyDescent="0.3">
      <c r="B43113"/>
    </row>
    <row r="43114" spans="2:2" ht="16.5" x14ac:dyDescent="0.3">
      <c r="B43114"/>
    </row>
    <row r="43115" spans="2:2" ht="16.5" x14ac:dyDescent="0.3">
      <c r="B43115"/>
    </row>
    <row r="43116" spans="2:2" ht="16.5" x14ac:dyDescent="0.3">
      <c r="B43116"/>
    </row>
    <row r="43117" spans="2:2" ht="16.5" x14ac:dyDescent="0.3">
      <c r="B43117"/>
    </row>
    <row r="43118" spans="2:2" ht="16.5" x14ac:dyDescent="0.3">
      <c r="B43118"/>
    </row>
    <row r="43119" spans="2:2" ht="16.5" x14ac:dyDescent="0.3">
      <c r="B43119"/>
    </row>
    <row r="43120" spans="2:2" ht="16.5" x14ac:dyDescent="0.3">
      <c r="B43120"/>
    </row>
    <row r="43121" spans="2:2" ht="16.5" x14ac:dyDescent="0.3">
      <c r="B43121"/>
    </row>
    <row r="43122" spans="2:2" ht="16.5" x14ac:dyDescent="0.3">
      <c r="B43122"/>
    </row>
    <row r="43123" spans="2:2" ht="16.5" x14ac:dyDescent="0.3">
      <c r="B43123"/>
    </row>
    <row r="43124" spans="2:2" ht="16.5" x14ac:dyDescent="0.3">
      <c r="B43124"/>
    </row>
    <row r="43125" spans="2:2" ht="16.5" x14ac:dyDescent="0.3">
      <c r="B43125"/>
    </row>
    <row r="43126" spans="2:2" ht="16.5" x14ac:dyDescent="0.3">
      <c r="B43126"/>
    </row>
    <row r="43127" spans="2:2" ht="16.5" x14ac:dyDescent="0.3">
      <c r="B43127"/>
    </row>
    <row r="43128" spans="2:2" ht="16.5" x14ac:dyDescent="0.3">
      <c r="B43128"/>
    </row>
    <row r="43129" spans="2:2" ht="16.5" x14ac:dyDescent="0.3">
      <c r="B43129"/>
    </row>
    <row r="43130" spans="2:2" ht="16.5" x14ac:dyDescent="0.3">
      <c r="B43130"/>
    </row>
    <row r="43131" spans="2:2" ht="16.5" x14ac:dyDescent="0.3">
      <c r="B43131"/>
    </row>
    <row r="43132" spans="2:2" ht="16.5" x14ac:dyDescent="0.3">
      <c r="B43132"/>
    </row>
    <row r="43133" spans="2:2" ht="16.5" x14ac:dyDescent="0.3">
      <c r="B43133"/>
    </row>
    <row r="43134" spans="2:2" ht="16.5" x14ac:dyDescent="0.3">
      <c r="B43134"/>
    </row>
    <row r="43135" spans="2:2" ht="16.5" x14ac:dyDescent="0.3">
      <c r="B43135"/>
    </row>
    <row r="43136" spans="2:2" ht="16.5" x14ac:dyDescent="0.3">
      <c r="B43136"/>
    </row>
    <row r="43137" spans="2:2" ht="16.5" x14ac:dyDescent="0.3">
      <c r="B43137"/>
    </row>
    <row r="43138" spans="2:2" ht="16.5" x14ac:dyDescent="0.3">
      <c r="B43138"/>
    </row>
    <row r="43139" spans="2:2" ht="16.5" x14ac:dyDescent="0.3">
      <c r="B43139"/>
    </row>
    <row r="43140" spans="2:2" ht="16.5" x14ac:dyDescent="0.3">
      <c r="B43140"/>
    </row>
    <row r="43141" spans="2:2" ht="16.5" x14ac:dyDescent="0.3">
      <c r="B43141"/>
    </row>
    <row r="43142" spans="2:2" ht="16.5" x14ac:dyDescent="0.3">
      <c r="B43142"/>
    </row>
    <row r="43143" spans="2:2" ht="16.5" x14ac:dyDescent="0.3">
      <c r="B43143"/>
    </row>
    <row r="43144" spans="2:2" ht="16.5" x14ac:dyDescent="0.3">
      <c r="B43144"/>
    </row>
    <row r="43145" spans="2:2" ht="16.5" x14ac:dyDescent="0.3">
      <c r="B43145"/>
    </row>
    <row r="43146" spans="2:2" ht="16.5" x14ac:dyDescent="0.3">
      <c r="B43146"/>
    </row>
    <row r="43147" spans="2:2" ht="16.5" x14ac:dyDescent="0.3">
      <c r="B43147"/>
    </row>
    <row r="43148" spans="2:2" ht="16.5" x14ac:dyDescent="0.3">
      <c r="B43148"/>
    </row>
    <row r="43149" spans="2:2" ht="16.5" x14ac:dyDescent="0.3">
      <c r="B43149"/>
    </row>
    <row r="43150" spans="2:2" ht="16.5" x14ac:dyDescent="0.3">
      <c r="B43150"/>
    </row>
    <row r="43151" spans="2:2" ht="16.5" x14ac:dyDescent="0.3">
      <c r="B43151"/>
    </row>
    <row r="43152" spans="2:2" ht="16.5" x14ac:dyDescent="0.3">
      <c r="B43152"/>
    </row>
    <row r="43153" spans="2:2" ht="16.5" x14ac:dyDescent="0.3">
      <c r="B43153"/>
    </row>
    <row r="43154" spans="2:2" ht="16.5" x14ac:dyDescent="0.3">
      <c r="B43154"/>
    </row>
    <row r="43155" spans="2:2" ht="16.5" x14ac:dyDescent="0.3">
      <c r="B43155"/>
    </row>
    <row r="43156" spans="2:2" ht="16.5" x14ac:dyDescent="0.3">
      <c r="B43156"/>
    </row>
    <row r="43157" spans="2:2" ht="16.5" x14ac:dyDescent="0.3">
      <c r="B43157"/>
    </row>
    <row r="43158" spans="2:2" ht="16.5" x14ac:dyDescent="0.3">
      <c r="B43158"/>
    </row>
    <row r="43159" spans="2:2" ht="16.5" x14ac:dyDescent="0.3">
      <c r="B43159"/>
    </row>
    <row r="43160" spans="2:2" ht="16.5" x14ac:dyDescent="0.3">
      <c r="B43160"/>
    </row>
    <row r="43161" spans="2:2" ht="16.5" x14ac:dyDescent="0.3">
      <c r="B43161"/>
    </row>
    <row r="43162" spans="2:2" ht="16.5" x14ac:dyDescent="0.3">
      <c r="B43162"/>
    </row>
    <row r="43163" spans="2:2" ht="16.5" x14ac:dyDescent="0.3">
      <c r="B43163"/>
    </row>
    <row r="43164" spans="2:2" ht="16.5" x14ac:dyDescent="0.3">
      <c r="B43164"/>
    </row>
    <row r="43165" spans="2:2" ht="16.5" x14ac:dyDescent="0.3">
      <c r="B43165"/>
    </row>
    <row r="43166" spans="2:2" ht="16.5" x14ac:dyDescent="0.3">
      <c r="B43166"/>
    </row>
    <row r="43167" spans="2:2" ht="16.5" x14ac:dyDescent="0.3">
      <c r="B43167"/>
    </row>
    <row r="43168" spans="2:2" ht="16.5" x14ac:dyDescent="0.3">
      <c r="B43168"/>
    </row>
    <row r="43169" spans="2:2" ht="16.5" x14ac:dyDescent="0.3">
      <c r="B43169"/>
    </row>
    <row r="43170" spans="2:2" ht="16.5" x14ac:dyDescent="0.3">
      <c r="B43170"/>
    </row>
    <row r="43171" spans="2:2" ht="16.5" x14ac:dyDescent="0.3">
      <c r="B43171"/>
    </row>
    <row r="43172" spans="2:2" ht="16.5" x14ac:dyDescent="0.3">
      <c r="B43172"/>
    </row>
    <row r="43173" spans="2:2" ht="16.5" x14ac:dyDescent="0.3">
      <c r="B43173"/>
    </row>
    <row r="43174" spans="2:2" ht="16.5" x14ac:dyDescent="0.3">
      <c r="B43174"/>
    </row>
    <row r="43175" spans="2:2" ht="16.5" x14ac:dyDescent="0.3">
      <c r="B43175"/>
    </row>
    <row r="43176" spans="2:2" ht="16.5" x14ac:dyDescent="0.3">
      <c r="B43176"/>
    </row>
    <row r="43177" spans="2:2" ht="16.5" x14ac:dyDescent="0.3">
      <c r="B43177"/>
    </row>
    <row r="43178" spans="2:2" ht="16.5" x14ac:dyDescent="0.3">
      <c r="B43178"/>
    </row>
    <row r="43179" spans="2:2" ht="16.5" x14ac:dyDescent="0.3">
      <c r="B43179"/>
    </row>
    <row r="43180" spans="2:2" ht="16.5" x14ac:dyDescent="0.3">
      <c r="B43180"/>
    </row>
    <row r="43181" spans="2:2" ht="16.5" x14ac:dyDescent="0.3">
      <c r="B43181"/>
    </row>
    <row r="43182" spans="2:2" ht="16.5" x14ac:dyDescent="0.3">
      <c r="B43182"/>
    </row>
    <row r="43183" spans="2:2" ht="16.5" x14ac:dyDescent="0.3">
      <c r="B43183"/>
    </row>
    <row r="43184" spans="2:2" ht="16.5" x14ac:dyDescent="0.3">
      <c r="B43184"/>
    </row>
    <row r="43185" spans="2:2" ht="16.5" x14ac:dyDescent="0.3">
      <c r="B43185"/>
    </row>
    <row r="43186" spans="2:2" ht="16.5" x14ac:dyDescent="0.3">
      <c r="B43186"/>
    </row>
    <row r="43187" spans="2:2" ht="16.5" x14ac:dyDescent="0.3">
      <c r="B43187"/>
    </row>
    <row r="43188" spans="2:2" ht="16.5" x14ac:dyDescent="0.3">
      <c r="B43188"/>
    </row>
    <row r="43189" spans="2:2" ht="16.5" x14ac:dyDescent="0.3">
      <c r="B43189"/>
    </row>
    <row r="43190" spans="2:2" ht="16.5" x14ac:dyDescent="0.3">
      <c r="B43190"/>
    </row>
    <row r="43191" spans="2:2" ht="16.5" x14ac:dyDescent="0.3">
      <c r="B43191"/>
    </row>
    <row r="43192" spans="2:2" ht="16.5" x14ac:dyDescent="0.3">
      <c r="B43192"/>
    </row>
    <row r="43193" spans="2:2" ht="16.5" x14ac:dyDescent="0.3">
      <c r="B43193"/>
    </row>
    <row r="43194" spans="2:2" ht="16.5" x14ac:dyDescent="0.3">
      <c r="B43194"/>
    </row>
    <row r="43195" spans="2:2" ht="16.5" x14ac:dyDescent="0.3">
      <c r="B43195"/>
    </row>
    <row r="43196" spans="2:2" ht="16.5" x14ac:dyDescent="0.3">
      <c r="B43196"/>
    </row>
    <row r="43197" spans="2:2" ht="16.5" x14ac:dyDescent="0.3">
      <c r="B43197"/>
    </row>
    <row r="43198" spans="2:2" ht="16.5" x14ac:dyDescent="0.3">
      <c r="B43198"/>
    </row>
    <row r="43199" spans="2:2" ht="16.5" x14ac:dyDescent="0.3">
      <c r="B43199"/>
    </row>
    <row r="43200" spans="2:2" ht="16.5" x14ac:dyDescent="0.3">
      <c r="B43200"/>
    </row>
    <row r="43201" spans="2:2" ht="16.5" x14ac:dyDescent="0.3">
      <c r="B43201"/>
    </row>
    <row r="43202" spans="2:2" ht="16.5" x14ac:dyDescent="0.3">
      <c r="B43202"/>
    </row>
    <row r="43203" spans="2:2" ht="16.5" x14ac:dyDescent="0.3">
      <c r="B43203"/>
    </row>
    <row r="43204" spans="2:2" ht="16.5" x14ac:dyDescent="0.3">
      <c r="B43204"/>
    </row>
    <row r="43205" spans="2:2" ht="16.5" x14ac:dyDescent="0.3">
      <c r="B43205"/>
    </row>
    <row r="43206" spans="2:2" ht="16.5" x14ac:dyDescent="0.3">
      <c r="B43206"/>
    </row>
    <row r="43207" spans="2:2" ht="16.5" x14ac:dyDescent="0.3">
      <c r="B43207"/>
    </row>
    <row r="43208" spans="2:2" ht="16.5" x14ac:dyDescent="0.3">
      <c r="B43208"/>
    </row>
    <row r="43209" spans="2:2" ht="16.5" x14ac:dyDescent="0.3">
      <c r="B43209"/>
    </row>
    <row r="43210" spans="2:2" ht="16.5" x14ac:dyDescent="0.3">
      <c r="B43210"/>
    </row>
    <row r="43211" spans="2:2" ht="16.5" x14ac:dyDescent="0.3">
      <c r="B43211"/>
    </row>
    <row r="43212" spans="2:2" ht="16.5" x14ac:dyDescent="0.3">
      <c r="B43212"/>
    </row>
    <row r="43213" spans="2:2" ht="16.5" x14ac:dyDescent="0.3">
      <c r="B43213"/>
    </row>
    <row r="43214" spans="2:2" ht="16.5" x14ac:dyDescent="0.3">
      <c r="B43214"/>
    </row>
    <row r="43215" spans="2:2" ht="16.5" x14ac:dyDescent="0.3">
      <c r="B43215"/>
    </row>
    <row r="43216" spans="2:2" ht="16.5" x14ac:dyDescent="0.3">
      <c r="B43216"/>
    </row>
    <row r="43217" spans="2:2" ht="16.5" x14ac:dyDescent="0.3">
      <c r="B43217"/>
    </row>
    <row r="43218" spans="2:2" ht="16.5" x14ac:dyDescent="0.3">
      <c r="B43218"/>
    </row>
    <row r="43219" spans="2:2" ht="16.5" x14ac:dyDescent="0.3">
      <c r="B43219"/>
    </row>
    <row r="43220" spans="2:2" ht="16.5" x14ac:dyDescent="0.3">
      <c r="B43220"/>
    </row>
    <row r="43221" spans="2:2" ht="16.5" x14ac:dyDescent="0.3">
      <c r="B43221"/>
    </row>
    <row r="43222" spans="2:2" ht="16.5" x14ac:dyDescent="0.3">
      <c r="B43222"/>
    </row>
    <row r="43223" spans="2:2" ht="16.5" x14ac:dyDescent="0.3">
      <c r="B43223"/>
    </row>
    <row r="43224" spans="2:2" ht="16.5" x14ac:dyDescent="0.3">
      <c r="B43224"/>
    </row>
    <row r="43225" spans="2:2" ht="16.5" x14ac:dyDescent="0.3">
      <c r="B43225"/>
    </row>
    <row r="43226" spans="2:2" ht="16.5" x14ac:dyDescent="0.3">
      <c r="B43226"/>
    </row>
    <row r="43227" spans="2:2" ht="16.5" x14ac:dyDescent="0.3">
      <c r="B43227"/>
    </row>
    <row r="43228" spans="2:2" ht="16.5" x14ac:dyDescent="0.3">
      <c r="B43228"/>
    </row>
    <row r="43229" spans="2:2" ht="16.5" x14ac:dyDescent="0.3">
      <c r="B43229"/>
    </row>
    <row r="43230" spans="2:2" ht="16.5" x14ac:dyDescent="0.3">
      <c r="B43230"/>
    </row>
    <row r="43231" spans="2:2" ht="16.5" x14ac:dyDescent="0.3">
      <c r="B43231"/>
    </row>
    <row r="43232" spans="2:2" ht="16.5" x14ac:dyDescent="0.3">
      <c r="B43232"/>
    </row>
    <row r="43233" spans="2:2" ht="16.5" x14ac:dyDescent="0.3">
      <c r="B43233"/>
    </row>
    <row r="43234" spans="2:2" ht="16.5" x14ac:dyDescent="0.3">
      <c r="B43234"/>
    </row>
    <row r="43235" spans="2:2" ht="16.5" x14ac:dyDescent="0.3">
      <c r="B43235"/>
    </row>
    <row r="43236" spans="2:2" ht="16.5" x14ac:dyDescent="0.3">
      <c r="B43236"/>
    </row>
    <row r="43237" spans="2:2" ht="16.5" x14ac:dyDescent="0.3">
      <c r="B43237"/>
    </row>
    <row r="43238" spans="2:2" ht="16.5" x14ac:dyDescent="0.3">
      <c r="B43238"/>
    </row>
    <row r="43239" spans="2:2" ht="16.5" x14ac:dyDescent="0.3">
      <c r="B43239"/>
    </row>
    <row r="43240" spans="2:2" ht="16.5" x14ac:dyDescent="0.3">
      <c r="B43240"/>
    </row>
    <row r="43241" spans="2:2" ht="16.5" x14ac:dyDescent="0.3">
      <c r="B43241"/>
    </row>
    <row r="43242" spans="2:2" ht="16.5" x14ac:dyDescent="0.3">
      <c r="B43242"/>
    </row>
    <row r="43243" spans="2:2" ht="16.5" x14ac:dyDescent="0.3">
      <c r="B43243"/>
    </row>
    <row r="43244" spans="2:2" ht="16.5" x14ac:dyDescent="0.3">
      <c r="B43244"/>
    </row>
    <row r="43245" spans="2:2" ht="16.5" x14ac:dyDescent="0.3">
      <c r="B43245"/>
    </row>
    <row r="43246" spans="2:2" ht="16.5" x14ac:dyDescent="0.3">
      <c r="B43246"/>
    </row>
    <row r="43247" spans="2:2" ht="16.5" x14ac:dyDescent="0.3">
      <c r="B43247"/>
    </row>
    <row r="43248" spans="2:2" ht="16.5" x14ac:dyDescent="0.3">
      <c r="B43248"/>
    </row>
    <row r="43249" spans="2:2" ht="16.5" x14ac:dyDescent="0.3">
      <c r="B43249"/>
    </row>
    <row r="43250" spans="2:2" ht="16.5" x14ac:dyDescent="0.3">
      <c r="B43250"/>
    </row>
    <row r="43251" spans="2:2" ht="16.5" x14ac:dyDescent="0.3">
      <c r="B43251"/>
    </row>
    <row r="43252" spans="2:2" ht="16.5" x14ac:dyDescent="0.3">
      <c r="B43252"/>
    </row>
    <row r="43253" spans="2:2" ht="16.5" x14ac:dyDescent="0.3">
      <c r="B43253"/>
    </row>
    <row r="43254" spans="2:2" ht="16.5" x14ac:dyDescent="0.3">
      <c r="B43254"/>
    </row>
    <row r="43255" spans="2:2" ht="16.5" x14ac:dyDescent="0.3">
      <c r="B43255"/>
    </row>
    <row r="43256" spans="2:2" ht="16.5" x14ac:dyDescent="0.3">
      <c r="B43256"/>
    </row>
    <row r="43257" spans="2:2" ht="16.5" x14ac:dyDescent="0.3">
      <c r="B43257"/>
    </row>
    <row r="43258" spans="2:2" ht="16.5" x14ac:dyDescent="0.3">
      <c r="B43258"/>
    </row>
    <row r="43259" spans="2:2" ht="16.5" x14ac:dyDescent="0.3">
      <c r="B43259"/>
    </row>
    <row r="43260" spans="2:2" ht="16.5" x14ac:dyDescent="0.3">
      <c r="B43260"/>
    </row>
    <row r="43261" spans="2:2" ht="16.5" x14ac:dyDescent="0.3">
      <c r="B43261"/>
    </row>
    <row r="43262" spans="2:2" ht="16.5" x14ac:dyDescent="0.3">
      <c r="B43262"/>
    </row>
    <row r="43263" spans="2:2" ht="16.5" x14ac:dyDescent="0.3">
      <c r="B43263"/>
    </row>
    <row r="43264" spans="2:2" ht="16.5" x14ac:dyDescent="0.3">
      <c r="B43264"/>
    </row>
    <row r="43265" spans="2:2" ht="16.5" x14ac:dyDescent="0.3">
      <c r="B43265"/>
    </row>
    <row r="43266" spans="2:2" ht="16.5" x14ac:dyDescent="0.3">
      <c r="B43266"/>
    </row>
    <row r="43267" spans="2:2" ht="16.5" x14ac:dyDescent="0.3">
      <c r="B43267"/>
    </row>
    <row r="43268" spans="2:2" ht="16.5" x14ac:dyDescent="0.3">
      <c r="B43268"/>
    </row>
    <row r="43269" spans="2:2" ht="16.5" x14ac:dyDescent="0.3">
      <c r="B43269"/>
    </row>
    <row r="43270" spans="2:2" ht="16.5" x14ac:dyDescent="0.3">
      <c r="B43270"/>
    </row>
    <row r="43271" spans="2:2" ht="16.5" x14ac:dyDescent="0.3">
      <c r="B43271"/>
    </row>
    <row r="43272" spans="2:2" ht="16.5" x14ac:dyDescent="0.3">
      <c r="B43272"/>
    </row>
    <row r="43273" spans="2:2" ht="16.5" x14ac:dyDescent="0.3">
      <c r="B43273"/>
    </row>
    <row r="43274" spans="2:2" ht="16.5" x14ac:dyDescent="0.3">
      <c r="B43274"/>
    </row>
    <row r="43275" spans="2:2" ht="16.5" x14ac:dyDescent="0.3">
      <c r="B43275"/>
    </row>
    <row r="43276" spans="2:2" ht="16.5" x14ac:dyDescent="0.3">
      <c r="B43276"/>
    </row>
    <row r="43277" spans="2:2" ht="16.5" x14ac:dyDescent="0.3">
      <c r="B43277"/>
    </row>
    <row r="43278" spans="2:2" ht="16.5" x14ac:dyDescent="0.3">
      <c r="B43278"/>
    </row>
    <row r="43279" spans="2:2" ht="16.5" x14ac:dyDescent="0.3">
      <c r="B43279"/>
    </row>
    <row r="43280" spans="2:2" ht="16.5" x14ac:dyDescent="0.3">
      <c r="B43280"/>
    </row>
    <row r="43281" spans="2:2" ht="16.5" x14ac:dyDescent="0.3">
      <c r="B43281"/>
    </row>
    <row r="43282" spans="2:2" ht="16.5" x14ac:dyDescent="0.3">
      <c r="B43282"/>
    </row>
    <row r="43283" spans="2:2" ht="16.5" x14ac:dyDescent="0.3">
      <c r="B43283"/>
    </row>
    <row r="43284" spans="2:2" ht="16.5" x14ac:dyDescent="0.3">
      <c r="B43284"/>
    </row>
    <row r="43285" spans="2:2" ht="16.5" x14ac:dyDescent="0.3">
      <c r="B43285"/>
    </row>
    <row r="43286" spans="2:2" ht="16.5" x14ac:dyDescent="0.3">
      <c r="B43286"/>
    </row>
    <row r="43287" spans="2:2" ht="16.5" x14ac:dyDescent="0.3">
      <c r="B43287"/>
    </row>
    <row r="43288" spans="2:2" ht="16.5" x14ac:dyDescent="0.3">
      <c r="B43288"/>
    </row>
    <row r="43289" spans="2:2" ht="16.5" x14ac:dyDescent="0.3">
      <c r="B43289"/>
    </row>
    <row r="43290" spans="2:2" ht="16.5" x14ac:dyDescent="0.3">
      <c r="B43290"/>
    </row>
    <row r="43291" spans="2:2" ht="16.5" x14ac:dyDescent="0.3">
      <c r="B43291"/>
    </row>
    <row r="43292" spans="2:2" ht="16.5" x14ac:dyDescent="0.3">
      <c r="B43292"/>
    </row>
    <row r="43293" spans="2:2" ht="16.5" x14ac:dyDescent="0.3">
      <c r="B43293"/>
    </row>
    <row r="43294" spans="2:2" ht="16.5" x14ac:dyDescent="0.3">
      <c r="B43294"/>
    </row>
    <row r="43295" spans="2:2" ht="16.5" x14ac:dyDescent="0.3">
      <c r="B43295"/>
    </row>
    <row r="43296" spans="2:2" ht="16.5" x14ac:dyDescent="0.3">
      <c r="B43296"/>
    </row>
    <row r="43297" spans="2:2" ht="16.5" x14ac:dyDescent="0.3">
      <c r="B43297"/>
    </row>
    <row r="43298" spans="2:2" ht="16.5" x14ac:dyDescent="0.3">
      <c r="B43298"/>
    </row>
    <row r="43299" spans="2:2" ht="16.5" x14ac:dyDescent="0.3">
      <c r="B43299"/>
    </row>
    <row r="43300" spans="2:2" ht="16.5" x14ac:dyDescent="0.3">
      <c r="B43300"/>
    </row>
    <row r="43301" spans="2:2" ht="16.5" x14ac:dyDescent="0.3">
      <c r="B43301"/>
    </row>
    <row r="43302" spans="2:2" ht="16.5" x14ac:dyDescent="0.3">
      <c r="B43302"/>
    </row>
    <row r="43303" spans="2:2" ht="16.5" x14ac:dyDescent="0.3">
      <c r="B43303"/>
    </row>
    <row r="43304" spans="2:2" ht="16.5" x14ac:dyDescent="0.3">
      <c r="B43304"/>
    </row>
    <row r="43305" spans="2:2" ht="16.5" x14ac:dyDescent="0.3">
      <c r="B43305"/>
    </row>
    <row r="43306" spans="2:2" ht="16.5" x14ac:dyDescent="0.3">
      <c r="B43306"/>
    </row>
    <row r="43307" spans="2:2" ht="16.5" x14ac:dyDescent="0.3">
      <c r="B43307"/>
    </row>
    <row r="43308" spans="2:2" ht="16.5" x14ac:dyDescent="0.3">
      <c r="B43308"/>
    </row>
    <row r="43309" spans="2:2" ht="16.5" x14ac:dyDescent="0.3">
      <c r="B43309"/>
    </row>
    <row r="43310" spans="2:2" ht="16.5" x14ac:dyDescent="0.3">
      <c r="B43310"/>
    </row>
    <row r="43311" spans="2:2" ht="16.5" x14ac:dyDescent="0.3">
      <c r="B43311"/>
    </row>
    <row r="43312" spans="2:2" ht="16.5" x14ac:dyDescent="0.3">
      <c r="B43312"/>
    </row>
    <row r="43313" spans="2:2" ht="16.5" x14ac:dyDescent="0.3">
      <c r="B43313"/>
    </row>
    <row r="43314" spans="2:2" ht="16.5" x14ac:dyDescent="0.3">
      <c r="B43314"/>
    </row>
    <row r="43315" spans="2:2" ht="16.5" x14ac:dyDescent="0.3">
      <c r="B43315"/>
    </row>
    <row r="43316" spans="2:2" ht="16.5" x14ac:dyDescent="0.3">
      <c r="B43316"/>
    </row>
    <row r="43317" spans="2:2" ht="16.5" x14ac:dyDescent="0.3">
      <c r="B43317"/>
    </row>
    <row r="43318" spans="2:2" ht="16.5" x14ac:dyDescent="0.3">
      <c r="B43318"/>
    </row>
    <row r="43319" spans="2:2" ht="16.5" x14ac:dyDescent="0.3">
      <c r="B43319"/>
    </row>
    <row r="43320" spans="2:2" ht="16.5" x14ac:dyDescent="0.3">
      <c r="B43320"/>
    </row>
    <row r="43321" spans="2:2" ht="16.5" x14ac:dyDescent="0.3">
      <c r="B43321"/>
    </row>
    <row r="43322" spans="2:2" ht="16.5" x14ac:dyDescent="0.3">
      <c r="B43322"/>
    </row>
    <row r="43323" spans="2:2" ht="16.5" x14ac:dyDescent="0.3">
      <c r="B43323"/>
    </row>
    <row r="43324" spans="2:2" ht="16.5" x14ac:dyDescent="0.3">
      <c r="B43324"/>
    </row>
    <row r="43325" spans="2:2" ht="16.5" x14ac:dyDescent="0.3">
      <c r="B43325"/>
    </row>
    <row r="43326" spans="2:2" ht="16.5" x14ac:dyDescent="0.3">
      <c r="B43326"/>
    </row>
    <row r="43327" spans="2:2" ht="16.5" x14ac:dyDescent="0.3">
      <c r="B43327"/>
    </row>
    <row r="43328" spans="2:2" ht="16.5" x14ac:dyDescent="0.3">
      <c r="B43328"/>
    </row>
    <row r="43329" spans="2:2" ht="16.5" x14ac:dyDescent="0.3">
      <c r="B43329"/>
    </row>
    <row r="43330" spans="2:2" ht="16.5" x14ac:dyDescent="0.3">
      <c r="B43330"/>
    </row>
    <row r="43331" spans="2:2" ht="16.5" x14ac:dyDescent="0.3">
      <c r="B43331"/>
    </row>
    <row r="43332" spans="2:2" ht="16.5" x14ac:dyDescent="0.3">
      <c r="B43332"/>
    </row>
    <row r="43333" spans="2:2" ht="16.5" x14ac:dyDescent="0.3">
      <c r="B43333"/>
    </row>
    <row r="43334" spans="2:2" ht="16.5" x14ac:dyDescent="0.3">
      <c r="B43334"/>
    </row>
    <row r="43335" spans="2:2" ht="16.5" x14ac:dyDescent="0.3">
      <c r="B43335"/>
    </row>
    <row r="43336" spans="2:2" ht="16.5" x14ac:dyDescent="0.3">
      <c r="B43336"/>
    </row>
    <row r="43337" spans="2:2" ht="16.5" x14ac:dyDescent="0.3">
      <c r="B43337"/>
    </row>
    <row r="43338" spans="2:2" ht="16.5" x14ac:dyDescent="0.3">
      <c r="B43338"/>
    </row>
    <row r="43339" spans="2:2" ht="16.5" x14ac:dyDescent="0.3">
      <c r="B43339"/>
    </row>
    <row r="43340" spans="2:2" ht="16.5" x14ac:dyDescent="0.3">
      <c r="B43340"/>
    </row>
    <row r="43341" spans="2:2" ht="16.5" x14ac:dyDescent="0.3">
      <c r="B43341"/>
    </row>
    <row r="43342" spans="2:2" ht="16.5" x14ac:dyDescent="0.3">
      <c r="B43342"/>
    </row>
    <row r="43343" spans="2:2" ht="16.5" x14ac:dyDescent="0.3">
      <c r="B43343"/>
    </row>
    <row r="43344" spans="2:2" ht="16.5" x14ac:dyDescent="0.3">
      <c r="B43344"/>
    </row>
    <row r="43345" spans="2:2" ht="16.5" x14ac:dyDescent="0.3">
      <c r="B43345"/>
    </row>
    <row r="43346" spans="2:2" ht="16.5" x14ac:dyDescent="0.3">
      <c r="B43346"/>
    </row>
    <row r="43347" spans="2:2" ht="16.5" x14ac:dyDescent="0.3">
      <c r="B43347"/>
    </row>
    <row r="43348" spans="2:2" ht="16.5" x14ac:dyDescent="0.3">
      <c r="B43348"/>
    </row>
    <row r="43349" spans="2:2" ht="16.5" x14ac:dyDescent="0.3">
      <c r="B43349"/>
    </row>
    <row r="43350" spans="2:2" ht="16.5" x14ac:dyDescent="0.3">
      <c r="B43350"/>
    </row>
    <row r="43351" spans="2:2" ht="16.5" x14ac:dyDescent="0.3">
      <c r="B43351"/>
    </row>
    <row r="43352" spans="2:2" ht="16.5" x14ac:dyDescent="0.3">
      <c r="B43352"/>
    </row>
    <row r="43353" spans="2:2" ht="16.5" x14ac:dyDescent="0.3">
      <c r="B43353"/>
    </row>
    <row r="43354" spans="2:2" ht="16.5" x14ac:dyDescent="0.3">
      <c r="B43354"/>
    </row>
    <row r="43355" spans="2:2" ht="16.5" x14ac:dyDescent="0.3">
      <c r="B43355"/>
    </row>
    <row r="43356" spans="2:2" ht="16.5" x14ac:dyDescent="0.3">
      <c r="B43356"/>
    </row>
    <row r="43357" spans="2:2" ht="16.5" x14ac:dyDescent="0.3">
      <c r="B43357"/>
    </row>
    <row r="43358" spans="2:2" ht="16.5" x14ac:dyDescent="0.3">
      <c r="B43358"/>
    </row>
    <row r="43359" spans="2:2" ht="16.5" x14ac:dyDescent="0.3">
      <c r="B43359"/>
    </row>
    <row r="43360" spans="2:2" ht="16.5" x14ac:dyDescent="0.3">
      <c r="B43360"/>
    </row>
    <row r="43361" spans="2:2" ht="16.5" x14ac:dyDescent="0.3">
      <c r="B43361"/>
    </row>
    <row r="43362" spans="2:2" ht="16.5" x14ac:dyDescent="0.3">
      <c r="B43362"/>
    </row>
    <row r="43363" spans="2:2" ht="16.5" x14ac:dyDescent="0.3">
      <c r="B43363"/>
    </row>
    <row r="43364" spans="2:2" ht="16.5" x14ac:dyDescent="0.3">
      <c r="B43364"/>
    </row>
    <row r="43365" spans="2:2" ht="16.5" x14ac:dyDescent="0.3">
      <c r="B43365"/>
    </row>
    <row r="43366" spans="2:2" ht="16.5" x14ac:dyDescent="0.3">
      <c r="B43366"/>
    </row>
    <row r="43367" spans="2:2" ht="16.5" x14ac:dyDescent="0.3">
      <c r="B43367"/>
    </row>
    <row r="43368" spans="2:2" ht="16.5" x14ac:dyDescent="0.3">
      <c r="B43368"/>
    </row>
    <row r="43369" spans="2:2" ht="16.5" x14ac:dyDescent="0.3">
      <c r="B43369"/>
    </row>
    <row r="43370" spans="2:2" ht="16.5" x14ac:dyDescent="0.3">
      <c r="B43370"/>
    </row>
    <row r="43371" spans="2:2" ht="16.5" x14ac:dyDescent="0.3">
      <c r="B43371"/>
    </row>
    <row r="43372" spans="2:2" ht="16.5" x14ac:dyDescent="0.3">
      <c r="B43372"/>
    </row>
    <row r="43373" spans="2:2" ht="16.5" x14ac:dyDescent="0.3">
      <c r="B43373"/>
    </row>
    <row r="43374" spans="2:2" ht="16.5" x14ac:dyDescent="0.3">
      <c r="B43374"/>
    </row>
    <row r="43375" spans="2:2" ht="16.5" x14ac:dyDescent="0.3">
      <c r="B43375"/>
    </row>
    <row r="43376" spans="2:2" ht="16.5" x14ac:dyDescent="0.3">
      <c r="B43376"/>
    </row>
    <row r="43377" spans="2:2" ht="16.5" x14ac:dyDescent="0.3">
      <c r="B43377"/>
    </row>
    <row r="43378" spans="2:2" ht="16.5" x14ac:dyDescent="0.3">
      <c r="B43378"/>
    </row>
    <row r="43379" spans="2:2" ht="16.5" x14ac:dyDescent="0.3">
      <c r="B43379"/>
    </row>
    <row r="43380" spans="2:2" ht="16.5" x14ac:dyDescent="0.3">
      <c r="B43380"/>
    </row>
    <row r="43381" spans="2:2" ht="16.5" x14ac:dyDescent="0.3">
      <c r="B43381"/>
    </row>
    <row r="43382" spans="2:2" ht="16.5" x14ac:dyDescent="0.3">
      <c r="B43382"/>
    </row>
    <row r="43383" spans="2:2" ht="16.5" x14ac:dyDescent="0.3">
      <c r="B43383"/>
    </row>
    <row r="43384" spans="2:2" ht="16.5" x14ac:dyDescent="0.3">
      <c r="B43384"/>
    </row>
    <row r="43385" spans="2:2" ht="16.5" x14ac:dyDescent="0.3">
      <c r="B43385"/>
    </row>
    <row r="43386" spans="2:2" ht="16.5" x14ac:dyDescent="0.3">
      <c r="B43386"/>
    </row>
    <row r="43387" spans="2:2" ht="16.5" x14ac:dyDescent="0.3">
      <c r="B43387"/>
    </row>
    <row r="43388" spans="2:2" ht="16.5" x14ac:dyDescent="0.3">
      <c r="B43388"/>
    </row>
    <row r="43389" spans="2:2" ht="16.5" x14ac:dyDescent="0.3">
      <c r="B43389"/>
    </row>
    <row r="43390" spans="2:2" ht="16.5" x14ac:dyDescent="0.3">
      <c r="B43390"/>
    </row>
    <row r="43391" spans="2:2" ht="16.5" x14ac:dyDescent="0.3">
      <c r="B43391"/>
    </row>
    <row r="43392" spans="2:2" ht="16.5" x14ac:dyDescent="0.3">
      <c r="B43392"/>
    </row>
    <row r="43393" spans="2:2" ht="16.5" x14ac:dyDescent="0.3">
      <c r="B43393"/>
    </row>
    <row r="43394" spans="2:2" ht="16.5" x14ac:dyDescent="0.3">
      <c r="B43394"/>
    </row>
    <row r="43395" spans="2:2" ht="16.5" x14ac:dyDescent="0.3">
      <c r="B43395"/>
    </row>
    <row r="43396" spans="2:2" ht="16.5" x14ac:dyDescent="0.3">
      <c r="B43396"/>
    </row>
    <row r="43397" spans="2:2" ht="16.5" x14ac:dyDescent="0.3">
      <c r="B43397"/>
    </row>
    <row r="43398" spans="2:2" ht="16.5" x14ac:dyDescent="0.3">
      <c r="B43398"/>
    </row>
    <row r="43399" spans="2:2" ht="16.5" x14ac:dyDescent="0.3">
      <c r="B43399"/>
    </row>
    <row r="43400" spans="2:2" ht="16.5" x14ac:dyDescent="0.3">
      <c r="B43400"/>
    </row>
    <row r="43401" spans="2:2" ht="16.5" x14ac:dyDescent="0.3">
      <c r="B43401"/>
    </row>
    <row r="43402" spans="2:2" ht="16.5" x14ac:dyDescent="0.3">
      <c r="B43402"/>
    </row>
    <row r="43403" spans="2:2" ht="16.5" x14ac:dyDescent="0.3">
      <c r="B43403"/>
    </row>
    <row r="43404" spans="2:2" ht="16.5" x14ac:dyDescent="0.3">
      <c r="B43404"/>
    </row>
    <row r="43405" spans="2:2" ht="16.5" x14ac:dyDescent="0.3">
      <c r="B43405"/>
    </row>
    <row r="43406" spans="2:2" ht="16.5" x14ac:dyDescent="0.3">
      <c r="B43406"/>
    </row>
    <row r="43407" spans="2:2" ht="16.5" x14ac:dyDescent="0.3">
      <c r="B43407"/>
    </row>
    <row r="43408" spans="2:2" ht="16.5" x14ac:dyDescent="0.3">
      <c r="B43408"/>
    </row>
    <row r="43409" spans="2:2" ht="16.5" x14ac:dyDescent="0.3">
      <c r="B43409"/>
    </row>
    <row r="43410" spans="2:2" ht="16.5" x14ac:dyDescent="0.3">
      <c r="B43410"/>
    </row>
    <row r="43411" spans="2:2" ht="16.5" x14ac:dyDescent="0.3">
      <c r="B43411"/>
    </row>
    <row r="43412" spans="2:2" ht="16.5" x14ac:dyDescent="0.3">
      <c r="B43412"/>
    </row>
    <row r="43413" spans="2:2" ht="16.5" x14ac:dyDescent="0.3">
      <c r="B43413"/>
    </row>
    <row r="43414" spans="2:2" ht="16.5" x14ac:dyDescent="0.3">
      <c r="B43414"/>
    </row>
    <row r="43415" spans="2:2" ht="16.5" x14ac:dyDescent="0.3">
      <c r="B43415"/>
    </row>
    <row r="43416" spans="2:2" ht="16.5" x14ac:dyDescent="0.3">
      <c r="B43416"/>
    </row>
    <row r="43417" spans="2:2" ht="16.5" x14ac:dyDescent="0.3">
      <c r="B43417"/>
    </row>
    <row r="43418" spans="2:2" ht="16.5" x14ac:dyDescent="0.3">
      <c r="B43418"/>
    </row>
    <row r="43419" spans="2:2" ht="16.5" x14ac:dyDescent="0.3">
      <c r="B43419"/>
    </row>
    <row r="43420" spans="2:2" ht="16.5" x14ac:dyDescent="0.3">
      <c r="B43420"/>
    </row>
    <row r="43421" spans="2:2" ht="16.5" x14ac:dyDescent="0.3">
      <c r="B43421"/>
    </row>
    <row r="43422" spans="2:2" ht="16.5" x14ac:dyDescent="0.3">
      <c r="B43422"/>
    </row>
    <row r="43423" spans="2:2" ht="16.5" x14ac:dyDescent="0.3">
      <c r="B43423"/>
    </row>
    <row r="43424" spans="2:2" ht="16.5" x14ac:dyDescent="0.3">
      <c r="B43424"/>
    </row>
    <row r="43425" spans="2:2" ht="16.5" x14ac:dyDescent="0.3">
      <c r="B43425"/>
    </row>
    <row r="43426" spans="2:2" ht="16.5" x14ac:dyDescent="0.3">
      <c r="B43426"/>
    </row>
    <row r="43427" spans="2:2" ht="16.5" x14ac:dyDescent="0.3">
      <c r="B43427"/>
    </row>
    <row r="43428" spans="2:2" ht="16.5" x14ac:dyDescent="0.3">
      <c r="B43428"/>
    </row>
    <row r="43429" spans="2:2" ht="16.5" x14ac:dyDescent="0.3">
      <c r="B43429"/>
    </row>
    <row r="43430" spans="2:2" ht="16.5" x14ac:dyDescent="0.3">
      <c r="B43430"/>
    </row>
    <row r="43431" spans="2:2" ht="16.5" x14ac:dyDescent="0.3">
      <c r="B43431"/>
    </row>
    <row r="43432" spans="2:2" ht="16.5" x14ac:dyDescent="0.3">
      <c r="B43432"/>
    </row>
    <row r="43433" spans="2:2" ht="16.5" x14ac:dyDescent="0.3">
      <c r="B43433"/>
    </row>
    <row r="43434" spans="2:2" ht="16.5" x14ac:dyDescent="0.3">
      <c r="B43434"/>
    </row>
    <row r="43435" spans="2:2" ht="16.5" x14ac:dyDescent="0.3">
      <c r="B43435"/>
    </row>
    <row r="43436" spans="2:2" ht="16.5" x14ac:dyDescent="0.3">
      <c r="B43436"/>
    </row>
    <row r="43437" spans="2:2" ht="16.5" x14ac:dyDescent="0.3">
      <c r="B43437"/>
    </row>
    <row r="43438" spans="2:2" ht="16.5" x14ac:dyDescent="0.3">
      <c r="B43438"/>
    </row>
    <row r="43439" spans="2:2" ht="16.5" x14ac:dyDescent="0.3">
      <c r="B43439"/>
    </row>
    <row r="43440" spans="2:2" ht="16.5" x14ac:dyDescent="0.3">
      <c r="B43440"/>
    </row>
    <row r="43441" spans="2:2" ht="16.5" x14ac:dyDescent="0.3">
      <c r="B43441"/>
    </row>
    <row r="43442" spans="2:2" ht="16.5" x14ac:dyDescent="0.3">
      <c r="B43442"/>
    </row>
    <row r="43443" spans="2:2" ht="16.5" x14ac:dyDescent="0.3">
      <c r="B43443"/>
    </row>
    <row r="43444" spans="2:2" ht="16.5" x14ac:dyDescent="0.3">
      <c r="B43444"/>
    </row>
    <row r="43445" spans="2:2" ht="16.5" x14ac:dyDescent="0.3">
      <c r="B43445"/>
    </row>
    <row r="43446" spans="2:2" ht="16.5" x14ac:dyDescent="0.3">
      <c r="B43446"/>
    </row>
    <row r="43447" spans="2:2" ht="16.5" x14ac:dyDescent="0.3">
      <c r="B43447"/>
    </row>
    <row r="43448" spans="2:2" ht="16.5" x14ac:dyDescent="0.3">
      <c r="B43448"/>
    </row>
    <row r="43449" spans="2:2" ht="16.5" x14ac:dyDescent="0.3">
      <c r="B43449"/>
    </row>
    <row r="43450" spans="2:2" ht="16.5" x14ac:dyDescent="0.3">
      <c r="B43450"/>
    </row>
    <row r="43451" spans="2:2" ht="16.5" x14ac:dyDescent="0.3">
      <c r="B43451"/>
    </row>
    <row r="43452" spans="2:2" ht="16.5" x14ac:dyDescent="0.3">
      <c r="B43452"/>
    </row>
    <row r="43453" spans="2:2" ht="16.5" x14ac:dyDescent="0.3">
      <c r="B43453"/>
    </row>
    <row r="43454" spans="2:2" ht="16.5" x14ac:dyDescent="0.3">
      <c r="B43454"/>
    </row>
    <row r="43455" spans="2:2" ht="16.5" x14ac:dyDescent="0.3">
      <c r="B43455"/>
    </row>
    <row r="43456" spans="2:2" ht="16.5" x14ac:dyDescent="0.3">
      <c r="B43456"/>
    </row>
    <row r="43457" spans="2:2" ht="16.5" x14ac:dyDescent="0.3">
      <c r="B43457"/>
    </row>
    <row r="43458" spans="2:2" ht="16.5" x14ac:dyDescent="0.3">
      <c r="B43458"/>
    </row>
    <row r="43459" spans="2:2" ht="16.5" x14ac:dyDescent="0.3">
      <c r="B43459"/>
    </row>
    <row r="43460" spans="2:2" ht="16.5" x14ac:dyDescent="0.3">
      <c r="B43460"/>
    </row>
    <row r="43461" spans="2:2" ht="16.5" x14ac:dyDescent="0.3">
      <c r="B43461"/>
    </row>
    <row r="43462" spans="2:2" ht="16.5" x14ac:dyDescent="0.3">
      <c r="B43462"/>
    </row>
    <row r="43463" spans="2:2" ht="16.5" x14ac:dyDescent="0.3">
      <c r="B43463"/>
    </row>
    <row r="43464" spans="2:2" ht="16.5" x14ac:dyDescent="0.3">
      <c r="B43464"/>
    </row>
    <row r="43465" spans="2:2" ht="16.5" x14ac:dyDescent="0.3">
      <c r="B43465"/>
    </row>
    <row r="43466" spans="2:2" ht="16.5" x14ac:dyDescent="0.3">
      <c r="B43466"/>
    </row>
    <row r="43467" spans="2:2" ht="16.5" x14ac:dyDescent="0.3">
      <c r="B43467"/>
    </row>
    <row r="43468" spans="2:2" ht="16.5" x14ac:dyDescent="0.3">
      <c r="B43468"/>
    </row>
    <row r="43469" spans="2:2" ht="16.5" x14ac:dyDescent="0.3">
      <c r="B43469"/>
    </row>
    <row r="43470" spans="2:2" ht="16.5" x14ac:dyDescent="0.3">
      <c r="B43470"/>
    </row>
    <row r="43471" spans="2:2" ht="16.5" x14ac:dyDescent="0.3">
      <c r="B43471"/>
    </row>
    <row r="43472" spans="2:2" ht="16.5" x14ac:dyDescent="0.3">
      <c r="B43472"/>
    </row>
    <row r="43473" spans="2:2" ht="16.5" x14ac:dyDescent="0.3">
      <c r="B43473"/>
    </row>
    <row r="43474" spans="2:2" ht="16.5" x14ac:dyDescent="0.3">
      <c r="B43474"/>
    </row>
    <row r="43475" spans="2:2" ht="16.5" x14ac:dyDescent="0.3">
      <c r="B43475"/>
    </row>
    <row r="43476" spans="2:2" ht="16.5" x14ac:dyDescent="0.3">
      <c r="B43476"/>
    </row>
    <row r="43477" spans="2:2" ht="16.5" x14ac:dyDescent="0.3">
      <c r="B43477"/>
    </row>
    <row r="43478" spans="2:2" ht="16.5" x14ac:dyDescent="0.3">
      <c r="B43478"/>
    </row>
    <row r="43479" spans="2:2" ht="16.5" x14ac:dyDescent="0.3">
      <c r="B43479"/>
    </row>
    <row r="43480" spans="2:2" ht="16.5" x14ac:dyDescent="0.3">
      <c r="B43480"/>
    </row>
    <row r="43481" spans="2:2" ht="16.5" x14ac:dyDescent="0.3">
      <c r="B43481"/>
    </row>
    <row r="43482" spans="2:2" ht="16.5" x14ac:dyDescent="0.3">
      <c r="B43482"/>
    </row>
    <row r="43483" spans="2:2" ht="16.5" x14ac:dyDescent="0.3">
      <c r="B43483"/>
    </row>
    <row r="43484" spans="2:2" ht="16.5" x14ac:dyDescent="0.3">
      <c r="B43484"/>
    </row>
    <row r="43485" spans="2:2" ht="16.5" x14ac:dyDescent="0.3">
      <c r="B43485"/>
    </row>
    <row r="43486" spans="2:2" ht="16.5" x14ac:dyDescent="0.3">
      <c r="B43486"/>
    </row>
    <row r="43487" spans="2:2" ht="16.5" x14ac:dyDescent="0.3">
      <c r="B43487"/>
    </row>
    <row r="43488" spans="2:2" ht="16.5" x14ac:dyDescent="0.3">
      <c r="B43488"/>
    </row>
    <row r="43489" spans="2:2" ht="16.5" x14ac:dyDescent="0.3">
      <c r="B43489"/>
    </row>
    <row r="43490" spans="2:2" ht="16.5" x14ac:dyDescent="0.3">
      <c r="B43490"/>
    </row>
    <row r="43491" spans="2:2" ht="16.5" x14ac:dyDescent="0.3">
      <c r="B43491"/>
    </row>
    <row r="43492" spans="2:2" ht="16.5" x14ac:dyDescent="0.3">
      <c r="B43492"/>
    </row>
    <row r="43493" spans="2:2" ht="16.5" x14ac:dyDescent="0.3">
      <c r="B43493"/>
    </row>
    <row r="43494" spans="2:2" ht="16.5" x14ac:dyDescent="0.3">
      <c r="B43494"/>
    </row>
    <row r="43495" spans="2:2" ht="16.5" x14ac:dyDescent="0.3">
      <c r="B43495"/>
    </row>
    <row r="43496" spans="2:2" ht="16.5" x14ac:dyDescent="0.3">
      <c r="B43496"/>
    </row>
    <row r="43497" spans="2:2" ht="16.5" x14ac:dyDescent="0.3">
      <c r="B43497"/>
    </row>
    <row r="43498" spans="2:2" ht="16.5" x14ac:dyDescent="0.3">
      <c r="B43498"/>
    </row>
    <row r="43499" spans="2:2" ht="16.5" x14ac:dyDescent="0.3">
      <c r="B43499"/>
    </row>
    <row r="43500" spans="2:2" ht="16.5" x14ac:dyDescent="0.3">
      <c r="B43500"/>
    </row>
    <row r="43501" spans="2:2" ht="16.5" x14ac:dyDescent="0.3">
      <c r="B43501"/>
    </row>
    <row r="43502" spans="2:2" ht="16.5" x14ac:dyDescent="0.3">
      <c r="B43502"/>
    </row>
    <row r="43503" spans="2:2" ht="16.5" x14ac:dyDescent="0.3">
      <c r="B43503"/>
    </row>
    <row r="43504" spans="2:2" ht="16.5" x14ac:dyDescent="0.3">
      <c r="B43504"/>
    </row>
    <row r="43505" spans="2:2" ht="16.5" x14ac:dyDescent="0.3">
      <c r="B43505"/>
    </row>
    <row r="43506" spans="2:2" ht="16.5" x14ac:dyDescent="0.3">
      <c r="B43506"/>
    </row>
    <row r="43507" spans="2:2" ht="16.5" x14ac:dyDescent="0.3">
      <c r="B43507"/>
    </row>
    <row r="43508" spans="2:2" ht="16.5" x14ac:dyDescent="0.3">
      <c r="B43508"/>
    </row>
    <row r="43509" spans="2:2" ht="16.5" x14ac:dyDescent="0.3">
      <c r="B43509"/>
    </row>
    <row r="43510" spans="2:2" ht="16.5" x14ac:dyDescent="0.3">
      <c r="B43510"/>
    </row>
    <row r="43511" spans="2:2" ht="16.5" x14ac:dyDescent="0.3">
      <c r="B43511"/>
    </row>
    <row r="43512" spans="2:2" ht="16.5" x14ac:dyDescent="0.3">
      <c r="B43512"/>
    </row>
    <row r="43513" spans="2:2" ht="16.5" x14ac:dyDescent="0.3">
      <c r="B43513"/>
    </row>
    <row r="43514" spans="2:2" ht="16.5" x14ac:dyDescent="0.3">
      <c r="B43514"/>
    </row>
    <row r="43515" spans="2:2" ht="16.5" x14ac:dyDescent="0.3">
      <c r="B43515"/>
    </row>
    <row r="43516" spans="2:2" ht="16.5" x14ac:dyDescent="0.3">
      <c r="B43516"/>
    </row>
    <row r="43517" spans="2:2" ht="16.5" x14ac:dyDescent="0.3">
      <c r="B43517"/>
    </row>
    <row r="43518" spans="2:2" ht="16.5" x14ac:dyDescent="0.3">
      <c r="B43518"/>
    </row>
    <row r="43519" spans="2:2" ht="16.5" x14ac:dyDescent="0.3">
      <c r="B43519"/>
    </row>
    <row r="43520" spans="2:2" ht="16.5" x14ac:dyDescent="0.3">
      <c r="B43520"/>
    </row>
    <row r="43521" spans="2:2" ht="16.5" x14ac:dyDescent="0.3">
      <c r="B43521"/>
    </row>
    <row r="43522" spans="2:2" ht="16.5" x14ac:dyDescent="0.3">
      <c r="B43522"/>
    </row>
    <row r="43523" spans="2:2" ht="16.5" x14ac:dyDescent="0.3">
      <c r="B43523"/>
    </row>
    <row r="43524" spans="2:2" ht="16.5" x14ac:dyDescent="0.3">
      <c r="B43524"/>
    </row>
    <row r="43525" spans="2:2" ht="16.5" x14ac:dyDescent="0.3">
      <c r="B43525"/>
    </row>
    <row r="43526" spans="2:2" ht="16.5" x14ac:dyDescent="0.3">
      <c r="B43526"/>
    </row>
    <row r="43527" spans="2:2" ht="16.5" x14ac:dyDescent="0.3">
      <c r="B43527"/>
    </row>
    <row r="43528" spans="2:2" ht="16.5" x14ac:dyDescent="0.3">
      <c r="B43528"/>
    </row>
    <row r="43529" spans="2:2" ht="16.5" x14ac:dyDescent="0.3">
      <c r="B43529"/>
    </row>
    <row r="43530" spans="2:2" ht="16.5" x14ac:dyDescent="0.3">
      <c r="B43530"/>
    </row>
    <row r="43531" spans="2:2" ht="16.5" x14ac:dyDescent="0.3">
      <c r="B43531"/>
    </row>
    <row r="43532" spans="2:2" ht="16.5" x14ac:dyDescent="0.3">
      <c r="B43532"/>
    </row>
    <row r="43533" spans="2:2" ht="16.5" x14ac:dyDescent="0.3">
      <c r="B43533"/>
    </row>
    <row r="43534" spans="2:2" ht="16.5" x14ac:dyDescent="0.3">
      <c r="B43534"/>
    </row>
    <row r="43535" spans="2:2" ht="16.5" x14ac:dyDescent="0.3">
      <c r="B43535"/>
    </row>
    <row r="43536" spans="2:2" ht="16.5" x14ac:dyDescent="0.3">
      <c r="B43536"/>
    </row>
    <row r="43537" spans="2:2" ht="16.5" x14ac:dyDescent="0.3">
      <c r="B43537"/>
    </row>
    <row r="43538" spans="2:2" ht="16.5" x14ac:dyDescent="0.3">
      <c r="B43538"/>
    </row>
    <row r="43539" spans="2:2" ht="16.5" x14ac:dyDescent="0.3">
      <c r="B43539"/>
    </row>
    <row r="43540" spans="2:2" ht="16.5" x14ac:dyDescent="0.3">
      <c r="B43540"/>
    </row>
    <row r="43541" spans="2:2" ht="16.5" x14ac:dyDescent="0.3">
      <c r="B43541"/>
    </row>
    <row r="43542" spans="2:2" ht="16.5" x14ac:dyDescent="0.3">
      <c r="B43542"/>
    </row>
    <row r="43543" spans="2:2" ht="16.5" x14ac:dyDescent="0.3">
      <c r="B43543"/>
    </row>
    <row r="43544" spans="2:2" ht="16.5" x14ac:dyDescent="0.3">
      <c r="B43544"/>
    </row>
    <row r="43545" spans="2:2" ht="16.5" x14ac:dyDescent="0.3">
      <c r="B43545"/>
    </row>
    <row r="43546" spans="2:2" ht="16.5" x14ac:dyDescent="0.3">
      <c r="B43546"/>
    </row>
    <row r="43547" spans="2:2" ht="16.5" x14ac:dyDescent="0.3">
      <c r="B43547"/>
    </row>
    <row r="43548" spans="2:2" ht="16.5" x14ac:dyDescent="0.3">
      <c r="B43548"/>
    </row>
    <row r="43549" spans="2:2" ht="16.5" x14ac:dyDescent="0.3">
      <c r="B43549"/>
    </row>
    <row r="43550" spans="2:2" ht="16.5" x14ac:dyDescent="0.3">
      <c r="B43550"/>
    </row>
    <row r="43551" spans="2:2" ht="16.5" x14ac:dyDescent="0.3">
      <c r="B43551"/>
    </row>
    <row r="43552" spans="2:2" ht="16.5" x14ac:dyDescent="0.3">
      <c r="B43552"/>
    </row>
    <row r="43553" spans="2:2" ht="16.5" x14ac:dyDescent="0.3">
      <c r="B43553"/>
    </row>
    <row r="43554" spans="2:2" ht="16.5" x14ac:dyDescent="0.3">
      <c r="B43554"/>
    </row>
    <row r="43555" spans="2:2" ht="16.5" x14ac:dyDescent="0.3">
      <c r="B43555"/>
    </row>
    <row r="43556" spans="2:2" ht="16.5" x14ac:dyDescent="0.3">
      <c r="B43556"/>
    </row>
    <row r="43557" spans="2:2" ht="16.5" x14ac:dyDescent="0.3">
      <c r="B43557"/>
    </row>
    <row r="43558" spans="2:2" ht="16.5" x14ac:dyDescent="0.3">
      <c r="B43558"/>
    </row>
    <row r="43559" spans="2:2" ht="16.5" x14ac:dyDescent="0.3">
      <c r="B43559"/>
    </row>
    <row r="43560" spans="2:2" ht="16.5" x14ac:dyDescent="0.3">
      <c r="B43560"/>
    </row>
    <row r="43561" spans="2:2" ht="16.5" x14ac:dyDescent="0.3">
      <c r="B43561"/>
    </row>
    <row r="43562" spans="2:2" ht="16.5" x14ac:dyDescent="0.3">
      <c r="B43562"/>
    </row>
    <row r="43563" spans="2:2" ht="16.5" x14ac:dyDescent="0.3">
      <c r="B43563"/>
    </row>
    <row r="43564" spans="2:2" ht="16.5" x14ac:dyDescent="0.3">
      <c r="B43564"/>
    </row>
    <row r="43565" spans="2:2" ht="16.5" x14ac:dyDescent="0.3">
      <c r="B43565"/>
    </row>
    <row r="43566" spans="2:2" ht="16.5" x14ac:dyDescent="0.3">
      <c r="B43566"/>
    </row>
    <row r="43567" spans="2:2" ht="16.5" x14ac:dyDescent="0.3">
      <c r="B43567"/>
    </row>
    <row r="43568" spans="2:2" ht="16.5" x14ac:dyDescent="0.3">
      <c r="B43568"/>
    </row>
    <row r="43569" spans="2:2" ht="16.5" x14ac:dyDescent="0.3">
      <c r="B43569"/>
    </row>
    <row r="43570" spans="2:2" ht="16.5" x14ac:dyDescent="0.3">
      <c r="B43570"/>
    </row>
    <row r="43571" spans="2:2" ht="16.5" x14ac:dyDescent="0.3">
      <c r="B43571"/>
    </row>
    <row r="43572" spans="2:2" ht="16.5" x14ac:dyDescent="0.3">
      <c r="B43572"/>
    </row>
    <row r="43573" spans="2:2" ht="16.5" x14ac:dyDescent="0.3">
      <c r="B43573"/>
    </row>
    <row r="43574" spans="2:2" ht="16.5" x14ac:dyDescent="0.3">
      <c r="B43574"/>
    </row>
    <row r="43575" spans="2:2" ht="16.5" x14ac:dyDescent="0.3">
      <c r="B43575"/>
    </row>
    <row r="43576" spans="2:2" ht="16.5" x14ac:dyDescent="0.3">
      <c r="B43576"/>
    </row>
    <row r="43577" spans="2:2" ht="16.5" x14ac:dyDescent="0.3">
      <c r="B43577"/>
    </row>
    <row r="43578" spans="2:2" ht="16.5" x14ac:dyDescent="0.3">
      <c r="B43578"/>
    </row>
    <row r="43579" spans="2:2" ht="16.5" x14ac:dyDescent="0.3">
      <c r="B43579"/>
    </row>
    <row r="43580" spans="2:2" ht="16.5" x14ac:dyDescent="0.3">
      <c r="B43580"/>
    </row>
    <row r="43581" spans="2:2" ht="16.5" x14ac:dyDescent="0.3">
      <c r="B43581"/>
    </row>
    <row r="43582" spans="2:2" ht="16.5" x14ac:dyDescent="0.3">
      <c r="B43582"/>
    </row>
    <row r="43583" spans="2:2" ht="16.5" x14ac:dyDescent="0.3">
      <c r="B43583"/>
    </row>
    <row r="43584" spans="2:2" ht="16.5" x14ac:dyDescent="0.3">
      <c r="B43584"/>
    </row>
    <row r="43585" spans="2:2" ht="16.5" x14ac:dyDescent="0.3">
      <c r="B43585"/>
    </row>
    <row r="43586" spans="2:2" ht="16.5" x14ac:dyDescent="0.3">
      <c r="B43586"/>
    </row>
    <row r="43587" spans="2:2" ht="16.5" x14ac:dyDescent="0.3">
      <c r="B43587"/>
    </row>
    <row r="43588" spans="2:2" ht="16.5" x14ac:dyDescent="0.3">
      <c r="B43588"/>
    </row>
    <row r="43589" spans="2:2" ht="16.5" x14ac:dyDescent="0.3">
      <c r="B43589"/>
    </row>
    <row r="43590" spans="2:2" ht="16.5" x14ac:dyDescent="0.3">
      <c r="B43590"/>
    </row>
    <row r="43591" spans="2:2" ht="16.5" x14ac:dyDescent="0.3">
      <c r="B43591"/>
    </row>
    <row r="43592" spans="2:2" ht="16.5" x14ac:dyDescent="0.3">
      <c r="B43592"/>
    </row>
    <row r="43593" spans="2:2" ht="16.5" x14ac:dyDescent="0.3">
      <c r="B43593"/>
    </row>
    <row r="43594" spans="2:2" ht="16.5" x14ac:dyDescent="0.3">
      <c r="B43594"/>
    </row>
    <row r="43595" spans="2:2" ht="16.5" x14ac:dyDescent="0.3">
      <c r="B43595"/>
    </row>
    <row r="43596" spans="2:2" ht="16.5" x14ac:dyDescent="0.3">
      <c r="B43596"/>
    </row>
    <row r="43597" spans="2:2" ht="16.5" x14ac:dyDescent="0.3">
      <c r="B43597"/>
    </row>
    <row r="43598" spans="2:2" ht="16.5" x14ac:dyDescent="0.3">
      <c r="B43598"/>
    </row>
    <row r="43599" spans="2:2" ht="16.5" x14ac:dyDescent="0.3">
      <c r="B43599"/>
    </row>
    <row r="43600" spans="2:2" ht="16.5" x14ac:dyDescent="0.3">
      <c r="B43600"/>
    </row>
    <row r="43601" spans="2:2" ht="16.5" x14ac:dyDescent="0.3">
      <c r="B43601"/>
    </row>
    <row r="43602" spans="2:2" ht="16.5" x14ac:dyDescent="0.3">
      <c r="B43602"/>
    </row>
    <row r="43603" spans="2:2" ht="16.5" x14ac:dyDescent="0.3">
      <c r="B43603"/>
    </row>
    <row r="43604" spans="2:2" ht="16.5" x14ac:dyDescent="0.3">
      <c r="B43604"/>
    </row>
    <row r="43605" spans="2:2" ht="16.5" x14ac:dyDescent="0.3">
      <c r="B43605"/>
    </row>
    <row r="43606" spans="2:2" ht="16.5" x14ac:dyDescent="0.3">
      <c r="B43606"/>
    </row>
    <row r="43607" spans="2:2" ht="16.5" x14ac:dyDescent="0.3">
      <c r="B43607"/>
    </row>
    <row r="43608" spans="2:2" ht="16.5" x14ac:dyDescent="0.3">
      <c r="B43608"/>
    </row>
    <row r="43609" spans="2:2" ht="16.5" x14ac:dyDescent="0.3">
      <c r="B43609"/>
    </row>
    <row r="43610" spans="2:2" ht="16.5" x14ac:dyDescent="0.3">
      <c r="B43610"/>
    </row>
    <row r="43611" spans="2:2" ht="16.5" x14ac:dyDescent="0.3">
      <c r="B43611"/>
    </row>
    <row r="43612" spans="2:2" ht="16.5" x14ac:dyDescent="0.3">
      <c r="B43612"/>
    </row>
    <row r="43613" spans="2:2" ht="16.5" x14ac:dyDescent="0.3">
      <c r="B43613"/>
    </row>
    <row r="43614" spans="2:2" ht="16.5" x14ac:dyDescent="0.3">
      <c r="B43614"/>
    </row>
    <row r="43615" spans="2:2" ht="16.5" x14ac:dyDescent="0.3">
      <c r="B43615"/>
    </row>
    <row r="43616" spans="2:2" ht="16.5" x14ac:dyDescent="0.3">
      <c r="B43616"/>
    </row>
    <row r="43617" spans="2:2" ht="16.5" x14ac:dyDescent="0.3">
      <c r="B43617"/>
    </row>
    <row r="43618" spans="2:2" ht="16.5" x14ac:dyDescent="0.3">
      <c r="B43618"/>
    </row>
    <row r="43619" spans="2:2" ht="16.5" x14ac:dyDescent="0.3">
      <c r="B43619"/>
    </row>
    <row r="43620" spans="2:2" ht="16.5" x14ac:dyDescent="0.3">
      <c r="B43620"/>
    </row>
    <row r="43621" spans="2:2" ht="16.5" x14ac:dyDescent="0.3">
      <c r="B43621"/>
    </row>
    <row r="43622" spans="2:2" ht="16.5" x14ac:dyDescent="0.3">
      <c r="B43622"/>
    </row>
    <row r="43623" spans="2:2" ht="16.5" x14ac:dyDescent="0.3">
      <c r="B43623"/>
    </row>
    <row r="43624" spans="2:2" ht="16.5" x14ac:dyDescent="0.3">
      <c r="B43624"/>
    </row>
    <row r="43625" spans="2:2" ht="16.5" x14ac:dyDescent="0.3">
      <c r="B43625"/>
    </row>
    <row r="43626" spans="2:2" ht="16.5" x14ac:dyDescent="0.3">
      <c r="B43626"/>
    </row>
    <row r="43627" spans="2:2" ht="16.5" x14ac:dyDescent="0.3">
      <c r="B43627"/>
    </row>
    <row r="43628" spans="2:2" ht="16.5" x14ac:dyDescent="0.3">
      <c r="B43628"/>
    </row>
    <row r="43629" spans="2:2" ht="16.5" x14ac:dyDescent="0.3">
      <c r="B43629"/>
    </row>
    <row r="43630" spans="2:2" ht="16.5" x14ac:dyDescent="0.3">
      <c r="B43630"/>
    </row>
    <row r="43631" spans="2:2" ht="16.5" x14ac:dyDescent="0.3">
      <c r="B43631"/>
    </row>
    <row r="43632" spans="2:2" ht="16.5" x14ac:dyDescent="0.3">
      <c r="B43632"/>
    </row>
    <row r="43633" spans="2:2" ht="16.5" x14ac:dyDescent="0.3">
      <c r="B43633"/>
    </row>
    <row r="43634" spans="2:2" ht="16.5" x14ac:dyDescent="0.3">
      <c r="B43634"/>
    </row>
    <row r="43635" spans="2:2" ht="16.5" x14ac:dyDescent="0.3">
      <c r="B43635"/>
    </row>
    <row r="43636" spans="2:2" ht="16.5" x14ac:dyDescent="0.3">
      <c r="B43636"/>
    </row>
    <row r="43637" spans="2:2" ht="16.5" x14ac:dyDescent="0.3">
      <c r="B43637"/>
    </row>
    <row r="43638" spans="2:2" ht="16.5" x14ac:dyDescent="0.3">
      <c r="B43638"/>
    </row>
    <row r="43639" spans="2:2" ht="16.5" x14ac:dyDescent="0.3">
      <c r="B43639"/>
    </row>
    <row r="43640" spans="2:2" ht="16.5" x14ac:dyDescent="0.3">
      <c r="B43640"/>
    </row>
    <row r="43641" spans="2:2" ht="16.5" x14ac:dyDescent="0.3">
      <c r="B43641"/>
    </row>
    <row r="43642" spans="2:2" ht="16.5" x14ac:dyDescent="0.3">
      <c r="B43642"/>
    </row>
    <row r="43643" spans="2:2" ht="16.5" x14ac:dyDescent="0.3">
      <c r="B43643"/>
    </row>
    <row r="43644" spans="2:2" ht="16.5" x14ac:dyDescent="0.3">
      <c r="B43644"/>
    </row>
    <row r="43645" spans="2:2" ht="16.5" x14ac:dyDescent="0.3">
      <c r="B43645"/>
    </row>
    <row r="43646" spans="2:2" ht="16.5" x14ac:dyDescent="0.3">
      <c r="B43646"/>
    </row>
    <row r="43647" spans="2:2" ht="16.5" x14ac:dyDescent="0.3">
      <c r="B43647"/>
    </row>
    <row r="43648" spans="2:2" ht="16.5" x14ac:dyDescent="0.3">
      <c r="B43648"/>
    </row>
    <row r="43649" spans="2:2" ht="16.5" x14ac:dyDescent="0.3">
      <c r="B43649"/>
    </row>
    <row r="43650" spans="2:2" ht="16.5" x14ac:dyDescent="0.3">
      <c r="B43650"/>
    </row>
    <row r="43651" spans="2:2" ht="16.5" x14ac:dyDescent="0.3">
      <c r="B43651"/>
    </row>
    <row r="43652" spans="2:2" ht="16.5" x14ac:dyDescent="0.3">
      <c r="B43652"/>
    </row>
    <row r="43653" spans="2:2" ht="16.5" x14ac:dyDescent="0.3">
      <c r="B43653"/>
    </row>
    <row r="43654" spans="2:2" ht="16.5" x14ac:dyDescent="0.3">
      <c r="B43654"/>
    </row>
    <row r="43655" spans="2:2" ht="16.5" x14ac:dyDescent="0.3">
      <c r="B43655"/>
    </row>
    <row r="43656" spans="2:2" ht="16.5" x14ac:dyDescent="0.3">
      <c r="B43656"/>
    </row>
    <row r="43657" spans="2:2" ht="16.5" x14ac:dyDescent="0.3">
      <c r="B43657"/>
    </row>
    <row r="43658" spans="2:2" ht="16.5" x14ac:dyDescent="0.3">
      <c r="B43658"/>
    </row>
    <row r="43659" spans="2:2" ht="16.5" x14ac:dyDescent="0.3">
      <c r="B43659"/>
    </row>
    <row r="43660" spans="2:2" ht="16.5" x14ac:dyDescent="0.3">
      <c r="B43660"/>
    </row>
    <row r="43661" spans="2:2" ht="16.5" x14ac:dyDescent="0.3">
      <c r="B43661"/>
    </row>
    <row r="43662" spans="2:2" ht="16.5" x14ac:dyDescent="0.3">
      <c r="B43662"/>
    </row>
    <row r="43663" spans="2:2" ht="16.5" x14ac:dyDescent="0.3">
      <c r="B43663"/>
    </row>
    <row r="43664" spans="2:2" ht="16.5" x14ac:dyDescent="0.3">
      <c r="B43664"/>
    </row>
    <row r="43665" spans="2:2" ht="16.5" x14ac:dyDescent="0.3">
      <c r="B43665"/>
    </row>
    <row r="43666" spans="2:2" ht="16.5" x14ac:dyDescent="0.3">
      <c r="B43666"/>
    </row>
    <row r="43667" spans="2:2" ht="16.5" x14ac:dyDescent="0.3">
      <c r="B43667"/>
    </row>
    <row r="43668" spans="2:2" ht="16.5" x14ac:dyDescent="0.3">
      <c r="B43668"/>
    </row>
    <row r="43669" spans="2:2" ht="16.5" x14ac:dyDescent="0.3">
      <c r="B43669"/>
    </row>
    <row r="43670" spans="2:2" ht="16.5" x14ac:dyDescent="0.3">
      <c r="B43670"/>
    </row>
    <row r="43671" spans="2:2" ht="16.5" x14ac:dyDescent="0.3">
      <c r="B43671"/>
    </row>
    <row r="43672" spans="2:2" ht="16.5" x14ac:dyDescent="0.3">
      <c r="B43672"/>
    </row>
    <row r="43673" spans="2:2" ht="16.5" x14ac:dyDescent="0.3">
      <c r="B43673"/>
    </row>
    <row r="43674" spans="2:2" ht="16.5" x14ac:dyDescent="0.3">
      <c r="B43674"/>
    </row>
    <row r="43675" spans="2:2" ht="16.5" x14ac:dyDescent="0.3">
      <c r="B43675"/>
    </row>
    <row r="43676" spans="2:2" ht="16.5" x14ac:dyDescent="0.3">
      <c r="B43676"/>
    </row>
    <row r="43677" spans="2:2" ht="16.5" x14ac:dyDescent="0.3">
      <c r="B43677"/>
    </row>
    <row r="43678" spans="2:2" ht="16.5" x14ac:dyDescent="0.3">
      <c r="B43678"/>
    </row>
    <row r="43679" spans="2:2" ht="16.5" x14ac:dyDescent="0.3">
      <c r="B43679"/>
    </row>
    <row r="43680" spans="2:2" ht="16.5" x14ac:dyDescent="0.3">
      <c r="B43680"/>
    </row>
    <row r="43681" spans="2:2" ht="16.5" x14ac:dyDescent="0.3">
      <c r="B43681"/>
    </row>
    <row r="43682" spans="2:2" ht="16.5" x14ac:dyDescent="0.3">
      <c r="B43682"/>
    </row>
    <row r="43683" spans="2:2" ht="16.5" x14ac:dyDescent="0.3">
      <c r="B43683"/>
    </row>
    <row r="43684" spans="2:2" ht="16.5" x14ac:dyDescent="0.3">
      <c r="B43684"/>
    </row>
    <row r="43685" spans="2:2" ht="16.5" x14ac:dyDescent="0.3">
      <c r="B43685"/>
    </row>
    <row r="43686" spans="2:2" ht="16.5" x14ac:dyDescent="0.3">
      <c r="B43686"/>
    </row>
    <row r="43687" spans="2:2" ht="16.5" x14ac:dyDescent="0.3">
      <c r="B43687"/>
    </row>
    <row r="43688" spans="2:2" ht="16.5" x14ac:dyDescent="0.3">
      <c r="B43688"/>
    </row>
    <row r="43689" spans="2:2" ht="16.5" x14ac:dyDescent="0.3">
      <c r="B43689"/>
    </row>
    <row r="43690" spans="2:2" ht="16.5" x14ac:dyDescent="0.3">
      <c r="B43690"/>
    </row>
    <row r="43691" spans="2:2" ht="16.5" x14ac:dyDescent="0.3">
      <c r="B43691"/>
    </row>
    <row r="43692" spans="2:2" ht="16.5" x14ac:dyDescent="0.3">
      <c r="B43692"/>
    </row>
    <row r="43693" spans="2:2" ht="16.5" x14ac:dyDescent="0.3">
      <c r="B43693"/>
    </row>
    <row r="43694" spans="2:2" ht="16.5" x14ac:dyDescent="0.3">
      <c r="B43694"/>
    </row>
    <row r="43695" spans="2:2" ht="16.5" x14ac:dyDescent="0.3">
      <c r="B43695"/>
    </row>
    <row r="43696" spans="2:2" ht="16.5" x14ac:dyDescent="0.3">
      <c r="B43696"/>
    </row>
    <row r="43697" spans="2:2" ht="16.5" x14ac:dyDescent="0.3">
      <c r="B43697"/>
    </row>
    <row r="43698" spans="2:2" ht="16.5" x14ac:dyDescent="0.3">
      <c r="B43698"/>
    </row>
    <row r="43699" spans="2:2" ht="16.5" x14ac:dyDescent="0.3">
      <c r="B43699"/>
    </row>
    <row r="43700" spans="2:2" ht="16.5" x14ac:dyDescent="0.3">
      <c r="B43700"/>
    </row>
    <row r="43701" spans="2:2" ht="16.5" x14ac:dyDescent="0.3">
      <c r="B43701"/>
    </row>
    <row r="43702" spans="2:2" ht="16.5" x14ac:dyDescent="0.3">
      <c r="B43702"/>
    </row>
    <row r="43703" spans="2:2" ht="16.5" x14ac:dyDescent="0.3">
      <c r="B43703"/>
    </row>
    <row r="43704" spans="2:2" ht="16.5" x14ac:dyDescent="0.3">
      <c r="B43704"/>
    </row>
    <row r="43705" spans="2:2" ht="16.5" x14ac:dyDescent="0.3">
      <c r="B43705"/>
    </row>
    <row r="43706" spans="2:2" ht="16.5" x14ac:dyDescent="0.3">
      <c r="B43706"/>
    </row>
    <row r="43707" spans="2:2" ht="16.5" x14ac:dyDescent="0.3">
      <c r="B43707"/>
    </row>
    <row r="43708" spans="2:2" ht="16.5" x14ac:dyDescent="0.3">
      <c r="B43708"/>
    </row>
    <row r="43709" spans="2:2" ht="16.5" x14ac:dyDescent="0.3">
      <c r="B43709"/>
    </row>
    <row r="43710" spans="2:2" ht="16.5" x14ac:dyDescent="0.3">
      <c r="B43710"/>
    </row>
    <row r="43711" spans="2:2" ht="16.5" x14ac:dyDescent="0.3">
      <c r="B43711"/>
    </row>
    <row r="43712" spans="2:2" ht="16.5" x14ac:dyDescent="0.3">
      <c r="B43712"/>
    </row>
    <row r="43713" spans="2:2" ht="16.5" x14ac:dyDescent="0.3">
      <c r="B43713"/>
    </row>
    <row r="43714" spans="2:2" ht="16.5" x14ac:dyDescent="0.3">
      <c r="B43714"/>
    </row>
    <row r="43715" spans="2:2" ht="16.5" x14ac:dyDescent="0.3">
      <c r="B43715"/>
    </row>
    <row r="43716" spans="2:2" ht="16.5" x14ac:dyDescent="0.3">
      <c r="B43716"/>
    </row>
    <row r="43717" spans="2:2" ht="16.5" x14ac:dyDescent="0.3">
      <c r="B43717"/>
    </row>
    <row r="43718" spans="2:2" ht="16.5" x14ac:dyDescent="0.3">
      <c r="B43718"/>
    </row>
    <row r="43719" spans="2:2" ht="16.5" x14ac:dyDescent="0.3">
      <c r="B43719"/>
    </row>
    <row r="43720" spans="2:2" ht="16.5" x14ac:dyDescent="0.3">
      <c r="B43720"/>
    </row>
    <row r="43721" spans="2:2" ht="16.5" x14ac:dyDescent="0.3">
      <c r="B43721"/>
    </row>
    <row r="43722" spans="2:2" ht="16.5" x14ac:dyDescent="0.3">
      <c r="B43722"/>
    </row>
    <row r="43723" spans="2:2" ht="16.5" x14ac:dyDescent="0.3">
      <c r="B43723"/>
    </row>
    <row r="43724" spans="2:2" ht="16.5" x14ac:dyDescent="0.3">
      <c r="B43724"/>
    </row>
    <row r="43725" spans="2:2" ht="16.5" x14ac:dyDescent="0.3">
      <c r="B43725"/>
    </row>
    <row r="43726" spans="2:2" ht="16.5" x14ac:dyDescent="0.3">
      <c r="B43726"/>
    </row>
    <row r="43727" spans="2:2" ht="16.5" x14ac:dyDescent="0.3">
      <c r="B43727"/>
    </row>
    <row r="43728" spans="2:2" ht="16.5" x14ac:dyDescent="0.3">
      <c r="B43728"/>
    </row>
    <row r="43729" spans="2:2" ht="16.5" x14ac:dyDescent="0.3">
      <c r="B43729"/>
    </row>
    <row r="43730" spans="2:2" ht="16.5" x14ac:dyDescent="0.3">
      <c r="B43730"/>
    </row>
    <row r="43731" spans="2:2" ht="16.5" x14ac:dyDescent="0.3">
      <c r="B43731"/>
    </row>
    <row r="43732" spans="2:2" ht="16.5" x14ac:dyDescent="0.3">
      <c r="B43732"/>
    </row>
    <row r="43733" spans="2:2" ht="16.5" x14ac:dyDescent="0.3">
      <c r="B43733"/>
    </row>
    <row r="43734" spans="2:2" ht="16.5" x14ac:dyDescent="0.3">
      <c r="B43734"/>
    </row>
    <row r="43735" spans="2:2" ht="16.5" x14ac:dyDescent="0.3">
      <c r="B43735"/>
    </row>
    <row r="43736" spans="2:2" ht="16.5" x14ac:dyDescent="0.3">
      <c r="B43736"/>
    </row>
    <row r="43737" spans="2:2" ht="16.5" x14ac:dyDescent="0.3">
      <c r="B43737"/>
    </row>
    <row r="43738" spans="2:2" ht="16.5" x14ac:dyDescent="0.3">
      <c r="B43738"/>
    </row>
    <row r="43739" spans="2:2" ht="16.5" x14ac:dyDescent="0.3">
      <c r="B43739"/>
    </row>
    <row r="43740" spans="2:2" ht="16.5" x14ac:dyDescent="0.3">
      <c r="B43740"/>
    </row>
    <row r="43741" spans="2:2" ht="16.5" x14ac:dyDescent="0.3">
      <c r="B43741"/>
    </row>
    <row r="43742" spans="2:2" ht="16.5" x14ac:dyDescent="0.3">
      <c r="B43742"/>
    </row>
    <row r="43743" spans="2:2" ht="16.5" x14ac:dyDescent="0.3">
      <c r="B43743"/>
    </row>
    <row r="43744" spans="2:2" ht="16.5" x14ac:dyDescent="0.3">
      <c r="B43744"/>
    </row>
    <row r="43745" spans="2:2" ht="16.5" x14ac:dyDescent="0.3">
      <c r="B43745"/>
    </row>
    <row r="43746" spans="2:2" ht="16.5" x14ac:dyDescent="0.3">
      <c r="B43746"/>
    </row>
    <row r="43747" spans="2:2" ht="16.5" x14ac:dyDescent="0.3">
      <c r="B43747"/>
    </row>
    <row r="43748" spans="2:2" ht="16.5" x14ac:dyDescent="0.3">
      <c r="B43748"/>
    </row>
    <row r="43749" spans="2:2" ht="16.5" x14ac:dyDescent="0.3">
      <c r="B43749"/>
    </row>
    <row r="43750" spans="2:2" ht="16.5" x14ac:dyDescent="0.3">
      <c r="B43750"/>
    </row>
    <row r="43751" spans="2:2" ht="16.5" x14ac:dyDescent="0.3">
      <c r="B43751"/>
    </row>
    <row r="43752" spans="2:2" ht="16.5" x14ac:dyDescent="0.3">
      <c r="B43752"/>
    </row>
    <row r="43753" spans="2:2" ht="16.5" x14ac:dyDescent="0.3">
      <c r="B43753"/>
    </row>
    <row r="43754" spans="2:2" ht="16.5" x14ac:dyDescent="0.3">
      <c r="B43754"/>
    </row>
    <row r="43755" spans="2:2" ht="16.5" x14ac:dyDescent="0.3">
      <c r="B43755"/>
    </row>
    <row r="43756" spans="2:2" ht="16.5" x14ac:dyDescent="0.3">
      <c r="B43756"/>
    </row>
    <row r="43757" spans="2:2" ht="16.5" x14ac:dyDescent="0.3">
      <c r="B43757"/>
    </row>
    <row r="43758" spans="2:2" ht="16.5" x14ac:dyDescent="0.3">
      <c r="B43758"/>
    </row>
    <row r="43759" spans="2:2" ht="16.5" x14ac:dyDescent="0.3">
      <c r="B43759"/>
    </row>
    <row r="43760" spans="2:2" ht="16.5" x14ac:dyDescent="0.3">
      <c r="B43760"/>
    </row>
    <row r="43761" spans="2:2" ht="16.5" x14ac:dyDescent="0.3">
      <c r="B43761"/>
    </row>
    <row r="43762" spans="2:2" ht="16.5" x14ac:dyDescent="0.3">
      <c r="B43762"/>
    </row>
    <row r="43763" spans="2:2" ht="16.5" x14ac:dyDescent="0.3">
      <c r="B43763"/>
    </row>
    <row r="43764" spans="2:2" ht="16.5" x14ac:dyDescent="0.3">
      <c r="B43764"/>
    </row>
    <row r="43765" spans="2:2" ht="16.5" x14ac:dyDescent="0.3">
      <c r="B43765"/>
    </row>
    <row r="43766" spans="2:2" ht="16.5" x14ac:dyDescent="0.3">
      <c r="B43766"/>
    </row>
    <row r="43767" spans="2:2" ht="16.5" x14ac:dyDescent="0.3">
      <c r="B43767"/>
    </row>
    <row r="43768" spans="2:2" ht="16.5" x14ac:dyDescent="0.3">
      <c r="B43768"/>
    </row>
    <row r="43769" spans="2:2" ht="16.5" x14ac:dyDescent="0.3">
      <c r="B43769"/>
    </row>
    <row r="43770" spans="2:2" ht="16.5" x14ac:dyDescent="0.3">
      <c r="B43770"/>
    </row>
    <row r="43771" spans="2:2" ht="16.5" x14ac:dyDescent="0.3">
      <c r="B43771"/>
    </row>
    <row r="43772" spans="2:2" ht="16.5" x14ac:dyDescent="0.3">
      <c r="B43772"/>
    </row>
    <row r="43773" spans="2:2" ht="16.5" x14ac:dyDescent="0.3">
      <c r="B43773"/>
    </row>
    <row r="43774" spans="2:2" ht="16.5" x14ac:dyDescent="0.3">
      <c r="B43774"/>
    </row>
    <row r="43775" spans="2:2" ht="16.5" x14ac:dyDescent="0.3">
      <c r="B43775"/>
    </row>
    <row r="43776" spans="2:2" ht="16.5" x14ac:dyDescent="0.3">
      <c r="B43776"/>
    </row>
    <row r="43777" spans="2:2" ht="16.5" x14ac:dyDescent="0.3">
      <c r="B43777"/>
    </row>
    <row r="43778" spans="2:2" ht="16.5" x14ac:dyDescent="0.3">
      <c r="B43778"/>
    </row>
    <row r="43779" spans="2:2" ht="16.5" x14ac:dyDescent="0.3">
      <c r="B43779"/>
    </row>
    <row r="43780" spans="2:2" ht="16.5" x14ac:dyDescent="0.3">
      <c r="B43780"/>
    </row>
    <row r="43781" spans="2:2" ht="16.5" x14ac:dyDescent="0.3">
      <c r="B43781"/>
    </row>
    <row r="43782" spans="2:2" ht="16.5" x14ac:dyDescent="0.3">
      <c r="B43782"/>
    </row>
    <row r="43783" spans="2:2" ht="16.5" x14ac:dyDescent="0.3">
      <c r="B43783"/>
    </row>
    <row r="43784" spans="2:2" ht="16.5" x14ac:dyDescent="0.3">
      <c r="B43784"/>
    </row>
    <row r="43785" spans="2:2" ht="16.5" x14ac:dyDescent="0.3">
      <c r="B43785"/>
    </row>
    <row r="43786" spans="2:2" ht="16.5" x14ac:dyDescent="0.3">
      <c r="B43786"/>
    </row>
    <row r="43787" spans="2:2" ht="16.5" x14ac:dyDescent="0.3">
      <c r="B43787"/>
    </row>
    <row r="43788" spans="2:2" ht="16.5" x14ac:dyDescent="0.3">
      <c r="B43788"/>
    </row>
    <row r="43789" spans="2:2" ht="16.5" x14ac:dyDescent="0.3">
      <c r="B43789"/>
    </row>
    <row r="43790" spans="2:2" ht="16.5" x14ac:dyDescent="0.3">
      <c r="B43790"/>
    </row>
    <row r="43791" spans="2:2" ht="16.5" x14ac:dyDescent="0.3">
      <c r="B43791"/>
    </row>
    <row r="43792" spans="2:2" ht="16.5" x14ac:dyDescent="0.3">
      <c r="B43792"/>
    </row>
    <row r="43793" spans="2:2" ht="16.5" x14ac:dyDescent="0.3">
      <c r="B43793"/>
    </row>
    <row r="43794" spans="2:2" ht="16.5" x14ac:dyDescent="0.3">
      <c r="B43794"/>
    </row>
    <row r="43795" spans="2:2" ht="16.5" x14ac:dyDescent="0.3">
      <c r="B43795"/>
    </row>
    <row r="43796" spans="2:2" ht="16.5" x14ac:dyDescent="0.3">
      <c r="B43796"/>
    </row>
    <row r="43797" spans="2:2" ht="16.5" x14ac:dyDescent="0.3">
      <c r="B43797"/>
    </row>
    <row r="43798" spans="2:2" ht="16.5" x14ac:dyDescent="0.3">
      <c r="B43798"/>
    </row>
    <row r="43799" spans="2:2" ht="16.5" x14ac:dyDescent="0.3">
      <c r="B43799"/>
    </row>
    <row r="43800" spans="2:2" ht="16.5" x14ac:dyDescent="0.3">
      <c r="B43800"/>
    </row>
    <row r="43801" spans="2:2" ht="16.5" x14ac:dyDescent="0.3">
      <c r="B43801"/>
    </row>
    <row r="43802" spans="2:2" ht="16.5" x14ac:dyDescent="0.3">
      <c r="B43802"/>
    </row>
    <row r="43803" spans="2:2" ht="16.5" x14ac:dyDescent="0.3">
      <c r="B43803"/>
    </row>
    <row r="43804" spans="2:2" ht="16.5" x14ac:dyDescent="0.3">
      <c r="B43804"/>
    </row>
    <row r="43805" spans="2:2" ht="16.5" x14ac:dyDescent="0.3">
      <c r="B43805"/>
    </row>
    <row r="43806" spans="2:2" ht="16.5" x14ac:dyDescent="0.3">
      <c r="B43806"/>
    </row>
    <row r="43807" spans="2:2" ht="16.5" x14ac:dyDescent="0.3">
      <c r="B43807"/>
    </row>
    <row r="43808" spans="2:2" ht="16.5" x14ac:dyDescent="0.3">
      <c r="B43808"/>
    </row>
    <row r="43809" spans="2:2" ht="16.5" x14ac:dyDescent="0.3">
      <c r="B43809"/>
    </row>
    <row r="43810" spans="2:2" ht="16.5" x14ac:dyDescent="0.3">
      <c r="B43810"/>
    </row>
    <row r="43811" spans="2:2" ht="16.5" x14ac:dyDescent="0.3">
      <c r="B43811"/>
    </row>
    <row r="43812" spans="2:2" ht="16.5" x14ac:dyDescent="0.3">
      <c r="B43812"/>
    </row>
    <row r="43813" spans="2:2" ht="16.5" x14ac:dyDescent="0.3">
      <c r="B43813"/>
    </row>
    <row r="43814" spans="2:2" ht="16.5" x14ac:dyDescent="0.3">
      <c r="B43814"/>
    </row>
    <row r="43815" spans="2:2" ht="16.5" x14ac:dyDescent="0.3">
      <c r="B43815"/>
    </row>
    <row r="43816" spans="2:2" ht="16.5" x14ac:dyDescent="0.3">
      <c r="B43816"/>
    </row>
    <row r="43817" spans="2:2" ht="16.5" x14ac:dyDescent="0.3">
      <c r="B43817"/>
    </row>
    <row r="43818" spans="2:2" ht="16.5" x14ac:dyDescent="0.3">
      <c r="B43818"/>
    </row>
    <row r="43819" spans="2:2" ht="16.5" x14ac:dyDescent="0.3">
      <c r="B43819"/>
    </row>
    <row r="43820" spans="2:2" ht="16.5" x14ac:dyDescent="0.3">
      <c r="B43820"/>
    </row>
    <row r="43821" spans="2:2" ht="16.5" x14ac:dyDescent="0.3">
      <c r="B43821"/>
    </row>
    <row r="43822" spans="2:2" ht="16.5" x14ac:dyDescent="0.3">
      <c r="B43822"/>
    </row>
    <row r="43823" spans="2:2" ht="16.5" x14ac:dyDescent="0.3">
      <c r="B43823"/>
    </row>
    <row r="43824" spans="2:2" ht="16.5" x14ac:dyDescent="0.3">
      <c r="B43824"/>
    </row>
    <row r="43825" spans="2:2" ht="16.5" x14ac:dyDescent="0.3">
      <c r="B43825"/>
    </row>
    <row r="43826" spans="2:2" ht="16.5" x14ac:dyDescent="0.3">
      <c r="B43826"/>
    </row>
    <row r="43827" spans="2:2" ht="16.5" x14ac:dyDescent="0.3">
      <c r="B43827"/>
    </row>
    <row r="43828" spans="2:2" ht="16.5" x14ac:dyDescent="0.3">
      <c r="B43828"/>
    </row>
    <row r="43829" spans="2:2" ht="16.5" x14ac:dyDescent="0.3">
      <c r="B43829"/>
    </row>
    <row r="43830" spans="2:2" ht="16.5" x14ac:dyDescent="0.3">
      <c r="B43830"/>
    </row>
    <row r="43831" spans="2:2" ht="16.5" x14ac:dyDescent="0.3">
      <c r="B43831"/>
    </row>
    <row r="43832" spans="2:2" ht="16.5" x14ac:dyDescent="0.3">
      <c r="B43832"/>
    </row>
    <row r="43833" spans="2:2" ht="16.5" x14ac:dyDescent="0.3">
      <c r="B43833"/>
    </row>
    <row r="43834" spans="2:2" ht="16.5" x14ac:dyDescent="0.3">
      <c r="B43834"/>
    </row>
    <row r="43835" spans="2:2" ht="16.5" x14ac:dyDescent="0.3">
      <c r="B43835"/>
    </row>
    <row r="43836" spans="2:2" ht="16.5" x14ac:dyDescent="0.3">
      <c r="B43836"/>
    </row>
    <row r="43837" spans="2:2" ht="16.5" x14ac:dyDescent="0.3">
      <c r="B43837"/>
    </row>
    <row r="43838" spans="2:2" ht="16.5" x14ac:dyDescent="0.3">
      <c r="B43838"/>
    </row>
    <row r="43839" spans="2:2" ht="16.5" x14ac:dyDescent="0.3">
      <c r="B43839"/>
    </row>
    <row r="43840" spans="2:2" ht="16.5" x14ac:dyDescent="0.3">
      <c r="B43840"/>
    </row>
    <row r="43841" spans="2:2" ht="16.5" x14ac:dyDescent="0.3">
      <c r="B43841"/>
    </row>
    <row r="43842" spans="2:2" ht="16.5" x14ac:dyDescent="0.3">
      <c r="B43842"/>
    </row>
    <row r="43843" spans="2:2" ht="16.5" x14ac:dyDescent="0.3">
      <c r="B43843"/>
    </row>
    <row r="43844" spans="2:2" ht="16.5" x14ac:dyDescent="0.3">
      <c r="B43844"/>
    </row>
    <row r="43845" spans="2:2" ht="16.5" x14ac:dyDescent="0.3">
      <c r="B43845"/>
    </row>
    <row r="43846" spans="2:2" ht="16.5" x14ac:dyDescent="0.3">
      <c r="B43846"/>
    </row>
    <row r="43847" spans="2:2" ht="16.5" x14ac:dyDescent="0.3">
      <c r="B43847"/>
    </row>
    <row r="43848" spans="2:2" ht="16.5" x14ac:dyDescent="0.3">
      <c r="B43848"/>
    </row>
    <row r="43849" spans="2:2" ht="16.5" x14ac:dyDescent="0.3">
      <c r="B43849"/>
    </row>
    <row r="43850" spans="2:2" ht="16.5" x14ac:dyDescent="0.3">
      <c r="B43850"/>
    </row>
    <row r="43851" spans="2:2" ht="16.5" x14ac:dyDescent="0.3">
      <c r="B43851"/>
    </row>
    <row r="43852" spans="2:2" ht="16.5" x14ac:dyDescent="0.3">
      <c r="B43852"/>
    </row>
    <row r="43853" spans="2:2" ht="16.5" x14ac:dyDescent="0.3">
      <c r="B43853"/>
    </row>
    <row r="43854" spans="2:2" ht="16.5" x14ac:dyDescent="0.3">
      <c r="B43854"/>
    </row>
    <row r="43855" spans="2:2" ht="16.5" x14ac:dyDescent="0.3">
      <c r="B43855"/>
    </row>
    <row r="43856" spans="2:2" ht="16.5" x14ac:dyDescent="0.3">
      <c r="B43856"/>
    </row>
    <row r="43857" spans="2:2" ht="16.5" x14ac:dyDescent="0.3">
      <c r="B43857"/>
    </row>
    <row r="43858" spans="2:2" ht="16.5" x14ac:dyDescent="0.3">
      <c r="B43858"/>
    </row>
    <row r="43859" spans="2:2" ht="16.5" x14ac:dyDescent="0.3">
      <c r="B43859"/>
    </row>
    <row r="43860" spans="2:2" ht="16.5" x14ac:dyDescent="0.3">
      <c r="B43860"/>
    </row>
    <row r="43861" spans="2:2" ht="16.5" x14ac:dyDescent="0.3">
      <c r="B43861"/>
    </row>
    <row r="43862" spans="2:2" ht="16.5" x14ac:dyDescent="0.3">
      <c r="B43862"/>
    </row>
    <row r="43863" spans="2:2" ht="16.5" x14ac:dyDescent="0.3">
      <c r="B43863"/>
    </row>
    <row r="43864" spans="2:2" ht="16.5" x14ac:dyDescent="0.3">
      <c r="B43864"/>
    </row>
    <row r="43865" spans="2:2" ht="16.5" x14ac:dyDescent="0.3">
      <c r="B43865"/>
    </row>
    <row r="43866" spans="2:2" ht="16.5" x14ac:dyDescent="0.3">
      <c r="B43866"/>
    </row>
    <row r="43867" spans="2:2" ht="16.5" x14ac:dyDescent="0.3">
      <c r="B43867"/>
    </row>
    <row r="43868" spans="2:2" ht="16.5" x14ac:dyDescent="0.3">
      <c r="B43868"/>
    </row>
    <row r="43869" spans="2:2" ht="16.5" x14ac:dyDescent="0.3">
      <c r="B43869"/>
    </row>
    <row r="43870" spans="2:2" ht="16.5" x14ac:dyDescent="0.3">
      <c r="B43870"/>
    </row>
    <row r="43871" spans="2:2" ht="16.5" x14ac:dyDescent="0.3">
      <c r="B43871"/>
    </row>
    <row r="43872" spans="2:2" ht="16.5" x14ac:dyDescent="0.3">
      <c r="B43872"/>
    </row>
    <row r="43873" spans="2:2" ht="16.5" x14ac:dyDescent="0.3">
      <c r="B43873"/>
    </row>
    <row r="43874" spans="2:2" ht="16.5" x14ac:dyDescent="0.3">
      <c r="B43874"/>
    </row>
    <row r="43875" spans="2:2" ht="16.5" x14ac:dyDescent="0.3">
      <c r="B43875"/>
    </row>
    <row r="43876" spans="2:2" ht="16.5" x14ac:dyDescent="0.3">
      <c r="B43876"/>
    </row>
    <row r="43877" spans="2:2" ht="16.5" x14ac:dyDescent="0.3">
      <c r="B43877"/>
    </row>
    <row r="43878" spans="2:2" ht="16.5" x14ac:dyDescent="0.3">
      <c r="B43878"/>
    </row>
    <row r="43879" spans="2:2" ht="16.5" x14ac:dyDescent="0.3">
      <c r="B43879"/>
    </row>
    <row r="43880" spans="2:2" ht="16.5" x14ac:dyDescent="0.3">
      <c r="B43880"/>
    </row>
    <row r="43881" spans="2:2" ht="16.5" x14ac:dyDescent="0.3">
      <c r="B43881"/>
    </row>
    <row r="43882" spans="2:2" ht="16.5" x14ac:dyDescent="0.3">
      <c r="B43882"/>
    </row>
    <row r="43883" spans="2:2" ht="16.5" x14ac:dyDescent="0.3">
      <c r="B43883"/>
    </row>
    <row r="43884" spans="2:2" ht="16.5" x14ac:dyDescent="0.3">
      <c r="B43884"/>
    </row>
    <row r="43885" spans="2:2" ht="16.5" x14ac:dyDescent="0.3">
      <c r="B43885"/>
    </row>
    <row r="43886" spans="2:2" ht="16.5" x14ac:dyDescent="0.3">
      <c r="B43886"/>
    </row>
    <row r="43887" spans="2:2" ht="16.5" x14ac:dyDescent="0.3">
      <c r="B43887"/>
    </row>
    <row r="43888" spans="2:2" ht="16.5" x14ac:dyDescent="0.3">
      <c r="B43888"/>
    </row>
    <row r="43889" spans="2:2" ht="16.5" x14ac:dyDescent="0.3">
      <c r="B43889"/>
    </row>
    <row r="43890" spans="2:2" ht="16.5" x14ac:dyDescent="0.3">
      <c r="B43890"/>
    </row>
    <row r="43891" spans="2:2" ht="16.5" x14ac:dyDescent="0.3">
      <c r="B43891"/>
    </row>
    <row r="43892" spans="2:2" ht="16.5" x14ac:dyDescent="0.3">
      <c r="B43892"/>
    </row>
    <row r="43893" spans="2:2" ht="16.5" x14ac:dyDescent="0.3">
      <c r="B43893"/>
    </row>
    <row r="43894" spans="2:2" ht="16.5" x14ac:dyDescent="0.3">
      <c r="B43894"/>
    </row>
    <row r="43895" spans="2:2" ht="16.5" x14ac:dyDescent="0.3">
      <c r="B43895"/>
    </row>
    <row r="43896" spans="2:2" ht="16.5" x14ac:dyDescent="0.3">
      <c r="B43896"/>
    </row>
    <row r="43897" spans="2:2" ht="16.5" x14ac:dyDescent="0.3">
      <c r="B43897"/>
    </row>
    <row r="43898" spans="2:2" ht="16.5" x14ac:dyDescent="0.3">
      <c r="B43898"/>
    </row>
    <row r="43899" spans="2:2" ht="16.5" x14ac:dyDescent="0.3">
      <c r="B43899"/>
    </row>
    <row r="43900" spans="2:2" ht="16.5" x14ac:dyDescent="0.3">
      <c r="B43900"/>
    </row>
    <row r="43901" spans="2:2" ht="16.5" x14ac:dyDescent="0.3">
      <c r="B43901"/>
    </row>
    <row r="43902" spans="2:2" ht="16.5" x14ac:dyDescent="0.3">
      <c r="B43902"/>
    </row>
    <row r="43903" spans="2:2" ht="16.5" x14ac:dyDescent="0.3">
      <c r="B43903"/>
    </row>
    <row r="43904" spans="2:2" ht="16.5" x14ac:dyDescent="0.3">
      <c r="B43904"/>
    </row>
    <row r="43905" spans="2:2" ht="16.5" x14ac:dyDescent="0.3">
      <c r="B43905"/>
    </row>
    <row r="43906" spans="2:2" ht="16.5" x14ac:dyDescent="0.3">
      <c r="B43906"/>
    </row>
    <row r="43907" spans="2:2" ht="16.5" x14ac:dyDescent="0.3">
      <c r="B43907"/>
    </row>
    <row r="43908" spans="2:2" ht="16.5" x14ac:dyDescent="0.3">
      <c r="B43908"/>
    </row>
    <row r="43909" spans="2:2" ht="16.5" x14ac:dyDescent="0.3">
      <c r="B43909"/>
    </row>
    <row r="43910" spans="2:2" ht="16.5" x14ac:dyDescent="0.3">
      <c r="B43910"/>
    </row>
    <row r="43911" spans="2:2" ht="16.5" x14ac:dyDescent="0.3">
      <c r="B43911"/>
    </row>
    <row r="43912" spans="2:2" ht="16.5" x14ac:dyDescent="0.3">
      <c r="B43912"/>
    </row>
    <row r="43913" spans="2:2" ht="16.5" x14ac:dyDescent="0.3">
      <c r="B43913"/>
    </row>
    <row r="43914" spans="2:2" ht="16.5" x14ac:dyDescent="0.3">
      <c r="B43914"/>
    </row>
    <row r="43915" spans="2:2" ht="16.5" x14ac:dyDescent="0.3">
      <c r="B43915"/>
    </row>
    <row r="43916" spans="2:2" ht="16.5" x14ac:dyDescent="0.3">
      <c r="B43916"/>
    </row>
    <row r="43917" spans="2:2" ht="16.5" x14ac:dyDescent="0.3">
      <c r="B43917"/>
    </row>
    <row r="43918" spans="2:2" ht="16.5" x14ac:dyDescent="0.3">
      <c r="B43918"/>
    </row>
    <row r="43919" spans="2:2" ht="16.5" x14ac:dyDescent="0.3">
      <c r="B43919"/>
    </row>
    <row r="43920" spans="2:2" ht="16.5" x14ac:dyDescent="0.3">
      <c r="B43920"/>
    </row>
    <row r="43921" spans="2:2" ht="16.5" x14ac:dyDescent="0.3">
      <c r="B43921"/>
    </row>
    <row r="43922" spans="2:2" ht="16.5" x14ac:dyDescent="0.3">
      <c r="B43922"/>
    </row>
    <row r="43923" spans="2:2" ht="16.5" x14ac:dyDescent="0.3">
      <c r="B43923"/>
    </row>
    <row r="43924" spans="2:2" ht="16.5" x14ac:dyDescent="0.3">
      <c r="B43924"/>
    </row>
    <row r="43925" spans="2:2" ht="16.5" x14ac:dyDescent="0.3">
      <c r="B43925"/>
    </row>
    <row r="43926" spans="2:2" ht="16.5" x14ac:dyDescent="0.3">
      <c r="B43926"/>
    </row>
    <row r="43927" spans="2:2" ht="16.5" x14ac:dyDescent="0.3">
      <c r="B43927"/>
    </row>
    <row r="43928" spans="2:2" ht="16.5" x14ac:dyDescent="0.3">
      <c r="B43928"/>
    </row>
    <row r="43929" spans="2:2" ht="16.5" x14ac:dyDescent="0.3">
      <c r="B43929"/>
    </row>
    <row r="43930" spans="2:2" ht="16.5" x14ac:dyDescent="0.3">
      <c r="B43930"/>
    </row>
    <row r="43931" spans="2:2" ht="16.5" x14ac:dyDescent="0.3">
      <c r="B43931"/>
    </row>
    <row r="43932" spans="2:2" ht="16.5" x14ac:dyDescent="0.3">
      <c r="B43932"/>
    </row>
    <row r="43933" spans="2:2" ht="16.5" x14ac:dyDescent="0.3">
      <c r="B43933"/>
    </row>
    <row r="43934" spans="2:2" ht="16.5" x14ac:dyDescent="0.3">
      <c r="B43934"/>
    </row>
    <row r="43935" spans="2:2" ht="16.5" x14ac:dyDescent="0.3">
      <c r="B43935"/>
    </row>
    <row r="43936" spans="2:2" ht="16.5" x14ac:dyDescent="0.3">
      <c r="B43936"/>
    </row>
    <row r="43937" spans="2:2" ht="16.5" x14ac:dyDescent="0.3">
      <c r="B43937"/>
    </row>
    <row r="43938" spans="2:2" ht="16.5" x14ac:dyDescent="0.3">
      <c r="B43938"/>
    </row>
    <row r="43939" spans="2:2" ht="16.5" x14ac:dyDescent="0.3">
      <c r="B43939"/>
    </row>
    <row r="43940" spans="2:2" ht="16.5" x14ac:dyDescent="0.3">
      <c r="B43940"/>
    </row>
    <row r="43941" spans="2:2" ht="16.5" x14ac:dyDescent="0.3">
      <c r="B43941"/>
    </row>
    <row r="43942" spans="2:2" ht="16.5" x14ac:dyDescent="0.3">
      <c r="B43942"/>
    </row>
    <row r="43943" spans="2:2" ht="16.5" x14ac:dyDescent="0.3">
      <c r="B43943"/>
    </row>
    <row r="43944" spans="2:2" ht="16.5" x14ac:dyDescent="0.3">
      <c r="B43944"/>
    </row>
    <row r="43945" spans="2:2" ht="16.5" x14ac:dyDescent="0.3">
      <c r="B43945"/>
    </row>
    <row r="43946" spans="2:2" ht="16.5" x14ac:dyDescent="0.3">
      <c r="B43946"/>
    </row>
    <row r="43947" spans="2:2" ht="16.5" x14ac:dyDescent="0.3">
      <c r="B43947"/>
    </row>
    <row r="43948" spans="2:2" ht="16.5" x14ac:dyDescent="0.3">
      <c r="B43948"/>
    </row>
    <row r="43949" spans="2:2" ht="16.5" x14ac:dyDescent="0.3">
      <c r="B43949"/>
    </row>
    <row r="43950" spans="2:2" ht="16.5" x14ac:dyDescent="0.3">
      <c r="B43950"/>
    </row>
    <row r="43951" spans="2:2" ht="16.5" x14ac:dyDescent="0.3">
      <c r="B43951"/>
    </row>
    <row r="43952" spans="2:2" ht="16.5" x14ac:dyDescent="0.3">
      <c r="B43952"/>
    </row>
    <row r="43953" spans="2:2" ht="16.5" x14ac:dyDescent="0.3">
      <c r="B43953"/>
    </row>
    <row r="43954" spans="2:2" ht="16.5" x14ac:dyDescent="0.3">
      <c r="B43954"/>
    </row>
    <row r="43955" spans="2:2" ht="16.5" x14ac:dyDescent="0.3">
      <c r="B43955"/>
    </row>
    <row r="43956" spans="2:2" ht="16.5" x14ac:dyDescent="0.3">
      <c r="B43956"/>
    </row>
    <row r="43957" spans="2:2" ht="16.5" x14ac:dyDescent="0.3">
      <c r="B43957"/>
    </row>
    <row r="43958" spans="2:2" ht="16.5" x14ac:dyDescent="0.3">
      <c r="B43958"/>
    </row>
    <row r="43959" spans="2:2" ht="16.5" x14ac:dyDescent="0.3">
      <c r="B43959"/>
    </row>
    <row r="43960" spans="2:2" ht="16.5" x14ac:dyDescent="0.3">
      <c r="B43960"/>
    </row>
    <row r="43961" spans="2:2" ht="16.5" x14ac:dyDescent="0.3">
      <c r="B43961"/>
    </row>
    <row r="43962" spans="2:2" ht="16.5" x14ac:dyDescent="0.3">
      <c r="B43962"/>
    </row>
    <row r="43963" spans="2:2" ht="16.5" x14ac:dyDescent="0.3">
      <c r="B43963"/>
    </row>
    <row r="43964" spans="2:2" ht="16.5" x14ac:dyDescent="0.3">
      <c r="B43964"/>
    </row>
    <row r="43965" spans="2:2" ht="16.5" x14ac:dyDescent="0.3">
      <c r="B43965"/>
    </row>
    <row r="43966" spans="2:2" ht="16.5" x14ac:dyDescent="0.3">
      <c r="B43966"/>
    </row>
    <row r="43967" spans="2:2" ht="16.5" x14ac:dyDescent="0.3">
      <c r="B43967"/>
    </row>
    <row r="43968" spans="2:2" ht="16.5" x14ac:dyDescent="0.3">
      <c r="B43968"/>
    </row>
    <row r="43969" spans="2:2" ht="16.5" x14ac:dyDescent="0.3">
      <c r="B43969"/>
    </row>
    <row r="43970" spans="2:2" ht="16.5" x14ac:dyDescent="0.3">
      <c r="B43970"/>
    </row>
    <row r="43971" spans="2:2" ht="16.5" x14ac:dyDescent="0.3">
      <c r="B43971"/>
    </row>
    <row r="43972" spans="2:2" ht="16.5" x14ac:dyDescent="0.3">
      <c r="B43972"/>
    </row>
    <row r="43973" spans="2:2" ht="16.5" x14ac:dyDescent="0.3">
      <c r="B43973"/>
    </row>
    <row r="43974" spans="2:2" ht="16.5" x14ac:dyDescent="0.3">
      <c r="B43974"/>
    </row>
    <row r="43975" spans="2:2" ht="16.5" x14ac:dyDescent="0.3">
      <c r="B43975"/>
    </row>
    <row r="43976" spans="2:2" ht="16.5" x14ac:dyDescent="0.3">
      <c r="B43976"/>
    </row>
    <row r="43977" spans="2:2" ht="16.5" x14ac:dyDescent="0.3">
      <c r="B43977"/>
    </row>
    <row r="43978" spans="2:2" ht="16.5" x14ac:dyDescent="0.3">
      <c r="B43978"/>
    </row>
    <row r="43979" spans="2:2" ht="16.5" x14ac:dyDescent="0.3">
      <c r="B43979"/>
    </row>
    <row r="43980" spans="2:2" ht="16.5" x14ac:dyDescent="0.3">
      <c r="B43980"/>
    </row>
    <row r="43981" spans="2:2" ht="16.5" x14ac:dyDescent="0.3">
      <c r="B43981"/>
    </row>
    <row r="43982" spans="2:2" ht="16.5" x14ac:dyDescent="0.3">
      <c r="B43982"/>
    </row>
    <row r="43983" spans="2:2" ht="16.5" x14ac:dyDescent="0.3">
      <c r="B43983"/>
    </row>
    <row r="43984" spans="2:2" ht="16.5" x14ac:dyDescent="0.3">
      <c r="B43984"/>
    </row>
    <row r="43985" spans="2:2" ht="16.5" x14ac:dyDescent="0.3">
      <c r="B43985"/>
    </row>
    <row r="43986" spans="2:2" ht="16.5" x14ac:dyDescent="0.3">
      <c r="B43986"/>
    </row>
    <row r="43987" spans="2:2" ht="16.5" x14ac:dyDescent="0.3">
      <c r="B43987"/>
    </row>
    <row r="43988" spans="2:2" ht="16.5" x14ac:dyDescent="0.3">
      <c r="B43988"/>
    </row>
    <row r="43989" spans="2:2" ht="16.5" x14ac:dyDescent="0.3">
      <c r="B43989"/>
    </row>
    <row r="43990" spans="2:2" ht="16.5" x14ac:dyDescent="0.3">
      <c r="B43990"/>
    </row>
    <row r="43991" spans="2:2" ht="16.5" x14ac:dyDescent="0.3">
      <c r="B43991"/>
    </row>
    <row r="43992" spans="2:2" ht="16.5" x14ac:dyDescent="0.3">
      <c r="B43992"/>
    </row>
    <row r="43993" spans="2:2" ht="16.5" x14ac:dyDescent="0.3">
      <c r="B43993"/>
    </row>
    <row r="43994" spans="2:2" ht="16.5" x14ac:dyDescent="0.3">
      <c r="B43994"/>
    </row>
    <row r="43995" spans="2:2" ht="16.5" x14ac:dyDescent="0.3">
      <c r="B43995"/>
    </row>
    <row r="43996" spans="2:2" ht="16.5" x14ac:dyDescent="0.3">
      <c r="B43996"/>
    </row>
    <row r="43997" spans="2:2" ht="16.5" x14ac:dyDescent="0.3">
      <c r="B43997"/>
    </row>
    <row r="43998" spans="2:2" ht="16.5" x14ac:dyDescent="0.3">
      <c r="B43998"/>
    </row>
    <row r="43999" spans="2:2" ht="16.5" x14ac:dyDescent="0.3">
      <c r="B43999"/>
    </row>
    <row r="44000" spans="2:2" ht="16.5" x14ac:dyDescent="0.3">
      <c r="B44000"/>
    </row>
    <row r="44001" spans="2:2" ht="16.5" x14ac:dyDescent="0.3">
      <c r="B44001"/>
    </row>
    <row r="44002" spans="2:2" ht="16.5" x14ac:dyDescent="0.3">
      <c r="B44002"/>
    </row>
    <row r="44003" spans="2:2" ht="16.5" x14ac:dyDescent="0.3">
      <c r="B44003"/>
    </row>
    <row r="44004" spans="2:2" ht="16.5" x14ac:dyDescent="0.3">
      <c r="B44004"/>
    </row>
    <row r="44005" spans="2:2" ht="16.5" x14ac:dyDescent="0.3">
      <c r="B44005"/>
    </row>
    <row r="44006" spans="2:2" ht="16.5" x14ac:dyDescent="0.3">
      <c r="B44006"/>
    </row>
    <row r="44007" spans="2:2" ht="16.5" x14ac:dyDescent="0.3">
      <c r="B44007"/>
    </row>
    <row r="44008" spans="2:2" ht="16.5" x14ac:dyDescent="0.3">
      <c r="B44008"/>
    </row>
    <row r="44009" spans="2:2" ht="16.5" x14ac:dyDescent="0.3">
      <c r="B44009"/>
    </row>
    <row r="44010" spans="2:2" ht="16.5" x14ac:dyDescent="0.3">
      <c r="B44010"/>
    </row>
    <row r="44011" spans="2:2" ht="16.5" x14ac:dyDescent="0.3">
      <c r="B44011"/>
    </row>
    <row r="44012" spans="2:2" ht="16.5" x14ac:dyDescent="0.3">
      <c r="B44012"/>
    </row>
    <row r="44013" spans="2:2" ht="16.5" x14ac:dyDescent="0.3">
      <c r="B44013"/>
    </row>
    <row r="44014" spans="2:2" ht="16.5" x14ac:dyDescent="0.3">
      <c r="B44014"/>
    </row>
    <row r="44015" spans="2:2" ht="16.5" x14ac:dyDescent="0.3">
      <c r="B44015"/>
    </row>
    <row r="44016" spans="2:2" ht="16.5" x14ac:dyDescent="0.3">
      <c r="B44016"/>
    </row>
    <row r="44017" spans="2:2" ht="16.5" x14ac:dyDescent="0.3">
      <c r="B44017"/>
    </row>
    <row r="44018" spans="2:2" ht="16.5" x14ac:dyDescent="0.3">
      <c r="B44018"/>
    </row>
    <row r="44019" spans="2:2" ht="16.5" x14ac:dyDescent="0.3">
      <c r="B44019"/>
    </row>
    <row r="44020" spans="2:2" ht="16.5" x14ac:dyDescent="0.3">
      <c r="B44020"/>
    </row>
    <row r="44021" spans="2:2" ht="16.5" x14ac:dyDescent="0.3">
      <c r="B44021"/>
    </row>
    <row r="44022" spans="2:2" ht="16.5" x14ac:dyDescent="0.3">
      <c r="B44022"/>
    </row>
    <row r="44023" spans="2:2" ht="16.5" x14ac:dyDescent="0.3">
      <c r="B44023"/>
    </row>
    <row r="44024" spans="2:2" ht="16.5" x14ac:dyDescent="0.3">
      <c r="B44024"/>
    </row>
    <row r="44025" spans="2:2" ht="16.5" x14ac:dyDescent="0.3">
      <c r="B44025"/>
    </row>
    <row r="44026" spans="2:2" ht="16.5" x14ac:dyDescent="0.3">
      <c r="B44026"/>
    </row>
    <row r="44027" spans="2:2" ht="16.5" x14ac:dyDescent="0.3">
      <c r="B44027"/>
    </row>
    <row r="44028" spans="2:2" ht="16.5" x14ac:dyDescent="0.3">
      <c r="B44028"/>
    </row>
    <row r="44029" spans="2:2" ht="16.5" x14ac:dyDescent="0.3">
      <c r="B44029"/>
    </row>
    <row r="44030" spans="2:2" ht="16.5" x14ac:dyDescent="0.3">
      <c r="B44030"/>
    </row>
    <row r="44031" spans="2:2" ht="16.5" x14ac:dyDescent="0.3">
      <c r="B44031"/>
    </row>
    <row r="44032" spans="2:2" ht="16.5" x14ac:dyDescent="0.3">
      <c r="B44032"/>
    </row>
    <row r="44033" spans="2:2" ht="16.5" x14ac:dyDescent="0.3">
      <c r="B44033"/>
    </row>
    <row r="44034" spans="2:2" ht="16.5" x14ac:dyDescent="0.3">
      <c r="B44034"/>
    </row>
    <row r="44035" spans="2:2" ht="16.5" x14ac:dyDescent="0.3">
      <c r="B44035"/>
    </row>
    <row r="44036" spans="2:2" ht="16.5" x14ac:dyDescent="0.3">
      <c r="B44036"/>
    </row>
    <row r="44037" spans="2:2" ht="16.5" x14ac:dyDescent="0.3">
      <c r="B44037"/>
    </row>
    <row r="44038" spans="2:2" ht="16.5" x14ac:dyDescent="0.3">
      <c r="B44038"/>
    </row>
    <row r="44039" spans="2:2" ht="16.5" x14ac:dyDescent="0.3">
      <c r="B44039"/>
    </row>
    <row r="44040" spans="2:2" ht="16.5" x14ac:dyDescent="0.3">
      <c r="B44040"/>
    </row>
    <row r="44041" spans="2:2" ht="16.5" x14ac:dyDescent="0.3">
      <c r="B44041"/>
    </row>
    <row r="44042" spans="2:2" ht="16.5" x14ac:dyDescent="0.3">
      <c r="B44042"/>
    </row>
    <row r="44043" spans="2:2" ht="16.5" x14ac:dyDescent="0.3">
      <c r="B44043"/>
    </row>
    <row r="44044" spans="2:2" ht="16.5" x14ac:dyDescent="0.3">
      <c r="B44044"/>
    </row>
    <row r="44045" spans="2:2" ht="16.5" x14ac:dyDescent="0.3">
      <c r="B44045"/>
    </row>
    <row r="44046" spans="2:2" ht="16.5" x14ac:dyDescent="0.3">
      <c r="B44046"/>
    </row>
    <row r="44047" spans="2:2" ht="16.5" x14ac:dyDescent="0.3">
      <c r="B44047"/>
    </row>
    <row r="44048" spans="2:2" ht="16.5" x14ac:dyDescent="0.3">
      <c r="B44048"/>
    </row>
    <row r="44049" spans="2:2" ht="16.5" x14ac:dyDescent="0.3">
      <c r="B44049"/>
    </row>
    <row r="44050" spans="2:2" ht="16.5" x14ac:dyDescent="0.3">
      <c r="B44050"/>
    </row>
    <row r="44051" spans="2:2" ht="16.5" x14ac:dyDescent="0.3">
      <c r="B44051"/>
    </row>
    <row r="44052" spans="2:2" ht="16.5" x14ac:dyDescent="0.3">
      <c r="B44052"/>
    </row>
    <row r="44053" spans="2:2" ht="16.5" x14ac:dyDescent="0.3">
      <c r="B44053"/>
    </row>
    <row r="44054" spans="2:2" ht="16.5" x14ac:dyDescent="0.3">
      <c r="B44054"/>
    </row>
    <row r="44055" spans="2:2" ht="16.5" x14ac:dyDescent="0.3">
      <c r="B44055"/>
    </row>
    <row r="44056" spans="2:2" ht="16.5" x14ac:dyDescent="0.3">
      <c r="B44056"/>
    </row>
    <row r="44057" spans="2:2" ht="16.5" x14ac:dyDescent="0.3">
      <c r="B44057"/>
    </row>
    <row r="44058" spans="2:2" ht="16.5" x14ac:dyDescent="0.3">
      <c r="B44058"/>
    </row>
    <row r="44059" spans="2:2" ht="16.5" x14ac:dyDescent="0.3">
      <c r="B44059"/>
    </row>
    <row r="44060" spans="2:2" ht="16.5" x14ac:dyDescent="0.3">
      <c r="B44060"/>
    </row>
    <row r="44061" spans="2:2" ht="16.5" x14ac:dyDescent="0.3">
      <c r="B44061"/>
    </row>
    <row r="44062" spans="2:2" ht="16.5" x14ac:dyDescent="0.3">
      <c r="B44062"/>
    </row>
    <row r="44063" spans="2:2" ht="16.5" x14ac:dyDescent="0.3">
      <c r="B44063"/>
    </row>
    <row r="44064" spans="2:2" ht="16.5" x14ac:dyDescent="0.3">
      <c r="B44064"/>
    </row>
    <row r="44065" spans="2:2" ht="16.5" x14ac:dyDescent="0.3">
      <c r="B44065"/>
    </row>
    <row r="44066" spans="2:2" ht="16.5" x14ac:dyDescent="0.3">
      <c r="B44066"/>
    </row>
    <row r="44067" spans="2:2" ht="16.5" x14ac:dyDescent="0.3">
      <c r="B44067"/>
    </row>
    <row r="44068" spans="2:2" ht="16.5" x14ac:dyDescent="0.3">
      <c r="B44068"/>
    </row>
    <row r="44069" spans="2:2" ht="16.5" x14ac:dyDescent="0.3">
      <c r="B44069"/>
    </row>
    <row r="44070" spans="2:2" ht="16.5" x14ac:dyDescent="0.3">
      <c r="B44070"/>
    </row>
    <row r="44071" spans="2:2" ht="16.5" x14ac:dyDescent="0.3">
      <c r="B44071"/>
    </row>
    <row r="44072" spans="2:2" ht="16.5" x14ac:dyDescent="0.3">
      <c r="B44072"/>
    </row>
    <row r="44073" spans="2:2" ht="16.5" x14ac:dyDescent="0.3">
      <c r="B44073"/>
    </row>
    <row r="44074" spans="2:2" ht="16.5" x14ac:dyDescent="0.3">
      <c r="B44074"/>
    </row>
    <row r="44075" spans="2:2" ht="16.5" x14ac:dyDescent="0.3">
      <c r="B44075"/>
    </row>
    <row r="44076" spans="2:2" ht="16.5" x14ac:dyDescent="0.3">
      <c r="B44076"/>
    </row>
    <row r="44077" spans="2:2" ht="16.5" x14ac:dyDescent="0.3">
      <c r="B44077"/>
    </row>
    <row r="44078" spans="2:2" ht="16.5" x14ac:dyDescent="0.3">
      <c r="B44078"/>
    </row>
    <row r="44079" spans="2:2" ht="16.5" x14ac:dyDescent="0.3">
      <c r="B44079"/>
    </row>
    <row r="44080" spans="2:2" ht="16.5" x14ac:dyDescent="0.3">
      <c r="B44080"/>
    </row>
    <row r="44081" spans="2:2" ht="16.5" x14ac:dyDescent="0.3">
      <c r="B44081"/>
    </row>
    <row r="44082" spans="2:2" ht="16.5" x14ac:dyDescent="0.3">
      <c r="B44082"/>
    </row>
    <row r="44083" spans="2:2" ht="16.5" x14ac:dyDescent="0.3">
      <c r="B44083"/>
    </row>
    <row r="44084" spans="2:2" ht="16.5" x14ac:dyDescent="0.3">
      <c r="B44084"/>
    </row>
    <row r="44085" spans="2:2" ht="16.5" x14ac:dyDescent="0.3">
      <c r="B44085"/>
    </row>
    <row r="44086" spans="2:2" ht="16.5" x14ac:dyDescent="0.3">
      <c r="B44086"/>
    </row>
    <row r="44087" spans="2:2" ht="16.5" x14ac:dyDescent="0.3">
      <c r="B44087"/>
    </row>
    <row r="44088" spans="2:2" ht="16.5" x14ac:dyDescent="0.3">
      <c r="B44088"/>
    </row>
    <row r="44089" spans="2:2" ht="16.5" x14ac:dyDescent="0.3">
      <c r="B44089"/>
    </row>
    <row r="44090" spans="2:2" ht="16.5" x14ac:dyDescent="0.3">
      <c r="B44090"/>
    </row>
    <row r="44091" spans="2:2" ht="16.5" x14ac:dyDescent="0.3">
      <c r="B44091"/>
    </row>
    <row r="44092" spans="2:2" ht="16.5" x14ac:dyDescent="0.3">
      <c r="B44092"/>
    </row>
    <row r="44093" spans="2:2" ht="16.5" x14ac:dyDescent="0.3">
      <c r="B44093"/>
    </row>
    <row r="44094" spans="2:2" ht="16.5" x14ac:dyDescent="0.3">
      <c r="B44094"/>
    </row>
    <row r="44095" spans="2:2" ht="16.5" x14ac:dyDescent="0.3">
      <c r="B44095"/>
    </row>
    <row r="44096" spans="2:2" ht="16.5" x14ac:dyDescent="0.3">
      <c r="B44096"/>
    </row>
    <row r="44097" spans="2:2" ht="16.5" x14ac:dyDescent="0.3">
      <c r="B44097"/>
    </row>
    <row r="44098" spans="2:2" ht="16.5" x14ac:dyDescent="0.3">
      <c r="B44098"/>
    </row>
    <row r="44099" spans="2:2" ht="16.5" x14ac:dyDescent="0.3">
      <c r="B44099"/>
    </row>
    <row r="44100" spans="2:2" ht="16.5" x14ac:dyDescent="0.3">
      <c r="B44100"/>
    </row>
    <row r="44101" spans="2:2" ht="16.5" x14ac:dyDescent="0.3">
      <c r="B44101"/>
    </row>
    <row r="44102" spans="2:2" ht="16.5" x14ac:dyDescent="0.3">
      <c r="B44102"/>
    </row>
    <row r="44103" spans="2:2" ht="16.5" x14ac:dyDescent="0.3">
      <c r="B44103"/>
    </row>
    <row r="44104" spans="2:2" ht="16.5" x14ac:dyDescent="0.3">
      <c r="B44104"/>
    </row>
    <row r="44105" spans="2:2" ht="16.5" x14ac:dyDescent="0.3">
      <c r="B44105"/>
    </row>
    <row r="44106" spans="2:2" ht="16.5" x14ac:dyDescent="0.3">
      <c r="B44106"/>
    </row>
    <row r="44107" spans="2:2" ht="16.5" x14ac:dyDescent="0.3">
      <c r="B44107"/>
    </row>
    <row r="44108" spans="2:2" ht="16.5" x14ac:dyDescent="0.3">
      <c r="B44108"/>
    </row>
    <row r="44109" spans="2:2" ht="16.5" x14ac:dyDescent="0.3">
      <c r="B44109"/>
    </row>
    <row r="44110" spans="2:2" ht="16.5" x14ac:dyDescent="0.3">
      <c r="B44110"/>
    </row>
    <row r="44111" spans="2:2" ht="16.5" x14ac:dyDescent="0.3">
      <c r="B44111"/>
    </row>
    <row r="44112" spans="2:2" ht="16.5" x14ac:dyDescent="0.3">
      <c r="B44112"/>
    </row>
    <row r="44113" spans="2:2" ht="16.5" x14ac:dyDescent="0.3">
      <c r="B44113"/>
    </row>
    <row r="44114" spans="2:2" ht="16.5" x14ac:dyDescent="0.3">
      <c r="B44114"/>
    </row>
    <row r="44115" spans="2:2" ht="16.5" x14ac:dyDescent="0.3">
      <c r="B44115"/>
    </row>
    <row r="44116" spans="2:2" ht="16.5" x14ac:dyDescent="0.3">
      <c r="B44116"/>
    </row>
    <row r="44117" spans="2:2" ht="16.5" x14ac:dyDescent="0.3">
      <c r="B44117"/>
    </row>
    <row r="44118" spans="2:2" ht="16.5" x14ac:dyDescent="0.3">
      <c r="B44118"/>
    </row>
    <row r="44119" spans="2:2" ht="16.5" x14ac:dyDescent="0.3">
      <c r="B44119"/>
    </row>
    <row r="44120" spans="2:2" ht="16.5" x14ac:dyDescent="0.3">
      <c r="B44120"/>
    </row>
    <row r="44121" spans="2:2" ht="16.5" x14ac:dyDescent="0.3">
      <c r="B44121"/>
    </row>
    <row r="44122" spans="2:2" ht="16.5" x14ac:dyDescent="0.3">
      <c r="B44122"/>
    </row>
    <row r="44123" spans="2:2" ht="16.5" x14ac:dyDescent="0.3">
      <c r="B44123"/>
    </row>
    <row r="44124" spans="2:2" ht="16.5" x14ac:dyDescent="0.3">
      <c r="B44124"/>
    </row>
    <row r="44125" spans="2:2" ht="16.5" x14ac:dyDescent="0.3">
      <c r="B44125"/>
    </row>
    <row r="44126" spans="2:2" ht="16.5" x14ac:dyDescent="0.3">
      <c r="B44126"/>
    </row>
    <row r="44127" spans="2:2" ht="16.5" x14ac:dyDescent="0.3">
      <c r="B44127"/>
    </row>
    <row r="44128" spans="2:2" ht="16.5" x14ac:dyDescent="0.3">
      <c r="B44128"/>
    </row>
    <row r="44129" spans="2:2" ht="16.5" x14ac:dyDescent="0.3">
      <c r="B44129"/>
    </row>
    <row r="44130" spans="2:2" ht="16.5" x14ac:dyDescent="0.3">
      <c r="B44130"/>
    </row>
    <row r="44131" spans="2:2" ht="16.5" x14ac:dyDescent="0.3">
      <c r="B44131"/>
    </row>
    <row r="44132" spans="2:2" ht="16.5" x14ac:dyDescent="0.3">
      <c r="B44132"/>
    </row>
    <row r="44133" spans="2:2" ht="16.5" x14ac:dyDescent="0.3">
      <c r="B44133"/>
    </row>
    <row r="44134" spans="2:2" ht="16.5" x14ac:dyDescent="0.3">
      <c r="B44134"/>
    </row>
    <row r="44135" spans="2:2" ht="16.5" x14ac:dyDescent="0.3">
      <c r="B44135"/>
    </row>
    <row r="44136" spans="2:2" ht="16.5" x14ac:dyDescent="0.3">
      <c r="B44136"/>
    </row>
    <row r="44137" spans="2:2" ht="16.5" x14ac:dyDescent="0.3">
      <c r="B44137"/>
    </row>
    <row r="44138" spans="2:2" ht="16.5" x14ac:dyDescent="0.3">
      <c r="B44138"/>
    </row>
    <row r="44139" spans="2:2" ht="16.5" x14ac:dyDescent="0.3">
      <c r="B44139"/>
    </row>
    <row r="44140" spans="2:2" ht="16.5" x14ac:dyDescent="0.3">
      <c r="B44140"/>
    </row>
    <row r="44141" spans="2:2" ht="16.5" x14ac:dyDescent="0.3">
      <c r="B44141"/>
    </row>
    <row r="44142" spans="2:2" ht="16.5" x14ac:dyDescent="0.3">
      <c r="B44142"/>
    </row>
    <row r="44143" spans="2:2" ht="16.5" x14ac:dyDescent="0.3">
      <c r="B44143"/>
    </row>
    <row r="44144" spans="2:2" ht="16.5" x14ac:dyDescent="0.3">
      <c r="B44144"/>
    </row>
    <row r="44145" spans="2:2" ht="16.5" x14ac:dyDescent="0.3">
      <c r="B44145"/>
    </row>
    <row r="44146" spans="2:2" ht="16.5" x14ac:dyDescent="0.3">
      <c r="B44146"/>
    </row>
    <row r="44147" spans="2:2" ht="16.5" x14ac:dyDescent="0.3">
      <c r="B44147"/>
    </row>
    <row r="44148" spans="2:2" ht="16.5" x14ac:dyDescent="0.3">
      <c r="B44148"/>
    </row>
    <row r="44149" spans="2:2" ht="16.5" x14ac:dyDescent="0.3">
      <c r="B44149"/>
    </row>
    <row r="44150" spans="2:2" ht="16.5" x14ac:dyDescent="0.3">
      <c r="B44150"/>
    </row>
    <row r="44151" spans="2:2" ht="16.5" x14ac:dyDescent="0.3">
      <c r="B44151"/>
    </row>
    <row r="44152" spans="2:2" ht="16.5" x14ac:dyDescent="0.3">
      <c r="B44152"/>
    </row>
    <row r="44153" spans="2:2" ht="16.5" x14ac:dyDescent="0.3">
      <c r="B44153"/>
    </row>
    <row r="44154" spans="2:2" ht="16.5" x14ac:dyDescent="0.3">
      <c r="B44154"/>
    </row>
    <row r="44155" spans="2:2" ht="16.5" x14ac:dyDescent="0.3">
      <c r="B44155"/>
    </row>
    <row r="44156" spans="2:2" ht="16.5" x14ac:dyDescent="0.3">
      <c r="B44156"/>
    </row>
    <row r="44157" spans="2:2" ht="16.5" x14ac:dyDescent="0.3">
      <c r="B44157"/>
    </row>
    <row r="44158" spans="2:2" ht="16.5" x14ac:dyDescent="0.3">
      <c r="B44158"/>
    </row>
    <row r="44159" spans="2:2" ht="16.5" x14ac:dyDescent="0.3">
      <c r="B44159"/>
    </row>
    <row r="44160" spans="2:2" ht="16.5" x14ac:dyDescent="0.3">
      <c r="B44160"/>
    </row>
    <row r="44161" spans="2:2" ht="16.5" x14ac:dyDescent="0.3">
      <c r="B44161"/>
    </row>
    <row r="44162" spans="2:2" ht="16.5" x14ac:dyDescent="0.3">
      <c r="B44162"/>
    </row>
    <row r="44163" spans="2:2" ht="16.5" x14ac:dyDescent="0.3">
      <c r="B44163"/>
    </row>
    <row r="44164" spans="2:2" ht="16.5" x14ac:dyDescent="0.3">
      <c r="B44164"/>
    </row>
    <row r="44165" spans="2:2" ht="16.5" x14ac:dyDescent="0.3">
      <c r="B44165"/>
    </row>
    <row r="44166" spans="2:2" ht="16.5" x14ac:dyDescent="0.3">
      <c r="B44166"/>
    </row>
    <row r="44167" spans="2:2" ht="16.5" x14ac:dyDescent="0.3">
      <c r="B44167"/>
    </row>
    <row r="44168" spans="2:2" ht="16.5" x14ac:dyDescent="0.3">
      <c r="B44168"/>
    </row>
    <row r="44169" spans="2:2" ht="16.5" x14ac:dyDescent="0.3">
      <c r="B44169"/>
    </row>
    <row r="44170" spans="2:2" ht="16.5" x14ac:dyDescent="0.3">
      <c r="B44170"/>
    </row>
    <row r="44171" spans="2:2" ht="16.5" x14ac:dyDescent="0.3">
      <c r="B44171"/>
    </row>
    <row r="44172" spans="2:2" ht="16.5" x14ac:dyDescent="0.3">
      <c r="B44172"/>
    </row>
    <row r="44173" spans="2:2" ht="16.5" x14ac:dyDescent="0.3">
      <c r="B44173"/>
    </row>
    <row r="44174" spans="2:2" ht="16.5" x14ac:dyDescent="0.3">
      <c r="B44174"/>
    </row>
    <row r="44175" spans="2:2" ht="16.5" x14ac:dyDescent="0.3">
      <c r="B44175"/>
    </row>
    <row r="44176" spans="2:2" ht="16.5" x14ac:dyDescent="0.3">
      <c r="B44176"/>
    </row>
    <row r="44177" spans="2:2" ht="16.5" x14ac:dyDescent="0.3">
      <c r="B44177"/>
    </row>
    <row r="44178" spans="2:2" ht="16.5" x14ac:dyDescent="0.3">
      <c r="B44178"/>
    </row>
    <row r="44179" spans="2:2" ht="16.5" x14ac:dyDescent="0.3">
      <c r="B44179"/>
    </row>
    <row r="44180" spans="2:2" ht="16.5" x14ac:dyDescent="0.3">
      <c r="B44180"/>
    </row>
    <row r="44181" spans="2:2" ht="16.5" x14ac:dyDescent="0.3">
      <c r="B44181"/>
    </row>
    <row r="44182" spans="2:2" ht="16.5" x14ac:dyDescent="0.3">
      <c r="B44182"/>
    </row>
    <row r="44183" spans="2:2" ht="16.5" x14ac:dyDescent="0.3">
      <c r="B44183"/>
    </row>
    <row r="44184" spans="2:2" ht="16.5" x14ac:dyDescent="0.3">
      <c r="B44184"/>
    </row>
    <row r="44185" spans="2:2" ht="16.5" x14ac:dyDescent="0.3">
      <c r="B44185"/>
    </row>
    <row r="44186" spans="2:2" ht="16.5" x14ac:dyDescent="0.3">
      <c r="B44186"/>
    </row>
    <row r="44187" spans="2:2" ht="16.5" x14ac:dyDescent="0.3">
      <c r="B44187"/>
    </row>
    <row r="44188" spans="2:2" ht="16.5" x14ac:dyDescent="0.3">
      <c r="B44188"/>
    </row>
    <row r="44189" spans="2:2" ht="16.5" x14ac:dyDescent="0.3">
      <c r="B44189"/>
    </row>
    <row r="44190" spans="2:2" ht="16.5" x14ac:dyDescent="0.3">
      <c r="B44190"/>
    </row>
    <row r="44191" spans="2:2" ht="16.5" x14ac:dyDescent="0.3">
      <c r="B44191"/>
    </row>
    <row r="44192" spans="2:2" ht="16.5" x14ac:dyDescent="0.3">
      <c r="B44192"/>
    </row>
    <row r="44193" spans="2:2" ht="16.5" x14ac:dyDescent="0.3">
      <c r="B44193"/>
    </row>
    <row r="44194" spans="2:2" ht="16.5" x14ac:dyDescent="0.3">
      <c r="B44194"/>
    </row>
    <row r="44195" spans="2:2" ht="16.5" x14ac:dyDescent="0.3">
      <c r="B44195"/>
    </row>
    <row r="44196" spans="2:2" ht="16.5" x14ac:dyDescent="0.3">
      <c r="B44196"/>
    </row>
    <row r="44197" spans="2:2" ht="16.5" x14ac:dyDescent="0.3">
      <c r="B44197"/>
    </row>
    <row r="44198" spans="2:2" ht="16.5" x14ac:dyDescent="0.3">
      <c r="B44198"/>
    </row>
    <row r="44199" spans="2:2" ht="16.5" x14ac:dyDescent="0.3">
      <c r="B44199"/>
    </row>
    <row r="44200" spans="2:2" ht="16.5" x14ac:dyDescent="0.3">
      <c r="B44200"/>
    </row>
    <row r="44201" spans="2:2" ht="16.5" x14ac:dyDescent="0.3">
      <c r="B44201"/>
    </row>
    <row r="44202" spans="2:2" ht="16.5" x14ac:dyDescent="0.3">
      <c r="B44202"/>
    </row>
    <row r="44203" spans="2:2" ht="16.5" x14ac:dyDescent="0.3">
      <c r="B44203"/>
    </row>
    <row r="44204" spans="2:2" ht="16.5" x14ac:dyDescent="0.3">
      <c r="B44204"/>
    </row>
    <row r="44205" spans="2:2" ht="16.5" x14ac:dyDescent="0.3">
      <c r="B44205"/>
    </row>
    <row r="44206" spans="2:2" ht="16.5" x14ac:dyDescent="0.3">
      <c r="B44206"/>
    </row>
    <row r="44207" spans="2:2" ht="16.5" x14ac:dyDescent="0.3">
      <c r="B44207"/>
    </row>
    <row r="44208" spans="2:2" ht="16.5" x14ac:dyDescent="0.3">
      <c r="B44208"/>
    </row>
    <row r="44209" spans="2:2" ht="16.5" x14ac:dyDescent="0.3">
      <c r="B44209"/>
    </row>
    <row r="44210" spans="2:2" ht="16.5" x14ac:dyDescent="0.3">
      <c r="B44210"/>
    </row>
    <row r="44211" spans="2:2" ht="16.5" x14ac:dyDescent="0.3">
      <c r="B44211"/>
    </row>
    <row r="44212" spans="2:2" ht="16.5" x14ac:dyDescent="0.3">
      <c r="B44212"/>
    </row>
    <row r="44213" spans="2:2" ht="16.5" x14ac:dyDescent="0.3">
      <c r="B44213"/>
    </row>
    <row r="44214" spans="2:2" ht="16.5" x14ac:dyDescent="0.3">
      <c r="B44214"/>
    </row>
    <row r="44215" spans="2:2" ht="16.5" x14ac:dyDescent="0.3">
      <c r="B44215"/>
    </row>
    <row r="44216" spans="2:2" ht="16.5" x14ac:dyDescent="0.3">
      <c r="B44216"/>
    </row>
    <row r="44217" spans="2:2" ht="16.5" x14ac:dyDescent="0.3">
      <c r="B44217"/>
    </row>
    <row r="44218" spans="2:2" ht="16.5" x14ac:dyDescent="0.3">
      <c r="B44218"/>
    </row>
    <row r="44219" spans="2:2" ht="16.5" x14ac:dyDescent="0.3">
      <c r="B44219"/>
    </row>
    <row r="44220" spans="2:2" ht="16.5" x14ac:dyDescent="0.3">
      <c r="B44220"/>
    </row>
    <row r="44221" spans="2:2" ht="16.5" x14ac:dyDescent="0.3">
      <c r="B44221"/>
    </row>
    <row r="44222" spans="2:2" ht="16.5" x14ac:dyDescent="0.3">
      <c r="B44222"/>
    </row>
    <row r="44223" spans="2:2" ht="16.5" x14ac:dyDescent="0.3">
      <c r="B44223"/>
    </row>
    <row r="44224" spans="2:2" ht="16.5" x14ac:dyDescent="0.3">
      <c r="B44224"/>
    </row>
    <row r="44225" spans="2:2" ht="16.5" x14ac:dyDescent="0.3">
      <c r="B44225"/>
    </row>
    <row r="44226" spans="2:2" ht="16.5" x14ac:dyDescent="0.3">
      <c r="B44226"/>
    </row>
    <row r="44227" spans="2:2" ht="16.5" x14ac:dyDescent="0.3">
      <c r="B44227"/>
    </row>
    <row r="44228" spans="2:2" ht="16.5" x14ac:dyDescent="0.3">
      <c r="B44228"/>
    </row>
    <row r="44229" spans="2:2" ht="16.5" x14ac:dyDescent="0.3">
      <c r="B44229"/>
    </row>
    <row r="44230" spans="2:2" ht="16.5" x14ac:dyDescent="0.3">
      <c r="B44230"/>
    </row>
    <row r="44231" spans="2:2" ht="16.5" x14ac:dyDescent="0.3">
      <c r="B44231"/>
    </row>
    <row r="44232" spans="2:2" ht="16.5" x14ac:dyDescent="0.3">
      <c r="B44232"/>
    </row>
    <row r="44233" spans="2:2" ht="16.5" x14ac:dyDescent="0.3">
      <c r="B44233"/>
    </row>
    <row r="44234" spans="2:2" ht="16.5" x14ac:dyDescent="0.3">
      <c r="B44234"/>
    </row>
    <row r="44235" spans="2:2" ht="16.5" x14ac:dyDescent="0.3">
      <c r="B44235"/>
    </row>
    <row r="44236" spans="2:2" ht="16.5" x14ac:dyDescent="0.3">
      <c r="B44236"/>
    </row>
    <row r="44237" spans="2:2" ht="16.5" x14ac:dyDescent="0.3">
      <c r="B44237"/>
    </row>
    <row r="44238" spans="2:2" ht="16.5" x14ac:dyDescent="0.3">
      <c r="B44238"/>
    </row>
    <row r="44239" spans="2:2" ht="16.5" x14ac:dyDescent="0.3">
      <c r="B44239"/>
    </row>
    <row r="44240" spans="2:2" ht="16.5" x14ac:dyDescent="0.3">
      <c r="B44240"/>
    </row>
    <row r="44241" spans="2:2" ht="16.5" x14ac:dyDescent="0.3">
      <c r="B44241"/>
    </row>
    <row r="44242" spans="2:2" ht="16.5" x14ac:dyDescent="0.3">
      <c r="B44242"/>
    </row>
    <row r="44243" spans="2:2" ht="16.5" x14ac:dyDescent="0.3">
      <c r="B44243"/>
    </row>
    <row r="44244" spans="2:2" ht="16.5" x14ac:dyDescent="0.3">
      <c r="B44244"/>
    </row>
    <row r="44245" spans="2:2" ht="16.5" x14ac:dyDescent="0.3">
      <c r="B44245"/>
    </row>
    <row r="44246" spans="2:2" ht="16.5" x14ac:dyDescent="0.3">
      <c r="B44246"/>
    </row>
    <row r="44247" spans="2:2" ht="16.5" x14ac:dyDescent="0.3">
      <c r="B44247"/>
    </row>
    <row r="44248" spans="2:2" ht="16.5" x14ac:dyDescent="0.3">
      <c r="B44248"/>
    </row>
    <row r="44249" spans="2:2" ht="16.5" x14ac:dyDescent="0.3">
      <c r="B44249"/>
    </row>
    <row r="44250" spans="2:2" ht="16.5" x14ac:dyDescent="0.3">
      <c r="B44250"/>
    </row>
    <row r="44251" spans="2:2" ht="16.5" x14ac:dyDescent="0.3">
      <c r="B44251"/>
    </row>
    <row r="44252" spans="2:2" ht="16.5" x14ac:dyDescent="0.3">
      <c r="B44252"/>
    </row>
    <row r="44253" spans="2:2" ht="16.5" x14ac:dyDescent="0.3">
      <c r="B44253"/>
    </row>
    <row r="44254" spans="2:2" ht="16.5" x14ac:dyDescent="0.3">
      <c r="B44254"/>
    </row>
    <row r="44255" spans="2:2" ht="16.5" x14ac:dyDescent="0.3">
      <c r="B44255"/>
    </row>
    <row r="44256" spans="2:2" ht="16.5" x14ac:dyDescent="0.3">
      <c r="B44256"/>
    </row>
    <row r="44257" spans="2:2" ht="16.5" x14ac:dyDescent="0.3">
      <c r="B44257"/>
    </row>
    <row r="44258" spans="2:2" ht="16.5" x14ac:dyDescent="0.3">
      <c r="B44258"/>
    </row>
    <row r="44259" spans="2:2" ht="16.5" x14ac:dyDescent="0.3">
      <c r="B44259"/>
    </row>
    <row r="44260" spans="2:2" ht="16.5" x14ac:dyDescent="0.3">
      <c r="B44260"/>
    </row>
    <row r="44261" spans="2:2" ht="16.5" x14ac:dyDescent="0.3">
      <c r="B44261"/>
    </row>
    <row r="44262" spans="2:2" ht="16.5" x14ac:dyDescent="0.3">
      <c r="B44262"/>
    </row>
    <row r="44263" spans="2:2" ht="16.5" x14ac:dyDescent="0.3">
      <c r="B44263"/>
    </row>
    <row r="44264" spans="2:2" ht="16.5" x14ac:dyDescent="0.3">
      <c r="B44264"/>
    </row>
    <row r="44265" spans="2:2" ht="16.5" x14ac:dyDescent="0.3">
      <c r="B44265"/>
    </row>
    <row r="44266" spans="2:2" ht="16.5" x14ac:dyDescent="0.3">
      <c r="B44266"/>
    </row>
    <row r="44267" spans="2:2" ht="16.5" x14ac:dyDescent="0.3">
      <c r="B44267"/>
    </row>
    <row r="44268" spans="2:2" ht="16.5" x14ac:dyDescent="0.3">
      <c r="B44268"/>
    </row>
    <row r="44269" spans="2:2" ht="16.5" x14ac:dyDescent="0.3">
      <c r="B44269"/>
    </row>
    <row r="44270" spans="2:2" ht="16.5" x14ac:dyDescent="0.3">
      <c r="B44270"/>
    </row>
    <row r="44271" spans="2:2" ht="16.5" x14ac:dyDescent="0.3">
      <c r="B44271"/>
    </row>
    <row r="44272" spans="2:2" ht="16.5" x14ac:dyDescent="0.3">
      <c r="B44272"/>
    </row>
    <row r="44273" spans="2:2" ht="16.5" x14ac:dyDescent="0.3">
      <c r="B44273"/>
    </row>
    <row r="44274" spans="2:2" ht="16.5" x14ac:dyDescent="0.3">
      <c r="B44274"/>
    </row>
    <row r="44275" spans="2:2" ht="16.5" x14ac:dyDescent="0.3">
      <c r="B44275"/>
    </row>
    <row r="44276" spans="2:2" ht="16.5" x14ac:dyDescent="0.3">
      <c r="B44276"/>
    </row>
    <row r="44277" spans="2:2" ht="16.5" x14ac:dyDescent="0.3">
      <c r="B44277"/>
    </row>
    <row r="44278" spans="2:2" ht="16.5" x14ac:dyDescent="0.3">
      <c r="B44278"/>
    </row>
    <row r="44279" spans="2:2" ht="16.5" x14ac:dyDescent="0.3">
      <c r="B44279"/>
    </row>
    <row r="44280" spans="2:2" ht="16.5" x14ac:dyDescent="0.3">
      <c r="B44280"/>
    </row>
    <row r="44281" spans="2:2" ht="16.5" x14ac:dyDescent="0.3">
      <c r="B44281"/>
    </row>
    <row r="44282" spans="2:2" ht="16.5" x14ac:dyDescent="0.3">
      <c r="B44282"/>
    </row>
    <row r="44283" spans="2:2" ht="16.5" x14ac:dyDescent="0.3">
      <c r="B44283"/>
    </row>
    <row r="44284" spans="2:2" ht="16.5" x14ac:dyDescent="0.3">
      <c r="B44284"/>
    </row>
    <row r="44285" spans="2:2" ht="16.5" x14ac:dyDescent="0.3">
      <c r="B44285"/>
    </row>
    <row r="44286" spans="2:2" ht="16.5" x14ac:dyDescent="0.3">
      <c r="B44286"/>
    </row>
    <row r="44287" spans="2:2" ht="16.5" x14ac:dyDescent="0.3">
      <c r="B44287"/>
    </row>
    <row r="44288" spans="2:2" ht="16.5" x14ac:dyDescent="0.3">
      <c r="B44288"/>
    </row>
    <row r="44289" spans="2:2" ht="16.5" x14ac:dyDescent="0.3">
      <c r="B44289"/>
    </row>
    <row r="44290" spans="2:2" ht="16.5" x14ac:dyDescent="0.3">
      <c r="B44290"/>
    </row>
    <row r="44291" spans="2:2" ht="16.5" x14ac:dyDescent="0.3">
      <c r="B44291"/>
    </row>
    <row r="44292" spans="2:2" ht="16.5" x14ac:dyDescent="0.3">
      <c r="B44292"/>
    </row>
    <row r="44293" spans="2:2" ht="16.5" x14ac:dyDescent="0.3">
      <c r="B44293"/>
    </row>
    <row r="44294" spans="2:2" ht="16.5" x14ac:dyDescent="0.3">
      <c r="B44294"/>
    </row>
    <row r="44295" spans="2:2" ht="16.5" x14ac:dyDescent="0.3">
      <c r="B44295"/>
    </row>
    <row r="44296" spans="2:2" ht="16.5" x14ac:dyDescent="0.3">
      <c r="B44296"/>
    </row>
    <row r="44297" spans="2:2" ht="16.5" x14ac:dyDescent="0.3">
      <c r="B44297"/>
    </row>
    <row r="44298" spans="2:2" ht="16.5" x14ac:dyDescent="0.3">
      <c r="B44298"/>
    </row>
    <row r="44299" spans="2:2" ht="16.5" x14ac:dyDescent="0.3">
      <c r="B44299"/>
    </row>
    <row r="44300" spans="2:2" ht="16.5" x14ac:dyDescent="0.3">
      <c r="B44300"/>
    </row>
    <row r="44301" spans="2:2" ht="16.5" x14ac:dyDescent="0.3">
      <c r="B44301"/>
    </row>
    <row r="44302" spans="2:2" ht="16.5" x14ac:dyDescent="0.3">
      <c r="B44302"/>
    </row>
    <row r="44303" spans="2:2" ht="16.5" x14ac:dyDescent="0.3">
      <c r="B44303"/>
    </row>
    <row r="44304" spans="2:2" ht="16.5" x14ac:dyDescent="0.3">
      <c r="B44304"/>
    </row>
    <row r="44305" spans="2:2" ht="16.5" x14ac:dyDescent="0.3">
      <c r="B44305"/>
    </row>
    <row r="44306" spans="2:2" ht="16.5" x14ac:dyDescent="0.3">
      <c r="B44306"/>
    </row>
    <row r="44307" spans="2:2" ht="16.5" x14ac:dyDescent="0.3">
      <c r="B44307"/>
    </row>
    <row r="44308" spans="2:2" ht="16.5" x14ac:dyDescent="0.3">
      <c r="B44308"/>
    </row>
    <row r="44309" spans="2:2" ht="16.5" x14ac:dyDescent="0.3">
      <c r="B44309"/>
    </row>
    <row r="44310" spans="2:2" ht="16.5" x14ac:dyDescent="0.3">
      <c r="B44310"/>
    </row>
    <row r="44311" spans="2:2" ht="16.5" x14ac:dyDescent="0.3">
      <c r="B44311"/>
    </row>
    <row r="44312" spans="2:2" ht="16.5" x14ac:dyDescent="0.3">
      <c r="B44312"/>
    </row>
    <row r="44313" spans="2:2" ht="16.5" x14ac:dyDescent="0.3">
      <c r="B44313"/>
    </row>
    <row r="44314" spans="2:2" ht="16.5" x14ac:dyDescent="0.3">
      <c r="B44314"/>
    </row>
    <row r="44315" spans="2:2" ht="16.5" x14ac:dyDescent="0.3">
      <c r="B44315"/>
    </row>
    <row r="44316" spans="2:2" ht="16.5" x14ac:dyDescent="0.3">
      <c r="B44316"/>
    </row>
    <row r="44317" spans="2:2" ht="16.5" x14ac:dyDescent="0.3">
      <c r="B44317"/>
    </row>
    <row r="44318" spans="2:2" ht="16.5" x14ac:dyDescent="0.3">
      <c r="B44318"/>
    </row>
    <row r="44319" spans="2:2" ht="16.5" x14ac:dyDescent="0.3">
      <c r="B44319"/>
    </row>
    <row r="44320" spans="2:2" ht="16.5" x14ac:dyDescent="0.3">
      <c r="B44320"/>
    </row>
    <row r="44321" spans="2:2" ht="16.5" x14ac:dyDescent="0.3">
      <c r="B44321"/>
    </row>
    <row r="44322" spans="2:2" ht="16.5" x14ac:dyDescent="0.3">
      <c r="B44322"/>
    </row>
    <row r="44323" spans="2:2" ht="16.5" x14ac:dyDescent="0.3">
      <c r="B44323"/>
    </row>
    <row r="44324" spans="2:2" ht="16.5" x14ac:dyDescent="0.3">
      <c r="B44324"/>
    </row>
    <row r="44325" spans="2:2" ht="16.5" x14ac:dyDescent="0.3">
      <c r="B44325"/>
    </row>
    <row r="44326" spans="2:2" ht="16.5" x14ac:dyDescent="0.3">
      <c r="B44326"/>
    </row>
    <row r="44327" spans="2:2" ht="16.5" x14ac:dyDescent="0.3">
      <c r="B44327"/>
    </row>
    <row r="44328" spans="2:2" ht="16.5" x14ac:dyDescent="0.3">
      <c r="B44328"/>
    </row>
    <row r="44329" spans="2:2" ht="16.5" x14ac:dyDescent="0.3">
      <c r="B44329"/>
    </row>
    <row r="44330" spans="2:2" ht="16.5" x14ac:dyDescent="0.3">
      <c r="B44330"/>
    </row>
    <row r="44331" spans="2:2" ht="16.5" x14ac:dyDescent="0.3">
      <c r="B44331"/>
    </row>
    <row r="44332" spans="2:2" ht="16.5" x14ac:dyDescent="0.3">
      <c r="B44332"/>
    </row>
    <row r="44333" spans="2:2" ht="16.5" x14ac:dyDescent="0.3">
      <c r="B44333"/>
    </row>
    <row r="44334" spans="2:2" ht="16.5" x14ac:dyDescent="0.3">
      <c r="B44334"/>
    </row>
    <row r="44335" spans="2:2" ht="16.5" x14ac:dyDescent="0.3">
      <c r="B44335"/>
    </row>
    <row r="44336" spans="2:2" ht="16.5" x14ac:dyDescent="0.3">
      <c r="B44336"/>
    </row>
    <row r="44337" spans="2:2" ht="16.5" x14ac:dyDescent="0.3">
      <c r="B44337"/>
    </row>
    <row r="44338" spans="2:2" ht="16.5" x14ac:dyDescent="0.3">
      <c r="B44338"/>
    </row>
    <row r="44339" spans="2:2" ht="16.5" x14ac:dyDescent="0.3">
      <c r="B44339"/>
    </row>
    <row r="44340" spans="2:2" ht="16.5" x14ac:dyDescent="0.3">
      <c r="B44340"/>
    </row>
    <row r="44341" spans="2:2" ht="16.5" x14ac:dyDescent="0.3">
      <c r="B44341"/>
    </row>
    <row r="44342" spans="2:2" ht="16.5" x14ac:dyDescent="0.3">
      <c r="B44342"/>
    </row>
    <row r="44343" spans="2:2" ht="16.5" x14ac:dyDescent="0.3">
      <c r="B44343"/>
    </row>
    <row r="44344" spans="2:2" ht="16.5" x14ac:dyDescent="0.3">
      <c r="B44344"/>
    </row>
    <row r="44345" spans="2:2" ht="16.5" x14ac:dyDescent="0.3">
      <c r="B44345"/>
    </row>
    <row r="44346" spans="2:2" ht="16.5" x14ac:dyDescent="0.3">
      <c r="B44346"/>
    </row>
    <row r="44347" spans="2:2" ht="16.5" x14ac:dyDescent="0.3">
      <c r="B44347"/>
    </row>
    <row r="44348" spans="2:2" ht="16.5" x14ac:dyDescent="0.3">
      <c r="B44348"/>
    </row>
    <row r="44349" spans="2:2" ht="16.5" x14ac:dyDescent="0.3">
      <c r="B44349"/>
    </row>
    <row r="44350" spans="2:2" ht="16.5" x14ac:dyDescent="0.3">
      <c r="B44350"/>
    </row>
    <row r="44351" spans="2:2" ht="16.5" x14ac:dyDescent="0.3">
      <c r="B44351"/>
    </row>
    <row r="44352" spans="2:2" ht="16.5" x14ac:dyDescent="0.3">
      <c r="B44352"/>
    </row>
    <row r="44353" spans="2:2" ht="16.5" x14ac:dyDescent="0.3">
      <c r="B44353"/>
    </row>
    <row r="44354" spans="2:2" ht="16.5" x14ac:dyDescent="0.3">
      <c r="B44354"/>
    </row>
    <row r="44355" spans="2:2" ht="16.5" x14ac:dyDescent="0.3">
      <c r="B44355"/>
    </row>
    <row r="44356" spans="2:2" ht="16.5" x14ac:dyDescent="0.3">
      <c r="B44356"/>
    </row>
    <row r="44357" spans="2:2" ht="16.5" x14ac:dyDescent="0.3">
      <c r="B44357"/>
    </row>
    <row r="44358" spans="2:2" ht="16.5" x14ac:dyDescent="0.3">
      <c r="B44358"/>
    </row>
    <row r="44359" spans="2:2" ht="16.5" x14ac:dyDescent="0.3">
      <c r="B44359"/>
    </row>
    <row r="44360" spans="2:2" ht="16.5" x14ac:dyDescent="0.3">
      <c r="B44360"/>
    </row>
    <row r="44361" spans="2:2" ht="16.5" x14ac:dyDescent="0.3">
      <c r="B44361"/>
    </row>
    <row r="44362" spans="2:2" ht="16.5" x14ac:dyDescent="0.3">
      <c r="B44362"/>
    </row>
    <row r="44363" spans="2:2" ht="16.5" x14ac:dyDescent="0.3">
      <c r="B44363"/>
    </row>
    <row r="44364" spans="2:2" ht="16.5" x14ac:dyDescent="0.3">
      <c r="B44364"/>
    </row>
    <row r="44365" spans="2:2" ht="16.5" x14ac:dyDescent="0.3">
      <c r="B44365"/>
    </row>
    <row r="44366" spans="2:2" ht="16.5" x14ac:dyDescent="0.3">
      <c r="B44366"/>
    </row>
    <row r="44367" spans="2:2" ht="16.5" x14ac:dyDescent="0.3">
      <c r="B44367"/>
    </row>
    <row r="44368" spans="2:2" ht="16.5" x14ac:dyDescent="0.3">
      <c r="B44368"/>
    </row>
    <row r="44369" spans="2:2" ht="16.5" x14ac:dyDescent="0.3">
      <c r="B44369"/>
    </row>
    <row r="44370" spans="2:2" ht="16.5" x14ac:dyDescent="0.3">
      <c r="B44370"/>
    </row>
    <row r="44371" spans="2:2" ht="16.5" x14ac:dyDescent="0.3">
      <c r="B44371"/>
    </row>
    <row r="44372" spans="2:2" ht="16.5" x14ac:dyDescent="0.3">
      <c r="B44372"/>
    </row>
    <row r="44373" spans="2:2" ht="16.5" x14ac:dyDescent="0.3">
      <c r="B44373"/>
    </row>
    <row r="44374" spans="2:2" ht="16.5" x14ac:dyDescent="0.3">
      <c r="B44374"/>
    </row>
    <row r="44375" spans="2:2" ht="16.5" x14ac:dyDescent="0.3">
      <c r="B44375"/>
    </row>
    <row r="44376" spans="2:2" ht="16.5" x14ac:dyDescent="0.3">
      <c r="B44376"/>
    </row>
    <row r="44377" spans="2:2" ht="16.5" x14ac:dyDescent="0.3">
      <c r="B44377"/>
    </row>
    <row r="44378" spans="2:2" ht="16.5" x14ac:dyDescent="0.3">
      <c r="B44378"/>
    </row>
    <row r="44379" spans="2:2" ht="16.5" x14ac:dyDescent="0.3">
      <c r="B44379"/>
    </row>
    <row r="44380" spans="2:2" ht="16.5" x14ac:dyDescent="0.3">
      <c r="B44380"/>
    </row>
    <row r="44381" spans="2:2" ht="16.5" x14ac:dyDescent="0.3">
      <c r="B44381"/>
    </row>
    <row r="44382" spans="2:2" ht="16.5" x14ac:dyDescent="0.3">
      <c r="B44382"/>
    </row>
    <row r="44383" spans="2:2" ht="16.5" x14ac:dyDescent="0.3">
      <c r="B44383"/>
    </row>
    <row r="44384" spans="2:2" ht="16.5" x14ac:dyDescent="0.3">
      <c r="B44384"/>
    </row>
    <row r="44385" spans="2:2" ht="16.5" x14ac:dyDescent="0.3">
      <c r="B44385"/>
    </row>
    <row r="44386" spans="2:2" ht="16.5" x14ac:dyDescent="0.3">
      <c r="B44386"/>
    </row>
    <row r="44387" spans="2:2" ht="16.5" x14ac:dyDescent="0.3">
      <c r="B44387"/>
    </row>
    <row r="44388" spans="2:2" ht="16.5" x14ac:dyDescent="0.3">
      <c r="B44388"/>
    </row>
    <row r="44389" spans="2:2" ht="16.5" x14ac:dyDescent="0.3">
      <c r="B44389"/>
    </row>
    <row r="44390" spans="2:2" ht="16.5" x14ac:dyDescent="0.3">
      <c r="B44390"/>
    </row>
    <row r="44391" spans="2:2" ht="16.5" x14ac:dyDescent="0.3">
      <c r="B44391"/>
    </row>
    <row r="44392" spans="2:2" ht="16.5" x14ac:dyDescent="0.3">
      <c r="B44392"/>
    </row>
    <row r="44393" spans="2:2" ht="16.5" x14ac:dyDescent="0.3">
      <c r="B44393"/>
    </row>
    <row r="44394" spans="2:2" ht="16.5" x14ac:dyDescent="0.3">
      <c r="B44394"/>
    </row>
    <row r="44395" spans="2:2" ht="16.5" x14ac:dyDescent="0.3">
      <c r="B44395"/>
    </row>
    <row r="44396" spans="2:2" ht="16.5" x14ac:dyDescent="0.3">
      <c r="B44396"/>
    </row>
    <row r="44397" spans="2:2" ht="16.5" x14ac:dyDescent="0.3">
      <c r="B44397"/>
    </row>
    <row r="44398" spans="2:2" ht="16.5" x14ac:dyDescent="0.3">
      <c r="B44398"/>
    </row>
    <row r="44399" spans="2:2" ht="16.5" x14ac:dyDescent="0.3">
      <c r="B44399"/>
    </row>
    <row r="44400" spans="2:2" ht="16.5" x14ac:dyDescent="0.3">
      <c r="B44400"/>
    </row>
    <row r="44401" spans="2:2" ht="16.5" x14ac:dyDescent="0.3">
      <c r="B44401"/>
    </row>
    <row r="44402" spans="2:2" ht="16.5" x14ac:dyDescent="0.3">
      <c r="B44402"/>
    </row>
    <row r="44403" spans="2:2" ht="16.5" x14ac:dyDescent="0.3">
      <c r="B44403"/>
    </row>
    <row r="44404" spans="2:2" ht="16.5" x14ac:dyDescent="0.3">
      <c r="B44404"/>
    </row>
    <row r="44405" spans="2:2" ht="16.5" x14ac:dyDescent="0.3">
      <c r="B44405"/>
    </row>
    <row r="44406" spans="2:2" ht="16.5" x14ac:dyDescent="0.3">
      <c r="B44406"/>
    </row>
    <row r="44407" spans="2:2" ht="16.5" x14ac:dyDescent="0.3">
      <c r="B44407"/>
    </row>
    <row r="44408" spans="2:2" ht="16.5" x14ac:dyDescent="0.3">
      <c r="B44408"/>
    </row>
    <row r="44409" spans="2:2" ht="16.5" x14ac:dyDescent="0.3">
      <c r="B44409"/>
    </row>
    <row r="44410" spans="2:2" ht="16.5" x14ac:dyDescent="0.3">
      <c r="B44410"/>
    </row>
    <row r="44411" spans="2:2" ht="16.5" x14ac:dyDescent="0.3">
      <c r="B44411"/>
    </row>
    <row r="44412" spans="2:2" ht="16.5" x14ac:dyDescent="0.3">
      <c r="B44412"/>
    </row>
    <row r="44413" spans="2:2" ht="16.5" x14ac:dyDescent="0.3">
      <c r="B44413"/>
    </row>
    <row r="44414" spans="2:2" ht="16.5" x14ac:dyDescent="0.3">
      <c r="B44414"/>
    </row>
    <row r="44415" spans="2:2" ht="16.5" x14ac:dyDescent="0.3">
      <c r="B44415"/>
    </row>
    <row r="44416" spans="2:2" ht="16.5" x14ac:dyDescent="0.3">
      <c r="B44416"/>
    </row>
    <row r="44417" spans="2:2" ht="16.5" x14ac:dyDescent="0.3">
      <c r="B44417"/>
    </row>
    <row r="44418" spans="2:2" ht="16.5" x14ac:dyDescent="0.3">
      <c r="B44418"/>
    </row>
    <row r="44419" spans="2:2" ht="16.5" x14ac:dyDescent="0.3">
      <c r="B44419"/>
    </row>
    <row r="44420" spans="2:2" ht="16.5" x14ac:dyDescent="0.3">
      <c r="B44420"/>
    </row>
    <row r="44421" spans="2:2" ht="16.5" x14ac:dyDescent="0.3">
      <c r="B44421"/>
    </row>
    <row r="44422" spans="2:2" ht="16.5" x14ac:dyDescent="0.3">
      <c r="B44422"/>
    </row>
    <row r="44423" spans="2:2" ht="16.5" x14ac:dyDescent="0.3">
      <c r="B44423"/>
    </row>
    <row r="44424" spans="2:2" ht="16.5" x14ac:dyDescent="0.3">
      <c r="B44424"/>
    </row>
    <row r="44425" spans="2:2" ht="16.5" x14ac:dyDescent="0.3">
      <c r="B44425"/>
    </row>
    <row r="44426" spans="2:2" ht="16.5" x14ac:dyDescent="0.3">
      <c r="B44426"/>
    </row>
    <row r="44427" spans="2:2" ht="16.5" x14ac:dyDescent="0.3">
      <c r="B44427"/>
    </row>
    <row r="44428" spans="2:2" ht="16.5" x14ac:dyDescent="0.3">
      <c r="B44428"/>
    </row>
    <row r="44429" spans="2:2" ht="16.5" x14ac:dyDescent="0.3">
      <c r="B44429"/>
    </row>
    <row r="44430" spans="2:2" ht="16.5" x14ac:dyDescent="0.3">
      <c r="B44430"/>
    </row>
    <row r="44431" spans="2:2" ht="16.5" x14ac:dyDescent="0.3">
      <c r="B44431"/>
    </row>
    <row r="44432" spans="2:2" ht="16.5" x14ac:dyDescent="0.3">
      <c r="B44432"/>
    </row>
    <row r="44433" spans="2:2" ht="16.5" x14ac:dyDescent="0.3">
      <c r="B44433"/>
    </row>
    <row r="44434" spans="2:2" ht="16.5" x14ac:dyDescent="0.3">
      <c r="B44434"/>
    </row>
    <row r="44435" spans="2:2" ht="16.5" x14ac:dyDescent="0.3">
      <c r="B44435"/>
    </row>
    <row r="44436" spans="2:2" ht="16.5" x14ac:dyDescent="0.3">
      <c r="B44436"/>
    </row>
    <row r="44437" spans="2:2" ht="16.5" x14ac:dyDescent="0.3">
      <c r="B44437"/>
    </row>
    <row r="44438" spans="2:2" ht="16.5" x14ac:dyDescent="0.3">
      <c r="B44438"/>
    </row>
    <row r="44439" spans="2:2" ht="16.5" x14ac:dyDescent="0.3">
      <c r="B44439"/>
    </row>
    <row r="44440" spans="2:2" ht="16.5" x14ac:dyDescent="0.3">
      <c r="B44440"/>
    </row>
    <row r="44441" spans="2:2" ht="16.5" x14ac:dyDescent="0.3">
      <c r="B44441"/>
    </row>
    <row r="44442" spans="2:2" ht="16.5" x14ac:dyDescent="0.3">
      <c r="B44442"/>
    </row>
    <row r="44443" spans="2:2" ht="16.5" x14ac:dyDescent="0.3">
      <c r="B44443"/>
    </row>
    <row r="44444" spans="2:2" ht="16.5" x14ac:dyDescent="0.3">
      <c r="B44444"/>
    </row>
    <row r="44445" spans="2:2" ht="16.5" x14ac:dyDescent="0.3">
      <c r="B44445"/>
    </row>
    <row r="44446" spans="2:2" ht="16.5" x14ac:dyDescent="0.3">
      <c r="B44446"/>
    </row>
    <row r="44447" spans="2:2" ht="16.5" x14ac:dyDescent="0.3">
      <c r="B44447"/>
    </row>
    <row r="44448" spans="2:2" ht="16.5" x14ac:dyDescent="0.3">
      <c r="B44448"/>
    </row>
    <row r="44449" spans="2:2" ht="16.5" x14ac:dyDescent="0.3">
      <c r="B44449"/>
    </row>
    <row r="44450" spans="2:2" ht="16.5" x14ac:dyDescent="0.3">
      <c r="B44450"/>
    </row>
    <row r="44451" spans="2:2" ht="16.5" x14ac:dyDescent="0.3">
      <c r="B44451"/>
    </row>
    <row r="44452" spans="2:2" ht="16.5" x14ac:dyDescent="0.3">
      <c r="B44452"/>
    </row>
    <row r="44453" spans="2:2" ht="16.5" x14ac:dyDescent="0.3">
      <c r="B44453"/>
    </row>
    <row r="44454" spans="2:2" ht="16.5" x14ac:dyDescent="0.3">
      <c r="B44454"/>
    </row>
    <row r="44455" spans="2:2" ht="16.5" x14ac:dyDescent="0.3">
      <c r="B44455"/>
    </row>
    <row r="44456" spans="2:2" ht="16.5" x14ac:dyDescent="0.3">
      <c r="B44456"/>
    </row>
    <row r="44457" spans="2:2" ht="16.5" x14ac:dyDescent="0.3">
      <c r="B44457"/>
    </row>
    <row r="44458" spans="2:2" ht="16.5" x14ac:dyDescent="0.3">
      <c r="B44458"/>
    </row>
    <row r="44459" spans="2:2" ht="16.5" x14ac:dyDescent="0.3">
      <c r="B44459"/>
    </row>
    <row r="44460" spans="2:2" ht="16.5" x14ac:dyDescent="0.3">
      <c r="B44460"/>
    </row>
    <row r="44461" spans="2:2" ht="16.5" x14ac:dyDescent="0.3">
      <c r="B44461"/>
    </row>
    <row r="44462" spans="2:2" ht="16.5" x14ac:dyDescent="0.3">
      <c r="B44462"/>
    </row>
    <row r="44463" spans="2:2" ht="16.5" x14ac:dyDescent="0.3">
      <c r="B44463"/>
    </row>
    <row r="44464" spans="2:2" ht="16.5" x14ac:dyDescent="0.3">
      <c r="B44464"/>
    </row>
    <row r="44465" spans="2:2" ht="16.5" x14ac:dyDescent="0.3">
      <c r="B44465"/>
    </row>
    <row r="44466" spans="2:2" ht="16.5" x14ac:dyDescent="0.3">
      <c r="B44466"/>
    </row>
    <row r="44467" spans="2:2" ht="16.5" x14ac:dyDescent="0.3">
      <c r="B44467"/>
    </row>
    <row r="44468" spans="2:2" ht="16.5" x14ac:dyDescent="0.3">
      <c r="B44468"/>
    </row>
    <row r="44469" spans="2:2" ht="16.5" x14ac:dyDescent="0.3">
      <c r="B44469"/>
    </row>
    <row r="44470" spans="2:2" ht="16.5" x14ac:dyDescent="0.3">
      <c r="B44470"/>
    </row>
    <row r="44471" spans="2:2" ht="16.5" x14ac:dyDescent="0.3">
      <c r="B44471"/>
    </row>
    <row r="44472" spans="2:2" ht="16.5" x14ac:dyDescent="0.3">
      <c r="B44472"/>
    </row>
    <row r="44473" spans="2:2" ht="16.5" x14ac:dyDescent="0.3">
      <c r="B44473"/>
    </row>
    <row r="44474" spans="2:2" ht="16.5" x14ac:dyDescent="0.3">
      <c r="B44474"/>
    </row>
    <row r="44475" spans="2:2" ht="16.5" x14ac:dyDescent="0.3">
      <c r="B44475"/>
    </row>
    <row r="44476" spans="2:2" ht="16.5" x14ac:dyDescent="0.3">
      <c r="B44476"/>
    </row>
    <row r="44477" spans="2:2" ht="16.5" x14ac:dyDescent="0.3">
      <c r="B44477"/>
    </row>
    <row r="44478" spans="2:2" ht="16.5" x14ac:dyDescent="0.3">
      <c r="B44478"/>
    </row>
    <row r="44479" spans="2:2" ht="16.5" x14ac:dyDescent="0.3">
      <c r="B44479"/>
    </row>
    <row r="44480" spans="2:2" ht="16.5" x14ac:dyDescent="0.3">
      <c r="B44480"/>
    </row>
    <row r="44481" spans="2:2" ht="16.5" x14ac:dyDescent="0.3">
      <c r="B44481"/>
    </row>
    <row r="44482" spans="2:2" ht="16.5" x14ac:dyDescent="0.3">
      <c r="B44482"/>
    </row>
    <row r="44483" spans="2:2" ht="16.5" x14ac:dyDescent="0.3">
      <c r="B44483"/>
    </row>
    <row r="44484" spans="2:2" ht="16.5" x14ac:dyDescent="0.3">
      <c r="B44484"/>
    </row>
    <row r="44485" spans="2:2" ht="16.5" x14ac:dyDescent="0.3">
      <c r="B44485"/>
    </row>
    <row r="44486" spans="2:2" ht="16.5" x14ac:dyDescent="0.3">
      <c r="B44486"/>
    </row>
    <row r="44487" spans="2:2" ht="16.5" x14ac:dyDescent="0.3">
      <c r="B44487"/>
    </row>
    <row r="44488" spans="2:2" ht="16.5" x14ac:dyDescent="0.3">
      <c r="B44488"/>
    </row>
    <row r="44489" spans="2:2" ht="16.5" x14ac:dyDescent="0.3">
      <c r="B44489"/>
    </row>
    <row r="44490" spans="2:2" ht="16.5" x14ac:dyDescent="0.3">
      <c r="B44490"/>
    </row>
    <row r="44491" spans="2:2" ht="16.5" x14ac:dyDescent="0.3">
      <c r="B44491"/>
    </row>
    <row r="44492" spans="2:2" ht="16.5" x14ac:dyDescent="0.3">
      <c r="B44492"/>
    </row>
    <row r="44493" spans="2:2" ht="16.5" x14ac:dyDescent="0.3">
      <c r="B44493"/>
    </row>
    <row r="44494" spans="2:2" ht="16.5" x14ac:dyDescent="0.3">
      <c r="B44494"/>
    </row>
    <row r="44495" spans="2:2" ht="16.5" x14ac:dyDescent="0.3">
      <c r="B44495"/>
    </row>
    <row r="44496" spans="2:2" ht="16.5" x14ac:dyDescent="0.3">
      <c r="B44496"/>
    </row>
    <row r="44497" spans="2:2" ht="16.5" x14ac:dyDescent="0.3">
      <c r="B44497"/>
    </row>
    <row r="44498" spans="2:2" ht="16.5" x14ac:dyDescent="0.3">
      <c r="B44498"/>
    </row>
    <row r="44499" spans="2:2" ht="16.5" x14ac:dyDescent="0.3">
      <c r="B44499"/>
    </row>
    <row r="44500" spans="2:2" ht="16.5" x14ac:dyDescent="0.3">
      <c r="B44500"/>
    </row>
    <row r="44501" spans="2:2" ht="16.5" x14ac:dyDescent="0.3">
      <c r="B44501"/>
    </row>
    <row r="44502" spans="2:2" ht="16.5" x14ac:dyDescent="0.3">
      <c r="B44502"/>
    </row>
    <row r="44503" spans="2:2" ht="16.5" x14ac:dyDescent="0.3">
      <c r="B44503"/>
    </row>
    <row r="44504" spans="2:2" ht="16.5" x14ac:dyDescent="0.3">
      <c r="B44504"/>
    </row>
    <row r="44505" spans="2:2" ht="16.5" x14ac:dyDescent="0.3">
      <c r="B44505"/>
    </row>
    <row r="44506" spans="2:2" ht="16.5" x14ac:dyDescent="0.3">
      <c r="B44506"/>
    </row>
    <row r="44507" spans="2:2" ht="16.5" x14ac:dyDescent="0.3">
      <c r="B44507"/>
    </row>
    <row r="44508" spans="2:2" ht="16.5" x14ac:dyDescent="0.3">
      <c r="B44508"/>
    </row>
    <row r="44509" spans="2:2" ht="16.5" x14ac:dyDescent="0.3">
      <c r="B44509"/>
    </row>
    <row r="44510" spans="2:2" ht="16.5" x14ac:dyDescent="0.3">
      <c r="B44510"/>
    </row>
    <row r="44511" spans="2:2" ht="16.5" x14ac:dyDescent="0.3">
      <c r="B44511"/>
    </row>
    <row r="44512" spans="2:2" ht="16.5" x14ac:dyDescent="0.3">
      <c r="B44512"/>
    </row>
    <row r="44513" spans="2:2" ht="16.5" x14ac:dyDescent="0.3">
      <c r="B44513"/>
    </row>
    <row r="44514" spans="2:2" ht="16.5" x14ac:dyDescent="0.3">
      <c r="B44514"/>
    </row>
    <row r="44515" spans="2:2" ht="16.5" x14ac:dyDescent="0.3">
      <c r="B44515"/>
    </row>
    <row r="44516" spans="2:2" ht="16.5" x14ac:dyDescent="0.3">
      <c r="B44516"/>
    </row>
    <row r="44517" spans="2:2" ht="16.5" x14ac:dyDescent="0.3">
      <c r="B44517"/>
    </row>
    <row r="44518" spans="2:2" ht="16.5" x14ac:dyDescent="0.3">
      <c r="B44518"/>
    </row>
    <row r="44519" spans="2:2" ht="16.5" x14ac:dyDescent="0.3">
      <c r="B44519"/>
    </row>
    <row r="44520" spans="2:2" ht="16.5" x14ac:dyDescent="0.3">
      <c r="B44520"/>
    </row>
    <row r="44521" spans="2:2" ht="16.5" x14ac:dyDescent="0.3">
      <c r="B44521"/>
    </row>
    <row r="44522" spans="2:2" ht="16.5" x14ac:dyDescent="0.3">
      <c r="B44522"/>
    </row>
    <row r="44523" spans="2:2" ht="16.5" x14ac:dyDescent="0.3">
      <c r="B44523"/>
    </row>
    <row r="44524" spans="2:2" ht="16.5" x14ac:dyDescent="0.3">
      <c r="B44524"/>
    </row>
    <row r="44525" spans="2:2" ht="16.5" x14ac:dyDescent="0.3">
      <c r="B44525"/>
    </row>
    <row r="44526" spans="2:2" ht="16.5" x14ac:dyDescent="0.3">
      <c r="B44526"/>
    </row>
    <row r="44527" spans="2:2" ht="16.5" x14ac:dyDescent="0.3">
      <c r="B44527"/>
    </row>
    <row r="44528" spans="2:2" ht="16.5" x14ac:dyDescent="0.3">
      <c r="B44528"/>
    </row>
    <row r="44529" spans="2:2" ht="16.5" x14ac:dyDescent="0.3">
      <c r="B44529"/>
    </row>
    <row r="44530" spans="2:2" ht="16.5" x14ac:dyDescent="0.3">
      <c r="B44530"/>
    </row>
    <row r="44531" spans="2:2" ht="16.5" x14ac:dyDescent="0.3">
      <c r="B44531"/>
    </row>
    <row r="44532" spans="2:2" ht="16.5" x14ac:dyDescent="0.3">
      <c r="B44532"/>
    </row>
    <row r="44533" spans="2:2" ht="16.5" x14ac:dyDescent="0.3">
      <c r="B44533"/>
    </row>
    <row r="44534" spans="2:2" ht="16.5" x14ac:dyDescent="0.3">
      <c r="B44534"/>
    </row>
    <row r="44535" spans="2:2" ht="16.5" x14ac:dyDescent="0.3">
      <c r="B44535"/>
    </row>
    <row r="44536" spans="2:2" ht="16.5" x14ac:dyDescent="0.3">
      <c r="B44536"/>
    </row>
    <row r="44537" spans="2:2" ht="16.5" x14ac:dyDescent="0.3">
      <c r="B44537"/>
    </row>
    <row r="44538" spans="2:2" ht="16.5" x14ac:dyDescent="0.3">
      <c r="B44538"/>
    </row>
    <row r="44539" spans="2:2" ht="16.5" x14ac:dyDescent="0.3">
      <c r="B44539"/>
    </row>
    <row r="44540" spans="2:2" ht="16.5" x14ac:dyDescent="0.3">
      <c r="B44540"/>
    </row>
    <row r="44541" spans="2:2" ht="16.5" x14ac:dyDescent="0.3">
      <c r="B44541"/>
    </row>
    <row r="44542" spans="2:2" ht="16.5" x14ac:dyDescent="0.3">
      <c r="B44542"/>
    </row>
    <row r="44543" spans="2:2" ht="16.5" x14ac:dyDescent="0.3">
      <c r="B44543"/>
    </row>
    <row r="44544" spans="2:2" ht="16.5" x14ac:dyDescent="0.3">
      <c r="B44544"/>
    </row>
    <row r="44545" spans="2:2" ht="16.5" x14ac:dyDescent="0.3">
      <c r="B44545"/>
    </row>
    <row r="44546" spans="2:2" ht="16.5" x14ac:dyDescent="0.3">
      <c r="B44546"/>
    </row>
    <row r="44547" spans="2:2" ht="16.5" x14ac:dyDescent="0.3">
      <c r="B44547"/>
    </row>
    <row r="44548" spans="2:2" ht="16.5" x14ac:dyDescent="0.3">
      <c r="B44548"/>
    </row>
    <row r="44549" spans="2:2" ht="16.5" x14ac:dyDescent="0.3">
      <c r="B44549"/>
    </row>
    <row r="44550" spans="2:2" ht="16.5" x14ac:dyDescent="0.3">
      <c r="B44550"/>
    </row>
    <row r="44551" spans="2:2" ht="16.5" x14ac:dyDescent="0.3">
      <c r="B44551"/>
    </row>
    <row r="44552" spans="2:2" ht="16.5" x14ac:dyDescent="0.3">
      <c r="B44552"/>
    </row>
    <row r="44553" spans="2:2" ht="16.5" x14ac:dyDescent="0.3">
      <c r="B44553"/>
    </row>
    <row r="44554" spans="2:2" ht="16.5" x14ac:dyDescent="0.3">
      <c r="B44554"/>
    </row>
    <row r="44555" spans="2:2" ht="16.5" x14ac:dyDescent="0.3">
      <c r="B44555"/>
    </row>
    <row r="44556" spans="2:2" ht="16.5" x14ac:dyDescent="0.3">
      <c r="B44556"/>
    </row>
    <row r="44557" spans="2:2" ht="16.5" x14ac:dyDescent="0.3">
      <c r="B44557"/>
    </row>
    <row r="44558" spans="2:2" ht="16.5" x14ac:dyDescent="0.3">
      <c r="B44558"/>
    </row>
    <row r="44559" spans="2:2" ht="16.5" x14ac:dyDescent="0.3">
      <c r="B44559"/>
    </row>
    <row r="44560" spans="2:2" ht="16.5" x14ac:dyDescent="0.3">
      <c r="B44560"/>
    </row>
    <row r="44561" spans="2:2" ht="16.5" x14ac:dyDescent="0.3">
      <c r="B44561"/>
    </row>
    <row r="44562" spans="2:2" ht="16.5" x14ac:dyDescent="0.3">
      <c r="B44562"/>
    </row>
    <row r="44563" spans="2:2" ht="16.5" x14ac:dyDescent="0.3">
      <c r="B44563"/>
    </row>
    <row r="44564" spans="2:2" ht="16.5" x14ac:dyDescent="0.3">
      <c r="B44564"/>
    </row>
    <row r="44565" spans="2:2" ht="16.5" x14ac:dyDescent="0.3">
      <c r="B44565"/>
    </row>
    <row r="44566" spans="2:2" ht="16.5" x14ac:dyDescent="0.3">
      <c r="B44566"/>
    </row>
    <row r="44567" spans="2:2" ht="16.5" x14ac:dyDescent="0.3">
      <c r="B44567"/>
    </row>
    <row r="44568" spans="2:2" ht="16.5" x14ac:dyDescent="0.3">
      <c r="B44568"/>
    </row>
    <row r="44569" spans="2:2" ht="16.5" x14ac:dyDescent="0.3">
      <c r="B44569"/>
    </row>
    <row r="44570" spans="2:2" ht="16.5" x14ac:dyDescent="0.3">
      <c r="B44570"/>
    </row>
    <row r="44571" spans="2:2" ht="16.5" x14ac:dyDescent="0.3">
      <c r="B44571"/>
    </row>
    <row r="44572" spans="2:2" ht="16.5" x14ac:dyDescent="0.3">
      <c r="B44572"/>
    </row>
    <row r="44573" spans="2:2" ht="16.5" x14ac:dyDescent="0.3">
      <c r="B44573"/>
    </row>
    <row r="44574" spans="2:2" ht="16.5" x14ac:dyDescent="0.3">
      <c r="B44574"/>
    </row>
    <row r="44575" spans="2:2" ht="16.5" x14ac:dyDescent="0.3">
      <c r="B44575"/>
    </row>
    <row r="44576" spans="2:2" ht="16.5" x14ac:dyDescent="0.3">
      <c r="B44576"/>
    </row>
    <row r="44577" spans="2:2" ht="16.5" x14ac:dyDescent="0.3">
      <c r="B44577"/>
    </row>
    <row r="44578" spans="2:2" ht="16.5" x14ac:dyDescent="0.3">
      <c r="B44578"/>
    </row>
    <row r="44579" spans="2:2" ht="16.5" x14ac:dyDescent="0.3">
      <c r="B44579"/>
    </row>
    <row r="44580" spans="2:2" ht="16.5" x14ac:dyDescent="0.3">
      <c r="B44580"/>
    </row>
    <row r="44581" spans="2:2" ht="16.5" x14ac:dyDescent="0.3">
      <c r="B44581"/>
    </row>
    <row r="44582" spans="2:2" ht="16.5" x14ac:dyDescent="0.3">
      <c r="B44582"/>
    </row>
    <row r="44583" spans="2:2" ht="16.5" x14ac:dyDescent="0.3">
      <c r="B44583"/>
    </row>
    <row r="44584" spans="2:2" ht="16.5" x14ac:dyDescent="0.3">
      <c r="B44584"/>
    </row>
    <row r="44585" spans="2:2" ht="16.5" x14ac:dyDescent="0.3">
      <c r="B44585"/>
    </row>
    <row r="44586" spans="2:2" ht="16.5" x14ac:dyDescent="0.3">
      <c r="B44586"/>
    </row>
    <row r="44587" spans="2:2" ht="16.5" x14ac:dyDescent="0.3">
      <c r="B44587"/>
    </row>
    <row r="44588" spans="2:2" ht="16.5" x14ac:dyDescent="0.3">
      <c r="B44588"/>
    </row>
    <row r="44589" spans="2:2" ht="16.5" x14ac:dyDescent="0.3">
      <c r="B44589"/>
    </row>
    <row r="44590" spans="2:2" ht="16.5" x14ac:dyDescent="0.3">
      <c r="B44590"/>
    </row>
    <row r="44591" spans="2:2" ht="16.5" x14ac:dyDescent="0.3">
      <c r="B44591"/>
    </row>
    <row r="44592" spans="2:2" ht="16.5" x14ac:dyDescent="0.3">
      <c r="B44592"/>
    </row>
    <row r="44593" spans="2:2" ht="16.5" x14ac:dyDescent="0.3">
      <c r="B44593"/>
    </row>
    <row r="44594" spans="2:2" ht="16.5" x14ac:dyDescent="0.3">
      <c r="B44594"/>
    </row>
    <row r="44595" spans="2:2" ht="16.5" x14ac:dyDescent="0.3">
      <c r="B44595"/>
    </row>
    <row r="44596" spans="2:2" ht="16.5" x14ac:dyDescent="0.3">
      <c r="B44596"/>
    </row>
    <row r="44597" spans="2:2" ht="16.5" x14ac:dyDescent="0.3">
      <c r="B44597"/>
    </row>
    <row r="44598" spans="2:2" ht="16.5" x14ac:dyDescent="0.3">
      <c r="B44598"/>
    </row>
    <row r="44599" spans="2:2" ht="16.5" x14ac:dyDescent="0.3">
      <c r="B44599"/>
    </row>
    <row r="44600" spans="2:2" ht="16.5" x14ac:dyDescent="0.3">
      <c r="B44600"/>
    </row>
    <row r="44601" spans="2:2" ht="16.5" x14ac:dyDescent="0.3">
      <c r="B44601"/>
    </row>
    <row r="44602" spans="2:2" ht="16.5" x14ac:dyDescent="0.3">
      <c r="B44602"/>
    </row>
    <row r="44603" spans="2:2" ht="16.5" x14ac:dyDescent="0.3">
      <c r="B44603"/>
    </row>
    <row r="44604" spans="2:2" ht="16.5" x14ac:dyDescent="0.3">
      <c r="B44604"/>
    </row>
    <row r="44605" spans="2:2" ht="16.5" x14ac:dyDescent="0.3">
      <c r="B44605"/>
    </row>
    <row r="44606" spans="2:2" ht="16.5" x14ac:dyDescent="0.3">
      <c r="B44606"/>
    </row>
    <row r="44607" spans="2:2" ht="16.5" x14ac:dyDescent="0.3">
      <c r="B44607"/>
    </row>
    <row r="44608" spans="2:2" ht="16.5" x14ac:dyDescent="0.3">
      <c r="B44608"/>
    </row>
    <row r="44609" spans="2:2" ht="16.5" x14ac:dyDescent="0.3">
      <c r="B44609"/>
    </row>
    <row r="44610" spans="2:2" ht="16.5" x14ac:dyDescent="0.3">
      <c r="B44610"/>
    </row>
    <row r="44611" spans="2:2" ht="16.5" x14ac:dyDescent="0.3">
      <c r="B44611"/>
    </row>
    <row r="44612" spans="2:2" ht="16.5" x14ac:dyDescent="0.3">
      <c r="B44612"/>
    </row>
    <row r="44613" spans="2:2" ht="16.5" x14ac:dyDescent="0.3">
      <c r="B44613"/>
    </row>
    <row r="44614" spans="2:2" ht="16.5" x14ac:dyDescent="0.3">
      <c r="B44614"/>
    </row>
    <row r="44615" spans="2:2" ht="16.5" x14ac:dyDescent="0.3">
      <c r="B44615"/>
    </row>
    <row r="44616" spans="2:2" ht="16.5" x14ac:dyDescent="0.3">
      <c r="B44616"/>
    </row>
    <row r="44617" spans="2:2" ht="16.5" x14ac:dyDescent="0.3">
      <c r="B44617"/>
    </row>
    <row r="44618" spans="2:2" ht="16.5" x14ac:dyDescent="0.3">
      <c r="B44618"/>
    </row>
    <row r="44619" spans="2:2" ht="16.5" x14ac:dyDescent="0.3">
      <c r="B44619"/>
    </row>
    <row r="44620" spans="2:2" ht="16.5" x14ac:dyDescent="0.3">
      <c r="B44620"/>
    </row>
    <row r="44621" spans="2:2" ht="16.5" x14ac:dyDescent="0.3">
      <c r="B44621"/>
    </row>
    <row r="44622" spans="2:2" ht="16.5" x14ac:dyDescent="0.3">
      <c r="B44622"/>
    </row>
    <row r="44623" spans="2:2" ht="16.5" x14ac:dyDescent="0.3">
      <c r="B44623"/>
    </row>
    <row r="44624" spans="2:2" ht="16.5" x14ac:dyDescent="0.3">
      <c r="B44624"/>
    </row>
    <row r="44625" spans="2:2" ht="16.5" x14ac:dyDescent="0.3">
      <c r="B44625"/>
    </row>
    <row r="44626" spans="2:2" ht="16.5" x14ac:dyDescent="0.3">
      <c r="B44626"/>
    </row>
    <row r="44627" spans="2:2" ht="16.5" x14ac:dyDescent="0.3">
      <c r="B44627"/>
    </row>
    <row r="44628" spans="2:2" ht="16.5" x14ac:dyDescent="0.3">
      <c r="B44628"/>
    </row>
    <row r="44629" spans="2:2" ht="16.5" x14ac:dyDescent="0.3">
      <c r="B44629"/>
    </row>
    <row r="44630" spans="2:2" ht="16.5" x14ac:dyDescent="0.3">
      <c r="B44630"/>
    </row>
    <row r="44631" spans="2:2" ht="16.5" x14ac:dyDescent="0.3">
      <c r="B44631"/>
    </row>
    <row r="44632" spans="2:2" ht="16.5" x14ac:dyDescent="0.3">
      <c r="B44632"/>
    </row>
    <row r="44633" spans="2:2" ht="16.5" x14ac:dyDescent="0.3">
      <c r="B44633"/>
    </row>
    <row r="44634" spans="2:2" ht="16.5" x14ac:dyDescent="0.3">
      <c r="B44634"/>
    </row>
    <row r="44635" spans="2:2" ht="16.5" x14ac:dyDescent="0.3">
      <c r="B44635"/>
    </row>
    <row r="44636" spans="2:2" ht="16.5" x14ac:dyDescent="0.3">
      <c r="B44636"/>
    </row>
    <row r="44637" spans="2:2" ht="16.5" x14ac:dyDescent="0.3">
      <c r="B44637"/>
    </row>
    <row r="44638" spans="2:2" ht="16.5" x14ac:dyDescent="0.3">
      <c r="B44638"/>
    </row>
    <row r="44639" spans="2:2" ht="16.5" x14ac:dyDescent="0.3">
      <c r="B44639"/>
    </row>
    <row r="44640" spans="2:2" ht="16.5" x14ac:dyDescent="0.3">
      <c r="B44640"/>
    </row>
    <row r="44641" spans="2:2" ht="16.5" x14ac:dyDescent="0.3">
      <c r="B44641"/>
    </row>
    <row r="44642" spans="2:2" ht="16.5" x14ac:dyDescent="0.3">
      <c r="B44642"/>
    </row>
    <row r="44643" spans="2:2" ht="16.5" x14ac:dyDescent="0.3">
      <c r="B44643"/>
    </row>
    <row r="44644" spans="2:2" ht="16.5" x14ac:dyDescent="0.3">
      <c r="B44644"/>
    </row>
    <row r="44645" spans="2:2" ht="16.5" x14ac:dyDescent="0.3">
      <c r="B44645"/>
    </row>
    <row r="44646" spans="2:2" ht="16.5" x14ac:dyDescent="0.3">
      <c r="B44646"/>
    </row>
    <row r="44647" spans="2:2" ht="16.5" x14ac:dyDescent="0.3">
      <c r="B44647"/>
    </row>
    <row r="44648" spans="2:2" ht="16.5" x14ac:dyDescent="0.3">
      <c r="B44648"/>
    </row>
    <row r="44649" spans="2:2" ht="16.5" x14ac:dyDescent="0.3">
      <c r="B44649"/>
    </row>
    <row r="44650" spans="2:2" ht="16.5" x14ac:dyDescent="0.3">
      <c r="B44650"/>
    </row>
    <row r="44651" spans="2:2" ht="16.5" x14ac:dyDescent="0.3">
      <c r="B44651"/>
    </row>
    <row r="44652" spans="2:2" ht="16.5" x14ac:dyDescent="0.3">
      <c r="B44652"/>
    </row>
    <row r="44653" spans="2:2" ht="16.5" x14ac:dyDescent="0.3">
      <c r="B44653"/>
    </row>
    <row r="44654" spans="2:2" ht="16.5" x14ac:dyDescent="0.3">
      <c r="B44654"/>
    </row>
    <row r="44655" spans="2:2" ht="16.5" x14ac:dyDescent="0.3">
      <c r="B44655"/>
    </row>
    <row r="44656" spans="2:2" ht="16.5" x14ac:dyDescent="0.3">
      <c r="B44656"/>
    </row>
    <row r="44657" spans="2:2" ht="16.5" x14ac:dyDescent="0.3">
      <c r="B44657"/>
    </row>
    <row r="44658" spans="2:2" ht="16.5" x14ac:dyDescent="0.3">
      <c r="B44658"/>
    </row>
    <row r="44659" spans="2:2" ht="16.5" x14ac:dyDescent="0.3">
      <c r="B44659"/>
    </row>
    <row r="44660" spans="2:2" ht="16.5" x14ac:dyDescent="0.3">
      <c r="B44660"/>
    </row>
    <row r="44661" spans="2:2" ht="16.5" x14ac:dyDescent="0.3">
      <c r="B44661"/>
    </row>
    <row r="44662" spans="2:2" ht="16.5" x14ac:dyDescent="0.3">
      <c r="B44662"/>
    </row>
    <row r="44663" spans="2:2" ht="16.5" x14ac:dyDescent="0.3">
      <c r="B44663"/>
    </row>
    <row r="44664" spans="2:2" ht="16.5" x14ac:dyDescent="0.3">
      <c r="B44664"/>
    </row>
    <row r="44665" spans="2:2" ht="16.5" x14ac:dyDescent="0.3">
      <c r="B44665"/>
    </row>
    <row r="44666" spans="2:2" ht="16.5" x14ac:dyDescent="0.3">
      <c r="B44666"/>
    </row>
    <row r="44667" spans="2:2" ht="16.5" x14ac:dyDescent="0.3">
      <c r="B44667"/>
    </row>
    <row r="44668" spans="2:2" ht="16.5" x14ac:dyDescent="0.3">
      <c r="B44668"/>
    </row>
    <row r="44669" spans="2:2" ht="16.5" x14ac:dyDescent="0.3">
      <c r="B44669"/>
    </row>
    <row r="44670" spans="2:2" ht="16.5" x14ac:dyDescent="0.3">
      <c r="B44670"/>
    </row>
    <row r="44671" spans="2:2" ht="16.5" x14ac:dyDescent="0.3">
      <c r="B44671"/>
    </row>
    <row r="44672" spans="2:2" ht="16.5" x14ac:dyDescent="0.3">
      <c r="B44672"/>
    </row>
    <row r="44673" spans="2:2" ht="16.5" x14ac:dyDescent="0.3">
      <c r="B44673"/>
    </row>
    <row r="44674" spans="2:2" ht="16.5" x14ac:dyDescent="0.3">
      <c r="B44674"/>
    </row>
    <row r="44675" spans="2:2" ht="16.5" x14ac:dyDescent="0.3">
      <c r="B44675"/>
    </row>
    <row r="44676" spans="2:2" ht="16.5" x14ac:dyDescent="0.3">
      <c r="B44676"/>
    </row>
    <row r="44677" spans="2:2" ht="16.5" x14ac:dyDescent="0.3">
      <c r="B44677"/>
    </row>
    <row r="44678" spans="2:2" ht="16.5" x14ac:dyDescent="0.3">
      <c r="B44678"/>
    </row>
    <row r="44679" spans="2:2" ht="16.5" x14ac:dyDescent="0.3">
      <c r="B44679"/>
    </row>
    <row r="44680" spans="2:2" ht="16.5" x14ac:dyDescent="0.3">
      <c r="B44680"/>
    </row>
    <row r="44681" spans="2:2" ht="16.5" x14ac:dyDescent="0.3">
      <c r="B44681"/>
    </row>
    <row r="44682" spans="2:2" ht="16.5" x14ac:dyDescent="0.3">
      <c r="B44682"/>
    </row>
    <row r="44683" spans="2:2" ht="16.5" x14ac:dyDescent="0.3">
      <c r="B44683"/>
    </row>
    <row r="44684" spans="2:2" ht="16.5" x14ac:dyDescent="0.3">
      <c r="B44684"/>
    </row>
    <row r="44685" spans="2:2" ht="16.5" x14ac:dyDescent="0.3">
      <c r="B44685"/>
    </row>
    <row r="44686" spans="2:2" ht="16.5" x14ac:dyDescent="0.3">
      <c r="B44686"/>
    </row>
    <row r="44687" spans="2:2" ht="16.5" x14ac:dyDescent="0.3">
      <c r="B44687"/>
    </row>
    <row r="44688" spans="2:2" ht="16.5" x14ac:dyDescent="0.3">
      <c r="B44688"/>
    </row>
    <row r="44689" spans="2:2" ht="16.5" x14ac:dyDescent="0.3">
      <c r="B44689"/>
    </row>
    <row r="44690" spans="2:2" ht="16.5" x14ac:dyDescent="0.3">
      <c r="B44690"/>
    </row>
    <row r="44691" spans="2:2" ht="16.5" x14ac:dyDescent="0.3">
      <c r="B44691"/>
    </row>
    <row r="44692" spans="2:2" ht="16.5" x14ac:dyDescent="0.3">
      <c r="B44692"/>
    </row>
    <row r="44693" spans="2:2" ht="16.5" x14ac:dyDescent="0.3">
      <c r="B44693"/>
    </row>
    <row r="44694" spans="2:2" ht="16.5" x14ac:dyDescent="0.3">
      <c r="B44694"/>
    </row>
    <row r="44695" spans="2:2" ht="16.5" x14ac:dyDescent="0.3">
      <c r="B44695"/>
    </row>
    <row r="44696" spans="2:2" ht="16.5" x14ac:dyDescent="0.3">
      <c r="B44696"/>
    </row>
    <row r="44697" spans="2:2" ht="16.5" x14ac:dyDescent="0.3">
      <c r="B44697"/>
    </row>
    <row r="44698" spans="2:2" ht="16.5" x14ac:dyDescent="0.3">
      <c r="B44698"/>
    </row>
    <row r="44699" spans="2:2" ht="16.5" x14ac:dyDescent="0.3">
      <c r="B44699"/>
    </row>
    <row r="44700" spans="2:2" ht="16.5" x14ac:dyDescent="0.3">
      <c r="B44700"/>
    </row>
    <row r="44701" spans="2:2" ht="16.5" x14ac:dyDescent="0.3">
      <c r="B44701"/>
    </row>
    <row r="44702" spans="2:2" ht="16.5" x14ac:dyDescent="0.3">
      <c r="B44702"/>
    </row>
    <row r="44703" spans="2:2" ht="16.5" x14ac:dyDescent="0.3">
      <c r="B44703"/>
    </row>
    <row r="44704" spans="2:2" ht="16.5" x14ac:dyDescent="0.3">
      <c r="B44704"/>
    </row>
    <row r="44705" spans="2:2" ht="16.5" x14ac:dyDescent="0.3">
      <c r="B44705"/>
    </row>
    <row r="44706" spans="2:2" ht="16.5" x14ac:dyDescent="0.3">
      <c r="B44706"/>
    </row>
    <row r="44707" spans="2:2" ht="16.5" x14ac:dyDescent="0.3">
      <c r="B44707"/>
    </row>
    <row r="44708" spans="2:2" ht="16.5" x14ac:dyDescent="0.3">
      <c r="B44708"/>
    </row>
    <row r="44709" spans="2:2" ht="16.5" x14ac:dyDescent="0.3">
      <c r="B44709"/>
    </row>
    <row r="44710" spans="2:2" ht="16.5" x14ac:dyDescent="0.3">
      <c r="B44710"/>
    </row>
    <row r="44711" spans="2:2" ht="16.5" x14ac:dyDescent="0.3">
      <c r="B44711"/>
    </row>
    <row r="44712" spans="2:2" ht="16.5" x14ac:dyDescent="0.3">
      <c r="B44712"/>
    </row>
    <row r="44713" spans="2:2" ht="16.5" x14ac:dyDescent="0.3">
      <c r="B44713"/>
    </row>
    <row r="44714" spans="2:2" ht="16.5" x14ac:dyDescent="0.3">
      <c r="B44714"/>
    </row>
    <row r="44715" spans="2:2" ht="16.5" x14ac:dyDescent="0.3">
      <c r="B44715"/>
    </row>
    <row r="44716" spans="2:2" ht="16.5" x14ac:dyDescent="0.3">
      <c r="B44716"/>
    </row>
    <row r="44717" spans="2:2" ht="16.5" x14ac:dyDescent="0.3">
      <c r="B44717"/>
    </row>
    <row r="44718" spans="2:2" ht="16.5" x14ac:dyDescent="0.3">
      <c r="B44718"/>
    </row>
    <row r="44719" spans="2:2" ht="16.5" x14ac:dyDescent="0.3">
      <c r="B44719"/>
    </row>
    <row r="44720" spans="2:2" ht="16.5" x14ac:dyDescent="0.3">
      <c r="B44720"/>
    </row>
    <row r="44721" spans="2:2" ht="16.5" x14ac:dyDescent="0.3">
      <c r="B44721"/>
    </row>
    <row r="44722" spans="2:2" ht="16.5" x14ac:dyDescent="0.3">
      <c r="B44722"/>
    </row>
    <row r="44723" spans="2:2" ht="16.5" x14ac:dyDescent="0.3">
      <c r="B44723"/>
    </row>
    <row r="44724" spans="2:2" ht="16.5" x14ac:dyDescent="0.3">
      <c r="B44724"/>
    </row>
    <row r="44725" spans="2:2" ht="16.5" x14ac:dyDescent="0.3">
      <c r="B44725"/>
    </row>
    <row r="44726" spans="2:2" ht="16.5" x14ac:dyDescent="0.3">
      <c r="B44726"/>
    </row>
    <row r="44727" spans="2:2" ht="16.5" x14ac:dyDescent="0.3">
      <c r="B44727"/>
    </row>
    <row r="44728" spans="2:2" ht="16.5" x14ac:dyDescent="0.3">
      <c r="B44728"/>
    </row>
    <row r="44729" spans="2:2" ht="16.5" x14ac:dyDescent="0.3">
      <c r="B44729"/>
    </row>
    <row r="44730" spans="2:2" ht="16.5" x14ac:dyDescent="0.3">
      <c r="B44730"/>
    </row>
    <row r="44731" spans="2:2" ht="16.5" x14ac:dyDescent="0.3">
      <c r="B44731"/>
    </row>
    <row r="44732" spans="2:2" ht="16.5" x14ac:dyDescent="0.3">
      <c r="B44732"/>
    </row>
    <row r="44733" spans="2:2" ht="16.5" x14ac:dyDescent="0.3">
      <c r="B44733"/>
    </row>
    <row r="44734" spans="2:2" ht="16.5" x14ac:dyDescent="0.3">
      <c r="B44734"/>
    </row>
    <row r="44735" spans="2:2" ht="16.5" x14ac:dyDescent="0.3">
      <c r="B44735"/>
    </row>
    <row r="44736" spans="2:2" ht="16.5" x14ac:dyDescent="0.3">
      <c r="B44736"/>
    </row>
    <row r="44737" spans="2:2" ht="16.5" x14ac:dyDescent="0.3">
      <c r="B44737"/>
    </row>
    <row r="44738" spans="2:2" ht="16.5" x14ac:dyDescent="0.3">
      <c r="B44738"/>
    </row>
    <row r="44739" spans="2:2" ht="16.5" x14ac:dyDescent="0.3">
      <c r="B44739"/>
    </row>
    <row r="44740" spans="2:2" ht="16.5" x14ac:dyDescent="0.3">
      <c r="B44740"/>
    </row>
    <row r="44741" spans="2:2" ht="16.5" x14ac:dyDescent="0.3">
      <c r="B44741"/>
    </row>
    <row r="44742" spans="2:2" ht="16.5" x14ac:dyDescent="0.3">
      <c r="B44742"/>
    </row>
    <row r="44743" spans="2:2" ht="16.5" x14ac:dyDescent="0.3">
      <c r="B44743"/>
    </row>
    <row r="44744" spans="2:2" ht="16.5" x14ac:dyDescent="0.3">
      <c r="B44744"/>
    </row>
    <row r="44745" spans="2:2" ht="16.5" x14ac:dyDescent="0.3">
      <c r="B44745"/>
    </row>
    <row r="44746" spans="2:2" ht="16.5" x14ac:dyDescent="0.3">
      <c r="B44746"/>
    </row>
    <row r="44747" spans="2:2" ht="16.5" x14ac:dyDescent="0.3">
      <c r="B44747"/>
    </row>
    <row r="44748" spans="2:2" ht="16.5" x14ac:dyDescent="0.3">
      <c r="B44748"/>
    </row>
    <row r="44749" spans="2:2" ht="16.5" x14ac:dyDescent="0.3">
      <c r="B44749"/>
    </row>
    <row r="44750" spans="2:2" ht="16.5" x14ac:dyDescent="0.3">
      <c r="B44750"/>
    </row>
    <row r="44751" spans="2:2" ht="16.5" x14ac:dyDescent="0.3">
      <c r="B44751"/>
    </row>
    <row r="44752" spans="2:2" ht="16.5" x14ac:dyDescent="0.3">
      <c r="B44752"/>
    </row>
    <row r="44753" spans="2:2" ht="16.5" x14ac:dyDescent="0.3">
      <c r="B44753"/>
    </row>
    <row r="44754" spans="2:2" ht="16.5" x14ac:dyDescent="0.3">
      <c r="B44754"/>
    </row>
    <row r="44755" spans="2:2" ht="16.5" x14ac:dyDescent="0.3">
      <c r="B44755"/>
    </row>
    <row r="44756" spans="2:2" ht="16.5" x14ac:dyDescent="0.3">
      <c r="B44756"/>
    </row>
    <row r="44757" spans="2:2" ht="16.5" x14ac:dyDescent="0.3">
      <c r="B44757"/>
    </row>
    <row r="44758" spans="2:2" ht="16.5" x14ac:dyDescent="0.3">
      <c r="B44758"/>
    </row>
    <row r="44759" spans="2:2" ht="16.5" x14ac:dyDescent="0.3">
      <c r="B44759"/>
    </row>
    <row r="44760" spans="2:2" ht="16.5" x14ac:dyDescent="0.3">
      <c r="B44760"/>
    </row>
    <row r="44761" spans="2:2" ht="16.5" x14ac:dyDescent="0.3">
      <c r="B44761"/>
    </row>
    <row r="44762" spans="2:2" ht="16.5" x14ac:dyDescent="0.3">
      <c r="B44762"/>
    </row>
    <row r="44763" spans="2:2" ht="16.5" x14ac:dyDescent="0.3">
      <c r="B44763"/>
    </row>
    <row r="44764" spans="2:2" ht="16.5" x14ac:dyDescent="0.3">
      <c r="B44764"/>
    </row>
    <row r="44765" spans="2:2" ht="16.5" x14ac:dyDescent="0.3">
      <c r="B44765"/>
    </row>
    <row r="44766" spans="2:2" ht="16.5" x14ac:dyDescent="0.3">
      <c r="B44766"/>
    </row>
    <row r="44767" spans="2:2" ht="16.5" x14ac:dyDescent="0.3">
      <c r="B44767"/>
    </row>
    <row r="44768" spans="2:2" ht="16.5" x14ac:dyDescent="0.3">
      <c r="B44768"/>
    </row>
    <row r="44769" spans="2:2" ht="16.5" x14ac:dyDescent="0.3">
      <c r="B44769"/>
    </row>
    <row r="44770" spans="2:2" ht="16.5" x14ac:dyDescent="0.3">
      <c r="B44770"/>
    </row>
    <row r="44771" spans="2:2" ht="16.5" x14ac:dyDescent="0.3">
      <c r="B44771"/>
    </row>
    <row r="44772" spans="2:2" ht="16.5" x14ac:dyDescent="0.3">
      <c r="B44772"/>
    </row>
    <row r="44773" spans="2:2" ht="16.5" x14ac:dyDescent="0.3">
      <c r="B44773"/>
    </row>
    <row r="44774" spans="2:2" ht="16.5" x14ac:dyDescent="0.3">
      <c r="B44774"/>
    </row>
    <row r="44775" spans="2:2" ht="16.5" x14ac:dyDescent="0.3">
      <c r="B44775"/>
    </row>
    <row r="44776" spans="2:2" ht="16.5" x14ac:dyDescent="0.3">
      <c r="B44776"/>
    </row>
    <row r="44777" spans="2:2" ht="16.5" x14ac:dyDescent="0.3">
      <c r="B44777"/>
    </row>
    <row r="44778" spans="2:2" ht="16.5" x14ac:dyDescent="0.3">
      <c r="B44778"/>
    </row>
    <row r="44779" spans="2:2" ht="16.5" x14ac:dyDescent="0.3">
      <c r="B44779"/>
    </row>
    <row r="44780" spans="2:2" ht="16.5" x14ac:dyDescent="0.3">
      <c r="B44780"/>
    </row>
    <row r="44781" spans="2:2" ht="16.5" x14ac:dyDescent="0.3">
      <c r="B44781"/>
    </row>
    <row r="44782" spans="2:2" ht="16.5" x14ac:dyDescent="0.3">
      <c r="B44782"/>
    </row>
    <row r="44783" spans="2:2" ht="16.5" x14ac:dyDescent="0.3">
      <c r="B44783"/>
    </row>
    <row r="44784" spans="2:2" ht="16.5" x14ac:dyDescent="0.3">
      <c r="B44784"/>
    </row>
    <row r="44785" spans="2:2" ht="16.5" x14ac:dyDescent="0.3">
      <c r="B44785"/>
    </row>
    <row r="44786" spans="2:2" ht="16.5" x14ac:dyDescent="0.3">
      <c r="B44786"/>
    </row>
    <row r="44787" spans="2:2" ht="16.5" x14ac:dyDescent="0.3">
      <c r="B44787"/>
    </row>
    <row r="44788" spans="2:2" ht="16.5" x14ac:dyDescent="0.3">
      <c r="B44788"/>
    </row>
    <row r="44789" spans="2:2" ht="16.5" x14ac:dyDescent="0.3">
      <c r="B44789"/>
    </row>
    <row r="44790" spans="2:2" ht="16.5" x14ac:dyDescent="0.3">
      <c r="B44790"/>
    </row>
    <row r="44791" spans="2:2" ht="16.5" x14ac:dyDescent="0.3">
      <c r="B44791"/>
    </row>
    <row r="44792" spans="2:2" ht="16.5" x14ac:dyDescent="0.3">
      <c r="B44792"/>
    </row>
    <row r="44793" spans="2:2" ht="16.5" x14ac:dyDescent="0.3">
      <c r="B44793"/>
    </row>
    <row r="44794" spans="2:2" ht="16.5" x14ac:dyDescent="0.3">
      <c r="B44794"/>
    </row>
    <row r="44795" spans="2:2" ht="16.5" x14ac:dyDescent="0.3">
      <c r="B44795"/>
    </row>
    <row r="44796" spans="2:2" ht="16.5" x14ac:dyDescent="0.3">
      <c r="B44796"/>
    </row>
    <row r="44797" spans="2:2" ht="16.5" x14ac:dyDescent="0.3">
      <c r="B44797"/>
    </row>
    <row r="44798" spans="2:2" ht="16.5" x14ac:dyDescent="0.3">
      <c r="B44798"/>
    </row>
    <row r="44799" spans="2:2" ht="16.5" x14ac:dyDescent="0.3">
      <c r="B44799"/>
    </row>
    <row r="44800" spans="2:2" ht="16.5" x14ac:dyDescent="0.3">
      <c r="B44800"/>
    </row>
    <row r="44801" spans="2:2" ht="16.5" x14ac:dyDescent="0.3">
      <c r="B44801"/>
    </row>
    <row r="44802" spans="2:2" ht="16.5" x14ac:dyDescent="0.3">
      <c r="B44802"/>
    </row>
    <row r="44803" spans="2:2" ht="16.5" x14ac:dyDescent="0.3">
      <c r="B44803"/>
    </row>
    <row r="44804" spans="2:2" ht="16.5" x14ac:dyDescent="0.3">
      <c r="B44804"/>
    </row>
    <row r="44805" spans="2:2" ht="16.5" x14ac:dyDescent="0.3">
      <c r="B44805"/>
    </row>
    <row r="44806" spans="2:2" ht="16.5" x14ac:dyDescent="0.3">
      <c r="B44806"/>
    </row>
    <row r="44807" spans="2:2" ht="16.5" x14ac:dyDescent="0.3">
      <c r="B44807"/>
    </row>
    <row r="44808" spans="2:2" ht="16.5" x14ac:dyDescent="0.3">
      <c r="B44808"/>
    </row>
    <row r="44809" spans="2:2" ht="16.5" x14ac:dyDescent="0.3">
      <c r="B44809"/>
    </row>
    <row r="44810" spans="2:2" ht="16.5" x14ac:dyDescent="0.3">
      <c r="B44810"/>
    </row>
    <row r="44811" spans="2:2" ht="16.5" x14ac:dyDescent="0.3">
      <c r="B44811"/>
    </row>
    <row r="44812" spans="2:2" ht="16.5" x14ac:dyDescent="0.3">
      <c r="B44812"/>
    </row>
    <row r="44813" spans="2:2" ht="16.5" x14ac:dyDescent="0.3">
      <c r="B44813"/>
    </row>
    <row r="44814" spans="2:2" ht="16.5" x14ac:dyDescent="0.3">
      <c r="B44814"/>
    </row>
    <row r="44815" spans="2:2" ht="16.5" x14ac:dyDescent="0.3">
      <c r="B44815"/>
    </row>
    <row r="44816" spans="2:2" ht="16.5" x14ac:dyDescent="0.3">
      <c r="B44816"/>
    </row>
    <row r="44817" spans="2:2" ht="16.5" x14ac:dyDescent="0.3">
      <c r="B44817"/>
    </row>
    <row r="44818" spans="2:2" ht="16.5" x14ac:dyDescent="0.3">
      <c r="B44818"/>
    </row>
    <row r="44819" spans="2:2" ht="16.5" x14ac:dyDescent="0.3">
      <c r="B44819"/>
    </row>
    <row r="44820" spans="2:2" ht="16.5" x14ac:dyDescent="0.3">
      <c r="B44820"/>
    </row>
    <row r="44821" spans="2:2" ht="16.5" x14ac:dyDescent="0.3">
      <c r="B44821"/>
    </row>
    <row r="44822" spans="2:2" ht="16.5" x14ac:dyDescent="0.3">
      <c r="B44822"/>
    </row>
    <row r="44823" spans="2:2" ht="16.5" x14ac:dyDescent="0.3">
      <c r="B44823"/>
    </row>
    <row r="44824" spans="2:2" ht="16.5" x14ac:dyDescent="0.3">
      <c r="B44824"/>
    </row>
    <row r="44825" spans="2:2" ht="16.5" x14ac:dyDescent="0.3">
      <c r="B44825"/>
    </row>
    <row r="44826" spans="2:2" ht="16.5" x14ac:dyDescent="0.3">
      <c r="B44826"/>
    </row>
    <row r="44827" spans="2:2" ht="16.5" x14ac:dyDescent="0.3">
      <c r="B44827"/>
    </row>
    <row r="44828" spans="2:2" ht="16.5" x14ac:dyDescent="0.3">
      <c r="B44828"/>
    </row>
    <row r="44829" spans="2:2" ht="16.5" x14ac:dyDescent="0.3">
      <c r="B44829"/>
    </row>
    <row r="44830" spans="2:2" ht="16.5" x14ac:dyDescent="0.3">
      <c r="B44830"/>
    </row>
    <row r="44831" spans="2:2" ht="16.5" x14ac:dyDescent="0.3">
      <c r="B44831"/>
    </row>
    <row r="44832" spans="2:2" ht="16.5" x14ac:dyDescent="0.3">
      <c r="B44832"/>
    </row>
    <row r="44833" spans="2:2" ht="16.5" x14ac:dyDescent="0.3">
      <c r="B44833"/>
    </row>
    <row r="44834" spans="2:2" ht="16.5" x14ac:dyDescent="0.3">
      <c r="B44834"/>
    </row>
    <row r="44835" spans="2:2" ht="16.5" x14ac:dyDescent="0.3">
      <c r="B44835"/>
    </row>
    <row r="44836" spans="2:2" ht="16.5" x14ac:dyDescent="0.3">
      <c r="B44836"/>
    </row>
    <row r="44837" spans="2:2" ht="16.5" x14ac:dyDescent="0.3">
      <c r="B44837"/>
    </row>
    <row r="44838" spans="2:2" ht="16.5" x14ac:dyDescent="0.3">
      <c r="B44838"/>
    </row>
    <row r="44839" spans="2:2" ht="16.5" x14ac:dyDescent="0.3">
      <c r="B44839"/>
    </row>
    <row r="44840" spans="2:2" ht="16.5" x14ac:dyDescent="0.3">
      <c r="B44840"/>
    </row>
    <row r="44841" spans="2:2" ht="16.5" x14ac:dyDescent="0.3">
      <c r="B44841"/>
    </row>
    <row r="44842" spans="2:2" ht="16.5" x14ac:dyDescent="0.3">
      <c r="B44842"/>
    </row>
    <row r="44843" spans="2:2" ht="16.5" x14ac:dyDescent="0.3">
      <c r="B44843"/>
    </row>
    <row r="44844" spans="2:2" ht="16.5" x14ac:dyDescent="0.3">
      <c r="B44844"/>
    </row>
    <row r="44845" spans="2:2" ht="16.5" x14ac:dyDescent="0.3">
      <c r="B44845"/>
    </row>
    <row r="44846" spans="2:2" ht="16.5" x14ac:dyDescent="0.3">
      <c r="B44846"/>
    </row>
    <row r="44847" spans="2:2" ht="16.5" x14ac:dyDescent="0.3">
      <c r="B44847"/>
    </row>
    <row r="44848" spans="2:2" ht="16.5" x14ac:dyDescent="0.3">
      <c r="B44848"/>
    </row>
    <row r="44849" spans="2:2" ht="16.5" x14ac:dyDescent="0.3">
      <c r="B44849"/>
    </row>
    <row r="44850" spans="2:2" ht="16.5" x14ac:dyDescent="0.3">
      <c r="B44850"/>
    </row>
    <row r="44851" spans="2:2" ht="16.5" x14ac:dyDescent="0.3">
      <c r="B44851"/>
    </row>
    <row r="44852" spans="2:2" ht="16.5" x14ac:dyDescent="0.3">
      <c r="B44852"/>
    </row>
    <row r="44853" spans="2:2" ht="16.5" x14ac:dyDescent="0.3">
      <c r="B44853"/>
    </row>
    <row r="44854" spans="2:2" ht="16.5" x14ac:dyDescent="0.3">
      <c r="B44854"/>
    </row>
    <row r="44855" spans="2:2" ht="16.5" x14ac:dyDescent="0.3">
      <c r="B44855"/>
    </row>
    <row r="44856" spans="2:2" ht="16.5" x14ac:dyDescent="0.3">
      <c r="B44856"/>
    </row>
    <row r="44857" spans="2:2" ht="16.5" x14ac:dyDescent="0.3">
      <c r="B44857"/>
    </row>
    <row r="44858" spans="2:2" ht="16.5" x14ac:dyDescent="0.3">
      <c r="B44858"/>
    </row>
    <row r="44859" spans="2:2" ht="16.5" x14ac:dyDescent="0.3">
      <c r="B44859"/>
    </row>
    <row r="44860" spans="2:2" ht="16.5" x14ac:dyDescent="0.3">
      <c r="B44860"/>
    </row>
    <row r="44861" spans="2:2" ht="16.5" x14ac:dyDescent="0.3">
      <c r="B44861"/>
    </row>
    <row r="44862" spans="2:2" ht="16.5" x14ac:dyDescent="0.3">
      <c r="B44862"/>
    </row>
    <row r="44863" spans="2:2" ht="16.5" x14ac:dyDescent="0.3">
      <c r="B44863"/>
    </row>
    <row r="44864" spans="2:2" ht="16.5" x14ac:dyDescent="0.3">
      <c r="B44864"/>
    </row>
    <row r="44865" spans="2:2" ht="16.5" x14ac:dyDescent="0.3">
      <c r="B44865"/>
    </row>
    <row r="44866" spans="2:2" ht="16.5" x14ac:dyDescent="0.3">
      <c r="B44866"/>
    </row>
    <row r="44867" spans="2:2" ht="16.5" x14ac:dyDescent="0.3">
      <c r="B44867"/>
    </row>
    <row r="44868" spans="2:2" ht="16.5" x14ac:dyDescent="0.3">
      <c r="B44868"/>
    </row>
    <row r="44869" spans="2:2" ht="16.5" x14ac:dyDescent="0.3">
      <c r="B44869"/>
    </row>
    <row r="44870" spans="2:2" ht="16.5" x14ac:dyDescent="0.3">
      <c r="B44870"/>
    </row>
    <row r="44871" spans="2:2" ht="16.5" x14ac:dyDescent="0.3">
      <c r="B44871"/>
    </row>
    <row r="44872" spans="2:2" ht="16.5" x14ac:dyDescent="0.3">
      <c r="B44872"/>
    </row>
    <row r="44873" spans="2:2" ht="16.5" x14ac:dyDescent="0.3">
      <c r="B44873"/>
    </row>
    <row r="44874" spans="2:2" ht="16.5" x14ac:dyDescent="0.3">
      <c r="B44874"/>
    </row>
    <row r="44875" spans="2:2" ht="16.5" x14ac:dyDescent="0.3">
      <c r="B44875"/>
    </row>
    <row r="44876" spans="2:2" ht="16.5" x14ac:dyDescent="0.3">
      <c r="B44876"/>
    </row>
    <row r="44877" spans="2:2" ht="16.5" x14ac:dyDescent="0.3">
      <c r="B44877"/>
    </row>
    <row r="44878" spans="2:2" ht="16.5" x14ac:dyDescent="0.3">
      <c r="B44878"/>
    </row>
    <row r="44879" spans="2:2" ht="16.5" x14ac:dyDescent="0.3">
      <c r="B44879"/>
    </row>
    <row r="44880" spans="2:2" ht="16.5" x14ac:dyDescent="0.3">
      <c r="B44880"/>
    </row>
    <row r="44881" spans="2:2" ht="16.5" x14ac:dyDescent="0.3">
      <c r="B44881"/>
    </row>
    <row r="44882" spans="2:2" ht="16.5" x14ac:dyDescent="0.3">
      <c r="B44882"/>
    </row>
    <row r="44883" spans="2:2" ht="16.5" x14ac:dyDescent="0.3">
      <c r="B44883"/>
    </row>
    <row r="44884" spans="2:2" ht="16.5" x14ac:dyDescent="0.3">
      <c r="B44884"/>
    </row>
    <row r="44885" spans="2:2" ht="16.5" x14ac:dyDescent="0.3">
      <c r="B44885"/>
    </row>
    <row r="44886" spans="2:2" ht="16.5" x14ac:dyDescent="0.3">
      <c r="B44886"/>
    </row>
    <row r="44887" spans="2:2" ht="16.5" x14ac:dyDescent="0.3">
      <c r="B44887"/>
    </row>
    <row r="44888" spans="2:2" ht="16.5" x14ac:dyDescent="0.3">
      <c r="B44888"/>
    </row>
    <row r="44889" spans="2:2" ht="16.5" x14ac:dyDescent="0.3">
      <c r="B44889"/>
    </row>
    <row r="44890" spans="2:2" ht="16.5" x14ac:dyDescent="0.3">
      <c r="B44890"/>
    </row>
    <row r="44891" spans="2:2" ht="16.5" x14ac:dyDescent="0.3">
      <c r="B44891"/>
    </row>
    <row r="44892" spans="2:2" ht="16.5" x14ac:dyDescent="0.3">
      <c r="B44892"/>
    </row>
    <row r="44893" spans="2:2" ht="16.5" x14ac:dyDescent="0.3">
      <c r="B44893"/>
    </row>
    <row r="44894" spans="2:2" ht="16.5" x14ac:dyDescent="0.3">
      <c r="B44894"/>
    </row>
    <row r="44895" spans="2:2" ht="16.5" x14ac:dyDescent="0.3">
      <c r="B44895"/>
    </row>
    <row r="44896" spans="2:2" ht="16.5" x14ac:dyDescent="0.3">
      <c r="B44896"/>
    </row>
    <row r="44897" spans="2:2" ht="16.5" x14ac:dyDescent="0.3">
      <c r="B44897"/>
    </row>
    <row r="44898" spans="2:2" ht="16.5" x14ac:dyDescent="0.3">
      <c r="B44898"/>
    </row>
    <row r="44899" spans="2:2" ht="16.5" x14ac:dyDescent="0.3">
      <c r="B44899"/>
    </row>
    <row r="44900" spans="2:2" ht="16.5" x14ac:dyDescent="0.3">
      <c r="B44900"/>
    </row>
    <row r="44901" spans="2:2" ht="16.5" x14ac:dyDescent="0.3">
      <c r="B44901"/>
    </row>
    <row r="44902" spans="2:2" ht="16.5" x14ac:dyDescent="0.3">
      <c r="B44902"/>
    </row>
    <row r="44903" spans="2:2" ht="16.5" x14ac:dyDescent="0.3">
      <c r="B44903"/>
    </row>
    <row r="44904" spans="2:2" ht="16.5" x14ac:dyDescent="0.3">
      <c r="B44904"/>
    </row>
    <row r="44905" spans="2:2" ht="16.5" x14ac:dyDescent="0.3">
      <c r="B44905"/>
    </row>
    <row r="44906" spans="2:2" ht="16.5" x14ac:dyDescent="0.3">
      <c r="B44906"/>
    </row>
    <row r="44907" spans="2:2" ht="16.5" x14ac:dyDescent="0.3">
      <c r="B44907"/>
    </row>
    <row r="44908" spans="2:2" ht="16.5" x14ac:dyDescent="0.3">
      <c r="B44908"/>
    </row>
    <row r="44909" spans="2:2" ht="16.5" x14ac:dyDescent="0.3">
      <c r="B44909"/>
    </row>
    <row r="44910" spans="2:2" ht="16.5" x14ac:dyDescent="0.3">
      <c r="B44910"/>
    </row>
    <row r="44911" spans="2:2" ht="16.5" x14ac:dyDescent="0.3">
      <c r="B44911"/>
    </row>
    <row r="44912" spans="2:2" ht="16.5" x14ac:dyDescent="0.3">
      <c r="B44912"/>
    </row>
    <row r="44913" spans="2:2" ht="16.5" x14ac:dyDescent="0.3">
      <c r="B44913"/>
    </row>
    <row r="44914" spans="2:2" ht="16.5" x14ac:dyDescent="0.3">
      <c r="B44914"/>
    </row>
    <row r="44915" spans="2:2" ht="16.5" x14ac:dyDescent="0.3">
      <c r="B44915"/>
    </row>
    <row r="44916" spans="2:2" ht="16.5" x14ac:dyDescent="0.3">
      <c r="B44916"/>
    </row>
    <row r="44917" spans="2:2" ht="16.5" x14ac:dyDescent="0.3">
      <c r="B44917"/>
    </row>
    <row r="44918" spans="2:2" ht="16.5" x14ac:dyDescent="0.3">
      <c r="B44918"/>
    </row>
    <row r="44919" spans="2:2" ht="16.5" x14ac:dyDescent="0.3">
      <c r="B44919"/>
    </row>
    <row r="44920" spans="2:2" ht="16.5" x14ac:dyDescent="0.3">
      <c r="B44920"/>
    </row>
    <row r="44921" spans="2:2" ht="16.5" x14ac:dyDescent="0.3">
      <c r="B44921"/>
    </row>
    <row r="44922" spans="2:2" ht="16.5" x14ac:dyDescent="0.3">
      <c r="B44922"/>
    </row>
    <row r="44923" spans="2:2" ht="16.5" x14ac:dyDescent="0.3">
      <c r="B44923"/>
    </row>
    <row r="44924" spans="2:2" ht="16.5" x14ac:dyDescent="0.3">
      <c r="B44924"/>
    </row>
    <row r="44925" spans="2:2" ht="16.5" x14ac:dyDescent="0.3">
      <c r="B44925"/>
    </row>
    <row r="44926" spans="2:2" ht="16.5" x14ac:dyDescent="0.3">
      <c r="B44926"/>
    </row>
    <row r="44927" spans="2:2" ht="16.5" x14ac:dyDescent="0.3">
      <c r="B44927"/>
    </row>
    <row r="44928" spans="2:2" ht="16.5" x14ac:dyDescent="0.3">
      <c r="B44928"/>
    </row>
    <row r="44929" spans="2:2" ht="16.5" x14ac:dyDescent="0.3">
      <c r="B44929"/>
    </row>
    <row r="44930" spans="2:2" ht="16.5" x14ac:dyDescent="0.3">
      <c r="B44930"/>
    </row>
    <row r="44931" spans="2:2" ht="16.5" x14ac:dyDescent="0.3">
      <c r="B44931"/>
    </row>
    <row r="44932" spans="2:2" ht="16.5" x14ac:dyDescent="0.3">
      <c r="B44932"/>
    </row>
    <row r="44933" spans="2:2" ht="16.5" x14ac:dyDescent="0.3">
      <c r="B44933"/>
    </row>
    <row r="44934" spans="2:2" ht="16.5" x14ac:dyDescent="0.3">
      <c r="B44934"/>
    </row>
    <row r="44935" spans="2:2" ht="16.5" x14ac:dyDescent="0.3">
      <c r="B44935"/>
    </row>
    <row r="44936" spans="2:2" ht="16.5" x14ac:dyDescent="0.3">
      <c r="B44936"/>
    </row>
    <row r="44937" spans="2:2" ht="16.5" x14ac:dyDescent="0.3">
      <c r="B44937"/>
    </row>
    <row r="44938" spans="2:2" ht="16.5" x14ac:dyDescent="0.3">
      <c r="B44938"/>
    </row>
    <row r="44939" spans="2:2" ht="16.5" x14ac:dyDescent="0.3">
      <c r="B44939"/>
    </row>
    <row r="44940" spans="2:2" ht="16.5" x14ac:dyDescent="0.3">
      <c r="B44940"/>
    </row>
    <row r="44941" spans="2:2" ht="16.5" x14ac:dyDescent="0.3">
      <c r="B44941"/>
    </row>
    <row r="44942" spans="2:2" ht="16.5" x14ac:dyDescent="0.3">
      <c r="B44942"/>
    </row>
    <row r="44943" spans="2:2" ht="16.5" x14ac:dyDescent="0.3">
      <c r="B44943"/>
    </row>
    <row r="44944" spans="2:2" ht="16.5" x14ac:dyDescent="0.3">
      <c r="B44944"/>
    </row>
    <row r="44945" spans="2:2" ht="16.5" x14ac:dyDescent="0.3">
      <c r="B44945"/>
    </row>
    <row r="44946" spans="2:2" ht="16.5" x14ac:dyDescent="0.3">
      <c r="B44946"/>
    </row>
    <row r="44947" spans="2:2" ht="16.5" x14ac:dyDescent="0.3">
      <c r="B44947"/>
    </row>
    <row r="44948" spans="2:2" ht="16.5" x14ac:dyDescent="0.3">
      <c r="B44948"/>
    </row>
    <row r="44949" spans="2:2" ht="16.5" x14ac:dyDescent="0.3">
      <c r="B44949"/>
    </row>
    <row r="44950" spans="2:2" ht="16.5" x14ac:dyDescent="0.3">
      <c r="B44950"/>
    </row>
    <row r="44951" spans="2:2" ht="16.5" x14ac:dyDescent="0.3">
      <c r="B44951"/>
    </row>
    <row r="44952" spans="2:2" ht="16.5" x14ac:dyDescent="0.3">
      <c r="B44952"/>
    </row>
    <row r="44953" spans="2:2" ht="16.5" x14ac:dyDescent="0.3">
      <c r="B44953"/>
    </row>
    <row r="44954" spans="2:2" ht="16.5" x14ac:dyDescent="0.3">
      <c r="B44954"/>
    </row>
    <row r="44955" spans="2:2" ht="16.5" x14ac:dyDescent="0.3">
      <c r="B44955"/>
    </row>
    <row r="44956" spans="2:2" ht="16.5" x14ac:dyDescent="0.3">
      <c r="B44956"/>
    </row>
    <row r="44957" spans="2:2" ht="16.5" x14ac:dyDescent="0.3">
      <c r="B44957"/>
    </row>
    <row r="44958" spans="2:2" ht="16.5" x14ac:dyDescent="0.3">
      <c r="B44958"/>
    </row>
    <row r="44959" spans="2:2" ht="16.5" x14ac:dyDescent="0.3">
      <c r="B44959"/>
    </row>
    <row r="44960" spans="2:2" ht="16.5" x14ac:dyDescent="0.3">
      <c r="B44960"/>
    </row>
    <row r="44961" spans="2:2" ht="16.5" x14ac:dyDescent="0.3">
      <c r="B44961"/>
    </row>
    <row r="44962" spans="2:2" ht="16.5" x14ac:dyDescent="0.3">
      <c r="B44962"/>
    </row>
    <row r="44963" spans="2:2" ht="16.5" x14ac:dyDescent="0.3">
      <c r="B44963"/>
    </row>
    <row r="44964" spans="2:2" ht="16.5" x14ac:dyDescent="0.3">
      <c r="B44964"/>
    </row>
    <row r="44965" spans="2:2" ht="16.5" x14ac:dyDescent="0.3">
      <c r="B44965"/>
    </row>
    <row r="44966" spans="2:2" ht="16.5" x14ac:dyDescent="0.3">
      <c r="B44966"/>
    </row>
    <row r="44967" spans="2:2" ht="16.5" x14ac:dyDescent="0.3">
      <c r="B44967"/>
    </row>
    <row r="44968" spans="2:2" ht="16.5" x14ac:dyDescent="0.3">
      <c r="B44968"/>
    </row>
    <row r="44969" spans="2:2" ht="16.5" x14ac:dyDescent="0.3">
      <c r="B44969"/>
    </row>
    <row r="44970" spans="2:2" ht="16.5" x14ac:dyDescent="0.3">
      <c r="B44970"/>
    </row>
    <row r="44971" spans="2:2" ht="16.5" x14ac:dyDescent="0.3">
      <c r="B44971"/>
    </row>
    <row r="44972" spans="2:2" ht="16.5" x14ac:dyDescent="0.3">
      <c r="B44972"/>
    </row>
    <row r="44973" spans="2:2" ht="16.5" x14ac:dyDescent="0.3">
      <c r="B44973"/>
    </row>
    <row r="44974" spans="2:2" ht="16.5" x14ac:dyDescent="0.3">
      <c r="B44974"/>
    </row>
    <row r="44975" spans="2:2" ht="16.5" x14ac:dyDescent="0.3">
      <c r="B44975"/>
    </row>
    <row r="44976" spans="2:2" ht="16.5" x14ac:dyDescent="0.3">
      <c r="B44976"/>
    </row>
    <row r="44977" spans="2:2" ht="16.5" x14ac:dyDescent="0.3">
      <c r="B44977"/>
    </row>
    <row r="44978" spans="2:2" ht="16.5" x14ac:dyDescent="0.3">
      <c r="B44978"/>
    </row>
    <row r="44979" spans="2:2" ht="16.5" x14ac:dyDescent="0.3">
      <c r="B44979"/>
    </row>
    <row r="44980" spans="2:2" ht="16.5" x14ac:dyDescent="0.3">
      <c r="B44980"/>
    </row>
    <row r="44981" spans="2:2" ht="16.5" x14ac:dyDescent="0.3">
      <c r="B44981"/>
    </row>
    <row r="44982" spans="2:2" ht="16.5" x14ac:dyDescent="0.3">
      <c r="B44982"/>
    </row>
    <row r="44983" spans="2:2" ht="16.5" x14ac:dyDescent="0.3">
      <c r="B44983"/>
    </row>
    <row r="44984" spans="2:2" ht="16.5" x14ac:dyDescent="0.3">
      <c r="B44984"/>
    </row>
    <row r="44985" spans="2:2" ht="16.5" x14ac:dyDescent="0.3">
      <c r="B44985"/>
    </row>
    <row r="44986" spans="2:2" ht="16.5" x14ac:dyDescent="0.3">
      <c r="B44986"/>
    </row>
    <row r="44987" spans="2:2" ht="16.5" x14ac:dyDescent="0.3">
      <c r="B44987"/>
    </row>
    <row r="44988" spans="2:2" ht="16.5" x14ac:dyDescent="0.3">
      <c r="B44988"/>
    </row>
    <row r="44989" spans="2:2" ht="16.5" x14ac:dyDescent="0.3">
      <c r="B44989"/>
    </row>
    <row r="44990" spans="2:2" ht="16.5" x14ac:dyDescent="0.3">
      <c r="B44990"/>
    </row>
    <row r="44991" spans="2:2" ht="16.5" x14ac:dyDescent="0.3">
      <c r="B44991"/>
    </row>
    <row r="44992" spans="2:2" ht="16.5" x14ac:dyDescent="0.3">
      <c r="B44992"/>
    </row>
    <row r="44993" spans="2:2" ht="16.5" x14ac:dyDescent="0.3">
      <c r="B44993"/>
    </row>
    <row r="44994" spans="2:2" ht="16.5" x14ac:dyDescent="0.3">
      <c r="B44994"/>
    </row>
    <row r="44995" spans="2:2" ht="16.5" x14ac:dyDescent="0.3">
      <c r="B44995"/>
    </row>
    <row r="44996" spans="2:2" ht="16.5" x14ac:dyDescent="0.3">
      <c r="B44996"/>
    </row>
    <row r="44997" spans="2:2" ht="16.5" x14ac:dyDescent="0.3">
      <c r="B44997"/>
    </row>
    <row r="44998" spans="2:2" ht="16.5" x14ac:dyDescent="0.3">
      <c r="B44998"/>
    </row>
    <row r="44999" spans="2:2" ht="16.5" x14ac:dyDescent="0.3">
      <c r="B44999"/>
    </row>
    <row r="45000" spans="2:2" ht="16.5" x14ac:dyDescent="0.3">
      <c r="B45000"/>
    </row>
    <row r="45001" spans="2:2" ht="16.5" x14ac:dyDescent="0.3">
      <c r="B45001"/>
    </row>
    <row r="45002" spans="2:2" ht="16.5" x14ac:dyDescent="0.3">
      <c r="B45002"/>
    </row>
    <row r="45003" spans="2:2" ht="16.5" x14ac:dyDescent="0.3">
      <c r="B45003"/>
    </row>
    <row r="45004" spans="2:2" ht="16.5" x14ac:dyDescent="0.3">
      <c r="B45004"/>
    </row>
    <row r="45005" spans="2:2" ht="16.5" x14ac:dyDescent="0.3">
      <c r="B45005"/>
    </row>
    <row r="45006" spans="2:2" ht="16.5" x14ac:dyDescent="0.3">
      <c r="B45006"/>
    </row>
    <row r="45007" spans="2:2" ht="16.5" x14ac:dyDescent="0.3">
      <c r="B45007"/>
    </row>
    <row r="45008" spans="2:2" ht="16.5" x14ac:dyDescent="0.3">
      <c r="B45008"/>
    </row>
    <row r="45009" spans="2:2" ht="16.5" x14ac:dyDescent="0.3">
      <c r="B45009"/>
    </row>
    <row r="45010" spans="2:2" ht="16.5" x14ac:dyDescent="0.3">
      <c r="B45010"/>
    </row>
    <row r="45011" spans="2:2" ht="16.5" x14ac:dyDescent="0.3">
      <c r="B45011"/>
    </row>
    <row r="45012" spans="2:2" ht="16.5" x14ac:dyDescent="0.3">
      <c r="B45012"/>
    </row>
    <row r="45013" spans="2:2" ht="16.5" x14ac:dyDescent="0.3">
      <c r="B45013"/>
    </row>
    <row r="45014" spans="2:2" ht="16.5" x14ac:dyDescent="0.3">
      <c r="B45014"/>
    </row>
    <row r="45015" spans="2:2" ht="16.5" x14ac:dyDescent="0.3">
      <c r="B45015"/>
    </row>
    <row r="45016" spans="2:2" ht="16.5" x14ac:dyDescent="0.3">
      <c r="B45016"/>
    </row>
    <row r="45017" spans="2:2" ht="16.5" x14ac:dyDescent="0.3">
      <c r="B45017"/>
    </row>
    <row r="45018" spans="2:2" ht="16.5" x14ac:dyDescent="0.3">
      <c r="B45018"/>
    </row>
    <row r="45019" spans="2:2" ht="16.5" x14ac:dyDescent="0.3">
      <c r="B45019"/>
    </row>
    <row r="45020" spans="2:2" ht="16.5" x14ac:dyDescent="0.3">
      <c r="B45020"/>
    </row>
    <row r="45021" spans="2:2" ht="16.5" x14ac:dyDescent="0.3">
      <c r="B45021"/>
    </row>
    <row r="45022" spans="2:2" ht="16.5" x14ac:dyDescent="0.3">
      <c r="B45022"/>
    </row>
    <row r="45023" spans="2:2" ht="16.5" x14ac:dyDescent="0.3">
      <c r="B45023"/>
    </row>
    <row r="45024" spans="2:2" ht="16.5" x14ac:dyDescent="0.3">
      <c r="B45024"/>
    </row>
    <row r="45025" spans="2:2" ht="16.5" x14ac:dyDescent="0.3">
      <c r="B45025"/>
    </row>
    <row r="45026" spans="2:2" ht="16.5" x14ac:dyDescent="0.3">
      <c r="B45026"/>
    </row>
    <row r="45027" spans="2:2" ht="16.5" x14ac:dyDescent="0.3">
      <c r="B45027"/>
    </row>
    <row r="45028" spans="2:2" ht="16.5" x14ac:dyDescent="0.3">
      <c r="B45028"/>
    </row>
    <row r="45029" spans="2:2" ht="16.5" x14ac:dyDescent="0.3">
      <c r="B45029"/>
    </row>
    <row r="45030" spans="2:2" ht="16.5" x14ac:dyDescent="0.3">
      <c r="B45030"/>
    </row>
    <row r="45031" spans="2:2" ht="16.5" x14ac:dyDescent="0.3">
      <c r="B45031"/>
    </row>
    <row r="45032" spans="2:2" ht="16.5" x14ac:dyDescent="0.3">
      <c r="B45032"/>
    </row>
    <row r="45033" spans="2:2" ht="16.5" x14ac:dyDescent="0.3">
      <c r="B45033"/>
    </row>
    <row r="45034" spans="2:2" ht="16.5" x14ac:dyDescent="0.3">
      <c r="B45034"/>
    </row>
    <row r="45035" spans="2:2" ht="16.5" x14ac:dyDescent="0.3">
      <c r="B45035"/>
    </row>
    <row r="45036" spans="2:2" ht="16.5" x14ac:dyDescent="0.3">
      <c r="B45036"/>
    </row>
    <row r="45037" spans="2:2" ht="16.5" x14ac:dyDescent="0.3">
      <c r="B45037"/>
    </row>
    <row r="45038" spans="2:2" ht="16.5" x14ac:dyDescent="0.3">
      <c r="B45038"/>
    </row>
    <row r="45039" spans="2:2" ht="16.5" x14ac:dyDescent="0.3">
      <c r="B45039"/>
    </row>
    <row r="45040" spans="2:2" ht="16.5" x14ac:dyDescent="0.3">
      <c r="B45040"/>
    </row>
    <row r="45041" spans="2:2" ht="16.5" x14ac:dyDescent="0.3">
      <c r="B45041"/>
    </row>
    <row r="45042" spans="2:2" ht="16.5" x14ac:dyDescent="0.3">
      <c r="B45042"/>
    </row>
    <row r="45043" spans="2:2" ht="16.5" x14ac:dyDescent="0.3">
      <c r="B45043"/>
    </row>
    <row r="45044" spans="2:2" ht="16.5" x14ac:dyDescent="0.3">
      <c r="B45044"/>
    </row>
    <row r="45045" spans="2:2" ht="16.5" x14ac:dyDescent="0.3">
      <c r="B45045"/>
    </row>
    <row r="45046" spans="2:2" ht="16.5" x14ac:dyDescent="0.3">
      <c r="B45046"/>
    </row>
    <row r="45047" spans="2:2" ht="16.5" x14ac:dyDescent="0.3">
      <c r="B45047"/>
    </row>
    <row r="45048" spans="2:2" ht="16.5" x14ac:dyDescent="0.3">
      <c r="B45048"/>
    </row>
    <row r="45049" spans="2:2" ht="16.5" x14ac:dyDescent="0.3">
      <c r="B45049"/>
    </row>
    <row r="45050" spans="2:2" ht="16.5" x14ac:dyDescent="0.3">
      <c r="B45050"/>
    </row>
    <row r="45051" spans="2:2" ht="16.5" x14ac:dyDescent="0.3">
      <c r="B45051"/>
    </row>
    <row r="45052" spans="2:2" ht="16.5" x14ac:dyDescent="0.3">
      <c r="B45052"/>
    </row>
    <row r="45053" spans="2:2" ht="16.5" x14ac:dyDescent="0.3">
      <c r="B45053"/>
    </row>
    <row r="45054" spans="2:2" ht="16.5" x14ac:dyDescent="0.3">
      <c r="B45054"/>
    </row>
    <row r="45055" spans="2:2" ht="16.5" x14ac:dyDescent="0.3">
      <c r="B45055"/>
    </row>
    <row r="45056" spans="2:2" ht="16.5" x14ac:dyDescent="0.3">
      <c r="B45056"/>
    </row>
    <row r="45057" spans="2:2" ht="16.5" x14ac:dyDescent="0.3">
      <c r="B45057"/>
    </row>
    <row r="45058" spans="2:2" ht="16.5" x14ac:dyDescent="0.3">
      <c r="B45058"/>
    </row>
    <row r="45059" spans="2:2" ht="16.5" x14ac:dyDescent="0.3">
      <c r="B45059"/>
    </row>
    <row r="45060" spans="2:2" ht="16.5" x14ac:dyDescent="0.3">
      <c r="B45060"/>
    </row>
    <row r="45061" spans="2:2" ht="16.5" x14ac:dyDescent="0.3">
      <c r="B45061"/>
    </row>
    <row r="45062" spans="2:2" ht="16.5" x14ac:dyDescent="0.3">
      <c r="B45062"/>
    </row>
    <row r="45063" spans="2:2" ht="16.5" x14ac:dyDescent="0.3">
      <c r="B45063"/>
    </row>
    <row r="45064" spans="2:2" ht="16.5" x14ac:dyDescent="0.3">
      <c r="B45064"/>
    </row>
    <row r="45065" spans="2:2" ht="16.5" x14ac:dyDescent="0.3">
      <c r="B45065"/>
    </row>
    <row r="45066" spans="2:2" ht="16.5" x14ac:dyDescent="0.3">
      <c r="B45066"/>
    </row>
    <row r="45067" spans="2:2" ht="16.5" x14ac:dyDescent="0.3">
      <c r="B45067"/>
    </row>
    <row r="45068" spans="2:2" ht="16.5" x14ac:dyDescent="0.3">
      <c r="B45068"/>
    </row>
    <row r="45069" spans="2:2" ht="16.5" x14ac:dyDescent="0.3">
      <c r="B45069"/>
    </row>
    <row r="45070" spans="2:2" ht="16.5" x14ac:dyDescent="0.3">
      <c r="B45070"/>
    </row>
    <row r="45071" spans="2:2" ht="16.5" x14ac:dyDescent="0.3">
      <c r="B45071"/>
    </row>
    <row r="45072" spans="2:2" ht="16.5" x14ac:dyDescent="0.3">
      <c r="B45072"/>
    </row>
    <row r="45073" spans="2:2" ht="16.5" x14ac:dyDescent="0.3">
      <c r="B45073"/>
    </row>
    <row r="45074" spans="2:2" ht="16.5" x14ac:dyDescent="0.3">
      <c r="B45074"/>
    </row>
    <row r="45075" spans="2:2" ht="16.5" x14ac:dyDescent="0.3">
      <c r="B45075"/>
    </row>
    <row r="45076" spans="2:2" ht="16.5" x14ac:dyDescent="0.3">
      <c r="B45076"/>
    </row>
    <row r="45077" spans="2:2" ht="16.5" x14ac:dyDescent="0.3">
      <c r="B45077"/>
    </row>
    <row r="45078" spans="2:2" ht="16.5" x14ac:dyDescent="0.3">
      <c r="B45078"/>
    </row>
    <row r="45079" spans="2:2" ht="16.5" x14ac:dyDescent="0.3">
      <c r="B45079"/>
    </row>
    <row r="45080" spans="2:2" ht="16.5" x14ac:dyDescent="0.3">
      <c r="B45080"/>
    </row>
    <row r="45081" spans="2:2" ht="16.5" x14ac:dyDescent="0.3">
      <c r="B45081"/>
    </row>
    <row r="45082" spans="2:2" ht="16.5" x14ac:dyDescent="0.3">
      <c r="B45082"/>
    </row>
    <row r="45083" spans="2:2" ht="16.5" x14ac:dyDescent="0.3">
      <c r="B45083"/>
    </row>
    <row r="45084" spans="2:2" ht="16.5" x14ac:dyDescent="0.3">
      <c r="B45084"/>
    </row>
    <row r="45085" spans="2:2" ht="16.5" x14ac:dyDescent="0.3">
      <c r="B45085"/>
    </row>
    <row r="45086" spans="2:2" ht="16.5" x14ac:dyDescent="0.3">
      <c r="B45086"/>
    </row>
    <row r="45087" spans="2:2" ht="16.5" x14ac:dyDescent="0.3">
      <c r="B45087"/>
    </row>
    <row r="45088" spans="2:2" ht="16.5" x14ac:dyDescent="0.3">
      <c r="B45088"/>
    </row>
    <row r="45089" spans="2:2" ht="16.5" x14ac:dyDescent="0.3">
      <c r="B45089"/>
    </row>
    <row r="45090" spans="2:2" ht="16.5" x14ac:dyDescent="0.3">
      <c r="B45090"/>
    </row>
    <row r="45091" spans="2:2" ht="16.5" x14ac:dyDescent="0.3">
      <c r="B45091"/>
    </row>
    <row r="45092" spans="2:2" ht="16.5" x14ac:dyDescent="0.3">
      <c r="B45092"/>
    </row>
    <row r="45093" spans="2:2" ht="16.5" x14ac:dyDescent="0.3">
      <c r="B45093"/>
    </row>
    <row r="45094" spans="2:2" ht="16.5" x14ac:dyDescent="0.3">
      <c r="B45094"/>
    </row>
    <row r="45095" spans="2:2" ht="16.5" x14ac:dyDescent="0.3">
      <c r="B45095"/>
    </row>
    <row r="45096" spans="2:2" ht="16.5" x14ac:dyDescent="0.3">
      <c r="B45096"/>
    </row>
    <row r="45097" spans="2:2" ht="16.5" x14ac:dyDescent="0.3">
      <c r="B45097"/>
    </row>
    <row r="45098" spans="2:2" ht="16.5" x14ac:dyDescent="0.3">
      <c r="B45098"/>
    </row>
    <row r="45099" spans="2:2" ht="16.5" x14ac:dyDescent="0.3">
      <c r="B45099"/>
    </row>
    <row r="45100" spans="2:2" ht="16.5" x14ac:dyDescent="0.3">
      <c r="B45100"/>
    </row>
    <row r="45101" spans="2:2" ht="16.5" x14ac:dyDescent="0.3">
      <c r="B45101"/>
    </row>
    <row r="45102" spans="2:2" ht="16.5" x14ac:dyDescent="0.3">
      <c r="B45102"/>
    </row>
    <row r="45103" spans="2:2" ht="16.5" x14ac:dyDescent="0.3">
      <c r="B45103"/>
    </row>
    <row r="45104" spans="2:2" ht="16.5" x14ac:dyDescent="0.3">
      <c r="B45104"/>
    </row>
    <row r="45105" spans="2:2" ht="16.5" x14ac:dyDescent="0.3">
      <c r="B45105"/>
    </row>
    <row r="45106" spans="2:2" ht="16.5" x14ac:dyDescent="0.3">
      <c r="B45106"/>
    </row>
    <row r="45107" spans="2:2" ht="16.5" x14ac:dyDescent="0.3">
      <c r="B45107"/>
    </row>
    <row r="45108" spans="2:2" ht="16.5" x14ac:dyDescent="0.3">
      <c r="B45108"/>
    </row>
    <row r="45109" spans="2:2" ht="16.5" x14ac:dyDescent="0.3">
      <c r="B45109"/>
    </row>
    <row r="45110" spans="2:2" ht="16.5" x14ac:dyDescent="0.3">
      <c r="B45110"/>
    </row>
    <row r="45111" spans="2:2" ht="16.5" x14ac:dyDescent="0.3">
      <c r="B45111"/>
    </row>
    <row r="45112" spans="2:2" ht="16.5" x14ac:dyDescent="0.3">
      <c r="B45112"/>
    </row>
    <row r="45113" spans="2:2" ht="16.5" x14ac:dyDescent="0.3">
      <c r="B45113"/>
    </row>
    <row r="45114" spans="2:2" ht="16.5" x14ac:dyDescent="0.3">
      <c r="B45114"/>
    </row>
    <row r="45115" spans="2:2" ht="16.5" x14ac:dyDescent="0.3">
      <c r="B45115"/>
    </row>
    <row r="45116" spans="2:2" ht="16.5" x14ac:dyDescent="0.3">
      <c r="B45116"/>
    </row>
    <row r="45117" spans="2:2" ht="16.5" x14ac:dyDescent="0.3">
      <c r="B45117"/>
    </row>
    <row r="45118" spans="2:2" ht="16.5" x14ac:dyDescent="0.3">
      <c r="B45118"/>
    </row>
    <row r="45119" spans="2:2" ht="16.5" x14ac:dyDescent="0.3">
      <c r="B45119"/>
    </row>
    <row r="45120" spans="2:2" ht="16.5" x14ac:dyDescent="0.3">
      <c r="B45120"/>
    </row>
    <row r="45121" spans="2:2" ht="16.5" x14ac:dyDescent="0.3">
      <c r="B45121"/>
    </row>
    <row r="45122" spans="2:2" ht="16.5" x14ac:dyDescent="0.3">
      <c r="B45122"/>
    </row>
    <row r="45123" spans="2:2" ht="16.5" x14ac:dyDescent="0.3">
      <c r="B45123"/>
    </row>
    <row r="45124" spans="2:2" ht="16.5" x14ac:dyDescent="0.3">
      <c r="B45124"/>
    </row>
    <row r="45125" spans="2:2" ht="16.5" x14ac:dyDescent="0.3">
      <c r="B45125"/>
    </row>
    <row r="45126" spans="2:2" ht="16.5" x14ac:dyDescent="0.3">
      <c r="B45126"/>
    </row>
    <row r="45127" spans="2:2" ht="16.5" x14ac:dyDescent="0.3">
      <c r="B45127"/>
    </row>
    <row r="45128" spans="2:2" ht="16.5" x14ac:dyDescent="0.3">
      <c r="B45128"/>
    </row>
    <row r="45129" spans="2:2" ht="16.5" x14ac:dyDescent="0.3">
      <c r="B45129"/>
    </row>
    <row r="45130" spans="2:2" ht="16.5" x14ac:dyDescent="0.3">
      <c r="B45130"/>
    </row>
    <row r="45131" spans="2:2" ht="16.5" x14ac:dyDescent="0.3">
      <c r="B45131"/>
    </row>
    <row r="45132" spans="2:2" ht="16.5" x14ac:dyDescent="0.3">
      <c r="B45132"/>
    </row>
    <row r="45133" spans="2:2" ht="16.5" x14ac:dyDescent="0.3">
      <c r="B45133"/>
    </row>
    <row r="45134" spans="2:2" ht="16.5" x14ac:dyDescent="0.3">
      <c r="B45134"/>
    </row>
    <row r="45135" spans="2:2" ht="16.5" x14ac:dyDescent="0.3">
      <c r="B45135"/>
    </row>
    <row r="45136" spans="2:2" ht="16.5" x14ac:dyDescent="0.3">
      <c r="B45136"/>
    </row>
    <row r="45137" spans="2:2" ht="16.5" x14ac:dyDescent="0.3">
      <c r="B45137"/>
    </row>
    <row r="45138" spans="2:2" ht="16.5" x14ac:dyDescent="0.3">
      <c r="B45138"/>
    </row>
    <row r="45139" spans="2:2" ht="16.5" x14ac:dyDescent="0.3">
      <c r="B45139"/>
    </row>
    <row r="45140" spans="2:2" ht="16.5" x14ac:dyDescent="0.3">
      <c r="B45140"/>
    </row>
    <row r="45141" spans="2:2" ht="16.5" x14ac:dyDescent="0.3">
      <c r="B45141"/>
    </row>
    <row r="45142" spans="2:2" ht="16.5" x14ac:dyDescent="0.3">
      <c r="B45142"/>
    </row>
    <row r="45143" spans="2:2" ht="16.5" x14ac:dyDescent="0.3">
      <c r="B45143"/>
    </row>
    <row r="45144" spans="2:2" ht="16.5" x14ac:dyDescent="0.3">
      <c r="B45144"/>
    </row>
    <row r="45145" spans="2:2" ht="16.5" x14ac:dyDescent="0.3">
      <c r="B45145"/>
    </row>
    <row r="45146" spans="2:2" ht="16.5" x14ac:dyDescent="0.3">
      <c r="B45146"/>
    </row>
    <row r="45147" spans="2:2" ht="16.5" x14ac:dyDescent="0.3">
      <c r="B45147"/>
    </row>
    <row r="45148" spans="2:2" ht="16.5" x14ac:dyDescent="0.3">
      <c r="B45148"/>
    </row>
    <row r="45149" spans="2:2" ht="16.5" x14ac:dyDescent="0.3">
      <c r="B45149"/>
    </row>
    <row r="45150" spans="2:2" ht="16.5" x14ac:dyDescent="0.3">
      <c r="B45150"/>
    </row>
    <row r="45151" spans="2:2" ht="16.5" x14ac:dyDescent="0.3">
      <c r="B45151"/>
    </row>
    <row r="45152" spans="2:2" ht="16.5" x14ac:dyDescent="0.3">
      <c r="B45152"/>
    </row>
    <row r="45153" spans="2:2" ht="16.5" x14ac:dyDescent="0.3">
      <c r="B45153"/>
    </row>
    <row r="45154" spans="2:2" ht="16.5" x14ac:dyDescent="0.3">
      <c r="B45154"/>
    </row>
    <row r="45155" spans="2:2" ht="16.5" x14ac:dyDescent="0.3">
      <c r="B45155"/>
    </row>
    <row r="45156" spans="2:2" ht="16.5" x14ac:dyDescent="0.3">
      <c r="B45156"/>
    </row>
    <row r="45157" spans="2:2" ht="16.5" x14ac:dyDescent="0.3">
      <c r="B45157"/>
    </row>
    <row r="45158" spans="2:2" ht="16.5" x14ac:dyDescent="0.3">
      <c r="B45158"/>
    </row>
    <row r="45159" spans="2:2" ht="16.5" x14ac:dyDescent="0.3">
      <c r="B45159"/>
    </row>
    <row r="45160" spans="2:2" ht="16.5" x14ac:dyDescent="0.3">
      <c r="B45160"/>
    </row>
    <row r="45161" spans="2:2" ht="16.5" x14ac:dyDescent="0.3">
      <c r="B45161"/>
    </row>
    <row r="45162" spans="2:2" ht="16.5" x14ac:dyDescent="0.3">
      <c r="B45162"/>
    </row>
    <row r="45163" spans="2:2" ht="16.5" x14ac:dyDescent="0.3">
      <c r="B45163"/>
    </row>
    <row r="45164" spans="2:2" ht="16.5" x14ac:dyDescent="0.3">
      <c r="B45164"/>
    </row>
    <row r="45165" spans="2:2" ht="16.5" x14ac:dyDescent="0.3">
      <c r="B45165"/>
    </row>
    <row r="45166" spans="2:2" ht="16.5" x14ac:dyDescent="0.3">
      <c r="B45166"/>
    </row>
    <row r="45167" spans="2:2" ht="16.5" x14ac:dyDescent="0.3">
      <c r="B45167"/>
    </row>
    <row r="45168" spans="2:2" ht="16.5" x14ac:dyDescent="0.3">
      <c r="B45168"/>
    </row>
    <row r="45169" spans="2:2" ht="16.5" x14ac:dyDescent="0.3">
      <c r="B45169"/>
    </row>
    <row r="45170" spans="2:2" ht="16.5" x14ac:dyDescent="0.3">
      <c r="B45170"/>
    </row>
    <row r="45171" spans="2:2" ht="16.5" x14ac:dyDescent="0.3">
      <c r="B45171"/>
    </row>
    <row r="45172" spans="2:2" ht="16.5" x14ac:dyDescent="0.3">
      <c r="B45172"/>
    </row>
    <row r="45173" spans="2:2" ht="16.5" x14ac:dyDescent="0.3">
      <c r="B45173"/>
    </row>
    <row r="45174" spans="2:2" ht="16.5" x14ac:dyDescent="0.3">
      <c r="B45174"/>
    </row>
    <row r="45175" spans="2:2" ht="16.5" x14ac:dyDescent="0.3">
      <c r="B45175"/>
    </row>
    <row r="45176" spans="2:2" ht="16.5" x14ac:dyDescent="0.3">
      <c r="B45176"/>
    </row>
    <row r="45177" spans="2:2" ht="16.5" x14ac:dyDescent="0.3">
      <c r="B45177"/>
    </row>
    <row r="45178" spans="2:2" ht="16.5" x14ac:dyDescent="0.3">
      <c r="B45178"/>
    </row>
    <row r="45179" spans="2:2" ht="16.5" x14ac:dyDescent="0.3">
      <c r="B45179"/>
    </row>
    <row r="45180" spans="2:2" ht="16.5" x14ac:dyDescent="0.3">
      <c r="B45180"/>
    </row>
    <row r="45181" spans="2:2" ht="16.5" x14ac:dyDescent="0.3">
      <c r="B45181"/>
    </row>
    <row r="45182" spans="2:2" ht="16.5" x14ac:dyDescent="0.3">
      <c r="B45182"/>
    </row>
    <row r="45183" spans="2:2" ht="16.5" x14ac:dyDescent="0.3">
      <c r="B45183"/>
    </row>
    <row r="45184" spans="2:2" ht="16.5" x14ac:dyDescent="0.3">
      <c r="B45184"/>
    </row>
    <row r="45185" spans="2:2" ht="16.5" x14ac:dyDescent="0.3">
      <c r="B45185"/>
    </row>
    <row r="45186" spans="2:2" ht="16.5" x14ac:dyDescent="0.3">
      <c r="B45186"/>
    </row>
    <row r="45187" spans="2:2" ht="16.5" x14ac:dyDescent="0.3">
      <c r="B45187"/>
    </row>
    <row r="45188" spans="2:2" ht="16.5" x14ac:dyDescent="0.3">
      <c r="B45188"/>
    </row>
    <row r="45189" spans="2:2" ht="16.5" x14ac:dyDescent="0.3">
      <c r="B45189"/>
    </row>
    <row r="45190" spans="2:2" ht="16.5" x14ac:dyDescent="0.3">
      <c r="B45190"/>
    </row>
    <row r="45191" spans="2:2" ht="16.5" x14ac:dyDescent="0.3">
      <c r="B45191"/>
    </row>
    <row r="45192" spans="2:2" ht="16.5" x14ac:dyDescent="0.3">
      <c r="B45192"/>
    </row>
    <row r="45193" spans="2:2" ht="16.5" x14ac:dyDescent="0.3">
      <c r="B45193"/>
    </row>
    <row r="45194" spans="2:2" ht="16.5" x14ac:dyDescent="0.3">
      <c r="B45194"/>
    </row>
    <row r="45195" spans="2:2" ht="16.5" x14ac:dyDescent="0.3">
      <c r="B45195"/>
    </row>
    <row r="45196" spans="2:2" ht="16.5" x14ac:dyDescent="0.3">
      <c r="B45196"/>
    </row>
    <row r="45197" spans="2:2" ht="16.5" x14ac:dyDescent="0.3">
      <c r="B45197"/>
    </row>
    <row r="45198" spans="2:2" ht="16.5" x14ac:dyDescent="0.3">
      <c r="B45198"/>
    </row>
    <row r="45199" spans="2:2" ht="16.5" x14ac:dyDescent="0.3">
      <c r="B45199"/>
    </row>
    <row r="45200" spans="2:2" ht="16.5" x14ac:dyDescent="0.3">
      <c r="B45200"/>
    </row>
    <row r="45201" spans="2:2" ht="16.5" x14ac:dyDescent="0.3">
      <c r="B45201"/>
    </row>
    <row r="45202" spans="2:2" ht="16.5" x14ac:dyDescent="0.3">
      <c r="B45202"/>
    </row>
    <row r="45203" spans="2:2" ht="16.5" x14ac:dyDescent="0.3">
      <c r="B45203"/>
    </row>
    <row r="45204" spans="2:2" ht="16.5" x14ac:dyDescent="0.3">
      <c r="B45204"/>
    </row>
    <row r="45205" spans="2:2" ht="16.5" x14ac:dyDescent="0.3">
      <c r="B45205"/>
    </row>
    <row r="45206" spans="2:2" ht="16.5" x14ac:dyDescent="0.3">
      <c r="B45206"/>
    </row>
    <row r="45207" spans="2:2" ht="16.5" x14ac:dyDescent="0.3">
      <c r="B45207"/>
    </row>
    <row r="45208" spans="2:2" ht="16.5" x14ac:dyDescent="0.3">
      <c r="B45208"/>
    </row>
    <row r="45209" spans="2:2" ht="16.5" x14ac:dyDescent="0.3">
      <c r="B45209"/>
    </row>
    <row r="45210" spans="2:2" ht="16.5" x14ac:dyDescent="0.3">
      <c r="B45210"/>
    </row>
    <row r="45211" spans="2:2" ht="16.5" x14ac:dyDescent="0.3">
      <c r="B45211"/>
    </row>
    <row r="45212" spans="2:2" ht="16.5" x14ac:dyDescent="0.3">
      <c r="B45212"/>
    </row>
    <row r="45213" spans="2:2" ht="16.5" x14ac:dyDescent="0.3">
      <c r="B45213"/>
    </row>
    <row r="45214" spans="2:2" ht="16.5" x14ac:dyDescent="0.3">
      <c r="B45214"/>
    </row>
    <row r="45215" spans="2:2" ht="16.5" x14ac:dyDescent="0.3">
      <c r="B45215"/>
    </row>
    <row r="45216" spans="2:2" ht="16.5" x14ac:dyDescent="0.3">
      <c r="B45216"/>
    </row>
    <row r="45217" spans="2:2" ht="16.5" x14ac:dyDescent="0.3">
      <c r="B45217"/>
    </row>
    <row r="45218" spans="2:2" ht="16.5" x14ac:dyDescent="0.3">
      <c r="B45218"/>
    </row>
    <row r="45219" spans="2:2" ht="16.5" x14ac:dyDescent="0.3">
      <c r="B45219"/>
    </row>
    <row r="45220" spans="2:2" ht="16.5" x14ac:dyDescent="0.3">
      <c r="B45220"/>
    </row>
    <row r="45221" spans="2:2" ht="16.5" x14ac:dyDescent="0.3">
      <c r="B45221"/>
    </row>
    <row r="45222" spans="2:2" ht="16.5" x14ac:dyDescent="0.3">
      <c r="B45222"/>
    </row>
    <row r="45223" spans="2:2" ht="16.5" x14ac:dyDescent="0.3">
      <c r="B45223"/>
    </row>
    <row r="45224" spans="2:2" ht="16.5" x14ac:dyDescent="0.3">
      <c r="B45224"/>
    </row>
    <row r="45225" spans="2:2" ht="16.5" x14ac:dyDescent="0.3">
      <c r="B45225"/>
    </row>
    <row r="45226" spans="2:2" ht="16.5" x14ac:dyDescent="0.3">
      <c r="B45226"/>
    </row>
    <row r="45227" spans="2:2" ht="16.5" x14ac:dyDescent="0.3">
      <c r="B45227"/>
    </row>
    <row r="45228" spans="2:2" ht="16.5" x14ac:dyDescent="0.3">
      <c r="B45228"/>
    </row>
    <row r="45229" spans="2:2" ht="16.5" x14ac:dyDescent="0.3">
      <c r="B45229"/>
    </row>
    <row r="45230" spans="2:2" ht="16.5" x14ac:dyDescent="0.3">
      <c r="B45230"/>
    </row>
    <row r="45231" spans="2:2" ht="16.5" x14ac:dyDescent="0.3">
      <c r="B45231"/>
    </row>
    <row r="45232" spans="2:2" ht="16.5" x14ac:dyDescent="0.3">
      <c r="B45232"/>
    </row>
    <row r="45233" spans="2:2" ht="16.5" x14ac:dyDescent="0.3">
      <c r="B45233"/>
    </row>
    <row r="45234" spans="2:2" ht="16.5" x14ac:dyDescent="0.3">
      <c r="B45234"/>
    </row>
    <row r="45235" spans="2:2" ht="16.5" x14ac:dyDescent="0.3">
      <c r="B45235"/>
    </row>
    <row r="45236" spans="2:2" ht="16.5" x14ac:dyDescent="0.3">
      <c r="B45236"/>
    </row>
    <row r="45237" spans="2:2" ht="16.5" x14ac:dyDescent="0.3">
      <c r="B45237"/>
    </row>
    <row r="45238" spans="2:2" ht="16.5" x14ac:dyDescent="0.3">
      <c r="B45238"/>
    </row>
    <row r="45239" spans="2:2" ht="16.5" x14ac:dyDescent="0.3">
      <c r="B45239"/>
    </row>
    <row r="45240" spans="2:2" ht="16.5" x14ac:dyDescent="0.3">
      <c r="B45240"/>
    </row>
    <row r="45241" spans="2:2" ht="16.5" x14ac:dyDescent="0.3">
      <c r="B45241"/>
    </row>
    <row r="45242" spans="2:2" ht="16.5" x14ac:dyDescent="0.3">
      <c r="B45242"/>
    </row>
    <row r="45243" spans="2:2" ht="16.5" x14ac:dyDescent="0.3">
      <c r="B45243"/>
    </row>
    <row r="45244" spans="2:2" ht="16.5" x14ac:dyDescent="0.3">
      <c r="B45244"/>
    </row>
    <row r="45245" spans="2:2" ht="16.5" x14ac:dyDescent="0.3">
      <c r="B45245"/>
    </row>
    <row r="45246" spans="2:2" ht="16.5" x14ac:dyDescent="0.3">
      <c r="B45246"/>
    </row>
    <row r="45247" spans="2:2" ht="16.5" x14ac:dyDescent="0.3">
      <c r="B45247"/>
    </row>
    <row r="45248" spans="2:2" ht="16.5" x14ac:dyDescent="0.3">
      <c r="B45248"/>
    </row>
    <row r="45249" spans="2:2" ht="16.5" x14ac:dyDescent="0.3">
      <c r="B45249"/>
    </row>
    <row r="45250" spans="2:2" ht="16.5" x14ac:dyDescent="0.3">
      <c r="B45250"/>
    </row>
    <row r="45251" spans="2:2" ht="16.5" x14ac:dyDescent="0.3">
      <c r="B45251"/>
    </row>
    <row r="45252" spans="2:2" ht="16.5" x14ac:dyDescent="0.3">
      <c r="B45252"/>
    </row>
    <row r="45253" spans="2:2" ht="16.5" x14ac:dyDescent="0.3">
      <c r="B45253"/>
    </row>
    <row r="45254" spans="2:2" ht="16.5" x14ac:dyDescent="0.3">
      <c r="B45254"/>
    </row>
    <row r="45255" spans="2:2" ht="16.5" x14ac:dyDescent="0.3">
      <c r="B45255"/>
    </row>
    <row r="45256" spans="2:2" ht="16.5" x14ac:dyDescent="0.3">
      <c r="B45256"/>
    </row>
    <row r="45257" spans="2:2" ht="16.5" x14ac:dyDescent="0.3">
      <c r="B45257"/>
    </row>
    <row r="45258" spans="2:2" ht="16.5" x14ac:dyDescent="0.3">
      <c r="B45258"/>
    </row>
    <row r="45259" spans="2:2" ht="16.5" x14ac:dyDescent="0.3">
      <c r="B45259"/>
    </row>
    <row r="45260" spans="2:2" ht="16.5" x14ac:dyDescent="0.3">
      <c r="B45260"/>
    </row>
    <row r="45261" spans="2:2" ht="16.5" x14ac:dyDescent="0.3">
      <c r="B45261"/>
    </row>
    <row r="45262" spans="2:2" ht="16.5" x14ac:dyDescent="0.3">
      <c r="B45262"/>
    </row>
    <row r="45263" spans="2:2" ht="16.5" x14ac:dyDescent="0.3">
      <c r="B45263"/>
    </row>
    <row r="45264" spans="2:2" ht="16.5" x14ac:dyDescent="0.3">
      <c r="B45264"/>
    </row>
    <row r="45265" spans="2:2" ht="16.5" x14ac:dyDescent="0.3">
      <c r="B45265"/>
    </row>
    <row r="45266" spans="2:2" ht="16.5" x14ac:dyDescent="0.3">
      <c r="B45266"/>
    </row>
    <row r="45267" spans="2:2" ht="16.5" x14ac:dyDescent="0.3">
      <c r="B45267"/>
    </row>
    <row r="45268" spans="2:2" ht="16.5" x14ac:dyDescent="0.3">
      <c r="B45268"/>
    </row>
    <row r="45269" spans="2:2" ht="16.5" x14ac:dyDescent="0.3">
      <c r="B45269"/>
    </row>
    <row r="45270" spans="2:2" ht="16.5" x14ac:dyDescent="0.3">
      <c r="B45270"/>
    </row>
    <row r="45271" spans="2:2" ht="16.5" x14ac:dyDescent="0.3">
      <c r="B45271"/>
    </row>
    <row r="45272" spans="2:2" ht="16.5" x14ac:dyDescent="0.3">
      <c r="B45272"/>
    </row>
    <row r="45273" spans="2:2" ht="16.5" x14ac:dyDescent="0.3">
      <c r="B45273"/>
    </row>
    <row r="45274" spans="2:2" ht="16.5" x14ac:dyDescent="0.3">
      <c r="B45274"/>
    </row>
    <row r="45275" spans="2:2" ht="16.5" x14ac:dyDescent="0.3">
      <c r="B45275"/>
    </row>
    <row r="45276" spans="2:2" ht="16.5" x14ac:dyDescent="0.3">
      <c r="B45276"/>
    </row>
    <row r="45277" spans="2:2" ht="16.5" x14ac:dyDescent="0.3">
      <c r="B45277"/>
    </row>
    <row r="45278" spans="2:2" ht="16.5" x14ac:dyDescent="0.3">
      <c r="B45278"/>
    </row>
    <row r="45279" spans="2:2" ht="16.5" x14ac:dyDescent="0.3">
      <c r="B45279"/>
    </row>
    <row r="45280" spans="2:2" ht="16.5" x14ac:dyDescent="0.3">
      <c r="B45280"/>
    </row>
    <row r="45281" spans="2:2" ht="16.5" x14ac:dyDescent="0.3">
      <c r="B45281"/>
    </row>
    <row r="45282" spans="2:2" ht="16.5" x14ac:dyDescent="0.3">
      <c r="B45282"/>
    </row>
    <row r="45283" spans="2:2" ht="16.5" x14ac:dyDescent="0.3">
      <c r="B45283"/>
    </row>
    <row r="45284" spans="2:2" ht="16.5" x14ac:dyDescent="0.3">
      <c r="B45284"/>
    </row>
    <row r="45285" spans="2:2" ht="16.5" x14ac:dyDescent="0.3">
      <c r="B45285"/>
    </row>
    <row r="45286" spans="2:2" ht="16.5" x14ac:dyDescent="0.3">
      <c r="B45286"/>
    </row>
    <row r="45287" spans="2:2" ht="16.5" x14ac:dyDescent="0.3">
      <c r="B45287"/>
    </row>
    <row r="45288" spans="2:2" ht="16.5" x14ac:dyDescent="0.3">
      <c r="B45288"/>
    </row>
    <row r="45289" spans="2:2" ht="16.5" x14ac:dyDescent="0.3">
      <c r="B45289"/>
    </row>
    <row r="45290" spans="2:2" ht="16.5" x14ac:dyDescent="0.3">
      <c r="B45290"/>
    </row>
    <row r="45291" spans="2:2" ht="16.5" x14ac:dyDescent="0.3">
      <c r="B45291"/>
    </row>
    <row r="45292" spans="2:2" ht="16.5" x14ac:dyDescent="0.3">
      <c r="B45292"/>
    </row>
    <row r="45293" spans="2:2" ht="16.5" x14ac:dyDescent="0.3">
      <c r="B45293"/>
    </row>
    <row r="45294" spans="2:2" ht="16.5" x14ac:dyDescent="0.3">
      <c r="B45294"/>
    </row>
    <row r="45295" spans="2:2" ht="16.5" x14ac:dyDescent="0.3">
      <c r="B45295"/>
    </row>
    <row r="45296" spans="2:2" ht="16.5" x14ac:dyDescent="0.3">
      <c r="B45296"/>
    </row>
    <row r="45297" spans="2:2" ht="16.5" x14ac:dyDescent="0.3">
      <c r="B45297"/>
    </row>
    <row r="45298" spans="2:2" ht="16.5" x14ac:dyDescent="0.3">
      <c r="B45298"/>
    </row>
    <row r="45299" spans="2:2" ht="16.5" x14ac:dyDescent="0.3">
      <c r="B45299"/>
    </row>
    <row r="45300" spans="2:2" ht="16.5" x14ac:dyDescent="0.3">
      <c r="B45300"/>
    </row>
    <row r="45301" spans="2:2" ht="16.5" x14ac:dyDescent="0.3">
      <c r="B45301"/>
    </row>
    <row r="45302" spans="2:2" ht="16.5" x14ac:dyDescent="0.3">
      <c r="B45302"/>
    </row>
    <row r="45303" spans="2:2" ht="16.5" x14ac:dyDescent="0.3">
      <c r="B45303"/>
    </row>
    <row r="45304" spans="2:2" ht="16.5" x14ac:dyDescent="0.3">
      <c r="B45304"/>
    </row>
    <row r="45305" spans="2:2" ht="16.5" x14ac:dyDescent="0.3">
      <c r="B45305"/>
    </row>
    <row r="45306" spans="2:2" ht="16.5" x14ac:dyDescent="0.3">
      <c r="B45306"/>
    </row>
    <row r="45307" spans="2:2" ht="16.5" x14ac:dyDescent="0.3">
      <c r="B45307"/>
    </row>
    <row r="45308" spans="2:2" ht="16.5" x14ac:dyDescent="0.3">
      <c r="B45308"/>
    </row>
    <row r="45309" spans="2:2" ht="16.5" x14ac:dyDescent="0.3">
      <c r="B45309"/>
    </row>
    <row r="45310" spans="2:2" ht="16.5" x14ac:dyDescent="0.3">
      <c r="B45310"/>
    </row>
    <row r="45311" spans="2:2" ht="16.5" x14ac:dyDescent="0.3">
      <c r="B45311"/>
    </row>
    <row r="45312" spans="2:2" ht="16.5" x14ac:dyDescent="0.3">
      <c r="B45312"/>
    </row>
    <row r="45313" spans="2:2" ht="16.5" x14ac:dyDescent="0.3">
      <c r="B45313"/>
    </row>
    <row r="45314" spans="2:2" ht="16.5" x14ac:dyDescent="0.3">
      <c r="B45314"/>
    </row>
    <row r="45315" spans="2:2" ht="16.5" x14ac:dyDescent="0.3">
      <c r="B45315"/>
    </row>
    <row r="45316" spans="2:2" ht="16.5" x14ac:dyDescent="0.3">
      <c r="B45316"/>
    </row>
    <row r="45317" spans="2:2" ht="16.5" x14ac:dyDescent="0.3">
      <c r="B45317"/>
    </row>
    <row r="45318" spans="2:2" ht="16.5" x14ac:dyDescent="0.3">
      <c r="B45318"/>
    </row>
    <row r="45319" spans="2:2" ht="16.5" x14ac:dyDescent="0.3">
      <c r="B45319"/>
    </row>
    <row r="45320" spans="2:2" ht="16.5" x14ac:dyDescent="0.3">
      <c r="B45320"/>
    </row>
    <row r="45321" spans="2:2" ht="16.5" x14ac:dyDescent="0.3">
      <c r="B45321"/>
    </row>
    <row r="45322" spans="2:2" ht="16.5" x14ac:dyDescent="0.3">
      <c r="B45322"/>
    </row>
    <row r="45323" spans="2:2" ht="16.5" x14ac:dyDescent="0.3">
      <c r="B45323"/>
    </row>
    <row r="45324" spans="2:2" ht="16.5" x14ac:dyDescent="0.3">
      <c r="B45324"/>
    </row>
    <row r="45325" spans="2:2" ht="16.5" x14ac:dyDescent="0.3">
      <c r="B45325"/>
    </row>
    <row r="45326" spans="2:2" ht="16.5" x14ac:dyDescent="0.3">
      <c r="B45326"/>
    </row>
    <row r="45327" spans="2:2" ht="16.5" x14ac:dyDescent="0.3">
      <c r="B45327"/>
    </row>
    <row r="45328" spans="2:2" ht="16.5" x14ac:dyDescent="0.3">
      <c r="B45328"/>
    </row>
    <row r="45329" spans="2:2" ht="16.5" x14ac:dyDescent="0.3">
      <c r="B45329"/>
    </row>
    <row r="45330" spans="2:2" ht="16.5" x14ac:dyDescent="0.3">
      <c r="B45330"/>
    </row>
    <row r="45331" spans="2:2" ht="16.5" x14ac:dyDescent="0.3">
      <c r="B45331"/>
    </row>
    <row r="45332" spans="2:2" ht="16.5" x14ac:dyDescent="0.3">
      <c r="B45332"/>
    </row>
    <row r="45333" spans="2:2" ht="16.5" x14ac:dyDescent="0.3">
      <c r="B45333"/>
    </row>
    <row r="45334" spans="2:2" ht="16.5" x14ac:dyDescent="0.3">
      <c r="B45334"/>
    </row>
    <row r="45335" spans="2:2" ht="16.5" x14ac:dyDescent="0.3">
      <c r="B45335"/>
    </row>
    <row r="45336" spans="2:2" ht="16.5" x14ac:dyDescent="0.3">
      <c r="B45336"/>
    </row>
    <row r="45337" spans="2:2" ht="16.5" x14ac:dyDescent="0.3">
      <c r="B45337"/>
    </row>
    <row r="45338" spans="2:2" ht="16.5" x14ac:dyDescent="0.3">
      <c r="B45338"/>
    </row>
    <row r="45339" spans="2:2" ht="16.5" x14ac:dyDescent="0.3">
      <c r="B45339"/>
    </row>
    <row r="45340" spans="2:2" ht="16.5" x14ac:dyDescent="0.3">
      <c r="B45340"/>
    </row>
    <row r="45341" spans="2:2" ht="16.5" x14ac:dyDescent="0.3">
      <c r="B45341"/>
    </row>
    <row r="45342" spans="2:2" ht="16.5" x14ac:dyDescent="0.3">
      <c r="B45342"/>
    </row>
    <row r="45343" spans="2:2" ht="16.5" x14ac:dyDescent="0.3">
      <c r="B45343"/>
    </row>
    <row r="45344" spans="2:2" ht="16.5" x14ac:dyDescent="0.3">
      <c r="B45344"/>
    </row>
    <row r="45345" spans="2:2" ht="16.5" x14ac:dyDescent="0.3">
      <c r="B45345"/>
    </row>
    <row r="45346" spans="2:2" ht="16.5" x14ac:dyDescent="0.3">
      <c r="B45346"/>
    </row>
    <row r="45347" spans="2:2" ht="16.5" x14ac:dyDescent="0.3">
      <c r="B45347"/>
    </row>
    <row r="45348" spans="2:2" ht="16.5" x14ac:dyDescent="0.3">
      <c r="B45348"/>
    </row>
    <row r="45349" spans="2:2" ht="16.5" x14ac:dyDescent="0.3">
      <c r="B45349"/>
    </row>
    <row r="45350" spans="2:2" ht="16.5" x14ac:dyDescent="0.3">
      <c r="B45350"/>
    </row>
    <row r="45351" spans="2:2" ht="16.5" x14ac:dyDescent="0.3">
      <c r="B45351"/>
    </row>
    <row r="45352" spans="2:2" ht="16.5" x14ac:dyDescent="0.3">
      <c r="B45352"/>
    </row>
    <row r="45353" spans="2:2" ht="16.5" x14ac:dyDescent="0.3">
      <c r="B45353"/>
    </row>
    <row r="45354" spans="2:2" ht="16.5" x14ac:dyDescent="0.3">
      <c r="B45354"/>
    </row>
    <row r="45355" spans="2:2" ht="16.5" x14ac:dyDescent="0.3">
      <c r="B45355"/>
    </row>
    <row r="45356" spans="2:2" ht="16.5" x14ac:dyDescent="0.3">
      <c r="B45356"/>
    </row>
    <row r="45357" spans="2:2" ht="16.5" x14ac:dyDescent="0.3">
      <c r="B45357"/>
    </row>
    <row r="45358" spans="2:2" ht="16.5" x14ac:dyDescent="0.3">
      <c r="B45358"/>
    </row>
    <row r="45359" spans="2:2" ht="16.5" x14ac:dyDescent="0.3">
      <c r="B45359"/>
    </row>
    <row r="45360" spans="2:2" ht="16.5" x14ac:dyDescent="0.3">
      <c r="B45360"/>
    </row>
    <row r="45361" spans="2:2" ht="16.5" x14ac:dyDescent="0.3">
      <c r="B45361"/>
    </row>
    <row r="45362" spans="2:2" ht="16.5" x14ac:dyDescent="0.3">
      <c r="B45362"/>
    </row>
    <row r="45363" spans="2:2" ht="16.5" x14ac:dyDescent="0.3">
      <c r="B45363"/>
    </row>
    <row r="45364" spans="2:2" ht="16.5" x14ac:dyDescent="0.3">
      <c r="B45364"/>
    </row>
    <row r="45365" spans="2:2" ht="16.5" x14ac:dyDescent="0.3">
      <c r="B45365"/>
    </row>
    <row r="45366" spans="2:2" ht="16.5" x14ac:dyDescent="0.3">
      <c r="B45366"/>
    </row>
    <row r="45367" spans="2:2" ht="16.5" x14ac:dyDescent="0.3">
      <c r="B45367"/>
    </row>
    <row r="45368" spans="2:2" ht="16.5" x14ac:dyDescent="0.3">
      <c r="B45368"/>
    </row>
    <row r="45369" spans="2:2" ht="16.5" x14ac:dyDescent="0.3">
      <c r="B45369"/>
    </row>
    <row r="45370" spans="2:2" ht="16.5" x14ac:dyDescent="0.3">
      <c r="B45370"/>
    </row>
    <row r="45371" spans="2:2" ht="16.5" x14ac:dyDescent="0.3">
      <c r="B45371"/>
    </row>
    <row r="45372" spans="2:2" ht="16.5" x14ac:dyDescent="0.3">
      <c r="B45372"/>
    </row>
    <row r="45373" spans="2:2" ht="16.5" x14ac:dyDescent="0.3">
      <c r="B45373"/>
    </row>
    <row r="45374" spans="2:2" ht="16.5" x14ac:dyDescent="0.3">
      <c r="B45374"/>
    </row>
    <row r="45375" spans="2:2" ht="16.5" x14ac:dyDescent="0.3">
      <c r="B45375"/>
    </row>
    <row r="45376" spans="2:2" ht="16.5" x14ac:dyDescent="0.3">
      <c r="B45376"/>
    </row>
    <row r="45377" spans="2:2" ht="16.5" x14ac:dyDescent="0.3">
      <c r="B45377"/>
    </row>
    <row r="45378" spans="2:2" ht="16.5" x14ac:dyDescent="0.3">
      <c r="B45378"/>
    </row>
    <row r="45379" spans="2:2" ht="16.5" x14ac:dyDescent="0.3">
      <c r="B45379"/>
    </row>
    <row r="45380" spans="2:2" ht="16.5" x14ac:dyDescent="0.3">
      <c r="B45380"/>
    </row>
    <row r="45381" spans="2:2" ht="16.5" x14ac:dyDescent="0.3">
      <c r="B45381"/>
    </row>
    <row r="45382" spans="2:2" ht="16.5" x14ac:dyDescent="0.3">
      <c r="B45382"/>
    </row>
    <row r="45383" spans="2:2" ht="16.5" x14ac:dyDescent="0.3">
      <c r="B45383"/>
    </row>
    <row r="45384" spans="2:2" ht="16.5" x14ac:dyDescent="0.3">
      <c r="B45384"/>
    </row>
    <row r="45385" spans="2:2" ht="16.5" x14ac:dyDescent="0.3">
      <c r="B45385"/>
    </row>
    <row r="45386" spans="2:2" ht="16.5" x14ac:dyDescent="0.3">
      <c r="B45386"/>
    </row>
    <row r="45387" spans="2:2" ht="16.5" x14ac:dyDescent="0.3">
      <c r="B45387"/>
    </row>
    <row r="45388" spans="2:2" ht="16.5" x14ac:dyDescent="0.3">
      <c r="B45388"/>
    </row>
    <row r="45389" spans="2:2" ht="16.5" x14ac:dyDescent="0.3">
      <c r="B45389"/>
    </row>
    <row r="45390" spans="2:2" ht="16.5" x14ac:dyDescent="0.3">
      <c r="B45390"/>
    </row>
    <row r="45391" spans="2:2" ht="16.5" x14ac:dyDescent="0.3">
      <c r="B45391"/>
    </row>
    <row r="45392" spans="2:2" ht="16.5" x14ac:dyDescent="0.3">
      <c r="B45392"/>
    </row>
    <row r="45393" spans="2:2" ht="16.5" x14ac:dyDescent="0.3">
      <c r="B45393"/>
    </row>
    <row r="45394" spans="2:2" ht="16.5" x14ac:dyDescent="0.3">
      <c r="B45394"/>
    </row>
    <row r="45395" spans="2:2" ht="16.5" x14ac:dyDescent="0.3">
      <c r="B45395"/>
    </row>
    <row r="45396" spans="2:2" ht="16.5" x14ac:dyDescent="0.3">
      <c r="B45396"/>
    </row>
    <row r="45397" spans="2:2" ht="16.5" x14ac:dyDescent="0.3">
      <c r="B45397"/>
    </row>
    <row r="45398" spans="2:2" ht="16.5" x14ac:dyDescent="0.3">
      <c r="B45398"/>
    </row>
    <row r="45399" spans="2:2" ht="16.5" x14ac:dyDescent="0.3">
      <c r="B45399"/>
    </row>
    <row r="45400" spans="2:2" ht="16.5" x14ac:dyDescent="0.3">
      <c r="B45400"/>
    </row>
    <row r="45401" spans="2:2" ht="16.5" x14ac:dyDescent="0.3">
      <c r="B45401"/>
    </row>
    <row r="45402" spans="2:2" ht="16.5" x14ac:dyDescent="0.3">
      <c r="B45402"/>
    </row>
    <row r="45403" spans="2:2" ht="16.5" x14ac:dyDescent="0.3">
      <c r="B45403"/>
    </row>
    <row r="45404" spans="2:2" ht="16.5" x14ac:dyDescent="0.3">
      <c r="B45404"/>
    </row>
    <row r="45405" spans="2:2" ht="16.5" x14ac:dyDescent="0.3">
      <c r="B45405"/>
    </row>
    <row r="45406" spans="2:2" ht="16.5" x14ac:dyDescent="0.3">
      <c r="B45406"/>
    </row>
    <row r="45407" spans="2:2" ht="16.5" x14ac:dyDescent="0.3">
      <c r="B45407"/>
    </row>
    <row r="45408" spans="2:2" ht="16.5" x14ac:dyDescent="0.3">
      <c r="B45408"/>
    </row>
    <row r="45409" spans="2:2" ht="16.5" x14ac:dyDescent="0.3">
      <c r="B45409"/>
    </row>
    <row r="45410" spans="2:2" ht="16.5" x14ac:dyDescent="0.3">
      <c r="B45410"/>
    </row>
    <row r="45411" spans="2:2" ht="16.5" x14ac:dyDescent="0.3">
      <c r="B45411"/>
    </row>
    <row r="45412" spans="2:2" ht="16.5" x14ac:dyDescent="0.3">
      <c r="B45412"/>
    </row>
    <row r="45413" spans="2:2" ht="16.5" x14ac:dyDescent="0.3">
      <c r="B45413"/>
    </row>
    <row r="45414" spans="2:2" ht="16.5" x14ac:dyDescent="0.3">
      <c r="B45414"/>
    </row>
    <row r="45415" spans="2:2" ht="16.5" x14ac:dyDescent="0.3">
      <c r="B45415"/>
    </row>
    <row r="45416" spans="2:2" ht="16.5" x14ac:dyDescent="0.3">
      <c r="B45416"/>
    </row>
    <row r="45417" spans="2:2" ht="16.5" x14ac:dyDescent="0.3">
      <c r="B45417"/>
    </row>
    <row r="45418" spans="2:2" ht="16.5" x14ac:dyDescent="0.3">
      <c r="B45418"/>
    </row>
    <row r="45419" spans="2:2" ht="16.5" x14ac:dyDescent="0.3">
      <c r="B45419"/>
    </row>
    <row r="45420" spans="2:2" ht="16.5" x14ac:dyDescent="0.3">
      <c r="B45420"/>
    </row>
    <row r="45421" spans="2:2" ht="16.5" x14ac:dyDescent="0.3">
      <c r="B45421"/>
    </row>
    <row r="45422" spans="2:2" ht="16.5" x14ac:dyDescent="0.3">
      <c r="B45422"/>
    </row>
    <row r="45423" spans="2:2" ht="16.5" x14ac:dyDescent="0.3">
      <c r="B45423"/>
    </row>
    <row r="45424" spans="2:2" ht="16.5" x14ac:dyDescent="0.3">
      <c r="B45424"/>
    </row>
    <row r="45425" spans="2:2" ht="16.5" x14ac:dyDescent="0.3">
      <c r="B45425"/>
    </row>
    <row r="45426" spans="2:2" ht="16.5" x14ac:dyDescent="0.3">
      <c r="B45426"/>
    </row>
    <row r="45427" spans="2:2" ht="16.5" x14ac:dyDescent="0.3">
      <c r="B45427"/>
    </row>
    <row r="45428" spans="2:2" ht="16.5" x14ac:dyDescent="0.3">
      <c r="B45428"/>
    </row>
    <row r="45429" spans="2:2" ht="16.5" x14ac:dyDescent="0.3">
      <c r="B45429"/>
    </row>
    <row r="45430" spans="2:2" ht="16.5" x14ac:dyDescent="0.3">
      <c r="B45430"/>
    </row>
    <row r="45431" spans="2:2" ht="16.5" x14ac:dyDescent="0.3">
      <c r="B45431"/>
    </row>
    <row r="45432" spans="2:2" ht="16.5" x14ac:dyDescent="0.3">
      <c r="B45432"/>
    </row>
    <row r="45433" spans="2:2" ht="16.5" x14ac:dyDescent="0.3">
      <c r="B45433"/>
    </row>
    <row r="45434" spans="2:2" ht="16.5" x14ac:dyDescent="0.3">
      <c r="B45434"/>
    </row>
    <row r="45435" spans="2:2" ht="16.5" x14ac:dyDescent="0.3">
      <c r="B45435"/>
    </row>
    <row r="45436" spans="2:2" ht="16.5" x14ac:dyDescent="0.3">
      <c r="B45436"/>
    </row>
    <row r="45437" spans="2:2" ht="16.5" x14ac:dyDescent="0.3">
      <c r="B45437"/>
    </row>
    <row r="45438" spans="2:2" ht="16.5" x14ac:dyDescent="0.3">
      <c r="B45438"/>
    </row>
    <row r="45439" spans="2:2" ht="16.5" x14ac:dyDescent="0.3">
      <c r="B45439"/>
    </row>
    <row r="45440" spans="2:2" ht="16.5" x14ac:dyDescent="0.3">
      <c r="B45440"/>
    </row>
    <row r="45441" spans="2:2" ht="16.5" x14ac:dyDescent="0.3">
      <c r="B45441"/>
    </row>
    <row r="45442" spans="2:2" ht="16.5" x14ac:dyDescent="0.3">
      <c r="B45442"/>
    </row>
    <row r="45443" spans="2:2" ht="16.5" x14ac:dyDescent="0.3">
      <c r="B45443"/>
    </row>
    <row r="45444" spans="2:2" ht="16.5" x14ac:dyDescent="0.3">
      <c r="B45444"/>
    </row>
    <row r="45445" spans="2:2" ht="16.5" x14ac:dyDescent="0.3">
      <c r="B45445"/>
    </row>
    <row r="45446" spans="2:2" ht="16.5" x14ac:dyDescent="0.3">
      <c r="B45446"/>
    </row>
    <row r="45447" spans="2:2" ht="16.5" x14ac:dyDescent="0.3">
      <c r="B45447"/>
    </row>
    <row r="45448" spans="2:2" ht="16.5" x14ac:dyDescent="0.3">
      <c r="B45448"/>
    </row>
    <row r="45449" spans="2:2" ht="16.5" x14ac:dyDescent="0.3">
      <c r="B45449"/>
    </row>
    <row r="45450" spans="2:2" ht="16.5" x14ac:dyDescent="0.3">
      <c r="B45450"/>
    </row>
    <row r="45451" spans="2:2" ht="16.5" x14ac:dyDescent="0.3">
      <c r="B45451"/>
    </row>
    <row r="45452" spans="2:2" ht="16.5" x14ac:dyDescent="0.3">
      <c r="B45452"/>
    </row>
    <row r="45453" spans="2:2" ht="16.5" x14ac:dyDescent="0.3">
      <c r="B45453"/>
    </row>
    <row r="45454" spans="2:2" ht="16.5" x14ac:dyDescent="0.3">
      <c r="B45454"/>
    </row>
    <row r="45455" spans="2:2" ht="16.5" x14ac:dyDescent="0.3">
      <c r="B45455"/>
    </row>
    <row r="45456" spans="2:2" ht="16.5" x14ac:dyDescent="0.3">
      <c r="B45456"/>
    </row>
    <row r="45457" spans="2:2" ht="16.5" x14ac:dyDescent="0.3">
      <c r="B45457"/>
    </row>
    <row r="45458" spans="2:2" ht="16.5" x14ac:dyDescent="0.3">
      <c r="B45458"/>
    </row>
    <row r="45459" spans="2:2" ht="16.5" x14ac:dyDescent="0.3">
      <c r="B45459"/>
    </row>
    <row r="45460" spans="2:2" ht="16.5" x14ac:dyDescent="0.3">
      <c r="B45460"/>
    </row>
    <row r="45461" spans="2:2" ht="16.5" x14ac:dyDescent="0.3">
      <c r="B45461"/>
    </row>
    <row r="45462" spans="2:2" ht="16.5" x14ac:dyDescent="0.3">
      <c r="B45462"/>
    </row>
    <row r="45463" spans="2:2" ht="16.5" x14ac:dyDescent="0.3">
      <c r="B45463"/>
    </row>
    <row r="45464" spans="2:2" ht="16.5" x14ac:dyDescent="0.3">
      <c r="B45464"/>
    </row>
    <row r="45465" spans="2:2" ht="16.5" x14ac:dyDescent="0.3">
      <c r="B45465"/>
    </row>
    <row r="45466" spans="2:2" ht="16.5" x14ac:dyDescent="0.3">
      <c r="B45466"/>
    </row>
    <row r="45467" spans="2:2" ht="16.5" x14ac:dyDescent="0.3">
      <c r="B45467"/>
    </row>
    <row r="45468" spans="2:2" ht="16.5" x14ac:dyDescent="0.3">
      <c r="B45468"/>
    </row>
    <row r="45469" spans="2:2" ht="16.5" x14ac:dyDescent="0.3">
      <c r="B45469"/>
    </row>
    <row r="45470" spans="2:2" ht="16.5" x14ac:dyDescent="0.3">
      <c r="B45470"/>
    </row>
    <row r="45471" spans="2:2" ht="16.5" x14ac:dyDescent="0.3">
      <c r="B45471"/>
    </row>
    <row r="45472" spans="2:2" ht="16.5" x14ac:dyDescent="0.3">
      <c r="B45472"/>
    </row>
    <row r="45473" spans="2:2" ht="16.5" x14ac:dyDescent="0.3">
      <c r="B45473"/>
    </row>
    <row r="45474" spans="2:2" ht="16.5" x14ac:dyDescent="0.3">
      <c r="B45474"/>
    </row>
    <row r="45475" spans="2:2" ht="16.5" x14ac:dyDescent="0.3">
      <c r="B45475"/>
    </row>
    <row r="45476" spans="2:2" ht="16.5" x14ac:dyDescent="0.3">
      <c r="B45476"/>
    </row>
    <row r="45477" spans="2:2" ht="16.5" x14ac:dyDescent="0.3">
      <c r="B45477"/>
    </row>
    <row r="45478" spans="2:2" ht="16.5" x14ac:dyDescent="0.3">
      <c r="B45478"/>
    </row>
    <row r="45479" spans="2:2" ht="16.5" x14ac:dyDescent="0.3">
      <c r="B45479"/>
    </row>
    <row r="45480" spans="2:2" ht="16.5" x14ac:dyDescent="0.3">
      <c r="B45480"/>
    </row>
    <row r="45481" spans="2:2" ht="16.5" x14ac:dyDescent="0.3">
      <c r="B45481"/>
    </row>
    <row r="45482" spans="2:2" ht="16.5" x14ac:dyDescent="0.3">
      <c r="B45482"/>
    </row>
    <row r="45483" spans="2:2" ht="16.5" x14ac:dyDescent="0.3">
      <c r="B45483"/>
    </row>
    <row r="45484" spans="2:2" ht="16.5" x14ac:dyDescent="0.3">
      <c r="B45484"/>
    </row>
    <row r="45485" spans="2:2" ht="16.5" x14ac:dyDescent="0.3">
      <c r="B45485"/>
    </row>
    <row r="45486" spans="2:2" ht="16.5" x14ac:dyDescent="0.3">
      <c r="B45486"/>
    </row>
    <row r="45487" spans="2:2" ht="16.5" x14ac:dyDescent="0.3">
      <c r="B45487"/>
    </row>
    <row r="45488" spans="2:2" ht="16.5" x14ac:dyDescent="0.3">
      <c r="B45488"/>
    </row>
    <row r="45489" spans="2:2" ht="16.5" x14ac:dyDescent="0.3">
      <c r="B45489"/>
    </row>
    <row r="45490" spans="2:2" ht="16.5" x14ac:dyDescent="0.3">
      <c r="B45490"/>
    </row>
    <row r="45491" spans="2:2" ht="16.5" x14ac:dyDescent="0.3">
      <c r="B45491"/>
    </row>
    <row r="45492" spans="2:2" ht="16.5" x14ac:dyDescent="0.3">
      <c r="B45492"/>
    </row>
    <row r="45493" spans="2:2" ht="16.5" x14ac:dyDescent="0.3">
      <c r="B45493"/>
    </row>
    <row r="45494" spans="2:2" ht="16.5" x14ac:dyDescent="0.3">
      <c r="B45494"/>
    </row>
    <row r="45495" spans="2:2" ht="16.5" x14ac:dyDescent="0.3">
      <c r="B45495"/>
    </row>
    <row r="45496" spans="2:2" ht="16.5" x14ac:dyDescent="0.3">
      <c r="B45496"/>
    </row>
    <row r="45497" spans="2:2" ht="16.5" x14ac:dyDescent="0.3">
      <c r="B45497"/>
    </row>
    <row r="45498" spans="2:2" ht="16.5" x14ac:dyDescent="0.3">
      <c r="B45498"/>
    </row>
    <row r="45499" spans="2:2" ht="16.5" x14ac:dyDescent="0.3">
      <c r="B45499"/>
    </row>
    <row r="45500" spans="2:2" ht="16.5" x14ac:dyDescent="0.3">
      <c r="B45500"/>
    </row>
    <row r="45501" spans="2:2" ht="16.5" x14ac:dyDescent="0.3">
      <c r="B45501"/>
    </row>
    <row r="45502" spans="2:2" ht="16.5" x14ac:dyDescent="0.3">
      <c r="B45502"/>
    </row>
    <row r="45503" spans="2:2" ht="16.5" x14ac:dyDescent="0.3">
      <c r="B45503"/>
    </row>
    <row r="45504" spans="2:2" ht="16.5" x14ac:dyDescent="0.3">
      <c r="B45504"/>
    </row>
    <row r="45505" spans="2:2" ht="16.5" x14ac:dyDescent="0.3">
      <c r="B45505"/>
    </row>
    <row r="45506" spans="2:2" ht="16.5" x14ac:dyDescent="0.3">
      <c r="B45506"/>
    </row>
    <row r="45507" spans="2:2" ht="16.5" x14ac:dyDescent="0.3">
      <c r="B45507"/>
    </row>
    <row r="45508" spans="2:2" ht="16.5" x14ac:dyDescent="0.3">
      <c r="B45508"/>
    </row>
    <row r="45509" spans="2:2" ht="16.5" x14ac:dyDescent="0.3">
      <c r="B45509"/>
    </row>
    <row r="45510" spans="2:2" ht="16.5" x14ac:dyDescent="0.3">
      <c r="B45510"/>
    </row>
    <row r="45511" spans="2:2" ht="16.5" x14ac:dyDescent="0.3">
      <c r="B45511"/>
    </row>
    <row r="45512" spans="2:2" ht="16.5" x14ac:dyDescent="0.3">
      <c r="B45512"/>
    </row>
    <row r="45513" spans="2:2" ht="16.5" x14ac:dyDescent="0.3">
      <c r="B45513"/>
    </row>
    <row r="45514" spans="2:2" ht="16.5" x14ac:dyDescent="0.3">
      <c r="B45514"/>
    </row>
    <row r="45515" spans="2:2" ht="16.5" x14ac:dyDescent="0.3">
      <c r="B45515"/>
    </row>
    <row r="45516" spans="2:2" ht="16.5" x14ac:dyDescent="0.3">
      <c r="B45516"/>
    </row>
    <row r="45517" spans="2:2" ht="16.5" x14ac:dyDescent="0.3">
      <c r="B45517"/>
    </row>
    <row r="45518" spans="2:2" ht="16.5" x14ac:dyDescent="0.3">
      <c r="B45518"/>
    </row>
    <row r="45519" spans="2:2" ht="16.5" x14ac:dyDescent="0.3">
      <c r="B45519"/>
    </row>
    <row r="45520" spans="2:2" ht="16.5" x14ac:dyDescent="0.3">
      <c r="B45520"/>
    </row>
    <row r="45521" spans="2:2" ht="16.5" x14ac:dyDescent="0.3">
      <c r="B45521"/>
    </row>
    <row r="45522" spans="2:2" ht="16.5" x14ac:dyDescent="0.3">
      <c r="B45522"/>
    </row>
    <row r="45523" spans="2:2" ht="16.5" x14ac:dyDescent="0.3">
      <c r="B45523"/>
    </row>
    <row r="45524" spans="2:2" ht="16.5" x14ac:dyDescent="0.3">
      <c r="B45524"/>
    </row>
    <row r="45525" spans="2:2" ht="16.5" x14ac:dyDescent="0.3">
      <c r="B45525"/>
    </row>
    <row r="45526" spans="2:2" ht="16.5" x14ac:dyDescent="0.3">
      <c r="B45526"/>
    </row>
    <row r="45527" spans="2:2" ht="16.5" x14ac:dyDescent="0.3">
      <c r="B45527"/>
    </row>
    <row r="45528" spans="2:2" ht="16.5" x14ac:dyDescent="0.3">
      <c r="B45528"/>
    </row>
    <row r="45529" spans="2:2" ht="16.5" x14ac:dyDescent="0.3">
      <c r="B45529"/>
    </row>
    <row r="45530" spans="2:2" ht="16.5" x14ac:dyDescent="0.3">
      <c r="B45530"/>
    </row>
    <row r="45531" spans="2:2" ht="16.5" x14ac:dyDescent="0.3">
      <c r="B45531"/>
    </row>
    <row r="45532" spans="2:2" ht="16.5" x14ac:dyDescent="0.3">
      <c r="B45532"/>
    </row>
    <row r="45533" spans="2:2" ht="16.5" x14ac:dyDescent="0.3">
      <c r="B45533"/>
    </row>
    <row r="45534" spans="2:2" ht="16.5" x14ac:dyDescent="0.3">
      <c r="B45534"/>
    </row>
    <row r="45535" spans="2:2" ht="16.5" x14ac:dyDescent="0.3">
      <c r="B45535"/>
    </row>
    <row r="45536" spans="2:2" ht="16.5" x14ac:dyDescent="0.3">
      <c r="B45536"/>
    </row>
    <row r="45537" spans="2:2" ht="16.5" x14ac:dyDescent="0.3">
      <c r="B45537"/>
    </row>
    <row r="45538" spans="2:2" ht="16.5" x14ac:dyDescent="0.3">
      <c r="B45538"/>
    </row>
    <row r="45539" spans="2:2" ht="16.5" x14ac:dyDescent="0.3">
      <c r="B45539"/>
    </row>
    <row r="45540" spans="2:2" ht="16.5" x14ac:dyDescent="0.3">
      <c r="B45540"/>
    </row>
    <row r="45541" spans="2:2" ht="16.5" x14ac:dyDescent="0.3">
      <c r="B45541"/>
    </row>
    <row r="45542" spans="2:2" ht="16.5" x14ac:dyDescent="0.3">
      <c r="B45542"/>
    </row>
    <row r="45543" spans="2:2" ht="16.5" x14ac:dyDescent="0.3">
      <c r="B45543"/>
    </row>
    <row r="45544" spans="2:2" ht="16.5" x14ac:dyDescent="0.3">
      <c r="B45544"/>
    </row>
    <row r="45545" spans="2:2" ht="16.5" x14ac:dyDescent="0.3">
      <c r="B45545"/>
    </row>
    <row r="45546" spans="2:2" ht="16.5" x14ac:dyDescent="0.3">
      <c r="B45546"/>
    </row>
    <row r="45547" spans="2:2" ht="16.5" x14ac:dyDescent="0.3">
      <c r="B45547"/>
    </row>
    <row r="45548" spans="2:2" ht="16.5" x14ac:dyDescent="0.3">
      <c r="B45548"/>
    </row>
    <row r="45549" spans="2:2" ht="16.5" x14ac:dyDescent="0.3">
      <c r="B45549"/>
    </row>
    <row r="45550" spans="2:2" ht="16.5" x14ac:dyDescent="0.3">
      <c r="B45550"/>
    </row>
    <row r="45551" spans="2:2" ht="16.5" x14ac:dyDescent="0.3">
      <c r="B45551"/>
    </row>
    <row r="45552" spans="2:2" ht="16.5" x14ac:dyDescent="0.3">
      <c r="B45552"/>
    </row>
    <row r="45553" spans="2:2" ht="16.5" x14ac:dyDescent="0.3">
      <c r="B45553"/>
    </row>
    <row r="45554" spans="2:2" ht="16.5" x14ac:dyDescent="0.3">
      <c r="B45554"/>
    </row>
    <row r="45555" spans="2:2" ht="16.5" x14ac:dyDescent="0.3">
      <c r="B45555"/>
    </row>
    <row r="45556" spans="2:2" ht="16.5" x14ac:dyDescent="0.3">
      <c r="B45556"/>
    </row>
    <row r="45557" spans="2:2" ht="16.5" x14ac:dyDescent="0.3">
      <c r="B45557"/>
    </row>
    <row r="45558" spans="2:2" ht="16.5" x14ac:dyDescent="0.3">
      <c r="B45558"/>
    </row>
    <row r="45559" spans="2:2" ht="16.5" x14ac:dyDescent="0.3">
      <c r="B45559"/>
    </row>
    <row r="45560" spans="2:2" ht="16.5" x14ac:dyDescent="0.3">
      <c r="B45560"/>
    </row>
    <row r="45561" spans="2:2" ht="16.5" x14ac:dyDescent="0.3">
      <c r="B45561"/>
    </row>
    <row r="45562" spans="2:2" ht="16.5" x14ac:dyDescent="0.3">
      <c r="B45562"/>
    </row>
    <row r="45563" spans="2:2" ht="16.5" x14ac:dyDescent="0.3">
      <c r="B45563"/>
    </row>
    <row r="45564" spans="2:2" ht="16.5" x14ac:dyDescent="0.3">
      <c r="B45564"/>
    </row>
    <row r="45565" spans="2:2" ht="16.5" x14ac:dyDescent="0.3">
      <c r="B45565"/>
    </row>
    <row r="45566" spans="2:2" ht="16.5" x14ac:dyDescent="0.3">
      <c r="B45566"/>
    </row>
    <row r="45567" spans="2:2" ht="16.5" x14ac:dyDescent="0.3">
      <c r="B45567"/>
    </row>
    <row r="45568" spans="2:2" ht="16.5" x14ac:dyDescent="0.3">
      <c r="B45568"/>
    </row>
    <row r="45569" spans="2:2" ht="16.5" x14ac:dyDescent="0.3">
      <c r="B45569"/>
    </row>
    <row r="45570" spans="2:2" ht="16.5" x14ac:dyDescent="0.3">
      <c r="B45570"/>
    </row>
    <row r="45571" spans="2:2" ht="16.5" x14ac:dyDescent="0.3">
      <c r="B45571"/>
    </row>
    <row r="45572" spans="2:2" ht="16.5" x14ac:dyDescent="0.3">
      <c r="B45572"/>
    </row>
    <row r="45573" spans="2:2" ht="16.5" x14ac:dyDescent="0.3">
      <c r="B45573"/>
    </row>
    <row r="45574" spans="2:2" ht="16.5" x14ac:dyDescent="0.3">
      <c r="B45574"/>
    </row>
    <row r="45575" spans="2:2" ht="16.5" x14ac:dyDescent="0.3">
      <c r="B45575"/>
    </row>
    <row r="45576" spans="2:2" ht="16.5" x14ac:dyDescent="0.3">
      <c r="B45576"/>
    </row>
    <row r="45577" spans="2:2" ht="16.5" x14ac:dyDescent="0.3">
      <c r="B45577"/>
    </row>
    <row r="45578" spans="2:2" ht="16.5" x14ac:dyDescent="0.3">
      <c r="B45578"/>
    </row>
    <row r="45579" spans="2:2" ht="16.5" x14ac:dyDescent="0.3">
      <c r="B45579"/>
    </row>
    <row r="45580" spans="2:2" ht="16.5" x14ac:dyDescent="0.3">
      <c r="B45580"/>
    </row>
    <row r="45581" spans="2:2" ht="16.5" x14ac:dyDescent="0.3">
      <c r="B45581"/>
    </row>
    <row r="45582" spans="2:2" ht="16.5" x14ac:dyDescent="0.3">
      <c r="B45582"/>
    </row>
    <row r="45583" spans="2:2" ht="16.5" x14ac:dyDescent="0.3">
      <c r="B45583"/>
    </row>
    <row r="45584" spans="2:2" ht="16.5" x14ac:dyDescent="0.3">
      <c r="B45584"/>
    </row>
    <row r="45585" spans="2:2" ht="16.5" x14ac:dyDescent="0.3">
      <c r="B45585"/>
    </row>
    <row r="45586" spans="2:2" ht="16.5" x14ac:dyDescent="0.3">
      <c r="B45586"/>
    </row>
    <row r="45587" spans="2:2" ht="16.5" x14ac:dyDescent="0.3">
      <c r="B45587"/>
    </row>
    <row r="45588" spans="2:2" ht="16.5" x14ac:dyDescent="0.3">
      <c r="B45588"/>
    </row>
    <row r="45589" spans="2:2" ht="16.5" x14ac:dyDescent="0.3">
      <c r="B45589"/>
    </row>
    <row r="45590" spans="2:2" ht="16.5" x14ac:dyDescent="0.3">
      <c r="B45590"/>
    </row>
    <row r="45591" spans="2:2" ht="16.5" x14ac:dyDescent="0.3">
      <c r="B45591"/>
    </row>
    <row r="45592" spans="2:2" ht="16.5" x14ac:dyDescent="0.3">
      <c r="B45592"/>
    </row>
    <row r="45593" spans="2:2" ht="16.5" x14ac:dyDescent="0.3">
      <c r="B45593"/>
    </row>
    <row r="45594" spans="2:2" ht="16.5" x14ac:dyDescent="0.3">
      <c r="B45594"/>
    </row>
    <row r="45595" spans="2:2" ht="16.5" x14ac:dyDescent="0.3">
      <c r="B45595"/>
    </row>
    <row r="45596" spans="2:2" ht="16.5" x14ac:dyDescent="0.3">
      <c r="B45596"/>
    </row>
    <row r="45597" spans="2:2" ht="16.5" x14ac:dyDescent="0.3">
      <c r="B45597"/>
    </row>
    <row r="45598" spans="2:2" ht="16.5" x14ac:dyDescent="0.3">
      <c r="B45598"/>
    </row>
    <row r="45599" spans="2:2" ht="16.5" x14ac:dyDescent="0.3">
      <c r="B45599"/>
    </row>
    <row r="45600" spans="2:2" ht="16.5" x14ac:dyDescent="0.3">
      <c r="B45600"/>
    </row>
    <row r="45601" spans="2:2" ht="16.5" x14ac:dyDescent="0.3">
      <c r="B45601"/>
    </row>
    <row r="45602" spans="2:2" ht="16.5" x14ac:dyDescent="0.3">
      <c r="B45602"/>
    </row>
    <row r="45603" spans="2:2" ht="16.5" x14ac:dyDescent="0.3">
      <c r="B45603"/>
    </row>
    <row r="45604" spans="2:2" ht="16.5" x14ac:dyDescent="0.3">
      <c r="B45604"/>
    </row>
    <row r="45605" spans="2:2" ht="16.5" x14ac:dyDescent="0.3">
      <c r="B45605"/>
    </row>
    <row r="45606" spans="2:2" ht="16.5" x14ac:dyDescent="0.3">
      <c r="B45606"/>
    </row>
    <row r="45607" spans="2:2" ht="16.5" x14ac:dyDescent="0.3">
      <c r="B45607"/>
    </row>
    <row r="45608" spans="2:2" ht="16.5" x14ac:dyDescent="0.3">
      <c r="B45608"/>
    </row>
    <row r="45609" spans="2:2" ht="16.5" x14ac:dyDescent="0.3">
      <c r="B45609"/>
    </row>
    <row r="45610" spans="2:2" ht="16.5" x14ac:dyDescent="0.3">
      <c r="B45610"/>
    </row>
    <row r="45611" spans="2:2" ht="16.5" x14ac:dyDescent="0.3">
      <c r="B45611"/>
    </row>
    <row r="45612" spans="2:2" ht="16.5" x14ac:dyDescent="0.3">
      <c r="B45612"/>
    </row>
    <row r="45613" spans="2:2" ht="16.5" x14ac:dyDescent="0.3">
      <c r="B45613"/>
    </row>
    <row r="45614" spans="2:2" ht="16.5" x14ac:dyDescent="0.3">
      <c r="B45614"/>
    </row>
    <row r="45615" spans="2:2" ht="16.5" x14ac:dyDescent="0.3">
      <c r="B45615"/>
    </row>
    <row r="45616" spans="2:2" ht="16.5" x14ac:dyDescent="0.3">
      <c r="B45616"/>
    </row>
    <row r="45617" spans="2:2" ht="16.5" x14ac:dyDescent="0.3">
      <c r="B45617"/>
    </row>
    <row r="45618" spans="2:2" ht="16.5" x14ac:dyDescent="0.3">
      <c r="B45618"/>
    </row>
    <row r="45619" spans="2:2" ht="16.5" x14ac:dyDescent="0.3">
      <c r="B45619"/>
    </row>
    <row r="45620" spans="2:2" ht="16.5" x14ac:dyDescent="0.3">
      <c r="B45620"/>
    </row>
    <row r="45621" spans="2:2" ht="16.5" x14ac:dyDescent="0.3">
      <c r="B45621"/>
    </row>
    <row r="45622" spans="2:2" ht="16.5" x14ac:dyDescent="0.3">
      <c r="B45622"/>
    </row>
    <row r="45623" spans="2:2" ht="16.5" x14ac:dyDescent="0.3">
      <c r="B45623"/>
    </row>
    <row r="45624" spans="2:2" ht="16.5" x14ac:dyDescent="0.3">
      <c r="B45624"/>
    </row>
    <row r="45625" spans="2:2" ht="16.5" x14ac:dyDescent="0.3">
      <c r="B45625"/>
    </row>
    <row r="45626" spans="2:2" ht="16.5" x14ac:dyDescent="0.3">
      <c r="B45626"/>
    </row>
    <row r="45627" spans="2:2" ht="16.5" x14ac:dyDescent="0.3">
      <c r="B45627"/>
    </row>
    <row r="45628" spans="2:2" ht="16.5" x14ac:dyDescent="0.3">
      <c r="B45628"/>
    </row>
    <row r="45629" spans="2:2" ht="16.5" x14ac:dyDescent="0.3">
      <c r="B45629"/>
    </row>
    <row r="45630" spans="2:2" ht="16.5" x14ac:dyDescent="0.3">
      <c r="B45630"/>
    </row>
    <row r="45631" spans="2:2" ht="16.5" x14ac:dyDescent="0.3">
      <c r="B45631"/>
    </row>
    <row r="45632" spans="2:2" ht="16.5" x14ac:dyDescent="0.3">
      <c r="B45632"/>
    </row>
    <row r="45633" spans="2:2" ht="16.5" x14ac:dyDescent="0.3">
      <c r="B45633"/>
    </row>
    <row r="45634" spans="2:2" ht="16.5" x14ac:dyDescent="0.3">
      <c r="B45634"/>
    </row>
    <row r="45635" spans="2:2" ht="16.5" x14ac:dyDescent="0.3">
      <c r="B45635"/>
    </row>
    <row r="45636" spans="2:2" ht="16.5" x14ac:dyDescent="0.3">
      <c r="B45636"/>
    </row>
    <row r="45637" spans="2:2" ht="16.5" x14ac:dyDescent="0.3">
      <c r="B45637"/>
    </row>
    <row r="45638" spans="2:2" ht="16.5" x14ac:dyDescent="0.3">
      <c r="B45638"/>
    </row>
    <row r="45639" spans="2:2" ht="16.5" x14ac:dyDescent="0.3">
      <c r="B45639"/>
    </row>
    <row r="45640" spans="2:2" ht="16.5" x14ac:dyDescent="0.3">
      <c r="B45640"/>
    </row>
    <row r="45641" spans="2:2" ht="16.5" x14ac:dyDescent="0.3">
      <c r="B45641"/>
    </row>
    <row r="45642" spans="2:2" ht="16.5" x14ac:dyDescent="0.3">
      <c r="B45642"/>
    </row>
    <row r="45643" spans="2:2" ht="16.5" x14ac:dyDescent="0.3">
      <c r="B45643"/>
    </row>
    <row r="45644" spans="2:2" ht="16.5" x14ac:dyDescent="0.3">
      <c r="B45644"/>
    </row>
    <row r="45645" spans="2:2" ht="16.5" x14ac:dyDescent="0.3">
      <c r="B45645"/>
    </row>
    <row r="45646" spans="2:2" ht="16.5" x14ac:dyDescent="0.3">
      <c r="B45646"/>
    </row>
    <row r="45647" spans="2:2" ht="16.5" x14ac:dyDescent="0.3">
      <c r="B45647"/>
    </row>
    <row r="45648" spans="2:2" ht="16.5" x14ac:dyDescent="0.3">
      <c r="B45648"/>
    </row>
    <row r="45649" spans="2:2" ht="16.5" x14ac:dyDescent="0.3">
      <c r="B45649"/>
    </row>
    <row r="45650" spans="2:2" ht="16.5" x14ac:dyDescent="0.3">
      <c r="B45650"/>
    </row>
    <row r="45651" spans="2:2" ht="16.5" x14ac:dyDescent="0.3">
      <c r="B45651"/>
    </row>
    <row r="45652" spans="2:2" ht="16.5" x14ac:dyDescent="0.3">
      <c r="B45652"/>
    </row>
    <row r="45653" spans="2:2" ht="16.5" x14ac:dyDescent="0.3">
      <c r="B45653"/>
    </row>
    <row r="45654" spans="2:2" ht="16.5" x14ac:dyDescent="0.3">
      <c r="B45654"/>
    </row>
    <row r="45655" spans="2:2" ht="16.5" x14ac:dyDescent="0.3">
      <c r="B45655"/>
    </row>
    <row r="45656" spans="2:2" ht="16.5" x14ac:dyDescent="0.3">
      <c r="B45656"/>
    </row>
    <row r="45657" spans="2:2" ht="16.5" x14ac:dyDescent="0.3">
      <c r="B45657"/>
    </row>
    <row r="45658" spans="2:2" ht="16.5" x14ac:dyDescent="0.3">
      <c r="B45658"/>
    </row>
    <row r="45659" spans="2:2" ht="16.5" x14ac:dyDescent="0.3">
      <c r="B45659"/>
    </row>
    <row r="45660" spans="2:2" ht="16.5" x14ac:dyDescent="0.3">
      <c r="B45660"/>
    </row>
    <row r="45661" spans="2:2" ht="16.5" x14ac:dyDescent="0.3">
      <c r="B45661"/>
    </row>
    <row r="45662" spans="2:2" ht="16.5" x14ac:dyDescent="0.3">
      <c r="B45662"/>
    </row>
    <row r="45663" spans="2:2" ht="16.5" x14ac:dyDescent="0.3">
      <c r="B45663"/>
    </row>
    <row r="45664" spans="2:2" ht="16.5" x14ac:dyDescent="0.3">
      <c r="B45664"/>
    </row>
    <row r="45665" spans="2:2" ht="16.5" x14ac:dyDescent="0.3">
      <c r="B45665"/>
    </row>
    <row r="45666" spans="2:2" ht="16.5" x14ac:dyDescent="0.3">
      <c r="B45666"/>
    </row>
    <row r="45667" spans="2:2" ht="16.5" x14ac:dyDescent="0.3">
      <c r="B45667"/>
    </row>
    <row r="45668" spans="2:2" ht="16.5" x14ac:dyDescent="0.3">
      <c r="B45668"/>
    </row>
    <row r="45669" spans="2:2" ht="16.5" x14ac:dyDescent="0.3">
      <c r="B45669"/>
    </row>
    <row r="45670" spans="2:2" ht="16.5" x14ac:dyDescent="0.3">
      <c r="B45670"/>
    </row>
    <row r="45671" spans="2:2" ht="16.5" x14ac:dyDescent="0.3">
      <c r="B45671"/>
    </row>
    <row r="45672" spans="2:2" ht="16.5" x14ac:dyDescent="0.3">
      <c r="B45672"/>
    </row>
    <row r="45673" spans="2:2" ht="16.5" x14ac:dyDescent="0.3">
      <c r="B45673"/>
    </row>
    <row r="45674" spans="2:2" ht="16.5" x14ac:dyDescent="0.3">
      <c r="B45674"/>
    </row>
    <row r="45675" spans="2:2" ht="16.5" x14ac:dyDescent="0.3">
      <c r="B45675"/>
    </row>
    <row r="45676" spans="2:2" ht="16.5" x14ac:dyDescent="0.3">
      <c r="B45676"/>
    </row>
    <row r="45677" spans="2:2" ht="16.5" x14ac:dyDescent="0.3">
      <c r="B45677"/>
    </row>
    <row r="45678" spans="2:2" ht="16.5" x14ac:dyDescent="0.3">
      <c r="B45678"/>
    </row>
    <row r="45679" spans="2:2" ht="16.5" x14ac:dyDescent="0.3">
      <c r="B45679"/>
    </row>
    <row r="45680" spans="2:2" ht="16.5" x14ac:dyDescent="0.3">
      <c r="B45680"/>
    </row>
    <row r="45681" spans="2:2" ht="16.5" x14ac:dyDescent="0.3">
      <c r="B45681"/>
    </row>
    <row r="45682" spans="2:2" ht="16.5" x14ac:dyDescent="0.3">
      <c r="B45682"/>
    </row>
    <row r="45683" spans="2:2" ht="16.5" x14ac:dyDescent="0.3">
      <c r="B45683"/>
    </row>
    <row r="45684" spans="2:2" ht="16.5" x14ac:dyDescent="0.3">
      <c r="B45684"/>
    </row>
    <row r="45685" spans="2:2" ht="16.5" x14ac:dyDescent="0.3">
      <c r="B45685"/>
    </row>
    <row r="45686" spans="2:2" ht="16.5" x14ac:dyDescent="0.3">
      <c r="B45686"/>
    </row>
    <row r="45687" spans="2:2" ht="16.5" x14ac:dyDescent="0.3">
      <c r="B45687"/>
    </row>
    <row r="45688" spans="2:2" ht="16.5" x14ac:dyDescent="0.3">
      <c r="B45688"/>
    </row>
    <row r="45689" spans="2:2" ht="16.5" x14ac:dyDescent="0.3">
      <c r="B45689"/>
    </row>
    <row r="45690" spans="2:2" ht="16.5" x14ac:dyDescent="0.3">
      <c r="B45690"/>
    </row>
    <row r="45691" spans="2:2" ht="16.5" x14ac:dyDescent="0.3">
      <c r="B45691"/>
    </row>
    <row r="45692" spans="2:2" ht="16.5" x14ac:dyDescent="0.3">
      <c r="B45692"/>
    </row>
    <row r="45693" spans="2:2" ht="16.5" x14ac:dyDescent="0.3">
      <c r="B45693"/>
    </row>
    <row r="45694" spans="2:2" ht="16.5" x14ac:dyDescent="0.3">
      <c r="B45694"/>
    </row>
    <row r="45695" spans="2:2" ht="16.5" x14ac:dyDescent="0.3">
      <c r="B45695"/>
    </row>
    <row r="45696" spans="2:2" ht="16.5" x14ac:dyDescent="0.3">
      <c r="B45696"/>
    </row>
    <row r="45697" spans="2:2" ht="16.5" x14ac:dyDescent="0.3">
      <c r="B45697"/>
    </row>
    <row r="45698" spans="2:2" ht="16.5" x14ac:dyDescent="0.3">
      <c r="B45698"/>
    </row>
    <row r="45699" spans="2:2" ht="16.5" x14ac:dyDescent="0.3">
      <c r="B45699"/>
    </row>
    <row r="45700" spans="2:2" ht="16.5" x14ac:dyDescent="0.3">
      <c r="B45700"/>
    </row>
    <row r="45701" spans="2:2" ht="16.5" x14ac:dyDescent="0.3">
      <c r="B45701"/>
    </row>
    <row r="45702" spans="2:2" ht="16.5" x14ac:dyDescent="0.3">
      <c r="B45702"/>
    </row>
    <row r="45703" spans="2:2" ht="16.5" x14ac:dyDescent="0.3">
      <c r="B45703"/>
    </row>
    <row r="45704" spans="2:2" ht="16.5" x14ac:dyDescent="0.3">
      <c r="B45704"/>
    </row>
    <row r="45705" spans="2:2" ht="16.5" x14ac:dyDescent="0.3">
      <c r="B45705"/>
    </row>
    <row r="45706" spans="2:2" ht="16.5" x14ac:dyDescent="0.3">
      <c r="B45706"/>
    </row>
    <row r="45707" spans="2:2" ht="16.5" x14ac:dyDescent="0.3">
      <c r="B45707"/>
    </row>
    <row r="45708" spans="2:2" ht="16.5" x14ac:dyDescent="0.3">
      <c r="B45708"/>
    </row>
    <row r="45709" spans="2:2" ht="16.5" x14ac:dyDescent="0.3">
      <c r="B45709"/>
    </row>
    <row r="45710" spans="2:2" ht="16.5" x14ac:dyDescent="0.3">
      <c r="B45710"/>
    </row>
    <row r="45711" spans="2:2" ht="16.5" x14ac:dyDescent="0.3">
      <c r="B45711"/>
    </row>
    <row r="45712" spans="2:2" ht="16.5" x14ac:dyDescent="0.3">
      <c r="B45712"/>
    </row>
    <row r="45713" spans="2:2" ht="16.5" x14ac:dyDescent="0.3">
      <c r="B45713"/>
    </row>
    <row r="45714" spans="2:2" ht="16.5" x14ac:dyDescent="0.3">
      <c r="B45714"/>
    </row>
    <row r="45715" spans="2:2" ht="16.5" x14ac:dyDescent="0.3">
      <c r="B45715"/>
    </row>
    <row r="45716" spans="2:2" ht="16.5" x14ac:dyDescent="0.3">
      <c r="B45716"/>
    </row>
    <row r="45717" spans="2:2" ht="16.5" x14ac:dyDescent="0.3">
      <c r="B45717"/>
    </row>
    <row r="45718" spans="2:2" ht="16.5" x14ac:dyDescent="0.3">
      <c r="B45718"/>
    </row>
    <row r="45719" spans="2:2" ht="16.5" x14ac:dyDescent="0.3">
      <c r="B45719"/>
    </row>
    <row r="45720" spans="2:2" ht="16.5" x14ac:dyDescent="0.3">
      <c r="B45720"/>
    </row>
    <row r="45721" spans="2:2" ht="16.5" x14ac:dyDescent="0.3">
      <c r="B45721"/>
    </row>
    <row r="45722" spans="2:2" ht="16.5" x14ac:dyDescent="0.3">
      <c r="B45722"/>
    </row>
    <row r="45723" spans="2:2" ht="16.5" x14ac:dyDescent="0.3">
      <c r="B45723"/>
    </row>
    <row r="45724" spans="2:2" ht="16.5" x14ac:dyDescent="0.3">
      <c r="B45724"/>
    </row>
    <row r="45725" spans="2:2" ht="16.5" x14ac:dyDescent="0.3">
      <c r="B45725"/>
    </row>
    <row r="45726" spans="2:2" ht="16.5" x14ac:dyDescent="0.3">
      <c r="B45726"/>
    </row>
    <row r="45727" spans="2:2" ht="16.5" x14ac:dyDescent="0.3">
      <c r="B45727"/>
    </row>
    <row r="45728" spans="2:2" ht="16.5" x14ac:dyDescent="0.3">
      <c r="B45728"/>
    </row>
    <row r="45729" spans="2:2" ht="16.5" x14ac:dyDescent="0.3">
      <c r="B45729"/>
    </row>
    <row r="45730" spans="2:2" ht="16.5" x14ac:dyDescent="0.3">
      <c r="B45730"/>
    </row>
    <row r="45731" spans="2:2" ht="16.5" x14ac:dyDescent="0.3">
      <c r="B45731"/>
    </row>
    <row r="45732" spans="2:2" ht="16.5" x14ac:dyDescent="0.3">
      <c r="B45732"/>
    </row>
    <row r="45733" spans="2:2" ht="16.5" x14ac:dyDescent="0.3">
      <c r="B45733"/>
    </row>
    <row r="45734" spans="2:2" ht="16.5" x14ac:dyDescent="0.3">
      <c r="B45734"/>
    </row>
    <row r="45735" spans="2:2" ht="16.5" x14ac:dyDescent="0.3">
      <c r="B45735"/>
    </row>
    <row r="45736" spans="2:2" ht="16.5" x14ac:dyDescent="0.3">
      <c r="B45736"/>
    </row>
    <row r="45737" spans="2:2" ht="16.5" x14ac:dyDescent="0.3">
      <c r="B45737"/>
    </row>
    <row r="45738" spans="2:2" ht="16.5" x14ac:dyDescent="0.3">
      <c r="B45738"/>
    </row>
    <row r="45739" spans="2:2" ht="16.5" x14ac:dyDescent="0.3">
      <c r="B45739"/>
    </row>
    <row r="45740" spans="2:2" ht="16.5" x14ac:dyDescent="0.3">
      <c r="B45740"/>
    </row>
    <row r="45741" spans="2:2" ht="16.5" x14ac:dyDescent="0.3">
      <c r="B45741"/>
    </row>
    <row r="45742" spans="2:2" ht="16.5" x14ac:dyDescent="0.3">
      <c r="B45742"/>
    </row>
    <row r="45743" spans="2:2" ht="16.5" x14ac:dyDescent="0.3">
      <c r="B45743"/>
    </row>
    <row r="45744" spans="2:2" ht="16.5" x14ac:dyDescent="0.3">
      <c r="B45744"/>
    </row>
    <row r="45745" spans="2:2" ht="16.5" x14ac:dyDescent="0.3">
      <c r="B45745"/>
    </row>
    <row r="45746" spans="2:2" ht="16.5" x14ac:dyDescent="0.3">
      <c r="B45746"/>
    </row>
    <row r="45747" spans="2:2" ht="16.5" x14ac:dyDescent="0.3">
      <c r="B45747"/>
    </row>
    <row r="45748" spans="2:2" ht="16.5" x14ac:dyDescent="0.3">
      <c r="B45748"/>
    </row>
    <row r="45749" spans="2:2" ht="16.5" x14ac:dyDescent="0.3">
      <c r="B45749"/>
    </row>
    <row r="45750" spans="2:2" ht="16.5" x14ac:dyDescent="0.3">
      <c r="B45750"/>
    </row>
    <row r="45751" spans="2:2" ht="16.5" x14ac:dyDescent="0.3">
      <c r="B45751"/>
    </row>
    <row r="45752" spans="2:2" ht="16.5" x14ac:dyDescent="0.3">
      <c r="B45752"/>
    </row>
    <row r="45753" spans="2:2" ht="16.5" x14ac:dyDescent="0.3">
      <c r="B45753"/>
    </row>
    <row r="45754" spans="2:2" ht="16.5" x14ac:dyDescent="0.3">
      <c r="B45754"/>
    </row>
    <row r="45755" spans="2:2" ht="16.5" x14ac:dyDescent="0.3">
      <c r="B45755"/>
    </row>
    <row r="45756" spans="2:2" ht="16.5" x14ac:dyDescent="0.3">
      <c r="B45756"/>
    </row>
    <row r="45757" spans="2:2" ht="16.5" x14ac:dyDescent="0.3">
      <c r="B45757"/>
    </row>
    <row r="45758" spans="2:2" ht="16.5" x14ac:dyDescent="0.3">
      <c r="B45758"/>
    </row>
    <row r="45759" spans="2:2" ht="16.5" x14ac:dyDescent="0.3">
      <c r="B45759"/>
    </row>
    <row r="45760" spans="2:2" ht="16.5" x14ac:dyDescent="0.3">
      <c r="B45760"/>
    </row>
    <row r="45761" spans="2:2" ht="16.5" x14ac:dyDescent="0.3">
      <c r="B45761"/>
    </row>
    <row r="45762" spans="2:2" ht="16.5" x14ac:dyDescent="0.3">
      <c r="B45762"/>
    </row>
    <row r="45763" spans="2:2" ht="16.5" x14ac:dyDescent="0.3">
      <c r="B45763"/>
    </row>
    <row r="45764" spans="2:2" ht="16.5" x14ac:dyDescent="0.3">
      <c r="B45764"/>
    </row>
    <row r="45765" spans="2:2" ht="16.5" x14ac:dyDescent="0.3">
      <c r="B45765"/>
    </row>
    <row r="45766" spans="2:2" ht="16.5" x14ac:dyDescent="0.3">
      <c r="B45766"/>
    </row>
    <row r="45767" spans="2:2" ht="16.5" x14ac:dyDescent="0.3">
      <c r="B45767"/>
    </row>
    <row r="45768" spans="2:2" ht="16.5" x14ac:dyDescent="0.3">
      <c r="B45768"/>
    </row>
    <row r="45769" spans="2:2" ht="16.5" x14ac:dyDescent="0.3">
      <c r="B45769"/>
    </row>
    <row r="45770" spans="2:2" ht="16.5" x14ac:dyDescent="0.3">
      <c r="B45770"/>
    </row>
    <row r="45771" spans="2:2" ht="16.5" x14ac:dyDescent="0.3">
      <c r="B45771"/>
    </row>
    <row r="45772" spans="2:2" ht="16.5" x14ac:dyDescent="0.3">
      <c r="B45772"/>
    </row>
    <row r="45773" spans="2:2" ht="16.5" x14ac:dyDescent="0.3">
      <c r="B45773"/>
    </row>
    <row r="45774" spans="2:2" ht="16.5" x14ac:dyDescent="0.3">
      <c r="B45774"/>
    </row>
    <row r="45775" spans="2:2" ht="16.5" x14ac:dyDescent="0.3">
      <c r="B45775"/>
    </row>
    <row r="45776" spans="2:2" ht="16.5" x14ac:dyDescent="0.3">
      <c r="B45776"/>
    </row>
    <row r="45777" spans="2:2" ht="16.5" x14ac:dyDescent="0.3">
      <c r="B45777"/>
    </row>
    <row r="45778" spans="2:2" ht="16.5" x14ac:dyDescent="0.3">
      <c r="B45778"/>
    </row>
    <row r="45779" spans="2:2" ht="16.5" x14ac:dyDescent="0.3">
      <c r="B45779"/>
    </row>
    <row r="45780" spans="2:2" ht="16.5" x14ac:dyDescent="0.3">
      <c r="B45780"/>
    </row>
    <row r="45781" spans="2:2" ht="16.5" x14ac:dyDescent="0.3">
      <c r="B45781"/>
    </row>
    <row r="45782" spans="2:2" ht="16.5" x14ac:dyDescent="0.3">
      <c r="B45782"/>
    </row>
    <row r="45783" spans="2:2" ht="16.5" x14ac:dyDescent="0.3">
      <c r="B45783"/>
    </row>
    <row r="45784" spans="2:2" ht="16.5" x14ac:dyDescent="0.3">
      <c r="B45784"/>
    </row>
    <row r="45785" spans="2:2" ht="16.5" x14ac:dyDescent="0.3">
      <c r="B45785"/>
    </row>
    <row r="45786" spans="2:2" ht="16.5" x14ac:dyDescent="0.3">
      <c r="B45786"/>
    </row>
    <row r="45787" spans="2:2" ht="16.5" x14ac:dyDescent="0.3">
      <c r="B45787"/>
    </row>
    <row r="45788" spans="2:2" ht="16.5" x14ac:dyDescent="0.3">
      <c r="B45788"/>
    </row>
    <row r="45789" spans="2:2" ht="16.5" x14ac:dyDescent="0.3">
      <c r="B45789"/>
    </row>
    <row r="45790" spans="2:2" ht="16.5" x14ac:dyDescent="0.3">
      <c r="B45790"/>
    </row>
    <row r="45791" spans="2:2" ht="16.5" x14ac:dyDescent="0.3">
      <c r="B45791"/>
    </row>
    <row r="45792" spans="2:2" ht="16.5" x14ac:dyDescent="0.3">
      <c r="B45792"/>
    </row>
    <row r="45793" spans="2:2" ht="16.5" x14ac:dyDescent="0.3">
      <c r="B45793"/>
    </row>
    <row r="45794" spans="2:2" ht="16.5" x14ac:dyDescent="0.3">
      <c r="B45794"/>
    </row>
    <row r="45795" spans="2:2" ht="16.5" x14ac:dyDescent="0.3">
      <c r="B45795"/>
    </row>
    <row r="45796" spans="2:2" ht="16.5" x14ac:dyDescent="0.3">
      <c r="B45796"/>
    </row>
    <row r="45797" spans="2:2" ht="16.5" x14ac:dyDescent="0.3">
      <c r="B45797"/>
    </row>
    <row r="45798" spans="2:2" ht="16.5" x14ac:dyDescent="0.3">
      <c r="B45798"/>
    </row>
    <row r="45799" spans="2:2" ht="16.5" x14ac:dyDescent="0.3">
      <c r="B45799"/>
    </row>
    <row r="45800" spans="2:2" ht="16.5" x14ac:dyDescent="0.3">
      <c r="B45800"/>
    </row>
    <row r="45801" spans="2:2" ht="16.5" x14ac:dyDescent="0.3">
      <c r="B45801"/>
    </row>
    <row r="45802" spans="2:2" ht="16.5" x14ac:dyDescent="0.3">
      <c r="B45802"/>
    </row>
    <row r="45803" spans="2:2" ht="16.5" x14ac:dyDescent="0.3">
      <c r="B45803"/>
    </row>
    <row r="45804" spans="2:2" ht="16.5" x14ac:dyDescent="0.3">
      <c r="B45804"/>
    </row>
    <row r="45805" spans="2:2" ht="16.5" x14ac:dyDescent="0.3">
      <c r="B45805"/>
    </row>
    <row r="45806" spans="2:2" ht="16.5" x14ac:dyDescent="0.3">
      <c r="B45806"/>
    </row>
    <row r="45807" spans="2:2" ht="16.5" x14ac:dyDescent="0.3">
      <c r="B45807"/>
    </row>
    <row r="45808" spans="2:2" ht="16.5" x14ac:dyDescent="0.3">
      <c r="B45808"/>
    </row>
    <row r="45809" spans="2:2" ht="16.5" x14ac:dyDescent="0.3">
      <c r="B45809"/>
    </row>
    <row r="45810" spans="2:2" ht="16.5" x14ac:dyDescent="0.3">
      <c r="B45810"/>
    </row>
    <row r="45811" spans="2:2" ht="16.5" x14ac:dyDescent="0.3">
      <c r="B45811"/>
    </row>
    <row r="45812" spans="2:2" ht="16.5" x14ac:dyDescent="0.3">
      <c r="B45812"/>
    </row>
    <row r="45813" spans="2:2" ht="16.5" x14ac:dyDescent="0.3">
      <c r="B45813"/>
    </row>
    <row r="45814" spans="2:2" ht="16.5" x14ac:dyDescent="0.3">
      <c r="B45814"/>
    </row>
    <row r="45815" spans="2:2" ht="16.5" x14ac:dyDescent="0.3">
      <c r="B45815"/>
    </row>
    <row r="45816" spans="2:2" ht="16.5" x14ac:dyDescent="0.3">
      <c r="B45816"/>
    </row>
    <row r="45817" spans="2:2" ht="16.5" x14ac:dyDescent="0.3">
      <c r="B45817"/>
    </row>
    <row r="45818" spans="2:2" ht="16.5" x14ac:dyDescent="0.3">
      <c r="B45818"/>
    </row>
    <row r="45819" spans="2:2" ht="16.5" x14ac:dyDescent="0.3">
      <c r="B45819"/>
    </row>
    <row r="45820" spans="2:2" ht="16.5" x14ac:dyDescent="0.3">
      <c r="B45820"/>
    </row>
    <row r="45821" spans="2:2" ht="16.5" x14ac:dyDescent="0.3">
      <c r="B45821"/>
    </row>
    <row r="45822" spans="2:2" ht="16.5" x14ac:dyDescent="0.3">
      <c r="B45822"/>
    </row>
    <row r="45823" spans="2:2" ht="16.5" x14ac:dyDescent="0.3">
      <c r="B45823"/>
    </row>
    <row r="45824" spans="2:2" ht="16.5" x14ac:dyDescent="0.3">
      <c r="B45824"/>
    </row>
    <row r="45825" spans="2:2" ht="16.5" x14ac:dyDescent="0.3">
      <c r="B45825"/>
    </row>
    <row r="45826" spans="2:2" ht="16.5" x14ac:dyDescent="0.3">
      <c r="B45826"/>
    </row>
    <row r="45827" spans="2:2" ht="16.5" x14ac:dyDescent="0.3">
      <c r="B45827"/>
    </row>
    <row r="45828" spans="2:2" ht="16.5" x14ac:dyDescent="0.3">
      <c r="B45828"/>
    </row>
    <row r="45829" spans="2:2" ht="16.5" x14ac:dyDescent="0.3">
      <c r="B45829"/>
    </row>
    <row r="45830" spans="2:2" ht="16.5" x14ac:dyDescent="0.3">
      <c r="B45830"/>
    </row>
    <row r="45831" spans="2:2" ht="16.5" x14ac:dyDescent="0.3">
      <c r="B45831"/>
    </row>
    <row r="45832" spans="2:2" ht="16.5" x14ac:dyDescent="0.3">
      <c r="B45832"/>
    </row>
    <row r="45833" spans="2:2" ht="16.5" x14ac:dyDescent="0.3">
      <c r="B45833"/>
    </row>
    <row r="45834" spans="2:2" ht="16.5" x14ac:dyDescent="0.3">
      <c r="B45834"/>
    </row>
    <row r="45835" spans="2:2" ht="16.5" x14ac:dyDescent="0.3">
      <c r="B45835"/>
    </row>
    <row r="45836" spans="2:2" ht="16.5" x14ac:dyDescent="0.3">
      <c r="B45836"/>
    </row>
    <row r="45837" spans="2:2" ht="16.5" x14ac:dyDescent="0.3">
      <c r="B45837"/>
    </row>
    <row r="45838" spans="2:2" ht="16.5" x14ac:dyDescent="0.3">
      <c r="B45838"/>
    </row>
    <row r="45839" spans="2:2" ht="16.5" x14ac:dyDescent="0.3">
      <c r="B45839"/>
    </row>
    <row r="45840" spans="2:2" ht="16.5" x14ac:dyDescent="0.3">
      <c r="B45840"/>
    </row>
    <row r="45841" spans="2:2" ht="16.5" x14ac:dyDescent="0.3">
      <c r="B45841"/>
    </row>
    <row r="45842" spans="2:2" ht="16.5" x14ac:dyDescent="0.3">
      <c r="B45842"/>
    </row>
    <row r="45843" spans="2:2" ht="16.5" x14ac:dyDescent="0.3">
      <c r="B45843"/>
    </row>
    <row r="45844" spans="2:2" ht="16.5" x14ac:dyDescent="0.3">
      <c r="B45844"/>
    </row>
    <row r="45845" spans="2:2" ht="16.5" x14ac:dyDescent="0.3">
      <c r="B45845"/>
    </row>
    <row r="45846" spans="2:2" ht="16.5" x14ac:dyDescent="0.3">
      <c r="B45846"/>
    </row>
    <row r="45847" spans="2:2" ht="16.5" x14ac:dyDescent="0.3">
      <c r="B45847"/>
    </row>
    <row r="45848" spans="2:2" ht="16.5" x14ac:dyDescent="0.3">
      <c r="B45848"/>
    </row>
    <row r="45849" spans="2:2" ht="16.5" x14ac:dyDescent="0.3">
      <c r="B45849"/>
    </row>
    <row r="45850" spans="2:2" ht="16.5" x14ac:dyDescent="0.3">
      <c r="B45850"/>
    </row>
    <row r="45851" spans="2:2" ht="16.5" x14ac:dyDescent="0.3">
      <c r="B45851"/>
    </row>
    <row r="45852" spans="2:2" ht="16.5" x14ac:dyDescent="0.3">
      <c r="B45852"/>
    </row>
    <row r="45853" spans="2:2" ht="16.5" x14ac:dyDescent="0.3">
      <c r="B45853"/>
    </row>
    <row r="45854" spans="2:2" ht="16.5" x14ac:dyDescent="0.3">
      <c r="B45854"/>
    </row>
    <row r="45855" spans="2:2" ht="16.5" x14ac:dyDescent="0.3">
      <c r="B45855"/>
    </row>
    <row r="45856" spans="2:2" ht="16.5" x14ac:dyDescent="0.3">
      <c r="B45856"/>
    </row>
    <row r="45857" spans="2:2" ht="16.5" x14ac:dyDescent="0.3">
      <c r="B45857"/>
    </row>
    <row r="45858" spans="2:2" ht="16.5" x14ac:dyDescent="0.3">
      <c r="B45858"/>
    </row>
    <row r="45859" spans="2:2" ht="16.5" x14ac:dyDescent="0.3">
      <c r="B45859"/>
    </row>
    <row r="45860" spans="2:2" ht="16.5" x14ac:dyDescent="0.3">
      <c r="B45860"/>
    </row>
    <row r="45861" spans="2:2" ht="16.5" x14ac:dyDescent="0.3">
      <c r="B45861"/>
    </row>
    <row r="45862" spans="2:2" ht="16.5" x14ac:dyDescent="0.3">
      <c r="B45862"/>
    </row>
    <row r="45863" spans="2:2" ht="16.5" x14ac:dyDescent="0.3">
      <c r="B45863"/>
    </row>
    <row r="45864" spans="2:2" ht="16.5" x14ac:dyDescent="0.3">
      <c r="B45864"/>
    </row>
    <row r="45865" spans="2:2" ht="16.5" x14ac:dyDescent="0.3">
      <c r="B45865"/>
    </row>
    <row r="45866" spans="2:2" ht="16.5" x14ac:dyDescent="0.3">
      <c r="B45866"/>
    </row>
    <row r="45867" spans="2:2" ht="16.5" x14ac:dyDescent="0.3">
      <c r="B45867"/>
    </row>
    <row r="45868" spans="2:2" ht="16.5" x14ac:dyDescent="0.3">
      <c r="B45868"/>
    </row>
    <row r="45869" spans="2:2" ht="16.5" x14ac:dyDescent="0.3">
      <c r="B45869"/>
    </row>
    <row r="45870" spans="2:2" ht="16.5" x14ac:dyDescent="0.3">
      <c r="B45870"/>
    </row>
    <row r="45871" spans="2:2" ht="16.5" x14ac:dyDescent="0.3">
      <c r="B45871"/>
    </row>
    <row r="45872" spans="2:2" ht="16.5" x14ac:dyDescent="0.3">
      <c r="B45872"/>
    </row>
    <row r="45873" spans="2:2" ht="16.5" x14ac:dyDescent="0.3">
      <c r="B45873"/>
    </row>
    <row r="45874" spans="2:2" ht="16.5" x14ac:dyDescent="0.3">
      <c r="B45874"/>
    </row>
    <row r="45875" spans="2:2" ht="16.5" x14ac:dyDescent="0.3">
      <c r="B45875"/>
    </row>
    <row r="45876" spans="2:2" ht="16.5" x14ac:dyDescent="0.3">
      <c r="B45876"/>
    </row>
    <row r="45877" spans="2:2" ht="16.5" x14ac:dyDescent="0.3">
      <c r="B45877"/>
    </row>
    <row r="45878" spans="2:2" ht="16.5" x14ac:dyDescent="0.3">
      <c r="B45878"/>
    </row>
    <row r="45879" spans="2:2" ht="16.5" x14ac:dyDescent="0.3">
      <c r="B45879"/>
    </row>
    <row r="45880" spans="2:2" ht="16.5" x14ac:dyDescent="0.3">
      <c r="B45880"/>
    </row>
    <row r="45881" spans="2:2" ht="16.5" x14ac:dyDescent="0.3">
      <c r="B45881"/>
    </row>
    <row r="45882" spans="2:2" ht="16.5" x14ac:dyDescent="0.3">
      <c r="B45882"/>
    </row>
    <row r="45883" spans="2:2" ht="16.5" x14ac:dyDescent="0.3">
      <c r="B45883"/>
    </row>
    <row r="45884" spans="2:2" ht="16.5" x14ac:dyDescent="0.3">
      <c r="B45884"/>
    </row>
    <row r="45885" spans="2:2" ht="16.5" x14ac:dyDescent="0.3">
      <c r="B45885"/>
    </row>
    <row r="45886" spans="2:2" ht="16.5" x14ac:dyDescent="0.3">
      <c r="B45886"/>
    </row>
    <row r="45887" spans="2:2" ht="16.5" x14ac:dyDescent="0.3">
      <c r="B45887"/>
    </row>
    <row r="45888" spans="2:2" ht="16.5" x14ac:dyDescent="0.3">
      <c r="B45888"/>
    </row>
    <row r="45889" spans="2:2" ht="16.5" x14ac:dyDescent="0.3">
      <c r="B45889"/>
    </row>
    <row r="45890" spans="2:2" ht="16.5" x14ac:dyDescent="0.3">
      <c r="B45890"/>
    </row>
    <row r="45891" spans="2:2" ht="16.5" x14ac:dyDescent="0.3">
      <c r="B45891"/>
    </row>
    <row r="45892" spans="2:2" ht="16.5" x14ac:dyDescent="0.3">
      <c r="B45892"/>
    </row>
    <row r="45893" spans="2:2" ht="16.5" x14ac:dyDescent="0.3">
      <c r="B45893"/>
    </row>
    <row r="45894" spans="2:2" ht="16.5" x14ac:dyDescent="0.3">
      <c r="B45894"/>
    </row>
    <row r="45895" spans="2:2" ht="16.5" x14ac:dyDescent="0.3">
      <c r="B45895"/>
    </row>
    <row r="45896" spans="2:2" ht="16.5" x14ac:dyDescent="0.3">
      <c r="B45896"/>
    </row>
    <row r="45897" spans="2:2" ht="16.5" x14ac:dyDescent="0.3">
      <c r="B45897"/>
    </row>
    <row r="45898" spans="2:2" ht="16.5" x14ac:dyDescent="0.3">
      <c r="B45898"/>
    </row>
    <row r="45899" spans="2:2" ht="16.5" x14ac:dyDescent="0.3">
      <c r="B45899"/>
    </row>
    <row r="45900" spans="2:2" ht="16.5" x14ac:dyDescent="0.3">
      <c r="B45900"/>
    </row>
    <row r="45901" spans="2:2" ht="16.5" x14ac:dyDescent="0.3">
      <c r="B45901"/>
    </row>
    <row r="45902" spans="2:2" ht="16.5" x14ac:dyDescent="0.3">
      <c r="B45902"/>
    </row>
    <row r="45903" spans="2:2" ht="16.5" x14ac:dyDescent="0.3">
      <c r="B45903"/>
    </row>
    <row r="45904" spans="2:2" ht="16.5" x14ac:dyDescent="0.3">
      <c r="B45904"/>
    </row>
    <row r="45905" spans="2:2" ht="16.5" x14ac:dyDescent="0.3">
      <c r="B45905"/>
    </row>
    <row r="45906" spans="2:2" ht="16.5" x14ac:dyDescent="0.3">
      <c r="B45906"/>
    </row>
    <row r="45907" spans="2:2" ht="16.5" x14ac:dyDescent="0.3">
      <c r="B45907"/>
    </row>
    <row r="45908" spans="2:2" ht="16.5" x14ac:dyDescent="0.3">
      <c r="B45908"/>
    </row>
    <row r="45909" spans="2:2" ht="16.5" x14ac:dyDescent="0.3">
      <c r="B45909"/>
    </row>
    <row r="45910" spans="2:2" ht="16.5" x14ac:dyDescent="0.3">
      <c r="B45910"/>
    </row>
    <row r="45911" spans="2:2" ht="16.5" x14ac:dyDescent="0.3">
      <c r="B45911"/>
    </row>
    <row r="45912" spans="2:2" ht="16.5" x14ac:dyDescent="0.3">
      <c r="B45912"/>
    </row>
    <row r="45913" spans="2:2" ht="16.5" x14ac:dyDescent="0.3">
      <c r="B45913"/>
    </row>
    <row r="45914" spans="2:2" ht="16.5" x14ac:dyDescent="0.3">
      <c r="B45914"/>
    </row>
    <row r="45915" spans="2:2" ht="16.5" x14ac:dyDescent="0.3">
      <c r="B45915"/>
    </row>
    <row r="45916" spans="2:2" ht="16.5" x14ac:dyDescent="0.3">
      <c r="B45916"/>
    </row>
    <row r="45917" spans="2:2" ht="16.5" x14ac:dyDescent="0.3">
      <c r="B45917"/>
    </row>
    <row r="45918" spans="2:2" ht="16.5" x14ac:dyDescent="0.3">
      <c r="B45918"/>
    </row>
    <row r="45919" spans="2:2" ht="16.5" x14ac:dyDescent="0.3">
      <c r="B45919"/>
    </row>
    <row r="45920" spans="2:2" ht="16.5" x14ac:dyDescent="0.3">
      <c r="B45920"/>
    </row>
    <row r="45921" spans="2:2" ht="16.5" x14ac:dyDescent="0.3">
      <c r="B45921"/>
    </row>
    <row r="45922" spans="2:2" ht="16.5" x14ac:dyDescent="0.3">
      <c r="B45922"/>
    </row>
    <row r="45923" spans="2:2" ht="16.5" x14ac:dyDescent="0.3">
      <c r="B45923"/>
    </row>
    <row r="45924" spans="2:2" ht="16.5" x14ac:dyDescent="0.3">
      <c r="B45924"/>
    </row>
    <row r="45925" spans="2:2" ht="16.5" x14ac:dyDescent="0.3">
      <c r="B45925"/>
    </row>
    <row r="45926" spans="2:2" ht="16.5" x14ac:dyDescent="0.3">
      <c r="B45926"/>
    </row>
    <row r="45927" spans="2:2" ht="16.5" x14ac:dyDescent="0.3">
      <c r="B45927"/>
    </row>
    <row r="45928" spans="2:2" ht="16.5" x14ac:dyDescent="0.3">
      <c r="B45928"/>
    </row>
    <row r="45929" spans="2:2" ht="16.5" x14ac:dyDescent="0.3">
      <c r="B45929"/>
    </row>
    <row r="45930" spans="2:2" ht="16.5" x14ac:dyDescent="0.3">
      <c r="B45930"/>
    </row>
    <row r="45931" spans="2:2" ht="16.5" x14ac:dyDescent="0.3">
      <c r="B45931"/>
    </row>
    <row r="45932" spans="2:2" ht="16.5" x14ac:dyDescent="0.3">
      <c r="B45932"/>
    </row>
    <row r="45933" spans="2:2" ht="16.5" x14ac:dyDescent="0.3">
      <c r="B45933"/>
    </row>
    <row r="45934" spans="2:2" ht="16.5" x14ac:dyDescent="0.3">
      <c r="B45934"/>
    </row>
    <row r="45935" spans="2:2" ht="16.5" x14ac:dyDescent="0.3">
      <c r="B45935"/>
    </row>
    <row r="45936" spans="2:2" ht="16.5" x14ac:dyDescent="0.3">
      <c r="B45936"/>
    </row>
    <row r="45937" spans="2:2" ht="16.5" x14ac:dyDescent="0.3">
      <c r="B45937"/>
    </row>
    <row r="45938" spans="2:2" ht="16.5" x14ac:dyDescent="0.3">
      <c r="B45938"/>
    </row>
    <row r="45939" spans="2:2" ht="16.5" x14ac:dyDescent="0.3">
      <c r="B45939"/>
    </row>
    <row r="45940" spans="2:2" ht="16.5" x14ac:dyDescent="0.3">
      <c r="B45940"/>
    </row>
    <row r="45941" spans="2:2" ht="16.5" x14ac:dyDescent="0.3">
      <c r="B45941"/>
    </row>
    <row r="45942" spans="2:2" ht="16.5" x14ac:dyDescent="0.3">
      <c r="B45942"/>
    </row>
    <row r="45943" spans="2:2" ht="16.5" x14ac:dyDescent="0.3">
      <c r="B45943"/>
    </row>
    <row r="45944" spans="2:2" ht="16.5" x14ac:dyDescent="0.3">
      <c r="B45944"/>
    </row>
    <row r="45945" spans="2:2" ht="16.5" x14ac:dyDescent="0.3">
      <c r="B45945"/>
    </row>
    <row r="45946" spans="2:2" ht="16.5" x14ac:dyDescent="0.3">
      <c r="B45946"/>
    </row>
    <row r="45947" spans="2:2" ht="16.5" x14ac:dyDescent="0.3">
      <c r="B45947"/>
    </row>
    <row r="45948" spans="2:2" ht="16.5" x14ac:dyDescent="0.3">
      <c r="B45948"/>
    </row>
    <row r="45949" spans="2:2" ht="16.5" x14ac:dyDescent="0.3">
      <c r="B45949"/>
    </row>
    <row r="45950" spans="2:2" ht="16.5" x14ac:dyDescent="0.3">
      <c r="B45950"/>
    </row>
    <row r="45951" spans="2:2" ht="16.5" x14ac:dyDescent="0.3">
      <c r="B45951"/>
    </row>
    <row r="45952" spans="2:2" ht="16.5" x14ac:dyDescent="0.3">
      <c r="B45952"/>
    </row>
    <row r="45953" spans="2:2" ht="16.5" x14ac:dyDescent="0.3">
      <c r="B45953"/>
    </row>
    <row r="45954" spans="2:2" ht="16.5" x14ac:dyDescent="0.3">
      <c r="B45954"/>
    </row>
    <row r="45955" spans="2:2" ht="16.5" x14ac:dyDescent="0.3">
      <c r="B45955"/>
    </row>
    <row r="45956" spans="2:2" ht="16.5" x14ac:dyDescent="0.3">
      <c r="B45956"/>
    </row>
    <row r="45957" spans="2:2" ht="16.5" x14ac:dyDescent="0.3">
      <c r="B45957"/>
    </row>
    <row r="45958" spans="2:2" ht="16.5" x14ac:dyDescent="0.3">
      <c r="B45958"/>
    </row>
    <row r="45959" spans="2:2" ht="16.5" x14ac:dyDescent="0.3">
      <c r="B45959"/>
    </row>
    <row r="45960" spans="2:2" ht="16.5" x14ac:dyDescent="0.3">
      <c r="B45960"/>
    </row>
    <row r="45961" spans="2:2" ht="16.5" x14ac:dyDescent="0.3">
      <c r="B45961"/>
    </row>
    <row r="45962" spans="2:2" ht="16.5" x14ac:dyDescent="0.3">
      <c r="B45962"/>
    </row>
    <row r="45963" spans="2:2" ht="16.5" x14ac:dyDescent="0.3">
      <c r="B45963"/>
    </row>
    <row r="45964" spans="2:2" ht="16.5" x14ac:dyDescent="0.3">
      <c r="B45964"/>
    </row>
    <row r="45965" spans="2:2" ht="16.5" x14ac:dyDescent="0.3">
      <c r="B45965"/>
    </row>
    <row r="45966" spans="2:2" ht="16.5" x14ac:dyDescent="0.3">
      <c r="B45966"/>
    </row>
    <row r="45967" spans="2:2" ht="16.5" x14ac:dyDescent="0.3">
      <c r="B45967"/>
    </row>
    <row r="45968" spans="2:2" ht="16.5" x14ac:dyDescent="0.3">
      <c r="B45968"/>
    </row>
    <row r="45969" spans="2:2" ht="16.5" x14ac:dyDescent="0.3">
      <c r="B45969"/>
    </row>
    <row r="45970" spans="2:2" ht="16.5" x14ac:dyDescent="0.3">
      <c r="B45970"/>
    </row>
    <row r="45971" spans="2:2" ht="16.5" x14ac:dyDescent="0.3">
      <c r="B45971"/>
    </row>
    <row r="45972" spans="2:2" ht="16.5" x14ac:dyDescent="0.3">
      <c r="B45972"/>
    </row>
    <row r="45973" spans="2:2" ht="16.5" x14ac:dyDescent="0.3">
      <c r="B45973"/>
    </row>
    <row r="45974" spans="2:2" ht="16.5" x14ac:dyDescent="0.3">
      <c r="B45974"/>
    </row>
    <row r="45975" spans="2:2" ht="16.5" x14ac:dyDescent="0.3">
      <c r="B45975"/>
    </row>
    <row r="45976" spans="2:2" ht="16.5" x14ac:dyDescent="0.3">
      <c r="B45976"/>
    </row>
    <row r="45977" spans="2:2" ht="16.5" x14ac:dyDescent="0.3">
      <c r="B45977"/>
    </row>
    <row r="45978" spans="2:2" ht="16.5" x14ac:dyDescent="0.3">
      <c r="B45978"/>
    </row>
    <row r="45979" spans="2:2" ht="16.5" x14ac:dyDescent="0.3">
      <c r="B45979"/>
    </row>
    <row r="45980" spans="2:2" ht="16.5" x14ac:dyDescent="0.3">
      <c r="B45980"/>
    </row>
    <row r="45981" spans="2:2" ht="16.5" x14ac:dyDescent="0.3">
      <c r="B45981"/>
    </row>
    <row r="45982" spans="2:2" ht="16.5" x14ac:dyDescent="0.3">
      <c r="B45982"/>
    </row>
    <row r="45983" spans="2:2" ht="16.5" x14ac:dyDescent="0.3">
      <c r="B45983"/>
    </row>
    <row r="45984" spans="2:2" ht="16.5" x14ac:dyDescent="0.3">
      <c r="B45984"/>
    </row>
    <row r="45985" spans="2:2" ht="16.5" x14ac:dyDescent="0.3">
      <c r="B45985"/>
    </row>
    <row r="45986" spans="2:2" ht="16.5" x14ac:dyDescent="0.3">
      <c r="B45986"/>
    </row>
    <row r="45987" spans="2:2" ht="16.5" x14ac:dyDescent="0.3">
      <c r="B45987"/>
    </row>
    <row r="45988" spans="2:2" ht="16.5" x14ac:dyDescent="0.3">
      <c r="B45988"/>
    </row>
    <row r="45989" spans="2:2" ht="16.5" x14ac:dyDescent="0.3">
      <c r="B45989"/>
    </row>
    <row r="45990" spans="2:2" ht="16.5" x14ac:dyDescent="0.3">
      <c r="B45990"/>
    </row>
    <row r="45991" spans="2:2" ht="16.5" x14ac:dyDescent="0.3">
      <c r="B45991"/>
    </row>
    <row r="45992" spans="2:2" ht="16.5" x14ac:dyDescent="0.3">
      <c r="B45992"/>
    </row>
    <row r="45993" spans="2:2" ht="16.5" x14ac:dyDescent="0.3">
      <c r="B45993"/>
    </row>
    <row r="45994" spans="2:2" ht="16.5" x14ac:dyDescent="0.3">
      <c r="B45994"/>
    </row>
    <row r="45995" spans="2:2" ht="16.5" x14ac:dyDescent="0.3">
      <c r="B45995"/>
    </row>
    <row r="45996" spans="2:2" ht="16.5" x14ac:dyDescent="0.3">
      <c r="B45996"/>
    </row>
    <row r="45997" spans="2:2" ht="16.5" x14ac:dyDescent="0.3">
      <c r="B45997"/>
    </row>
    <row r="45998" spans="2:2" ht="16.5" x14ac:dyDescent="0.3">
      <c r="B45998"/>
    </row>
    <row r="45999" spans="2:2" ht="16.5" x14ac:dyDescent="0.3">
      <c r="B45999"/>
    </row>
    <row r="46000" spans="2:2" ht="16.5" x14ac:dyDescent="0.3">
      <c r="B46000"/>
    </row>
    <row r="46001" spans="2:2" ht="16.5" x14ac:dyDescent="0.3">
      <c r="B46001"/>
    </row>
    <row r="46002" spans="2:2" ht="16.5" x14ac:dyDescent="0.3">
      <c r="B46002"/>
    </row>
    <row r="46003" spans="2:2" ht="16.5" x14ac:dyDescent="0.3">
      <c r="B46003"/>
    </row>
    <row r="46004" spans="2:2" ht="16.5" x14ac:dyDescent="0.3">
      <c r="B46004"/>
    </row>
    <row r="46005" spans="2:2" ht="16.5" x14ac:dyDescent="0.3">
      <c r="B46005"/>
    </row>
    <row r="46006" spans="2:2" ht="16.5" x14ac:dyDescent="0.3">
      <c r="B46006"/>
    </row>
    <row r="46007" spans="2:2" ht="16.5" x14ac:dyDescent="0.3">
      <c r="B46007"/>
    </row>
    <row r="46008" spans="2:2" ht="16.5" x14ac:dyDescent="0.3">
      <c r="B46008"/>
    </row>
    <row r="46009" spans="2:2" ht="16.5" x14ac:dyDescent="0.3">
      <c r="B46009"/>
    </row>
    <row r="46010" spans="2:2" ht="16.5" x14ac:dyDescent="0.3">
      <c r="B46010"/>
    </row>
    <row r="46011" spans="2:2" ht="16.5" x14ac:dyDescent="0.3">
      <c r="B46011"/>
    </row>
    <row r="46012" spans="2:2" ht="16.5" x14ac:dyDescent="0.3">
      <c r="B46012"/>
    </row>
    <row r="46013" spans="2:2" ht="16.5" x14ac:dyDescent="0.3">
      <c r="B46013"/>
    </row>
    <row r="46014" spans="2:2" ht="16.5" x14ac:dyDescent="0.3">
      <c r="B46014"/>
    </row>
    <row r="46015" spans="2:2" ht="16.5" x14ac:dyDescent="0.3">
      <c r="B46015"/>
    </row>
    <row r="46016" spans="2:2" ht="16.5" x14ac:dyDescent="0.3">
      <c r="B46016"/>
    </row>
    <row r="46017" spans="2:2" ht="16.5" x14ac:dyDescent="0.3">
      <c r="B46017"/>
    </row>
    <row r="46018" spans="2:2" ht="16.5" x14ac:dyDescent="0.3">
      <c r="B46018"/>
    </row>
    <row r="46019" spans="2:2" ht="16.5" x14ac:dyDescent="0.3">
      <c r="B46019"/>
    </row>
    <row r="46020" spans="2:2" ht="16.5" x14ac:dyDescent="0.3">
      <c r="B46020"/>
    </row>
    <row r="46021" spans="2:2" ht="16.5" x14ac:dyDescent="0.3">
      <c r="B46021"/>
    </row>
    <row r="46022" spans="2:2" ht="16.5" x14ac:dyDescent="0.3">
      <c r="B46022"/>
    </row>
    <row r="46023" spans="2:2" ht="16.5" x14ac:dyDescent="0.3">
      <c r="B46023"/>
    </row>
    <row r="46024" spans="2:2" ht="16.5" x14ac:dyDescent="0.3">
      <c r="B46024"/>
    </row>
    <row r="46025" spans="2:2" ht="16.5" x14ac:dyDescent="0.3">
      <c r="B46025"/>
    </row>
    <row r="46026" spans="2:2" ht="16.5" x14ac:dyDescent="0.3">
      <c r="B46026"/>
    </row>
    <row r="46027" spans="2:2" ht="16.5" x14ac:dyDescent="0.3">
      <c r="B46027"/>
    </row>
    <row r="46028" spans="2:2" ht="16.5" x14ac:dyDescent="0.3">
      <c r="B46028"/>
    </row>
    <row r="46029" spans="2:2" ht="16.5" x14ac:dyDescent="0.3">
      <c r="B46029"/>
    </row>
    <row r="46030" spans="2:2" ht="16.5" x14ac:dyDescent="0.3">
      <c r="B46030"/>
    </row>
    <row r="46031" spans="2:2" ht="16.5" x14ac:dyDescent="0.3">
      <c r="B46031"/>
    </row>
    <row r="46032" spans="2:2" ht="16.5" x14ac:dyDescent="0.3">
      <c r="B46032"/>
    </row>
    <row r="46033" spans="2:2" ht="16.5" x14ac:dyDescent="0.3">
      <c r="B46033"/>
    </row>
    <row r="46034" spans="2:2" ht="16.5" x14ac:dyDescent="0.3">
      <c r="B46034"/>
    </row>
    <row r="46035" spans="2:2" ht="16.5" x14ac:dyDescent="0.3">
      <c r="B46035"/>
    </row>
    <row r="46036" spans="2:2" ht="16.5" x14ac:dyDescent="0.3">
      <c r="B46036"/>
    </row>
    <row r="46037" spans="2:2" ht="16.5" x14ac:dyDescent="0.3">
      <c r="B46037"/>
    </row>
    <row r="46038" spans="2:2" ht="16.5" x14ac:dyDescent="0.3">
      <c r="B46038"/>
    </row>
    <row r="46039" spans="2:2" ht="16.5" x14ac:dyDescent="0.3">
      <c r="B46039"/>
    </row>
    <row r="46040" spans="2:2" ht="16.5" x14ac:dyDescent="0.3">
      <c r="B46040"/>
    </row>
    <row r="46041" spans="2:2" ht="16.5" x14ac:dyDescent="0.3">
      <c r="B46041"/>
    </row>
    <row r="46042" spans="2:2" ht="16.5" x14ac:dyDescent="0.3">
      <c r="B46042"/>
    </row>
    <row r="46043" spans="2:2" ht="16.5" x14ac:dyDescent="0.3">
      <c r="B46043"/>
    </row>
    <row r="46044" spans="2:2" ht="16.5" x14ac:dyDescent="0.3">
      <c r="B46044"/>
    </row>
    <row r="46045" spans="2:2" ht="16.5" x14ac:dyDescent="0.3">
      <c r="B46045"/>
    </row>
    <row r="46046" spans="2:2" ht="16.5" x14ac:dyDescent="0.3">
      <c r="B46046"/>
    </row>
    <row r="46047" spans="2:2" ht="16.5" x14ac:dyDescent="0.3">
      <c r="B46047"/>
    </row>
    <row r="46048" spans="2:2" ht="16.5" x14ac:dyDescent="0.3">
      <c r="B46048"/>
    </row>
    <row r="46049" spans="2:2" ht="16.5" x14ac:dyDescent="0.3">
      <c r="B46049"/>
    </row>
    <row r="46050" spans="2:2" ht="16.5" x14ac:dyDescent="0.3">
      <c r="B46050"/>
    </row>
    <row r="46051" spans="2:2" ht="16.5" x14ac:dyDescent="0.3">
      <c r="B46051"/>
    </row>
    <row r="46052" spans="2:2" ht="16.5" x14ac:dyDescent="0.3">
      <c r="B46052"/>
    </row>
    <row r="46053" spans="2:2" ht="16.5" x14ac:dyDescent="0.3">
      <c r="B46053"/>
    </row>
    <row r="46054" spans="2:2" ht="16.5" x14ac:dyDescent="0.3">
      <c r="B46054"/>
    </row>
    <row r="46055" spans="2:2" ht="16.5" x14ac:dyDescent="0.3">
      <c r="B46055"/>
    </row>
    <row r="46056" spans="2:2" ht="16.5" x14ac:dyDescent="0.3">
      <c r="B46056"/>
    </row>
    <row r="46057" spans="2:2" ht="16.5" x14ac:dyDescent="0.3">
      <c r="B46057"/>
    </row>
    <row r="46058" spans="2:2" ht="16.5" x14ac:dyDescent="0.3">
      <c r="B46058"/>
    </row>
    <row r="46059" spans="2:2" ht="16.5" x14ac:dyDescent="0.3">
      <c r="B46059"/>
    </row>
    <row r="46060" spans="2:2" ht="16.5" x14ac:dyDescent="0.3">
      <c r="B46060"/>
    </row>
    <row r="46061" spans="2:2" ht="16.5" x14ac:dyDescent="0.3">
      <c r="B46061"/>
    </row>
    <row r="46062" spans="2:2" ht="16.5" x14ac:dyDescent="0.3">
      <c r="B46062"/>
    </row>
    <row r="46063" spans="2:2" ht="16.5" x14ac:dyDescent="0.3">
      <c r="B46063"/>
    </row>
    <row r="46064" spans="2:2" ht="16.5" x14ac:dyDescent="0.3">
      <c r="B46064"/>
    </row>
    <row r="46065" spans="2:2" ht="16.5" x14ac:dyDescent="0.3">
      <c r="B46065"/>
    </row>
    <row r="46066" spans="2:2" ht="16.5" x14ac:dyDescent="0.3">
      <c r="B46066"/>
    </row>
    <row r="46067" spans="2:2" ht="16.5" x14ac:dyDescent="0.3">
      <c r="B46067"/>
    </row>
    <row r="46068" spans="2:2" ht="16.5" x14ac:dyDescent="0.3">
      <c r="B46068"/>
    </row>
    <row r="46069" spans="2:2" ht="16.5" x14ac:dyDescent="0.3">
      <c r="B46069"/>
    </row>
    <row r="46070" spans="2:2" ht="16.5" x14ac:dyDescent="0.3">
      <c r="B46070"/>
    </row>
    <row r="46071" spans="2:2" ht="16.5" x14ac:dyDescent="0.3">
      <c r="B46071"/>
    </row>
    <row r="46072" spans="2:2" ht="16.5" x14ac:dyDescent="0.3">
      <c r="B46072"/>
    </row>
    <row r="46073" spans="2:2" ht="16.5" x14ac:dyDescent="0.3">
      <c r="B46073"/>
    </row>
    <row r="46074" spans="2:2" ht="16.5" x14ac:dyDescent="0.3">
      <c r="B46074"/>
    </row>
    <row r="46075" spans="2:2" ht="16.5" x14ac:dyDescent="0.3">
      <c r="B46075"/>
    </row>
    <row r="46076" spans="2:2" ht="16.5" x14ac:dyDescent="0.3">
      <c r="B46076"/>
    </row>
    <row r="46077" spans="2:2" ht="16.5" x14ac:dyDescent="0.3">
      <c r="B46077"/>
    </row>
    <row r="46078" spans="2:2" ht="16.5" x14ac:dyDescent="0.3">
      <c r="B46078"/>
    </row>
    <row r="46079" spans="2:2" ht="16.5" x14ac:dyDescent="0.3">
      <c r="B46079"/>
    </row>
    <row r="46080" spans="2:2" ht="16.5" x14ac:dyDescent="0.3">
      <c r="B46080"/>
    </row>
    <row r="46081" spans="2:2" ht="16.5" x14ac:dyDescent="0.3">
      <c r="B46081"/>
    </row>
    <row r="46082" spans="2:2" ht="16.5" x14ac:dyDescent="0.3">
      <c r="B46082"/>
    </row>
    <row r="46083" spans="2:2" ht="16.5" x14ac:dyDescent="0.3">
      <c r="B46083"/>
    </row>
    <row r="46084" spans="2:2" ht="16.5" x14ac:dyDescent="0.3">
      <c r="B46084"/>
    </row>
    <row r="46085" spans="2:2" ht="16.5" x14ac:dyDescent="0.3">
      <c r="B46085"/>
    </row>
    <row r="46086" spans="2:2" ht="16.5" x14ac:dyDescent="0.3">
      <c r="B46086"/>
    </row>
    <row r="46087" spans="2:2" ht="16.5" x14ac:dyDescent="0.3">
      <c r="B46087"/>
    </row>
    <row r="46088" spans="2:2" ht="16.5" x14ac:dyDescent="0.3">
      <c r="B46088"/>
    </row>
    <row r="46089" spans="2:2" ht="16.5" x14ac:dyDescent="0.3">
      <c r="B46089"/>
    </row>
    <row r="46090" spans="2:2" ht="16.5" x14ac:dyDescent="0.3">
      <c r="B46090"/>
    </row>
    <row r="46091" spans="2:2" ht="16.5" x14ac:dyDescent="0.3">
      <c r="B46091"/>
    </row>
    <row r="46092" spans="2:2" ht="16.5" x14ac:dyDescent="0.3">
      <c r="B46092"/>
    </row>
    <row r="46093" spans="2:2" ht="16.5" x14ac:dyDescent="0.3">
      <c r="B46093"/>
    </row>
    <row r="46094" spans="2:2" ht="16.5" x14ac:dyDescent="0.3">
      <c r="B46094"/>
    </row>
    <row r="46095" spans="2:2" ht="16.5" x14ac:dyDescent="0.3">
      <c r="B46095"/>
    </row>
    <row r="46096" spans="2:2" ht="16.5" x14ac:dyDescent="0.3">
      <c r="B46096"/>
    </row>
    <row r="46097" spans="2:2" ht="16.5" x14ac:dyDescent="0.3">
      <c r="B46097"/>
    </row>
    <row r="46098" spans="2:2" ht="16.5" x14ac:dyDescent="0.3">
      <c r="B46098"/>
    </row>
    <row r="46099" spans="2:2" ht="16.5" x14ac:dyDescent="0.3">
      <c r="B46099"/>
    </row>
    <row r="46100" spans="2:2" ht="16.5" x14ac:dyDescent="0.3">
      <c r="B46100"/>
    </row>
    <row r="46101" spans="2:2" ht="16.5" x14ac:dyDescent="0.3">
      <c r="B46101"/>
    </row>
    <row r="46102" spans="2:2" ht="16.5" x14ac:dyDescent="0.3">
      <c r="B46102"/>
    </row>
    <row r="46103" spans="2:2" ht="16.5" x14ac:dyDescent="0.3">
      <c r="B46103"/>
    </row>
    <row r="46104" spans="2:2" ht="16.5" x14ac:dyDescent="0.3">
      <c r="B46104"/>
    </row>
    <row r="46105" spans="2:2" ht="16.5" x14ac:dyDescent="0.3">
      <c r="B46105"/>
    </row>
    <row r="46106" spans="2:2" ht="16.5" x14ac:dyDescent="0.3">
      <c r="B46106"/>
    </row>
    <row r="46107" spans="2:2" ht="16.5" x14ac:dyDescent="0.3">
      <c r="B46107"/>
    </row>
    <row r="46108" spans="2:2" ht="16.5" x14ac:dyDescent="0.3">
      <c r="B46108"/>
    </row>
    <row r="46109" spans="2:2" ht="16.5" x14ac:dyDescent="0.3">
      <c r="B46109"/>
    </row>
    <row r="46110" spans="2:2" ht="16.5" x14ac:dyDescent="0.3">
      <c r="B46110"/>
    </row>
    <row r="46111" spans="2:2" ht="16.5" x14ac:dyDescent="0.3">
      <c r="B46111"/>
    </row>
    <row r="46112" spans="2:2" ht="16.5" x14ac:dyDescent="0.3">
      <c r="B46112"/>
    </row>
    <row r="46113" spans="2:2" ht="16.5" x14ac:dyDescent="0.3">
      <c r="B46113"/>
    </row>
    <row r="46114" spans="2:2" ht="16.5" x14ac:dyDescent="0.3">
      <c r="B46114"/>
    </row>
    <row r="46115" spans="2:2" ht="16.5" x14ac:dyDescent="0.3">
      <c r="B46115"/>
    </row>
    <row r="46116" spans="2:2" ht="16.5" x14ac:dyDescent="0.3">
      <c r="B46116"/>
    </row>
    <row r="46117" spans="2:2" ht="16.5" x14ac:dyDescent="0.3">
      <c r="B46117"/>
    </row>
    <row r="46118" spans="2:2" ht="16.5" x14ac:dyDescent="0.3">
      <c r="B46118"/>
    </row>
    <row r="46119" spans="2:2" ht="16.5" x14ac:dyDescent="0.3">
      <c r="B46119"/>
    </row>
    <row r="46120" spans="2:2" ht="16.5" x14ac:dyDescent="0.3">
      <c r="B46120"/>
    </row>
    <row r="46121" spans="2:2" ht="16.5" x14ac:dyDescent="0.3">
      <c r="B46121"/>
    </row>
    <row r="46122" spans="2:2" ht="16.5" x14ac:dyDescent="0.3">
      <c r="B46122"/>
    </row>
    <row r="46123" spans="2:2" ht="16.5" x14ac:dyDescent="0.3">
      <c r="B46123"/>
    </row>
    <row r="46124" spans="2:2" ht="16.5" x14ac:dyDescent="0.3">
      <c r="B46124"/>
    </row>
    <row r="46125" spans="2:2" ht="16.5" x14ac:dyDescent="0.3">
      <c r="B46125"/>
    </row>
    <row r="46126" spans="2:2" ht="16.5" x14ac:dyDescent="0.3">
      <c r="B46126"/>
    </row>
    <row r="46127" spans="2:2" ht="16.5" x14ac:dyDescent="0.3">
      <c r="B46127"/>
    </row>
    <row r="46128" spans="2:2" ht="16.5" x14ac:dyDescent="0.3">
      <c r="B46128"/>
    </row>
    <row r="46129" spans="2:2" ht="16.5" x14ac:dyDescent="0.3">
      <c r="B46129"/>
    </row>
    <row r="46130" spans="2:2" ht="16.5" x14ac:dyDescent="0.3">
      <c r="B46130"/>
    </row>
    <row r="46131" spans="2:2" ht="16.5" x14ac:dyDescent="0.3">
      <c r="B46131"/>
    </row>
    <row r="46132" spans="2:2" ht="16.5" x14ac:dyDescent="0.3">
      <c r="B46132"/>
    </row>
    <row r="46133" spans="2:2" ht="16.5" x14ac:dyDescent="0.3">
      <c r="B46133"/>
    </row>
    <row r="46134" spans="2:2" ht="16.5" x14ac:dyDescent="0.3">
      <c r="B46134"/>
    </row>
    <row r="46135" spans="2:2" ht="16.5" x14ac:dyDescent="0.3">
      <c r="B46135"/>
    </row>
    <row r="46136" spans="2:2" ht="16.5" x14ac:dyDescent="0.3">
      <c r="B46136"/>
    </row>
    <row r="46137" spans="2:2" ht="16.5" x14ac:dyDescent="0.3">
      <c r="B46137"/>
    </row>
    <row r="46138" spans="2:2" ht="16.5" x14ac:dyDescent="0.3">
      <c r="B46138"/>
    </row>
    <row r="46139" spans="2:2" ht="16.5" x14ac:dyDescent="0.3">
      <c r="B46139"/>
    </row>
    <row r="46140" spans="2:2" ht="16.5" x14ac:dyDescent="0.3">
      <c r="B46140"/>
    </row>
    <row r="46141" spans="2:2" ht="16.5" x14ac:dyDescent="0.3">
      <c r="B46141"/>
    </row>
    <row r="46142" spans="2:2" ht="16.5" x14ac:dyDescent="0.3">
      <c r="B46142"/>
    </row>
    <row r="46143" spans="2:2" ht="16.5" x14ac:dyDescent="0.3">
      <c r="B46143"/>
    </row>
    <row r="46144" spans="2:2" ht="16.5" x14ac:dyDescent="0.3">
      <c r="B46144"/>
    </row>
    <row r="46145" spans="2:2" ht="16.5" x14ac:dyDescent="0.3">
      <c r="B46145"/>
    </row>
    <row r="46146" spans="2:2" ht="16.5" x14ac:dyDescent="0.3">
      <c r="B46146"/>
    </row>
    <row r="46147" spans="2:2" ht="16.5" x14ac:dyDescent="0.3">
      <c r="B46147"/>
    </row>
    <row r="46148" spans="2:2" ht="16.5" x14ac:dyDescent="0.3">
      <c r="B46148"/>
    </row>
    <row r="46149" spans="2:2" ht="16.5" x14ac:dyDescent="0.3">
      <c r="B46149"/>
    </row>
    <row r="46150" spans="2:2" ht="16.5" x14ac:dyDescent="0.3">
      <c r="B46150"/>
    </row>
    <row r="46151" spans="2:2" ht="16.5" x14ac:dyDescent="0.3">
      <c r="B46151"/>
    </row>
    <row r="46152" spans="2:2" ht="16.5" x14ac:dyDescent="0.3">
      <c r="B46152"/>
    </row>
    <row r="46153" spans="2:2" ht="16.5" x14ac:dyDescent="0.3">
      <c r="B46153"/>
    </row>
    <row r="46154" spans="2:2" ht="16.5" x14ac:dyDescent="0.3">
      <c r="B46154"/>
    </row>
    <row r="46155" spans="2:2" ht="16.5" x14ac:dyDescent="0.3">
      <c r="B46155"/>
    </row>
    <row r="46156" spans="2:2" ht="16.5" x14ac:dyDescent="0.3">
      <c r="B46156"/>
    </row>
    <row r="46157" spans="2:2" ht="16.5" x14ac:dyDescent="0.3">
      <c r="B46157"/>
    </row>
    <row r="46158" spans="2:2" ht="16.5" x14ac:dyDescent="0.3">
      <c r="B46158"/>
    </row>
    <row r="46159" spans="2:2" ht="16.5" x14ac:dyDescent="0.3">
      <c r="B46159"/>
    </row>
    <row r="46160" spans="2:2" ht="16.5" x14ac:dyDescent="0.3">
      <c r="B46160"/>
    </row>
    <row r="46161" spans="2:2" ht="16.5" x14ac:dyDescent="0.3">
      <c r="B46161"/>
    </row>
    <row r="46162" spans="2:2" ht="16.5" x14ac:dyDescent="0.3">
      <c r="B46162"/>
    </row>
    <row r="46163" spans="2:2" ht="16.5" x14ac:dyDescent="0.3">
      <c r="B46163"/>
    </row>
    <row r="46164" spans="2:2" ht="16.5" x14ac:dyDescent="0.3">
      <c r="B46164"/>
    </row>
    <row r="46165" spans="2:2" ht="16.5" x14ac:dyDescent="0.3">
      <c r="B46165"/>
    </row>
    <row r="46166" spans="2:2" ht="16.5" x14ac:dyDescent="0.3">
      <c r="B46166"/>
    </row>
    <row r="46167" spans="2:2" ht="16.5" x14ac:dyDescent="0.3">
      <c r="B46167"/>
    </row>
    <row r="46168" spans="2:2" ht="16.5" x14ac:dyDescent="0.3">
      <c r="B46168"/>
    </row>
    <row r="46169" spans="2:2" ht="16.5" x14ac:dyDescent="0.3">
      <c r="B46169"/>
    </row>
    <row r="46170" spans="2:2" ht="16.5" x14ac:dyDescent="0.3">
      <c r="B46170"/>
    </row>
    <row r="46171" spans="2:2" ht="16.5" x14ac:dyDescent="0.3">
      <c r="B46171"/>
    </row>
    <row r="46172" spans="2:2" ht="16.5" x14ac:dyDescent="0.3">
      <c r="B46172"/>
    </row>
    <row r="46173" spans="2:2" ht="16.5" x14ac:dyDescent="0.3">
      <c r="B46173"/>
    </row>
    <row r="46174" spans="2:2" ht="16.5" x14ac:dyDescent="0.3">
      <c r="B46174"/>
    </row>
    <row r="46175" spans="2:2" ht="16.5" x14ac:dyDescent="0.3">
      <c r="B46175"/>
    </row>
    <row r="46176" spans="2:2" ht="16.5" x14ac:dyDescent="0.3">
      <c r="B46176"/>
    </row>
    <row r="46177" spans="2:2" ht="16.5" x14ac:dyDescent="0.3">
      <c r="B46177"/>
    </row>
    <row r="46178" spans="2:2" ht="16.5" x14ac:dyDescent="0.3">
      <c r="B46178"/>
    </row>
    <row r="46179" spans="2:2" ht="16.5" x14ac:dyDescent="0.3">
      <c r="B46179"/>
    </row>
    <row r="46180" spans="2:2" ht="16.5" x14ac:dyDescent="0.3">
      <c r="B46180"/>
    </row>
    <row r="46181" spans="2:2" ht="16.5" x14ac:dyDescent="0.3">
      <c r="B46181"/>
    </row>
    <row r="46182" spans="2:2" ht="16.5" x14ac:dyDescent="0.3">
      <c r="B46182"/>
    </row>
    <row r="46183" spans="2:2" ht="16.5" x14ac:dyDescent="0.3">
      <c r="B46183"/>
    </row>
    <row r="46184" spans="2:2" ht="16.5" x14ac:dyDescent="0.3">
      <c r="B46184"/>
    </row>
    <row r="46185" spans="2:2" ht="16.5" x14ac:dyDescent="0.3">
      <c r="B46185"/>
    </row>
    <row r="46186" spans="2:2" ht="16.5" x14ac:dyDescent="0.3">
      <c r="B46186"/>
    </row>
    <row r="46187" spans="2:2" ht="16.5" x14ac:dyDescent="0.3">
      <c r="B46187"/>
    </row>
    <row r="46188" spans="2:2" ht="16.5" x14ac:dyDescent="0.3">
      <c r="B46188"/>
    </row>
    <row r="46189" spans="2:2" ht="16.5" x14ac:dyDescent="0.3">
      <c r="B46189"/>
    </row>
    <row r="46190" spans="2:2" ht="16.5" x14ac:dyDescent="0.3">
      <c r="B46190"/>
    </row>
    <row r="46191" spans="2:2" ht="16.5" x14ac:dyDescent="0.3">
      <c r="B46191"/>
    </row>
    <row r="46192" spans="2:2" ht="16.5" x14ac:dyDescent="0.3">
      <c r="B46192"/>
    </row>
    <row r="46193" spans="2:2" ht="16.5" x14ac:dyDescent="0.3">
      <c r="B46193"/>
    </row>
    <row r="46194" spans="2:2" ht="16.5" x14ac:dyDescent="0.3">
      <c r="B46194"/>
    </row>
    <row r="46195" spans="2:2" ht="16.5" x14ac:dyDescent="0.3">
      <c r="B46195"/>
    </row>
    <row r="46196" spans="2:2" ht="16.5" x14ac:dyDescent="0.3">
      <c r="B46196"/>
    </row>
    <row r="46197" spans="2:2" ht="16.5" x14ac:dyDescent="0.3">
      <c r="B46197"/>
    </row>
    <row r="46198" spans="2:2" ht="16.5" x14ac:dyDescent="0.3">
      <c r="B46198"/>
    </row>
    <row r="46199" spans="2:2" ht="16.5" x14ac:dyDescent="0.3">
      <c r="B46199"/>
    </row>
    <row r="46200" spans="2:2" ht="16.5" x14ac:dyDescent="0.3">
      <c r="B46200"/>
    </row>
    <row r="46201" spans="2:2" ht="16.5" x14ac:dyDescent="0.3">
      <c r="B46201"/>
    </row>
    <row r="46202" spans="2:2" ht="16.5" x14ac:dyDescent="0.3">
      <c r="B46202"/>
    </row>
    <row r="46203" spans="2:2" ht="16.5" x14ac:dyDescent="0.3">
      <c r="B46203"/>
    </row>
    <row r="46204" spans="2:2" ht="16.5" x14ac:dyDescent="0.3">
      <c r="B46204"/>
    </row>
    <row r="46205" spans="2:2" ht="16.5" x14ac:dyDescent="0.3">
      <c r="B46205"/>
    </row>
    <row r="46206" spans="2:2" ht="16.5" x14ac:dyDescent="0.3">
      <c r="B46206"/>
    </row>
    <row r="46207" spans="2:2" ht="16.5" x14ac:dyDescent="0.3">
      <c r="B46207"/>
    </row>
    <row r="46208" spans="2:2" ht="16.5" x14ac:dyDescent="0.3">
      <c r="B46208"/>
    </row>
    <row r="46209" spans="2:2" ht="16.5" x14ac:dyDescent="0.3">
      <c r="B46209"/>
    </row>
    <row r="46210" spans="2:2" ht="16.5" x14ac:dyDescent="0.3">
      <c r="B46210"/>
    </row>
    <row r="46211" spans="2:2" ht="16.5" x14ac:dyDescent="0.3">
      <c r="B46211"/>
    </row>
    <row r="46212" spans="2:2" ht="16.5" x14ac:dyDescent="0.3">
      <c r="B46212"/>
    </row>
    <row r="46213" spans="2:2" ht="16.5" x14ac:dyDescent="0.3">
      <c r="B46213"/>
    </row>
    <row r="46214" spans="2:2" ht="16.5" x14ac:dyDescent="0.3">
      <c r="B46214"/>
    </row>
    <row r="46215" spans="2:2" ht="16.5" x14ac:dyDescent="0.3">
      <c r="B46215"/>
    </row>
    <row r="46216" spans="2:2" ht="16.5" x14ac:dyDescent="0.3">
      <c r="B46216"/>
    </row>
    <row r="46217" spans="2:2" ht="16.5" x14ac:dyDescent="0.3">
      <c r="B46217"/>
    </row>
    <row r="46218" spans="2:2" ht="16.5" x14ac:dyDescent="0.3">
      <c r="B46218"/>
    </row>
    <row r="46219" spans="2:2" ht="16.5" x14ac:dyDescent="0.3">
      <c r="B46219"/>
    </row>
    <row r="46220" spans="2:2" ht="16.5" x14ac:dyDescent="0.3">
      <c r="B46220"/>
    </row>
    <row r="46221" spans="2:2" ht="16.5" x14ac:dyDescent="0.3">
      <c r="B46221"/>
    </row>
    <row r="46222" spans="2:2" ht="16.5" x14ac:dyDescent="0.3">
      <c r="B46222"/>
    </row>
    <row r="46223" spans="2:2" ht="16.5" x14ac:dyDescent="0.3">
      <c r="B46223"/>
    </row>
    <row r="46224" spans="2:2" ht="16.5" x14ac:dyDescent="0.3">
      <c r="B46224"/>
    </row>
    <row r="46225" spans="2:2" ht="16.5" x14ac:dyDescent="0.3">
      <c r="B46225"/>
    </row>
    <row r="46226" spans="2:2" ht="16.5" x14ac:dyDescent="0.3">
      <c r="B46226"/>
    </row>
    <row r="46227" spans="2:2" ht="16.5" x14ac:dyDescent="0.3">
      <c r="B46227"/>
    </row>
    <row r="46228" spans="2:2" ht="16.5" x14ac:dyDescent="0.3">
      <c r="B46228"/>
    </row>
    <row r="46229" spans="2:2" ht="16.5" x14ac:dyDescent="0.3">
      <c r="B46229"/>
    </row>
    <row r="46230" spans="2:2" ht="16.5" x14ac:dyDescent="0.3">
      <c r="B46230"/>
    </row>
    <row r="46231" spans="2:2" ht="16.5" x14ac:dyDescent="0.3">
      <c r="B46231"/>
    </row>
    <row r="46232" spans="2:2" ht="16.5" x14ac:dyDescent="0.3">
      <c r="B46232"/>
    </row>
    <row r="46233" spans="2:2" ht="16.5" x14ac:dyDescent="0.3">
      <c r="B46233"/>
    </row>
    <row r="46234" spans="2:2" ht="16.5" x14ac:dyDescent="0.3">
      <c r="B46234"/>
    </row>
    <row r="46235" spans="2:2" ht="16.5" x14ac:dyDescent="0.3">
      <c r="B46235"/>
    </row>
    <row r="46236" spans="2:2" ht="16.5" x14ac:dyDescent="0.3">
      <c r="B46236"/>
    </row>
    <row r="46237" spans="2:2" ht="16.5" x14ac:dyDescent="0.3">
      <c r="B46237"/>
    </row>
    <row r="46238" spans="2:2" ht="16.5" x14ac:dyDescent="0.3">
      <c r="B46238"/>
    </row>
    <row r="46239" spans="2:2" ht="16.5" x14ac:dyDescent="0.3">
      <c r="B46239"/>
    </row>
    <row r="46240" spans="2:2" ht="16.5" x14ac:dyDescent="0.3">
      <c r="B46240"/>
    </row>
    <row r="46241" spans="2:2" ht="16.5" x14ac:dyDescent="0.3">
      <c r="B46241"/>
    </row>
    <row r="46242" spans="2:2" ht="16.5" x14ac:dyDescent="0.3">
      <c r="B46242"/>
    </row>
    <row r="46243" spans="2:2" ht="16.5" x14ac:dyDescent="0.3">
      <c r="B46243"/>
    </row>
    <row r="46244" spans="2:2" ht="16.5" x14ac:dyDescent="0.3">
      <c r="B46244"/>
    </row>
    <row r="46245" spans="2:2" ht="16.5" x14ac:dyDescent="0.3">
      <c r="B46245"/>
    </row>
    <row r="46246" spans="2:2" ht="16.5" x14ac:dyDescent="0.3">
      <c r="B46246"/>
    </row>
    <row r="46247" spans="2:2" ht="16.5" x14ac:dyDescent="0.3">
      <c r="B46247"/>
    </row>
    <row r="46248" spans="2:2" ht="16.5" x14ac:dyDescent="0.3">
      <c r="B46248"/>
    </row>
    <row r="46249" spans="2:2" ht="16.5" x14ac:dyDescent="0.3">
      <c r="B46249"/>
    </row>
    <row r="46250" spans="2:2" ht="16.5" x14ac:dyDescent="0.3">
      <c r="B46250"/>
    </row>
    <row r="46251" spans="2:2" ht="16.5" x14ac:dyDescent="0.3">
      <c r="B46251"/>
    </row>
    <row r="46252" spans="2:2" ht="16.5" x14ac:dyDescent="0.3">
      <c r="B46252"/>
    </row>
    <row r="46253" spans="2:2" ht="16.5" x14ac:dyDescent="0.3">
      <c r="B46253"/>
    </row>
    <row r="46254" spans="2:2" ht="16.5" x14ac:dyDescent="0.3">
      <c r="B46254"/>
    </row>
    <row r="46255" spans="2:2" ht="16.5" x14ac:dyDescent="0.3">
      <c r="B46255"/>
    </row>
    <row r="46256" spans="2:2" ht="16.5" x14ac:dyDescent="0.3">
      <c r="B46256"/>
    </row>
    <row r="46257" spans="2:2" ht="16.5" x14ac:dyDescent="0.3">
      <c r="B46257"/>
    </row>
    <row r="46258" spans="2:2" ht="16.5" x14ac:dyDescent="0.3">
      <c r="B46258"/>
    </row>
    <row r="46259" spans="2:2" ht="16.5" x14ac:dyDescent="0.3">
      <c r="B46259"/>
    </row>
    <row r="46260" spans="2:2" ht="16.5" x14ac:dyDescent="0.3">
      <c r="B46260"/>
    </row>
    <row r="46261" spans="2:2" ht="16.5" x14ac:dyDescent="0.3">
      <c r="B46261"/>
    </row>
    <row r="46262" spans="2:2" ht="16.5" x14ac:dyDescent="0.3">
      <c r="B46262"/>
    </row>
    <row r="46263" spans="2:2" ht="16.5" x14ac:dyDescent="0.3">
      <c r="B46263"/>
    </row>
    <row r="46264" spans="2:2" ht="16.5" x14ac:dyDescent="0.3">
      <c r="B46264"/>
    </row>
    <row r="46265" spans="2:2" ht="16.5" x14ac:dyDescent="0.3">
      <c r="B46265"/>
    </row>
    <row r="46266" spans="2:2" ht="16.5" x14ac:dyDescent="0.3">
      <c r="B46266"/>
    </row>
    <row r="46267" spans="2:2" ht="16.5" x14ac:dyDescent="0.3">
      <c r="B46267"/>
    </row>
    <row r="46268" spans="2:2" ht="16.5" x14ac:dyDescent="0.3">
      <c r="B46268"/>
    </row>
    <row r="46269" spans="2:2" ht="16.5" x14ac:dyDescent="0.3">
      <c r="B46269"/>
    </row>
    <row r="46270" spans="2:2" ht="16.5" x14ac:dyDescent="0.3">
      <c r="B46270"/>
    </row>
    <row r="46271" spans="2:2" ht="16.5" x14ac:dyDescent="0.3">
      <c r="B46271"/>
    </row>
    <row r="46272" spans="2:2" ht="16.5" x14ac:dyDescent="0.3">
      <c r="B46272"/>
    </row>
    <row r="46273" spans="2:2" ht="16.5" x14ac:dyDescent="0.3">
      <c r="B46273"/>
    </row>
    <row r="46274" spans="2:2" ht="16.5" x14ac:dyDescent="0.3">
      <c r="B46274"/>
    </row>
    <row r="46275" spans="2:2" ht="16.5" x14ac:dyDescent="0.3">
      <c r="B46275"/>
    </row>
    <row r="46276" spans="2:2" ht="16.5" x14ac:dyDescent="0.3">
      <c r="B46276"/>
    </row>
    <row r="46277" spans="2:2" ht="16.5" x14ac:dyDescent="0.3">
      <c r="B46277"/>
    </row>
    <row r="46278" spans="2:2" ht="16.5" x14ac:dyDescent="0.3">
      <c r="B46278"/>
    </row>
    <row r="46279" spans="2:2" ht="16.5" x14ac:dyDescent="0.3">
      <c r="B46279"/>
    </row>
    <row r="46280" spans="2:2" ht="16.5" x14ac:dyDescent="0.3">
      <c r="B46280"/>
    </row>
    <row r="46281" spans="2:2" ht="16.5" x14ac:dyDescent="0.3">
      <c r="B46281"/>
    </row>
    <row r="46282" spans="2:2" ht="16.5" x14ac:dyDescent="0.3">
      <c r="B46282"/>
    </row>
    <row r="46283" spans="2:2" ht="16.5" x14ac:dyDescent="0.3">
      <c r="B46283"/>
    </row>
    <row r="46284" spans="2:2" ht="16.5" x14ac:dyDescent="0.3">
      <c r="B46284"/>
    </row>
    <row r="46285" spans="2:2" ht="16.5" x14ac:dyDescent="0.3">
      <c r="B46285"/>
    </row>
    <row r="46286" spans="2:2" ht="16.5" x14ac:dyDescent="0.3">
      <c r="B46286"/>
    </row>
    <row r="46287" spans="2:2" ht="16.5" x14ac:dyDescent="0.3">
      <c r="B46287"/>
    </row>
    <row r="46288" spans="2:2" ht="16.5" x14ac:dyDescent="0.3">
      <c r="B46288"/>
    </row>
    <row r="46289" spans="2:2" ht="16.5" x14ac:dyDescent="0.3">
      <c r="B46289"/>
    </row>
    <row r="46290" spans="2:2" ht="16.5" x14ac:dyDescent="0.3">
      <c r="B46290"/>
    </row>
    <row r="46291" spans="2:2" ht="16.5" x14ac:dyDescent="0.3">
      <c r="B46291"/>
    </row>
    <row r="46292" spans="2:2" ht="16.5" x14ac:dyDescent="0.3">
      <c r="B46292"/>
    </row>
    <row r="46293" spans="2:2" ht="16.5" x14ac:dyDescent="0.3">
      <c r="B46293"/>
    </row>
    <row r="46294" spans="2:2" ht="16.5" x14ac:dyDescent="0.3">
      <c r="B46294"/>
    </row>
    <row r="46295" spans="2:2" ht="16.5" x14ac:dyDescent="0.3">
      <c r="B46295"/>
    </row>
    <row r="46296" spans="2:2" ht="16.5" x14ac:dyDescent="0.3">
      <c r="B46296"/>
    </row>
    <row r="46297" spans="2:2" ht="16.5" x14ac:dyDescent="0.3">
      <c r="B46297"/>
    </row>
    <row r="46298" spans="2:2" ht="16.5" x14ac:dyDescent="0.3">
      <c r="B46298"/>
    </row>
    <row r="46299" spans="2:2" ht="16.5" x14ac:dyDescent="0.3">
      <c r="B46299"/>
    </row>
    <row r="46300" spans="2:2" ht="16.5" x14ac:dyDescent="0.3">
      <c r="B46300"/>
    </row>
    <row r="46301" spans="2:2" ht="16.5" x14ac:dyDescent="0.3">
      <c r="B46301"/>
    </row>
    <row r="46302" spans="2:2" ht="16.5" x14ac:dyDescent="0.3">
      <c r="B46302"/>
    </row>
    <row r="46303" spans="2:2" ht="16.5" x14ac:dyDescent="0.3">
      <c r="B46303"/>
    </row>
    <row r="46304" spans="2:2" ht="16.5" x14ac:dyDescent="0.3">
      <c r="B46304"/>
    </row>
    <row r="46305" spans="2:2" ht="16.5" x14ac:dyDescent="0.3">
      <c r="B46305"/>
    </row>
    <row r="46306" spans="2:2" ht="16.5" x14ac:dyDescent="0.3">
      <c r="B46306"/>
    </row>
    <row r="46307" spans="2:2" ht="16.5" x14ac:dyDescent="0.3">
      <c r="B46307"/>
    </row>
    <row r="46308" spans="2:2" ht="16.5" x14ac:dyDescent="0.3">
      <c r="B46308"/>
    </row>
    <row r="46309" spans="2:2" ht="16.5" x14ac:dyDescent="0.3">
      <c r="B46309"/>
    </row>
    <row r="46310" spans="2:2" ht="16.5" x14ac:dyDescent="0.3">
      <c r="B46310"/>
    </row>
    <row r="46311" spans="2:2" ht="16.5" x14ac:dyDescent="0.3">
      <c r="B46311"/>
    </row>
    <row r="46312" spans="2:2" ht="16.5" x14ac:dyDescent="0.3">
      <c r="B46312"/>
    </row>
    <row r="46313" spans="2:2" ht="16.5" x14ac:dyDescent="0.3">
      <c r="B46313"/>
    </row>
    <row r="46314" spans="2:2" ht="16.5" x14ac:dyDescent="0.3">
      <c r="B46314"/>
    </row>
    <row r="46315" spans="2:2" ht="16.5" x14ac:dyDescent="0.3">
      <c r="B46315"/>
    </row>
    <row r="46316" spans="2:2" ht="16.5" x14ac:dyDescent="0.3">
      <c r="B46316"/>
    </row>
    <row r="46317" spans="2:2" ht="16.5" x14ac:dyDescent="0.3">
      <c r="B46317"/>
    </row>
    <row r="46318" spans="2:2" ht="16.5" x14ac:dyDescent="0.3">
      <c r="B46318"/>
    </row>
    <row r="46319" spans="2:2" ht="16.5" x14ac:dyDescent="0.3">
      <c r="B46319"/>
    </row>
    <row r="46320" spans="2:2" ht="16.5" x14ac:dyDescent="0.3">
      <c r="B46320"/>
    </row>
    <row r="46321" spans="2:2" ht="16.5" x14ac:dyDescent="0.3">
      <c r="B46321"/>
    </row>
    <row r="46322" spans="2:2" ht="16.5" x14ac:dyDescent="0.3">
      <c r="B46322"/>
    </row>
    <row r="46323" spans="2:2" ht="16.5" x14ac:dyDescent="0.3">
      <c r="B46323"/>
    </row>
    <row r="46324" spans="2:2" ht="16.5" x14ac:dyDescent="0.3">
      <c r="B46324"/>
    </row>
    <row r="46325" spans="2:2" ht="16.5" x14ac:dyDescent="0.3">
      <c r="B46325"/>
    </row>
    <row r="46326" spans="2:2" ht="16.5" x14ac:dyDescent="0.3">
      <c r="B46326"/>
    </row>
    <row r="46327" spans="2:2" ht="16.5" x14ac:dyDescent="0.3">
      <c r="B46327"/>
    </row>
    <row r="46328" spans="2:2" ht="16.5" x14ac:dyDescent="0.3">
      <c r="B46328"/>
    </row>
    <row r="46329" spans="2:2" ht="16.5" x14ac:dyDescent="0.3">
      <c r="B46329"/>
    </row>
    <row r="46330" spans="2:2" ht="16.5" x14ac:dyDescent="0.3">
      <c r="B46330"/>
    </row>
    <row r="46331" spans="2:2" ht="16.5" x14ac:dyDescent="0.3">
      <c r="B46331"/>
    </row>
    <row r="46332" spans="2:2" ht="16.5" x14ac:dyDescent="0.3">
      <c r="B46332"/>
    </row>
    <row r="46333" spans="2:2" ht="16.5" x14ac:dyDescent="0.3">
      <c r="B46333"/>
    </row>
    <row r="46334" spans="2:2" ht="16.5" x14ac:dyDescent="0.3">
      <c r="B46334"/>
    </row>
    <row r="46335" spans="2:2" ht="16.5" x14ac:dyDescent="0.3">
      <c r="B46335"/>
    </row>
    <row r="46336" spans="2:2" ht="16.5" x14ac:dyDescent="0.3">
      <c r="B46336"/>
    </row>
    <row r="46337" spans="2:2" ht="16.5" x14ac:dyDescent="0.3">
      <c r="B46337"/>
    </row>
    <row r="46338" spans="2:2" ht="16.5" x14ac:dyDescent="0.3">
      <c r="B46338"/>
    </row>
    <row r="46339" spans="2:2" ht="16.5" x14ac:dyDescent="0.3">
      <c r="B46339"/>
    </row>
    <row r="46340" spans="2:2" ht="16.5" x14ac:dyDescent="0.3">
      <c r="B46340"/>
    </row>
    <row r="46341" spans="2:2" ht="16.5" x14ac:dyDescent="0.3">
      <c r="B46341"/>
    </row>
    <row r="46342" spans="2:2" ht="16.5" x14ac:dyDescent="0.3">
      <c r="B46342"/>
    </row>
    <row r="46343" spans="2:2" ht="16.5" x14ac:dyDescent="0.3">
      <c r="B46343"/>
    </row>
    <row r="46344" spans="2:2" ht="16.5" x14ac:dyDescent="0.3">
      <c r="B46344"/>
    </row>
    <row r="46345" spans="2:2" ht="16.5" x14ac:dyDescent="0.3">
      <c r="B46345"/>
    </row>
    <row r="46346" spans="2:2" ht="16.5" x14ac:dyDescent="0.3">
      <c r="B46346"/>
    </row>
    <row r="46347" spans="2:2" ht="16.5" x14ac:dyDescent="0.3">
      <c r="B46347"/>
    </row>
    <row r="46348" spans="2:2" ht="16.5" x14ac:dyDescent="0.3">
      <c r="B46348"/>
    </row>
    <row r="46349" spans="2:2" ht="16.5" x14ac:dyDescent="0.3">
      <c r="B46349"/>
    </row>
    <row r="46350" spans="2:2" ht="16.5" x14ac:dyDescent="0.3">
      <c r="B46350"/>
    </row>
    <row r="46351" spans="2:2" ht="16.5" x14ac:dyDescent="0.3">
      <c r="B46351"/>
    </row>
    <row r="46352" spans="2:2" ht="16.5" x14ac:dyDescent="0.3">
      <c r="B46352"/>
    </row>
    <row r="46353" spans="2:2" ht="16.5" x14ac:dyDescent="0.3">
      <c r="B46353"/>
    </row>
    <row r="46354" spans="2:2" ht="16.5" x14ac:dyDescent="0.3">
      <c r="B46354"/>
    </row>
    <row r="46355" spans="2:2" ht="16.5" x14ac:dyDescent="0.3">
      <c r="B46355"/>
    </row>
    <row r="46356" spans="2:2" ht="16.5" x14ac:dyDescent="0.3">
      <c r="B46356"/>
    </row>
    <row r="46357" spans="2:2" ht="16.5" x14ac:dyDescent="0.3">
      <c r="B46357"/>
    </row>
    <row r="46358" spans="2:2" ht="16.5" x14ac:dyDescent="0.3">
      <c r="B46358"/>
    </row>
    <row r="46359" spans="2:2" ht="16.5" x14ac:dyDescent="0.3">
      <c r="B46359"/>
    </row>
    <row r="46360" spans="2:2" ht="16.5" x14ac:dyDescent="0.3">
      <c r="B46360"/>
    </row>
    <row r="46361" spans="2:2" ht="16.5" x14ac:dyDescent="0.3">
      <c r="B46361"/>
    </row>
    <row r="46362" spans="2:2" ht="16.5" x14ac:dyDescent="0.3">
      <c r="B46362"/>
    </row>
    <row r="46363" spans="2:2" ht="16.5" x14ac:dyDescent="0.3">
      <c r="B46363"/>
    </row>
    <row r="46364" spans="2:2" ht="16.5" x14ac:dyDescent="0.3">
      <c r="B46364"/>
    </row>
    <row r="46365" spans="2:2" ht="16.5" x14ac:dyDescent="0.3">
      <c r="B46365"/>
    </row>
    <row r="46366" spans="2:2" ht="16.5" x14ac:dyDescent="0.3">
      <c r="B46366"/>
    </row>
    <row r="46367" spans="2:2" ht="16.5" x14ac:dyDescent="0.3">
      <c r="B46367"/>
    </row>
    <row r="46368" spans="2:2" ht="16.5" x14ac:dyDescent="0.3">
      <c r="B46368"/>
    </row>
    <row r="46369" spans="2:2" ht="16.5" x14ac:dyDescent="0.3">
      <c r="B46369"/>
    </row>
    <row r="46370" spans="2:2" ht="16.5" x14ac:dyDescent="0.3">
      <c r="B46370"/>
    </row>
    <row r="46371" spans="2:2" ht="16.5" x14ac:dyDescent="0.3">
      <c r="B46371"/>
    </row>
    <row r="46372" spans="2:2" ht="16.5" x14ac:dyDescent="0.3">
      <c r="B46372"/>
    </row>
    <row r="46373" spans="2:2" ht="16.5" x14ac:dyDescent="0.3">
      <c r="B46373"/>
    </row>
    <row r="46374" spans="2:2" ht="16.5" x14ac:dyDescent="0.3">
      <c r="B46374"/>
    </row>
    <row r="46375" spans="2:2" ht="16.5" x14ac:dyDescent="0.3">
      <c r="B46375"/>
    </row>
    <row r="46376" spans="2:2" ht="16.5" x14ac:dyDescent="0.3">
      <c r="B46376"/>
    </row>
    <row r="46377" spans="2:2" ht="16.5" x14ac:dyDescent="0.3">
      <c r="B46377"/>
    </row>
    <row r="46378" spans="2:2" ht="16.5" x14ac:dyDescent="0.3">
      <c r="B46378"/>
    </row>
    <row r="46379" spans="2:2" ht="16.5" x14ac:dyDescent="0.3">
      <c r="B46379"/>
    </row>
    <row r="46380" spans="2:2" ht="16.5" x14ac:dyDescent="0.3">
      <c r="B46380"/>
    </row>
    <row r="46381" spans="2:2" ht="16.5" x14ac:dyDescent="0.3">
      <c r="B46381"/>
    </row>
    <row r="46382" spans="2:2" ht="16.5" x14ac:dyDescent="0.3">
      <c r="B46382"/>
    </row>
    <row r="46383" spans="2:2" ht="16.5" x14ac:dyDescent="0.3">
      <c r="B46383"/>
    </row>
    <row r="46384" spans="2:2" ht="16.5" x14ac:dyDescent="0.3">
      <c r="B46384"/>
    </row>
    <row r="46385" spans="2:2" ht="16.5" x14ac:dyDescent="0.3">
      <c r="B46385"/>
    </row>
    <row r="46386" spans="2:2" ht="16.5" x14ac:dyDescent="0.3">
      <c r="B46386"/>
    </row>
    <row r="46387" spans="2:2" ht="16.5" x14ac:dyDescent="0.3">
      <c r="B46387"/>
    </row>
    <row r="46388" spans="2:2" ht="16.5" x14ac:dyDescent="0.3">
      <c r="B46388"/>
    </row>
    <row r="46389" spans="2:2" ht="16.5" x14ac:dyDescent="0.3">
      <c r="B46389"/>
    </row>
    <row r="46390" spans="2:2" ht="16.5" x14ac:dyDescent="0.3">
      <c r="B46390"/>
    </row>
    <row r="46391" spans="2:2" ht="16.5" x14ac:dyDescent="0.3">
      <c r="B46391"/>
    </row>
    <row r="46392" spans="2:2" ht="16.5" x14ac:dyDescent="0.3">
      <c r="B46392"/>
    </row>
    <row r="46393" spans="2:2" ht="16.5" x14ac:dyDescent="0.3">
      <c r="B46393"/>
    </row>
    <row r="46394" spans="2:2" ht="16.5" x14ac:dyDescent="0.3">
      <c r="B46394"/>
    </row>
    <row r="46395" spans="2:2" ht="16.5" x14ac:dyDescent="0.3">
      <c r="B46395"/>
    </row>
    <row r="46396" spans="2:2" ht="16.5" x14ac:dyDescent="0.3">
      <c r="B46396"/>
    </row>
    <row r="46397" spans="2:2" ht="16.5" x14ac:dyDescent="0.3">
      <c r="B46397"/>
    </row>
    <row r="46398" spans="2:2" ht="16.5" x14ac:dyDescent="0.3">
      <c r="B46398"/>
    </row>
    <row r="46399" spans="2:2" ht="16.5" x14ac:dyDescent="0.3">
      <c r="B46399"/>
    </row>
    <row r="46400" spans="2:2" ht="16.5" x14ac:dyDescent="0.3">
      <c r="B46400"/>
    </row>
    <row r="46401" spans="2:2" ht="16.5" x14ac:dyDescent="0.3">
      <c r="B46401"/>
    </row>
    <row r="46402" spans="2:2" ht="16.5" x14ac:dyDescent="0.3">
      <c r="B46402"/>
    </row>
    <row r="46403" spans="2:2" ht="16.5" x14ac:dyDescent="0.3">
      <c r="B46403"/>
    </row>
    <row r="46404" spans="2:2" ht="16.5" x14ac:dyDescent="0.3">
      <c r="B46404"/>
    </row>
    <row r="46405" spans="2:2" ht="16.5" x14ac:dyDescent="0.3">
      <c r="B46405"/>
    </row>
    <row r="46406" spans="2:2" ht="16.5" x14ac:dyDescent="0.3">
      <c r="B46406"/>
    </row>
    <row r="46407" spans="2:2" ht="16.5" x14ac:dyDescent="0.3">
      <c r="B46407"/>
    </row>
    <row r="46408" spans="2:2" ht="16.5" x14ac:dyDescent="0.3">
      <c r="B46408"/>
    </row>
    <row r="46409" spans="2:2" ht="16.5" x14ac:dyDescent="0.3">
      <c r="B46409"/>
    </row>
    <row r="46410" spans="2:2" ht="16.5" x14ac:dyDescent="0.3">
      <c r="B46410"/>
    </row>
    <row r="46411" spans="2:2" ht="16.5" x14ac:dyDescent="0.3">
      <c r="B46411"/>
    </row>
    <row r="46412" spans="2:2" ht="16.5" x14ac:dyDescent="0.3">
      <c r="B46412"/>
    </row>
    <row r="46413" spans="2:2" ht="16.5" x14ac:dyDescent="0.3">
      <c r="B46413"/>
    </row>
    <row r="46414" spans="2:2" ht="16.5" x14ac:dyDescent="0.3">
      <c r="B46414"/>
    </row>
    <row r="46415" spans="2:2" ht="16.5" x14ac:dyDescent="0.3">
      <c r="B46415"/>
    </row>
    <row r="46416" spans="2:2" ht="16.5" x14ac:dyDescent="0.3">
      <c r="B46416"/>
    </row>
    <row r="46417" spans="2:2" ht="16.5" x14ac:dyDescent="0.3">
      <c r="B46417"/>
    </row>
    <row r="46418" spans="2:2" ht="16.5" x14ac:dyDescent="0.3">
      <c r="B46418"/>
    </row>
    <row r="46419" spans="2:2" ht="16.5" x14ac:dyDescent="0.3">
      <c r="B46419"/>
    </row>
    <row r="46420" spans="2:2" ht="16.5" x14ac:dyDescent="0.3">
      <c r="B46420"/>
    </row>
    <row r="46421" spans="2:2" ht="16.5" x14ac:dyDescent="0.3">
      <c r="B46421"/>
    </row>
    <row r="46422" spans="2:2" ht="16.5" x14ac:dyDescent="0.3">
      <c r="B46422"/>
    </row>
    <row r="46423" spans="2:2" ht="16.5" x14ac:dyDescent="0.3">
      <c r="B46423"/>
    </row>
    <row r="46424" spans="2:2" ht="16.5" x14ac:dyDescent="0.3">
      <c r="B46424"/>
    </row>
    <row r="46425" spans="2:2" ht="16.5" x14ac:dyDescent="0.3">
      <c r="B46425"/>
    </row>
    <row r="46426" spans="2:2" ht="16.5" x14ac:dyDescent="0.3">
      <c r="B46426"/>
    </row>
    <row r="46427" spans="2:2" ht="16.5" x14ac:dyDescent="0.3">
      <c r="B46427"/>
    </row>
    <row r="46428" spans="2:2" ht="16.5" x14ac:dyDescent="0.3">
      <c r="B46428"/>
    </row>
    <row r="46429" spans="2:2" ht="16.5" x14ac:dyDescent="0.3">
      <c r="B46429"/>
    </row>
    <row r="46430" spans="2:2" ht="16.5" x14ac:dyDescent="0.3">
      <c r="B46430"/>
    </row>
    <row r="46431" spans="2:2" ht="16.5" x14ac:dyDescent="0.3">
      <c r="B46431"/>
    </row>
    <row r="46432" spans="2:2" ht="16.5" x14ac:dyDescent="0.3">
      <c r="B46432"/>
    </row>
    <row r="46433" spans="2:2" ht="16.5" x14ac:dyDescent="0.3">
      <c r="B46433"/>
    </row>
    <row r="46434" spans="2:2" ht="16.5" x14ac:dyDescent="0.3">
      <c r="B46434"/>
    </row>
    <row r="46435" spans="2:2" ht="16.5" x14ac:dyDescent="0.3">
      <c r="B46435"/>
    </row>
    <row r="46436" spans="2:2" ht="16.5" x14ac:dyDescent="0.3">
      <c r="B46436"/>
    </row>
    <row r="46437" spans="2:2" ht="16.5" x14ac:dyDescent="0.3">
      <c r="B46437"/>
    </row>
    <row r="46438" spans="2:2" ht="16.5" x14ac:dyDescent="0.3">
      <c r="B46438"/>
    </row>
    <row r="46439" spans="2:2" ht="16.5" x14ac:dyDescent="0.3">
      <c r="B46439"/>
    </row>
    <row r="46440" spans="2:2" ht="16.5" x14ac:dyDescent="0.3">
      <c r="B46440"/>
    </row>
    <row r="46441" spans="2:2" ht="16.5" x14ac:dyDescent="0.3">
      <c r="B46441"/>
    </row>
    <row r="46442" spans="2:2" ht="16.5" x14ac:dyDescent="0.3">
      <c r="B46442"/>
    </row>
    <row r="46443" spans="2:2" ht="16.5" x14ac:dyDescent="0.3">
      <c r="B46443"/>
    </row>
    <row r="46444" spans="2:2" ht="16.5" x14ac:dyDescent="0.3">
      <c r="B46444"/>
    </row>
    <row r="46445" spans="2:2" ht="16.5" x14ac:dyDescent="0.3">
      <c r="B46445"/>
    </row>
    <row r="46446" spans="2:2" ht="16.5" x14ac:dyDescent="0.3">
      <c r="B46446"/>
    </row>
    <row r="46447" spans="2:2" ht="16.5" x14ac:dyDescent="0.3">
      <c r="B46447"/>
    </row>
    <row r="46448" spans="2:2" ht="16.5" x14ac:dyDescent="0.3">
      <c r="B46448"/>
    </row>
    <row r="46449" spans="2:2" ht="16.5" x14ac:dyDescent="0.3">
      <c r="B46449"/>
    </row>
    <row r="46450" spans="2:2" ht="16.5" x14ac:dyDescent="0.3">
      <c r="B46450"/>
    </row>
    <row r="46451" spans="2:2" ht="16.5" x14ac:dyDescent="0.3">
      <c r="B46451"/>
    </row>
    <row r="46452" spans="2:2" ht="16.5" x14ac:dyDescent="0.3">
      <c r="B46452"/>
    </row>
    <row r="46453" spans="2:2" ht="16.5" x14ac:dyDescent="0.3">
      <c r="B46453"/>
    </row>
    <row r="46454" spans="2:2" ht="16.5" x14ac:dyDescent="0.3">
      <c r="B46454"/>
    </row>
    <row r="46455" spans="2:2" ht="16.5" x14ac:dyDescent="0.3">
      <c r="B46455"/>
    </row>
    <row r="46456" spans="2:2" ht="16.5" x14ac:dyDescent="0.3">
      <c r="B46456"/>
    </row>
    <row r="46457" spans="2:2" ht="16.5" x14ac:dyDescent="0.3">
      <c r="B46457"/>
    </row>
    <row r="46458" spans="2:2" ht="16.5" x14ac:dyDescent="0.3">
      <c r="B46458"/>
    </row>
    <row r="46459" spans="2:2" ht="16.5" x14ac:dyDescent="0.3">
      <c r="B46459"/>
    </row>
    <row r="46460" spans="2:2" ht="16.5" x14ac:dyDescent="0.3">
      <c r="B46460"/>
    </row>
    <row r="46461" spans="2:2" ht="16.5" x14ac:dyDescent="0.3">
      <c r="B46461"/>
    </row>
    <row r="46462" spans="2:2" ht="16.5" x14ac:dyDescent="0.3">
      <c r="B46462"/>
    </row>
    <row r="46463" spans="2:2" ht="16.5" x14ac:dyDescent="0.3">
      <c r="B46463"/>
    </row>
    <row r="46464" spans="2:2" ht="16.5" x14ac:dyDescent="0.3">
      <c r="B46464"/>
    </row>
    <row r="46465" spans="2:2" ht="16.5" x14ac:dyDescent="0.3">
      <c r="B46465"/>
    </row>
    <row r="46466" spans="2:2" ht="16.5" x14ac:dyDescent="0.3">
      <c r="B46466"/>
    </row>
    <row r="46467" spans="2:2" ht="16.5" x14ac:dyDescent="0.3">
      <c r="B46467"/>
    </row>
    <row r="46468" spans="2:2" ht="16.5" x14ac:dyDescent="0.3">
      <c r="B46468"/>
    </row>
    <row r="46469" spans="2:2" ht="16.5" x14ac:dyDescent="0.3">
      <c r="B46469"/>
    </row>
    <row r="46470" spans="2:2" ht="16.5" x14ac:dyDescent="0.3">
      <c r="B46470"/>
    </row>
    <row r="46471" spans="2:2" ht="16.5" x14ac:dyDescent="0.3">
      <c r="B46471"/>
    </row>
    <row r="46472" spans="2:2" ht="16.5" x14ac:dyDescent="0.3">
      <c r="B46472"/>
    </row>
    <row r="46473" spans="2:2" ht="16.5" x14ac:dyDescent="0.3">
      <c r="B46473"/>
    </row>
    <row r="46474" spans="2:2" ht="16.5" x14ac:dyDescent="0.3">
      <c r="B46474"/>
    </row>
    <row r="46475" spans="2:2" ht="16.5" x14ac:dyDescent="0.3">
      <c r="B46475"/>
    </row>
    <row r="46476" spans="2:2" ht="16.5" x14ac:dyDescent="0.3">
      <c r="B46476"/>
    </row>
    <row r="46477" spans="2:2" ht="16.5" x14ac:dyDescent="0.3">
      <c r="B46477"/>
    </row>
    <row r="46478" spans="2:2" ht="16.5" x14ac:dyDescent="0.3">
      <c r="B46478"/>
    </row>
    <row r="46479" spans="2:2" ht="16.5" x14ac:dyDescent="0.3">
      <c r="B46479"/>
    </row>
    <row r="46480" spans="2:2" ht="16.5" x14ac:dyDescent="0.3">
      <c r="B46480"/>
    </row>
    <row r="46481" spans="2:2" ht="16.5" x14ac:dyDescent="0.3">
      <c r="B46481"/>
    </row>
    <row r="46482" spans="2:2" ht="16.5" x14ac:dyDescent="0.3">
      <c r="B46482"/>
    </row>
    <row r="46483" spans="2:2" ht="16.5" x14ac:dyDescent="0.3">
      <c r="B46483"/>
    </row>
    <row r="46484" spans="2:2" ht="16.5" x14ac:dyDescent="0.3">
      <c r="B46484"/>
    </row>
    <row r="46485" spans="2:2" ht="16.5" x14ac:dyDescent="0.3">
      <c r="B46485"/>
    </row>
    <row r="46486" spans="2:2" ht="16.5" x14ac:dyDescent="0.3">
      <c r="B46486"/>
    </row>
    <row r="46487" spans="2:2" ht="16.5" x14ac:dyDescent="0.3">
      <c r="B46487"/>
    </row>
    <row r="46488" spans="2:2" ht="16.5" x14ac:dyDescent="0.3">
      <c r="B46488"/>
    </row>
    <row r="46489" spans="2:2" ht="16.5" x14ac:dyDescent="0.3">
      <c r="B46489"/>
    </row>
    <row r="46490" spans="2:2" ht="16.5" x14ac:dyDescent="0.3">
      <c r="B46490"/>
    </row>
    <row r="46491" spans="2:2" ht="16.5" x14ac:dyDescent="0.3">
      <c r="B46491"/>
    </row>
    <row r="46492" spans="2:2" ht="16.5" x14ac:dyDescent="0.3">
      <c r="B46492"/>
    </row>
    <row r="46493" spans="2:2" ht="16.5" x14ac:dyDescent="0.3">
      <c r="B46493"/>
    </row>
    <row r="46494" spans="2:2" ht="16.5" x14ac:dyDescent="0.3">
      <c r="B46494"/>
    </row>
    <row r="46495" spans="2:2" ht="16.5" x14ac:dyDescent="0.3">
      <c r="B46495"/>
    </row>
    <row r="46496" spans="2:2" ht="16.5" x14ac:dyDescent="0.3">
      <c r="B46496"/>
    </row>
    <row r="46497" spans="2:2" ht="16.5" x14ac:dyDescent="0.3">
      <c r="B46497"/>
    </row>
    <row r="46498" spans="2:2" ht="16.5" x14ac:dyDescent="0.3">
      <c r="B46498"/>
    </row>
    <row r="46499" spans="2:2" ht="16.5" x14ac:dyDescent="0.3">
      <c r="B46499"/>
    </row>
    <row r="46500" spans="2:2" ht="16.5" x14ac:dyDescent="0.3">
      <c r="B46500"/>
    </row>
    <row r="46501" spans="2:2" ht="16.5" x14ac:dyDescent="0.3">
      <c r="B46501"/>
    </row>
    <row r="46502" spans="2:2" ht="16.5" x14ac:dyDescent="0.3">
      <c r="B46502"/>
    </row>
    <row r="46503" spans="2:2" ht="16.5" x14ac:dyDescent="0.3">
      <c r="B46503"/>
    </row>
    <row r="46504" spans="2:2" ht="16.5" x14ac:dyDescent="0.3">
      <c r="B46504"/>
    </row>
    <row r="46505" spans="2:2" ht="16.5" x14ac:dyDescent="0.3">
      <c r="B46505"/>
    </row>
    <row r="46506" spans="2:2" ht="16.5" x14ac:dyDescent="0.3">
      <c r="B46506"/>
    </row>
    <row r="46507" spans="2:2" ht="16.5" x14ac:dyDescent="0.3">
      <c r="B46507"/>
    </row>
    <row r="46508" spans="2:2" ht="16.5" x14ac:dyDescent="0.3">
      <c r="B46508"/>
    </row>
    <row r="46509" spans="2:2" ht="16.5" x14ac:dyDescent="0.3">
      <c r="B46509"/>
    </row>
    <row r="46510" spans="2:2" ht="16.5" x14ac:dyDescent="0.3">
      <c r="B46510"/>
    </row>
    <row r="46511" spans="2:2" ht="16.5" x14ac:dyDescent="0.3">
      <c r="B46511"/>
    </row>
    <row r="46512" spans="2:2" ht="16.5" x14ac:dyDescent="0.3">
      <c r="B46512"/>
    </row>
    <row r="46513" spans="2:2" ht="16.5" x14ac:dyDescent="0.3">
      <c r="B46513"/>
    </row>
    <row r="46514" spans="2:2" ht="16.5" x14ac:dyDescent="0.3">
      <c r="B46514"/>
    </row>
    <row r="46515" spans="2:2" ht="16.5" x14ac:dyDescent="0.3">
      <c r="B46515"/>
    </row>
    <row r="46516" spans="2:2" ht="16.5" x14ac:dyDescent="0.3">
      <c r="B46516"/>
    </row>
    <row r="46517" spans="2:2" ht="16.5" x14ac:dyDescent="0.3">
      <c r="B46517"/>
    </row>
    <row r="46518" spans="2:2" ht="16.5" x14ac:dyDescent="0.3">
      <c r="B46518"/>
    </row>
    <row r="46519" spans="2:2" ht="16.5" x14ac:dyDescent="0.3">
      <c r="B46519"/>
    </row>
    <row r="46520" spans="2:2" ht="16.5" x14ac:dyDescent="0.3">
      <c r="B46520"/>
    </row>
    <row r="46521" spans="2:2" ht="16.5" x14ac:dyDescent="0.3">
      <c r="B46521"/>
    </row>
    <row r="46522" spans="2:2" ht="16.5" x14ac:dyDescent="0.3">
      <c r="B46522"/>
    </row>
    <row r="46523" spans="2:2" ht="16.5" x14ac:dyDescent="0.3">
      <c r="B46523"/>
    </row>
    <row r="46524" spans="2:2" ht="16.5" x14ac:dyDescent="0.3">
      <c r="B46524"/>
    </row>
    <row r="46525" spans="2:2" ht="16.5" x14ac:dyDescent="0.3">
      <c r="B46525"/>
    </row>
    <row r="46526" spans="2:2" ht="16.5" x14ac:dyDescent="0.3">
      <c r="B46526"/>
    </row>
    <row r="46527" spans="2:2" ht="16.5" x14ac:dyDescent="0.3">
      <c r="B46527"/>
    </row>
    <row r="46528" spans="2:2" ht="16.5" x14ac:dyDescent="0.3">
      <c r="B46528"/>
    </row>
    <row r="46529" spans="2:2" ht="16.5" x14ac:dyDescent="0.3">
      <c r="B46529"/>
    </row>
    <row r="46530" spans="2:2" ht="16.5" x14ac:dyDescent="0.3">
      <c r="B46530"/>
    </row>
    <row r="46531" spans="2:2" ht="16.5" x14ac:dyDescent="0.3">
      <c r="B46531"/>
    </row>
    <row r="46532" spans="2:2" ht="16.5" x14ac:dyDescent="0.3">
      <c r="B46532"/>
    </row>
    <row r="46533" spans="2:2" ht="16.5" x14ac:dyDescent="0.3">
      <c r="B46533"/>
    </row>
    <row r="46534" spans="2:2" ht="16.5" x14ac:dyDescent="0.3">
      <c r="B46534"/>
    </row>
    <row r="46535" spans="2:2" ht="16.5" x14ac:dyDescent="0.3">
      <c r="B46535"/>
    </row>
    <row r="46536" spans="2:2" ht="16.5" x14ac:dyDescent="0.3">
      <c r="B46536"/>
    </row>
    <row r="46537" spans="2:2" ht="16.5" x14ac:dyDescent="0.3">
      <c r="B46537"/>
    </row>
    <row r="46538" spans="2:2" ht="16.5" x14ac:dyDescent="0.3">
      <c r="B46538"/>
    </row>
    <row r="46539" spans="2:2" ht="16.5" x14ac:dyDescent="0.3">
      <c r="B46539"/>
    </row>
    <row r="46540" spans="2:2" ht="16.5" x14ac:dyDescent="0.3">
      <c r="B46540"/>
    </row>
    <row r="46541" spans="2:2" ht="16.5" x14ac:dyDescent="0.3">
      <c r="B46541"/>
    </row>
    <row r="46542" spans="2:2" ht="16.5" x14ac:dyDescent="0.3">
      <c r="B46542"/>
    </row>
    <row r="46543" spans="2:2" ht="16.5" x14ac:dyDescent="0.3">
      <c r="B46543"/>
    </row>
    <row r="46544" spans="2:2" ht="16.5" x14ac:dyDescent="0.3">
      <c r="B46544"/>
    </row>
    <row r="46545" spans="2:2" ht="16.5" x14ac:dyDescent="0.3">
      <c r="B46545"/>
    </row>
    <row r="46546" spans="2:2" ht="16.5" x14ac:dyDescent="0.3">
      <c r="B46546"/>
    </row>
    <row r="46547" spans="2:2" ht="16.5" x14ac:dyDescent="0.3">
      <c r="B46547"/>
    </row>
    <row r="46548" spans="2:2" ht="16.5" x14ac:dyDescent="0.3">
      <c r="B46548"/>
    </row>
    <row r="46549" spans="2:2" ht="16.5" x14ac:dyDescent="0.3">
      <c r="B46549"/>
    </row>
    <row r="46550" spans="2:2" ht="16.5" x14ac:dyDescent="0.3">
      <c r="B46550"/>
    </row>
    <row r="46551" spans="2:2" ht="16.5" x14ac:dyDescent="0.3">
      <c r="B46551"/>
    </row>
    <row r="46552" spans="2:2" ht="16.5" x14ac:dyDescent="0.3">
      <c r="B46552"/>
    </row>
    <row r="46553" spans="2:2" ht="16.5" x14ac:dyDescent="0.3">
      <c r="B46553"/>
    </row>
    <row r="46554" spans="2:2" ht="16.5" x14ac:dyDescent="0.3">
      <c r="B46554"/>
    </row>
    <row r="46555" spans="2:2" ht="16.5" x14ac:dyDescent="0.3">
      <c r="B46555"/>
    </row>
    <row r="46556" spans="2:2" ht="16.5" x14ac:dyDescent="0.3">
      <c r="B46556"/>
    </row>
    <row r="46557" spans="2:2" ht="16.5" x14ac:dyDescent="0.3">
      <c r="B46557"/>
    </row>
    <row r="46558" spans="2:2" ht="16.5" x14ac:dyDescent="0.3">
      <c r="B46558"/>
    </row>
    <row r="46559" spans="2:2" ht="16.5" x14ac:dyDescent="0.3">
      <c r="B46559"/>
    </row>
    <row r="46560" spans="2:2" ht="16.5" x14ac:dyDescent="0.3">
      <c r="B46560"/>
    </row>
    <row r="46561" spans="2:2" ht="16.5" x14ac:dyDescent="0.3">
      <c r="B46561"/>
    </row>
    <row r="46562" spans="2:2" ht="16.5" x14ac:dyDescent="0.3">
      <c r="B46562"/>
    </row>
    <row r="46563" spans="2:2" ht="16.5" x14ac:dyDescent="0.3">
      <c r="B46563"/>
    </row>
    <row r="46564" spans="2:2" ht="16.5" x14ac:dyDescent="0.3">
      <c r="B46564"/>
    </row>
    <row r="46565" spans="2:2" ht="16.5" x14ac:dyDescent="0.3">
      <c r="B46565"/>
    </row>
    <row r="46566" spans="2:2" ht="16.5" x14ac:dyDescent="0.3">
      <c r="B46566"/>
    </row>
    <row r="46567" spans="2:2" ht="16.5" x14ac:dyDescent="0.3">
      <c r="B46567"/>
    </row>
    <row r="46568" spans="2:2" ht="16.5" x14ac:dyDescent="0.3">
      <c r="B46568"/>
    </row>
    <row r="46569" spans="2:2" ht="16.5" x14ac:dyDescent="0.3">
      <c r="B46569"/>
    </row>
    <row r="46570" spans="2:2" ht="16.5" x14ac:dyDescent="0.3">
      <c r="B46570"/>
    </row>
    <row r="46571" spans="2:2" ht="16.5" x14ac:dyDescent="0.3">
      <c r="B46571"/>
    </row>
    <row r="46572" spans="2:2" ht="16.5" x14ac:dyDescent="0.3">
      <c r="B46572"/>
    </row>
    <row r="46573" spans="2:2" ht="16.5" x14ac:dyDescent="0.3">
      <c r="B46573"/>
    </row>
    <row r="46574" spans="2:2" ht="16.5" x14ac:dyDescent="0.3">
      <c r="B46574"/>
    </row>
    <row r="46575" spans="2:2" ht="16.5" x14ac:dyDescent="0.3">
      <c r="B46575"/>
    </row>
    <row r="46576" spans="2:2" ht="16.5" x14ac:dyDescent="0.3">
      <c r="B46576"/>
    </row>
    <row r="46577" spans="2:2" ht="16.5" x14ac:dyDescent="0.3">
      <c r="B46577"/>
    </row>
    <row r="46578" spans="2:2" ht="16.5" x14ac:dyDescent="0.3">
      <c r="B46578"/>
    </row>
    <row r="46579" spans="2:2" ht="16.5" x14ac:dyDescent="0.3">
      <c r="B46579"/>
    </row>
    <row r="46580" spans="2:2" ht="16.5" x14ac:dyDescent="0.3">
      <c r="B46580"/>
    </row>
    <row r="46581" spans="2:2" ht="16.5" x14ac:dyDescent="0.3">
      <c r="B46581"/>
    </row>
    <row r="46582" spans="2:2" ht="16.5" x14ac:dyDescent="0.3">
      <c r="B46582"/>
    </row>
    <row r="46583" spans="2:2" ht="16.5" x14ac:dyDescent="0.3">
      <c r="B46583"/>
    </row>
    <row r="46584" spans="2:2" ht="16.5" x14ac:dyDescent="0.3">
      <c r="B46584"/>
    </row>
    <row r="46585" spans="2:2" ht="16.5" x14ac:dyDescent="0.3">
      <c r="B46585"/>
    </row>
    <row r="46586" spans="2:2" ht="16.5" x14ac:dyDescent="0.3">
      <c r="B46586"/>
    </row>
    <row r="46587" spans="2:2" ht="16.5" x14ac:dyDescent="0.3">
      <c r="B46587"/>
    </row>
    <row r="46588" spans="2:2" ht="16.5" x14ac:dyDescent="0.3">
      <c r="B46588"/>
    </row>
    <row r="46589" spans="2:2" ht="16.5" x14ac:dyDescent="0.3">
      <c r="B46589"/>
    </row>
    <row r="46590" spans="2:2" ht="16.5" x14ac:dyDescent="0.3">
      <c r="B46590"/>
    </row>
    <row r="46591" spans="2:2" ht="16.5" x14ac:dyDescent="0.3">
      <c r="B46591"/>
    </row>
    <row r="46592" spans="2:2" ht="16.5" x14ac:dyDescent="0.3">
      <c r="B46592"/>
    </row>
    <row r="46593" spans="2:2" ht="16.5" x14ac:dyDescent="0.3">
      <c r="B46593"/>
    </row>
    <row r="46594" spans="2:2" ht="16.5" x14ac:dyDescent="0.3">
      <c r="B46594"/>
    </row>
    <row r="46595" spans="2:2" ht="16.5" x14ac:dyDescent="0.3">
      <c r="B46595"/>
    </row>
    <row r="46596" spans="2:2" ht="16.5" x14ac:dyDescent="0.3">
      <c r="B46596"/>
    </row>
    <row r="46597" spans="2:2" ht="16.5" x14ac:dyDescent="0.3">
      <c r="B46597"/>
    </row>
    <row r="46598" spans="2:2" ht="16.5" x14ac:dyDescent="0.3">
      <c r="B46598"/>
    </row>
    <row r="46599" spans="2:2" ht="16.5" x14ac:dyDescent="0.3">
      <c r="B46599"/>
    </row>
    <row r="46600" spans="2:2" ht="16.5" x14ac:dyDescent="0.3">
      <c r="B46600"/>
    </row>
    <row r="46601" spans="2:2" ht="16.5" x14ac:dyDescent="0.3">
      <c r="B46601"/>
    </row>
    <row r="46602" spans="2:2" ht="16.5" x14ac:dyDescent="0.3">
      <c r="B46602"/>
    </row>
    <row r="46603" spans="2:2" ht="16.5" x14ac:dyDescent="0.3">
      <c r="B46603"/>
    </row>
    <row r="46604" spans="2:2" ht="16.5" x14ac:dyDescent="0.3">
      <c r="B46604"/>
    </row>
    <row r="46605" spans="2:2" ht="16.5" x14ac:dyDescent="0.3">
      <c r="B46605"/>
    </row>
    <row r="46606" spans="2:2" ht="16.5" x14ac:dyDescent="0.3">
      <c r="B46606"/>
    </row>
    <row r="46607" spans="2:2" ht="16.5" x14ac:dyDescent="0.3">
      <c r="B46607"/>
    </row>
    <row r="46608" spans="2:2" ht="16.5" x14ac:dyDescent="0.3">
      <c r="B46608"/>
    </row>
    <row r="46609" spans="2:2" ht="16.5" x14ac:dyDescent="0.3">
      <c r="B46609"/>
    </row>
    <row r="46610" spans="2:2" ht="16.5" x14ac:dyDescent="0.3">
      <c r="B46610"/>
    </row>
    <row r="46611" spans="2:2" ht="16.5" x14ac:dyDescent="0.3">
      <c r="B46611"/>
    </row>
    <row r="46612" spans="2:2" ht="16.5" x14ac:dyDescent="0.3">
      <c r="B46612"/>
    </row>
    <row r="46613" spans="2:2" ht="16.5" x14ac:dyDescent="0.3">
      <c r="B46613"/>
    </row>
    <row r="46614" spans="2:2" ht="16.5" x14ac:dyDescent="0.3">
      <c r="B46614"/>
    </row>
    <row r="46615" spans="2:2" ht="16.5" x14ac:dyDescent="0.3">
      <c r="B46615"/>
    </row>
    <row r="46616" spans="2:2" ht="16.5" x14ac:dyDescent="0.3">
      <c r="B46616"/>
    </row>
    <row r="46617" spans="2:2" ht="16.5" x14ac:dyDescent="0.3">
      <c r="B46617"/>
    </row>
    <row r="46618" spans="2:2" ht="16.5" x14ac:dyDescent="0.3">
      <c r="B46618"/>
    </row>
    <row r="46619" spans="2:2" ht="16.5" x14ac:dyDescent="0.3">
      <c r="B46619"/>
    </row>
    <row r="46620" spans="2:2" ht="16.5" x14ac:dyDescent="0.3">
      <c r="B46620"/>
    </row>
    <row r="46621" spans="2:2" ht="16.5" x14ac:dyDescent="0.3">
      <c r="B46621"/>
    </row>
    <row r="46622" spans="2:2" ht="16.5" x14ac:dyDescent="0.3">
      <c r="B46622"/>
    </row>
    <row r="46623" spans="2:2" ht="16.5" x14ac:dyDescent="0.3">
      <c r="B46623"/>
    </row>
    <row r="46624" spans="2:2" ht="16.5" x14ac:dyDescent="0.3">
      <c r="B46624"/>
    </row>
    <row r="46625" spans="2:2" ht="16.5" x14ac:dyDescent="0.3">
      <c r="B46625"/>
    </row>
    <row r="46626" spans="2:2" ht="16.5" x14ac:dyDescent="0.3">
      <c r="B46626"/>
    </row>
    <row r="46627" spans="2:2" ht="16.5" x14ac:dyDescent="0.3">
      <c r="B46627"/>
    </row>
    <row r="46628" spans="2:2" ht="16.5" x14ac:dyDescent="0.3">
      <c r="B46628"/>
    </row>
    <row r="46629" spans="2:2" ht="16.5" x14ac:dyDescent="0.3">
      <c r="B46629"/>
    </row>
    <row r="46630" spans="2:2" ht="16.5" x14ac:dyDescent="0.3">
      <c r="B46630"/>
    </row>
    <row r="46631" spans="2:2" ht="16.5" x14ac:dyDescent="0.3">
      <c r="B46631"/>
    </row>
    <row r="46632" spans="2:2" ht="16.5" x14ac:dyDescent="0.3">
      <c r="B46632"/>
    </row>
    <row r="46633" spans="2:2" ht="16.5" x14ac:dyDescent="0.3">
      <c r="B46633"/>
    </row>
    <row r="46634" spans="2:2" ht="16.5" x14ac:dyDescent="0.3">
      <c r="B46634"/>
    </row>
    <row r="46635" spans="2:2" ht="16.5" x14ac:dyDescent="0.3">
      <c r="B46635"/>
    </row>
    <row r="46636" spans="2:2" ht="16.5" x14ac:dyDescent="0.3">
      <c r="B46636"/>
    </row>
    <row r="46637" spans="2:2" ht="16.5" x14ac:dyDescent="0.3">
      <c r="B46637"/>
    </row>
    <row r="46638" spans="2:2" ht="16.5" x14ac:dyDescent="0.3">
      <c r="B46638"/>
    </row>
    <row r="46639" spans="2:2" ht="16.5" x14ac:dyDescent="0.3">
      <c r="B46639"/>
    </row>
    <row r="46640" spans="2:2" ht="16.5" x14ac:dyDescent="0.3">
      <c r="B46640"/>
    </row>
    <row r="46641" spans="2:2" ht="16.5" x14ac:dyDescent="0.3">
      <c r="B46641"/>
    </row>
    <row r="46642" spans="2:2" ht="16.5" x14ac:dyDescent="0.3">
      <c r="B46642"/>
    </row>
    <row r="46643" spans="2:2" ht="16.5" x14ac:dyDescent="0.3">
      <c r="B46643"/>
    </row>
    <row r="46644" spans="2:2" ht="16.5" x14ac:dyDescent="0.3">
      <c r="B46644"/>
    </row>
    <row r="46645" spans="2:2" ht="16.5" x14ac:dyDescent="0.3">
      <c r="B46645"/>
    </row>
    <row r="46646" spans="2:2" ht="16.5" x14ac:dyDescent="0.3">
      <c r="B46646"/>
    </row>
    <row r="46647" spans="2:2" ht="16.5" x14ac:dyDescent="0.3">
      <c r="B46647"/>
    </row>
    <row r="46648" spans="2:2" ht="16.5" x14ac:dyDescent="0.3">
      <c r="B46648"/>
    </row>
    <row r="46649" spans="2:2" ht="16.5" x14ac:dyDescent="0.3">
      <c r="B46649"/>
    </row>
    <row r="46650" spans="2:2" ht="16.5" x14ac:dyDescent="0.3">
      <c r="B46650"/>
    </row>
    <row r="46651" spans="2:2" ht="16.5" x14ac:dyDescent="0.3">
      <c r="B46651"/>
    </row>
    <row r="46652" spans="2:2" ht="16.5" x14ac:dyDescent="0.3">
      <c r="B46652"/>
    </row>
    <row r="46653" spans="2:2" ht="16.5" x14ac:dyDescent="0.3">
      <c r="B46653"/>
    </row>
    <row r="46654" spans="2:2" ht="16.5" x14ac:dyDescent="0.3">
      <c r="B46654"/>
    </row>
    <row r="46655" spans="2:2" ht="16.5" x14ac:dyDescent="0.3">
      <c r="B46655"/>
    </row>
    <row r="46656" spans="2:2" ht="16.5" x14ac:dyDescent="0.3">
      <c r="B46656"/>
    </row>
    <row r="46657" spans="2:2" ht="16.5" x14ac:dyDescent="0.3">
      <c r="B46657"/>
    </row>
    <row r="46658" spans="2:2" ht="16.5" x14ac:dyDescent="0.3">
      <c r="B46658"/>
    </row>
    <row r="46659" spans="2:2" ht="16.5" x14ac:dyDescent="0.3">
      <c r="B46659"/>
    </row>
    <row r="46660" spans="2:2" ht="16.5" x14ac:dyDescent="0.3">
      <c r="B46660"/>
    </row>
    <row r="46661" spans="2:2" ht="16.5" x14ac:dyDescent="0.3">
      <c r="B46661"/>
    </row>
    <row r="46662" spans="2:2" ht="16.5" x14ac:dyDescent="0.3">
      <c r="B46662"/>
    </row>
    <row r="46663" spans="2:2" ht="16.5" x14ac:dyDescent="0.3">
      <c r="B46663"/>
    </row>
    <row r="46664" spans="2:2" ht="16.5" x14ac:dyDescent="0.3">
      <c r="B46664"/>
    </row>
    <row r="46665" spans="2:2" ht="16.5" x14ac:dyDescent="0.3">
      <c r="B46665"/>
    </row>
    <row r="46666" spans="2:2" ht="16.5" x14ac:dyDescent="0.3">
      <c r="B46666"/>
    </row>
    <row r="46667" spans="2:2" ht="16.5" x14ac:dyDescent="0.3">
      <c r="B46667"/>
    </row>
    <row r="46668" spans="2:2" ht="16.5" x14ac:dyDescent="0.3">
      <c r="B46668"/>
    </row>
    <row r="46669" spans="2:2" ht="16.5" x14ac:dyDescent="0.3">
      <c r="B46669"/>
    </row>
    <row r="46670" spans="2:2" ht="16.5" x14ac:dyDescent="0.3">
      <c r="B46670"/>
    </row>
    <row r="46671" spans="2:2" ht="16.5" x14ac:dyDescent="0.3">
      <c r="B46671"/>
    </row>
    <row r="46672" spans="2:2" ht="16.5" x14ac:dyDescent="0.3">
      <c r="B46672"/>
    </row>
    <row r="46673" spans="2:2" ht="16.5" x14ac:dyDescent="0.3">
      <c r="B46673"/>
    </row>
    <row r="46674" spans="2:2" ht="16.5" x14ac:dyDescent="0.3">
      <c r="B46674"/>
    </row>
    <row r="46675" spans="2:2" ht="16.5" x14ac:dyDescent="0.3">
      <c r="B46675"/>
    </row>
    <row r="46676" spans="2:2" ht="16.5" x14ac:dyDescent="0.3">
      <c r="B46676"/>
    </row>
    <row r="46677" spans="2:2" ht="16.5" x14ac:dyDescent="0.3">
      <c r="B46677"/>
    </row>
    <row r="46678" spans="2:2" ht="16.5" x14ac:dyDescent="0.3">
      <c r="B46678"/>
    </row>
    <row r="46679" spans="2:2" ht="16.5" x14ac:dyDescent="0.3">
      <c r="B46679"/>
    </row>
    <row r="46680" spans="2:2" ht="16.5" x14ac:dyDescent="0.3">
      <c r="B46680"/>
    </row>
    <row r="46681" spans="2:2" ht="16.5" x14ac:dyDescent="0.3">
      <c r="B46681"/>
    </row>
    <row r="46682" spans="2:2" ht="16.5" x14ac:dyDescent="0.3">
      <c r="B46682"/>
    </row>
    <row r="46683" spans="2:2" ht="16.5" x14ac:dyDescent="0.3">
      <c r="B46683"/>
    </row>
    <row r="46684" spans="2:2" ht="16.5" x14ac:dyDescent="0.3">
      <c r="B46684"/>
    </row>
    <row r="46685" spans="2:2" ht="16.5" x14ac:dyDescent="0.3">
      <c r="B46685"/>
    </row>
    <row r="46686" spans="2:2" ht="16.5" x14ac:dyDescent="0.3">
      <c r="B46686"/>
    </row>
    <row r="46687" spans="2:2" ht="16.5" x14ac:dyDescent="0.3">
      <c r="B46687"/>
    </row>
    <row r="46688" spans="2:2" ht="16.5" x14ac:dyDescent="0.3">
      <c r="B46688"/>
    </row>
    <row r="46689" spans="2:2" ht="16.5" x14ac:dyDescent="0.3">
      <c r="B46689"/>
    </row>
    <row r="46690" spans="2:2" ht="16.5" x14ac:dyDescent="0.3">
      <c r="B46690"/>
    </row>
    <row r="46691" spans="2:2" ht="16.5" x14ac:dyDescent="0.3">
      <c r="B46691"/>
    </row>
    <row r="46692" spans="2:2" ht="16.5" x14ac:dyDescent="0.3">
      <c r="B46692"/>
    </row>
    <row r="46693" spans="2:2" ht="16.5" x14ac:dyDescent="0.3">
      <c r="B46693"/>
    </row>
    <row r="46694" spans="2:2" ht="16.5" x14ac:dyDescent="0.3">
      <c r="B46694"/>
    </row>
    <row r="46695" spans="2:2" ht="16.5" x14ac:dyDescent="0.3">
      <c r="B46695"/>
    </row>
    <row r="46696" spans="2:2" ht="16.5" x14ac:dyDescent="0.3">
      <c r="B46696"/>
    </row>
    <row r="46697" spans="2:2" ht="16.5" x14ac:dyDescent="0.3">
      <c r="B46697"/>
    </row>
    <row r="46698" spans="2:2" ht="16.5" x14ac:dyDescent="0.3">
      <c r="B46698"/>
    </row>
    <row r="46699" spans="2:2" ht="16.5" x14ac:dyDescent="0.3">
      <c r="B46699"/>
    </row>
    <row r="46700" spans="2:2" ht="16.5" x14ac:dyDescent="0.3">
      <c r="B46700"/>
    </row>
    <row r="46701" spans="2:2" ht="16.5" x14ac:dyDescent="0.3">
      <c r="B46701"/>
    </row>
    <row r="46702" spans="2:2" ht="16.5" x14ac:dyDescent="0.3">
      <c r="B46702"/>
    </row>
    <row r="46703" spans="2:2" ht="16.5" x14ac:dyDescent="0.3">
      <c r="B46703"/>
    </row>
    <row r="46704" spans="2:2" ht="16.5" x14ac:dyDescent="0.3">
      <c r="B46704"/>
    </row>
    <row r="46705" spans="2:2" ht="16.5" x14ac:dyDescent="0.3">
      <c r="B46705"/>
    </row>
    <row r="46706" spans="2:2" ht="16.5" x14ac:dyDescent="0.3">
      <c r="B46706"/>
    </row>
    <row r="46707" spans="2:2" ht="16.5" x14ac:dyDescent="0.3">
      <c r="B46707"/>
    </row>
    <row r="46708" spans="2:2" ht="16.5" x14ac:dyDescent="0.3">
      <c r="B46708"/>
    </row>
    <row r="46709" spans="2:2" ht="16.5" x14ac:dyDescent="0.3">
      <c r="B46709"/>
    </row>
    <row r="46710" spans="2:2" ht="16.5" x14ac:dyDescent="0.3">
      <c r="B46710"/>
    </row>
    <row r="46711" spans="2:2" ht="16.5" x14ac:dyDescent="0.3">
      <c r="B46711"/>
    </row>
    <row r="46712" spans="2:2" ht="16.5" x14ac:dyDescent="0.3">
      <c r="B46712"/>
    </row>
    <row r="46713" spans="2:2" ht="16.5" x14ac:dyDescent="0.3">
      <c r="B46713"/>
    </row>
    <row r="46714" spans="2:2" ht="16.5" x14ac:dyDescent="0.3">
      <c r="B46714"/>
    </row>
    <row r="46715" spans="2:2" ht="16.5" x14ac:dyDescent="0.3">
      <c r="B46715"/>
    </row>
    <row r="46716" spans="2:2" ht="16.5" x14ac:dyDescent="0.3">
      <c r="B46716"/>
    </row>
    <row r="46717" spans="2:2" ht="16.5" x14ac:dyDescent="0.3">
      <c r="B46717"/>
    </row>
    <row r="46718" spans="2:2" ht="16.5" x14ac:dyDescent="0.3">
      <c r="B46718"/>
    </row>
    <row r="46719" spans="2:2" ht="16.5" x14ac:dyDescent="0.3">
      <c r="B46719"/>
    </row>
    <row r="46720" spans="2:2" ht="16.5" x14ac:dyDescent="0.3">
      <c r="B46720"/>
    </row>
    <row r="46721" spans="2:2" ht="16.5" x14ac:dyDescent="0.3">
      <c r="B46721"/>
    </row>
    <row r="46722" spans="2:2" ht="16.5" x14ac:dyDescent="0.3">
      <c r="B46722"/>
    </row>
    <row r="46723" spans="2:2" ht="16.5" x14ac:dyDescent="0.3">
      <c r="B46723"/>
    </row>
    <row r="46724" spans="2:2" ht="16.5" x14ac:dyDescent="0.3">
      <c r="B46724"/>
    </row>
    <row r="46725" spans="2:2" ht="16.5" x14ac:dyDescent="0.3">
      <c r="B46725"/>
    </row>
    <row r="46726" spans="2:2" ht="16.5" x14ac:dyDescent="0.3">
      <c r="B46726"/>
    </row>
    <row r="46727" spans="2:2" ht="16.5" x14ac:dyDescent="0.3">
      <c r="B46727"/>
    </row>
    <row r="46728" spans="2:2" ht="16.5" x14ac:dyDescent="0.3">
      <c r="B46728"/>
    </row>
    <row r="46729" spans="2:2" ht="16.5" x14ac:dyDescent="0.3">
      <c r="B46729"/>
    </row>
    <row r="46730" spans="2:2" ht="16.5" x14ac:dyDescent="0.3">
      <c r="B46730"/>
    </row>
    <row r="46731" spans="2:2" ht="16.5" x14ac:dyDescent="0.3">
      <c r="B46731"/>
    </row>
    <row r="46732" spans="2:2" ht="16.5" x14ac:dyDescent="0.3">
      <c r="B46732"/>
    </row>
    <row r="46733" spans="2:2" ht="16.5" x14ac:dyDescent="0.3">
      <c r="B46733"/>
    </row>
    <row r="46734" spans="2:2" ht="16.5" x14ac:dyDescent="0.3">
      <c r="B46734"/>
    </row>
    <row r="46735" spans="2:2" ht="16.5" x14ac:dyDescent="0.3">
      <c r="B46735"/>
    </row>
    <row r="46736" spans="2:2" ht="16.5" x14ac:dyDescent="0.3">
      <c r="B46736"/>
    </row>
    <row r="46737" spans="2:2" ht="16.5" x14ac:dyDescent="0.3">
      <c r="B46737"/>
    </row>
    <row r="46738" spans="2:2" ht="16.5" x14ac:dyDescent="0.3">
      <c r="B46738"/>
    </row>
    <row r="46739" spans="2:2" ht="16.5" x14ac:dyDescent="0.3">
      <c r="B46739"/>
    </row>
    <row r="46740" spans="2:2" ht="16.5" x14ac:dyDescent="0.3">
      <c r="B46740"/>
    </row>
    <row r="46741" spans="2:2" ht="16.5" x14ac:dyDescent="0.3">
      <c r="B46741"/>
    </row>
    <row r="46742" spans="2:2" ht="16.5" x14ac:dyDescent="0.3">
      <c r="B46742"/>
    </row>
    <row r="46743" spans="2:2" ht="16.5" x14ac:dyDescent="0.3">
      <c r="B46743"/>
    </row>
    <row r="46744" spans="2:2" ht="16.5" x14ac:dyDescent="0.3">
      <c r="B46744"/>
    </row>
    <row r="46745" spans="2:2" ht="16.5" x14ac:dyDescent="0.3">
      <c r="B46745"/>
    </row>
    <row r="46746" spans="2:2" ht="16.5" x14ac:dyDescent="0.3">
      <c r="B46746"/>
    </row>
    <row r="46747" spans="2:2" ht="16.5" x14ac:dyDescent="0.3">
      <c r="B46747"/>
    </row>
    <row r="46748" spans="2:2" ht="16.5" x14ac:dyDescent="0.3">
      <c r="B46748"/>
    </row>
    <row r="46749" spans="2:2" ht="16.5" x14ac:dyDescent="0.3">
      <c r="B46749"/>
    </row>
    <row r="46750" spans="2:2" ht="16.5" x14ac:dyDescent="0.3">
      <c r="B46750"/>
    </row>
    <row r="46751" spans="2:2" ht="16.5" x14ac:dyDescent="0.3">
      <c r="B46751"/>
    </row>
    <row r="46752" spans="2:2" ht="16.5" x14ac:dyDescent="0.3">
      <c r="B46752"/>
    </row>
    <row r="46753" spans="2:2" ht="16.5" x14ac:dyDescent="0.3">
      <c r="B46753"/>
    </row>
    <row r="46754" spans="2:2" ht="16.5" x14ac:dyDescent="0.3">
      <c r="B46754"/>
    </row>
    <row r="46755" spans="2:2" ht="16.5" x14ac:dyDescent="0.3">
      <c r="B46755"/>
    </row>
    <row r="46756" spans="2:2" ht="16.5" x14ac:dyDescent="0.3">
      <c r="B46756"/>
    </row>
    <row r="46757" spans="2:2" ht="16.5" x14ac:dyDescent="0.3">
      <c r="B46757"/>
    </row>
    <row r="46758" spans="2:2" ht="16.5" x14ac:dyDescent="0.3">
      <c r="B46758"/>
    </row>
    <row r="46759" spans="2:2" ht="16.5" x14ac:dyDescent="0.3">
      <c r="B46759"/>
    </row>
    <row r="46760" spans="2:2" ht="16.5" x14ac:dyDescent="0.3">
      <c r="B46760"/>
    </row>
    <row r="46761" spans="2:2" ht="16.5" x14ac:dyDescent="0.3">
      <c r="B46761"/>
    </row>
    <row r="46762" spans="2:2" ht="16.5" x14ac:dyDescent="0.3">
      <c r="B46762"/>
    </row>
    <row r="46763" spans="2:2" ht="16.5" x14ac:dyDescent="0.3">
      <c r="B46763"/>
    </row>
    <row r="46764" spans="2:2" ht="16.5" x14ac:dyDescent="0.3">
      <c r="B46764"/>
    </row>
    <row r="46765" spans="2:2" ht="16.5" x14ac:dyDescent="0.3">
      <c r="B46765"/>
    </row>
    <row r="46766" spans="2:2" ht="16.5" x14ac:dyDescent="0.3">
      <c r="B46766"/>
    </row>
    <row r="46767" spans="2:2" ht="16.5" x14ac:dyDescent="0.3">
      <c r="B46767"/>
    </row>
    <row r="46768" spans="2:2" ht="16.5" x14ac:dyDescent="0.3">
      <c r="B46768"/>
    </row>
    <row r="46769" spans="2:2" ht="16.5" x14ac:dyDescent="0.3">
      <c r="B46769"/>
    </row>
    <row r="46770" spans="2:2" ht="16.5" x14ac:dyDescent="0.3">
      <c r="B46770"/>
    </row>
    <row r="46771" spans="2:2" ht="16.5" x14ac:dyDescent="0.3">
      <c r="B46771"/>
    </row>
    <row r="46772" spans="2:2" ht="16.5" x14ac:dyDescent="0.3">
      <c r="B46772"/>
    </row>
    <row r="46773" spans="2:2" ht="16.5" x14ac:dyDescent="0.3">
      <c r="B46773"/>
    </row>
    <row r="46774" spans="2:2" ht="16.5" x14ac:dyDescent="0.3">
      <c r="B46774"/>
    </row>
    <row r="46775" spans="2:2" ht="16.5" x14ac:dyDescent="0.3">
      <c r="B46775"/>
    </row>
    <row r="46776" spans="2:2" ht="16.5" x14ac:dyDescent="0.3">
      <c r="B46776"/>
    </row>
    <row r="46777" spans="2:2" ht="16.5" x14ac:dyDescent="0.3">
      <c r="B46777"/>
    </row>
    <row r="46778" spans="2:2" ht="16.5" x14ac:dyDescent="0.3">
      <c r="B46778"/>
    </row>
    <row r="46779" spans="2:2" ht="16.5" x14ac:dyDescent="0.3">
      <c r="B46779"/>
    </row>
    <row r="46780" spans="2:2" ht="16.5" x14ac:dyDescent="0.3">
      <c r="B46780"/>
    </row>
    <row r="46781" spans="2:2" ht="16.5" x14ac:dyDescent="0.3">
      <c r="B46781"/>
    </row>
    <row r="46782" spans="2:2" ht="16.5" x14ac:dyDescent="0.3">
      <c r="B46782"/>
    </row>
    <row r="46783" spans="2:2" ht="16.5" x14ac:dyDescent="0.3">
      <c r="B46783"/>
    </row>
    <row r="46784" spans="2:2" ht="16.5" x14ac:dyDescent="0.3">
      <c r="B46784"/>
    </row>
    <row r="46785" spans="2:2" ht="16.5" x14ac:dyDescent="0.3">
      <c r="B46785"/>
    </row>
    <row r="46786" spans="2:2" ht="16.5" x14ac:dyDescent="0.3">
      <c r="B46786"/>
    </row>
    <row r="46787" spans="2:2" ht="16.5" x14ac:dyDescent="0.3">
      <c r="B46787"/>
    </row>
    <row r="46788" spans="2:2" ht="16.5" x14ac:dyDescent="0.3">
      <c r="B46788"/>
    </row>
    <row r="46789" spans="2:2" ht="16.5" x14ac:dyDescent="0.3">
      <c r="B46789"/>
    </row>
    <row r="46790" spans="2:2" ht="16.5" x14ac:dyDescent="0.3">
      <c r="B46790"/>
    </row>
    <row r="46791" spans="2:2" ht="16.5" x14ac:dyDescent="0.3">
      <c r="B46791"/>
    </row>
    <row r="46792" spans="2:2" ht="16.5" x14ac:dyDescent="0.3">
      <c r="B46792"/>
    </row>
    <row r="46793" spans="2:2" ht="16.5" x14ac:dyDescent="0.3">
      <c r="B46793"/>
    </row>
    <row r="46794" spans="2:2" ht="16.5" x14ac:dyDescent="0.3">
      <c r="B46794"/>
    </row>
    <row r="46795" spans="2:2" ht="16.5" x14ac:dyDescent="0.3">
      <c r="B46795"/>
    </row>
    <row r="46796" spans="2:2" ht="16.5" x14ac:dyDescent="0.3">
      <c r="B46796"/>
    </row>
    <row r="46797" spans="2:2" ht="16.5" x14ac:dyDescent="0.3">
      <c r="B46797"/>
    </row>
    <row r="46798" spans="2:2" ht="16.5" x14ac:dyDescent="0.3">
      <c r="B46798"/>
    </row>
    <row r="46799" spans="2:2" ht="16.5" x14ac:dyDescent="0.3">
      <c r="B46799"/>
    </row>
    <row r="46800" spans="2:2" ht="16.5" x14ac:dyDescent="0.3">
      <c r="B46800"/>
    </row>
    <row r="46801" spans="2:2" ht="16.5" x14ac:dyDescent="0.3">
      <c r="B46801"/>
    </row>
    <row r="46802" spans="2:2" ht="16.5" x14ac:dyDescent="0.3">
      <c r="B46802"/>
    </row>
    <row r="46803" spans="2:2" ht="16.5" x14ac:dyDescent="0.3">
      <c r="B46803"/>
    </row>
    <row r="46804" spans="2:2" ht="16.5" x14ac:dyDescent="0.3">
      <c r="B46804"/>
    </row>
    <row r="46805" spans="2:2" ht="16.5" x14ac:dyDescent="0.3">
      <c r="B46805"/>
    </row>
    <row r="46806" spans="2:2" ht="16.5" x14ac:dyDescent="0.3">
      <c r="B46806"/>
    </row>
    <row r="46807" spans="2:2" ht="16.5" x14ac:dyDescent="0.3">
      <c r="B46807"/>
    </row>
    <row r="46808" spans="2:2" ht="16.5" x14ac:dyDescent="0.3">
      <c r="B46808"/>
    </row>
    <row r="46809" spans="2:2" ht="16.5" x14ac:dyDescent="0.3">
      <c r="B46809"/>
    </row>
    <row r="46810" spans="2:2" ht="16.5" x14ac:dyDescent="0.3">
      <c r="B46810"/>
    </row>
    <row r="46811" spans="2:2" ht="16.5" x14ac:dyDescent="0.3">
      <c r="B46811"/>
    </row>
    <row r="46812" spans="2:2" ht="16.5" x14ac:dyDescent="0.3">
      <c r="B46812"/>
    </row>
    <row r="46813" spans="2:2" ht="16.5" x14ac:dyDescent="0.3">
      <c r="B46813"/>
    </row>
    <row r="46814" spans="2:2" ht="16.5" x14ac:dyDescent="0.3">
      <c r="B46814"/>
    </row>
    <row r="46815" spans="2:2" ht="16.5" x14ac:dyDescent="0.3">
      <c r="B46815"/>
    </row>
    <row r="46816" spans="2:2" ht="16.5" x14ac:dyDescent="0.3">
      <c r="B46816"/>
    </row>
    <row r="46817" spans="2:2" ht="16.5" x14ac:dyDescent="0.3">
      <c r="B46817"/>
    </row>
    <row r="46818" spans="2:2" ht="16.5" x14ac:dyDescent="0.3">
      <c r="B46818"/>
    </row>
    <row r="46819" spans="2:2" ht="16.5" x14ac:dyDescent="0.3">
      <c r="B46819"/>
    </row>
    <row r="46820" spans="2:2" ht="16.5" x14ac:dyDescent="0.3">
      <c r="B46820"/>
    </row>
    <row r="46821" spans="2:2" ht="16.5" x14ac:dyDescent="0.3">
      <c r="B46821"/>
    </row>
    <row r="46822" spans="2:2" ht="16.5" x14ac:dyDescent="0.3">
      <c r="B46822"/>
    </row>
    <row r="46823" spans="2:2" ht="16.5" x14ac:dyDescent="0.3">
      <c r="B46823"/>
    </row>
    <row r="46824" spans="2:2" ht="16.5" x14ac:dyDescent="0.3">
      <c r="B46824"/>
    </row>
    <row r="46825" spans="2:2" ht="16.5" x14ac:dyDescent="0.3">
      <c r="B46825"/>
    </row>
    <row r="46826" spans="2:2" ht="16.5" x14ac:dyDescent="0.3">
      <c r="B46826"/>
    </row>
    <row r="46827" spans="2:2" ht="16.5" x14ac:dyDescent="0.3">
      <c r="B46827"/>
    </row>
    <row r="46828" spans="2:2" ht="16.5" x14ac:dyDescent="0.3">
      <c r="B46828"/>
    </row>
    <row r="46829" spans="2:2" ht="16.5" x14ac:dyDescent="0.3">
      <c r="B46829"/>
    </row>
    <row r="46830" spans="2:2" ht="16.5" x14ac:dyDescent="0.3">
      <c r="B46830"/>
    </row>
    <row r="46831" spans="2:2" ht="16.5" x14ac:dyDescent="0.3">
      <c r="B46831"/>
    </row>
    <row r="46832" spans="2:2" ht="16.5" x14ac:dyDescent="0.3">
      <c r="B46832"/>
    </row>
    <row r="46833" spans="2:2" ht="16.5" x14ac:dyDescent="0.3">
      <c r="B46833"/>
    </row>
    <row r="46834" spans="2:2" ht="16.5" x14ac:dyDescent="0.3">
      <c r="B46834"/>
    </row>
    <row r="46835" spans="2:2" ht="16.5" x14ac:dyDescent="0.3">
      <c r="B46835"/>
    </row>
    <row r="46836" spans="2:2" ht="16.5" x14ac:dyDescent="0.3">
      <c r="B46836"/>
    </row>
    <row r="46837" spans="2:2" ht="16.5" x14ac:dyDescent="0.3">
      <c r="B46837"/>
    </row>
    <row r="46838" spans="2:2" ht="16.5" x14ac:dyDescent="0.3">
      <c r="B46838"/>
    </row>
    <row r="46839" spans="2:2" ht="16.5" x14ac:dyDescent="0.3">
      <c r="B46839"/>
    </row>
    <row r="46840" spans="2:2" ht="16.5" x14ac:dyDescent="0.3">
      <c r="B46840"/>
    </row>
    <row r="46841" spans="2:2" ht="16.5" x14ac:dyDescent="0.3">
      <c r="B46841"/>
    </row>
    <row r="46842" spans="2:2" ht="16.5" x14ac:dyDescent="0.3">
      <c r="B46842"/>
    </row>
    <row r="46843" spans="2:2" ht="16.5" x14ac:dyDescent="0.3">
      <c r="B46843"/>
    </row>
    <row r="46844" spans="2:2" ht="16.5" x14ac:dyDescent="0.3">
      <c r="B46844"/>
    </row>
    <row r="46845" spans="2:2" ht="16.5" x14ac:dyDescent="0.3">
      <c r="B46845"/>
    </row>
    <row r="46846" spans="2:2" ht="16.5" x14ac:dyDescent="0.3">
      <c r="B46846"/>
    </row>
    <row r="46847" spans="2:2" ht="16.5" x14ac:dyDescent="0.3">
      <c r="B46847"/>
    </row>
    <row r="46848" spans="2:2" ht="16.5" x14ac:dyDescent="0.3">
      <c r="B46848"/>
    </row>
    <row r="46849" spans="2:2" ht="16.5" x14ac:dyDescent="0.3">
      <c r="B46849"/>
    </row>
    <row r="46850" spans="2:2" ht="16.5" x14ac:dyDescent="0.3">
      <c r="B46850"/>
    </row>
    <row r="46851" spans="2:2" ht="16.5" x14ac:dyDescent="0.3">
      <c r="B46851"/>
    </row>
    <row r="46852" spans="2:2" ht="16.5" x14ac:dyDescent="0.3">
      <c r="B46852"/>
    </row>
    <row r="46853" spans="2:2" ht="16.5" x14ac:dyDescent="0.3">
      <c r="B46853"/>
    </row>
    <row r="46854" spans="2:2" ht="16.5" x14ac:dyDescent="0.3">
      <c r="B46854"/>
    </row>
    <row r="46855" spans="2:2" ht="16.5" x14ac:dyDescent="0.3">
      <c r="B46855"/>
    </row>
    <row r="46856" spans="2:2" ht="16.5" x14ac:dyDescent="0.3">
      <c r="B46856"/>
    </row>
    <row r="46857" spans="2:2" ht="16.5" x14ac:dyDescent="0.3">
      <c r="B46857"/>
    </row>
    <row r="46858" spans="2:2" ht="16.5" x14ac:dyDescent="0.3">
      <c r="B46858"/>
    </row>
    <row r="46859" spans="2:2" ht="16.5" x14ac:dyDescent="0.3">
      <c r="B46859"/>
    </row>
    <row r="46860" spans="2:2" ht="16.5" x14ac:dyDescent="0.3">
      <c r="B46860"/>
    </row>
    <row r="46861" spans="2:2" ht="16.5" x14ac:dyDescent="0.3">
      <c r="B46861"/>
    </row>
    <row r="46862" spans="2:2" ht="16.5" x14ac:dyDescent="0.3">
      <c r="B46862"/>
    </row>
    <row r="46863" spans="2:2" ht="16.5" x14ac:dyDescent="0.3">
      <c r="B46863"/>
    </row>
    <row r="46864" spans="2:2" ht="16.5" x14ac:dyDescent="0.3">
      <c r="B46864"/>
    </row>
    <row r="46865" spans="2:2" ht="16.5" x14ac:dyDescent="0.3">
      <c r="B46865"/>
    </row>
    <row r="46866" spans="2:2" ht="16.5" x14ac:dyDescent="0.3">
      <c r="B46866"/>
    </row>
    <row r="46867" spans="2:2" ht="16.5" x14ac:dyDescent="0.3">
      <c r="B46867"/>
    </row>
    <row r="46868" spans="2:2" ht="16.5" x14ac:dyDescent="0.3">
      <c r="B46868"/>
    </row>
    <row r="46869" spans="2:2" ht="16.5" x14ac:dyDescent="0.3">
      <c r="B46869"/>
    </row>
    <row r="46870" spans="2:2" ht="16.5" x14ac:dyDescent="0.3">
      <c r="B46870"/>
    </row>
    <row r="46871" spans="2:2" ht="16.5" x14ac:dyDescent="0.3">
      <c r="B46871"/>
    </row>
    <row r="46872" spans="2:2" ht="16.5" x14ac:dyDescent="0.3">
      <c r="B46872"/>
    </row>
    <row r="46873" spans="2:2" ht="16.5" x14ac:dyDescent="0.3">
      <c r="B46873"/>
    </row>
    <row r="46874" spans="2:2" ht="16.5" x14ac:dyDescent="0.3">
      <c r="B46874"/>
    </row>
    <row r="46875" spans="2:2" ht="16.5" x14ac:dyDescent="0.3">
      <c r="B46875"/>
    </row>
    <row r="46876" spans="2:2" ht="16.5" x14ac:dyDescent="0.3">
      <c r="B46876"/>
    </row>
    <row r="46877" spans="2:2" ht="16.5" x14ac:dyDescent="0.3">
      <c r="B46877"/>
    </row>
    <row r="46878" spans="2:2" ht="16.5" x14ac:dyDescent="0.3">
      <c r="B46878"/>
    </row>
    <row r="46879" spans="2:2" ht="16.5" x14ac:dyDescent="0.3">
      <c r="B46879"/>
    </row>
    <row r="46880" spans="2:2" ht="16.5" x14ac:dyDescent="0.3">
      <c r="B46880"/>
    </row>
    <row r="46881" spans="2:2" ht="16.5" x14ac:dyDescent="0.3">
      <c r="B46881"/>
    </row>
    <row r="46882" spans="2:2" ht="16.5" x14ac:dyDescent="0.3">
      <c r="B46882"/>
    </row>
    <row r="46883" spans="2:2" ht="16.5" x14ac:dyDescent="0.3">
      <c r="B46883"/>
    </row>
    <row r="46884" spans="2:2" ht="16.5" x14ac:dyDescent="0.3">
      <c r="B46884"/>
    </row>
    <row r="46885" spans="2:2" ht="16.5" x14ac:dyDescent="0.3">
      <c r="B46885"/>
    </row>
    <row r="46886" spans="2:2" ht="16.5" x14ac:dyDescent="0.3">
      <c r="B46886"/>
    </row>
    <row r="46887" spans="2:2" ht="16.5" x14ac:dyDescent="0.3">
      <c r="B46887"/>
    </row>
    <row r="46888" spans="2:2" ht="16.5" x14ac:dyDescent="0.3">
      <c r="B46888"/>
    </row>
    <row r="46889" spans="2:2" ht="16.5" x14ac:dyDescent="0.3">
      <c r="B46889"/>
    </row>
    <row r="46890" spans="2:2" ht="16.5" x14ac:dyDescent="0.3">
      <c r="B46890"/>
    </row>
    <row r="46891" spans="2:2" ht="16.5" x14ac:dyDescent="0.3">
      <c r="B46891"/>
    </row>
    <row r="46892" spans="2:2" ht="16.5" x14ac:dyDescent="0.3">
      <c r="B46892"/>
    </row>
    <row r="46893" spans="2:2" ht="16.5" x14ac:dyDescent="0.3">
      <c r="B46893"/>
    </row>
    <row r="46894" spans="2:2" ht="16.5" x14ac:dyDescent="0.3">
      <c r="B46894"/>
    </row>
    <row r="46895" spans="2:2" ht="16.5" x14ac:dyDescent="0.3">
      <c r="B46895"/>
    </row>
    <row r="46896" spans="2:2" ht="16.5" x14ac:dyDescent="0.3">
      <c r="B46896"/>
    </row>
    <row r="46897" spans="2:2" ht="16.5" x14ac:dyDescent="0.3">
      <c r="B46897"/>
    </row>
    <row r="46898" spans="2:2" ht="16.5" x14ac:dyDescent="0.3">
      <c r="B46898"/>
    </row>
    <row r="46899" spans="2:2" ht="16.5" x14ac:dyDescent="0.3">
      <c r="B46899"/>
    </row>
    <row r="46900" spans="2:2" ht="16.5" x14ac:dyDescent="0.3">
      <c r="B46900"/>
    </row>
    <row r="46901" spans="2:2" ht="16.5" x14ac:dyDescent="0.3">
      <c r="B46901"/>
    </row>
    <row r="46902" spans="2:2" ht="16.5" x14ac:dyDescent="0.3">
      <c r="B46902"/>
    </row>
    <row r="46903" spans="2:2" ht="16.5" x14ac:dyDescent="0.3">
      <c r="B46903"/>
    </row>
    <row r="46904" spans="2:2" ht="16.5" x14ac:dyDescent="0.3">
      <c r="B46904"/>
    </row>
    <row r="46905" spans="2:2" ht="16.5" x14ac:dyDescent="0.3">
      <c r="B46905"/>
    </row>
    <row r="46906" spans="2:2" ht="16.5" x14ac:dyDescent="0.3">
      <c r="B46906"/>
    </row>
    <row r="46907" spans="2:2" ht="16.5" x14ac:dyDescent="0.3">
      <c r="B46907"/>
    </row>
    <row r="46908" spans="2:2" ht="16.5" x14ac:dyDescent="0.3">
      <c r="B46908"/>
    </row>
    <row r="46909" spans="2:2" ht="16.5" x14ac:dyDescent="0.3">
      <c r="B46909"/>
    </row>
    <row r="46910" spans="2:2" ht="16.5" x14ac:dyDescent="0.3">
      <c r="B46910"/>
    </row>
    <row r="46911" spans="2:2" ht="16.5" x14ac:dyDescent="0.3">
      <c r="B46911"/>
    </row>
    <row r="46912" spans="2:2" ht="16.5" x14ac:dyDescent="0.3">
      <c r="B46912"/>
    </row>
    <row r="46913" spans="2:2" ht="16.5" x14ac:dyDescent="0.3">
      <c r="B46913"/>
    </row>
    <row r="46914" spans="2:2" ht="16.5" x14ac:dyDescent="0.3">
      <c r="B46914"/>
    </row>
    <row r="46915" spans="2:2" ht="16.5" x14ac:dyDescent="0.3">
      <c r="B46915"/>
    </row>
    <row r="46916" spans="2:2" ht="16.5" x14ac:dyDescent="0.3">
      <c r="B46916"/>
    </row>
    <row r="46917" spans="2:2" ht="16.5" x14ac:dyDescent="0.3">
      <c r="B46917"/>
    </row>
    <row r="46918" spans="2:2" ht="16.5" x14ac:dyDescent="0.3">
      <c r="B46918"/>
    </row>
    <row r="46919" spans="2:2" ht="16.5" x14ac:dyDescent="0.3">
      <c r="B46919"/>
    </row>
    <row r="46920" spans="2:2" ht="16.5" x14ac:dyDescent="0.3">
      <c r="B46920"/>
    </row>
    <row r="46921" spans="2:2" ht="16.5" x14ac:dyDescent="0.3">
      <c r="B46921"/>
    </row>
    <row r="46922" spans="2:2" ht="16.5" x14ac:dyDescent="0.3">
      <c r="B46922"/>
    </row>
    <row r="46923" spans="2:2" ht="16.5" x14ac:dyDescent="0.3">
      <c r="B46923"/>
    </row>
    <row r="46924" spans="2:2" ht="16.5" x14ac:dyDescent="0.3">
      <c r="B46924"/>
    </row>
    <row r="46925" spans="2:2" ht="16.5" x14ac:dyDescent="0.3">
      <c r="B46925"/>
    </row>
    <row r="46926" spans="2:2" ht="16.5" x14ac:dyDescent="0.3">
      <c r="B46926"/>
    </row>
    <row r="46927" spans="2:2" ht="16.5" x14ac:dyDescent="0.3">
      <c r="B46927"/>
    </row>
    <row r="46928" spans="2:2" ht="16.5" x14ac:dyDescent="0.3">
      <c r="B46928"/>
    </row>
    <row r="46929" spans="2:2" ht="16.5" x14ac:dyDescent="0.3">
      <c r="B46929"/>
    </row>
    <row r="46930" spans="2:2" ht="16.5" x14ac:dyDescent="0.3">
      <c r="B46930"/>
    </row>
    <row r="46931" spans="2:2" ht="16.5" x14ac:dyDescent="0.3">
      <c r="B46931"/>
    </row>
    <row r="46932" spans="2:2" ht="16.5" x14ac:dyDescent="0.3">
      <c r="B46932"/>
    </row>
    <row r="46933" spans="2:2" ht="16.5" x14ac:dyDescent="0.3">
      <c r="B46933"/>
    </row>
    <row r="46934" spans="2:2" ht="16.5" x14ac:dyDescent="0.3">
      <c r="B46934"/>
    </row>
    <row r="46935" spans="2:2" ht="16.5" x14ac:dyDescent="0.3">
      <c r="B46935"/>
    </row>
    <row r="46936" spans="2:2" ht="16.5" x14ac:dyDescent="0.3">
      <c r="B46936"/>
    </row>
    <row r="46937" spans="2:2" ht="16.5" x14ac:dyDescent="0.3">
      <c r="B46937"/>
    </row>
    <row r="46938" spans="2:2" ht="16.5" x14ac:dyDescent="0.3">
      <c r="B46938"/>
    </row>
    <row r="46939" spans="2:2" ht="16.5" x14ac:dyDescent="0.3">
      <c r="B46939"/>
    </row>
    <row r="46940" spans="2:2" ht="16.5" x14ac:dyDescent="0.3">
      <c r="B46940"/>
    </row>
    <row r="46941" spans="2:2" ht="16.5" x14ac:dyDescent="0.3">
      <c r="B46941"/>
    </row>
    <row r="46942" spans="2:2" ht="16.5" x14ac:dyDescent="0.3">
      <c r="B46942"/>
    </row>
    <row r="46943" spans="2:2" ht="16.5" x14ac:dyDescent="0.3">
      <c r="B46943"/>
    </row>
    <row r="46944" spans="2:2" ht="16.5" x14ac:dyDescent="0.3">
      <c r="B46944"/>
    </row>
    <row r="46945" spans="2:2" ht="16.5" x14ac:dyDescent="0.3">
      <c r="B46945"/>
    </row>
    <row r="46946" spans="2:2" ht="16.5" x14ac:dyDescent="0.3">
      <c r="B46946"/>
    </row>
    <row r="46947" spans="2:2" ht="16.5" x14ac:dyDescent="0.3">
      <c r="B46947"/>
    </row>
    <row r="46948" spans="2:2" ht="16.5" x14ac:dyDescent="0.3">
      <c r="B46948"/>
    </row>
    <row r="46949" spans="2:2" ht="16.5" x14ac:dyDescent="0.3">
      <c r="B46949"/>
    </row>
    <row r="46950" spans="2:2" ht="16.5" x14ac:dyDescent="0.3">
      <c r="B46950"/>
    </row>
    <row r="46951" spans="2:2" ht="16.5" x14ac:dyDescent="0.3">
      <c r="B46951"/>
    </row>
    <row r="46952" spans="2:2" ht="16.5" x14ac:dyDescent="0.3">
      <c r="B46952"/>
    </row>
    <row r="46953" spans="2:2" ht="16.5" x14ac:dyDescent="0.3">
      <c r="B46953"/>
    </row>
    <row r="46954" spans="2:2" ht="16.5" x14ac:dyDescent="0.3">
      <c r="B46954"/>
    </row>
    <row r="46955" spans="2:2" ht="16.5" x14ac:dyDescent="0.3">
      <c r="B46955"/>
    </row>
    <row r="46956" spans="2:2" ht="16.5" x14ac:dyDescent="0.3">
      <c r="B46956"/>
    </row>
    <row r="46957" spans="2:2" ht="16.5" x14ac:dyDescent="0.3">
      <c r="B46957"/>
    </row>
    <row r="46958" spans="2:2" ht="16.5" x14ac:dyDescent="0.3">
      <c r="B46958"/>
    </row>
    <row r="46959" spans="2:2" ht="16.5" x14ac:dyDescent="0.3">
      <c r="B46959"/>
    </row>
    <row r="46960" spans="2:2" ht="16.5" x14ac:dyDescent="0.3">
      <c r="B46960"/>
    </row>
    <row r="46961" spans="2:2" ht="16.5" x14ac:dyDescent="0.3">
      <c r="B46961"/>
    </row>
    <row r="46962" spans="2:2" ht="16.5" x14ac:dyDescent="0.3">
      <c r="B46962"/>
    </row>
    <row r="46963" spans="2:2" ht="16.5" x14ac:dyDescent="0.3">
      <c r="B46963"/>
    </row>
    <row r="46964" spans="2:2" ht="16.5" x14ac:dyDescent="0.3">
      <c r="B46964"/>
    </row>
    <row r="46965" spans="2:2" ht="16.5" x14ac:dyDescent="0.3">
      <c r="B46965"/>
    </row>
    <row r="46966" spans="2:2" ht="16.5" x14ac:dyDescent="0.3">
      <c r="B46966"/>
    </row>
    <row r="46967" spans="2:2" ht="16.5" x14ac:dyDescent="0.3">
      <c r="B46967"/>
    </row>
    <row r="46968" spans="2:2" ht="16.5" x14ac:dyDescent="0.3">
      <c r="B46968"/>
    </row>
    <row r="46969" spans="2:2" ht="16.5" x14ac:dyDescent="0.3">
      <c r="B46969"/>
    </row>
    <row r="46970" spans="2:2" ht="16.5" x14ac:dyDescent="0.3">
      <c r="B46970"/>
    </row>
    <row r="46971" spans="2:2" ht="16.5" x14ac:dyDescent="0.3">
      <c r="B46971"/>
    </row>
    <row r="46972" spans="2:2" ht="16.5" x14ac:dyDescent="0.3">
      <c r="B46972"/>
    </row>
    <row r="46973" spans="2:2" ht="16.5" x14ac:dyDescent="0.3">
      <c r="B46973"/>
    </row>
    <row r="46974" spans="2:2" ht="16.5" x14ac:dyDescent="0.3">
      <c r="B46974"/>
    </row>
    <row r="46975" spans="2:2" ht="16.5" x14ac:dyDescent="0.3">
      <c r="B46975"/>
    </row>
    <row r="46976" spans="2:2" ht="16.5" x14ac:dyDescent="0.3">
      <c r="B46976"/>
    </row>
    <row r="46977" spans="2:2" ht="16.5" x14ac:dyDescent="0.3">
      <c r="B46977"/>
    </row>
    <row r="46978" spans="2:2" ht="16.5" x14ac:dyDescent="0.3">
      <c r="B46978"/>
    </row>
    <row r="46979" spans="2:2" ht="16.5" x14ac:dyDescent="0.3">
      <c r="B46979"/>
    </row>
    <row r="46980" spans="2:2" ht="16.5" x14ac:dyDescent="0.3">
      <c r="B46980"/>
    </row>
    <row r="46981" spans="2:2" ht="16.5" x14ac:dyDescent="0.3">
      <c r="B46981"/>
    </row>
    <row r="46982" spans="2:2" ht="16.5" x14ac:dyDescent="0.3">
      <c r="B46982"/>
    </row>
    <row r="46983" spans="2:2" ht="16.5" x14ac:dyDescent="0.3">
      <c r="B46983"/>
    </row>
    <row r="46984" spans="2:2" ht="16.5" x14ac:dyDescent="0.3">
      <c r="B46984"/>
    </row>
    <row r="46985" spans="2:2" ht="16.5" x14ac:dyDescent="0.3">
      <c r="B46985"/>
    </row>
    <row r="46986" spans="2:2" ht="16.5" x14ac:dyDescent="0.3">
      <c r="B46986"/>
    </row>
    <row r="46987" spans="2:2" ht="16.5" x14ac:dyDescent="0.3">
      <c r="B46987"/>
    </row>
    <row r="46988" spans="2:2" ht="16.5" x14ac:dyDescent="0.3">
      <c r="B46988"/>
    </row>
    <row r="46989" spans="2:2" ht="16.5" x14ac:dyDescent="0.3">
      <c r="B46989"/>
    </row>
    <row r="46990" spans="2:2" ht="16.5" x14ac:dyDescent="0.3">
      <c r="B46990"/>
    </row>
    <row r="46991" spans="2:2" ht="16.5" x14ac:dyDescent="0.3">
      <c r="B46991"/>
    </row>
    <row r="46992" spans="2:2" ht="16.5" x14ac:dyDescent="0.3">
      <c r="B46992"/>
    </row>
    <row r="46993" spans="2:2" ht="16.5" x14ac:dyDescent="0.3">
      <c r="B46993"/>
    </row>
    <row r="46994" spans="2:2" ht="16.5" x14ac:dyDescent="0.3">
      <c r="B46994"/>
    </row>
    <row r="46995" spans="2:2" ht="16.5" x14ac:dyDescent="0.3">
      <c r="B46995"/>
    </row>
    <row r="46996" spans="2:2" ht="16.5" x14ac:dyDescent="0.3">
      <c r="B46996"/>
    </row>
    <row r="46997" spans="2:2" ht="16.5" x14ac:dyDescent="0.3">
      <c r="B46997"/>
    </row>
    <row r="46998" spans="2:2" ht="16.5" x14ac:dyDescent="0.3">
      <c r="B46998"/>
    </row>
    <row r="46999" spans="2:2" ht="16.5" x14ac:dyDescent="0.3">
      <c r="B46999"/>
    </row>
    <row r="47000" spans="2:2" ht="16.5" x14ac:dyDescent="0.3">
      <c r="B47000"/>
    </row>
    <row r="47001" spans="2:2" ht="16.5" x14ac:dyDescent="0.3">
      <c r="B47001"/>
    </row>
    <row r="47002" spans="2:2" ht="16.5" x14ac:dyDescent="0.3">
      <c r="B47002"/>
    </row>
    <row r="47003" spans="2:2" ht="16.5" x14ac:dyDescent="0.3">
      <c r="B47003"/>
    </row>
    <row r="47004" spans="2:2" ht="16.5" x14ac:dyDescent="0.3">
      <c r="B47004"/>
    </row>
    <row r="47005" spans="2:2" ht="16.5" x14ac:dyDescent="0.3">
      <c r="B47005"/>
    </row>
    <row r="47006" spans="2:2" ht="16.5" x14ac:dyDescent="0.3">
      <c r="B47006"/>
    </row>
    <row r="47007" spans="2:2" ht="16.5" x14ac:dyDescent="0.3">
      <c r="B47007"/>
    </row>
    <row r="47008" spans="2:2" ht="16.5" x14ac:dyDescent="0.3">
      <c r="B47008"/>
    </row>
    <row r="47009" spans="2:2" ht="16.5" x14ac:dyDescent="0.3">
      <c r="B47009"/>
    </row>
    <row r="47010" spans="2:2" ht="16.5" x14ac:dyDescent="0.3">
      <c r="B47010"/>
    </row>
    <row r="47011" spans="2:2" ht="16.5" x14ac:dyDescent="0.3">
      <c r="B47011"/>
    </row>
    <row r="47012" spans="2:2" ht="16.5" x14ac:dyDescent="0.3">
      <c r="B47012"/>
    </row>
    <row r="47013" spans="2:2" ht="16.5" x14ac:dyDescent="0.3">
      <c r="B47013"/>
    </row>
    <row r="47014" spans="2:2" ht="16.5" x14ac:dyDescent="0.3">
      <c r="B47014"/>
    </row>
    <row r="47015" spans="2:2" ht="16.5" x14ac:dyDescent="0.3">
      <c r="B47015"/>
    </row>
    <row r="47016" spans="2:2" ht="16.5" x14ac:dyDescent="0.3">
      <c r="B47016"/>
    </row>
    <row r="47017" spans="2:2" ht="16.5" x14ac:dyDescent="0.3">
      <c r="B47017"/>
    </row>
    <row r="47018" spans="2:2" ht="16.5" x14ac:dyDescent="0.3">
      <c r="B47018"/>
    </row>
    <row r="47019" spans="2:2" ht="16.5" x14ac:dyDescent="0.3">
      <c r="B47019"/>
    </row>
    <row r="47020" spans="2:2" ht="16.5" x14ac:dyDescent="0.3">
      <c r="B47020"/>
    </row>
    <row r="47021" spans="2:2" ht="16.5" x14ac:dyDescent="0.3">
      <c r="B47021"/>
    </row>
    <row r="47022" spans="2:2" ht="16.5" x14ac:dyDescent="0.3">
      <c r="B47022"/>
    </row>
    <row r="47023" spans="2:2" ht="16.5" x14ac:dyDescent="0.3">
      <c r="B47023"/>
    </row>
    <row r="47024" spans="2:2" ht="16.5" x14ac:dyDescent="0.3">
      <c r="B47024"/>
    </row>
    <row r="47025" spans="2:2" ht="16.5" x14ac:dyDescent="0.3">
      <c r="B47025"/>
    </row>
    <row r="47026" spans="2:2" ht="16.5" x14ac:dyDescent="0.3">
      <c r="B47026"/>
    </row>
    <row r="47027" spans="2:2" ht="16.5" x14ac:dyDescent="0.3">
      <c r="B47027"/>
    </row>
    <row r="47028" spans="2:2" ht="16.5" x14ac:dyDescent="0.3">
      <c r="B47028"/>
    </row>
    <row r="47029" spans="2:2" ht="16.5" x14ac:dyDescent="0.3">
      <c r="B47029"/>
    </row>
    <row r="47030" spans="2:2" ht="16.5" x14ac:dyDescent="0.3">
      <c r="B47030"/>
    </row>
    <row r="47031" spans="2:2" ht="16.5" x14ac:dyDescent="0.3">
      <c r="B47031"/>
    </row>
    <row r="47032" spans="2:2" ht="16.5" x14ac:dyDescent="0.3">
      <c r="B47032"/>
    </row>
    <row r="47033" spans="2:2" ht="16.5" x14ac:dyDescent="0.3">
      <c r="B47033"/>
    </row>
    <row r="47034" spans="2:2" ht="16.5" x14ac:dyDescent="0.3">
      <c r="B47034"/>
    </row>
    <row r="47035" spans="2:2" ht="16.5" x14ac:dyDescent="0.3">
      <c r="B47035"/>
    </row>
    <row r="47036" spans="2:2" ht="16.5" x14ac:dyDescent="0.3">
      <c r="B47036"/>
    </row>
    <row r="47037" spans="2:2" ht="16.5" x14ac:dyDescent="0.3">
      <c r="B47037"/>
    </row>
    <row r="47038" spans="2:2" ht="16.5" x14ac:dyDescent="0.3">
      <c r="B47038"/>
    </row>
    <row r="47039" spans="2:2" ht="16.5" x14ac:dyDescent="0.3">
      <c r="B47039"/>
    </row>
    <row r="47040" spans="2:2" ht="16.5" x14ac:dyDescent="0.3">
      <c r="B47040"/>
    </row>
    <row r="47041" spans="2:2" ht="16.5" x14ac:dyDescent="0.3">
      <c r="B47041"/>
    </row>
    <row r="47042" spans="2:2" ht="16.5" x14ac:dyDescent="0.3">
      <c r="B47042"/>
    </row>
    <row r="47043" spans="2:2" ht="16.5" x14ac:dyDescent="0.3">
      <c r="B47043"/>
    </row>
    <row r="47044" spans="2:2" ht="16.5" x14ac:dyDescent="0.3">
      <c r="B47044"/>
    </row>
    <row r="47045" spans="2:2" ht="16.5" x14ac:dyDescent="0.3">
      <c r="B47045"/>
    </row>
    <row r="47046" spans="2:2" ht="16.5" x14ac:dyDescent="0.3">
      <c r="B47046"/>
    </row>
    <row r="47047" spans="2:2" ht="16.5" x14ac:dyDescent="0.3">
      <c r="B47047"/>
    </row>
    <row r="47048" spans="2:2" ht="16.5" x14ac:dyDescent="0.3">
      <c r="B47048"/>
    </row>
    <row r="47049" spans="2:2" ht="16.5" x14ac:dyDescent="0.3">
      <c r="B47049"/>
    </row>
    <row r="47050" spans="2:2" ht="16.5" x14ac:dyDescent="0.3">
      <c r="B47050"/>
    </row>
    <row r="47051" spans="2:2" ht="16.5" x14ac:dyDescent="0.3">
      <c r="B47051"/>
    </row>
    <row r="47052" spans="2:2" ht="16.5" x14ac:dyDescent="0.3">
      <c r="B47052"/>
    </row>
    <row r="47053" spans="2:2" ht="16.5" x14ac:dyDescent="0.3">
      <c r="B47053"/>
    </row>
    <row r="47054" spans="2:2" ht="16.5" x14ac:dyDescent="0.3">
      <c r="B47054"/>
    </row>
    <row r="47055" spans="2:2" ht="16.5" x14ac:dyDescent="0.3">
      <c r="B47055"/>
    </row>
    <row r="47056" spans="2:2" ht="16.5" x14ac:dyDescent="0.3">
      <c r="B47056"/>
    </row>
    <row r="47057" spans="2:2" ht="16.5" x14ac:dyDescent="0.3">
      <c r="B47057"/>
    </row>
    <row r="47058" spans="2:2" ht="16.5" x14ac:dyDescent="0.3">
      <c r="B47058"/>
    </row>
    <row r="47059" spans="2:2" ht="16.5" x14ac:dyDescent="0.3">
      <c r="B47059"/>
    </row>
    <row r="47060" spans="2:2" ht="16.5" x14ac:dyDescent="0.3">
      <c r="B47060"/>
    </row>
    <row r="47061" spans="2:2" ht="16.5" x14ac:dyDescent="0.3">
      <c r="B47061"/>
    </row>
    <row r="47062" spans="2:2" ht="16.5" x14ac:dyDescent="0.3">
      <c r="B47062"/>
    </row>
    <row r="47063" spans="2:2" ht="16.5" x14ac:dyDescent="0.3">
      <c r="B47063"/>
    </row>
    <row r="47064" spans="2:2" ht="16.5" x14ac:dyDescent="0.3">
      <c r="B47064"/>
    </row>
    <row r="47065" spans="2:2" ht="16.5" x14ac:dyDescent="0.3">
      <c r="B47065"/>
    </row>
    <row r="47066" spans="2:2" ht="16.5" x14ac:dyDescent="0.3">
      <c r="B47066"/>
    </row>
    <row r="47067" spans="2:2" ht="16.5" x14ac:dyDescent="0.3">
      <c r="B47067"/>
    </row>
    <row r="47068" spans="2:2" ht="16.5" x14ac:dyDescent="0.3">
      <c r="B47068"/>
    </row>
    <row r="47069" spans="2:2" ht="16.5" x14ac:dyDescent="0.3">
      <c r="B47069"/>
    </row>
    <row r="47070" spans="2:2" ht="16.5" x14ac:dyDescent="0.3">
      <c r="B47070"/>
    </row>
    <row r="47071" spans="2:2" ht="16.5" x14ac:dyDescent="0.3">
      <c r="B47071"/>
    </row>
    <row r="47072" spans="2:2" ht="16.5" x14ac:dyDescent="0.3">
      <c r="B47072"/>
    </row>
    <row r="47073" spans="2:2" ht="16.5" x14ac:dyDescent="0.3">
      <c r="B47073"/>
    </row>
    <row r="47074" spans="2:2" ht="16.5" x14ac:dyDescent="0.3">
      <c r="B47074"/>
    </row>
    <row r="47075" spans="2:2" ht="16.5" x14ac:dyDescent="0.3">
      <c r="B47075"/>
    </row>
    <row r="47076" spans="2:2" ht="16.5" x14ac:dyDescent="0.3">
      <c r="B47076"/>
    </row>
    <row r="47077" spans="2:2" ht="16.5" x14ac:dyDescent="0.3">
      <c r="B47077"/>
    </row>
    <row r="47078" spans="2:2" ht="16.5" x14ac:dyDescent="0.3">
      <c r="B47078"/>
    </row>
    <row r="47079" spans="2:2" ht="16.5" x14ac:dyDescent="0.3">
      <c r="B47079"/>
    </row>
    <row r="47080" spans="2:2" ht="16.5" x14ac:dyDescent="0.3">
      <c r="B47080"/>
    </row>
    <row r="47081" spans="2:2" ht="16.5" x14ac:dyDescent="0.3">
      <c r="B47081"/>
    </row>
    <row r="47082" spans="2:2" ht="16.5" x14ac:dyDescent="0.3">
      <c r="B47082"/>
    </row>
    <row r="47083" spans="2:2" ht="16.5" x14ac:dyDescent="0.3">
      <c r="B47083"/>
    </row>
    <row r="47084" spans="2:2" ht="16.5" x14ac:dyDescent="0.3">
      <c r="B47084"/>
    </row>
    <row r="47085" spans="2:2" ht="16.5" x14ac:dyDescent="0.3">
      <c r="B47085"/>
    </row>
    <row r="47086" spans="2:2" ht="16.5" x14ac:dyDescent="0.3">
      <c r="B47086"/>
    </row>
    <row r="47087" spans="2:2" ht="16.5" x14ac:dyDescent="0.3">
      <c r="B47087"/>
    </row>
    <row r="47088" spans="2:2" ht="16.5" x14ac:dyDescent="0.3">
      <c r="B47088"/>
    </row>
    <row r="47089" spans="2:2" ht="16.5" x14ac:dyDescent="0.3">
      <c r="B47089"/>
    </row>
    <row r="47090" spans="2:2" ht="16.5" x14ac:dyDescent="0.3">
      <c r="B47090"/>
    </row>
    <row r="47091" spans="2:2" ht="16.5" x14ac:dyDescent="0.3">
      <c r="B47091"/>
    </row>
    <row r="47092" spans="2:2" ht="16.5" x14ac:dyDescent="0.3">
      <c r="B47092"/>
    </row>
    <row r="47093" spans="2:2" ht="16.5" x14ac:dyDescent="0.3">
      <c r="B47093"/>
    </row>
    <row r="47094" spans="2:2" ht="16.5" x14ac:dyDescent="0.3">
      <c r="B47094"/>
    </row>
    <row r="47095" spans="2:2" ht="16.5" x14ac:dyDescent="0.3">
      <c r="B47095"/>
    </row>
    <row r="47096" spans="2:2" ht="16.5" x14ac:dyDescent="0.3">
      <c r="B47096"/>
    </row>
    <row r="47097" spans="2:2" ht="16.5" x14ac:dyDescent="0.3">
      <c r="B47097"/>
    </row>
    <row r="47098" spans="2:2" ht="16.5" x14ac:dyDescent="0.3">
      <c r="B47098"/>
    </row>
    <row r="47099" spans="2:2" ht="16.5" x14ac:dyDescent="0.3">
      <c r="B47099"/>
    </row>
    <row r="47100" spans="2:2" ht="16.5" x14ac:dyDescent="0.3">
      <c r="B47100"/>
    </row>
    <row r="47101" spans="2:2" ht="16.5" x14ac:dyDescent="0.3">
      <c r="B47101"/>
    </row>
    <row r="47102" spans="2:2" ht="16.5" x14ac:dyDescent="0.3">
      <c r="B47102"/>
    </row>
    <row r="47103" spans="2:2" ht="16.5" x14ac:dyDescent="0.3">
      <c r="B47103"/>
    </row>
    <row r="47104" spans="2:2" ht="16.5" x14ac:dyDescent="0.3">
      <c r="B47104"/>
    </row>
    <row r="47105" spans="2:2" ht="16.5" x14ac:dyDescent="0.3">
      <c r="B47105"/>
    </row>
    <row r="47106" spans="2:2" ht="16.5" x14ac:dyDescent="0.3">
      <c r="B47106"/>
    </row>
    <row r="47107" spans="2:2" ht="16.5" x14ac:dyDescent="0.3">
      <c r="B47107"/>
    </row>
    <row r="47108" spans="2:2" ht="16.5" x14ac:dyDescent="0.3">
      <c r="B47108"/>
    </row>
    <row r="47109" spans="2:2" ht="16.5" x14ac:dyDescent="0.3">
      <c r="B47109"/>
    </row>
    <row r="47110" spans="2:2" ht="16.5" x14ac:dyDescent="0.3">
      <c r="B47110"/>
    </row>
    <row r="47111" spans="2:2" ht="16.5" x14ac:dyDescent="0.3">
      <c r="B47111"/>
    </row>
    <row r="47112" spans="2:2" ht="16.5" x14ac:dyDescent="0.3">
      <c r="B47112"/>
    </row>
    <row r="47113" spans="2:2" ht="16.5" x14ac:dyDescent="0.3">
      <c r="B47113"/>
    </row>
    <row r="47114" spans="2:2" ht="16.5" x14ac:dyDescent="0.3">
      <c r="B47114"/>
    </row>
    <row r="47115" spans="2:2" ht="16.5" x14ac:dyDescent="0.3">
      <c r="B47115"/>
    </row>
    <row r="47116" spans="2:2" ht="16.5" x14ac:dyDescent="0.3">
      <c r="B47116"/>
    </row>
    <row r="47117" spans="2:2" ht="16.5" x14ac:dyDescent="0.3">
      <c r="B47117"/>
    </row>
    <row r="47118" spans="2:2" ht="16.5" x14ac:dyDescent="0.3">
      <c r="B47118"/>
    </row>
    <row r="47119" spans="2:2" ht="16.5" x14ac:dyDescent="0.3">
      <c r="B47119"/>
    </row>
    <row r="47120" spans="2:2" ht="16.5" x14ac:dyDescent="0.3">
      <c r="B47120"/>
    </row>
    <row r="47121" spans="2:2" ht="16.5" x14ac:dyDescent="0.3">
      <c r="B47121"/>
    </row>
    <row r="47122" spans="2:2" ht="16.5" x14ac:dyDescent="0.3">
      <c r="B47122"/>
    </row>
    <row r="47123" spans="2:2" ht="16.5" x14ac:dyDescent="0.3">
      <c r="B47123"/>
    </row>
    <row r="47124" spans="2:2" ht="16.5" x14ac:dyDescent="0.3">
      <c r="B47124"/>
    </row>
    <row r="47125" spans="2:2" ht="16.5" x14ac:dyDescent="0.3">
      <c r="B47125"/>
    </row>
    <row r="47126" spans="2:2" ht="16.5" x14ac:dyDescent="0.3">
      <c r="B47126"/>
    </row>
    <row r="47127" spans="2:2" ht="16.5" x14ac:dyDescent="0.3">
      <c r="B47127"/>
    </row>
    <row r="47128" spans="2:2" ht="16.5" x14ac:dyDescent="0.3">
      <c r="B47128"/>
    </row>
    <row r="47129" spans="2:2" ht="16.5" x14ac:dyDescent="0.3">
      <c r="B47129"/>
    </row>
    <row r="47130" spans="2:2" ht="16.5" x14ac:dyDescent="0.3">
      <c r="B47130"/>
    </row>
    <row r="47131" spans="2:2" ht="16.5" x14ac:dyDescent="0.3">
      <c r="B47131"/>
    </row>
    <row r="47132" spans="2:2" ht="16.5" x14ac:dyDescent="0.3">
      <c r="B47132"/>
    </row>
    <row r="47133" spans="2:2" ht="16.5" x14ac:dyDescent="0.3">
      <c r="B47133"/>
    </row>
    <row r="47134" spans="2:2" ht="16.5" x14ac:dyDescent="0.3">
      <c r="B47134"/>
    </row>
    <row r="47135" spans="2:2" ht="16.5" x14ac:dyDescent="0.3">
      <c r="B47135"/>
    </row>
    <row r="47136" spans="2:2" ht="16.5" x14ac:dyDescent="0.3">
      <c r="B47136"/>
    </row>
    <row r="47137" spans="2:2" ht="16.5" x14ac:dyDescent="0.3">
      <c r="B47137"/>
    </row>
    <row r="47138" spans="2:2" ht="16.5" x14ac:dyDescent="0.3">
      <c r="B47138"/>
    </row>
    <row r="47139" spans="2:2" ht="16.5" x14ac:dyDescent="0.3">
      <c r="B47139"/>
    </row>
    <row r="47140" spans="2:2" ht="16.5" x14ac:dyDescent="0.3">
      <c r="B47140"/>
    </row>
    <row r="47141" spans="2:2" ht="16.5" x14ac:dyDescent="0.3">
      <c r="B47141"/>
    </row>
    <row r="47142" spans="2:2" ht="16.5" x14ac:dyDescent="0.3">
      <c r="B47142"/>
    </row>
    <row r="47143" spans="2:2" ht="16.5" x14ac:dyDescent="0.3">
      <c r="B47143"/>
    </row>
    <row r="47144" spans="2:2" ht="16.5" x14ac:dyDescent="0.3">
      <c r="B47144"/>
    </row>
    <row r="47145" spans="2:2" ht="16.5" x14ac:dyDescent="0.3">
      <c r="B47145"/>
    </row>
    <row r="47146" spans="2:2" ht="16.5" x14ac:dyDescent="0.3">
      <c r="B47146"/>
    </row>
    <row r="47147" spans="2:2" ht="16.5" x14ac:dyDescent="0.3">
      <c r="B47147"/>
    </row>
    <row r="47148" spans="2:2" ht="16.5" x14ac:dyDescent="0.3">
      <c r="B47148"/>
    </row>
    <row r="47149" spans="2:2" ht="16.5" x14ac:dyDescent="0.3">
      <c r="B47149"/>
    </row>
    <row r="47150" spans="2:2" ht="16.5" x14ac:dyDescent="0.3">
      <c r="B47150"/>
    </row>
    <row r="47151" spans="2:2" ht="16.5" x14ac:dyDescent="0.3">
      <c r="B47151"/>
    </row>
    <row r="47152" spans="2:2" ht="16.5" x14ac:dyDescent="0.3">
      <c r="B47152"/>
    </row>
    <row r="47153" spans="2:2" ht="16.5" x14ac:dyDescent="0.3">
      <c r="B47153"/>
    </row>
    <row r="47154" spans="2:2" ht="16.5" x14ac:dyDescent="0.3">
      <c r="B47154"/>
    </row>
    <row r="47155" spans="2:2" ht="16.5" x14ac:dyDescent="0.3">
      <c r="B47155"/>
    </row>
    <row r="47156" spans="2:2" ht="16.5" x14ac:dyDescent="0.3">
      <c r="B47156"/>
    </row>
    <row r="47157" spans="2:2" ht="16.5" x14ac:dyDescent="0.3">
      <c r="B47157"/>
    </row>
    <row r="47158" spans="2:2" ht="16.5" x14ac:dyDescent="0.3">
      <c r="B47158"/>
    </row>
    <row r="47159" spans="2:2" ht="16.5" x14ac:dyDescent="0.3">
      <c r="B47159"/>
    </row>
    <row r="47160" spans="2:2" ht="16.5" x14ac:dyDescent="0.3">
      <c r="B47160"/>
    </row>
    <row r="47161" spans="2:2" ht="16.5" x14ac:dyDescent="0.3">
      <c r="B47161"/>
    </row>
    <row r="47162" spans="2:2" ht="16.5" x14ac:dyDescent="0.3">
      <c r="B47162"/>
    </row>
    <row r="47163" spans="2:2" ht="16.5" x14ac:dyDescent="0.3">
      <c r="B47163"/>
    </row>
    <row r="47164" spans="2:2" ht="16.5" x14ac:dyDescent="0.3">
      <c r="B47164"/>
    </row>
    <row r="47165" spans="2:2" ht="16.5" x14ac:dyDescent="0.3">
      <c r="B47165"/>
    </row>
    <row r="47166" spans="2:2" ht="16.5" x14ac:dyDescent="0.3">
      <c r="B47166"/>
    </row>
    <row r="47167" spans="2:2" ht="16.5" x14ac:dyDescent="0.3">
      <c r="B47167"/>
    </row>
    <row r="47168" spans="2:2" ht="16.5" x14ac:dyDescent="0.3">
      <c r="B47168"/>
    </row>
    <row r="47169" spans="2:2" ht="16.5" x14ac:dyDescent="0.3">
      <c r="B47169"/>
    </row>
    <row r="47170" spans="2:2" ht="16.5" x14ac:dyDescent="0.3">
      <c r="B47170"/>
    </row>
    <row r="47171" spans="2:2" ht="16.5" x14ac:dyDescent="0.3">
      <c r="B47171"/>
    </row>
    <row r="47172" spans="2:2" ht="16.5" x14ac:dyDescent="0.3">
      <c r="B47172"/>
    </row>
    <row r="47173" spans="2:2" ht="16.5" x14ac:dyDescent="0.3">
      <c r="B47173"/>
    </row>
    <row r="47174" spans="2:2" ht="16.5" x14ac:dyDescent="0.3">
      <c r="B47174"/>
    </row>
    <row r="47175" spans="2:2" ht="16.5" x14ac:dyDescent="0.3">
      <c r="B47175"/>
    </row>
    <row r="47176" spans="2:2" ht="16.5" x14ac:dyDescent="0.3">
      <c r="B47176"/>
    </row>
    <row r="47177" spans="2:2" ht="16.5" x14ac:dyDescent="0.3">
      <c r="B47177"/>
    </row>
    <row r="47178" spans="2:2" ht="16.5" x14ac:dyDescent="0.3">
      <c r="B47178"/>
    </row>
    <row r="47179" spans="2:2" ht="16.5" x14ac:dyDescent="0.3">
      <c r="B47179"/>
    </row>
    <row r="47180" spans="2:2" ht="16.5" x14ac:dyDescent="0.3">
      <c r="B47180"/>
    </row>
    <row r="47181" spans="2:2" ht="16.5" x14ac:dyDescent="0.3">
      <c r="B47181"/>
    </row>
    <row r="47182" spans="2:2" ht="16.5" x14ac:dyDescent="0.3">
      <c r="B47182"/>
    </row>
    <row r="47183" spans="2:2" ht="16.5" x14ac:dyDescent="0.3">
      <c r="B47183"/>
    </row>
    <row r="47184" spans="2:2" ht="16.5" x14ac:dyDescent="0.3">
      <c r="B47184"/>
    </row>
    <row r="47185" spans="2:2" ht="16.5" x14ac:dyDescent="0.3">
      <c r="B47185"/>
    </row>
    <row r="47186" spans="2:2" ht="16.5" x14ac:dyDescent="0.3">
      <c r="B47186"/>
    </row>
    <row r="47187" spans="2:2" ht="16.5" x14ac:dyDescent="0.3">
      <c r="B47187"/>
    </row>
    <row r="47188" spans="2:2" ht="16.5" x14ac:dyDescent="0.3">
      <c r="B47188"/>
    </row>
    <row r="47189" spans="2:2" ht="16.5" x14ac:dyDescent="0.3">
      <c r="B47189"/>
    </row>
    <row r="47190" spans="2:2" ht="16.5" x14ac:dyDescent="0.3">
      <c r="B47190"/>
    </row>
    <row r="47191" spans="2:2" ht="16.5" x14ac:dyDescent="0.3">
      <c r="B47191"/>
    </row>
    <row r="47192" spans="2:2" ht="16.5" x14ac:dyDescent="0.3">
      <c r="B47192"/>
    </row>
    <row r="47193" spans="2:2" ht="16.5" x14ac:dyDescent="0.3">
      <c r="B47193"/>
    </row>
    <row r="47194" spans="2:2" ht="16.5" x14ac:dyDescent="0.3">
      <c r="B47194"/>
    </row>
    <row r="47195" spans="2:2" ht="16.5" x14ac:dyDescent="0.3">
      <c r="B47195"/>
    </row>
    <row r="47196" spans="2:2" ht="16.5" x14ac:dyDescent="0.3">
      <c r="B47196"/>
    </row>
    <row r="47197" spans="2:2" ht="16.5" x14ac:dyDescent="0.3">
      <c r="B47197"/>
    </row>
    <row r="47198" spans="2:2" ht="16.5" x14ac:dyDescent="0.3">
      <c r="B47198"/>
    </row>
    <row r="47199" spans="2:2" ht="16.5" x14ac:dyDescent="0.3">
      <c r="B47199"/>
    </row>
    <row r="47200" spans="2:2" ht="16.5" x14ac:dyDescent="0.3">
      <c r="B47200"/>
    </row>
    <row r="47201" spans="2:2" ht="16.5" x14ac:dyDescent="0.3">
      <c r="B47201"/>
    </row>
    <row r="47202" spans="2:2" ht="16.5" x14ac:dyDescent="0.3">
      <c r="B47202"/>
    </row>
    <row r="47203" spans="2:2" ht="16.5" x14ac:dyDescent="0.3">
      <c r="B47203"/>
    </row>
    <row r="47204" spans="2:2" ht="16.5" x14ac:dyDescent="0.3">
      <c r="B47204"/>
    </row>
    <row r="47205" spans="2:2" ht="16.5" x14ac:dyDescent="0.3">
      <c r="B47205"/>
    </row>
    <row r="47206" spans="2:2" ht="16.5" x14ac:dyDescent="0.3">
      <c r="B47206"/>
    </row>
    <row r="47207" spans="2:2" ht="16.5" x14ac:dyDescent="0.3">
      <c r="B47207"/>
    </row>
    <row r="47208" spans="2:2" ht="16.5" x14ac:dyDescent="0.3">
      <c r="B47208"/>
    </row>
    <row r="47209" spans="2:2" ht="16.5" x14ac:dyDescent="0.3">
      <c r="B47209"/>
    </row>
    <row r="47210" spans="2:2" ht="16.5" x14ac:dyDescent="0.3">
      <c r="B47210"/>
    </row>
    <row r="47211" spans="2:2" ht="16.5" x14ac:dyDescent="0.3">
      <c r="B47211"/>
    </row>
    <row r="47212" spans="2:2" ht="16.5" x14ac:dyDescent="0.3">
      <c r="B47212"/>
    </row>
    <row r="47213" spans="2:2" ht="16.5" x14ac:dyDescent="0.3">
      <c r="B47213"/>
    </row>
    <row r="47214" spans="2:2" ht="16.5" x14ac:dyDescent="0.3">
      <c r="B47214"/>
    </row>
    <row r="47215" spans="2:2" ht="16.5" x14ac:dyDescent="0.3">
      <c r="B47215"/>
    </row>
    <row r="47216" spans="2:2" ht="16.5" x14ac:dyDescent="0.3">
      <c r="B47216"/>
    </row>
    <row r="47217" spans="2:2" ht="16.5" x14ac:dyDescent="0.3">
      <c r="B47217"/>
    </row>
    <row r="47218" spans="2:2" ht="16.5" x14ac:dyDescent="0.3">
      <c r="B47218"/>
    </row>
    <row r="47219" spans="2:2" ht="16.5" x14ac:dyDescent="0.3">
      <c r="B47219"/>
    </row>
    <row r="47220" spans="2:2" ht="16.5" x14ac:dyDescent="0.3">
      <c r="B47220"/>
    </row>
    <row r="47221" spans="2:2" ht="16.5" x14ac:dyDescent="0.3">
      <c r="B47221"/>
    </row>
    <row r="47222" spans="2:2" ht="16.5" x14ac:dyDescent="0.3">
      <c r="B47222"/>
    </row>
    <row r="47223" spans="2:2" ht="16.5" x14ac:dyDescent="0.3">
      <c r="B47223"/>
    </row>
    <row r="47224" spans="2:2" ht="16.5" x14ac:dyDescent="0.3">
      <c r="B47224"/>
    </row>
    <row r="47225" spans="2:2" ht="16.5" x14ac:dyDescent="0.3">
      <c r="B47225"/>
    </row>
    <row r="47226" spans="2:2" ht="16.5" x14ac:dyDescent="0.3">
      <c r="B47226"/>
    </row>
    <row r="47227" spans="2:2" ht="16.5" x14ac:dyDescent="0.3">
      <c r="B47227"/>
    </row>
    <row r="47228" spans="2:2" ht="16.5" x14ac:dyDescent="0.3">
      <c r="B47228"/>
    </row>
    <row r="47229" spans="2:2" ht="16.5" x14ac:dyDescent="0.3">
      <c r="B47229"/>
    </row>
    <row r="47230" spans="2:2" ht="16.5" x14ac:dyDescent="0.3">
      <c r="B47230"/>
    </row>
    <row r="47231" spans="2:2" ht="16.5" x14ac:dyDescent="0.3">
      <c r="B47231"/>
    </row>
    <row r="47232" spans="2:2" ht="16.5" x14ac:dyDescent="0.3">
      <c r="B47232"/>
    </row>
    <row r="47233" spans="2:2" ht="16.5" x14ac:dyDescent="0.3">
      <c r="B47233"/>
    </row>
    <row r="47234" spans="2:2" ht="16.5" x14ac:dyDescent="0.3">
      <c r="B47234"/>
    </row>
    <row r="47235" spans="2:2" ht="16.5" x14ac:dyDescent="0.3">
      <c r="B47235"/>
    </row>
    <row r="47236" spans="2:2" ht="16.5" x14ac:dyDescent="0.3">
      <c r="B47236"/>
    </row>
    <row r="47237" spans="2:2" ht="16.5" x14ac:dyDescent="0.3">
      <c r="B47237"/>
    </row>
    <row r="47238" spans="2:2" ht="16.5" x14ac:dyDescent="0.3">
      <c r="B47238"/>
    </row>
    <row r="47239" spans="2:2" ht="16.5" x14ac:dyDescent="0.3">
      <c r="B47239"/>
    </row>
    <row r="47240" spans="2:2" ht="16.5" x14ac:dyDescent="0.3">
      <c r="B47240"/>
    </row>
    <row r="47241" spans="2:2" ht="16.5" x14ac:dyDescent="0.3">
      <c r="B47241"/>
    </row>
    <row r="47242" spans="2:2" ht="16.5" x14ac:dyDescent="0.3">
      <c r="B47242"/>
    </row>
    <row r="47243" spans="2:2" ht="16.5" x14ac:dyDescent="0.3">
      <c r="B47243"/>
    </row>
    <row r="47244" spans="2:2" ht="16.5" x14ac:dyDescent="0.3">
      <c r="B47244"/>
    </row>
    <row r="47245" spans="2:2" ht="16.5" x14ac:dyDescent="0.3">
      <c r="B47245"/>
    </row>
    <row r="47246" spans="2:2" ht="16.5" x14ac:dyDescent="0.3">
      <c r="B47246"/>
    </row>
    <row r="47247" spans="2:2" ht="16.5" x14ac:dyDescent="0.3">
      <c r="B47247"/>
    </row>
    <row r="47248" spans="2:2" ht="16.5" x14ac:dyDescent="0.3">
      <c r="B47248"/>
    </row>
    <row r="47249" spans="2:2" ht="16.5" x14ac:dyDescent="0.3">
      <c r="B47249"/>
    </row>
    <row r="47250" spans="2:2" ht="16.5" x14ac:dyDescent="0.3">
      <c r="B47250"/>
    </row>
    <row r="47251" spans="2:2" ht="16.5" x14ac:dyDescent="0.3">
      <c r="B47251"/>
    </row>
    <row r="47252" spans="2:2" ht="16.5" x14ac:dyDescent="0.3">
      <c r="B47252"/>
    </row>
    <row r="47253" spans="2:2" ht="16.5" x14ac:dyDescent="0.3">
      <c r="B47253"/>
    </row>
    <row r="47254" spans="2:2" ht="16.5" x14ac:dyDescent="0.3">
      <c r="B47254"/>
    </row>
    <row r="47255" spans="2:2" ht="16.5" x14ac:dyDescent="0.3">
      <c r="B47255"/>
    </row>
    <row r="47256" spans="2:2" ht="16.5" x14ac:dyDescent="0.3">
      <c r="B47256"/>
    </row>
    <row r="47257" spans="2:2" ht="16.5" x14ac:dyDescent="0.3">
      <c r="B47257"/>
    </row>
    <row r="47258" spans="2:2" ht="16.5" x14ac:dyDescent="0.3">
      <c r="B47258"/>
    </row>
    <row r="47259" spans="2:2" ht="16.5" x14ac:dyDescent="0.3">
      <c r="B47259"/>
    </row>
    <row r="47260" spans="2:2" ht="16.5" x14ac:dyDescent="0.3">
      <c r="B47260"/>
    </row>
    <row r="47261" spans="2:2" ht="16.5" x14ac:dyDescent="0.3">
      <c r="B47261"/>
    </row>
    <row r="47262" spans="2:2" ht="16.5" x14ac:dyDescent="0.3">
      <c r="B47262"/>
    </row>
    <row r="47263" spans="2:2" ht="16.5" x14ac:dyDescent="0.3">
      <c r="B47263"/>
    </row>
    <row r="47264" spans="2:2" ht="16.5" x14ac:dyDescent="0.3">
      <c r="B47264"/>
    </row>
    <row r="47265" spans="2:2" ht="16.5" x14ac:dyDescent="0.3">
      <c r="B47265"/>
    </row>
    <row r="47266" spans="2:2" ht="16.5" x14ac:dyDescent="0.3">
      <c r="B47266"/>
    </row>
    <row r="47267" spans="2:2" ht="16.5" x14ac:dyDescent="0.3">
      <c r="B47267"/>
    </row>
    <row r="47268" spans="2:2" ht="16.5" x14ac:dyDescent="0.3">
      <c r="B47268"/>
    </row>
    <row r="47269" spans="2:2" ht="16.5" x14ac:dyDescent="0.3">
      <c r="B47269"/>
    </row>
    <row r="47270" spans="2:2" ht="16.5" x14ac:dyDescent="0.3">
      <c r="B47270"/>
    </row>
    <row r="47271" spans="2:2" ht="16.5" x14ac:dyDescent="0.3">
      <c r="B47271"/>
    </row>
    <row r="47272" spans="2:2" ht="16.5" x14ac:dyDescent="0.3">
      <c r="B47272"/>
    </row>
    <row r="47273" spans="2:2" ht="16.5" x14ac:dyDescent="0.3">
      <c r="B47273"/>
    </row>
    <row r="47274" spans="2:2" ht="16.5" x14ac:dyDescent="0.3">
      <c r="B47274"/>
    </row>
    <row r="47275" spans="2:2" ht="16.5" x14ac:dyDescent="0.3">
      <c r="B47275"/>
    </row>
    <row r="47276" spans="2:2" ht="16.5" x14ac:dyDescent="0.3">
      <c r="B47276"/>
    </row>
    <row r="47277" spans="2:2" ht="16.5" x14ac:dyDescent="0.3">
      <c r="B47277"/>
    </row>
    <row r="47278" spans="2:2" ht="16.5" x14ac:dyDescent="0.3">
      <c r="B47278"/>
    </row>
    <row r="47279" spans="2:2" ht="16.5" x14ac:dyDescent="0.3">
      <c r="B47279"/>
    </row>
    <row r="47280" spans="2:2" ht="16.5" x14ac:dyDescent="0.3">
      <c r="B47280"/>
    </row>
    <row r="47281" spans="2:2" ht="16.5" x14ac:dyDescent="0.3">
      <c r="B47281"/>
    </row>
    <row r="47282" spans="2:2" ht="16.5" x14ac:dyDescent="0.3">
      <c r="B47282"/>
    </row>
    <row r="47283" spans="2:2" ht="16.5" x14ac:dyDescent="0.3">
      <c r="B47283"/>
    </row>
    <row r="47284" spans="2:2" ht="16.5" x14ac:dyDescent="0.3">
      <c r="B47284"/>
    </row>
    <row r="47285" spans="2:2" ht="16.5" x14ac:dyDescent="0.3">
      <c r="B47285"/>
    </row>
    <row r="47286" spans="2:2" ht="16.5" x14ac:dyDescent="0.3">
      <c r="B47286"/>
    </row>
    <row r="47287" spans="2:2" ht="16.5" x14ac:dyDescent="0.3">
      <c r="B47287"/>
    </row>
    <row r="47288" spans="2:2" ht="16.5" x14ac:dyDescent="0.3">
      <c r="B47288"/>
    </row>
    <row r="47289" spans="2:2" ht="16.5" x14ac:dyDescent="0.3">
      <c r="B47289"/>
    </row>
    <row r="47290" spans="2:2" ht="16.5" x14ac:dyDescent="0.3">
      <c r="B47290"/>
    </row>
    <row r="47291" spans="2:2" ht="16.5" x14ac:dyDescent="0.3">
      <c r="B47291"/>
    </row>
    <row r="47292" spans="2:2" ht="16.5" x14ac:dyDescent="0.3">
      <c r="B47292"/>
    </row>
    <row r="47293" spans="2:2" ht="16.5" x14ac:dyDescent="0.3">
      <c r="B47293"/>
    </row>
    <row r="47294" spans="2:2" ht="16.5" x14ac:dyDescent="0.3">
      <c r="B47294"/>
    </row>
    <row r="47295" spans="2:2" ht="16.5" x14ac:dyDescent="0.3">
      <c r="B47295"/>
    </row>
    <row r="47296" spans="2:2" ht="16.5" x14ac:dyDescent="0.3">
      <c r="B47296"/>
    </row>
    <row r="47297" spans="2:2" ht="16.5" x14ac:dyDescent="0.3">
      <c r="B47297"/>
    </row>
    <row r="47298" spans="2:2" ht="16.5" x14ac:dyDescent="0.3">
      <c r="B47298"/>
    </row>
    <row r="47299" spans="2:2" ht="16.5" x14ac:dyDescent="0.3">
      <c r="B47299"/>
    </row>
    <row r="47300" spans="2:2" ht="16.5" x14ac:dyDescent="0.3">
      <c r="B47300"/>
    </row>
    <row r="47301" spans="2:2" ht="16.5" x14ac:dyDescent="0.3">
      <c r="B47301"/>
    </row>
    <row r="47302" spans="2:2" ht="16.5" x14ac:dyDescent="0.3">
      <c r="B47302"/>
    </row>
    <row r="47303" spans="2:2" ht="16.5" x14ac:dyDescent="0.3">
      <c r="B47303"/>
    </row>
    <row r="47304" spans="2:2" ht="16.5" x14ac:dyDescent="0.3">
      <c r="B47304"/>
    </row>
    <row r="47305" spans="2:2" ht="16.5" x14ac:dyDescent="0.3">
      <c r="B47305"/>
    </row>
    <row r="47306" spans="2:2" ht="16.5" x14ac:dyDescent="0.3">
      <c r="B47306"/>
    </row>
    <row r="47307" spans="2:2" ht="16.5" x14ac:dyDescent="0.3">
      <c r="B47307"/>
    </row>
    <row r="47308" spans="2:2" ht="16.5" x14ac:dyDescent="0.3">
      <c r="B47308"/>
    </row>
    <row r="47309" spans="2:2" ht="16.5" x14ac:dyDescent="0.3">
      <c r="B47309"/>
    </row>
    <row r="47310" spans="2:2" ht="16.5" x14ac:dyDescent="0.3">
      <c r="B47310"/>
    </row>
    <row r="47311" spans="2:2" ht="16.5" x14ac:dyDescent="0.3">
      <c r="B47311"/>
    </row>
    <row r="47312" spans="2:2" ht="16.5" x14ac:dyDescent="0.3">
      <c r="B47312"/>
    </row>
    <row r="47313" spans="2:2" ht="16.5" x14ac:dyDescent="0.3">
      <c r="B47313"/>
    </row>
    <row r="47314" spans="2:2" ht="16.5" x14ac:dyDescent="0.3">
      <c r="B47314"/>
    </row>
    <row r="47315" spans="2:2" ht="16.5" x14ac:dyDescent="0.3">
      <c r="B47315"/>
    </row>
    <row r="47316" spans="2:2" ht="16.5" x14ac:dyDescent="0.3">
      <c r="B47316"/>
    </row>
    <row r="47317" spans="2:2" ht="16.5" x14ac:dyDescent="0.3">
      <c r="B47317"/>
    </row>
    <row r="47318" spans="2:2" ht="16.5" x14ac:dyDescent="0.3">
      <c r="B47318"/>
    </row>
    <row r="47319" spans="2:2" ht="16.5" x14ac:dyDescent="0.3">
      <c r="B47319"/>
    </row>
    <row r="47320" spans="2:2" ht="16.5" x14ac:dyDescent="0.3">
      <c r="B47320"/>
    </row>
    <row r="47321" spans="2:2" ht="16.5" x14ac:dyDescent="0.3">
      <c r="B47321"/>
    </row>
    <row r="47322" spans="2:2" ht="16.5" x14ac:dyDescent="0.3">
      <c r="B47322"/>
    </row>
    <row r="47323" spans="2:2" ht="16.5" x14ac:dyDescent="0.3">
      <c r="B47323"/>
    </row>
    <row r="47324" spans="2:2" ht="16.5" x14ac:dyDescent="0.3">
      <c r="B47324"/>
    </row>
    <row r="47325" spans="2:2" ht="16.5" x14ac:dyDescent="0.3">
      <c r="B47325"/>
    </row>
    <row r="47326" spans="2:2" ht="16.5" x14ac:dyDescent="0.3">
      <c r="B47326"/>
    </row>
    <row r="47327" spans="2:2" ht="16.5" x14ac:dyDescent="0.3">
      <c r="B47327"/>
    </row>
    <row r="47328" spans="2:2" ht="16.5" x14ac:dyDescent="0.3">
      <c r="B47328"/>
    </row>
    <row r="47329" spans="2:2" ht="16.5" x14ac:dyDescent="0.3">
      <c r="B47329"/>
    </row>
    <row r="47330" spans="2:2" ht="16.5" x14ac:dyDescent="0.3">
      <c r="B47330"/>
    </row>
    <row r="47331" spans="2:2" ht="16.5" x14ac:dyDescent="0.3">
      <c r="B47331"/>
    </row>
    <row r="47332" spans="2:2" ht="16.5" x14ac:dyDescent="0.3">
      <c r="B47332"/>
    </row>
    <row r="47333" spans="2:2" ht="16.5" x14ac:dyDescent="0.3">
      <c r="B47333"/>
    </row>
    <row r="47334" spans="2:2" ht="16.5" x14ac:dyDescent="0.3">
      <c r="B47334"/>
    </row>
    <row r="47335" spans="2:2" ht="16.5" x14ac:dyDescent="0.3">
      <c r="B47335"/>
    </row>
    <row r="47336" spans="2:2" ht="16.5" x14ac:dyDescent="0.3">
      <c r="B47336"/>
    </row>
    <row r="47337" spans="2:2" ht="16.5" x14ac:dyDescent="0.3">
      <c r="B47337"/>
    </row>
    <row r="47338" spans="2:2" ht="16.5" x14ac:dyDescent="0.3">
      <c r="B47338"/>
    </row>
    <row r="47339" spans="2:2" ht="16.5" x14ac:dyDescent="0.3">
      <c r="B47339"/>
    </row>
    <row r="47340" spans="2:2" ht="16.5" x14ac:dyDescent="0.3">
      <c r="B47340"/>
    </row>
    <row r="47341" spans="2:2" ht="16.5" x14ac:dyDescent="0.3">
      <c r="B47341"/>
    </row>
    <row r="47342" spans="2:2" ht="16.5" x14ac:dyDescent="0.3">
      <c r="B47342"/>
    </row>
    <row r="47343" spans="2:2" ht="16.5" x14ac:dyDescent="0.3">
      <c r="B47343"/>
    </row>
    <row r="47344" spans="2:2" ht="16.5" x14ac:dyDescent="0.3">
      <c r="B47344"/>
    </row>
    <row r="47345" spans="2:2" ht="16.5" x14ac:dyDescent="0.3">
      <c r="B47345"/>
    </row>
    <row r="47346" spans="2:2" ht="16.5" x14ac:dyDescent="0.3">
      <c r="B47346"/>
    </row>
    <row r="47347" spans="2:2" ht="16.5" x14ac:dyDescent="0.3">
      <c r="B47347"/>
    </row>
    <row r="47348" spans="2:2" ht="16.5" x14ac:dyDescent="0.3">
      <c r="B47348"/>
    </row>
    <row r="47349" spans="2:2" ht="16.5" x14ac:dyDescent="0.3">
      <c r="B47349"/>
    </row>
    <row r="47350" spans="2:2" ht="16.5" x14ac:dyDescent="0.3">
      <c r="B47350"/>
    </row>
    <row r="47351" spans="2:2" ht="16.5" x14ac:dyDescent="0.3">
      <c r="B47351"/>
    </row>
    <row r="47352" spans="2:2" ht="16.5" x14ac:dyDescent="0.3">
      <c r="B47352"/>
    </row>
    <row r="47353" spans="2:2" ht="16.5" x14ac:dyDescent="0.3">
      <c r="B47353"/>
    </row>
    <row r="47354" spans="2:2" ht="16.5" x14ac:dyDescent="0.3">
      <c r="B47354"/>
    </row>
    <row r="47355" spans="2:2" ht="16.5" x14ac:dyDescent="0.3">
      <c r="B47355"/>
    </row>
    <row r="47356" spans="2:2" ht="16.5" x14ac:dyDescent="0.3">
      <c r="B47356"/>
    </row>
    <row r="47357" spans="2:2" ht="16.5" x14ac:dyDescent="0.3">
      <c r="B47357"/>
    </row>
    <row r="47358" spans="2:2" ht="16.5" x14ac:dyDescent="0.3">
      <c r="B47358"/>
    </row>
    <row r="47359" spans="2:2" ht="16.5" x14ac:dyDescent="0.3">
      <c r="B47359"/>
    </row>
    <row r="47360" spans="2:2" ht="16.5" x14ac:dyDescent="0.3">
      <c r="B47360"/>
    </row>
    <row r="47361" spans="2:2" ht="16.5" x14ac:dyDescent="0.3">
      <c r="B47361"/>
    </row>
    <row r="47362" spans="2:2" ht="16.5" x14ac:dyDescent="0.3">
      <c r="B47362"/>
    </row>
    <row r="47363" spans="2:2" ht="16.5" x14ac:dyDescent="0.3">
      <c r="B47363"/>
    </row>
    <row r="47364" spans="2:2" ht="16.5" x14ac:dyDescent="0.3">
      <c r="B47364"/>
    </row>
    <row r="47365" spans="2:2" ht="16.5" x14ac:dyDescent="0.3">
      <c r="B47365"/>
    </row>
    <row r="47366" spans="2:2" ht="16.5" x14ac:dyDescent="0.3">
      <c r="B47366"/>
    </row>
    <row r="47367" spans="2:2" ht="16.5" x14ac:dyDescent="0.3">
      <c r="B47367"/>
    </row>
    <row r="47368" spans="2:2" ht="16.5" x14ac:dyDescent="0.3">
      <c r="B47368"/>
    </row>
    <row r="47369" spans="2:2" ht="16.5" x14ac:dyDescent="0.3">
      <c r="B47369"/>
    </row>
    <row r="47370" spans="2:2" ht="16.5" x14ac:dyDescent="0.3">
      <c r="B47370"/>
    </row>
    <row r="47371" spans="2:2" ht="16.5" x14ac:dyDescent="0.3">
      <c r="B47371"/>
    </row>
    <row r="47372" spans="2:2" ht="16.5" x14ac:dyDescent="0.3">
      <c r="B47372"/>
    </row>
    <row r="47373" spans="2:2" ht="16.5" x14ac:dyDescent="0.3">
      <c r="B47373"/>
    </row>
    <row r="47374" spans="2:2" ht="16.5" x14ac:dyDescent="0.3">
      <c r="B47374"/>
    </row>
    <row r="47375" spans="2:2" ht="16.5" x14ac:dyDescent="0.3">
      <c r="B47375"/>
    </row>
    <row r="47376" spans="2:2" ht="16.5" x14ac:dyDescent="0.3">
      <c r="B47376"/>
    </row>
    <row r="47377" spans="2:2" ht="16.5" x14ac:dyDescent="0.3">
      <c r="B47377"/>
    </row>
    <row r="47378" spans="2:2" ht="16.5" x14ac:dyDescent="0.3">
      <c r="B47378"/>
    </row>
    <row r="47379" spans="2:2" ht="16.5" x14ac:dyDescent="0.3">
      <c r="B47379"/>
    </row>
    <row r="47380" spans="2:2" ht="16.5" x14ac:dyDescent="0.3">
      <c r="B47380"/>
    </row>
    <row r="47381" spans="2:2" ht="16.5" x14ac:dyDescent="0.3">
      <c r="B47381"/>
    </row>
    <row r="47382" spans="2:2" ht="16.5" x14ac:dyDescent="0.3">
      <c r="B47382"/>
    </row>
    <row r="47383" spans="2:2" ht="16.5" x14ac:dyDescent="0.3">
      <c r="B47383"/>
    </row>
    <row r="47384" spans="2:2" ht="16.5" x14ac:dyDescent="0.3">
      <c r="B47384"/>
    </row>
    <row r="47385" spans="2:2" ht="16.5" x14ac:dyDescent="0.3">
      <c r="B47385"/>
    </row>
    <row r="47386" spans="2:2" ht="16.5" x14ac:dyDescent="0.3">
      <c r="B47386"/>
    </row>
    <row r="47387" spans="2:2" ht="16.5" x14ac:dyDescent="0.3">
      <c r="B47387"/>
    </row>
    <row r="47388" spans="2:2" ht="16.5" x14ac:dyDescent="0.3">
      <c r="B47388"/>
    </row>
    <row r="47389" spans="2:2" ht="16.5" x14ac:dyDescent="0.3">
      <c r="B47389"/>
    </row>
    <row r="47390" spans="2:2" ht="16.5" x14ac:dyDescent="0.3">
      <c r="B47390"/>
    </row>
    <row r="47391" spans="2:2" ht="16.5" x14ac:dyDescent="0.3">
      <c r="B47391"/>
    </row>
    <row r="47392" spans="2:2" ht="16.5" x14ac:dyDescent="0.3">
      <c r="B47392"/>
    </row>
    <row r="47393" spans="2:2" ht="16.5" x14ac:dyDescent="0.3">
      <c r="B47393"/>
    </row>
    <row r="47394" spans="2:2" ht="16.5" x14ac:dyDescent="0.3">
      <c r="B47394"/>
    </row>
    <row r="47395" spans="2:2" ht="16.5" x14ac:dyDescent="0.3">
      <c r="B47395"/>
    </row>
    <row r="47396" spans="2:2" ht="16.5" x14ac:dyDescent="0.3">
      <c r="B47396"/>
    </row>
    <row r="47397" spans="2:2" ht="16.5" x14ac:dyDescent="0.3">
      <c r="B47397"/>
    </row>
    <row r="47398" spans="2:2" ht="16.5" x14ac:dyDescent="0.3">
      <c r="B47398"/>
    </row>
    <row r="47399" spans="2:2" ht="16.5" x14ac:dyDescent="0.3">
      <c r="B47399"/>
    </row>
    <row r="47400" spans="2:2" ht="16.5" x14ac:dyDescent="0.3">
      <c r="B47400"/>
    </row>
    <row r="47401" spans="2:2" ht="16.5" x14ac:dyDescent="0.3">
      <c r="B47401"/>
    </row>
    <row r="47402" spans="2:2" ht="16.5" x14ac:dyDescent="0.3">
      <c r="B47402"/>
    </row>
    <row r="47403" spans="2:2" ht="16.5" x14ac:dyDescent="0.3">
      <c r="B47403"/>
    </row>
    <row r="47404" spans="2:2" ht="16.5" x14ac:dyDescent="0.3">
      <c r="B47404"/>
    </row>
    <row r="47405" spans="2:2" ht="16.5" x14ac:dyDescent="0.3">
      <c r="B47405"/>
    </row>
    <row r="47406" spans="2:2" ht="16.5" x14ac:dyDescent="0.3">
      <c r="B47406"/>
    </row>
    <row r="47407" spans="2:2" ht="16.5" x14ac:dyDescent="0.3">
      <c r="B47407"/>
    </row>
    <row r="47408" spans="2:2" ht="16.5" x14ac:dyDescent="0.3">
      <c r="B47408"/>
    </row>
    <row r="47409" spans="2:2" ht="16.5" x14ac:dyDescent="0.3">
      <c r="B47409"/>
    </row>
    <row r="47410" spans="2:2" ht="16.5" x14ac:dyDescent="0.3">
      <c r="B47410"/>
    </row>
    <row r="47411" spans="2:2" ht="16.5" x14ac:dyDescent="0.3">
      <c r="B47411"/>
    </row>
    <row r="47412" spans="2:2" ht="16.5" x14ac:dyDescent="0.3">
      <c r="B47412"/>
    </row>
    <row r="47413" spans="2:2" ht="16.5" x14ac:dyDescent="0.3">
      <c r="B47413"/>
    </row>
    <row r="47414" spans="2:2" ht="16.5" x14ac:dyDescent="0.3">
      <c r="B47414"/>
    </row>
    <row r="47415" spans="2:2" ht="16.5" x14ac:dyDescent="0.3">
      <c r="B47415"/>
    </row>
    <row r="47416" spans="2:2" ht="16.5" x14ac:dyDescent="0.3">
      <c r="B47416"/>
    </row>
    <row r="47417" spans="2:2" ht="16.5" x14ac:dyDescent="0.3">
      <c r="B47417"/>
    </row>
    <row r="47418" spans="2:2" ht="16.5" x14ac:dyDescent="0.3">
      <c r="B47418"/>
    </row>
    <row r="47419" spans="2:2" ht="16.5" x14ac:dyDescent="0.3">
      <c r="B47419"/>
    </row>
    <row r="47420" spans="2:2" ht="16.5" x14ac:dyDescent="0.3">
      <c r="B47420"/>
    </row>
    <row r="47421" spans="2:2" ht="16.5" x14ac:dyDescent="0.3">
      <c r="B47421"/>
    </row>
    <row r="47422" spans="2:2" ht="16.5" x14ac:dyDescent="0.3">
      <c r="B47422"/>
    </row>
    <row r="47423" spans="2:2" ht="16.5" x14ac:dyDescent="0.3">
      <c r="B47423"/>
    </row>
    <row r="47424" spans="2:2" ht="16.5" x14ac:dyDescent="0.3">
      <c r="B47424"/>
    </row>
    <row r="47425" spans="2:2" ht="16.5" x14ac:dyDescent="0.3">
      <c r="B47425"/>
    </row>
    <row r="47426" spans="2:2" ht="16.5" x14ac:dyDescent="0.3">
      <c r="B47426"/>
    </row>
    <row r="47427" spans="2:2" ht="16.5" x14ac:dyDescent="0.3">
      <c r="B47427"/>
    </row>
    <row r="47428" spans="2:2" ht="16.5" x14ac:dyDescent="0.3">
      <c r="B47428"/>
    </row>
    <row r="47429" spans="2:2" ht="16.5" x14ac:dyDescent="0.3">
      <c r="B47429"/>
    </row>
    <row r="47430" spans="2:2" ht="16.5" x14ac:dyDescent="0.3">
      <c r="B47430"/>
    </row>
    <row r="47431" spans="2:2" ht="16.5" x14ac:dyDescent="0.3">
      <c r="B47431"/>
    </row>
    <row r="47432" spans="2:2" ht="16.5" x14ac:dyDescent="0.3">
      <c r="B47432"/>
    </row>
    <row r="47433" spans="2:2" ht="16.5" x14ac:dyDescent="0.3">
      <c r="B47433"/>
    </row>
    <row r="47434" spans="2:2" ht="16.5" x14ac:dyDescent="0.3">
      <c r="B47434"/>
    </row>
    <row r="47435" spans="2:2" ht="16.5" x14ac:dyDescent="0.3">
      <c r="B47435"/>
    </row>
    <row r="47436" spans="2:2" ht="16.5" x14ac:dyDescent="0.3">
      <c r="B47436"/>
    </row>
    <row r="47437" spans="2:2" ht="16.5" x14ac:dyDescent="0.3">
      <c r="B47437"/>
    </row>
    <row r="47438" spans="2:2" ht="16.5" x14ac:dyDescent="0.3">
      <c r="B47438"/>
    </row>
    <row r="47439" spans="2:2" ht="16.5" x14ac:dyDescent="0.3">
      <c r="B47439"/>
    </row>
    <row r="47440" spans="2:2" ht="16.5" x14ac:dyDescent="0.3">
      <c r="B47440"/>
    </row>
    <row r="47441" spans="2:2" ht="16.5" x14ac:dyDescent="0.3">
      <c r="B47441"/>
    </row>
    <row r="47442" spans="2:2" ht="16.5" x14ac:dyDescent="0.3">
      <c r="B47442"/>
    </row>
    <row r="47443" spans="2:2" ht="16.5" x14ac:dyDescent="0.3">
      <c r="B47443"/>
    </row>
    <row r="47444" spans="2:2" ht="16.5" x14ac:dyDescent="0.3">
      <c r="B47444"/>
    </row>
    <row r="47445" spans="2:2" ht="16.5" x14ac:dyDescent="0.3">
      <c r="B47445"/>
    </row>
    <row r="47446" spans="2:2" ht="16.5" x14ac:dyDescent="0.3">
      <c r="B47446"/>
    </row>
    <row r="47447" spans="2:2" ht="16.5" x14ac:dyDescent="0.3">
      <c r="B47447"/>
    </row>
    <row r="47448" spans="2:2" ht="16.5" x14ac:dyDescent="0.3">
      <c r="B47448"/>
    </row>
    <row r="47449" spans="2:2" ht="16.5" x14ac:dyDescent="0.3">
      <c r="B47449"/>
    </row>
    <row r="47450" spans="2:2" ht="16.5" x14ac:dyDescent="0.3">
      <c r="B47450"/>
    </row>
    <row r="47451" spans="2:2" ht="16.5" x14ac:dyDescent="0.3">
      <c r="B47451"/>
    </row>
    <row r="47452" spans="2:2" ht="16.5" x14ac:dyDescent="0.3">
      <c r="B47452"/>
    </row>
    <row r="47453" spans="2:2" ht="16.5" x14ac:dyDescent="0.3">
      <c r="B47453"/>
    </row>
    <row r="47454" spans="2:2" ht="16.5" x14ac:dyDescent="0.3">
      <c r="B47454"/>
    </row>
    <row r="47455" spans="2:2" ht="16.5" x14ac:dyDescent="0.3">
      <c r="B47455"/>
    </row>
    <row r="47456" spans="2:2" ht="16.5" x14ac:dyDescent="0.3">
      <c r="B47456"/>
    </row>
    <row r="47457" spans="2:2" ht="16.5" x14ac:dyDescent="0.3">
      <c r="B47457"/>
    </row>
    <row r="47458" spans="2:2" ht="16.5" x14ac:dyDescent="0.3">
      <c r="B47458"/>
    </row>
    <row r="47459" spans="2:2" ht="16.5" x14ac:dyDescent="0.3">
      <c r="B47459"/>
    </row>
    <row r="47460" spans="2:2" ht="16.5" x14ac:dyDescent="0.3">
      <c r="B47460"/>
    </row>
    <row r="47461" spans="2:2" ht="16.5" x14ac:dyDescent="0.3">
      <c r="B47461"/>
    </row>
    <row r="47462" spans="2:2" ht="16.5" x14ac:dyDescent="0.3">
      <c r="B47462"/>
    </row>
    <row r="47463" spans="2:2" ht="16.5" x14ac:dyDescent="0.3">
      <c r="B47463"/>
    </row>
    <row r="47464" spans="2:2" ht="16.5" x14ac:dyDescent="0.3">
      <c r="B47464"/>
    </row>
    <row r="47465" spans="2:2" ht="16.5" x14ac:dyDescent="0.3">
      <c r="B47465"/>
    </row>
    <row r="47466" spans="2:2" ht="16.5" x14ac:dyDescent="0.3">
      <c r="B47466"/>
    </row>
    <row r="47467" spans="2:2" ht="16.5" x14ac:dyDescent="0.3">
      <c r="B47467"/>
    </row>
    <row r="47468" spans="2:2" ht="16.5" x14ac:dyDescent="0.3">
      <c r="B47468"/>
    </row>
    <row r="47469" spans="2:2" ht="16.5" x14ac:dyDescent="0.3">
      <c r="B47469"/>
    </row>
    <row r="47470" spans="2:2" ht="16.5" x14ac:dyDescent="0.3">
      <c r="B47470"/>
    </row>
    <row r="47471" spans="2:2" ht="16.5" x14ac:dyDescent="0.3">
      <c r="B47471"/>
    </row>
    <row r="47472" spans="2:2" ht="16.5" x14ac:dyDescent="0.3">
      <c r="B47472"/>
    </row>
    <row r="47473" spans="2:2" ht="16.5" x14ac:dyDescent="0.3">
      <c r="B47473"/>
    </row>
    <row r="47474" spans="2:2" ht="16.5" x14ac:dyDescent="0.3">
      <c r="B47474"/>
    </row>
    <row r="47475" spans="2:2" ht="16.5" x14ac:dyDescent="0.3">
      <c r="B47475"/>
    </row>
    <row r="47476" spans="2:2" ht="16.5" x14ac:dyDescent="0.3">
      <c r="B47476"/>
    </row>
    <row r="47477" spans="2:2" ht="16.5" x14ac:dyDescent="0.3">
      <c r="B47477"/>
    </row>
    <row r="47478" spans="2:2" ht="16.5" x14ac:dyDescent="0.3">
      <c r="B47478"/>
    </row>
    <row r="47479" spans="2:2" ht="16.5" x14ac:dyDescent="0.3">
      <c r="B47479"/>
    </row>
    <row r="47480" spans="2:2" ht="16.5" x14ac:dyDescent="0.3">
      <c r="B47480"/>
    </row>
    <row r="47481" spans="2:2" ht="16.5" x14ac:dyDescent="0.3">
      <c r="B47481"/>
    </row>
    <row r="47482" spans="2:2" ht="16.5" x14ac:dyDescent="0.3">
      <c r="B47482"/>
    </row>
    <row r="47483" spans="2:2" ht="16.5" x14ac:dyDescent="0.3">
      <c r="B47483"/>
    </row>
    <row r="47484" spans="2:2" ht="16.5" x14ac:dyDescent="0.3">
      <c r="B47484"/>
    </row>
    <row r="47485" spans="2:2" ht="16.5" x14ac:dyDescent="0.3">
      <c r="B47485"/>
    </row>
    <row r="47486" spans="2:2" ht="16.5" x14ac:dyDescent="0.3">
      <c r="B47486"/>
    </row>
    <row r="47487" spans="2:2" ht="16.5" x14ac:dyDescent="0.3">
      <c r="B47487"/>
    </row>
    <row r="47488" spans="2:2" ht="16.5" x14ac:dyDescent="0.3">
      <c r="B47488"/>
    </row>
    <row r="47489" spans="2:2" ht="16.5" x14ac:dyDescent="0.3">
      <c r="B47489"/>
    </row>
    <row r="47490" spans="2:2" ht="16.5" x14ac:dyDescent="0.3">
      <c r="B47490"/>
    </row>
    <row r="47491" spans="2:2" ht="16.5" x14ac:dyDescent="0.3">
      <c r="B47491"/>
    </row>
    <row r="47492" spans="2:2" ht="16.5" x14ac:dyDescent="0.3">
      <c r="B47492"/>
    </row>
    <row r="47493" spans="2:2" ht="16.5" x14ac:dyDescent="0.3">
      <c r="B47493"/>
    </row>
    <row r="47494" spans="2:2" ht="16.5" x14ac:dyDescent="0.3">
      <c r="B47494"/>
    </row>
    <row r="47495" spans="2:2" ht="16.5" x14ac:dyDescent="0.3">
      <c r="B47495"/>
    </row>
    <row r="47496" spans="2:2" ht="16.5" x14ac:dyDescent="0.3">
      <c r="B47496"/>
    </row>
    <row r="47497" spans="2:2" ht="16.5" x14ac:dyDescent="0.3">
      <c r="B47497"/>
    </row>
    <row r="47498" spans="2:2" ht="16.5" x14ac:dyDescent="0.3">
      <c r="B47498"/>
    </row>
    <row r="47499" spans="2:2" ht="16.5" x14ac:dyDescent="0.3">
      <c r="B47499"/>
    </row>
    <row r="47500" spans="2:2" ht="16.5" x14ac:dyDescent="0.3">
      <c r="B47500"/>
    </row>
    <row r="47501" spans="2:2" ht="16.5" x14ac:dyDescent="0.3">
      <c r="B47501"/>
    </row>
    <row r="47502" spans="2:2" ht="16.5" x14ac:dyDescent="0.3">
      <c r="B47502"/>
    </row>
    <row r="47503" spans="2:2" ht="16.5" x14ac:dyDescent="0.3">
      <c r="B47503"/>
    </row>
    <row r="47504" spans="2:2" ht="16.5" x14ac:dyDescent="0.3">
      <c r="B47504"/>
    </row>
    <row r="47505" spans="2:2" ht="16.5" x14ac:dyDescent="0.3">
      <c r="B47505"/>
    </row>
    <row r="47506" spans="2:2" ht="16.5" x14ac:dyDescent="0.3">
      <c r="B47506"/>
    </row>
    <row r="47507" spans="2:2" ht="16.5" x14ac:dyDescent="0.3">
      <c r="B47507"/>
    </row>
    <row r="47508" spans="2:2" ht="16.5" x14ac:dyDescent="0.3">
      <c r="B47508"/>
    </row>
    <row r="47509" spans="2:2" ht="16.5" x14ac:dyDescent="0.3">
      <c r="B47509"/>
    </row>
    <row r="47510" spans="2:2" ht="16.5" x14ac:dyDescent="0.3">
      <c r="B47510"/>
    </row>
    <row r="47511" spans="2:2" ht="16.5" x14ac:dyDescent="0.3">
      <c r="B47511"/>
    </row>
    <row r="47512" spans="2:2" ht="16.5" x14ac:dyDescent="0.3">
      <c r="B47512"/>
    </row>
    <row r="47513" spans="2:2" ht="16.5" x14ac:dyDescent="0.3">
      <c r="B47513"/>
    </row>
    <row r="47514" spans="2:2" ht="16.5" x14ac:dyDescent="0.3">
      <c r="B47514"/>
    </row>
    <row r="47515" spans="2:2" ht="16.5" x14ac:dyDescent="0.3">
      <c r="B47515"/>
    </row>
    <row r="47516" spans="2:2" ht="16.5" x14ac:dyDescent="0.3">
      <c r="B47516"/>
    </row>
    <row r="47517" spans="2:2" ht="16.5" x14ac:dyDescent="0.3">
      <c r="B47517"/>
    </row>
    <row r="47518" spans="2:2" ht="16.5" x14ac:dyDescent="0.3">
      <c r="B47518"/>
    </row>
    <row r="47519" spans="2:2" ht="16.5" x14ac:dyDescent="0.3">
      <c r="B47519"/>
    </row>
    <row r="47520" spans="2:2" ht="16.5" x14ac:dyDescent="0.3">
      <c r="B47520"/>
    </row>
    <row r="47521" spans="2:2" ht="16.5" x14ac:dyDescent="0.3">
      <c r="B47521"/>
    </row>
    <row r="47522" spans="2:2" ht="16.5" x14ac:dyDescent="0.3">
      <c r="B47522"/>
    </row>
    <row r="47523" spans="2:2" ht="16.5" x14ac:dyDescent="0.3">
      <c r="B47523"/>
    </row>
    <row r="47524" spans="2:2" ht="16.5" x14ac:dyDescent="0.3">
      <c r="B47524"/>
    </row>
    <row r="47525" spans="2:2" ht="16.5" x14ac:dyDescent="0.3">
      <c r="B47525"/>
    </row>
    <row r="47526" spans="2:2" ht="16.5" x14ac:dyDescent="0.3">
      <c r="B47526"/>
    </row>
    <row r="47527" spans="2:2" ht="16.5" x14ac:dyDescent="0.3">
      <c r="B47527"/>
    </row>
    <row r="47528" spans="2:2" ht="16.5" x14ac:dyDescent="0.3">
      <c r="B47528"/>
    </row>
    <row r="47529" spans="2:2" ht="16.5" x14ac:dyDescent="0.3">
      <c r="B47529"/>
    </row>
    <row r="47530" spans="2:2" ht="16.5" x14ac:dyDescent="0.3">
      <c r="B47530"/>
    </row>
    <row r="47531" spans="2:2" ht="16.5" x14ac:dyDescent="0.3">
      <c r="B47531"/>
    </row>
    <row r="47532" spans="2:2" ht="16.5" x14ac:dyDescent="0.3">
      <c r="B47532"/>
    </row>
    <row r="47533" spans="2:2" ht="16.5" x14ac:dyDescent="0.3">
      <c r="B47533"/>
    </row>
    <row r="47534" spans="2:2" ht="16.5" x14ac:dyDescent="0.3">
      <c r="B47534"/>
    </row>
    <row r="47535" spans="2:2" ht="16.5" x14ac:dyDescent="0.3">
      <c r="B47535"/>
    </row>
    <row r="47536" spans="2:2" ht="16.5" x14ac:dyDescent="0.3">
      <c r="B47536"/>
    </row>
    <row r="47537" spans="2:2" ht="16.5" x14ac:dyDescent="0.3">
      <c r="B47537"/>
    </row>
    <row r="47538" spans="2:2" ht="16.5" x14ac:dyDescent="0.3">
      <c r="B47538"/>
    </row>
    <row r="47539" spans="2:2" ht="16.5" x14ac:dyDescent="0.3">
      <c r="B47539"/>
    </row>
    <row r="47540" spans="2:2" ht="16.5" x14ac:dyDescent="0.3">
      <c r="B47540"/>
    </row>
    <row r="47541" spans="2:2" ht="16.5" x14ac:dyDescent="0.3">
      <c r="B47541"/>
    </row>
    <row r="47542" spans="2:2" ht="16.5" x14ac:dyDescent="0.3">
      <c r="B47542"/>
    </row>
    <row r="47543" spans="2:2" ht="16.5" x14ac:dyDescent="0.3">
      <c r="B47543"/>
    </row>
    <row r="47544" spans="2:2" ht="16.5" x14ac:dyDescent="0.3">
      <c r="B47544"/>
    </row>
    <row r="47545" spans="2:2" ht="16.5" x14ac:dyDescent="0.3">
      <c r="B47545"/>
    </row>
    <row r="47546" spans="2:2" ht="16.5" x14ac:dyDescent="0.3">
      <c r="B47546"/>
    </row>
    <row r="47547" spans="2:2" ht="16.5" x14ac:dyDescent="0.3">
      <c r="B47547"/>
    </row>
    <row r="47548" spans="2:2" ht="16.5" x14ac:dyDescent="0.3">
      <c r="B47548"/>
    </row>
    <row r="47549" spans="2:2" ht="16.5" x14ac:dyDescent="0.3">
      <c r="B47549"/>
    </row>
    <row r="47550" spans="2:2" ht="16.5" x14ac:dyDescent="0.3">
      <c r="B47550"/>
    </row>
    <row r="47551" spans="2:2" ht="16.5" x14ac:dyDescent="0.3">
      <c r="B47551"/>
    </row>
    <row r="47552" spans="2:2" ht="16.5" x14ac:dyDescent="0.3">
      <c r="B47552"/>
    </row>
    <row r="47553" spans="2:2" ht="16.5" x14ac:dyDescent="0.3">
      <c r="B47553"/>
    </row>
    <row r="47554" spans="2:2" ht="16.5" x14ac:dyDescent="0.3">
      <c r="B47554"/>
    </row>
    <row r="47555" spans="2:2" ht="16.5" x14ac:dyDescent="0.3">
      <c r="B47555"/>
    </row>
    <row r="47556" spans="2:2" ht="16.5" x14ac:dyDescent="0.3">
      <c r="B47556"/>
    </row>
    <row r="47557" spans="2:2" ht="16.5" x14ac:dyDescent="0.3">
      <c r="B47557"/>
    </row>
    <row r="47558" spans="2:2" ht="16.5" x14ac:dyDescent="0.3">
      <c r="B47558"/>
    </row>
    <row r="47559" spans="2:2" ht="16.5" x14ac:dyDescent="0.3">
      <c r="B47559"/>
    </row>
    <row r="47560" spans="2:2" ht="16.5" x14ac:dyDescent="0.3">
      <c r="B47560"/>
    </row>
    <row r="47561" spans="2:2" ht="16.5" x14ac:dyDescent="0.3">
      <c r="B47561"/>
    </row>
    <row r="47562" spans="2:2" ht="16.5" x14ac:dyDescent="0.3">
      <c r="B47562"/>
    </row>
    <row r="47563" spans="2:2" ht="16.5" x14ac:dyDescent="0.3">
      <c r="B47563"/>
    </row>
    <row r="47564" spans="2:2" ht="16.5" x14ac:dyDescent="0.3">
      <c r="B47564"/>
    </row>
    <row r="47565" spans="2:2" ht="16.5" x14ac:dyDescent="0.3">
      <c r="B47565"/>
    </row>
    <row r="47566" spans="2:2" ht="16.5" x14ac:dyDescent="0.3">
      <c r="B47566"/>
    </row>
    <row r="47567" spans="2:2" ht="16.5" x14ac:dyDescent="0.3">
      <c r="B47567"/>
    </row>
    <row r="47568" spans="2:2" ht="16.5" x14ac:dyDescent="0.3">
      <c r="B47568"/>
    </row>
    <row r="47569" spans="2:2" ht="16.5" x14ac:dyDescent="0.3">
      <c r="B47569"/>
    </row>
    <row r="47570" spans="2:2" ht="16.5" x14ac:dyDescent="0.3">
      <c r="B47570"/>
    </row>
    <row r="47571" spans="2:2" ht="16.5" x14ac:dyDescent="0.3">
      <c r="B47571"/>
    </row>
    <row r="47572" spans="2:2" ht="16.5" x14ac:dyDescent="0.3">
      <c r="B47572"/>
    </row>
    <row r="47573" spans="2:2" ht="16.5" x14ac:dyDescent="0.3">
      <c r="B47573"/>
    </row>
    <row r="47574" spans="2:2" ht="16.5" x14ac:dyDescent="0.3">
      <c r="B47574"/>
    </row>
    <row r="47575" spans="2:2" ht="16.5" x14ac:dyDescent="0.3">
      <c r="B47575"/>
    </row>
    <row r="47576" spans="2:2" ht="16.5" x14ac:dyDescent="0.3">
      <c r="B47576"/>
    </row>
    <row r="47577" spans="2:2" ht="16.5" x14ac:dyDescent="0.3">
      <c r="B47577"/>
    </row>
    <row r="47578" spans="2:2" ht="16.5" x14ac:dyDescent="0.3">
      <c r="B47578"/>
    </row>
    <row r="47579" spans="2:2" ht="16.5" x14ac:dyDescent="0.3">
      <c r="B47579"/>
    </row>
    <row r="47580" spans="2:2" ht="16.5" x14ac:dyDescent="0.3">
      <c r="B47580"/>
    </row>
    <row r="47581" spans="2:2" ht="16.5" x14ac:dyDescent="0.3">
      <c r="B47581"/>
    </row>
    <row r="47582" spans="2:2" ht="16.5" x14ac:dyDescent="0.3">
      <c r="B47582"/>
    </row>
    <row r="47583" spans="2:2" ht="16.5" x14ac:dyDescent="0.3">
      <c r="B47583"/>
    </row>
    <row r="47584" spans="2:2" ht="16.5" x14ac:dyDescent="0.3">
      <c r="B47584"/>
    </row>
    <row r="47585" spans="2:2" ht="16.5" x14ac:dyDescent="0.3">
      <c r="B47585"/>
    </row>
    <row r="47586" spans="2:2" ht="16.5" x14ac:dyDescent="0.3">
      <c r="B47586"/>
    </row>
    <row r="47587" spans="2:2" ht="16.5" x14ac:dyDescent="0.3">
      <c r="B47587"/>
    </row>
    <row r="47588" spans="2:2" ht="16.5" x14ac:dyDescent="0.3">
      <c r="B47588"/>
    </row>
    <row r="47589" spans="2:2" ht="16.5" x14ac:dyDescent="0.3">
      <c r="B47589"/>
    </row>
    <row r="47590" spans="2:2" ht="16.5" x14ac:dyDescent="0.3">
      <c r="B47590"/>
    </row>
    <row r="47591" spans="2:2" ht="16.5" x14ac:dyDescent="0.3">
      <c r="B47591"/>
    </row>
    <row r="47592" spans="2:2" ht="16.5" x14ac:dyDescent="0.3">
      <c r="B47592"/>
    </row>
    <row r="47593" spans="2:2" ht="16.5" x14ac:dyDescent="0.3">
      <c r="B47593"/>
    </row>
    <row r="47594" spans="2:2" ht="16.5" x14ac:dyDescent="0.3">
      <c r="B47594"/>
    </row>
    <row r="47595" spans="2:2" ht="16.5" x14ac:dyDescent="0.3">
      <c r="B47595"/>
    </row>
    <row r="47596" spans="2:2" ht="16.5" x14ac:dyDescent="0.3">
      <c r="B47596"/>
    </row>
    <row r="47597" spans="2:2" ht="16.5" x14ac:dyDescent="0.3">
      <c r="B47597"/>
    </row>
    <row r="47598" spans="2:2" ht="16.5" x14ac:dyDescent="0.3">
      <c r="B47598"/>
    </row>
    <row r="47599" spans="2:2" ht="16.5" x14ac:dyDescent="0.3">
      <c r="B47599"/>
    </row>
    <row r="47600" spans="2:2" ht="16.5" x14ac:dyDescent="0.3">
      <c r="B47600"/>
    </row>
    <row r="47601" spans="2:2" ht="16.5" x14ac:dyDescent="0.3">
      <c r="B47601"/>
    </row>
    <row r="47602" spans="2:2" ht="16.5" x14ac:dyDescent="0.3">
      <c r="B47602"/>
    </row>
    <row r="47603" spans="2:2" ht="16.5" x14ac:dyDescent="0.3">
      <c r="B47603"/>
    </row>
    <row r="47604" spans="2:2" ht="16.5" x14ac:dyDescent="0.3">
      <c r="B47604"/>
    </row>
    <row r="47605" spans="2:2" ht="16.5" x14ac:dyDescent="0.3">
      <c r="B47605"/>
    </row>
    <row r="47606" spans="2:2" ht="16.5" x14ac:dyDescent="0.3">
      <c r="B47606"/>
    </row>
    <row r="47607" spans="2:2" ht="16.5" x14ac:dyDescent="0.3">
      <c r="B47607"/>
    </row>
    <row r="47608" spans="2:2" ht="16.5" x14ac:dyDescent="0.3">
      <c r="B47608"/>
    </row>
    <row r="47609" spans="2:2" ht="16.5" x14ac:dyDescent="0.3">
      <c r="B47609"/>
    </row>
    <row r="47610" spans="2:2" ht="16.5" x14ac:dyDescent="0.3">
      <c r="B47610"/>
    </row>
    <row r="47611" spans="2:2" ht="16.5" x14ac:dyDescent="0.3">
      <c r="B47611"/>
    </row>
    <row r="47612" spans="2:2" ht="16.5" x14ac:dyDescent="0.3">
      <c r="B47612"/>
    </row>
    <row r="47613" spans="2:2" ht="16.5" x14ac:dyDescent="0.3">
      <c r="B47613"/>
    </row>
    <row r="47614" spans="2:2" ht="16.5" x14ac:dyDescent="0.3">
      <c r="B47614"/>
    </row>
    <row r="47615" spans="2:2" ht="16.5" x14ac:dyDescent="0.3">
      <c r="B47615"/>
    </row>
    <row r="47616" spans="2:2" ht="16.5" x14ac:dyDescent="0.3">
      <c r="B47616"/>
    </row>
    <row r="47617" spans="2:2" ht="16.5" x14ac:dyDescent="0.3">
      <c r="B47617"/>
    </row>
    <row r="47618" spans="2:2" ht="16.5" x14ac:dyDescent="0.3">
      <c r="B47618"/>
    </row>
    <row r="47619" spans="2:2" ht="16.5" x14ac:dyDescent="0.3">
      <c r="B47619"/>
    </row>
    <row r="47620" spans="2:2" ht="16.5" x14ac:dyDescent="0.3">
      <c r="B47620"/>
    </row>
    <row r="47621" spans="2:2" ht="16.5" x14ac:dyDescent="0.3">
      <c r="B47621"/>
    </row>
    <row r="47622" spans="2:2" ht="16.5" x14ac:dyDescent="0.3">
      <c r="B47622"/>
    </row>
    <row r="47623" spans="2:2" ht="16.5" x14ac:dyDescent="0.3">
      <c r="B47623"/>
    </row>
    <row r="47624" spans="2:2" ht="16.5" x14ac:dyDescent="0.3">
      <c r="B47624"/>
    </row>
    <row r="47625" spans="2:2" ht="16.5" x14ac:dyDescent="0.3">
      <c r="B47625"/>
    </row>
    <row r="47626" spans="2:2" ht="16.5" x14ac:dyDescent="0.3">
      <c r="B47626"/>
    </row>
    <row r="47627" spans="2:2" ht="16.5" x14ac:dyDescent="0.3">
      <c r="B47627"/>
    </row>
    <row r="47628" spans="2:2" ht="16.5" x14ac:dyDescent="0.3">
      <c r="B47628"/>
    </row>
    <row r="47629" spans="2:2" ht="16.5" x14ac:dyDescent="0.3">
      <c r="B47629"/>
    </row>
    <row r="47630" spans="2:2" ht="16.5" x14ac:dyDescent="0.3">
      <c r="B47630"/>
    </row>
    <row r="47631" spans="2:2" ht="16.5" x14ac:dyDescent="0.3">
      <c r="B47631"/>
    </row>
    <row r="47632" spans="2:2" ht="16.5" x14ac:dyDescent="0.3">
      <c r="B47632"/>
    </row>
    <row r="47633" spans="2:2" ht="16.5" x14ac:dyDescent="0.3">
      <c r="B47633"/>
    </row>
    <row r="47634" spans="2:2" ht="16.5" x14ac:dyDescent="0.3">
      <c r="B47634"/>
    </row>
    <row r="47635" spans="2:2" ht="16.5" x14ac:dyDescent="0.3">
      <c r="B47635"/>
    </row>
    <row r="47636" spans="2:2" ht="16.5" x14ac:dyDescent="0.3">
      <c r="B47636"/>
    </row>
    <row r="47637" spans="2:2" ht="16.5" x14ac:dyDescent="0.3">
      <c r="B47637"/>
    </row>
    <row r="47638" spans="2:2" ht="16.5" x14ac:dyDescent="0.3">
      <c r="B47638"/>
    </row>
    <row r="47639" spans="2:2" ht="16.5" x14ac:dyDescent="0.3">
      <c r="B47639"/>
    </row>
    <row r="47640" spans="2:2" ht="16.5" x14ac:dyDescent="0.3">
      <c r="B47640"/>
    </row>
    <row r="47641" spans="2:2" ht="16.5" x14ac:dyDescent="0.3">
      <c r="B47641"/>
    </row>
    <row r="47642" spans="2:2" ht="16.5" x14ac:dyDescent="0.3">
      <c r="B47642"/>
    </row>
    <row r="47643" spans="2:2" ht="16.5" x14ac:dyDescent="0.3">
      <c r="B47643"/>
    </row>
    <row r="47644" spans="2:2" ht="16.5" x14ac:dyDescent="0.3">
      <c r="B47644"/>
    </row>
    <row r="47645" spans="2:2" ht="16.5" x14ac:dyDescent="0.3">
      <c r="B47645"/>
    </row>
    <row r="47646" spans="2:2" ht="16.5" x14ac:dyDescent="0.3">
      <c r="B47646"/>
    </row>
    <row r="47647" spans="2:2" ht="16.5" x14ac:dyDescent="0.3">
      <c r="B47647"/>
    </row>
    <row r="47648" spans="2:2" ht="16.5" x14ac:dyDescent="0.3">
      <c r="B47648"/>
    </row>
    <row r="47649" spans="2:2" ht="16.5" x14ac:dyDescent="0.3">
      <c r="B47649"/>
    </row>
    <row r="47650" spans="2:2" ht="16.5" x14ac:dyDescent="0.3">
      <c r="B47650"/>
    </row>
    <row r="47651" spans="2:2" ht="16.5" x14ac:dyDescent="0.3">
      <c r="B47651"/>
    </row>
    <row r="47652" spans="2:2" ht="16.5" x14ac:dyDescent="0.3">
      <c r="B47652"/>
    </row>
    <row r="47653" spans="2:2" ht="16.5" x14ac:dyDescent="0.3">
      <c r="B47653"/>
    </row>
    <row r="47654" spans="2:2" ht="16.5" x14ac:dyDescent="0.3">
      <c r="B47654"/>
    </row>
    <row r="47655" spans="2:2" ht="16.5" x14ac:dyDescent="0.3">
      <c r="B47655"/>
    </row>
    <row r="47656" spans="2:2" ht="16.5" x14ac:dyDescent="0.3">
      <c r="B47656"/>
    </row>
    <row r="47657" spans="2:2" ht="16.5" x14ac:dyDescent="0.3">
      <c r="B47657"/>
    </row>
    <row r="47658" spans="2:2" ht="16.5" x14ac:dyDescent="0.3">
      <c r="B47658"/>
    </row>
    <row r="47659" spans="2:2" ht="16.5" x14ac:dyDescent="0.3">
      <c r="B47659"/>
    </row>
    <row r="47660" spans="2:2" ht="16.5" x14ac:dyDescent="0.3">
      <c r="B47660"/>
    </row>
    <row r="47661" spans="2:2" ht="16.5" x14ac:dyDescent="0.3">
      <c r="B47661"/>
    </row>
    <row r="47662" spans="2:2" ht="16.5" x14ac:dyDescent="0.3">
      <c r="B47662"/>
    </row>
    <row r="47663" spans="2:2" ht="16.5" x14ac:dyDescent="0.3">
      <c r="B47663"/>
    </row>
    <row r="47664" spans="2:2" ht="16.5" x14ac:dyDescent="0.3">
      <c r="B47664"/>
    </row>
    <row r="47665" spans="2:2" ht="16.5" x14ac:dyDescent="0.3">
      <c r="B47665"/>
    </row>
    <row r="47666" spans="2:2" ht="16.5" x14ac:dyDescent="0.3">
      <c r="B47666"/>
    </row>
    <row r="47667" spans="2:2" ht="16.5" x14ac:dyDescent="0.3">
      <c r="B47667"/>
    </row>
    <row r="47668" spans="2:2" ht="16.5" x14ac:dyDescent="0.3">
      <c r="B47668"/>
    </row>
    <row r="47669" spans="2:2" ht="16.5" x14ac:dyDescent="0.3">
      <c r="B47669"/>
    </row>
    <row r="47670" spans="2:2" ht="16.5" x14ac:dyDescent="0.3">
      <c r="B47670"/>
    </row>
    <row r="47671" spans="2:2" ht="16.5" x14ac:dyDescent="0.3">
      <c r="B47671"/>
    </row>
    <row r="47672" spans="2:2" ht="16.5" x14ac:dyDescent="0.3">
      <c r="B47672"/>
    </row>
    <row r="47673" spans="2:2" ht="16.5" x14ac:dyDescent="0.3">
      <c r="B47673"/>
    </row>
    <row r="47674" spans="2:2" ht="16.5" x14ac:dyDescent="0.3">
      <c r="B47674"/>
    </row>
    <row r="47675" spans="2:2" ht="16.5" x14ac:dyDescent="0.3">
      <c r="B47675"/>
    </row>
    <row r="47676" spans="2:2" ht="16.5" x14ac:dyDescent="0.3">
      <c r="B47676"/>
    </row>
    <row r="47677" spans="2:2" ht="16.5" x14ac:dyDescent="0.3">
      <c r="B47677"/>
    </row>
    <row r="47678" spans="2:2" ht="16.5" x14ac:dyDescent="0.3">
      <c r="B47678"/>
    </row>
    <row r="47679" spans="2:2" ht="16.5" x14ac:dyDescent="0.3">
      <c r="B47679"/>
    </row>
    <row r="47680" spans="2:2" ht="16.5" x14ac:dyDescent="0.3">
      <c r="B47680"/>
    </row>
    <row r="47681" spans="2:2" ht="16.5" x14ac:dyDescent="0.3">
      <c r="B47681"/>
    </row>
    <row r="47682" spans="2:2" ht="16.5" x14ac:dyDescent="0.3">
      <c r="B47682"/>
    </row>
    <row r="47683" spans="2:2" ht="16.5" x14ac:dyDescent="0.3">
      <c r="B47683"/>
    </row>
    <row r="47684" spans="2:2" ht="16.5" x14ac:dyDescent="0.3">
      <c r="B47684"/>
    </row>
    <row r="47685" spans="2:2" ht="16.5" x14ac:dyDescent="0.3">
      <c r="B47685"/>
    </row>
    <row r="47686" spans="2:2" ht="16.5" x14ac:dyDescent="0.3">
      <c r="B47686"/>
    </row>
    <row r="47687" spans="2:2" ht="16.5" x14ac:dyDescent="0.3">
      <c r="B47687"/>
    </row>
    <row r="47688" spans="2:2" ht="16.5" x14ac:dyDescent="0.3">
      <c r="B47688"/>
    </row>
    <row r="47689" spans="2:2" ht="16.5" x14ac:dyDescent="0.3">
      <c r="B47689"/>
    </row>
    <row r="47690" spans="2:2" ht="16.5" x14ac:dyDescent="0.3">
      <c r="B47690"/>
    </row>
    <row r="47691" spans="2:2" ht="16.5" x14ac:dyDescent="0.3">
      <c r="B47691"/>
    </row>
    <row r="47692" spans="2:2" ht="16.5" x14ac:dyDescent="0.3">
      <c r="B47692"/>
    </row>
    <row r="47693" spans="2:2" ht="16.5" x14ac:dyDescent="0.3">
      <c r="B47693"/>
    </row>
    <row r="47694" spans="2:2" ht="16.5" x14ac:dyDescent="0.3">
      <c r="B47694"/>
    </row>
    <row r="47695" spans="2:2" ht="16.5" x14ac:dyDescent="0.3">
      <c r="B47695"/>
    </row>
    <row r="47696" spans="2:2" ht="16.5" x14ac:dyDescent="0.3">
      <c r="B47696"/>
    </row>
    <row r="47697" spans="2:2" ht="16.5" x14ac:dyDescent="0.3">
      <c r="B47697"/>
    </row>
    <row r="47698" spans="2:2" ht="16.5" x14ac:dyDescent="0.3">
      <c r="B47698"/>
    </row>
    <row r="47699" spans="2:2" ht="16.5" x14ac:dyDescent="0.3">
      <c r="B47699"/>
    </row>
    <row r="47700" spans="2:2" ht="16.5" x14ac:dyDescent="0.3">
      <c r="B47700"/>
    </row>
    <row r="47701" spans="2:2" ht="16.5" x14ac:dyDescent="0.3">
      <c r="B47701"/>
    </row>
    <row r="47702" spans="2:2" ht="16.5" x14ac:dyDescent="0.3">
      <c r="B47702"/>
    </row>
    <row r="47703" spans="2:2" ht="16.5" x14ac:dyDescent="0.3">
      <c r="B47703"/>
    </row>
    <row r="47704" spans="2:2" ht="16.5" x14ac:dyDescent="0.3">
      <c r="B47704"/>
    </row>
    <row r="47705" spans="2:2" ht="16.5" x14ac:dyDescent="0.3">
      <c r="B47705"/>
    </row>
    <row r="47706" spans="2:2" ht="16.5" x14ac:dyDescent="0.3">
      <c r="B47706"/>
    </row>
    <row r="47707" spans="2:2" ht="16.5" x14ac:dyDescent="0.3">
      <c r="B47707"/>
    </row>
    <row r="47708" spans="2:2" ht="16.5" x14ac:dyDescent="0.3">
      <c r="B47708"/>
    </row>
    <row r="47709" spans="2:2" ht="16.5" x14ac:dyDescent="0.3">
      <c r="B47709"/>
    </row>
    <row r="47710" spans="2:2" ht="16.5" x14ac:dyDescent="0.3">
      <c r="B47710"/>
    </row>
    <row r="47711" spans="2:2" ht="16.5" x14ac:dyDescent="0.3">
      <c r="B47711"/>
    </row>
    <row r="47712" spans="2:2" ht="16.5" x14ac:dyDescent="0.3">
      <c r="B47712"/>
    </row>
    <row r="47713" spans="2:2" ht="16.5" x14ac:dyDescent="0.3">
      <c r="B47713"/>
    </row>
    <row r="47714" spans="2:2" ht="16.5" x14ac:dyDescent="0.3">
      <c r="B47714"/>
    </row>
    <row r="47715" spans="2:2" ht="16.5" x14ac:dyDescent="0.3">
      <c r="B47715"/>
    </row>
    <row r="47716" spans="2:2" ht="16.5" x14ac:dyDescent="0.3">
      <c r="B47716"/>
    </row>
    <row r="47717" spans="2:2" ht="16.5" x14ac:dyDescent="0.3">
      <c r="B47717"/>
    </row>
    <row r="47718" spans="2:2" ht="16.5" x14ac:dyDescent="0.3">
      <c r="B47718"/>
    </row>
    <row r="47719" spans="2:2" ht="16.5" x14ac:dyDescent="0.3">
      <c r="B47719"/>
    </row>
    <row r="47720" spans="2:2" ht="16.5" x14ac:dyDescent="0.3">
      <c r="B47720"/>
    </row>
    <row r="47721" spans="2:2" ht="16.5" x14ac:dyDescent="0.3">
      <c r="B47721"/>
    </row>
    <row r="47722" spans="2:2" ht="16.5" x14ac:dyDescent="0.3">
      <c r="B47722"/>
    </row>
    <row r="47723" spans="2:2" ht="16.5" x14ac:dyDescent="0.3">
      <c r="B47723"/>
    </row>
    <row r="47724" spans="2:2" ht="16.5" x14ac:dyDescent="0.3">
      <c r="B47724"/>
    </row>
    <row r="47725" spans="2:2" ht="16.5" x14ac:dyDescent="0.3">
      <c r="B47725"/>
    </row>
    <row r="47726" spans="2:2" ht="16.5" x14ac:dyDescent="0.3">
      <c r="B47726"/>
    </row>
    <row r="47727" spans="2:2" ht="16.5" x14ac:dyDescent="0.3">
      <c r="B47727"/>
    </row>
    <row r="47728" spans="2:2" ht="16.5" x14ac:dyDescent="0.3">
      <c r="B47728"/>
    </row>
    <row r="47729" spans="2:2" ht="16.5" x14ac:dyDescent="0.3">
      <c r="B47729"/>
    </row>
    <row r="47730" spans="2:2" ht="16.5" x14ac:dyDescent="0.3">
      <c r="B47730"/>
    </row>
    <row r="47731" spans="2:2" ht="16.5" x14ac:dyDescent="0.3">
      <c r="B47731"/>
    </row>
    <row r="47732" spans="2:2" ht="16.5" x14ac:dyDescent="0.3">
      <c r="B47732"/>
    </row>
    <row r="47733" spans="2:2" ht="16.5" x14ac:dyDescent="0.3">
      <c r="B47733"/>
    </row>
    <row r="47734" spans="2:2" ht="16.5" x14ac:dyDescent="0.3">
      <c r="B47734"/>
    </row>
    <row r="47735" spans="2:2" ht="16.5" x14ac:dyDescent="0.3">
      <c r="B47735"/>
    </row>
    <row r="47736" spans="2:2" ht="16.5" x14ac:dyDescent="0.3">
      <c r="B47736"/>
    </row>
    <row r="47737" spans="2:2" ht="16.5" x14ac:dyDescent="0.3">
      <c r="B47737"/>
    </row>
    <row r="47738" spans="2:2" ht="16.5" x14ac:dyDescent="0.3">
      <c r="B47738"/>
    </row>
    <row r="47739" spans="2:2" ht="16.5" x14ac:dyDescent="0.3">
      <c r="B47739"/>
    </row>
    <row r="47740" spans="2:2" ht="16.5" x14ac:dyDescent="0.3">
      <c r="B47740"/>
    </row>
    <row r="47741" spans="2:2" ht="16.5" x14ac:dyDescent="0.3">
      <c r="B47741"/>
    </row>
    <row r="47742" spans="2:2" ht="16.5" x14ac:dyDescent="0.3">
      <c r="B47742"/>
    </row>
    <row r="47743" spans="2:2" ht="16.5" x14ac:dyDescent="0.3">
      <c r="B47743"/>
    </row>
    <row r="47744" spans="2:2" ht="16.5" x14ac:dyDescent="0.3">
      <c r="B47744"/>
    </row>
    <row r="47745" spans="2:2" ht="16.5" x14ac:dyDescent="0.3">
      <c r="B47745"/>
    </row>
    <row r="47746" spans="2:2" ht="16.5" x14ac:dyDescent="0.3">
      <c r="B47746"/>
    </row>
    <row r="47747" spans="2:2" ht="16.5" x14ac:dyDescent="0.3">
      <c r="B47747"/>
    </row>
    <row r="47748" spans="2:2" ht="16.5" x14ac:dyDescent="0.3">
      <c r="B47748"/>
    </row>
    <row r="47749" spans="2:2" ht="16.5" x14ac:dyDescent="0.3">
      <c r="B47749"/>
    </row>
    <row r="47750" spans="2:2" ht="16.5" x14ac:dyDescent="0.3">
      <c r="B47750"/>
    </row>
    <row r="47751" spans="2:2" ht="16.5" x14ac:dyDescent="0.3">
      <c r="B47751"/>
    </row>
    <row r="47752" spans="2:2" ht="16.5" x14ac:dyDescent="0.3">
      <c r="B47752"/>
    </row>
    <row r="47753" spans="2:2" ht="16.5" x14ac:dyDescent="0.3">
      <c r="B47753"/>
    </row>
    <row r="47754" spans="2:2" ht="16.5" x14ac:dyDescent="0.3">
      <c r="B47754"/>
    </row>
    <row r="47755" spans="2:2" ht="16.5" x14ac:dyDescent="0.3">
      <c r="B47755"/>
    </row>
    <row r="47756" spans="2:2" ht="16.5" x14ac:dyDescent="0.3">
      <c r="B47756"/>
    </row>
    <row r="47757" spans="2:2" ht="16.5" x14ac:dyDescent="0.3">
      <c r="B47757"/>
    </row>
    <row r="47758" spans="2:2" ht="16.5" x14ac:dyDescent="0.3">
      <c r="B47758"/>
    </row>
    <row r="47759" spans="2:2" ht="16.5" x14ac:dyDescent="0.3">
      <c r="B47759"/>
    </row>
    <row r="47760" spans="2:2" ht="16.5" x14ac:dyDescent="0.3">
      <c r="B47760"/>
    </row>
    <row r="47761" spans="2:2" ht="16.5" x14ac:dyDescent="0.3">
      <c r="B47761"/>
    </row>
    <row r="47762" spans="2:2" ht="16.5" x14ac:dyDescent="0.3">
      <c r="B47762"/>
    </row>
    <row r="47763" spans="2:2" ht="16.5" x14ac:dyDescent="0.3">
      <c r="B47763"/>
    </row>
    <row r="47764" spans="2:2" ht="16.5" x14ac:dyDescent="0.3">
      <c r="B47764"/>
    </row>
    <row r="47765" spans="2:2" ht="16.5" x14ac:dyDescent="0.3">
      <c r="B47765"/>
    </row>
    <row r="47766" spans="2:2" ht="16.5" x14ac:dyDescent="0.3">
      <c r="B47766"/>
    </row>
    <row r="47767" spans="2:2" ht="16.5" x14ac:dyDescent="0.3">
      <c r="B47767"/>
    </row>
    <row r="47768" spans="2:2" ht="16.5" x14ac:dyDescent="0.3">
      <c r="B47768"/>
    </row>
    <row r="47769" spans="2:2" ht="16.5" x14ac:dyDescent="0.3">
      <c r="B47769"/>
    </row>
    <row r="47770" spans="2:2" ht="16.5" x14ac:dyDescent="0.3">
      <c r="B47770"/>
    </row>
    <row r="47771" spans="2:2" ht="16.5" x14ac:dyDescent="0.3">
      <c r="B47771"/>
    </row>
    <row r="47772" spans="2:2" ht="16.5" x14ac:dyDescent="0.3">
      <c r="B47772"/>
    </row>
    <row r="47773" spans="2:2" ht="16.5" x14ac:dyDescent="0.3">
      <c r="B47773"/>
    </row>
    <row r="47774" spans="2:2" ht="16.5" x14ac:dyDescent="0.3">
      <c r="B47774"/>
    </row>
    <row r="47775" spans="2:2" ht="16.5" x14ac:dyDescent="0.3">
      <c r="B47775"/>
    </row>
    <row r="47776" spans="2:2" ht="16.5" x14ac:dyDescent="0.3">
      <c r="B47776"/>
    </row>
    <row r="47777" spans="2:2" ht="16.5" x14ac:dyDescent="0.3">
      <c r="B47777"/>
    </row>
    <row r="47778" spans="2:2" ht="16.5" x14ac:dyDescent="0.3">
      <c r="B47778"/>
    </row>
    <row r="47779" spans="2:2" ht="16.5" x14ac:dyDescent="0.3">
      <c r="B47779"/>
    </row>
    <row r="47780" spans="2:2" ht="16.5" x14ac:dyDescent="0.3">
      <c r="B47780"/>
    </row>
    <row r="47781" spans="2:2" ht="16.5" x14ac:dyDescent="0.3">
      <c r="B47781"/>
    </row>
    <row r="47782" spans="2:2" ht="16.5" x14ac:dyDescent="0.3">
      <c r="B47782"/>
    </row>
    <row r="47783" spans="2:2" ht="16.5" x14ac:dyDescent="0.3">
      <c r="B47783"/>
    </row>
    <row r="47784" spans="2:2" ht="16.5" x14ac:dyDescent="0.3">
      <c r="B47784"/>
    </row>
    <row r="47785" spans="2:2" ht="16.5" x14ac:dyDescent="0.3">
      <c r="B47785"/>
    </row>
    <row r="47786" spans="2:2" ht="16.5" x14ac:dyDescent="0.3">
      <c r="B47786"/>
    </row>
    <row r="47787" spans="2:2" ht="16.5" x14ac:dyDescent="0.3">
      <c r="B47787"/>
    </row>
    <row r="47788" spans="2:2" ht="16.5" x14ac:dyDescent="0.3">
      <c r="B47788"/>
    </row>
    <row r="47789" spans="2:2" ht="16.5" x14ac:dyDescent="0.3">
      <c r="B47789"/>
    </row>
    <row r="47790" spans="2:2" ht="16.5" x14ac:dyDescent="0.3">
      <c r="B47790"/>
    </row>
    <row r="47791" spans="2:2" ht="16.5" x14ac:dyDescent="0.3">
      <c r="B47791"/>
    </row>
    <row r="47792" spans="2:2" ht="16.5" x14ac:dyDescent="0.3">
      <c r="B47792"/>
    </row>
    <row r="47793" spans="2:2" ht="16.5" x14ac:dyDescent="0.3">
      <c r="B47793"/>
    </row>
    <row r="47794" spans="2:2" ht="16.5" x14ac:dyDescent="0.3">
      <c r="B47794"/>
    </row>
    <row r="47795" spans="2:2" ht="16.5" x14ac:dyDescent="0.3">
      <c r="B47795"/>
    </row>
    <row r="47796" spans="2:2" ht="16.5" x14ac:dyDescent="0.3">
      <c r="B47796"/>
    </row>
    <row r="47797" spans="2:2" ht="16.5" x14ac:dyDescent="0.3">
      <c r="B47797"/>
    </row>
    <row r="47798" spans="2:2" ht="16.5" x14ac:dyDescent="0.3">
      <c r="B47798"/>
    </row>
    <row r="47799" spans="2:2" ht="16.5" x14ac:dyDescent="0.3">
      <c r="B47799"/>
    </row>
    <row r="47800" spans="2:2" ht="16.5" x14ac:dyDescent="0.3">
      <c r="B47800"/>
    </row>
    <row r="47801" spans="2:2" ht="16.5" x14ac:dyDescent="0.3">
      <c r="B47801"/>
    </row>
    <row r="47802" spans="2:2" ht="16.5" x14ac:dyDescent="0.3">
      <c r="B47802"/>
    </row>
    <row r="47803" spans="2:2" ht="16.5" x14ac:dyDescent="0.3">
      <c r="B47803"/>
    </row>
    <row r="47804" spans="2:2" ht="16.5" x14ac:dyDescent="0.3">
      <c r="B47804"/>
    </row>
    <row r="47805" spans="2:2" ht="16.5" x14ac:dyDescent="0.3">
      <c r="B47805"/>
    </row>
    <row r="47806" spans="2:2" ht="16.5" x14ac:dyDescent="0.3">
      <c r="B47806"/>
    </row>
    <row r="47807" spans="2:2" ht="16.5" x14ac:dyDescent="0.3">
      <c r="B47807"/>
    </row>
    <row r="47808" spans="2:2" ht="16.5" x14ac:dyDescent="0.3">
      <c r="B47808"/>
    </row>
    <row r="47809" spans="2:2" ht="16.5" x14ac:dyDescent="0.3">
      <c r="B47809"/>
    </row>
    <row r="47810" spans="2:2" ht="16.5" x14ac:dyDescent="0.3">
      <c r="B47810"/>
    </row>
    <row r="47811" spans="2:2" ht="16.5" x14ac:dyDescent="0.3">
      <c r="B47811"/>
    </row>
    <row r="47812" spans="2:2" ht="16.5" x14ac:dyDescent="0.3">
      <c r="B47812"/>
    </row>
    <row r="47813" spans="2:2" ht="16.5" x14ac:dyDescent="0.3">
      <c r="B47813"/>
    </row>
    <row r="47814" spans="2:2" ht="16.5" x14ac:dyDescent="0.3">
      <c r="B47814"/>
    </row>
    <row r="47815" spans="2:2" ht="16.5" x14ac:dyDescent="0.3">
      <c r="B47815"/>
    </row>
    <row r="47816" spans="2:2" ht="16.5" x14ac:dyDescent="0.3">
      <c r="B47816"/>
    </row>
    <row r="47817" spans="2:2" ht="16.5" x14ac:dyDescent="0.3">
      <c r="B47817"/>
    </row>
    <row r="47818" spans="2:2" ht="16.5" x14ac:dyDescent="0.3">
      <c r="B47818"/>
    </row>
    <row r="47819" spans="2:2" ht="16.5" x14ac:dyDescent="0.3">
      <c r="B47819"/>
    </row>
    <row r="47820" spans="2:2" ht="16.5" x14ac:dyDescent="0.3">
      <c r="B47820"/>
    </row>
    <row r="47821" spans="2:2" ht="16.5" x14ac:dyDescent="0.3">
      <c r="B47821"/>
    </row>
    <row r="47822" spans="2:2" ht="16.5" x14ac:dyDescent="0.3">
      <c r="B47822"/>
    </row>
    <row r="47823" spans="2:2" ht="16.5" x14ac:dyDescent="0.3">
      <c r="B47823"/>
    </row>
    <row r="47824" spans="2:2" ht="16.5" x14ac:dyDescent="0.3">
      <c r="B47824"/>
    </row>
    <row r="47825" spans="2:2" ht="16.5" x14ac:dyDescent="0.3">
      <c r="B47825"/>
    </row>
    <row r="47826" spans="2:2" ht="16.5" x14ac:dyDescent="0.3">
      <c r="B47826"/>
    </row>
    <row r="47827" spans="2:2" ht="16.5" x14ac:dyDescent="0.3">
      <c r="B47827"/>
    </row>
    <row r="47828" spans="2:2" ht="16.5" x14ac:dyDescent="0.3">
      <c r="B47828"/>
    </row>
    <row r="47829" spans="2:2" ht="16.5" x14ac:dyDescent="0.3">
      <c r="B47829"/>
    </row>
    <row r="47830" spans="2:2" ht="16.5" x14ac:dyDescent="0.3">
      <c r="B47830"/>
    </row>
    <row r="47831" spans="2:2" ht="16.5" x14ac:dyDescent="0.3">
      <c r="B47831"/>
    </row>
    <row r="47832" spans="2:2" ht="16.5" x14ac:dyDescent="0.3">
      <c r="B47832"/>
    </row>
    <row r="47833" spans="2:2" ht="16.5" x14ac:dyDescent="0.3">
      <c r="B47833"/>
    </row>
    <row r="47834" spans="2:2" ht="16.5" x14ac:dyDescent="0.3">
      <c r="B47834"/>
    </row>
    <row r="47835" spans="2:2" ht="16.5" x14ac:dyDescent="0.3">
      <c r="B47835"/>
    </row>
    <row r="47836" spans="2:2" ht="16.5" x14ac:dyDescent="0.3">
      <c r="B47836"/>
    </row>
    <row r="47837" spans="2:2" ht="16.5" x14ac:dyDescent="0.3">
      <c r="B47837"/>
    </row>
    <row r="47838" spans="2:2" ht="16.5" x14ac:dyDescent="0.3">
      <c r="B47838"/>
    </row>
    <row r="47839" spans="2:2" ht="16.5" x14ac:dyDescent="0.3">
      <c r="B47839"/>
    </row>
    <row r="47840" spans="2:2" ht="16.5" x14ac:dyDescent="0.3">
      <c r="B47840"/>
    </row>
    <row r="47841" spans="2:2" ht="16.5" x14ac:dyDescent="0.3">
      <c r="B47841"/>
    </row>
    <row r="47842" spans="2:2" ht="16.5" x14ac:dyDescent="0.3">
      <c r="B47842"/>
    </row>
    <row r="47843" spans="2:2" ht="16.5" x14ac:dyDescent="0.3">
      <c r="B47843"/>
    </row>
    <row r="47844" spans="2:2" ht="16.5" x14ac:dyDescent="0.3">
      <c r="B47844"/>
    </row>
    <row r="47845" spans="2:2" ht="16.5" x14ac:dyDescent="0.3">
      <c r="B47845"/>
    </row>
    <row r="47846" spans="2:2" ht="16.5" x14ac:dyDescent="0.3">
      <c r="B47846"/>
    </row>
    <row r="47847" spans="2:2" ht="16.5" x14ac:dyDescent="0.3">
      <c r="B47847"/>
    </row>
    <row r="47848" spans="2:2" ht="16.5" x14ac:dyDescent="0.3">
      <c r="B47848"/>
    </row>
    <row r="47849" spans="2:2" ht="16.5" x14ac:dyDescent="0.3">
      <c r="B47849"/>
    </row>
    <row r="47850" spans="2:2" ht="16.5" x14ac:dyDescent="0.3">
      <c r="B47850"/>
    </row>
    <row r="47851" spans="2:2" ht="16.5" x14ac:dyDescent="0.3">
      <c r="B47851"/>
    </row>
    <row r="47852" spans="2:2" ht="16.5" x14ac:dyDescent="0.3">
      <c r="B47852"/>
    </row>
    <row r="47853" spans="2:2" ht="16.5" x14ac:dyDescent="0.3">
      <c r="B47853"/>
    </row>
    <row r="47854" spans="2:2" ht="16.5" x14ac:dyDescent="0.3">
      <c r="B47854"/>
    </row>
    <row r="47855" spans="2:2" ht="16.5" x14ac:dyDescent="0.3">
      <c r="B47855"/>
    </row>
    <row r="47856" spans="2:2" ht="16.5" x14ac:dyDescent="0.3">
      <c r="B47856"/>
    </row>
    <row r="47857" spans="2:2" ht="16.5" x14ac:dyDescent="0.3">
      <c r="B47857"/>
    </row>
    <row r="47858" spans="2:2" ht="16.5" x14ac:dyDescent="0.3">
      <c r="B47858"/>
    </row>
    <row r="47859" spans="2:2" ht="16.5" x14ac:dyDescent="0.3">
      <c r="B47859"/>
    </row>
    <row r="47860" spans="2:2" ht="16.5" x14ac:dyDescent="0.3">
      <c r="B47860"/>
    </row>
    <row r="47861" spans="2:2" ht="16.5" x14ac:dyDescent="0.3">
      <c r="B47861"/>
    </row>
    <row r="47862" spans="2:2" ht="16.5" x14ac:dyDescent="0.3">
      <c r="B47862"/>
    </row>
    <row r="47863" spans="2:2" ht="16.5" x14ac:dyDescent="0.3">
      <c r="B47863"/>
    </row>
    <row r="47864" spans="2:2" ht="16.5" x14ac:dyDescent="0.3">
      <c r="B47864"/>
    </row>
    <row r="47865" spans="2:2" ht="16.5" x14ac:dyDescent="0.3">
      <c r="B47865"/>
    </row>
    <row r="47866" spans="2:2" ht="16.5" x14ac:dyDescent="0.3">
      <c r="B47866"/>
    </row>
    <row r="47867" spans="2:2" ht="16.5" x14ac:dyDescent="0.3">
      <c r="B47867"/>
    </row>
    <row r="47868" spans="2:2" ht="16.5" x14ac:dyDescent="0.3">
      <c r="B47868"/>
    </row>
    <row r="47869" spans="2:2" ht="16.5" x14ac:dyDescent="0.3">
      <c r="B47869"/>
    </row>
    <row r="47870" spans="2:2" ht="16.5" x14ac:dyDescent="0.3">
      <c r="B47870"/>
    </row>
    <row r="47871" spans="2:2" ht="16.5" x14ac:dyDescent="0.3">
      <c r="B47871"/>
    </row>
    <row r="47872" spans="2:2" ht="16.5" x14ac:dyDescent="0.3">
      <c r="B47872"/>
    </row>
    <row r="47873" spans="2:2" ht="16.5" x14ac:dyDescent="0.3">
      <c r="B47873"/>
    </row>
    <row r="47874" spans="2:2" ht="16.5" x14ac:dyDescent="0.3">
      <c r="B47874"/>
    </row>
    <row r="47875" spans="2:2" ht="16.5" x14ac:dyDescent="0.3">
      <c r="B47875"/>
    </row>
    <row r="47876" spans="2:2" ht="16.5" x14ac:dyDescent="0.3">
      <c r="B47876"/>
    </row>
    <row r="47877" spans="2:2" ht="16.5" x14ac:dyDescent="0.3">
      <c r="B47877"/>
    </row>
    <row r="47878" spans="2:2" ht="16.5" x14ac:dyDescent="0.3">
      <c r="B47878"/>
    </row>
    <row r="47879" spans="2:2" ht="16.5" x14ac:dyDescent="0.3">
      <c r="B47879"/>
    </row>
    <row r="47880" spans="2:2" ht="16.5" x14ac:dyDescent="0.3">
      <c r="B47880"/>
    </row>
    <row r="47881" spans="2:2" ht="16.5" x14ac:dyDescent="0.3">
      <c r="B47881"/>
    </row>
    <row r="47882" spans="2:2" ht="16.5" x14ac:dyDescent="0.3">
      <c r="B47882"/>
    </row>
    <row r="47883" spans="2:2" ht="16.5" x14ac:dyDescent="0.3">
      <c r="B47883"/>
    </row>
    <row r="47884" spans="2:2" ht="16.5" x14ac:dyDescent="0.3">
      <c r="B47884"/>
    </row>
    <row r="47885" spans="2:2" ht="16.5" x14ac:dyDescent="0.3">
      <c r="B47885"/>
    </row>
    <row r="47886" spans="2:2" ht="16.5" x14ac:dyDescent="0.3">
      <c r="B47886"/>
    </row>
    <row r="47887" spans="2:2" ht="16.5" x14ac:dyDescent="0.3">
      <c r="B47887"/>
    </row>
    <row r="47888" spans="2:2" ht="16.5" x14ac:dyDescent="0.3">
      <c r="B47888"/>
    </row>
    <row r="47889" spans="2:2" ht="16.5" x14ac:dyDescent="0.3">
      <c r="B47889"/>
    </row>
    <row r="47890" spans="2:2" ht="16.5" x14ac:dyDescent="0.3">
      <c r="B47890"/>
    </row>
    <row r="47891" spans="2:2" ht="16.5" x14ac:dyDescent="0.3">
      <c r="B47891"/>
    </row>
    <row r="47892" spans="2:2" ht="16.5" x14ac:dyDescent="0.3">
      <c r="B47892"/>
    </row>
    <row r="47893" spans="2:2" ht="16.5" x14ac:dyDescent="0.3">
      <c r="B47893"/>
    </row>
    <row r="47894" spans="2:2" ht="16.5" x14ac:dyDescent="0.3">
      <c r="B47894"/>
    </row>
    <row r="47895" spans="2:2" ht="16.5" x14ac:dyDescent="0.3">
      <c r="B47895"/>
    </row>
    <row r="47896" spans="2:2" ht="16.5" x14ac:dyDescent="0.3">
      <c r="B47896"/>
    </row>
    <row r="47897" spans="2:2" ht="16.5" x14ac:dyDescent="0.3">
      <c r="B47897"/>
    </row>
    <row r="47898" spans="2:2" ht="16.5" x14ac:dyDescent="0.3">
      <c r="B47898"/>
    </row>
    <row r="47899" spans="2:2" ht="16.5" x14ac:dyDescent="0.3">
      <c r="B47899"/>
    </row>
    <row r="47900" spans="2:2" ht="16.5" x14ac:dyDescent="0.3">
      <c r="B47900"/>
    </row>
    <row r="47901" spans="2:2" ht="16.5" x14ac:dyDescent="0.3">
      <c r="B47901"/>
    </row>
    <row r="47902" spans="2:2" ht="16.5" x14ac:dyDescent="0.3">
      <c r="B47902"/>
    </row>
    <row r="47903" spans="2:2" ht="16.5" x14ac:dyDescent="0.3">
      <c r="B47903"/>
    </row>
    <row r="47904" spans="2:2" ht="16.5" x14ac:dyDescent="0.3">
      <c r="B47904"/>
    </row>
    <row r="47905" spans="2:2" ht="16.5" x14ac:dyDescent="0.3">
      <c r="B47905"/>
    </row>
    <row r="47906" spans="2:2" ht="16.5" x14ac:dyDescent="0.3">
      <c r="B47906"/>
    </row>
    <row r="47907" spans="2:2" ht="16.5" x14ac:dyDescent="0.3">
      <c r="B47907"/>
    </row>
    <row r="47908" spans="2:2" ht="16.5" x14ac:dyDescent="0.3">
      <c r="B47908"/>
    </row>
    <row r="47909" spans="2:2" ht="16.5" x14ac:dyDescent="0.3">
      <c r="B47909"/>
    </row>
    <row r="47910" spans="2:2" ht="16.5" x14ac:dyDescent="0.3">
      <c r="B47910"/>
    </row>
    <row r="47911" spans="2:2" ht="16.5" x14ac:dyDescent="0.3">
      <c r="B47911"/>
    </row>
    <row r="47912" spans="2:2" ht="16.5" x14ac:dyDescent="0.3">
      <c r="B47912"/>
    </row>
    <row r="47913" spans="2:2" ht="16.5" x14ac:dyDescent="0.3">
      <c r="B47913"/>
    </row>
    <row r="47914" spans="2:2" ht="16.5" x14ac:dyDescent="0.3">
      <c r="B47914"/>
    </row>
    <row r="47915" spans="2:2" ht="16.5" x14ac:dyDescent="0.3">
      <c r="B47915"/>
    </row>
    <row r="47916" spans="2:2" ht="16.5" x14ac:dyDescent="0.3">
      <c r="B47916"/>
    </row>
    <row r="47917" spans="2:2" ht="16.5" x14ac:dyDescent="0.3">
      <c r="B47917"/>
    </row>
    <row r="47918" spans="2:2" ht="16.5" x14ac:dyDescent="0.3">
      <c r="B47918"/>
    </row>
    <row r="47919" spans="2:2" ht="16.5" x14ac:dyDescent="0.3">
      <c r="B47919"/>
    </row>
    <row r="47920" spans="2:2" ht="16.5" x14ac:dyDescent="0.3">
      <c r="B47920"/>
    </row>
    <row r="47921" spans="2:2" ht="16.5" x14ac:dyDescent="0.3">
      <c r="B47921"/>
    </row>
    <row r="47922" spans="2:2" ht="16.5" x14ac:dyDescent="0.3">
      <c r="B47922"/>
    </row>
    <row r="47923" spans="2:2" ht="16.5" x14ac:dyDescent="0.3">
      <c r="B47923"/>
    </row>
    <row r="47924" spans="2:2" ht="16.5" x14ac:dyDescent="0.3">
      <c r="B47924"/>
    </row>
    <row r="47925" spans="2:2" ht="16.5" x14ac:dyDescent="0.3">
      <c r="B47925"/>
    </row>
    <row r="47926" spans="2:2" ht="16.5" x14ac:dyDescent="0.3">
      <c r="B47926"/>
    </row>
    <row r="47927" spans="2:2" ht="16.5" x14ac:dyDescent="0.3">
      <c r="B47927"/>
    </row>
    <row r="47928" spans="2:2" ht="16.5" x14ac:dyDescent="0.3">
      <c r="B47928"/>
    </row>
    <row r="47929" spans="2:2" ht="16.5" x14ac:dyDescent="0.3">
      <c r="B47929"/>
    </row>
    <row r="47930" spans="2:2" ht="16.5" x14ac:dyDescent="0.3">
      <c r="B47930"/>
    </row>
    <row r="47931" spans="2:2" ht="16.5" x14ac:dyDescent="0.3">
      <c r="B47931"/>
    </row>
    <row r="47932" spans="2:2" ht="16.5" x14ac:dyDescent="0.3">
      <c r="B47932"/>
    </row>
    <row r="47933" spans="2:2" ht="16.5" x14ac:dyDescent="0.3">
      <c r="B47933"/>
    </row>
    <row r="47934" spans="2:2" ht="16.5" x14ac:dyDescent="0.3">
      <c r="B47934"/>
    </row>
    <row r="47935" spans="2:2" ht="16.5" x14ac:dyDescent="0.3">
      <c r="B47935"/>
    </row>
    <row r="47936" spans="2:2" ht="16.5" x14ac:dyDescent="0.3">
      <c r="B47936"/>
    </row>
    <row r="47937" spans="2:2" ht="16.5" x14ac:dyDescent="0.3">
      <c r="B47937"/>
    </row>
    <row r="47938" spans="2:2" ht="16.5" x14ac:dyDescent="0.3">
      <c r="B47938"/>
    </row>
    <row r="47939" spans="2:2" ht="16.5" x14ac:dyDescent="0.3">
      <c r="B47939"/>
    </row>
    <row r="47940" spans="2:2" ht="16.5" x14ac:dyDescent="0.3">
      <c r="B47940"/>
    </row>
    <row r="47941" spans="2:2" ht="16.5" x14ac:dyDescent="0.3">
      <c r="B47941"/>
    </row>
    <row r="47942" spans="2:2" ht="16.5" x14ac:dyDescent="0.3">
      <c r="B47942"/>
    </row>
    <row r="47943" spans="2:2" ht="16.5" x14ac:dyDescent="0.3">
      <c r="B47943"/>
    </row>
    <row r="47944" spans="2:2" ht="16.5" x14ac:dyDescent="0.3">
      <c r="B47944"/>
    </row>
    <row r="47945" spans="2:2" ht="16.5" x14ac:dyDescent="0.3">
      <c r="B47945"/>
    </row>
    <row r="47946" spans="2:2" ht="16.5" x14ac:dyDescent="0.3">
      <c r="B47946"/>
    </row>
    <row r="47947" spans="2:2" ht="16.5" x14ac:dyDescent="0.3">
      <c r="B47947"/>
    </row>
    <row r="47948" spans="2:2" ht="16.5" x14ac:dyDescent="0.3">
      <c r="B47948"/>
    </row>
    <row r="47949" spans="2:2" ht="16.5" x14ac:dyDescent="0.3">
      <c r="B47949"/>
    </row>
    <row r="47950" spans="2:2" ht="16.5" x14ac:dyDescent="0.3">
      <c r="B47950"/>
    </row>
    <row r="47951" spans="2:2" ht="16.5" x14ac:dyDescent="0.3">
      <c r="B47951"/>
    </row>
    <row r="47952" spans="2:2" ht="16.5" x14ac:dyDescent="0.3">
      <c r="B47952"/>
    </row>
    <row r="47953" spans="2:2" ht="16.5" x14ac:dyDescent="0.3">
      <c r="B47953"/>
    </row>
    <row r="47954" spans="2:2" ht="16.5" x14ac:dyDescent="0.3">
      <c r="B47954"/>
    </row>
    <row r="47955" spans="2:2" ht="16.5" x14ac:dyDescent="0.3">
      <c r="B47955"/>
    </row>
    <row r="47956" spans="2:2" ht="16.5" x14ac:dyDescent="0.3">
      <c r="B47956"/>
    </row>
    <row r="47957" spans="2:2" ht="16.5" x14ac:dyDescent="0.3">
      <c r="B47957"/>
    </row>
    <row r="47958" spans="2:2" ht="16.5" x14ac:dyDescent="0.3">
      <c r="B47958"/>
    </row>
    <row r="47959" spans="2:2" ht="16.5" x14ac:dyDescent="0.3">
      <c r="B47959"/>
    </row>
    <row r="47960" spans="2:2" ht="16.5" x14ac:dyDescent="0.3">
      <c r="B47960"/>
    </row>
    <row r="47961" spans="2:2" ht="16.5" x14ac:dyDescent="0.3">
      <c r="B47961"/>
    </row>
    <row r="47962" spans="2:2" ht="16.5" x14ac:dyDescent="0.3">
      <c r="B47962"/>
    </row>
    <row r="47963" spans="2:2" ht="16.5" x14ac:dyDescent="0.3">
      <c r="B47963"/>
    </row>
    <row r="47964" spans="2:2" ht="16.5" x14ac:dyDescent="0.3">
      <c r="B47964"/>
    </row>
    <row r="47965" spans="2:2" ht="16.5" x14ac:dyDescent="0.3">
      <c r="B47965"/>
    </row>
    <row r="47966" spans="2:2" ht="16.5" x14ac:dyDescent="0.3">
      <c r="B47966"/>
    </row>
    <row r="47967" spans="2:2" ht="16.5" x14ac:dyDescent="0.3">
      <c r="B47967"/>
    </row>
    <row r="47968" spans="2:2" ht="16.5" x14ac:dyDescent="0.3">
      <c r="B47968"/>
    </row>
    <row r="47969" spans="2:2" ht="16.5" x14ac:dyDescent="0.3">
      <c r="B47969"/>
    </row>
    <row r="47970" spans="2:2" ht="16.5" x14ac:dyDescent="0.3">
      <c r="B47970"/>
    </row>
    <row r="47971" spans="2:2" ht="16.5" x14ac:dyDescent="0.3">
      <c r="B47971"/>
    </row>
    <row r="47972" spans="2:2" ht="16.5" x14ac:dyDescent="0.3">
      <c r="B47972"/>
    </row>
    <row r="47973" spans="2:2" ht="16.5" x14ac:dyDescent="0.3">
      <c r="B47973"/>
    </row>
    <row r="47974" spans="2:2" ht="16.5" x14ac:dyDescent="0.3">
      <c r="B47974"/>
    </row>
    <row r="47975" spans="2:2" ht="16.5" x14ac:dyDescent="0.3">
      <c r="B47975"/>
    </row>
    <row r="47976" spans="2:2" ht="16.5" x14ac:dyDescent="0.3">
      <c r="B47976"/>
    </row>
    <row r="47977" spans="2:2" ht="16.5" x14ac:dyDescent="0.3">
      <c r="B47977"/>
    </row>
    <row r="47978" spans="2:2" ht="16.5" x14ac:dyDescent="0.3">
      <c r="B47978"/>
    </row>
    <row r="47979" spans="2:2" ht="16.5" x14ac:dyDescent="0.3">
      <c r="B47979"/>
    </row>
    <row r="47980" spans="2:2" ht="16.5" x14ac:dyDescent="0.3">
      <c r="B47980"/>
    </row>
    <row r="47981" spans="2:2" ht="16.5" x14ac:dyDescent="0.3">
      <c r="B47981"/>
    </row>
    <row r="47982" spans="2:2" ht="16.5" x14ac:dyDescent="0.3">
      <c r="B47982"/>
    </row>
    <row r="47983" spans="2:2" ht="16.5" x14ac:dyDescent="0.3">
      <c r="B47983"/>
    </row>
    <row r="47984" spans="2:2" ht="16.5" x14ac:dyDescent="0.3">
      <c r="B47984"/>
    </row>
    <row r="47985" spans="2:2" ht="16.5" x14ac:dyDescent="0.3">
      <c r="B47985"/>
    </row>
    <row r="47986" spans="2:2" ht="16.5" x14ac:dyDescent="0.3">
      <c r="B47986"/>
    </row>
    <row r="47987" spans="2:2" ht="16.5" x14ac:dyDescent="0.3">
      <c r="B47987"/>
    </row>
    <row r="47988" spans="2:2" ht="16.5" x14ac:dyDescent="0.3">
      <c r="B47988"/>
    </row>
    <row r="47989" spans="2:2" ht="16.5" x14ac:dyDescent="0.3">
      <c r="B47989"/>
    </row>
    <row r="47990" spans="2:2" ht="16.5" x14ac:dyDescent="0.3">
      <c r="B47990"/>
    </row>
    <row r="47991" spans="2:2" ht="16.5" x14ac:dyDescent="0.3">
      <c r="B47991"/>
    </row>
    <row r="47992" spans="2:2" ht="16.5" x14ac:dyDescent="0.3">
      <c r="B47992"/>
    </row>
    <row r="47993" spans="2:2" ht="16.5" x14ac:dyDescent="0.3">
      <c r="B47993"/>
    </row>
    <row r="47994" spans="2:2" ht="16.5" x14ac:dyDescent="0.3">
      <c r="B47994"/>
    </row>
    <row r="47995" spans="2:2" ht="16.5" x14ac:dyDescent="0.3">
      <c r="B47995"/>
    </row>
    <row r="47996" spans="2:2" ht="16.5" x14ac:dyDescent="0.3">
      <c r="B47996"/>
    </row>
    <row r="47997" spans="2:2" ht="16.5" x14ac:dyDescent="0.3">
      <c r="B47997"/>
    </row>
    <row r="47998" spans="2:2" ht="16.5" x14ac:dyDescent="0.3">
      <c r="B47998"/>
    </row>
    <row r="47999" spans="2:2" ht="16.5" x14ac:dyDescent="0.3">
      <c r="B47999"/>
    </row>
    <row r="48000" spans="2:2" ht="16.5" x14ac:dyDescent="0.3">
      <c r="B48000"/>
    </row>
    <row r="48001" spans="2:2" ht="16.5" x14ac:dyDescent="0.3">
      <c r="B48001"/>
    </row>
    <row r="48002" spans="2:2" ht="16.5" x14ac:dyDescent="0.3">
      <c r="B48002"/>
    </row>
    <row r="48003" spans="2:2" ht="16.5" x14ac:dyDescent="0.3">
      <c r="B48003"/>
    </row>
    <row r="48004" spans="2:2" ht="16.5" x14ac:dyDescent="0.3">
      <c r="B48004"/>
    </row>
    <row r="48005" spans="2:2" ht="16.5" x14ac:dyDescent="0.3">
      <c r="B48005"/>
    </row>
    <row r="48006" spans="2:2" ht="16.5" x14ac:dyDescent="0.3">
      <c r="B48006"/>
    </row>
    <row r="48007" spans="2:2" ht="16.5" x14ac:dyDescent="0.3">
      <c r="B48007"/>
    </row>
    <row r="48008" spans="2:2" ht="16.5" x14ac:dyDescent="0.3">
      <c r="B48008"/>
    </row>
    <row r="48009" spans="2:2" ht="16.5" x14ac:dyDescent="0.3">
      <c r="B48009"/>
    </row>
    <row r="48010" spans="2:2" ht="16.5" x14ac:dyDescent="0.3">
      <c r="B48010"/>
    </row>
    <row r="48011" spans="2:2" ht="16.5" x14ac:dyDescent="0.3">
      <c r="B48011"/>
    </row>
    <row r="48012" spans="2:2" ht="16.5" x14ac:dyDescent="0.3">
      <c r="B48012"/>
    </row>
    <row r="48013" spans="2:2" ht="16.5" x14ac:dyDescent="0.3">
      <c r="B48013"/>
    </row>
    <row r="48014" spans="2:2" ht="16.5" x14ac:dyDescent="0.3">
      <c r="B48014"/>
    </row>
    <row r="48015" spans="2:2" ht="16.5" x14ac:dyDescent="0.3">
      <c r="B48015"/>
    </row>
    <row r="48016" spans="2:2" ht="16.5" x14ac:dyDescent="0.3">
      <c r="B48016"/>
    </row>
    <row r="48017" spans="2:2" ht="16.5" x14ac:dyDescent="0.3">
      <c r="B48017"/>
    </row>
    <row r="48018" spans="2:2" ht="16.5" x14ac:dyDescent="0.3">
      <c r="B48018"/>
    </row>
    <row r="48019" spans="2:2" ht="16.5" x14ac:dyDescent="0.3">
      <c r="B48019"/>
    </row>
    <row r="48020" spans="2:2" ht="16.5" x14ac:dyDescent="0.3">
      <c r="B48020"/>
    </row>
    <row r="48021" spans="2:2" ht="16.5" x14ac:dyDescent="0.3">
      <c r="B48021"/>
    </row>
    <row r="48022" spans="2:2" ht="16.5" x14ac:dyDescent="0.3">
      <c r="B48022"/>
    </row>
    <row r="48023" spans="2:2" ht="16.5" x14ac:dyDescent="0.3">
      <c r="B48023"/>
    </row>
    <row r="48024" spans="2:2" ht="16.5" x14ac:dyDescent="0.3">
      <c r="B48024"/>
    </row>
    <row r="48025" spans="2:2" ht="16.5" x14ac:dyDescent="0.3">
      <c r="B48025"/>
    </row>
    <row r="48026" spans="2:2" ht="16.5" x14ac:dyDescent="0.3">
      <c r="B48026"/>
    </row>
    <row r="48027" spans="2:2" ht="16.5" x14ac:dyDescent="0.3">
      <c r="B48027"/>
    </row>
    <row r="48028" spans="2:2" ht="16.5" x14ac:dyDescent="0.3">
      <c r="B48028"/>
    </row>
    <row r="48029" spans="2:2" ht="16.5" x14ac:dyDescent="0.3">
      <c r="B48029"/>
    </row>
    <row r="48030" spans="2:2" ht="16.5" x14ac:dyDescent="0.3">
      <c r="B48030"/>
    </row>
    <row r="48031" spans="2:2" ht="16.5" x14ac:dyDescent="0.3">
      <c r="B48031"/>
    </row>
    <row r="48032" spans="2:2" ht="16.5" x14ac:dyDescent="0.3">
      <c r="B48032"/>
    </row>
    <row r="48033" spans="2:2" ht="16.5" x14ac:dyDescent="0.3">
      <c r="B48033"/>
    </row>
    <row r="48034" spans="2:2" ht="16.5" x14ac:dyDescent="0.3">
      <c r="B48034"/>
    </row>
    <row r="48035" spans="2:2" ht="16.5" x14ac:dyDescent="0.3">
      <c r="B48035"/>
    </row>
    <row r="48036" spans="2:2" ht="16.5" x14ac:dyDescent="0.3">
      <c r="B48036"/>
    </row>
    <row r="48037" spans="2:2" ht="16.5" x14ac:dyDescent="0.3">
      <c r="B48037"/>
    </row>
    <row r="48038" spans="2:2" ht="16.5" x14ac:dyDescent="0.3">
      <c r="B48038"/>
    </row>
    <row r="48039" spans="2:2" ht="16.5" x14ac:dyDescent="0.3">
      <c r="B48039"/>
    </row>
    <row r="48040" spans="2:2" ht="16.5" x14ac:dyDescent="0.3">
      <c r="B48040"/>
    </row>
    <row r="48041" spans="2:2" ht="16.5" x14ac:dyDescent="0.3">
      <c r="B48041"/>
    </row>
    <row r="48042" spans="2:2" ht="16.5" x14ac:dyDescent="0.3">
      <c r="B48042"/>
    </row>
    <row r="48043" spans="2:2" ht="16.5" x14ac:dyDescent="0.3">
      <c r="B48043"/>
    </row>
    <row r="48044" spans="2:2" ht="16.5" x14ac:dyDescent="0.3">
      <c r="B48044"/>
    </row>
    <row r="48045" spans="2:2" ht="16.5" x14ac:dyDescent="0.3">
      <c r="B48045"/>
    </row>
    <row r="48046" spans="2:2" ht="16.5" x14ac:dyDescent="0.3">
      <c r="B48046"/>
    </row>
    <row r="48047" spans="2:2" ht="16.5" x14ac:dyDescent="0.3">
      <c r="B48047"/>
    </row>
    <row r="48048" spans="2:2" ht="16.5" x14ac:dyDescent="0.3">
      <c r="B48048"/>
    </row>
    <row r="48049" spans="2:2" ht="16.5" x14ac:dyDescent="0.3">
      <c r="B48049"/>
    </row>
    <row r="48050" spans="2:2" ht="16.5" x14ac:dyDescent="0.3">
      <c r="B48050"/>
    </row>
    <row r="48051" spans="2:2" ht="16.5" x14ac:dyDescent="0.3">
      <c r="B48051"/>
    </row>
    <row r="48052" spans="2:2" ht="16.5" x14ac:dyDescent="0.3">
      <c r="B48052"/>
    </row>
    <row r="48053" spans="2:2" ht="16.5" x14ac:dyDescent="0.3">
      <c r="B48053"/>
    </row>
    <row r="48054" spans="2:2" ht="16.5" x14ac:dyDescent="0.3">
      <c r="B48054"/>
    </row>
    <row r="48055" spans="2:2" ht="16.5" x14ac:dyDescent="0.3">
      <c r="B48055"/>
    </row>
    <row r="48056" spans="2:2" ht="16.5" x14ac:dyDescent="0.3">
      <c r="B48056"/>
    </row>
    <row r="48057" spans="2:2" ht="16.5" x14ac:dyDescent="0.3">
      <c r="B48057"/>
    </row>
    <row r="48058" spans="2:2" ht="16.5" x14ac:dyDescent="0.3">
      <c r="B48058"/>
    </row>
    <row r="48059" spans="2:2" ht="16.5" x14ac:dyDescent="0.3">
      <c r="B48059"/>
    </row>
    <row r="48060" spans="2:2" ht="16.5" x14ac:dyDescent="0.3">
      <c r="B48060"/>
    </row>
    <row r="48061" spans="2:2" ht="16.5" x14ac:dyDescent="0.3">
      <c r="B48061"/>
    </row>
    <row r="48062" spans="2:2" ht="16.5" x14ac:dyDescent="0.3">
      <c r="B48062"/>
    </row>
    <row r="48063" spans="2:2" ht="16.5" x14ac:dyDescent="0.3">
      <c r="B48063"/>
    </row>
    <row r="48064" spans="2:2" ht="16.5" x14ac:dyDescent="0.3">
      <c r="B48064"/>
    </row>
    <row r="48065" spans="2:2" ht="16.5" x14ac:dyDescent="0.3">
      <c r="B48065"/>
    </row>
    <row r="48066" spans="2:2" ht="16.5" x14ac:dyDescent="0.3">
      <c r="B48066"/>
    </row>
    <row r="48067" spans="2:2" ht="16.5" x14ac:dyDescent="0.3">
      <c r="B48067"/>
    </row>
    <row r="48068" spans="2:2" ht="16.5" x14ac:dyDescent="0.3">
      <c r="B48068"/>
    </row>
    <row r="48069" spans="2:2" ht="16.5" x14ac:dyDescent="0.3">
      <c r="B48069"/>
    </row>
    <row r="48070" spans="2:2" ht="16.5" x14ac:dyDescent="0.3">
      <c r="B48070"/>
    </row>
    <row r="48071" spans="2:2" ht="16.5" x14ac:dyDescent="0.3">
      <c r="B48071"/>
    </row>
    <row r="48072" spans="2:2" ht="16.5" x14ac:dyDescent="0.3">
      <c r="B48072"/>
    </row>
    <row r="48073" spans="2:2" ht="16.5" x14ac:dyDescent="0.3">
      <c r="B48073"/>
    </row>
    <row r="48074" spans="2:2" ht="16.5" x14ac:dyDescent="0.3">
      <c r="B48074"/>
    </row>
    <row r="48075" spans="2:2" ht="16.5" x14ac:dyDescent="0.3">
      <c r="B48075"/>
    </row>
    <row r="48076" spans="2:2" ht="16.5" x14ac:dyDescent="0.3">
      <c r="B48076"/>
    </row>
    <row r="48077" spans="2:2" ht="16.5" x14ac:dyDescent="0.3">
      <c r="B48077"/>
    </row>
    <row r="48078" spans="2:2" ht="16.5" x14ac:dyDescent="0.3">
      <c r="B48078"/>
    </row>
    <row r="48079" spans="2:2" ht="16.5" x14ac:dyDescent="0.3">
      <c r="B48079"/>
    </row>
    <row r="48080" spans="2:2" ht="16.5" x14ac:dyDescent="0.3">
      <c r="B48080"/>
    </row>
    <row r="48081" spans="2:2" ht="16.5" x14ac:dyDescent="0.3">
      <c r="B48081"/>
    </row>
    <row r="48082" spans="2:2" ht="16.5" x14ac:dyDescent="0.3">
      <c r="B48082"/>
    </row>
    <row r="48083" spans="2:2" ht="16.5" x14ac:dyDescent="0.3">
      <c r="B48083"/>
    </row>
    <row r="48084" spans="2:2" ht="16.5" x14ac:dyDescent="0.3">
      <c r="B48084"/>
    </row>
    <row r="48085" spans="2:2" ht="16.5" x14ac:dyDescent="0.3">
      <c r="B48085"/>
    </row>
    <row r="48086" spans="2:2" ht="16.5" x14ac:dyDescent="0.3">
      <c r="B48086"/>
    </row>
    <row r="48087" spans="2:2" ht="16.5" x14ac:dyDescent="0.3">
      <c r="B48087"/>
    </row>
    <row r="48088" spans="2:2" ht="16.5" x14ac:dyDescent="0.3">
      <c r="B48088"/>
    </row>
    <row r="48089" spans="2:2" ht="16.5" x14ac:dyDescent="0.3">
      <c r="B48089"/>
    </row>
    <row r="48090" spans="2:2" ht="16.5" x14ac:dyDescent="0.3">
      <c r="B48090"/>
    </row>
    <row r="48091" spans="2:2" ht="16.5" x14ac:dyDescent="0.3">
      <c r="B48091"/>
    </row>
    <row r="48092" spans="2:2" ht="16.5" x14ac:dyDescent="0.3">
      <c r="B48092"/>
    </row>
    <row r="48093" spans="2:2" ht="16.5" x14ac:dyDescent="0.3">
      <c r="B48093"/>
    </row>
    <row r="48094" spans="2:2" ht="16.5" x14ac:dyDescent="0.3">
      <c r="B48094"/>
    </row>
    <row r="48095" spans="2:2" ht="16.5" x14ac:dyDescent="0.3">
      <c r="B48095"/>
    </row>
    <row r="48096" spans="2:2" ht="16.5" x14ac:dyDescent="0.3">
      <c r="B48096"/>
    </row>
    <row r="48097" spans="2:2" ht="16.5" x14ac:dyDescent="0.3">
      <c r="B48097"/>
    </row>
    <row r="48098" spans="2:2" ht="16.5" x14ac:dyDescent="0.3">
      <c r="B48098"/>
    </row>
    <row r="48099" spans="2:2" ht="16.5" x14ac:dyDescent="0.3">
      <c r="B48099"/>
    </row>
    <row r="48100" spans="2:2" ht="16.5" x14ac:dyDescent="0.3">
      <c r="B48100"/>
    </row>
    <row r="48101" spans="2:2" ht="16.5" x14ac:dyDescent="0.3">
      <c r="B48101"/>
    </row>
    <row r="48102" spans="2:2" ht="16.5" x14ac:dyDescent="0.3">
      <c r="B48102"/>
    </row>
    <row r="48103" spans="2:2" ht="16.5" x14ac:dyDescent="0.3">
      <c r="B48103"/>
    </row>
    <row r="48104" spans="2:2" ht="16.5" x14ac:dyDescent="0.3">
      <c r="B48104"/>
    </row>
    <row r="48105" spans="2:2" ht="16.5" x14ac:dyDescent="0.3">
      <c r="B48105"/>
    </row>
    <row r="48106" spans="2:2" ht="16.5" x14ac:dyDescent="0.3">
      <c r="B48106"/>
    </row>
    <row r="48107" spans="2:2" ht="16.5" x14ac:dyDescent="0.3">
      <c r="B48107"/>
    </row>
    <row r="48108" spans="2:2" ht="16.5" x14ac:dyDescent="0.3">
      <c r="B48108"/>
    </row>
    <row r="48109" spans="2:2" ht="16.5" x14ac:dyDescent="0.3">
      <c r="B48109"/>
    </row>
    <row r="48110" spans="2:2" ht="16.5" x14ac:dyDescent="0.3">
      <c r="B48110"/>
    </row>
    <row r="48111" spans="2:2" ht="16.5" x14ac:dyDescent="0.3">
      <c r="B48111"/>
    </row>
    <row r="48112" spans="2:2" ht="16.5" x14ac:dyDescent="0.3">
      <c r="B48112"/>
    </row>
    <row r="48113" spans="2:2" ht="16.5" x14ac:dyDescent="0.3">
      <c r="B48113"/>
    </row>
    <row r="48114" spans="2:2" ht="16.5" x14ac:dyDescent="0.3">
      <c r="B48114"/>
    </row>
    <row r="48115" spans="2:2" ht="16.5" x14ac:dyDescent="0.3">
      <c r="B48115"/>
    </row>
    <row r="48116" spans="2:2" ht="16.5" x14ac:dyDescent="0.3">
      <c r="B48116"/>
    </row>
    <row r="48117" spans="2:2" ht="16.5" x14ac:dyDescent="0.3">
      <c r="B48117"/>
    </row>
    <row r="48118" spans="2:2" ht="16.5" x14ac:dyDescent="0.3">
      <c r="B48118"/>
    </row>
    <row r="48119" spans="2:2" ht="16.5" x14ac:dyDescent="0.3">
      <c r="B48119"/>
    </row>
    <row r="48120" spans="2:2" ht="16.5" x14ac:dyDescent="0.3">
      <c r="B48120"/>
    </row>
    <row r="48121" spans="2:2" ht="16.5" x14ac:dyDescent="0.3">
      <c r="B48121"/>
    </row>
    <row r="48122" spans="2:2" ht="16.5" x14ac:dyDescent="0.3">
      <c r="B48122"/>
    </row>
    <row r="48123" spans="2:2" ht="16.5" x14ac:dyDescent="0.3">
      <c r="B48123"/>
    </row>
    <row r="48124" spans="2:2" ht="16.5" x14ac:dyDescent="0.3">
      <c r="B48124"/>
    </row>
    <row r="48125" spans="2:2" ht="16.5" x14ac:dyDescent="0.3">
      <c r="B48125"/>
    </row>
    <row r="48126" spans="2:2" ht="16.5" x14ac:dyDescent="0.3">
      <c r="B48126"/>
    </row>
    <row r="48127" spans="2:2" ht="16.5" x14ac:dyDescent="0.3">
      <c r="B48127"/>
    </row>
    <row r="48128" spans="2:2" ht="16.5" x14ac:dyDescent="0.3">
      <c r="B48128"/>
    </row>
    <row r="48129" spans="2:2" ht="16.5" x14ac:dyDescent="0.3">
      <c r="B48129"/>
    </row>
    <row r="48130" spans="2:2" ht="16.5" x14ac:dyDescent="0.3">
      <c r="B48130"/>
    </row>
    <row r="48131" spans="2:2" ht="16.5" x14ac:dyDescent="0.3">
      <c r="B48131"/>
    </row>
    <row r="48132" spans="2:2" ht="16.5" x14ac:dyDescent="0.3">
      <c r="B48132"/>
    </row>
    <row r="48133" spans="2:2" ht="16.5" x14ac:dyDescent="0.3">
      <c r="B48133"/>
    </row>
    <row r="48134" spans="2:2" ht="16.5" x14ac:dyDescent="0.3">
      <c r="B48134"/>
    </row>
    <row r="48135" spans="2:2" ht="16.5" x14ac:dyDescent="0.3">
      <c r="B48135"/>
    </row>
    <row r="48136" spans="2:2" ht="16.5" x14ac:dyDescent="0.3">
      <c r="B48136"/>
    </row>
    <row r="48137" spans="2:2" ht="16.5" x14ac:dyDescent="0.3">
      <c r="B48137"/>
    </row>
    <row r="48138" spans="2:2" ht="16.5" x14ac:dyDescent="0.3">
      <c r="B48138"/>
    </row>
    <row r="48139" spans="2:2" ht="16.5" x14ac:dyDescent="0.3">
      <c r="B48139"/>
    </row>
    <row r="48140" spans="2:2" ht="16.5" x14ac:dyDescent="0.3">
      <c r="B48140"/>
    </row>
    <row r="48141" spans="2:2" ht="16.5" x14ac:dyDescent="0.3">
      <c r="B48141"/>
    </row>
    <row r="48142" spans="2:2" ht="16.5" x14ac:dyDescent="0.3">
      <c r="B48142"/>
    </row>
    <row r="48143" spans="2:2" ht="16.5" x14ac:dyDescent="0.3">
      <c r="B48143"/>
    </row>
    <row r="48144" spans="2:2" ht="16.5" x14ac:dyDescent="0.3">
      <c r="B48144"/>
    </row>
    <row r="48145" spans="2:2" ht="16.5" x14ac:dyDescent="0.3">
      <c r="B48145"/>
    </row>
    <row r="48146" spans="2:2" ht="16.5" x14ac:dyDescent="0.3">
      <c r="B48146"/>
    </row>
    <row r="48147" spans="2:2" ht="16.5" x14ac:dyDescent="0.3">
      <c r="B48147"/>
    </row>
    <row r="48148" spans="2:2" ht="16.5" x14ac:dyDescent="0.3">
      <c r="B48148"/>
    </row>
    <row r="48149" spans="2:2" ht="16.5" x14ac:dyDescent="0.3">
      <c r="B48149"/>
    </row>
    <row r="48150" spans="2:2" ht="16.5" x14ac:dyDescent="0.3">
      <c r="B48150"/>
    </row>
    <row r="48151" spans="2:2" ht="16.5" x14ac:dyDescent="0.3">
      <c r="B48151"/>
    </row>
    <row r="48152" spans="2:2" ht="16.5" x14ac:dyDescent="0.3">
      <c r="B48152"/>
    </row>
    <row r="48153" spans="2:2" ht="16.5" x14ac:dyDescent="0.3">
      <c r="B48153"/>
    </row>
    <row r="48154" spans="2:2" ht="16.5" x14ac:dyDescent="0.3">
      <c r="B48154"/>
    </row>
    <row r="48155" spans="2:2" ht="16.5" x14ac:dyDescent="0.3">
      <c r="B48155"/>
    </row>
    <row r="48156" spans="2:2" ht="16.5" x14ac:dyDescent="0.3">
      <c r="B48156"/>
    </row>
    <row r="48157" spans="2:2" ht="16.5" x14ac:dyDescent="0.3">
      <c r="B48157"/>
    </row>
    <row r="48158" spans="2:2" ht="16.5" x14ac:dyDescent="0.3">
      <c r="B48158"/>
    </row>
    <row r="48159" spans="2:2" ht="16.5" x14ac:dyDescent="0.3">
      <c r="B48159"/>
    </row>
    <row r="48160" spans="2:2" ht="16.5" x14ac:dyDescent="0.3">
      <c r="B48160"/>
    </row>
    <row r="48161" spans="2:2" ht="16.5" x14ac:dyDescent="0.3">
      <c r="B48161"/>
    </row>
    <row r="48162" spans="2:2" ht="16.5" x14ac:dyDescent="0.3">
      <c r="B48162"/>
    </row>
    <row r="48163" spans="2:2" ht="16.5" x14ac:dyDescent="0.3">
      <c r="B48163"/>
    </row>
    <row r="48164" spans="2:2" ht="16.5" x14ac:dyDescent="0.3">
      <c r="B48164"/>
    </row>
    <row r="48165" spans="2:2" ht="16.5" x14ac:dyDescent="0.3">
      <c r="B48165"/>
    </row>
    <row r="48166" spans="2:2" ht="16.5" x14ac:dyDescent="0.3">
      <c r="B48166"/>
    </row>
    <row r="48167" spans="2:2" ht="16.5" x14ac:dyDescent="0.3">
      <c r="B48167"/>
    </row>
    <row r="48168" spans="2:2" ht="16.5" x14ac:dyDescent="0.3">
      <c r="B48168"/>
    </row>
    <row r="48169" spans="2:2" ht="16.5" x14ac:dyDescent="0.3">
      <c r="B48169"/>
    </row>
    <row r="48170" spans="2:2" ht="16.5" x14ac:dyDescent="0.3">
      <c r="B48170"/>
    </row>
    <row r="48171" spans="2:2" ht="16.5" x14ac:dyDescent="0.3">
      <c r="B48171"/>
    </row>
    <row r="48172" spans="2:2" ht="16.5" x14ac:dyDescent="0.3">
      <c r="B48172"/>
    </row>
    <row r="48173" spans="2:2" ht="16.5" x14ac:dyDescent="0.3">
      <c r="B48173"/>
    </row>
    <row r="48174" spans="2:2" ht="16.5" x14ac:dyDescent="0.3">
      <c r="B48174"/>
    </row>
    <row r="48175" spans="2:2" ht="16.5" x14ac:dyDescent="0.3">
      <c r="B48175"/>
    </row>
    <row r="48176" spans="2:2" ht="16.5" x14ac:dyDescent="0.3">
      <c r="B48176"/>
    </row>
    <row r="48177" spans="2:2" ht="16.5" x14ac:dyDescent="0.3">
      <c r="B48177"/>
    </row>
    <row r="48178" spans="2:2" ht="16.5" x14ac:dyDescent="0.3">
      <c r="B48178"/>
    </row>
    <row r="48179" spans="2:2" ht="16.5" x14ac:dyDescent="0.3">
      <c r="B48179"/>
    </row>
    <row r="48180" spans="2:2" ht="16.5" x14ac:dyDescent="0.3">
      <c r="B48180"/>
    </row>
    <row r="48181" spans="2:2" ht="16.5" x14ac:dyDescent="0.3">
      <c r="B48181"/>
    </row>
    <row r="48182" spans="2:2" ht="16.5" x14ac:dyDescent="0.3">
      <c r="B48182"/>
    </row>
    <row r="48183" spans="2:2" ht="16.5" x14ac:dyDescent="0.3">
      <c r="B48183"/>
    </row>
    <row r="48184" spans="2:2" ht="16.5" x14ac:dyDescent="0.3">
      <c r="B48184"/>
    </row>
    <row r="48185" spans="2:2" ht="16.5" x14ac:dyDescent="0.3">
      <c r="B48185"/>
    </row>
    <row r="48186" spans="2:2" ht="16.5" x14ac:dyDescent="0.3">
      <c r="B48186"/>
    </row>
    <row r="48187" spans="2:2" ht="16.5" x14ac:dyDescent="0.3">
      <c r="B48187"/>
    </row>
    <row r="48188" spans="2:2" ht="16.5" x14ac:dyDescent="0.3">
      <c r="B48188"/>
    </row>
    <row r="48189" spans="2:2" ht="16.5" x14ac:dyDescent="0.3">
      <c r="B48189"/>
    </row>
    <row r="48190" spans="2:2" ht="16.5" x14ac:dyDescent="0.3">
      <c r="B48190"/>
    </row>
    <row r="48191" spans="2:2" ht="16.5" x14ac:dyDescent="0.3">
      <c r="B48191"/>
    </row>
    <row r="48192" spans="2:2" ht="16.5" x14ac:dyDescent="0.3">
      <c r="B48192"/>
    </row>
    <row r="48193" spans="2:2" ht="16.5" x14ac:dyDescent="0.3">
      <c r="B48193"/>
    </row>
    <row r="48194" spans="2:2" ht="16.5" x14ac:dyDescent="0.3">
      <c r="B48194"/>
    </row>
    <row r="48195" spans="2:2" ht="16.5" x14ac:dyDescent="0.3">
      <c r="B48195"/>
    </row>
    <row r="48196" spans="2:2" ht="16.5" x14ac:dyDescent="0.3">
      <c r="B48196"/>
    </row>
    <row r="48197" spans="2:2" ht="16.5" x14ac:dyDescent="0.3">
      <c r="B48197"/>
    </row>
    <row r="48198" spans="2:2" ht="16.5" x14ac:dyDescent="0.3">
      <c r="B48198"/>
    </row>
    <row r="48199" spans="2:2" ht="16.5" x14ac:dyDescent="0.3">
      <c r="B48199"/>
    </row>
    <row r="48200" spans="2:2" ht="16.5" x14ac:dyDescent="0.3">
      <c r="B48200"/>
    </row>
    <row r="48201" spans="2:2" ht="16.5" x14ac:dyDescent="0.3">
      <c r="B48201"/>
    </row>
    <row r="48202" spans="2:2" ht="16.5" x14ac:dyDescent="0.3">
      <c r="B48202"/>
    </row>
    <row r="48203" spans="2:2" ht="16.5" x14ac:dyDescent="0.3">
      <c r="B48203"/>
    </row>
    <row r="48204" spans="2:2" ht="16.5" x14ac:dyDescent="0.3">
      <c r="B48204"/>
    </row>
    <row r="48205" spans="2:2" ht="16.5" x14ac:dyDescent="0.3">
      <c r="B48205"/>
    </row>
    <row r="48206" spans="2:2" ht="16.5" x14ac:dyDescent="0.3">
      <c r="B48206"/>
    </row>
    <row r="48207" spans="2:2" ht="16.5" x14ac:dyDescent="0.3">
      <c r="B48207"/>
    </row>
    <row r="48208" spans="2:2" ht="16.5" x14ac:dyDescent="0.3">
      <c r="B48208"/>
    </row>
    <row r="48209" spans="2:2" ht="16.5" x14ac:dyDescent="0.3">
      <c r="B48209"/>
    </row>
    <row r="48210" spans="2:2" ht="16.5" x14ac:dyDescent="0.3">
      <c r="B48210"/>
    </row>
    <row r="48211" spans="2:2" ht="16.5" x14ac:dyDescent="0.3">
      <c r="B48211"/>
    </row>
    <row r="48212" spans="2:2" ht="16.5" x14ac:dyDescent="0.3">
      <c r="B48212"/>
    </row>
    <row r="48213" spans="2:2" ht="16.5" x14ac:dyDescent="0.3">
      <c r="B48213"/>
    </row>
    <row r="48214" spans="2:2" ht="16.5" x14ac:dyDescent="0.3">
      <c r="B48214"/>
    </row>
    <row r="48215" spans="2:2" ht="16.5" x14ac:dyDescent="0.3">
      <c r="B48215"/>
    </row>
    <row r="48216" spans="2:2" ht="16.5" x14ac:dyDescent="0.3">
      <c r="B48216"/>
    </row>
    <row r="48217" spans="2:2" ht="16.5" x14ac:dyDescent="0.3">
      <c r="B48217"/>
    </row>
    <row r="48218" spans="2:2" ht="16.5" x14ac:dyDescent="0.3">
      <c r="B48218"/>
    </row>
    <row r="48219" spans="2:2" ht="16.5" x14ac:dyDescent="0.3">
      <c r="B48219"/>
    </row>
    <row r="48220" spans="2:2" ht="16.5" x14ac:dyDescent="0.3">
      <c r="B48220"/>
    </row>
    <row r="48221" spans="2:2" ht="16.5" x14ac:dyDescent="0.3">
      <c r="B48221"/>
    </row>
    <row r="48222" spans="2:2" ht="16.5" x14ac:dyDescent="0.3">
      <c r="B48222"/>
    </row>
    <row r="48223" spans="2:2" ht="16.5" x14ac:dyDescent="0.3">
      <c r="B48223"/>
    </row>
    <row r="48224" spans="2:2" ht="16.5" x14ac:dyDescent="0.3">
      <c r="B48224"/>
    </row>
    <row r="48225" spans="2:2" ht="16.5" x14ac:dyDescent="0.3">
      <c r="B48225"/>
    </row>
    <row r="48226" spans="2:2" ht="16.5" x14ac:dyDescent="0.3">
      <c r="B48226"/>
    </row>
    <row r="48227" spans="2:2" ht="16.5" x14ac:dyDescent="0.3">
      <c r="B48227"/>
    </row>
    <row r="48228" spans="2:2" ht="16.5" x14ac:dyDescent="0.3">
      <c r="B48228"/>
    </row>
    <row r="48229" spans="2:2" ht="16.5" x14ac:dyDescent="0.3">
      <c r="B48229"/>
    </row>
    <row r="48230" spans="2:2" ht="16.5" x14ac:dyDescent="0.3">
      <c r="B48230"/>
    </row>
    <row r="48231" spans="2:2" ht="16.5" x14ac:dyDescent="0.3">
      <c r="B48231"/>
    </row>
    <row r="48232" spans="2:2" ht="16.5" x14ac:dyDescent="0.3">
      <c r="B48232"/>
    </row>
    <row r="48233" spans="2:2" ht="16.5" x14ac:dyDescent="0.3">
      <c r="B48233"/>
    </row>
    <row r="48234" spans="2:2" ht="16.5" x14ac:dyDescent="0.3">
      <c r="B48234"/>
    </row>
    <row r="48235" spans="2:2" ht="16.5" x14ac:dyDescent="0.3">
      <c r="B48235"/>
    </row>
    <row r="48236" spans="2:2" ht="16.5" x14ac:dyDescent="0.3">
      <c r="B48236"/>
    </row>
    <row r="48237" spans="2:2" ht="16.5" x14ac:dyDescent="0.3">
      <c r="B48237"/>
    </row>
    <row r="48238" spans="2:2" ht="16.5" x14ac:dyDescent="0.3">
      <c r="B48238"/>
    </row>
    <row r="48239" spans="2:2" ht="16.5" x14ac:dyDescent="0.3">
      <c r="B48239"/>
    </row>
    <row r="48240" spans="2:2" ht="16.5" x14ac:dyDescent="0.3">
      <c r="B48240"/>
    </row>
    <row r="48241" spans="2:2" ht="16.5" x14ac:dyDescent="0.3">
      <c r="B48241"/>
    </row>
    <row r="48242" spans="2:2" ht="16.5" x14ac:dyDescent="0.3">
      <c r="B48242"/>
    </row>
    <row r="48243" spans="2:2" ht="16.5" x14ac:dyDescent="0.3">
      <c r="B48243"/>
    </row>
    <row r="48244" spans="2:2" ht="16.5" x14ac:dyDescent="0.3">
      <c r="B48244"/>
    </row>
    <row r="48245" spans="2:2" ht="16.5" x14ac:dyDescent="0.3">
      <c r="B48245"/>
    </row>
    <row r="48246" spans="2:2" ht="16.5" x14ac:dyDescent="0.3">
      <c r="B48246"/>
    </row>
    <row r="48247" spans="2:2" ht="16.5" x14ac:dyDescent="0.3">
      <c r="B48247"/>
    </row>
    <row r="48248" spans="2:2" ht="16.5" x14ac:dyDescent="0.3">
      <c r="B48248"/>
    </row>
    <row r="48249" spans="2:2" ht="16.5" x14ac:dyDescent="0.3">
      <c r="B48249"/>
    </row>
    <row r="48250" spans="2:2" ht="16.5" x14ac:dyDescent="0.3">
      <c r="B48250"/>
    </row>
    <row r="48251" spans="2:2" ht="16.5" x14ac:dyDescent="0.3">
      <c r="B48251"/>
    </row>
    <row r="48252" spans="2:2" ht="16.5" x14ac:dyDescent="0.3">
      <c r="B48252"/>
    </row>
    <row r="48253" spans="2:2" ht="16.5" x14ac:dyDescent="0.3">
      <c r="B48253"/>
    </row>
    <row r="48254" spans="2:2" ht="16.5" x14ac:dyDescent="0.3">
      <c r="B48254"/>
    </row>
    <row r="48255" spans="2:2" ht="16.5" x14ac:dyDescent="0.3">
      <c r="B48255"/>
    </row>
    <row r="48256" spans="2:2" ht="16.5" x14ac:dyDescent="0.3">
      <c r="B48256"/>
    </row>
    <row r="48257" spans="2:2" ht="16.5" x14ac:dyDescent="0.3">
      <c r="B48257"/>
    </row>
    <row r="48258" spans="2:2" ht="16.5" x14ac:dyDescent="0.3">
      <c r="B48258"/>
    </row>
    <row r="48259" spans="2:2" ht="16.5" x14ac:dyDescent="0.3">
      <c r="B48259"/>
    </row>
    <row r="48260" spans="2:2" ht="16.5" x14ac:dyDescent="0.3">
      <c r="B48260"/>
    </row>
    <row r="48261" spans="2:2" ht="16.5" x14ac:dyDescent="0.3">
      <c r="B48261"/>
    </row>
    <row r="48262" spans="2:2" ht="16.5" x14ac:dyDescent="0.3">
      <c r="B48262"/>
    </row>
    <row r="48263" spans="2:2" ht="16.5" x14ac:dyDescent="0.3">
      <c r="B48263"/>
    </row>
    <row r="48264" spans="2:2" ht="16.5" x14ac:dyDescent="0.3">
      <c r="B48264"/>
    </row>
    <row r="48265" spans="2:2" ht="16.5" x14ac:dyDescent="0.3">
      <c r="B48265"/>
    </row>
    <row r="48266" spans="2:2" ht="16.5" x14ac:dyDescent="0.3">
      <c r="B48266"/>
    </row>
    <row r="48267" spans="2:2" ht="16.5" x14ac:dyDescent="0.3">
      <c r="B48267"/>
    </row>
    <row r="48268" spans="2:2" ht="16.5" x14ac:dyDescent="0.3">
      <c r="B48268"/>
    </row>
    <row r="48269" spans="2:2" ht="16.5" x14ac:dyDescent="0.3">
      <c r="B48269"/>
    </row>
    <row r="48270" spans="2:2" ht="16.5" x14ac:dyDescent="0.3">
      <c r="B48270"/>
    </row>
    <row r="48271" spans="2:2" ht="16.5" x14ac:dyDescent="0.3">
      <c r="B48271"/>
    </row>
    <row r="48272" spans="2:2" ht="16.5" x14ac:dyDescent="0.3">
      <c r="B48272"/>
    </row>
    <row r="48273" spans="2:2" ht="16.5" x14ac:dyDescent="0.3">
      <c r="B48273"/>
    </row>
    <row r="48274" spans="2:2" ht="16.5" x14ac:dyDescent="0.3">
      <c r="B48274"/>
    </row>
    <row r="48275" spans="2:2" ht="16.5" x14ac:dyDescent="0.3">
      <c r="B48275"/>
    </row>
    <row r="48276" spans="2:2" ht="16.5" x14ac:dyDescent="0.3">
      <c r="B48276"/>
    </row>
    <row r="48277" spans="2:2" ht="16.5" x14ac:dyDescent="0.3">
      <c r="B48277"/>
    </row>
    <row r="48278" spans="2:2" ht="16.5" x14ac:dyDescent="0.3">
      <c r="B48278"/>
    </row>
    <row r="48279" spans="2:2" ht="16.5" x14ac:dyDescent="0.3">
      <c r="B48279"/>
    </row>
    <row r="48280" spans="2:2" ht="16.5" x14ac:dyDescent="0.3">
      <c r="B48280"/>
    </row>
    <row r="48281" spans="2:2" ht="16.5" x14ac:dyDescent="0.3">
      <c r="B48281"/>
    </row>
    <row r="48282" spans="2:2" ht="16.5" x14ac:dyDescent="0.3">
      <c r="B48282"/>
    </row>
    <row r="48283" spans="2:2" ht="16.5" x14ac:dyDescent="0.3">
      <c r="B48283"/>
    </row>
    <row r="48284" spans="2:2" ht="16.5" x14ac:dyDescent="0.3">
      <c r="B48284"/>
    </row>
    <row r="48285" spans="2:2" ht="16.5" x14ac:dyDescent="0.3">
      <c r="B48285"/>
    </row>
    <row r="48286" spans="2:2" ht="16.5" x14ac:dyDescent="0.3">
      <c r="B48286"/>
    </row>
    <row r="48287" spans="2:2" ht="16.5" x14ac:dyDescent="0.3">
      <c r="B48287"/>
    </row>
    <row r="48288" spans="2:2" ht="16.5" x14ac:dyDescent="0.3">
      <c r="B48288"/>
    </row>
    <row r="48289" spans="2:2" ht="16.5" x14ac:dyDescent="0.3">
      <c r="B48289"/>
    </row>
    <row r="48290" spans="2:2" ht="16.5" x14ac:dyDescent="0.3">
      <c r="B48290"/>
    </row>
    <row r="48291" spans="2:2" ht="16.5" x14ac:dyDescent="0.3">
      <c r="B48291"/>
    </row>
    <row r="48292" spans="2:2" ht="16.5" x14ac:dyDescent="0.3">
      <c r="B48292"/>
    </row>
    <row r="48293" spans="2:2" ht="16.5" x14ac:dyDescent="0.3">
      <c r="B48293"/>
    </row>
    <row r="48294" spans="2:2" ht="16.5" x14ac:dyDescent="0.3">
      <c r="B48294"/>
    </row>
    <row r="48295" spans="2:2" ht="16.5" x14ac:dyDescent="0.3">
      <c r="B48295"/>
    </row>
    <row r="48296" spans="2:2" ht="16.5" x14ac:dyDescent="0.3">
      <c r="B48296"/>
    </row>
    <row r="48297" spans="2:2" ht="16.5" x14ac:dyDescent="0.3">
      <c r="B48297"/>
    </row>
    <row r="48298" spans="2:2" ht="16.5" x14ac:dyDescent="0.3">
      <c r="B48298"/>
    </row>
    <row r="48299" spans="2:2" ht="16.5" x14ac:dyDescent="0.3">
      <c r="B48299"/>
    </row>
    <row r="48300" spans="2:2" ht="16.5" x14ac:dyDescent="0.3">
      <c r="B48300"/>
    </row>
    <row r="48301" spans="2:2" ht="16.5" x14ac:dyDescent="0.3">
      <c r="B48301"/>
    </row>
    <row r="48302" spans="2:2" ht="16.5" x14ac:dyDescent="0.3">
      <c r="B48302"/>
    </row>
    <row r="48303" spans="2:2" ht="16.5" x14ac:dyDescent="0.3">
      <c r="B48303"/>
    </row>
    <row r="48304" spans="2:2" ht="16.5" x14ac:dyDescent="0.3">
      <c r="B48304"/>
    </row>
    <row r="48305" spans="2:2" ht="16.5" x14ac:dyDescent="0.3">
      <c r="B48305"/>
    </row>
    <row r="48306" spans="2:2" ht="16.5" x14ac:dyDescent="0.3">
      <c r="B48306"/>
    </row>
    <row r="48307" spans="2:2" ht="16.5" x14ac:dyDescent="0.3">
      <c r="B48307"/>
    </row>
    <row r="48308" spans="2:2" ht="16.5" x14ac:dyDescent="0.3">
      <c r="B48308"/>
    </row>
    <row r="48309" spans="2:2" ht="16.5" x14ac:dyDescent="0.3">
      <c r="B48309"/>
    </row>
    <row r="48310" spans="2:2" ht="16.5" x14ac:dyDescent="0.3">
      <c r="B48310"/>
    </row>
    <row r="48311" spans="2:2" ht="16.5" x14ac:dyDescent="0.3">
      <c r="B48311"/>
    </row>
    <row r="48312" spans="2:2" ht="16.5" x14ac:dyDescent="0.3">
      <c r="B48312"/>
    </row>
    <row r="48313" spans="2:2" ht="16.5" x14ac:dyDescent="0.3">
      <c r="B48313"/>
    </row>
    <row r="48314" spans="2:2" ht="16.5" x14ac:dyDescent="0.3">
      <c r="B48314"/>
    </row>
    <row r="48315" spans="2:2" ht="16.5" x14ac:dyDescent="0.3">
      <c r="B48315"/>
    </row>
    <row r="48316" spans="2:2" ht="16.5" x14ac:dyDescent="0.3">
      <c r="B48316"/>
    </row>
    <row r="48317" spans="2:2" ht="16.5" x14ac:dyDescent="0.3">
      <c r="B48317"/>
    </row>
    <row r="48318" spans="2:2" ht="16.5" x14ac:dyDescent="0.3">
      <c r="B48318"/>
    </row>
    <row r="48319" spans="2:2" ht="16.5" x14ac:dyDescent="0.3">
      <c r="B48319"/>
    </row>
    <row r="48320" spans="2:2" ht="16.5" x14ac:dyDescent="0.3">
      <c r="B48320"/>
    </row>
    <row r="48321" spans="2:2" ht="16.5" x14ac:dyDescent="0.3">
      <c r="B48321"/>
    </row>
    <row r="48322" spans="2:2" ht="16.5" x14ac:dyDescent="0.3">
      <c r="B48322"/>
    </row>
    <row r="48323" spans="2:2" ht="16.5" x14ac:dyDescent="0.3">
      <c r="B48323"/>
    </row>
    <row r="48324" spans="2:2" ht="16.5" x14ac:dyDescent="0.3">
      <c r="B48324"/>
    </row>
    <row r="48325" spans="2:2" ht="16.5" x14ac:dyDescent="0.3">
      <c r="B48325"/>
    </row>
    <row r="48326" spans="2:2" ht="16.5" x14ac:dyDescent="0.3">
      <c r="B48326"/>
    </row>
    <row r="48327" spans="2:2" ht="16.5" x14ac:dyDescent="0.3">
      <c r="B48327"/>
    </row>
    <row r="48328" spans="2:2" ht="16.5" x14ac:dyDescent="0.3">
      <c r="B48328"/>
    </row>
    <row r="48329" spans="2:2" ht="16.5" x14ac:dyDescent="0.3">
      <c r="B48329"/>
    </row>
    <row r="48330" spans="2:2" ht="16.5" x14ac:dyDescent="0.3">
      <c r="B48330"/>
    </row>
    <row r="48331" spans="2:2" ht="16.5" x14ac:dyDescent="0.3">
      <c r="B48331"/>
    </row>
    <row r="48332" spans="2:2" ht="16.5" x14ac:dyDescent="0.3">
      <c r="B48332"/>
    </row>
    <row r="48333" spans="2:2" ht="16.5" x14ac:dyDescent="0.3">
      <c r="B48333"/>
    </row>
    <row r="48334" spans="2:2" ht="16.5" x14ac:dyDescent="0.3">
      <c r="B48334"/>
    </row>
    <row r="48335" spans="2:2" ht="16.5" x14ac:dyDescent="0.3">
      <c r="B48335"/>
    </row>
    <row r="48336" spans="2:2" ht="16.5" x14ac:dyDescent="0.3">
      <c r="B48336"/>
    </row>
    <row r="48337" spans="2:2" ht="16.5" x14ac:dyDescent="0.3">
      <c r="B48337"/>
    </row>
    <row r="48338" spans="2:2" ht="16.5" x14ac:dyDescent="0.3">
      <c r="B48338"/>
    </row>
    <row r="48339" spans="2:2" ht="16.5" x14ac:dyDescent="0.3">
      <c r="B48339"/>
    </row>
    <row r="48340" spans="2:2" ht="16.5" x14ac:dyDescent="0.3">
      <c r="B48340"/>
    </row>
    <row r="48341" spans="2:2" ht="16.5" x14ac:dyDescent="0.3">
      <c r="B48341"/>
    </row>
    <row r="48342" spans="2:2" ht="16.5" x14ac:dyDescent="0.3">
      <c r="B48342"/>
    </row>
    <row r="48343" spans="2:2" ht="16.5" x14ac:dyDescent="0.3">
      <c r="B48343"/>
    </row>
    <row r="48344" spans="2:2" ht="16.5" x14ac:dyDescent="0.3">
      <c r="B48344"/>
    </row>
    <row r="48345" spans="2:2" ht="16.5" x14ac:dyDescent="0.3">
      <c r="B48345"/>
    </row>
    <row r="48346" spans="2:2" ht="16.5" x14ac:dyDescent="0.3">
      <c r="B48346"/>
    </row>
    <row r="48347" spans="2:2" ht="16.5" x14ac:dyDescent="0.3">
      <c r="B48347"/>
    </row>
    <row r="48348" spans="2:2" ht="16.5" x14ac:dyDescent="0.3">
      <c r="B48348"/>
    </row>
    <row r="48349" spans="2:2" ht="16.5" x14ac:dyDescent="0.3">
      <c r="B48349"/>
    </row>
    <row r="48350" spans="2:2" ht="16.5" x14ac:dyDescent="0.3">
      <c r="B48350"/>
    </row>
    <row r="48351" spans="2:2" ht="16.5" x14ac:dyDescent="0.3">
      <c r="B48351"/>
    </row>
    <row r="48352" spans="2:2" ht="16.5" x14ac:dyDescent="0.3">
      <c r="B48352"/>
    </row>
    <row r="48353" spans="2:2" ht="16.5" x14ac:dyDescent="0.3">
      <c r="B48353"/>
    </row>
    <row r="48354" spans="2:2" ht="16.5" x14ac:dyDescent="0.3">
      <c r="B48354"/>
    </row>
    <row r="48355" spans="2:2" ht="16.5" x14ac:dyDescent="0.3">
      <c r="B48355"/>
    </row>
    <row r="48356" spans="2:2" ht="16.5" x14ac:dyDescent="0.3">
      <c r="B48356"/>
    </row>
    <row r="48357" spans="2:2" ht="16.5" x14ac:dyDescent="0.3">
      <c r="B48357"/>
    </row>
    <row r="48358" spans="2:2" ht="16.5" x14ac:dyDescent="0.3">
      <c r="B48358"/>
    </row>
    <row r="48359" spans="2:2" ht="16.5" x14ac:dyDescent="0.3">
      <c r="B48359"/>
    </row>
    <row r="48360" spans="2:2" ht="16.5" x14ac:dyDescent="0.3">
      <c r="B48360"/>
    </row>
    <row r="48361" spans="2:2" ht="16.5" x14ac:dyDescent="0.3">
      <c r="B48361"/>
    </row>
    <row r="48362" spans="2:2" ht="16.5" x14ac:dyDescent="0.3">
      <c r="B48362"/>
    </row>
    <row r="48363" spans="2:2" ht="16.5" x14ac:dyDescent="0.3">
      <c r="B48363"/>
    </row>
    <row r="48364" spans="2:2" ht="16.5" x14ac:dyDescent="0.3">
      <c r="B48364"/>
    </row>
    <row r="48365" spans="2:2" ht="16.5" x14ac:dyDescent="0.3">
      <c r="B48365"/>
    </row>
    <row r="48366" spans="2:2" ht="16.5" x14ac:dyDescent="0.3">
      <c r="B48366"/>
    </row>
    <row r="48367" spans="2:2" ht="16.5" x14ac:dyDescent="0.3">
      <c r="B48367"/>
    </row>
    <row r="48368" spans="2:2" ht="16.5" x14ac:dyDescent="0.3">
      <c r="B48368"/>
    </row>
    <row r="48369" spans="2:2" ht="16.5" x14ac:dyDescent="0.3">
      <c r="B48369"/>
    </row>
    <row r="48370" spans="2:2" ht="16.5" x14ac:dyDescent="0.3">
      <c r="B48370"/>
    </row>
    <row r="48371" spans="2:2" ht="16.5" x14ac:dyDescent="0.3">
      <c r="B48371"/>
    </row>
    <row r="48372" spans="2:2" ht="16.5" x14ac:dyDescent="0.3">
      <c r="B48372"/>
    </row>
    <row r="48373" spans="2:2" ht="16.5" x14ac:dyDescent="0.3">
      <c r="B48373"/>
    </row>
    <row r="48374" spans="2:2" ht="16.5" x14ac:dyDescent="0.3">
      <c r="B48374"/>
    </row>
    <row r="48375" spans="2:2" ht="16.5" x14ac:dyDescent="0.3">
      <c r="B48375"/>
    </row>
    <row r="48376" spans="2:2" ht="16.5" x14ac:dyDescent="0.3">
      <c r="B48376"/>
    </row>
    <row r="48377" spans="2:2" ht="16.5" x14ac:dyDescent="0.3">
      <c r="B48377"/>
    </row>
    <row r="48378" spans="2:2" ht="16.5" x14ac:dyDescent="0.3">
      <c r="B48378"/>
    </row>
    <row r="48379" spans="2:2" ht="16.5" x14ac:dyDescent="0.3">
      <c r="B48379"/>
    </row>
    <row r="48380" spans="2:2" ht="16.5" x14ac:dyDescent="0.3">
      <c r="B48380"/>
    </row>
    <row r="48381" spans="2:2" ht="16.5" x14ac:dyDescent="0.3">
      <c r="B48381"/>
    </row>
    <row r="48382" spans="2:2" ht="16.5" x14ac:dyDescent="0.3">
      <c r="B48382"/>
    </row>
    <row r="48383" spans="2:2" ht="16.5" x14ac:dyDescent="0.3">
      <c r="B48383"/>
    </row>
    <row r="48384" spans="2:2" ht="16.5" x14ac:dyDescent="0.3">
      <c r="B48384"/>
    </row>
    <row r="48385" spans="2:2" ht="16.5" x14ac:dyDescent="0.3">
      <c r="B48385"/>
    </row>
    <row r="48386" spans="2:2" ht="16.5" x14ac:dyDescent="0.3">
      <c r="B48386"/>
    </row>
    <row r="48387" spans="2:2" ht="16.5" x14ac:dyDescent="0.3">
      <c r="B48387"/>
    </row>
    <row r="48388" spans="2:2" ht="16.5" x14ac:dyDescent="0.3">
      <c r="B48388"/>
    </row>
    <row r="48389" spans="2:2" ht="16.5" x14ac:dyDescent="0.3">
      <c r="B48389"/>
    </row>
    <row r="48390" spans="2:2" ht="16.5" x14ac:dyDescent="0.3">
      <c r="B48390"/>
    </row>
    <row r="48391" spans="2:2" ht="16.5" x14ac:dyDescent="0.3">
      <c r="B48391"/>
    </row>
    <row r="48392" spans="2:2" ht="16.5" x14ac:dyDescent="0.3">
      <c r="B48392"/>
    </row>
    <row r="48393" spans="2:2" ht="16.5" x14ac:dyDescent="0.3">
      <c r="B48393"/>
    </row>
    <row r="48394" spans="2:2" ht="16.5" x14ac:dyDescent="0.3">
      <c r="B48394"/>
    </row>
    <row r="48395" spans="2:2" ht="16.5" x14ac:dyDescent="0.3">
      <c r="B48395"/>
    </row>
    <row r="48396" spans="2:2" ht="16.5" x14ac:dyDescent="0.3">
      <c r="B48396"/>
    </row>
    <row r="48397" spans="2:2" ht="16.5" x14ac:dyDescent="0.3">
      <c r="B48397"/>
    </row>
    <row r="48398" spans="2:2" ht="16.5" x14ac:dyDescent="0.3">
      <c r="B48398"/>
    </row>
    <row r="48399" spans="2:2" ht="16.5" x14ac:dyDescent="0.3">
      <c r="B48399"/>
    </row>
    <row r="48400" spans="2:2" ht="16.5" x14ac:dyDescent="0.3">
      <c r="B48400"/>
    </row>
    <row r="48401" spans="2:2" ht="16.5" x14ac:dyDescent="0.3">
      <c r="B48401"/>
    </row>
    <row r="48402" spans="2:2" ht="16.5" x14ac:dyDescent="0.3">
      <c r="B48402"/>
    </row>
    <row r="48403" spans="2:2" ht="16.5" x14ac:dyDescent="0.3">
      <c r="B48403"/>
    </row>
    <row r="48404" spans="2:2" ht="16.5" x14ac:dyDescent="0.3">
      <c r="B48404"/>
    </row>
    <row r="48405" spans="2:2" ht="16.5" x14ac:dyDescent="0.3">
      <c r="B48405"/>
    </row>
    <row r="48406" spans="2:2" ht="16.5" x14ac:dyDescent="0.3">
      <c r="B48406"/>
    </row>
    <row r="48407" spans="2:2" ht="16.5" x14ac:dyDescent="0.3">
      <c r="B48407"/>
    </row>
    <row r="48408" spans="2:2" ht="16.5" x14ac:dyDescent="0.3">
      <c r="B48408"/>
    </row>
    <row r="48409" spans="2:2" ht="16.5" x14ac:dyDescent="0.3">
      <c r="B48409"/>
    </row>
    <row r="48410" spans="2:2" ht="16.5" x14ac:dyDescent="0.3">
      <c r="B48410"/>
    </row>
    <row r="48411" spans="2:2" ht="16.5" x14ac:dyDescent="0.3">
      <c r="B48411"/>
    </row>
    <row r="48412" spans="2:2" ht="16.5" x14ac:dyDescent="0.3">
      <c r="B48412"/>
    </row>
    <row r="48413" spans="2:2" ht="16.5" x14ac:dyDescent="0.3">
      <c r="B48413"/>
    </row>
    <row r="48414" spans="2:2" ht="16.5" x14ac:dyDescent="0.3">
      <c r="B48414"/>
    </row>
    <row r="48415" spans="2:2" ht="16.5" x14ac:dyDescent="0.3">
      <c r="B48415"/>
    </row>
    <row r="48416" spans="2:2" ht="16.5" x14ac:dyDescent="0.3">
      <c r="B48416"/>
    </row>
    <row r="48417" spans="2:2" ht="16.5" x14ac:dyDescent="0.3">
      <c r="B48417"/>
    </row>
    <row r="48418" spans="2:2" ht="16.5" x14ac:dyDescent="0.3">
      <c r="B48418"/>
    </row>
    <row r="48419" spans="2:2" ht="16.5" x14ac:dyDescent="0.3">
      <c r="B48419"/>
    </row>
    <row r="48420" spans="2:2" ht="16.5" x14ac:dyDescent="0.3">
      <c r="B48420"/>
    </row>
    <row r="48421" spans="2:2" ht="16.5" x14ac:dyDescent="0.3">
      <c r="B48421"/>
    </row>
    <row r="48422" spans="2:2" ht="16.5" x14ac:dyDescent="0.3">
      <c r="B48422"/>
    </row>
    <row r="48423" spans="2:2" ht="16.5" x14ac:dyDescent="0.3">
      <c r="B48423"/>
    </row>
    <row r="48424" spans="2:2" ht="16.5" x14ac:dyDescent="0.3">
      <c r="B48424"/>
    </row>
    <row r="48425" spans="2:2" ht="16.5" x14ac:dyDescent="0.3">
      <c r="B48425"/>
    </row>
    <row r="48426" spans="2:2" ht="16.5" x14ac:dyDescent="0.3">
      <c r="B48426"/>
    </row>
    <row r="48427" spans="2:2" ht="16.5" x14ac:dyDescent="0.3">
      <c r="B48427"/>
    </row>
    <row r="48428" spans="2:2" ht="16.5" x14ac:dyDescent="0.3">
      <c r="B48428"/>
    </row>
    <row r="48429" spans="2:2" ht="16.5" x14ac:dyDescent="0.3">
      <c r="B48429"/>
    </row>
    <row r="48430" spans="2:2" ht="16.5" x14ac:dyDescent="0.3">
      <c r="B48430"/>
    </row>
    <row r="48431" spans="2:2" ht="16.5" x14ac:dyDescent="0.3">
      <c r="B48431"/>
    </row>
    <row r="48432" spans="2:2" ht="16.5" x14ac:dyDescent="0.3">
      <c r="B48432"/>
    </row>
    <row r="48433" spans="2:2" ht="16.5" x14ac:dyDescent="0.3">
      <c r="B48433"/>
    </row>
    <row r="48434" spans="2:2" ht="16.5" x14ac:dyDescent="0.3">
      <c r="B48434"/>
    </row>
    <row r="48435" spans="2:2" ht="16.5" x14ac:dyDescent="0.3">
      <c r="B48435"/>
    </row>
    <row r="48436" spans="2:2" ht="16.5" x14ac:dyDescent="0.3">
      <c r="B48436"/>
    </row>
    <row r="48437" spans="2:2" ht="16.5" x14ac:dyDescent="0.3">
      <c r="B48437"/>
    </row>
    <row r="48438" spans="2:2" ht="16.5" x14ac:dyDescent="0.3">
      <c r="B48438"/>
    </row>
    <row r="48439" spans="2:2" ht="16.5" x14ac:dyDescent="0.3">
      <c r="B48439"/>
    </row>
    <row r="48440" spans="2:2" ht="16.5" x14ac:dyDescent="0.3">
      <c r="B48440"/>
    </row>
    <row r="48441" spans="2:2" ht="16.5" x14ac:dyDescent="0.3">
      <c r="B48441"/>
    </row>
    <row r="48442" spans="2:2" ht="16.5" x14ac:dyDescent="0.3">
      <c r="B48442"/>
    </row>
    <row r="48443" spans="2:2" ht="16.5" x14ac:dyDescent="0.3">
      <c r="B48443"/>
    </row>
    <row r="48444" spans="2:2" ht="16.5" x14ac:dyDescent="0.3">
      <c r="B48444"/>
    </row>
    <row r="48445" spans="2:2" ht="16.5" x14ac:dyDescent="0.3">
      <c r="B48445"/>
    </row>
    <row r="48446" spans="2:2" ht="16.5" x14ac:dyDescent="0.3">
      <c r="B48446"/>
    </row>
    <row r="48447" spans="2:2" ht="16.5" x14ac:dyDescent="0.3">
      <c r="B48447"/>
    </row>
    <row r="48448" spans="2:2" ht="16.5" x14ac:dyDescent="0.3">
      <c r="B48448"/>
    </row>
    <row r="48449" spans="2:2" ht="16.5" x14ac:dyDescent="0.3">
      <c r="B48449"/>
    </row>
    <row r="48450" spans="2:2" ht="16.5" x14ac:dyDescent="0.3">
      <c r="B48450"/>
    </row>
    <row r="48451" spans="2:2" ht="16.5" x14ac:dyDescent="0.3">
      <c r="B48451"/>
    </row>
    <row r="48452" spans="2:2" ht="16.5" x14ac:dyDescent="0.3">
      <c r="B48452"/>
    </row>
    <row r="48453" spans="2:2" ht="16.5" x14ac:dyDescent="0.3">
      <c r="B48453"/>
    </row>
    <row r="48454" spans="2:2" ht="16.5" x14ac:dyDescent="0.3">
      <c r="B48454"/>
    </row>
    <row r="48455" spans="2:2" ht="16.5" x14ac:dyDescent="0.3">
      <c r="B48455"/>
    </row>
    <row r="48456" spans="2:2" ht="16.5" x14ac:dyDescent="0.3">
      <c r="B48456"/>
    </row>
    <row r="48457" spans="2:2" ht="16.5" x14ac:dyDescent="0.3">
      <c r="B48457"/>
    </row>
    <row r="48458" spans="2:2" ht="16.5" x14ac:dyDescent="0.3">
      <c r="B48458"/>
    </row>
    <row r="48459" spans="2:2" ht="16.5" x14ac:dyDescent="0.3">
      <c r="B48459"/>
    </row>
    <row r="48460" spans="2:2" ht="16.5" x14ac:dyDescent="0.3">
      <c r="B48460"/>
    </row>
    <row r="48461" spans="2:2" ht="16.5" x14ac:dyDescent="0.3">
      <c r="B48461"/>
    </row>
    <row r="48462" spans="2:2" ht="16.5" x14ac:dyDescent="0.3">
      <c r="B48462"/>
    </row>
    <row r="48463" spans="2:2" ht="16.5" x14ac:dyDescent="0.3">
      <c r="B48463"/>
    </row>
    <row r="48464" spans="2:2" ht="16.5" x14ac:dyDescent="0.3">
      <c r="B48464"/>
    </row>
    <row r="48465" spans="2:2" ht="16.5" x14ac:dyDescent="0.3">
      <c r="B48465"/>
    </row>
    <row r="48466" spans="2:2" ht="16.5" x14ac:dyDescent="0.3">
      <c r="B48466"/>
    </row>
    <row r="48467" spans="2:2" ht="16.5" x14ac:dyDescent="0.3">
      <c r="B48467"/>
    </row>
    <row r="48468" spans="2:2" ht="16.5" x14ac:dyDescent="0.3">
      <c r="B48468"/>
    </row>
    <row r="48469" spans="2:2" ht="16.5" x14ac:dyDescent="0.3">
      <c r="B48469"/>
    </row>
    <row r="48470" spans="2:2" ht="16.5" x14ac:dyDescent="0.3">
      <c r="B48470"/>
    </row>
    <row r="48471" spans="2:2" ht="16.5" x14ac:dyDescent="0.3">
      <c r="B48471"/>
    </row>
    <row r="48472" spans="2:2" ht="16.5" x14ac:dyDescent="0.3">
      <c r="B48472"/>
    </row>
    <row r="48473" spans="2:2" ht="16.5" x14ac:dyDescent="0.3">
      <c r="B48473"/>
    </row>
    <row r="48474" spans="2:2" ht="16.5" x14ac:dyDescent="0.3">
      <c r="B48474"/>
    </row>
    <row r="48475" spans="2:2" ht="16.5" x14ac:dyDescent="0.3">
      <c r="B48475"/>
    </row>
    <row r="48476" spans="2:2" ht="16.5" x14ac:dyDescent="0.3">
      <c r="B48476"/>
    </row>
    <row r="48477" spans="2:2" ht="16.5" x14ac:dyDescent="0.3">
      <c r="B48477"/>
    </row>
    <row r="48478" spans="2:2" ht="16.5" x14ac:dyDescent="0.3">
      <c r="B48478"/>
    </row>
    <row r="48479" spans="2:2" ht="16.5" x14ac:dyDescent="0.3">
      <c r="B48479"/>
    </row>
    <row r="48480" spans="2:2" ht="16.5" x14ac:dyDescent="0.3">
      <c r="B48480"/>
    </row>
    <row r="48481" spans="2:2" ht="16.5" x14ac:dyDescent="0.3">
      <c r="B48481"/>
    </row>
    <row r="48482" spans="2:2" ht="16.5" x14ac:dyDescent="0.3">
      <c r="B48482"/>
    </row>
    <row r="48483" spans="2:2" ht="16.5" x14ac:dyDescent="0.3">
      <c r="B48483"/>
    </row>
    <row r="48484" spans="2:2" ht="16.5" x14ac:dyDescent="0.3">
      <c r="B48484"/>
    </row>
    <row r="48485" spans="2:2" ht="16.5" x14ac:dyDescent="0.3">
      <c r="B48485"/>
    </row>
    <row r="48486" spans="2:2" ht="16.5" x14ac:dyDescent="0.3">
      <c r="B48486"/>
    </row>
    <row r="48487" spans="2:2" ht="16.5" x14ac:dyDescent="0.3">
      <c r="B48487"/>
    </row>
    <row r="48488" spans="2:2" ht="16.5" x14ac:dyDescent="0.3">
      <c r="B48488"/>
    </row>
    <row r="48489" spans="2:2" ht="16.5" x14ac:dyDescent="0.3">
      <c r="B48489"/>
    </row>
    <row r="48490" spans="2:2" ht="16.5" x14ac:dyDescent="0.3">
      <c r="B48490"/>
    </row>
    <row r="48491" spans="2:2" ht="16.5" x14ac:dyDescent="0.3">
      <c r="B48491"/>
    </row>
    <row r="48492" spans="2:2" ht="16.5" x14ac:dyDescent="0.3">
      <c r="B48492"/>
    </row>
    <row r="48493" spans="2:2" ht="16.5" x14ac:dyDescent="0.3">
      <c r="B48493"/>
    </row>
    <row r="48494" spans="2:2" ht="16.5" x14ac:dyDescent="0.3">
      <c r="B48494"/>
    </row>
    <row r="48495" spans="2:2" ht="16.5" x14ac:dyDescent="0.3">
      <c r="B48495"/>
    </row>
    <row r="48496" spans="2:2" ht="16.5" x14ac:dyDescent="0.3">
      <c r="B48496"/>
    </row>
    <row r="48497" spans="2:2" ht="16.5" x14ac:dyDescent="0.3">
      <c r="B48497"/>
    </row>
    <row r="48498" spans="2:2" ht="16.5" x14ac:dyDescent="0.3">
      <c r="B48498"/>
    </row>
    <row r="48499" spans="2:2" ht="16.5" x14ac:dyDescent="0.3">
      <c r="B48499"/>
    </row>
    <row r="48500" spans="2:2" ht="16.5" x14ac:dyDescent="0.3">
      <c r="B48500"/>
    </row>
    <row r="48501" spans="2:2" ht="16.5" x14ac:dyDescent="0.3">
      <c r="B48501"/>
    </row>
    <row r="48502" spans="2:2" ht="16.5" x14ac:dyDescent="0.3">
      <c r="B48502"/>
    </row>
    <row r="48503" spans="2:2" ht="16.5" x14ac:dyDescent="0.3">
      <c r="B48503"/>
    </row>
    <row r="48504" spans="2:2" ht="16.5" x14ac:dyDescent="0.3">
      <c r="B48504"/>
    </row>
    <row r="48505" spans="2:2" ht="16.5" x14ac:dyDescent="0.3">
      <c r="B48505"/>
    </row>
    <row r="48506" spans="2:2" ht="16.5" x14ac:dyDescent="0.3">
      <c r="B48506"/>
    </row>
    <row r="48507" spans="2:2" ht="16.5" x14ac:dyDescent="0.3">
      <c r="B48507"/>
    </row>
    <row r="48508" spans="2:2" ht="16.5" x14ac:dyDescent="0.3">
      <c r="B48508"/>
    </row>
    <row r="48509" spans="2:2" ht="16.5" x14ac:dyDescent="0.3">
      <c r="B48509"/>
    </row>
    <row r="48510" spans="2:2" ht="16.5" x14ac:dyDescent="0.3">
      <c r="B48510"/>
    </row>
    <row r="48511" spans="2:2" ht="16.5" x14ac:dyDescent="0.3">
      <c r="B48511"/>
    </row>
    <row r="48512" spans="2:2" ht="16.5" x14ac:dyDescent="0.3">
      <c r="B48512"/>
    </row>
    <row r="48513" spans="2:2" ht="16.5" x14ac:dyDescent="0.3">
      <c r="B48513"/>
    </row>
    <row r="48514" spans="2:2" ht="16.5" x14ac:dyDescent="0.3">
      <c r="B48514"/>
    </row>
    <row r="48515" spans="2:2" ht="16.5" x14ac:dyDescent="0.3">
      <c r="B48515"/>
    </row>
    <row r="48516" spans="2:2" ht="16.5" x14ac:dyDescent="0.3">
      <c r="B48516"/>
    </row>
    <row r="48517" spans="2:2" ht="16.5" x14ac:dyDescent="0.3">
      <c r="B48517"/>
    </row>
    <row r="48518" spans="2:2" ht="16.5" x14ac:dyDescent="0.3">
      <c r="B48518"/>
    </row>
    <row r="48519" spans="2:2" ht="16.5" x14ac:dyDescent="0.3">
      <c r="B48519"/>
    </row>
    <row r="48520" spans="2:2" ht="16.5" x14ac:dyDescent="0.3">
      <c r="B48520"/>
    </row>
    <row r="48521" spans="2:2" ht="16.5" x14ac:dyDescent="0.3">
      <c r="B48521"/>
    </row>
    <row r="48522" spans="2:2" ht="16.5" x14ac:dyDescent="0.3">
      <c r="B48522"/>
    </row>
    <row r="48523" spans="2:2" ht="16.5" x14ac:dyDescent="0.3">
      <c r="B48523"/>
    </row>
    <row r="48524" spans="2:2" ht="16.5" x14ac:dyDescent="0.3">
      <c r="B48524"/>
    </row>
    <row r="48525" spans="2:2" ht="16.5" x14ac:dyDescent="0.3">
      <c r="B48525"/>
    </row>
    <row r="48526" spans="2:2" ht="16.5" x14ac:dyDescent="0.3">
      <c r="B48526"/>
    </row>
    <row r="48527" spans="2:2" ht="16.5" x14ac:dyDescent="0.3">
      <c r="B48527"/>
    </row>
    <row r="48528" spans="2:2" ht="16.5" x14ac:dyDescent="0.3">
      <c r="B48528"/>
    </row>
    <row r="48529" spans="2:2" ht="16.5" x14ac:dyDescent="0.3">
      <c r="B48529"/>
    </row>
    <row r="48530" spans="2:2" ht="16.5" x14ac:dyDescent="0.3">
      <c r="B48530"/>
    </row>
    <row r="48531" spans="2:2" ht="16.5" x14ac:dyDescent="0.3">
      <c r="B48531"/>
    </row>
    <row r="48532" spans="2:2" ht="16.5" x14ac:dyDescent="0.3">
      <c r="B48532"/>
    </row>
    <row r="48533" spans="2:2" ht="16.5" x14ac:dyDescent="0.3">
      <c r="B48533"/>
    </row>
    <row r="48534" spans="2:2" ht="16.5" x14ac:dyDescent="0.3">
      <c r="B48534"/>
    </row>
    <row r="48535" spans="2:2" ht="16.5" x14ac:dyDescent="0.3">
      <c r="B48535"/>
    </row>
    <row r="48536" spans="2:2" ht="16.5" x14ac:dyDescent="0.3">
      <c r="B48536"/>
    </row>
    <row r="48537" spans="2:2" ht="16.5" x14ac:dyDescent="0.3">
      <c r="B48537"/>
    </row>
    <row r="48538" spans="2:2" ht="16.5" x14ac:dyDescent="0.3">
      <c r="B48538"/>
    </row>
    <row r="48539" spans="2:2" ht="16.5" x14ac:dyDescent="0.3">
      <c r="B48539"/>
    </row>
    <row r="48540" spans="2:2" ht="16.5" x14ac:dyDescent="0.3">
      <c r="B48540"/>
    </row>
    <row r="48541" spans="2:2" ht="16.5" x14ac:dyDescent="0.3">
      <c r="B48541"/>
    </row>
    <row r="48542" spans="2:2" ht="16.5" x14ac:dyDescent="0.3">
      <c r="B48542"/>
    </row>
    <row r="48543" spans="2:2" ht="16.5" x14ac:dyDescent="0.3">
      <c r="B48543"/>
    </row>
    <row r="48544" spans="2:2" ht="16.5" x14ac:dyDescent="0.3">
      <c r="B48544"/>
    </row>
    <row r="48545" spans="2:2" ht="16.5" x14ac:dyDescent="0.3">
      <c r="B48545"/>
    </row>
    <row r="48546" spans="2:2" ht="16.5" x14ac:dyDescent="0.3">
      <c r="B48546"/>
    </row>
    <row r="48547" spans="2:2" ht="16.5" x14ac:dyDescent="0.3">
      <c r="B48547"/>
    </row>
    <row r="48548" spans="2:2" ht="16.5" x14ac:dyDescent="0.3">
      <c r="B48548"/>
    </row>
    <row r="48549" spans="2:2" ht="16.5" x14ac:dyDescent="0.3">
      <c r="B48549"/>
    </row>
    <row r="48550" spans="2:2" ht="16.5" x14ac:dyDescent="0.3">
      <c r="B48550"/>
    </row>
    <row r="48551" spans="2:2" ht="16.5" x14ac:dyDescent="0.3">
      <c r="B48551"/>
    </row>
    <row r="48552" spans="2:2" ht="16.5" x14ac:dyDescent="0.3">
      <c r="B48552"/>
    </row>
    <row r="48553" spans="2:2" ht="16.5" x14ac:dyDescent="0.3">
      <c r="B48553"/>
    </row>
    <row r="48554" spans="2:2" ht="16.5" x14ac:dyDescent="0.3">
      <c r="B48554"/>
    </row>
    <row r="48555" spans="2:2" ht="16.5" x14ac:dyDescent="0.3">
      <c r="B48555"/>
    </row>
    <row r="48556" spans="2:2" ht="16.5" x14ac:dyDescent="0.3">
      <c r="B48556"/>
    </row>
    <row r="48557" spans="2:2" ht="16.5" x14ac:dyDescent="0.3">
      <c r="B48557"/>
    </row>
    <row r="48558" spans="2:2" ht="16.5" x14ac:dyDescent="0.3">
      <c r="B48558"/>
    </row>
    <row r="48559" spans="2:2" ht="16.5" x14ac:dyDescent="0.3">
      <c r="B48559"/>
    </row>
    <row r="48560" spans="2:2" ht="16.5" x14ac:dyDescent="0.3">
      <c r="B48560"/>
    </row>
    <row r="48561" spans="2:2" ht="16.5" x14ac:dyDescent="0.3">
      <c r="B48561"/>
    </row>
    <row r="48562" spans="2:2" ht="16.5" x14ac:dyDescent="0.3">
      <c r="B48562"/>
    </row>
    <row r="48563" spans="2:2" ht="16.5" x14ac:dyDescent="0.3">
      <c r="B48563"/>
    </row>
    <row r="48564" spans="2:2" ht="16.5" x14ac:dyDescent="0.3">
      <c r="B48564"/>
    </row>
    <row r="48565" spans="2:2" ht="16.5" x14ac:dyDescent="0.3">
      <c r="B48565"/>
    </row>
    <row r="48566" spans="2:2" ht="16.5" x14ac:dyDescent="0.3">
      <c r="B48566"/>
    </row>
    <row r="48567" spans="2:2" ht="16.5" x14ac:dyDescent="0.3">
      <c r="B48567"/>
    </row>
    <row r="48568" spans="2:2" ht="16.5" x14ac:dyDescent="0.3">
      <c r="B48568"/>
    </row>
    <row r="48569" spans="2:2" ht="16.5" x14ac:dyDescent="0.3">
      <c r="B48569"/>
    </row>
    <row r="48570" spans="2:2" ht="16.5" x14ac:dyDescent="0.3">
      <c r="B48570"/>
    </row>
    <row r="48571" spans="2:2" ht="16.5" x14ac:dyDescent="0.3">
      <c r="B48571"/>
    </row>
    <row r="48572" spans="2:2" ht="16.5" x14ac:dyDescent="0.3">
      <c r="B48572"/>
    </row>
    <row r="48573" spans="2:2" ht="16.5" x14ac:dyDescent="0.3">
      <c r="B48573"/>
    </row>
    <row r="48574" spans="2:2" ht="16.5" x14ac:dyDescent="0.3">
      <c r="B48574"/>
    </row>
    <row r="48575" spans="2:2" ht="16.5" x14ac:dyDescent="0.3">
      <c r="B48575"/>
    </row>
    <row r="48576" spans="2:2" ht="16.5" x14ac:dyDescent="0.3">
      <c r="B48576"/>
    </row>
    <row r="48577" spans="2:2" ht="16.5" x14ac:dyDescent="0.3">
      <c r="B48577"/>
    </row>
    <row r="48578" spans="2:2" ht="16.5" x14ac:dyDescent="0.3">
      <c r="B48578"/>
    </row>
    <row r="48579" spans="2:2" ht="16.5" x14ac:dyDescent="0.3">
      <c r="B48579"/>
    </row>
    <row r="48580" spans="2:2" ht="16.5" x14ac:dyDescent="0.3">
      <c r="B48580"/>
    </row>
    <row r="48581" spans="2:2" ht="16.5" x14ac:dyDescent="0.3">
      <c r="B48581"/>
    </row>
    <row r="48582" spans="2:2" ht="16.5" x14ac:dyDescent="0.3">
      <c r="B48582"/>
    </row>
    <row r="48583" spans="2:2" ht="16.5" x14ac:dyDescent="0.3">
      <c r="B48583"/>
    </row>
    <row r="48584" spans="2:2" ht="16.5" x14ac:dyDescent="0.3">
      <c r="B48584"/>
    </row>
    <row r="48585" spans="2:2" ht="16.5" x14ac:dyDescent="0.3">
      <c r="B48585"/>
    </row>
    <row r="48586" spans="2:2" ht="16.5" x14ac:dyDescent="0.3">
      <c r="B48586"/>
    </row>
    <row r="48587" spans="2:2" ht="16.5" x14ac:dyDescent="0.3">
      <c r="B48587"/>
    </row>
    <row r="48588" spans="2:2" ht="16.5" x14ac:dyDescent="0.3">
      <c r="B48588"/>
    </row>
    <row r="48589" spans="2:2" ht="16.5" x14ac:dyDescent="0.3">
      <c r="B48589"/>
    </row>
    <row r="48590" spans="2:2" ht="16.5" x14ac:dyDescent="0.3">
      <c r="B48590"/>
    </row>
    <row r="48591" spans="2:2" ht="16.5" x14ac:dyDescent="0.3">
      <c r="B48591"/>
    </row>
    <row r="48592" spans="2:2" ht="16.5" x14ac:dyDescent="0.3">
      <c r="B48592"/>
    </row>
    <row r="48593" spans="2:2" ht="16.5" x14ac:dyDescent="0.3">
      <c r="B48593"/>
    </row>
    <row r="48594" spans="2:2" ht="16.5" x14ac:dyDescent="0.3">
      <c r="B48594"/>
    </row>
    <row r="48595" spans="2:2" ht="16.5" x14ac:dyDescent="0.3">
      <c r="B48595"/>
    </row>
    <row r="48596" spans="2:2" ht="16.5" x14ac:dyDescent="0.3">
      <c r="B48596"/>
    </row>
    <row r="48597" spans="2:2" ht="16.5" x14ac:dyDescent="0.3">
      <c r="B48597"/>
    </row>
    <row r="48598" spans="2:2" ht="16.5" x14ac:dyDescent="0.3">
      <c r="B48598"/>
    </row>
    <row r="48599" spans="2:2" ht="16.5" x14ac:dyDescent="0.3">
      <c r="B48599"/>
    </row>
    <row r="48600" spans="2:2" ht="16.5" x14ac:dyDescent="0.3">
      <c r="B48600"/>
    </row>
    <row r="48601" spans="2:2" ht="16.5" x14ac:dyDescent="0.3">
      <c r="B48601"/>
    </row>
    <row r="48602" spans="2:2" ht="16.5" x14ac:dyDescent="0.3">
      <c r="B48602"/>
    </row>
    <row r="48603" spans="2:2" ht="16.5" x14ac:dyDescent="0.3">
      <c r="B48603"/>
    </row>
    <row r="48604" spans="2:2" ht="16.5" x14ac:dyDescent="0.3">
      <c r="B48604"/>
    </row>
    <row r="48605" spans="2:2" ht="16.5" x14ac:dyDescent="0.3">
      <c r="B48605"/>
    </row>
    <row r="48606" spans="2:2" ht="16.5" x14ac:dyDescent="0.3">
      <c r="B48606"/>
    </row>
    <row r="48607" spans="2:2" ht="16.5" x14ac:dyDescent="0.3">
      <c r="B48607"/>
    </row>
    <row r="48608" spans="2:2" ht="16.5" x14ac:dyDescent="0.3">
      <c r="B48608"/>
    </row>
    <row r="48609" spans="2:2" ht="16.5" x14ac:dyDescent="0.3">
      <c r="B48609"/>
    </row>
    <row r="48610" spans="2:2" ht="16.5" x14ac:dyDescent="0.3">
      <c r="B48610"/>
    </row>
    <row r="48611" spans="2:2" ht="16.5" x14ac:dyDescent="0.3">
      <c r="B48611"/>
    </row>
    <row r="48612" spans="2:2" ht="16.5" x14ac:dyDescent="0.3">
      <c r="B48612"/>
    </row>
    <row r="48613" spans="2:2" ht="16.5" x14ac:dyDescent="0.3">
      <c r="B48613"/>
    </row>
    <row r="48614" spans="2:2" ht="16.5" x14ac:dyDescent="0.3">
      <c r="B48614"/>
    </row>
    <row r="48615" spans="2:2" ht="16.5" x14ac:dyDescent="0.3">
      <c r="B48615"/>
    </row>
    <row r="48616" spans="2:2" ht="16.5" x14ac:dyDescent="0.3">
      <c r="B48616"/>
    </row>
    <row r="48617" spans="2:2" ht="16.5" x14ac:dyDescent="0.3">
      <c r="B48617"/>
    </row>
    <row r="48618" spans="2:2" ht="16.5" x14ac:dyDescent="0.3">
      <c r="B48618"/>
    </row>
    <row r="48619" spans="2:2" ht="16.5" x14ac:dyDescent="0.3">
      <c r="B48619"/>
    </row>
    <row r="48620" spans="2:2" ht="16.5" x14ac:dyDescent="0.3">
      <c r="B48620"/>
    </row>
    <row r="48621" spans="2:2" ht="16.5" x14ac:dyDescent="0.3">
      <c r="B48621"/>
    </row>
    <row r="48622" spans="2:2" ht="16.5" x14ac:dyDescent="0.3">
      <c r="B48622"/>
    </row>
    <row r="48623" spans="2:2" ht="16.5" x14ac:dyDescent="0.3">
      <c r="B48623"/>
    </row>
    <row r="48624" spans="2:2" ht="16.5" x14ac:dyDescent="0.3">
      <c r="B48624"/>
    </row>
    <row r="48625" spans="2:2" ht="16.5" x14ac:dyDescent="0.3">
      <c r="B48625"/>
    </row>
    <row r="48626" spans="2:2" ht="16.5" x14ac:dyDescent="0.3">
      <c r="B48626"/>
    </row>
    <row r="48627" spans="2:2" ht="16.5" x14ac:dyDescent="0.3">
      <c r="B48627"/>
    </row>
    <row r="48628" spans="2:2" ht="16.5" x14ac:dyDescent="0.3">
      <c r="B48628"/>
    </row>
    <row r="48629" spans="2:2" ht="16.5" x14ac:dyDescent="0.3">
      <c r="B48629"/>
    </row>
    <row r="48630" spans="2:2" ht="16.5" x14ac:dyDescent="0.3">
      <c r="B48630"/>
    </row>
    <row r="48631" spans="2:2" ht="16.5" x14ac:dyDescent="0.3">
      <c r="B48631"/>
    </row>
    <row r="48632" spans="2:2" ht="16.5" x14ac:dyDescent="0.3">
      <c r="B48632"/>
    </row>
    <row r="48633" spans="2:2" ht="16.5" x14ac:dyDescent="0.3">
      <c r="B48633"/>
    </row>
    <row r="48634" spans="2:2" ht="16.5" x14ac:dyDescent="0.3">
      <c r="B48634"/>
    </row>
    <row r="48635" spans="2:2" ht="16.5" x14ac:dyDescent="0.3">
      <c r="B48635"/>
    </row>
    <row r="48636" spans="2:2" ht="16.5" x14ac:dyDescent="0.3">
      <c r="B48636"/>
    </row>
    <row r="48637" spans="2:2" ht="16.5" x14ac:dyDescent="0.3">
      <c r="B48637"/>
    </row>
    <row r="48638" spans="2:2" ht="16.5" x14ac:dyDescent="0.3">
      <c r="B48638"/>
    </row>
    <row r="48639" spans="2:2" ht="16.5" x14ac:dyDescent="0.3">
      <c r="B48639"/>
    </row>
    <row r="48640" spans="2:2" ht="16.5" x14ac:dyDescent="0.3">
      <c r="B48640"/>
    </row>
    <row r="48641" spans="2:2" ht="16.5" x14ac:dyDescent="0.3">
      <c r="B48641"/>
    </row>
    <row r="48642" spans="2:2" ht="16.5" x14ac:dyDescent="0.3">
      <c r="B48642"/>
    </row>
    <row r="48643" spans="2:2" ht="16.5" x14ac:dyDescent="0.3">
      <c r="B48643"/>
    </row>
    <row r="48644" spans="2:2" ht="16.5" x14ac:dyDescent="0.3">
      <c r="B48644"/>
    </row>
    <row r="48645" spans="2:2" ht="16.5" x14ac:dyDescent="0.3">
      <c r="B48645"/>
    </row>
    <row r="48646" spans="2:2" ht="16.5" x14ac:dyDescent="0.3">
      <c r="B48646"/>
    </row>
    <row r="48647" spans="2:2" ht="16.5" x14ac:dyDescent="0.3">
      <c r="B48647"/>
    </row>
    <row r="48648" spans="2:2" ht="16.5" x14ac:dyDescent="0.3">
      <c r="B48648"/>
    </row>
    <row r="48649" spans="2:2" ht="16.5" x14ac:dyDescent="0.3">
      <c r="B48649"/>
    </row>
    <row r="48650" spans="2:2" ht="16.5" x14ac:dyDescent="0.3">
      <c r="B48650"/>
    </row>
    <row r="48651" spans="2:2" ht="16.5" x14ac:dyDescent="0.3">
      <c r="B48651"/>
    </row>
    <row r="48652" spans="2:2" ht="16.5" x14ac:dyDescent="0.3">
      <c r="B48652"/>
    </row>
    <row r="48653" spans="2:2" ht="16.5" x14ac:dyDescent="0.3">
      <c r="B48653"/>
    </row>
    <row r="48654" spans="2:2" ht="16.5" x14ac:dyDescent="0.3">
      <c r="B48654"/>
    </row>
    <row r="48655" spans="2:2" ht="16.5" x14ac:dyDescent="0.3">
      <c r="B48655"/>
    </row>
    <row r="48656" spans="2:2" ht="16.5" x14ac:dyDescent="0.3">
      <c r="B48656"/>
    </row>
    <row r="48657" spans="2:2" ht="16.5" x14ac:dyDescent="0.3">
      <c r="B48657"/>
    </row>
    <row r="48658" spans="2:2" ht="16.5" x14ac:dyDescent="0.3">
      <c r="B48658"/>
    </row>
    <row r="48659" spans="2:2" ht="16.5" x14ac:dyDescent="0.3">
      <c r="B48659"/>
    </row>
    <row r="48660" spans="2:2" ht="16.5" x14ac:dyDescent="0.3">
      <c r="B48660"/>
    </row>
    <row r="48661" spans="2:2" ht="16.5" x14ac:dyDescent="0.3">
      <c r="B48661"/>
    </row>
    <row r="48662" spans="2:2" ht="16.5" x14ac:dyDescent="0.3">
      <c r="B48662"/>
    </row>
    <row r="48663" spans="2:2" ht="16.5" x14ac:dyDescent="0.3">
      <c r="B48663"/>
    </row>
    <row r="48664" spans="2:2" ht="16.5" x14ac:dyDescent="0.3">
      <c r="B48664"/>
    </row>
    <row r="48665" spans="2:2" ht="16.5" x14ac:dyDescent="0.3">
      <c r="B48665"/>
    </row>
    <row r="48666" spans="2:2" ht="16.5" x14ac:dyDescent="0.3">
      <c r="B48666"/>
    </row>
    <row r="48667" spans="2:2" ht="16.5" x14ac:dyDescent="0.3">
      <c r="B48667"/>
    </row>
    <row r="48668" spans="2:2" ht="16.5" x14ac:dyDescent="0.3">
      <c r="B48668"/>
    </row>
    <row r="48669" spans="2:2" ht="16.5" x14ac:dyDescent="0.3">
      <c r="B48669"/>
    </row>
    <row r="48670" spans="2:2" ht="16.5" x14ac:dyDescent="0.3">
      <c r="B48670"/>
    </row>
    <row r="48671" spans="2:2" ht="16.5" x14ac:dyDescent="0.3">
      <c r="B48671"/>
    </row>
    <row r="48672" spans="2:2" ht="16.5" x14ac:dyDescent="0.3">
      <c r="B48672"/>
    </row>
    <row r="48673" spans="2:2" ht="16.5" x14ac:dyDescent="0.3">
      <c r="B48673"/>
    </row>
    <row r="48674" spans="2:2" ht="16.5" x14ac:dyDescent="0.3">
      <c r="B48674"/>
    </row>
    <row r="48675" spans="2:2" ht="16.5" x14ac:dyDescent="0.3">
      <c r="B48675"/>
    </row>
    <row r="48676" spans="2:2" ht="16.5" x14ac:dyDescent="0.3">
      <c r="B48676"/>
    </row>
    <row r="48677" spans="2:2" ht="16.5" x14ac:dyDescent="0.3">
      <c r="B48677"/>
    </row>
    <row r="48678" spans="2:2" ht="16.5" x14ac:dyDescent="0.3">
      <c r="B48678"/>
    </row>
    <row r="48679" spans="2:2" ht="16.5" x14ac:dyDescent="0.3">
      <c r="B48679"/>
    </row>
    <row r="48680" spans="2:2" ht="16.5" x14ac:dyDescent="0.3">
      <c r="B48680"/>
    </row>
    <row r="48681" spans="2:2" ht="16.5" x14ac:dyDescent="0.3">
      <c r="B48681"/>
    </row>
    <row r="48682" spans="2:2" ht="16.5" x14ac:dyDescent="0.3">
      <c r="B48682"/>
    </row>
    <row r="48683" spans="2:2" ht="16.5" x14ac:dyDescent="0.3">
      <c r="B48683"/>
    </row>
    <row r="48684" spans="2:2" ht="16.5" x14ac:dyDescent="0.3">
      <c r="B48684"/>
    </row>
    <row r="48685" spans="2:2" ht="16.5" x14ac:dyDescent="0.3">
      <c r="B48685"/>
    </row>
    <row r="48686" spans="2:2" ht="16.5" x14ac:dyDescent="0.3">
      <c r="B48686"/>
    </row>
    <row r="48687" spans="2:2" ht="16.5" x14ac:dyDescent="0.3">
      <c r="B48687"/>
    </row>
    <row r="48688" spans="2:2" ht="16.5" x14ac:dyDescent="0.3">
      <c r="B48688"/>
    </row>
    <row r="48689" spans="2:2" ht="16.5" x14ac:dyDescent="0.3">
      <c r="B48689"/>
    </row>
    <row r="48690" spans="2:2" ht="16.5" x14ac:dyDescent="0.3">
      <c r="B48690"/>
    </row>
    <row r="48691" spans="2:2" ht="16.5" x14ac:dyDescent="0.3">
      <c r="B48691"/>
    </row>
    <row r="48692" spans="2:2" ht="16.5" x14ac:dyDescent="0.3">
      <c r="B48692"/>
    </row>
    <row r="48693" spans="2:2" ht="16.5" x14ac:dyDescent="0.3">
      <c r="B48693"/>
    </row>
    <row r="48694" spans="2:2" ht="16.5" x14ac:dyDescent="0.3">
      <c r="B48694"/>
    </row>
    <row r="48695" spans="2:2" ht="16.5" x14ac:dyDescent="0.3">
      <c r="B48695"/>
    </row>
    <row r="48696" spans="2:2" ht="16.5" x14ac:dyDescent="0.3">
      <c r="B48696"/>
    </row>
    <row r="48697" spans="2:2" ht="16.5" x14ac:dyDescent="0.3">
      <c r="B48697"/>
    </row>
    <row r="48698" spans="2:2" ht="16.5" x14ac:dyDescent="0.3">
      <c r="B48698"/>
    </row>
    <row r="48699" spans="2:2" ht="16.5" x14ac:dyDescent="0.3">
      <c r="B48699"/>
    </row>
    <row r="48700" spans="2:2" ht="16.5" x14ac:dyDescent="0.3">
      <c r="B48700"/>
    </row>
    <row r="48701" spans="2:2" ht="16.5" x14ac:dyDescent="0.3">
      <c r="B48701"/>
    </row>
    <row r="48702" spans="2:2" ht="16.5" x14ac:dyDescent="0.3">
      <c r="B48702"/>
    </row>
    <row r="48703" spans="2:2" ht="16.5" x14ac:dyDescent="0.3">
      <c r="B48703"/>
    </row>
    <row r="48704" spans="2:2" ht="16.5" x14ac:dyDescent="0.3">
      <c r="B48704"/>
    </row>
    <row r="48705" spans="2:2" ht="16.5" x14ac:dyDescent="0.3">
      <c r="B48705"/>
    </row>
    <row r="48706" spans="2:2" ht="16.5" x14ac:dyDescent="0.3">
      <c r="B48706"/>
    </row>
    <row r="48707" spans="2:2" ht="16.5" x14ac:dyDescent="0.3">
      <c r="B48707"/>
    </row>
    <row r="48708" spans="2:2" ht="16.5" x14ac:dyDescent="0.3">
      <c r="B48708"/>
    </row>
    <row r="48709" spans="2:2" ht="16.5" x14ac:dyDescent="0.3">
      <c r="B48709"/>
    </row>
    <row r="48710" spans="2:2" ht="16.5" x14ac:dyDescent="0.3">
      <c r="B48710"/>
    </row>
    <row r="48711" spans="2:2" ht="16.5" x14ac:dyDescent="0.3">
      <c r="B48711"/>
    </row>
    <row r="48712" spans="2:2" ht="16.5" x14ac:dyDescent="0.3">
      <c r="B48712"/>
    </row>
    <row r="48713" spans="2:2" ht="16.5" x14ac:dyDescent="0.3">
      <c r="B48713"/>
    </row>
    <row r="48714" spans="2:2" ht="16.5" x14ac:dyDescent="0.3">
      <c r="B48714"/>
    </row>
    <row r="48715" spans="2:2" ht="16.5" x14ac:dyDescent="0.3">
      <c r="B48715"/>
    </row>
    <row r="48716" spans="2:2" ht="16.5" x14ac:dyDescent="0.3">
      <c r="B48716"/>
    </row>
    <row r="48717" spans="2:2" ht="16.5" x14ac:dyDescent="0.3">
      <c r="B48717"/>
    </row>
    <row r="48718" spans="2:2" ht="16.5" x14ac:dyDescent="0.3">
      <c r="B48718"/>
    </row>
    <row r="48719" spans="2:2" ht="16.5" x14ac:dyDescent="0.3">
      <c r="B48719"/>
    </row>
    <row r="48720" spans="2:2" ht="16.5" x14ac:dyDescent="0.3">
      <c r="B48720"/>
    </row>
    <row r="48721" spans="2:2" ht="16.5" x14ac:dyDescent="0.3">
      <c r="B48721"/>
    </row>
    <row r="48722" spans="2:2" ht="16.5" x14ac:dyDescent="0.3">
      <c r="B48722"/>
    </row>
    <row r="48723" spans="2:2" ht="16.5" x14ac:dyDescent="0.3">
      <c r="B48723"/>
    </row>
    <row r="48724" spans="2:2" ht="16.5" x14ac:dyDescent="0.3">
      <c r="B48724"/>
    </row>
    <row r="48725" spans="2:2" ht="16.5" x14ac:dyDescent="0.3">
      <c r="B48725"/>
    </row>
    <row r="48726" spans="2:2" ht="16.5" x14ac:dyDescent="0.3">
      <c r="B48726"/>
    </row>
    <row r="48727" spans="2:2" ht="16.5" x14ac:dyDescent="0.3">
      <c r="B48727"/>
    </row>
    <row r="48728" spans="2:2" ht="16.5" x14ac:dyDescent="0.3">
      <c r="B48728"/>
    </row>
    <row r="48729" spans="2:2" ht="16.5" x14ac:dyDescent="0.3">
      <c r="B48729"/>
    </row>
    <row r="48730" spans="2:2" ht="16.5" x14ac:dyDescent="0.3">
      <c r="B48730"/>
    </row>
    <row r="48731" spans="2:2" ht="16.5" x14ac:dyDescent="0.3">
      <c r="B48731"/>
    </row>
    <row r="48732" spans="2:2" ht="16.5" x14ac:dyDescent="0.3">
      <c r="B48732"/>
    </row>
    <row r="48733" spans="2:2" ht="16.5" x14ac:dyDescent="0.3">
      <c r="B48733"/>
    </row>
    <row r="48734" spans="2:2" ht="16.5" x14ac:dyDescent="0.3">
      <c r="B48734"/>
    </row>
    <row r="48735" spans="2:2" ht="16.5" x14ac:dyDescent="0.3">
      <c r="B48735"/>
    </row>
    <row r="48736" spans="2:2" ht="16.5" x14ac:dyDescent="0.3">
      <c r="B48736"/>
    </row>
    <row r="48737" spans="2:2" ht="16.5" x14ac:dyDescent="0.3">
      <c r="B48737"/>
    </row>
    <row r="48738" spans="2:2" ht="16.5" x14ac:dyDescent="0.3">
      <c r="B48738"/>
    </row>
    <row r="48739" spans="2:2" ht="16.5" x14ac:dyDescent="0.3">
      <c r="B48739"/>
    </row>
    <row r="48740" spans="2:2" ht="16.5" x14ac:dyDescent="0.3">
      <c r="B48740"/>
    </row>
    <row r="48741" spans="2:2" ht="16.5" x14ac:dyDescent="0.3">
      <c r="B48741"/>
    </row>
    <row r="48742" spans="2:2" ht="16.5" x14ac:dyDescent="0.3">
      <c r="B48742"/>
    </row>
    <row r="48743" spans="2:2" ht="16.5" x14ac:dyDescent="0.3">
      <c r="B48743"/>
    </row>
    <row r="48744" spans="2:2" ht="16.5" x14ac:dyDescent="0.3">
      <c r="B48744"/>
    </row>
    <row r="48745" spans="2:2" ht="16.5" x14ac:dyDescent="0.3">
      <c r="B48745"/>
    </row>
    <row r="48746" spans="2:2" ht="16.5" x14ac:dyDescent="0.3">
      <c r="B48746"/>
    </row>
    <row r="48747" spans="2:2" ht="16.5" x14ac:dyDescent="0.3">
      <c r="B48747"/>
    </row>
    <row r="48748" spans="2:2" ht="16.5" x14ac:dyDescent="0.3">
      <c r="B48748"/>
    </row>
    <row r="48749" spans="2:2" ht="16.5" x14ac:dyDescent="0.3">
      <c r="B48749"/>
    </row>
    <row r="48750" spans="2:2" ht="16.5" x14ac:dyDescent="0.3">
      <c r="B48750"/>
    </row>
    <row r="48751" spans="2:2" ht="16.5" x14ac:dyDescent="0.3">
      <c r="B48751"/>
    </row>
    <row r="48752" spans="2:2" ht="16.5" x14ac:dyDescent="0.3">
      <c r="B48752"/>
    </row>
    <row r="48753" spans="2:2" ht="16.5" x14ac:dyDescent="0.3">
      <c r="B48753"/>
    </row>
    <row r="48754" spans="2:2" ht="16.5" x14ac:dyDescent="0.3">
      <c r="B48754"/>
    </row>
    <row r="48755" spans="2:2" ht="16.5" x14ac:dyDescent="0.3">
      <c r="B48755"/>
    </row>
    <row r="48756" spans="2:2" ht="16.5" x14ac:dyDescent="0.3">
      <c r="B48756"/>
    </row>
    <row r="48757" spans="2:2" ht="16.5" x14ac:dyDescent="0.3">
      <c r="B48757"/>
    </row>
    <row r="48758" spans="2:2" ht="16.5" x14ac:dyDescent="0.3">
      <c r="B48758"/>
    </row>
    <row r="48759" spans="2:2" ht="16.5" x14ac:dyDescent="0.3">
      <c r="B48759"/>
    </row>
    <row r="48760" spans="2:2" ht="16.5" x14ac:dyDescent="0.3">
      <c r="B48760"/>
    </row>
    <row r="48761" spans="2:2" ht="16.5" x14ac:dyDescent="0.3">
      <c r="B48761"/>
    </row>
    <row r="48762" spans="2:2" ht="16.5" x14ac:dyDescent="0.3">
      <c r="B48762"/>
    </row>
    <row r="48763" spans="2:2" ht="16.5" x14ac:dyDescent="0.3">
      <c r="B48763"/>
    </row>
    <row r="48764" spans="2:2" ht="16.5" x14ac:dyDescent="0.3">
      <c r="B48764"/>
    </row>
    <row r="48765" spans="2:2" ht="16.5" x14ac:dyDescent="0.3">
      <c r="B48765"/>
    </row>
    <row r="48766" spans="2:2" ht="16.5" x14ac:dyDescent="0.3">
      <c r="B48766"/>
    </row>
    <row r="48767" spans="2:2" ht="16.5" x14ac:dyDescent="0.3">
      <c r="B48767"/>
    </row>
    <row r="48768" spans="2:2" ht="16.5" x14ac:dyDescent="0.3">
      <c r="B48768"/>
    </row>
    <row r="48769" spans="2:2" ht="16.5" x14ac:dyDescent="0.3">
      <c r="B48769"/>
    </row>
    <row r="48770" spans="2:2" ht="16.5" x14ac:dyDescent="0.3">
      <c r="B48770"/>
    </row>
    <row r="48771" spans="2:2" ht="16.5" x14ac:dyDescent="0.3">
      <c r="B48771"/>
    </row>
    <row r="48772" spans="2:2" ht="16.5" x14ac:dyDescent="0.3">
      <c r="B48772"/>
    </row>
    <row r="48773" spans="2:2" ht="16.5" x14ac:dyDescent="0.3">
      <c r="B48773"/>
    </row>
    <row r="48774" spans="2:2" ht="16.5" x14ac:dyDescent="0.3">
      <c r="B48774"/>
    </row>
    <row r="48775" spans="2:2" ht="16.5" x14ac:dyDescent="0.3">
      <c r="B48775"/>
    </row>
    <row r="48776" spans="2:2" ht="16.5" x14ac:dyDescent="0.3">
      <c r="B48776"/>
    </row>
    <row r="48777" spans="2:2" ht="16.5" x14ac:dyDescent="0.3">
      <c r="B48777"/>
    </row>
    <row r="48778" spans="2:2" ht="16.5" x14ac:dyDescent="0.3">
      <c r="B48778"/>
    </row>
    <row r="48779" spans="2:2" ht="16.5" x14ac:dyDescent="0.3">
      <c r="B48779"/>
    </row>
    <row r="48780" spans="2:2" ht="16.5" x14ac:dyDescent="0.3">
      <c r="B48780"/>
    </row>
    <row r="48781" spans="2:2" ht="16.5" x14ac:dyDescent="0.3">
      <c r="B48781"/>
    </row>
    <row r="48782" spans="2:2" ht="16.5" x14ac:dyDescent="0.3">
      <c r="B48782"/>
    </row>
    <row r="48783" spans="2:2" ht="16.5" x14ac:dyDescent="0.3">
      <c r="B48783"/>
    </row>
    <row r="48784" spans="2:2" ht="16.5" x14ac:dyDescent="0.3">
      <c r="B48784"/>
    </row>
    <row r="48785" spans="2:2" ht="16.5" x14ac:dyDescent="0.3">
      <c r="B48785"/>
    </row>
    <row r="48786" spans="2:2" ht="16.5" x14ac:dyDescent="0.3">
      <c r="B48786"/>
    </row>
    <row r="48787" spans="2:2" ht="16.5" x14ac:dyDescent="0.3">
      <c r="B48787"/>
    </row>
    <row r="48788" spans="2:2" ht="16.5" x14ac:dyDescent="0.3">
      <c r="B48788"/>
    </row>
    <row r="48789" spans="2:2" ht="16.5" x14ac:dyDescent="0.3">
      <c r="B48789"/>
    </row>
    <row r="48790" spans="2:2" ht="16.5" x14ac:dyDescent="0.3">
      <c r="B48790"/>
    </row>
    <row r="48791" spans="2:2" ht="16.5" x14ac:dyDescent="0.3">
      <c r="B48791"/>
    </row>
    <row r="48792" spans="2:2" ht="16.5" x14ac:dyDescent="0.3">
      <c r="B48792"/>
    </row>
    <row r="48793" spans="2:2" ht="16.5" x14ac:dyDescent="0.3">
      <c r="B48793"/>
    </row>
    <row r="48794" spans="2:2" ht="16.5" x14ac:dyDescent="0.3">
      <c r="B48794"/>
    </row>
    <row r="48795" spans="2:2" ht="16.5" x14ac:dyDescent="0.3">
      <c r="B48795"/>
    </row>
    <row r="48796" spans="2:2" ht="16.5" x14ac:dyDescent="0.3">
      <c r="B48796"/>
    </row>
    <row r="48797" spans="2:2" ht="16.5" x14ac:dyDescent="0.3">
      <c r="B48797"/>
    </row>
    <row r="48798" spans="2:2" ht="16.5" x14ac:dyDescent="0.3">
      <c r="B48798"/>
    </row>
    <row r="48799" spans="2:2" ht="16.5" x14ac:dyDescent="0.3">
      <c r="B48799"/>
    </row>
    <row r="48800" spans="2:2" ht="16.5" x14ac:dyDescent="0.3">
      <c r="B48800"/>
    </row>
    <row r="48801" spans="2:2" ht="16.5" x14ac:dyDescent="0.3">
      <c r="B48801"/>
    </row>
    <row r="48802" spans="2:2" ht="16.5" x14ac:dyDescent="0.3">
      <c r="B48802"/>
    </row>
    <row r="48803" spans="2:2" ht="16.5" x14ac:dyDescent="0.3">
      <c r="B48803"/>
    </row>
    <row r="48804" spans="2:2" ht="16.5" x14ac:dyDescent="0.3">
      <c r="B48804"/>
    </row>
    <row r="48805" spans="2:2" ht="16.5" x14ac:dyDescent="0.3">
      <c r="B48805"/>
    </row>
    <row r="48806" spans="2:2" ht="16.5" x14ac:dyDescent="0.3">
      <c r="B48806"/>
    </row>
    <row r="48807" spans="2:2" ht="16.5" x14ac:dyDescent="0.3">
      <c r="B48807"/>
    </row>
    <row r="48808" spans="2:2" ht="16.5" x14ac:dyDescent="0.3">
      <c r="B48808"/>
    </row>
    <row r="48809" spans="2:2" ht="16.5" x14ac:dyDescent="0.3">
      <c r="B48809"/>
    </row>
    <row r="48810" spans="2:2" ht="16.5" x14ac:dyDescent="0.3">
      <c r="B48810"/>
    </row>
    <row r="48811" spans="2:2" ht="16.5" x14ac:dyDescent="0.3">
      <c r="B48811"/>
    </row>
    <row r="48812" spans="2:2" ht="16.5" x14ac:dyDescent="0.3">
      <c r="B48812"/>
    </row>
    <row r="48813" spans="2:2" ht="16.5" x14ac:dyDescent="0.3">
      <c r="B48813"/>
    </row>
    <row r="48814" spans="2:2" ht="16.5" x14ac:dyDescent="0.3">
      <c r="B48814"/>
    </row>
    <row r="48815" spans="2:2" ht="16.5" x14ac:dyDescent="0.3">
      <c r="B48815"/>
    </row>
    <row r="48816" spans="2:2" ht="16.5" x14ac:dyDescent="0.3">
      <c r="B48816"/>
    </row>
    <row r="48817" spans="2:2" ht="16.5" x14ac:dyDescent="0.3">
      <c r="B48817"/>
    </row>
    <row r="48818" spans="2:2" ht="16.5" x14ac:dyDescent="0.3">
      <c r="B48818"/>
    </row>
    <row r="48819" spans="2:2" ht="16.5" x14ac:dyDescent="0.3">
      <c r="B48819"/>
    </row>
    <row r="48820" spans="2:2" ht="16.5" x14ac:dyDescent="0.3">
      <c r="B48820"/>
    </row>
    <row r="48821" spans="2:2" ht="16.5" x14ac:dyDescent="0.3">
      <c r="B48821"/>
    </row>
    <row r="48822" spans="2:2" ht="16.5" x14ac:dyDescent="0.3">
      <c r="B48822"/>
    </row>
    <row r="48823" spans="2:2" ht="16.5" x14ac:dyDescent="0.3">
      <c r="B48823"/>
    </row>
    <row r="48824" spans="2:2" ht="16.5" x14ac:dyDescent="0.3">
      <c r="B48824"/>
    </row>
    <row r="48825" spans="2:2" ht="16.5" x14ac:dyDescent="0.3">
      <c r="B48825"/>
    </row>
    <row r="48826" spans="2:2" ht="16.5" x14ac:dyDescent="0.3">
      <c r="B48826"/>
    </row>
    <row r="48827" spans="2:2" ht="16.5" x14ac:dyDescent="0.3">
      <c r="B48827"/>
    </row>
    <row r="48828" spans="2:2" ht="16.5" x14ac:dyDescent="0.3">
      <c r="B48828"/>
    </row>
    <row r="48829" spans="2:2" ht="16.5" x14ac:dyDescent="0.3">
      <c r="B48829"/>
    </row>
    <row r="48830" spans="2:2" ht="16.5" x14ac:dyDescent="0.3">
      <c r="B48830"/>
    </row>
    <row r="48831" spans="2:2" ht="16.5" x14ac:dyDescent="0.3">
      <c r="B48831"/>
    </row>
    <row r="48832" spans="2:2" ht="16.5" x14ac:dyDescent="0.3">
      <c r="B48832"/>
    </row>
    <row r="48833" spans="2:2" ht="16.5" x14ac:dyDescent="0.3">
      <c r="B48833"/>
    </row>
    <row r="48834" spans="2:2" ht="16.5" x14ac:dyDescent="0.3">
      <c r="B48834"/>
    </row>
    <row r="48835" spans="2:2" ht="16.5" x14ac:dyDescent="0.3">
      <c r="B48835"/>
    </row>
    <row r="48836" spans="2:2" ht="16.5" x14ac:dyDescent="0.3">
      <c r="B48836"/>
    </row>
    <row r="48837" spans="2:2" ht="16.5" x14ac:dyDescent="0.3">
      <c r="B48837"/>
    </row>
    <row r="48838" spans="2:2" ht="16.5" x14ac:dyDescent="0.3">
      <c r="B48838"/>
    </row>
    <row r="48839" spans="2:2" ht="16.5" x14ac:dyDescent="0.3">
      <c r="B48839"/>
    </row>
    <row r="48840" spans="2:2" ht="16.5" x14ac:dyDescent="0.3">
      <c r="B48840"/>
    </row>
    <row r="48841" spans="2:2" ht="16.5" x14ac:dyDescent="0.3">
      <c r="B48841"/>
    </row>
    <row r="48842" spans="2:2" ht="16.5" x14ac:dyDescent="0.3">
      <c r="B48842"/>
    </row>
    <row r="48843" spans="2:2" ht="16.5" x14ac:dyDescent="0.3">
      <c r="B48843"/>
    </row>
    <row r="48844" spans="2:2" ht="16.5" x14ac:dyDescent="0.3">
      <c r="B48844"/>
    </row>
    <row r="48845" spans="2:2" ht="16.5" x14ac:dyDescent="0.3">
      <c r="B48845"/>
    </row>
    <row r="48846" spans="2:2" ht="16.5" x14ac:dyDescent="0.3">
      <c r="B48846"/>
    </row>
    <row r="48847" spans="2:2" ht="16.5" x14ac:dyDescent="0.3">
      <c r="B48847"/>
    </row>
    <row r="48848" spans="2:2" ht="16.5" x14ac:dyDescent="0.3">
      <c r="B48848"/>
    </row>
    <row r="48849" spans="2:2" ht="16.5" x14ac:dyDescent="0.3">
      <c r="B48849"/>
    </row>
    <row r="48850" spans="2:2" ht="16.5" x14ac:dyDescent="0.3">
      <c r="B48850"/>
    </row>
    <row r="48851" spans="2:2" ht="16.5" x14ac:dyDescent="0.3">
      <c r="B48851"/>
    </row>
    <row r="48852" spans="2:2" ht="16.5" x14ac:dyDescent="0.3">
      <c r="B48852"/>
    </row>
    <row r="48853" spans="2:2" ht="16.5" x14ac:dyDescent="0.3">
      <c r="B48853"/>
    </row>
    <row r="48854" spans="2:2" ht="16.5" x14ac:dyDescent="0.3">
      <c r="B48854"/>
    </row>
    <row r="48855" spans="2:2" ht="16.5" x14ac:dyDescent="0.3">
      <c r="B48855"/>
    </row>
    <row r="48856" spans="2:2" ht="16.5" x14ac:dyDescent="0.3">
      <c r="B48856"/>
    </row>
    <row r="48857" spans="2:2" ht="16.5" x14ac:dyDescent="0.3">
      <c r="B48857"/>
    </row>
    <row r="48858" spans="2:2" ht="16.5" x14ac:dyDescent="0.3">
      <c r="B48858"/>
    </row>
    <row r="48859" spans="2:2" ht="16.5" x14ac:dyDescent="0.3">
      <c r="B48859"/>
    </row>
    <row r="48860" spans="2:2" ht="16.5" x14ac:dyDescent="0.3">
      <c r="B48860"/>
    </row>
    <row r="48861" spans="2:2" ht="16.5" x14ac:dyDescent="0.3">
      <c r="B48861"/>
    </row>
    <row r="48862" spans="2:2" ht="16.5" x14ac:dyDescent="0.3">
      <c r="B48862"/>
    </row>
    <row r="48863" spans="2:2" ht="16.5" x14ac:dyDescent="0.3">
      <c r="B48863"/>
    </row>
    <row r="48864" spans="2:2" ht="16.5" x14ac:dyDescent="0.3">
      <c r="B48864"/>
    </row>
    <row r="48865" spans="2:2" ht="16.5" x14ac:dyDescent="0.3">
      <c r="B48865"/>
    </row>
    <row r="48866" spans="2:2" ht="16.5" x14ac:dyDescent="0.3">
      <c r="B48866"/>
    </row>
    <row r="48867" spans="2:2" ht="16.5" x14ac:dyDescent="0.3">
      <c r="B48867"/>
    </row>
    <row r="48868" spans="2:2" ht="16.5" x14ac:dyDescent="0.3">
      <c r="B48868"/>
    </row>
    <row r="48869" spans="2:2" ht="16.5" x14ac:dyDescent="0.3">
      <c r="B48869"/>
    </row>
    <row r="48870" spans="2:2" ht="16.5" x14ac:dyDescent="0.3">
      <c r="B48870"/>
    </row>
    <row r="48871" spans="2:2" ht="16.5" x14ac:dyDescent="0.3">
      <c r="B48871"/>
    </row>
    <row r="48872" spans="2:2" ht="16.5" x14ac:dyDescent="0.3">
      <c r="B48872"/>
    </row>
    <row r="48873" spans="2:2" ht="16.5" x14ac:dyDescent="0.3">
      <c r="B48873"/>
    </row>
    <row r="48874" spans="2:2" ht="16.5" x14ac:dyDescent="0.3">
      <c r="B48874"/>
    </row>
    <row r="48875" spans="2:2" ht="16.5" x14ac:dyDescent="0.3">
      <c r="B48875"/>
    </row>
    <row r="48876" spans="2:2" ht="16.5" x14ac:dyDescent="0.3">
      <c r="B48876"/>
    </row>
    <row r="48877" spans="2:2" ht="16.5" x14ac:dyDescent="0.3">
      <c r="B48877"/>
    </row>
    <row r="48878" spans="2:2" ht="16.5" x14ac:dyDescent="0.3">
      <c r="B48878"/>
    </row>
    <row r="48879" spans="2:2" ht="16.5" x14ac:dyDescent="0.3">
      <c r="B48879"/>
    </row>
    <row r="48880" spans="2:2" ht="16.5" x14ac:dyDescent="0.3">
      <c r="B48880"/>
    </row>
    <row r="48881" spans="2:2" ht="16.5" x14ac:dyDescent="0.3">
      <c r="B48881"/>
    </row>
    <row r="48882" spans="2:2" ht="16.5" x14ac:dyDescent="0.3">
      <c r="B48882"/>
    </row>
    <row r="48883" spans="2:2" ht="16.5" x14ac:dyDescent="0.3">
      <c r="B48883"/>
    </row>
    <row r="48884" spans="2:2" ht="16.5" x14ac:dyDescent="0.3">
      <c r="B48884"/>
    </row>
    <row r="48885" spans="2:2" ht="16.5" x14ac:dyDescent="0.3">
      <c r="B48885"/>
    </row>
    <row r="48886" spans="2:2" ht="16.5" x14ac:dyDescent="0.3">
      <c r="B48886"/>
    </row>
    <row r="48887" spans="2:2" ht="16.5" x14ac:dyDescent="0.3">
      <c r="B48887"/>
    </row>
    <row r="48888" spans="2:2" ht="16.5" x14ac:dyDescent="0.3">
      <c r="B48888"/>
    </row>
    <row r="48889" spans="2:2" ht="16.5" x14ac:dyDescent="0.3">
      <c r="B48889"/>
    </row>
    <row r="48890" spans="2:2" ht="16.5" x14ac:dyDescent="0.3">
      <c r="B48890"/>
    </row>
    <row r="48891" spans="2:2" ht="16.5" x14ac:dyDescent="0.3">
      <c r="B48891"/>
    </row>
    <row r="48892" spans="2:2" ht="16.5" x14ac:dyDescent="0.3">
      <c r="B48892"/>
    </row>
    <row r="48893" spans="2:2" ht="16.5" x14ac:dyDescent="0.3">
      <c r="B48893"/>
    </row>
    <row r="48894" spans="2:2" ht="16.5" x14ac:dyDescent="0.3">
      <c r="B48894"/>
    </row>
    <row r="48895" spans="2:2" ht="16.5" x14ac:dyDescent="0.3">
      <c r="B48895"/>
    </row>
    <row r="48896" spans="2:2" ht="16.5" x14ac:dyDescent="0.3">
      <c r="B48896"/>
    </row>
    <row r="48897" spans="2:2" ht="16.5" x14ac:dyDescent="0.3">
      <c r="B48897"/>
    </row>
    <row r="48898" spans="2:2" ht="16.5" x14ac:dyDescent="0.3">
      <c r="B48898"/>
    </row>
    <row r="48899" spans="2:2" ht="16.5" x14ac:dyDescent="0.3">
      <c r="B48899"/>
    </row>
    <row r="48900" spans="2:2" ht="16.5" x14ac:dyDescent="0.3">
      <c r="B48900"/>
    </row>
    <row r="48901" spans="2:2" ht="16.5" x14ac:dyDescent="0.3">
      <c r="B48901"/>
    </row>
    <row r="48902" spans="2:2" ht="16.5" x14ac:dyDescent="0.3">
      <c r="B48902"/>
    </row>
    <row r="48903" spans="2:2" ht="16.5" x14ac:dyDescent="0.3">
      <c r="B48903"/>
    </row>
    <row r="48904" spans="2:2" ht="16.5" x14ac:dyDescent="0.3">
      <c r="B48904"/>
    </row>
    <row r="48905" spans="2:2" ht="16.5" x14ac:dyDescent="0.3">
      <c r="B48905"/>
    </row>
    <row r="48906" spans="2:2" ht="16.5" x14ac:dyDescent="0.3">
      <c r="B48906"/>
    </row>
    <row r="48907" spans="2:2" ht="16.5" x14ac:dyDescent="0.3">
      <c r="B48907"/>
    </row>
    <row r="48908" spans="2:2" ht="16.5" x14ac:dyDescent="0.3">
      <c r="B48908"/>
    </row>
    <row r="48909" spans="2:2" ht="16.5" x14ac:dyDescent="0.3">
      <c r="B48909"/>
    </row>
    <row r="48910" spans="2:2" ht="16.5" x14ac:dyDescent="0.3">
      <c r="B48910"/>
    </row>
    <row r="48911" spans="2:2" ht="16.5" x14ac:dyDescent="0.3">
      <c r="B48911"/>
    </row>
    <row r="48912" spans="2:2" ht="16.5" x14ac:dyDescent="0.3">
      <c r="B48912"/>
    </row>
    <row r="48913" spans="2:2" ht="16.5" x14ac:dyDescent="0.3">
      <c r="B48913"/>
    </row>
    <row r="48914" spans="2:2" ht="16.5" x14ac:dyDescent="0.3">
      <c r="B48914"/>
    </row>
    <row r="48915" spans="2:2" ht="16.5" x14ac:dyDescent="0.3">
      <c r="B48915"/>
    </row>
    <row r="48916" spans="2:2" ht="16.5" x14ac:dyDescent="0.3">
      <c r="B48916"/>
    </row>
    <row r="48917" spans="2:2" ht="16.5" x14ac:dyDescent="0.3">
      <c r="B48917"/>
    </row>
    <row r="48918" spans="2:2" ht="16.5" x14ac:dyDescent="0.3">
      <c r="B48918"/>
    </row>
    <row r="48919" spans="2:2" ht="16.5" x14ac:dyDescent="0.3">
      <c r="B48919"/>
    </row>
    <row r="48920" spans="2:2" ht="16.5" x14ac:dyDescent="0.3">
      <c r="B48920"/>
    </row>
    <row r="48921" spans="2:2" ht="16.5" x14ac:dyDescent="0.3">
      <c r="B48921"/>
    </row>
    <row r="48922" spans="2:2" ht="16.5" x14ac:dyDescent="0.3">
      <c r="B48922"/>
    </row>
    <row r="48923" spans="2:2" ht="16.5" x14ac:dyDescent="0.3">
      <c r="B48923"/>
    </row>
    <row r="48924" spans="2:2" ht="16.5" x14ac:dyDescent="0.3">
      <c r="B48924"/>
    </row>
    <row r="48925" spans="2:2" ht="16.5" x14ac:dyDescent="0.3">
      <c r="B48925"/>
    </row>
    <row r="48926" spans="2:2" ht="16.5" x14ac:dyDescent="0.3">
      <c r="B48926"/>
    </row>
    <row r="48927" spans="2:2" ht="16.5" x14ac:dyDescent="0.3">
      <c r="B48927"/>
    </row>
    <row r="48928" spans="2:2" ht="16.5" x14ac:dyDescent="0.3">
      <c r="B48928"/>
    </row>
    <row r="48929" spans="2:2" ht="16.5" x14ac:dyDescent="0.3">
      <c r="B48929"/>
    </row>
    <row r="48930" spans="2:2" ht="16.5" x14ac:dyDescent="0.3">
      <c r="B48930"/>
    </row>
    <row r="48931" spans="2:2" ht="16.5" x14ac:dyDescent="0.3">
      <c r="B48931"/>
    </row>
    <row r="48932" spans="2:2" ht="16.5" x14ac:dyDescent="0.3">
      <c r="B48932"/>
    </row>
    <row r="48933" spans="2:2" ht="16.5" x14ac:dyDescent="0.3">
      <c r="B48933"/>
    </row>
    <row r="48934" spans="2:2" ht="16.5" x14ac:dyDescent="0.3">
      <c r="B48934"/>
    </row>
    <row r="48935" spans="2:2" ht="16.5" x14ac:dyDescent="0.3">
      <c r="B48935"/>
    </row>
    <row r="48936" spans="2:2" ht="16.5" x14ac:dyDescent="0.3">
      <c r="B48936"/>
    </row>
    <row r="48937" spans="2:2" ht="16.5" x14ac:dyDescent="0.3">
      <c r="B48937"/>
    </row>
    <row r="48938" spans="2:2" ht="16.5" x14ac:dyDescent="0.3">
      <c r="B48938"/>
    </row>
    <row r="48939" spans="2:2" ht="16.5" x14ac:dyDescent="0.3">
      <c r="B48939"/>
    </row>
    <row r="48940" spans="2:2" ht="16.5" x14ac:dyDescent="0.3">
      <c r="B48940"/>
    </row>
    <row r="48941" spans="2:2" ht="16.5" x14ac:dyDescent="0.3">
      <c r="B48941"/>
    </row>
    <row r="48942" spans="2:2" ht="16.5" x14ac:dyDescent="0.3">
      <c r="B48942"/>
    </row>
    <row r="48943" spans="2:2" ht="16.5" x14ac:dyDescent="0.3">
      <c r="B48943"/>
    </row>
    <row r="48944" spans="2:2" ht="16.5" x14ac:dyDescent="0.3">
      <c r="B48944"/>
    </row>
    <row r="48945" spans="2:2" ht="16.5" x14ac:dyDescent="0.3">
      <c r="B48945"/>
    </row>
    <row r="48946" spans="2:2" ht="16.5" x14ac:dyDescent="0.3">
      <c r="B48946"/>
    </row>
    <row r="48947" spans="2:2" ht="16.5" x14ac:dyDescent="0.3">
      <c r="B48947"/>
    </row>
    <row r="48948" spans="2:2" ht="16.5" x14ac:dyDescent="0.3">
      <c r="B48948"/>
    </row>
    <row r="48949" spans="2:2" ht="16.5" x14ac:dyDescent="0.3">
      <c r="B48949"/>
    </row>
    <row r="48950" spans="2:2" ht="16.5" x14ac:dyDescent="0.3">
      <c r="B48950"/>
    </row>
    <row r="48951" spans="2:2" ht="16.5" x14ac:dyDescent="0.3">
      <c r="B48951"/>
    </row>
    <row r="48952" spans="2:2" ht="16.5" x14ac:dyDescent="0.3">
      <c r="B48952"/>
    </row>
    <row r="48953" spans="2:2" ht="16.5" x14ac:dyDescent="0.3">
      <c r="B48953"/>
    </row>
    <row r="48954" spans="2:2" ht="16.5" x14ac:dyDescent="0.3">
      <c r="B48954"/>
    </row>
    <row r="48955" spans="2:2" ht="16.5" x14ac:dyDescent="0.3">
      <c r="B48955"/>
    </row>
    <row r="48956" spans="2:2" ht="16.5" x14ac:dyDescent="0.3">
      <c r="B48956"/>
    </row>
    <row r="48957" spans="2:2" ht="16.5" x14ac:dyDescent="0.3">
      <c r="B48957"/>
    </row>
    <row r="48958" spans="2:2" ht="16.5" x14ac:dyDescent="0.3">
      <c r="B48958"/>
    </row>
    <row r="48959" spans="2:2" ht="16.5" x14ac:dyDescent="0.3">
      <c r="B48959"/>
    </row>
    <row r="48960" spans="2:2" ht="16.5" x14ac:dyDescent="0.3">
      <c r="B48960"/>
    </row>
    <row r="48961" spans="2:2" ht="16.5" x14ac:dyDescent="0.3">
      <c r="B48961"/>
    </row>
    <row r="48962" spans="2:2" ht="16.5" x14ac:dyDescent="0.3">
      <c r="B48962"/>
    </row>
    <row r="48963" spans="2:2" ht="16.5" x14ac:dyDescent="0.3">
      <c r="B48963"/>
    </row>
    <row r="48964" spans="2:2" ht="16.5" x14ac:dyDescent="0.3">
      <c r="B48964"/>
    </row>
    <row r="48965" spans="2:2" ht="16.5" x14ac:dyDescent="0.3">
      <c r="B48965"/>
    </row>
    <row r="48966" spans="2:2" ht="16.5" x14ac:dyDescent="0.3">
      <c r="B48966"/>
    </row>
    <row r="48967" spans="2:2" ht="16.5" x14ac:dyDescent="0.3">
      <c r="B48967"/>
    </row>
    <row r="48968" spans="2:2" ht="16.5" x14ac:dyDescent="0.3">
      <c r="B48968"/>
    </row>
    <row r="48969" spans="2:2" ht="16.5" x14ac:dyDescent="0.3">
      <c r="B48969"/>
    </row>
    <row r="48970" spans="2:2" ht="16.5" x14ac:dyDescent="0.3">
      <c r="B48970"/>
    </row>
    <row r="48971" spans="2:2" ht="16.5" x14ac:dyDescent="0.3">
      <c r="B48971"/>
    </row>
    <row r="48972" spans="2:2" ht="16.5" x14ac:dyDescent="0.3">
      <c r="B48972"/>
    </row>
    <row r="48973" spans="2:2" ht="16.5" x14ac:dyDescent="0.3">
      <c r="B48973"/>
    </row>
    <row r="48974" spans="2:2" ht="16.5" x14ac:dyDescent="0.3">
      <c r="B48974"/>
    </row>
    <row r="48975" spans="2:2" ht="16.5" x14ac:dyDescent="0.3">
      <c r="B48975"/>
    </row>
    <row r="48976" spans="2:2" ht="16.5" x14ac:dyDescent="0.3">
      <c r="B48976"/>
    </row>
    <row r="48977" spans="2:2" ht="16.5" x14ac:dyDescent="0.3">
      <c r="B48977"/>
    </row>
    <row r="48978" spans="2:2" ht="16.5" x14ac:dyDescent="0.3">
      <c r="B48978"/>
    </row>
    <row r="48979" spans="2:2" ht="16.5" x14ac:dyDescent="0.3">
      <c r="B48979"/>
    </row>
    <row r="48980" spans="2:2" ht="16.5" x14ac:dyDescent="0.3">
      <c r="B48980"/>
    </row>
    <row r="48981" spans="2:2" ht="16.5" x14ac:dyDescent="0.3">
      <c r="B48981"/>
    </row>
    <row r="48982" spans="2:2" ht="16.5" x14ac:dyDescent="0.3">
      <c r="B48982"/>
    </row>
    <row r="48983" spans="2:2" ht="16.5" x14ac:dyDescent="0.3">
      <c r="B48983"/>
    </row>
    <row r="48984" spans="2:2" ht="16.5" x14ac:dyDescent="0.3">
      <c r="B48984"/>
    </row>
    <row r="48985" spans="2:2" ht="16.5" x14ac:dyDescent="0.3">
      <c r="B48985"/>
    </row>
    <row r="48986" spans="2:2" ht="16.5" x14ac:dyDescent="0.3">
      <c r="B48986"/>
    </row>
    <row r="48987" spans="2:2" ht="16.5" x14ac:dyDescent="0.3">
      <c r="B48987"/>
    </row>
    <row r="48988" spans="2:2" ht="16.5" x14ac:dyDescent="0.3">
      <c r="B48988"/>
    </row>
    <row r="48989" spans="2:2" ht="16.5" x14ac:dyDescent="0.3">
      <c r="B48989"/>
    </row>
    <row r="48990" spans="2:2" ht="16.5" x14ac:dyDescent="0.3">
      <c r="B48990"/>
    </row>
    <row r="48991" spans="2:2" ht="16.5" x14ac:dyDescent="0.3">
      <c r="B48991"/>
    </row>
    <row r="48992" spans="2:2" ht="16.5" x14ac:dyDescent="0.3">
      <c r="B48992"/>
    </row>
    <row r="48993" spans="2:2" ht="16.5" x14ac:dyDescent="0.3">
      <c r="B48993"/>
    </row>
    <row r="48994" spans="2:2" ht="16.5" x14ac:dyDescent="0.3">
      <c r="B48994"/>
    </row>
    <row r="48995" spans="2:2" ht="16.5" x14ac:dyDescent="0.3">
      <c r="B48995"/>
    </row>
    <row r="48996" spans="2:2" ht="16.5" x14ac:dyDescent="0.3">
      <c r="B48996"/>
    </row>
    <row r="48997" spans="2:2" ht="16.5" x14ac:dyDescent="0.3">
      <c r="B48997"/>
    </row>
    <row r="48998" spans="2:2" ht="16.5" x14ac:dyDescent="0.3">
      <c r="B48998"/>
    </row>
    <row r="48999" spans="2:2" ht="16.5" x14ac:dyDescent="0.3">
      <c r="B48999"/>
    </row>
    <row r="49000" spans="2:2" ht="16.5" x14ac:dyDescent="0.3">
      <c r="B49000"/>
    </row>
    <row r="49001" spans="2:2" ht="16.5" x14ac:dyDescent="0.3">
      <c r="B49001"/>
    </row>
    <row r="49002" spans="2:2" ht="16.5" x14ac:dyDescent="0.3">
      <c r="B49002"/>
    </row>
    <row r="49003" spans="2:2" ht="16.5" x14ac:dyDescent="0.3">
      <c r="B49003"/>
    </row>
    <row r="49004" spans="2:2" ht="16.5" x14ac:dyDescent="0.3">
      <c r="B49004"/>
    </row>
    <row r="49005" spans="2:2" ht="16.5" x14ac:dyDescent="0.3">
      <c r="B49005"/>
    </row>
    <row r="49006" spans="2:2" ht="16.5" x14ac:dyDescent="0.3">
      <c r="B49006"/>
    </row>
    <row r="49007" spans="2:2" ht="16.5" x14ac:dyDescent="0.3">
      <c r="B49007"/>
    </row>
    <row r="49008" spans="2:2" ht="16.5" x14ac:dyDescent="0.3">
      <c r="B49008"/>
    </row>
    <row r="49009" spans="2:2" ht="16.5" x14ac:dyDescent="0.3">
      <c r="B49009"/>
    </row>
    <row r="49010" spans="2:2" ht="16.5" x14ac:dyDescent="0.3">
      <c r="B49010"/>
    </row>
    <row r="49011" spans="2:2" ht="16.5" x14ac:dyDescent="0.3">
      <c r="B49011"/>
    </row>
    <row r="49012" spans="2:2" ht="16.5" x14ac:dyDescent="0.3">
      <c r="B49012"/>
    </row>
    <row r="49013" spans="2:2" ht="16.5" x14ac:dyDescent="0.3">
      <c r="B49013"/>
    </row>
    <row r="49014" spans="2:2" ht="16.5" x14ac:dyDescent="0.3">
      <c r="B49014"/>
    </row>
    <row r="49015" spans="2:2" ht="16.5" x14ac:dyDescent="0.3">
      <c r="B49015"/>
    </row>
    <row r="49016" spans="2:2" ht="16.5" x14ac:dyDescent="0.3">
      <c r="B49016"/>
    </row>
    <row r="49017" spans="2:2" ht="16.5" x14ac:dyDescent="0.3">
      <c r="B49017"/>
    </row>
    <row r="49018" spans="2:2" ht="16.5" x14ac:dyDescent="0.3">
      <c r="B49018"/>
    </row>
    <row r="49019" spans="2:2" ht="16.5" x14ac:dyDescent="0.3">
      <c r="B49019"/>
    </row>
    <row r="49020" spans="2:2" ht="16.5" x14ac:dyDescent="0.3">
      <c r="B49020"/>
    </row>
    <row r="49021" spans="2:2" ht="16.5" x14ac:dyDescent="0.3">
      <c r="B49021"/>
    </row>
    <row r="49022" spans="2:2" ht="16.5" x14ac:dyDescent="0.3">
      <c r="B49022"/>
    </row>
    <row r="49023" spans="2:2" ht="16.5" x14ac:dyDescent="0.3">
      <c r="B49023"/>
    </row>
    <row r="49024" spans="2:2" ht="16.5" x14ac:dyDescent="0.3">
      <c r="B49024"/>
    </row>
    <row r="49025" spans="2:2" ht="16.5" x14ac:dyDescent="0.3">
      <c r="B49025"/>
    </row>
    <row r="49026" spans="2:2" ht="16.5" x14ac:dyDescent="0.3">
      <c r="B49026"/>
    </row>
    <row r="49027" spans="2:2" ht="16.5" x14ac:dyDescent="0.3">
      <c r="B49027"/>
    </row>
    <row r="49028" spans="2:2" ht="16.5" x14ac:dyDescent="0.3">
      <c r="B49028"/>
    </row>
    <row r="49029" spans="2:2" ht="16.5" x14ac:dyDescent="0.3">
      <c r="B49029"/>
    </row>
    <row r="49030" spans="2:2" ht="16.5" x14ac:dyDescent="0.3">
      <c r="B49030"/>
    </row>
    <row r="49031" spans="2:2" ht="16.5" x14ac:dyDescent="0.3">
      <c r="B49031"/>
    </row>
    <row r="49032" spans="2:2" ht="16.5" x14ac:dyDescent="0.3">
      <c r="B49032"/>
    </row>
    <row r="49033" spans="2:2" ht="16.5" x14ac:dyDescent="0.3">
      <c r="B49033"/>
    </row>
    <row r="49034" spans="2:2" ht="16.5" x14ac:dyDescent="0.3">
      <c r="B49034"/>
    </row>
    <row r="49035" spans="2:2" ht="16.5" x14ac:dyDescent="0.3">
      <c r="B49035"/>
    </row>
    <row r="49036" spans="2:2" ht="16.5" x14ac:dyDescent="0.3">
      <c r="B49036"/>
    </row>
    <row r="49037" spans="2:2" ht="16.5" x14ac:dyDescent="0.3">
      <c r="B49037"/>
    </row>
    <row r="49038" spans="2:2" ht="16.5" x14ac:dyDescent="0.3">
      <c r="B49038"/>
    </row>
    <row r="49039" spans="2:2" ht="16.5" x14ac:dyDescent="0.3">
      <c r="B49039"/>
    </row>
    <row r="49040" spans="2:2" ht="16.5" x14ac:dyDescent="0.3">
      <c r="B49040"/>
    </row>
    <row r="49041" spans="2:2" ht="16.5" x14ac:dyDescent="0.3">
      <c r="B49041"/>
    </row>
    <row r="49042" spans="2:2" ht="16.5" x14ac:dyDescent="0.3">
      <c r="B49042"/>
    </row>
    <row r="49043" spans="2:2" ht="16.5" x14ac:dyDescent="0.3">
      <c r="B49043"/>
    </row>
    <row r="49044" spans="2:2" ht="16.5" x14ac:dyDescent="0.3">
      <c r="B49044"/>
    </row>
    <row r="49045" spans="2:2" ht="16.5" x14ac:dyDescent="0.3">
      <c r="B49045"/>
    </row>
    <row r="49046" spans="2:2" ht="16.5" x14ac:dyDescent="0.3">
      <c r="B49046"/>
    </row>
    <row r="49047" spans="2:2" ht="16.5" x14ac:dyDescent="0.3">
      <c r="B49047"/>
    </row>
    <row r="49048" spans="2:2" ht="16.5" x14ac:dyDescent="0.3">
      <c r="B49048"/>
    </row>
    <row r="49049" spans="2:2" ht="16.5" x14ac:dyDescent="0.3">
      <c r="B49049"/>
    </row>
    <row r="49050" spans="2:2" ht="16.5" x14ac:dyDescent="0.3">
      <c r="B49050"/>
    </row>
    <row r="49051" spans="2:2" ht="16.5" x14ac:dyDescent="0.3">
      <c r="B49051"/>
    </row>
    <row r="49052" spans="2:2" ht="16.5" x14ac:dyDescent="0.3">
      <c r="B49052"/>
    </row>
    <row r="49053" spans="2:2" ht="16.5" x14ac:dyDescent="0.3">
      <c r="B49053"/>
    </row>
    <row r="49054" spans="2:2" ht="16.5" x14ac:dyDescent="0.3">
      <c r="B49054"/>
    </row>
    <row r="49055" spans="2:2" ht="16.5" x14ac:dyDescent="0.3">
      <c r="B49055"/>
    </row>
    <row r="49056" spans="2:2" ht="16.5" x14ac:dyDescent="0.3">
      <c r="B49056"/>
    </row>
    <row r="49057" spans="2:2" ht="16.5" x14ac:dyDescent="0.3">
      <c r="B49057"/>
    </row>
    <row r="49058" spans="2:2" ht="16.5" x14ac:dyDescent="0.3">
      <c r="B49058"/>
    </row>
    <row r="49059" spans="2:2" ht="16.5" x14ac:dyDescent="0.3">
      <c r="B49059"/>
    </row>
    <row r="49060" spans="2:2" ht="16.5" x14ac:dyDescent="0.3">
      <c r="B49060"/>
    </row>
    <row r="49061" spans="2:2" ht="16.5" x14ac:dyDescent="0.3">
      <c r="B49061"/>
    </row>
    <row r="49062" spans="2:2" ht="16.5" x14ac:dyDescent="0.3">
      <c r="B49062"/>
    </row>
    <row r="49063" spans="2:2" ht="16.5" x14ac:dyDescent="0.3">
      <c r="B49063"/>
    </row>
    <row r="49064" spans="2:2" ht="16.5" x14ac:dyDescent="0.3">
      <c r="B49064"/>
    </row>
    <row r="49065" spans="2:2" ht="16.5" x14ac:dyDescent="0.3">
      <c r="B49065"/>
    </row>
    <row r="49066" spans="2:2" ht="16.5" x14ac:dyDescent="0.3">
      <c r="B49066"/>
    </row>
    <row r="49067" spans="2:2" ht="16.5" x14ac:dyDescent="0.3">
      <c r="B49067"/>
    </row>
    <row r="49068" spans="2:2" ht="16.5" x14ac:dyDescent="0.3">
      <c r="B49068"/>
    </row>
    <row r="49069" spans="2:2" ht="16.5" x14ac:dyDescent="0.3">
      <c r="B49069"/>
    </row>
    <row r="49070" spans="2:2" ht="16.5" x14ac:dyDescent="0.3">
      <c r="B49070"/>
    </row>
    <row r="49071" spans="2:2" ht="16.5" x14ac:dyDescent="0.3">
      <c r="B49071"/>
    </row>
    <row r="49072" spans="2:2" ht="16.5" x14ac:dyDescent="0.3">
      <c r="B49072"/>
    </row>
    <row r="49073" spans="2:2" ht="16.5" x14ac:dyDescent="0.3">
      <c r="B49073"/>
    </row>
    <row r="49074" spans="2:2" ht="16.5" x14ac:dyDescent="0.3">
      <c r="B49074"/>
    </row>
    <row r="49075" spans="2:2" ht="16.5" x14ac:dyDescent="0.3">
      <c r="B49075"/>
    </row>
    <row r="49076" spans="2:2" ht="16.5" x14ac:dyDescent="0.3">
      <c r="B49076"/>
    </row>
    <row r="49077" spans="2:2" ht="16.5" x14ac:dyDescent="0.3">
      <c r="B49077"/>
    </row>
    <row r="49078" spans="2:2" ht="16.5" x14ac:dyDescent="0.3">
      <c r="B49078"/>
    </row>
    <row r="49079" spans="2:2" ht="16.5" x14ac:dyDescent="0.3">
      <c r="B49079"/>
    </row>
    <row r="49080" spans="2:2" ht="16.5" x14ac:dyDescent="0.3">
      <c r="B49080"/>
    </row>
    <row r="49081" spans="2:2" ht="16.5" x14ac:dyDescent="0.3">
      <c r="B49081"/>
    </row>
    <row r="49082" spans="2:2" ht="16.5" x14ac:dyDescent="0.3">
      <c r="B49082"/>
    </row>
    <row r="49083" spans="2:2" ht="16.5" x14ac:dyDescent="0.3">
      <c r="B49083"/>
    </row>
    <row r="49084" spans="2:2" ht="16.5" x14ac:dyDescent="0.3">
      <c r="B49084"/>
    </row>
    <row r="49085" spans="2:2" ht="16.5" x14ac:dyDescent="0.3">
      <c r="B49085"/>
    </row>
    <row r="49086" spans="2:2" ht="16.5" x14ac:dyDescent="0.3">
      <c r="B49086"/>
    </row>
    <row r="49087" spans="2:2" ht="16.5" x14ac:dyDescent="0.3">
      <c r="B49087"/>
    </row>
    <row r="49088" spans="2:2" ht="16.5" x14ac:dyDescent="0.3">
      <c r="B49088"/>
    </row>
    <row r="49089" spans="2:2" ht="16.5" x14ac:dyDescent="0.3">
      <c r="B49089"/>
    </row>
    <row r="49090" spans="2:2" ht="16.5" x14ac:dyDescent="0.3">
      <c r="B49090"/>
    </row>
    <row r="49091" spans="2:2" ht="16.5" x14ac:dyDescent="0.3">
      <c r="B49091"/>
    </row>
    <row r="49092" spans="2:2" ht="16.5" x14ac:dyDescent="0.3">
      <c r="B49092"/>
    </row>
    <row r="49093" spans="2:2" ht="16.5" x14ac:dyDescent="0.3">
      <c r="B49093"/>
    </row>
    <row r="49094" spans="2:2" ht="16.5" x14ac:dyDescent="0.3">
      <c r="B49094"/>
    </row>
    <row r="49095" spans="2:2" ht="16.5" x14ac:dyDescent="0.3">
      <c r="B49095"/>
    </row>
    <row r="49096" spans="2:2" ht="16.5" x14ac:dyDescent="0.3">
      <c r="B49096"/>
    </row>
    <row r="49097" spans="2:2" ht="16.5" x14ac:dyDescent="0.3">
      <c r="B49097"/>
    </row>
    <row r="49098" spans="2:2" ht="16.5" x14ac:dyDescent="0.3">
      <c r="B49098"/>
    </row>
    <row r="49099" spans="2:2" ht="16.5" x14ac:dyDescent="0.3">
      <c r="B49099"/>
    </row>
    <row r="49100" spans="2:2" ht="16.5" x14ac:dyDescent="0.3">
      <c r="B49100"/>
    </row>
    <row r="49101" spans="2:2" ht="16.5" x14ac:dyDescent="0.3">
      <c r="B49101"/>
    </row>
    <row r="49102" spans="2:2" ht="16.5" x14ac:dyDescent="0.3">
      <c r="B49102"/>
    </row>
    <row r="49103" spans="2:2" ht="16.5" x14ac:dyDescent="0.3">
      <c r="B49103"/>
    </row>
    <row r="49104" spans="2:2" ht="16.5" x14ac:dyDescent="0.3">
      <c r="B49104"/>
    </row>
    <row r="49105" spans="2:2" ht="16.5" x14ac:dyDescent="0.3">
      <c r="B49105"/>
    </row>
    <row r="49106" spans="2:2" ht="16.5" x14ac:dyDescent="0.3">
      <c r="B49106"/>
    </row>
    <row r="49107" spans="2:2" ht="16.5" x14ac:dyDescent="0.3">
      <c r="B49107"/>
    </row>
    <row r="49108" spans="2:2" ht="16.5" x14ac:dyDescent="0.3">
      <c r="B49108"/>
    </row>
    <row r="49109" spans="2:2" ht="16.5" x14ac:dyDescent="0.3">
      <c r="B49109"/>
    </row>
    <row r="49110" spans="2:2" ht="16.5" x14ac:dyDescent="0.3">
      <c r="B49110"/>
    </row>
    <row r="49111" spans="2:2" ht="16.5" x14ac:dyDescent="0.3">
      <c r="B49111"/>
    </row>
    <row r="49112" spans="2:2" ht="16.5" x14ac:dyDescent="0.3">
      <c r="B49112"/>
    </row>
    <row r="49113" spans="2:2" ht="16.5" x14ac:dyDescent="0.3">
      <c r="B49113"/>
    </row>
    <row r="49114" spans="2:2" ht="16.5" x14ac:dyDescent="0.3">
      <c r="B49114"/>
    </row>
    <row r="49115" spans="2:2" ht="16.5" x14ac:dyDescent="0.3">
      <c r="B49115"/>
    </row>
    <row r="49116" spans="2:2" ht="16.5" x14ac:dyDescent="0.3">
      <c r="B49116"/>
    </row>
    <row r="49117" spans="2:2" ht="16.5" x14ac:dyDescent="0.3">
      <c r="B49117"/>
    </row>
    <row r="49118" spans="2:2" ht="16.5" x14ac:dyDescent="0.3">
      <c r="B49118"/>
    </row>
    <row r="49119" spans="2:2" ht="16.5" x14ac:dyDescent="0.3">
      <c r="B49119"/>
    </row>
    <row r="49120" spans="2:2" ht="16.5" x14ac:dyDescent="0.3">
      <c r="B49120"/>
    </row>
    <row r="49121" spans="2:2" ht="16.5" x14ac:dyDescent="0.3">
      <c r="B49121"/>
    </row>
    <row r="49122" spans="2:2" ht="16.5" x14ac:dyDescent="0.3">
      <c r="B49122"/>
    </row>
    <row r="49123" spans="2:2" ht="16.5" x14ac:dyDescent="0.3">
      <c r="B49123"/>
    </row>
    <row r="49124" spans="2:2" ht="16.5" x14ac:dyDescent="0.3">
      <c r="B49124"/>
    </row>
    <row r="49125" spans="2:2" ht="16.5" x14ac:dyDescent="0.3">
      <c r="B49125"/>
    </row>
    <row r="49126" spans="2:2" ht="16.5" x14ac:dyDescent="0.3">
      <c r="B49126"/>
    </row>
    <row r="49127" spans="2:2" ht="16.5" x14ac:dyDescent="0.3">
      <c r="B49127"/>
    </row>
    <row r="49128" spans="2:2" ht="16.5" x14ac:dyDescent="0.3">
      <c r="B49128"/>
    </row>
    <row r="49129" spans="2:2" ht="16.5" x14ac:dyDescent="0.3">
      <c r="B49129"/>
    </row>
    <row r="49130" spans="2:2" ht="16.5" x14ac:dyDescent="0.3">
      <c r="B49130"/>
    </row>
    <row r="49131" spans="2:2" ht="16.5" x14ac:dyDescent="0.3">
      <c r="B49131"/>
    </row>
    <row r="49132" spans="2:2" ht="16.5" x14ac:dyDescent="0.3">
      <c r="B49132"/>
    </row>
    <row r="49133" spans="2:2" ht="16.5" x14ac:dyDescent="0.3">
      <c r="B49133"/>
    </row>
    <row r="49134" spans="2:2" ht="16.5" x14ac:dyDescent="0.3">
      <c r="B49134"/>
    </row>
    <row r="49135" spans="2:2" ht="16.5" x14ac:dyDescent="0.3">
      <c r="B49135"/>
    </row>
    <row r="49136" spans="2:2" ht="16.5" x14ac:dyDescent="0.3">
      <c r="B49136"/>
    </row>
    <row r="49137" spans="2:2" ht="16.5" x14ac:dyDescent="0.3">
      <c r="B49137"/>
    </row>
    <row r="49138" spans="2:2" ht="16.5" x14ac:dyDescent="0.3">
      <c r="B49138"/>
    </row>
    <row r="49139" spans="2:2" ht="16.5" x14ac:dyDescent="0.3">
      <c r="B49139"/>
    </row>
    <row r="49140" spans="2:2" ht="16.5" x14ac:dyDescent="0.3">
      <c r="B49140"/>
    </row>
    <row r="49141" spans="2:2" ht="16.5" x14ac:dyDescent="0.3">
      <c r="B49141"/>
    </row>
    <row r="49142" spans="2:2" ht="16.5" x14ac:dyDescent="0.3">
      <c r="B49142"/>
    </row>
    <row r="49143" spans="2:2" ht="16.5" x14ac:dyDescent="0.3">
      <c r="B49143"/>
    </row>
    <row r="49144" spans="2:2" ht="16.5" x14ac:dyDescent="0.3">
      <c r="B49144"/>
    </row>
    <row r="49145" spans="2:2" ht="16.5" x14ac:dyDescent="0.3">
      <c r="B49145"/>
    </row>
    <row r="49146" spans="2:2" ht="16.5" x14ac:dyDescent="0.3">
      <c r="B49146"/>
    </row>
    <row r="49147" spans="2:2" ht="16.5" x14ac:dyDescent="0.3">
      <c r="B49147"/>
    </row>
    <row r="49148" spans="2:2" ht="16.5" x14ac:dyDescent="0.3">
      <c r="B49148"/>
    </row>
    <row r="49149" spans="2:2" ht="16.5" x14ac:dyDescent="0.3">
      <c r="B49149"/>
    </row>
    <row r="49150" spans="2:2" ht="16.5" x14ac:dyDescent="0.3">
      <c r="B49150"/>
    </row>
    <row r="49151" spans="2:2" ht="16.5" x14ac:dyDescent="0.3">
      <c r="B49151"/>
    </row>
    <row r="49152" spans="2:2" ht="16.5" x14ac:dyDescent="0.3">
      <c r="B49152"/>
    </row>
    <row r="49153" spans="2:2" ht="16.5" x14ac:dyDescent="0.3">
      <c r="B49153"/>
    </row>
    <row r="49154" spans="2:2" ht="16.5" x14ac:dyDescent="0.3">
      <c r="B49154"/>
    </row>
    <row r="49155" spans="2:2" ht="16.5" x14ac:dyDescent="0.3">
      <c r="B49155"/>
    </row>
    <row r="49156" spans="2:2" ht="16.5" x14ac:dyDescent="0.3">
      <c r="B49156"/>
    </row>
    <row r="49157" spans="2:2" ht="16.5" x14ac:dyDescent="0.3">
      <c r="B49157"/>
    </row>
    <row r="49158" spans="2:2" ht="16.5" x14ac:dyDescent="0.3">
      <c r="B49158"/>
    </row>
    <row r="49159" spans="2:2" ht="16.5" x14ac:dyDescent="0.3">
      <c r="B49159"/>
    </row>
    <row r="49160" spans="2:2" ht="16.5" x14ac:dyDescent="0.3">
      <c r="B49160"/>
    </row>
    <row r="49161" spans="2:2" ht="16.5" x14ac:dyDescent="0.3">
      <c r="B49161"/>
    </row>
    <row r="49162" spans="2:2" ht="16.5" x14ac:dyDescent="0.3">
      <c r="B49162"/>
    </row>
    <row r="49163" spans="2:2" ht="16.5" x14ac:dyDescent="0.3">
      <c r="B49163"/>
    </row>
    <row r="49164" spans="2:2" ht="16.5" x14ac:dyDescent="0.3">
      <c r="B49164"/>
    </row>
    <row r="49165" spans="2:2" ht="16.5" x14ac:dyDescent="0.3">
      <c r="B49165"/>
    </row>
    <row r="49166" spans="2:2" ht="16.5" x14ac:dyDescent="0.3">
      <c r="B49166"/>
    </row>
    <row r="49167" spans="2:2" ht="16.5" x14ac:dyDescent="0.3">
      <c r="B49167"/>
    </row>
    <row r="49168" spans="2:2" ht="16.5" x14ac:dyDescent="0.3">
      <c r="B49168"/>
    </row>
    <row r="49169" spans="2:2" ht="16.5" x14ac:dyDescent="0.3">
      <c r="B49169"/>
    </row>
    <row r="49170" spans="2:2" ht="16.5" x14ac:dyDescent="0.3">
      <c r="B49170"/>
    </row>
    <row r="49171" spans="2:2" ht="16.5" x14ac:dyDescent="0.3">
      <c r="B49171"/>
    </row>
    <row r="49172" spans="2:2" ht="16.5" x14ac:dyDescent="0.3">
      <c r="B49172"/>
    </row>
    <row r="49173" spans="2:2" ht="16.5" x14ac:dyDescent="0.3">
      <c r="B49173"/>
    </row>
    <row r="49174" spans="2:2" ht="16.5" x14ac:dyDescent="0.3">
      <c r="B49174"/>
    </row>
    <row r="49175" spans="2:2" ht="16.5" x14ac:dyDescent="0.3">
      <c r="B49175"/>
    </row>
    <row r="49176" spans="2:2" ht="16.5" x14ac:dyDescent="0.3">
      <c r="B49176"/>
    </row>
    <row r="49177" spans="2:2" ht="16.5" x14ac:dyDescent="0.3">
      <c r="B49177"/>
    </row>
    <row r="49178" spans="2:2" ht="16.5" x14ac:dyDescent="0.3">
      <c r="B49178"/>
    </row>
    <row r="49179" spans="2:2" ht="16.5" x14ac:dyDescent="0.3">
      <c r="B49179"/>
    </row>
    <row r="49180" spans="2:2" ht="16.5" x14ac:dyDescent="0.3">
      <c r="B49180"/>
    </row>
    <row r="49181" spans="2:2" ht="16.5" x14ac:dyDescent="0.3">
      <c r="B49181"/>
    </row>
    <row r="49182" spans="2:2" ht="16.5" x14ac:dyDescent="0.3">
      <c r="B49182"/>
    </row>
    <row r="49183" spans="2:2" ht="16.5" x14ac:dyDescent="0.3">
      <c r="B49183"/>
    </row>
    <row r="49184" spans="2:2" ht="16.5" x14ac:dyDescent="0.3">
      <c r="B49184"/>
    </row>
    <row r="49185" spans="2:2" ht="16.5" x14ac:dyDescent="0.3">
      <c r="B49185"/>
    </row>
    <row r="49186" spans="2:2" ht="16.5" x14ac:dyDescent="0.3">
      <c r="B49186"/>
    </row>
    <row r="49187" spans="2:2" ht="16.5" x14ac:dyDescent="0.3">
      <c r="B49187"/>
    </row>
    <row r="49188" spans="2:2" ht="16.5" x14ac:dyDescent="0.3">
      <c r="B49188"/>
    </row>
    <row r="49189" spans="2:2" ht="16.5" x14ac:dyDescent="0.3">
      <c r="B49189"/>
    </row>
    <row r="49190" spans="2:2" ht="16.5" x14ac:dyDescent="0.3">
      <c r="B49190"/>
    </row>
    <row r="49191" spans="2:2" ht="16.5" x14ac:dyDescent="0.3">
      <c r="B49191"/>
    </row>
    <row r="49192" spans="2:2" ht="16.5" x14ac:dyDescent="0.3">
      <c r="B49192"/>
    </row>
    <row r="49193" spans="2:2" ht="16.5" x14ac:dyDescent="0.3">
      <c r="B49193"/>
    </row>
    <row r="49194" spans="2:2" ht="16.5" x14ac:dyDescent="0.3">
      <c r="B49194"/>
    </row>
    <row r="49195" spans="2:2" ht="16.5" x14ac:dyDescent="0.3">
      <c r="B49195"/>
    </row>
    <row r="49196" spans="2:2" ht="16.5" x14ac:dyDescent="0.3">
      <c r="B49196"/>
    </row>
    <row r="49197" spans="2:2" ht="16.5" x14ac:dyDescent="0.3">
      <c r="B49197"/>
    </row>
    <row r="49198" spans="2:2" ht="16.5" x14ac:dyDescent="0.3">
      <c r="B49198"/>
    </row>
    <row r="49199" spans="2:2" ht="16.5" x14ac:dyDescent="0.3">
      <c r="B49199"/>
    </row>
    <row r="49200" spans="2:2" ht="16.5" x14ac:dyDescent="0.3">
      <c r="B49200"/>
    </row>
    <row r="49201" spans="2:2" ht="16.5" x14ac:dyDescent="0.3">
      <c r="B49201"/>
    </row>
    <row r="49202" spans="2:2" ht="16.5" x14ac:dyDescent="0.3">
      <c r="B49202"/>
    </row>
    <row r="49203" spans="2:2" ht="16.5" x14ac:dyDescent="0.3">
      <c r="B49203"/>
    </row>
    <row r="49204" spans="2:2" ht="16.5" x14ac:dyDescent="0.3">
      <c r="B49204"/>
    </row>
    <row r="49205" spans="2:2" ht="16.5" x14ac:dyDescent="0.3">
      <c r="B49205"/>
    </row>
    <row r="49206" spans="2:2" ht="16.5" x14ac:dyDescent="0.3">
      <c r="B49206"/>
    </row>
    <row r="49207" spans="2:2" ht="16.5" x14ac:dyDescent="0.3">
      <c r="B49207"/>
    </row>
    <row r="49208" spans="2:2" ht="16.5" x14ac:dyDescent="0.3">
      <c r="B49208"/>
    </row>
    <row r="49209" spans="2:2" ht="16.5" x14ac:dyDescent="0.3">
      <c r="B49209"/>
    </row>
    <row r="49210" spans="2:2" ht="16.5" x14ac:dyDescent="0.3">
      <c r="B49210"/>
    </row>
    <row r="49211" spans="2:2" ht="16.5" x14ac:dyDescent="0.3">
      <c r="B49211"/>
    </row>
    <row r="49212" spans="2:2" ht="16.5" x14ac:dyDescent="0.3">
      <c r="B49212"/>
    </row>
    <row r="49213" spans="2:2" ht="16.5" x14ac:dyDescent="0.3">
      <c r="B49213"/>
    </row>
    <row r="49214" spans="2:2" ht="16.5" x14ac:dyDescent="0.3">
      <c r="B49214"/>
    </row>
    <row r="49215" spans="2:2" ht="16.5" x14ac:dyDescent="0.3">
      <c r="B49215"/>
    </row>
    <row r="49216" spans="2:2" ht="16.5" x14ac:dyDescent="0.3">
      <c r="B49216"/>
    </row>
    <row r="49217" spans="2:2" ht="16.5" x14ac:dyDescent="0.3">
      <c r="B49217"/>
    </row>
    <row r="49218" spans="2:2" ht="16.5" x14ac:dyDescent="0.3">
      <c r="B49218"/>
    </row>
    <row r="49219" spans="2:2" ht="16.5" x14ac:dyDescent="0.3">
      <c r="B49219"/>
    </row>
    <row r="49220" spans="2:2" ht="16.5" x14ac:dyDescent="0.3">
      <c r="B49220"/>
    </row>
    <row r="49221" spans="2:2" ht="16.5" x14ac:dyDescent="0.3">
      <c r="B49221"/>
    </row>
    <row r="49222" spans="2:2" ht="16.5" x14ac:dyDescent="0.3">
      <c r="B49222"/>
    </row>
    <row r="49223" spans="2:2" ht="16.5" x14ac:dyDescent="0.3">
      <c r="B49223"/>
    </row>
    <row r="49224" spans="2:2" ht="16.5" x14ac:dyDescent="0.3">
      <c r="B49224"/>
    </row>
    <row r="49225" spans="2:2" ht="16.5" x14ac:dyDescent="0.3">
      <c r="B49225"/>
    </row>
    <row r="49226" spans="2:2" ht="16.5" x14ac:dyDescent="0.3">
      <c r="B49226"/>
    </row>
    <row r="49227" spans="2:2" ht="16.5" x14ac:dyDescent="0.3">
      <c r="B49227"/>
    </row>
    <row r="49228" spans="2:2" ht="16.5" x14ac:dyDescent="0.3">
      <c r="B49228"/>
    </row>
    <row r="49229" spans="2:2" ht="16.5" x14ac:dyDescent="0.3">
      <c r="B49229"/>
    </row>
    <row r="49230" spans="2:2" ht="16.5" x14ac:dyDescent="0.3">
      <c r="B49230"/>
    </row>
    <row r="49231" spans="2:2" ht="16.5" x14ac:dyDescent="0.3">
      <c r="B49231"/>
    </row>
    <row r="49232" spans="2:2" ht="16.5" x14ac:dyDescent="0.3">
      <c r="B49232"/>
    </row>
    <row r="49233" spans="2:2" ht="16.5" x14ac:dyDescent="0.3">
      <c r="B49233"/>
    </row>
    <row r="49234" spans="2:2" ht="16.5" x14ac:dyDescent="0.3">
      <c r="B49234"/>
    </row>
    <row r="49235" spans="2:2" ht="16.5" x14ac:dyDescent="0.3">
      <c r="B49235"/>
    </row>
    <row r="49236" spans="2:2" ht="16.5" x14ac:dyDescent="0.3">
      <c r="B49236"/>
    </row>
    <row r="49237" spans="2:2" ht="16.5" x14ac:dyDescent="0.3">
      <c r="B49237"/>
    </row>
    <row r="49238" spans="2:2" ht="16.5" x14ac:dyDescent="0.3">
      <c r="B49238"/>
    </row>
    <row r="49239" spans="2:2" ht="16.5" x14ac:dyDescent="0.3">
      <c r="B49239"/>
    </row>
    <row r="49240" spans="2:2" ht="16.5" x14ac:dyDescent="0.3">
      <c r="B49240"/>
    </row>
    <row r="49241" spans="2:2" ht="16.5" x14ac:dyDescent="0.3">
      <c r="B49241"/>
    </row>
    <row r="49242" spans="2:2" ht="16.5" x14ac:dyDescent="0.3">
      <c r="B49242"/>
    </row>
    <row r="49243" spans="2:2" ht="16.5" x14ac:dyDescent="0.3">
      <c r="B49243"/>
    </row>
    <row r="49244" spans="2:2" ht="16.5" x14ac:dyDescent="0.3">
      <c r="B49244"/>
    </row>
    <row r="49245" spans="2:2" ht="16.5" x14ac:dyDescent="0.3">
      <c r="B49245"/>
    </row>
    <row r="49246" spans="2:2" ht="16.5" x14ac:dyDescent="0.3">
      <c r="B49246"/>
    </row>
    <row r="49247" spans="2:2" ht="16.5" x14ac:dyDescent="0.3">
      <c r="B49247"/>
    </row>
    <row r="49248" spans="2:2" ht="16.5" x14ac:dyDescent="0.3">
      <c r="B49248"/>
    </row>
    <row r="49249" spans="2:2" ht="16.5" x14ac:dyDescent="0.3">
      <c r="B49249"/>
    </row>
    <row r="49250" spans="2:2" ht="16.5" x14ac:dyDescent="0.3">
      <c r="B49250"/>
    </row>
    <row r="49251" spans="2:2" ht="16.5" x14ac:dyDescent="0.3">
      <c r="B49251"/>
    </row>
    <row r="49252" spans="2:2" ht="16.5" x14ac:dyDescent="0.3">
      <c r="B49252"/>
    </row>
    <row r="49253" spans="2:2" ht="16.5" x14ac:dyDescent="0.3">
      <c r="B49253"/>
    </row>
    <row r="49254" spans="2:2" ht="16.5" x14ac:dyDescent="0.3">
      <c r="B49254"/>
    </row>
    <row r="49255" spans="2:2" ht="16.5" x14ac:dyDescent="0.3">
      <c r="B49255"/>
    </row>
    <row r="49256" spans="2:2" ht="16.5" x14ac:dyDescent="0.3">
      <c r="B49256"/>
    </row>
    <row r="49257" spans="2:2" ht="16.5" x14ac:dyDescent="0.3">
      <c r="B49257"/>
    </row>
    <row r="49258" spans="2:2" ht="16.5" x14ac:dyDescent="0.3">
      <c r="B49258"/>
    </row>
    <row r="49259" spans="2:2" ht="16.5" x14ac:dyDescent="0.3">
      <c r="B49259"/>
    </row>
    <row r="49260" spans="2:2" ht="16.5" x14ac:dyDescent="0.3">
      <c r="B49260"/>
    </row>
    <row r="49261" spans="2:2" ht="16.5" x14ac:dyDescent="0.3">
      <c r="B49261"/>
    </row>
    <row r="49262" spans="2:2" ht="16.5" x14ac:dyDescent="0.3">
      <c r="B49262"/>
    </row>
    <row r="49263" spans="2:2" ht="16.5" x14ac:dyDescent="0.3">
      <c r="B49263"/>
    </row>
    <row r="49264" spans="2:2" ht="16.5" x14ac:dyDescent="0.3">
      <c r="B49264"/>
    </row>
    <row r="49265" spans="2:2" ht="16.5" x14ac:dyDescent="0.3">
      <c r="B49265"/>
    </row>
    <row r="49266" spans="2:2" ht="16.5" x14ac:dyDescent="0.3">
      <c r="B49266"/>
    </row>
    <row r="49267" spans="2:2" ht="16.5" x14ac:dyDescent="0.3">
      <c r="B49267"/>
    </row>
    <row r="49268" spans="2:2" ht="16.5" x14ac:dyDescent="0.3">
      <c r="B49268"/>
    </row>
    <row r="49269" spans="2:2" ht="16.5" x14ac:dyDescent="0.3">
      <c r="B49269"/>
    </row>
    <row r="49270" spans="2:2" ht="16.5" x14ac:dyDescent="0.3">
      <c r="B49270"/>
    </row>
    <row r="49271" spans="2:2" ht="16.5" x14ac:dyDescent="0.3">
      <c r="B49271"/>
    </row>
    <row r="49272" spans="2:2" ht="16.5" x14ac:dyDescent="0.3">
      <c r="B49272"/>
    </row>
    <row r="49273" spans="2:2" ht="16.5" x14ac:dyDescent="0.3">
      <c r="B49273"/>
    </row>
    <row r="49274" spans="2:2" ht="16.5" x14ac:dyDescent="0.3">
      <c r="B49274"/>
    </row>
    <row r="49275" spans="2:2" ht="16.5" x14ac:dyDescent="0.3">
      <c r="B49275"/>
    </row>
    <row r="49276" spans="2:2" ht="16.5" x14ac:dyDescent="0.3">
      <c r="B49276"/>
    </row>
    <row r="49277" spans="2:2" ht="16.5" x14ac:dyDescent="0.3">
      <c r="B49277"/>
    </row>
    <row r="49278" spans="2:2" ht="16.5" x14ac:dyDescent="0.3">
      <c r="B49278"/>
    </row>
    <row r="49279" spans="2:2" ht="16.5" x14ac:dyDescent="0.3">
      <c r="B49279"/>
    </row>
    <row r="49280" spans="2:2" ht="16.5" x14ac:dyDescent="0.3">
      <c r="B49280"/>
    </row>
    <row r="49281" spans="2:2" ht="16.5" x14ac:dyDescent="0.3">
      <c r="B49281"/>
    </row>
    <row r="49282" spans="2:2" ht="16.5" x14ac:dyDescent="0.3">
      <c r="B49282"/>
    </row>
    <row r="49283" spans="2:2" ht="16.5" x14ac:dyDescent="0.3">
      <c r="B49283"/>
    </row>
    <row r="49284" spans="2:2" ht="16.5" x14ac:dyDescent="0.3">
      <c r="B49284"/>
    </row>
    <row r="49285" spans="2:2" ht="16.5" x14ac:dyDescent="0.3">
      <c r="B49285"/>
    </row>
    <row r="49286" spans="2:2" ht="16.5" x14ac:dyDescent="0.3">
      <c r="B49286"/>
    </row>
    <row r="49287" spans="2:2" ht="16.5" x14ac:dyDescent="0.3">
      <c r="B49287"/>
    </row>
    <row r="49288" spans="2:2" ht="16.5" x14ac:dyDescent="0.3">
      <c r="B49288"/>
    </row>
    <row r="49289" spans="2:2" ht="16.5" x14ac:dyDescent="0.3">
      <c r="B49289"/>
    </row>
    <row r="49290" spans="2:2" ht="16.5" x14ac:dyDescent="0.3">
      <c r="B49290"/>
    </row>
    <row r="49291" spans="2:2" ht="16.5" x14ac:dyDescent="0.3">
      <c r="B49291"/>
    </row>
    <row r="49292" spans="2:2" ht="16.5" x14ac:dyDescent="0.3">
      <c r="B49292"/>
    </row>
    <row r="49293" spans="2:2" ht="16.5" x14ac:dyDescent="0.3">
      <c r="B49293"/>
    </row>
    <row r="49294" spans="2:2" ht="16.5" x14ac:dyDescent="0.3">
      <c r="B49294"/>
    </row>
    <row r="49295" spans="2:2" ht="16.5" x14ac:dyDescent="0.3">
      <c r="B49295"/>
    </row>
    <row r="49296" spans="2:2" ht="16.5" x14ac:dyDescent="0.3">
      <c r="B49296"/>
    </row>
    <row r="49297" spans="2:2" ht="16.5" x14ac:dyDescent="0.3">
      <c r="B49297"/>
    </row>
    <row r="49298" spans="2:2" ht="16.5" x14ac:dyDescent="0.3">
      <c r="B49298"/>
    </row>
    <row r="49299" spans="2:2" ht="16.5" x14ac:dyDescent="0.3">
      <c r="B49299"/>
    </row>
    <row r="49300" spans="2:2" ht="16.5" x14ac:dyDescent="0.3">
      <c r="B49300"/>
    </row>
    <row r="49301" spans="2:2" ht="16.5" x14ac:dyDescent="0.3">
      <c r="B49301"/>
    </row>
    <row r="49302" spans="2:2" ht="16.5" x14ac:dyDescent="0.3">
      <c r="B49302"/>
    </row>
    <row r="49303" spans="2:2" ht="16.5" x14ac:dyDescent="0.3">
      <c r="B49303"/>
    </row>
    <row r="49304" spans="2:2" ht="16.5" x14ac:dyDescent="0.3">
      <c r="B49304"/>
    </row>
    <row r="49305" spans="2:2" ht="16.5" x14ac:dyDescent="0.3">
      <c r="B49305"/>
    </row>
    <row r="49306" spans="2:2" ht="16.5" x14ac:dyDescent="0.3">
      <c r="B49306"/>
    </row>
    <row r="49307" spans="2:2" ht="16.5" x14ac:dyDescent="0.3">
      <c r="B49307"/>
    </row>
    <row r="49308" spans="2:2" ht="16.5" x14ac:dyDescent="0.3">
      <c r="B49308"/>
    </row>
    <row r="49309" spans="2:2" ht="16.5" x14ac:dyDescent="0.3">
      <c r="B49309"/>
    </row>
    <row r="49310" spans="2:2" ht="16.5" x14ac:dyDescent="0.3">
      <c r="B49310"/>
    </row>
    <row r="49311" spans="2:2" ht="16.5" x14ac:dyDescent="0.3">
      <c r="B49311"/>
    </row>
    <row r="49312" spans="2:2" ht="16.5" x14ac:dyDescent="0.3">
      <c r="B49312"/>
    </row>
    <row r="49313" spans="2:2" ht="16.5" x14ac:dyDescent="0.3">
      <c r="B49313"/>
    </row>
    <row r="49314" spans="2:2" ht="16.5" x14ac:dyDescent="0.3">
      <c r="B49314"/>
    </row>
    <row r="49315" spans="2:2" ht="16.5" x14ac:dyDescent="0.3">
      <c r="B49315"/>
    </row>
    <row r="49316" spans="2:2" ht="16.5" x14ac:dyDescent="0.3">
      <c r="B49316"/>
    </row>
    <row r="49317" spans="2:2" ht="16.5" x14ac:dyDescent="0.3">
      <c r="B49317"/>
    </row>
    <row r="49318" spans="2:2" ht="16.5" x14ac:dyDescent="0.3">
      <c r="B49318"/>
    </row>
    <row r="49319" spans="2:2" ht="16.5" x14ac:dyDescent="0.3">
      <c r="B49319"/>
    </row>
    <row r="49320" spans="2:2" ht="16.5" x14ac:dyDescent="0.3">
      <c r="B49320"/>
    </row>
    <row r="49321" spans="2:2" ht="16.5" x14ac:dyDescent="0.3">
      <c r="B49321"/>
    </row>
    <row r="49322" spans="2:2" ht="16.5" x14ac:dyDescent="0.3">
      <c r="B49322"/>
    </row>
    <row r="49323" spans="2:2" ht="16.5" x14ac:dyDescent="0.3">
      <c r="B49323"/>
    </row>
    <row r="49324" spans="2:2" ht="16.5" x14ac:dyDescent="0.3">
      <c r="B49324"/>
    </row>
    <row r="49325" spans="2:2" ht="16.5" x14ac:dyDescent="0.3">
      <c r="B49325"/>
    </row>
    <row r="49326" spans="2:2" ht="16.5" x14ac:dyDescent="0.3">
      <c r="B49326"/>
    </row>
    <row r="49327" spans="2:2" ht="16.5" x14ac:dyDescent="0.3">
      <c r="B49327"/>
    </row>
    <row r="49328" spans="2:2" ht="16.5" x14ac:dyDescent="0.3">
      <c r="B49328"/>
    </row>
    <row r="49329" spans="2:2" ht="16.5" x14ac:dyDescent="0.3">
      <c r="B49329"/>
    </row>
    <row r="49330" spans="2:2" ht="16.5" x14ac:dyDescent="0.3">
      <c r="B49330"/>
    </row>
    <row r="49331" spans="2:2" ht="16.5" x14ac:dyDescent="0.3">
      <c r="B49331"/>
    </row>
    <row r="49332" spans="2:2" ht="16.5" x14ac:dyDescent="0.3">
      <c r="B49332"/>
    </row>
    <row r="49333" spans="2:2" ht="16.5" x14ac:dyDescent="0.3">
      <c r="B49333"/>
    </row>
    <row r="49334" spans="2:2" ht="16.5" x14ac:dyDescent="0.3">
      <c r="B49334"/>
    </row>
    <row r="49335" spans="2:2" ht="16.5" x14ac:dyDescent="0.3">
      <c r="B49335"/>
    </row>
    <row r="49336" spans="2:2" ht="16.5" x14ac:dyDescent="0.3">
      <c r="B49336"/>
    </row>
    <row r="49337" spans="2:2" ht="16.5" x14ac:dyDescent="0.3">
      <c r="B49337"/>
    </row>
    <row r="49338" spans="2:2" ht="16.5" x14ac:dyDescent="0.3">
      <c r="B49338"/>
    </row>
    <row r="49339" spans="2:2" ht="16.5" x14ac:dyDescent="0.3">
      <c r="B49339"/>
    </row>
    <row r="49340" spans="2:2" ht="16.5" x14ac:dyDescent="0.3">
      <c r="B49340"/>
    </row>
    <row r="49341" spans="2:2" ht="16.5" x14ac:dyDescent="0.3">
      <c r="B49341"/>
    </row>
    <row r="49342" spans="2:2" ht="16.5" x14ac:dyDescent="0.3">
      <c r="B49342"/>
    </row>
    <row r="49343" spans="2:2" ht="16.5" x14ac:dyDescent="0.3">
      <c r="B49343"/>
    </row>
    <row r="49344" spans="2:2" ht="16.5" x14ac:dyDescent="0.3">
      <c r="B49344"/>
    </row>
    <row r="49345" spans="2:2" ht="16.5" x14ac:dyDescent="0.3">
      <c r="B49345"/>
    </row>
    <row r="49346" spans="2:2" ht="16.5" x14ac:dyDescent="0.3">
      <c r="B49346"/>
    </row>
    <row r="49347" spans="2:2" ht="16.5" x14ac:dyDescent="0.3">
      <c r="B49347"/>
    </row>
    <row r="49348" spans="2:2" ht="16.5" x14ac:dyDescent="0.3">
      <c r="B49348"/>
    </row>
    <row r="49349" spans="2:2" ht="16.5" x14ac:dyDescent="0.3">
      <c r="B49349"/>
    </row>
    <row r="49350" spans="2:2" ht="16.5" x14ac:dyDescent="0.3">
      <c r="B49350"/>
    </row>
    <row r="49351" spans="2:2" ht="16.5" x14ac:dyDescent="0.3">
      <c r="B49351"/>
    </row>
    <row r="49352" spans="2:2" ht="16.5" x14ac:dyDescent="0.3">
      <c r="B49352"/>
    </row>
    <row r="49353" spans="2:2" ht="16.5" x14ac:dyDescent="0.3">
      <c r="B49353"/>
    </row>
    <row r="49354" spans="2:2" ht="16.5" x14ac:dyDescent="0.3">
      <c r="B49354"/>
    </row>
    <row r="49355" spans="2:2" ht="16.5" x14ac:dyDescent="0.3">
      <c r="B49355"/>
    </row>
    <row r="49356" spans="2:2" ht="16.5" x14ac:dyDescent="0.3">
      <c r="B49356"/>
    </row>
    <row r="49357" spans="2:2" ht="16.5" x14ac:dyDescent="0.3">
      <c r="B49357"/>
    </row>
    <row r="49358" spans="2:2" ht="16.5" x14ac:dyDescent="0.3">
      <c r="B49358"/>
    </row>
    <row r="49359" spans="2:2" ht="16.5" x14ac:dyDescent="0.3">
      <c r="B49359"/>
    </row>
    <row r="49360" spans="2:2" ht="16.5" x14ac:dyDescent="0.3">
      <c r="B49360"/>
    </row>
    <row r="49361" spans="2:2" ht="16.5" x14ac:dyDescent="0.3">
      <c r="B49361"/>
    </row>
    <row r="49362" spans="2:2" ht="16.5" x14ac:dyDescent="0.3">
      <c r="B49362"/>
    </row>
    <row r="49363" spans="2:2" ht="16.5" x14ac:dyDescent="0.3">
      <c r="B49363"/>
    </row>
    <row r="49364" spans="2:2" ht="16.5" x14ac:dyDescent="0.3">
      <c r="B49364"/>
    </row>
    <row r="49365" spans="2:2" ht="16.5" x14ac:dyDescent="0.3">
      <c r="B49365"/>
    </row>
    <row r="49366" spans="2:2" ht="16.5" x14ac:dyDescent="0.3">
      <c r="B49366"/>
    </row>
    <row r="49367" spans="2:2" ht="16.5" x14ac:dyDescent="0.3">
      <c r="B49367"/>
    </row>
    <row r="49368" spans="2:2" ht="16.5" x14ac:dyDescent="0.3">
      <c r="B49368"/>
    </row>
    <row r="49369" spans="2:2" ht="16.5" x14ac:dyDescent="0.3">
      <c r="B49369"/>
    </row>
    <row r="49370" spans="2:2" ht="16.5" x14ac:dyDescent="0.3">
      <c r="B49370"/>
    </row>
    <row r="49371" spans="2:2" ht="16.5" x14ac:dyDescent="0.3">
      <c r="B49371"/>
    </row>
    <row r="49372" spans="2:2" ht="16.5" x14ac:dyDescent="0.3">
      <c r="B49372"/>
    </row>
    <row r="49373" spans="2:2" ht="16.5" x14ac:dyDescent="0.3">
      <c r="B49373"/>
    </row>
    <row r="49374" spans="2:2" ht="16.5" x14ac:dyDescent="0.3">
      <c r="B49374"/>
    </row>
    <row r="49375" spans="2:2" ht="16.5" x14ac:dyDescent="0.3">
      <c r="B49375"/>
    </row>
    <row r="49376" spans="2:2" ht="16.5" x14ac:dyDescent="0.3">
      <c r="B49376"/>
    </row>
    <row r="49377" spans="2:2" ht="16.5" x14ac:dyDescent="0.3">
      <c r="B49377"/>
    </row>
    <row r="49378" spans="2:2" ht="16.5" x14ac:dyDescent="0.3">
      <c r="B49378"/>
    </row>
    <row r="49379" spans="2:2" ht="16.5" x14ac:dyDescent="0.3">
      <c r="B49379"/>
    </row>
    <row r="49380" spans="2:2" ht="16.5" x14ac:dyDescent="0.3">
      <c r="B49380"/>
    </row>
    <row r="49381" spans="2:2" ht="16.5" x14ac:dyDescent="0.3">
      <c r="B49381"/>
    </row>
    <row r="49382" spans="2:2" ht="16.5" x14ac:dyDescent="0.3">
      <c r="B49382"/>
    </row>
    <row r="49383" spans="2:2" ht="16.5" x14ac:dyDescent="0.3">
      <c r="B49383"/>
    </row>
    <row r="49384" spans="2:2" ht="16.5" x14ac:dyDescent="0.3">
      <c r="B49384"/>
    </row>
    <row r="49385" spans="2:2" ht="16.5" x14ac:dyDescent="0.3">
      <c r="B49385"/>
    </row>
    <row r="49386" spans="2:2" ht="16.5" x14ac:dyDescent="0.3">
      <c r="B49386"/>
    </row>
    <row r="49387" spans="2:2" ht="16.5" x14ac:dyDescent="0.3">
      <c r="B49387"/>
    </row>
    <row r="49388" spans="2:2" ht="16.5" x14ac:dyDescent="0.3">
      <c r="B49388"/>
    </row>
    <row r="49389" spans="2:2" ht="16.5" x14ac:dyDescent="0.3">
      <c r="B49389"/>
    </row>
    <row r="49390" spans="2:2" ht="16.5" x14ac:dyDescent="0.3">
      <c r="B49390"/>
    </row>
    <row r="49391" spans="2:2" ht="16.5" x14ac:dyDescent="0.3">
      <c r="B49391"/>
    </row>
    <row r="49392" spans="2:2" ht="16.5" x14ac:dyDescent="0.3">
      <c r="B49392"/>
    </row>
    <row r="49393" spans="2:2" ht="16.5" x14ac:dyDescent="0.3">
      <c r="B49393"/>
    </row>
    <row r="49394" spans="2:2" ht="16.5" x14ac:dyDescent="0.3">
      <c r="B49394"/>
    </row>
    <row r="49395" spans="2:2" ht="16.5" x14ac:dyDescent="0.3">
      <c r="B49395"/>
    </row>
    <row r="49396" spans="2:2" ht="16.5" x14ac:dyDescent="0.3">
      <c r="B49396"/>
    </row>
    <row r="49397" spans="2:2" ht="16.5" x14ac:dyDescent="0.3">
      <c r="B49397"/>
    </row>
    <row r="49398" spans="2:2" ht="16.5" x14ac:dyDescent="0.3">
      <c r="B49398"/>
    </row>
    <row r="49399" spans="2:2" ht="16.5" x14ac:dyDescent="0.3">
      <c r="B49399"/>
    </row>
    <row r="49400" spans="2:2" ht="16.5" x14ac:dyDescent="0.3">
      <c r="B49400"/>
    </row>
    <row r="49401" spans="2:2" ht="16.5" x14ac:dyDescent="0.3">
      <c r="B49401"/>
    </row>
    <row r="49402" spans="2:2" ht="16.5" x14ac:dyDescent="0.3">
      <c r="B49402"/>
    </row>
    <row r="49403" spans="2:2" ht="16.5" x14ac:dyDescent="0.3">
      <c r="B49403"/>
    </row>
    <row r="49404" spans="2:2" ht="16.5" x14ac:dyDescent="0.3">
      <c r="B49404"/>
    </row>
    <row r="49405" spans="2:2" ht="16.5" x14ac:dyDescent="0.3">
      <c r="B49405"/>
    </row>
    <row r="49406" spans="2:2" ht="16.5" x14ac:dyDescent="0.3">
      <c r="B49406"/>
    </row>
    <row r="49407" spans="2:2" ht="16.5" x14ac:dyDescent="0.3">
      <c r="B49407"/>
    </row>
    <row r="49408" spans="2:2" ht="16.5" x14ac:dyDescent="0.3">
      <c r="B49408"/>
    </row>
    <row r="49409" spans="2:2" ht="16.5" x14ac:dyDescent="0.3">
      <c r="B49409"/>
    </row>
    <row r="49410" spans="2:2" ht="16.5" x14ac:dyDescent="0.3">
      <c r="B49410"/>
    </row>
    <row r="49411" spans="2:2" ht="16.5" x14ac:dyDescent="0.3">
      <c r="B49411"/>
    </row>
    <row r="49412" spans="2:2" ht="16.5" x14ac:dyDescent="0.3">
      <c r="B49412"/>
    </row>
    <row r="49413" spans="2:2" ht="16.5" x14ac:dyDescent="0.3">
      <c r="B49413"/>
    </row>
    <row r="49414" spans="2:2" ht="16.5" x14ac:dyDescent="0.3">
      <c r="B49414"/>
    </row>
    <row r="49415" spans="2:2" ht="16.5" x14ac:dyDescent="0.3">
      <c r="B49415"/>
    </row>
    <row r="49416" spans="2:2" ht="16.5" x14ac:dyDescent="0.3">
      <c r="B49416"/>
    </row>
    <row r="49417" spans="2:2" ht="16.5" x14ac:dyDescent="0.3">
      <c r="B49417"/>
    </row>
    <row r="49418" spans="2:2" ht="16.5" x14ac:dyDescent="0.3">
      <c r="B49418"/>
    </row>
    <row r="49419" spans="2:2" ht="16.5" x14ac:dyDescent="0.3">
      <c r="B49419"/>
    </row>
    <row r="49420" spans="2:2" ht="16.5" x14ac:dyDescent="0.3">
      <c r="B49420"/>
    </row>
    <row r="49421" spans="2:2" ht="16.5" x14ac:dyDescent="0.3">
      <c r="B49421"/>
    </row>
    <row r="49422" spans="2:2" ht="16.5" x14ac:dyDescent="0.3">
      <c r="B49422"/>
    </row>
    <row r="49423" spans="2:2" ht="16.5" x14ac:dyDescent="0.3">
      <c r="B49423"/>
    </row>
    <row r="49424" spans="2:2" ht="16.5" x14ac:dyDescent="0.3">
      <c r="B49424"/>
    </row>
    <row r="49425" spans="2:2" ht="16.5" x14ac:dyDescent="0.3">
      <c r="B49425"/>
    </row>
    <row r="49426" spans="2:2" ht="16.5" x14ac:dyDescent="0.3">
      <c r="B49426"/>
    </row>
    <row r="49427" spans="2:2" ht="16.5" x14ac:dyDescent="0.3">
      <c r="B49427"/>
    </row>
    <row r="49428" spans="2:2" ht="16.5" x14ac:dyDescent="0.3">
      <c r="B49428"/>
    </row>
    <row r="49429" spans="2:2" ht="16.5" x14ac:dyDescent="0.3">
      <c r="B49429"/>
    </row>
    <row r="49430" spans="2:2" ht="16.5" x14ac:dyDescent="0.3">
      <c r="B49430"/>
    </row>
    <row r="49431" spans="2:2" ht="16.5" x14ac:dyDescent="0.3">
      <c r="B49431"/>
    </row>
    <row r="49432" spans="2:2" ht="16.5" x14ac:dyDescent="0.3">
      <c r="B49432"/>
    </row>
    <row r="49433" spans="2:2" ht="16.5" x14ac:dyDescent="0.3">
      <c r="B49433"/>
    </row>
    <row r="49434" spans="2:2" ht="16.5" x14ac:dyDescent="0.3">
      <c r="B49434"/>
    </row>
    <row r="49435" spans="2:2" ht="16.5" x14ac:dyDescent="0.3">
      <c r="B49435"/>
    </row>
    <row r="49436" spans="2:2" ht="16.5" x14ac:dyDescent="0.3">
      <c r="B49436"/>
    </row>
    <row r="49437" spans="2:2" ht="16.5" x14ac:dyDescent="0.3">
      <c r="B49437"/>
    </row>
    <row r="49438" spans="2:2" ht="16.5" x14ac:dyDescent="0.3">
      <c r="B49438"/>
    </row>
    <row r="49439" spans="2:2" ht="16.5" x14ac:dyDescent="0.3">
      <c r="B49439"/>
    </row>
    <row r="49440" spans="2:2" ht="16.5" x14ac:dyDescent="0.3">
      <c r="B49440"/>
    </row>
    <row r="49441" spans="2:2" ht="16.5" x14ac:dyDescent="0.3">
      <c r="B49441"/>
    </row>
    <row r="49442" spans="2:2" ht="16.5" x14ac:dyDescent="0.3">
      <c r="B49442"/>
    </row>
    <row r="49443" spans="2:2" ht="16.5" x14ac:dyDescent="0.3">
      <c r="B49443"/>
    </row>
    <row r="49444" spans="2:2" ht="16.5" x14ac:dyDescent="0.3">
      <c r="B49444"/>
    </row>
    <row r="49445" spans="2:2" ht="16.5" x14ac:dyDescent="0.3">
      <c r="B49445"/>
    </row>
    <row r="49446" spans="2:2" ht="16.5" x14ac:dyDescent="0.3">
      <c r="B49446"/>
    </row>
    <row r="49447" spans="2:2" ht="16.5" x14ac:dyDescent="0.3">
      <c r="B49447"/>
    </row>
    <row r="49448" spans="2:2" ht="16.5" x14ac:dyDescent="0.3">
      <c r="B49448"/>
    </row>
    <row r="49449" spans="2:2" ht="16.5" x14ac:dyDescent="0.3">
      <c r="B49449"/>
    </row>
    <row r="49450" spans="2:2" ht="16.5" x14ac:dyDescent="0.3">
      <c r="B49450"/>
    </row>
    <row r="49451" spans="2:2" ht="16.5" x14ac:dyDescent="0.3">
      <c r="B49451"/>
    </row>
    <row r="49452" spans="2:2" ht="16.5" x14ac:dyDescent="0.3">
      <c r="B49452"/>
    </row>
    <row r="49453" spans="2:2" ht="16.5" x14ac:dyDescent="0.3">
      <c r="B49453"/>
    </row>
    <row r="49454" spans="2:2" ht="16.5" x14ac:dyDescent="0.3">
      <c r="B49454"/>
    </row>
    <row r="49455" spans="2:2" ht="16.5" x14ac:dyDescent="0.3">
      <c r="B49455"/>
    </row>
    <row r="49456" spans="2:2" ht="16.5" x14ac:dyDescent="0.3">
      <c r="B49456"/>
    </row>
    <row r="49457" spans="2:2" ht="16.5" x14ac:dyDescent="0.3">
      <c r="B49457"/>
    </row>
    <row r="49458" spans="2:2" ht="16.5" x14ac:dyDescent="0.3">
      <c r="B49458"/>
    </row>
    <row r="49459" spans="2:2" ht="16.5" x14ac:dyDescent="0.3">
      <c r="B49459"/>
    </row>
    <row r="49460" spans="2:2" ht="16.5" x14ac:dyDescent="0.3">
      <c r="B49460"/>
    </row>
    <row r="49461" spans="2:2" ht="16.5" x14ac:dyDescent="0.3">
      <c r="B49461"/>
    </row>
    <row r="49462" spans="2:2" ht="16.5" x14ac:dyDescent="0.3">
      <c r="B49462"/>
    </row>
    <row r="49463" spans="2:2" ht="16.5" x14ac:dyDescent="0.3">
      <c r="B49463"/>
    </row>
    <row r="49464" spans="2:2" ht="16.5" x14ac:dyDescent="0.3">
      <c r="B49464"/>
    </row>
    <row r="49465" spans="2:2" ht="16.5" x14ac:dyDescent="0.3">
      <c r="B49465"/>
    </row>
    <row r="49466" spans="2:2" ht="16.5" x14ac:dyDescent="0.3">
      <c r="B49466"/>
    </row>
    <row r="49467" spans="2:2" ht="16.5" x14ac:dyDescent="0.3">
      <c r="B49467"/>
    </row>
    <row r="49468" spans="2:2" ht="16.5" x14ac:dyDescent="0.3">
      <c r="B49468"/>
    </row>
    <row r="49469" spans="2:2" ht="16.5" x14ac:dyDescent="0.3">
      <c r="B49469"/>
    </row>
    <row r="49470" spans="2:2" ht="16.5" x14ac:dyDescent="0.3">
      <c r="B49470"/>
    </row>
    <row r="49471" spans="2:2" ht="16.5" x14ac:dyDescent="0.3">
      <c r="B49471"/>
    </row>
    <row r="49472" spans="2:2" ht="16.5" x14ac:dyDescent="0.3">
      <c r="B49472"/>
    </row>
    <row r="49473" spans="2:2" ht="16.5" x14ac:dyDescent="0.3">
      <c r="B49473"/>
    </row>
    <row r="49474" spans="2:2" ht="16.5" x14ac:dyDescent="0.3">
      <c r="B49474"/>
    </row>
    <row r="49475" spans="2:2" ht="16.5" x14ac:dyDescent="0.3">
      <c r="B49475"/>
    </row>
    <row r="49476" spans="2:2" ht="16.5" x14ac:dyDescent="0.3">
      <c r="B49476"/>
    </row>
    <row r="49477" spans="2:2" ht="16.5" x14ac:dyDescent="0.3">
      <c r="B49477"/>
    </row>
    <row r="49478" spans="2:2" ht="16.5" x14ac:dyDescent="0.3">
      <c r="B49478"/>
    </row>
    <row r="49479" spans="2:2" ht="16.5" x14ac:dyDescent="0.3">
      <c r="B49479"/>
    </row>
    <row r="49480" spans="2:2" ht="16.5" x14ac:dyDescent="0.3">
      <c r="B49480"/>
    </row>
    <row r="49481" spans="2:2" ht="16.5" x14ac:dyDescent="0.3">
      <c r="B49481"/>
    </row>
    <row r="49482" spans="2:2" ht="16.5" x14ac:dyDescent="0.3">
      <c r="B49482"/>
    </row>
    <row r="49483" spans="2:2" ht="16.5" x14ac:dyDescent="0.3">
      <c r="B49483"/>
    </row>
    <row r="49484" spans="2:2" ht="16.5" x14ac:dyDescent="0.3">
      <c r="B49484"/>
    </row>
    <row r="49485" spans="2:2" ht="16.5" x14ac:dyDescent="0.3">
      <c r="B49485"/>
    </row>
    <row r="49486" spans="2:2" ht="16.5" x14ac:dyDescent="0.3">
      <c r="B49486"/>
    </row>
    <row r="49487" spans="2:2" ht="16.5" x14ac:dyDescent="0.3">
      <c r="B49487"/>
    </row>
    <row r="49488" spans="2:2" ht="16.5" x14ac:dyDescent="0.3">
      <c r="B49488"/>
    </row>
    <row r="49489" spans="2:2" ht="16.5" x14ac:dyDescent="0.3">
      <c r="B49489"/>
    </row>
    <row r="49490" spans="2:2" ht="16.5" x14ac:dyDescent="0.3">
      <c r="B49490"/>
    </row>
    <row r="49491" spans="2:2" ht="16.5" x14ac:dyDescent="0.3">
      <c r="B49491"/>
    </row>
    <row r="49492" spans="2:2" ht="16.5" x14ac:dyDescent="0.3">
      <c r="B49492"/>
    </row>
    <row r="49493" spans="2:2" ht="16.5" x14ac:dyDescent="0.3">
      <c r="B49493"/>
    </row>
    <row r="49494" spans="2:2" ht="16.5" x14ac:dyDescent="0.3">
      <c r="B49494"/>
    </row>
    <row r="49495" spans="2:2" ht="16.5" x14ac:dyDescent="0.3">
      <c r="B49495"/>
    </row>
    <row r="49496" spans="2:2" ht="16.5" x14ac:dyDescent="0.3">
      <c r="B49496"/>
    </row>
    <row r="49497" spans="2:2" ht="16.5" x14ac:dyDescent="0.3">
      <c r="B49497"/>
    </row>
    <row r="49498" spans="2:2" ht="16.5" x14ac:dyDescent="0.3">
      <c r="B49498"/>
    </row>
    <row r="49499" spans="2:2" ht="16.5" x14ac:dyDescent="0.3">
      <c r="B49499"/>
    </row>
    <row r="49500" spans="2:2" ht="16.5" x14ac:dyDescent="0.3">
      <c r="B49500"/>
    </row>
    <row r="49501" spans="2:2" ht="16.5" x14ac:dyDescent="0.3">
      <c r="B49501"/>
    </row>
    <row r="49502" spans="2:2" ht="16.5" x14ac:dyDescent="0.3">
      <c r="B49502"/>
    </row>
    <row r="49503" spans="2:2" ht="16.5" x14ac:dyDescent="0.3">
      <c r="B49503"/>
    </row>
    <row r="49504" spans="2:2" ht="16.5" x14ac:dyDescent="0.3">
      <c r="B49504"/>
    </row>
    <row r="49505" spans="2:2" ht="16.5" x14ac:dyDescent="0.3">
      <c r="B49505"/>
    </row>
    <row r="49506" spans="2:2" ht="16.5" x14ac:dyDescent="0.3">
      <c r="B49506"/>
    </row>
    <row r="49507" spans="2:2" ht="16.5" x14ac:dyDescent="0.3">
      <c r="B49507"/>
    </row>
    <row r="49508" spans="2:2" ht="16.5" x14ac:dyDescent="0.3">
      <c r="B49508"/>
    </row>
    <row r="49509" spans="2:2" ht="16.5" x14ac:dyDescent="0.3">
      <c r="B49509"/>
    </row>
    <row r="49510" spans="2:2" ht="16.5" x14ac:dyDescent="0.3">
      <c r="B49510"/>
    </row>
    <row r="49511" spans="2:2" ht="16.5" x14ac:dyDescent="0.3">
      <c r="B49511"/>
    </row>
    <row r="49512" spans="2:2" ht="16.5" x14ac:dyDescent="0.3">
      <c r="B49512"/>
    </row>
    <row r="49513" spans="2:2" ht="16.5" x14ac:dyDescent="0.3">
      <c r="B49513"/>
    </row>
    <row r="49514" spans="2:2" ht="16.5" x14ac:dyDescent="0.3">
      <c r="B49514"/>
    </row>
    <row r="49515" spans="2:2" ht="16.5" x14ac:dyDescent="0.3">
      <c r="B49515"/>
    </row>
    <row r="49516" spans="2:2" ht="16.5" x14ac:dyDescent="0.3">
      <c r="B49516"/>
    </row>
    <row r="49517" spans="2:2" ht="16.5" x14ac:dyDescent="0.3">
      <c r="B49517"/>
    </row>
    <row r="49518" spans="2:2" ht="16.5" x14ac:dyDescent="0.3">
      <c r="B49518"/>
    </row>
    <row r="49519" spans="2:2" ht="16.5" x14ac:dyDescent="0.3">
      <c r="B49519"/>
    </row>
    <row r="49520" spans="2:2" ht="16.5" x14ac:dyDescent="0.3">
      <c r="B49520"/>
    </row>
    <row r="49521" spans="2:2" ht="16.5" x14ac:dyDescent="0.3">
      <c r="B49521"/>
    </row>
    <row r="49522" spans="2:2" ht="16.5" x14ac:dyDescent="0.3">
      <c r="B49522"/>
    </row>
    <row r="49523" spans="2:2" ht="16.5" x14ac:dyDescent="0.3">
      <c r="B49523"/>
    </row>
    <row r="49524" spans="2:2" ht="16.5" x14ac:dyDescent="0.3">
      <c r="B49524"/>
    </row>
    <row r="49525" spans="2:2" ht="16.5" x14ac:dyDescent="0.3">
      <c r="B49525"/>
    </row>
    <row r="49526" spans="2:2" ht="16.5" x14ac:dyDescent="0.3">
      <c r="B49526"/>
    </row>
    <row r="49527" spans="2:2" ht="16.5" x14ac:dyDescent="0.3">
      <c r="B49527"/>
    </row>
    <row r="49528" spans="2:2" ht="16.5" x14ac:dyDescent="0.3">
      <c r="B49528"/>
    </row>
    <row r="49529" spans="2:2" ht="16.5" x14ac:dyDescent="0.3">
      <c r="B49529"/>
    </row>
    <row r="49530" spans="2:2" ht="16.5" x14ac:dyDescent="0.3">
      <c r="B49530"/>
    </row>
    <row r="49531" spans="2:2" ht="16.5" x14ac:dyDescent="0.3">
      <c r="B49531"/>
    </row>
    <row r="49532" spans="2:2" ht="16.5" x14ac:dyDescent="0.3">
      <c r="B49532"/>
    </row>
    <row r="49533" spans="2:2" ht="16.5" x14ac:dyDescent="0.3">
      <c r="B49533"/>
    </row>
    <row r="49534" spans="2:2" ht="16.5" x14ac:dyDescent="0.3">
      <c r="B49534"/>
    </row>
    <row r="49535" spans="2:2" ht="16.5" x14ac:dyDescent="0.3">
      <c r="B49535"/>
    </row>
    <row r="49536" spans="2:2" ht="16.5" x14ac:dyDescent="0.3">
      <c r="B49536"/>
    </row>
    <row r="49537" spans="2:2" ht="16.5" x14ac:dyDescent="0.3">
      <c r="B49537"/>
    </row>
    <row r="49538" spans="2:2" ht="16.5" x14ac:dyDescent="0.3">
      <c r="B49538"/>
    </row>
    <row r="49539" spans="2:2" ht="16.5" x14ac:dyDescent="0.3">
      <c r="B49539"/>
    </row>
    <row r="49540" spans="2:2" ht="16.5" x14ac:dyDescent="0.3">
      <c r="B49540"/>
    </row>
    <row r="49541" spans="2:2" ht="16.5" x14ac:dyDescent="0.3">
      <c r="B49541"/>
    </row>
    <row r="49542" spans="2:2" ht="16.5" x14ac:dyDescent="0.3">
      <c r="B49542"/>
    </row>
    <row r="49543" spans="2:2" ht="16.5" x14ac:dyDescent="0.3">
      <c r="B49543"/>
    </row>
    <row r="49544" spans="2:2" ht="16.5" x14ac:dyDescent="0.3">
      <c r="B49544"/>
    </row>
    <row r="49545" spans="2:2" ht="16.5" x14ac:dyDescent="0.3">
      <c r="B49545"/>
    </row>
    <row r="49546" spans="2:2" ht="16.5" x14ac:dyDescent="0.3">
      <c r="B49546"/>
    </row>
    <row r="49547" spans="2:2" ht="16.5" x14ac:dyDescent="0.3">
      <c r="B49547"/>
    </row>
    <row r="49548" spans="2:2" ht="16.5" x14ac:dyDescent="0.3">
      <c r="B49548"/>
    </row>
    <row r="49549" spans="2:2" ht="16.5" x14ac:dyDescent="0.3">
      <c r="B49549"/>
    </row>
    <row r="49550" spans="2:2" ht="16.5" x14ac:dyDescent="0.3">
      <c r="B49550"/>
    </row>
    <row r="49551" spans="2:2" ht="16.5" x14ac:dyDescent="0.3">
      <c r="B49551"/>
    </row>
    <row r="49552" spans="2:2" ht="16.5" x14ac:dyDescent="0.3">
      <c r="B49552"/>
    </row>
    <row r="49553" spans="2:2" ht="16.5" x14ac:dyDescent="0.3">
      <c r="B49553"/>
    </row>
    <row r="49554" spans="2:2" ht="16.5" x14ac:dyDescent="0.3">
      <c r="B49554"/>
    </row>
    <row r="49555" spans="2:2" ht="16.5" x14ac:dyDescent="0.3">
      <c r="B49555"/>
    </row>
    <row r="49556" spans="2:2" ht="16.5" x14ac:dyDescent="0.3">
      <c r="B49556"/>
    </row>
    <row r="49557" spans="2:2" ht="16.5" x14ac:dyDescent="0.3">
      <c r="B49557"/>
    </row>
    <row r="49558" spans="2:2" ht="16.5" x14ac:dyDescent="0.3">
      <c r="B49558"/>
    </row>
    <row r="49559" spans="2:2" ht="16.5" x14ac:dyDescent="0.3">
      <c r="B49559"/>
    </row>
    <row r="49560" spans="2:2" ht="16.5" x14ac:dyDescent="0.3">
      <c r="B49560"/>
    </row>
    <row r="49561" spans="2:2" ht="16.5" x14ac:dyDescent="0.3">
      <c r="B49561"/>
    </row>
    <row r="49562" spans="2:2" ht="16.5" x14ac:dyDescent="0.3">
      <c r="B49562"/>
    </row>
    <row r="49563" spans="2:2" ht="16.5" x14ac:dyDescent="0.3">
      <c r="B49563"/>
    </row>
    <row r="49564" spans="2:2" ht="16.5" x14ac:dyDescent="0.3">
      <c r="B49564"/>
    </row>
    <row r="49565" spans="2:2" ht="16.5" x14ac:dyDescent="0.3">
      <c r="B49565"/>
    </row>
    <row r="49566" spans="2:2" ht="16.5" x14ac:dyDescent="0.3">
      <c r="B49566"/>
    </row>
    <row r="49567" spans="2:2" ht="16.5" x14ac:dyDescent="0.3">
      <c r="B49567"/>
    </row>
    <row r="49568" spans="2:2" ht="16.5" x14ac:dyDescent="0.3">
      <c r="B49568"/>
    </row>
    <row r="49569" spans="2:2" ht="16.5" x14ac:dyDescent="0.3">
      <c r="B49569"/>
    </row>
    <row r="49570" spans="2:2" ht="16.5" x14ac:dyDescent="0.3">
      <c r="B49570"/>
    </row>
    <row r="49571" spans="2:2" ht="16.5" x14ac:dyDescent="0.3">
      <c r="B49571"/>
    </row>
    <row r="49572" spans="2:2" ht="16.5" x14ac:dyDescent="0.3">
      <c r="B49572"/>
    </row>
    <row r="49573" spans="2:2" ht="16.5" x14ac:dyDescent="0.3">
      <c r="B49573"/>
    </row>
    <row r="49574" spans="2:2" ht="16.5" x14ac:dyDescent="0.3">
      <c r="B49574"/>
    </row>
    <row r="49575" spans="2:2" ht="16.5" x14ac:dyDescent="0.3">
      <c r="B49575"/>
    </row>
    <row r="49576" spans="2:2" ht="16.5" x14ac:dyDescent="0.3">
      <c r="B49576"/>
    </row>
    <row r="49577" spans="2:2" ht="16.5" x14ac:dyDescent="0.3">
      <c r="B49577"/>
    </row>
    <row r="49578" spans="2:2" ht="16.5" x14ac:dyDescent="0.3">
      <c r="B49578"/>
    </row>
    <row r="49579" spans="2:2" ht="16.5" x14ac:dyDescent="0.3">
      <c r="B49579"/>
    </row>
    <row r="49580" spans="2:2" ht="16.5" x14ac:dyDescent="0.3">
      <c r="B49580"/>
    </row>
    <row r="49581" spans="2:2" ht="16.5" x14ac:dyDescent="0.3">
      <c r="B49581"/>
    </row>
    <row r="49582" spans="2:2" ht="16.5" x14ac:dyDescent="0.3">
      <c r="B49582"/>
    </row>
    <row r="49583" spans="2:2" ht="16.5" x14ac:dyDescent="0.3">
      <c r="B49583"/>
    </row>
    <row r="49584" spans="2:2" ht="16.5" x14ac:dyDescent="0.3">
      <c r="B49584"/>
    </row>
    <row r="49585" spans="2:2" ht="16.5" x14ac:dyDescent="0.3">
      <c r="B49585"/>
    </row>
    <row r="49586" spans="2:2" ht="16.5" x14ac:dyDescent="0.3">
      <c r="B49586"/>
    </row>
    <row r="49587" spans="2:2" ht="16.5" x14ac:dyDescent="0.3">
      <c r="B49587"/>
    </row>
    <row r="49588" spans="2:2" ht="16.5" x14ac:dyDescent="0.3">
      <c r="B49588"/>
    </row>
    <row r="49589" spans="2:2" ht="16.5" x14ac:dyDescent="0.3">
      <c r="B49589"/>
    </row>
    <row r="49590" spans="2:2" ht="16.5" x14ac:dyDescent="0.3">
      <c r="B49590"/>
    </row>
    <row r="49591" spans="2:2" ht="16.5" x14ac:dyDescent="0.3">
      <c r="B49591"/>
    </row>
    <row r="49592" spans="2:2" ht="16.5" x14ac:dyDescent="0.3">
      <c r="B49592"/>
    </row>
    <row r="49593" spans="2:2" ht="16.5" x14ac:dyDescent="0.3">
      <c r="B49593"/>
    </row>
    <row r="49594" spans="2:2" ht="16.5" x14ac:dyDescent="0.3">
      <c r="B49594"/>
    </row>
    <row r="49595" spans="2:2" ht="16.5" x14ac:dyDescent="0.3">
      <c r="B49595"/>
    </row>
    <row r="49596" spans="2:2" ht="16.5" x14ac:dyDescent="0.3">
      <c r="B49596"/>
    </row>
    <row r="49597" spans="2:2" ht="16.5" x14ac:dyDescent="0.3">
      <c r="B49597"/>
    </row>
    <row r="49598" spans="2:2" ht="16.5" x14ac:dyDescent="0.3">
      <c r="B49598"/>
    </row>
    <row r="49599" spans="2:2" ht="16.5" x14ac:dyDescent="0.3">
      <c r="B49599"/>
    </row>
    <row r="49600" spans="2:2" ht="16.5" x14ac:dyDescent="0.3">
      <c r="B49600"/>
    </row>
    <row r="49601" spans="2:2" ht="16.5" x14ac:dyDescent="0.3">
      <c r="B49601"/>
    </row>
    <row r="49602" spans="2:2" ht="16.5" x14ac:dyDescent="0.3">
      <c r="B49602"/>
    </row>
    <row r="49603" spans="2:2" ht="16.5" x14ac:dyDescent="0.3">
      <c r="B49603"/>
    </row>
    <row r="49604" spans="2:2" ht="16.5" x14ac:dyDescent="0.3">
      <c r="B49604"/>
    </row>
    <row r="49605" spans="2:2" ht="16.5" x14ac:dyDescent="0.3">
      <c r="B49605"/>
    </row>
    <row r="49606" spans="2:2" ht="16.5" x14ac:dyDescent="0.3">
      <c r="B49606"/>
    </row>
    <row r="49607" spans="2:2" ht="16.5" x14ac:dyDescent="0.3">
      <c r="B49607"/>
    </row>
    <row r="49608" spans="2:2" ht="16.5" x14ac:dyDescent="0.3">
      <c r="B49608"/>
    </row>
    <row r="49609" spans="2:2" ht="16.5" x14ac:dyDescent="0.3">
      <c r="B49609"/>
    </row>
    <row r="49610" spans="2:2" ht="16.5" x14ac:dyDescent="0.3">
      <c r="B49610"/>
    </row>
    <row r="49611" spans="2:2" ht="16.5" x14ac:dyDescent="0.3">
      <c r="B49611"/>
    </row>
    <row r="49612" spans="2:2" ht="16.5" x14ac:dyDescent="0.3">
      <c r="B49612"/>
    </row>
    <row r="49613" spans="2:2" ht="16.5" x14ac:dyDescent="0.3">
      <c r="B49613"/>
    </row>
    <row r="49614" spans="2:2" ht="16.5" x14ac:dyDescent="0.3">
      <c r="B49614"/>
    </row>
    <row r="49615" spans="2:2" ht="16.5" x14ac:dyDescent="0.3">
      <c r="B49615"/>
    </row>
    <row r="49616" spans="2:2" ht="16.5" x14ac:dyDescent="0.3">
      <c r="B49616"/>
    </row>
    <row r="49617" spans="2:2" ht="16.5" x14ac:dyDescent="0.3">
      <c r="B49617"/>
    </row>
    <row r="49618" spans="2:2" ht="16.5" x14ac:dyDescent="0.3">
      <c r="B49618"/>
    </row>
    <row r="49619" spans="2:2" ht="16.5" x14ac:dyDescent="0.3">
      <c r="B49619"/>
    </row>
    <row r="49620" spans="2:2" ht="16.5" x14ac:dyDescent="0.3">
      <c r="B49620"/>
    </row>
    <row r="49621" spans="2:2" ht="16.5" x14ac:dyDescent="0.3">
      <c r="B49621"/>
    </row>
    <row r="49622" spans="2:2" ht="16.5" x14ac:dyDescent="0.3">
      <c r="B49622"/>
    </row>
    <row r="49623" spans="2:2" ht="16.5" x14ac:dyDescent="0.3">
      <c r="B49623"/>
    </row>
    <row r="49624" spans="2:2" ht="16.5" x14ac:dyDescent="0.3">
      <c r="B49624"/>
    </row>
    <row r="49625" spans="2:2" ht="16.5" x14ac:dyDescent="0.3">
      <c r="B49625"/>
    </row>
    <row r="49626" spans="2:2" ht="16.5" x14ac:dyDescent="0.3">
      <c r="B49626"/>
    </row>
    <row r="49627" spans="2:2" ht="16.5" x14ac:dyDescent="0.3">
      <c r="B49627"/>
    </row>
    <row r="49628" spans="2:2" ht="16.5" x14ac:dyDescent="0.3">
      <c r="B49628"/>
    </row>
    <row r="49629" spans="2:2" ht="16.5" x14ac:dyDescent="0.3">
      <c r="B49629"/>
    </row>
    <row r="49630" spans="2:2" ht="16.5" x14ac:dyDescent="0.3">
      <c r="B49630"/>
    </row>
    <row r="49631" spans="2:2" ht="16.5" x14ac:dyDescent="0.3">
      <c r="B49631"/>
    </row>
    <row r="49632" spans="2:2" ht="16.5" x14ac:dyDescent="0.3">
      <c r="B49632"/>
    </row>
    <row r="49633" spans="2:2" ht="16.5" x14ac:dyDescent="0.3">
      <c r="B49633"/>
    </row>
    <row r="49634" spans="2:2" ht="16.5" x14ac:dyDescent="0.3">
      <c r="B49634"/>
    </row>
    <row r="49635" spans="2:2" ht="16.5" x14ac:dyDescent="0.3">
      <c r="B49635"/>
    </row>
    <row r="49636" spans="2:2" ht="16.5" x14ac:dyDescent="0.3">
      <c r="B49636"/>
    </row>
    <row r="49637" spans="2:2" ht="16.5" x14ac:dyDescent="0.3">
      <c r="B49637"/>
    </row>
    <row r="49638" spans="2:2" ht="16.5" x14ac:dyDescent="0.3">
      <c r="B49638"/>
    </row>
    <row r="49639" spans="2:2" ht="16.5" x14ac:dyDescent="0.3">
      <c r="B49639"/>
    </row>
    <row r="49640" spans="2:2" ht="16.5" x14ac:dyDescent="0.3">
      <c r="B49640"/>
    </row>
    <row r="49641" spans="2:2" ht="16.5" x14ac:dyDescent="0.3">
      <c r="B49641"/>
    </row>
    <row r="49642" spans="2:2" ht="16.5" x14ac:dyDescent="0.3">
      <c r="B49642"/>
    </row>
    <row r="49643" spans="2:2" ht="16.5" x14ac:dyDescent="0.3">
      <c r="B49643"/>
    </row>
    <row r="49644" spans="2:2" ht="16.5" x14ac:dyDescent="0.3">
      <c r="B49644"/>
    </row>
    <row r="49645" spans="2:2" ht="16.5" x14ac:dyDescent="0.3">
      <c r="B49645"/>
    </row>
    <row r="49646" spans="2:2" ht="16.5" x14ac:dyDescent="0.3">
      <c r="B49646"/>
    </row>
    <row r="49647" spans="2:2" ht="16.5" x14ac:dyDescent="0.3">
      <c r="B49647"/>
    </row>
    <row r="49648" spans="2:2" ht="16.5" x14ac:dyDescent="0.3">
      <c r="B49648"/>
    </row>
    <row r="49649" spans="2:2" ht="16.5" x14ac:dyDescent="0.3">
      <c r="B49649"/>
    </row>
    <row r="49650" spans="2:2" ht="16.5" x14ac:dyDescent="0.3">
      <c r="B49650"/>
    </row>
    <row r="49651" spans="2:2" ht="16.5" x14ac:dyDescent="0.3">
      <c r="B49651"/>
    </row>
    <row r="49652" spans="2:2" ht="16.5" x14ac:dyDescent="0.3">
      <c r="B49652"/>
    </row>
    <row r="49653" spans="2:2" ht="16.5" x14ac:dyDescent="0.3">
      <c r="B49653"/>
    </row>
    <row r="49654" spans="2:2" ht="16.5" x14ac:dyDescent="0.3">
      <c r="B49654"/>
    </row>
    <row r="49655" spans="2:2" ht="16.5" x14ac:dyDescent="0.3">
      <c r="B49655"/>
    </row>
    <row r="49656" spans="2:2" ht="16.5" x14ac:dyDescent="0.3">
      <c r="B49656"/>
    </row>
    <row r="49657" spans="2:2" ht="16.5" x14ac:dyDescent="0.3">
      <c r="B49657"/>
    </row>
    <row r="49658" spans="2:2" ht="16.5" x14ac:dyDescent="0.3">
      <c r="B49658"/>
    </row>
    <row r="49659" spans="2:2" ht="16.5" x14ac:dyDescent="0.3">
      <c r="B49659"/>
    </row>
    <row r="49660" spans="2:2" ht="16.5" x14ac:dyDescent="0.3">
      <c r="B49660"/>
    </row>
    <row r="49661" spans="2:2" ht="16.5" x14ac:dyDescent="0.3">
      <c r="B49661"/>
    </row>
    <row r="49662" spans="2:2" ht="16.5" x14ac:dyDescent="0.3">
      <c r="B49662"/>
    </row>
    <row r="49663" spans="2:2" ht="16.5" x14ac:dyDescent="0.3">
      <c r="B49663"/>
    </row>
    <row r="49664" spans="2:2" ht="16.5" x14ac:dyDescent="0.3">
      <c r="B49664"/>
    </row>
    <row r="49665" spans="2:2" ht="16.5" x14ac:dyDescent="0.3">
      <c r="B49665"/>
    </row>
    <row r="49666" spans="2:2" ht="16.5" x14ac:dyDescent="0.3">
      <c r="B49666"/>
    </row>
    <row r="49667" spans="2:2" ht="16.5" x14ac:dyDescent="0.3">
      <c r="B49667"/>
    </row>
    <row r="49668" spans="2:2" ht="16.5" x14ac:dyDescent="0.3">
      <c r="B49668"/>
    </row>
    <row r="49669" spans="2:2" ht="16.5" x14ac:dyDescent="0.3">
      <c r="B49669"/>
    </row>
    <row r="49670" spans="2:2" ht="16.5" x14ac:dyDescent="0.3">
      <c r="B49670"/>
    </row>
    <row r="49671" spans="2:2" ht="16.5" x14ac:dyDescent="0.3">
      <c r="B49671"/>
    </row>
    <row r="49672" spans="2:2" ht="16.5" x14ac:dyDescent="0.3">
      <c r="B49672"/>
    </row>
    <row r="49673" spans="2:2" ht="16.5" x14ac:dyDescent="0.3">
      <c r="B49673"/>
    </row>
    <row r="49674" spans="2:2" ht="16.5" x14ac:dyDescent="0.3">
      <c r="B49674"/>
    </row>
    <row r="49675" spans="2:2" ht="16.5" x14ac:dyDescent="0.3">
      <c r="B49675"/>
    </row>
    <row r="49676" spans="2:2" ht="16.5" x14ac:dyDescent="0.3">
      <c r="B49676"/>
    </row>
    <row r="49677" spans="2:2" ht="16.5" x14ac:dyDescent="0.3">
      <c r="B49677"/>
    </row>
    <row r="49678" spans="2:2" ht="16.5" x14ac:dyDescent="0.3">
      <c r="B49678"/>
    </row>
    <row r="49679" spans="2:2" ht="16.5" x14ac:dyDescent="0.3">
      <c r="B49679"/>
    </row>
    <row r="49680" spans="2:2" ht="16.5" x14ac:dyDescent="0.3">
      <c r="B49680"/>
    </row>
    <row r="49681" spans="2:2" ht="16.5" x14ac:dyDescent="0.3">
      <c r="B49681"/>
    </row>
    <row r="49682" spans="2:2" ht="16.5" x14ac:dyDescent="0.3">
      <c r="B49682"/>
    </row>
    <row r="49683" spans="2:2" ht="16.5" x14ac:dyDescent="0.3">
      <c r="B49683"/>
    </row>
    <row r="49684" spans="2:2" ht="16.5" x14ac:dyDescent="0.3">
      <c r="B49684"/>
    </row>
    <row r="49685" spans="2:2" ht="16.5" x14ac:dyDescent="0.3">
      <c r="B49685"/>
    </row>
    <row r="49686" spans="2:2" ht="16.5" x14ac:dyDescent="0.3">
      <c r="B49686"/>
    </row>
    <row r="49687" spans="2:2" ht="16.5" x14ac:dyDescent="0.3">
      <c r="B49687"/>
    </row>
    <row r="49688" spans="2:2" ht="16.5" x14ac:dyDescent="0.3">
      <c r="B49688"/>
    </row>
    <row r="49689" spans="2:2" ht="16.5" x14ac:dyDescent="0.3">
      <c r="B49689"/>
    </row>
    <row r="49690" spans="2:2" ht="16.5" x14ac:dyDescent="0.3">
      <c r="B49690"/>
    </row>
    <row r="49691" spans="2:2" ht="16.5" x14ac:dyDescent="0.3">
      <c r="B49691"/>
    </row>
    <row r="49692" spans="2:2" ht="16.5" x14ac:dyDescent="0.3">
      <c r="B49692"/>
    </row>
    <row r="49693" spans="2:2" ht="16.5" x14ac:dyDescent="0.3">
      <c r="B49693"/>
    </row>
    <row r="49694" spans="2:2" ht="16.5" x14ac:dyDescent="0.3">
      <c r="B49694"/>
    </row>
    <row r="49695" spans="2:2" ht="16.5" x14ac:dyDescent="0.3">
      <c r="B49695"/>
    </row>
    <row r="49696" spans="2:2" ht="16.5" x14ac:dyDescent="0.3">
      <c r="B49696"/>
    </row>
    <row r="49697" spans="2:2" ht="16.5" x14ac:dyDescent="0.3">
      <c r="B49697"/>
    </row>
    <row r="49698" spans="2:2" ht="16.5" x14ac:dyDescent="0.3">
      <c r="B49698"/>
    </row>
    <row r="49699" spans="2:2" ht="16.5" x14ac:dyDescent="0.3">
      <c r="B49699"/>
    </row>
    <row r="49700" spans="2:2" ht="16.5" x14ac:dyDescent="0.3">
      <c r="B49700"/>
    </row>
    <row r="49701" spans="2:2" ht="16.5" x14ac:dyDescent="0.3">
      <c r="B49701"/>
    </row>
    <row r="49702" spans="2:2" ht="16.5" x14ac:dyDescent="0.3">
      <c r="B49702"/>
    </row>
    <row r="49703" spans="2:2" ht="16.5" x14ac:dyDescent="0.3">
      <c r="B49703"/>
    </row>
    <row r="49704" spans="2:2" ht="16.5" x14ac:dyDescent="0.3">
      <c r="B49704"/>
    </row>
    <row r="49705" spans="2:2" ht="16.5" x14ac:dyDescent="0.3">
      <c r="B49705"/>
    </row>
    <row r="49706" spans="2:2" ht="16.5" x14ac:dyDescent="0.3">
      <c r="B49706"/>
    </row>
    <row r="49707" spans="2:2" ht="16.5" x14ac:dyDescent="0.3">
      <c r="B49707"/>
    </row>
    <row r="49708" spans="2:2" ht="16.5" x14ac:dyDescent="0.3">
      <c r="B49708"/>
    </row>
    <row r="49709" spans="2:2" ht="16.5" x14ac:dyDescent="0.3">
      <c r="B49709"/>
    </row>
    <row r="49710" spans="2:2" ht="16.5" x14ac:dyDescent="0.3">
      <c r="B49710"/>
    </row>
    <row r="49711" spans="2:2" ht="16.5" x14ac:dyDescent="0.3">
      <c r="B49711"/>
    </row>
    <row r="49712" spans="2:2" ht="16.5" x14ac:dyDescent="0.3">
      <c r="B49712"/>
    </row>
    <row r="49713" spans="2:2" ht="16.5" x14ac:dyDescent="0.3">
      <c r="B49713"/>
    </row>
    <row r="49714" spans="2:2" ht="16.5" x14ac:dyDescent="0.3">
      <c r="B49714"/>
    </row>
    <row r="49715" spans="2:2" ht="16.5" x14ac:dyDescent="0.3">
      <c r="B49715"/>
    </row>
    <row r="49716" spans="2:2" ht="16.5" x14ac:dyDescent="0.3">
      <c r="B49716"/>
    </row>
    <row r="49717" spans="2:2" ht="16.5" x14ac:dyDescent="0.3">
      <c r="B49717"/>
    </row>
    <row r="49718" spans="2:2" ht="16.5" x14ac:dyDescent="0.3">
      <c r="B49718"/>
    </row>
    <row r="49719" spans="2:2" ht="16.5" x14ac:dyDescent="0.3">
      <c r="B49719"/>
    </row>
    <row r="49720" spans="2:2" ht="16.5" x14ac:dyDescent="0.3">
      <c r="B49720"/>
    </row>
    <row r="49721" spans="2:2" ht="16.5" x14ac:dyDescent="0.3">
      <c r="B49721"/>
    </row>
    <row r="49722" spans="2:2" ht="16.5" x14ac:dyDescent="0.3">
      <c r="B49722"/>
    </row>
    <row r="49723" spans="2:2" ht="16.5" x14ac:dyDescent="0.3">
      <c r="B49723"/>
    </row>
    <row r="49724" spans="2:2" ht="16.5" x14ac:dyDescent="0.3">
      <c r="B49724"/>
    </row>
    <row r="49725" spans="2:2" ht="16.5" x14ac:dyDescent="0.3">
      <c r="B49725"/>
    </row>
    <row r="49726" spans="2:2" ht="16.5" x14ac:dyDescent="0.3">
      <c r="B49726"/>
    </row>
    <row r="49727" spans="2:2" ht="16.5" x14ac:dyDescent="0.3">
      <c r="B49727"/>
    </row>
    <row r="49728" spans="2:2" ht="16.5" x14ac:dyDescent="0.3">
      <c r="B49728"/>
    </row>
    <row r="49729" spans="2:2" ht="16.5" x14ac:dyDescent="0.3">
      <c r="B49729"/>
    </row>
    <row r="49730" spans="2:2" ht="16.5" x14ac:dyDescent="0.3">
      <c r="B49730"/>
    </row>
    <row r="49731" spans="2:2" ht="16.5" x14ac:dyDescent="0.3">
      <c r="B49731"/>
    </row>
    <row r="49732" spans="2:2" ht="16.5" x14ac:dyDescent="0.3">
      <c r="B49732"/>
    </row>
    <row r="49733" spans="2:2" ht="16.5" x14ac:dyDescent="0.3">
      <c r="B49733"/>
    </row>
    <row r="49734" spans="2:2" ht="16.5" x14ac:dyDescent="0.3">
      <c r="B49734"/>
    </row>
    <row r="49735" spans="2:2" ht="16.5" x14ac:dyDescent="0.3">
      <c r="B49735"/>
    </row>
    <row r="49736" spans="2:2" ht="16.5" x14ac:dyDescent="0.3">
      <c r="B49736"/>
    </row>
    <row r="49737" spans="2:2" ht="16.5" x14ac:dyDescent="0.3">
      <c r="B49737"/>
    </row>
    <row r="49738" spans="2:2" ht="16.5" x14ac:dyDescent="0.3">
      <c r="B49738"/>
    </row>
    <row r="49739" spans="2:2" ht="16.5" x14ac:dyDescent="0.3">
      <c r="B49739"/>
    </row>
    <row r="49740" spans="2:2" ht="16.5" x14ac:dyDescent="0.3">
      <c r="B49740"/>
    </row>
    <row r="49741" spans="2:2" ht="16.5" x14ac:dyDescent="0.3">
      <c r="B49741"/>
    </row>
    <row r="49742" spans="2:2" ht="16.5" x14ac:dyDescent="0.3">
      <c r="B49742"/>
    </row>
    <row r="49743" spans="2:2" ht="16.5" x14ac:dyDescent="0.3">
      <c r="B49743"/>
    </row>
    <row r="49744" spans="2:2" ht="16.5" x14ac:dyDescent="0.3">
      <c r="B49744"/>
    </row>
    <row r="49745" spans="2:2" ht="16.5" x14ac:dyDescent="0.3">
      <c r="B49745"/>
    </row>
    <row r="49746" spans="2:2" ht="16.5" x14ac:dyDescent="0.3">
      <c r="B49746"/>
    </row>
    <row r="49747" spans="2:2" ht="16.5" x14ac:dyDescent="0.3">
      <c r="B49747"/>
    </row>
    <row r="49748" spans="2:2" ht="16.5" x14ac:dyDescent="0.3">
      <c r="B49748"/>
    </row>
    <row r="49749" spans="2:2" ht="16.5" x14ac:dyDescent="0.3">
      <c r="B49749"/>
    </row>
    <row r="49750" spans="2:2" ht="16.5" x14ac:dyDescent="0.3">
      <c r="B49750"/>
    </row>
    <row r="49751" spans="2:2" ht="16.5" x14ac:dyDescent="0.3">
      <c r="B49751"/>
    </row>
    <row r="49752" spans="2:2" ht="16.5" x14ac:dyDescent="0.3">
      <c r="B49752"/>
    </row>
    <row r="49753" spans="2:2" ht="16.5" x14ac:dyDescent="0.3">
      <c r="B49753"/>
    </row>
    <row r="49754" spans="2:2" ht="16.5" x14ac:dyDescent="0.3">
      <c r="B49754"/>
    </row>
    <row r="49755" spans="2:2" ht="16.5" x14ac:dyDescent="0.3">
      <c r="B49755"/>
    </row>
    <row r="49756" spans="2:2" ht="16.5" x14ac:dyDescent="0.3">
      <c r="B49756"/>
    </row>
    <row r="49757" spans="2:2" ht="16.5" x14ac:dyDescent="0.3">
      <c r="B49757"/>
    </row>
    <row r="49758" spans="2:2" ht="16.5" x14ac:dyDescent="0.3">
      <c r="B49758"/>
    </row>
    <row r="49759" spans="2:2" ht="16.5" x14ac:dyDescent="0.3">
      <c r="B49759"/>
    </row>
    <row r="49760" spans="2:2" ht="16.5" x14ac:dyDescent="0.3">
      <c r="B49760"/>
    </row>
    <row r="49761" spans="2:2" ht="16.5" x14ac:dyDescent="0.3">
      <c r="B49761"/>
    </row>
    <row r="49762" spans="2:2" ht="16.5" x14ac:dyDescent="0.3">
      <c r="B49762"/>
    </row>
    <row r="49763" spans="2:2" ht="16.5" x14ac:dyDescent="0.3">
      <c r="B49763"/>
    </row>
    <row r="49764" spans="2:2" ht="16.5" x14ac:dyDescent="0.3">
      <c r="B49764"/>
    </row>
    <row r="49765" spans="2:2" ht="16.5" x14ac:dyDescent="0.3">
      <c r="B49765"/>
    </row>
    <row r="49766" spans="2:2" ht="16.5" x14ac:dyDescent="0.3">
      <c r="B49766"/>
    </row>
    <row r="49767" spans="2:2" ht="16.5" x14ac:dyDescent="0.3">
      <c r="B49767"/>
    </row>
    <row r="49768" spans="2:2" ht="16.5" x14ac:dyDescent="0.3">
      <c r="B49768"/>
    </row>
    <row r="49769" spans="2:2" ht="16.5" x14ac:dyDescent="0.3">
      <c r="B49769"/>
    </row>
    <row r="49770" spans="2:2" ht="16.5" x14ac:dyDescent="0.3">
      <c r="B49770"/>
    </row>
    <row r="49771" spans="2:2" ht="16.5" x14ac:dyDescent="0.3">
      <c r="B49771"/>
    </row>
    <row r="49772" spans="2:2" ht="16.5" x14ac:dyDescent="0.3">
      <c r="B49772"/>
    </row>
    <row r="49773" spans="2:2" ht="16.5" x14ac:dyDescent="0.3">
      <c r="B49773"/>
    </row>
    <row r="49774" spans="2:2" ht="16.5" x14ac:dyDescent="0.3">
      <c r="B49774"/>
    </row>
    <row r="49775" spans="2:2" ht="16.5" x14ac:dyDescent="0.3">
      <c r="B49775"/>
    </row>
    <row r="49776" spans="2:2" ht="16.5" x14ac:dyDescent="0.3">
      <c r="B49776"/>
    </row>
    <row r="49777" spans="2:2" ht="16.5" x14ac:dyDescent="0.3">
      <c r="B49777"/>
    </row>
    <row r="49778" spans="2:2" ht="16.5" x14ac:dyDescent="0.3">
      <c r="B49778"/>
    </row>
    <row r="49779" spans="2:2" ht="16.5" x14ac:dyDescent="0.3">
      <c r="B49779"/>
    </row>
    <row r="49780" spans="2:2" ht="16.5" x14ac:dyDescent="0.3">
      <c r="B49780"/>
    </row>
    <row r="49781" spans="2:2" ht="16.5" x14ac:dyDescent="0.3">
      <c r="B49781"/>
    </row>
    <row r="49782" spans="2:2" ht="16.5" x14ac:dyDescent="0.3">
      <c r="B49782"/>
    </row>
    <row r="49783" spans="2:2" ht="16.5" x14ac:dyDescent="0.3">
      <c r="B49783"/>
    </row>
    <row r="49784" spans="2:2" ht="16.5" x14ac:dyDescent="0.3">
      <c r="B49784"/>
    </row>
    <row r="49785" spans="2:2" ht="16.5" x14ac:dyDescent="0.3">
      <c r="B49785"/>
    </row>
    <row r="49786" spans="2:2" ht="16.5" x14ac:dyDescent="0.3">
      <c r="B49786"/>
    </row>
    <row r="49787" spans="2:2" ht="16.5" x14ac:dyDescent="0.3">
      <c r="B49787"/>
    </row>
    <row r="49788" spans="2:2" ht="16.5" x14ac:dyDescent="0.3">
      <c r="B49788"/>
    </row>
    <row r="49789" spans="2:2" ht="16.5" x14ac:dyDescent="0.3">
      <c r="B49789"/>
    </row>
    <row r="49790" spans="2:2" ht="16.5" x14ac:dyDescent="0.3">
      <c r="B49790"/>
    </row>
    <row r="49791" spans="2:2" ht="16.5" x14ac:dyDescent="0.3">
      <c r="B49791"/>
    </row>
    <row r="49792" spans="2:2" ht="16.5" x14ac:dyDescent="0.3">
      <c r="B49792"/>
    </row>
    <row r="49793" spans="2:2" ht="16.5" x14ac:dyDescent="0.3">
      <c r="B49793"/>
    </row>
    <row r="49794" spans="2:2" ht="16.5" x14ac:dyDescent="0.3">
      <c r="B49794"/>
    </row>
    <row r="49795" spans="2:2" ht="16.5" x14ac:dyDescent="0.3">
      <c r="B49795"/>
    </row>
    <row r="49796" spans="2:2" ht="16.5" x14ac:dyDescent="0.3">
      <c r="B49796"/>
    </row>
    <row r="49797" spans="2:2" ht="16.5" x14ac:dyDescent="0.3">
      <c r="B49797"/>
    </row>
    <row r="49798" spans="2:2" ht="16.5" x14ac:dyDescent="0.3">
      <c r="B49798"/>
    </row>
    <row r="49799" spans="2:2" ht="16.5" x14ac:dyDescent="0.3">
      <c r="B49799"/>
    </row>
    <row r="49800" spans="2:2" ht="16.5" x14ac:dyDescent="0.3">
      <c r="B49800"/>
    </row>
    <row r="49801" spans="2:2" ht="16.5" x14ac:dyDescent="0.3">
      <c r="B49801"/>
    </row>
    <row r="49802" spans="2:2" ht="16.5" x14ac:dyDescent="0.3">
      <c r="B49802"/>
    </row>
    <row r="49803" spans="2:2" ht="16.5" x14ac:dyDescent="0.3">
      <c r="B49803"/>
    </row>
    <row r="49804" spans="2:2" ht="16.5" x14ac:dyDescent="0.3">
      <c r="B49804"/>
    </row>
    <row r="49805" spans="2:2" ht="16.5" x14ac:dyDescent="0.3">
      <c r="B49805"/>
    </row>
    <row r="49806" spans="2:2" ht="16.5" x14ac:dyDescent="0.3">
      <c r="B49806"/>
    </row>
    <row r="49807" spans="2:2" ht="16.5" x14ac:dyDescent="0.3">
      <c r="B49807"/>
    </row>
    <row r="49808" spans="2:2" ht="16.5" x14ac:dyDescent="0.3">
      <c r="B49808"/>
    </row>
    <row r="49809" spans="2:2" ht="16.5" x14ac:dyDescent="0.3">
      <c r="B49809"/>
    </row>
    <row r="49810" spans="2:2" ht="16.5" x14ac:dyDescent="0.3">
      <c r="B49810"/>
    </row>
    <row r="49811" spans="2:2" ht="16.5" x14ac:dyDescent="0.3">
      <c r="B49811"/>
    </row>
    <row r="49812" spans="2:2" ht="16.5" x14ac:dyDescent="0.3">
      <c r="B49812"/>
    </row>
    <row r="49813" spans="2:2" ht="16.5" x14ac:dyDescent="0.3">
      <c r="B49813"/>
    </row>
    <row r="49814" spans="2:2" ht="16.5" x14ac:dyDescent="0.3">
      <c r="B49814"/>
    </row>
    <row r="49815" spans="2:2" ht="16.5" x14ac:dyDescent="0.3">
      <c r="B49815"/>
    </row>
    <row r="49816" spans="2:2" ht="16.5" x14ac:dyDescent="0.3">
      <c r="B49816"/>
    </row>
    <row r="49817" spans="2:2" ht="16.5" x14ac:dyDescent="0.3">
      <c r="B49817"/>
    </row>
    <row r="49818" spans="2:2" ht="16.5" x14ac:dyDescent="0.3">
      <c r="B49818"/>
    </row>
    <row r="49819" spans="2:2" ht="16.5" x14ac:dyDescent="0.3">
      <c r="B49819"/>
    </row>
    <row r="49820" spans="2:2" ht="16.5" x14ac:dyDescent="0.3">
      <c r="B49820"/>
    </row>
    <row r="49821" spans="2:2" ht="16.5" x14ac:dyDescent="0.3">
      <c r="B49821"/>
    </row>
    <row r="49822" spans="2:2" ht="16.5" x14ac:dyDescent="0.3">
      <c r="B49822"/>
    </row>
    <row r="49823" spans="2:2" ht="16.5" x14ac:dyDescent="0.3">
      <c r="B49823"/>
    </row>
    <row r="49824" spans="2:2" ht="16.5" x14ac:dyDescent="0.3">
      <c r="B49824"/>
    </row>
    <row r="49825" spans="2:2" ht="16.5" x14ac:dyDescent="0.3">
      <c r="B49825"/>
    </row>
    <row r="49826" spans="2:2" ht="16.5" x14ac:dyDescent="0.3">
      <c r="B49826"/>
    </row>
    <row r="49827" spans="2:2" ht="16.5" x14ac:dyDescent="0.3">
      <c r="B49827"/>
    </row>
    <row r="49828" spans="2:2" ht="16.5" x14ac:dyDescent="0.3">
      <c r="B49828"/>
    </row>
    <row r="49829" spans="2:2" ht="16.5" x14ac:dyDescent="0.3">
      <c r="B49829"/>
    </row>
    <row r="49830" spans="2:2" ht="16.5" x14ac:dyDescent="0.3">
      <c r="B49830"/>
    </row>
    <row r="49831" spans="2:2" ht="16.5" x14ac:dyDescent="0.3">
      <c r="B49831"/>
    </row>
    <row r="49832" spans="2:2" ht="16.5" x14ac:dyDescent="0.3">
      <c r="B49832"/>
    </row>
    <row r="49833" spans="2:2" ht="16.5" x14ac:dyDescent="0.3">
      <c r="B49833"/>
    </row>
    <row r="49834" spans="2:2" ht="16.5" x14ac:dyDescent="0.3">
      <c r="B49834"/>
    </row>
    <row r="49835" spans="2:2" ht="16.5" x14ac:dyDescent="0.3">
      <c r="B49835"/>
    </row>
    <row r="49836" spans="2:2" ht="16.5" x14ac:dyDescent="0.3">
      <c r="B49836"/>
    </row>
    <row r="49837" spans="2:2" ht="16.5" x14ac:dyDescent="0.3">
      <c r="B49837"/>
    </row>
    <row r="49838" spans="2:2" ht="16.5" x14ac:dyDescent="0.3">
      <c r="B49838"/>
    </row>
    <row r="49839" spans="2:2" ht="16.5" x14ac:dyDescent="0.3">
      <c r="B49839"/>
    </row>
    <row r="49840" spans="2:2" ht="16.5" x14ac:dyDescent="0.3">
      <c r="B49840"/>
    </row>
    <row r="49841" spans="2:2" ht="16.5" x14ac:dyDescent="0.3">
      <c r="B49841"/>
    </row>
    <row r="49842" spans="2:2" ht="16.5" x14ac:dyDescent="0.3">
      <c r="B49842"/>
    </row>
    <row r="49843" spans="2:2" ht="16.5" x14ac:dyDescent="0.3">
      <c r="B49843"/>
    </row>
    <row r="49844" spans="2:2" ht="16.5" x14ac:dyDescent="0.3">
      <c r="B49844"/>
    </row>
    <row r="49845" spans="2:2" ht="16.5" x14ac:dyDescent="0.3">
      <c r="B49845"/>
    </row>
    <row r="49846" spans="2:2" ht="16.5" x14ac:dyDescent="0.3">
      <c r="B49846"/>
    </row>
    <row r="49847" spans="2:2" ht="16.5" x14ac:dyDescent="0.3">
      <c r="B49847"/>
    </row>
    <row r="49848" spans="2:2" ht="16.5" x14ac:dyDescent="0.3">
      <c r="B49848"/>
    </row>
    <row r="49849" spans="2:2" ht="16.5" x14ac:dyDescent="0.3">
      <c r="B49849"/>
    </row>
    <row r="49850" spans="2:2" ht="16.5" x14ac:dyDescent="0.3">
      <c r="B49850"/>
    </row>
    <row r="49851" spans="2:2" ht="16.5" x14ac:dyDescent="0.3">
      <c r="B49851"/>
    </row>
    <row r="49852" spans="2:2" ht="16.5" x14ac:dyDescent="0.3">
      <c r="B49852"/>
    </row>
    <row r="49853" spans="2:2" ht="16.5" x14ac:dyDescent="0.3">
      <c r="B49853"/>
    </row>
    <row r="49854" spans="2:2" ht="16.5" x14ac:dyDescent="0.3">
      <c r="B49854"/>
    </row>
    <row r="49855" spans="2:2" ht="16.5" x14ac:dyDescent="0.3">
      <c r="B49855"/>
    </row>
    <row r="49856" spans="2:2" ht="16.5" x14ac:dyDescent="0.3">
      <c r="B49856"/>
    </row>
    <row r="49857" spans="2:2" ht="16.5" x14ac:dyDescent="0.3">
      <c r="B49857"/>
    </row>
    <row r="49858" spans="2:2" ht="16.5" x14ac:dyDescent="0.3">
      <c r="B49858"/>
    </row>
    <row r="49859" spans="2:2" ht="16.5" x14ac:dyDescent="0.3">
      <c r="B49859"/>
    </row>
    <row r="49860" spans="2:2" ht="16.5" x14ac:dyDescent="0.3">
      <c r="B49860"/>
    </row>
    <row r="49861" spans="2:2" ht="16.5" x14ac:dyDescent="0.3">
      <c r="B49861"/>
    </row>
    <row r="49862" spans="2:2" ht="16.5" x14ac:dyDescent="0.3">
      <c r="B49862"/>
    </row>
    <row r="49863" spans="2:2" ht="16.5" x14ac:dyDescent="0.3">
      <c r="B49863"/>
    </row>
    <row r="49864" spans="2:2" ht="16.5" x14ac:dyDescent="0.3">
      <c r="B49864"/>
    </row>
    <row r="49865" spans="2:2" ht="16.5" x14ac:dyDescent="0.3">
      <c r="B49865"/>
    </row>
    <row r="49866" spans="2:2" ht="16.5" x14ac:dyDescent="0.3">
      <c r="B49866"/>
    </row>
    <row r="49867" spans="2:2" ht="16.5" x14ac:dyDescent="0.3">
      <c r="B49867"/>
    </row>
    <row r="49868" spans="2:2" ht="16.5" x14ac:dyDescent="0.3">
      <c r="B49868"/>
    </row>
    <row r="49869" spans="2:2" ht="16.5" x14ac:dyDescent="0.3">
      <c r="B49869"/>
    </row>
    <row r="49870" spans="2:2" ht="16.5" x14ac:dyDescent="0.3">
      <c r="B49870"/>
    </row>
    <row r="49871" spans="2:2" ht="16.5" x14ac:dyDescent="0.3">
      <c r="B49871"/>
    </row>
    <row r="49872" spans="2:2" ht="16.5" x14ac:dyDescent="0.3">
      <c r="B49872"/>
    </row>
    <row r="49873" spans="2:2" ht="16.5" x14ac:dyDescent="0.3">
      <c r="B49873"/>
    </row>
    <row r="49874" spans="2:2" ht="16.5" x14ac:dyDescent="0.3">
      <c r="B49874"/>
    </row>
    <row r="49875" spans="2:2" ht="16.5" x14ac:dyDescent="0.3">
      <c r="B49875"/>
    </row>
    <row r="49876" spans="2:2" ht="16.5" x14ac:dyDescent="0.3">
      <c r="B49876"/>
    </row>
    <row r="49877" spans="2:2" ht="16.5" x14ac:dyDescent="0.3">
      <c r="B49877"/>
    </row>
    <row r="49878" spans="2:2" ht="16.5" x14ac:dyDescent="0.3">
      <c r="B49878"/>
    </row>
    <row r="49879" spans="2:2" ht="16.5" x14ac:dyDescent="0.3">
      <c r="B49879"/>
    </row>
    <row r="49880" spans="2:2" ht="16.5" x14ac:dyDescent="0.3">
      <c r="B49880"/>
    </row>
    <row r="49881" spans="2:2" ht="16.5" x14ac:dyDescent="0.3">
      <c r="B49881"/>
    </row>
    <row r="49882" spans="2:2" ht="16.5" x14ac:dyDescent="0.3">
      <c r="B49882"/>
    </row>
    <row r="49883" spans="2:2" ht="16.5" x14ac:dyDescent="0.3">
      <c r="B49883"/>
    </row>
    <row r="49884" spans="2:2" ht="16.5" x14ac:dyDescent="0.3">
      <c r="B49884"/>
    </row>
    <row r="49885" spans="2:2" ht="16.5" x14ac:dyDescent="0.3">
      <c r="B49885"/>
    </row>
    <row r="49886" spans="2:2" ht="16.5" x14ac:dyDescent="0.3">
      <c r="B49886"/>
    </row>
    <row r="49887" spans="2:2" ht="16.5" x14ac:dyDescent="0.3">
      <c r="B49887"/>
    </row>
    <row r="49888" spans="2:2" ht="16.5" x14ac:dyDescent="0.3">
      <c r="B49888"/>
    </row>
    <row r="49889" spans="2:2" ht="16.5" x14ac:dyDescent="0.3">
      <c r="B49889"/>
    </row>
    <row r="49890" spans="2:2" ht="16.5" x14ac:dyDescent="0.3">
      <c r="B49890"/>
    </row>
    <row r="49891" spans="2:2" ht="16.5" x14ac:dyDescent="0.3">
      <c r="B49891"/>
    </row>
    <row r="49892" spans="2:2" ht="16.5" x14ac:dyDescent="0.3">
      <c r="B49892"/>
    </row>
    <row r="49893" spans="2:2" ht="16.5" x14ac:dyDescent="0.3">
      <c r="B49893"/>
    </row>
    <row r="49894" spans="2:2" ht="16.5" x14ac:dyDescent="0.3">
      <c r="B49894"/>
    </row>
    <row r="49895" spans="2:2" ht="16.5" x14ac:dyDescent="0.3">
      <c r="B49895"/>
    </row>
    <row r="49896" spans="2:2" ht="16.5" x14ac:dyDescent="0.3">
      <c r="B49896"/>
    </row>
    <row r="49897" spans="2:2" ht="16.5" x14ac:dyDescent="0.3">
      <c r="B49897"/>
    </row>
    <row r="49898" spans="2:2" ht="16.5" x14ac:dyDescent="0.3">
      <c r="B49898"/>
    </row>
    <row r="49899" spans="2:2" ht="16.5" x14ac:dyDescent="0.3">
      <c r="B49899"/>
    </row>
    <row r="49900" spans="2:2" ht="16.5" x14ac:dyDescent="0.3">
      <c r="B49900"/>
    </row>
    <row r="49901" spans="2:2" ht="16.5" x14ac:dyDescent="0.3">
      <c r="B49901"/>
    </row>
    <row r="49902" spans="2:2" ht="16.5" x14ac:dyDescent="0.3">
      <c r="B49902"/>
    </row>
    <row r="49903" spans="2:2" ht="16.5" x14ac:dyDescent="0.3">
      <c r="B49903"/>
    </row>
    <row r="49904" spans="2:2" ht="16.5" x14ac:dyDescent="0.3">
      <c r="B49904"/>
    </row>
    <row r="49905" spans="2:2" ht="16.5" x14ac:dyDescent="0.3">
      <c r="B49905"/>
    </row>
    <row r="49906" spans="2:2" ht="16.5" x14ac:dyDescent="0.3">
      <c r="B49906"/>
    </row>
    <row r="49907" spans="2:2" ht="16.5" x14ac:dyDescent="0.3">
      <c r="B49907"/>
    </row>
    <row r="49908" spans="2:2" ht="16.5" x14ac:dyDescent="0.3">
      <c r="B49908"/>
    </row>
    <row r="49909" spans="2:2" ht="16.5" x14ac:dyDescent="0.3">
      <c r="B49909"/>
    </row>
    <row r="49910" spans="2:2" ht="16.5" x14ac:dyDescent="0.3">
      <c r="B49910"/>
    </row>
    <row r="49911" spans="2:2" ht="16.5" x14ac:dyDescent="0.3">
      <c r="B49911"/>
    </row>
    <row r="49912" spans="2:2" ht="16.5" x14ac:dyDescent="0.3">
      <c r="B49912"/>
    </row>
    <row r="49913" spans="2:2" ht="16.5" x14ac:dyDescent="0.3">
      <c r="B49913"/>
    </row>
    <row r="49914" spans="2:2" ht="16.5" x14ac:dyDescent="0.3">
      <c r="B49914"/>
    </row>
    <row r="49915" spans="2:2" ht="16.5" x14ac:dyDescent="0.3">
      <c r="B49915"/>
    </row>
    <row r="49916" spans="2:2" ht="16.5" x14ac:dyDescent="0.3">
      <c r="B49916"/>
    </row>
    <row r="49917" spans="2:2" ht="16.5" x14ac:dyDescent="0.3">
      <c r="B49917"/>
    </row>
    <row r="49918" spans="2:2" ht="16.5" x14ac:dyDescent="0.3">
      <c r="B49918"/>
    </row>
    <row r="49919" spans="2:2" ht="16.5" x14ac:dyDescent="0.3">
      <c r="B49919"/>
    </row>
    <row r="49920" spans="2:2" ht="16.5" x14ac:dyDescent="0.3">
      <c r="B49920"/>
    </row>
    <row r="49921" spans="2:2" ht="16.5" x14ac:dyDescent="0.3">
      <c r="B49921"/>
    </row>
    <row r="49922" spans="2:2" ht="16.5" x14ac:dyDescent="0.3">
      <c r="B49922"/>
    </row>
    <row r="49923" spans="2:2" ht="16.5" x14ac:dyDescent="0.3">
      <c r="B49923"/>
    </row>
    <row r="49924" spans="2:2" ht="16.5" x14ac:dyDescent="0.3">
      <c r="B49924"/>
    </row>
    <row r="49925" spans="2:2" ht="16.5" x14ac:dyDescent="0.3">
      <c r="B49925"/>
    </row>
    <row r="49926" spans="2:2" ht="16.5" x14ac:dyDescent="0.3">
      <c r="B49926"/>
    </row>
    <row r="49927" spans="2:2" ht="16.5" x14ac:dyDescent="0.3">
      <c r="B49927"/>
    </row>
    <row r="49928" spans="2:2" ht="16.5" x14ac:dyDescent="0.3">
      <c r="B49928"/>
    </row>
    <row r="49929" spans="2:2" ht="16.5" x14ac:dyDescent="0.3">
      <c r="B49929"/>
    </row>
    <row r="49930" spans="2:2" ht="16.5" x14ac:dyDescent="0.3">
      <c r="B49930"/>
    </row>
    <row r="49931" spans="2:2" ht="16.5" x14ac:dyDescent="0.3">
      <c r="B49931"/>
    </row>
    <row r="49932" spans="2:2" ht="16.5" x14ac:dyDescent="0.3">
      <c r="B49932"/>
    </row>
    <row r="49933" spans="2:2" ht="16.5" x14ac:dyDescent="0.3">
      <c r="B49933"/>
    </row>
    <row r="49934" spans="2:2" ht="16.5" x14ac:dyDescent="0.3">
      <c r="B49934"/>
    </row>
    <row r="49935" spans="2:2" ht="16.5" x14ac:dyDescent="0.3">
      <c r="B49935"/>
    </row>
    <row r="49936" spans="2:2" ht="16.5" x14ac:dyDescent="0.3">
      <c r="B49936"/>
    </row>
    <row r="49937" spans="2:2" ht="16.5" x14ac:dyDescent="0.3">
      <c r="B49937"/>
    </row>
    <row r="49938" spans="2:2" ht="16.5" x14ac:dyDescent="0.3">
      <c r="B49938"/>
    </row>
    <row r="49939" spans="2:2" ht="16.5" x14ac:dyDescent="0.3">
      <c r="B49939"/>
    </row>
    <row r="49940" spans="2:2" ht="16.5" x14ac:dyDescent="0.3">
      <c r="B49940"/>
    </row>
    <row r="49941" spans="2:2" ht="16.5" x14ac:dyDescent="0.3">
      <c r="B49941"/>
    </row>
    <row r="49942" spans="2:2" ht="16.5" x14ac:dyDescent="0.3">
      <c r="B49942"/>
    </row>
    <row r="49943" spans="2:2" ht="16.5" x14ac:dyDescent="0.3">
      <c r="B49943"/>
    </row>
    <row r="49944" spans="2:2" ht="16.5" x14ac:dyDescent="0.3">
      <c r="B49944"/>
    </row>
    <row r="49945" spans="2:2" ht="16.5" x14ac:dyDescent="0.3">
      <c r="B49945"/>
    </row>
    <row r="49946" spans="2:2" ht="16.5" x14ac:dyDescent="0.3">
      <c r="B49946"/>
    </row>
    <row r="49947" spans="2:2" ht="16.5" x14ac:dyDescent="0.3">
      <c r="B49947"/>
    </row>
    <row r="49948" spans="2:2" ht="16.5" x14ac:dyDescent="0.3">
      <c r="B49948"/>
    </row>
    <row r="49949" spans="2:2" ht="16.5" x14ac:dyDescent="0.3">
      <c r="B49949"/>
    </row>
    <row r="49950" spans="2:2" ht="16.5" x14ac:dyDescent="0.3">
      <c r="B49950"/>
    </row>
    <row r="49951" spans="2:2" ht="16.5" x14ac:dyDescent="0.3">
      <c r="B49951"/>
    </row>
    <row r="49952" spans="2:2" ht="16.5" x14ac:dyDescent="0.3">
      <c r="B49952"/>
    </row>
    <row r="49953" spans="2:2" ht="16.5" x14ac:dyDescent="0.3">
      <c r="B49953"/>
    </row>
    <row r="49954" spans="2:2" ht="16.5" x14ac:dyDescent="0.3">
      <c r="B49954"/>
    </row>
    <row r="49955" spans="2:2" ht="16.5" x14ac:dyDescent="0.3">
      <c r="B49955"/>
    </row>
    <row r="49956" spans="2:2" ht="16.5" x14ac:dyDescent="0.3">
      <c r="B49956"/>
    </row>
    <row r="49957" spans="2:2" ht="16.5" x14ac:dyDescent="0.3">
      <c r="B49957"/>
    </row>
    <row r="49958" spans="2:2" ht="16.5" x14ac:dyDescent="0.3">
      <c r="B49958"/>
    </row>
    <row r="49959" spans="2:2" ht="16.5" x14ac:dyDescent="0.3">
      <c r="B49959"/>
    </row>
    <row r="49960" spans="2:2" ht="16.5" x14ac:dyDescent="0.3">
      <c r="B49960"/>
    </row>
    <row r="49961" spans="2:2" ht="16.5" x14ac:dyDescent="0.3">
      <c r="B49961"/>
    </row>
    <row r="49962" spans="2:2" ht="16.5" x14ac:dyDescent="0.3">
      <c r="B49962"/>
    </row>
    <row r="49963" spans="2:2" ht="16.5" x14ac:dyDescent="0.3">
      <c r="B49963"/>
    </row>
    <row r="49964" spans="2:2" ht="16.5" x14ac:dyDescent="0.3">
      <c r="B49964"/>
    </row>
    <row r="49965" spans="2:2" ht="16.5" x14ac:dyDescent="0.3">
      <c r="B49965"/>
    </row>
    <row r="49966" spans="2:2" ht="16.5" x14ac:dyDescent="0.3">
      <c r="B49966"/>
    </row>
    <row r="49967" spans="2:2" ht="16.5" x14ac:dyDescent="0.3">
      <c r="B49967"/>
    </row>
    <row r="49968" spans="2:2" ht="16.5" x14ac:dyDescent="0.3">
      <c r="B49968"/>
    </row>
    <row r="49969" spans="2:2" ht="16.5" x14ac:dyDescent="0.3">
      <c r="B49969"/>
    </row>
    <row r="49970" spans="2:2" ht="16.5" x14ac:dyDescent="0.3">
      <c r="B49970"/>
    </row>
    <row r="49971" spans="2:2" ht="16.5" x14ac:dyDescent="0.3">
      <c r="B49971"/>
    </row>
    <row r="49972" spans="2:2" ht="16.5" x14ac:dyDescent="0.3">
      <c r="B49972"/>
    </row>
    <row r="49973" spans="2:2" ht="16.5" x14ac:dyDescent="0.3">
      <c r="B49973"/>
    </row>
    <row r="49974" spans="2:2" ht="16.5" x14ac:dyDescent="0.3">
      <c r="B49974"/>
    </row>
    <row r="49975" spans="2:2" ht="16.5" x14ac:dyDescent="0.3">
      <c r="B49975"/>
    </row>
    <row r="49976" spans="2:2" ht="16.5" x14ac:dyDescent="0.3">
      <c r="B49976"/>
    </row>
    <row r="49977" spans="2:2" ht="16.5" x14ac:dyDescent="0.3">
      <c r="B49977"/>
    </row>
    <row r="49978" spans="2:2" ht="16.5" x14ac:dyDescent="0.3">
      <c r="B49978"/>
    </row>
    <row r="49979" spans="2:2" ht="16.5" x14ac:dyDescent="0.3">
      <c r="B49979"/>
    </row>
    <row r="49980" spans="2:2" ht="16.5" x14ac:dyDescent="0.3">
      <c r="B49980"/>
    </row>
    <row r="49981" spans="2:2" ht="16.5" x14ac:dyDescent="0.3">
      <c r="B49981"/>
    </row>
    <row r="49982" spans="2:2" ht="16.5" x14ac:dyDescent="0.3">
      <c r="B49982"/>
    </row>
    <row r="49983" spans="2:2" ht="16.5" x14ac:dyDescent="0.3">
      <c r="B49983"/>
    </row>
    <row r="49984" spans="2:2" ht="16.5" x14ac:dyDescent="0.3">
      <c r="B49984"/>
    </row>
    <row r="49985" spans="2:2" ht="16.5" x14ac:dyDescent="0.3">
      <c r="B49985"/>
    </row>
    <row r="49986" spans="2:2" ht="16.5" x14ac:dyDescent="0.3">
      <c r="B49986"/>
    </row>
    <row r="49987" spans="2:2" ht="16.5" x14ac:dyDescent="0.3">
      <c r="B49987"/>
    </row>
    <row r="49988" spans="2:2" ht="16.5" x14ac:dyDescent="0.3">
      <c r="B49988"/>
    </row>
    <row r="49989" spans="2:2" ht="16.5" x14ac:dyDescent="0.3">
      <c r="B49989"/>
    </row>
    <row r="49990" spans="2:2" ht="16.5" x14ac:dyDescent="0.3">
      <c r="B49990"/>
    </row>
    <row r="49991" spans="2:2" ht="16.5" x14ac:dyDescent="0.3">
      <c r="B49991"/>
    </row>
    <row r="49992" spans="2:2" ht="16.5" x14ac:dyDescent="0.3">
      <c r="B49992"/>
    </row>
    <row r="49993" spans="2:2" ht="16.5" x14ac:dyDescent="0.3">
      <c r="B49993"/>
    </row>
    <row r="49994" spans="2:2" ht="16.5" x14ac:dyDescent="0.3">
      <c r="B49994"/>
    </row>
    <row r="49995" spans="2:2" ht="16.5" x14ac:dyDescent="0.3">
      <c r="B49995"/>
    </row>
    <row r="49996" spans="2:2" ht="16.5" x14ac:dyDescent="0.3">
      <c r="B49996"/>
    </row>
    <row r="49997" spans="2:2" ht="16.5" x14ac:dyDescent="0.3">
      <c r="B49997"/>
    </row>
    <row r="49998" spans="2:2" ht="16.5" x14ac:dyDescent="0.3">
      <c r="B49998"/>
    </row>
    <row r="49999" spans="2:2" ht="16.5" x14ac:dyDescent="0.3">
      <c r="B49999"/>
    </row>
    <row r="50000" spans="2:2" ht="16.5" x14ac:dyDescent="0.3">
      <c r="B50000"/>
    </row>
    <row r="50001" spans="2:2" ht="16.5" x14ac:dyDescent="0.3">
      <c r="B50001"/>
    </row>
    <row r="50002" spans="2:2" ht="16.5" x14ac:dyDescent="0.3">
      <c r="B50002"/>
    </row>
    <row r="50003" spans="2:2" ht="16.5" x14ac:dyDescent="0.3">
      <c r="B50003"/>
    </row>
    <row r="50004" spans="2:2" ht="16.5" x14ac:dyDescent="0.3">
      <c r="B50004"/>
    </row>
    <row r="50005" spans="2:2" ht="16.5" x14ac:dyDescent="0.3">
      <c r="B50005"/>
    </row>
    <row r="50006" spans="2:2" ht="16.5" x14ac:dyDescent="0.3">
      <c r="B50006"/>
    </row>
    <row r="50007" spans="2:2" ht="16.5" x14ac:dyDescent="0.3">
      <c r="B50007"/>
    </row>
    <row r="50008" spans="2:2" ht="16.5" x14ac:dyDescent="0.3">
      <c r="B50008"/>
    </row>
    <row r="50009" spans="2:2" ht="16.5" x14ac:dyDescent="0.3">
      <c r="B50009"/>
    </row>
    <row r="50010" spans="2:2" ht="16.5" x14ac:dyDescent="0.3">
      <c r="B50010"/>
    </row>
    <row r="50011" spans="2:2" ht="16.5" x14ac:dyDescent="0.3">
      <c r="B50011"/>
    </row>
    <row r="50012" spans="2:2" ht="16.5" x14ac:dyDescent="0.3">
      <c r="B50012"/>
    </row>
    <row r="50013" spans="2:2" ht="16.5" x14ac:dyDescent="0.3">
      <c r="B50013"/>
    </row>
    <row r="50014" spans="2:2" ht="16.5" x14ac:dyDescent="0.3">
      <c r="B50014"/>
    </row>
    <row r="50015" spans="2:2" ht="16.5" x14ac:dyDescent="0.3">
      <c r="B50015"/>
    </row>
    <row r="50016" spans="2:2" ht="16.5" x14ac:dyDescent="0.3">
      <c r="B50016"/>
    </row>
    <row r="50017" spans="2:2" ht="16.5" x14ac:dyDescent="0.3">
      <c r="B50017"/>
    </row>
    <row r="50018" spans="2:2" ht="16.5" x14ac:dyDescent="0.3">
      <c r="B50018"/>
    </row>
    <row r="50019" spans="2:2" ht="16.5" x14ac:dyDescent="0.3">
      <c r="B50019"/>
    </row>
    <row r="50020" spans="2:2" ht="16.5" x14ac:dyDescent="0.3">
      <c r="B50020"/>
    </row>
    <row r="50021" spans="2:2" ht="16.5" x14ac:dyDescent="0.3">
      <c r="B50021"/>
    </row>
    <row r="50022" spans="2:2" ht="16.5" x14ac:dyDescent="0.3">
      <c r="B50022"/>
    </row>
    <row r="50023" spans="2:2" ht="16.5" x14ac:dyDescent="0.3">
      <c r="B50023"/>
    </row>
    <row r="50024" spans="2:2" ht="16.5" x14ac:dyDescent="0.3">
      <c r="B50024"/>
    </row>
    <row r="50025" spans="2:2" ht="16.5" x14ac:dyDescent="0.3">
      <c r="B50025"/>
    </row>
    <row r="50026" spans="2:2" ht="16.5" x14ac:dyDescent="0.3">
      <c r="B50026"/>
    </row>
    <row r="50027" spans="2:2" ht="16.5" x14ac:dyDescent="0.3">
      <c r="B50027"/>
    </row>
    <row r="50028" spans="2:2" ht="16.5" x14ac:dyDescent="0.3">
      <c r="B50028"/>
    </row>
    <row r="50029" spans="2:2" ht="16.5" x14ac:dyDescent="0.3">
      <c r="B50029"/>
    </row>
    <row r="50030" spans="2:2" ht="16.5" x14ac:dyDescent="0.3">
      <c r="B50030"/>
    </row>
    <row r="50031" spans="2:2" ht="16.5" x14ac:dyDescent="0.3">
      <c r="B50031"/>
    </row>
    <row r="50032" spans="2:2" ht="16.5" x14ac:dyDescent="0.3">
      <c r="B50032"/>
    </row>
    <row r="50033" spans="2:2" ht="16.5" x14ac:dyDescent="0.3">
      <c r="B50033"/>
    </row>
    <row r="50034" spans="2:2" ht="16.5" x14ac:dyDescent="0.3">
      <c r="B50034"/>
    </row>
    <row r="50035" spans="2:2" ht="16.5" x14ac:dyDescent="0.3">
      <c r="B50035"/>
    </row>
    <row r="50036" spans="2:2" ht="16.5" x14ac:dyDescent="0.3">
      <c r="B50036"/>
    </row>
    <row r="50037" spans="2:2" ht="16.5" x14ac:dyDescent="0.3">
      <c r="B50037"/>
    </row>
    <row r="50038" spans="2:2" ht="16.5" x14ac:dyDescent="0.3">
      <c r="B50038"/>
    </row>
    <row r="50039" spans="2:2" ht="16.5" x14ac:dyDescent="0.3">
      <c r="B50039"/>
    </row>
    <row r="50040" spans="2:2" ht="16.5" x14ac:dyDescent="0.3">
      <c r="B50040"/>
    </row>
    <row r="50041" spans="2:2" ht="16.5" x14ac:dyDescent="0.3">
      <c r="B50041"/>
    </row>
    <row r="50042" spans="2:2" ht="16.5" x14ac:dyDescent="0.3">
      <c r="B50042"/>
    </row>
    <row r="50043" spans="2:2" ht="16.5" x14ac:dyDescent="0.3">
      <c r="B50043"/>
    </row>
    <row r="50044" spans="2:2" ht="16.5" x14ac:dyDescent="0.3">
      <c r="B50044"/>
    </row>
    <row r="50045" spans="2:2" ht="16.5" x14ac:dyDescent="0.3">
      <c r="B50045"/>
    </row>
    <row r="50046" spans="2:2" ht="16.5" x14ac:dyDescent="0.3">
      <c r="B50046"/>
    </row>
    <row r="50047" spans="2:2" ht="16.5" x14ac:dyDescent="0.3">
      <c r="B50047"/>
    </row>
    <row r="50048" spans="2:2" ht="16.5" x14ac:dyDescent="0.3">
      <c r="B50048"/>
    </row>
    <row r="50049" spans="2:2" ht="16.5" x14ac:dyDescent="0.3">
      <c r="B50049"/>
    </row>
    <row r="50050" spans="2:2" ht="16.5" x14ac:dyDescent="0.3">
      <c r="B50050"/>
    </row>
    <row r="50051" spans="2:2" ht="16.5" x14ac:dyDescent="0.3">
      <c r="B50051"/>
    </row>
    <row r="50052" spans="2:2" ht="16.5" x14ac:dyDescent="0.3">
      <c r="B50052"/>
    </row>
    <row r="50053" spans="2:2" ht="16.5" x14ac:dyDescent="0.3">
      <c r="B50053"/>
    </row>
    <row r="50054" spans="2:2" ht="16.5" x14ac:dyDescent="0.3">
      <c r="B50054"/>
    </row>
    <row r="50055" spans="2:2" ht="16.5" x14ac:dyDescent="0.3">
      <c r="B50055"/>
    </row>
    <row r="50056" spans="2:2" ht="16.5" x14ac:dyDescent="0.3">
      <c r="B50056"/>
    </row>
    <row r="50057" spans="2:2" ht="16.5" x14ac:dyDescent="0.3">
      <c r="B50057"/>
    </row>
    <row r="50058" spans="2:2" ht="16.5" x14ac:dyDescent="0.3">
      <c r="B50058"/>
    </row>
    <row r="50059" spans="2:2" ht="16.5" x14ac:dyDescent="0.3">
      <c r="B50059"/>
    </row>
    <row r="50060" spans="2:2" ht="16.5" x14ac:dyDescent="0.3">
      <c r="B50060"/>
    </row>
    <row r="50061" spans="2:2" ht="16.5" x14ac:dyDescent="0.3">
      <c r="B50061"/>
    </row>
    <row r="50062" spans="2:2" ht="16.5" x14ac:dyDescent="0.3">
      <c r="B50062"/>
    </row>
    <row r="50063" spans="2:2" ht="16.5" x14ac:dyDescent="0.3">
      <c r="B50063"/>
    </row>
    <row r="50064" spans="2:2" ht="16.5" x14ac:dyDescent="0.3">
      <c r="B50064"/>
    </row>
    <row r="50065" spans="2:2" ht="16.5" x14ac:dyDescent="0.3">
      <c r="B50065"/>
    </row>
    <row r="50066" spans="2:2" ht="16.5" x14ac:dyDescent="0.3">
      <c r="B50066"/>
    </row>
    <row r="50067" spans="2:2" ht="16.5" x14ac:dyDescent="0.3">
      <c r="B50067"/>
    </row>
    <row r="50068" spans="2:2" ht="16.5" x14ac:dyDescent="0.3">
      <c r="B50068"/>
    </row>
    <row r="50069" spans="2:2" ht="16.5" x14ac:dyDescent="0.3">
      <c r="B50069"/>
    </row>
    <row r="50070" spans="2:2" ht="16.5" x14ac:dyDescent="0.3">
      <c r="B50070"/>
    </row>
    <row r="50071" spans="2:2" ht="16.5" x14ac:dyDescent="0.3">
      <c r="B50071"/>
    </row>
    <row r="50072" spans="2:2" ht="16.5" x14ac:dyDescent="0.3">
      <c r="B50072"/>
    </row>
    <row r="50073" spans="2:2" ht="16.5" x14ac:dyDescent="0.3">
      <c r="B50073"/>
    </row>
    <row r="50074" spans="2:2" ht="16.5" x14ac:dyDescent="0.3">
      <c r="B50074"/>
    </row>
    <row r="50075" spans="2:2" ht="16.5" x14ac:dyDescent="0.3">
      <c r="B50075"/>
    </row>
    <row r="50076" spans="2:2" ht="16.5" x14ac:dyDescent="0.3">
      <c r="B50076"/>
    </row>
    <row r="50077" spans="2:2" ht="16.5" x14ac:dyDescent="0.3">
      <c r="B50077"/>
    </row>
    <row r="50078" spans="2:2" ht="16.5" x14ac:dyDescent="0.3">
      <c r="B50078"/>
    </row>
    <row r="50079" spans="2:2" ht="16.5" x14ac:dyDescent="0.3">
      <c r="B50079"/>
    </row>
    <row r="50080" spans="2:2" ht="16.5" x14ac:dyDescent="0.3">
      <c r="B50080"/>
    </row>
    <row r="50081" spans="2:2" ht="16.5" x14ac:dyDescent="0.3">
      <c r="B50081"/>
    </row>
    <row r="50082" spans="2:2" ht="16.5" x14ac:dyDescent="0.3">
      <c r="B50082"/>
    </row>
    <row r="50083" spans="2:2" ht="16.5" x14ac:dyDescent="0.3">
      <c r="B50083"/>
    </row>
    <row r="50084" spans="2:2" ht="16.5" x14ac:dyDescent="0.3">
      <c r="B50084"/>
    </row>
    <row r="50085" spans="2:2" ht="16.5" x14ac:dyDescent="0.3">
      <c r="B50085"/>
    </row>
    <row r="50086" spans="2:2" ht="16.5" x14ac:dyDescent="0.3">
      <c r="B50086"/>
    </row>
    <row r="50087" spans="2:2" ht="16.5" x14ac:dyDescent="0.3">
      <c r="B50087"/>
    </row>
    <row r="50088" spans="2:2" ht="16.5" x14ac:dyDescent="0.3">
      <c r="B50088"/>
    </row>
    <row r="50089" spans="2:2" ht="16.5" x14ac:dyDescent="0.3">
      <c r="B50089"/>
    </row>
    <row r="50090" spans="2:2" ht="16.5" x14ac:dyDescent="0.3">
      <c r="B50090"/>
    </row>
    <row r="50091" spans="2:2" ht="16.5" x14ac:dyDescent="0.3">
      <c r="B50091"/>
    </row>
    <row r="50092" spans="2:2" ht="16.5" x14ac:dyDescent="0.3">
      <c r="B50092"/>
    </row>
    <row r="50093" spans="2:2" ht="16.5" x14ac:dyDescent="0.3">
      <c r="B50093"/>
    </row>
    <row r="50094" spans="2:2" ht="16.5" x14ac:dyDescent="0.3">
      <c r="B50094"/>
    </row>
    <row r="50095" spans="2:2" ht="16.5" x14ac:dyDescent="0.3">
      <c r="B50095"/>
    </row>
    <row r="50096" spans="2:2" ht="16.5" x14ac:dyDescent="0.3">
      <c r="B50096"/>
    </row>
    <row r="50097" spans="2:2" ht="16.5" x14ac:dyDescent="0.3">
      <c r="B50097"/>
    </row>
    <row r="50098" spans="2:2" ht="16.5" x14ac:dyDescent="0.3">
      <c r="B50098"/>
    </row>
    <row r="50099" spans="2:2" ht="16.5" x14ac:dyDescent="0.3">
      <c r="B50099"/>
    </row>
    <row r="50100" spans="2:2" ht="16.5" x14ac:dyDescent="0.3">
      <c r="B50100"/>
    </row>
    <row r="50101" spans="2:2" ht="16.5" x14ac:dyDescent="0.3">
      <c r="B50101"/>
    </row>
    <row r="50102" spans="2:2" ht="16.5" x14ac:dyDescent="0.3">
      <c r="B50102"/>
    </row>
    <row r="50103" spans="2:2" ht="16.5" x14ac:dyDescent="0.3">
      <c r="B50103"/>
    </row>
    <row r="50104" spans="2:2" ht="16.5" x14ac:dyDescent="0.3">
      <c r="B50104"/>
    </row>
    <row r="50105" spans="2:2" ht="16.5" x14ac:dyDescent="0.3">
      <c r="B50105"/>
    </row>
    <row r="50106" spans="2:2" ht="16.5" x14ac:dyDescent="0.3">
      <c r="B50106"/>
    </row>
    <row r="50107" spans="2:2" ht="16.5" x14ac:dyDescent="0.3">
      <c r="B50107"/>
    </row>
    <row r="50108" spans="2:2" ht="16.5" x14ac:dyDescent="0.3">
      <c r="B50108"/>
    </row>
    <row r="50109" spans="2:2" ht="16.5" x14ac:dyDescent="0.3">
      <c r="B50109"/>
    </row>
    <row r="50110" spans="2:2" ht="16.5" x14ac:dyDescent="0.3">
      <c r="B50110"/>
    </row>
    <row r="50111" spans="2:2" ht="16.5" x14ac:dyDescent="0.3">
      <c r="B50111"/>
    </row>
    <row r="50112" spans="2:2" ht="16.5" x14ac:dyDescent="0.3">
      <c r="B50112"/>
    </row>
    <row r="50113" spans="2:2" ht="16.5" x14ac:dyDescent="0.3">
      <c r="B50113"/>
    </row>
    <row r="50114" spans="2:2" ht="16.5" x14ac:dyDescent="0.3">
      <c r="B50114"/>
    </row>
    <row r="50115" spans="2:2" ht="16.5" x14ac:dyDescent="0.3">
      <c r="B50115"/>
    </row>
    <row r="50116" spans="2:2" ht="16.5" x14ac:dyDescent="0.3">
      <c r="B50116"/>
    </row>
    <row r="50117" spans="2:2" ht="16.5" x14ac:dyDescent="0.3">
      <c r="B50117"/>
    </row>
    <row r="50118" spans="2:2" ht="16.5" x14ac:dyDescent="0.3">
      <c r="B50118"/>
    </row>
    <row r="50119" spans="2:2" ht="16.5" x14ac:dyDescent="0.3">
      <c r="B50119"/>
    </row>
    <row r="50120" spans="2:2" ht="16.5" x14ac:dyDescent="0.3">
      <c r="B50120"/>
    </row>
    <row r="50121" spans="2:2" ht="16.5" x14ac:dyDescent="0.3">
      <c r="B50121"/>
    </row>
    <row r="50122" spans="2:2" ht="16.5" x14ac:dyDescent="0.3">
      <c r="B50122"/>
    </row>
    <row r="50123" spans="2:2" ht="16.5" x14ac:dyDescent="0.3">
      <c r="B50123"/>
    </row>
    <row r="50124" spans="2:2" ht="16.5" x14ac:dyDescent="0.3">
      <c r="B50124"/>
    </row>
    <row r="50125" spans="2:2" ht="16.5" x14ac:dyDescent="0.3">
      <c r="B50125"/>
    </row>
    <row r="50126" spans="2:2" ht="16.5" x14ac:dyDescent="0.3">
      <c r="B50126"/>
    </row>
    <row r="50127" spans="2:2" ht="16.5" x14ac:dyDescent="0.3">
      <c r="B50127"/>
    </row>
    <row r="50128" spans="2:2" ht="16.5" x14ac:dyDescent="0.3">
      <c r="B50128"/>
    </row>
    <row r="50129" spans="2:2" ht="16.5" x14ac:dyDescent="0.3">
      <c r="B50129"/>
    </row>
    <row r="50130" spans="2:2" ht="16.5" x14ac:dyDescent="0.3">
      <c r="B50130"/>
    </row>
    <row r="50131" spans="2:2" ht="16.5" x14ac:dyDescent="0.3">
      <c r="B50131"/>
    </row>
    <row r="50132" spans="2:2" ht="16.5" x14ac:dyDescent="0.3">
      <c r="B50132"/>
    </row>
    <row r="50133" spans="2:2" ht="16.5" x14ac:dyDescent="0.3">
      <c r="B50133"/>
    </row>
    <row r="50134" spans="2:2" ht="16.5" x14ac:dyDescent="0.3">
      <c r="B50134"/>
    </row>
    <row r="50135" spans="2:2" ht="16.5" x14ac:dyDescent="0.3">
      <c r="B50135"/>
    </row>
    <row r="50136" spans="2:2" ht="16.5" x14ac:dyDescent="0.3">
      <c r="B50136"/>
    </row>
    <row r="50137" spans="2:2" ht="16.5" x14ac:dyDescent="0.3">
      <c r="B50137"/>
    </row>
    <row r="50138" spans="2:2" ht="16.5" x14ac:dyDescent="0.3">
      <c r="B50138"/>
    </row>
    <row r="50139" spans="2:2" ht="16.5" x14ac:dyDescent="0.3">
      <c r="B50139"/>
    </row>
    <row r="50140" spans="2:2" ht="16.5" x14ac:dyDescent="0.3">
      <c r="B50140"/>
    </row>
    <row r="50141" spans="2:2" ht="16.5" x14ac:dyDescent="0.3">
      <c r="B50141"/>
    </row>
    <row r="50142" spans="2:2" ht="16.5" x14ac:dyDescent="0.3">
      <c r="B50142"/>
    </row>
    <row r="50143" spans="2:2" ht="16.5" x14ac:dyDescent="0.3">
      <c r="B50143"/>
    </row>
    <row r="50144" spans="2:2" ht="16.5" x14ac:dyDescent="0.3">
      <c r="B50144"/>
    </row>
    <row r="50145" spans="2:2" ht="16.5" x14ac:dyDescent="0.3">
      <c r="B50145"/>
    </row>
    <row r="50146" spans="2:2" ht="16.5" x14ac:dyDescent="0.3">
      <c r="B50146"/>
    </row>
    <row r="50147" spans="2:2" ht="16.5" x14ac:dyDescent="0.3">
      <c r="B50147"/>
    </row>
    <row r="50148" spans="2:2" ht="16.5" x14ac:dyDescent="0.3">
      <c r="B50148"/>
    </row>
    <row r="50149" spans="2:2" ht="16.5" x14ac:dyDescent="0.3">
      <c r="B50149"/>
    </row>
    <row r="50150" spans="2:2" ht="16.5" x14ac:dyDescent="0.3">
      <c r="B50150"/>
    </row>
    <row r="50151" spans="2:2" ht="16.5" x14ac:dyDescent="0.3">
      <c r="B50151"/>
    </row>
    <row r="50152" spans="2:2" ht="16.5" x14ac:dyDescent="0.3">
      <c r="B50152"/>
    </row>
    <row r="50153" spans="2:2" ht="16.5" x14ac:dyDescent="0.3">
      <c r="B50153"/>
    </row>
    <row r="50154" spans="2:2" ht="16.5" x14ac:dyDescent="0.3">
      <c r="B50154"/>
    </row>
    <row r="50155" spans="2:2" ht="16.5" x14ac:dyDescent="0.3">
      <c r="B50155"/>
    </row>
    <row r="50156" spans="2:2" ht="16.5" x14ac:dyDescent="0.3">
      <c r="B50156"/>
    </row>
    <row r="50157" spans="2:2" ht="16.5" x14ac:dyDescent="0.3">
      <c r="B50157"/>
    </row>
    <row r="50158" spans="2:2" ht="16.5" x14ac:dyDescent="0.3">
      <c r="B50158"/>
    </row>
    <row r="50159" spans="2:2" ht="16.5" x14ac:dyDescent="0.3">
      <c r="B50159"/>
    </row>
    <row r="50160" spans="2:2" ht="16.5" x14ac:dyDescent="0.3">
      <c r="B50160"/>
    </row>
    <row r="50161" spans="2:2" ht="16.5" x14ac:dyDescent="0.3">
      <c r="B50161"/>
    </row>
    <row r="50162" spans="2:2" ht="16.5" x14ac:dyDescent="0.3">
      <c r="B50162"/>
    </row>
    <row r="50163" spans="2:2" ht="16.5" x14ac:dyDescent="0.3">
      <c r="B50163"/>
    </row>
    <row r="50164" spans="2:2" ht="16.5" x14ac:dyDescent="0.3">
      <c r="B50164"/>
    </row>
    <row r="50165" spans="2:2" ht="16.5" x14ac:dyDescent="0.3">
      <c r="B50165"/>
    </row>
    <row r="50166" spans="2:2" ht="16.5" x14ac:dyDescent="0.3">
      <c r="B50166"/>
    </row>
    <row r="50167" spans="2:2" ht="16.5" x14ac:dyDescent="0.3">
      <c r="B50167"/>
    </row>
    <row r="50168" spans="2:2" ht="16.5" x14ac:dyDescent="0.3">
      <c r="B50168"/>
    </row>
    <row r="50169" spans="2:2" ht="16.5" x14ac:dyDescent="0.3">
      <c r="B50169"/>
    </row>
    <row r="50170" spans="2:2" ht="16.5" x14ac:dyDescent="0.3">
      <c r="B50170"/>
    </row>
    <row r="50171" spans="2:2" ht="16.5" x14ac:dyDescent="0.3">
      <c r="B50171"/>
    </row>
    <row r="50172" spans="2:2" ht="16.5" x14ac:dyDescent="0.3">
      <c r="B50172"/>
    </row>
    <row r="50173" spans="2:2" ht="16.5" x14ac:dyDescent="0.3">
      <c r="B50173"/>
    </row>
    <row r="50174" spans="2:2" ht="16.5" x14ac:dyDescent="0.3">
      <c r="B50174"/>
    </row>
    <row r="50175" spans="2:2" ht="16.5" x14ac:dyDescent="0.3">
      <c r="B50175"/>
    </row>
    <row r="50176" spans="2:2" ht="16.5" x14ac:dyDescent="0.3">
      <c r="B50176"/>
    </row>
    <row r="50177" spans="2:2" ht="16.5" x14ac:dyDescent="0.3">
      <c r="B50177"/>
    </row>
    <row r="50178" spans="2:2" ht="16.5" x14ac:dyDescent="0.3">
      <c r="B50178"/>
    </row>
    <row r="50179" spans="2:2" ht="16.5" x14ac:dyDescent="0.3">
      <c r="B50179"/>
    </row>
    <row r="50180" spans="2:2" ht="16.5" x14ac:dyDescent="0.3">
      <c r="B50180"/>
    </row>
    <row r="50181" spans="2:2" ht="16.5" x14ac:dyDescent="0.3">
      <c r="B50181"/>
    </row>
    <row r="50182" spans="2:2" ht="16.5" x14ac:dyDescent="0.3">
      <c r="B50182"/>
    </row>
    <row r="50183" spans="2:2" ht="16.5" x14ac:dyDescent="0.3">
      <c r="B50183"/>
    </row>
    <row r="50184" spans="2:2" ht="16.5" x14ac:dyDescent="0.3">
      <c r="B50184"/>
    </row>
    <row r="50185" spans="2:2" ht="16.5" x14ac:dyDescent="0.3">
      <c r="B50185"/>
    </row>
    <row r="50186" spans="2:2" ht="16.5" x14ac:dyDescent="0.3">
      <c r="B50186"/>
    </row>
    <row r="50187" spans="2:2" ht="16.5" x14ac:dyDescent="0.3">
      <c r="B50187"/>
    </row>
    <row r="50188" spans="2:2" ht="16.5" x14ac:dyDescent="0.3">
      <c r="B50188"/>
    </row>
    <row r="50189" spans="2:2" ht="16.5" x14ac:dyDescent="0.3">
      <c r="B50189"/>
    </row>
    <row r="50190" spans="2:2" ht="16.5" x14ac:dyDescent="0.3">
      <c r="B50190"/>
    </row>
    <row r="50191" spans="2:2" ht="16.5" x14ac:dyDescent="0.3">
      <c r="B50191"/>
    </row>
    <row r="50192" spans="2:2" ht="16.5" x14ac:dyDescent="0.3">
      <c r="B50192"/>
    </row>
    <row r="50193" spans="2:2" ht="16.5" x14ac:dyDescent="0.3">
      <c r="B50193"/>
    </row>
    <row r="50194" spans="2:2" ht="16.5" x14ac:dyDescent="0.3">
      <c r="B50194"/>
    </row>
    <row r="50195" spans="2:2" ht="16.5" x14ac:dyDescent="0.3">
      <c r="B50195"/>
    </row>
    <row r="50196" spans="2:2" ht="16.5" x14ac:dyDescent="0.3">
      <c r="B50196"/>
    </row>
    <row r="50197" spans="2:2" ht="16.5" x14ac:dyDescent="0.3">
      <c r="B50197"/>
    </row>
    <row r="50198" spans="2:2" ht="16.5" x14ac:dyDescent="0.3">
      <c r="B50198"/>
    </row>
    <row r="50199" spans="2:2" ht="16.5" x14ac:dyDescent="0.3">
      <c r="B50199"/>
    </row>
    <row r="50200" spans="2:2" ht="16.5" x14ac:dyDescent="0.3">
      <c r="B50200"/>
    </row>
    <row r="50201" spans="2:2" ht="16.5" x14ac:dyDescent="0.3">
      <c r="B50201"/>
    </row>
    <row r="50202" spans="2:2" ht="16.5" x14ac:dyDescent="0.3">
      <c r="B50202"/>
    </row>
    <row r="50203" spans="2:2" ht="16.5" x14ac:dyDescent="0.3">
      <c r="B50203"/>
    </row>
    <row r="50204" spans="2:2" ht="16.5" x14ac:dyDescent="0.3">
      <c r="B50204"/>
    </row>
    <row r="50205" spans="2:2" ht="16.5" x14ac:dyDescent="0.3">
      <c r="B50205"/>
    </row>
    <row r="50206" spans="2:2" ht="16.5" x14ac:dyDescent="0.3">
      <c r="B50206"/>
    </row>
    <row r="50207" spans="2:2" ht="16.5" x14ac:dyDescent="0.3">
      <c r="B50207"/>
    </row>
    <row r="50208" spans="2:2" ht="16.5" x14ac:dyDescent="0.3">
      <c r="B50208"/>
    </row>
    <row r="50209" spans="2:2" ht="16.5" x14ac:dyDescent="0.3">
      <c r="B50209"/>
    </row>
    <row r="50210" spans="2:2" ht="16.5" x14ac:dyDescent="0.3">
      <c r="B50210"/>
    </row>
    <row r="50211" spans="2:2" ht="16.5" x14ac:dyDescent="0.3">
      <c r="B50211"/>
    </row>
    <row r="50212" spans="2:2" ht="16.5" x14ac:dyDescent="0.3">
      <c r="B50212"/>
    </row>
    <row r="50213" spans="2:2" ht="16.5" x14ac:dyDescent="0.3">
      <c r="B50213"/>
    </row>
    <row r="50214" spans="2:2" ht="16.5" x14ac:dyDescent="0.3">
      <c r="B50214"/>
    </row>
    <row r="50215" spans="2:2" ht="16.5" x14ac:dyDescent="0.3">
      <c r="B50215"/>
    </row>
    <row r="50216" spans="2:2" ht="16.5" x14ac:dyDescent="0.3">
      <c r="B50216"/>
    </row>
    <row r="50217" spans="2:2" ht="16.5" x14ac:dyDescent="0.3">
      <c r="B50217"/>
    </row>
    <row r="50218" spans="2:2" ht="16.5" x14ac:dyDescent="0.3">
      <c r="B50218"/>
    </row>
    <row r="50219" spans="2:2" ht="16.5" x14ac:dyDescent="0.3">
      <c r="B50219"/>
    </row>
    <row r="50220" spans="2:2" ht="16.5" x14ac:dyDescent="0.3">
      <c r="B50220"/>
    </row>
    <row r="50221" spans="2:2" ht="16.5" x14ac:dyDescent="0.3">
      <c r="B50221"/>
    </row>
    <row r="50222" spans="2:2" ht="16.5" x14ac:dyDescent="0.3">
      <c r="B50222"/>
    </row>
    <row r="50223" spans="2:2" ht="16.5" x14ac:dyDescent="0.3">
      <c r="B50223"/>
    </row>
    <row r="50224" spans="2:2" ht="16.5" x14ac:dyDescent="0.3">
      <c r="B50224"/>
    </row>
    <row r="50225" spans="2:2" ht="16.5" x14ac:dyDescent="0.3">
      <c r="B50225"/>
    </row>
    <row r="50226" spans="2:2" ht="16.5" x14ac:dyDescent="0.3">
      <c r="B50226"/>
    </row>
    <row r="50227" spans="2:2" ht="16.5" x14ac:dyDescent="0.3">
      <c r="B50227"/>
    </row>
    <row r="50228" spans="2:2" ht="16.5" x14ac:dyDescent="0.3">
      <c r="B50228"/>
    </row>
    <row r="50229" spans="2:2" ht="16.5" x14ac:dyDescent="0.3">
      <c r="B50229"/>
    </row>
    <row r="50230" spans="2:2" ht="16.5" x14ac:dyDescent="0.3">
      <c r="B50230"/>
    </row>
    <row r="50231" spans="2:2" ht="16.5" x14ac:dyDescent="0.3">
      <c r="B50231"/>
    </row>
    <row r="50232" spans="2:2" ht="16.5" x14ac:dyDescent="0.3">
      <c r="B50232"/>
    </row>
    <row r="50233" spans="2:2" ht="16.5" x14ac:dyDescent="0.3">
      <c r="B50233"/>
    </row>
    <row r="50234" spans="2:2" ht="16.5" x14ac:dyDescent="0.3">
      <c r="B50234"/>
    </row>
    <row r="50235" spans="2:2" ht="16.5" x14ac:dyDescent="0.3">
      <c r="B50235"/>
    </row>
    <row r="50236" spans="2:2" ht="16.5" x14ac:dyDescent="0.3">
      <c r="B50236"/>
    </row>
    <row r="50237" spans="2:2" ht="16.5" x14ac:dyDescent="0.3">
      <c r="B50237"/>
    </row>
    <row r="50238" spans="2:2" ht="16.5" x14ac:dyDescent="0.3">
      <c r="B50238"/>
    </row>
    <row r="50239" spans="2:2" ht="16.5" x14ac:dyDescent="0.3">
      <c r="B50239"/>
    </row>
    <row r="50240" spans="2:2" ht="16.5" x14ac:dyDescent="0.3">
      <c r="B50240"/>
    </row>
    <row r="50241" spans="2:2" ht="16.5" x14ac:dyDescent="0.3">
      <c r="B50241"/>
    </row>
    <row r="50242" spans="2:2" ht="16.5" x14ac:dyDescent="0.3">
      <c r="B50242"/>
    </row>
    <row r="50243" spans="2:2" ht="16.5" x14ac:dyDescent="0.3">
      <c r="B50243"/>
    </row>
    <row r="50244" spans="2:2" ht="16.5" x14ac:dyDescent="0.3">
      <c r="B50244"/>
    </row>
    <row r="50245" spans="2:2" ht="16.5" x14ac:dyDescent="0.3">
      <c r="B50245"/>
    </row>
    <row r="50246" spans="2:2" ht="16.5" x14ac:dyDescent="0.3">
      <c r="B50246"/>
    </row>
    <row r="50247" spans="2:2" ht="16.5" x14ac:dyDescent="0.3">
      <c r="B50247"/>
    </row>
    <row r="50248" spans="2:2" ht="16.5" x14ac:dyDescent="0.3">
      <c r="B50248"/>
    </row>
    <row r="50249" spans="2:2" ht="16.5" x14ac:dyDescent="0.3">
      <c r="B50249"/>
    </row>
    <row r="50250" spans="2:2" ht="16.5" x14ac:dyDescent="0.3">
      <c r="B50250"/>
    </row>
    <row r="50251" spans="2:2" ht="16.5" x14ac:dyDescent="0.3">
      <c r="B50251"/>
    </row>
    <row r="50252" spans="2:2" ht="16.5" x14ac:dyDescent="0.3">
      <c r="B50252"/>
    </row>
    <row r="50253" spans="2:2" ht="16.5" x14ac:dyDescent="0.3">
      <c r="B50253"/>
    </row>
    <row r="50254" spans="2:2" ht="16.5" x14ac:dyDescent="0.3">
      <c r="B50254"/>
    </row>
    <row r="50255" spans="2:2" ht="16.5" x14ac:dyDescent="0.3">
      <c r="B50255"/>
    </row>
    <row r="50256" spans="2:2" ht="16.5" x14ac:dyDescent="0.3">
      <c r="B50256"/>
    </row>
    <row r="50257" spans="2:2" ht="16.5" x14ac:dyDescent="0.3">
      <c r="B50257"/>
    </row>
    <row r="50258" spans="2:2" ht="16.5" x14ac:dyDescent="0.3">
      <c r="B50258"/>
    </row>
    <row r="50259" spans="2:2" ht="16.5" x14ac:dyDescent="0.3">
      <c r="B50259"/>
    </row>
    <row r="50260" spans="2:2" ht="16.5" x14ac:dyDescent="0.3">
      <c r="B50260"/>
    </row>
    <row r="50261" spans="2:2" ht="16.5" x14ac:dyDescent="0.3">
      <c r="B50261"/>
    </row>
    <row r="50262" spans="2:2" ht="16.5" x14ac:dyDescent="0.3">
      <c r="B50262"/>
    </row>
    <row r="50263" spans="2:2" ht="16.5" x14ac:dyDescent="0.3">
      <c r="B50263"/>
    </row>
    <row r="50264" spans="2:2" ht="16.5" x14ac:dyDescent="0.3">
      <c r="B50264"/>
    </row>
    <row r="50265" spans="2:2" ht="16.5" x14ac:dyDescent="0.3">
      <c r="B50265"/>
    </row>
    <row r="50266" spans="2:2" ht="16.5" x14ac:dyDescent="0.3">
      <c r="B50266"/>
    </row>
    <row r="50267" spans="2:2" ht="16.5" x14ac:dyDescent="0.3">
      <c r="B50267"/>
    </row>
    <row r="50268" spans="2:2" ht="16.5" x14ac:dyDescent="0.3">
      <c r="B50268"/>
    </row>
    <row r="50269" spans="2:2" ht="16.5" x14ac:dyDescent="0.3">
      <c r="B50269"/>
    </row>
    <row r="50270" spans="2:2" ht="16.5" x14ac:dyDescent="0.3">
      <c r="B50270"/>
    </row>
    <row r="50271" spans="2:2" ht="16.5" x14ac:dyDescent="0.3">
      <c r="B50271"/>
    </row>
    <row r="50272" spans="2:2" ht="16.5" x14ac:dyDescent="0.3">
      <c r="B50272"/>
    </row>
    <row r="50273" spans="2:2" ht="16.5" x14ac:dyDescent="0.3">
      <c r="B50273"/>
    </row>
    <row r="50274" spans="2:2" ht="16.5" x14ac:dyDescent="0.3">
      <c r="B50274"/>
    </row>
    <row r="50275" spans="2:2" ht="16.5" x14ac:dyDescent="0.3">
      <c r="B50275"/>
    </row>
    <row r="50276" spans="2:2" ht="16.5" x14ac:dyDescent="0.3">
      <c r="B50276"/>
    </row>
    <row r="50277" spans="2:2" ht="16.5" x14ac:dyDescent="0.3">
      <c r="B50277"/>
    </row>
    <row r="50278" spans="2:2" ht="16.5" x14ac:dyDescent="0.3">
      <c r="B50278"/>
    </row>
    <row r="50279" spans="2:2" ht="16.5" x14ac:dyDescent="0.3">
      <c r="B50279"/>
    </row>
    <row r="50280" spans="2:2" ht="16.5" x14ac:dyDescent="0.3">
      <c r="B50280"/>
    </row>
    <row r="50281" spans="2:2" ht="16.5" x14ac:dyDescent="0.3">
      <c r="B50281"/>
    </row>
    <row r="50282" spans="2:2" ht="16.5" x14ac:dyDescent="0.3">
      <c r="B50282"/>
    </row>
    <row r="50283" spans="2:2" ht="16.5" x14ac:dyDescent="0.3">
      <c r="B50283"/>
    </row>
    <row r="50284" spans="2:2" ht="16.5" x14ac:dyDescent="0.3">
      <c r="B50284"/>
    </row>
    <row r="50285" spans="2:2" ht="16.5" x14ac:dyDescent="0.3">
      <c r="B50285"/>
    </row>
    <row r="50286" spans="2:2" ht="16.5" x14ac:dyDescent="0.3">
      <c r="B50286"/>
    </row>
    <row r="50287" spans="2:2" ht="16.5" x14ac:dyDescent="0.3">
      <c r="B50287"/>
    </row>
    <row r="50288" spans="2:2" ht="16.5" x14ac:dyDescent="0.3">
      <c r="B50288"/>
    </row>
    <row r="50289" spans="2:2" ht="16.5" x14ac:dyDescent="0.3">
      <c r="B50289"/>
    </row>
    <row r="50290" spans="2:2" ht="16.5" x14ac:dyDescent="0.3">
      <c r="B50290"/>
    </row>
    <row r="50291" spans="2:2" ht="16.5" x14ac:dyDescent="0.3">
      <c r="B50291"/>
    </row>
    <row r="50292" spans="2:2" ht="16.5" x14ac:dyDescent="0.3">
      <c r="B50292"/>
    </row>
    <row r="50293" spans="2:2" ht="16.5" x14ac:dyDescent="0.3">
      <c r="B50293"/>
    </row>
    <row r="50294" spans="2:2" ht="16.5" x14ac:dyDescent="0.3">
      <c r="B50294"/>
    </row>
    <row r="50295" spans="2:2" ht="16.5" x14ac:dyDescent="0.3">
      <c r="B50295"/>
    </row>
    <row r="50296" spans="2:2" ht="16.5" x14ac:dyDescent="0.3">
      <c r="B50296"/>
    </row>
    <row r="50297" spans="2:2" ht="16.5" x14ac:dyDescent="0.3">
      <c r="B50297"/>
    </row>
    <row r="50298" spans="2:2" ht="16.5" x14ac:dyDescent="0.3">
      <c r="B50298"/>
    </row>
    <row r="50299" spans="2:2" ht="16.5" x14ac:dyDescent="0.3">
      <c r="B50299"/>
    </row>
    <row r="50300" spans="2:2" ht="16.5" x14ac:dyDescent="0.3">
      <c r="B50300"/>
    </row>
    <row r="50301" spans="2:2" ht="16.5" x14ac:dyDescent="0.3">
      <c r="B50301"/>
    </row>
    <row r="50302" spans="2:2" ht="16.5" x14ac:dyDescent="0.3">
      <c r="B50302"/>
    </row>
    <row r="50303" spans="2:2" ht="16.5" x14ac:dyDescent="0.3">
      <c r="B50303"/>
    </row>
    <row r="50304" spans="2:2" ht="16.5" x14ac:dyDescent="0.3">
      <c r="B50304"/>
    </row>
    <row r="50305" spans="2:2" ht="16.5" x14ac:dyDescent="0.3">
      <c r="B50305"/>
    </row>
    <row r="50306" spans="2:2" ht="16.5" x14ac:dyDescent="0.3">
      <c r="B50306"/>
    </row>
    <row r="50307" spans="2:2" ht="16.5" x14ac:dyDescent="0.3">
      <c r="B50307"/>
    </row>
    <row r="50308" spans="2:2" ht="16.5" x14ac:dyDescent="0.3">
      <c r="B50308"/>
    </row>
    <row r="50309" spans="2:2" ht="16.5" x14ac:dyDescent="0.3">
      <c r="B50309"/>
    </row>
    <row r="50310" spans="2:2" ht="16.5" x14ac:dyDescent="0.3">
      <c r="B50310"/>
    </row>
    <row r="50311" spans="2:2" ht="16.5" x14ac:dyDescent="0.3">
      <c r="B50311"/>
    </row>
    <row r="50312" spans="2:2" ht="16.5" x14ac:dyDescent="0.3">
      <c r="B50312"/>
    </row>
    <row r="50313" spans="2:2" ht="16.5" x14ac:dyDescent="0.3">
      <c r="B50313"/>
    </row>
    <row r="50314" spans="2:2" ht="16.5" x14ac:dyDescent="0.3">
      <c r="B50314"/>
    </row>
    <row r="50315" spans="2:2" ht="16.5" x14ac:dyDescent="0.3">
      <c r="B50315"/>
    </row>
    <row r="50316" spans="2:2" ht="16.5" x14ac:dyDescent="0.3">
      <c r="B50316"/>
    </row>
    <row r="50317" spans="2:2" ht="16.5" x14ac:dyDescent="0.3">
      <c r="B50317"/>
    </row>
    <row r="50318" spans="2:2" ht="16.5" x14ac:dyDescent="0.3">
      <c r="B50318"/>
    </row>
    <row r="50319" spans="2:2" ht="16.5" x14ac:dyDescent="0.3">
      <c r="B50319"/>
    </row>
    <row r="50320" spans="2:2" ht="16.5" x14ac:dyDescent="0.3">
      <c r="B50320"/>
    </row>
    <row r="50321" spans="2:2" ht="16.5" x14ac:dyDescent="0.3">
      <c r="B50321"/>
    </row>
    <row r="50322" spans="2:2" ht="16.5" x14ac:dyDescent="0.3">
      <c r="B50322"/>
    </row>
    <row r="50323" spans="2:2" ht="16.5" x14ac:dyDescent="0.3">
      <c r="B50323"/>
    </row>
    <row r="50324" spans="2:2" ht="16.5" x14ac:dyDescent="0.3">
      <c r="B50324"/>
    </row>
    <row r="50325" spans="2:2" ht="16.5" x14ac:dyDescent="0.3">
      <c r="B50325"/>
    </row>
    <row r="50326" spans="2:2" ht="16.5" x14ac:dyDescent="0.3">
      <c r="B50326"/>
    </row>
    <row r="50327" spans="2:2" ht="16.5" x14ac:dyDescent="0.3">
      <c r="B50327"/>
    </row>
    <row r="50328" spans="2:2" ht="16.5" x14ac:dyDescent="0.3">
      <c r="B50328"/>
    </row>
    <row r="50329" spans="2:2" ht="16.5" x14ac:dyDescent="0.3">
      <c r="B50329"/>
    </row>
    <row r="50330" spans="2:2" ht="16.5" x14ac:dyDescent="0.3">
      <c r="B50330"/>
    </row>
    <row r="50331" spans="2:2" ht="16.5" x14ac:dyDescent="0.3">
      <c r="B50331"/>
    </row>
    <row r="50332" spans="2:2" ht="16.5" x14ac:dyDescent="0.3">
      <c r="B50332"/>
    </row>
    <row r="50333" spans="2:2" ht="16.5" x14ac:dyDescent="0.3">
      <c r="B50333"/>
    </row>
    <row r="50334" spans="2:2" ht="16.5" x14ac:dyDescent="0.3">
      <c r="B50334"/>
    </row>
    <row r="50335" spans="2:2" ht="16.5" x14ac:dyDescent="0.3">
      <c r="B50335"/>
    </row>
    <row r="50336" spans="2:2" ht="16.5" x14ac:dyDescent="0.3">
      <c r="B50336"/>
    </row>
    <row r="50337" spans="2:2" ht="16.5" x14ac:dyDescent="0.3">
      <c r="B50337"/>
    </row>
    <row r="50338" spans="2:2" ht="16.5" x14ac:dyDescent="0.3">
      <c r="B50338"/>
    </row>
    <row r="50339" spans="2:2" ht="16.5" x14ac:dyDescent="0.3">
      <c r="B50339"/>
    </row>
    <row r="50340" spans="2:2" ht="16.5" x14ac:dyDescent="0.3">
      <c r="B50340"/>
    </row>
    <row r="50341" spans="2:2" ht="16.5" x14ac:dyDescent="0.3">
      <c r="B50341"/>
    </row>
    <row r="50342" spans="2:2" ht="16.5" x14ac:dyDescent="0.3">
      <c r="B50342"/>
    </row>
    <row r="50343" spans="2:2" ht="16.5" x14ac:dyDescent="0.3">
      <c r="B50343"/>
    </row>
    <row r="50344" spans="2:2" ht="16.5" x14ac:dyDescent="0.3">
      <c r="B50344"/>
    </row>
    <row r="50345" spans="2:2" ht="16.5" x14ac:dyDescent="0.3">
      <c r="B50345"/>
    </row>
    <row r="50346" spans="2:2" ht="16.5" x14ac:dyDescent="0.3">
      <c r="B50346"/>
    </row>
    <row r="50347" spans="2:2" ht="16.5" x14ac:dyDescent="0.3">
      <c r="B50347"/>
    </row>
    <row r="50348" spans="2:2" ht="16.5" x14ac:dyDescent="0.3">
      <c r="B50348"/>
    </row>
    <row r="50349" spans="2:2" ht="16.5" x14ac:dyDescent="0.3">
      <c r="B50349"/>
    </row>
    <row r="50350" spans="2:2" ht="16.5" x14ac:dyDescent="0.3">
      <c r="B50350"/>
    </row>
    <row r="50351" spans="2:2" ht="16.5" x14ac:dyDescent="0.3">
      <c r="B50351"/>
    </row>
    <row r="50352" spans="2:2" ht="16.5" x14ac:dyDescent="0.3">
      <c r="B50352"/>
    </row>
    <row r="50353" spans="2:2" ht="16.5" x14ac:dyDescent="0.3">
      <c r="B50353"/>
    </row>
    <row r="50354" spans="2:2" ht="16.5" x14ac:dyDescent="0.3">
      <c r="B50354"/>
    </row>
    <row r="50355" spans="2:2" ht="16.5" x14ac:dyDescent="0.3">
      <c r="B50355"/>
    </row>
    <row r="50356" spans="2:2" ht="16.5" x14ac:dyDescent="0.3">
      <c r="B50356"/>
    </row>
    <row r="50357" spans="2:2" ht="16.5" x14ac:dyDescent="0.3">
      <c r="B50357"/>
    </row>
    <row r="50358" spans="2:2" ht="16.5" x14ac:dyDescent="0.3">
      <c r="B50358"/>
    </row>
    <row r="50359" spans="2:2" ht="16.5" x14ac:dyDescent="0.3">
      <c r="B50359"/>
    </row>
    <row r="50360" spans="2:2" ht="16.5" x14ac:dyDescent="0.3">
      <c r="B50360"/>
    </row>
    <row r="50361" spans="2:2" ht="16.5" x14ac:dyDescent="0.3">
      <c r="B50361"/>
    </row>
    <row r="50362" spans="2:2" ht="16.5" x14ac:dyDescent="0.3">
      <c r="B50362"/>
    </row>
    <row r="50363" spans="2:2" ht="16.5" x14ac:dyDescent="0.3">
      <c r="B50363"/>
    </row>
    <row r="50364" spans="2:2" ht="16.5" x14ac:dyDescent="0.3">
      <c r="B50364"/>
    </row>
    <row r="50365" spans="2:2" ht="16.5" x14ac:dyDescent="0.3">
      <c r="B50365"/>
    </row>
    <row r="50366" spans="2:2" ht="16.5" x14ac:dyDescent="0.3">
      <c r="B50366"/>
    </row>
    <row r="50367" spans="2:2" ht="16.5" x14ac:dyDescent="0.3">
      <c r="B50367"/>
    </row>
    <row r="50368" spans="2:2" ht="16.5" x14ac:dyDescent="0.3">
      <c r="B50368"/>
    </row>
    <row r="50369" spans="2:2" ht="16.5" x14ac:dyDescent="0.3">
      <c r="B50369"/>
    </row>
    <row r="50370" spans="2:2" ht="16.5" x14ac:dyDescent="0.3">
      <c r="B50370"/>
    </row>
    <row r="50371" spans="2:2" ht="16.5" x14ac:dyDescent="0.3">
      <c r="B50371"/>
    </row>
    <row r="50372" spans="2:2" ht="16.5" x14ac:dyDescent="0.3">
      <c r="B50372"/>
    </row>
    <row r="50373" spans="2:2" ht="16.5" x14ac:dyDescent="0.3">
      <c r="B50373"/>
    </row>
    <row r="50374" spans="2:2" ht="16.5" x14ac:dyDescent="0.3">
      <c r="B50374"/>
    </row>
    <row r="50375" spans="2:2" ht="16.5" x14ac:dyDescent="0.3">
      <c r="B50375"/>
    </row>
    <row r="50376" spans="2:2" ht="16.5" x14ac:dyDescent="0.3">
      <c r="B50376"/>
    </row>
    <row r="50377" spans="2:2" ht="16.5" x14ac:dyDescent="0.3">
      <c r="B50377"/>
    </row>
    <row r="50378" spans="2:2" ht="16.5" x14ac:dyDescent="0.3">
      <c r="B50378"/>
    </row>
    <row r="50379" spans="2:2" ht="16.5" x14ac:dyDescent="0.3">
      <c r="B50379"/>
    </row>
    <row r="50380" spans="2:2" ht="16.5" x14ac:dyDescent="0.3">
      <c r="B50380"/>
    </row>
    <row r="50381" spans="2:2" ht="16.5" x14ac:dyDescent="0.3">
      <c r="B50381"/>
    </row>
    <row r="50382" spans="2:2" ht="16.5" x14ac:dyDescent="0.3">
      <c r="B50382"/>
    </row>
    <row r="50383" spans="2:2" ht="16.5" x14ac:dyDescent="0.3">
      <c r="B50383"/>
    </row>
    <row r="50384" spans="2:2" ht="16.5" x14ac:dyDescent="0.3">
      <c r="B50384"/>
    </row>
    <row r="50385" spans="2:2" ht="16.5" x14ac:dyDescent="0.3">
      <c r="B50385"/>
    </row>
    <row r="50386" spans="2:2" ht="16.5" x14ac:dyDescent="0.3">
      <c r="B50386"/>
    </row>
    <row r="50387" spans="2:2" ht="16.5" x14ac:dyDescent="0.3">
      <c r="B50387"/>
    </row>
    <row r="50388" spans="2:2" ht="16.5" x14ac:dyDescent="0.3">
      <c r="B50388"/>
    </row>
    <row r="50389" spans="2:2" ht="16.5" x14ac:dyDescent="0.3">
      <c r="B50389"/>
    </row>
    <row r="50390" spans="2:2" ht="16.5" x14ac:dyDescent="0.3">
      <c r="B50390"/>
    </row>
    <row r="50391" spans="2:2" ht="16.5" x14ac:dyDescent="0.3">
      <c r="B50391"/>
    </row>
    <row r="50392" spans="2:2" ht="16.5" x14ac:dyDescent="0.3">
      <c r="B50392"/>
    </row>
    <row r="50393" spans="2:2" ht="16.5" x14ac:dyDescent="0.3">
      <c r="B50393"/>
    </row>
    <row r="50394" spans="2:2" ht="16.5" x14ac:dyDescent="0.3">
      <c r="B50394"/>
    </row>
    <row r="50395" spans="2:2" ht="16.5" x14ac:dyDescent="0.3">
      <c r="B50395"/>
    </row>
    <row r="50396" spans="2:2" ht="16.5" x14ac:dyDescent="0.3">
      <c r="B50396"/>
    </row>
    <row r="50397" spans="2:2" ht="16.5" x14ac:dyDescent="0.3">
      <c r="B50397"/>
    </row>
    <row r="50398" spans="2:2" ht="16.5" x14ac:dyDescent="0.3">
      <c r="B50398"/>
    </row>
    <row r="50399" spans="2:2" ht="16.5" x14ac:dyDescent="0.3">
      <c r="B50399"/>
    </row>
    <row r="50400" spans="2:2" ht="16.5" x14ac:dyDescent="0.3">
      <c r="B50400"/>
    </row>
    <row r="50401" spans="2:2" ht="16.5" x14ac:dyDescent="0.3">
      <c r="B50401"/>
    </row>
    <row r="50402" spans="2:2" ht="16.5" x14ac:dyDescent="0.3">
      <c r="B50402"/>
    </row>
    <row r="50403" spans="2:2" ht="16.5" x14ac:dyDescent="0.3">
      <c r="B50403"/>
    </row>
    <row r="50404" spans="2:2" ht="16.5" x14ac:dyDescent="0.3">
      <c r="B50404"/>
    </row>
    <row r="50405" spans="2:2" ht="16.5" x14ac:dyDescent="0.3">
      <c r="B50405"/>
    </row>
    <row r="50406" spans="2:2" ht="16.5" x14ac:dyDescent="0.3">
      <c r="B50406"/>
    </row>
    <row r="50407" spans="2:2" ht="16.5" x14ac:dyDescent="0.3">
      <c r="B50407"/>
    </row>
    <row r="50408" spans="2:2" ht="16.5" x14ac:dyDescent="0.3">
      <c r="B50408"/>
    </row>
    <row r="50409" spans="2:2" ht="16.5" x14ac:dyDescent="0.3">
      <c r="B50409"/>
    </row>
    <row r="50410" spans="2:2" ht="16.5" x14ac:dyDescent="0.3">
      <c r="B50410"/>
    </row>
    <row r="50411" spans="2:2" ht="16.5" x14ac:dyDescent="0.3">
      <c r="B50411"/>
    </row>
    <row r="50412" spans="2:2" ht="16.5" x14ac:dyDescent="0.3">
      <c r="B50412"/>
    </row>
    <row r="50413" spans="2:2" ht="16.5" x14ac:dyDescent="0.3">
      <c r="B50413"/>
    </row>
    <row r="50414" spans="2:2" ht="16.5" x14ac:dyDescent="0.3">
      <c r="B50414"/>
    </row>
    <row r="50415" spans="2:2" ht="16.5" x14ac:dyDescent="0.3">
      <c r="B50415"/>
    </row>
    <row r="50416" spans="2:2" ht="16.5" x14ac:dyDescent="0.3">
      <c r="B50416"/>
    </row>
    <row r="50417" spans="2:2" ht="16.5" x14ac:dyDescent="0.3">
      <c r="B50417"/>
    </row>
    <row r="50418" spans="2:2" ht="16.5" x14ac:dyDescent="0.3">
      <c r="B50418"/>
    </row>
    <row r="50419" spans="2:2" ht="16.5" x14ac:dyDescent="0.3">
      <c r="B50419"/>
    </row>
    <row r="50420" spans="2:2" ht="16.5" x14ac:dyDescent="0.3">
      <c r="B50420"/>
    </row>
    <row r="50421" spans="2:2" ht="16.5" x14ac:dyDescent="0.3">
      <c r="B50421"/>
    </row>
    <row r="50422" spans="2:2" ht="16.5" x14ac:dyDescent="0.3">
      <c r="B50422"/>
    </row>
    <row r="50423" spans="2:2" ht="16.5" x14ac:dyDescent="0.3">
      <c r="B50423"/>
    </row>
    <row r="50424" spans="2:2" ht="16.5" x14ac:dyDescent="0.3">
      <c r="B50424"/>
    </row>
    <row r="50425" spans="2:2" ht="16.5" x14ac:dyDescent="0.3">
      <c r="B50425"/>
    </row>
    <row r="50426" spans="2:2" ht="16.5" x14ac:dyDescent="0.3">
      <c r="B50426"/>
    </row>
    <row r="50427" spans="2:2" ht="16.5" x14ac:dyDescent="0.3">
      <c r="B50427"/>
    </row>
    <row r="50428" spans="2:2" ht="16.5" x14ac:dyDescent="0.3">
      <c r="B50428"/>
    </row>
    <row r="50429" spans="2:2" ht="16.5" x14ac:dyDescent="0.3">
      <c r="B50429"/>
    </row>
    <row r="50430" spans="2:2" ht="16.5" x14ac:dyDescent="0.3">
      <c r="B50430"/>
    </row>
    <row r="50431" spans="2:2" ht="16.5" x14ac:dyDescent="0.3">
      <c r="B50431"/>
    </row>
    <row r="50432" spans="2:2" ht="16.5" x14ac:dyDescent="0.3">
      <c r="B50432"/>
    </row>
    <row r="50433" spans="2:2" ht="16.5" x14ac:dyDescent="0.3">
      <c r="B50433"/>
    </row>
    <row r="50434" spans="2:2" ht="16.5" x14ac:dyDescent="0.3">
      <c r="B50434"/>
    </row>
    <row r="50435" spans="2:2" ht="16.5" x14ac:dyDescent="0.3">
      <c r="B50435"/>
    </row>
    <row r="50436" spans="2:2" ht="16.5" x14ac:dyDescent="0.3">
      <c r="B50436"/>
    </row>
    <row r="50437" spans="2:2" ht="16.5" x14ac:dyDescent="0.3">
      <c r="B50437"/>
    </row>
    <row r="50438" spans="2:2" ht="16.5" x14ac:dyDescent="0.3">
      <c r="B50438"/>
    </row>
    <row r="50439" spans="2:2" ht="16.5" x14ac:dyDescent="0.3">
      <c r="B50439"/>
    </row>
    <row r="50440" spans="2:2" ht="16.5" x14ac:dyDescent="0.3">
      <c r="B50440"/>
    </row>
    <row r="50441" spans="2:2" ht="16.5" x14ac:dyDescent="0.3">
      <c r="B50441"/>
    </row>
    <row r="50442" spans="2:2" ht="16.5" x14ac:dyDescent="0.3">
      <c r="B50442"/>
    </row>
    <row r="50443" spans="2:2" ht="16.5" x14ac:dyDescent="0.3">
      <c r="B50443"/>
    </row>
    <row r="50444" spans="2:2" ht="16.5" x14ac:dyDescent="0.3">
      <c r="B50444"/>
    </row>
    <row r="50445" spans="2:2" ht="16.5" x14ac:dyDescent="0.3">
      <c r="B50445"/>
    </row>
    <row r="50446" spans="2:2" ht="16.5" x14ac:dyDescent="0.3">
      <c r="B50446"/>
    </row>
    <row r="50447" spans="2:2" ht="16.5" x14ac:dyDescent="0.3">
      <c r="B50447"/>
    </row>
    <row r="50448" spans="2:2" ht="16.5" x14ac:dyDescent="0.3">
      <c r="B50448"/>
    </row>
    <row r="50449" spans="2:2" ht="16.5" x14ac:dyDescent="0.3">
      <c r="B50449"/>
    </row>
    <row r="50450" spans="2:2" ht="16.5" x14ac:dyDescent="0.3">
      <c r="B50450"/>
    </row>
    <row r="50451" spans="2:2" ht="16.5" x14ac:dyDescent="0.3">
      <c r="B50451"/>
    </row>
    <row r="50452" spans="2:2" ht="16.5" x14ac:dyDescent="0.3">
      <c r="B50452"/>
    </row>
    <row r="50453" spans="2:2" ht="16.5" x14ac:dyDescent="0.3">
      <c r="B50453"/>
    </row>
    <row r="50454" spans="2:2" ht="16.5" x14ac:dyDescent="0.3">
      <c r="B50454"/>
    </row>
    <row r="50455" spans="2:2" ht="16.5" x14ac:dyDescent="0.3">
      <c r="B50455"/>
    </row>
    <row r="50456" spans="2:2" ht="16.5" x14ac:dyDescent="0.3">
      <c r="B50456"/>
    </row>
    <row r="50457" spans="2:2" ht="16.5" x14ac:dyDescent="0.3">
      <c r="B50457"/>
    </row>
    <row r="50458" spans="2:2" ht="16.5" x14ac:dyDescent="0.3">
      <c r="B50458"/>
    </row>
    <row r="50459" spans="2:2" ht="16.5" x14ac:dyDescent="0.3">
      <c r="B50459"/>
    </row>
    <row r="50460" spans="2:2" ht="16.5" x14ac:dyDescent="0.3">
      <c r="B50460"/>
    </row>
    <row r="50461" spans="2:2" ht="16.5" x14ac:dyDescent="0.3">
      <c r="B50461"/>
    </row>
    <row r="50462" spans="2:2" ht="16.5" x14ac:dyDescent="0.3">
      <c r="B50462"/>
    </row>
    <row r="50463" spans="2:2" ht="16.5" x14ac:dyDescent="0.3">
      <c r="B50463"/>
    </row>
    <row r="50464" spans="2:2" ht="16.5" x14ac:dyDescent="0.3">
      <c r="B50464"/>
    </row>
    <row r="50465" spans="2:2" ht="16.5" x14ac:dyDescent="0.3">
      <c r="B50465"/>
    </row>
    <row r="50466" spans="2:2" ht="16.5" x14ac:dyDescent="0.3">
      <c r="B50466"/>
    </row>
    <row r="50467" spans="2:2" ht="16.5" x14ac:dyDescent="0.3">
      <c r="B50467"/>
    </row>
    <row r="50468" spans="2:2" ht="16.5" x14ac:dyDescent="0.3">
      <c r="B50468"/>
    </row>
    <row r="50469" spans="2:2" ht="16.5" x14ac:dyDescent="0.3">
      <c r="B50469"/>
    </row>
    <row r="50470" spans="2:2" ht="16.5" x14ac:dyDescent="0.3">
      <c r="B50470"/>
    </row>
    <row r="50471" spans="2:2" ht="16.5" x14ac:dyDescent="0.3">
      <c r="B50471"/>
    </row>
    <row r="50472" spans="2:2" ht="16.5" x14ac:dyDescent="0.3">
      <c r="B50472"/>
    </row>
    <row r="50473" spans="2:2" ht="16.5" x14ac:dyDescent="0.3">
      <c r="B50473"/>
    </row>
    <row r="50474" spans="2:2" ht="16.5" x14ac:dyDescent="0.3">
      <c r="B50474"/>
    </row>
    <row r="50475" spans="2:2" ht="16.5" x14ac:dyDescent="0.3">
      <c r="B50475"/>
    </row>
    <row r="50476" spans="2:2" ht="16.5" x14ac:dyDescent="0.3">
      <c r="B50476"/>
    </row>
    <row r="50477" spans="2:2" ht="16.5" x14ac:dyDescent="0.3">
      <c r="B50477"/>
    </row>
    <row r="50478" spans="2:2" ht="16.5" x14ac:dyDescent="0.3">
      <c r="B50478"/>
    </row>
    <row r="50479" spans="2:2" ht="16.5" x14ac:dyDescent="0.3">
      <c r="B50479"/>
    </row>
    <row r="50480" spans="2:2" ht="16.5" x14ac:dyDescent="0.3">
      <c r="B50480"/>
    </row>
    <row r="50481" spans="2:2" ht="16.5" x14ac:dyDescent="0.3">
      <c r="B50481"/>
    </row>
    <row r="50482" spans="2:2" ht="16.5" x14ac:dyDescent="0.3">
      <c r="B50482"/>
    </row>
    <row r="50483" spans="2:2" ht="16.5" x14ac:dyDescent="0.3">
      <c r="B50483"/>
    </row>
    <row r="50484" spans="2:2" ht="16.5" x14ac:dyDescent="0.3">
      <c r="B50484"/>
    </row>
    <row r="50485" spans="2:2" ht="16.5" x14ac:dyDescent="0.3">
      <c r="B50485"/>
    </row>
    <row r="50486" spans="2:2" ht="16.5" x14ac:dyDescent="0.3">
      <c r="B50486"/>
    </row>
    <row r="50487" spans="2:2" ht="16.5" x14ac:dyDescent="0.3">
      <c r="B50487"/>
    </row>
    <row r="50488" spans="2:2" ht="16.5" x14ac:dyDescent="0.3">
      <c r="B50488"/>
    </row>
    <row r="50489" spans="2:2" ht="16.5" x14ac:dyDescent="0.3">
      <c r="B50489"/>
    </row>
    <row r="50490" spans="2:2" ht="16.5" x14ac:dyDescent="0.3">
      <c r="B50490"/>
    </row>
    <row r="50491" spans="2:2" ht="16.5" x14ac:dyDescent="0.3">
      <c r="B50491"/>
    </row>
    <row r="50492" spans="2:2" ht="16.5" x14ac:dyDescent="0.3">
      <c r="B50492"/>
    </row>
    <row r="50493" spans="2:2" ht="16.5" x14ac:dyDescent="0.3">
      <c r="B50493"/>
    </row>
    <row r="50494" spans="2:2" ht="16.5" x14ac:dyDescent="0.3">
      <c r="B50494"/>
    </row>
    <row r="50495" spans="2:2" ht="16.5" x14ac:dyDescent="0.3">
      <c r="B50495"/>
    </row>
    <row r="50496" spans="2:2" ht="16.5" x14ac:dyDescent="0.3">
      <c r="B50496"/>
    </row>
    <row r="50497" spans="2:2" ht="16.5" x14ac:dyDescent="0.3">
      <c r="B50497"/>
    </row>
    <row r="50498" spans="2:2" ht="16.5" x14ac:dyDescent="0.3">
      <c r="B50498"/>
    </row>
    <row r="50499" spans="2:2" ht="16.5" x14ac:dyDescent="0.3">
      <c r="B50499"/>
    </row>
    <row r="50500" spans="2:2" ht="16.5" x14ac:dyDescent="0.3">
      <c r="B50500"/>
    </row>
    <row r="50501" spans="2:2" ht="16.5" x14ac:dyDescent="0.3">
      <c r="B50501"/>
    </row>
    <row r="50502" spans="2:2" ht="16.5" x14ac:dyDescent="0.3">
      <c r="B50502"/>
    </row>
    <row r="50503" spans="2:2" ht="16.5" x14ac:dyDescent="0.3">
      <c r="B50503"/>
    </row>
    <row r="50504" spans="2:2" ht="16.5" x14ac:dyDescent="0.3">
      <c r="B50504"/>
    </row>
    <row r="50505" spans="2:2" ht="16.5" x14ac:dyDescent="0.3">
      <c r="B50505"/>
    </row>
    <row r="50506" spans="2:2" ht="16.5" x14ac:dyDescent="0.3">
      <c r="B50506"/>
    </row>
    <row r="50507" spans="2:2" ht="16.5" x14ac:dyDescent="0.3">
      <c r="B50507"/>
    </row>
    <row r="50508" spans="2:2" ht="16.5" x14ac:dyDescent="0.3">
      <c r="B50508"/>
    </row>
    <row r="50509" spans="2:2" ht="16.5" x14ac:dyDescent="0.3">
      <c r="B50509"/>
    </row>
    <row r="50510" spans="2:2" ht="16.5" x14ac:dyDescent="0.3">
      <c r="B50510"/>
    </row>
    <row r="50511" spans="2:2" ht="16.5" x14ac:dyDescent="0.3">
      <c r="B50511"/>
    </row>
    <row r="50512" spans="2:2" ht="16.5" x14ac:dyDescent="0.3">
      <c r="B50512"/>
    </row>
    <row r="50513" spans="2:2" ht="16.5" x14ac:dyDescent="0.3">
      <c r="B50513"/>
    </row>
    <row r="50514" spans="2:2" ht="16.5" x14ac:dyDescent="0.3">
      <c r="B50514"/>
    </row>
    <row r="50515" spans="2:2" ht="16.5" x14ac:dyDescent="0.3">
      <c r="B50515"/>
    </row>
    <row r="50516" spans="2:2" ht="16.5" x14ac:dyDescent="0.3">
      <c r="B50516"/>
    </row>
    <row r="50517" spans="2:2" ht="16.5" x14ac:dyDescent="0.3">
      <c r="B50517"/>
    </row>
    <row r="50518" spans="2:2" ht="16.5" x14ac:dyDescent="0.3">
      <c r="B50518"/>
    </row>
    <row r="50519" spans="2:2" ht="16.5" x14ac:dyDescent="0.3">
      <c r="B50519"/>
    </row>
    <row r="50520" spans="2:2" ht="16.5" x14ac:dyDescent="0.3">
      <c r="B50520"/>
    </row>
    <row r="50521" spans="2:2" ht="16.5" x14ac:dyDescent="0.3">
      <c r="B50521"/>
    </row>
    <row r="50522" spans="2:2" ht="16.5" x14ac:dyDescent="0.3">
      <c r="B50522"/>
    </row>
    <row r="50523" spans="2:2" ht="16.5" x14ac:dyDescent="0.3">
      <c r="B50523"/>
    </row>
    <row r="50524" spans="2:2" ht="16.5" x14ac:dyDescent="0.3">
      <c r="B50524"/>
    </row>
    <row r="50525" spans="2:2" ht="16.5" x14ac:dyDescent="0.3">
      <c r="B50525"/>
    </row>
    <row r="50526" spans="2:2" ht="16.5" x14ac:dyDescent="0.3">
      <c r="B50526"/>
    </row>
    <row r="50527" spans="2:2" ht="16.5" x14ac:dyDescent="0.3">
      <c r="B50527"/>
    </row>
    <row r="50528" spans="2:2" ht="16.5" x14ac:dyDescent="0.3">
      <c r="B50528"/>
    </row>
    <row r="50529" spans="2:2" ht="16.5" x14ac:dyDescent="0.3">
      <c r="B50529"/>
    </row>
    <row r="50530" spans="2:2" ht="16.5" x14ac:dyDescent="0.3">
      <c r="B50530"/>
    </row>
    <row r="50531" spans="2:2" ht="16.5" x14ac:dyDescent="0.3">
      <c r="B50531"/>
    </row>
    <row r="50532" spans="2:2" ht="16.5" x14ac:dyDescent="0.3">
      <c r="B50532"/>
    </row>
    <row r="50533" spans="2:2" ht="16.5" x14ac:dyDescent="0.3">
      <c r="B50533"/>
    </row>
    <row r="50534" spans="2:2" ht="16.5" x14ac:dyDescent="0.3">
      <c r="B50534"/>
    </row>
    <row r="50535" spans="2:2" ht="16.5" x14ac:dyDescent="0.3">
      <c r="B50535"/>
    </row>
    <row r="50536" spans="2:2" ht="16.5" x14ac:dyDescent="0.3">
      <c r="B50536"/>
    </row>
    <row r="50537" spans="2:2" ht="16.5" x14ac:dyDescent="0.3">
      <c r="B50537"/>
    </row>
    <row r="50538" spans="2:2" ht="16.5" x14ac:dyDescent="0.3">
      <c r="B50538"/>
    </row>
    <row r="50539" spans="2:2" ht="16.5" x14ac:dyDescent="0.3">
      <c r="B50539"/>
    </row>
    <row r="50540" spans="2:2" ht="16.5" x14ac:dyDescent="0.3">
      <c r="B50540"/>
    </row>
    <row r="50541" spans="2:2" ht="16.5" x14ac:dyDescent="0.3">
      <c r="B50541"/>
    </row>
    <row r="50542" spans="2:2" ht="16.5" x14ac:dyDescent="0.3">
      <c r="B50542"/>
    </row>
    <row r="50543" spans="2:2" ht="16.5" x14ac:dyDescent="0.3">
      <c r="B50543"/>
    </row>
    <row r="50544" spans="2:2" ht="16.5" x14ac:dyDescent="0.3">
      <c r="B50544"/>
    </row>
    <row r="50545" spans="2:2" ht="16.5" x14ac:dyDescent="0.3">
      <c r="B50545"/>
    </row>
    <row r="50546" spans="2:2" ht="16.5" x14ac:dyDescent="0.3">
      <c r="B50546"/>
    </row>
    <row r="50547" spans="2:2" ht="16.5" x14ac:dyDescent="0.3">
      <c r="B50547"/>
    </row>
    <row r="50548" spans="2:2" ht="16.5" x14ac:dyDescent="0.3">
      <c r="B50548"/>
    </row>
    <row r="50549" spans="2:2" ht="16.5" x14ac:dyDescent="0.3">
      <c r="B50549"/>
    </row>
    <row r="50550" spans="2:2" ht="16.5" x14ac:dyDescent="0.3">
      <c r="B50550"/>
    </row>
    <row r="50551" spans="2:2" ht="16.5" x14ac:dyDescent="0.3">
      <c r="B50551"/>
    </row>
    <row r="50552" spans="2:2" ht="16.5" x14ac:dyDescent="0.3">
      <c r="B50552"/>
    </row>
    <row r="50553" spans="2:2" ht="16.5" x14ac:dyDescent="0.3">
      <c r="B50553"/>
    </row>
    <row r="50554" spans="2:2" ht="16.5" x14ac:dyDescent="0.3">
      <c r="B50554"/>
    </row>
    <row r="50555" spans="2:2" ht="16.5" x14ac:dyDescent="0.3">
      <c r="B50555"/>
    </row>
    <row r="50556" spans="2:2" ht="16.5" x14ac:dyDescent="0.3">
      <c r="B50556"/>
    </row>
    <row r="50557" spans="2:2" ht="16.5" x14ac:dyDescent="0.3">
      <c r="B50557"/>
    </row>
    <row r="50558" spans="2:2" ht="16.5" x14ac:dyDescent="0.3">
      <c r="B50558"/>
    </row>
    <row r="50559" spans="2:2" ht="16.5" x14ac:dyDescent="0.3">
      <c r="B50559"/>
    </row>
    <row r="50560" spans="2:2" ht="16.5" x14ac:dyDescent="0.3">
      <c r="B50560"/>
    </row>
    <row r="50561" spans="2:2" ht="16.5" x14ac:dyDescent="0.3">
      <c r="B50561"/>
    </row>
    <row r="50562" spans="2:2" ht="16.5" x14ac:dyDescent="0.3">
      <c r="B50562"/>
    </row>
    <row r="50563" spans="2:2" ht="16.5" x14ac:dyDescent="0.3">
      <c r="B50563"/>
    </row>
    <row r="50564" spans="2:2" ht="16.5" x14ac:dyDescent="0.3">
      <c r="B50564"/>
    </row>
    <row r="50565" spans="2:2" ht="16.5" x14ac:dyDescent="0.3">
      <c r="B50565"/>
    </row>
    <row r="50566" spans="2:2" ht="16.5" x14ac:dyDescent="0.3">
      <c r="B50566"/>
    </row>
    <row r="50567" spans="2:2" ht="16.5" x14ac:dyDescent="0.3">
      <c r="B50567"/>
    </row>
    <row r="50568" spans="2:2" ht="16.5" x14ac:dyDescent="0.3">
      <c r="B50568"/>
    </row>
    <row r="50569" spans="2:2" ht="16.5" x14ac:dyDescent="0.3">
      <c r="B50569"/>
    </row>
    <row r="50570" spans="2:2" ht="16.5" x14ac:dyDescent="0.3">
      <c r="B50570"/>
    </row>
    <row r="50571" spans="2:2" ht="16.5" x14ac:dyDescent="0.3">
      <c r="B50571"/>
    </row>
    <row r="50572" spans="2:2" ht="16.5" x14ac:dyDescent="0.3">
      <c r="B50572"/>
    </row>
    <row r="50573" spans="2:2" ht="16.5" x14ac:dyDescent="0.3">
      <c r="B50573"/>
    </row>
    <row r="50574" spans="2:2" ht="16.5" x14ac:dyDescent="0.3">
      <c r="B50574"/>
    </row>
    <row r="50575" spans="2:2" ht="16.5" x14ac:dyDescent="0.3">
      <c r="B50575"/>
    </row>
    <row r="50576" spans="2:2" ht="16.5" x14ac:dyDescent="0.3">
      <c r="B50576"/>
    </row>
    <row r="50577" spans="2:2" ht="16.5" x14ac:dyDescent="0.3">
      <c r="B50577"/>
    </row>
    <row r="50578" spans="2:2" ht="16.5" x14ac:dyDescent="0.3">
      <c r="B50578"/>
    </row>
    <row r="50579" spans="2:2" ht="16.5" x14ac:dyDescent="0.3">
      <c r="B50579"/>
    </row>
    <row r="50580" spans="2:2" ht="16.5" x14ac:dyDescent="0.3">
      <c r="B50580"/>
    </row>
    <row r="50581" spans="2:2" ht="16.5" x14ac:dyDescent="0.3">
      <c r="B50581"/>
    </row>
    <row r="50582" spans="2:2" ht="16.5" x14ac:dyDescent="0.3">
      <c r="B50582"/>
    </row>
    <row r="50583" spans="2:2" ht="16.5" x14ac:dyDescent="0.3">
      <c r="B50583"/>
    </row>
    <row r="50584" spans="2:2" ht="16.5" x14ac:dyDescent="0.3">
      <c r="B50584"/>
    </row>
    <row r="50585" spans="2:2" ht="16.5" x14ac:dyDescent="0.3">
      <c r="B50585"/>
    </row>
    <row r="50586" spans="2:2" ht="16.5" x14ac:dyDescent="0.3">
      <c r="B50586"/>
    </row>
    <row r="50587" spans="2:2" ht="16.5" x14ac:dyDescent="0.3">
      <c r="B50587"/>
    </row>
    <row r="50588" spans="2:2" ht="16.5" x14ac:dyDescent="0.3">
      <c r="B50588"/>
    </row>
    <row r="50589" spans="2:2" ht="16.5" x14ac:dyDescent="0.3">
      <c r="B50589"/>
    </row>
    <row r="50590" spans="2:2" ht="16.5" x14ac:dyDescent="0.3">
      <c r="B50590"/>
    </row>
    <row r="50591" spans="2:2" ht="16.5" x14ac:dyDescent="0.3">
      <c r="B50591"/>
    </row>
    <row r="50592" spans="2:2" ht="16.5" x14ac:dyDescent="0.3">
      <c r="B50592"/>
    </row>
    <row r="50593" spans="2:2" ht="16.5" x14ac:dyDescent="0.3">
      <c r="B50593"/>
    </row>
    <row r="50594" spans="2:2" ht="16.5" x14ac:dyDescent="0.3">
      <c r="B50594"/>
    </row>
    <row r="50595" spans="2:2" ht="16.5" x14ac:dyDescent="0.3">
      <c r="B50595"/>
    </row>
    <row r="50596" spans="2:2" ht="16.5" x14ac:dyDescent="0.3">
      <c r="B50596"/>
    </row>
    <row r="50597" spans="2:2" ht="16.5" x14ac:dyDescent="0.3">
      <c r="B50597"/>
    </row>
    <row r="50598" spans="2:2" ht="16.5" x14ac:dyDescent="0.3">
      <c r="B50598"/>
    </row>
    <row r="50599" spans="2:2" ht="16.5" x14ac:dyDescent="0.3">
      <c r="B50599"/>
    </row>
    <row r="50600" spans="2:2" ht="16.5" x14ac:dyDescent="0.3">
      <c r="B50600"/>
    </row>
    <row r="50601" spans="2:2" ht="16.5" x14ac:dyDescent="0.3">
      <c r="B50601"/>
    </row>
    <row r="50602" spans="2:2" ht="16.5" x14ac:dyDescent="0.3">
      <c r="B50602"/>
    </row>
    <row r="50603" spans="2:2" ht="16.5" x14ac:dyDescent="0.3">
      <c r="B50603"/>
    </row>
    <row r="50604" spans="2:2" ht="16.5" x14ac:dyDescent="0.3">
      <c r="B50604"/>
    </row>
    <row r="50605" spans="2:2" ht="16.5" x14ac:dyDescent="0.3">
      <c r="B50605"/>
    </row>
    <row r="50606" spans="2:2" ht="16.5" x14ac:dyDescent="0.3">
      <c r="B50606"/>
    </row>
    <row r="50607" spans="2:2" ht="16.5" x14ac:dyDescent="0.3">
      <c r="B50607"/>
    </row>
    <row r="50608" spans="2:2" ht="16.5" x14ac:dyDescent="0.3">
      <c r="B50608"/>
    </row>
    <row r="50609" spans="2:2" ht="16.5" x14ac:dyDescent="0.3">
      <c r="B50609"/>
    </row>
    <row r="50610" spans="2:2" ht="16.5" x14ac:dyDescent="0.3">
      <c r="B50610"/>
    </row>
    <row r="50611" spans="2:2" ht="16.5" x14ac:dyDescent="0.3">
      <c r="B50611"/>
    </row>
    <row r="50612" spans="2:2" ht="16.5" x14ac:dyDescent="0.3">
      <c r="B50612"/>
    </row>
    <row r="50613" spans="2:2" ht="16.5" x14ac:dyDescent="0.3">
      <c r="B50613"/>
    </row>
    <row r="50614" spans="2:2" ht="16.5" x14ac:dyDescent="0.3">
      <c r="B50614"/>
    </row>
    <row r="50615" spans="2:2" ht="16.5" x14ac:dyDescent="0.3">
      <c r="B50615"/>
    </row>
    <row r="50616" spans="2:2" ht="16.5" x14ac:dyDescent="0.3">
      <c r="B50616"/>
    </row>
    <row r="50617" spans="2:2" ht="16.5" x14ac:dyDescent="0.3">
      <c r="B50617"/>
    </row>
    <row r="50618" spans="2:2" ht="16.5" x14ac:dyDescent="0.3">
      <c r="B50618"/>
    </row>
    <row r="50619" spans="2:2" ht="16.5" x14ac:dyDescent="0.3">
      <c r="B50619"/>
    </row>
    <row r="50620" spans="2:2" ht="16.5" x14ac:dyDescent="0.3">
      <c r="B50620"/>
    </row>
    <row r="50621" spans="2:2" ht="16.5" x14ac:dyDescent="0.3">
      <c r="B50621"/>
    </row>
    <row r="50622" spans="2:2" ht="16.5" x14ac:dyDescent="0.3">
      <c r="B50622"/>
    </row>
    <row r="50623" spans="2:2" ht="16.5" x14ac:dyDescent="0.3">
      <c r="B50623"/>
    </row>
    <row r="50624" spans="2:2" ht="16.5" x14ac:dyDescent="0.3">
      <c r="B50624"/>
    </row>
    <row r="50625" spans="2:2" ht="16.5" x14ac:dyDescent="0.3">
      <c r="B50625"/>
    </row>
    <row r="50626" spans="2:2" ht="16.5" x14ac:dyDescent="0.3">
      <c r="B50626"/>
    </row>
    <row r="50627" spans="2:2" ht="16.5" x14ac:dyDescent="0.3">
      <c r="B50627"/>
    </row>
    <row r="50628" spans="2:2" ht="16.5" x14ac:dyDescent="0.3">
      <c r="B50628"/>
    </row>
    <row r="50629" spans="2:2" ht="16.5" x14ac:dyDescent="0.3">
      <c r="B50629"/>
    </row>
    <row r="50630" spans="2:2" ht="16.5" x14ac:dyDescent="0.3">
      <c r="B50630"/>
    </row>
    <row r="50631" spans="2:2" ht="16.5" x14ac:dyDescent="0.3">
      <c r="B50631"/>
    </row>
    <row r="50632" spans="2:2" ht="16.5" x14ac:dyDescent="0.3">
      <c r="B50632"/>
    </row>
    <row r="50633" spans="2:2" ht="16.5" x14ac:dyDescent="0.3">
      <c r="B50633"/>
    </row>
    <row r="50634" spans="2:2" ht="16.5" x14ac:dyDescent="0.3">
      <c r="B50634"/>
    </row>
    <row r="50635" spans="2:2" ht="16.5" x14ac:dyDescent="0.3">
      <c r="B50635"/>
    </row>
    <row r="50636" spans="2:2" ht="16.5" x14ac:dyDescent="0.3">
      <c r="B50636"/>
    </row>
    <row r="50637" spans="2:2" ht="16.5" x14ac:dyDescent="0.3">
      <c r="B50637"/>
    </row>
    <row r="50638" spans="2:2" ht="16.5" x14ac:dyDescent="0.3">
      <c r="B50638"/>
    </row>
    <row r="50639" spans="2:2" ht="16.5" x14ac:dyDescent="0.3">
      <c r="B50639"/>
    </row>
    <row r="50640" spans="2:2" ht="16.5" x14ac:dyDescent="0.3">
      <c r="B50640"/>
    </row>
    <row r="50641" spans="2:2" ht="16.5" x14ac:dyDescent="0.3">
      <c r="B50641"/>
    </row>
    <row r="50642" spans="2:2" ht="16.5" x14ac:dyDescent="0.3">
      <c r="B50642"/>
    </row>
    <row r="50643" spans="2:2" ht="16.5" x14ac:dyDescent="0.3">
      <c r="B50643"/>
    </row>
    <row r="50644" spans="2:2" ht="16.5" x14ac:dyDescent="0.3">
      <c r="B50644"/>
    </row>
    <row r="50645" spans="2:2" ht="16.5" x14ac:dyDescent="0.3">
      <c r="B50645"/>
    </row>
    <row r="50646" spans="2:2" ht="16.5" x14ac:dyDescent="0.3">
      <c r="B50646"/>
    </row>
    <row r="50647" spans="2:2" ht="16.5" x14ac:dyDescent="0.3">
      <c r="B50647"/>
    </row>
    <row r="50648" spans="2:2" ht="16.5" x14ac:dyDescent="0.3">
      <c r="B50648"/>
    </row>
    <row r="50649" spans="2:2" ht="16.5" x14ac:dyDescent="0.3">
      <c r="B50649"/>
    </row>
    <row r="50650" spans="2:2" ht="16.5" x14ac:dyDescent="0.3">
      <c r="B50650"/>
    </row>
    <row r="50651" spans="2:2" ht="16.5" x14ac:dyDescent="0.3">
      <c r="B50651"/>
    </row>
    <row r="50652" spans="2:2" ht="16.5" x14ac:dyDescent="0.3">
      <c r="B50652"/>
    </row>
    <row r="50653" spans="2:2" ht="16.5" x14ac:dyDescent="0.3">
      <c r="B50653"/>
    </row>
    <row r="50654" spans="2:2" ht="16.5" x14ac:dyDescent="0.3">
      <c r="B50654"/>
    </row>
    <row r="50655" spans="2:2" ht="16.5" x14ac:dyDescent="0.3">
      <c r="B50655"/>
    </row>
    <row r="50656" spans="2:2" ht="16.5" x14ac:dyDescent="0.3">
      <c r="B50656"/>
    </row>
    <row r="50657" spans="2:2" ht="16.5" x14ac:dyDescent="0.3">
      <c r="B50657"/>
    </row>
    <row r="50658" spans="2:2" ht="16.5" x14ac:dyDescent="0.3">
      <c r="B50658"/>
    </row>
    <row r="50659" spans="2:2" ht="16.5" x14ac:dyDescent="0.3">
      <c r="B50659"/>
    </row>
    <row r="50660" spans="2:2" ht="16.5" x14ac:dyDescent="0.3">
      <c r="B50660"/>
    </row>
    <row r="50661" spans="2:2" ht="16.5" x14ac:dyDescent="0.3">
      <c r="B50661"/>
    </row>
    <row r="50662" spans="2:2" ht="16.5" x14ac:dyDescent="0.3">
      <c r="B50662"/>
    </row>
    <row r="50663" spans="2:2" ht="16.5" x14ac:dyDescent="0.3">
      <c r="B50663"/>
    </row>
    <row r="50664" spans="2:2" ht="16.5" x14ac:dyDescent="0.3">
      <c r="B50664"/>
    </row>
    <row r="50665" spans="2:2" ht="16.5" x14ac:dyDescent="0.3">
      <c r="B50665"/>
    </row>
    <row r="50666" spans="2:2" ht="16.5" x14ac:dyDescent="0.3">
      <c r="B50666"/>
    </row>
    <row r="50667" spans="2:2" ht="16.5" x14ac:dyDescent="0.3">
      <c r="B50667"/>
    </row>
    <row r="50668" spans="2:2" ht="16.5" x14ac:dyDescent="0.3">
      <c r="B50668"/>
    </row>
    <row r="50669" spans="2:2" ht="16.5" x14ac:dyDescent="0.3">
      <c r="B50669"/>
    </row>
    <row r="50670" spans="2:2" ht="16.5" x14ac:dyDescent="0.3">
      <c r="B50670"/>
    </row>
    <row r="50671" spans="2:2" ht="16.5" x14ac:dyDescent="0.3">
      <c r="B50671"/>
    </row>
    <row r="50672" spans="2:2" ht="16.5" x14ac:dyDescent="0.3">
      <c r="B50672"/>
    </row>
    <row r="50673" spans="2:2" ht="16.5" x14ac:dyDescent="0.3">
      <c r="B50673"/>
    </row>
    <row r="50674" spans="2:2" ht="16.5" x14ac:dyDescent="0.3">
      <c r="B50674"/>
    </row>
    <row r="50675" spans="2:2" ht="16.5" x14ac:dyDescent="0.3">
      <c r="B50675"/>
    </row>
    <row r="50676" spans="2:2" ht="16.5" x14ac:dyDescent="0.3">
      <c r="B50676"/>
    </row>
    <row r="50677" spans="2:2" ht="16.5" x14ac:dyDescent="0.3">
      <c r="B50677"/>
    </row>
    <row r="50678" spans="2:2" ht="16.5" x14ac:dyDescent="0.3">
      <c r="B50678"/>
    </row>
    <row r="50679" spans="2:2" ht="16.5" x14ac:dyDescent="0.3">
      <c r="B50679"/>
    </row>
    <row r="50680" spans="2:2" ht="16.5" x14ac:dyDescent="0.3">
      <c r="B50680"/>
    </row>
    <row r="50681" spans="2:2" ht="16.5" x14ac:dyDescent="0.3">
      <c r="B50681"/>
    </row>
    <row r="50682" spans="2:2" ht="16.5" x14ac:dyDescent="0.3">
      <c r="B50682"/>
    </row>
    <row r="50683" spans="2:2" ht="16.5" x14ac:dyDescent="0.3">
      <c r="B50683"/>
    </row>
    <row r="50684" spans="2:2" ht="16.5" x14ac:dyDescent="0.3">
      <c r="B50684"/>
    </row>
    <row r="50685" spans="2:2" ht="16.5" x14ac:dyDescent="0.3">
      <c r="B50685"/>
    </row>
    <row r="50686" spans="2:2" ht="16.5" x14ac:dyDescent="0.3">
      <c r="B50686"/>
    </row>
    <row r="50687" spans="2:2" ht="16.5" x14ac:dyDescent="0.3">
      <c r="B50687"/>
    </row>
    <row r="50688" spans="2:2" ht="16.5" x14ac:dyDescent="0.3">
      <c r="B50688"/>
    </row>
    <row r="50689" spans="2:2" ht="16.5" x14ac:dyDescent="0.3">
      <c r="B50689"/>
    </row>
    <row r="50690" spans="2:2" ht="16.5" x14ac:dyDescent="0.3">
      <c r="B50690"/>
    </row>
    <row r="50691" spans="2:2" ht="16.5" x14ac:dyDescent="0.3">
      <c r="B50691"/>
    </row>
    <row r="50692" spans="2:2" ht="16.5" x14ac:dyDescent="0.3">
      <c r="B50692"/>
    </row>
    <row r="50693" spans="2:2" ht="16.5" x14ac:dyDescent="0.3">
      <c r="B50693"/>
    </row>
    <row r="50694" spans="2:2" ht="16.5" x14ac:dyDescent="0.3">
      <c r="B50694"/>
    </row>
    <row r="50695" spans="2:2" ht="16.5" x14ac:dyDescent="0.3">
      <c r="B50695"/>
    </row>
    <row r="50696" spans="2:2" ht="16.5" x14ac:dyDescent="0.3">
      <c r="B50696"/>
    </row>
    <row r="50697" spans="2:2" ht="16.5" x14ac:dyDescent="0.3">
      <c r="B50697"/>
    </row>
    <row r="50698" spans="2:2" ht="16.5" x14ac:dyDescent="0.3">
      <c r="B50698"/>
    </row>
    <row r="50699" spans="2:2" ht="16.5" x14ac:dyDescent="0.3">
      <c r="B50699"/>
    </row>
    <row r="50700" spans="2:2" ht="16.5" x14ac:dyDescent="0.3">
      <c r="B50700"/>
    </row>
    <row r="50701" spans="2:2" ht="16.5" x14ac:dyDescent="0.3">
      <c r="B50701"/>
    </row>
    <row r="50702" spans="2:2" ht="16.5" x14ac:dyDescent="0.3">
      <c r="B50702"/>
    </row>
    <row r="50703" spans="2:2" ht="16.5" x14ac:dyDescent="0.3">
      <c r="B50703"/>
    </row>
    <row r="50704" spans="2:2" ht="16.5" x14ac:dyDescent="0.3">
      <c r="B50704"/>
    </row>
    <row r="50705" spans="2:2" ht="16.5" x14ac:dyDescent="0.3">
      <c r="B50705"/>
    </row>
    <row r="50706" spans="2:2" ht="16.5" x14ac:dyDescent="0.3">
      <c r="B50706"/>
    </row>
    <row r="50707" spans="2:2" ht="16.5" x14ac:dyDescent="0.3">
      <c r="B50707"/>
    </row>
    <row r="50708" spans="2:2" ht="16.5" x14ac:dyDescent="0.3">
      <c r="B50708"/>
    </row>
    <row r="50709" spans="2:2" ht="16.5" x14ac:dyDescent="0.3">
      <c r="B50709"/>
    </row>
    <row r="50710" spans="2:2" ht="16.5" x14ac:dyDescent="0.3">
      <c r="B50710"/>
    </row>
    <row r="50711" spans="2:2" ht="16.5" x14ac:dyDescent="0.3">
      <c r="B50711"/>
    </row>
    <row r="50712" spans="2:2" ht="16.5" x14ac:dyDescent="0.3">
      <c r="B50712"/>
    </row>
    <row r="50713" spans="2:2" ht="16.5" x14ac:dyDescent="0.3">
      <c r="B50713"/>
    </row>
    <row r="50714" spans="2:2" ht="16.5" x14ac:dyDescent="0.3">
      <c r="B50714"/>
    </row>
    <row r="50715" spans="2:2" ht="16.5" x14ac:dyDescent="0.3">
      <c r="B50715"/>
    </row>
    <row r="50716" spans="2:2" ht="16.5" x14ac:dyDescent="0.3">
      <c r="B50716"/>
    </row>
    <row r="50717" spans="2:2" ht="16.5" x14ac:dyDescent="0.3">
      <c r="B50717"/>
    </row>
    <row r="50718" spans="2:2" ht="16.5" x14ac:dyDescent="0.3">
      <c r="B50718"/>
    </row>
    <row r="50719" spans="2:2" ht="16.5" x14ac:dyDescent="0.3">
      <c r="B50719"/>
    </row>
    <row r="50720" spans="2:2" ht="16.5" x14ac:dyDescent="0.3">
      <c r="B50720"/>
    </row>
    <row r="50721" spans="2:2" ht="16.5" x14ac:dyDescent="0.3">
      <c r="B50721"/>
    </row>
    <row r="50722" spans="2:2" ht="16.5" x14ac:dyDescent="0.3">
      <c r="B50722"/>
    </row>
    <row r="50723" spans="2:2" ht="16.5" x14ac:dyDescent="0.3">
      <c r="B50723"/>
    </row>
    <row r="50724" spans="2:2" ht="16.5" x14ac:dyDescent="0.3">
      <c r="B50724"/>
    </row>
    <row r="50725" spans="2:2" ht="16.5" x14ac:dyDescent="0.3">
      <c r="B50725"/>
    </row>
    <row r="50726" spans="2:2" ht="16.5" x14ac:dyDescent="0.3">
      <c r="B50726"/>
    </row>
    <row r="50727" spans="2:2" ht="16.5" x14ac:dyDescent="0.3">
      <c r="B50727"/>
    </row>
    <row r="50728" spans="2:2" ht="16.5" x14ac:dyDescent="0.3">
      <c r="B50728"/>
    </row>
    <row r="50729" spans="2:2" ht="16.5" x14ac:dyDescent="0.3">
      <c r="B50729"/>
    </row>
    <row r="50730" spans="2:2" ht="16.5" x14ac:dyDescent="0.3">
      <c r="B50730"/>
    </row>
    <row r="50731" spans="2:2" ht="16.5" x14ac:dyDescent="0.3">
      <c r="B50731"/>
    </row>
    <row r="50732" spans="2:2" ht="16.5" x14ac:dyDescent="0.3">
      <c r="B50732"/>
    </row>
    <row r="50733" spans="2:2" ht="16.5" x14ac:dyDescent="0.3">
      <c r="B50733"/>
    </row>
    <row r="50734" spans="2:2" ht="16.5" x14ac:dyDescent="0.3">
      <c r="B50734"/>
    </row>
    <row r="50735" spans="2:2" ht="16.5" x14ac:dyDescent="0.3">
      <c r="B50735"/>
    </row>
    <row r="50736" spans="2:2" ht="16.5" x14ac:dyDescent="0.3">
      <c r="B50736"/>
    </row>
    <row r="50737" spans="2:2" ht="16.5" x14ac:dyDescent="0.3">
      <c r="B50737"/>
    </row>
    <row r="50738" spans="2:2" ht="16.5" x14ac:dyDescent="0.3">
      <c r="B50738"/>
    </row>
    <row r="50739" spans="2:2" ht="16.5" x14ac:dyDescent="0.3">
      <c r="B50739"/>
    </row>
    <row r="50740" spans="2:2" ht="16.5" x14ac:dyDescent="0.3">
      <c r="B50740"/>
    </row>
    <row r="50741" spans="2:2" ht="16.5" x14ac:dyDescent="0.3">
      <c r="B50741"/>
    </row>
    <row r="50742" spans="2:2" ht="16.5" x14ac:dyDescent="0.3">
      <c r="B50742"/>
    </row>
    <row r="50743" spans="2:2" ht="16.5" x14ac:dyDescent="0.3">
      <c r="B50743"/>
    </row>
    <row r="50744" spans="2:2" ht="16.5" x14ac:dyDescent="0.3">
      <c r="B50744"/>
    </row>
    <row r="50745" spans="2:2" ht="16.5" x14ac:dyDescent="0.3">
      <c r="B50745"/>
    </row>
    <row r="50746" spans="2:2" ht="16.5" x14ac:dyDescent="0.3">
      <c r="B50746"/>
    </row>
    <row r="50747" spans="2:2" ht="16.5" x14ac:dyDescent="0.3">
      <c r="B50747"/>
    </row>
    <row r="50748" spans="2:2" ht="16.5" x14ac:dyDescent="0.3">
      <c r="B50748"/>
    </row>
    <row r="50749" spans="2:2" ht="16.5" x14ac:dyDescent="0.3">
      <c r="B50749"/>
    </row>
    <row r="50750" spans="2:2" ht="16.5" x14ac:dyDescent="0.3">
      <c r="B50750"/>
    </row>
    <row r="50751" spans="2:2" ht="16.5" x14ac:dyDescent="0.3">
      <c r="B50751"/>
    </row>
    <row r="50752" spans="2:2" ht="16.5" x14ac:dyDescent="0.3">
      <c r="B50752"/>
    </row>
    <row r="50753" spans="2:2" ht="16.5" x14ac:dyDescent="0.3">
      <c r="B50753"/>
    </row>
    <row r="50754" spans="2:2" ht="16.5" x14ac:dyDescent="0.3">
      <c r="B50754"/>
    </row>
    <row r="50755" spans="2:2" ht="16.5" x14ac:dyDescent="0.3">
      <c r="B50755"/>
    </row>
    <row r="50756" spans="2:2" ht="16.5" x14ac:dyDescent="0.3">
      <c r="B50756"/>
    </row>
    <row r="50757" spans="2:2" ht="16.5" x14ac:dyDescent="0.3">
      <c r="B50757"/>
    </row>
    <row r="50758" spans="2:2" ht="16.5" x14ac:dyDescent="0.3">
      <c r="B50758"/>
    </row>
    <row r="50759" spans="2:2" ht="16.5" x14ac:dyDescent="0.3">
      <c r="B50759"/>
    </row>
    <row r="50760" spans="2:2" ht="16.5" x14ac:dyDescent="0.3">
      <c r="B50760"/>
    </row>
    <row r="50761" spans="2:2" ht="16.5" x14ac:dyDescent="0.3">
      <c r="B50761"/>
    </row>
    <row r="50762" spans="2:2" ht="16.5" x14ac:dyDescent="0.3">
      <c r="B50762"/>
    </row>
    <row r="50763" spans="2:2" ht="16.5" x14ac:dyDescent="0.3">
      <c r="B50763"/>
    </row>
    <row r="50764" spans="2:2" ht="16.5" x14ac:dyDescent="0.3">
      <c r="B50764"/>
    </row>
    <row r="50765" spans="2:2" ht="16.5" x14ac:dyDescent="0.3">
      <c r="B50765"/>
    </row>
    <row r="50766" spans="2:2" ht="16.5" x14ac:dyDescent="0.3">
      <c r="B50766"/>
    </row>
    <row r="50767" spans="2:2" ht="16.5" x14ac:dyDescent="0.3">
      <c r="B50767"/>
    </row>
    <row r="50768" spans="2:2" ht="16.5" x14ac:dyDescent="0.3">
      <c r="B50768"/>
    </row>
    <row r="50769" spans="2:2" ht="16.5" x14ac:dyDescent="0.3">
      <c r="B50769"/>
    </row>
    <row r="50770" spans="2:2" ht="16.5" x14ac:dyDescent="0.3">
      <c r="B50770"/>
    </row>
    <row r="50771" spans="2:2" ht="16.5" x14ac:dyDescent="0.3">
      <c r="B50771"/>
    </row>
    <row r="50772" spans="2:2" ht="16.5" x14ac:dyDescent="0.3">
      <c r="B50772"/>
    </row>
    <row r="50773" spans="2:2" ht="16.5" x14ac:dyDescent="0.3">
      <c r="B50773"/>
    </row>
    <row r="50774" spans="2:2" ht="16.5" x14ac:dyDescent="0.3">
      <c r="B50774"/>
    </row>
    <row r="50775" spans="2:2" ht="16.5" x14ac:dyDescent="0.3">
      <c r="B50775"/>
    </row>
    <row r="50776" spans="2:2" ht="16.5" x14ac:dyDescent="0.3">
      <c r="B50776"/>
    </row>
    <row r="50777" spans="2:2" ht="16.5" x14ac:dyDescent="0.3">
      <c r="B50777"/>
    </row>
    <row r="50778" spans="2:2" ht="16.5" x14ac:dyDescent="0.3">
      <c r="B50778"/>
    </row>
    <row r="50779" spans="2:2" ht="16.5" x14ac:dyDescent="0.3">
      <c r="B50779"/>
    </row>
    <row r="50780" spans="2:2" ht="16.5" x14ac:dyDescent="0.3">
      <c r="B50780"/>
    </row>
    <row r="50781" spans="2:2" ht="16.5" x14ac:dyDescent="0.3">
      <c r="B50781"/>
    </row>
    <row r="50782" spans="2:2" ht="16.5" x14ac:dyDescent="0.3">
      <c r="B50782"/>
    </row>
    <row r="50783" spans="2:2" ht="16.5" x14ac:dyDescent="0.3">
      <c r="B50783"/>
    </row>
    <row r="50784" spans="2:2" ht="16.5" x14ac:dyDescent="0.3">
      <c r="B50784"/>
    </row>
    <row r="50785" spans="2:2" ht="16.5" x14ac:dyDescent="0.3">
      <c r="B50785"/>
    </row>
    <row r="50786" spans="2:2" ht="16.5" x14ac:dyDescent="0.3">
      <c r="B50786"/>
    </row>
    <row r="50787" spans="2:2" ht="16.5" x14ac:dyDescent="0.3">
      <c r="B50787"/>
    </row>
    <row r="50788" spans="2:2" ht="16.5" x14ac:dyDescent="0.3">
      <c r="B50788"/>
    </row>
    <row r="50789" spans="2:2" ht="16.5" x14ac:dyDescent="0.3">
      <c r="B50789"/>
    </row>
    <row r="50790" spans="2:2" ht="16.5" x14ac:dyDescent="0.3">
      <c r="B50790"/>
    </row>
    <row r="50791" spans="2:2" ht="16.5" x14ac:dyDescent="0.3">
      <c r="B50791"/>
    </row>
    <row r="50792" spans="2:2" ht="16.5" x14ac:dyDescent="0.3">
      <c r="B50792"/>
    </row>
    <row r="50793" spans="2:2" ht="16.5" x14ac:dyDescent="0.3">
      <c r="B50793"/>
    </row>
    <row r="50794" spans="2:2" ht="16.5" x14ac:dyDescent="0.3">
      <c r="B50794"/>
    </row>
    <row r="50795" spans="2:2" ht="16.5" x14ac:dyDescent="0.3">
      <c r="B50795"/>
    </row>
    <row r="50796" spans="2:2" ht="16.5" x14ac:dyDescent="0.3">
      <c r="B50796"/>
    </row>
    <row r="50797" spans="2:2" ht="16.5" x14ac:dyDescent="0.3">
      <c r="B50797"/>
    </row>
    <row r="50798" spans="2:2" ht="16.5" x14ac:dyDescent="0.3">
      <c r="B50798"/>
    </row>
    <row r="50799" spans="2:2" ht="16.5" x14ac:dyDescent="0.3">
      <c r="B50799"/>
    </row>
    <row r="50800" spans="2:2" ht="16.5" x14ac:dyDescent="0.3">
      <c r="B50800"/>
    </row>
    <row r="50801" spans="2:2" ht="16.5" x14ac:dyDescent="0.3">
      <c r="B50801"/>
    </row>
    <row r="50802" spans="2:2" ht="16.5" x14ac:dyDescent="0.3">
      <c r="B50802"/>
    </row>
    <row r="50803" spans="2:2" ht="16.5" x14ac:dyDescent="0.3">
      <c r="B50803"/>
    </row>
    <row r="50804" spans="2:2" ht="16.5" x14ac:dyDescent="0.3">
      <c r="B50804"/>
    </row>
    <row r="50805" spans="2:2" ht="16.5" x14ac:dyDescent="0.3">
      <c r="B50805"/>
    </row>
    <row r="50806" spans="2:2" ht="16.5" x14ac:dyDescent="0.3">
      <c r="B50806"/>
    </row>
    <row r="50807" spans="2:2" ht="16.5" x14ac:dyDescent="0.3">
      <c r="B50807"/>
    </row>
    <row r="50808" spans="2:2" ht="16.5" x14ac:dyDescent="0.3">
      <c r="B50808"/>
    </row>
    <row r="50809" spans="2:2" ht="16.5" x14ac:dyDescent="0.3">
      <c r="B50809"/>
    </row>
    <row r="50810" spans="2:2" ht="16.5" x14ac:dyDescent="0.3">
      <c r="B50810"/>
    </row>
    <row r="50811" spans="2:2" ht="16.5" x14ac:dyDescent="0.3">
      <c r="B50811"/>
    </row>
    <row r="50812" spans="2:2" ht="16.5" x14ac:dyDescent="0.3">
      <c r="B50812"/>
    </row>
    <row r="50813" spans="2:2" ht="16.5" x14ac:dyDescent="0.3">
      <c r="B50813"/>
    </row>
    <row r="50814" spans="2:2" ht="16.5" x14ac:dyDescent="0.3">
      <c r="B50814"/>
    </row>
    <row r="50815" spans="2:2" ht="16.5" x14ac:dyDescent="0.3">
      <c r="B50815"/>
    </row>
    <row r="50816" spans="2:2" ht="16.5" x14ac:dyDescent="0.3">
      <c r="B50816"/>
    </row>
    <row r="50817" spans="2:2" ht="16.5" x14ac:dyDescent="0.3">
      <c r="B50817"/>
    </row>
    <row r="50818" spans="2:2" ht="16.5" x14ac:dyDescent="0.3">
      <c r="B50818"/>
    </row>
    <row r="50819" spans="2:2" ht="16.5" x14ac:dyDescent="0.3">
      <c r="B50819"/>
    </row>
    <row r="50820" spans="2:2" ht="16.5" x14ac:dyDescent="0.3">
      <c r="B50820"/>
    </row>
    <row r="50821" spans="2:2" ht="16.5" x14ac:dyDescent="0.3">
      <c r="B50821"/>
    </row>
    <row r="50822" spans="2:2" ht="16.5" x14ac:dyDescent="0.3">
      <c r="B50822"/>
    </row>
    <row r="50823" spans="2:2" ht="16.5" x14ac:dyDescent="0.3">
      <c r="B50823"/>
    </row>
    <row r="50824" spans="2:2" ht="16.5" x14ac:dyDescent="0.3">
      <c r="B50824"/>
    </row>
    <row r="50825" spans="2:2" ht="16.5" x14ac:dyDescent="0.3">
      <c r="B50825"/>
    </row>
    <row r="50826" spans="2:2" ht="16.5" x14ac:dyDescent="0.3">
      <c r="B50826"/>
    </row>
    <row r="50827" spans="2:2" ht="16.5" x14ac:dyDescent="0.3">
      <c r="B50827"/>
    </row>
    <row r="50828" spans="2:2" ht="16.5" x14ac:dyDescent="0.3">
      <c r="B50828"/>
    </row>
    <row r="50829" spans="2:2" ht="16.5" x14ac:dyDescent="0.3">
      <c r="B50829"/>
    </row>
    <row r="50830" spans="2:2" ht="16.5" x14ac:dyDescent="0.3">
      <c r="B50830"/>
    </row>
    <row r="50831" spans="2:2" ht="16.5" x14ac:dyDescent="0.3">
      <c r="B50831"/>
    </row>
    <row r="50832" spans="2:2" ht="16.5" x14ac:dyDescent="0.3">
      <c r="B50832"/>
    </row>
    <row r="50833" spans="2:2" ht="16.5" x14ac:dyDescent="0.3">
      <c r="B50833"/>
    </row>
    <row r="50834" spans="2:2" ht="16.5" x14ac:dyDescent="0.3">
      <c r="B50834"/>
    </row>
    <row r="50835" spans="2:2" ht="16.5" x14ac:dyDescent="0.3">
      <c r="B50835"/>
    </row>
    <row r="50836" spans="2:2" ht="16.5" x14ac:dyDescent="0.3">
      <c r="B50836"/>
    </row>
    <row r="50837" spans="2:2" ht="16.5" x14ac:dyDescent="0.3">
      <c r="B50837"/>
    </row>
    <row r="50838" spans="2:2" ht="16.5" x14ac:dyDescent="0.3">
      <c r="B50838"/>
    </row>
    <row r="50839" spans="2:2" ht="16.5" x14ac:dyDescent="0.3">
      <c r="B50839"/>
    </row>
    <row r="50840" spans="2:2" ht="16.5" x14ac:dyDescent="0.3">
      <c r="B50840"/>
    </row>
    <row r="50841" spans="2:2" ht="16.5" x14ac:dyDescent="0.3">
      <c r="B50841"/>
    </row>
    <row r="50842" spans="2:2" ht="16.5" x14ac:dyDescent="0.3">
      <c r="B50842"/>
    </row>
    <row r="50843" spans="2:2" ht="16.5" x14ac:dyDescent="0.3">
      <c r="B50843"/>
    </row>
    <row r="50844" spans="2:2" ht="16.5" x14ac:dyDescent="0.3">
      <c r="B50844"/>
    </row>
    <row r="50845" spans="2:2" ht="16.5" x14ac:dyDescent="0.3">
      <c r="B50845"/>
    </row>
    <row r="50846" spans="2:2" ht="16.5" x14ac:dyDescent="0.3">
      <c r="B50846"/>
    </row>
    <row r="50847" spans="2:2" ht="16.5" x14ac:dyDescent="0.3">
      <c r="B50847"/>
    </row>
    <row r="50848" spans="2:2" ht="16.5" x14ac:dyDescent="0.3">
      <c r="B50848"/>
    </row>
    <row r="50849" spans="2:2" ht="16.5" x14ac:dyDescent="0.3">
      <c r="B50849"/>
    </row>
    <row r="50850" spans="2:2" ht="16.5" x14ac:dyDescent="0.3">
      <c r="B50850"/>
    </row>
    <row r="50851" spans="2:2" ht="16.5" x14ac:dyDescent="0.3">
      <c r="B50851"/>
    </row>
    <row r="50852" spans="2:2" ht="16.5" x14ac:dyDescent="0.3">
      <c r="B50852"/>
    </row>
    <row r="50853" spans="2:2" ht="16.5" x14ac:dyDescent="0.3">
      <c r="B50853"/>
    </row>
    <row r="50854" spans="2:2" ht="16.5" x14ac:dyDescent="0.3">
      <c r="B50854"/>
    </row>
    <row r="50855" spans="2:2" ht="16.5" x14ac:dyDescent="0.3">
      <c r="B50855"/>
    </row>
    <row r="50856" spans="2:2" ht="16.5" x14ac:dyDescent="0.3">
      <c r="B50856"/>
    </row>
    <row r="50857" spans="2:2" ht="16.5" x14ac:dyDescent="0.3">
      <c r="B50857"/>
    </row>
    <row r="50858" spans="2:2" ht="16.5" x14ac:dyDescent="0.3">
      <c r="B50858"/>
    </row>
    <row r="50859" spans="2:2" ht="16.5" x14ac:dyDescent="0.3">
      <c r="B50859"/>
    </row>
    <row r="50860" spans="2:2" ht="16.5" x14ac:dyDescent="0.3">
      <c r="B50860"/>
    </row>
    <row r="50861" spans="2:2" ht="16.5" x14ac:dyDescent="0.3">
      <c r="B50861"/>
    </row>
    <row r="50862" spans="2:2" ht="16.5" x14ac:dyDescent="0.3">
      <c r="B50862"/>
    </row>
    <row r="50863" spans="2:2" ht="16.5" x14ac:dyDescent="0.3">
      <c r="B50863"/>
    </row>
    <row r="50864" spans="2:2" ht="16.5" x14ac:dyDescent="0.3">
      <c r="B50864"/>
    </row>
    <row r="50865" spans="2:2" ht="16.5" x14ac:dyDescent="0.3">
      <c r="B50865"/>
    </row>
    <row r="50866" spans="2:2" ht="16.5" x14ac:dyDescent="0.3">
      <c r="B50866"/>
    </row>
    <row r="50867" spans="2:2" ht="16.5" x14ac:dyDescent="0.3">
      <c r="B50867"/>
    </row>
    <row r="50868" spans="2:2" ht="16.5" x14ac:dyDescent="0.3">
      <c r="B50868"/>
    </row>
    <row r="50869" spans="2:2" ht="16.5" x14ac:dyDescent="0.3">
      <c r="B50869"/>
    </row>
    <row r="50870" spans="2:2" ht="16.5" x14ac:dyDescent="0.3">
      <c r="B50870"/>
    </row>
    <row r="50871" spans="2:2" ht="16.5" x14ac:dyDescent="0.3">
      <c r="B50871"/>
    </row>
    <row r="50872" spans="2:2" ht="16.5" x14ac:dyDescent="0.3">
      <c r="B50872"/>
    </row>
    <row r="50873" spans="2:2" ht="16.5" x14ac:dyDescent="0.3">
      <c r="B50873"/>
    </row>
    <row r="50874" spans="2:2" ht="16.5" x14ac:dyDescent="0.3">
      <c r="B50874"/>
    </row>
    <row r="50875" spans="2:2" ht="16.5" x14ac:dyDescent="0.3">
      <c r="B50875"/>
    </row>
    <row r="50876" spans="2:2" ht="16.5" x14ac:dyDescent="0.3">
      <c r="B50876"/>
    </row>
    <row r="50877" spans="2:2" ht="16.5" x14ac:dyDescent="0.3">
      <c r="B50877"/>
    </row>
    <row r="50878" spans="2:2" ht="16.5" x14ac:dyDescent="0.3">
      <c r="B50878"/>
    </row>
    <row r="50879" spans="2:2" ht="16.5" x14ac:dyDescent="0.3">
      <c r="B50879"/>
    </row>
    <row r="50880" spans="2:2" ht="16.5" x14ac:dyDescent="0.3">
      <c r="B50880"/>
    </row>
    <row r="50881" spans="2:2" ht="16.5" x14ac:dyDescent="0.3">
      <c r="B50881"/>
    </row>
    <row r="50882" spans="2:2" ht="16.5" x14ac:dyDescent="0.3">
      <c r="B50882"/>
    </row>
    <row r="50883" spans="2:2" ht="16.5" x14ac:dyDescent="0.3">
      <c r="B50883"/>
    </row>
    <row r="50884" spans="2:2" ht="16.5" x14ac:dyDescent="0.3">
      <c r="B50884"/>
    </row>
    <row r="50885" spans="2:2" ht="16.5" x14ac:dyDescent="0.3">
      <c r="B50885"/>
    </row>
    <row r="50886" spans="2:2" ht="16.5" x14ac:dyDescent="0.3">
      <c r="B50886"/>
    </row>
    <row r="50887" spans="2:2" ht="16.5" x14ac:dyDescent="0.3">
      <c r="B50887"/>
    </row>
    <row r="50888" spans="2:2" ht="16.5" x14ac:dyDescent="0.3">
      <c r="B50888"/>
    </row>
    <row r="50889" spans="2:2" ht="16.5" x14ac:dyDescent="0.3">
      <c r="B50889"/>
    </row>
    <row r="50890" spans="2:2" ht="16.5" x14ac:dyDescent="0.3">
      <c r="B50890"/>
    </row>
    <row r="50891" spans="2:2" ht="16.5" x14ac:dyDescent="0.3">
      <c r="B50891"/>
    </row>
    <row r="50892" spans="2:2" ht="16.5" x14ac:dyDescent="0.3">
      <c r="B50892"/>
    </row>
    <row r="50893" spans="2:2" ht="16.5" x14ac:dyDescent="0.3">
      <c r="B50893"/>
    </row>
    <row r="50894" spans="2:2" ht="16.5" x14ac:dyDescent="0.3">
      <c r="B50894"/>
    </row>
    <row r="50895" spans="2:2" ht="16.5" x14ac:dyDescent="0.3">
      <c r="B50895"/>
    </row>
    <row r="50896" spans="2:2" ht="16.5" x14ac:dyDescent="0.3">
      <c r="B50896"/>
    </row>
    <row r="50897" spans="2:2" ht="16.5" x14ac:dyDescent="0.3">
      <c r="B50897"/>
    </row>
    <row r="50898" spans="2:2" ht="16.5" x14ac:dyDescent="0.3">
      <c r="B50898"/>
    </row>
    <row r="50899" spans="2:2" ht="16.5" x14ac:dyDescent="0.3">
      <c r="B50899"/>
    </row>
    <row r="50900" spans="2:2" ht="16.5" x14ac:dyDescent="0.3">
      <c r="B50900"/>
    </row>
    <row r="50901" spans="2:2" ht="16.5" x14ac:dyDescent="0.3">
      <c r="B50901"/>
    </row>
    <row r="50902" spans="2:2" ht="16.5" x14ac:dyDescent="0.3">
      <c r="B50902"/>
    </row>
    <row r="50903" spans="2:2" ht="16.5" x14ac:dyDescent="0.3">
      <c r="B50903"/>
    </row>
    <row r="50904" spans="2:2" ht="16.5" x14ac:dyDescent="0.3">
      <c r="B50904"/>
    </row>
    <row r="50905" spans="2:2" ht="16.5" x14ac:dyDescent="0.3">
      <c r="B50905"/>
    </row>
    <row r="50906" spans="2:2" ht="16.5" x14ac:dyDescent="0.3">
      <c r="B50906"/>
    </row>
    <row r="50907" spans="2:2" ht="16.5" x14ac:dyDescent="0.3">
      <c r="B50907"/>
    </row>
    <row r="50908" spans="2:2" ht="16.5" x14ac:dyDescent="0.3">
      <c r="B50908"/>
    </row>
    <row r="50909" spans="2:2" ht="16.5" x14ac:dyDescent="0.3">
      <c r="B50909"/>
    </row>
    <row r="50910" spans="2:2" ht="16.5" x14ac:dyDescent="0.3">
      <c r="B50910"/>
    </row>
    <row r="50911" spans="2:2" ht="16.5" x14ac:dyDescent="0.3">
      <c r="B50911"/>
    </row>
    <row r="50912" spans="2:2" ht="16.5" x14ac:dyDescent="0.3">
      <c r="B50912"/>
    </row>
    <row r="50913" spans="2:2" ht="16.5" x14ac:dyDescent="0.3">
      <c r="B50913"/>
    </row>
    <row r="50914" spans="2:2" ht="16.5" x14ac:dyDescent="0.3">
      <c r="B50914"/>
    </row>
    <row r="50915" spans="2:2" ht="16.5" x14ac:dyDescent="0.3">
      <c r="B50915"/>
    </row>
    <row r="50916" spans="2:2" ht="16.5" x14ac:dyDescent="0.3">
      <c r="B50916"/>
    </row>
    <row r="50917" spans="2:2" ht="16.5" x14ac:dyDescent="0.3">
      <c r="B50917"/>
    </row>
    <row r="50918" spans="2:2" ht="16.5" x14ac:dyDescent="0.3">
      <c r="B50918"/>
    </row>
    <row r="50919" spans="2:2" ht="16.5" x14ac:dyDescent="0.3">
      <c r="B50919"/>
    </row>
    <row r="50920" spans="2:2" ht="16.5" x14ac:dyDescent="0.3">
      <c r="B50920"/>
    </row>
    <row r="50921" spans="2:2" ht="16.5" x14ac:dyDescent="0.3">
      <c r="B50921"/>
    </row>
    <row r="50922" spans="2:2" ht="16.5" x14ac:dyDescent="0.3">
      <c r="B50922"/>
    </row>
    <row r="50923" spans="2:2" ht="16.5" x14ac:dyDescent="0.3">
      <c r="B50923"/>
    </row>
    <row r="50924" spans="2:2" ht="16.5" x14ac:dyDescent="0.3">
      <c r="B50924"/>
    </row>
    <row r="50925" spans="2:2" ht="16.5" x14ac:dyDescent="0.3">
      <c r="B50925"/>
    </row>
    <row r="50926" spans="2:2" ht="16.5" x14ac:dyDescent="0.3">
      <c r="B50926"/>
    </row>
    <row r="50927" spans="2:2" ht="16.5" x14ac:dyDescent="0.3">
      <c r="B50927"/>
    </row>
    <row r="50928" spans="2:2" ht="16.5" x14ac:dyDescent="0.3">
      <c r="B50928"/>
    </row>
    <row r="50929" spans="2:2" ht="16.5" x14ac:dyDescent="0.3">
      <c r="B50929"/>
    </row>
    <row r="50930" spans="2:2" ht="16.5" x14ac:dyDescent="0.3">
      <c r="B50930"/>
    </row>
    <row r="50931" spans="2:2" ht="16.5" x14ac:dyDescent="0.3">
      <c r="B50931"/>
    </row>
    <row r="50932" spans="2:2" ht="16.5" x14ac:dyDescent="0.3">
      <c r="B50932"/>
    </row>
    <row r="50933" spans="2:2" ht="16.5" x14ac:dyDescent="0.3">
      <c r="B50933"/>
    </row>
    <row r="50934" spans="2:2" ht="16.5" x14ac:dyDescent="0.3">
      <c r="B50934"/>
    </row>
    <row r="50935" spans="2:2" ht="16.5" x14ac:dyDescent="0.3">
      <c r="B50935"/>
    </row>
    <row r="50936" spans="2:2" ht="16.5" x14ac:dyDescent="0.3">
      <c r="B50936"/>
    </row>
    <row r="50937" spans="2:2" ht="16.5" x14ac:dyDescent="0.3">
      <c r="B50937"/>
    </row>
    <row r="50938" spans="2:2" ht="16.5" x14ac:dyDescent="0.3">
      <c r="B50938"/>
    </row>
    <row r="50939" spans="2:2" ht="16.5" x14ac:dyDescent="0.3">
      <c r="B50939"/>
    </row>
    <row r="50940" spans="2:2" ht="16.5" x14ac:dyDescent="0.3">
      <c r="B50940"/>
    </row>
    <row r="50941" spans="2:2" ht="16.5" x14ac:dyDescent="0.3">
      <c r="B50941"/>
    </row>
    <row r="50942" spans="2:2" ht="16.5" x14ac:dyDescent="0.3">
      <c r="B50942"/>
    </row>
    <row r="50943" spans="2:2" ht="16.5" x14ac:dyDescent="0.3">
      <c r="B50943"/>
    </row>
    <row r="50944" spans="2:2" ht="16.5" x14ac:dyDescent="0.3">
      <c r="B50944"/>
    </row>
    <row r="50945" spans="2:2" ht="16.5" x14ac:dyDescent="0.3">
      <c r="B50945"/>
    </row>
    <row r="50946" spans="2:2" ht="16.5" x14ac:dyDescent="0.3">
      <c r="B50946"/>
    </row>
    <row r="50947" spans="2:2" ht="16.5" x14ac:dyDescent="0.3">
      <c r="B50947"/>
    </row>
    <row r="50948" spans="2:2" ht="16.5" x14ac:dyDescent="0.3">
      <c r="B50948"/>
    </row>
    <row r="50949" spans="2:2" ht="16.5" x14ac:dyDescent="0.3">
      <c r="B50949"/>
    </row>
    <row r="50950" spans="2:2" ht="16.5" x14ac:dyDescent="0.3">
      <c r="B50950"/>
    </row>
    <row r="50951" spans="2:2" ht="16.5" x14ac:dyDescent="0.3">
      <c r="B50951"/>
    </row>
    <row r="50952" spans="2:2" ht="16.5" x14ac:dyDescent="0.3">
      <c r="B50952"/>
    </row>
    <row r="50953" spans="2:2" ht="16.5" x14ac:dyDescent="0.3">
      <c r="B50953"/>
    </row>
    <row r="50954" spans="2:2" ht="16.5" x14ac:dyDescent="0.3">
      <c r="B50954"/>
    </row>
    <row r="50955" spans="2:2" ht="16.5" x14ac:dyDescent="0.3">
      <c r="B50955"/>
    </row>
    <row r="50956" spans="2:2" ht="16.5" x14ac:dyDescent="0.3">
      <c r="B50956"/>
    </row>
    <row r="50957" spans="2:2" ht="16.5" x14ac:dyDescent="0.3">
      <c r="B50957"/>
    </row>
    <row r="50958" spans="2:2" ht="16.5" x14ac:dyDescent="0.3">
      <c r="B50958"/>
    </row>
    <row r="50959" spans="2:2" ht="16.5" x14ac:dyDescent="0.3">
      <c r="B50959"/>
    </row>
    <row r="50960" spans="2:2" ht="16.5" x14ac:dyDescent="0.3">
      <c r="B50960"/>
    </row>
    <row r="50961" spans="2:2" ht="16.5" x14ac:dyDescent="0.3">
      <c r="B50961"/>
    </row>
    <row r="50962" spans="2:2" ht="16.5" x14ac:dyDescent="0.3">
      <c r="B50962"/>
    </row>
    <row r="50963" spans="2:2" ht="16.5" x14ac:dyDescent="0.3">
      <c r="B50963"/>
    </row>
    <row r="50964" spans="2:2" ht="16.5" x14ac:dyDescent="0.3">
      <c r="B50964"/>
    </row>
    <row r="50965" spans="2:2" ht="16.5" x14ac:dyDescent="0.3">
      <c r="B50965"/>
    </row>
    <row r="50966" spans="2:2" ht="16.5" x14ac:dyDescent="0.3">
      <c r="B50966"/>
    </row>
    <row r="50967" spans="2:2" ht="16.5" x14ac:dyDescent="0.3">
      <c r="B50967"/>
    </row>
    <row r="50968" spans="2:2" ht="16.5" x14ac:dyDescent="0.3">
      <c r="B50968"/>
    </row>
    <row r="50969" spans="2:2" ht="16.5" x14ac:dyDescent="0.3">
      <c r="B50969"/>
    </row>
    <row r="50970" spans="2:2" ht="16.5" x14ac:dyDescent="0.3">
      <c r="B50970"/>
    </row>
    <row r="50971" spans="2:2" ht="16.5" x14ac:dyDescent="0.3">
      <c r="B50971"/>
    </row>
    <row r="50972" spans="2:2" ht="16.5" x14ac:dyDescent="0.3">
      <c r="B50972"/>
    </row>
    <row r="50973" spans="2:2" ht="16.5" x14ac:dyDescent="0.3">
      <c r="B50973"/>
    </row>
    <row r="50974" spans="2:2" ht="16.5" x14ac:dyDescent="0.3">
      <c r="B50974"/>
    </row>
    <row r="50975" spans="2:2" ht="16.5" x14ac:dyDescent="0.3">
      <c r="B50975"/>
    </row>
    <row r="50976" spans="2:2" ht="16.5" x14ac:dyDescent="0.3">
      <c r="B50976"/>
    </row>
    <row r="50977" spans="2:2" ht="16.5" x14ac:dyDescent="0.3">
      <c r="B50977"/>
    </row>
    <row r="50978" spans="2:2" ht="16.5" x14ac:dyDescent="0.3">
      <c r="B50978"/>
    </row>
    <row r="50979" spans="2:2" ht="16.5" x14ac:dyDescent="0.3">
      <c r="B50979"/>
    </row>
    <row r="50980" spans="2:2" ht="16.5" x14ac:dyDescent="0.3">
      <c r="B50980"/>
    </row>
    <row r="50981" spans="2:2" ht="16.5" x14ac:dyDescent="0.3">
      <c r="B50981"/>
    </row>
    <row r="50982" spans="2:2" ht="16.5" x14ac:dyDescent="0.3">
      <c r="B50982"/>
    </row>
    <row r="50983" spans="2:2" ht="16.5" x14ac:dyDescent="0.3">
      <c r="B50983"/>
    </row>
    <row r="50984" spans="2:2" ht="16.5" x14ac:dyDescent="0.3">
      <c r="B50984"/>
    </row>
    <row r="50985" spans="2:2" ht="16.5" x14ac:dyDescent="0.3">
      <c r="B50985"/>
    </row>
    <row r="50986" spans="2:2" ht="16.5" x14ac:dyDescent="0.3">
      <c r="B50986"/>
    </row>
    <row r="50987" spans="2:2" ht="16.5" x14ac:dyDescent="0.3">
      <c r="B50987"/>
    </row>
    <row r="50988" spans="2:2" ht="16.5" x14ac:dyDescent="0.3">
      <c r="B50988"/>
    </row>
    <row r="50989" spans="2:2" ht="16.5" x14ac:dyDescent="0.3">
      <c r="B50989"/>
    </row>
    <row r="50990" spans="2:2" ht="16.5" x14ac:dyDescent="0.3">
      <c r="B50990"/>
    </row>
    <row r="50991" spans="2:2" ht="16.5" x14ac:dyDescent="0.3">
      <c r="B50991"/>
    </row>
    <row r="50992" spans="2:2" ht="16.5" x14ac:dyDescent="0.3">
      <c r="B50992"/>
    </row>
    <row r="50993" spans="2:2" ht="16.5" x14ac:dyDescent="0.3">
      <c r="B50993"/>
    </row>
    <row r="50994" spans="2:2" ht="16.5" x14ac:dyDescent="0.3">
      <c r="B50994"/>
    </row>
    <row r="50995" spans="2:2" ht="16.5" x14ac:dyDescent="0.3">
      <c r="B50995"/>
    </row>
    <row r="50996" spans="2:2" ht="16.5" x14ac:dyDescent="0.3">
      <c r="B50996"/>
    </row>
    <row r="50997" spans="2:2" ht="16.5" x14ac:dyDescent="0.3">
      <c r="B50997"/>
    </row>
    <row r="50998" spans="2:2" ht="16.5" x14ac:dyDescent="0.3">
      <c r="B50998"/>
    </row>
    <row r="50999" spans="2:2" ht="16.5" x14ac:dyDescent="0.3">
      <c r="B50999"/>
    </row>
    <row r="51000" spans="2:2" ht="16.5" x14ac:dyDescent="0.3">
      <c r="B51000"/>
    </row>
    <row r="51001" spans="2:2" ht="16.5" x14ac:dyDescent="0.3">
      <c r="B51001"/>
    </row>
    <row r="51002" spans="2:2" ht="16.5" x14ac:dyDescent="0.3">
      <c r="B51002"/>
    </row>
    <row r="51003" spans="2:2" ht="16.5" x14ac:dyDescent="0.3">
      <c r="B51003"/>
    </row>
    <row r="51004" spans="2:2" ht="16.5" x14ac:dyDescent="0.3">
      <c r="B51004"/>
    </row>
    <row r="51005" spans="2:2" ht="16.5" x14ac:dyDescent="0.3">
      <c r="B51005"/>
    </row>
    <row r="51006" spans="2:2" ht="16.5" x14ac:dyDescent="0.3">
      <c r="B51006"/>
    </row>
    <row r="51007" spans="2:2" ht="16.5" x14ac:dyDescent="0.3">
      <c r="B51007"/>
    </row>
    <row r="51008" spans="2:2" ht="16.5" x14ac:dyDescent="0.3">
      <c r="B51008"/>
    </row>
    <row r="51009" spans="2:2" ht="16.5" x14ac:dyDescent="0.3">
      <c r="B51009"/>
    </row>
    <row r="51010" spans="2:2" ht="16.5" x14ac:dyDescent="0.3">
      <c r="B51010"/>
    </row>
    <row r="51011" spans="2:2" ht="16.5" x14ac:dyDescent="0.3">
      <c r="B51011"/>
    </row>
    <row r="51012" spans="2:2" ht="16.5" x14ac:dyDescent="0.3">
      <c r="B51012"/>
    </row>
    <row r="51013" spans="2:2" ht="16.5" x14ac:dyDescent="0.3">
      <c r="B51013"/>
    </row>
    <row r="51014" spans="2:2" ht="16.5" x14ac:dyDescent="0.3">
      <c r="B51014"/>
    </row>
    <row r="51015" spans="2:2" ht="16.5" x14ac:dyDescent="0.3">
      <c r="B51015"/>
    </row>
    <row r="51016" spans="2:2" ht="16.5" x14ac:dyDescent="0.3">
      <c r="B51016"/>
    </row>
    <row r="51017" spans="2:2" ht="16.5" x14ac:dyDescent="0.3">
      <c r="B51017"/>
    </row>
    <row r="51018" spans="2:2" ht="16.5" x14ac:dyDescent="0.3">
      <c r="B51018"/>
    </row>
    <row r="51019" spans="2:2" ht="16.5" x14ac:dyDescent="0.3">
      <c r="B51019"/>
    </row>
    <row r="51020" spans="2:2" ht="16.5" x14ac:dyDescent="0.3">
      <c r="B51020"/>
    </row>
    <row r="51021" spans="2:2" ht="16.5" x14ac:dyDescent="0.3">
      <c r="B51021"/>
    </row>
    <row r="51022" spans="2:2" ht="16.5" x14ac:dyDescent="0.3">
      <c r="B51022"/>
    </row>
    <row r="51023" spans="2:2" ht="16.5" x14ac:dyDescent="0.3">
      <c r="B51023"/>
    </row>
    <row r="51024" spans="2:2" ht="16.5" x14ac:dyDescent="0.3">
      <c r="B51024"/>
    </row>
    <row r="51025" spans="2:2" ht="16.5" x14ac:dyDescent="0.3">
      <c r="B51025"/>
    </row>
    <row r="51026" spans="2:2" ht="16.5" x14ac:dyDescent="0.3">
      <c r="B51026"/>
    </row>
    <row r="51027" spans="2:2" ht="16.5" x14ac:dyDescent="0.3">
      <c r="B51027"/>
    </row>
    <row r="51028" spans="2:2" ht="16.5" x14ac:dyDescent="0.3">
      <c r="B51028"/>
    </row>
    <row r="51029" spans="2:2" ht="16.5" x14ac:dyDescent="0.3">
      <c r="B51029"/>
    </row>
    <row r="51030" spans="2:2" ht="16.5" x14ac:dyDescent="0.3">
      <c r="B51030"/>
    </row>
    <row r="51031" spans="2:2" ht="16.5" x14ac:dyDescent="0.3">
      <c r="B51031"/>
    </row>
    <row r="51032" spans="2:2" ht="16.5" x14ac:dyDescent="0.3">
      <c r="B51032"/>
    </row>
    <row r="51033" spans="2:2" ht="16.5" x14ac:dyDescent="0.3">
      <c r="B51033"/>
    </row>
    <row r="51034" spans="2:2" ht="16.5" x14ac:dyDescent="0.3">
      <c r="B51034"/>
    </row>
    <row r="51035" spans="2:2" ht="16.5" x14ac:dyDescent="0.3">
      <c r="B51035"/>
    </row>
    <row r="51036" spans="2:2" ht="16.5" x14ac:dyDescent="0.3">
      <c r="B51036"/>
    </row>
    <row r="51037" spans="2:2" ht="16.5" x14ac:dyDescent="0.3">
      <c r="B51037"/>
    </row>
    <row r="51038" spans="2:2" ht="16.5" x14ac:dyDescent="0.3">
      <c r="B51038"/>
    </row>
    <row r="51039" spans="2:2" ht="16.5" x14ac:dyDescent="0.3">
      <c r="B51039"/>
    </row>
    <row r="51040" spans="2:2" ht="16.5" x14ac:dyDescent="0.3">
      <c r="B51040"/>
    </row>
    <row r="51041" spans="2:2" ht="16.5" x14ac:dyDescent="0.3">
      <c r="B51041"/>
    </row>
    <row r="51042" spans="2:2" ht="16.5" x14ac:dyDescent="0.3">
      <c r="B51042"/>
    </row>
    <row r="51043" spans="2:2" ht="16.5" x14ac:dyDescent="0.3">
      <c r="B51043"/>
    </row>
    <row r="51044" spans="2:2" ht="16.5" x14ac:dyDescent="0.3">
      <c r="B51044"/>
    </row>
    <row r="51045" spans="2:2" ht="16.5" x14ac:dyDescent="0.3">
      <c r="B51045"/>
    </row>
    <row r="51046" spans="2:2" ht="16.5" x14ac:dyDescent="0.3">
      <c r="B51046"/>
    </row>
    <row r="51047" spans="2:2" ht="16.5" x14ac:dyDescent="0.3">
      <c r="B51047"/>
    </row>
    <row r="51048" spans="2:2" ht="16.5" x14ac:dyDescent="0.3">
      <c r="B51048"/>
    </row>
    <row r="51049" spans="2:2" ht="16.5" x14ac:dyDescent="0.3">
      <c r="B51049"/>
    </row>
    <row r="51050" spans="2:2" ht="16.5" x14ac:dyDescent="0.3">
      <c r="B51050"/>
    </row>
    <row r="51051" spans="2:2" ht="16.5" x14ac:dyDescent="0.3">
      <c r="B51051"/>
    </row>
    <row r="51052" spans="2:2" ht="16.5" x14ac:dyDescent="0.3">
      <c r="B51052"/>
    </row>
    <row r="51053" spans="2:2" ht="16.5" x14ac:dyDescent="0.3">
      <c r="B51053"/>
    </row>
    <row r="51054" spans="2:2" ht="16.5" x14ac:dyDescent="0.3">
      <c r="B51054"/>
    </row>
    <row r="51055" spans="2:2" ht="16.5" x14ac:dyDescent="0.3">
      <c r="B51055"/>
    </row>
    <row r="51056" spans="2:2" ht="16.5" x14ac:dyDescent="0.3">
      <c r="B51056"/>
    </row>
    <row r="51057" spans="2:2" ht="16.5" x14ac:dyDescent="0.3">
      <c r="B51057"/>
    </row>
    <row r="51058" spans="2:2" ht="16.5" x14ac:dyDescent="0.3">
      <c r="B51058"/>
    </row>
    <row r="51059" spans="2:2" ht="16.5" x14ac:dyDescent="0.3">
      <c r="B51059"/>
    </row>
    <row r="51060" spans="2:2" ht="16.5" x14ac:dyDescent="0.3">
      <c r="B51060"/>
    </row>
    <row r="51061" spans="2:2" ht="16.5" x14ac:dyDescent="0.3">
      <c r="B51061"/>
    </row>
    <row r="51062" spans="2:2" ht="16.5" x14ac:dyDescent="0.3">
      <c r="B51062"/>
    </row>
    <row r="51063" spans="2:2" ht="16.5" x14ac:dyDescent="0.3">
      <c r="B51063"/>
    </row>
    <row r="51064" spans="2:2" ht="16.5" x14ac:dyDescent="0.3">
      <c r="B51064"/>
    </row>
    <row r="51065" spans="2:2" ht="16.5" x14ac:dyDescent="0.3">
      <c r="B51065"/>
    </row>
    <row r="51066" spans="2:2" ht="16.5" x14ac:dyDescent="0.3">
      <c r="B51066"/>
    </row>
    <row r="51067" spans="2:2" ht="16.5" x14ac:dyDescent="0.3">
      <c r="B51067"/>
    </row>
    <row r="51068" spans="2:2" ht="16.5" x14ac:dyDescent="0.3">
      <c r="B51068"/>
    </row>
    <row r="51069" spans="2:2" ht="16.5" x14ac:dyDescent="0.3">
      <c r="B51069"/>
    </row>
    <row r="51070" spans="2:2" ht="16.5" x14ac:dyDescent="0.3">
      <c r="B51070"/>
    </row>
    <row r="51071" spans="2:2" ht="16.5" x14ac:dyDescent="0.3">
      <c r="B51071"/>
    </row>
    <row r="51072" spans="2:2" ht="16.5" x14ac:dyDescent="0.3">
      <c r="B51072"/>
    </row>
    <row r="51073" spans="2:2" ht="16.5" x14ac:dyDescent="0.3">
      <c r="B51073"/>
    </row>
    <row r="51074" spans="2:2" ht="16.5" x14ac:dyDescent="0.3">
      <c r="B51074"/>
    </row>
    <row r="51075" spans="2:2" ht="16.5" x14ac:dyDescent="0.3">
      <c r="B51075"/>
    </row>
    <row r="51076" spans="2:2" ht="16.5" x14ac:dyDescent="0.3">
      <c r="B51076"/>
    </row>
    <row r="51077" spans="2:2" ht="16.5" x14ac:dyDescent="0.3">
      <c r="B51077"/>
    </row>
    <row r="51078" spans="2:2" ht="16.5" x14ac:dyDescent="0.3">
      <c r="B51078"/>
    </row>
    <row r="51079" spans="2:2" ht="16.5" x14ac:dyDescent="0.3">
      <c r="B51079"/>
    </row>
    <row r="51080" spans="2:2" ht="16.5" x14ac:dyDescent="0.3">
      <c r="B51080"/>
    </row>
    <row r="51081" spans="2:2" ht="16.5" x14ac:dyDescent="0.3">
      <c r="B51081"/>
    </row>
    <row r="51082" spans="2:2" ht="16.5" x14ac:dyDescent="0.3">
      <c r="B51082"/>
    </row>
    <row r="51083" spans="2:2" ht="16.5" x14ac:dyDescent="0.3">
      <c r="B51083"/>
    </row>
    <row r="51084" spans="2:2" ht="16.5" x14ac:dyDescent="0.3">
      <c r="B51084"/>
    </row>
    <row r="51085" spans="2:2" ht="16.5" x14ac:dyDescent="0.3">
      <c r="B51085"/>
    </row>
    <row r="51086" spans="2:2" ht="16.5" x14ac:dyDescent="0.3">
      <c r="B51086"/>
    </row>
    <row r="51087" spans="2:2" ht="16.5" x14ac:dyDescent="0.3">
      <c r="B51087"/>
    </row>
    <row r="51088" spans="2:2" ht="16.5" x14ac:dyDescent="0.3">
      <c r="B51088"/>
    </row>
    <row r="51089" spans="2:2" ht="16.5" x14ac:dyDescent="0.3">
      <c r="B51089"/>
    </row>
    <row r="51090" spans="2:2" ht="16.5" x14ac:dyDescent="0.3">
      <c r="B51090"/>
    </row>
    <row r="51091" spans="2:2" ht="16.5" x14ac:dyDescent="0.3">
      <c r="B51091"/>
    </row>
    <row r="51092" spans="2:2" ht="16.5" x14ac:dyDescent="0.3">
      <c r="B51092"/>
    </row>
    <row r="51093" spans="2:2" ht="16.5" x14ac:dyDescent="0.3">
      <c r="B51093"/>
    </row>
    <row r="51094" spans="2:2" ht="16.5" x14ac:dyDescent="0.3">
      <c r="B51094"/>
    </row>
    <row r="51095" spans="2:2" ht="16.5" x14ac:dyDescent="0.3">
      <c r="B51095"/>
    </row>
    <row r="51096" spans="2:2" ht="16.5" x14ac:dyDescent="0.3">
      <c r="B51096"/>
    </row>
    <row r="51097" spans="2:2" ht="16.5" x14ac:dyDescent="0.3">
      <c r="B51097"/>
    </row>
    <row r="51098" spans="2:2" ht="16.5" x14ac:dyDescent="0.3">
      <c r="B51098"/>
    </row>
    <row r="51099" spans="2:2" ht="16.5" x14ac:dyDescent="0.3">
      <c r="B51099"/>
    </row>
    <row r="51100" spans="2:2" ht="16.5" x14ac:dyDescent="0.3">
      <c r="B51100"/>
    </row>
    <row r="51101" spans="2:2" ht="16.5" x14ac:dyDescent="0.3">
      <c r="B51101"/>
    </row>
    <row r="51102" spans="2:2" ht="16.5" x14ac:dyDescent="0.3">
      <c r="B51102"/>
    </row>
    <row r="51103" spans="2:2" ht="16.5" x14ac:dyDescent="0.3">
      <c r="B51103"/>
    </row>
    <row r="51104" spans="2:2" ht="16.5" x14ac:dyDescent="0.3">
      <c r="B51104"/>
    </row>
    <row r="51105" spans="2:2" ht="16.5" x14ac:dyDescent="0.3">
      <c r="B51105"/>
    </row>
    <row r="51106" spans="2:2" ht="16.5" x14ac:dyDescent="0.3">
      <c r="B51106"/>
    </row>
    <row r="51107" spans="2:2" ht="16.5" x14ac:dyDescent="0.3">
      <c r="B51107"/>
    </row>
    <row r="51108" spans="2:2" ht="16.5" x14ac:dyDescent="0.3">
      <c r="B51108"/>
    </row>
    <row r="51109" spans="2:2" ht="16.5" x14ac:dyDescent="0.3">
      <c r="B51109"/>
    </row>
    <row r="51110" spans="2:2" ht="16.5" x14ac:dyDescent="0.3">
      <c r="B51110"/>
    </row>
    <row r="51111" spans="2:2" ht="16.5" x14ac:dyDescent="0.3">
      <c r="B51111"/>
    </row>
    <row r="51112" spans="2:2" ht="16.5" x14ac:dyDescent="0.3">
      <c r="B51112"/>
    </row>
    <row r="51113" spans="2:2" ht="16.5" x14ac:dyDescent="0.3">
      <c r="B51113"/>
    </row>
    <row r="51114" spans="2:2" ht="16.5" x14ac:dyDescent="0.3">
      <c r="B51114"/>
    </row>
    <row r="51115" spans="2:2" ht="16.5" x14ac:dyDescent="0.3">
      <c r="B51115"/>
    </row>
    <row r="51116" spans="2:2" ht="16.5" x14ac:dyDescent="0.3">
      <c r="B51116"/>
    </row>
    <row r="51117" spans="2:2" ht="16.5" x14ac:dyDescent="0.3">
      <c r="B51117"/>
    </row>
    <row r="51118" spans="2:2" ht="16.5" x14ac:dyDescent="0.3">
      <c r="B51118"/>
    </row>
    <row r="51119" spans="2:2" ht="16.5" x14ac:dyDescent="0.3">
      <c r="B51119"/>
    </row>
    <row r="51120" spans="2:2" ht="16.5" x14ac:dyDescent="0.3">
      <c r="B51120"/>
    </row>
    <row r="51121" spans="2:2" ht="16.5" x14ac:dyDescent="0.3">
      <c r="B51121"/>
    </row>
    <row r="51122" spans="2:2" ht="16.5" x14ac:dyDescent="0.3">
      <c r="B51122"/>
    </row>
    <row r="51123" spans="2:2" ht="16.5" x14ac:dyDescent="0.3">
      <c r="B51123"/>
    </row>
    <row r="51124" spans="2:2" ht="16.5" x14ac:dyDescent="0.3">
      <c r="B51124"/>
    </row>
    <row r="51125" spans="2:2" ht="16.5" x14ac:dyDescent="0.3">
      <c r="B51125"/>
    </row>
    <row r="51126" spans="2:2" ht="16.5" x14ac:dyDescent="0.3">
      <c r="B51126"/>
    </row>
    <row r="51127" spans="2:2" ht="16.5" x14ac:dyDescent="0.3">
      <c r="B51127"/>
    </row>
    <row r="51128" spans="2:2" ht="16.5" x14ac:dyDescent="0.3">
      <c r="B51128"/>
    </row>
    <row r="51129" spans="2:2" ht="16.5" x14ac:dyDescent="0.3">
      <c r="B51129"/>
    </row>
    <row r="51130" spans="2:2" ht="16.5" x14ac:dyDescent="0.3">
      <c r="B51130"/>
    </row>
    <row r="51131" spans="2:2" ht="16.5" x14ac:dyDescent="0.3">
      <c r="B51131"/>
    </row>
    <row r="51132" spans="2:2" ht="16.5" x14ac:dyDescent="0.3">
      <c r="B51132"/>
    </row>
    <row r="51133" spans="2:2" ht="16.5" x14ac:dyDescent="0.3">
      <c r="B51133"/>
    </row>
    <row r="51134" spans="2:2" ht="16.5" x14ac:dyDescent="0.3">
      <c r="B51134"/>
    </row>
    <row r="51135" spans="2:2" ht="16.5" x14ac:dyDescent="0.3">
      <c r="B51135"/>
    </row>
    <row r="51136" spans="2:2" ht="16.5" x14ac:dyDescent="0.3">
      <c r="B51136"/>
    </row>
    <row r="51137" spans="2:2" ht="16.5" x14ac:dyDescent="0.3">
      <c r="B51137"/>
    </row>
    <row r="51138" spans="2:2" ht="16.5" x14ac:dyDescent="0.3">
      <c r="B51138"/>
    </row>
    <row r="51139" spans="2:2" ht="16.5" x14ac:dyDescent="0.3">
      <c r="B51139"/>
    </row>
    <row r="51140" spans="2:2" ht="16.5" x14ac:dyDescent="0.3">
      <c r="B51140"/>
    </row>
    <row r="51141" spans="2:2" ht="16.5" x14ac:dyDescent="0.3">
      <c r="B51141"/>
    </row>
    <row r="51142" spans="2:2" ht="16.5" x14ac:dyDescent="0.3">
      <c r="B51142"/>
    </row>
    <row r="51143" spans="2:2" ht="16.5" x14ac:dyDescent="0.3">
      <c r="B51143"/>
    </row>
    <row r="51144" spans="2:2" ht="16.5" x14ac:dyDescent="0.3">
      <c r="B51144"/>
    </row>
    <row r="51145" spans="2:2" ht="16.5" x14ac:dyDescent="0.3">
      <c r="B51145"/>
    </row>
    <row r="51146" spans="2:2" ht="16.5" x14ac:dyDescent="0.3">
      <c r="B51146"/>
    </row>
    <row r="51147" spans="2:2" ht="16.5" x14ac:dyDescent="0.3">
      <c r="B51147"/>
    </row>
    <row r="51148" spans="2:2" ht="16.5" x14ac:dyDescent="0.3">
      <c r="B51148"/>
    </row>
    <row r="51149" spans="2:2" ht="16.5" x14ac:dyDescent="0.3">
      <c r="B51149"/>
    </row>
    <row r="51150" spans="2:2" ht="16.5" x14ac:dyDescent="0.3">
      <c r="B51150"/>
    </row>
    <row r="51151" spans="2:2" ht="16.5" x14ac:dyDescent="0.3">
      <c r="B51151"/>
    </row>
    <row r="51152" spans="2:2" ht="16.5" x14ac:dyDescent="0.3">
      <c r="B51152"/>
    </row>
    <row r="51153" spans="2:2" ht="16.5" x14ac:dyDescent="0.3">
      <c r="B51153"/>
    </row>
    <row r="51154" spans="2:2" ht="16.5" x14ac:dyDescent="0.3">
      <c r="B51154"/>
    </row>
    <row r="51155" spans="2:2" ht="16.5" x14ac:dyDescent="0.3">
      <c r="B51155"/>
    </row>
    <row r="51156" spans="2:2" ht="16.5" x14ac:dyDescent="0.3">
      <c r="B51156"/>
    </row>
    <row r="51157" spans="2:2" ht="16.5" x14ac:dyDescent="0.3">
      <c r="B51157"/>
    </row>
    <row r="51158" spans="2:2" ht="16.5" x14ac:dyDescent="0.3">
      <c r="B51158"/>
    </row>
    <row r="51159" spans="2:2" ht="16.5" x14ac:dyDescent="0.3">
      <c r="B51159"/>
    </row>
    <row r="51160" spans="2:2" ht="16.5" x14ac:dyDescent="0.3">
      <c r="B51160"/>
    </row>
    <row r="51161" spans="2:2" ht="16.5" x14ac:dyDescent="0.3">
      <c r="B51161"/>
    </row>
    <row r="51162" spans="2:2" ht="16.5" x14ac:dyDescent="0.3">
      <c r="B51162"/>
    </row>
    <row r="51163" spans="2:2" ht="16.5" x14ac:dyDescent="0.3">
      <c r="B51163"/>
    </row>
    <row r="51164" spans="2:2" ht="16.5" x14ac:dyDescent="0.3">
      <c r="B51164"/>
    </row>
    <row r="51165" spans="2:2" ht="16.5" x14ac:dyDescent="0.3">
      <c r="B51165"/>
    </row>
    <row r="51166" spans="2:2" ht="16.5" x14ac:dyDescent="0.3">
      <c r="B51166"/>
    </row>
    <row r="51167" spans="2:2" ht="16.5" x14ac:dyDescent="0.3">
      <c r="B51167"/>
    </row>
    <row r="51168" spans="2:2" ht="16.5" x14ac:dyDescent="0.3">
      <c r="B51168"/>
    </row>
    <row r="51169" spans="2:2" ht="16.5" x14ac:dyDescent="0.3">
      <c r="B51169"/>
    </row>
    <row r="51170" spans="2:2" ht="16.5" x14ac:dyDescent="0.3">
      <c r="B51170"/>
    </row>
    <row r="51171" spans="2:2" ht="16.5" x14ac:dyDescent="0.3">
      <c r="B51171"/>
    </row>
    <row r="51172" spans="2:2" ht="16.5" x14ac:dyDescent="0.3">
      <c r="B51172"/>
    </row>
    <row r="51173" spans="2:2" ht="16.5" x14ac:dyDescent="0.3">
      <c r="B51173"/>
    </row>
    <row r="51174" spans="2:2" ht="16.5" x14ac:dyDescent="0.3">
      <c r="B51174"/>
    </row>
    <row r="51175" spans="2:2" ht="16.5" x14ac:dyDescent="0.3">
      <c r="B51175"/>
    </row>
    <row r="51176" spans="2:2" ht="16.5" x14ac:dyDescent="0.3">
      <c r="B51176"/>
    </row>
    <row r="51177" spans="2:2" ht="16.5" x14ac:dyDescent="0.3">
      <c r="B51177"/>
    </row>
    <row r="51178" spans="2:2" ht="16.5" x14ac:dyDescent="0.3">
      <c r="B51178"/>
    </row>
    <row r="51179" spans="2:2" ht="16.5" x14ac:dyDescent="0.3">
      <c r="B51179"/>
    </row>
    <row r="51180" spans="2:2" ht="16.5" x14ac:dyDescent="0.3">
      <c r="B51180"/>
    </row>
    <row r="51181" spans="2:2" ht="16.5" x14ac:dyDescent="0.3">
      <c r="B51181"/>
    </row>
    <row r="51182" spans="2:2" ht="16.5" x14ac:dyDescent="0.3">
      <c r="B51182"/>
    </row>
    <row r="51183" spans="2:2" ht="16.5" x14ac:dyDescent="0.3">
      <c r="B51183"/>
    </row>
    <row r="51184" spans="2:2" ht="16.5" x14ac:dyDescent="0.3">
      <c r="B51184"/>
    </row>
    <row r="51185" spans="2:2" ht="16.5" x14ac:dyDescent="0.3">
      <c r="B51185"/>
    </row>
    <row r="51186" spans="2:2" ht="16.5" x14ac:dyDescent="0.3">
      <c r="B51186"/>
    </row>
    <row r="51187" spans="2:2" ht="16.5" x14ac:dyDescent="0.3">
      <c r="B51187"/>
    </row>
    <row r="51188" spans="2:2" ht="16.5" x14ac:dyDescent="0.3">
      <c r="B51188"/>
    </row>
    <row r="51189" spans="2:2" ht="16.5" x14ac:dyDescent="0.3">
      <c r="B51189"/>
    </row>
    <row r="51190" spans="2:2" ht="16.5" x14ac:dyDescent="0.3">
      <c r="B51190"/>
    </row>
    <row r="51191" spans="2:2" ht="16.5" x14ac:dyDescent="0.3">
      <c r="B51191"/>
    </row>
    <row r="51192" spans="2:2" ht="16.5" x14ac:dyDescent="0.3">
      <c r="B51192"/>
    </row>
    <row r="51193" spans="2:2" ht="16.5" x14ac:dyDescent="0.3">
      <c r="B51193"/>
    </row>
    <row r="51194" spans="2:2" ht="16.5" x14ac:dyDescent="0.3">
      <c r="B51194"/>
    </row>
    <row r="51195" spans="2:2" ht="16.5" x14ac:dyDescent="0.3">
      <c r="B51195"/>
    </row>
    <row r="51196" spans="2:2" ht="16.5" x14ac:dyDescent="0.3">
      <c r="B51196"/>
    </row>
    <row r="51197" spans="2:2" ht="16.5" x14ac:dyDescent="0.3">
      <c r="B51197"/>
    </row>
    <row r="51198" spans="2:2" ht="16.5" x14ac:dyDescent="0.3">
      <c r="B51198"/>
    </row>
    <row r="51199" spans="2:2" ht="16.5" x14ac:dyDescent="0.3">
      <c r="B51199"/>
    </row>
    <row r="51200" spans="2:2" ht="16.5" x14ac:dyDescent="0.3">
      <c r="B51200"/>
    </row>
    <row r="51201" spans="2:2" ht="16.5" x14ac:dyDescent="0.3">
      <c r="B51201"/>
    </row>
    <row r="51202" spans="2:2" ht="16.5" x14ac:dyDescent="0.3">
      <c r="B51202"/>
    </row>
    <row r="51203" spans="2:2" ht="16.5" x14ac:dyDescent="0.3">
      <c r="B51203"/>
    </row>
    <row r="51204" spans="2:2" ht="16.5" x14ac:dyDescent="0.3">
      <c r="B51204"/>
    </row>
    <row r="51205" spans="2:2" ht="16.5" x14ac:dyDescent="0.3">
      <c r="B51205"/>
    </row>
    <row r="51206" spans="2:2" ht="16.5" x14ac:dyDescent="0.3">
      <c r="B51206"/>
    </row>
    <row r="51207" spans="2:2" ht="16.5" x14ac:dyDescent="0.3">
      <c r="B51207"/>
    </row>
    <row r="51208" spans="2:2" ht="16.5" x14ac:dyDescent="0.3">
      <c r="B51208"/>
    </row>
    <row r="51209" spans="2:2" ht="16.5" x14ac:dyDescent="0.3">
      <c r="B51209"/>
    </row>
    <row r="51210" spans="2:2" ht="16.5" x14ac:dyDescent="0.3">
      <c r="B51210"/>
    </row>
    <row r="51211" spans="2:2" ht="16.5" x14ac:dyDescent="0.3">
      <c r="B51211"/>
    </row>
    <row r="51212" spans="2:2" ht="16.5" x14ac:dyDescent="0.3">
      <c r="B51212"/>
    </row>
    <row r="51213" spans="2:2" ht="16.5" x14ac:dyDescent="0.3">
      <c r="B51213"/>
    </row>
    <row r="51214" spans="2:2" ht="16.5" x14ac:dyDescent="0.3">
      <c r="B51214"/>
    </row>
    <row r="51215" spans="2:2" ht="16.5" x14ac:dyDescent="0.3">
      <c r="B51215"/>
    </row>
    <row r="51216" spans="2:2" ht="16.5" x14ac:dyDescent="0.3">
      <c r="B51216"/>
    </row>
    <row r="51217" spans="2:2" ht="16.5" x14ac:dyDescent="0.3">
      <c r="B51217"/>
    </row>
    <row r="51218" spans="2:2" ht="16.5" x14ac:dyDescent="0.3">
      <c r="B51218"/>
    </row>
    <row r="51219" spans="2:2" ht="16.5" x14ac:dyDescent="0.3">
      <c r="B51219"/>
    </row>
    <row r="51220" spans="2:2" ht="16.5" x14ac:dyDescent="0.3">
      <c r="B51220"/>
    </row>
    <row r="51221" spans="2:2" ht="16.5" x14ac:dyDescent="0.3">
      <c r="B51221"/>
    </row>
    <row r="51222" spans="2:2" ht="16.5" x14ac:dyDescent="0.3">
      <c r="B51222"/>
    </row>
    <row r="51223" spans="2:2" ht="16.5" x14ac:dyDescent="0.3">
      <c r="B51223"/>
    </row>
    <row r="51224" spans="2:2" ht="16.5" x14ac:dyDescent="0.3">
      <c r="B51224"/>
    </row>
    <row r="51225" spans="2:2" ht="16.5" x14ac:dyDescent="0.3">
      <c r="B51225"/>
    </row>
    <row r="51226" spans="2:2" ht="16.5" x14ac:dyDescent="0.3">
      <c r="B51226"/>
    </row>
    <row r="51227" spans="2:2" ht="16.5" x14ac:dyDescent="0.3">
      <c r="B51227"/>
    </row>
    <row r="51228" spans="2:2" ht="16.5" x14ac:dyDescent="0.3">
      <c r="B51228"/>
    </row>
    <row r="51229" spans="2:2" ht="16.5" x14ac:dyDescent="0.3">
      <c r="B51229"/>
    </row>
    <row r="51230" spans="2:2" ht="16.5" x14ac:dyDescent="0.3">
      <c r="B51230"/>
    </row>
    <row r="51231" spans="2:2" ht="16.5" x14ac:dyDescent="0.3">
      <c r="B51231"/>
    </row>
    <row r="51232" spans="2:2" ht="16.5" x14ac:dyDescent="0.3">
      <c r="B51232"/>
    </row>
    <row r="51233" spans="2:2" ht="16.5" x14ac:dyDescent="0.3">
      <c r="B51233"/>
    </row>
    <row r="51234" spans="2:2" ht="16.5" x14ac:dyDescent="0.3">
      <c r="B51234"/>
    </row>
    <row r="51235" spans="2:2" ht="16.5" x14ac:dyDescent="0.3">
      <c r="B51235"/>
    </row>
    <row r="51236" spans="2:2" ht="16.5" x14ac:dyDescent="0.3">
      <c r="B51236"/>
    </row>
    <row r="51237" spans="2:2" ht="16.5" x14ac:dyDescent="0.3">
      <c r="B51237"/>
    </row>
    <row r="51238" spans="2:2" ht="16.5" x14ac:dyDescent="0.3">
      <c r="B51238"/>
    </row>
    <row r="51239" spans="2:2" ht="16.5" x14ac:dyDescent="0.3">
      <c r="B51239"/>
    </row>
    <row r="51240" spans="2:2" ht="16.5" x14ac:dyDescent="0.3">
      <c r="B51240"/>
    </row>
    <row r="51241" spans="2:2" ht="16.5" x14ac:dyDescent="0.3">
      <c r="B51241"/>
    </row>
    <row r="51242" spans="2:2" ht="16.5" x14ac:dyDescent="0.3">
      <c r="B51242"/>
    </row>
    <row r="51243" spans="2:2" ht="16.5" x14ac:dyDescent="0.3">
      <c r="B51243"/>
    </row>
    <row r="51244" spans="2:2" ht="16.5" x14ac:dyDescent="0.3">
      <c r="B51244"/>
    </row>
    <row r="51245" spans="2:2" ht="16.5" x14ac:dyDescent="0.3">
      <c r="B51245"/>
    </row>
    <row r="51246" spans="2:2" ht="16.5" x14ac:dyDescent="0.3">
      <c r="B51246"/>
    </row>
    <row r="51247" spans="2:2" ht="16.5" x14ac:dyDescent="0.3">
      <c r="B51247"/>
    </row>
    <row r="51248" spans="2:2" ht="16.5" x14ac:dyDescent="0.3">
      <c r="B51248"/>
    </row>
    <row r="51249" spans="2:2" ht="16.5" x14ac:dyDescent="0.3">
      <c r="B51249"/>
    </row>
    <row r="51250" spans="2:2" ht="16.5" x14ac:dyDescent="0.3">
      <c r="B51250"/>
    </row>
    <row r="51251" spans="2:2" ht="16.5" x14ac:dyDescent="0.3">
      <c r="B51251"/>
    </row>
    <row r="51252" spans="2:2" ht="16.5" x14ac:dyDescent="0.3">
      <c r="B51252"/>
    </row>
    <row r="51253" spans="2:2" ht="16.5" x14ac:dyDescent="0.3">
      <c r="B51253"/>
    </row>
    <row r="51254" spans="2:2" ht="16.5" x14ac:dyDescent="0.3">
      <c r="B51254"/>
    </row>
    <row r="51255" spans="2:2" ht="16.5" x14ac:dyDescent="0.3">
      <c r="B51255"/>
    </row>
    <row r="51256" spans="2:2" ht="16.5" x14ac:dyDescent="0.3">
      <c r="B51256"/>
    </row>
    <row r="51257" spans="2:2" ht="16.5" x14ac:dyDescent="0.3">
      <c r="B51257"/>
    </row>
    <row r="51258" spans="2:2" ht="16.5" x14ac:dyDescent="0.3">
      <c r="B51258"/>
    </row>
    <row r="51259" spans="2:2" ht="16.5" x14ac:dyDescent="0.3">
      <c r="B51259"/>
    </row>
    <row r="51260" spans="2:2" ht="16.5" x14ac:dyDescent="0.3">
      <c r="B51260"/>
    </row>
    <row r="51261" spans="2:2" ht="16.5" x14ac:dyDescent="0.3">
      <c r="B51261"/>
    </row>
    <row r="51262" spans="2:2" ht="16.5" x14ac:dyDescent="0.3">
      <c r="B51262"/>
    </row>
    <row r="51263" spans="2:2" ht="16.5" x14ac:dyDescent="0.3">
      <c r="B51263"/>
    </row>
    <row r="51264" spans="2:2" ht="16.5" x14ac:dyDescent="0.3">
      <c r="B51264"/>
    </row>
    <row r="51265" spans="2:2" ht="16.5" x14ac:dyDescent="0.3">
      <c r="B51265"/>
    </row>
    <row r="51266" spans="2:2" ht="16.5" x14ac:dyDescent="0.3">
      <c r="B51266"/>
    </row>
    <row r="51267" spans="2:2" ht="16.5" x14ac:dyDescent="0.3">
      <c r="B51267"/>
    </row>
    <row r="51268" spans="2:2" ht="16.5" x14ac:dyDescent="0.3">
      <c r="B51268"/>
    </row>
    <row r="51269" spans="2:2" ht="16.5" x14ac:dyDescent="0.3">
      <c r="B51269"/>
    </row>
    <row r="51270" spans="2:2" ht="16.5" x14ac:dyDescent="0.3">
      <c r="B51270"/>
    </row>
    <row r="51271" spans="2:2" ht="16.5" x14ac:dyDescent="0.3">
      <c r="B51271"/>
    </row>
    <row r="51272" spans="2:2" ht="16.5" x14ac:dyDescent="0.3">
      <c r="B51272"/>
    </row>
    <row r="51273" spans="2:2" ht="16.5" x14ac:dyDescent="0.3">
      <c r="B51273"/>
    </row>
    <row r="51274" spans="2:2" ht="16.5" x14ac:dyDescent="0.3">
      <c r="B51274"/>
    </row>
    <row r="51275" spans="2:2" ht="16.5" x14ac:dyDescent="0.3">
      <c r="B51275"/>
    </row>
    <row r="51276" spans="2:2" ht="16.5" x14ac:dyDescent="0.3">
      <c r="B51276"/>
    </row>
    <row r="51277" spans="2:2" ht="16.5" x14ac:dyDescent="0.3">
      <c r="B51277"/>
    </row>
    <row r="51278" spans="2:2" ht="16.5" x14ac:dyDescent="0.3">
      <c r="B51278"/>
    </row>
    <row r="51279" spans="2:2" ht="16.5" x14ac:dyDescent="0.3">
      <c r="B51279"/>
    </row>
    <row r="51280" spans="2:2" ht="16.5" x14ac:dyDescent="0.3">
      <c r="B51280"/>
    </row>
    <row r="51281" spans="2:2" ht="16.5" x14ac:dyDescent="0.3">
      <c r="B51281"/>
    </row>
    <row r="51282" spans="2:2" ht="16.5" x14ac:dyDescent="0.3">
      <c r="B51282"/>
    </row>
    <row r="51283" spans="2:2" ht="16.5" x14ac:dyDescent="0.3">
      <c r="B51283"/>
    </row>
    <row r="51284" spans="2:2" ht="16.5" x14ac:dyDescent="0.3">
      <c r="B51284"/>
    </row>
    <row r="51285" spans="2:2" ht="16.5" x14ac:dyDescent="0.3">
      <c r="B51285"/>
    </row>
    <row r="51286" spans="2:2" ht="16.5" x14ac:dyDescent="0.3">
      <c r="B51286"/>
    </row>
    <row r="51287" spans="2:2" ht="16.5" x14ac:dyDescent="0.3">
      <c r="B51287"/>
    </row>
    <row r="51288" spans="2:2" ht="16.5" x14ac:dyDescent="0.3">
      <c r="B51288"/>
    </row>
    <row r="51289" spans="2:2" ht="16.5" x14ac:dyDescent="0.3">
      <c r="B51289"/>
    </row>
    <row r="51290" spans="2:2" ht="16.5" x14ac:dyDescent="0.3">
      <c r="B51290"/>
    </row>
    <row r="51291" spans="2:2" ht="16.5" x14ac:dyDescent="0.3">
      <c r="B51291"/>
    </row>
    <row r="51292" spans="2:2" ht="16.5" x14ac:dyDescent="0.3">
      <c r="B51292"/>
    </row>
    <row r="51293" spans="2:2" ht="16.5" x14ac:dyDescent="0.3">
      <c r="B51293"/>
    </row>
    <row r="51294" spans="2:2" ht="16.5" x14ac:dyDescent="0.3">
      <c r="B51294"/>
    </row>
    <row r="51295" spans="2:2" ht="16.5" x14ac:dyDescent="0.3">
      <c r="B51295"/>
    </row>
    <row r="51296" spans="2:2" ht="16.5" x14ac:dyDescent="0.3">
      <c r="B51296"/>
    </row>
    <row r="51297" spans="2:2" ht="16.5" x14ac:dyDescent="0.3">
      <c r="B51297"/>
    </row>
    <row r="51298" spans="2:2" ht="16.5" x14ac:dyDescent="0.3">
      <c r="B51298"/>
    </row>
    <row r="51299" spans="2:2" ht="16.5" x14ac:dyDescent="0.3">
      <c r="B51299"/>
    </row>
    <row r="51300" spans="2:2" ht="16.5" x14ac:dyDescent="0.3">
      <c r="B51300"/>
    </row>
    <row r="51301" spans="2:2" ht="16.5" x14ac:dyDescent="0.3">
      <c r="B51301"/>
    </row>
    <row r="51302" spans="2:2" ht="16.5" x14ac:dyDescent="0.3">
      <c r="B51302"/>
    </row>
    <row r="51303" spans="2:2" ht="16.5" x14ac:dyDescent="0.3">
      <c r="B51303"/>
    </row>
    <row r="51304" spans="2:2" ht="16.5" x14ac:dyDescent="0.3">
      <c r="B51304"/>
    </row>
    <row r="51305" spans="2:2" ht="16.5" x14ac:dyDescent="0.3">
      <c r="B51305"/>
    </row>
    <row r="51306" spans="2:2" ht="16.5" x14ac:dyDescent="0.3">
      <c r="B51306"/>
    </row>
    <row r="51307" spans="2:2" ht="16.5" x14ac:dyDescent="0.3">
      <c r="B51307"/>
    </row>
    <row r="51308" spans="2:2" ht="16.5" x14ac:dyDescent="0.3">
      <c r="B51308"/>
    </row>
    <row r="51309" spans="2:2" ht="16.5" x14ac:dyDescent="0.3">
      <c r="B51309"/>
    </row>
    <row r="51310" spans="2:2" ht="16.5" x14ac:dyDescent="0.3">
      <c r="B51310"/>
    </row>
    <row r="51311" spans="2:2" ht="16.5" x14ac:dyDescent="0.3">
      <c r="B51311"/>
    </row>
    <row r="51312" spans="2:2" ht="16.5" x14ac:dyDescent="0.3">
      <c r="B51312"/>
    </row>
    <row r="51313" spans="2:2" ht="16.5" x14ac:dyDescent="0.3">
      <c r="B51313"/>
    </row>
    <row r="51314" spans="2:2" ht="16.5" x14ac:dyDescent="0.3">
      <c r="B51314"/>
    </row>
    <row r="51315" spans="2:2" ht="16.5" x14ac:dyDescent="0.3">
      <c r="B51315"/>
    </row>
    <row r="51316" spans="2:2" ht="16.5" x14ac:dyDescent="0.3">
      <c r="B51316"/>
    </row>
    <row r="51317" spans="2:2" ht="16.5" x14ac:dyDescent="0.3">
      <c r="B51317"/>
    </row>
    <row r="51318" spans="2:2" ht="16.5" x14ac:dyDescent="0.3">
      <c r="B51318"/>
    </row>
    <row r="51319" spans="2:2" ht="16.5" x14ac:dyDescent="0.3">
      <c r="B51319"/>
    </row>
    <row r="51320" spans="2:2" ht="16.5" x14ac:dyDescent="0.3">
      <c r="B51320"/>
    </row>
    <row r="51321" spans="2:2" ht="16.5" x14ac:dyDescent="0.3">
      <c r="B51321"/>
    </row>
    <row r="51322" spans="2:2" ht="16.5" x14ac:dyDescent="0.3">
      <c r="B51322"/>
    </row>
    <row r="51323" spans="2:2" ht="16.5" x14ac:dyDescent="0.3">
      <c r="B51323"/>
    </row>
    <row r="51324" spans="2:2" ht="16.5" x14ac:dyDescent="0.3">
      <c r="B51324"/>
    </row>
    <row r="51325" spans="2:2" ht="16.5" x14ac:dyDescent="0.3">
      <c r="B51325"/>
    </row>
    <row r="51326" spans="2:2" ht="16.5" x14ac:dyDescent="0.3">
      <c r="B51326"/>
    </row>
    <row r="51327" spans="2:2" ht="16.5" x14ac:dyDescent="0.3">
      <c r="B51327"/>
    </row>
    <row r="51328" spans="2:2" ht="16.5" x14ac:dyDescent="0.3">
      <c r="B51328"/>
    </row>
    <row r="51329" spans="2:2" ht="16.5" x14ac:dyDescent="0.3">
      <c r="B51329"/>
    </row>
    <row r="51330" spans="2:2" ht="16.5" x14ac:dyDescent="0.3">
      <c r="B51330"/>
    </row>
    <row r="51331" spans="2:2" ht="16.5" x14ac:dyDescent="0.3">
      <c r="B51331"/>
    </row>
    <row r="51332" spans="2:2" ht="16.5" x14ac:dyDescent="0.3">
      <c r="B51332"/>
    </row>
    <row r="51333" spans="2:2" ht="16.5" x14ac:dyDescent="0.3">
      <c r="B51333"/>
    </row>
    <row r="51334" spans="2:2" ht="16.5" x14ac:dyDescent="0.3">
      <c r="B51334"/>
    </row>
    <row r="51335" spans="2:2" ht="16.5" x14ac:dyDescent="0.3">
      <c r="B51335"/>
    </row>
    <row r="51336" spans="2:2" ht="16.5" x14ac:dyDescent="0.3">
      <c r="B51336"/>
    </row>
    <row r="51337" spans="2:2" ht="16.5" x14ac:dyDescent="0.3">
      <c r="B51337"/>
    </row>
    <row r="51338" spans="2:2" ht="16.5" x14ac:dyDescent="0.3">
      <c r="B51338"/>
    </row>
    <row r="51339" spans="2:2" ht="16.5" x14ac:dyDescent="0.3">
      <c r="B51339"/>
    </row>
    <row r="51340" spans="2:2" ht="16.5" x14ac:dyDescent="0.3">
      <c r="B51340"/>
    </row>
    <row r="51341" spans="2:2" ht="16.5" x14ac:dyDescent="0.3">
      <c r="B51341"/>
    </row>
    <row r="51342" spans="2:2" ht="16.5" x14ac:dyDescent="0.3">
      <c r="B51342"/>
    </row>
    <row r="51343" spans="2:2" ht="16.5" x14ac:dyDescent="0.3">
      <c r="B51343"/>
    </row>
    <row r="51344" spans="2:2" ht="16.5" x14ac:dyDescent="0.3">
      <c r="B51344"/>
    </row>
    <row r="51345" spans="2:2" ht="16.5" x14ac:dyDescent="0.3">
      <c r="B51345"/>
    </row>
    <row r="51346" spans="2:2" ht="16.5" x14ac:dyDescent="0.3">
      <c r="B51346"/>
    </row>
    <row r="51347" spans="2:2" ht="16.5" x14ac:dyDescent="0.3">
      <c r="B51347"/>
    </row>
    <row r="51348" spans="2:2" ht="16.5" x14ac:dyDescent="0.3">
      <c r="B51348"/>
    </row>
    <row r="51349" spans="2:2" ht="16.5" x14ac:dyDescent="0.3">
      <c r="B51349"/>
    </row>
    <row r="51350" spans="2:2" ht="16.5" x14ac:dyDescent="0.3">
      <c r="B51350"/>
    </row>
    <row r="51351" spans="2:2" ht="16.5" x14ac:dyDescent="0.3">
      <c r="B51351"/>
    </row>
    <row r="51352" spans="2:2" ht="16.5" x14ac:dyDescent="0.3">
      <c r="B51352"/>
    </row>
    <row r="51353" spans="2:2" ht="16.5" x14ac:dyDescent="0.3">
      <c r="B51353"/>
    </row>
    <row r="51354" spans="2:2" ht="16.5" x14ac:dyDescent="0.3">
      <c r="B51354"/>
    </row>
    <row r="51355" spans="2:2" ht="16.5" x14ac:dyDescent="0.3">
      <c r="B51355"/>
    </row>
    <row r="51356" spans="2:2" ht="16.5" x14ac:dyDescent="0.3">
      <c r="B51356"/>
    </row>
    <row r="51357" spans="2:2" ht="16.5" x14ac:dyDescent="0.3">
      <c r="B51357"/>
    </row>
    <row r="51358" spans="2:2" ht="16.5" x14ac:dyDescent="0.3">
      <c r="B51358"/>
    </row>
    <row r="51359" spans="2:2" ht="16.5" x14ac:dyDescent="0.3">
      <c r="B51359"/>
    </row>
    <row r="51360" spans="2:2" ht="16.5" x14ac:dyDescent="0.3">
      <c r="B51360"/>
    </row>
    <row r="51361" spans="2:2" ht="16.5" x14ac:dyDescent="0.3">
      <c r="B51361"/>
    </row>
    <row r="51362" spans="2:2" ht="16.5" x14ac:dyDescent="0.3">
      <c r="B51362"/>
    </row>
    <row r="51363" spans="2:2" ht="16.5" x14ac:dyDescent="0.3">
      <c r="B51363"/>
    </row>
    <row r="51364" spans="2:2" ht="16.5" x14ac:dyDescent="0.3">
      <c r="B51364"/>
    </row>
    <row r="51365" spans="2:2" ht="16.5" x14ac:dyDescent="0.3">
      <c r="B51365"/>
    </row>
    <row r="51366" spans="2:2" ht="16.5" x14ac:dyDescent="0.3">
      <c r="B51366"/>
    </row>
    <row r="51367" spans="2:2" ht="16.5" x14ac:dyDescent="0.3">
      <c r="B51367"/>
    </row>
    <row r="51368" spans="2:2" ht="16.5" x14ac:dyDescent="0.3">
      <c r="B51368"/>
    </row>
    <row r="51369" spans="2:2" ht="16.5" x14ac:dyDescent="0.3">
      <c r="B51369"/>
    </row>
    <row r="51370" spans="2:2" ht="16.5" x14ac:dyDescent="0.3">
      <c r="B51370"/>
    </row>
    <row r="51371" spans="2:2" ht="16.5" x14ac:dyDescent="0.3">
      <c r="B51371"/>
    </row>
    <row r="51372" spans="2:2" ht="16.5" x14ac:dyDescent="0.3">
      <c r="B51372"/>
    </row>
    <row r="51373" spans="2:2" ht="16.5" x14ac:dyDescent="0.3">
      <c r="B51373"/>
    </row>
    <row r="51374" spans="2:2" ht="16.5" x14ac:dyDescent="0.3">
      <c r="B51374"/>
    </row>
    <row r="51375" spans="2:2" ht="16.5" x14ac:dyDescent="0.3">
      <c r="B51375"/>
    </row>
    <row r="51376" spans="2:2" ht="16.5" x14ac:dyDescent="0.3">
      <c r="B51376"/>
    </row>
    <row r="51377" spans="2:2" ht="16.5" x14ac:dyDescent="0.3">
      <c r="B51377"/>
    </row>
    <row r="51378" spans="2:2" ht="16.5" x14ac:dyDescent="0.3">
      <c r="B51378"/>
    </row>
    <row r="51379" spans="2:2" ht="16.5" x14ac:dyDescent="0.3">
      <c r="B51379"/>
    </row>
    <row r="51380" spans="2:2" ht="16.5" x14ac:dyDescent="0.3">
      <c r="B51380"/>
    </row>
    <row r="51381" spans="2:2" ht="16.5" x14ac:dyDescent="0.3">
      <c r="B51381"/>
    </row>
    <row r="51382" spans="2:2" ht="16.5" x14ac:dyDescent="0.3">
      <c r="B51382"/>
    </row>
    <row r="51383" spans="2:2" ht="16.5" x14ac:dyDescent="0.3">
      <c r="B51383"/>
    </row>
    <row r="51384" spans="2:2" ht="16.5" x14ac:dyDescent="0.3">
      <c r="B51384"/>
    </row>
    <row r="51385" spans="2:2" ht="16.5" x14ac:dyDescent="0.3">
      <c r="B51385"/>
    </row>
    <row r="51386" spans="2:2" ht="16.5" x14ac:dyDescent="0.3">
      <c r="B51386"/>
    </row>
    <row r="51387" spans="2:2" ht="16.5" x14ac:dyDescent="0.3">
      <c r="B51387"/>
    </row>
    <row r="51388" spans="2:2" ht="16.5" x14ac:dyDescent="0.3">
      <c r="B51388"/>
    </row>
    <row r="51389" spans="2:2" ht="16.5" x14ac:dyDescent="0.3">
      <c r="B51389"/>
    </row>
    <row r="51390" spans="2:2" ht="16.5" x14ac:dyDescent="0.3">
      <c r="B51390"/>
    </row>
    <row r="51391" spans="2:2" ht="16.5" x14ac:dyDescent="0.3">
      <c r="B51391"/>
    </row>
    <row r="51392" spans="2:2" ht="16.5" x14ac:dyDescent="0.3">
      <c r="B51392"/>
    </row>
    <row r="51393" spans="2:2" ht="16.5" x14ac:dyDescent="0.3">
      <c r="B51393"/>
    </row>
    <row r="51394" spans="2:2" ht="16.5" x14ac:dyDescent="0.3">
      <c r="B51394"/>
    </row>
    <row r="51395" spans="2:2" ht="16.5" x14ac:dyDescent="0.3">
      <c r="B51395"/>
    </row>
    <row r="51396" spans="2:2" ht="16.5" x14ac:dyDescent="0.3">
      <c r="B51396"/>
    </row>
    <row r="51397" spans="2:2" ht="16.5" x14ac:dyDescent="0.3">
      <c r="B51397"/>
    </row>
    <row r="51398" spans="2:2" ht="16.5" x14ac:dyDescent="0.3">
      <c r="B51398"/>
    </row>
    <row r="51399" spans="2:2" ht="16.5" x14ac:dyDescent="0.3">
      <c r="B51399"/>
    </row>
    <row r="51400" spans="2:2" ht="16.5" x14ac:dyDescent="0.3">
      <c r="B51400"/>
    </row>
    <row r="51401" spans="2:2" ht="16.5" x14ac:dyDescent="0.3">
      <c r="B51401"/>
    </row>
    <row r="51402" spans="2:2" ht="16.5" x14ac:dyDescent="0.3">
      <c r="B51402"/>
    </row>
    <row r="51403" spans="2:2" ht="16.5" x14ac:dyDescent="0.3">
      <c r="B51403"/>
    </row>
    <row r="51404" spans="2:2" ht="16.5" x14ac:dyDescent="0.3">
      <c r="B51404"/>
    </row>
    <row r="51405" spans="2:2" ht="16.5" x14ac:dyDescent="0.3">
      <c r="B51405"/>
    </row>
    <row r="51406" spans="2:2" ht="16.5" x14ac:dyDescent="0.3">
      <c r="B51406"/>
    </row>
    <row r="51407" spans="2:2" ht="16.5" x14ac:dyDescent="0.3">
      <c r="B51407"/>
    </row>
    <row r="51408" spans="2:2" ht="16.5" x14ac:dyDescent="0.3">
      <c r="B51408"/>
    </row>
    <row r="51409" spans="2:2" ht="16.5" x14ac:dyDescent="0.3">
      <c r="B51409"/>
    </row>
    <row r="51410" spans="2:2" ht="16.5" x14ac:dyDescent="0.3">
      <c r="B51410"/>
    </row>
    <row r="51411" spans="2:2" ht="16.5" x14ac:dyDescent="0.3">
      <c r="B51411"/>
    </row>
    <row r="51412" spans="2:2" ht="16.5" x14ac:dyDescent="0.3">
      <c r="B51412"/>
    </row>
    <row r="51413" spans="2:2" ht="16.5" x14ac:dyDescent="0.3">
      <c r="B51413"/>
    </row>
    <row r="51414" spans="2:2" ht="16.5" x14ac:dyDescent="0.3">
      <c r="B51414"/>
    </row>
    <row r="51415" spans="2:2" ht="16.5" x14ac:dyDescent="0.3">
      <c r="B51415"/>
    </row>
    <row r="51416" spans="2:2" ht="16.5" x14ac:dyDescent="0.3">
      <c r="B51416"/>
    </row>
    <row r="51417" spans="2:2" ht="16.5" x14ac:dyDescent="0.3">
      <c r="B51417"/>
    </row>
    <row r="51418" spans="2:2" ht="16.5" x14ac:dyDescent="0.3">
      <c r="B51418"/>
    </row>
    <row r="51419" spans="2:2" ht="16.5" x14ac:dyDescent="0.3">
      <c r="B51419"/>
    </row>
    <row r="51420" spans="2:2" ht="16.5" x14ac:dyDescent="0.3">
      <c r="B51420"/>
    </row>
    <row r="51421" spans="2:2" ht="16.5" x14ac:dyDescent="0.3">
      <c r="B51421"/>
    </row>
    <row r="51422" spans="2:2" ht="16.5" x14ac:dyDescent="0.3">
      <c r="B51422"/>
    </row>
    <row r="51423" spans="2:2" ht="16.5" x14ac:dyDescent="0.3">
      <c r="B51423"/>
    </row>
    <row r="51424" spans="2:2" ht="16.5" x14ac:dyDescent="0.3">
      <c r="B51424"/>
    </row>
    <row r="51425" spans="2:2" ht="16.5" x14ac:dyDescent="0.3">
      <c r="B51425"/>
    </row>
    <row r="51426" spans="2:2" ht="16.5" x14ac:dyDescent="0.3">
      <c r="B51426"/>
    </row>
    <row r="51427" spans="2:2" ht="16.5" x14ac:dyDescent="0.3">
      <c r="B51427"/>
    </row>
    <row r="51428" spans="2:2" ht="16.5" x14ac:dyDescent="0.3">
      <c r="B51428"/>
    </row>
    <row r="51429" spans="2:2" ht="16.5" x14ac:dyDescent="0.3">
      <c r="B51429"/>
    </row>
    <row r="51430" spans="2:2" ht="16.5" x14ac:dyDescent="0.3">
      <c r="B51430"/>
    </row>
    <row r="51431" spans="2:2" ht="16.5" x14ac:dyDescent="0.3">
      <c r="B51431"/>
    </row>
    <row r="51432" spans="2:2" ht="16.5" x14ac:dyDescent="0.3">
      <c r="B51432"/>
    </row>
    <row r="51433" spans="2:2" ht="16.5" x14ac:dyDescent="0.3">
      <c r="B51433"/>
    </row>
    <row r="51434" spans="2:2" ht="16.5" x14ac:dyDescent="0.3">
      <c r="B51434"/>
    </row>
    <row r="51435" spans="2:2" ht="16.5" x14ac:dyDescent="0.3">
      <c r="B51435"/>
    </row>
    <row r="51436" spans="2:2" ht="16.5" x14ac:dyDescent="0.3">
      <c r="B51436"/>
    </row>
    <row r="51437" spans="2:2" ht="16.5" x14ac:dyDescent="0.3">
      <c r="B51437"/>
    </row>
    <row r="51438" spans="2:2" ht="16.5" x14ac:dyDescent="0.3">
      <c r="B51438"/>
    </row>
    <row r="51439" spans="2:2" ht="16.5" x14ac:dyDescent="0.3">
      <c r="B51439"/>
    </row>
    <row r="51440" spans="2:2" ht="16.5" x14ac:dyDescent="0.3">
      <c r="B51440"/>
    </row>
    <row r="51441" spans="2:2" ht="16.5" x14ac:dyDescent="0.3">
      <c r="B51441"/>
    </row>
    <row r="51442" spans="2:2" ht="16.5" x14ac:dyDescent="0.3">
      <c r="B51442"/>
    </row>
    <row r="51443" spans="2:2" ht="16.5" x14ac:dyDescent="0.3">
      <c r="B51443"/>
    </row>
    <row r="51444" spans="2:2" ht="16.5" x14ac:dyDescent="0.3">
      <c r="B51444"/>
    </row>
    <row r="51445" spans="2:2" ht="16.5" x14ac:dyDescent="0.3">
      <c r="B51445"/>
    </row>
    <row r="51446" spans="2:2" ht="16.5" x14ac:dyDescent="0.3">
      <c r="B51446"/>
    </row>
    <row r="51447" spans="2:2" ht="16.5" x14ac:dyDescent="0.3">
      <c r="B51447"/>
    </row>
    <row r="51448" spans="2:2" ht="16.5" x14ac:dyDescent="0.3">
      <c r="B51448"/>
    </row>
    <row r="51449" spans="2:2" ht="16.5" x14ac:dyDescent="0.3">
      <c r="B51449"/>
    </row>
    <row r="51450" spans="2:2" ht="16.5" x14ac:dyDescent="0.3">
      <c r="B51450"/>
    </row>
    <row r="51451" spans="2:2" ht="16.5" x14ac:dyDescent="0.3">
      <c r="B51451"/>
    </row>
    <row r="51452" spans="2:2" ht="16.5" x14ac:dyDescent="0.3">
      <c r="B51452"/>
    </row>
    <row r="51453" spans="2:2" ht="16.5" x14ac:dyDescent="0.3">
      <c r="B51453"/>
    </row>
    <row r="51454" spans="2:2" ht="16.5" x14ac:dyDescent="0.3">
      <c r="B51454"/>
    </row>
    <row r="51455" spans="2:2" ht="16.5" x14ac:dyDescent="0.3">
      <c r="B51455"/>
    </row>
    <row r="51456" spans="2:2" ht="16.5" x14ac:dyDescent="0.3">
      <c r="B51456"/>
    </row>
    <row r="51457" spans="2:2" ht="16.5" x14ac:dyDescent="0.3">
      <c r="B51457"/>
    </row>
    <row r="51458" spans="2:2" ht="16.5" x14ac:dyDescent="0.3">
      <c r="B51458"/>
    </row>
    <row r="51459" spans="2:2" ht="16.5" x14ac:dyDescent="0.3">
      <c r="B51459"/>
    </row>
    <row r="51460" spans="2:2" ht="16.5" x14ac:dyDescent="0.3">
      <c r="B51460"/>
    </row>
    <row r="51461" spans="2:2" ht="16.5" x14ac:dyDescent="0.3">
      <c r="B51461"/>
    </row>
    <row r="51462" spans="2:2" ht="16.5" x14ac:dyDescent="0.3">
      <c r="B51462"/>
    </row>
    <row r="51463" spans="2:2" ht="16.5" x14ac:dyDescent="0.3">
      <c r="B51463"/>
    </row>
    <row r="51464" spans="2:2" ht="16.5" x14ac:dyDescent="0.3">
      <c r="B51464"/>
    </row>
    <row r="51465" spans="2:2" ht="16.5" x14ac:dyDescent="0.3">
      <c r="B51465"/>
    </row>
    <row r="51466" spans="2:2" ht="16.5" x14ac:dyDescent="0.3">
      <c r="B51466"/>
    </row>
    <row r="51467" spans="2:2" ht="16.5" x14ac:dyDescent="0.3">
      <c r="B51467"/>
    </row>
    <row r="51468" spans="2:2" ht="16.5" x14ac:dyDescent="0.3">
      <c r="B51468"/>
    </row>
    <row r="51469" spans="2:2" ht="16.5" x14ac:dyDescent="0.3">
      <c r="B51469"/>
    </row>
    <row r="51470" spans="2:2" ht="16.5" x14ac:dyDescent="0.3">
      <c r="B51470"/>
    </row>
    <row r="51471" spans="2:2" ht="16.5" x14ac:dyDescent="0.3">
      <c r="B51471"/>
    </row>
    <row r="51472" spans="2:2" ht="16.5" x14ac:dyDescent="0.3">
      <c r="B51472"/>
    </row>
    <row r="51473" spans="2:2" ht="16.5" x14ac:dyDescent="0.3">
      <c r="B51473"/>
    </row>
    <row r="51474" spans="2:2" ht="16.5" x14ac:dyDescent="0.3">
      <c r="B51474"/>
    </row>
    <row r="51475" spans="2:2" ht="16.5" x14ac:dyDescent="0.3">
      <c r="B51475"/>
    </row>
    <row r="51476" spans="2:2" ht="16.5" x14ac:dyDescent="0.3">
      <c r="B51476"/>
    </row>
    <row r="51477" spans="2:2" ht="16.5" x14ac:dyDescent="0.3">
      <c r="B51477"/>
    </row>
    <row r="51478" spans="2:2" ht="16.5" x14ac:dyDescent="0.3">
      <c r="B51478"/>
    </row>
    <row r="51479" spans="2:2" ht="16.5" x14ac:dyDescent="0.3">
      <c r="B51479"/>
    </row>
    <row r="51480" spans="2:2" ht="16.5" x14ac:dyDescent="0.3">
      <c r="B51480"/>
    </row>
    <row r="51481" spans="2:2" ht="16.5" x14ac:dyDescent="0.3">
      <c r="B51481"/>
    </row>
    <row r="51482" spans="2:2" ht="16.5" x14ac:dyDescent="0.3">
      <c r="B51482"/>
    </row>
    <row r="51483" spans="2:2" ht="16.5" x14ac:dyDescent="0.3">
      <c r="B51483"/>
    </row>
    <row r="51484" spans="2:2" ht="16.5" x14ac:dyDescent="0.3">
      <c r="B51484"/>
    </row>
    <row r="51485" spans="2:2" ht="16.5" x14ac:dyDescent="0.3">
      <c r="B51485"/>
    </row>
    <row r="51486" spans="2:2" ht="16.5" x14ac:dyDescent="0.3">
      <c r="B51486"/>
    </row>
    <row r="51487" spans="2:2" ht="16.5" x14ac:dyDescent="0.3">
      <c r="B51487"/>
    </row>
    <row r="51488" spans="2:2" ht="16.5" x14ac:dyDescent="0.3">
      <c r="B51488"/>
    </row>
    <row r="51489" spans="2:2" ht="16.5" x14ac:dyDescent="0.3">
      <c r="B51489"/>
    </row>
    <row r="51490" spans="2:2" ht="16.5" x14ac:dyDescent="0.3">
      <c r="B51490"/>
    </row>
    <row r="51491" spans="2:2" ht="16.5" x14ac:dyDescent="0.3">
      <c r="B51491"/>
    </row>
    <row r="51492" spans="2:2" ht="16.5" x14ac:dyDescent="0.3">
      <c r="B51492"/>
    </row>
    <row r="51493" spans="2:2" ht="16.5" x14ac:dyDescent="0.3">
      <c r="B51493"/>
    </row>
    <row r="51494" spans="2:2" ht="16.5" x14ac:dyDescent="0.3">
      <c r="B51494"/>
    </row>
    <row r="51495" spans="2:2" ht="16.5" x14ac:dyDescent="0.3">
      <c r="B51495"/>
    </row>
    <row r="51496" spans="2:2" ht="16.5" x14ac:dyDescent="0.3">
      <c r="B51496"/>
    </row>
    <row r="51497" spans="2:2" ht="16.5" x14ac:dyDescent="0.3">
      <c r="B51497"/>
    </row>
    <row r="51498" spans="2:2" ht="16.5" x14ac:dyDescent="0.3">
      <c r="B51498"/>
    </row>
    <row r="51499" spans="2:2" ht="16.5" x14ac:dyDescent="0.3">
      <c r="B51499"/>
    </row>
    <row r="51500" spans="2:2" ht="16.5" x14ac:dyDescent="0.3">
      <c r="B51500"/>
    </row>
    <row r="51501" spans="2:2" ht="16.5" x14ac:dyDescent="0.3">
      <c r="B51501"/>
    </row>
    <row r="51502" spans="2:2" ht="16.5" x14ac:dyDescent="0.3">
      <c r="B51502"/>
    </row>
    <row r="51503" spans="2:2" ht="16.5" x14ac:dyDescent="0.3">
      <c r="B51503"/>
    </row>
    <row r="51504" spans="2:2" ht="16.5" x14ac:dyDescent="0.3">
      <c r="B51504"/>
    </row>
    <row r="51505" spans="2:2" ht="16.5" x14ac:dyDescent="0.3">
      <c r="B51505"/>
    </row>
    <row r="51506" spans="2:2" ht="16.5" x14ac:dyDescent="0.3">
      <c r="B51506"/>
    </row>
    <row r="51507" spans="2:2" ht="16.5" x14ac:dyDescent="0.3">
      <c r="B51507"/>
    </row>
    <row r="51508" spans="2:2" ht="16.5" x14ac:dyDescent="0.3">
      <c r="B51508"/>
    </row>
    <row r="51509" spans="2:2" ht="16.5" x14ac:dyDescent="0.3">
      <c r="B51509"/>
    </row>
    <row r="51510" spans="2:2" ht="16.5" x14ac:dyDescent="0.3">
      <c r="B51510"/>
    </row>
    <row r="51511" spans="2:2" ht="16.5" x14ac:dyDescent="0.3">
      <c r="B51511"/>
    </row>
    <row r="51512" spans="2:2" ht="16.5" x14ac:dyDescent="0.3">
      <c r="B51512"/>
    </row>
    <row r="51513" spans="2:2" ht="16.5" x14ac:dyDescent="0.3">
      <c r="B51513"/>
    </row>
    <row r="51514" spans="2:2" ht="16.5" x14ac:dyDescent="0.3">
      <c r="B51514"/>
    </row>
    <row r="51515" spans="2:2" ht="16.5" x14ac:dyDescent="0.3">
      <c r="B51515"/>
    </row>
    <row r="51516" spans="2:2" ht="16.5" x14ac:dyDescent="0.3">
      <c r="B51516"/>
    </row>
    <row r="51517" spans="2:2" ht="16.5" x14ac:dyDescent="0.3">
      <c r="B51517"/>
    </row>
    <row r="51518" spans="2:2" ht="16.5" x14ac:dyDescent="0.3">
      <c r="B51518"/>
    </row>
    <row r="51519" spans="2:2" ht="16.5" x14ac:dyDescent="0.3">
      <c r="B51519"/>
    </row>
    <row r="51520" spans="2:2" ht="16.5" x14ac:dyDescent="0.3">
      <c r="B51520"/>
    </row>
    <row r="51521" spans="2:2" ht="16.5" x14ac:dyDescent="0.3">
      <c r="B51521"/>
    </row>
    <row r="51522" spans="2:2" ht="16.5" x14ac:dyDescent="0.3">
      <c r="B51522"/>
    </row>
    <row r="51523" spans="2:2" ht="16.5" x14ac:dyDescent="0.3">
      <c r="B51523"/>
    </row>
    <row r="51524" spans="2:2" ht="16.5" x14ac:dyDescent="0.3">
      <c r="B51524"/>
    </row>
    <row r="51525" spans="2:2" ht="16.5" x14ac:dyDescent="0.3">
      <c r="B51525"/>
    </row>
    <row r="51526" spans="2:2" ht="16.5" x14ac:dyDescent="0.3">
      <c r="B51526"/>
    </row>
    <row r="51527" spans="2:2" ht="16.5" x14ac:dyDescent="0.3">
      <c r="B51527"/>
    </row>
    <row r="51528" spans="2:2" ht="16.5" x14ac:dyDescent="0.3">
      <c r="B51528"/>
    </row>
    <row r="51529" spans="2:2" ht="16.5" x14ac:dyDescent="0.3">
      <c r="B51529"/>
    </row>
    <row r="51530" spans="2:2" ht="16.5" x14ac:dyDescent="0.3">
      <c r="B51530"/>
    </row>
    <row r="51531" spans="2:2" ht="16.5" x14ac:dyDescent="0.3">
      <c r="B51531"/>
    </row>
    <row r="51532" spans="2:2" ht="16.5" x14ac:dyDescent="0.3">
      <c r="B51532"/>
    </row>
    <row r="51533" spans="2:2" ht="16.5" x14ac:dyDescent="0.3">
      <c r="B51533"/>
    </row>
    <row r="51534" spans="2:2" ht="16.5" x14ac:dyDescent="0.3">
      <c r="B51534"/>
    </row>
    <row r="51535" spans="2:2" ht="16.5" x14ac:dyDescent="0.3">
      <c r="B51535"/>
    </row>
    <row r="51536" spans="2:2" ht="16.5" x14ac:dyDescent="0.3">
      <c r="B51536"/>
    </row>
    <row r="51537" spans="2:2" ht="16.5" x14ac:dyDescent="0.3">
      <c r="B51537"/>
    </row>
    <row r="51538" spans="2:2" ht="16.5" x14ac:dyDescent="0.3">
      <c r="B51538"/>
    </row>
    <row r="51539" spans="2:2" ht="16.5" x14ac:dyDescent="0.3">
      <c r="B51539"/>
    </row>
    <row r="51540" spans="2:2" ht="16.5" x14ac:dyDescent="0.3">
      <c r="B51540"/>
    </row>
    <row r="51541" spans="2:2" ht="16.5" x14ac:dyDescent="0.3">
      <c r="B51541"/>
    </row>
    <row r="51542" spans="2:2" ht="16.5" x14ac:dyDescent="0.3">
      <c r="B51542"/>
    </row>
    <row r="51543" spans="2:2" ht="16.5" x14ac:dyDescent="0.3">
      <c r="B51543"/>
    </row>
    <row r="51544" spans="2:2" ht="16.5" x14ac:dyDescent="0.3">
      <c r="B51544"/>
    </row>
    <row r="51545" spans="2:2" ht="16.5" x14ac:dyDescent="0.3">
      <c r="B51545"/>
    </row>
    <row r="51546" spans="2:2" ht="16.5" x14ac:dyDescent="0.3">
      <c r="B51546"/>
    </row>
    <row r="51547" spans="2:2" ht="16.5" x14ac:dyDescent="0.3">
      <c r="B51547"/>
    </row>
    <row r="51548" spans="2:2" ht="16.5" x14ac:dyDescent="0.3">
      <c r="B51548"/>
    </row>
    <row r="51549" spans="2:2" ht="16.5" x14ac:dyDescent="0.3">
      <c r="B51549"/>
    </row>
    <row r="51550" spans="2:2" ht="16.5" x14ac:dyDescent="0.3">
      <c r="B51550"/>
    </row>
    <row r="51551" spans="2:2" ht="16.5" x14ac:dyDescent="0.3">
      <c r="B51551"/>
    </row>
    <row r="51552" spans="2:2" ht="16.5" x14ac:dyDescent="0.3">
      <c r="B51552"/>
    </row>
    <row r="51553" spans="2:2" ht="16.5" x14ac:dyDescent="0.3">
      <c r="B51553"/>
    </row>
    <row r="51554" spans="2:2" ht="16.5" x14ac:dyDescent="0.3">
      <c r="B51554"/>
    </row>
    <row r="51555" spans="2:2" ht="16.5" x14ac:dyDescent="0.3">
      <c r="B51555"/>
    </row>
    <row r="51556" spans="2:2" ht="16.5" x14ac:dyDescent="0.3">
      <c r="B51556"/>
    </row>
    <row r="51557" spans="2:2" ht="16.5" x14ac:dyDescent="0.3">
      <c r="B51557"/>
    </row>
    <row r="51558" spans="2:2" ht="16.5" x14ac:dyDescent="0.3">
      <c r="B51558"/>
    </row>
    <row r="51559" spans="2:2" ht="16.5" x14ac:dyDescent="0.3">
      <c r="B51559"/>
    </row>
    <row r="51560" spans="2:2" ht="16.5" x14ac:dyDescent="0.3">
      <c r="B51560"/>
    </row>
    <row r="51561" spans="2:2" ht="16.5" x14ac:dyDescent="0.3">
      <c r="B51561"/>
    </row>
    <row r="51562" spans="2:2" ht="16.5" x14ac:dyDescent="0.3">
      <c r="B51562"/>
    </row>
    <row r="51563" spans="2:2" ht="16.5" x14ac:dyDescent="0.3">
      <c r="B51563"/>
    </row>
    <row r="51564" spans="2:2" ht="16.5" x14ac:dyDescent="0.3">
      <c r="B51564"/>
    </row>
    <row r="51565" spans="2:2" ht="16.5" x14ac:dyDescent="0.3">
      <c r="B51565"/>
    </row>
    <row r="51566" spans="2:2" ht="16.5" x14ac:dyDescent="0.3">
      <c r="B51566"/>
    </row>
    <row r="51567" spans="2:2" ht="16.5" x14ac:dyDescent="0.3">
      <c r="B51567"/>
    </row>
    <row r="51568" spans="2:2" ht="16.5" x14ac:dyDescent="0.3">
      <c r="B51568"/>
    </row>
    <row r="51569" spans="2:2" ht="16.5" x14ac:dyDescent="0.3">
      <c r="B51569"/>
    </row>
    <row r="51570" spans="2:2" ht="16.5" x14ac:dyDescent="0.3">
      <c r="B51570"/>
    </row>
    <row r="51571" spans="2:2" ht="16.5" x14ac:dyDescent="0.3">
      <c r="B51571"/>
    </row>
    <row r="51572" spans="2:2" ht="16.5" x14ac:dyDescent="0.3">
      <c r="B51572"/>
    </row>
    <row r="51573" spans="2:2" ht="16.5" x14ac:dyDescent="0.3">
      <c r="B51573"/>
    </row>
    <row r="51574" spans="2:2" ht="16.5" x14ac:dyDescent="0.3">
      <c r="B51574"/>
    </row>
    <row r="51575" spans="2:2" ht="16.5" x14ac:dyDescent="0.3">
      <c r="B51575"/>
    </row>
    <row r="51576" spans="2:2" ht="16.5" x14ac:dyDescent="0.3">
      <c r="B51576"/>
    </row>
    <row r="51577" spans="2:2" ht="16.5" x14ac:dyDescent="0.3">
      <c r="B51577"/>
    </row>
    <row r="51578" spans="2:2" ht="16.5" x14ac:dyDescent="0.3">
      <c r="B51578"/>
    </row>
    <row r="51579" spans="2:2" ht="16.5" x14ac:dyDescent="0.3">
      <c r="B51579"/>
    </row>
    <row r="51580" spans="2:2" ht="16.5" x14ac:dyDescent="0.3">
      <c r="B51580"/>
    </row>
    <row r="51581" spans="2:2" ht="16.5" x14ac:dyDescent="0.3">
      <c r="B51581"/>
    </row>
    <row r="51582" spans="2:2" ht="16.5" x14ac:dyDescent="0.3">
      <c r="B51582"/>
    </row>
    <row r="51583" spans="2:2" ht="16.5" x14ac:dyDescent="0.3">
      <c r="B51583"/>
    </row>
    <row r="51584" spans="2:2" ht="16.5" x14ac:dyDescent="0.3">
      <c r="B51584"/>
    </row>
    <row r="51585" spans="2:2" ht="16.5" x14ac:dyDescent="0.3">
      <c r="B51585"/>
    </row>
    <row r="51586" spans="2:2" ht="16.5" x14ac:dyDescent="0.3">
      <c r="B51586"/>
    </row>
    <row r="51587" spans="2:2" ht="16.5" x14ac:dyDescent="0.3">
      <c r="B51587"/>
    </row>
    <row r="51588" spans="2:2" ht="16.5" x14ac:dyDescent="0.3">
      <c r="B51588"/>
    </row>
    <row r="51589" spans="2:2" ht="16.5" x14ac:dyDescent="0.3">
      <c r="B51589"/>
    </row>
    <row r="51590" spans="2:2" ht="16.5" x14ac:dyDescent="0.3">
      <c r="B51590"/>
    </row>
    <row r="51591" spans="2:2" ht="16.5" x14ac:dyDescent="0.3">
      <c r="B51591"/>
    </row>
    <row r="51592" spans="2:2" ht="16.5" x14ac:dyDescent="0.3">
      <c r="B51592"/>
    </row>
    <row r="51593" spans="2:2" ht="16.5" x14ac:dyDescent="0.3">
      <c r="B51593"/>
    </row>
    <row r="51594" spans="2:2" ht="16.5" x14ac:dyDescent="0.3">
      <c r="B51594"/>
    </row>
    <row r="51595" spans="2:2" ht="16.5" x14ac:dyDescent="0.3">
      <c r="B51595"/>
    </row>
    <row r="51596" spans="2:2" ht="16.5" x14ac:dyDescent="0.3">
      <c r="B51596"/>
    </row>
    <row r="51597" spans="2:2" ht="16.5" x14ac:dyDescent="0.3">
      <c r="B51597"/>
    </row>
    <row r="51598" spans="2:2" ht="16.5" x14ac:dyDescent="0.3">
      <c r="B51598"/>
    </row>
    <row r="51599" spans="2:2" ht="16.5" x14ac:dyDescent="0.3">
      <c r="B51599"/>
    </row>
    <row r="51600" spans="2:2" ht="16.5" x14ac:dyDescent="0.3">
      <c r="B51600"/>
    </row>
    <row r="51601" spans="2:2" ht="16.5" x14ac:dyDescent="0.3">
      <c r="B51601"/>
    </row>
    <row r="51602" spans="2:2" ht="16.5" x14ac:dyDescent="0.3">
      <c r="B51602"/>
    </row>
    <row r="51603" spans="2:2" ht="16.5" x14ac:dyDescent="0.3">
      <c r="B51603"/>
    </row>
    <row r="51604" spans="2:2" ht="16.5" x14ac:dyDescent="0.3">
      <c r="B51604"/>
    </row>
    <row r="51605" spans="2:2" ht="16.5" x14ac:dyDescent="0.3">
      <c r="B51605"/>
    </row>
    <row r="51606" spans="2:2" ht="16.5" x14ac:dyDescent="0.3">
      <c r="B51606"/>
    </row>
    <row r="51607" spans="2:2" ht="16.5" x14ac:dyDescent="0.3">
      <c r="B51607"/>
    </row>
    <row r="51608" spans="2:2" ht="16.5" x14ac:dyDescent="0.3">
      <c r="B51608"/>
    </row>
    <row r="51609" spans="2:2" ht="16.5" x14ac:dyDescent="0.3">
      <c r="B51609"/>
    </row>
    <row r="51610" spans="2:2" ht="16.5" x14ac:dyDescent="0.3">
      <c r="B51610"/>
    </row>
    <row r="51611" spans="2:2" ht="16.5" x14ac:dyDescent="0.3">
      <c r="B51611"/>
    </row>
    <row r="51612" spans="2:2" ht="16.5" x14ac:dyDescent="0.3">
      <c r="B51612"/>
    </row>
    <row r="51613" spans="2:2" ht="16.5" x14ac:dyDescent="0.3">
      <c r="B51613"/>
    </row>
    <row r="51614" spans="2:2" ht="16.5" x14ac:dyDescent="0.3">
      <c r="B51614"/>
    </row>
    <row r="51615" spans="2:2" ht="16.5" x14ac:dyDescent="0.3">
      <c r="B51615"/>
    </row>
    <row r="51616" spans="2:2" ht="16.5" x14ac:dyDescent="0.3">
      <c r="B51616"/>
    </row>
    <row r="51617" spans="2:2" ht="16.5" x14ac:dyDescent="0.3">
      <c r="B51617"/>
    </row>
    <row r="51618" spans="2:2" ht="16.5" x14ac:dyDescent="0.3">
      <c r="B51618"/>
    </row>
    <row r="51619" spans="2:2" ht="16.5" x14ac:dyDescent="0.3">
      <c r="B51619"/>
    </row>
    <row r="51620" spans="2:2" ht="16.5" x14ac:dyDescent="0.3">
      <c r="B51620"/>
    </row>
    <row r="51621" spans="2:2" ht="16.5" x14ac:dyDescent="0.3">
      <c r="B51621"/>
    </row>
    <row r="51622" spans="2:2" ht="16.5" x14ac:dyDescent="0.3">
      <c r="B51622"/>
    </row>
    <row r="51623" spans="2:2" ht="16.5" x14ac:dyDescent="0.3">
      <c r="B51623"/>
    </row>
    <row r="51624" spans="2:2" ht="16.5" x14ac:dyDescent="0.3">
      <c r="B51624"/>
    </row>
    <row r="51625" spans="2:2" ht="16.5" x14ac:dyDescent="0.3">
      <c r="B51625"/>
    </row>
    <row r="51626" spans="2:2" ht="16.5" x14ac:dyDescent="0.3">
      <c r="B51626"/>
    </row>
    <row r="51627" spans="2:2" ht="16.5" x14ac:dyDescent="0.3">
      <c r="B51627"/>
    </row>
    <row r="51628" spans="2:2" ht="16.5" x14ac:dyDescent="0.3">
      <c r="B51628"/>
    </row>
    <row r="51629" spans="2:2" ht="16.5" x14ac:dyDescent="0.3">
      <c r="B51629"/>
    </row>
    <row r="51630" spans="2:2" ht="16.5" x14ac:dyDescent="0.3">
      <c r="B51630"/>
    </row>
    <row r="51631" spans="2:2" ht="16.5" x14ac:dyDescent="0.3">
      <c r="B51631"/>
    </row>
    <row r="51632" spans="2:2" ht="16.5" x14ac:dyDescent="0.3">
      <c r="B51632"/>
    </row>
    <row r="51633" spans="2:2" ht="16.5" x14ac:dyDescent="0.3">
      <c r="B51633"/>
    </row>
    <row r="51634" spans="2:2" ht="16.5" x14ac:dyDescent="0.3">
      <c r="B51634"/>
    </row>
    <row r="51635" spans="2:2" ht="16.5" x14ac:dyDescent="0.3">
      <c r="B51635"/>
    </row>
    <row r="51636" spans="2:2" ht="16.5" x14ac:dyDescent="0.3">
      <c r="B51636"/>
    </row>
    <row r="51637" spans="2:2" ht="16.5" x14ac:dyDescent="0.3">
      <c r="B51637"/>
    </row>
    <row r="51638" spans="2:2" ht="16.5" x14ac:dyDescent="0.3">
      <c r="B51638"/>
    </row>
    <row r="51639" spans="2:2" ht="16.5" x14ac:dyDescent="0.3">
      <c r="B51639"/>
    </row>
    <row r="51640" spans="2:2" ht="16.5" x14ac:dyDescent="0.3">
      <c r="B51640"/>
    </row>
    <row r="51641" spans="2:2" ht="16.5" x14ac:dyDescent="0.3">
      <c r="B51641"/>
    </row>
    <row r="51642" spans="2:2" ht="16.5" x14ac:dyDescent="0.3">
      <c r="B51642"/>
    </row>
    <row r="51643" spans="2:2" ht="16.5" x14ac:dyDescent="0.3">
      <c r="B51643"/>
    </row>
    <row r="51644" spans="2:2" ht="16.5" x14ac:dyDescent="0.3">
      <c r="B51644"/>
    </row>
    <row r="51645" spans="2:2" ht="16.5" x14ac:dyDescent="0.3">
      <c r="B51645"/>
    </row>
    <row r="51646" spans="2:2" ht="16.5" x14ac:dyDescent="0.3">
      <c r="B51646"/>
    </row>
    <row r="51647" spans="2:2" ht="16.5" x14ac:dyDescent="0.3">
      <c r="B51647"/>
    </row>
    <row r="51648" spans="2:2" ht="16.5" x14ac:dyDescent="0.3">
      <c r="B51648"/>
    </row>
    <row r="51649" spans="2:2" ht="16.5" x14ac:dyDescent="0.3">
      <c r="B51649"/>
    </row>
    <row r="51650" spans="2:2" ht="16.5" x14ac:dyDescent="0.3">
      <c r="B51650"/>
    </row>
    <row r="51651" spans="2:2" ht="16.5" x14ac:dyDescent="0.3">
      <c r="B51651"/>
    </row>
    <row r="51652" spans="2:2" ht="16.5" x14ac:dyDescent="0.3">
      <c r="B51652"/>
    </row>
    <row r="51653" spans="2:2" ht="16.5" x14ac:dyDescent="0.3">
      <c r="B51653"/>
    </row>
    <row r="51654" spans="2:2" ht="16.5" x14ac:dyDescent="0.3">
      <c r="B51654"/>
    </row>
    <row r="51655" spans="2:2" ht="16.5" x14ac:dyDescent="0.3">
      <c r="B51655"/>
    </row>
    <row r="51656" spans="2:2" ht="16.5" x14ac:dyDescent="0.3">
      <c r="B51656"/>
    </row>
    <row r="51657" spans="2:2" ht="16.5" x14ac:dyDescent="0.3">
      <c r="B51657"/>
    </row>
    <row r="51658" spans="2:2" ht="16.5" x14ac:dyDescent="0.3">
      <c r="B51658"/>
    </row>
    <row r="51659" spans="2:2" ht="16.5" x14ac:dyDescent="0.3">
      <c r="B51659"/>
    </row>
    <row r="51660" spans="2:2" ht="16.5" x14ac:dyDescent="0.3">
      <c r="B51660"/>
    </row>
    <row r="51661" spans="2:2" ht="16.5" x14ac:dyDescent="0.3">
      <c r="B51661"/>
    </row>
    <row r="51662" spans="2:2" ht="16.5" x14ac:dyDescent="0.3">
      <c r="B51662"/>
    </row>
    <row r="51663" spans="2:2" ht="16.5" x14ac:dyDescent="0.3">
      <c r="B51663"/>
    </row>
    <row r="51664" spans="2:2" ht="16.5" x14ac:dyDescent="0.3">
      <c r="B51664"/>
    </row>
    <row r="51665" spans="2:2" ht="16.5" x14ac:dyDescent="0.3">
      <c r="B51665"/>
    </row>
    <row r="51666" spans="2:2" ht="16.5" x14ac:dyDescent="0.3">
      <c r="B51666"/>
    </row>
    <row r="51667" spans="2:2" ht="16.5" x14ac:dyDescent="0.3">
      <c r="B51667"/>
    </row>
    <row r="51668" spans="2:2" ht="16.5" x14ac:dyDescent="0.3">
      <c r="B51668"/>
    </row>
    <row r="51669" spans="2:2" ht="16.5" x14ac:dyDescent="0.3">
      <c r="B51669"/>
    </row>
    <row r="51670" spans="2:2" ht="16.5" x14ac:dyDescent="0.3">
      <c r="B51670"/>
    </row>
    <row r="51671" spans="2:2" ht="16.5" x14ac:dyDescent="0.3">
      <c r="B51671"/>
    </row>
    <row r="51672" spans="2:2" ht="16.5" x14ac:dyDescent="0.3">
      <c r="B51672"/>
    </row>
    <row r="51673" spans="2:2" ht="16.5" x14ac:dyDescent="0.3">
      <c r="B51673"/>
    </row>
    <row r="51674" spans="2:2" ht="16.5" x14ac:dyDescent="0.3">
      <c r="B51674"/>
    </row>
    <row r="51675" spans="2:2" ht="16.5" x14ac:dyDescent="0.3">
      <c r="B51675"/>
    </row>
    <row r="51676" spans="2:2" ht="16.5" x14ac:dyDescent="0.3">
      <c r="B51676"/>
    </row>
    <row r="51677" spans="2:2" ht="16.5" x14ac:dyDescent="0.3">
      <c r="B51677"/>
    </row>
    <row r="51678" spans="2:2" ht="16.5" x14ac:dyDescent="0.3">
      <c r="B51678"/>
    </row>
    <row r="51679" spans="2:2" ht="16.5" x14ac:dyDescent="0.3">
      <c r="B51679"/>
    </row>
    <row r="51680" spans="2:2" ht="16.5" x14ac:dyDescent="0.3">
      <c r="B51680"/>
    </row>
    <row r="51681" spans="2:2" ht="16.5" x14ac:dyDescent="0.3">
      <c r="B51681"/>
    </row>
    <row r="51682" spans="2:2" ht="16.5" x14ac:dyDescent="0.3">
      <c r="B51682"/>
    </row>
    <row r="51683" spans="2:2" ht="16.5" x14ac:dyDescent="0.3">
      <c r="B51683"/>
    </row>
    <row r="51684" spans="2:2" ht="16.5" x14ac:dyDescent="0.3">
      <c r="B51684"/>
    </row>
    <row r="51685" spans="2:2" ht="16.5" x14ac:dyDescent="0.3">
      <c r="B51685"/>
    </row>
    <row r="51686" spans="2:2" ht="16.5" x14ac:dyDescent="0.3">
      <c r="B51686"/>
    </row>
    <row r="51687" spans="2:2" ht="16.5" x14ac:dyDescent="0.3">
      <c r="B51687"/>
    </row>
    <row r="51688" spans="2:2" ht="16.5" x14ac:dyDescent="0.3">
      <c r="B51688"/>
    </row>
    <row r="51689" spans="2:2" ht="16.5" x14ac:dyDescent="0.3">
      <c r="B51689"/>
    </row>
    <row r="51690" spans="2:2" ht="16.5" x14ac:dyDescent="0.3">
      <c r="B51690"/>
    </row>
    <row r="51691" spans="2:2" ht="16.5" x14ac:dyDescent="0.3">
      <c r="B51691"/>
    </row>
    <row r="51692" spans="2:2" ht="16.5" x14ac:dyDescent="0.3">
      <c r="B51692"/>
    </row>
    <row r="51693" spans="2:2" ht="16.5" x14ac:dyDescent="0.3">
      <c r="B51693"/>
    </row>
    <row r="51694" spans="2:2" ht="16.5" x14ac:dyDescent="0.3">
      <c r="B51694"/>
    </row>
    <row r="51695" spans="2:2" ht="16.5" x14ac:dyDescent="0.3">
      <c r="B51695"/>
    </row>
    <row r="51696" spans="2:2" ht="16.5" x14ac:dyDescent="0.3">
      <c r="B51696"/>
    </row>
    <row r="51697" spans="2:2" ht="16.5" x14ac:dyDescent="0.3">
      <c r="B51697"/>
    </row>
    <row r="51698" spans="2:2" ht="16.5" x14ac:dyDescent="0.3">
      <c r="B51698"/>
    </row>
    <row r="51699" spans="2:2" ht="16.5" x14ac:dyDescent="0.3">
      <c r="B51699"/>
    </row>
    <row r="51700" spans="2:2" ht="16.5" x14ac:dyDescent="0.3">
      <c r="B51700"/>
    </row>
    <row r="51701" spans="2:2" ht="16.5" x14ac:dyDescent="0.3">
      <c r="B51701"/>
    </row>
    <row r="51702" spans="2:2" ht="16.5" x14ac:dyDescent="0.3">
      <c r="B51702"/>
    </row>
    <row r="51703" spans="2:2" ht="16.5" x14ac:dyDescent="0.3">
      <c r="B51703"/>
    </row>
    <row r="51704" spans="2:2" ht="16.5" x14ac:dyDescent="0.3">
      <c r="B51704"/>
    </row>
    <row r="51705" spans="2:2" ht="16.5" x14ac:dyDescent="0.3">
      <c r="B51705"/>
    </row>
    <row r="51706" spans="2:2" ht="16.5" x14ac:dyDescent="0.3">
      <c r="B51706"/>
    </row>
    <row r="51707" spans="2:2" ht="16.5" x14ac:dyDescent="0.3">
      <c r="B51707"/>
    </row>
    <row r="51708" spans="2:2" ht="16.5" x14ac:dyDescent="0.3">
      <c r="B51708"/>
    </row>
    <row r="51709" spans="2:2" ht="16.5" x14ac:dyDescent="0.3">
      <c r="B51709"/>
    </row>
    <row r="51710" spans="2:2" ht="16.5" x14ac:dyDescent="0.3">
      <c r="B51710"/>
    </row>
    <row r="51711" spans="2:2" ht="16.5" x14ac:dyDescent="0.3">
      <c r="B51711"/>
    </row>
    <row r="51712" spans="2:2" ht="16.5" x14ac:dyDescent="0.3">
      <c r="B51712"/>
    </row>
    <row r="51713" spans="2:2" ht="16.5" x14ac:dyDescent="0.3">
      <c r="B51713"/>
    </row>
    <row r="51714" spans="2:2" ht="16.5" x14ac:dyDescent="0.3">
      <c r="B51714"/>
    </row>
    <row r="51715" spans="2:2" ht="16.5" x14ac:dyDescent="0.3">
      <c r="B51715"/>
    </row>
    <row r="51716" spans="2:2" ht="16.5" x14ac:dyDescent="0.3">
      <c r="B51716"/>
    </row>
    <row r="51717" spans="2:2" ht="16.5" x14ac:dyDescent="0.3">
      <c r="B51717"/>
    </row>
    <row r="51718" spans="2:2" ht="16.5" x14ac:dyDescent="0.3">
      <c r="B51718"/>
    </row>
    <row r="51719" spans="2:2" ht="16.5" x14ac:dyDescent="0.3">
      <c r="B51719"/>
    </row>
    <row r="51720" spans="2:2" ht="16.5" x14ac:dyDescent="0.3">
      <c r="B51720"/>
    </row>
    <row r="51721" spans="2:2" ht="16.5" x14ac:dyDescent="0.3">
      <c r="B51721"/>
    </row>
    <row r="51722" spans="2:2" ht="16.5" x14ac:dyDescent="0.3">
      <c r="B51722"/>
    </row>
    <row r="51723" spans="2:2" ht="16.5" x14ac:dyDescent="0.3">
      <c r="B51723"/>
    </row>
    <row r="51724" spans="2:2" ht="16.5" x14ac:dyDescent="0.3">
      <c r="B51724"/>
    </row>
    <row r="51725" spans="2:2" ht="16.5" x14ac:dyDescent="0.3">
      <c r="B51725"/>
    </row>
    <row r="51726" spans="2:2" ht="16.5" x14ac:dyDescent="0.3">
      <c r="B51726"/>
    </row>
    <row r="51727" spans="2:2" ht="16.5" x14ac:dyDescent="0.3">
      <c r="B51727"/>
    </row>
    <row r="51728" spans="2:2" ht="16.5" x14ac:dyDescent="0.3">
      <c r="B51728"/>
    </row>
    <row r="51729" spans="2:2" ht="16.5" x14ac:dyDescent="0.3">
      <c r="B51729"/>
    </row>
    <row r="51730" spans="2:2" ht="16.5" x14ac:dyDescent="0.3">
      <c r="B51730"/>
    </row>
    <row r="51731" spans="2:2" ht="16.5" x14ac:dyDescent="0.3">
      <c r="B51731"/>
    </row>
    <row r="51732" spans="2:2" ht="16.5" x14ac:dyDescent="0.3">
      <c r="B51732"/>
    </row>
    <row r="51733" spans="2:2" ht="16.5" x14ac:dyDescent="0.3">
      <c r="B51733"/>
    </row>
    <row r="51734" spans="2:2" ht="16.5" x14ac:dyDescent="0.3">
      <c r="B51734"/>
    </row>
    <row r="51735" spans="2:2" ht="16.5" x14ac:dyDescent="0.3">
      <c r="B51735"/>
    </row>
    <row r="51736" spans="2:2" ht="16.5" x14ac:dyDescent="0.3">
      <c r="B51736"/>
    </row>
    <row r="51737" spans="2:2" ht="16.5" x14ac:dyDescent="0.3">
      <c r="B51737"/>
    </row>
    <row r="51738" spans="2:2" ht="16.5" x14ac:dyDescent="0.3">
      <c r="B51738"/>
    </row>
    <row r="51739" spans="2:2" ht="16.5" x14ac:dyDescent="0.3">
      <c r="B51739"/>
    </row>
    <row r="51740" spans="2:2" ht="16.5" x14ac:dyDescent="0.3">
      <c r="B51740"/>
    </row>
    <row r="51741" spans="2:2" ht="16.5" x14ac:dyDescent="0.3">
      <c r="B51741"/>
    </row>
    <row r="51742" spans="2:2" ht="16.5" x14ac:dyDescent="0.3">
      <c r="B51742"/>
    </row>
    <row r="51743" spans="2:2" ht="16.5" x14ac:dyDescent="0.3">
      <c r="B51743"/>
    </row>
    <row r="51744" spans="2:2" ht="16.5" x14ac:dyDescent="0.3">
      <c r="B51744"/>
    </row>
    <row r="51745" spans="2:2" ht="16.5" x14ac:dyDescent="0.3">
      <c r="B51745"/>
    </row>
    <row r="51746" spans="2:2" ht="16.5" x14ac:dyDescent="0.3">
      <c r="B51746"/>
    </row>
    <row r="51747" spans="2:2" ht="16.5" x14ac:dyDescent="0.3">
      <c r="B51747"/>
    </row>
    <row r="51748" spans="2:2" ht="16.5" x14ac:dyDescent="0.3">
      <c r="B51748"/>
    </row>
    <row r="51749" spans="2:2" ht="16.5" x14ac:dyDescent="0.3">
      <c r="B51749"/>
    </row>
    <row r="51750" spans="2:2" ht="16.5" x14ac:dyDescent="0.3">
      <c r="B51750"/>
    </row>
    <row r="51751" spans="2:2" ht="16.5" x14ac:dyDescent="0.3">
      <c r="B51751"/>
    </row>
    <row r="51752" spans="2:2" ht="16.5" x14ac:dyDescent="0.3">
      <c r="B51752"/>
    </row>
    <row r="51753" spans="2:2" ht="16.5" x14ac:dyDescent="0.3">
      <c r="B51753"/>
    </row>
    <row r="51754" spans="2:2" ht="16.5" x14ac:dyDescent="0.3">
      <c r="B51754"/>
    </row>
    <row r="51755" spans="2:2" ht="16.5" x14ac:dyDescent="0.3">
      <c r="B51755"/>
    </row>
    <row r="51756" spans="2:2" ht="16.5" x14ac:dyDescent="0.3">
      <c r="B51756"/>
    </row>
    <row r="51757" spans="2:2" ht="16.5" x14ac:dyDescent="0.3">
      <c r="B51757"/>
    </row>
    <row r="51758" spans="2:2" ht="16.5" x14ac:dyDescent="0.3">
      <c r="B51758"/>
    </row>
    <row r="51759" spans="2:2" ht="16.5" x14ac:dyDescent="0.3">
      <c r="B51759"/>
    </row>
    <row r="51760" spans="2:2" ht="16.5" x14ac:dyDescent="0.3">
      <c r="B51760"/>
    </row>
    <row r="51761" spans="2:2" ht="16.5" x14ac:dyDescent="0.3">
      <c r="B51761"/>
    </row>
    <row r="51762" spans="2:2" ht="16.5" x14ac:dyDescent="0.3">
      <c r="B51762"/>
    </row>
    <row r="51763" spans="2:2" ht="16.5" x14ac:dyDescent="0.3">
      <c r="B51763"/>
    </row>
    <row r="51764" spans="2:2" ht="16.5" x14ac:dyDescent="0.3">
      <c r="B51764"/>
    </row>
    <row r="51765" spans="2:2" ht="16.5" x14ac:dyDescent="0.3">
      <c r="B51765"/>
    </row>
    <row r="51766" spans="2:2" ht="16.5" x14ac:dyDescent="0.3">
      <c r="B51766"/>
    </row>
    <row r="51767" spans="2:2" ht="16.5" x14ac:dyDescent="0.3">
      <c r="B51767"/>
    </row>
    <row r="51768" spans="2:2" ht="16.5" x14ac:dyDescent="0.3">
      <c r="B51768"/>
    </row>
    <row r="51769" spans="2:2" ht="16.5" x14ac:dyDescent="0.3">
      <c r="B51769"/>
    </row>
    <row r="51770" spans="2:2" ht="16.5" x14ac:dyDescent="0.3">
      <c r="B51770"/>
    </row>
    <row r="51771" spans="2:2" ht="16.5" x14ac:dyDescent="0.3">
      <c r="B51771"/>
    </row>
    <row r="51772" spans="2:2" ht="16.5" x14ac:dyDescent="0.3">
      <c r="B51772"/>
    </row>
    <row r="51773" spans="2:2" ht="16.5" x14ac:dyDescent="0.3">
      <c r="B51773"/>
    </row>
    <row r="51774" spans="2:2" ht="16.5" x14ac:dyDescent="0.3">
      <c r="B51774"/>
    </row>
    <row r="51775" spans="2:2" ht="16.5" x14ac:dyDescent="0.3">
      <c r="B51775"/>
    </row>
    <row r="51776" spans="2:2" ht="16.5" x14ac:dyDescent="0.3">
      <c r="B51776"/>
    </row>
    <row r="51777" spans="2:2" ht="16.5" x14ac:dyDescent="0.3">
      <c r="B51777"/>
    </row>
    <row r="51778" spans="2:2" ht="16.5" x14ac:dyDescent="0.3">
      <c r="B51778"/>
    </row>
    <row r="51779" spans="2:2" ht="16.5" x14ac:dyDescent="0.3">
      <c r="B51779"/>
    </row>
    <row r="51780" spans="2:2" ht="16.5" x14ac:dyDescent="0.3">
      <c r="B51780"/>
    </row>
    <row r="51781" spans="2:2" ht="16.5" x14ac:dyDescent="0.3">
      <c r="B51781"/>
    </row>
    <row r="51782" spans="2:2" ht="16.5" x14ac:dyDescent="0.3">
      <c r="B51782"/>
    </row>
    <row r="51783" spans="2:2" ht="16.5" x14ac:dyDescent="0.3">
      <c r="B51783"/>
    </row>
    <row r="51784" spans="2:2" ht="16.5" x14ac:dyDescent="0.3">
      <c r="B51784"/>
    </row>
    <row r="51785" spans="2:2" ht="16.5" x14ac:dyDescent="0.3">
      <c r="B51785"/>
    </row>
    <row r="51786" spans="2:2" ht="16.5" x14ac:dyDescent="0.3">
      <c r="B51786"/>
    </row>
    <row r="51787" spans="2:2" ht="16.5" x14ac:dyDescent="0.3">
      <c r="B51787"/>
    </row>
    <row r="51788" spans="2:2" ht="16.5" x14ac:dyDescent="0.3">
      <c r="B51788"/>
    </row>
    <row r="51789" spans="2:2" ht="16.5" x14ac:dyDescent="0.3">
      <c r="B51789"/>
    </row>
    <row r="51790" spans="2:2" ht="16.5" x14ac:dyDescent="0.3">
      <c r="B51790"/>
    </row>
    <row r="51791" spans="2:2" ht="16.5" x14ac:dyDescent="0.3">
      <c r="B51791"/>
    </row>
    <row r="51792" spans="2:2" ht="16.5" x14ac:dyDescent="0.3">
      <c r="B51792"/>
    </row>
    <row r="51793" spans="2:2" ht="16.5" x14ac:dyDescent="0.3">
      <c r="B51793"/>
    </row>
    <row r="51794" spans="2:2" ht="16.5" x14ac:dyDescent="0.3">
      <c r="B51794"/>
    </row>
    <row r="51795" spans="2:2" ht="16.5" x14ac:dyDescent="0.3">
      <c r="B51795"/>
    </row>
    <row r="51796" spans="2:2" ht="16.5" x14ac:dyDescent="0.3">
      <c r="B51796"/>
    </row>
    <row r="51797" spans="2:2" ht="16.5" x14ac:dyDescent="0.3">
      <c r="B51797"/>
    </row>
    <row r="51798" spans="2:2" ht="16.5" x14ac:dyDescent="0.3">
      <c r="B51798"/>
    </row>
    <row r="51799" spans="2:2" ht="16.5" x14ac:dyDescent="0.3">
      <c r="B51799"/>
    </row>
    <row r="51800" spans="2:2" ht="16.5" x14ac:dyDescent="0.3">
      <c r="B51800"/>
    </row>
    <row r="51801" spans="2:2" ht="16.5" x14ac:dyDescent="0.3">
      <c r="B51801"/>
    </row>
    <row r="51802" spans="2:2" ht="16.5" x14ac:dyDescent="0.3">
      <c r="B51802"/>
    </row>
    <row r="51803" spans="2:2" ht="16.5" x14ac:dyDescent="0.3">
      <c r="B51803"/>
    </row>
    <row r="51804" spans="2:2" ht="16.5" x14ac:dyDescent="0.3">
      <c r="B51804"/>
    </row>
    <row r="51805" spans="2:2" ht="16.5" x14ac:dyDescent="0.3">
      <c r="B51805"/>
    </row>
    <row r="51806" spans="2:2" ht="16.5" x14ac:dyDescent="0.3">
      <c r="B51806"/>
    </row>
    <row r="51807" spans="2:2" ht="16.5" x14ac:dyDescent="0.3">
      <c r="B51807"/>
    </row>
    <row r="51808" spans="2:2" ht="16.5" x14ac:dyDescent="0.3">
      <c r="B51808"/>
    </row>
    <row r="51809" spans="2:2" ht="16.5" x14ac:dyDescent="0.3">
      <c r="B51809"/>
    </row>
    <row r="51810" spans="2:2" ht="16.5" x14ac:dyDescent="0.3">
      <c r="B51810"/>
    </row>
    <row r="51811" spans="2:2" ht="16.5" x14ac:dyDescent="0.3">
      <c r="B51811"/>
    </row>
    <row r="51812" spans="2:2" ht="16.5" x14ac:dyDescent="0.3">
      <c r="B51812"/>
    </row>
    <row r="51813" spans="2:2" ht="16.5" x14ac:dyDescent="0.3">
      <c r="B51813"/>
    </row>
    <row r="51814" spans="2:2" ht="16.5" x14ac:dyDescent="0.3">
      <c r="B51814"/>
    </row>
    <row r="51815" spans="2:2" ht="16.5" x14ac:dyDescent="0.3">
      <c r="B51815"/>
    </row>
    <row r="51816" spans="2:2" ht="16.5" x14ac:dyDescent="0.3">
      <c r="B51816"/>
    </row>
    <row r="51817" spans="2:2" ht="16.5" x14ac:dyDescent="0.3">
      <c r="B51817"/>
    </row>
    <row r="51818" spans="2:2" ht="16.5" x14ac:dyDescent="0.3">
      <c r="B51818"/>
    </row>
    <row r="51819" spans="2:2" ht="16.5" x14ac:dyDescent="0.3">
      <c r="B51819"/>
    </row>
    <row r="51820" spans="2:2" ht="16.5" x14ac:dyDescent="0.3">
      <c r="B51820"/>
    </row>
    <row r="51821" spans="2:2" ht="16.5" x14ac:dyDescent="0.3">
      <c r="B51821"/>
    </row>
    <row r="51822" spans="2:2" ht="16.5" x14ac:dyDescent="0.3">
      <c r="B51822"/>
    </row>
    <row r="51823" spans="2:2" ht="16.5" x14ac:dyDescent="0.3">
      <c r="B51823"/>
    </row>
    <row r="51824" spans="2:2" ht="16.5" x14ac:dyDescent="0.3">
      <c r="B51824"/>
    </row>
    <row r="51825" spans="2:2" ht="16.5" x14ac:dyDescent="0.3">
      <c r="B51825"/>
    </row>
    <row r="51826" spans="2:2" ht="16.5" x14ac:dyDescent="0.3">
      <c r="B51826"/>
    </row>
    <row r="51827" spans="2:2" ht="16.5" x14ac:dyDescent="0.3">
      <c r="B51827"/>
    </row>
    <row r="51828" spans="2:2" ht="16.5" x14ac:dyDescent="0.3">
      <c r="B51828"/>
    </row>
    <row r="51829" spans="2:2" ht="16.5" x14ac:dyDescent="0.3">
      <c r="B51829"/>
    </row>
    <row r="51830" spans="2:2" ht="16.5" x14ac:dyDescent="0.3">
      <c r="B51830"/>
    </row>
    <row r="51831" spans="2:2" ht="16.5" x14ac:dyDescent="0.3">
      <c r="B51831"/>
    </row>
    <row r="51832" spans="2:2" ht="16.5" x14ac:dyDescent="0.3">
      <c r="B51832"/>
    </row>
    <row r="51833" spans="2:2" ht="16.5" x14ac:dyDescent="0.3">
      <c r="B51833"/>
    </row>
    <row r="51834" spans="2:2" ht="16.5" x14ac:dyDescent="0.3">
      <c r="B51834"/>
    </row>
    <row r="51835" spans="2:2" ht="16.5" x14ac:dyDescent="0.3">
      <c r="B51835"/>
    </row>
    <row r="51836" spans="2:2" ht="16.5" x14ac:dyDescent="0.3">
      <c r="B51836"/>
    </row>
    <row r="51837" spans="2:2" ht="16.5" x14ac:dyDescent="0.3">
      <c r="B51837"/>
    </row>
    <row r="51838" spans="2:2" ht="16.5" x14ac:dyDescent="0.3">
      <c r="B51838"/>
    </row>
    <row r="51839" spans="2:2" ht="16.5" x14ac:dyDescent="0.3">
      <c r="B51839"/>
    </row>
    <row r="51840" spans="2:2" ht="16.5" x14ac:dyDescent="0.3">
      <c r="B51840"/>
    </row>
    <row r="51841" spans="2:2" ht="16.5" x14ac:dyDescent="0.3">
      <c r="B51841"/>
    </row>
    <row r="51842" spans="2:2" ht="16.5" x14ac:dyDescent="0.3">
      <c r="B51842"/>
    </row>
    <row r="51843" spans="2:2" ht="16.5" x14ac:dyDescent="0.3">
      <c r="B51843"/>
    </row>
    <row r="51844" spans="2:2" ht="16.5" x14ac:dyDescent="0.3">
      <c r="B51844"/>
    </row>
    <row r="51845" spans="2:2" ht="16.5" x14ac:dyDescent="0.3">
      <c r="B51845"/>
    </row>
    <row r="51846" spans="2:2" ht="16.5" x14ac:dyDescent="0.3">
      <c r="B51846"/>
    </row>
    <row r="51847" spans="2:2" ht="16.5" x14ac:dyDescent="0.3">
      <c r="B51847"/>
    </row>
    <row r="51848" spans="2:2" ht="16.5" x14ac:dyDescent="0.3">
      <c r="B51848"/>
    </row>
    <row r="51849" spans="2:2" ht="16.5" x14ac:dyDescent="0.3">
      <c r="B51849"/>
    </row>
    <row r="51850" spans="2:2" ht="16.5" x14ac:dyDescent="0.3">
      <c r="B51850"/>
    </row>
    <row r="51851" spans="2:2" ht="16.5" x14ac:dyDescent="0.3">
      <c r="B51851"/>
    </row>
    <row r="51852" spans="2:2" ht="16.5" x14ac:dyDescent="0.3">
      <c r="B51852"/>
    </row>
    <row r="51853" spans="2:2" ht="16.5" x14ac:dyDescent="0.3">
      <c r="B51853"/>
    </row>
    <row r="51854" spans="2:2" ht="16.5" x14ac:dyDescent="0.3">
      <c r="B51854"/>
    </row>
    <row r="51855" spans="2:2" ht="16.5" x14ac:dyDescent="0.3">
      <c r="B51855"/>
    </row>
    <row r="51856" spans="2:2" ht="16.5" x14ac:dyDescent="0.3">
      <c r="B51856"/>
    </row>
    <row r="51857" spans="2:2" ht="16.5" x14ac:dyDescent="0.3">
      <c r="B51857"/>
    </row>
    <row r="51858" spans="2:2" ht="16.5" x14ac:dyDescent="0.3">
      <c r="B51858"/>
    </row>
    <row r="51859" spans="2:2" ht="16.5" x14ac:dyDescent="0.3">
      <c r="B51859"/>
    </row>
    <row r="51860" spans="2:2" ht="16.5" x14ac:dyDescent="0.3">
      <c r="B51860"/>
    </row>
    <row r="51861" spans="2:2" ht="16.5" x14ac:dyDescent="0.3">
      <c r="B51861"/>
    </row>
    <row r="51862" spans="2:2" ht="16.5" x14ac:dyDescent="0.3">
      <c r="B51862"/>
    </row>
    <row r="51863" spans="2:2" ht="16.5" x14ac:dyDescent="0.3">
      <c r="B51863"/>
    </row>
    <row r="51864" spans="2:2" ht="16.5" x14ac:dyDescent="0.3">
      <c r="B51864"/>
    </row>
    <row r="51865" spans="2:2" ht="16.5" x14ac:dyDescent="0.3">
      <c r="B51865"/>
    </row>
    <row r="51866" spans="2:2" ht="16.5" x14ac:dyDescent="0.3">
      <c r="B51866"/>
    </row>
    <row r="51867" spans="2:2" ht="16.5" x14ac:dyDescent="0.3">
      <c r="B51867"/>
    </row>
    <row r="51868" spans="2:2" ht="16.5" x14ac:dyDescent="0.3">
      <c r="B51868"/>
    </row>
    <row r="51869" spans="2:2" ht="16.5" x14ac:dyDescent="0.3">
      <c r="B51869"/>
    </row>
    <row r="51870" spans="2:2" ht="16.5" x14ac:dyDescent="0.3">
      <c r="B51870"/>
    </row>
    <row r="51871" spans="2:2" ht="16.5" x14ac:dyDescent="0.3">
      <c r="B51871"/>
    </row>
    <row r="51872" spans="2:2" ht="16.5" x14ac:dyDescent="0.3">
      <c r="B51872"/>
    </row>
    <row r="51873" spans="2:2" ht="16.5" x14ac:dyDescent="0.3">
      <c r="B51873"/>
    </row>
    <row r="51874" spans="2:2" ht="16.5" x14ac:dyDescent="0.3">
      <c r="B51874"/>
    </row>
    <row r="51875" spans="2:2" ht="16.5" x14ac:dyDescent="0.3">
      <c r="B51875"/>
    </row>
    <row r="51876" spans="2:2" ht="16.5" x14ac:dyDescent="0.3">
      <c r="B51876"/>
    </row>
    <row r="51877" spans="2:2" ht="16.5" x14ac:dyDescent="0.3">
      <c r="B51877"/>
    </row>
    <row r="51878" spans="2:2" ht="16.5" x14ac:dyDescent="0.3">
      <c r="B51878"/>
    </row>
    <row r="51879" spans="2:2" ht="16.5" x14ac:dyDescent="0.3">
      <c r="B51879"/>
    </row>
    <row r="51880" spans="2:2" ht="16.5" x14ac:dyDescent="0.3">
      <c r="B51880"/>
    </row>
    <row r="51881" spans="2:2" ht="16.5" x14ac:dyDescent="0.3">
      <c r="B51881"/>
    </row>
    <row r="51882" spans="2:2" ht="16.5" x14ac:dyDescent="0.3">
      <c r="B51882"/>
    </row>
    <row r="51883" spans="2:2" ht="16.5" x14ac:dyDescent="0.3">
      <c r="B51883"/>
    </row>
    <row r="51884" spans="2:2" ht="16.5" x14ac:dyDescent="0.3">
      <c r="B51884"/>
    </row>
    <row r="51885" spans="2:2" ht="16.5" x14ac:dyDescent="0.3">
      <c r="B51885"/>
    </row>
    <row r="51886" spans="2:2" ht="16.5" x14ac:dyDescent="0.3">
      <c r="B51886"/>
    </row>
    <row r="51887" spans="2:2" ht="16.5" x14ac:dyDescent="0.3">
      <c r="B51887"/>
    </row>
    <row r="51888" spans="2:2" ht="16.5" x14ac:dyDescent="0.3">
      <c r="B51888"/>
    </row>
    <row r="51889" spans="2:2" ht="16.5" x14ac:dyDescent="0.3">
      <c r="B51889"/>
    </row>
    <row r="51890" spans="2:2" ht="16.5" x14ac:dyDescent="0.3">
      <c r="B51890"/>
    </row>
    <row r="51891" spans="2:2" ht="16.5" x14ac:dyDescent="0.3">
      <c r="B51891"/>
    </row>
    <row r="51892" spans="2:2" ht="16.5" x14ac:dyDescent="0.3">
      <c r="B51892"/>
    </row>
    <row r="51893" spans="2:2" ht="16.5" x14ac:dyDescent="0.3">
      <c r="B51893"/>
    </row>
    <row r="51894" spans="2:2" ht="16.5" x14ac:dyDescent="0.3">
      <c r="B51894"/>
    </row>
    <row r="51895" spans="2:2" ht="16.5" x14ac:dyDescent="0.3">
      <c r="B51895"/>
    </row>
    <row r="51896" spans="2:2" ht="16.5" x14ac:dyDescent="0.3">
      <c r="B51896"/>
    </row>
    <row r="51897" spans="2:2" ht="16.5" x14ac:dyDescent="0.3">
      <c r="B51897"/>
    </row>
    <row r="51898" spans="2:2" ht="16.5" x14ac:dyDescent="0.3">
      <c r="B51898"/>
    </row>
    <row r="51899" spans="2:2" ht="16.5" x14ac:dyDescent="0.3">
      <c r="B51899"/>
    </row>
    <row r="51900" spans="2:2" ht="16.5" x14ac:dyDescent="0.3">
      <c r="B51900"/>
    </row>
    <row r="51901" spans="2:2" ht="16.5" x14ac:dyDescent="0.3">
      <c r="B51901"/>
    </row>
    <row r="51902" spans="2:2" ht="16.5" x14ac:dyDescent="0.3">
      <c r="B51902"/>
    </row>
    <row r="51903" spans="2:2" ht="16.5" x14ac:dyDescent="0.3">
      <c r="B51903"/>
    </row>
    <row r="51904" spans="2:2" ht="16.5" x14ac:dyDescent="0.3">
      <c r="B51904"/>
    </row>
    <row r="51905" spans="2:2" ht="16.5" x14ac:dyDescent="0.3">
      <c r="B51905"/>
    </row>
    <row r="51906" spans="2:2" ht="16.5" x14ac:dyDescent="0.3">
      <c r="B51906"/>
    </row>
    <row r="51907" spans="2:2" ht="16.5" x14ac:dyDescent="0.3">
      <c r="B51907"/>
    </row>
    <row r="51908" spans="2:2" ht="16.5" x14ac:dyDescent="0.3">
      <c r="B51908"/>
    </row>
    <row r="51909" spans="2:2" ht="16.5" x14ac:dyDescent="0.3">
      <c r="B51909"/>
    </row>
    <row r="51910" spans="2:2" ht="16.5" x14ac:dyDescent="0.3">
      <c r="B51910"/>
    </row>
    <row r="51911" spans="2:2" ht="16.5" x14ac:dyDescent="0.3">
      <c r="B51911"/>
    </row>
    <row r="51912" spans="2:2" ht="16.5" x14ac:dyDescent="0.3">
      <c r="B51912"/>
    </row>
    <row r="51913" spans="2:2" ht="16.5" x14ac:dyDescent="0.3">
      <c r="B51913"/>
    </row>
    <row r="51914" spans="2:2" ht="16.5" x14ac:dyDescent="0.3">
      <c r="B51914"/>
    </row>
    <row r="51915" spans="2:2" ht="16.5" x14ac:dyDescent="0.3">
      <c r="B51915"/>
    </row>
    <row r="51916" spans="2:2" ht="16.5" x14ac:dyDescent="0.3">
      <c r="B51916"/>
    </row>
    <row r="51917" spans="2:2" ht="16.5" x14ac:dyDescent="0.3">
      <c r="B51917"/>
    </row>
    <row r="51918" spans="2:2" ht="16.5" x14ac:dyDescent="0.3">
      <c r="B51918"/>
    </row>
    <row r="51919" spans="2:2" ht="16.5" x14ac:dyDescent="0.3">
      <c r="B51919"/>
    </row>
    <row r="51920" spans="2:2" ht="16.5" x14ac:dyDescent="0.3">
      <c r="B51920"/>
    </row>
    <row r="51921" spans="2:2" ht="16.5" x14ac:dyDescent="0.3">
      <c r="B51921"/>
    </row>
    <row r="51922" spans="2:2" ht="16.5" x14ac:dyDescent="0.3">
      <c r="B51922"/>
    </row>
    <row r="51923" spans="2:2" ht="16.5" x14ac:dyDescent="0.3">
      <c r="B51923"/>
    </row>
    <row r="51924" spans="2:2" ht="16.5" x14ac:dyDescent="0.3">
      <c r="B51924"/>
    </row>
    <row r="51925" spans="2:2" ht="16.5" x14ac:dyDescent="0.3">
      <c r="B51925"/>
    </row>
    <row r="51926" spans="2:2" ht="16.5" x14ac:dyDescent="0.3">
      <c r="B51926"/>
    </row>
    <row r="51927" spans="2:2" ht="16.5" x14ac:dyDescent="0.3">
      <c r="B51927"/>
    </row>
    <row r="51928" spans="2:2" ht="16.5" x14ac:dyDescent="0.3">
      <c r="B51928"/>
    </row>
    <row r="51929" spans="2:2" ht="16.5" x14ac:dyDescent="0.3">
      <c r="B51929"/>
    </row>
    <row r="51930" spans="2:2" ht="16.5" x14ac:dyDescent="0.3">
      <c r="B51930"/>
    </row>
    <row r="51931" spans="2:2" ht="16.5" x14ac:dyDescent="0.3">
      <c r="B51931"/>
    </row>
    <row r="51932" spans="2:2" ht="16.5" x14ac:dyDescent="0.3">
      <c r="B51932"/>
    </row>
    <row r="51933" spans="2:2" ht="16.5" x14ac:dyDescent="0.3">
      <c r="B51933"/>
    </row>
    <row r="51934" spans="2:2" ht="16.5" x14ac:dyDescent="0.3">
      <c r="B51934"/>
    </row>
    <row r="51935" spans="2:2" ht="16.5" x14ac:dyDescent="0.3">
      <c r="B51935"/>
    </row>
    <row r="51936" spans="2:2" ht="16.5" x14ac:dyDescent="0.3">
      <c r="B51936"/>
    </row>
    <row r="51937" spans="2:2" ht="16.5" x14ac:dyDescent="0.3">
      <c r="B51937"/>
    </row>
    <row r="51938" spans="2:2" ht="16.5" x14ac:dyDescent="0.3">
      <c r="B51938"/>
    </row>
    <row r="51939" spans="2:2" ht="16.5" x14ac:dyDescent="0.3">
      <c r="B51939"/>
    </row>
    <row r="51940" spans="2:2" ht="16.5" x14ac:dyDescent="0.3">
      <c r="B51940"/>
    </row>
    <row r="51941" spans="2:2" ht="16.5" x14ac:dyDescent="0.3">
      <c r="B51941"/>
    </row>
    <row r="51942" spans="2:2" ht="16.5" x14ac:dyDescent="0.3">
      <c r="B51942"/>
    </row>
    <row r="51943" spans="2:2" ht="16.5" x14ac:dyDescent="0.3">
      <c r="B51943"/>
    </row>
    <row r="51944" spans="2:2" ht="16.5" x14ac:dyDescent="0.3">
      <c r="B51944"/>
    </row>
    <row r="51945" spans="2:2" ht="16.5" x14ac:dyDescent="0.3">
      <c r="B51945"/>
    </row>
    <row r="51946" spans="2:2" ht="16.5" x14ac:dyDescent="0.3">
      <c r="B51946"/>
    </row>
    <row r="51947" spans="2:2" ht="16.5" x14ac:dyDescent="0.3">
      <c r="B51947"/>
    </row>
    <row r="51948" spans="2:2" ht="16.5" x14ac:dyDescent="0.3">
      <c r="B51948"/>
    </row>
    <row r="51949" spans="2:2" ht="16.5" x14ac:dyDescent="0.3">
      <c r="B51949"/>
    </row>
    <row r="51950" spans="2:2" ht="16.5" x14ac:dyDescent="0.3">
      <c r="B51950"/>
    </row>
    <row r="51951" spans="2:2" ht="16.5" x14ac:dyDescent="0.3">
      <c r="B51951"/>
    </row>
    <row r="51952" spans="2:2" ht="16.5" x14ac:dyDescent="0.3">
      <c r="B51952"/>
    </row>
    <row r="51953" spans="2:2" ht="16.5" x14ac:dyDescent="0.3">
      <c r="B51953"/>
    </row>
    <row r="51954" spans="2:2" ht="16.5" x14ac:dyDescent="0.3">
      <c r="B51954"/>
    </row>
    <row r="51955" spans="2:2" ht="16.5" x14ac:dyDescent="0.3">
      <c r="B51955"/>
    </row>
    <row r="51956" spans="2:2" ht="16.5" x14ac:dyDescent="0.3">
      <c r="B51956"/>
    </row>
    <row r="51957" spans="2:2" ht="16.5" x14ac:dyDescent="0.3">
      <c r="B51957"/>
    </row>
    <row r="51958" spans="2:2" ht="16.5" x14ac:dyDescent="0.3">
      <c r="B51958"/>
    </row>
    <row r="51959" spans="2:2" ht="16.5" x14ac:dyDescent="0.3">
      <c r="B51959"/>
    </row>
    <row r="51960" spans="2:2" ht="16.5" x14ac:dyDescent="0.3">
      <c r="B51960"/>
    </row>
    <row r="51961" spans="2:2" ht="16.5" x14ac:dyDescent="0.3">
      <c r="B51961"/>
    </row>
    <row r="51962" spans="2:2" ht="16.5" x14ac:dyDescent="0.3">
      <c r="B51962"/>
    </row>
    <row r="51963" spans="2:2" ht="16.5" x14ac:dyDescent="0.3">
      <c r="B51963"/>
    </row>
    <row r="51964" spans="2:2" ht="16.5" x14ac:dyDescent="0.3">
      <c r="B51964"/>
    </row>
    <row r="51965" spans="2:2" ht="16.5" x14ac:dyDescent="0.3">
      <c r="B51965"/>
    </row>
    <row r="51966" spans="2:2" ht="16.5" x14ac:dyDescent="0.3">
      <c r="B51966"/>
    </row>
    <row r="51967" spans="2:2" ht="16.5" x14ac:dyDescent="0.3">
      <c r="B51967"/>
    </row>
    <row r="51968" spans="2:2" ht="16.5" x14ac:dyDescent="0.3">
      <c r="B51968"/>
    </row>
    <row r="51969" spans="2:2" ht="16.5" x14ac:dyDescent="0.3">
      <c r="B51969"/>
    </row>
    <row r="51970" spans="2:2" ht="16.5" x14ac:dyDescent="0.3">
      <c r="B51970"/>
    </row>
    <row r="51971" spans="2:2" ht="16.5" x14ac:dyDescent="0.3">
      <c r="B51971"/>
    </row>
    <row r="51972" spans="2:2" ht="16.5" x14ac:dyDescent="0.3">
      <c r="B51972"/>
    </row>
    <row r="51973" spans="2:2" ht="16.5" x14ac:dyDescent="0.3">
      <c r="B51973"/>
    </row>
    <row r="51974" spans="2:2" ht="16.5" x14ac:dyDescent="0.3">
      <c r="B51974"/>
    </row>
    <row r="51975" spans="2:2" ht="16.5" x14ac:dyDescent="0.3">
      <c r="B51975"/>
    </row>
    <row r="51976" spans="2:2" ht="16.5" x14ac:dyDescent="0.3">
      <c r="B51976"/>
    </row>
    <row r="51977" spans="2:2" ht="16.5" x14ac:dyDescent="0.3">
      <c r="B51977"/>
    </row>
    <row r="51978" spans="2:2" ht="16.5" x14ac:dyDescent="0.3">
      <c r="B51978"/>
    </row>
    <row r="51979" spans="2:2" ht="16.5" x14ac:dyDescent="0.3">
      <c r="B51979"/>
    </row>
    <row r="51980" spans="2:2" ht="16.5" x14ac:dyDescent="0.3">
      <c r="B51980"/>
    </row>
    <row r="51981" spans="2:2" ht="16.5" x14ac:dyDescent="0.3">
      <c r="B51981"/>
    </row>
    <row r="51982" spans="2:2" ht="16.5" x14ac:dyDescent="0.3">
      <c r="B51982"/>
    </row>
    <row r="51983" spans="2:2" ht="16.5" x14ac:dyDescent="0.3">
      <c r="B51983"/>
    </row>
    <row r="51984" spans="2:2" ht="16.5" x14ac:dyDescent="0.3">
      <c r="B51984"/>
    </row>
    <row r="51985" spans="2:2" ht="16.5" x14ac:dyDescent="0.3">
      <c r="B51985"/>
    </row>
    <row r="51986" spans="2:2" ht="16.5" x14ac:dyDescent="0.3">
      <c r="B51986"/>
    </row>
    <row r="51987" spans="2:2" ht="16.5" x14ac:dyDescent="0.3">
      <c r="B51987"/>
    </row>
    <row r="51988" spans="2:2" ht="16.5" x14ac:dyDescent="0.3">
      <c r="B51988"/>
    </row>
    <row r="51989" spans="2:2" ht="16.5" x14ac:dyDescent="0.3">
      <c r="B51989"/>
    </row>
    <row r="51990" spans="2:2" ht="16.5" x14ac:dyDescent="0.3">
      <c r="B51990"/>
    </row>
    <row r="51991" spans="2:2" ht="16.5" x14ac:dyDescent="0.3">
      <c r="B51991"/>
    </row>
    <row r="51992" spans="2:2" ht="16.5" x14ac:dyDescent="0.3">
      <c r="B51992"/>
    </row>
    <row r="51993" spans="2:2" ht="16.5" x14ac:dyDescent="0.3">
      <c r="B51993"/>
    </row>
    <row r="51994" spans="2:2" ht="16.5" x14ac:dyDescent="0.3">
      <c r="B51994"/>
    </row>
    <row r="51995" spans="2:2" ht="16.5" x14ac:dyDescent="0.3">
      <c r="B51995"/>
    </row>
    <row r="51996" spans="2:2" ht="16.5" x14ac:dyDescent="0.3">
      <c r="B51996"/>
    </row>
    <row r="51997" spans="2:2" ht="16.5" x14ac:dyDescent="0.3">
      <c r="B51997"/>
    </row>
    <row r="51998" spans="2:2" ht="16.5" x14ac:dyDescent="0.3">
      <c r="B51998"/>
    </row>
    <row r="51999" spans="2:2" ht="16.5" x14ac:dyDescent="0.3">
      <c r="B51999"/>
    </row>
    <row r="52000" spans="2:2" ht="16.5" x14ac:dyDescent="0.3">
      <c r="B52000"/>
    </row>
    <row r="52001" spans="2:2" ht="16.5" x14ac:dyDescent="0.3">
      <c r="B52001"/>
    </row>
    <row r="52002" spans="2:2" ht="16.5" x14ac:dyDescent="0.3">
      <c r="B52002"/>
    </row>
    <row r="52003" spans="2:2" ht="16.5" x14ac:dyDescent="0.3">
      <c r="B52003"/>
    </row>
    <row r="52004" spans="2:2" ht="16.5" x14ac:dyDescent="0.3">
      <c r="B52004"/>
    </row>
    <row r="52005" spans="2:2" ht="16.5" x14ac:dyDescent="0.3">
      <c r="B52005"/>
    </row>
    <row r="52006" spans="2:2" ht="16.5" x14ac:dyDescent="0.3">
      <c r="B52006"/>
    </row>
    <row r="52007" spans="2:2" ht="16.5" x14ac:dyDescent="0.3">
      <c r="B52007"/>
    </row>
    <row r="52008" spans="2:2" ht="16.5" x14ac:dyDescent="0.3">
      <c r="B52008"/>
    </row>
    <row r="52009" spans="2:2" ht="16.5" x14ac:dyDescent="0.3">
      <c r="B52009"/>
    </row>
    <row r="52010" spans="2:2" ht="16.5" x14ac:dyDescent="0.3">
      <c r="B52010"/>
    </row>
    <row r="52011" spans="2:2" ht="16.5" x14ac:dyDescent="0.3">
      <c r="B52011"/>
    </row>
    <row r="52012" spans="2:2" ht="16.5" x14ac:dyDescent="0.3">
      <c r="B52012"/>
    </row>
    <row r="52013" spans="2:2" ht="16.5" x14ac:dyDescent="0.3">
      <c r="B52013"/>
    </row>
    <row r="52014" spans="2:2" ht="16.5" x14ac:dyDescent="0.3">
      <c r="B52014"/>
    </row>
    <row r="52015" spans="2:2" ht="16.5" x14ac:dyDescent="0.3">
      <c r="B52015"/>
    </row>
    <row r="52016" spans="2:2" ht="16.5" x14ac:dyDescent="0.3">
      <c r="B52016"/>
    </row>
    <row r="52017" spans="2:2" ht="16.5" x14ac:dyDescent="0.3">
      <c r="B52017"/>
    </row>
    <row r="52018" spans="2:2" ht="16.5" x14ac:dyDescent="0.3">
      <c r="B52018"/>
    </row>
    <row r="52019" spans="2:2" ht="16.5" x14ac:dyDescent="0.3">
      <c r="B52019"/>
    </row>
    <row r="52020" spans="2:2" ht="16.5" x14ac:dyDescent="0.3">
      <c r="B52020"/>
    </row>
    <row r="52021" spans="2:2" ht="16.5" x14ac:dyDescent="0.3">
      <c r="B52021"/>
    </row>
    <row r="52022" spans="2:2" ht="16.5" x14ac:dyDescent="0.3">
      <c r="B52022"/>
    </row>
    <row r="52023" spans="2:2" ht="16.5" x14ac:dyDescent="0.3">
      <c r="B52023"/>
    </row>
    <row r="52024" spans="2:2" ht="16.5" x14ac:dyDescent="0.3">
      <c r="B52024"/>
    </row>
    <row r="52025" spans="2:2" ht="16.5" x14ac:dyDescent="0.3">
      <c r="B52025"/>
    </row>
    <row r="52026" spans="2:2" ht="16.5" x14ac:dyDescent="0.3">
      <c r="B52026"/>
    </row>
    <row r="52027" spans="2:2" ht="16.5" x14ac:dyDescent="0.3">
      <c r="B52027"/>
    </row>
    <row r="52028" spans="2:2" ht="16.5" x14ac:dyDescent="0.3">
      <c r="B52028"/>
    </row>
    <row r="52029" spans="2:2" ht="16.5" x14ac:dyDescent="0.3">
      <c r="B52029"/>
    </row>
    <row r="52030" spans="2:2" ht="16.5" x14ac:dyDescent="0.3">
      <c r="B52030"/>
    </row>
    <row r="52031" spans="2:2" ht="16.5" x14ac:dyDescent="0.3">
      <c r="B52031"/>
    </row>
    <row r="52032" spans="2:2" ht="16.5" x14ac:dyDescent="0.3">
      <c r="B52032"/>
    </row>
    <row r="52033" spans="2:2" ht="16.5" x14ac:dyDescent="0.3">
      <c r="B52033"/>
    </row>
    <row r="52034" spans="2:2" ht="16.5" x14ac:dyDescent="0.3">
      <c r="B52034"/>
    </row>
    <row r="52035" spans="2:2" ht="16.5" x14ac:dyDescent="0.3">
      <c r="B52035"/>
    </row>
    <row r="52036" spans="2:2" ht="16.5" x14ac:dyDescent="0.3">
      <c r="B52036"/>
    </row>
    <row r="52037" spans="2:2" ht="16.5" x14ac:dyDescent="0.3">
      <c r="B52037"/>
    </row>
    <row r="52038" spans="2:2" ht="16.5" x14ac:dyDescent="0.3">
      <c r="B52038"/>
    </row>
    <row r="52039" spans="2:2" ht="16.5" x14ac:dyDescent="0.3">
      <c r="B52039"/>
    </row>
    <row r="52040" spans="2:2" ht="16.5" x14ac:dyDescent="0.3">
      <c r="B52040"/>
    </row>
    <row r="52041" spans="2:2" ht="16.5" x14ac:dyDescent="0.3">
      <c r="B52041"/>
    </row>
    <row r="52042" spans="2:2" ht="16.5" x14ac:dyDescent="0.3">
      <c r="B52042"/>
    </row>
    <row r="52043" spans="2:2" ht="16.5" x14ac:dyDescent="0.3">
      <c r="B52043"/>
    </row>
    <row r="52044" spans="2:2" ht="16.5" x14ac:dyDescent="0.3">
      <c r="B52044"/>
    </row>
    <row r="52045" spans="2:2" ht="16.5" x14ac:dyDescent="0.3">
      <c r="B52045"/>
    </row>
    <row r="52046" spans="2:2" ht="16.5" x14ac:dyDescent="0.3">
      <c r="B52046"/>
    </row>
    <row r="52047" spans="2:2" ht="16.5" x14ac:dyDescent="0.3">
      <c r="B52047"/>
    </row>
    <row r="52048" spans="2:2" ht="16.5" x14ac:dyDescent="0.3">
      <c r="B52048"/>
    </row>
    <row r="52049" spans="2:2" ht="16.5" x14ac:dyDescent="0.3">
      <c r="B52049"/>
    </row>
    <row r="52050" spans="2:2" ht="16.5" x14ac:dyDescent="0.3">
      <c r="B52050"/>
    </row>
    <row r="52051" spans="2:2" ht="16.5" x14ac:dyDescent="0.3">
      <c r="B52051"/>
    </row>
    <row r="52052" spans="2:2" ht="16.5" x14ac:dyDescent="0.3">
      <c r="B52052"/>
    </row>
    <row r="52053" spans="2:2" ht="16.5" x14ac:dyDescent="0.3">
      <c r="B52053"/>
    </row>
    <row r="52054" spans="2:2" ht="16.5" x14ac:dyDescent="0.3">
      <c r="B52054"/>
    </row>
    <row r="52055" spans="2:2" ht="16.5" x14ac:dyDescent="0.3">
      <c r="B52055"/>
    </row>
    <row r="52056" spans="2:2" ht="16.5" x14ac:dyDescent="0.3">
      <c r="B52056"/>
    </row>
    <row r="52057" spans="2:2" ht="16.5" x14ac:dyDescent="0.3">
      <c r="B52057"/>
    </row>
    <row r="52058" spans="2:2" ht="16.5" x14ac:dyDescent="0.3">
      <c r="B52058"/>
    </row>
    <row r="52059" spans="2:2" ht="16.5" x14ac:dyDescent="0.3">
      <c r="B52059"/>
    </row>
    <row r="52060" spans="2:2" ht="16.5" x14ac:dyDescent="0.3">
      <c r="B52060"/>
    </row>
    <row r="52061" spans="2:2" ht="16.5" x14ac:dyDescent="0.3">
      <c r="B52061"/>
    </row>
    <row r="52062" spans="2:2" ht="16.5" x14ac:dyDescent="0.3">
      <c r="B52062"/>
    </row>
    <row r="52063" spans="2:2" ht="16.5" x14ac:dyDescent="0.3">
      <c r="B52063"/>
    </row>
    <row r="52064" spans="2:2" ht="16.5" x14ac:dyDescent="0.3">
      <c r="B52064"/>
    </row>
    <row r="52065" spans="2:2" ht="16.5" x14ac:dyDescent="0.3">
      <c r="B52065"/>
    </row>
    <row r="52066" spans="2:2" ht="16.5" x14ac:dyDescent="0.3">
      <c r="B52066"/>
    </row>
    <row r="52067" spans="2:2" ht="16.5" x14ac:dyDescent="0.3">
      <c r="B52067"/>
    </row>
    <row r="52068" spans="2:2" ht="16.5" x14ac:dyDescent="0.3">
      <c r="B52068"/>
    </row>
    <row r="52069" spans="2:2" ht="16.5" x14ac:dyDescent="0.3">
      <c r="B52069"/>
    </row>
    <row r="52070" spans="2:2" ht="16.5" x14ac:dyDescent="0.3">
      <c r="B52070"/>
    </row>
    <row r="52071" spans="2:2" ht="16.5" x14ac:dyDescent="0.3">
      <c r="B52071"/>
    </row>
    <row r="52072" spans="2:2" ht="16.5" x14ac:dyDescent="0.3">
      <c r="B52072"/>
    </row>
    <row r="52073" spans="2:2" ht="16.5" x14ac:dyDescent="0.3">
      <c r="B52073"/>
    </row>
    <row r="52074" spans="2:2" ht="16.5" x14ac:dyDescent="0.3">
      <c r="B52074"/>
    </row>
    <row r="52075" spans="2:2" ht="16.5" x14ac:dyDescent="0.3">
      <c r="B52075"/>
    </row>
    <row r="52076" spans="2:2" ht="16.5" x14ac:dyDescent="0.3">
      <c r="B52076"/>
    </row>
    <row r="52077" spans="2:2" ht="16.5" x14ac:dyDescent="0.3">
      <c r="B52077"/>
    </row>
    <row r="52078" spans="2:2" ht="16.5" x14ac:dyDescent="0.3">
      <c r="B52078"/>
    </row>
    <row r="52079" spans="2:2" ht="16.5" x14ac:dyDescent="0.3">
      <c r="B52079"/>
    </row>
    <row r="52080" spans="2:2" ht="16.5" x14ac:dyDescent="0.3">
      <c r="B52080"/>
    </row>
    <row r="52081" spans="2:2" ht="16.5" x14ac:dyDescent="0.3">
      <c r="B52081"/>
    </row>
    <row r="52082" spans="2:2" ht="16.5" x14ac:dyDescent="0.3">
      <c r="B52082"/>
    </row>
    <row r="52083" spans="2:2" ht="16.5" x14ac:dyDescent="0.3">
      <c r="B52083"/>
    </row>
    <row r="52084" spans="2:2" ht="16.5" x14ac:dyDescent="0.3">
      <c r="B52084"/>
    </row>
    <row r="52085" spans="2:2" ht="16.5" x14ac:dyDescent="0.3">
      <c r="B52085"/>
    </row>
    <row r="52086" spans="2:2" ht="16.5" x14ac:dyDescent="0.3">
      <c r="B52086"/>
    </row>
    <row r="52087" spans="2:2" ht="16.5" x14ac:dyDescent="0.3">
      <c r="B52087"/>
    </row>
    <row r="52088" spans="2:2" ht="16.5" x14ac:dyDescent="0.3">
      <c r="B52088"/>
    </row>
    <row r="52089" spans="2:2" ht="16.5" x14ac:dyDescent="0.3">
      <c r="B52089"/>
    </row>
    <row r="52090" spans="2:2" ht="16.5" x14ac:dyDescent="0.3">
      <c r="B52090"/>
    </row>
    <row r="52091" spans="2:2" ht="16.5" x14ac:dyDescent="0.3">
      <c r="B52091"/>
    </row>
    <row r="52092" spans="2:2" ht="16.5" x14ac:dyDescent="0.3">
      <c r="B52092"/>
    </row>
    <row r="52093" spans="2:2" ht="16.5" x14ac:dyDescent="0.3">
      <c r="B52093"/>
    </row>
    <row r="52094" spans="2:2" ht="16.5" x14ac:dyDescent="0.3">
      <c r="B52094"/>
    </row>
    <row r="52095" spans="2:2" ht="16.5" x14ac:dyDescent="0.3">
      <c r="B52095"/>
    </row>
    <row r="52096" spans="2:2" ht="16.5" x14ac:dyDescent="0.3">
      <c r="B52096"/>
    </row>
    <row r="52097" spans="2:2" ht="16.5" x14ac:dyDescent="0.3">
      <c r="B52097"/>
    </row>
    <row r="52098" spans="2:2" ht="16.5" x14ac:dyDescent="0.3">
      <c r="B52098"/>
    </row>
    <row r="52099" spans="2:2" ht="16.5" x14ac:dyDescent="0.3">
      <c r="B52099"/>
    </row>
    <row r="52100" spans="2:2" ht="16.5" x14ac:dyDescent="0.3">
      <c r="B52100"/>
    </row>
    <row r="52101" spans="2:2" ht="16.5" x14ac:dyDescent="0.3">
      <c r="B52101"/>
    </row>
    <row r="52102" spans="2:2" ht="16.5" x14ac:dyDescent="0.3">
      <c r="B52102"/>
    </row>
    <row r="52103" spans="2:2" ht="16.5" x14ac:dyDescent="0.3">
      <c r="B52103"/>
    </row>
    <row r="52104" spans="2:2" ht="16.5" x14ac:dyDescent="0.3">
      <c r="B52104"/>
    </row>
    <row r="52105" spans="2:2" ht="16.5" x14ac:dyDescent="0.3">
      <c r="B52105"/>
    </row>
    <row r="52106" spans="2:2" ht="16.5" x14ac:dyDescent="0.3">
      <c r="B52106"/>
    </row>
    <row r="52107" spans="2:2" ht="16.5" x14ac:dyDescent="0.3">
      <c r="B52107"/>
    </row>
    <row r="52108" spans="2:2" ht="16.5" x14ac:dyDescent="0.3">
      <c r="B52108"/>
    </row>
    <row r="52109" spans="2:2" ht="16.5" x14ac:dyDescent="0.3">
      <c r="B52109"/>
    </row>
    <row r="52110" spans="2:2" ht="16.5" x14ac:dyDescent="0.3">
      <c r="B52110"/>
    </row>
    <row r="52111" spans="2:2" ht="16.5" x14ac:dyDescent="0.3">
      <c r="B52111"/>
    </row>
    <row r="52112" spans="2:2" ht="16.5" x14ac:dyDescent="0.3">
      <c r="B52112"/>
    </row>
    <row r="52113" spans="2:2" ht="16.5" x14ac:dyDescent="0.3">
      <c r="B52113"/>
    </row>
    <row r="52114" spans="2:2" ht="16.5" x14ac:dyDescent="0.3">
      <c r="B52114"/>
    </row>
    <row r="52115" spans="2:2" ht="16.5" x14ac:dyDescent="0.3">
      <c r="B52115"/>
    </row>
    <row r="52116" spans="2:2" ht="16.5" x14ac:dyDescent="0.3">
      <c r="B52116"/>
    </row>
    <row r="52117" spans="2:2" ht="16.5" x14ac:dyDescent="0.3">
      <c r="B52117"/>
    </row>
    <row r="52118" spans="2:2" ht="16.5" x14ac:dyDescent="0.3">
      <c r="B52118"/>
    </row>
    <row r="52119" spans="2:2" ht="16.5" x14ac:dyDescent="0.3">
      <c r="B52119"/>
    </row>
    <row r="52120" spans="2:2" ht="16.5" x14ac:dyDescent="0.3">
      <c r="B52120"/>
    </row>
    <row r="52121" spans="2:2" ht="16.5" x14ac:dyDescent="0.3">
      <c r="B52121"/>
    </row>
    <row r="52122" spans="2:2" ht="16.5" x14ac:dyDescent="0.3">
      <c r="B52122"/>
    </row>
    <row r="52123" spans="2:2" ht="16.5" x14ac:dyDescent="0.3">
      <c r="B52123"/>
    </row>
    <row r="52124" spans="2:2" ht="16.5" x14ac:dyDescent="0.3">
      <c r="B52124"/>
    </row>
    <row r="52125" spans="2:2" ht="16.5" x14ac:dyDescent="0.3">
      <c r="B52125"/>
    </row>
    <row r="52126" spans="2:2" ht="16.5" x14ac:dyDescent="0.3">
      <c r="B52126"/>
    </row>
    <row r="52127" spans="2:2" ht="16.5" x14ac:dyDescent="0.3">
      <c r="B52127"/>
    </row>
    <row r="52128" spans="2:2" ht="16.5" x14ac:dyDescent="0.3">
      <c r="B52128"/>
    </row>
    <row r="52129" spans="2:2" ht="16.5" x14ac:dyDescent="0.3">
      <c r="B52129"/>
    </row>
    <row r="52130" spans="2:2" ht="16.5" x14ac:dyDescent="0.3">
      <c r="B52130"/>
    </row>
    <row r="52131" spans="2:2" ht="16.5" x14ac:dyDescent="0.3">
      <c r="B52131"/>
    </row>
    <row r="52132" spans="2:2" ht="16.5" x14ac:dyDescent="0.3">
      <c r="B52132"/>
    </row>
    <row r="52133" spans="2:2" ht="16.5" x14ac:dyDescent="0.3">
      <c r="B52133"/>
    </row>
    <row r="52134" spans="2:2" ht="16.5" x14ac:dyDescent="0.3">
      <c r="B52134"/>
    </row>
    <row r="52135" spans="2:2" ht="16.5" x14ac:dyDescent="0.3">
      <c r="B52135"/>
    </row>
    <row r="52136" spans="2:2" ht="16.5" x14ac:dyDescent="0.3">
      <c r="B52136"/>
    </row>
    <row r="52137" spans="2:2" ht="16.5" x14ac:dyDescent="0.3">
      <c r="B52137"/>
    </row>
    <row r="52138" spans="2:2" ht="16.5" x14ac:dyDescent="0.3">
      <c r="B52138"/>
    </row>
    <row r="52139" spans="2:2" ht="16.5" x14ac:dyDescent="0.3">
      <c r="B52139"/>
    </row>
    <row r="52140" spans="2:2" ht="16.5" x14ac:dyDescent="0.3">
      <c r="B52140"/>
    </row>
    <row r="52141" spans="2:2" ht="16.5" x14ac:dyDescent="0.3">
      <c r="B52141"/>
    </row>
    <row r="52142" spans="2:2" ht="16.5" x14ac:dyDescent="0.3">
      <c r="B52142"/>
    </row>
    <row r="52143" spans="2:2" ht="16.5" x14ac:dyDescent="0.3">
      <c r="B52143"/>
    </row>
    <row r="52144" spans="2:2" ht="16.5" x14ac:dyDescent="0.3">
      <c r="B52144"/>
    </row>
    <row r="52145" spans="2:2" ht="16.5" x14ac:dyDescent="0.3">
      <c r="B52145"/>
    </row>
    <row r="52146" spans="2:2" ht="16.5" x14ac:dyDescent="0.3">
      <c r="B52146"/>
    </row>
    <row r="52147" spans="2:2" ht="16.5" x14ac:dyDescent="0.3">
      <c r="B52147"/>
    </row>
    <row r="52148" spans="2:2" ht="16.5" x14ac:dyDescent="0.3">
      <c r="B52148"/>
    </row>
    <row r="52149" spans="2:2" ht="16.5" x14ac:dyDescent="0.3">
      <c r="B52149"/>
    </row>
    <row r="52150" spans="2:2" ht="16.5" x14ac:dyDescent="0.3">
      <c r="B52150"/>
    </row>
    <row r="52151" spans="2:2" ht="16.5" x14ac:dyDescent="0.3">
      <c r="B52151"/>
    </row>
    <row r="52152" spans="2:2" ht="16.5" x14ac:dyDescent="0.3">
      <c r="B52152"/>
    </row>
    <row r="52153" spans="2:2" ht="16.5" x14ac:dyDescent="0.3">
      <c r="B52153"/>
    </row>
    <row r="52154" spans="2:2" ht="16.5" x14ac:dyDescent="0.3">
      <c r="B52154"/>
    </row>
    <row r="52155" spans="2:2" ht="16.5" x14ac:dyDescent="0.3">
      <c r="B52155"/>
    </row>
    <row r="52156" spans="2:2" ht="16.5" x14ac:dyDescent="0.3">
      <c r="B52156"/>
    </row>
    <row r="52157" spans="2:2" ht="16.5" x14ac:dyDescent="0.3">
      <c r="B52157"/>
    </row>
    <row r="52158" spans="2:2" ht="16.5" x14ac:dyDescent="0.3">
      <c r="B52158"/>
    </row>
    <row r="52159" spans="2:2" ht="16.5" x14ac:dyDescent="0.3">
      <c r="B52159"/>
    </row>
    <row r="52160" spans="2:2" ht="16.5" x14ac:dyDescent="0.3">
      <c r="B52160"/>
    </row>
    <row r="52161" spans="2:2" ht="16.5" x14ac:dyDescent="0.3">
      <c r="B52161"/>
    </row>
    <row r="52162" spans="2:2" ht="16.5" x14ac:dyDescent="0.3">
      <c r="B52162"/>
    </row>
    <row r="52163" spans="2:2" ht="16.5" x14ac:dyDescent="0.3">
      <c r="B52163"/>
    </row>
    <row r="52164" spans="2:2" ht="16.5" x14ac:dyDescent="0.3">
      <c r="B52164"/>
    </row>
    <row r="52165" spans="2:2" ht="16.5" x14ac:dyDescent="0.3">
      <c r="B52165"/>
    </row>
    <row r="52166" spans="2:2" ht="16.5" x14ac:dyDescent="0.3">
      <c r="B52166"/>
    </row>
    <row r="52167" spans="2:2" ht="16.5" x14ac:dyDescent="0.3">
      <c r="B52167"/>
    </row>
    <row r="52168" spans="2:2" ht="16.5" x14ac:dyDescent="0.3">
      <c r="B52168"/>
    </row>
    <row r="52169" spans="2:2" ht="16.5" x14ac:dyDescent="0.3">
      <c r="B52169"/>
    </row>
    <row r="52170" spans="2:2" ht="16.5" x14ac:dyDescent="0.3">
      <c r="B52170"/>
    </row>
    <row r="52171" spans="2:2" ht="16.5" x14ac:dyDescent="0.3">
      <c r="B52171"/>
    </row>
    <row r="52172" spans="2:2" ht="16.5" x14ac:dyDescent="0.3">
      <c r="B52172"/>
    </row>
    <row r="52173" spans="2:2" ht="16.5" x14ac:dyDescent="0.3">
      <c r="B52173"/>
    </row>
    <row r="52174" spans="2:2" ht="16.5" x14ac:dyDescent="0.3">
      <c r="B52174"/>
    </row>
    <row r="52175" spans="2:2" ht="16.5" x14ac:dyDescent="0.3">
      <c r="B52175"/>
    </row>
    <row r="52176" spans="2:2" ht="16.5" x14ac:dyDescent="0.3">
      <c r="B52176"/>
    </row>
    <row r="52177" spans="2:2" ht="16.5" x14ac:dyDescent="0.3">
      <c r="B52177"/>
    </row>
    <row r="52178" spans="2:2" ht="16.5" x14ac:dyDescent="0.3">
      <c r="B52178"/>
    </row>
    <row r="52179" spans="2:2" ht="16.5" x14ac:dyDescent="0.3">
      <c r="B52179"/>
    </row>
    <row r="52180" spans="2:2" ht="16.5" x14ac:dyDescent="0.3">
      <c r="B52180"/>
    </row>
    <row r="52181" spans="2:2" ht="16.5" x14ac:dyDescent="0.3">
      <c r="B52181"/>
    </row>
    <row r="52182" spans="2:2" ht="16.5" x14ac:dyDescent="0.3">
      <c r="B52182"/>
    </row>
    <row r="52183" spans="2:2" ht="16.5" x14ac:dyDescent="0.3">
      <c r="B52183"/>
    </row>
    <row r="52184" spans="2:2" ht="16.5" x14ac:dyDescent="0.3">
      <c r="B52184"/>
    </row>
    <row r="52185" spans="2:2" ht="16.5" x14ac:dyDescent="0.3">
      <c r="B52185"/>
    </row>
    <row r="52186" spans="2:2" ht="16.5" x14ac:dyDescent="0.3">
      <c r="B52186"/>
    </row>
    <row r="52187" spans="2:2" ht="16.5" x14ac:dyDescent="0.3">
      <c r="B52187"/>
    </row>
    <row r="52188" spans="2:2" ht="16.5" x14ac:dyDescent="0.3">
      <c r="B52188"/>
    </row>
    <row r="52189" spans="2:2" ht="16.5" x14ac:dyDescent="0.3">
      <c r="B52189"/>
    </row>
    <row r="52190" spans="2:2" ht="16.5" x14ac:dyDescent="0.3">
      <c r="B52190"/>
    </row>
    <row r="52191" spans="2:2" ht="16.5" x14ac:dyDescent="0.3">
      <c r="B52191"/>
    </row>
    <row r="52192" spans="2:2" ht="16.5" x14ac:dyDescent="0.3">
      <c r="B52192"/>
    </row>
    <row r="52193" spans="2:2" ht="16.5" x14ac:dyDescent="0.3">
      <c r="B52193"/>
    </row>
    <row r="52194" spans="2:2" ht="16.5" x14ac:dyDescent="0.3">
      <c r="B52194"/>
    </row>
    <row r="52195" spans="2:2" ht="16.5" x14ac:dyDescent="0.3">
      <c r="B52195"/>
    </row>
    <row r="52196" spans="2:2" ht="16.5" x14ac:dyDescent="0.3">
      <c r="B52196"/>
    </row>
    <row r="52197" spans="2:2" ht="16.5" x14ac:dyDescent="0.3">
      <c r="B52197"/>
    </row>
    <row r="52198" spans="2:2" ht="16.5" x14ac:dyDescent="0.3">
      <c r="B52198"/>
    </row>
    <row r="52199" spans="2:2" ht="16.5" x14ac:dyDescent="0.3">
      <c r="B52199"/>
    </row>
    <row r="52200" spans="2:2" ht="16.5" x14ac:dyDescent="0.3">
      <c r="B52200"/>
    </row>
    <row r="52201" spans="2:2" ht="16.5" x14ac:dyDescent="0.3">
      <c r="B52201"/>
    </row>
    <row r="52202" spans="2:2" ht="16.5" x14ac:dyDescent="0.3">
      <c r="B52202"/>
    </row>
    <row r="52203" spans="2:2" ht="16.5" x14ac:dyDescent="0.3">
      <c r="B52203"/>
    </row>
    <row r="52204" spans="2:2" ht="16.5" x14ac:dyDescent="0.3">
      <c r="B52204"/>
    </row>
    <row r="52205" spans="2:2" ht="16.5" x14ac:dyDescent="0.3">
      <c r="B52205"/>
    </row>
    <row r="52206" spans="2:2" ht="16.5" x14ac:dyDescent="0.3">
      <c r="B52206"/>
    </row>
    <row r="52207" spans="2:2" ht="16.5" x14ac:dyDescent="0.3">
      <c r="B52207"/>
    </row>
    <row r="52208" spans="2:2" ht="16.5" x14ac:dyDescent="0.3">
      <c r="B52208"/>
    </row>
    <row r="52209" spans="2:2" ht="16.5" x14ac:dyDescent="0.3">
      <c r="B52209"/>
    </row>
    <row r="52210" spans="2:2" ht="16.5" x14ac:dyDescent="0.3">
      <c r="B52210"/>
    </row>
    <row r="52211" spans="2:2" ht="16.5" x14ac:dyDescent="0.3">
      <c r="B52211"/>
    </row>
    <row r="52212" spans="2:2" ht="16.5" x14ac:dyDescent="0.3">
      <c r="B52212"/>
    </row>
    <row r="52213" spans="2:2" ht="16.5" x14ac:dyDescent="0.3">
      <c r="B52213"/>
    </row>
    <row r="52214" spans="2:2" ht="16.5" x14ac:dyDescent="0.3">
      <c r="B52214"/>
    </row>
    <row r="52215" spans="2:2" ht="16.5" x14ac:dyDescent="0.3">
      <c r="B52215"/>
    </row>
    <row r="52216" spans="2:2" ht="16.5" x14ac:dyDescent="0.3">
      <c r="B52216"/>
    </row>
    <row r="52217" spans="2:2" ht="16.5" x14ac:dyDescent="0.3">
      <c r="B52217"/>
    </row>
    <row r="52218" spans="2:2" ht="16.5" x14ac:dyDescent="0.3">
      <c r="B52218"/>
    </row>
    <row r="52219" spans="2:2" ht="16.5" x14ac:dyDescent="0.3">
      <c r="B52219"/>
    </row>
    <row r="52220" spans="2:2" ht="16.5" x14ac:dyDescent="0.3">
      <c r="B52220"/>
    </row>
    <row r="52221" spans="2:2" ht="16.5" x14ac:dyDescent="0.3">
      <c r="B52221"/>
    </row>
    <row r="52222" spans="2:2" ht="16.5" x14ac:dyDescent="0.3">
      <c r="B52222"/>
    </row>
    <row r="52223" spans="2:2" ht="16.5" x14ac:dyDescent="0.3">
      <c r="B52223"/>
    </row>
    <row r="52224" spans="2:2" ht="16.5" x14ac:dyDescent="0.3">
      <c r="B52224"/>
    </row>
    <row r="52225" spans="2:2" ht="16.5" x14ac:dyDescent="0.3">
      <c r="B52225"/>
    </row>
    <row r="52226" spans="2:2" ht="16.5" x14ac:dyDescent="0.3">
      <c r="B52226"/>
    </row>
    <row r="52227" spans="2:2" ht="16.5" x14ac:dyDescent="0.3">
      <c r="B52227"/>
    </row>
    <row r="52228" spans="2:2" ht="16.5" x14ac:dyDescent="0.3">
      <c r="B52228"/>
    </row>
    <row r="52229" spans="2:2" ht="16.5" x14ac:dyDescent="0.3">
      <c r="B52229"/>
    </row>
    <row r="52230" spans="2:2" ht="16.5" x14ac:dyDescent="0.3">
      <c r="B52230"/>
    </row>
    <row r="52231" spans="2:2" ht="16.5" x14ac:dyDescent="0.3">
      <c r="B52231"/>
    </row>
    <row r="52232" spans="2:2" ht="16.5" x14ac:dyDescent="0.3">
      <c r="B52232"/>
    </row>
    <row r="52233" spans="2:2" ht="16.5" x14ac:dyDescent="0.3">
      <c r="B52233"/>
    </row>
    <row r="52234" spans="2:2" ht="16.5" x14ac:dyDescent="0.3">
      <c r="B52234"/>
    </row>
    <row r="52235" spans="2:2" ht="16.5" x14ac:dyDescent="0.3">
      <c r="B52235"/>
    </row>
    <row r="52236" spans="2:2" ht="16.5" x14ac:dyDescent="0.3">
      <c r="B52236"/>
    </row>
    <row r="52237" spans="2:2" ht="16.5" x14ac:dyDescent="0.3">
      <c r="B52237"/>
    </row>
    <row r="52238" spans="2:2" ht="16.5" x14ac:dyDescent="0.3">
      <c r="B52238"/>
    </row>
    <row r="52239" spans="2:2" ht="16.5" x14ac:dyDescent="0.3">
      <c r="B52239"/>
    </row>
    <row r="52240" spans="2:2" ht="16.5" x14ac:dyDescent="0.3">
      <c r="B52240"/>
    </row>
    <row r="52241" spans="2:2" ht="16.5" x14ac:dyDescent="0.3">
      <c r="B52241"/>
    </row>
    <row r="52242" spans="2:2" ht="16.5" x14ac:dyDescent="0.3">
      <c r="B52242"/>
    </row>
    <row r="52243" spans="2:2" ht="16.5" x14ac:dyDescent="0.3">
      <c r="B52243"/>
    </row>
    <row r="52244" spans="2:2" ht="16.5" x14ac:dyDescent="0.3">
      <c r="B52244"/>
    </row>
    <row r="52245" spans="2:2" ht="16.5" x14ac:dyDescent="0.3">
      <c r="B52245"/>
    </row>
    <row r="52246" spans="2:2" ht="16.5" x14ac:dyDescent="0.3">
      <c r="B52246"/>
    </row>
    <row r="52247" spans="2:2" ht="16.5" x14ac:dyDescent="0.3">
      <c r="B52247"/>
    </row>
    <row r="52248" spans="2:2" ht="16.5" x14ac:dyDescent="0.3">
      <c r="B52248"/>
    </row>
    <row r="52249" spans="2:2" ht="16.5" x14ac:dyDescent="0.3">
      <c r="B52249"/>
    </row>
    <row r="52250" spans="2:2" ht="16.5" x14ac:dyDescent="0.3">
      <c r="B52250"/>
    </row>
    <row r="52251" spans="2:2" ht="16.5" x14ac:dyDescent="0.3">
      <c r="B52251"/>
    </row>
    <row r="52252" spans="2:2" ht="16.5" x14ac:dyDescent="0.3">
      <c r="B52252"/>
    </row>
    <row r="52253" spans="2:2" ht="16.5" x14ac:dyDescent="0.3">
      <c r="B52253"/>
    </row>
    <row r="52254" spans="2:2" ht="16.5" x14ac:dyDescent="0.3">
      <c r="B52254"/>
    </row>
    <row r="52255" spans="2:2" ht="16.5" x14ac:dyDescent="0.3">
      <c r="B52255"/>
    </row>
    <row r="52256" spans="2:2" ht="16.5" x14ac:dyDescent="0.3">
      <c r="B52256"/>
    </row>
    <row r="52257" spans="2:2" ht="16.5" x14ac:dyDescent="0.3">
      <c r="B52257"/>
    </row>
    <row r="52258" spans="2:2" ht="16.5" x14ac:dyDescent="0.3">
      <c r="B52258"/>
    </row>
    <row r="52259" spans="2:2" ht="16.5" x14ac:dyDescent="0.3">
      <c r="B52259"/>
    </row>
    <row r="52260" spans="2:2" ht="16.5" x14ac:dyDescent="0.3">
      <c r="B52260"/>
    </row>
    <row r="52261" spans="2:2" ht="16.5" x14ac:dyDescent="0.3">
      <c r="B52261"/>
    </row>
    <row r="52262" spans="2:2" ht="16.5" x14ac:dyDescent="0.3">
      <c r="B52262"/>
    </row>
    <row r="52263" spans="2:2" ht="16.5" x14ac:dyDescent="0.3">
      <c r="B52263"/>
    </row>
    <row r="52264" spans="2:2" ht="16.5" x14ac:dyDescent="0.3">
      <c r="B52264"/>
    </row>
    <row r="52265" spans="2:2" ht="16.5" x14ac:dyDescent="0.3">
      <c r="B52265"/>
    </row>
    <row r="52266" spans="2:2" ht="16.5" x14ac:dyDescent="0.3">
      <c r="B52266"/>
    </row>
    <row r="52267" spans="2:2" ht="16.5" x14ac:dyDescent="0.3">
      <c r="B52267"/>
    </row>
    <row r="52268" spans="2:2" ht="16.5" x14ac:dyDescent="0.3">
      <c r="B52268"/>
    </row>
    <row r="52269" spans="2:2" ht="16.5" x14ac:dyDescent="0.3">
      <c r="B52269"/>
    </row>
    <row r="52270" spans="2:2" ht="16.5" x14ac:dyDescent="0.3">
      <c r="B52270"/>
    </row>
    <row r="52271" spans="2:2" ht="16.5" x14ac:dyDescent="0.3">
      <c r="B52271"/>
    </row>
    <row r="52272" spans="2:2" ht="16.5" x14ac:dyDescent="0.3">
      <c r="B52272"/>
    </row>
    <row r="52273" spans="2:2" ht="16.5" x14ac:dyDescent="0.3">
      <c r="B52273"/>
    </row>
    <row r="52274" spans="2:2" ht="16.5" x14ac:dyDescent="0.3">
      <c r="B52274"/>
    </row>
    <row r="52275" spans="2:2" ht="16.5" x14ac:dyDescent="0.3">
      <c r="B52275"/>
    </row>
    <row r="52276" spans="2:2" ht="16.5" x14ac:dyDescent="0.3">
      <c r="B52276"/>
    </row>
    <row r="52277" spans="2:2" ht="16.5" x14ac:dyDescent="0.3">
      <c r="B52277"/>
    </row>
    <row r="52278" spans="2:2" ht="16.5" x14ac:dyDescent="0.3">
      <c r="B52278"/>
    </row>
    <row r="52279" spans="2:2" ht="16.5" x14ac:dyDescent="0.3">
      <c r="B52279"/>
    </row>
    <row r="52280" spans="2:2" ht="16.5" x14ac:dyDescent="0.3">
      <c r="B52280"/>
    </row>
    <row r="52281" spans="2:2" ht="16.5" x14ac:dyDescent="0.3">
      <c r="B52281"/>
    </row>
    <row r="52282" spans="2:2" ht="16.5" x14ac:dyDescent="0.3">
      <c r="B52282"/>
    </row>
    <row r="52283" spans="2:2" ht="16.5" x14ac:dyDescent="0.3">
      <c r="B52283"/>
    </row>
    <row r="52284" spans="2:2" ht="16.5" x14ac:dyDescent="0.3">
      <c r="B52284"/>
    </row>
    <row r="52285" spans="2:2" ht="16.5" x14ac:dyDescent="0.3">
      <c r="B52285"/>
    </row>
    <row r="52286" spans="2:2" ht="16.5" x14ac:dyDescent="0.3">
      <c r="B52286"/>
    </row>
    <row r="52287" spans="2:2" ht="16.5" x14ac:dyDescent="0.3">
      <c r="B52287"/>
    </row>
    <row r="52288" spans="2:2" ht="16.5" x14ac:dyDescent="0.3">
      <c r="B52288"/>
    </row>
    <row r="52289" spans="2:2" ht="16.5" x14ac:dyDescent="0.3">
      <c r="B52289"/>
    </row>
    <row r="52290" spans="2:2" ht="16.5" x14ac:dyDescent="0.3">
      <c r="B52290"/>
    </row>
    <row r="52291" spans="2:2" ht="16.5" x14ac:dyDescent="0.3">
      <c r="B52291"/>
    </row>
    <row r="52292" spans="2:2" ht="16.5" x14ac:dyDescent="0.3">
      <c r="B52292"/>
    </row>
    <row r="52293" spans="2:2" ht="16.5" x14ac:dyDescent="0.3">
      <c r="B52293"/>
    </row>
    <row r="52294" spans="2:2" ht="16.5" x14ac:dyDescent="0.3">
      <c r="B52294"/>
    </row>
    <row r="52295" spans="2:2" ht="16.5" x14ac:dyDescent="0.3">
      <c r="B52295"/>
    </row>
    <row r="52296" spans="2:2" ht="16.5" x14ac:dyDescent="0.3">
      <c r="B52296"/>
    </row>
    <row r="52297" spans="2:2" ht="16.5" x14ac:dyDescent="0.3">
      <c r="B52297"/>
    </row>
    <row r="52298" spans="2:2" ht="16.5" x14ac:dyDescent="0.3">
      <c r="B52298"/>
    </row>
    <row r="52299" spans="2:2" ht="16.5" x14ac:dyDescent="0.3">
      <c r="B52299"/>
    </row>
    <row r="52300" spans="2:2" ht="16.5" x14ac:dyDescent="0.3">
      <c r="B52300"/>
    </row>
    <row r="52301" spans="2:2" ht="16.5" x14ac:dyDescent="0.3">
      <c r="B52301"/>
    </row>
    <row r="52302" spans="2:2" ht="16.5" x14ac:dyDescent="0.3">
      <c r="B52302"/>
    </row>
    <row r="52303" spans="2:2" ht="16.5" x14ac:dyDescent="0.3">
      <c r="B52303"/>
    </row>
    <row r="52304" spans="2:2" ht="16.5" x14ac:dyDescent="0.3">
      <c r="B52304"/>
    </row>
    <row r="52305" spans="2:2" ht="16.5" x14ac:dyDescent="0.3">
      <c r="B52305"/>
    </row>
    <row r="52306" spans="2:2" ht="16.5" x14ac:dyDescent="0.3">
      <c r="B52306"/>
    </row>
    <row r="52307" spans="2:2" ht="16.5" x14ac:dyDescent="0.3">
      <c r="B52307"/>
    </row>
    <row r="52308" spans="2:2" ht="16.5" x14ac:dyDescent="0.3">
      <c r="B52308"/>
    </row>
    <row r="52309" spans="2:2" ht="16.5" x14ac:dyDescent="0.3">
      <c r="B52309"/>
    </row>
    <row r="52310" spans="2:2" ht="16.5" x14ac:dyDescent="0.3">
      <c r="B52310"/>
    </row>
    <row r="52311" spans="2:2" ht="16.5" x14ac:dyDescent="0.3">
      <c r="B52311"/>
    </row>
    <row r="52312" spans="2:2" ht="16.5" x14ac:dyDescent="0.3">
      <c r="B52312"/>
    </row>
    <row r="52313" spans="2:2" ht="16.5" x14ac:dyDescent="0.3">
      <c r="B52313"/>
    </row>
    <row r="52314" spans="2:2" ht="16.5" x14ac:dyDescent="0.3">
      <c r="B52314"/>
    </row>
    <row r="52315" spans="2:2" ht="16.5" x14ac:dyDescent="0.3">
      <c r="B52315"/>
    </row>
    <row r="52316" spans="2:2" ht="16.5" x14ac:dyDescent="0.3">
      <c r="B52316"/>
    </row>
    <row r="52317" spans="2:2" ht="16.5" x14ac:dyDescent="0.3">
      <c r="B52317"/>
    </row>
    <row r="52318" spans="2:2" ht="16.5" x14ac:dyDescent="0.3">
      <c r="B52318"/>
    </row>
    <row r="52319" spans="2:2" ht="16.5" x14ac:dyDescent="0.3">
      <c r="B52319"/>
    </row>
    <row r="52320" spans="2:2" ht="16.5" x14ac:dyDescent="0.3">
      <c r="B52320"/>
    </row>
    <row r="52321" spans="2:2" ht="16.5" x14ac:dyDescent="0.3">
      <c r="B52321"/>
    </row>
    <row r="52322" spans="2:2" ht="16.5" x14ac:dyDescent="0.3">
      <c r="B52322"/>
    </row>
    <row r="52323" spans="2:2" ht="16.5" x14ac:dyDescent="0.3">
      <c r="B52323"/>
    </row>
    <row r="52324" spans="2:2" ht="16.5" x14ac:dyDescent="0.3">
      <c r="B52324"/>
    </row>
    <row r="52325" spans="2:2" ht="16.5" x14ac:dyDescent="0.3">
      <c r="B52325"/>
    </row>
    <row r="52326" spans="2:2" ht="16.5" x14ac:dyDescent="0.3">
      <c r="B52326"/>
    </row>
    <row r="52327" spans="2:2" ht="16.5" x14ac:dyDescent="0.3">
      <c r="B52327"/>
    </row>
    <row r="52328" spans="2:2" ht="16.5" x14ac:dyDescent="0.3">
      <c r="B52328"/>
    </row>
    <row r="52329" spans="2:2" ht="16.5" x14ac:dyDescent="0.3">
      <c r="B52329"/>
    </row>
    <row r="52330" spans="2:2" ht="16.5" x14ac:dyDescent="0.3">
      <c r="B52330"/>
    </row>
    <row r="52331" spans="2:2" ht="16.5" x14ac:dyDescent="0.3">
      <c r="B52331"/>
    </row>
    <row r="52332" spans="2:2" ht="16.5" x14ac:dyDescent="0.3">
      <c r="B52332"/>
    </row>
    <row r="52333" spans="2:2" ht="16.5" x14ac:dyDescent="0.3">
      <c r="B52333"/>
    </row>
    <row r="52334" spans="2:2" ht="16.5" x14ac:dyDescent="0.3">
      <c r="B52334"/>
    </row>
    <row r="52335" spans="2:2" ht="16.5" x14ac:dyDescent="0.3">
      <c r="B52335"/>
    </row>
    <row r="52336" spans="2:2" ht="16.5" x14ac:dyDescent="0.3">
      <c r="B52336"/>
    </row>
    <row r="52337" spans="2:2" ht="16.5" x14ac:dyDescent="0.3">
      <c r="B52337"/>
    </row>
    <row r="52338" spans="2:2" ht="16.5" x14ac:dyDescent="0.3">
      <c r="B52338"/>
    </row>
    <row r="52339" spans="2:2" ht="16.5" x14ac:dyDescent="0.3">
      <c r="B52339"/>
    </row>
    <row r="52340" spans="2:2" ht="16.5" x14ac:dyDescent="0.3">
      <c r="B52340"/>
    </row>
    <row r="52341" spans="2:2" ht="16.5" x14ac:dyDescent="0.3">
      <c r="B52341"/>
    </row>
    <row r="52342" spans="2:2" ht="16.5" x14ac:dyDescent="0.3">
      <c r="B52342"/>
    </row>
    <row r="52343" spans="2:2" ht="16.5" x14ac:dyDescent="0.3">
      <c r="B52343"/>
    </row>
    <row r="52344" spans="2:2" ht="16.5" x14ac:dyDescent="0.3">
      <c r="B52344"/>
    </row>
    <row r="52345" spans="2:2" ht="16.5" x14ac:dyDescent="0.3">
      <c r="B52345"/>
    </row>
    <row r="52346" spans="2:2" ht="16.5" x14ac:dyDescent="0.3">
      <c r="B52346"/>
    </row>
    <row r="52347" spans="2:2" ht="16.5" x14ac:dyDescent="0.3">
      <c r="B52347"/>
    </row>
    <row r="52348" spans="2:2" ht="16.5" x14ac:dyDescent="0.3">
      <c r="B52348"/>
    </row>
    <row r="52349" spans="2:2" ht="16.5" x14ac:dyDescent="0.3">
      <c r="B52349"/>
    </row>
    <row r="52350" spans="2:2" ht="16.5" x14ac:dyDescent="0.3">
      <c r="B52350"/>
    </row>
    <row r="52351" spans="2:2" ht="16.5" x14ac:dyDescent="0.3">
      <c r="B52351"/>
    </row>
    <row r="52352" spans="2:2" ht="16.5" x14ac:dyDescent="0.3">
      <c r="B52352"/>
    </row>
    <row r="52353" spans="2:2" ht="16.5" x14ac:dyDescent="0.3">
      <c r="B52353"/>
    </row>
    <row r="52354" spans="2:2" ht="16.5" x14ac:dyDescent="0.3">
      <c r="B52354"/>
    </row>
    <row r="52355" spans="2:2" ht="16.5" x14ac:dyDescent="0.3">
      <c r="B52355"/>
    </row>
    <row r="52356" spans="2:2" ht="16.5" x14ac:dyDescent="0.3">
      <c r="B52356"/>
    </row>
    <row r="52357" spans="2:2" ht="16.5" x14ac:dyDescent="0.3">
      <c r="B52357"/>
    </row>
    <row r="52358" spans="2:2" ht="16.5" x14ac:dyDescent="0.3">
      <c r="B52358"/>
    </row>
    <row r="52359" spans="2:2" ht="16.5" x14ac:dyDescent="0.3">
      <c r="B52359"/>
    </row>
    <row r="52360" spans="2:2" ht="16.5" x14ac:dyDescent="0.3">
      <c r="B52360"/>
    </row>
    <row r="52361" spans="2:2" ht="16.5" x14ac:dyDescent="0.3">
      <c r="B52361"/>
    </row>
    <row r="52362" spans="2:2" ht="16.5" x14ac:dyDescent="0.3">
      <c r="B52362"/>
    </row>
    <row r="52363" spans="2:2" ht="16.5" x14ac:dyDescent="0.3">
      <c r="B52363"/>
    </row>
    <row r="52364" spans="2:2" ht="16.5" x14ac:dyDescent="0.3">
      <c r="B52364"/>
    </row>
    <row r="52365" spans="2:2" ht="16.5" x14ac:dyDescent="0.3">
      <c r="B52365"/>
    </row>
    <row r="52366" spans="2:2" ht="16.5" x14ac:dyDescent="0.3">
      <c r="B52366"/>
    </row>
    <row r="52367" spans="2:2" ht="16.5" x14ac:dyDescent="0.3">
      <c r="B52367"/>
    </row>
    <row r="52368" spans="2:2" ht="16.5" x14ac:dyDescent="0.3">
      <c r="B52368"/>
    </row>
    <row r="52369" spans="2:2" ht="16.5" x14ac:dyDescent="0.3">
      <c r="B52369"/>
    </row>
    <row r="52370" spans="2:2" ht="16.5" x14ac:dyDescent="0.3">
      <c r="B52370"/>
    </row>
    <row r="52371" spans="2:2" ht="16.5" x14ac:dyDescent="0.3">
      <c r="B52371"/>
    </row>
    <row r="52372" spans="2:2" ht="16.5" x14ac:dyDescent="0.3">
      <c r="B52372"/>
    </row>
    <row r="52373" spans="2:2" ht="16.5" x14ac:dyDescent="0.3">
      <c r="B52373"/>
    </row>
    <row r="52374" spans="2:2" ht="16.5" x14ac:dyDescent="0.3">
      <c r="B52374"/>
    </row>
    <row r="52375" spans="2:2" ht="16.5" x14ac:dyDescent="0.3">
      <c r="B52375"/>
    </row>
    <row r="52376" spans="2:2" ht="16.5" x14ac:dyDescent="0.3">
      <c r="B52376"/>
    </row>
    <row r="52377" spans="2:2" ht="16.5" x14ac:dyDescent="0.3">
      <c r="B52377"/>
    </row>
    <row r="52378" spans="2:2" ht="16.5" x14ac:dyDescent="0.3">
      <c r="B52378"/>
    </row>
    <row r="52379" spans="2:2" ht="16.5" x14ac:dyDescent="0.3">
      <c r="B52379"/>
    </row>
    <row r="52380" spans="2:2" ht="16.5" x14ac:dyDescent="0.3">
      <c r="B52380"/>
    </row>
    <row r="52381" spans="2:2" ht="16.5" x14ac:dyDescent="0.3">
      <c r="B52381"/>
    </row>
    <row r="52382" spans="2:2" ht="16.5" x14ac:dyDescent="0.3">
      <c r="B52382"/>
    </row>
    <row r="52383" spans="2:2" ht="16.5" x14ac:dyDescent="0.3">
      <c r="B52383"/>
    </row>
    <row r="52384" spans="2:2" ht="16.5" x14ac:dyDescent="0.3">
      <c r="B52384"/>
    </row>
    <row r="52385" spans="2:2" ht="16.5" x14ac:dyDescent="0.3">
      <c r="B52385"/>
    </row>
    <row r="52386" spans="2:2" ht="16.5" x14ac:dyDescent="0.3">
      <c r="B52386"/>
    </row>
    <row r="52387" spans="2:2" ht="16.5" x14ac:dyDescent="0.3">
      <c r="B52387"/>
    </row>
    <row r="52388" spans="2:2" ht="16.5" x14ac:dyDescent="0.3">
      <c r="B52388"/>
    </row>
    <row r="52389" spans="2:2" ht="16.5" x14ac:dyDescent="0.3">
      <c r="B52389"/>
    </row>
    <row r="52390" spans="2:2" ht="16.5" x14ac:dyDescent="0.3">
      <c r="B52390"/>
    </row>
    <row r="52391" spans="2:2" ht="16.5" x14ac:dyDescent="0.3">
      <c r="B52391"/>
    </row>
    <row r="52392" spans="2:2" ht="16.5" x14ac:dyDescent="0.3">
      <c r="B52392"/>
    </row>
    <row r="52393" spans="2:2" ht="16.5" x14ac:dyDescent="0.3">
      <c r="B52393"/>
    </row>
    <row r="52394" spans="2:2" ht="16.5" x14ac:dyDescent="0.3">
      <c r="B52394"/>
    </row>
    <row r="52395" spans="2:2" ht="16.5" x14ac:dyDescent="0.3">
      <c r="B52395"/>
    </row>
    <row r="52396" spans="2:2" ht="16.5" x14ac:dyDescent="0.3">
      <c r="B52396"/>
    </row>
    <row r="52397" spans="2:2" ht="16.5" x14ac:dyDescent="0.3">
      <c r="B52397"/>
    </row>
    <row r="52398" spans="2:2" ht="16.5" x14ac:dyDescent="0.3">
      <c r="B52398"/>
    </row>
    <row r="52399" spans="2:2" ht="16.5" x14ac:dyDescent="0.3">
      <c r="B52399"/>
    </row>
    <row r="52400" spans="2:2" ht="16.5" x14ac:dyDescent="0.3">
      <c r="B52400"/>
    </row>
    <row r="52401" spans="2:2" ht="16.5" x14ac:dyDescent="0.3">
      <c r="B52401"/>
    </row>
    <row r="52402" spans="2:2" ht="16.5" x14ac:dyDescent="0.3">
      <c r="B52402"/>
    </row>
    <row r="52403" spans="2:2" ht="16.5" x14ac:dyDescent="0.3">
      <c r="B52403"/>
    </row>
    <row r="52404" spans="2:2" ht="16.5" x14ac:dyDescent="0.3">
      <c r="B52404"/>
    </row>
    <row r="52405" spans="2:2" ht="16.5" x14ac:dyDescent="0.3">
      <c r="B52405"/>
    </row>
    <row r="52406" spans="2:2" ht="16.5" x14ac:dyDescent="0.3">
      <c r="B52406"/>
    </row>
    <row r="52407" spans="2:2" ht="16.5" x14ac:dyDescent="0.3">
      <c r="B52407"/>
    </row>
    <row r="52408" spans="2:2" ht="16.5" x14ac:dyDescent="0.3">
      <c r="B52408"/>
    </row>
    <row r="52409" spans="2:2" ht="16.5" x14ac:dyDescent="0.3">
      <c r="B52409"/>
    </row>
    <row r="52410" spans="2:2" ht="16.5" x14ac:dyDescent="0.3">
      <c r="B52410"/>
    </row>
    <row r="52411" spans="2:2" ht="16.5" x14ac:dyDescent="0.3">
      <c r="B52411"/>
    </row>
    <row r="52412" spans="2:2" ht="16.5" x14ac:dyDescent="0.3">
      <c r="B52412"/>
    </row>
    <row r="52413" spans="2:2" ht="16.5" x14ac:dyDescent="0.3">
      <c r="B52413"/>
    </row>
    <row r="52414" spans="2:2" ht="16.5" x14ac:dyDescent="0.3">
      <c r="B52414"/>
    </row>
    <row r="52415" spans="2:2" ht="16.5" x14ac:dyDescent="0.3">
      <c r="B52415"/>
    </row>
    <row r="52416" spans="2:2" ht="16.5" x14ac:dyDescent="0.3">
      <c r="B52416"/>
    </row>
    <row r="52417" spans="2:2" ht="16.5" x14ac:dyDescent="0.3">
      <c r="B52417"/>
    </row>
    <row r="52418" spans="2:2" ht="16.5" x14ac:dyDescent="0.3">
      <c r="B52418"/>
    </row>
    <row r="52419" spans="2:2" ht="16.5" x14ac:dyDescent="0.3">
      <c r="B52419"/>
    </row>
    <row r="52420" spans="2:2" ht="16.5" x14ac:dyDescent="0.3">
      <c r="B52420"/>
    </row>
    <row r="52421" spans="2:2" ht="16.5" x14ac:dyDescent="0.3">
      <c r="B52421"/>
    </row>
    <row r="52422" spans="2:2" ht="16.5" x14ac:dyDescent="0.3">
      <c r="B52422"/>
    </row>
    <row r="52423" spans="2:2" ht="16.5" x14ac:dyDescent="0.3">
      <c r="B52423"/>
    </row>
    <row r="52424" spans="2:2" ht="16.5" x14ac:dyDescent="0.3">
      <c r="B52424"/>
    </row>
    <row r="52425" spans="2:2" ht="16.5" x14ac:dyDescent="0.3">
      <c r="B52425"/>
    </row>
    <row r="52426" spans="2:2" ht="16.5" x14ac:dyDescent="0.3">
      <c r="B52426"/>
    </row>
    <row r="52427" spans="2:2" ht="16.5" x14ac:dyDescent="0.3">
      <c r="B52427"/>
    </row>
    <row r="52428" spans="2:2" ht="16.5" x14ac:dyDescent="0.3">
      <c r="B52428"/>
    </row>
    <row r="52429" spans="2:2" ht="16.5" x14ac:dyDescent="0.3">
      <c r="B52429"/>
    </row>
    <row r="52430" spans="2:2" ht="16.5" x14ac:dyDescent="0.3">
      <c r="B52430"/>
    </row>
    <row r="52431" spans="2:2" ht="16.5" x14ac:dyDescent="0.3">
      <c r="B52431"/>
    </row>
    <row r="52432" spans="2:2" ht="16.5" x14ac:dyDescent="0.3">
      <c r="B52432"/>
    </row>
    <row r="52433" spans="2:2" ht="16.5" x14ac:dyDescent="0.3">
      <c r="B52433"/>
    </row>
    <row r="52434" spans="2:2" ht="16.5" x14ac:dyDescent="0.3">
      <c r="B52434"/>
    </row>
    <row r="52435" spans="2:2" ht="16.5" x14ac:dyDescent="0.3">
      <c r="B52435"/>
    </row>
    <row r="52436" spans="2:2" ht="16.5" x14ac:dyDescent="0.3">
      <c r="B52436"/>
    </row>
    <row r="52437" spans="2:2" ht="16.5" x14ac:dyDescent="0.3">
      <c r="B52437"/>
    </row>
    <row r="52438" spans="2:2" ht="16.5" x14ac:dyDescent="0.3">
      <c r="B52438"/>
    </row>
    <row r="52439" spans="2:2" ht="16.5" x14ac:dyDescent="0.3">
      <c r="B52439"/>
    </row>
    <row r="52440" spans="2:2" ht="16.5" x14ac:dyDescent="0.3">
      <c r="B52440"/>
    </row>
    <row r="52441" spans="2:2" ht="16.5" x14ac:dyDescent="0.3">
      <c r="B52441"/>
    </row>
    <row r="52442" spans="2:2" ht="16.5" x14ac:dyDescent="0.3">
      <c r="B52442"/>
    </row>
    <row r="52443" spans="2:2" ht="16.5" x14ac:dyDescent="0.3">
      <c r="B52443"/>
    </row>
    <row r="52444" spans="2:2" ht="16.5" x14ac:dyDescent="0.3">
      <c r="B52444"/>
    </row>
    <row r="52445" spans="2:2" ht="16.5" x14ac:dyDescent="0.3">
      <c r="B52445"/>
    </row>
    <row r="52446" spans="2:2" ht="16.5" x14ac:dyDescent="0.3">
      <c r="B52446"/>
    </row>
    <row r="52447" spans="2:2" ht="16.5" x14ac:dyDescent="0.3">
      <c r="B52447"/>
    </row>
    <row r="52448" spans="2:2" ht="16.5" x14ac:dyDescent="0.3">
      <c r="B52448"/>
    </row>
    <row r="52449" spans="2:2" ht="16.5" x14ac:dyDescent="0.3">
      <c r="B52449"/>
    </row>
    <row r="52450" spans="2:2" ht="16.5" x14ac:dyDescent="0.3">
      <c r="B52450"/>
    </row>
    <row r="52451" spans="2:2" ht="16.5" x14ac:dyDescent="0.3">
      <c r="B52451"/>
    </row>
    <row r="52452" spans="2:2" ht="16.5" x14ac:dyDescent="0.3">
      <c r="B52452"/>
    </row>
    <row r="52453" spans="2:2" ht="16.5" x14ac:dyDescent="0.3">
      <c r="B52453"/>
    </row>
    <row r="52454" spans="2:2" ht="16.5" x14ac:dyDescent="0.3">
      <c r="B52454"/>
    </row>
    <row r="52455" spans="2:2" ht="16.5" x14ac:dyDescent="0.3">
      <c r="B52455"/>
    </row>
    <row r="52456" spans="2:2" ht="16.5" x14ac:dyDescent="0.3">
      <c r="B52456"/>
    </row>
    <row r="52457" spans="2:2" ht="16.5" x14ac:dyDescent="0.3">
      <c r="B52457"/>
    </row>
    <row r="52458" spans="2:2" ht="16.5" x14ac:dyDescent="0.3">
      <c r="B52458"/>
    </row>
    <row r="52459" spans="2:2" ht="16.5" x14ac:dyDescent="0.3">
      <c r="B52459"/>
    </row>
    <row r="52460" spans="2:2" ht="16.5" x14ac:dyDescent="0.3">
      <c r="B52460"/>
    </row>
    <row r="52461" spans="2:2" ht="16.5" x14ac:dyDescent="0.3">
      <c r="B52461"/>
    </row>
    <row r="52462" spans="2:2" ht="16.5" x14ac:dyDescent="0.3">
      <c r="B52462"/>
    </row>
    <row r="52463" spans="2:2" ht="16.5" x14ac:dyDescent="0.3">
      <c r="B52463"/>
    </row>
    <row r="52464" spans="2:2" ht="16.5" x14ac:dyDescent="0.3">
      <c r="B52464"/>
    </row>
    <row r="52465" spans="2:2" ht="16.5" x14ac:dyDescent="0.3">
      <c r="B52465"/>
    </row>
    <row r="52466" spans="2:2" ht="16.5" x14ac:dyDescent="0.3">
      <c r="B52466"/>
    </row>
    <row r="52467" spans="2:2" ht="16.5" x14ac:dyDescent="0.3">
      <c r="B52467"/>
    </row>
    <row r="52468" spans="2:2" ht="16.5" x14ac:dyDescent="0.3">
      <c r="B52468"/>
    </row>
    <row r="52469" spans="2:2" ht="16.5" x14ac:dyDescent="0.3">
      <c r="B52469"/>
    </row>
    <row r="52470" spans="2:2" ht="16.5" x14ac:dyDescent="0.3">
      <c r="B52470"/>
    </row>
    <row r="52471" spans="2:2" ht="16.5" x14ac:dyDescent="0.3">
      <c r="B52471"/>
    </row>
    <row r="52472" spans="2:2" ht="16.5" x14ac:dyDescent="0.3">
      <c r="B52472"/>
    </row>
    <row r="52473" spans="2:2" ht="16.5" x14ac:dyDescent="0.3">
      <c r="B52473"/>
    </row>
    <row r="52474" spans="2:2" ht="16.5" x14ac:dyDescent="0.3">
      <c r="B52474"/>
    </row>
    <row r="52475" spans="2:2" ht="16.5" x14ac:dyDescent="0.3">
      <c r="B52475"/>
    </row>
    <row r="52476" spans="2:2" ht="16.5" x14ac:dyDescent="0.3">
      <c r="B52476"/>
    </row>
    <row r="52477" spans="2:2" ht="16.5" x14ac:dyDescent="0.3">
      <c r="B52477"/>
    </row>
    <row r="52478" spans="2:2" ht="16.5" x14ac:dyDescent="0.3">
      <c r="B52478"/>
    </row>
    <row r="52479" spans="2:2" ht="16.5" x14ac:dyDescent="0.3">
      <c r="B52479"/>
    </row>
    <row r="52480" spans="2:2" ht="16.5" x14ac:dyDescent="0.3">
      <c r="B52480"/>
    </row>
    <row r="52481" spans="2:2" ht="16.5" x14ac:dyDescent="0.3">
      <c r="B52481"/>
    </row>
    <row r="52482" spans="2:2" ht="16.5" x14ac:dyDescent="0.3">
      <c r="B52482"/>
    </row>
    <row r="52483" spans="2:2" ht="16.5" x14ac:dyDescent="0.3">
      <c r="B52483"/>
    </row>
    <row r="52484" spans="2:2" ht="16.5" x14ac:dyDescent="0.3">
      <c r="B52484"/>
    </row>
    <row r="52485" spans="2:2" ht="16.5" x14ac:dyDescent="0.3">
      <c r="B52485"/>
    </row>
    <row r="52486" spans="2:2" ht="16.5" x14ac:dyDescent="0.3">
      <c r="B52486"/>
    </row>
    <row r="52487" spans="2:2" ht="16.5" x14ac:dyDescent="0.3">
      <c r="B52487"/>
    </row>
    <row r="52488" spans="2:2" ht="16.5" x14ac:dyDescent="0.3">
      <c r="B52488"/>
    </row>
    <row r="52489" spans="2:2" ht="16.5" x14ac:dyDescent="0.3">
      <c r="B52489"/>
    </row>
    <row r="52490" spans="2:2" ht="16.5" x14ac:dyDescent="0.3">
      <c r="B52490"/>
    </row>
    <row r="52491" spans="2:2" ht="16.5" x14ac:dyDescent="0.3">
      <c r="B52491"/>
    </row>
    <row r="52492" spans="2:2" ht="16.5" x14ac:dyDescent="0.3">
      <c r="B52492"/>
    </row>
    <row r="52493" spans="2:2" ht="16.5" x14ac:dyDescent="0.3">
      <c r="B52493"/>
    </row>
    <row r="52494" spans="2:2" ht="16.5" x14ac:dyDescent="0.3">
      <c r="B52494"/>
    </row>
    <row r="52495" spans="2:2" ht="16.5" x14ac:dyDescent="0.3">
      <c r="B52495"/>
    </row>
    <row r="52496" spans="2:2" ht="16.5" x14ac:dyDescent="0.3">
      <c r="B52496"/>
    </row>
    <row r="52497" spans="2:2" ht="16.5" x14ac:dyDescent="0.3">
      <c r="B52497"/>
    </row>
    <row r="52498" spans="2:2" ht="16.5" x14ac:dyDescent="0.3">
      <c r="B52498"/>
    </row>
    <row r="52499" spans="2:2" ht="16.5" x14ac:dyDescent="0.3">
      <c r="B52499"/>
    </row>
    <row r="52500" spans="2:2" ht="16.5" x14ac:dyDescent="0.3">
      <c r="B52500"/>
    </row>
    <row r="52501" spans="2:2" ht="16.5" x14ac:dyDescent="0.3">
      <c r="B52501"/>
    </row>
    <row r="52502" spans="2:2" ht="16.5" x14ac:dyDescent="0.3">
      <c r="B52502"/>
    </row>
    <row r="52503" spans="2:2" ht="16.5" x14ac:dyDescent="0.3">
      <c r="B52503"/>
    </row>
    <row r="52504" spans="2:2" ht="16.5" x14ac:dyDescent="0.3">
      <c r="B52504"/>
    </row>
    <row r="52505" spans="2:2" ht="16.5" x14ac:dyDescent="0.3">
      <c r="B52505"/>
    </row>
    <row r="52506" spans="2:2" ht="16.5" x14ac:dyDescent="0.3">
      <c r="B52506"/>
    </row>
    <row r="52507" spans="2:2" ht="16.5" x14ac:dyDescent="0.3">
      <c r="B52507"/>
    </row>
    <row r="52508" spans="2:2" ht="16.5" x14ac:dyDescent="0.3">
      <c r="B52508"/>
    </row>
    <row r="52509" spans="2:2" ht="16.5" x14ac:dyDescent="0.3">
      <c r="B52509"/>
    </row>
    <row r="52510" spans="2:2" ht="16.5" x14ac:dyDescent="0.3">
      <c r="B52510"/>
    </row>
    <row r="52511" spans="2:2" ht="16.5" x14ac:dyDescent="0.3">
      <c r="B52511"/>
    </row>
    <row r="52512" spans="2:2" ht="16.5" x14ac:dyDescent="0.3">
      <c r="B52512"/>
    </row>
    <row r="52513" spans="2:2" ht="16.5" x14ac:dyDescent="0.3">
      <c r="B52513"/>
    </row>
    <row r="52514" spans="2:2" ht="16.5" x14ac:dyDescent="0.3">
      <c r="B52514"/>
    </row>
    <row r="52515" spans="2:2" ht="16.5" x14ac:dyDescent="0.3">
      <c r="B52515"/>
    </row>
    <row r="52516" spans="2:2" ht="16.5" x14ac:dyDescent="0.3">
      <c r="B52516"/>
    </row>
    <row r="52517" spans="2:2" ht="16.5" x14ac:dyDescent="0.3">
      <c r="B52517"/>
    </row>
    <row r="52518" spans="2:2" ht="16.5" x14ac:dyDescent="0.3">
      <c r="B52518"/>
    </row>
    <row r="52519" spans="2:2" ht="16.5" x14ac:dyDescent="0.3">
      <c r="B52519"/>
    </row>
    <row r="52520" spans="2:2" ht="16.5" x14ac:dyDescent="0.3">
      <c r="B52520"/>
    </row>
    <row r="52521" spans="2:2" ht="16.5" x14ac:dyDescent="0.3">
      <c r="B52521"/>
    </row>
    <row r="52522" spans="2:2" ht="16.5" x14ac:dyDescent="0.3">
      <c r="B52522"/>
    </row>
    <row r="52523" spans="2:2" ht="16.5" x14ac:dyDescent="0.3">
      <c r="B52523"/>
    </row>
    <row r="52524" spans="2:2" ht="16.5" x14ac:dyDescent="0.3">
      <c r="B52524"/>
    </row>
    <row r="52525" spans="2:2" ht="16.5" x14ac:dyDescent="0.3">
      <c r="B52525"/>
    </row>
    <row r="52526" spans="2:2" ht="16.5" x14ac:dyDescent="0.3">
      <c r="B52526"/>
    </row>
    <row r="52527" spans="2:2" ht="16.5" x14ac:dyDescent="0.3">
      <c r="B52527"/>
    </row>
    <row r="52528" spans="2:2" ht="16.5" x14ac:dyDescent="0.3">
      <c r="B52528"/>
    </row>
    <row r="52529" spans="2:2" ht="16.5" x14ac:dyDescent="0.3">
      <c r="B52529"/>
    </row>
    <row r="52530" spans="2:2" ht="16.5" x14ac:dyDescent="0.3">
      <c r="B52530"/>
    </row>
    <row r="52531" spans="2:2" ht="16.5" x14ac:dyDescent="0.3">
      <c r="B52531"/>
    </row>
    <row r="52532" spans="2:2" ht="16.5" x14ac:dyDescent="0.3">
      <c r="B52532"/>
    </row>
    <row r="52533" spans="2:2" ht="16.5" x14ac:dyDescent="0.3">
      <c r="B52533"/>
    </row>
    <row r="52534" spans="2:2" ht="16.5" x14ac:dyDescent="0.3">
      <c r="B52534"/>
    </row>
    <row r="52535" spans="2:2" ht="16.5" x14ac:dyDescent="0.3">
      <c r="B52535"/>
    </row>
    <row r="52536" spans="2:2" ht="16.5" x14ac:dyDescent="0.3">
      <c r="B52536"/>
    </row>
    <row r="52537" spans="2:2" ht="16.5" x14ac:dyDescent="0.3">
      <c r="B52537"/>
    </row>
    <row r="52538" spans="2:2" ht="16.5" x14ac:dyDescent="0.3">
      <c r="B52538"/>
    </row>
    <row r="52539" spans="2:2" ht="16.5" x14ac:dyDescent="0.3">
      <c r="B52539"/>
    </row>
    <row r="52540" spans="2:2" ht="16.5" x14ac:dyDescent="0.3">
      <c r="B52540"/>
    </row>
    <row r="52541" spans="2:2" ht="16.5" x14ac:dyDescent="0.3">
      <c r="B52541"/>
    </row>
    <row r="52542" spans="2:2" ht="16.5" x14ac:dyDescent="0.3">
      <c r="B52542"/>
    </row>
    <row r="52543" spans="2:2" ht="16.5" x14ac:dyDescent="0.3">
      <c r="B52543"/>
    </row>
    <row r="52544" spans="2:2" ht="16.5" x14ac:dyDescent="0.3">
      <c r="B52544"/>
    </row>
    <row r="52545" spans="2:2" ht="16.5" x14ac:dyDescent="0.3">
      <c r="B52545"/>
    </row>
    <row r="52546" spans="2:2" ht="16.5" x14ac:dyDescent="0.3">
      <c r="B52546"/>
    </row>
    <row r="52547" spans="2:2" ht="16.5" x14ac:dyDescent="0.3">
      <c r="B52547"/>
    </row>
    <row r="52548" spans="2:2" ht="16.5" x14ac:dyDescent="0.3">
      <c r="B52548"/>
    </row>
    <row r="52549" spans="2:2" ht="16.5" x14ac:dyDescent="0.3">
      <c r="B52549"/>
    </row>
    <row r="52550" spans="2:2" ht="16.5" x14ac:dyDescent="0.3">
      <c r="B52550"/>
    </row>
    <row r="52551" spans="2:2" ht="16.5" x14ac:dyDescent="0.3">
      <c r="B52551"/>
    </row>
    <row r="52552" spans="2:2" ht="16.5" x14ac:dyDescent="0.3">
      <c r="B52552"/>
    </row>
    <row r="52553" spans="2:2" ht="16.5" x14ac:dyDescent="0.3">
      <c r="B52553"/>
    </row>
    <row r="52554" spans="2:2" ht="16.5" x14ac:dyDescent="0.3">
      <c r="B52554"/>
    </row>
    <row r="52555" spans="2:2" ht="16.5" x14ac:dyDescent="0.3">
      <c r="B52555"/>
    </row>
    <row r="52556" spans="2:2" ht="16.5" x14ac:dyDescent="0.3">
      <c r="B52556"/>
    </row>
    <row r="52557" spans="2:2" ht="16.5" x14ac:dyDescent="0.3">
      <c r="B52557"/>
    </row>
    <row r="52558" spans="2:2" ht="16.5" x14ac:dyDescent="0.3">
      <c r="B52558"/>
    </row>
    <row r="52559" spans="2:2" ht="16.5" x14ac:dyDescent="0.3">
      <c r="B52559"/>
    </row>
    <row r="52560" spans="2:2" ht="16.5" x14ac:dyDescent="0.3">
      <c r="B52560"/>
    </row>
    <row r="52561" spans="2:2" ht="16.5" x14ac:dyDescent="0.3">
      <c r="B52561"/>
    </row>
    <row r="52562" spans="2:2" ht="16.5" x14ac:dyDescent="0.3">
      <c r="B52562"/>
    </row>
    <row r="52563" spans="2:2" ht="16.5" x14ac:dyDescent="0.3">
      <c r="B52563"/>
    </row>
    <row r="52564" spans="2:2" ht="16.5" x14ac:dyDescent="0.3">
      <c r="B52564"/>
    </row>
    <row r="52565" spans="2:2" ht="16.5" x14ac:dyDescent="0.3">
      <c r="B52565"/>
    </row>
    <row r="52566" spans="2:2" ht="16.5" x14ac:dyDescent="0.3">
      <c r="B52566"/>
    </row>
    <row r="52567" spans="2:2" ht="16.5" x14ac:dyDescent="0.3">
      <c r="B52567"/>
    </row>
    <row r="52568" spans="2:2" ht="16.5" x14ac:dyDescent="0.3">
      <c r="B52568"/>
    </row>
    <row r="52569" spans="2:2" ht="16.5" x14ac:dyDescent="0.3">
      <c r="B52569"/>
    </row>
    <row r="52570" spans="2:2" ht="16.5" x14ac:dyDescent="0.3">
      <c r="B52570"/>
    </row>
    <row r="52571" spans="2:2" ht="16.5" x14ac:dyDescent="0.3">
      <c r="B52571"/>
    </row>
    <row r="52572" spans="2:2" ht="16.5" x14ac:dyDescent="0.3">
      <c r="B52572"/>
    </row>
    <row r="52573" spans="2:2" ht="16.5" x14ac:dyDescent="0.3">
      <c r="B52573"/>
    </row>
    <row r="52574" spans="2:2" ht="16.5" x14ac:dyDescent="0.3">
      <c r="B52574"/>
    </row>
    <row r="52575" spans="2:2" ht="16.5" x14ac:dyDescent="0.3">
      <c r="B52575"/>
    </row>
    <row r="52576" spans="2:2" ht="16.5" x14ac:dyDescent="0.3">
      <c r="B52576"/>
    </row>
    <row r="52577" spans="2:2" ht="16.5" x14ac:dyDescent="0.3">
      <c r="B52577"/>
    </row>
    <row r="52578" spans="2:2" ht="16.5" x14ac:dyDescent="0.3">
      <c r="B52578"/>
    </row>
    <row r="52579" spans="2:2" ht="16.5" x14ac:dyDescent="0.3">
      <c r="B52579"/>
    </row>
    <row r="52580" spans="2:2" ht="16.5" x14ac:dyDescent="0.3">
      <c r="B52580"/>
    </row>
    <row r="52581" spans="2:2" ht="16.5" x14ac:dyDescent="0.3">
      <c r="B52581"/>
    </row>
    <row r="52582" spans="2:2" ht="16.5" x14ac:dyDescent="0.3">
      <c r="B52582"/>
    </row>
    <row r="52583" spans="2:2" ht="16.5" x14ac:dyDescent="0.3">
      <c r="B52583"/>
    </row>
    <row r="52584" spans="2:2" ht="16.5" x14ac:dyDescent="0.3">
      <c r="B52584"/>
    </row>
    <row r="52585" spans="2:2" ht="16.5" x14ac:dyDescent="0.3">
      <c r="B52585"/>
    </row>
    <row r="52586" spans="2:2" ht="16.5" x14ac:dyDescent="0.3">
      <c r="B52586"/>
    </row>
    <row r="52587" spans="2:2" ht="16.5" x14ac:dyDescent="0.3">
      <c r="B52587"/>
    </row>
    <row r="52588" spans="2:2" ht="16.5" x14ac:dyDescent="0.3">
      <c r="B52588"/>
    </row>
    <row r="52589" spans="2:2" ht="16.5" x14ac:dyDescent="0.3">
      <c r="B52589"/>
    </row>
    <row r="52590" spans="2:2" ht="16.5" x14ac:dyDescent="0.3">
      <c r="B52590"/>
    </row>
    <row r="52591" spans="2:2" ht="16.5" x14ac:dyDescent="0.3">
      <c r="B52591"/>
    </row>
    <row r="52592" spans="2:2" ht="16.5" x14ac:dyDescent="0.3">
      <c r="B52592"/>
    </row>
    <row r="52593" spans="2:2" ht="16.5" x14ac:dyDescent="0.3">
      <c r="B52593"/>
    </row>
    <row r="52594" spans="2:2" ht="16.5" x14ac:dyDescent="0.3">
      <c r="B52594"/>
    </row>
    <row r="52595" spans="2:2" ht="16.5" x14ac:dyDescent="0.3">
      <c r="B52595"/>
    </row>
    <row r="52596" spans="2:2" ht="16.5" x14ac:dyDescent="0.3">
      <c r="B52596"/>
    </row>
    <row r="52597" spans="2:2" ht="16.5" x14ac:dyDescent="0.3">
      <c r="B52597"/>
    </row>
    <row r="52598" spans="2:2" ht="16.5" x14ac:dyDescent="0.3">
      <c r="B52598"/>
    </row>
    <row r="52599" spans="2:2" ht="16.5" x14ac:dyDescent="0.3">
      <c r="B52599"/>
    </row>
    <row r="52600" spans="2:2" ht="16.5" x14ac:dyDescent="0.3">
      <c r="B52600"/>
    </row>
    <row r="52601" spans="2:2" ht="16.5" x14ac:dyDescent="0.3">
      <c r="B52601"/>
    </row>
    <row r="52602" spans="2:2" ht="16.5" x14ac:dyDescent="0.3">
      <c r="B52602"/>
    </row>
    <row r="52603" spans="2:2" ht="16.5" x14ac:dyDescent="0.3">
      <c r="B52603"/>
    </row>
    <row r="52604" spans="2:2" ht="16.5" x14ac:dyDescent="0.3">
      <c r="B52604"/>
    </row>
    <row r="52605" spans="2:2" ht="16.5" x14ac:dyDescent="0.3">
      <c r="B52605"/>
    </row>
    <row r="52606" spans="2:2" ht="16.5" x14ac:dyDescent="0.3">
      <c r="B52606"/>
    </row>
    <row r="52607" spans="2:2" ht="16.5" x14ac:dyDescent="0.3">
      <c r="B52607"/>
    </row>
    <row r="52608" spans="2:2" ht="16.5" x14ac:dyDescent="0.3">
      <c r="B52608"/>
    </row>
    <row r="52609" spans="2:2" ht="16.5" x14ac:dyDescent="0.3">
      <c r="B52609"/>
    </row>
    <row r="52610" spans="2:2" ht="16.5" x14ac:dyDescent="0.3">
      <c r="B52610"/>
    </row>
    <row r="52611" spans="2:2" ht="16.5" x14ac:dyDescent="0.3">
      <c r="B52611"/>
    </row>
    <row r="52612" spans="2:2" ht="16.5" x14ac:dyDescent="0.3">
      <c r="B52612"/>
    </row>
    <row r="52613" spans="2:2" ht="16.5" x14ac:dyDescent="0.3">
      <c r="B52613"/>
    </row>
    <row r="52614" spans="2:2" ht="16.5" x14ac:dyDescent="0.3">
      <c r="B52614"/>
    </row>
    <row r="52615" spans="2:2" ht="16.5" x14ac:dyDescent="0.3">
      <c r="B52615"/>
    </row>
    <row r="52616" spans="2:2" ht="16.5" x14ac:dyDescent="0.3">
      <c r="B52616"/>
    </row>
    <row r="52617" spans="2:2" ht="16.5" x14ac:dyDescent="0.3">
      <c r="B52617"/>
    </row>
    <row r="52618" spans="2:2" ht="16.5" x14ac:dyDescent="0.3">
      <c r="B52618"/>
    </row>
    <row r="52619" spans="2:2" ht="16.5" x14ac:dyDescent="0.3">
      <c r="B52619"/>
    </row>
    <row r="52620" spans="2:2" ht="16.5" x14ac:dyDescent="0.3">
      <c r="B52620"/>
    </row>
    <row r="52621" spans="2:2" ht="16.5" x14ac:dyDescent="0.3">
      <c r="B52621"/>
    </row>
    <row r="52622" spans="2:2" ht="16.5" x14ac:dyDescent="0.3">
      <c r="B52622"/>
    </row>
    <row r="52623" spans="2:2" ht="16.5" x14ac:dyDescent="0.3">
      <c r="B52623"/>
    </row>
    <row r="52624" spans="2:2" ht="16.5" x14ac:dyDescent="0.3">
      <c r="B52624"/>
    </row>
    <row r="52625" spans="2:2" ht="16.5" x14ac:dyDescent="0.3">
      <c r="B52625"/>
    </row>
    <row r="52626" spans="2:2" ht="16.5" x14ac:dyDescent="0.3">
      <c r="B52626"/>
    </row>
    <row r="52627" spans="2:2" ht="16.5" x14ac:dyDescent="0.3">
      <c r="B52627"/>
    </row>
    <row r="52628" spans="2:2" ht="16.5" x14ac:dyDescent="0.3">
      <c r="B52628"/>
    </row>
    <row r="52629" spans="2:2" ht="16.5" x14ac:dyDescent="0.3">
      <c r="B52629"/>
    </row>
    <row r="52630" spans="2:2" ht="16.5" x14ac:dyDescent="0.3">
      <c r="B52630"/>
    </row>
    <row r="52631" spans="2:2" ht="16.5" x14ac:dyDescent="0.3">
      <c r="B52631"/>
    </row>
    <row r="52632" spans="2:2" ht="16.5" x14ac:dyDescent="0.3">
      <c r="B52632"/>
    </row>
    <row r="52633" spans="2:2" ht="16.5" x14ac:dyDescent="0.3">
      <c r="B52633"/>
    </row>
    <row r="52634" spans="2:2" ht="16.5" x14ac:dyDescent="0.3">
      <c r="B52634"/>
    </row>
    <row r="52635" spans="2:2" ht="16.5" x14ac:dyDescent="0.3">
      <c r="B52635"/>
    </row>
    <row r="52636" spans="2:2" ht="16.5" x14ac:dyDescent="0.3">
      <c r="B52636"/>
    </row>
    <row r="52637" spans="2:2" ht="16.5" x14ac:dyDescent="0.3">
      <c r="B52637"/>
    </row>
    <row r="52638" spans="2:2" ht="16.5" x14ac:dyDescent="0.3">
      <c r="B52638"/>
    </row>
    <row r="52639" spans="2:2" ht="16.5" x14ac:dyDescent="0.3">
      <c r="B52639"/>
    </row>
    <row r="52640" spans="2:2" ht="16.5" x14ac:dyDescent="0.3">
      <c r="B52640"/>
    </row>
    <row r="52641" spans="2:2" ht="16.5" x14ac:dyDescent="0.3">
      <c r="B52641"/>
    </row>
    <row r="52642" spans="2:2" ht="16.5" x14ac:dyDescent="0.3">
      <c r="B52642"/>
    </row>
    <row r="52643" spans="2:2" ht="16.5" x14ac:dyDescent="0.3">
      <c r="B52643"/>
    </row>
    <row r="52644" spans="2:2" ht="16.5" x14ac:dyDescent="0.3">
      <c r="B52644"/>
    </row>
    <row r="52645" spans="2:2" ht="16.5" x14ac:dyDescent="0.3">
      <c r="B52645"/>
    </row>
    <row r="52646" spans="2:2" ht="16.5" x14ac:dyDescent="0.3">
      <c r="B52646"/>
    </row>
    <row r="52647" spans="2:2" ht="16.5" x14ac:dyDescent="0.3">
      <c r="B52647"/>
    </row>
    <row r="52648" spans="2:2" ht="16.5" x14ac:dyDescent="0.3">
      <c r="B52648"/>
    </row>
    <row r="52649" spans="2:2" ht="16.5" x14ac:dyDescent="0.3">
      <c r="B52649"/>
    </row>
    <row r="52650" spans="2:2" ht="16.5" x14ac:dyDescent="0.3">
      <c r="B52650"/>
    </row>
    <row r="52651" spans="2:2" ht="16.5" x14ac:dyDescent="0.3">
      <c r="B52651"/>
    </row>
    <row r="52652" spans="2:2" ht="16.5" x14ac:dyDescent="0.3">
      <c r="B52652"/>
    </row>
    <row r="52653" spans="2:2" ht="16.5" x14ac:dyDescent="0.3">
      <c r="B52653"/>
    </row>
    <row r="52654" spans="2:2" ht="16.5" x14ac:dyDescent="0.3">
      <c r="B52654"/>
    </row>
    <row r="52655" spans="2:2" ht="16.5" x14ac:dyDescent="0.3">
      <c r="B52655"/>
    </row>
    <row r="52656" spans="2:2" ht="16.5" x14ac:dyDescent="0.3">
      <c r="B52656"/>
    </row>
    <row r="52657" spans="2:2" ht="16.5" x14ac:dyDescent="0.3">
      <c r="B52657"/>
    </row>
    <row r="52658" spans="2:2" ht="16.5" x14ac:dyDescent="0.3">
      <c r="B52658"/>
    </row>
    <row r="52659" spans="2:2" ht="16.5" x14ac:dyDescent="0.3">
      <c r="B52659"/>
    </row>
    <row r="52660" spans="2:2" ht="16.5" x14ac:dyDescent="0.3">
      <c r="B52660"/>
    </row>
    <row r="52661" spans="2:2" ht="16.5" x14ac:dyDescent="0.3">
      <c r="B52661"/>
    </row>
    <row r="52662" spans="2:2" ht="16.5" x14ac:dyDescent="0.3">
      <c r="B52662"/>
    </row>
    <row r="52663" spans="2:2" ht="16.5" x14ac:dyDescent="0.3">
      <c r="B52663"/>
    </row>
    <row r="52664" spans="2:2" ht="16.5" x14ac:dyDescent="0.3">
      <c r="B52664"/>
    </row>
    <row r="52665" spans="2:2" ht="16.5" x14ac:dyDescent="0.3">
      <c r="B52665"/>
    </row>
    <row r="52666" spans="2:2" ht="16.5" x14ac:dyDescent="0.3">
      <c r="B52666"/>
    </row>
    <row r="52667" spans="2:2" ht="16.5" x14ac:dyDescent="0.3">
      <c r="B52667"/>
    </row>
    <row r="52668" spans="2:2" ht="16.5" x14ac:dyDescent="0.3">
      <c r="B52668"/>
    </row>
    <row r="52669" spans="2:2" ht="16.5" x14ac:dyDescent="0.3">
      <c r="B52669"/>
    </row>
    <row r="52670" spans="2:2" ht="16.5" x14ac:dyDescent="0.3">
      <c r="B52670"/>
    </row>
    <row r="52671" spans="2:2" ht="16.5" x14ac:dyDescent="0.3">
      <c r="B52671"/>
    </row>
    <row r="52672" spans="2:2" ht="16.5" x14ac:dyDescent="0.3">
      <c r="B52672"/>
    </row>
    <row r="52673" spans="2:2" ht="16.5" x14ac:dyDescent="0.3">
      <c r="B52673"/>
    </row>
    <row r="52674" spans="2:2" ht="16.5" x14ac:dyDescent="0.3">
      <c r="B52674"/>
    </row>
    <row r="52675" spans="2:2" ht="16.5" x14ac:dyDescent="0.3">
      <c r="B52675"/>
    </row>
    <row r="52676" spans="2:2" ht="16.5" x14ac:dyDescent="0.3">
      <c r="B52676"/>
    </row>
    <row r="52677" spans="2:2" ht="16.5" x14ac:dyDescent="0.3">
      <c r="B52677"/>
    </row>
    <row r="52678" spans="2:2" ht="16.5" x14ac:dyDescent="0.3">
      <c r="B52678"/>
    </row>
    <row r="52679" spans="2:2" ht="16.5" x14ac:dyDescent="0.3">
      <c r="B52679"/>
    </row>
    <row r="52680" spans="2:2" ht="16.5" x14ac:dyDescent="0.3">
      <c r="B52680"/>
    </row>
    <row r="52681" spans="2:2" ht="16.5" x14ac:dyDescent="0.3">
      <c r="B52681"/>
    </row>
    <row r="52682" spans="2:2" ht="16.5" x14ac:dyDescent="0.3">
      <c r="B52682"/>
    </row>
    <row r="52683" spans="2:2" ht="16.5" x14ac:dyDescent="0.3">
      <c r="B52683"/>
    </row>
    <row r="52684" spans="2:2" ht="16.5" x14ac:dyDescent="0.3">
      <c r="B52684"/>
    </row>
    <row r="52685" spans="2:2" ht="16.5" x14ac:dyDescent="0.3">
      <c r="B52685"/>
    </row>
    <row r="52686" spans="2:2" ht="16.5" x14ac:dyDescent="0.3">
      <c r="B52686"/>
    </row>
    <row r="52687" spans="2:2" ht="16.5" x14ac:dyDescent="0.3">
      <c r="B52687"/>
    </row>
    <row r="52688" spans="2:2" ht="16.5" x14ac:dyDescent="0.3">
      <c r="B52688"/>
    </row>
    <row r="52689" spans="2:2" ht="16.5" x14ac:dyDescent="0.3">
      <c r="B52689"/>
    </row>
    <row r="52690" spans="2:2" ht="16.5" x14ac:dyDescent="0.3">
      <c r="B52690"/>
    </row>
    <row r="52691" spans="2:2" ht="16.5" x14ac:dyDescent="0.3">
      <c r="B52691"/>
    </row>
    <row r="52692" spans="2:2" ht="16.5" x14ac:dyDescent="0.3">
      <c r="B52692"/>
    </row>
    <row r="52693" spans="2:2" ht="16.5" x14ac:dyDescent="0.3">
      <c r="B52693"/>
    </row>
    <row r="52694" spans="2:2" ht="16.5" x14ac:dyDescent="0.3">
      <c r="B52694"/>
    </row>
    <row r="52695" spans="2:2" ht="16.5" x14ac:dyDescent="0.3">
      <c r="B52695"/>
    </row>
    <row r="52696" spans="2:2" ht="16.5" x14ac:dyDescent="0.3">
      <c r="B52696"/>
    </row>
    <row r="52697" spans="2:2" ht="16.5" x14ac:dyDescent="0.3">
      <c r="B52697"/>
    </row>
    <row r="52698" spans="2:2" ht="16.5" x14ac:dyDescent="0.3">
      <c r="B52698"/>
    </row>
    <row r="52699" spans="2:2" ht="16.5" x14ac:dyDescent="0.3">
      <c r="B52699"/>
    </row>
    <row r="52700" spans="2:2" ht="16.5" x14ac:dyDescent="0.3">
      <c r="B52700"/>
    </row>
    <row r="52701" spans="2:2" ht="16.5" x14ac:dyDescent="0.3">
      <c r="B52701"/>
    </row>
    <row r="52702" spans="2:2" ht="16.5" x14ac:dyDescent="0.3">
      <c r="B52702"/>
    </row>
    <row r="52703" spans="2:2" ht="16.5" x14ac:dyDescent="0.3">
      <c r="B52703"/>
    </row>
    <row r="52704" spans="2:2" ht="16.5" x14ac:dyDescent="0.3">
      <c r="B52704"/>
    </row>
    <row r="52705" spans="2:2" ht="16.5" x14ac:dyDescent="0.3">
      <c r="B52705"/>
    </row>
    <row r="52706" spans="2:2" ht="16.5" x14ac:dyDescent="0.3">
      <c r="B52706"/>
    </row>
    <row r="52707" spans="2:2" ht="16.5" x14ac:dyDescent="0.3">
      <c r="B52707"/>
    </row>
    <row r="52708" spans="2:2" ht="16.5" x14ac:dyDescent="0.3">
      <c r="B52708"/>
    </row>
    <row r="52709" spans="2:2" ht="16.5" x14ac:dyDescent="0.3">
      <c r="B52709"/>
    </row>
    <row r="52710" spans="2:2" ht="16.5" x14ac:dyDescent="0.3">
      <c r="B52710"/>
    </row>
    <row r="52711" spans="2:2" ht="16.5" x14ac:dyDescent="0.3">
      <c r="B52711"/>
    </row>
    <row r="52712" spans="2:2" ht="16.5" x14ac:dyDescent="0.3">
      <c r="B52712"/>
    </row>
    <row r="52713" spans="2:2" ht="16.5" x14ac:dyDescent="0.3">
      <c r="B52713"/>
    </row>
    <row r="52714" spans="2:2" ht="16.5" x14ac:dyDescent="0.3">
      <c r="B52714"/>
    </row>
    <row r="52715" spans="2:2" ht="16.5" x14ac:dyDescent="0.3">
      <c r="B52715"/>
    </row>
    <row r="52716" spans="2:2" ht="16.5" x14ac:dyDescent="0.3">
      <c r="B52716"/>
    </row>
    <row r="52717" spans="2:2" ht="16.5" x14ac:dyDescent="0.3">
      <c r="B52717"/>
    </row>
    <row r="52718" spans="2:2" ht="16.5" x14ac:dyDescent="0.3">
      <c r="B52718"/>
    </row>
    <row r="52719" spans="2:2" ht="16.5" x14ac:dyDescent="0.3">
      <c r="B52719"/>
    </row>
    <row r="52720" spans="2:2" ht="16.5" x14ac:dyDescent="0.3">
      <c r="B52720"/>
    </row>
    <row r="52721" spans="2:2" ht="16.5" x14ac:dyDescent="0.3">
      <c r="B52721"/>
    </row>
    <row r="52722" spans="2:2" ht="16.5" x14ac:dyDescent="0.3">
      <c r="B52722"/>
    </row>
    <row r="52723" spans="2:2" ht="16.5" x14ac:dyDescent="0.3">
      <c r="B52723"/>
    </row>
    <row r="52724" spans="2:2" ht="16.5" x14ac:dyDescent="0.3">
      <c r="B52724"/>
    </row>
    <row r="52725" spans="2:2" ht="16.5" x14ac:dyDescent="0.3">
      <c r="B52725"/>
    </row>
    <row r="52726" spans="2:2" ht="16.5" x14ac:dyDescent="0.3">
      <c r="B52726"/>
    </row>
    <row r="52727" spans="2:2" ht="16.5" x14ac:dyDescent="0.3">
      <c r="B52727"/>
    </row>
    <row r="52728" spans="2:2" ht="16.5" x14ac:dyDescent="0.3">
      <c r="B52728"/>
    </row>
    <row r="52729" spans="2:2" ht="16.5" x14ac:dyDescent="0.3">
      <c r="B52729"/>
    </row>
    <row r="52730" spans="2:2" ht="16.5" x14ac:dyDescent="0.3">
      <c r="B52730"/>
    </row>
    <row r="52731" spans="2:2" ht="16.5" x14ac:dyDescent="0.3">
      <c r="B52731"/>
    </row>
    <row r="52732" spans="2:2" ht="16.5" x14ac:dyDescent="0.3">
      <c r="B52732"/>
    </row>
    <row r="52733" spans="2:2" ht="16.5" x14ac:dyDescent="0.3">
      <c r="B52733"/>
    </row>
    <row r="52734" spans="2:2" ht="16.5" x14ac:dyDescent="0.3">
      <c r="B52734"/>
    </row>
    <row r="52735" spans="2:2" ht="16.5" x14ac:dyDescent="0.3">
      <c r="B52735"/>
    </row>
    <row r="52736" spans="2:2" ht="16.5" x14ac:dyDescent="0.3">
      <c r="B52736"/>
    </row>
    <row r="52737" spans="2:2" ht="16.5" x14ac:dyDescent="0.3">
      <c r="B52737"/>
    </row>
    <row r="52738" spans="2:2" ht="16.5" x14ac:dyDescent="0.3">
      <c r="B52738"/>
    </row>
    <row r="52739" spans="2:2" ht="16.5" x14ac:dyDescent="0.3">
      <c r="B52739"/>
    </row>
    <row r="52740" spans="2:2" ht="16.5" x14ac:dyDescent="0.3">
      <c r="B52740"/>
    </row>
    <row r="52741" spans="2:2" ht="16.5" x14ac:dyDescent="0.3">
      <c r="B52741"/>
    </row>
    <row r="52742" spans="2:2" ht="16.5" x14ac:dyDescent="0.3">
      <c r="B52742"/>
    </row>
    <row r="52743" spans="2:2" ht="16.5" x14ac:dyDescent="0.3">
      <c r="B52743"/>
    </row>
    <row r="52744" spans="2:2" ht="16.5" x14ac:dyDescent="0.3">
      <c r="B52744"/>
    </row>
    <row r="52745" spans="2:2" ht="16.5" x14ac:dyDescent="0.3">
      <c r="B52745"/>
    </row>
    <row r="52746" spans="2:2" ht="16.5" x14ac:dyDescent="0.3">
      <c r="B52746"/>
    </row>
    <row r="52747" spans="2:2" ht="16.5" x14ac:dyDescent="0.3">
      <c r="B52747"/>
    </row>
    <row r="52748" spans="2:2" ht="16.5" x14ac:dyDescent="0.3">
      <c r="B52748"/>
    </row>
    <row r="52749" spans="2:2" ht="16.5" x14ac:dyDescent="0.3">
      <c r="B52749"/>
    </row>
    <row r="52750" spans="2:2" ht="16.5" x14ac:dyDescent="0.3">
      <c r="B52750"/>
    </row>
    <row r="52751" spans="2:2" ht="16.5" x14ac:dyDescent="0.3">
      <c r="B52751"/>
    </row>
    <row r="52752" spans="2:2" ht="16.5" x14ac:dyDescent="0.3">
      <c r="B52752"/>
    </row>
    <row r="52753" spans="2:2" ht="16.5" x14ac:dyDescent="0.3">
      <c r="B52753"/>
    </row>
    <row r="52754" spans="2:2" ht="16.5" x14ac:dyDescent="0.3">
      <c r="B52754"/>
    </row>
    <row r="52755" spans="2:2" ht="16.5" x14ac:dyDescent="0.3">
      <c r="B52755"/>
    </row>
    <row r="52756" spans="2:2" ht="16.5" x14ac:dyDescent="0.3">
      <c r="B52756"/>
    </row>
    <row r="52757" spans="2:2" ht="16.5" x14ac:dyDescent="0.3">
      <c r="B52757"/>
    </row>
    <row r="52758" spans="2:2" ht="16.5" x14ac:dyDescent="0.3">
      <c r="B52758"/>
    </row>
    <row r="52759" spans="2:2" ht="16.5" x14ac:dyDescent="0.3">
      <c r="B52759"/>
    </row>
    <row r="52760" spans="2:2" ht="16.5" x14ac:dyDescent="0.3">
      <c r="B52760"/>
    </row>
    <row r="52761" spans="2:2" ht="16.5" x14ac:dyDescent="0.3">
      <c r="B52761"/>
    </row>
    <row r="52762" spans="2:2" ht="16.5" x14ac:dyDescent="0.3">
      <c r="B52762"/>
    </row>
    <row r="52763" spans="2:2" ht="16.5" x14ac:dyDescent="0.3">
      <c r="B52763"/>
    </row>
    <row r="52764" spans="2:2" ht="16.5" x14ac:dyDescent="0.3">
      <c r="B52764"/>
    </row>
    <row r="52765" spans="2:2" ht="16.5" x14ac:dyDescent="0.3">
      <c r="B52765"/>
    </row>
    <row r="52766" spans="2:2" ht="16.5" x14ac:dyDescent="0.3">
      <c r="B52766"/>
    </row>
    <row r="52767" spans="2:2" ht="16.5" x14ac:dyDescent="0.3">
      <c r="B52767"/>
    </row>
    <row r="52768" spans="2:2" ht="16.5" x14ac:dyDescent="0.3">
      <c r="B52768"/>
    </row>
    <row r="52769" spans="2:2" ht="16.5" x14ac:dyDescent="0.3">
      <c r="B52769"/>
    </row>
    <row r="52770" spans="2:2" ht="16.5" x14ac:dyDescent="0.3">
      <c r="B52770"/>
    </row>
    <row r="52771" spans="2:2" ht="16.5" x14ac:dyDescent="0.3">
      <c r="B52771"/>
    </row>
    <row r="52772" spans="2:2" ht="16.5" x14ac:dyDescent="0.3">
      <c r="B52772"/>
    </row>
    <row r="52773" spans="2:2" ht="16.5" x14ac:dyDescent="0.3">
      <c r="B52773"/>
    </row>
    <row r="52774" spans="2:2" ht="16.5" x14ac:dyDescent="0.3">
      <c r="B52774"/>
    </row>
    <row r="52775" spans="2:2" ht="16.5" x14ac:dyDescent="0.3">
      <c r="B52775"/>
    </row>
    <row r="52776" spans="2:2" ht="16.5" x14ac:dyDescent="0.3">
      <c r="B52776"/>
    </row>
    <row r="52777" spans="2:2" ht="16.5" x14ac:dyDescent="0.3">
      <c r="B52777"/>
    </row>
    <row r="52778" spans="2:2" ht="16.5" x14ac:dyDescent="0.3">
      <c r="B52778"/>
    </row>
    <row r="52779" spans="2:2" ht="16.5" x14ac:dyDescent="0.3">
      <c r="B52779"/>
    </row>
    <row r="52780" spans="2:2" ht="16.5" x14ac:dyDescent="0.3">
      <c r="B52780"/>
    </row>
    <row r="52781" spans="2:2" ht="16.5" x14ac:dyDescent="0.3">
      <c r="B52781"/>
    </row>
    <row r="52782" spans="2:2" ht="16.5" x14ac:dyDescent="0.3">
      <c r="B52782"/>
    </row>
    <row r="52783" spans="2:2" ht="16.5" x14ac:dyDescent="0.3">
      <c r="B52783"/>
    </row>
    <row r="52784" spans="2:2" ht="16.5" x14ac:dyDescent="0.3">
      <c r="B52784"/>
    </row>
    <row r="52785" spans="2:2" ht="16.5" x14ac:dyDescent="0.3">
      <c r="B52785"/>
    </row>
    <row r="52786" spans="2:2" ht="16.5" x14ac:dyDescent="0.3">
      <c r="B52786"/>
    </row>
    <row r="52787" spans="2:2" ht="16.5" x14ac:dyDescent="0.3">
      <c r="B52787"/>
    </row>
    <row r="52788" spans="2:2" ht="16.5" x14ac:dyDescent="0.3">
      <c r="B52788"/>
    </row>
    <row r="52789" spans="2:2" ht="16.5" x14ac:dyDescent="0.3">
      <c r="B52789"/>
    </row>
    <row r="52790" spans="2:2" ht="16.5" x14ac:dyDescent="0.3">
      <c r="B52790"/>
    </row>
    <row r="52791" spans="2:2" ht="16.5" x14ac:dyDescent="0.3">
      <c r="B52791"/>
    </row>
    <row r="52792" spans="2:2" ht="16.5" x14ac:dyDescent="0.3">
      <c r="B52792"/>
    </row>
    <row r="52793" spans="2:2" ht="16.5" x14ac:dyDescent="0.3">
      <c r="B52793"/>
    </row>
    <row r="52794" spans="2:2" ht="16.5" x14ac:dyDescent="0.3">
      <c r="B52794"/>
    </row>
    <row r="52795" spans="2:2" ht="16.5" x14ac:dyDescent="0.3">
      <c r="B52795"/>
    </row>
    <row r="52796" spans="2:2" ht="16.5" x14ac:dyDescent="0.3">
      <c r="B52796"/>
    </row>
    <row r="52797" spans="2:2" ht="16.5" x14ac:dyDescent="0.3">
      <c r="B52797"/>
    </row>
    <row r="52798" spans="2:2" ht="16.5" x14ac:dyDescent="0.3">
      <c r="B52798"/>
    </row>
    <row r="52799" spans="2:2" ht="16.5" x14ac:dyDescent="0.3">
      <c r="B52799"/>
    </row>
    <row r="52800" spans="2:2" ht="16.5" x14ac:dyDescent="0.3">
      <c r="B52800"/>
    </row>
    <row r="52801" spans="2:2" ht="16.5" x14ac:dyDescent="0.3">
      <c r="B52801"/>
    </row>
    <row r="52802" spans="2:2" ht="16.5" x14ac:dyDescent="0.3">
      <c r="B52802"/>
    </row>
    <row r="52803" spans="2:2" ht="16.5" x14ac:dyDescent="0.3">
      <c r="B52803"/>
    </row>
    <row r="52804" spans="2:2" ht="16.5" x14ac:dyDescent="0.3">
      <c r="B52804"/>
    </row>
    <row r="52805" spans="2:2" ht="16.5" x14ac:dyDescent="0.3">
      <c r="B52805"/>
    </row>
    <row r="52806" spans="2:2" ht="16.5" x14ac:dyDescent="0.3">
      <c r="B52806"/>
    </row>
    <row r="52807" spans="2:2" ht="16.5" x14ac:dyDescent="0.3">
      <c r="B52807"/>
    </row>
    <row r="52808" spans="2:2" ht="16.5" x14ac:dyDescent="0.3">
      <c r="B52808"/>
    </row>
    <row r="52809" spans="2:2" ht="16.5" x14ac:dyDescent="0.3">
      <c r="B52809"/>
    </row>
    <row r="52810" spans="2:2" ht="16.5" x14ac:dyDescent="0.3">
      <c r="B52810"/>
    </row>
    <row r="52811" spans="2:2" ht="16.5" x14ac:dyDescent="0.3">
      <c r="B52811"/>
    </row>
    <row r="52812" spans="2:2" ht="16.5" x14ac:dyDescent="0.3">
      <c r="B52812"/>
    </row>
    <row r="52813" spans="2:2" ht="16.5" x14ac:dyDescent="0.3">
      <c r="B52813"/>
    </row>
    <row r="52814" spans="2:2" ht="16.5" x14ac:dyDescent="0.3">
      <c r="B52814"/>
    </row>
    <row r="52815" spans="2:2" ht="16.5" x14ac:dyDescent="0.3">
      <c r="B52815"/>
    </row>
    <row r="52816" spans="2:2" ht="16.5" x14ac:dyDescent="0.3">
      <c r="B52816"/>
    </row>
    <row r="52817" spans="2:2" ht="16.5" x14ac:dyDescent="0.3">
      <c r="B52817"/>
    </row>
    <row r="52818" spans="2:2" ht="16.5" x14ac:dyDescent="0.3">
      <c r="B52818"/>
    </row>
    <row r="52819" spans="2:2" ht="16.5" x14ac:dyDescent="0.3">
      <c r="B52819"/>
    </row>
    <row r="52820" spans="2:2" ht="16.5" x14ac:dyDescent="0.3">
      <c r="B52820"/>
    </row>
    <row r="52821" spans="2:2" ht="16.5" x14ac:dyDescent="0.3">
      <c r="B52821"/>
    </row>
    <row r="52822" spans="2:2" ht="16.5" x14ac:dyDescent="0.3">
      <c r="B52822"/>
    </row>
    <row r="52823" spans="2:2" ht="16.5" x14ac:dyDescent="0.3">
      <c r="B52823"/>
    </row>
    <row r="52824" spans="2:2" ht="16.5" x14ac:dyDescent="0.3">
      <c r="B52824"/>
    </row>
    <row r="52825" spans="2:2" ht="16.5" x14ac:dyDescent="0.3">
      <c r="B52825"/>
    </row>
    <row r="52826" spans="2:2" ht="16.5" x14ac:dyDescent="0.3">
      <c r="B52826"/>
    </row>
    <row r="52827" spans="2:2" ht="16.5" x14ac:dyDescent="0.3">
      <c r="B52827"/>
    </row>
    <row r="52828" spans="2:2" ht="16.5" x14ac:dyDescent="0.3">
      <c r="B52828"/>
    </row>
    <row r="52829" spans="2:2" ht="16.5" x14ac:dyDescent="0.3">
      <c r="B52829"/>
    </row>
    <row r="52830" spans="2:2" ht="16.5" x14ac:dyDescent="0.3">
      <c r="B52830"/>
    </row>
    <row r="52831" spans="2:2" ht="16.5" x14ac:dyDescent="0.3">
      <c r="B52831"/>
    </row>
    <row r="52832" spans="2:2" ht="16.5" x14ac:dyDescent="0.3">
      <c r="B52832"/>
    </row>
    <row r="52833" spans="2:2" ht="16.5" x14ac:dyDescent="0.3">
      <c r="B52833"/>
    </row>
    <row r="52834" spans="2:2" ht="16.5" x14ac:dyDescent="0.3">
      <c r="B52834"/>
    </row>
    <row r="52835" spans="2:2" ht="16.5" x14ac:dyDescent="0.3">
      <c r="B52835"/>
    </row>
    <row r="52836" spans="2:2" ht="16.5" x14ac:dyDescent="0.3">
      <c r="B52836"/>
    </row>
    <row r="52837" spans="2:2" ht="16.5" x14ac:dyDescent="0.3">
      <c r="B52837"/>
    </row>
    <row r="52838" spans="2:2" ht="16.5" x14ac:dyDescent="0.3">
      <c r="B52838"/>
    </row>
    <row r="52839" spans="2:2" ht="16.5" x14ac:dyDescent="0.3">
      <c r="B52839"/>
    </row>
    <row r="52840" spans="2:2" ht="16.5" x14ac:dyDescent="0.3">
      <c r="B52840"/>
    </row>
    <row r="52841" spans="2:2" ht="16.5" x14ac:dyDescent="0.3">
      <c r="B52841"/>
    </row>
    <row r="52842" spans="2:2" ht="16.5" x14ac:dyDescent="0.3">
      <c r="B52842"/>
    </row>
    <row r="52843" spans="2:2" ht="16.5" x14ac:dyDescent="0.3">
      <c r="B52843"/>
    </row>
    <row r="52844" spans="2:2" ht="16.5" x14ac:dyDescent="0.3">
      <c r="B52844"/>
    </row>
    <row r="52845" spans="2:2" ht="16.5" x14ac:dyDescent="0.3">
      <c r="B52845"/>
    </row>
    <row r="52846" spans="2:2" ht="16.5" x14ac:dyDescent="0.3">
      <c r="B52846"/>
    </row>
    <row r="52847" spans="2:2" ht="16.5" x14ac:dyDescent="0.3">
      <c r="B52847"/>
    </row>
    <row r="52848" spans="2:2" ht="16.5" x14ac:dyDescent="0.3">
      <c r="B52848"/>
    </row>
    <row r="52849" spans="2:2" ht="16.5" x14ac:dyDescent="0.3">
      <c r="B52849"/>
    </row>
    <row r="52850" spans="2:2" ht="16.5" x14ac:dyDescent="0.3">
      <c r="B52850"/>
    </row>
    <row r="52851" spans="2:2" ht="16.5" x14ac:dyDescent="0.3">
      <c r="B52851"/>
    </row>
    <row r="52852" spans="2:2" ht="16.5" x14ac:dyDescent="0.3">
      <c r="B52852"/>
    </row>
    <row r="52853" spans="2:2" ht="16.5" x14ac:dyDescent="0.3">
      <c r="B52853"/>
    </row>
    <row r="52854" spans="2:2" ht="16.5" x14ac:dyDescent="0.3">
      <c r="B52854"/>
    </row>
    <row r="52855" spans="2:2" ht="16.5" x14ac:dyDescent="0.3">
      <c r="B52855"/>
    </row>
    <row r="52856" spans="2:2" ht="16.5" x14ac:dyDescent="0.3">
      <c r="B52856"/>
    </row>
    <row r="52857" spans="2:2" ht="16.5" x14ac:dyDescent="0.3">
      <c r="B52857"/>
    </row>
    <row r="52858" spans="2:2" ht="16.5" x14ac:dyDescent="0.3">
      <c r="B52858"/>
    </row>
    <row r="52859" spans="2:2" ht="16.5" x14ac:dyDescent="0.3">
      <c r="B52859"/>
    </row>
    <row r="52860" spans="2:2" ht="16.5" x14ac:dyDescent="0.3">
      <c r="B52860"/>
    </row>
    <row r="52861" spans="2:2" ht="16.5" x14ac:dyDescent="0.3">
      <c r="B52861"/>
    </row>
    <row r="52862" spans="2:2" ht="16.5" x14ac:dyDescent="0.3">
      <c r="B52862"/>
    </row>
    <row r="52863" spans="2:2" ht="16.5" x14ac:dyDescent="0.3">
      <c r="B52863"/>
    </row>
    <row r="52864" spans="2:2" ht="16.5" x14ac:dyDescent="0.3">
      <c r="B52864"/>
    </row>
    <row r="52865" spans="2:2" ht="16.5" x14ac:dyDescent="0.3">
      <c r="B52865"/>
    </row>
    <row r="52866" spans="2:2" ht="16.5" x14ac:dyDescent="0.3">
      <c r="B52866"/>
    </row>
    <row r="52867" spans="2:2" ht="16.5" x14ac:dyDescent="0.3">
      <c r="B52867"/>
    </row>
    <row r="52868" spans="2:2" ht="16.5" x14ac:dyDescent="0.3">
      <c r="B52868"/>
    </row>
    <row r="52869" spans="2:2" ht="16.5" x14ac:dyDescent="0.3">
      <c r="B52869"/>
    </row>
    <row r="52870" spans="2:2" ht="16.5" x14ac:dyDescent="0.3">
      <c r="B52870"/>
    </row>
    <row r="52871" spans="2:2" ht="16.5" x14ac:dyDescent="0.3">
      <c r="B52871"/>
    </row>
    <row r="52872" spans="2:2" ht="16.5" x14ac:dyDescent="0.3">
      <c r="B52872"/>
    </row>
    <row r="52873" spans="2:2" ht="16.5" x14ac:dyDescent="0.3">
      <c r="B52873"/>
    </row>
    <row r="52874" spans="2:2" ht="16.5" x14ac:dyDescent="0.3">
      <c r="B52874"/>
    </row>
    <row r="52875" spans="2:2" ht="16.5" x14ac:dyDescent="0.3">
      <c r="B52875"/>
    </row>
    <row r="52876" spans="2:2" ht="16.5" x14ac:dyDescent="0.3">
      <c r="B52876"/>
    </row>
    <row r="52877" spans="2:2" ht="16.5" x14ac:dyDescent="0.3">
      <c r="B52877"/>
    </row>
    <row r="52878" spans="2:2" ht="16.5" x14ac:dyDescent="0.3">
      <c r="B52878"/>
    </row>
    <row r="52879" spans="2:2" ht="16.5" x14ac:dyDescent="0.3">
      <c r="B52879"/>
    </row>
    <row r="52880" spans="2:2" ht="16.5" x14ac:dyDescent="0.3">
      <c r="B52880"/>
    </row>
    <row r="52881" spans="2:2" ht="16.5" x14ac:dyDescent="0.3">
      <c r="B52881"/>
    </row>
    <row r="52882" spans="2:2" ht="16.5" x14ac:dyDescent="0.3">
      <c r="B52882"/>
    </row>
    <row r="52883" spans="2:2" ht="16.5" x14ac:dyDescent="0.3">
      <c r="B52883"/>
    </row>
    <row r="52884" spans="2:2" ht="16.5" x14ac:dyDescent="0.3">
      <c r="B52884"/>
    </row>
    <row r="52885" spans="2:2" ht="16.5" x14ac:dyDescent="0.3">
      <c r="B52885"/>
    </row>
    <row r="52886" spans="2:2" ht="16.5" x14ac:dyDescent="0.3">
      <c r="B52886"/>
    </row>
    <row r="52887" spans="2:2" ht="16.5" x14ac:dyDescent="0.3">
      <c r="B52887"/>
    </row>
    <row r="52888" spans="2:2" ht="16.5" x14ac:dyDescent="0.3">
      <c r="B52888"/>
    </row>
    <row r="52889" spans="2:2" ht="16.5" x14ac:dyDescent="0.3">
      <c r="B52889"/>
    </row>
    <row r="52890" spans="2:2" ht="16.5" x14ac:dyDescent="0.3">
      <c r="B52890"/>
    </row>
    <row r="52891" spans="2:2" ht="16.5" x14ac:dyDescent="0.3">
      <c r="B52891"/>
    </row>
    <row r="52892" spans="2:2" ht="16.5" x14ac:dyDescent="0.3">
      <c r="B52892"/>
    </row>
    <row r="52893" spans="2:2" ht="16.5" x14ac:dyDescent="0.3">
      <c r="B52893"/>
    </row>
    <row r="52894" spans="2:2" ht="16.5" x14ac:dyDescent="0.3">
      <c r="B52894"/>
    </row>
    <row r="52895" spans="2:2" ht="16.5" x14ac:dyDescent="0.3">
      <c r="B52895"/>
    </row>
    <row r="52896" spans="2:2" ht="16.5" x14ac:dyDescent="0.3">
      <c r="B52896"/>
    </row>
    <row r="52897" spans="2:2" ht="16.5" x14ac:dyDescent="0.3">
      <c r="B52897"/>
    </row>
    <row r="52898" spans="2:2" ht="16.5" x14ac:dyDescent="0.3">
      <c r="B52898"/>
    </row>
    <row r="52899" spans="2:2" ht="16.5" x14ac:dyDescent="0.3">
      <c r="B52899"/>
    </row>
    <row r="52900" spans="2:2" ht="16.5" x14ac:dyDescent="0.3">
      <c r="B52900"/>
    </row>
    <row r="52901" spans="2:2" ht="16.5" x14ac:dyDescent="0.3">
      <c r="B52901"/>
    </row>
    <row r="52902" spans="2:2" ht="16.5" x14ac:dyDescent="0.3">
      <c r="B52902"/>
    </row>
    <row r="52903" spans="2:2" ht="16.5" x14ac:dyDescent="0.3">
      <c r="B52903"/>
    </row>
    <row r="52904" spans="2:2" ht="16.5" x14ac:dyDescent="0.3">
      <c r="B52904"/>
    </row>
    <row r="52905" spans="2:2" ht="16.5" x14ac:dyDescent="0.3">
      <c r="B52905"/>
    </row>
    <row r="52906" spans="2:2" ht="16.5" x14ac:dyDescent="0.3">
      <c r="B52906"/>
    </row>
    <row r="52907" spans="2:2" ht="16.5" x14ac:dyDescent="0.3">
      <c r="B52907"/>
    </row>
    <row r="52908" spans="2:2" ht="16.5" x14ac:dyDescent="0.3">
      <c r="B52908"/>
    </row>
    <row r="52909" spans="2:2" ht="16.5" x14ac:dyDescent="0.3">
      <c r="B52909"/>
    </row>
    <row r="52910" spans="2:2" ht="16.5" x14ac:dyDescent="0.3">
      <c r="B52910"/>
    </row>
    <row r="52911" spans="2:2" ht="16.5" x14ac:dyDescent="0.3">
      <c r="B52911"/>
    </row>
    <row r="52912" spans="2:2" ht="16.5" x14ac:dyDescent="0.3">
      <c r="B52912"/>
    </row>
    <row r="52913" spans="2:2" ht="16.5" x14ac:dyDescent="0.3">
      <c r="B52913"/>
    </row>
    <row r="52914" spans="2:2" ht="16.5" x14ac:dyDescent="0.3">
      <c r="B52914"/>
    </row>
    <row r="52915" spans="2:2" ht="16.5" x14ac:dyDescent="0.3">
      <c r="B52915"/>
    </row>
    <row r="52916" spans="2:2" ht="16.5" x14ac:dyDescent="0.3">
      <c r="B52916"/>
    </row>
    <row r="52917" spans="2:2" ht="16.5" x14ac:dyDescent="0.3">
      <c r="B52917"/>
    </row>
    <row r="52918" spans="2:2" ht="16.5" x14ac:dyDescent="0.3">
      <c r="B52918"/>
    </row>
    <row r="52919" spans="2:2" ht="16.5" x14ac:dyDescent="0.3">
      <c r="B52919"/>
    </row>
    <row r="52920" spans="2:2" ht="16.5" x14ac:dyDescent="0.3">
      <c r="B52920"/>
    </row>
    <row r="52921" spans="2:2" ht="16.5" x14ac:dyDescent="0.3">
      <c r="B52921"/>
    </row>
    <row r="52922" spans="2:2" ht="16.5" x14ac:dyDescent="0.3">
      <c r="B52922"/>
    </row>
    <row r="52923" spans="2:2" ht="16.5" x14ac:dyDescent="0.3">
      <c r="B52923"/>
    </row>
    <row r="52924" spans="2:2" ht="16.5" x14ac:dyDescent="0.3">
      <c r="B52924"/>
    </row>
    <row r="52925" spans="2:2" ht="16.5" x14ac:dyDescent="0.3">
      <c r="B52925"/>
    </row>
    <row r="52926" spans="2:2" ht="16.5" x14ac:dyDescent="0.3">
      <c r="B52926"/>
    </row>
    <row r="52927" spans="2:2" ht="16.5" x14ac:dyDescent="0.3">
      <c r="B52927"/>
    </row>
    <row r="52928" spans="2:2" ht="16.5" x14ac:dyDescent="0.3">
      <c r="B52928"/>
    </row>
    <row r="52929" spans="2:2" ht="16.5" x14ac:dyDescent="0.3">
      <c r="B52929"/>
    </row>
    <row r="52930" spans="2:2" ht="16.5" x14ac:dyDescent="0.3">
      <c r="B52930"/>
    </row>
    <row r="52931" spans="2:2" ht="16.5" x14ac:dyDescent="0.3">
      <c r="B52931"/>
    </row>
    <row r="52932" spans="2:2" ht="16.5" x14ac:dyDescent="0.3">
      <c r="B52932"/>
    </row>
    <row r="52933" spans="2:2" ht="16.5" x14ac:dyDescent="0.3">
      <c r="B52933"/>
    </row>
    <row r="52934" spans="2:2" ht="16.5" x14ac:dyDescent="0.3">
      <c r="B52934"/>
    </row>
    <row r="52935" spans="2:2" ht="16.5" x14ac:dyDescent="0.3">
      <c r="B52935"/>
    </row>
    <row r="52936" spans="2:2" ht="16.5" x14ac:dyDescent="0.3">
      <c r="B52936"/>
    </row>
    <row r="52937" spans="2:2" ht="16.5" x14ac:dyDescent="0.3">
      <c r="B52937"/>
    </row>
    <row r="52938" spans="2:2" ht="16.5" x14ac:dyDescent="0.3">
      <c r="B52938"/>
    </row>
    <row r="52939" spans="2:2" ht="16.5" x14ac:dyDescent="0.3">
      <c r="B52939"/>
    </row>
    <row r="52940" spans="2:2" ht="16.5" x14ac:dyDescent="0.3">
      <c r="B52940"/>
    </row>
    <row r="52941" spans="2:2" ht="16.5" x14ac:dyDescent="0.3">
      <c r="B52941"/>
    </row>
    <row r="52942" spans="2:2" ht="16.5" x14ac:dyDescent="0.3">
      <c r="B52942"/>
    </row>
    <row r="52943" spans="2:2" ht="16.5" x14ac:dyDescent="0.3">
      <c r="B52943"/>
    </row>
    <row r="52944" spans="2:2" ht="16.5" x14ac:dyDescent="0.3">
      <c r="B52944"/>
    </row>
    <row r="52945" spans="2:2" ht="16.5" x14ac:dyDescent="0.3">
      <c r="B52945"/>
    </row>
    <row r="52946" spans="2:2" ht="16.5" x14ac:dyDescent="0.3">
      <c r="B52946"/>
    </row>
    <row r="52947" spans="2:2" ht="16.5" x14ac:dyDescent="0.3">
      <c r="B52947"/>
    </row>
    <row r="52948" spans="2:2" ht="16.5" x14ac:dyDescent="0.3">
      <c r="B52948"/>
    </row>
    <row r="52949" spans="2:2" ht="16.5" x14ac:dyDescent="0.3">
      <c r="B52949"/>
    </row>
    <row r="52950" spans="2:2" ht="16.5" x14ac:dyDescent="0.3">
      <c r="B52950"/>
    </row>
    <row r="52951" spans="2:2" ht="16.5" x14ac:dyDescent="0.3">
      <c r="B52951"/>
    </row>
    <row r="52952" spans="2:2" ht="16.5" x14ac:dyDescent="0.3">
      <c r="B52952"/>
    </row>
    <row r="52953" spans="2:2" ht="16.5" x14ac:dyDescent="0.3">
      <c r="B52953"/>
    </row>
    <row r="52954" spans="2:2" ht="16.5" x14ac:dyDescent="0.3">
      <c r="B52954"/>
    </row>
    <row r="52955" spans="2:2" ht="16.5" x14ac:dyDescent="0.3">
      <c r="B52955"/>
    </row>
    <row r="52956" spans="2:2" ht="16.5" x14ac:dyDescent="0.3">
      <c r="B52956"/>
    </row>
    <row r="52957" spans="2:2" ht="16.5" x14ac:dyDescent="0.3">
      <c r="B52957"/>
    </row>
    <row r="52958" spans="2:2" ht="16.5" x14ac:dyDescent="0.3">
      <c r="B52958"/>
    </row>
    <row r="52959" spans="2:2" ht="16.5" x14ac:dyDescent="0.3">
      <c r="B52959"/>
    </row>
    <row r="52960" spans="2:2" ht="16.5" x14ac:dyDescent="0.3">
      <c r="B52960"/>
    </row>
    <row r="52961" spans="2:2" ht="16.5" x14ac:dyDescent="0.3">
      <c r="B52961"/>
    </row>
    <row r="52962" spans="2:2" ht="16.5" x14ac:dyDescent="0.3">
      <c r="B52962"/>
    </row>
    <row r="52963" spans="2:2" ht="16.5" x14ac:dyDescent="0.3">
      <c r="B52963"/>
    </row>
    <row r="52964" spans="2:2" ht="16.5" x14ac:dyDescent="0.3">
      <c r="B52964"/>
    </row>
    <row r="52965" spans="2:2" ht="16.5" x14ac:dyDescent="0.3">
      <c r="B52965"/>
    </row>
    <row r="52966" spans="2:2" ht="16.5" x14ac:dyDescent="0.3">
      <c r="B52966"/>
    </row>
    <row r="52967" spans="2:2" ht="16.5" x14ac:dyDescent="0.3">
      <c r="B52967"/>
    </row>
    <row r="52968" spans="2:2" ht="16.5" x14ac:dyDescent="0.3">
      <c r="B52968"/>
    </row>
    <row r="52969" spans="2:2" ht="16.5" x14ac:dyDescent="0.3">
      <c r="B52969"/>
    </row>
    <row r="52970" spans="2:2" ht="16.5" x14ac:dyDescent="0.3">
      <c r="B52970"/>
    </row>
    <row r="52971" spans="2:2" ht="16.5" x14ac:dyDescent="0.3">
      <c r="B52971"/>
    </row>
    <row r="52972" spans="2:2" ht="16.5" x14ac:dyDescent="0.3">
      <c r="B52972"/>
    </row>
    <row r="52973" spans="2:2" ht="16.5" x14ac:dyDescent="0.3">
      <c r="B52973"/>
    </row>
    <row r="52974" spans="2:2" ht="16.5" x14ac:dyDescent="0.3">
      <c r="B52974"/>
    </row>
    <row r="52975" spans="2:2" ht="16.5" x14ac:dyDescent="0.3">
      <c r="B52975"/>
    </row>
    <row r="52976" spans="2:2" ht="16.5" x14ac:dyDescent="0.3">
      <c r="B52976"/>
    </row>
    <row r="52977" spans="2:2" ht="16.5" x14ac:dyDescent="0.3">
      <c r="B52977"/>
    </row>
    <row r="52978" spans="2:2" ht="16.5" x14ac:dyDescent="0.3">
      <c r="B52978"/>
    </row>
    <row r="52979" spans="2:2" ht="16.5" x14ac:dyDescent="0.3">
      <c r="B52979"/>
    </row>
    <row r="52980" spans="2:2" ht="16.5" x14ac:dyDescent="0.3">
      <c r="B52980"/>
    </row>
    <row r="52981" spans="2:2" ht="16.5" x14ac:dyDescent="0.3">
      <c r="B52981"/>
    </row>
    <row r="52982" spans="2:2" ht="16.5" x14ac:dyDescent="0.3">
      <c r="B52982"/>
    </row>
    <row r="52983" spans="2:2" ht="16.5" x14ac:dyDescent="0.3">
      <c r="B52983"/>
    </row>
    <row r="52984" spans="2:2" ht="16.5" x14ac:dyDescent="0.3">
      <c r="B52984"/>
    </row>
    <row r="52985" spans="2:2" ht="16.5" x14ac:dyDescent="0.3">
      <c r="B52985"/>
    </row>
    <row r="52986" spans="2:2" ht="16.5" x14ac:dyDescent="0.3">
      <c r="B52986"/>
    </row>
    <row r="52987" spans="2:2" ht="16.5" x14ac:dyDescent="0.3">
      <c r="B52987"/>
    </row>
    <row r="52988" spans="2:2" ht="16.5" x14ac:dyDescent="0.3">
      <c r="B52988"/>
    </row>
    <row r="52989" spans="2:2" ht="16.5" x14ac:dyDescent="0.3">
      <c r="B52989"/>
    </row>
    <row r="52990" spans="2:2" ht="16.5" x14ac:dyDescent="0.3">
      <c r="B52990"/>
    </row>
    <row r="52991" spans="2:2" ht="16.5" x14ac:dyDescent="0.3">
      <c r="B52991"/>
    </row>
    <row r="52992" spans="2:2" ht="16.5" x14ac:dyDescent="0.3">
      <c r="B52992"/>
    </row>
    <row r="52993" spans="2:2" ht="16.5" x14ac:dyDescent="0.3">
      <c r="B52993"/>
    </row>
    <row r="52994" spans="2:2" ht="16.5" x14ac:dyDescent="0.3">
      <c r="B52994"/>
    </row>
    <row r="52995" spans="2:2" ht="16.5" x14ac:dyDescent="0.3">
      <c r="B52995"/>
    </row>
    <row r="52996" spans="2:2" ht="16.5" x14ac:dyDescent="0.3">
      <c r="B52996"/>
    </row>
    <row r="52997" spans="2:2" ht="16.5" x14ac:dyDescent="0.3">
      <c r="B52997"/>
    </row>
    <row r="52998" spans="2:2" ht="16.5" x14ac:dyDescent="0.3">
      <c r="B52998"/>
    </row>
    <row r="52999" spans="2:2" ht="16.5" x14ac:dyDescent="0.3">
      <c r="B52999"/>
    </row>
    <row r="53000" spans="2:2" ht="16.5" x14ac:dyDescent="0.3">
      <c r="B53000"/>
    </row>
    <row r="53001" spans="2:2" ht="16.5" x14ac:dyDescent="0.3">
      <c r="B53001"/>
    </row>
    <row r="53002" spans="2:2" ht="16.5" x14ac:dyDescent="0.3">
      <c r="B53002"/>
    </row>
    <row r="53003" spans="2:2" ht="16.5" x14ac:dyDescent="0.3">
      <c r="B53003"/>
    </row>
    <row r="53004" spans="2:2" ht="16.5" x14ac:dyDescent="0.3">
      <c r="B53004"/>
    </row>
    <row r="53005" spans="2:2" ht="16.5" x14ac:dyDescent="0.3">
      <c r="B53005"/>
    </row>
    <row r="53006" spans="2:2" ht="16.5" x14ac:dyDescent="0.3">
      <c r="B53006"/>
    </row>
    <row r="53007" spans="2:2" ht="16.5" x14ac:dyDescent="0.3">
      <c r="B53007"/>
    </row>
    <row r="53008" spans="2:2" ht="16.5" x14ac:dyDescent="0.3">
      <c r="B53008"/>
    </row>
    <row r="53009" spans="2:2" ht="16.5" x14ac:dyDescent="0.3">
      <c r="B53009"/>
    </row>
    <row r="53010" spans="2:2" ht="16.5" x14ac:dyDescent="0.3">
      <c r="B53010"/>
    </row>
    <row r="53011" spans="2:2" ht="16.5" x14ac:dyDescent="0.3">
      <c r="B53011"/>
    </row>
    <row r="53012" spans="2:2" ht="16.5" x14ac:dyDescent="0.3">
      <c r="B53012"/>
    </row>
    <row r="53013" spans="2:2" ht="16.5" x14ac:dyDescent="0.3">
      <c r="B53013"/>
    </row>
    <row r="53014" spans="2:2" ht="16.5" x14ac:dyDescent="0.3">
      <c r="B53014"/>
    </row>
    <row r="53015" spans="2:2" ht="16.5" x14ac:dyDescent="0.3">
      <c r="B53015"/>
    </row>
    <row r="53016" spans="2:2" ht="16.5" x14ac:dyDescent="0.3">
      <c r="B53016"/>
    </row>
    <row r="53017" spans="2:2" ht="16.5" x14ac:dyDescent="0.3">
      <c r="B53017"/>
    </row>
    <row r="53018" spans="2:2" ht="16.5" x14ac:dyDescent="0.3">
      <c r="B53018"/>
    </row>
    <row r="53019" spans="2:2" ht="16.5" x14ac:dyDescent="0.3">
      <c r="B53019"/>
    </row>
    <row r="53020" spans="2:2" ht="16.5" x14ac:dyDescent="0.3">
      <c r="B53020"/>
    </row>
    <row r="53021" spans="2:2" ht="16.5" x14ac:dyDescent="0.3">
      <c r="B53021"/>
    </row>
    <row r="53022" spans="2:2" ht="16.5" x14ac:dyDescent="0.3">
      <c r="B53022"/>
    </row>
    <row r="53023" spans="2:2" ht="16.5" x14ac:dyDescent="0.3">
      <c r="B53023"/>
    </row>
    <row r="53024" spans="2:2" ht="16.5" x14ac:dyDescent="0.3">
      <c r="B53024"/>
    </row>
    <row r="53025" spans="2:2" ht="16.5" x14ac:dyDescent="0.3">
      <c r="B53025"/>
    </row>
    <row r="53026" spans="2:2" ht="16.5" x14ac:dyDescent="0.3">
      <c r="B53026"/>
    </row>
    <row r="53027" spans="2:2" ht="16.5" x14ac:dyDescent="0.3">
      <c r="B53027"/>
    </row>
    <row r="53028" spans="2:2" ht="16.5" x14ac:dyDescent="0.3">
      <c r="B53028"/>
    </row>
    <row r="53029" spans="2:2" ht="16.5" x14ac:dyDescent="0.3">
      <c r="B53029"/>
    </row>
    <row r="53030" spans="2:2" ht="16.5" x14ac:dyDescent="0.3">
      <c r="B53030"/>
    </row>
    <row r="53031" spans="2:2" ht="16.5" x14ac:dyDescent="0.3">
      <c r="B53031"/>
    </row>
    <row r="53032" spans="2:2" ht="16.5" x14ac:dyDescent="0.3">
      <c r="B53032"/>
    </row>
    <row r="53033" spans="2:2" ht="16.5" x14ac:dyDescent="0.3">
      <c r="B53033"/>
    </row>
    <row r="53034" spans="2:2" ht="16.5" x14ac:dyDescent="0.3">
      <c r="B53034"/>
    </row>
    <row r="53035" spans="2:2" ht="16.5" x14ac:dyDescent="0.3">
      <c r="B53035"/>
    </row>
    <row r="53036" spans="2:2" ht="16.5" x14ac:dyDescent="0.3">
      <c r="B53036"/>
    </row>
    <row r="53037" spans="2:2" ht="16.5" x14ac:dyDescent="0.3">
      <c r="B53037"/>
    </row>
    <row r="53038" spans="2:2" ht="16.5" x14ac:dyDescent="0.3">
      <c r="B53038"/>
    </row>
    <row r="53039" spans="2:2" ht="16.5" x14ac:dyDescent="0.3">
      <c r="B53039"/>
    </row>
    <row r="53040" spans="2:2" ht="16.5" x14ac:dyDescent="0.3">
      <c r="B53040"/>
    </row>
    <row r="53041" spans="2:2" ht="16.5" x14ac:dyDescent="0.3">
      <c r="B53041"/>
    </row>
    <row r="53042" spans="2:2" ht="16.5" x14ac:dyDescent="0.3">
      <c r="B53042"/>
    </row>
    <row r="53043" spans="2:2" ht="16.5" x14ac:dyDescent="0.3">
      <c r="B53043"/>
    </row>
    <row r="53044" spans="2:2" ht="16.5" x14ac:dyDescent="0.3">
      <c r="B53044"/>
    </row>
    <row r="53045" spans="2:2" ht="16.5" x14ac:dyDescent="0.3">
      <c r="B53045"/>
    </row>
    <row r="53046" spans="2:2" ht="16.5" x14ac:dyDescent="0.3">
      <c r="B53046"/>
    </row>
    <row r="53047" spans="2:2" ht="16.5" x14ac:dyDescent="0.3">
      <c r="B53047"/>
    </row>
    <row r="53048" spans="2:2" ht="16.5" x14ac:dyDescent="0.3">
      <c r="B53048"/>
    </row>
    <row r="53049" spans="2:2" ht="16.5" x14ac:dyDescent="0.3">
      <c r="B53049"/>
    </row>
    <row r="53050" spans="2:2" ht="16.5" x14ac:dyDescent="0.3">
      <c r="B53050"/>
    </row>
    <row r="53051" spans="2:2" ht="16.5" x14ac:dyDescent="0.3">
      <c r="B53051"/>
    </row>
    <row r="53052" spans="2:2" ht="16.5" x14ac:dyDescent="0.3">
      <c r="B53052"/>
    </row>
    <row r="53053" spans="2:2" ht="16.5" x14ac:dyDescent="0.3">
      <c r="B53053"/>
    </row>
    <row r="53054" spans="2:2" ht="16.5" x14ac:dyDescent="0.3">
      <c r="B53054"/>
    </row>
    <row r="53055" spans="2:2" ht="16.5" x14ac:dyDescent="0.3">
      <c r="B53055"/>
    </row>
    <row r="53056" spans="2:2" ht="16.5" x14ac:dyDescent="0.3">
      <c r="B53056"/>
    </row>
    <row r="53057" spans="2:2" ht="16.5" x14ac:dyDescent="0.3">
      <c r="B53057"/>
    </row>
    <row r="53058" spans="2:2" ht="16.5" x14ac:dyDescent="0.3">
      <c r="B53058"/>
    </row>
    <row r="53059" spans="2:2" ht="16.5" x14ac:dyDescent="0.3">
      <c r="B53059"/>
    </row>
    <row r="53060" spans="2:2" ht="16.5" x14ac:dyDescent="0.3">
      <c r="B53060"/>
    </row>
    <row r="53061" spans="2:2" ht="16.5" x14ac:dyDescent="0.3">
      <c r="B53061"/>
    </row>
    <row r="53062" spans="2:2" ht="16.5" x14ac:dyDescent="0.3">
      <c r="B53062"/>
    </row>
    <row r="53063" spans="2:2" ht="16.5" x14ac:dyDescent="0.3">
      <c r="B53063"/>
    </row>
    <row r="53064" spans="2:2" ht="16.5" x14ac:dyDescent="0.3">
      <c r="B53064"/>
    </row>
    <row r="53065" spans="2:2" ht="16.5" x14ac:dyDescent="0.3">
      <c r="B53065"/>
    </row>
    <row r="53066" spans="2:2" ht="16.5" x14ac:dyDescent="0.3">
      <c r="B53066"/>
    </row>
    <row r="53067" spans="2:2" ht="16.5" x14ac:dyDescent="0.3">
      <c r="B53067"/>
    </row>
    <row r="53068" spans="2:2" ht="16.5" x14ac:dyDescent="0.3">
      <c r="B53068"/>
    </row>
    <row r="53069" spans="2:2" ht="16.5" x14ac:dyDescent="0.3">
      <c r="B53069"/>
    </row>
    <row r="53070" spans="2:2" ht="16.5" x14ac:dyDescent="0.3">
      <c r="B53070"/>
    </row>
    <row r="53071" spans="2:2" ht="16.5" x14ac:dyDescent="0.3">
      <c r="B53071"/>
    </row>
    <row r="53072" spans="2:2" ht="16.5" x14ac:dyDescent="0.3">
      <c r="B53072"/>
    </row>
    <row r="53073" spans="2:2" ht="16.5" x14ac:dyDescent="0.3">
      <c r="B53073"/>
    </row>
    <row r="53074" spans="2:2" ht="16.5" x14ac:dyDescent="0.3">
      <c r="B53074"/>
    </row>
    <row r="53075" spans="2:2" ht="16.5" x14ac:dyDescent="0.3">
      <c r="B53075"/>
    </row>
    <row r="53076" spans="2:2" ht="16.5" x14ac:dyDescent="0.3">
      <c r="B53076"/>
    </row>
    <row r="53077" spans="2:2" ht="16.5" x14ac:dyDescent="0.3">
      <c r="B53077"/>
    </row>
    <row r="53078" spans="2:2" ht="16.5" x14ac:dyDescent="0.3">
      <c r="B53078"/>
    </row>
    <row r="53079" spans="2:2" ht="16.5" x14ac:dyDescent="0.3">
      <c r="B53079"/>
    </row>
    <row r="53080" spans="2:2" ht="16.5" x14ac:dyDescent="0.3">
      <c r="B53080"/>
    </row>
    <row r="53081" spans="2:2" ht="16.5" x14ac:dyDescent="0.3">
      <c r="B53081"/>
    </row>
    <row r="53082" spans="2:2" ht="16.5" x14ac:dyDescent="0.3">
      <c r="B53082"/>
    </row>
    <row r="53083" spans="2:2" ht="16.5" x14ac:dyDescent="0.3">
      <c r="B53083"/>
    </row>
    <row r="53084" spans="2:2" ht="16.5" x14ac:dyDescent="0.3">
      <c r="B53084"/>
    </row>
    <row r="53085" spans="2:2" ht="16.5" x14ac:dyDescent="0.3">
      <c r="B53085"/>
    </row>
    <row r="53086" spans="2:2" ht="16.5" x14ac:dyDescent="0.3">
      <c r="B53086"/>
    </row>
    <row r="53087" spans="2:2" ht="16.5" x14ac:dyDescent="0.3">
      <c r="B53087"/>
    </row>
    <row r="53088" spans="2:2" ht="16.5" x14ac:dyDescent="0.3">
      <c r="B53088"/>
    </row>
    <row r="53089" spans="2:2" ht="16.5" x14ac:dyDescent="0.3">
      <c r="B53089"/>
    </row>
    <row r="53090" spans="2:2" ht="16.5" x14ac:dyDescent="0.3">
      <c r="B53090"/>
    </row>
    <row r="53091" spans="2:2" ht="16.5" x14ac:dyDescent="0.3">
      <c r="B53091"/>
    </row>
    <row r="53092" spans="2:2" ht="16.5" x14ac:dyDescent="0.3">
      <c r="B53092"/>
    </row>
    <row r="53093" spans="2:2" ht="16.5" x14ac:dyDescent="0.3">
      <c r="B53093"/>
    </row>
    <row r="53094" spans="2:2" ht="16.5" x14ac:dyDescent="0.3">
      <c r="B53094"/>
    </row>
    <row r="53095" spans="2:2" ht="16.5" x14ac:dyDescent="0.3">
      <c r="B53095"/>
    </row>
    <row r="53096" spans="2:2" ht="16.5" x14ac:dyDescent="0.3">
      <c r="B53096"/>
    </row>
    <row r="53097" spans="2:2" ht="16.5" x14ac:dyDescent="0.3">
      <c r="B53097"/>
    </row>
    <row r="53098" spans="2:2" ht="16.5" x14ac:dyDescent="0.3">
      <c r="B53098"/>
    </row>
    <row r="53099" spans="2:2" ht="16.5" x14ac:dyDescent="0.3">
      <c r="B53099"/>
    </row>
    <row r="53100" spans="2:2" ht="16.5" x14ac:dyDescent="0.3">
      <c r="B53100"/>
    </row>
    <row r="53101" spans="2:2" ht="16.5" x14ac:dyDescent="0.3">
      <c r="B53101"/>
    </row>
    <row r="53102" spans="2:2" ht="16.5" x14ac:dyDescent="0.3">
      <c r="B53102"/>
    </row>
    <row r="53103" spans="2:2" ht="16.5" x14ac:dyDescent="0.3">
      <c r="B53103"/>
    </row>
    <row r="53104" spans="2:2" ht="16.5" x14ac:dyDescent="0.3">
      <c r="B53104"/>
    </row>
    <row r="53105" spans="2:2" ht="16.5" x14ac:dyDescent="0.3">
      <c r="B53105"/>
    </row>
    <row r="53106" spans="2:2" ht="16.5" x14ac:dyDescent="0.3">
      <c r="B53106"/>
    </row>
    <row r="53107" spans="2:2" ht="16.5" x14ac:dyDescent="0.3">
      <c r="B53107"/>
    </row>
    <row r="53108" spans="2:2" ht="16.5" x14ac:dyDescent="0.3">
      <c r="B53108"/>
    </row>
    <row r="53109" spans="2:2" ht="16.5" x14ac:dyDescent="0.3">
      <c r="B53109"/>
    </row>
    <row r="53110" spans="2:2" ht="16.5" x14ac:dyDescent="0.3">
      <c r="B53110"/>
    </row>
    <row r="53111" spans="2:2" ht="16.5" x14ac:dyDescent="0.3">
      <c r="B53111"/>
    </row>
    <row r="53112" spans="2:2" ht="16.5" x14ac:dyDescent="0.3">
      <c r="B53112"/>
    </row>
    <row r="53113" spans="2:2" ht="16.5" x14ac:dyDescent="0.3">
      <c r="B53113"/>
    </row>
    <row r="53114" spans="2:2" ht="16.5" x14ac:dyDescent="0.3">
      <c r="B53114"/>
    </row>
    <row r="53115" spans="2:2" ht="16.5" x14ac:dyDescent="0.3">
      <c r="B53115"/>
    </row>
    <row r="53116" spans="2:2" ht="16.5" x14ac:dyDescent="0.3">
      <c r="B53116"/>
    </row>
    <row r="53117" spans="2:2" ht="16.5" x14ac:dyDescent="0.3">
      <c r="B53117"/>
    </row>
    <row r="53118" spans="2:2" ht="16.5" x14ac:dyDescent="0.3">
      <c r="B53118"/>
    </row>
    <row r="53119" spans="2:2" ht="16.5" x14ac:dyDescent="0.3">
      <c r="B53119"/>
    </row>
    <row r="53120" spans="2:2" ht="16.5" x14ac:dyDescent="0.3">
      <c r="B53120"/>
    </row>
    <row r="53121" spans="2:2" ht="16.5" x14ac:dyDescent="0.3">
      <c r="B53121"/>
    </row>
    <row r="53122" spans="2:2" ht="16.5" x14ac:dyDescent="0.3">
      <c r="B53122"/>
    </row>
    <row r="53123" spans="2:2" ht="16.5" x14ac:dyDescent="0.3">
      <c r="B53123"/>
    </row>
    <row r="53124" spans="2:2" ht="16.5" x14ac:dyDescent="0.3">
      <c r="B53124"/>
    </row>
    <row r="53125" spans="2:2" ht="16.5" x14ac:dyDescent="0.3">
      <c r="B53125"/>
    </row>
    <row r="53126" spans="2:2" ht="16.5" x14ac:dyDescent="0.3">
      <c r="B53126"/>
    </row>
    <row r="53127" spans="2:2" ht="16.5" x14ac:dyDescent="0.3">
      <c r="B53127"/>
    </row>
    <row r="53128" spans="2:2" ht="16.5" x14ac:dyDescent="0.3">
      <c r="B53128"/>
    </row>
    <row r="53129" spans="2:2" ht="16.5" x14ac:dyDescent="0.3">
      <c r="B53129"/>
    </row>
    <row r="53130" spans="2:2" ht="16.5" x14ac:dyDescent="0.3">
      <c r="B53130"/>
    </row>
    <row r="53131" spans="2:2" ht="16.5" x14ac:dyDescent="0.3">
      <c r="B53131"/>
    </row>
    <row r="53132" spans="2:2" ht="16.5" x14ac:dyDescent="0.3">
      <c r="B53132"/>
    </row>
    <row r="53133" spans="2:2" ht="16.5" x14ac:dyDescent="0.3">
      <c r="B53133"/>
    </row>
    <row r="53134" spans="2:2" ht="16.5" x14ac:dyDescent="0.3">
      <c r="B53134"/>
    </row>
    <row r="53135" spans="2:2" ht="16.5" x14ac:dyDescent="0.3">
      <c r="B53135"/>
    </row>
    <row r="53136" spans="2:2" ht="16.5" x14ac:dyDescent="0.3">
      <c r="B53136"/>
    </row>
    <row r="53137" spans="2:2" ht="16.5" x14ac:dyDescent="0.3">
      <c r="B53137"/>
    </row>
    <row r="53138" spans="2:2" ht="16.5" x14ac:dyDescent="0.3">
      <c r="B53138"/>
    </row>
    <row r="53139" spans="2:2" ht="16.5" x14ac:dyDescent="0.3">
      <c r="B53139"/>
    </row>
    <row r="53140" spans="2:2" ht="16.5" x14ac:dyDescent="0.3">
      <c r="B53140"/>
    </row>
    <row r="53141" spans="2:2" ht="16.5" x14ac:dyDescent="0.3">
      <c r="B53141"/>
    </row>
    <row r="53142" spans="2:2" ht="16.5" x14ac:dyDescent="0.3">
      <c r="B53142"/>
    </row>
    <row r="53143" spans="2:2" ht="16.5" x14ac:dyDescent="0.3">
      <c r="B53143"/>
    </row>
    <row r="53144" spans="2:2" ht="16.5" x14ac:dyDescent="0.3">
      <c r="B53144"/>
    </row>
    <row r="53145" spans="2:2" ht="16.5" x14ac:dyDescent="0.3">
      <c r="B53145"/>
    </row>
    <row r="53146" spans="2:2" ht="16.5" x14ac:dyDescent="0.3">
      <c r="B53146"/>
    </row>
    <row r="53147" spans="2:2" ht="16.5" x14ac:dyDescent="0.3">
      <c r="B53147"/>
    </row>
    <row r="53148" spans="2:2" ht="16.5" x14ac:dyDescent="0.3">
      <c r="B53148"/>
    </row>
    <row r="53149" spans="2:2" ht="16.5" x14ac:dyDescent="0.3">
      <c r="B53149"/>
    </row>
    <row r="53150" spans="2:2" ht="16.5" x14ac:dyDescent="0.3">
      <c r="B53150"/>
    </row>
    <row r="53151" spans="2:2" ht="16.5" x14ac:dyDescent="0.3">
      <c r="B53151"/>
    </row>
    <row r="53152" spans="2:2" ht="16.5" x14ac:dyDescent="0.3">
      <c r="B53152"/>
    </row>
    <row r="53153" spans="2:2" ht="16.5" x14ac:dyDescent="0.3">
      <c r="B53153"/>
    </row>
    <row r="53154" spans="2:2" ht="16.5" x14ac:dyDescent="0.3">
      <c r="B53154"/>
    </row>
    <row r="53155" spans="2:2" ht="16.5" x14ac:dyDescent="0.3">
      <c r="B53155"/>
    </row>
    <row r="53156" spans="2:2" ht="16.5" x14ac:dyDescent="0.3">
      <c r="B53156"/>
    </row>
    <row r="53157" spans="2:2" ht="16.5" x14ac:dyDescent="0.3">
      <c r="B53157"/>
    </row>
    <row r="53158" spans="2:2" ht="16.5" x14ac:dyDescent="0.3">
      <c r="B53158"/>
    </row>
    <row r="53159" spans="2:2" ht="16.5" x14ac:dyDescent="0.3">
      <c r="B53159"/>
    </row>
    <row r="53160" spans="2:2" ht="16.5" x14ac:dyDescent="0.3">
      <c r="B53160"/>
    </row>
    <row r="53161" spans="2:2" ht="16.5" x14ac:dyDescent="0.3">
      <c r="B53161"/>
    </row>
    <row r="53162" spans="2:2" ht="16.5" x14ac:dyDescent="0.3">
      <c r="B53162"/>
    </row>
    <row r="53163" spans="2:2" ht="16.5" x14ac:dyDescent="0.3">
      <c r="B53163"/>
    </row>
    <row r="53164" spans="2:2" ht="16.5" x14ac:dyDescent="0.3">
      <c r="B53164"/>
    </row>
    <row r="53165" spans="2:2" ht="16.5" x14ac:dyDescent="0.3">
      <c r="B53165"/>
    </row>
    <row r="53166" spans="2:2" ht="16.5" x14ac:dyDescent="0.3">
      <c r="B53166"/>
    </row>
    <row r="53167" spans="2:2" ht="16.5" x14ac:dyDescent="0.3">
      <c r="B53167"/>
    </row>
    <row r="53168" spans="2:2" ht="16.5" x14ac:dyDescent="0.3">
      <c r="B53168"/>
    </row>
    <row r="53169" spans="2:2" ht="16.5" x14ac:dyDescent="0.3">
      <c r="B53169"/>
    </row>
    <row r="53170" spans="2:2" ht="16.5" x14ac:dyDescent="0.3">
      <c r="B53170"/>
    </row>
    <row r="53171" spans="2:2" ht="16.5" x14ac:dyDescent="0.3">
      <c r="B53171"/>
    </row>
    <row r="53172" spans="2:2" ht="16.5" x14ac:dyDescent="0.3">
      <c r="B53172"/>
    </row>
    <row r="53173" spans="2:2" ht="16.5" x14ac:dyDescent="0.3">
      <c r="B53173"/>
    </row>
    <row r="53174" spans="2:2" ht="16.5" x14ac:dyDescent="0.3">
      <c r="B53174"/>
    </row>
    <row r="53175" spans="2:2" ht="16.5" x14ac:dyDescent="0.3">
      <c r="B53175"/>
    </row>
    <row r="53176" spans="2:2" ht="16.5" x14ac:dyDescent="0.3">
      <c r="B53176"/>
    </row>
    <row r="53177" spans="2:2" ht="16.5" x14ac:dyDescent="0.3">
      <c r="B53177"/>
    </row>
    <row r="53178" spans="2:2" ht="16.5" x14ac:dyDescent="0.3">
      <c r="B53178"/>
    </row>
    <row r="53179" spans="2:2" ht="16.5" x14ac:dyDescent="0.3">
      <c r="B53179"/>
    </row>
    <row r="53180" spans="2:2" ht="16.5" x14ac:dyDescent="0.3">
      <c r="B53180"/>
    </row>
    <row r="53181" spans="2:2" ht="16.5" x14ac:dyDescent="0.3">
      <c r="B53181"/>
    </row>
    <row r="53182" spans="2:2" ht="16.5" x14ac:dyDescent="0.3">
      <c r="B53182"/>
    </row>
    <row r="53183" spans="2:2" ht="16.5" x14ac:dyDescent="0.3">
      <c r="B53183"/>
    </row>
    <row r="53184" spans="2:2" ht="16.5" x14ac:dyDescent="0.3">
      <c r="B53184"/>
    </row>
    <row r="53185" spans="2:2" ht="16.5" x14ac:dyDescent="0.3">
      <c r="B53185"/>
    </row>
    <row r="53186" spans="2:2" ht="16.5" x14ac:dyDescent="0.3">
      <c r="B53186"/>
    </row>
    <row r="53187" spans="2:2" ht="16.5" x14ac:dyDescent="0.3">
      <c r="B53187"/>
    </row>
    <row r="53188" spans="2:2" ht="16.5" x14ac:dyDescent="0.3">
      <c r="B53188"/>
    </row>
    <row r="53189" spans="2:2" ht="16.5" x14ac:dyDescent="0.3">
      <c r="B53189"/>
    </row>
    <row r="53190" spans="2:2" ht="16.5" x14ac:dyDescent="0.3">
      <c r="B53190"/>
    </row>
    <row r="53191" spans="2:2" ht="16.5" x14ac:dyDescent="0.3">
      <c r="B53191"/>
    </row>
    <row r="53192" spans="2:2" ht="16.5" x14ac:dyDescent="0.3">
      <c r="B53192"/>
    </row>
    <row r="53193" spans="2:2" ht="16.5" x14ac:dyDescent="0.3">
      <c r="B53193"/>
    </row>
    <row r="53194" spans="2:2" ht="16.5" x14ac:dyDescent="0.3">
      <c r="B53194"/>
    </row>
    <row r="53195" spans="2:2" ht="16.5" x14ac:dyDescent="0.3">
      <c r="B53195"/>
    </row>
    <row r="53196" spans="2:2" ht="16.5" x14ac:dyDescent="0.3">
      <c r="B53196"/>
    </row>
    <row r="53197" spans="2:2" ht="16.5" x14ac:dyDescent="0.3">
      <c r="B53197"/>
    </row>
    <row r="53198" spans="2:2" ht="16.5" x14ac:dyDescent="0.3">
      <c r="B53198"/>
    </row>
    <row r="53199" spans="2:2" ht="16.5" x14ac:dyDescent="0.3">
      <c r="B53199"/>
    </row>
    <row r="53200" spans="2:2" ht="16.5" x14ac:dyDescent="0.3">
      <c r="B53200"/>
    </row>
    <row r="53201" spans="2:2" ht="16.5" x14ac:dyDescent="0.3">
      <c r="B53201"/>
    </row>
    <row r="53202" spans="2:2" ht="16.5" x14ac:dyDescent="0.3">
      <c r="B53202"/>
    </row>
    <row r="53203" spans="2:2" ht="16.5" x14ac:dyDescent="0.3">
      <c r="B53203"/>
    </row>
    <row r="53204" spans="2:2" ht="16.5" x14ac:dyDescent="0.3">
      <c r="B53204"/>
    </row>
    <row r="53205" spans="2:2" ht="16.5" x14ac:dyDescent="0.3">
      <c r="B53205"/>
    </row>
    <row r="53206" spans="2:2" ht="16.5" x14ac:dyDescent="0.3">
      <c r="B53206"/>
    </row>
    <row r="53207" spans="2:2" ht="16.5" x14ac:dyDescent="0.3">
      <c r="B53207"/>
    </row>
    <row r="53208" spans="2:2" ht="16.5" x14ac:dyDescent="0.3">
      <c r="B53208"/>
    </row>
    <row r="53209" spans="2:2" ht="16.5" x14ac:dyDescent="0.3">
      <c r="B53209"/>
    </row>
    <row r="53210" spans="2:2" ht="16.5" x14ac:dyDescent="0.3">
      <c r="B53210"/>
    </row>
    <row r="53211" spans="2:2" ht="16.5" x14ac:dyDescent="0.3">
      <c r="B53211"/>
    </row>
    <row r="53212" spans="2:2" ht="16.5" x14ac:dyDescent="0.3">
      <c r="B53212"/>
    </row>
    <row r="53213" spans="2:2" ht="16.5" x14ac:dyDescent="0.3">
      <c r="B53213"/>
    </row>
    <row r="53214" spans="2:2" ht="16.5" x14ac:dyDescent="0.3">
      <c r="B53214"/>
    </row>
    <row r="53215" spans="2:2" ht="16.5" x14ac:dyDescent="0.3">
      <c r="B53215"/>
    </row>
    <row r="53216" spans="2:2" ht="16.5" x14ac:dyDescent="0.3">
      <c r="B53216"/>
    </row>
    <row r="53217" spans="2:2" ht="16.5" x14ac:dyDescent="0.3">
      <c r="B53217"/>
    </row>
    <row r="53218" spans="2:2" ht="16.5" x14ac:dyDescent="0.3">
      <c r="B53218"/>
    </row>
    <row r="53219" spans="2:2" ht="16.5" x14ac:dyDescent="0.3">
      <c r="B53219"/>
    </row>
    <row r="53220" spans="2:2" ht="16.5" x14ac:dyDescent="0.3">
      <c r="B53220"/>
    </row>
    <row r="53221" spans="2:2" ht="16.5" x14ac:dyDescent="0.3">
      <c r="B53221"/>
    </row>
    <row r="53222" spans="2:2" ht="16.5" x14ac:dyDescent="0.3">
      <c r="B53222"/>
    </row>
    <row r="53223" spans="2:2" ht="16.5" x14ac:dyDescent="0.3">
      <c r="B53223"/>
    </row>
    <row r="53224" spans="2:2" ht="16.5" x14ac:dyDescent="0.3">
      <c r="B53224"/>
    </row>
    <row r="53225" spans="2:2" ht="16.5" x14ac:dyDescent="0.3">
      <c r="B53225"/>
    </row>
    <row r="53226" spans="2:2" ht="16.5" x14ac:dyDescent="0.3">
      <c r="B53226"/>
    </row>
    <row r="53227" spans="2:2" ht="16.5" x14ac:dyDescent="0.3">
      <c r="B53227"/>
    </row>
    <row r="53228" spans="2:2" ht="16.5" x14ac:dyDescent="0.3">
      <c r="B53228"/>
    </row>
    <row r="53229" spans="2:2" ht="16.5" x14ac:dyDescent="0.3">
      <c r="B53229"/>
    </row>
    <row r="53230" spans="2:2" ht="16.5" x14ac:dyDescent="0.3">
      <c r="B53230"/>
    </row>
    <row r="53231" spans="2:2" ht="16.5" x14ac:dyDescent="0.3">
      <c r="B53231"/>
    </row>
    <row r="53232" spans="2:2" ht="16.5" x14ac:dyDescent="0.3">
      <c r="B53232"/>
    </row>
    <row r="53233" spans="2:2" ht="16.5" x14ac:dyDescent="0.3">
      <c r="B53233"/>
    </row>
    <row r="53234" spans="2:2" ht="16.5" x14ac:dyDescent="0.3">
      <c r="B53234"/>
    </row>
    <row r="53235" spans="2:2" ht="16.5" x14ac:dyDescent="0.3">
      <c r="B53235"/>
    </row>
    <row r="53236" spans="2:2" ht="16.5" x14ac:dyDescent="0.3">
      <c r="B53236"/>
    </row>
    <row r="53237" spans="2:2" ht="16.5" x14ac:dyDescent="0.3">
      <c r="B53237"/>
    </row>
    <row r="53238" spans="2:2" ht="16.5" x14ac:dyDescent="0.3">
      <c r="B53238"/>
    </row>
    <row r="53239" spans="2:2" ht="16.5" x14ac:dyDescent="0.3">
      <c r="B53239"/>
    </row>
    <row r="53240" spans="2:2" ht="16.5" x14ac:dyDescent="0.3">
      <c r="B53240"/>
    </row>
    <row r="53241" spans="2:2" ht="16.5" x14ac:dyDescent="0.3">
      <c r="B53241"/>
    </row>
    <row r="53242" spans="2:2" ht="16.5" x14ac:dyDescent="0.3">
      <c r="B53242"/>
    </row>
    <row r="53243" spans="2:2" ht="16.5" x14ac:dyDescent="0.3">
      <c r="B53243"/>
    </row>
    <row r="53244" spans="2:2" ht="16.5" x14ac:dyDescent="0.3">
      <c r="B53244"/>
    </row>
    <row r="53245" spans="2:2" ht="16.5" x14ac:dyDescent="0.3">
      <c r="B53245"/>
    </row>
    <row r="53246" spans="2:2" ht="16.5" x14ac:dyDescent="0.3">
      <c r="B53246"/>
    </row>
    <row r="53247" spans="2:2" ht="16.5" x14ac:dyDescent="0.3">
      <c r="B53247"/>
    </row>
    <row r="53248" spans="2:2" ht="16.5" x14ac:dyDescent="0.3">
      <c r="B53248"/>
    </row>
    <row r="53249" spans="2:2" ht="16.5" x14ac:dyDescent="0.3">
      <c r="B53249"/>
    </row>
    <row r="53250" spans="2:2" ht="16.5" x14ac:dyDescent="0.3">
      <c r="B53250"/>
    </row>
    <row r="53251" spans="2:2" ht="16.5" x14ac:dyDescent="0.3">
      <c r="B53251"/>
    </row>
    <row r="53252" spans="2:2" ht="16.5" x14ac:dyDescent="0.3">
      <c r="B53252"/>
    </row>
    <row r="53253" spans="2:2" ht="16.5" x14ac:dyDescent="0.3">
      <c r="B53253"/>
    </row>
    <row r="53254" spans="2:2" ht="16.5" x14ac:dyDescent="0.3">
      <c r="B53254"/>
    </row>
    <row r="53255" spans="2:2" ht="16.5" x14ac:dyDescent="0.3">
      <c r="B53255"/>
    </row>
    <row r="53256" spans="2:2" ht="16.5" x14ac:dyDescent="0.3">
      <c r="B53256"/>
    </row>
    <row r="53257" spans="2:2" ht="16.5" x14ac:dyDescent="0.3">
      <c r="B53257"/>
    </row>
    <row r="53258" spans="2:2" ht="16.5" x14ac:dyDescent="0.3">
      <c r="B53258"/>
    </row>
    <row r="53259" spans="2:2" ht="16.5" x14ac:dyDescent="0.3">
      <c r="B53259"/>
    </row>
    <row r="53260" spans="2:2" ht="16.5" x14ac:dyDescent="0.3">
      <c r="B53260"/>
    </row>
    <row r="53261" spans="2:2" ht="16.5" x14ac:dyDescent="0.3">
      <c r="B53261"/>
    </row>
    <row r="53262" spans="2:2" ht="16.5" x14ac:dyDescent="0.3">
      <c r="B53262"/>
    </row>
    <row r="53263" spans="2:2" ht="16.5" x14ac:dyDescent="0.3">
      <c r="B53263"/>
    </row>
    <row r="53264" spans="2:2" ht="16.5" x14ac:dyDescent="0.3">
      <c r="B53264"/>
    </row>
    <row r="53265" spans="2:2" ht="16.5" x14ac:dyDescent="0.3">
      <c r="B53265"/>
    </row>
    <row r="53266" spans="2:2" ht="16.5" x14ac:dyDescent="0.3">
      <c r="B53266"/>
    </row>
    <row r="53267" spans="2:2" ht="16.5" x14ac:dyDescent="0.3">
      <c r="B53267"/>
    </row>
    <row r="53268" spans="2:2" ht="16.5" x14ac:dyDescent="0.3">
      <c r="B53268"/>
    </row>
    <row r="53269" spans="2:2" ht="16.5" x14ac:dyDescent="0.3">
      <c r="B53269"/>
    </row>
    <row r="53270" spans="2:2" ht="16.5" x14ac:dyDescent="0.3">
      <c r="B53270"/>
    </row>
    <row r="53271" spans="2:2" ht="16.5" x14ac:dyDescent="0.3">
      <c r="B53271"/>
    </row>
    <row r="53272" spans="2:2" ht="16.5" x14ac:dyDescent="0.3">
      <c r="B53272"/>
    </row>
    <row r="53273" spans="2:2" ht="16.5" x14ac:dyDescent="0.3">
      <c r="B53273"/>
    </row>
    <row r="53274" spans="2:2" ht="16.5" x14ac:dyDescent="0.3">
      <c r="B53274"/>
    </row>
    <row r="53275" spans="2:2" ht="16.5" x14ac:dyDescent="0.3">
      <c r="B53275"/>
    </row>
    <row r="53276" spans="2:2" ht="16.5" x14ac:dyDescent="0.3">
      <c r="B53276"/>
    </row>
    <row r="53277" spans="2:2" ht="16.5" x14ac:dyDescent="0.3">
      <c r="B53277"/>
    </row>
    <row r="53278" spans="2:2" ht="16.5" x14ac:dyDescent="0.3">
      <c r="B53278"/>
    </row>
    <row r="53279" spans="2:2" ht="16.5" x14ac:dyDescent="0.3">
      <c r="B53279"/>
    </row>
    <row r="53280" spans="2:2" ht="16.5" x14ac:dyDescent="0.3">
      <c r="B53280"/>
    </row>
    <row r="53281" spans="2:2" ht="16.5" x14ac:dyDescent="0.3">
      <c r="B53281"/>
    </row>
    <row r="53282" spans="2:2" ht="16.5" x14ac:dyDescent="0.3">
      <c r="B53282"/>
    </row>
    <row r="53283" spans="2:2" ht="16.5" x14ac:dyDescent="0.3">
      <c r="B53283"/>
    </row>
    <row r="53284" spans="2:2" ht="16.5" x14ac:dyDescent="0.3">
      <c r="B53284"/>
    </row>
    <row r="53285" spans="2:2" ht="16.5" x14ac:dyDescent="0.3">
      <c r="B53285"/>
    </row>
    <row r="53286" spans="2:2" ht="16.5" x14ac:dyDescent="0.3">
      <c r="B53286"/>
    </row>
    <row r="53287" spans="2:2" ht="16.5" x14ac:dyDescent="0.3">
      <c r="B53287"/>
    </row>
    <row r="53288" spans="2:2" ht="16.5" x14ac:dyDescent="0.3">
      <c r="B53288"/>
    </row>
    <row r="53289" spans="2:2" ht="16.5" x14ac:dyDescent="0.3">
      <c r="B53289"/>
    </row>
    <row r="53290" spans="2:2" ht="16.5" x14ac:dyDescent="0.3">
      <c r="B53290"/>
    </row>
    <row r="53291" spans="2:2" ht="16.5" x14ac:dyDescent="0.3">
      <c r="B53291"/>
    </row>
    <row r="53292" spans="2:2" ht="16.5" x14ac:dyDescent="0.3">
      <c r="B53292"/>
    </row>
    <row r="53293" spans="2:2" ht="16.5" x14ac:dyDescent="0.3">
      <c r="B53293"/>
    </row>
    <row r="53294" spans="2:2" ht="16.5" x14ac:dyDescent="0.3">
      <c r="B53294"/>
    </row>
    <row r="53295" spans="2:2" ht="16.5" x14ac:dyDescent="0.3">
      <c r="B53295"/>
    </row>
    <row r="53296" spans="2:2" ht="16.5" x14ac:dyDescent="0.3">
      <c r="B53296"/>
    </row>
    <row r="53297" spans="2:2" ht="16.5" x14ac:dyDescent="0.3">
      <c r="B53297"/>
    </row>
    <row r="53298" spans="2:2" ht="16.5" x14ac:dyDescent="0.3">
      <c r="B53298"/>
    </row>
    <row r="53299" spans="2:2" ht="16.5" x14ac:dyDescent="0.3">
      <c r="B53299"/>
    </row>
    <row r="53300" spans="2:2" ht="16.5" x14ac:dyDescent="0.3">
      <c r="B53300"/>
    </row>
    <row r="53301" spans="2:2" ht="16.5" x14ac:dyDescent="0.3">
      <c r="B53301"/>
    </row>
    <row r="53302" spans="2:2" ht="16.5" x14ac:dyDescent="0.3">
      <c r="B53302"/>
    </row>
    <row r="53303" spans="2:2" ht="16.5" x14ac:dyDescent="0.3">
      <c r="B53303"/>
    </row>
    <row r="53304" spans="2:2" ht="16.5" x14ac:dyDescent="0.3">
      <c r="B53304"/>
    </row>
    <row r="53305" spans="2:2" ht="16.5" x14ac:dyDescent="0.3">
      <c r="B53305"/>
    </row>
    <row r="53306" spans="2:2" ht="16.5" x14ac:dyDescent="0.3">
      <c r="B53306"/>
    </row>
    <row r="53307" spans="2:2" ht="16.5" x14ac:dyDescent="0.3">
      <c r="B53307"/>
    </row>
    <row r="53308" spans="2:2" ht="16.5" x14ac:dyDescent="0.3">
      <c r="B53308"/>
    </row>
    <row r="53309" spans="2:2" ht="16.5" x14ac:dyDescent="0.3">
      <c r="B53309"/>
    </row>
    <row r="53310" spans="2:2" ht="16.5" x14ac:dyDescent="0.3">
      <c r="B53310"/>
    </row>
    <row r="53311" spans="2:2" ht="16.5" x14ac:dyDescent="0.3">
      <c r="B53311"/>
    </row>
    <row r="53312" spans="2:2" ht="16.5" x14ac:dyDescent="0.3">
      <c r="B53312"/>
    </row>
    <row r="53313" spans="2:2" ht="16.5" x14ac:dyDescent="0.3">
      <c r="B53313"/>
    </row>
    <row r="53314" spans="2:2" ht="16.5" x14ac:dyDescent="0.3">
      <c r="B53314"/>
    </row>
    <row r="53315" spans="2:2" ht="16.5" x14ac:dyDescent="0.3">
      <c r="B53315"/>
    </row>
    <row r="53316" spans="2:2" ht="16.5" x14ac:dyDescent="0.3">
      <c r="B53316"/>
    </row>
    <row r="53317" spans="2:2" ht="16.5" x14ac:dyDescent="0.3">
      <c r="B53317"/>
    </row>
    <row r="53318" spans="2:2" ht="16.5" x14ac:dyDescent="0.3">
      <c r="B53318"/>
    </row>
    <row r="53319" spans="2:2" ht="16.5" x14ac:dyDescent="0.3">
      <c r="B53319"/>
    </row>
    <row r="53320" spans="2:2" ht="16.5" x14ac:dyDescent="0.3">
      <c r="B53320"/>
    </row>
    <row r="53321" spans="2:2" ht="16.5" x14ac:dyDescent="0.3">
      <c r="B53321"/>
    </row>
    <row r="53322" spans="2:2" ht="16.5" x14ac:dyDescent="0.3">
      <c r="B53322"/>
    </row>
    <row r="53323" spans="2:2" ht="16.5" x14ac:dyDescent="0.3">
      <c r="B53323"/>
    </row>
    <row r="53324" spans="2:2" ht="16.5" x14ac:dyDescent="0.3">
      <c r="B53324"/>
    </row>
    <row r="53325" spans="2:2" ht="16.5" x14ac:dyDescent="0.3">
      <c r="B53325"/>
    </row>
    <row r="53326" spans="2:2" ht="16.5" x14ac:dyDescent="0.3">
      <c r="B53326"/>
    </row>
    <row r="53327" spans="2:2" ht="16.5" x14ac:dyDescent="0.3">
      <c r="B53327"/>
    </row>
    <row r="53328" spans="2:2" ht="16.5" x14ac:dyDescent="0.3">
      <c r="B53328"/>
    </row>
    <row r="53329" spans="2:2" ht="16.5" x14ac:dyDescent="0.3">
      <c r="B53329"/>
    </row>
    <row r="53330" spans="2:2" ht="16.5" x14ac:dyDescent="0.3">
      <c r="B53330"/>
    </row>
    <row r="53331" spans="2:2" ht="16.5" x14ac:dyDescent="0.3">
      <c r="B53331"/>
    </row>
    <row r="53332" spans="2:2" ht="16.5" x14ac:dyDescent="0.3">
      <c r="B53332"/>
    </row>
    <row r="53333" spans="2:2" ht="16.5" x14ac:dyDescent="0.3">
      <c r="B53333"/>
    </row>
    <row r="53334" spans="2:2" ht="16.5" x14ac:dyDescent="0.3">
      <c r="B53334"/>
    </row>
    <row r="53335" spans="2:2" ht="16.5" x14ac:dyDescent="0.3">
      <c r="B53335"/>
    </row>
    <row r="53336" spans="2:2" ht="16.5" x14ac:dyDescent="0.3">
      <c r="B53336"/>
    </row>
    <row r="53337" spans="2:2" ht="16.5" x14ac:dyDescent="0.3">
      <c r="B53337"/>
    </row>
    <row r="53338" spans="2:2" ht="16.5" x14ac:dyDescent="0.3">
      <c r="B53338"/>
    </row>
    <row r="53339" spans="2:2" ht="16.5" x14ac:dyDescent="0.3">
      <c r="B53339"/>
    </row>
    <row r="53340" spans="2:2" ht="16.5" x14ac:dyDescent="0.3">
      <c r="B53340"/>
    </row>
    <row r="53341" spans="2:2" ht="16.5" x14ac:dyDescent="0.3">
      <c r="B53341"/>
    </row>
    <row r="53342" spans="2:2" ht="16.5" x14ac:dyDescent="0.3">
      <c r="B53342"/>
    </row>
    <row r="53343" spans="2:2" ht="16.5" x14ac:dyDescent="0.3">
      <c r="B53343"/>
    </row>
    <row r="53344" spans="2:2" ht="16.5" x14ac:dyDescent="0.3">
      <c r="B53344"/>
    </row>
    <row r="53345" spans="2:2" ht="16.5" x14ac:dyDescent="0.3">
      <c r="B53345"/>
    </row>
    <row r="53346" spans="2:2" ht="16.5" x14ac:dyDescent="0.3">
      <c r="B53346"/>
    </row>
    <row r="53347" spans="2:2" ht="16.5" x14ac:dyDescent="0.3">
      <c r="B53347"/>
    </row>
    <row r="53348" spans="2:2" ht="16.5" x14ac:dyDescent="0.3">
      <c r="B53348"/>
    </row>
    <row r="53349" spans="2:2" ht="16.5" x14ac:dyDescent="0.3">
      <c r="B53349"/>
    </row>
    <row r="53350" spans="2:2" ht="16.5" x14ac:dyDescent="0.3">
      <c r="B53350"/>
    </row>
    <row r="53351" spans="2:2" ht="16.5" x14ac:dyDescent="0.3">
      <c r="B53351"/>
    </row>
    <row r="53352" spans="2:2" ht="16.5" x14ac:dyDescent="0.3">
      <c r="B53352"/>
    </row>
    <row r="53353" spans="2:2" ht="16.5" x14ac:dyDescent="0.3">
      <c r="B53353"/>
    </row>
    <row r="53354" spans="2:2" ht="16.5" x14ac:dyDescent="0.3">
      <c r="B53354"/>
    </row>
    <row r="53355" spans="2:2" ht="16.5" x14ac:dyDescent="0.3">
      <c r="B53355"/>
    </row>
    <row r="53356" spans="2:2" ht="16.5" x14ac:dyDescent="0.3">
      <c r="B53356"/>
    </row>
    <row r="53357" spans="2:2" ht="16.5" x14ac:dyDescent="0.3">
      <c r="B53357"/>
    </row>
    <row r="53358" spans="2:2" ht="16.5" x14ac:dyDescent="0.3">
      <c r="B53358"/>
    </row>
    <row r="53359" spans="2:2" ht="16.5" x14ac:dyDescent="0.3">
      <c r="B53359"/>
    </row>
    <row r="53360" spans="2:2" ht="16.5" x14ac:dyDescent="0.3">
      <c r="B53360"/>
    </row>
    <row r="53361" spans="2:2" ht="16.5" x14ac:dyDescent="0.3">
      <c r="B53361"/>
    </row>
    <row r="53362" spans="2:2" ht="16.5" x14ac:dyDescent="0.3">
      <c r="B53362"/>
    </row>
    <row r="53363" spans="2:2" ht="16.5" x14ac:dyDescent="0.3">
      <c r="B53363"/>
    </row>
    <row r="53364" spans="2:2" ht="16.5" x14ac:dyDescent="0.3">
      <c r="B53364"/>
    </row>
    <row r="53365" spans="2:2" ht="16.5" x14ac:dyDescent="0.3">
      <c r="B53365"/>
    </row>
    <row r="53366" spans="2:2" ht="16.5" x14ac:dyDescent="0.3">
      <c r="B53366"/>
    </row>
    <row r="53367" spans="2:2" ht="16.5" x14ac:dyDescent="0.3">
      <c r="B53367"/>
    </row>
    <row r="53368" spans="2:2" ht="16.5" x14ac:dyDescent="0.3">
      <c r="B53368"/>
    </row>
    <row r="53369" spans="2:2" ht="16.5" x14ac:dyDescent="0.3">
      <c r="B53369"/>
    </row>
    <row r="53370" spans="2:2" ht="16.5" x14ac:dyDescent="0.3">
      <c r="B53370"/>
    </row>
    <row r="53371" spans="2:2" ht="16.5" x14ac:dyDescent="0.3">
      <c r="B53371"/>
    </row>
    <row r="53372" spans="2:2" ht="16.5" x14ac:dyDescent="0.3">
      <c r="B53372"/>
    </row>
    <row r="53373" spans="2:2" ht="16.5" x14ac:dyDescent="0.3">
      <c r="B53373"/>
    </row>
    <row r="53374" spans="2:2" ht="16.5" x14ac:dyDescent="0.3">
      <c r="B53374"/>
    </row>
    <row r="53375" spans="2:2" ht="16.5" x14ac:dyDescent="0.3">
      <c r="B53375"/>
    </row>
    <row r="53376" spans="2:2" ht="16.5" x14ac:dyDescent="0.3">
      <c r="B53376"/>
    </row>
    <row r="53377" spans="2:2" ht="16.5" x14ac:dyDescent="0.3">
      <c r="B53377"/>
    </row>
    <row r="53378" spans="2:2" ht="16.5" x14ac:dyDescent="0.3">
      <c r="B53378"/>
    </row>
    <row r="53379" spans="2:2" ht="16.5" x14ac:dyDescent="0.3">
      <c r="B53379"/>
    </row>
    <row r="53380" spans="2:2" ht="16.5" x14ac:dyDescent="0.3">
      <c r="B53380"/>
    </row>
    <row r="53381" spans="2:2" ht="16.5" x14ac:dyDescent="0.3">
      <c r="B53381"/>
    </row>
    <row r="53382" spans="2:2" ht="16.5" x14ac:dyDescent="0.3">
      <c r="B53382"/>
    </row>
    <row r="53383" spans="2:2" ht="16.5" x14ac:dyDescent="0.3">
      <c r="B53383"/>
    </row>
    <row r="53384" spans="2:2" ht="16.5" x14ac:dyDescent="0.3">
      <c r="B53384"/>
    </row>
    <row r="53385" spans="2:2" ht="16.5" x14ac:dyDescent="0.3">
      <c r="B53385"/>
    </row>
    <row r="53386" spans="2:2" ht="16.5" x14ac:dyDescent="0.3">
      <c r="B53386"/>
    </row>
    <row r="53387" spans="2:2" ht="16.5" x14ac:dyDescent="0.3">
      <c r="B53387"/>
    </row>
    <row r="53388" spans="2:2" ht="16.5" x14ac:dyDescent="0.3">
      <c r="B53388"/>
    </row>
    <row r="53389" spans="2:2" ht="16.5" x14ac:dyDescent="0.3">
      <c r="B53389"/>
    </row>
    <row r="53390" spans="2:2" ht="16.5" x14ac:dyDescent="0.3">
      <c r="B53390"/>
    </row>
    <row r="53391" spans="2:2" ht="16.5" x14ac:dyDescent="0.3">
      <c r="B53391"/>
    </row>
    <row r="53392" spans="2:2" ht="16.5" x14ac:dyDescent="0.3">
      <c r="B53392"/>
    </row>
    <row r="53393" spans="2:2" ht="16.5" x14ac:dyDescent="0.3">
      <c r="B53393"/>
    </row>
    <row r="53394" spans="2:2" ht="16.5" x14ac:dyDescent="0.3">
      <c r="B53394"/>
    </row>
    <row r="53395" spans="2:2" ht="16.5" x14ac:dyDescent="0.3">
      <c r="B53395"/>
    </row>
    <row r="53396" spans="2:2" ht="16.5" x14ac:dyDescent="0.3">
      <c r="B53396"/>
    </row>
    <row r="53397" spans="2:2" ht="16.5" x14ac:dyDescent="0.3">
      <c r="B53397"/>
    </row>
    <row r="53398" spans="2:2" ht="16.5" x14ac:dyDescent="0.3">
      <c r="B53398"/>
    </row>
    <row r="53399" spans="2:2" ht="16.5" x14ac:dyDescent="0.3">
      <c r="B53399"/>
    </row>
    <row r="53400" spans="2:2" ht="16.5" x14ac:dyDescent="0.3">
      <c r="B53400"/>
    </row>
    <row r="53401" spans="2:2" ht="16.5" x14ac:dyDescent="0.3">
      <c r="B53401"/>
    </row>
    <row r="53402" spans="2:2" ht="16.5" x14ac:dyDescent="0.3">
      <c r="B53402"/>
    </row>
    <row r="53403" spans="2:2" ht="16.5" x14ac:dyDescent="0.3">
      <c r="B53403"/>
    </row>
    <row r="53404" spans="2:2" ht="16.5" x14ac:dyDescent="0.3">
      <c r="B53404"/>
    </row>
    <row r="53405" spans="2:2" ht="16.5" x14ac:dyDescent="0.3">
      <c r="B53405"/>
    </row>
    <row r="53406" spans="2:2" ht="16.5" x14ac:dyDescent="0.3">
      <c r="B53406"/>
    </row>
    <row r="53407" spans="2:2" ht="16.5" x14ac:dyDescent="0.3">
      <c r="B53407"/>
    </row>
    <row r="53408" spans="2:2" ht="16.5" x14ac:dyDescent="0.3">
      <c r="B53408"/>
    </row>
    <row r="53409" spans="2:2" ht="16.5" x14ac:dyDescent="0.3">
      <c r="B53409"/>
    </row>
    <row r="53410" spans="2:2" ht="16.5" x14ac:dyDescent="0.3">
      <c r="B53410"/>
    </row>
    <row r="53411" spans="2:2" ht="16.5" x14ac:dyDescent="0.3">
      <c r="B53411"/>
    </row>
    <row r="53412" spans="2:2" ht="16.5" x14ac:dyDescent="0.3">
      <c r="B53412"/>
    </row>
    <row r="53413" spans="2:2" ht="16.5" x14ac:dyDescent="0.3">
      <c r="B53413"/>
    </row>
    <row r="53414" spans="2:2" ht="16.5" x14ac:dyDescent="0.3">
      <c r="B53414"/>
    </row>
    <row r="53415" spans="2:2" ht="16.5" x14ac:dyDescent="0.3">
      <c r="B53415"/>
    </row>
    <row r="53416" spans="2:2" ht="16.5" x14ac:dyDescent="0.3">
      <c r="B53416"/>
    </row>
    <row r="53417" spans="2:2" ht="16.5" x14ac:dyDescent="0.3">
      <c r="B53417"/>
    </row>
    <row r="53418" spans="2:2" ht="16.5" x14ac:dyDescent="0.3">
      <c r="B53418"/>
    </row>
    <row r="53419" spans="2:2" ht="16.5" x14ac:dyDescent="0.3">
      <c r="B53419"/>
    </row>
    <row r="53420" spans="2:2" ht="16.5" x14ac:dyDescent="0.3">
      <c r="B53420"/>
    </row>
    <row r="53421" spans="2:2" ht="16.5" x14ac:dyDescent="0.3">
      <c r="B53421"/>
    </row>
    <row r="53422" spans="2:2" ht="16.5" x14ac:dyDescent="0.3">
      <c r="B53422"/>
    </row>
    <row r="53423" spans="2:2" ht="16.5" x14ac:dyDescent="0.3">
      <c r="B53423"/>
    </row>
    <row r="53424" spans="2:2" ht="16.5" x14ac:dyDescent="0.3">
      <c r="B53424"/>
    </row>
    <row r="53425" spans="2:2" ht="16.5" x14ac:dyDescent="0.3">
      <c r="B53425"/>
    </row>
    <row r="53426" spans="2:2" ht="16.5" x14ac:dyDescent="0.3">
      <c r="B53426"/>
    </row>
    <row r="53427" spans="2:2" ht="16.5" x14ac:dyDescent="0.3">
      <c r="B53427"/>
    </row>
    <row r="53428" spans="2:2" ht="16.5" x14ac:dyDescent="0.3">
      <c r="B53428"/>
    </row>
    <row r="53429" spans="2:2" ht="16.5" x14ac:dyDescent="0.3">
      <c r="B53429"/>
    </row>
    <row r="53430" spans="2:2" ht="16.5" x14ac:dyDescent="0.3">
      <c r="B53430"/>
    </row>
    <row r="53431" spans="2:2" ht="16.5" x14ac:dyDescent="0.3">
      <c r="B53431"/>
    </row>
    <row r="53432" spans="2:2" ht="16.5" x14ac:dyDescent="0.3">
      <c r="B53432"/>
    </row>
    <row r="53433" spans="2:2" ht="16.5" x14ac:dyDescent="0.3">
      <c r="B53433"/>
    </row>
    <row r="53434" spans="2:2" ht="16.5" x14ac:dyDescent="0.3">
      <c r="B53434"/>
    </row>
    <row r="53435" spans="2:2" ht="16.5" x14ac:dyDescent="0.3">
      <c r="B53435"/>
    </row>
    <row r="53436" spans="2:2" ht="16.5" x14ac:dyDescent="0.3">
      <c r="B53436"/>
    </row>
    <row r="53437" spans="2:2" ht="16.5" x14ac:dyDescent="0.3">
      <c r="B53437"/>
    </row>
    <row r="53438" spans="2:2" ht="16.5" x14ac:dyDescent="0.3">
      <c r="B53438"/>
    </row>
    <row r="53439" spans="2:2" ht="16.5" x14ac:dyDescent="0.3">
      <c r="B53439"/>
    </row>
    <row r="53440" spans="2:2" ht="16.5" x14ac:dyDescent="0.3">
      <c r="B53440"/>
    </row>
    <row r="53441" spans="2:2" ht="16.5" x14ac:dyDescent="0.3">
      <c r="B53441"/>
    </row>
    <row r="53442" spans="2:2" ht="16.5" x14ac:dyDescent="0.3">
      <c r="B53442"/>
    </row>
    <row r="53443" spans="2:2" ht="16.5" x14ac:dyDescent="0.3">
      <c r="B53443"/>
    </row>
    <row r="53444" spans="2:2" ht="16.5" x14ac:dyDescent="0.3">
      <c r="B53444"/>
    </row>
    <row r="53445" spans="2:2" ht="16.5" x14ac:dyDescent="0.3">
      <c r="B53445"/>
    </row>
    <row r="53446" spans="2:2" ht="16.5" x14ac:dyDescent="0.3">
      <c r="B53446"/>
    </row>
    <row r="53447" spans="2:2" ht="16.5" x14ac:dyDescent="0.3">
      <c r="B53447"/>
    </row>
    <row r="53448" spans="2:2" ht="16.5" x14ac:dyDescent="0.3">
      <c r="B53448"/>
    </row>
    <row r="53449" spans="2:2" ht="16.5" x14ac:dyDescent="0.3">
      <c r="B53449"/>
    </row>
    <row r="53450" spans="2:2" ht="16.5" x14ac:dyDescent="0.3">
      <c r="B53450"/>
    </row>
    <row r="53451" spans="2:2" ht="16.5" x14ac:dyDescent="0.3">
      <c r="B53451"/>
    </row>
    <row r="53452" spans="2:2" ht="16.5" x14ac:dyDescent="0.3">
      <c r="B53452"/>
    </row>
    <row r="53453" spans="2:2" ht="16.5" x14ac:dyDescent="0.3">
      <c r="B53453"/>
    </row>
    <row r="53454" spans="2:2" ht="16.5" x14ac:dyDescent="0.3">
      <c r="B53454"/>
    </row>
    <row r="53455" spans="2:2" ht="16.5" x14ac:dyDescent="0.3">
      <c r="B53455"/>
    </row>
    <row r="53456" spans="2:2" ht="16.5" x14ac:dyDescent="0.3">
      <c r="B53456"/>
    </row>
    <row r="53457" spans="2:2" ht="16.5" x14ac:dyDescent="0.3">
      <c r="B53457"/>
    </row>
    <row r="53458" spans="2:2" ht="16.5" x14ac:dyDescent="0.3">
      <c r="B53458"/>
    </row>
    <row r="53459" spans="2:2" ht="16.5" x14ac:dyDescent="0.3">
      <c r="B53459"/>
    </row>
    <row r="53460" spans="2:2" ht="16.5" x14ac:dyDescent="0.3">
      <c r="B53460"/>
    </row>
    <row r="53461" spans="2:2" ht="16.5" x14ac:dyDescent="0.3">
      <c r="B53461"/>
    </row>
    <row r="53462" spans="2:2" ht="16.5" x14ac:dyDescent="0.3">
      <c r="B53462"/>
    </row>
    <row r="53463" spans="2:2" ht="16.5" x14ac:dyDescent="0.3">
      <c r="B53463"/>
    </row>
    <row r="53464" spans="2:2" ht="16.5" x14ac:dyDescent="0.3">
      <c r="B53464"/>
    </row>
    <row r="53465" spans="2:2" ht="16.5" x14ac:dyDescent="0.3">
      <c r="B53465"/>
    </row>
    <row r="53466" spans="2:2" ht="16.5" x14ac:dyDescent="0.3">
      <c r="B53466"/>
    </row>
    <row r="53467" spans="2:2" ht="16.5" x14ac:dyDescent="0.3">
      <c r="B53467"/>
    </row>
    <row r="53468" spans="2:2" ht="16.5" x14ac:dyDescent="0.3">
      <c r="B53468"/>
    </row>
    <row r="53469" spans="2:2" ht="16.5" x14ac:dyDescent="0.3">
      <c r="B53469"/>
    </row>
    <row r="53470" spans="2:2" ht="16.5" x14ac:dyDescent="0.3">
      <c r="B53470"/>
    </row>
    <row r="53471" spans="2:2" ht="16.5" x14ac:dyDescent="0.3">
      <c r="B53471"/>
    </row>
    <row r="53472" spans="2:2" ht="16.5" x14ac:dyDescent="0.3">
      <c r="B53472"/>
    </row>
    <row r="53473" spans="2:2" ht="16.5" x14ac:dyDescent="0.3">
      <c r="B53473"/>
    </row>
    <row r="53474" spans="2:2" ht="16.5" x14ac:dyDescent="0.3">
      <c r="B53474"/>
    </row>
    <row r="53475" spans="2:2" ht="16.5" x14ac:dyDescent="0.3">
      <c r="B53475"/>
    </row>
    <row r="53476" spans="2:2" ht="16.5" x14ac:dyDescent="0.3">
      <c r="B53476"/>
    </row>
    <row r="53477" spans="2:2" ht="16.5" x14ac:dyDescent="0.3">
      <c r="B53477"/>
    </row>
    <row r="53478" spans="2:2" ht="16.5" x14ac:dyDescent="0.3">
      <c r="B53478"/>
    </row>
    <row r="53479" spans="2:2" ht="16.5" x14ac:dyDescent="0.3">
      <c r="B53479"/>
    </row>
    <row r="53480" spans="2:2" ht="16.5" x14ac:dyDescent="0.3">
      <c r="B53480"/>
    </row>
    <row r="53481" spans="2:2" ht="16.5" x14ac:dyDescent="0.3">
      <c r="B53481"/>
    </row>
    <row r="53482" spans="2:2" ht="16.5" x14ac:dyDescent="0.3">
      <c r="B53482"/>
    </row>
    <row r="53483" spans="2:2" ht="16.5" x14ac:dyDescent="0.3">
      <c r="B53483"/>
    </row>
    <row r="53484" spans="2:2" ht="16.5" x14ac:dyDescent="0.3">
      <c r="B53484"/>
    </row>
    <row r="53485" spans="2:2" ht="16.5" x14ac:dyDescent="0.3">
      <c r="B53485"/>
    </row>
    <row r="53486" spans="2:2" ht="16.5" x14ac:dyDescent="0.3">
      <c r="B53486"/>
    </row>
    <row r="53487" spans="2:2" ht="16.5" x14ac:dyDescent="0.3">
      <c r="B53487"/>
    </row>
    <row r="53488" spans="2:2" ht="16.5" x14ac:dyDescent="0.3">
      <c r="B53488"/>
    </row>
    <row r="53489" spans="2:2" ht="16.5" x14ac:dyDescent="0.3">
      <c r="B53489"/>
    </row>
    <row r="53490" spans="2:2" ht="16.5" x14ac:dyDescent="0.3">
      <c r="B53490"/>
    </row>
    <row r="53491" spans="2:2" ht="16.5" x14ac:dyDescent="0.3">
      <c r="B53491"/>
    </row>
    <row r="53492" spans="2:2" ht="16.5" x14ac:dyDescent="0.3">
      <c r="B53492"/>
    </row>
    <row r="53493" spans="2:2" ht="16.5" x14ac:dyDescent="0.3">
      <c r="B53493"/>
    </row>
    <row r="53494" spans="2:2" ht="16.5" x14ac:dyDescent="0.3">
      <c r="B53494"/>
    </row>
    <row r="53495" spans="2:2" ht="16.5" x14ac:dyDescent="0.3">
      <c r="B53495"/>
    </row>
    <row r="53496" spans="2:2" ht="16.5" x14ac:dyDescent="0.3">
      <c r="B53496"/>
    </row>
    <row r="53497" spans="2:2" ht="16.5" x14ac:dyDescent="0.3">
      <c r="B53497"/>
    </row>
    <row r="53498" spans="2:2" ht="16.5" x14ac:dyDescent="0.3">
      <c r="B53498"/>
    </row>
    <row r="53499" spans="2:2" ht="16.5" x14ac:dyDescent="0.3">
      <c r="B53499"/>
    </row>
    <row r="53500" spans="2:2" ht="16.5" x14ac:dyDescent="0.3">
      <c r="B53500"/>
    </row>
    <row r="53501" spans="2:2" ht="16.5" x14ac:dyDescent="0.3">
      <c r="B53501"/>
    </row>
    <row r="53502" spans="2:2" ht="16.5" x14ac:dyDescent="0.3">
      <c r="B53502"/>
    </row>
    <row r="53503" spans="2:2" ht="16.5" x14ac:dyDescent="0.3">
      <c r="B53503"/>
    </row>
    <row r="53504" spans="2:2" ht="16.5" x14ac:dyDescent="0.3">
      <c r="B53504"/>
    </row>
    <row r="53505" spans="2:2" ht="16.5" x14ac:dyDescent="0.3">
      <c r="B53505"/>
    </row>
    <row r="53506" spans="2:2" ht="16.5" x14ac:dyDescent="0.3">
      <c r="B53506"/>
    </row>
    <row r="53507" spans="2:2" ht="16.5" x14ac:dyDescent="0.3">
      <c r="B53507"/>
    </row>
    <row r="53508" spans="2:2" ht="16.5" x14ac:dyDescent="0.3">
      <c r="B53508"/>
    </row>
    <row r="53509" spans="2:2" ht="16.5" x14ac:dyDescent="0.3">
      <c r="B53509"/>
    </row>
    <row r="53510" spans="2:2" ht="16.5" x14ac:dyDescent="0.3">
      <c r="B53510"/>
    </row>
    <row r="53511" spans="2:2" ht="16.5" x14ac:dyDescent="0.3">
      <c r="B53511"/>
    </row>
    <row r="53512" spans="2:2" ht="16.5" x14ac:dyDescent="0.3">
      <c r="B53512"/>
    </row>
    <row r="53513" spans="2:2" ht="16.5" x14ac:dyDescent="0.3">
      <c r="B53513"/>
    </row>
    <row r="53514" spans="2:2" ht="16.5" x14ac:dyDescent="0.3">
      <c r="B53514"/>
    </row>
    <row r="53515" spans="2:2" ht="16.5" x14ac:dyDescent="0.3">
      <c r="B53515"/>
    </row>
    <row r="53516" spans="2:2" ht="16.5" x14ac:dyDescent="0.3">
      <c r="B53516"/>
    </row>
    <row r="53517" spans="2:2" ht="16.5" x14ac:dyDescent="0.3">
      <c r="B53517"/>
    </row>
    <row r="53518" spans="2:2" ht="16.5" x14ac:dyDescent="0.3">
      <c r="B53518"/>
    </row>
    <row r="53519" spans="2:2" ht="16.5" x14ac:dyDescent="0.3">
      <c r="B53519"/>
    </row>
    <row r="53520" spans="2:2" ht="16.5" x14ac:dyDescent="0.3">
      <c r="B53520"/>
    </row>
    <row r="53521" spans="2:2" ht="16.5" x14ac:dyDescent="0.3">
      <c r="B53521"/>
    </row>
    <row r="53522" spans="2:2" ht="16.5" x14ac:dyDescent="0.3">
      <c r="B53522"/>
    </row>
    <row r="53523" spans="2:2" ht="16.5" x14ac:dyDescent="0.3">
      <c r="B53523"/>
    </row>
    <row r="53524" spans="2:2" ht="16.5" x14ac:dyDescent="0.3">
      <c r="B53524"/>
    </row>
    <row r="53525" spans="2:2" ht="16.5" x14ac:dyDescent="0.3">
      <c r="B53525"/>
    </row>
    <row r="53526" spans="2:2" ht="16.5" x14ac:dyDescent="0.3">
      <c r="B53526"/>
    </row>
    <row r="53527" spans="2:2" ht="16.5" x14ac:dyDescent="0.3">
      <c r="B53527"/>
    </row>
    <row r="53528" spans="2:2" ht="16.5" x14ac:dyDescent="0.3">
      <c r="B53528"/>
    </row>
    <row r="53529" spans="2:2" ht="16.5" x14ac:dyDescent="0.3">
      <c r="B53529"/>
    </row>
    <row r="53530" spans="2:2" ht="16.5" x14ac:dyDescent="0.3">
      <c r="B53530"/>
    </row>
    <row r="53531" spans="2:2" ht="16.5" x14ac:dyDescent="0.3">
      <c r="B53531"/>
    </row>
    <row r="53532" spans="2:2" ht="16.5" x14ac:dyDescent="0.3">
      <c r="B53532"/>
    </row>
    <row r="53533" spans="2:2" ht="16.5" x14ac:dyDescent="0.3">
      <c r="B53533"/>
    </row>
    <row r="53534" spans="2:2" ht="16.5" x14ac:dyDescent="0.3">
      <c r="B53534"/>
    </row>
    <row r="53535" spans="2:2" ht="16.5" x14ac:dyDescent="0.3">
      <c r="B53535"/>
    </row>
    <row r="53536" spans="2:2" ht="16.5" x14ac:dyDescent="0.3">
      <c r="B53536"/>
    </row>
    <row r="53537" spans="2:2" ht="16.5" x14ac:dyDescent="0.3">
      <c r="B53537"/>
    </row>
    <row r="53538" spans="2:2" ht="16.5" x14ac:dyDescent="0.3">
      <c r="B53538"/>
    </row>
    <row r="53539" spans="2:2" ht="16.5" x14ac:dyDescent="0.3">
      <c r="B53539"/>
    </row>
    <row r="53540" spans="2:2" ht="16.5" x14ac:dyDescent="0.3">
      <c r="B53540"/>
    </row>
    <row r="53541" spans="2:2" ht="16.5" x14ac:dyDescent="0.3">
      <c r="B53541"/>
    </row>
    <row r="53542" spans="2:2" ht="16.5" x14ac:dyDescent="0.3">
      <c r="B53542"/>
    </row>
    <row r="53543" spans="2:2" ht="16.5" x14ac:dyDescent="0.3">
      <c r="B53543"/>
    </row>
    <row r="53544" spans="2:2" ht="16.5" x14ac:dyDescent="0.3">
      <c r="B53544"/>
    </row>
    <row r="53545" spans="2:2" ht="16.5" x14ac:dyDescent="0.3">
      <c r="B53545"/>
    </row>
    <row r="53546" spans="2:2" ht="16.5" x14ac:dyDescent="0.3">
      <c r="B53546"/>
    </row>
    <row r="53547" spans="2:2" ht="16.5" x14ac:dyDescent="0.3">
      <c r="B53547"/>
    </row>
    <row r="53548" spans="2:2" ht="16.5" x14ac:dyDescent="0.3">
      <c r="B53548"/>
    </row>
    <row r="53549" spans="2:2" ht="16.5" x14ac:dyDescent="0.3">
      <c r="B53549"/>
    </row>
    <row r="53550" spans="2:2" ht="16.5" x14ac:dyDescent="0.3">
      <c r="B53550"/>
    </row>
    <row r="53551" spans="2:2" ht="16.5" x14ac:dyDescent="0.3">
      <c r="B53551"/>
    </row>
    <row r="53552" spans="2:2" ht="16.5" x14ac:dyDescent="0.3">
      <c r="B53552"/>
    </row>
    <row r="53553" spans="2:2" ht="16.5" x14ac:dyDescent="0.3">
      <c r="B53553"/>
    </row>
    <row r="53554" spans="2:2" ht="16.5" x14ac:dyDescent="0.3">
      <c r="B53554"/>
    </row>
    <row r="53555" spans="2:2" ht="16.5" x14ac:dyDescent="0.3">
      <c r="B53555"/>
    </row>
    <row r="53556" spans="2:2" ht="16.5" x14ac:dyDescent="0.3">
      <c r="B53556"/>
    </row>
    <row r="53557" spans="2:2" ht="16.5" x14ac:dyDescent="0.3">
      <c r="B53557"/>
    </row>
    <row r="53558" spans="2:2" ht="16.5" x14ac:dyDescent="0.3">
      <c r="B53558"/>
    </row>
    <row r="53559" spans="2:2" ht="16.5" x14ac:dyDescent="0.3">
      <c r="B53559"/>
    </row>
    <row r="53560" spans="2:2" ht="16.5" x14ac:dyDescent="0.3">
      <c r="B53560"/>
    </row>
    <row r="53561" spans="2:2" ht="16.5" x14ac:dyDescent="0.3">
      <c r="B53561"/>
    </row>
    <row r="53562" spans="2:2" ht="16.5" x14ac:dyDescent="0.3">
      <c r="B53562"/>
    </row>
    <row r="53563" spans="2:2" ht="16.5" x14ac:dyDescent="0.3">
      <c r="B53563"/>
    </row>
    <row r="53564" spans="2:2" ht="16.5" x14ac:dyDescent="0.3">
      <c r="B53564"/>
    </row>
    <row r="53565" spans="2:2" ht="16.5" x14ac:dyDescent="0.3">
      <c r="B53565"/>
    </row>
    <row r="53566" spans="2:2" ht="16.5" x14ac:dyDescent="0.3">
      <c r="B53566"/>
    </row>
    <row r="53567" spans="2:2" ht="16.5" x14ac:dyDescent="0.3">
      <c r="B53567"/>
    </row>
    <row r="53568" spans="2:2" ht="16.5" x14ac:dyDescent="0.3">
      <c r="B53568"/>
    </row>
    <row r="53569" spans="2:2" ht="16.5" x14ac:dyDescent="0.3">
      <c r="B53569"/>
    </row>
    <row r="53570" spans="2:2" ht="16.5" x14ac:dyDescent="0.3">
      <c r="B53570"/>
    </row>
    <row r="53571" spans="2:2" ht="16.5" x14ac:dyDescent="0.3">
      <c r="B53571"/>
    </row>
    <row r="53572" spans="2:2" ht="16.5" x14ac:dyDescent="0.3">
      <c r="B53572"/>
    </row>
    <row r="53573" spans="2:2" ht="16.5" x14ac:dyDescent="0.3">
      <c r="B53573"/>
    </row>
    <row r="53574" spans="2:2" ht="16.5" x14ac:dyDescent="0.3">
      <c r="B53574"/>
    </row>
    <row r="53575" spans="2:2" ht="16.5" x14ac:dyDescent="0.3">
      <c r="B53575"/>
    </row>
    <row r="53576" spans="2:2" ht="16.5" x14ac:dyDescent="0.3">
      <c r="B53576"/>
    </row>
    <row r="53577" spans="2:2" ht="16.5" x14ac:dyDescent="0.3">
      <c r="B53577"/>
    </row>
    <row r="53578" spans="2:2" ht="16.5" x14ac:dyDescent="0.3">
      <c r="B53578"/>
    </row>
    <row r="53579" spans="2:2" ht="16.5" x14ac:dyDescent="0.3">
      <c r="B53579"/>
    </row>
    <row r="53580" spans="2:2" ht="16.5" x14ac:dyDescent="0.3">
      <c r="B53580"/>
    </row>
    <row r="53581" spans="2:2" ht="16.5" x14ac:dyDescent="0.3">
      <c r="B53581"/>
    </row>
    <row r="53582" spans="2:2" ht="16.5" x14ac:dyDescent="0.3">
      <c r="B53582"/>
    </row>
    <row r="53583" spans="2:2" ht="16.5" x14ac:dyDescent="0.3">
      <c r="B53583"/>
    </row>
    <row r="53584" spans="2:2" ht="16.5" x14ac:dyDescent="0.3">
      <c r="B53584"/>
    </row>
    <row r="53585" spans="2:2" ht="16.5" x14ac:dyDescent="0.3">
      <c r="B53585"/>
    </row>
    <row r="53586" spans="2:2" ht="16.5" x14ac:dyDescent="0.3">
      <c r="B53586"/>
    </row>
    <row r="53587" spans="2:2" ht="16.5" x14ac:dyDescent="0.3">
      <c r="B53587"/>
    </row>
    <row r="53588" spans="2:2" ht="16.5" x14ac:dyDescent="0.3">
      <c r="B53588"/>
    </row>
    <row r="53589" spans="2:2" ht="16.5" x14ac:dyDescent="0.3">
      <c r="B53589"/>
    </row>
    <row r="53590" spans="2:2" ht="16.5" x14ac:dyDescent="0.3">
      <c r="B53590"/>
    </row>
    <row r="53591" spans="2:2" ht="16.5" x14ac:dyDescent="0.3">
      <c r="B53591"/>
    </row>
    <row r="53592" spans="2:2" ht="16.5" x14ac:dyDescent="0.3">
      <c r="B53592"/>
    </row>
    <row r="53593" spans="2:2" ht="16.5" x14ac:dyDescent="0.3">
      <c r="B53593"/>
    </row>
    <row r="53594" spans="2:2" ht="16.5" x14ac:dyDescent="0.3">
      <c r="B53594"/>
    </row>
    <row r="53595" spans="2:2" ht="16.5" x14ac:dyDescent="0.3">
      <c r="B53595"/>
    </row>
    <row r="53596" spans="2:2" ht="16.5" x14ac:dyDescent="0.3">
      <c r="B53596"/>
    </row>
    <row r="53597" spans="2:2" ht="16.5" x14ac:dyDescent="0.3">
      <c r="B53597"/>
    </row>
    <row r="53598" spans="2:2" ht="16.5" x14ac:dyDescent="0.3">
      <c r="B53598"/>
    </row>
    <row r="53599" spans="2:2" ht="16.5" x14ac:dyDescent="0.3">
      <c r="B53599"/>
    </row>
    <row r="53600" spans="2:2" ht="16.5" x14ac:dyDescent="0.3">
      <c r="B53600"/>
    </row>
    <row r="53601" spans="2:2" ht="16.5" x14ac:dyDescent="0.3">
      <c r="B53601"/>
    </row>
    <row r="53602" spans="2:2" ht="16.5" x14ac:dyDescent="0.3">
      <c r="B53602"/>
    </row>
    <row r="53603" spans="2:2" ht="16.5" x14ac:dyDescent="0.3">
      <c r="B53603"/>
    </row>
    <row r="53604" spans="2:2" ht="16.5" x14ac:dyDescent="0.3">
      <c r="B53604"/>
    </row>
    <row r="53605" spans="2:2" ht="16.5" x14ac:dyDescent="0.3">
      <c r="B53605"/>
    </row>
    <row r="53606" spans="2:2" ht="16.5" x14ac:dyDescent="0.3">
      <c r="B53606"/>
    </row>
    <row r="53607" spans="2:2" ht="16.5" x14ac:dyDescent="0.3">
      <c r="B53607"/>
    </row>
    <row r="53608" spans="2:2" ht="16.5" x14ac:dyDescent="0.3">
      <c r="B53608"/>
    </row>
    <row r="53609" spans="2:2" ht="16.5" x14ac:dyDescent="0.3">
      <c r="B53609"/>
    </row>
    <row r="53610" spans="2:2" ht="16.5" x14ac:dyDescent="0.3">
      <c r="B53610"/>
    </row>
    <row r="53611" spans="2:2" ht="16.5" x14ac:dyDescent="0.3">
      <c r="B53611"/>
    </row>
    <row r="53612" spans="2:2" ht="16.5" x14ac:dyDescent="0.3">
      <c r="B53612"/>
    </row>
    <row r="53613" spans="2:2" ht="16.5" x14ac:dyDescent="0.3">
      <c r="B53613"/>
    </row>
    <row r="53614" spans="2:2" ht="16.5" x14ac:dyDescent="0.3">
      <c r="B53614"/>
    </row>
    <row r="53615" spans="2:2" ht="16.5" x14ac:dyDescent="0.3">
      <c r="B53615"/>
    </row>
    <row r="53616" spans="2:2" ht="16.5" x14ac:dyDescent="0.3">
      <c r="B53616"/>
    </row>
    <row r="53617" spans="2:2" ht="16.5" x14ac:dyDescent="0.3">
      <c r="B53617"/>
    </row>
    <row r="53618" spans="2:2" ht="16.5" x14ac:dyDescent="0.3">
      <c r="B53618"/>
    </row>
    <row r="53619" spans="2:2" ht="16.5" x14ac:dyDescent="0.3">
      <c r="B53619"/>
    </row>
    <row r="53620" spans="2:2" ht="16.5" x14ac:dyDescent="0.3">
      <c r="B53620"/>
    </row>
    <row r="53621" spans="2:2" ht="16.5" x14ac:dyDescent="0.3">
      <c r="B53621"/>
    </row>
    <row r="53622" spans="2:2" ht="16.5" x14ac:dyDescent="0.3">
      <c r="B53622"/>
    </row>
    <row r="53623" spans="2:2" ht="16.5" x14ac:dyDescent="0.3">
      <c r="B53623"/>
    </row>
    <row r="53624" spans="2:2" ht="16.5" x14ac:dyDescent="0.3">
      <c r="B53624"/>
    </row>
    <row r="53625" spans="2:2" ht="16.5" x14ac:dyDescent="0.3">
      <c r="B53625"/>
    </row>
    <row r="53626" spans="2:2" ht="16.5" x14ac:dyDescent="0.3">
      <c r="B53626"/>
    </row>
    <row r="53627" spans="2:2" ht="16.5" x14ac:dyDescent="0.3">
      <c r="B53627"/>
    </row>
    <row r="53628" spans="2:2" ht="16.5" x14ac:dyDescent="0.3">
      <c r="B53628"/>
    </row>
    <row r="53629" spans="2:2" ht="16.5" x14ac:dyDescent="0.3">
      <c r="B53629"/>
    </row>
    <row r="53630" spans="2:2" ht="16.5" x14ac:dyDescent="0.3">
      <c r="B53630"/>
    </row>
    <row r="53631" spans="2:2" ht="16.5" x14ac:dyDescent="0.3">
      <c r="B53631"/>
    </row>
    <row r="53632" spans="2:2" ht="16.5" x14ac:dyDescent="0.3">
      <c r="B53632"/>
    </row>
    <row r="53633" spans="2:2" ht="16.5" x14ac:dyDescent="0.3">
      <c r="B53633"/>
    </row>
    <row r="53634" spans="2:2" ht="16.5" x14ac:dyDescent="0.3">
      <c r="B53634"/>
    </row>
    <row r="53635" spans="2:2" ht="16.5" x14ac:dyDescent="0.3">
      <c r="B53635"/>
    </row>
    <row r="53636" spans="2:2" ht="16.5" x14ac:dyDescent="0.3">
      <c r="B53636"/>
    </row>
    <row r="53637" spans="2:2" ht="16.5" x14ac:dyDescent="0.3">
      <c r="B53637"/>
    </row>
    <row r="53638" spans="2:2" ht="16.5" x14ac:dyDescent="0.3">
      <c r="B53638"/>
    </row>
    <row r="53639" spans="2:2" ht="16.5" x14ac:dyDescent="0.3">
      <c r="B53639"/>
    </row>
    <row r="53640" spans="2:2" ht="16.5" x14ac:dyDescent="0.3">
      <c r="B53640"/>
    </row>
    <row r="53641" spans="2:2" ht="16.5" x14ac:dyDescent="0.3">
      <c r="B53641"/>
    </row>
    <row r="53642" spans="2:2" ht="16.5" x14ac:dyDescent="0.3">
      <c r="B53642"/>
    </row>
    <row r="53643" spans="2:2" ht="16.5" x14ac:dyDescent="0.3">
      <c r="B53643"/>
    </row>
    <row r="53644" spans="2:2" ht="16.5" x14ac:dyDescent="0.3">
      <c r="B53644"/>
    </row>
    <row r="53645" spans="2:2" ht="16.5" x14ac:dyDescent="0.3">
      <c r="B53645"/>
    </row>
    <row r="53646" spans="2:2" ht="16.5" x14ac:dyDescent="0.3">
      <c r="B53646"/>
    </row>
    <row r="53647" spans="2:2" ht="16.5" x14ac:dyDescent="0.3">
      <c r="B53647"/>
    </row>
    <row r="53648" spans="2:2" ht="16.5" x14ac:dyDescent="0.3">
      <c r="B53648"/>
    </row>
    <row r="53649" spans="2:2" ht="16.5" x14ac:dyDescent="0.3">
      <c r="B53649"/>
    </row>
    <row r="53650" spans="2:2" ht="16.5" x14ac:dyDescent="0.3">
      <c r="B53650"/>
    </row>
    <row r="53651" spans="2:2" ht="16.5" x14ac:dyDescent="0.3">
      <c r="B53651"/>
    </row>
    <row r="53652" spans="2:2" ht="16.5" x14ac:dyDescent="0.3">
      <c r="B53652"/>
    </row>
    <row r="53653" spans="2:2" ht="16.5" x14ac:dyDescent="0.3">
      <c r="B53653"/>
    </row>
    <row r="53654" spans="2:2" ht="16.5" x14ac:dyDescent="0.3">
      <c r="B53654"/>
    </row>
    <row r="53655" spans="2:2" ht="16.5" x14ac:dyDescent="0.3">
      <c r="B53655"/>
    </row>
    <row r="53656" spans="2:2" ht="16.5" x14ac:dyDescent="0.3">
      <c r="B53656"/>
    </row>
    <row r="53657" spans="2:2" ht="16.5" x14ac:dyDescent="0.3">
      <c r="B53657"/>
    </row>
    <row r="53658" spans="2:2" ht="16.5" x14ac:dyDescent="0.3">
      <c r="B53658"/>
    </row>
    <row r="53659" spans="2:2" ht="16.5" x14ac:dyDescent="0.3">
      <c r="B53659"/>
    </row>
    <row r="53660" spans="2:2" ht="16.5" x14ac:dyDescent="0.3">
      <c r="B53660"/>
    </row>
    <row r="53661" spans="2:2" ht="16.5" x14ac:dyDescent="0.3">
      <c r="B53661"/>
    </row>
    <row r="53662" spans="2:2" ht="16.5" x14ac:dyDescent="0.3">
      <c r="B53662"/>
    </row>
    <row r="53663" spans="2:2" ht="16.5" x14ac:dyDescent="0.3">
      <c r="B53663"/>
    </row>
    <row r="53664" spans="2:2" ht="16.5" x14ac:dyDescent="0.3">
      <c r="B53664"/>
    </row>
    <row r="53665" spans="2:2" ht="16.5" x14ac:dyDescent="0.3">
      <c r="B53665"/>
    </row>
    <row r="53666" spans="2:2" ht="16.5" x14ac:dyDescent="0.3">
      <c r="B53666"/>
    </row>
    <row r="53667" spans="2:2" ht="16.5" x14ac:dyDescent="0.3">
      <c r="B53667"/>
    </row>
    <row r="53668" spans="2:2" ht="16.5" x14ac:dyDescent="0.3">
      <c r="B53668"/>
    </row>
    <row r="53669" spans="2:2" ht="16.5" x14ac:dyDescent="0.3">
      <c r="B53669"/>
    </row>
    <row r="53670" spans="2:2" ht="16.5" x14ac:dyDescent="0.3">
      <c r="B53670"/>
    </row>
    <row r="53671" spans="2:2" ht="16.5" x14ac:dyDescent="0.3">
      <c r="B53671"/>
    </row>
    <row r="53672" spans="2:2" ht="16.5" x14ac:dyDescent="0.3">
      <c r="B53672"/>
    </row>
    <row r="53673" spans="2:2" ht="16.5" x14ac:dyDescent="0.3">
      <c r="B53673"/>
    </row>
    <row r="53674" spans="2:2" ht="16.5" x14ac:dyDescent="0.3">
      <c r="B53674"/>
    </row>
    <row r="53675" spans="2:2" ht="16.5" x14ac:dyDescent="0.3">
      <c r="B53675"/>
    </row>
    <row r="53676" spans="2:2" ht="16.5" x14ac:dyDescent="0.3">
      <c r="B53676"/>
    </row>
    <row r="53677" spans="2:2" ht="16.5" x14ac:dyDescent="0.3">
      <c r="B53677"/>
    </row>
    <row r="53678" spans="2:2" ht="16.5" x14ac:dyDescent="0.3">
      <c r="B53678"/>
    </row>
    <row r="53679" spans="2:2" ht="16.5" x14ac:dyDescent="0.3">
      <c r="B53679"/>
    </row>
    <row r="53680" spans="2:2" ht="16.5" x14ac:dyDescent="0.3">
      <c r="B53680"/>
    </row>
    <row r="53681" spans="2:2" ht="16.5" x14ac:dyDescent="0.3">
      <c r="B53681"/>
    </row>
    <row r="53682" spans="2:2" ht="16.5" x14ac:dyDescent="0.3">
      <c r="B53682"/>
    </row>
    <row r="53683" spans="2:2" ht="16.5" x14ac:dyDescent="0.3">
      <c r="B53683"/>
    </row>
    <row r="53684" spans="2:2" ht="16.5" x14ac:dyDescent="0.3">
      <c r="B53684"/>
    </row>
    <row r="53685" spans="2:2" ht="16.5" x14ac:dyDescent="0.3">
      <c r="B53685"/>
    </row>
    <row r="53686" spans="2:2" ht="16.5" x14ac:dyDescent="0.3">
      <c r="B53686"/>
    </row>
    <row r="53687" spans="2:2" ht="16.5" x14ac:dyDescent="0.3">
      <c r="B53687"/>
    </row>
    <row r="53688" spans="2:2" ht="16.5" x14ac:dyDescent="0.3">
      <c r="B53688"/>
    </row>
    <row r="53689" spans="2:2" ht="16.5" x14ac:dyDescent="0.3">
      <c r="B53689"/>
    </row>
    <row r="53690" spans="2:2" ht="16.5" x14ac:dyDescent="0.3">
      <c r="B53690"/>
    </row>
    <row r="53691" spans="2:2" ht="16.5" x14ac:dyDescent="0.3">
      <c r="B53691"/>
    </row>
    <row r="53692" spans="2:2" ht="16.5" x14ac:dyDescent="0.3">
      <c r="B53692"/>
    </row>
    <row r="53693" spans="2:2" ht="16.5" x14ac:dyDescent="0.3">
      <c r="B53693"/>
    </row>
    <row r="53694" spans="2:2" ht="16.5" x14ac:dyDescent="0.3">
      <c r="B53694"/>
    </row>
    <row r="53695" spans="2:2" ht="16.5" x14ac:dyDescent="0.3">
      <c r="B53695"/>
    </row>
    <row r="53696" spans="2:2" ht="16.5" x14ac:dyDescent="0.3">
      <c r="B53696"/>
    </row>
    <row r="53697" spans="2:2" ht="16.5" x14ac:dyDescent="0.3">
      <c r="B53697"/>
    </row>
    <row r="53698" spans="2:2" ht="16.5" x14ac:dyDescent="0.3">
      <c r="B53698"/>
    </row>
    <row r="53699" spans="2:2" ht="16.5" x14ac:dyDescent="0.3">
      <c r="B53699"/>
    </row>
    <row r="53700" spans="2:2" ht="16.5" x14ac:dyDescent="0.3">
      <c r="B53700"/>
    </row>
    <row r="53701" spans="2:2" ht="16.5" x14ac:dyDescent="0.3">
      <c r="B53701"/>
    </row>
    <row r="53702" spans="2:2" ht="16.5" x14ac:dyDescent="0.3">
      <c r="B53702"/>
    </row>
    <row r="53703" spans="2:2" ht="16.5" x14ac:dyDescent="0.3">
      <c r="B53703"/>
    </row>
    <row r="53704" spans="2:2" ht="16.5" x14ac:dyDescent="0.3">
      <c r="B53704"/>
    </row>
    <row r="53705" spans="2:2" ht="16.5" x14ac:dyDescent="0.3">
      <c r="B53705"/>
    </row>
    <row r="53706" spans="2:2" ht="16.5" x14ac:dyDescent="0.3">
      <c r="B53706"/>
    </row>
    <row r="53707" spans="2:2" ht="16.5" x14ac:dyDescent="0.3">
      <c r="B53707"/>
    </row>
    <row r="53708" spans="2:2" ht="16.5" x14ac:dyDescent="0.3">
      <c r="B53708"/>
    </row>
    <row r="53709" spans="2:2" ht="16.5" x14ac:dyDescent="0.3">
      <c r="B53709"/>
    </row>
    <row r="53710" spans="2:2" ht="16.5" x14ac:dyDescent="0.3">
      <c r="B53710"/>
    </row>
    <row r="53711" spans="2:2" ht="16.5" x14ac:dyDescent="0.3">
      <c r="B53711"/>
    </row>
    <row r="53712" spans="2:2" ht="16.5" x14ac:dyDescent="0.3">
      <c r="B53712"/>
    </row>
    <row r="53713" spans="2:2" ht="16.5" x14ac:dyDescent="0.3">
      <c r="B53713"/>
    </row>
    <row r="53714" spans="2:2" ht="16.5" x14ac:dyDescent="0.3">
      <c r="B53714"/>
    </row>
    <row r="53715" spans="2:2" ht="16.5" x14ac:dyDescent="0.3">
      <c r="B53715"/>
    </row>
    <row r="53716" spans="2:2" ht="16.5" x14ac:dyDescent="0.3">
      <c r="B53716"/>
    </row>
    <row r="53717" spans="2:2" ht="16.5" x14ac:dyDescent="0.3">
      <c r="B53717"/>
    </row>
    <row r="53718" spans="2:2" ht="16.5" x14ac:dyDescent="0.3">
      <c r="B53718"/>
    </row>
    <row r="53719" spans="2:2" ht="16.5" x14ac:dyDescent="0.3">
      <c r="B53719"/>
    </row>
    <row r="53720" spans="2:2" ht="16.5" x14ac:dyDescent="0.3">
      <c r="B53720"/>
    </row>
    <row r="53721" spans="2:2" ht="16.5" x14ac:dyDescent="0.3">
      <c r="B53721"/>
    </row>
    <row r="53722" spans="2:2" ht="16.5" x14ac:dyDescent="0.3">
      <c r="B53722"/>
    </row>
    <row r="53723" spans="2:2" ht="16.5" x14ac:dyDescent="0.3">
      <c r="B53723"/>
    </row>
    <row r="53724" spans="2:2" ht="16.5" x14ac:dyDescent="0.3">
      <c r="B53724"/>
    </row>
    <row r="53725" spans="2:2" ht="16.5" x14ac:dyDescent="0.3">
      <c r="B53725"/>
    </row>
    <row r="53726" spans="2:2" ht="16.5" x14ac:dyDescent="0.3">
      <c r="B53726"/>
    </row>
    <row r="53727" spans="2:2" ht="16.5" x14ac:dyDescent="0.3">
      <c r="B53727"/>
    </row>
    <row r="53728" spans="2:2" ht="16.5" x14ac:dyDescent="0.3">
      <c r="B53728"/>
    </row>
    <row r="53729" spans="2:2" ht="16.5" x14ac:dyDescent="0.3">
      <c r="B53729"/>
    </row>
    <row r="53730" spans="2:2" ht="16.5" x14ac:dyDescent="0.3">
      <c r="B53730"/>
    </row>
    <row r="53731" spans="2:2" ht="16.5" x14ac:dyDescent="0.3">
      <c r="B53731"/>
    </row>
    <row r="53732" spans="2:2" ht="16.5" x14ac:dyDescent="0.3">
      <c r="B53732"/>
    </row>
    <row r="53733" spans="2:2" ht="16.5" x14ac:dyDescent="0.3">
      <c r="B53733"/>
    </row>
    <row r="53734" spans="2:2" ht="16.5" x14ac:dyDescent="0.3">
      <c r="B53734"/>
    </row>
    <row r="53735" spans="2:2" ht="16.5" x14ac:dyDescent="0.3">
      <c r="B53735"/>
    </row>
    <row r="53736" spans="2:2" ht="16.5" x14ac:dyDescent="0.3">
      <c r="B53736"/>
    </row>
    <row r="53737" spans="2:2" ht="16.5" x14ac:dyDescent="0.3">
      <c r="B53737"/>
    </row>
    <row r="53738" spans="2:2" ht="16.5" x14ac:dyDescent="0.3">
      <c r="B53738"/>
    </row>
    <row r="53739" spans="2:2" ht="16.5" x14ac:dyDescent="0.3">
      <c r="B53739"/>
    </row>
    <row r="53740" spans="2:2" ht="16.5" x14ac:dyDescent="0.3">
      <c r="B53740"/>
    </row>
    <row r="53741" spans="2:2" ht="16.5" x14ac:dyDescent="0.3">
      <c r="B53741"/>
    </row>
    <row r="53742" spans="2:2" ht="16.5" x14ac:dyDescent="0.3">
      <c r="B53742"/>
    </row>
    <row r="53743" spans="2:2" ht="16.5" x14ac:dyDescent="0.3">
      <c r="B53743"/>
    </row>
    <row r="53744" spans="2:2" ht="16.5" x14ac:dyDescent="0.3">
      <c r="B53744"/>
    </row>
    <row r="53745" spans="2:2" ht="16.5" x14ac:dyDescent="0.3">
      <c r="B53745"/>
    </row>
    <row r="53746" spans="2:2" ht="16.5" x14ac:dyDescent="0.3">
      <c r="B53746"/>
    </row>
    <row r="53747" spans="2:2" ht="16.5" x14ac:dyDescent="0.3">
      <c r="B53747"/>
    </row>
    <row r="53748" spans="2:2" ht="16.5" x14ac:dyDescent="0.3">
      <c r="B53748"/>
    </row>
    <row r="53749" spans="2:2" ht="16.5" x14ac:dyDescent="0.3">
      <c r="B53749"/>
    </row>
    <row r="53750" spans="2:2" ht="16.5" x14ac:dyDescent="0.3">
      <c r="B53750"/>
    </row>
    <row r="53751" spans="2:2" ht="16.5" x14ac:dyDescent="0.3">
      <c r="B53751"/>
    </row>
    <row r="53752" spans="2:2" ht="16.5" x14ac:dyDescent="0.3">
      <c r="B53752"/>
    </row>
    <row r="53753" spans="2:2" ht="16.5" x14ac:dyDescent="0.3">
      <c r="B53753"/>
    </row>
    <row r="53754" spans="2:2" ht="16.5" x14ac:dyDescent="0.3">
      <c r="B53754"/>
    </row>
    <row r="53755" spans="2:2" ht="16.5" x14ac:dyDescent="0.3">
      <c r="B53755"/>
    </row>
    <row r="53756" spans="2:2" ht="16.5" x14ac:dyDescent="0.3">
      <c r="B53756"/>
    </row>
    <row r="53757" spans="2:2" ht="16.5" x14ac:dyDescent="0.3">
      <c r="B53757"/>
    </row>
    <row r="53758" spans="2:2" ht="16.5" x14ac:dyDescent="0.3">
      <c r="B53758"/>
    </row>
    <row r="53759" spans="2:2" ht="16.5" x14ac:dyDescent="0.3">
      <c r="B53759"/>
    </row>
    <row r="53760" spans="2:2" ht="16.5" x14ac:dyDescent="0.3">
      <c r="B53760"/>
    </row>
    <row r="53761" spans="2:2" ht="16.5" x14ac:dyDescent="0.3">
      <c r="B53761"/>
    </row>
    <row r="53762" spans="2:2" ht="16.5" x14ac:dyDescent="0.3">
      <c r="B53762"/>
    </row>
    <row r="53763" spans="2:2" ht="16.5" x14ac:dyDescent="0.3">
      <c r="B53763"/>
    </row>
    <row r="53764" spans="2:2" ht="16.5" x14ac:dyDescent="0.3">
      <c r="B53764"/>
    </row>
    <row r="53765" spans="2:2" ht="16.5" x14ac:dyDescent="0.3">
      <c r="B53765"/>
    </row>
    <row r="53766" spans="2:2" ht="16.5" x14ac:dyDescent="0.3">
      <c r="B53766"/>
    </row>
    <row r="53767" spans="2:2" ht="16.5" x14ac:dyDescent="0.3">
      <c r="B53767"/>
    </row>
    <row r="53768" spans="2:2" ht="16.5" x14ac:dyDescent="0.3">
      <c r="B53768"/>
    </row>
    <row r="53769" spans="2:2" ht="16.5" x14ac:dyDescent="0.3">
      <c r="B53769"/>
    </row>
    <row r="53770" spans="2:2" ht="16.5" x14ac:dyDescent="0.3">
      <c r="B53770"/>
    </row>
    <row r="53771" spans="2:2" ht="16.5" x14ac:dyDescent="0.3">
      <c r="B53771"/>
    </row>
    <row r="53772" spans="2:2" ht="16.5" x14ac:dyDescent="0.3">
      <c r="B53772"/>
    </row>
    <row r="53773" spans="2:2" ht="16.5" x14ac:dyDescent="0.3">
      <c r="B53773"/>
    </row>
    <row r="53774" spans="2:2" ht="16.5" x14ac:dyDescent="0.3">
      <c r="B53774"/>
    </row>
    <row r="53775" spans="2:2" ht="16.5" x14ac:dyDescent="0.3">
      <c r="B53775"/>
    </row>
    <row r="53776" spans="2:2" ht="16.5" x14ac:dyDescent="0.3">
      <c r="B53776"/>
    </row>
    <row r="53777" spans="2:2" ht="16.5" x14ac:dyDescent="0.3">
      <c r="B53777"/>
    </row>
    <row r="53778" spans="2:2" ht="16.5" x14ac:dyDescent="0.3">
      <c r="B53778"/>
    </row>
    <row r="53779" spans="2:2" ht="16.5" x14ac:dyDescent="0.3">
      <c r="B53779"/>
    </row>
    <row r="53780" spans="2:2" ht="16.5" x14ac:dyDescent="0.3">
      <c r="B53780"/>
    </row>
    <row r="53781" spans="2:2" ht="16.5" x14ac:dyDescent="0.3">
      <c r="B53781"/>
    </row>
    <row r="53782" spans="2:2" ht="16.5" x14ac:dyDescent="0.3">
      <c r="B53782"/>
    </row>
    <row r="53783" spans="2:2" ht="16.5" x14ac:dyDescent="0.3">
      <c r="B53783"/>
    </row>
    <row r="53784" spans="2:2" ht="16.5" x14ac:dyDescent="0.3">
      <c r="B53784"/>
    </row>
    <row r="53785" spans="2:2" ht="16.5" x14ac:dyDescent="0.3">
      <c r="B53785"/>
    </row>
    <row r="53786" spans="2:2" ht="16.5" x14ac:dyDescent="0.3">
      <c r="B53786"/>
    </row>
    <row r="53787" spans="2:2" ht="16.5" x14ac:dyDescent="0.3">
      <c r="B53787"/>
    </row>
    <row r="53788" spans="2:2" ht="16.5" x14ac:dyDescent="0.3">
      <c r="B53788"/>
    </row>
    <row r="53789" spans="2:2" ht="16.5" x14ac:dyDescent="0.3">
      <c r="B53789"/>
    </row>
    <row r="53790" spans="2:2" ht="16.5" x14ac:dyDescent="0.3">
      <c r="B53790"/>
    </row>
    <row r="53791" spans="2:2" ht="16.5" x14ac:dyDescent="0.3">
      <c r="B53791"/>
    </row>
    <row r="53792" spans="2:2" ht="16.5" x14ac:dyDescent="0.3">
      <c r="B53792"/>
    </row>
    <row r="53793" spans="2:2" ht="16.5" x14ac:dyDescent="0.3">
      <c r="B53793"/>
    </row>
    <row r="53794" spans="2:2" ht="16.5" x14ac:dyDescent="0.3">
      <c r="B53794"/>
    </row>
    <row r="53795" spans="2:2" ht="16.5" x14ac:dyDescent="0.3">
      <c r="B53795"/>
    </row>
    <row r="53796" spans="2:2" ht="16.5" x14ac:dyDescent="0.3">
      <c r="B53796"/>
    </row>
    <row r="53797" spans="2:2" ht="16.5" x14ac:dyDescent="0.3">
      <c r="B53797"/>
    </row>
    <row r="53798" spans="2:2" ht="16.5" x14ac:dyDescent="0.3">
      <c r="B53798"/>
    </row>
    <row r="53799" spans="2:2" ht="16.5" x14ac:dyDescent="0.3">
      <c r="B53799"/>
    </row>
    <row r="53800" spans="2:2" ht="16.5" x14ac:dyDescent="0.3">
      <c r="B53800"/>
    </row>
    <row r="53801" spans="2:2" ht="16.5" x14ac:dyDescent="0.3">
      <c r="B53801"/>
    </row>
    <row r="53802" spans="2:2" ht="16.5" x14ac:dyDescent="0.3">
      <c r="B53802"/>
    </row>
    <row r="53803" spans="2:2" ht="16.5" x14ac:dyDescent="0.3">
      <c r="B53803"/>
    </row>
    <row r="53804" spans="2:2" ht="16.5" x14ac:dyDescent="0.3">
      <c r="B53804"/>
    </row>
    <row r="53805" spans="2:2" ht="16.5" x14ac:dyDescent="0.3">
      <c r="B53805"/>
    </row>
    <row r="53806" spans="2:2" ht="16.5" x14ac:dyDescent="0.3">
      <c r="B53806"/>
    </row>
    <row r="53807" spans="2:2" ht="16.5" x14ac:dyDescent="0.3">
      <c r="B53807"/>
    </row>
    <row r="53808" spans="2:2" ht="16.5" x14ac:dyDescent="0.3">
      <c r="B53808"/>
    </row>
    <row r="53809" spans="2:2" ht="16.5" x14ac:dyDescent="0.3">
      <c r="B53809"/>
    </row>
    <row r="53810" spans="2:2" ht="16.5" x14ac:dyDescent="0.3">
      <c r="B53810"/>
    </row>
    <row r="53811" spans="2:2" ht="16.5" x14ac:dyDescent="0.3">
      <c r="B53811"/>
    </row>
    <row r="53812" spans="2:2" ht="16.5" x14ac:dyDescent="0.3">
      <c r="B53812"/>
    </row>
    <row r="53813" spans="2:2" ht="16.5" x14ac:dyDescent="0.3">
      <c r="B53813"/>
    </row>
    <row r="53814" spans="2:2" ht="16.5" x14ac:dyDescent="0.3">
      <c r="B53814"/>
    </row>
    <row r="53815" spans="2:2" ht="16.5" x14ac:dyDescent="0.3">
      <c r="B53815"/>
    </row>
    <row r="53816" spans="2:2" ht="16.5" x14ac:dyDescent="0.3">
      <c r="B53816"/>
    </row>
    <row r="53817" spans="2:2" ht="16.5" x14ac:dyDescent="0.3">
      <c r="B53817"/>
    </row>
    <row r="53818" spans="2:2" ht="16.5" x14ac:dyDescent="0.3">
      <c r="B53818"/>
    </row>
    <row r="53819" spans="2:2" ht="16.5" x14ac:dyDescent="0.3">
      <c r="B53819"/>
    </row>
    <row r="53820" spans="2:2" ht="16.5" x14ac:dyDescent="0.3">
      <c r="B53820"/>
    </row>
    <row r="53821" spans="2:2" ht="16.5" x14ac:dyDescent="0.3">
      <c r="B53821"/>
    </row>
    <row r="53822" spans="2:2" ht="16.5" x14ac:dyDescent="0.3">
      <c r="B53822"/>
    </row>
    <row r="53823" spans="2:2" ht="16.5" x14ac:dyDescent="0.3">
      <c r="B53823"/>
    </row>
    <row r="53824" spans="2:2" ht="16.5" x14ac:dyDescent="0.3">
      <c r="B53824"/>
    </row>
    <row r="53825" spans="2:2" ht="16.5" x14ac:dyDescent="0.3">
      <c r="B53825"/>
    </row>
    <row r="53826" spans="2:2" ht="16.5" x14ac:dyDescent="0.3">
      <c r="B53826"/>
    </row>
    <row r="53827" spans="2:2" ht="16.5" x14ac:dyDescent="0.3">
      <c r="B53827"/>
    </row>
    <row r="53828" spans="2:2" ht="16.5" x14ac:dyDescent="0.3">
      <c r="B53828"/>
    </row>
    <row r="53829" spans="2:2" ht="16.5" x14ac:dyDescent="0.3">
      <c r="B53829"/>
    </row>
    <row r="53830" spans="2:2" ht="16.5" x14ac:dyDescent="0.3">
      <c r="B53830"/>
    </row>
    <row r="53831" spans="2:2" ht="16.5" x14ac:dyDescent="0.3">
      <c r="B53831"/>
    </row>
    <row r="53832" spans="2:2" ht="16.5" x14ac:dyDescent="0.3">
      <c r="B53832"/>
    </row>
    <row r="53833" spans="2:2" ht="16.5" x14ac:dyDescent="0.3">
      <c r="B53833"/>
    </row>
    <row r="53834" spans="2:2" ht="16.5" x14ac:dyDescent="0.3">
      <c r="B53834"/>
    </row>
    <row r="53835" spans="2:2" ht="16.5" x14ac:dyDescent="0.3">
      <c r="B53835"/>
    </row>
    <row r="53836" spans="2:2" ht="16.5" x14ac:dyDescent="0.3">
      <c r="B53836"/>
    </row>
    <row r="53837" spans="2:2" ht="16.5" x14ac:dyDescent="0.3">
      <c r="B53837"/>
    </row>
    <row r="53838" spans="2:2" ht="16.5" x14ac:dyDescent="0.3">
      <c r="B53838"/>
    </row>
    <row r="53839" spans="2:2" ht="16.5" x14ac:dyDescent="0.3">
      <c r="B53839"/>
    </row>
    <row r="53840" spans="2:2" ht="16.5" x14ac:dyDescent="0.3">
      <c r="B53840"/>
    </row>
    <row r="53841" spans="2:2" ht="16.5" x14ac:dyDescent="0.3">
      <c r="B53841"/>
    </row>
    <row r="53842" spans="2:2" ht="16.5" x14ac:dyDescent="0.3">
      <c r="B53842"/>
    </row>
    <row r="53843" spans="2:2" ht="16.5" x14ac:dyDescent="0.3">
      <c r="B53843"/>
    </row>
    <row r="53844" spans="2:2" ht="16.5" x14ac:dyDescent="0.3">
      <c r="B53844"/>
    </row>
    <row r="53845" spans="2:2" ht="16.5" x14ac:dyDescent="0.3">
      <c r="B53845"/>
    </row>
    <row r="53846" spans="2:2" ht="16.5" x14ac:dyDescent="0.3">
      <c r="B53846"/>
    </row>
    <row r="53847" spans="2:2" ht="16.5" x14ac:dyDescent="0.3">
      <c r="B53847"/>
    </row>
    <row r="53848" spans="2:2" ht="16.5" x14ac:dyDescent="0.3">
      <c r="B53848"/>
    </row>
    <row r="53849" spans="2:2" ht="16.5" x14ac:dyDescent="0.3">
      <c r="B53849"/>
    </row>
    <row r="53850" spans="2:2" ht="16.5" x14ac:dyDescent="0.3">
      <c r="B53850"/>
    </row>
    <row r="53851" spans="2:2" ht="16.5" x14ac:dyDescent="0.3">
      <c r="B53851"/>
    </row>
    <row r="53852" spans="2:2" ht="16.5" x14ac:dyDescent="0.3">
      <c r="B53852"/>
    </row>
    <row r="53853" spans="2:2" ht="16.5" x14ac:dyDescent="0.3">
      <c r="B53853"/>
    </row>
    <row r="53854" spans="2:2" ht="16.5" x14ac:dyDescent="0.3">
      <c r="B53854"/>
    </row>
    <row r="53855" spans="2:2" ht="16.5" x14ac:dyDescent="0.3">
      <c r="B53855"/>
    </row>
    <row r="53856" spans="2:2" ht="16.5" x14ac:dyDescent="0.3">
      <c r="B53856"/>
    </row>
    <row r="53857" spans="2:2" ht="16.5" x14ac:dyDescent="0.3">
      <c r="B53857"/>
    </row>
    <row r="53858" spans="2:2" ht="16.5" x14ac:dyDescent="0.3">
      <c r="B53858"/>
    </row>
    <row r="53859" spans="2:2" ht="16.5" x14ac:dyDescent="0.3">
      <c r="B53859"/>
    </row>
    <row r="53860" spans="2:2" ht="16.5" x14ac:dyDescent="0.3">
      <c r="B53860"/>
    </row>
    <row r="53861" spans="2:2" ht="16.5" x14ac:dyDescent="0.3">
      <c r="B53861"/>
    </row>
    <row r="53862" spans="2:2" ht="16.5" x14ac:dyDescent="0.3">
      <c r="B53862"/>
    </row>
    <row r="53863" spans="2:2" ht="16.5" x14ac:dyDescent="0.3">
      <c r="B53863"/>
    </row>
    <row r="53864" spans="2:2" ht="16.5" x14ac:dyDescent="0.3">
      <c r="B53864"/>
    </row>
    <row r="53865" spans="2:2" ht="16.5" x14ac:dyDescent="0.3">
      <c r="B53865"/>
    </row>
    <row r="53866" spans="2:2" ht="16.5" x14ac:dyDescent="0.3">
      <c r="B53866"/>
    </row>
    <row r="53867" spans="2:2" ht="16.5" x14ac:dyDescent="0.3">
      <c r="B53867"/>
    </row>
    <row r="53868" spans="2:2" ht="16.5" x14ac:dyDescent="0.3">
      <c r="B53868"/>
    </row>
    <row r="53869" spans="2:2" ht="16.5" x14ac:dyDescent="0.3">
      <c r="B53869"/>
    </row>
    <row r="53870" spans="2:2" ht="16.5" x14ac:dyDescent="0.3">
      <c r="B53870"/>
    </row>
    <row r="53871" spans="2:2" ht="16.5" x14ac:dyDescent="0.3">
      <c r="B53871"/>
    </row>
    <row r="53872" spans="2:2" ht="16.5" x14ac:dyDescent="0.3">
      <c r="B53872"/>
    </row>
    <row r="53873" spans="2:2" ht="16.5" x14ac:dyDescent="0.3">
      <c r="B53873"/>
    </row>
    <row r="53874" spans="2:2" ht="16.5" x14ac:dyDescent="0.3">
      <c r="B53874"/>
    </row>
    <row r="53875" spans="2:2" ht="16.5" x14ac:dyDescent="0.3">
      <c r="B53875"/>
    </row>
    <row r="53876" spans="2:2" ht="16.5" x14ac:dyDescent="0.3">
      <c r="B53876"/>
    </row>
    <row r="53877" spans="2:2" ht="16.5" x14ac:dyDescent="0.3">
      <c r="B53877"/>
    </row>
    <row r="53878" spans="2:2" ht="16.5" x14ac:dyDescent="0.3">
      <c r="B53878"/>
    </row>
    <row r="53879" spans="2:2" ht="16.5" x14ac:dyDescent="0.3">
      <c r="B53879"/>
    </row>
    <row r="53880" spans="2:2" ht="16.5" x14ac:dyDescent="0.3">
      <c r="B53880"/>
    </row>
    <row r="53881" spans="2:2" ht="16.5" x14ac:dyDescent="0.3">
      <c r="B53881"/>
    </row>
    <row r="53882" spans="2:2" ht="16.5" x14ac:dyDescent="0.3">
      <c r="B53882"/>
    </row>
    <row r="53883" spans="2:2" ht="16.5" x14ac:dyDescent="0.3">
      <c r="B53883"/>
    </row>
    <row r="53884" spans="2:2" ht="16.5" x14ac:dyDescent="0.3">
      <c r="B53884"/>
    </row>
    <row r="53885" spans="2:2" ht="16.5" x14ac:dyDescent="0.3">
      <c r="B53885"/>
    </row>
    <row r="53886" spans="2:2" ht="16.5" x14ac:dyDescent="0.3">
      <c r="B53886"/>
    </row>
    <row r="53887" spans="2:2" ht="16.5" x14ac:dyDescent="0.3">
      <c r="B53887"/>
    </row>
    <row r="53888" spans="2:2" ht="16.5" x14ac:dyDescent="0.3">
      <c r="B53888"/>
    </row>
    <row r="53889" spans="2:2" ht="16.5" x14ac:dyDescent="0.3">
      <c r="B53889"/>
    </row>
    <row r="53890" spans="2:2" ht="16.5" x14ac:dyDescent="0.3">
      <c r="B53890"/>
    </row>
    <row r="53891" spans="2:2" ht="16.5" x14ac:dyDescent="0.3">
      <c r="B53891"/>
    </row>
    <row r="53892" spans="2:2" ht="16.5" x14ac:dyDescent="0.3">
      <c r="B53892"/>
    </row>
    <row r="53893" spans="2:2" ht="16.5" x14ac:dyDescent="0.3">
      <c r="B53893"/>
    </row>
    <row r="53894" spans="2:2" ht="16.5" x14ac:dyDescent="0.3">
      <c r="B53894"/>
    </row>
    <row r="53895" spans="2:2" ht="16.5" x14ac:dyDescent="0.3">
      <c r="B53895"/>
    </row>
    <row r="53896" spans="2:2" ht="16.5" x14ac:dyDescent="0.3">
      <c r="B53896"/>
    </row>
    <row r="53897" spans="2:2" ht="16.5" x14ac:dyDescent="0.3">
      <c r="B53897"/>
    </row>
    <row r="53898" spans="2:2" ht="16.5" x14ac:dyDescent="0.3">
      <c r="B53898"/>
    </row>
    <row r="53899" spans="2:2" ht="16.5" x14ac:dyDescent="0.3">
      <c r="B53899"/>
    </row>
    <row r="53900" spans="2:2" ht="16.5" x14ac:dyDescent="0.3">
      <c r="B53900"/>
    </row>
    <row r="53901" spans="2:2" ht="16.5" x14ac:dyDescent="0.3">
      <c r="B53901"/>
    </row>
    <row r="53902" spans="2:2" ht="16.5" x14ac:dyDescent="0.3">
      <c r="B53902"/>
    </row>
    <row r="53903" spans="2:2" ht="16.5" x14ac:dyDescent="0.3">
      <c r="B53903"/>
    </row>
    <row r="53904" spans="2:2" ht="16.5" x14ac:dyDescent="0.3">
      <c r="B53904"/>
    </row>
    <row r="53905" spans="2:2" ht="16.5" x14ac:dyDescent="0.3">
      <c r="B53905"/>
    </row>
    <row r="53906" spans="2:2" ht="16.5" x14ac:dyDescent="0.3">
      <c r="B53906"/>
    </row>
    <row r="53907" spans="2:2" ht="16.5" x14ac:dyDescent="0.3">
      <c r="B53907"/>
    </row>
    <row r="53908" spans="2:2" ht="16.5" x14ac:dyDescent="0.3">
      <c r="B53908"/>
    </row>
    <row r="53909" spans="2:2" ht="16.5" x14ac:dyDescent="0.3">
      <c r="B53909"/>
    </row>
    <row r="53910" spans="2:2" ht="16.5" x14ac:dyDescent="0.3">
      <c r="B53910"/>
    </row>
    <row r="53911" spans="2:2" ht="16.5" x14ac:dyDescent="0.3">
      <c r="B53911"/>
    </row>
    <row r="53912" spans="2:2" ht="16.5" x14ac:dyDescent="0.3">
      <c r="B53912"/>
    </row>
    <row r="53913" spans="2:2" ht="16.5" x14ac:dyDescent="0.3">
      <c r="B53913"/>
    </row>
    <row r="53914" spans="2:2" ht="16.5" x14ac:dyDescent="0.3">
      <c r="B53914"/>
    </row>
    <row r="53915" spans="2:2" ht="16.5" x14ac:dyDescent="0.3">
      <c r="B53915"/>
    </row>
    <row r="53916" spans="2:2" ht="16.5" x14ac:dyDescent="0.3">
      <c r="B53916"/>
    </row>
    <row r="53917" spans="2:2" ht="16.5" x14ac:dyDescent="0.3">
      <c r="B53917"/>
    </row>
    <row r="53918" spans="2:2" ht="16.5" x14ac:dyDescent="0.3">
      <c r="B53918"/>
    </row>
    <row r="53919" spans="2:2" ht="16.5" x14ac:dyDescent="0.3">
      <c r="B53919"/>
    </row>
    <row r="53920" spans="2:2" ht="16.5" x14ac:dyDescent="0.3">
      <c r="B53920"/>
    </row>
    <row r="53921" spans="2:2" ht="16.5" x14ac:dyDescent="0.3">
      <c r="B53921"/>
    </row>
    <row r="53922" spans="2:2" ht="16.5" x14ac:dyDescent="0.3">
      <c r="B53922"/>
    </row>
    <row r="53923" spans="2:2" ht="16.5" x14ac:dyDescent="0.3">
      <c r="B53923"/>
    </row>
    <row r="53924" spans="2:2" ht="16.5" x14ac:dyDescent="0.3">
      <c r="B53924"/>
    </row>
    <row r="53925" spans="2:2" ht="16.5" x14ac:dyDescent="0.3">
      <c r="B53925"/>
    </row>
    <row r="53926" spans="2:2" ht="16.5" x14ac:dyDescent="0.3">
      <c r="B53926"/>
    </row>
    <row r="53927" spans="2:2" ht="16.5" x14ac:dyDescent="0.3">
      <c r="B53927"/>
    </row>
    <row r="53928" spans="2:2" ht="16.5" x14ac:dyDescent="0.3">
      <c r="B53928"/>
    </row>
    <row r="53929" spans="2:2" ht="16.5" x14ac:dyDescent="0.3">
      <c r="B53929"/>
    </row>
    <row r="53930" spans="2:2" ht="16.5" x14ac:dyDescent="0.3">
      <c r="B53930"/>
    </row>
    <row r="53931" spans="2:2" ht="16.5" x14ac:dyDescent="0.3">
      <c r="B53931"/>
    </row>
    <row r="53932" spans="2:2" ht="16.5" x14ac:dyDescent="0.3">
      <c r="B53932"/>
    </row>
    <row r="53933" spans="2:2" ht="16.5" x14ac:dyDescent="0.3">
      <c r="B53933"/>
    </row>
    <row r="53934" spans="2:2" ht="16.5" x14ac:dyDescent="0.3">
      <c r="B53934"/>
    </row>
    <row r="53935" spans="2:2" ht="16.5" x14ac:dyDescent="0.3">
      <c r="B53935"/>
    </row>
    <row r="53936" spans="2:2" ht="16.5" x14ac:dyDescent="0.3">
      <c r="B53936"/>
    </row>
    <row r="53937" spans="2:2" ht="16.5" x14ac:dyDescent="0.3">
      <c r="B53937"/>
    </row>
    <row r="53938" spans="2:2" ht="16.5" x14ac:dyDescent="0.3">
      <c r="B53938"/>
    </row>
    <row r="53939" spans="2:2" ht="16.5" x14ac:dyDescent="0.3">
      <c r="B53939"/>
    </row>
    <row r="53940" spans="2:2" ht="16.5" x14ac:dyDescent="0.3">
      <c r="B53940"/>
    </row>
    <row r="53941" spans="2:2" ht="16.5" x14ac:dyDescent="0.3">
      <c r="B53941"/>
    </row>
    <row r="53942" spans="2:2" ht="16.5" x14ac:dyDescent="0.3">
      <c r="B53942"/>
    </row>
    <row r="53943" spans="2:2" ht="16.5" x14ac:dyDescent="0.3">
      <c r="B53943"/>
    </row>
    <row r="53944" spans="2:2" ht="16.5" x14ac:dyDescent="0.3">
      <c r="B53944"/>
    </row>
    <row r="53945" spans="2:2" ht="16.5" x14ac:dyDescent="0.3">
      <c r="B53945"/>
    </row>
    <row r="53946" spans="2:2" ht="16.5" x14ac:dyDescent="0.3">
      <c r="B53946"/>
    </row>
    <row r="53947" spans="2:2" ht="16.5" x14ac:dyDescent="0.3">
      <c r="B53947"/>
    </row>
    <row r="53948" spans="2:2" ht="16.5" x14ac:dyDescent="0.3">
      <c r="B53948"/>
    </row>
    <row r="53949" spans="2:2" ht="16.5" x14ac:dyDescent="0.3">
      <c r="B53949"/>
    </row>
    <row r="53950" spans="2:2" ht="16.5" x14ac:dyDescent="0.3">
      <c r="B53950"/>
    </row>
    <row r="53951" spans="2:2" ht="16.5" x14ac:dyDescent="0.3">
      <c r="B53951"/>
    </row>
    <row r="53952" spans="2:2" ht="16.5" x14ac:dyDescent="0.3">
      <c r="B53952"/>
    </row>
    <row r="53953" spans="2:2" ht="16.5" x14ac:dyDescent="0.3">
      <c r="B53953"/>
    </row>
    <row r="53954" spans="2:2" ht="16.5" x14ac:dyDescent="0.3">
      <c r="B53954"/>
    </row>
    <row r="53955" spans="2:2" ht="16.5" x14ac:dyDescent="0.3">
      <c r="B53955"/>
    </row>
    <row r="53956" spans="2:2" ht="16.5" x14ac:dyDescent="0.3">
      <c r="B53956"/>
    </row>
    <row r="53957" spans="2:2" ht="16.5" x14ac:dyDescent="0.3">
      <c r="B53957"/>
    </row>
    <row r="53958" spans="2:2" ht="16.5" x14ac:dyDescent="0.3">
      <c r="B53958"/>
    </row>
    <row r="53959" spans="2:2" ht="16.5" x14ac:dyDescent="0.3">
      <c r="B53959"/>
    </row>
    <row r="53960" spans="2:2" ht="16.5" x14ac:dyDescent="0.3">
      <c r="B53960"/>
    </row>
    <row r="53961" spans="2:2" ht="16.5" x14ac:dyDescent="0.3">
      <c r="B53961"/>
    </row>
    <row r="53962" spans="2:2" ht="16.5" x14ac:dyDescent="0.3">
      <c r="B53962"/>
    </row>
    <row r="53963" spans="2:2" ht="16.5" x14ac:dyDescent="0.3">
      <c r="B53963"/>
    </row>
    <row r="53964" spans="2:2" ht="16.5" x14ac:dyDescent="0.3">
      <c r="B53964"/>
    </row>
    <row r="53965" spans="2:2" ht="16.5" x14ac:dyDescent="0.3">
      <c r="B53965"/>
    </row>
    <row r="53966" spans="2:2" ht="16.5" x14ac:dyDescent="0.3">
      <c r="B53966"/>
    </row>
    <row r="53967" spans="2:2" ht="16.5" x14ac:dyDescent="0.3">
      <c r="B53967"/>
    </row>
    <row r="53968" spans="2:2" ht="16.5" x14ac:dyDescent="0.3">
      <c r="B53968"/>
    </row>
    <row r="53969" spans="2:2" ht="16.5" x14ac:dyDescent="0.3">
      <c r="B53969"/>
    </row>
    <row r="53970" spans="2:2" ht="16.5" x14ac:dyDescent="0.3">
      <c r="B53970"/>
    </row>
    <row r="53971" spans="2:2" ht="16.5" x14ac:dyDescent="0.3">
      <c r="B53971"/>
    </row>
    <row r="53972" spans="2:2" ht="16.5" x14ac:dyDescent="0.3">
      <c r="B53972"/>
    </row>
    <row r="53973" spans="2:2" ht="16.5" x14ac:dyDescent="0.3">
      <c r="B53973"/>
    </row>
    <row r="53974" spans="2:2" ht="16.5" x14ac:dyDescent="0.3">
      <c r="B53974"/>
    </row>
    <row r="53975" spans="2:2" ht="16.5" x14ac:dyDescent="0.3">
      <c r="B53975"/>
    </row>
    <row r="53976" spans="2:2" ht="16.5" x14ac:dyDescent="0.3">
      <c r="B53976"/>
    </row>
    <row r="53977" spans="2:2" ht="16.5" x14ac:dyDescent="0.3">
      <c r="B53977"/>
    </row>
    <row r="53978" spans="2:2" ht="16.5" x14ac:dyDescent="0.3">
      <c r="B53978"/>
    </row>
    <row r="53979" spans="2:2" ht="16.5" x14ac:dyDescent="0.3">
      <c r="B53979"/>
    </row>
    <row r="53980" spans="2:2" ht="16.5" x14ac:dyDescent="0.3">
      <c r="B53980"/>
    </row>
    <row r="53981" spans="2:2" ht="16.5" x14ac:dyDescent="0.3">
      <c r="B53981"/>
    </row>
    <row r="53982" spans="2:2" ht="16.5" x14ac:dyDescent="0.3">
      <c r="B53982"/>
    </row>
    <row r="53983" spans="2:2" ht="16.5" x14ac:dyDescent="0.3">
      <c r="B53983"/>
    </row>
    <row r="53984" spans="2:2" ht="16.5" x14ac:dyDescent="0.3">
      <c r="B53984"/>
    </row>
    <row r="53985" spans="2:2" ht="16.5" x14ac:dyDescent="0.3">
      <c r="B53985"/>
    </row>
    <row r="53986" spans="2:2" ht="16.5" x14ac:dyDescent="0.3">
      <c r="B53986"/>
    </row>
    <row r="53987" spans="2:2" ht="16.5" x14ac:dyDescent="0.3">
      <c r="B53987"/>
    </row>
    <row r="53988" spans="2:2" ht="16.5" x14ac:dyDescent="0.3">
      <c r="B53988"/>
    </row>
    <row r="53989" spans="2:2" ht="16.5" x14ac:dyDescent="0.3">
      <c r="B53989"/>
    </row>
    <row r="53990" spans="2:2" ht="16.5" x14ac:dyDescent="0.3">
      <c r="B53990"/>
    </row>
    <row r="53991" spans="2:2" ht="16.5" x14ac:dyDescent="0.3">
      <c r="B53991"/>
    </row>
    <row r="53992" spans="2:2" ht="16.5" x14ac:dyDescent="0.3">
      <c r="B53992"/>
    </row>
    <row r="53993" spans="2:2" ht="16.5" x14ac:dyDescent="0.3">
      <c r="B53993"/>
    </row>
    <row r="53994" spans="2:2" ht="16.5" x14ac:dyDescent="0.3">
      <c r="B53994"/>
    </row>
    <row r="53995" spans="2:2" ht="16.5" x14ac:dyDescent="0.3">
      <c r="B53995"/>
    </row>
    <row r="53996" spans="2:2" ht="16.5" x14ac:dyDescent="0.3">
      <c r="B53996"/>
    </row>
    <row r="53997" spans="2:2" ht="16.5" x14ac:dyDescent="0.3">
      <c r="B53997"/>
    </row>
    <row r="53998" spans="2:2" ht="16.5" x14ac:dyDescent="0.3">
      <c r="B53998"/>
    </row>
    <row r="53999" spans="2:2" ht="16.5" x14ac:dyDescent="0.3">
      <c r="B53999"/>
    </row>
    <row r="54000" spans="2:2" ht="16.5" x14ac:dyDescent="0.3">
      <c r="B54000"/>
    </row>
    <row r="54001" spans="2:2" ht="16.5" x14ac:dyDescent="0.3">
      <c r="B54001"/>
    </row>
    <row r="54002" spans="2:2" ht="16.5" x14ac:dyDescent="0.3">
      <c r="B54002"/>
    </row>
    <row r="54003" spans="2:2" ht="16.5" x14ac:dyDescent="0.3">
      <c r="B54003"/>
    </row>
    <row r="54004" spans="2:2" ht="16.5" x14ac:dyDescent="0.3">
      <c r="B54004"/>
    </row>
    <row r="54005" spans="2:2" ht="16.5" x14ac:dyDescent="0.3">
      <c r="B54005"/>
    </row>
    <row r="54006" spans="2:2" ht="16.5" x14ac:dyDescent="0.3">
      <c r="B54006"/>
    </row>
    <row r="54007" spans="2:2" ht="16.5" x14ac:dyDescent="0.3">
      <c r="B54007"/>
    </row>
    <row r="54008" spans="2:2" ht="16.5" x14ac:dyDescent="0.3">
      <c r="B54008"/>
    </row>
    <row r="54009" spans="2:2" ht="16.5" x14ac:dyDescent="0.3">
      <c r="B54009"/>
    </row>
    <row r="54010" spans="2:2" ht="16.5" x14ac:dyDescent="0.3">
      <c r="B54010"/>
    </row>
    <row r="54011" spans="2:2" ht="16.5" x14ac:dyDescent="0.3">
      <c r="B54011"/>
    </row>
    <row r="54012" spans="2:2" ht="16.5" x14ac:dyDescent="0.3">
      <c r="B54012"/>
    </row>
    <row r="54013" spans="2:2" ht="16.5" x14ac:dyDescent="0.3">
      <c r="B54013"/>
    </row>
    <row r="54014" spans="2:2" ht="16.5" x14ac:dyDescent="0.3">
      <c r="B54014"/>
    </row>
    <row r="54015" spans="2:2" ht="16.5" x14ac:dyDescent="0.3">
      <c r="B54015"/>
    </row>
    <row r="54016" spans="2:2" ht="16.5" x14ac:dyDescent="0.3">
      <c r="B54016"/>
    </row>
    <row r="54017" spans="2:2" ht="16.5" x14ac:dyDescent="0.3">
      <c r="B54017"/>
    </row>
    <row r="54018" spans="2:2" ht="16.5" x14ac:dyDescent="0.3">
      <c r="B54018"/>
    </row>
    <row r="54019" spans="2:2" ht="16.5" x14ac:dyDescent="0.3">
      <c r="B54019"/>
    </row>
    <row r="54020" spans="2:2" ht="16.5" x14ac:dyDescent="0.3">
      <c r="B54020"/>
    </row>
    <row r="54021" spans="2:2" ht="16.5" x14ac:dyDescent="0.3">
      <c r="B54021"/>
    </row>
    <row r="54022" spans="2:2" ht="16.5" x14ac:dyDescent="0.3">
      <c r="B54022"/>
    </row>
    <row r="54023" spans="2:2" ht="16.5" x14ac:dyDescent="0.3">
      <c r="B54023"/>
    </row>
    <row r="54024" spans="2:2" ht="16.5" x14ac:dyDescent="0.3">
      <c r="B54024"/>
    </row>
    <row r="54025" spans="2:2" ht="16.5" x14ac:dyDescent="0.3">
      <c r="B54025"/>
    </row>
    <row r="54026" spans="2:2" ht="16.5" x14ac:dyDescent="0.3">
      <c r="B54026"/>
    </row>
    <row r="54027" spans="2:2" ht="16.5" x14ac:dyDescent="0.3">
      <c r="B54027"/>
    </row>
    <row r="54028" spans="2:2" ht="16.5" x14ac:dyDescent="0.3">
      <c r="B54028"/>
    </row>
    <row r="54029" spans="2:2" ht="16.5" x14ac:dyDescent="0.3">
      <c r="B54029"/>
    </row>
    <row r="54030" spans="2:2" ht="16.5" x14ac:dyDescent="0.3">
      <c r="B54030"/>
    </row>
    <row r="54031" spans="2:2" ht="16.5" x14ac:dyDescent="0.3">
      <c r="B54031"/>
    </row>
    <row r="54032" spans="2:2" ht="16.5" x14ac:dyDescent="0.3">
      <c r="B54032"/>
    </row>
    <row r="54033" spans="2:2" ht="16.5" x14ac:dyDescent="0.3">
      <c r="B54033"/>
    </row>
    <row r="54034" spans="2:2" ht="16.5" x14ac:dyDescent="0.3">
      <c r="B54034"/>
    </row>
    <row r="54035" spans="2:2" ht="16.5" x14ac:dyDescent="0.3">
      <c r="B54035"/>
    </row>
    <row r="54036" spans="2:2" ht="16.5" x14ac:dyDescent="0.3">
      <c r="B54036"/>
    </row>
    <row r="54037" spans="2:2" ht="16.5" x14ac:dyDescent="0.3">
      <c r="B54037"/>
    </row>
    <row r="54038" spans="2:2" ht="16.5" x14ac:dyDescent="0.3">
      <c r="B54038"/>
    </row>
    <row r="54039" spans="2:2" ht="16.5" x14ac:dyDescent="0.3">
      <c r="B54039"/>
    </row>
    <row r="54040" spans="2:2" ht="16.5" x14ac:dyDescent="0.3">
      <c r="B54040"/>
    </row>
    <row r="54041" spans="2:2" ht="16.5" x14ac:dyDescent="0.3">
      <c r="B54041"/>
    </row>
    <row r="54042" spans="2:2" ht="16.5" x14ac:dyDescent="0.3">
      <c r="B54042"/>
    </row>
    <row r="54043" spans="2:2" ht="16.5" x14ac:dyDescent="0.3">
      <c r="B54043"/>
    </row>
    <row r="54044" spans="2:2" ht="16.5" x14ac:dyDescent="0.3">
      <c r="B54044"/>
    </row>
    <row r="54045" spans="2:2" ht="16.5" x14ac:dyDescent="0.3">
      <c r="B54045"/>
    </row>
    <row r="54046" spans="2:2" ht="16.5" x14ac:dyDescent="0.3">
      <c r="B54046"/>
    </row>
    <row r="54047" spans="2:2" ht="16.5" x14ac:dyDescent="0.3">
      <c r="B54047"/>
    </row>
    <row r="54048" spans="2:2" ht="16.5" x14ac:dyDescent="0.3">
      <c r="B54048"/>
    </row>
    <row r="54049" spans="2:2" ht="16.5" x14ac:dyDescent="0.3">
      <c r="B54049"/>
    </row>
    <row r="54050" spans="2:2" ht="16.5" x14ac:dyDescent="0.3">
      <c r="B54050"/>
    </row>
    <row r="54051" spans="2:2" ht="16.5" x14ac:dyDescent="0.3">
      <c r="B54051"/>
    </row>
    <row r="54052" spans="2:2" ht="16.5" x14ac:dyDescent="0.3">
      <c r="B54052"/>
    </row>
    <row r="54053" spans="2:2" ht="16.5" x14ac:dyDescent="0.3">
      <c r="B54053"/>
    </row>
    <row r="54054" spans="2:2" ht="16.5" x14ac:dyDescent="0.3">
      <c r="B54054"/>
    </row>
    <row r="54055" spans="2:2" ht="16.5" x14ac:dyDescent="0.3">
      <c r="B54055"/>
    </row>
    <row r="54056" spans="2:2" ht="16.5" x14ac:dyDescent="0.3">
      <c r="B54056"/>
    </row>
    <row r="54057" spans="2:2" ht="16.5" x14ac:dyDescent="0.3">
      <c r="B54057"/>
    </row>
    <row r="54058" spans="2:2" ht="16.5" x14ac:dyDescent="0.3">
      <c r="B54058"/>
    </row>
    <row r="54059" spans="2:2" ht="16.5" x14ac:dyDescent="0.3">
      <c r="B54059"/>
    </row>
    <row r="54060" spans="2:2" ht="16.5" x14ac:dyDescent="0.3">
      <c r="B54060"/>
    </row>
    <row r="54061" spans="2:2" ht="16.5" x14ac:dyDescent="0.3">
      <c r="B54061"/>
    </row>
    <row r="54062" spans="2:2" ht="16.5" x14ac:dyDescent="0.3">
      <c r="B54062"/>
    </row>
    <row r="54063" spans="2:2" ht="16.5" x14ac:dyDescent="0.3">
      <c r="B54063"/>
    </row>
    <row r="54064" spans="2:2" ht="16.5" x14ac:dyDescent="0.3">
      <c r="B54064"/>
    </row>
    <row r="54065" spans="2:2" ht="16.5" x14ac:dyDescent="0.3">
      <c r="B54065"/>
    </row>
    <row r="54066" spans="2:2" ht="16.5" x14ac:dyDescent="0.3">
      <c r="B54066"/>
    </row>
    <row r="54067" spans="2:2" ht="16.5" x14ac:dyDescent="0.3">
      <c r="B54067"/>
    </row>
    <row r="54068" spans="2:2" ht="16.5" x14ac:dyDescent="0.3">
      <c r="B54068"/>
    </row>
    <row r="54069" spans="2:2" ht="16.5" x14ac:dyDescent="0.3">
      <c r="B54069"/>
    </row>
    <row r="54070" spans="2:2" ht="16.5" x14ac:dyDescent="0.3">
      <c r="B54070"/>
    </row>
    <row r="54071" spans="2:2" ht="16.5" x14ac:dyDescent="0.3">
      <c r="B54071"/>
    </row>
    <row r="54072" spans="2:2" ht="16.5" x14ac:dyDescent="0.3">
      <c r="B54072"/>
    </row>
    <row r="54073" spans="2:2" ht="16.5" x14ac:dyDescent="0.3">
      <c r="B54073"/>
    </row>
    <row r="54074" spans="2:2" ht="16.5" x14ac:dyDescent="0.3">
      <c r="B54074"/>
    </row>
    <row r="54075" spans="2:2" ht="16.5" x14ac:dyDescent="0.3">
      <c r="B54075"/>
    </row>
    <row r="54076" spans="2:2" ht="16.5" x14ac:dyDescent="0.3">
      <c r="B54076"/>
    </row>
    <row r="54077" spans="2:2" ht="16.5" x14ac:dyDescent="0.3">
      <c r="B54077"/>
    </row>
    <row r="54078" spans="2:2" ht="16.5" x14ac:dyDescent="0.3">
      <c r="B54078"/>
    </row>
    <row r="54079" spans="2:2" ht="16.5" x14ac:dyDescent="0.3">
      <c r="B54079"/>
    </row>
    <row r="54080" spans="2:2" ht="16.5" x14ac:dyDescent="0.3">
      <c r="B54080"/>
    </row>
    <row r="54081" spans="2:2" ht="16.5" x14ac:dyDescent="0.3">
      <c r="B54081"/>
    </row>
    <row r="54082" spans="2:2" ht="16.5" x14ac:dyDescent="0.3">
      <c r="B54082"/>
    </row>
    <row r="54083" spans="2:2" ht="16.5" x14ac:dyDescent="0.3">
      <c r="B54083"/>
    </row>
    <row r="54084" spans="2:2" ht="16.5" x14ac:dyDescent="0.3">
      <c r="B54084"/>
    </row>
    <row r="54085" spans="2:2" ht="16.5" x14ac:dyDescent="0.3">
      <c r="B54085"/>
    </row>
    <row r="54086" spans="2:2" ht="16.5" x14ac:dyDescent="0.3">
      <c r="B54086"/>
    </row>
    <row r="54087" spans="2:2" ht="16.5" x14ac:dyDescent="0.3">
      <c r="B54087"/>
    </row>
    <row r="54088" spans="2:2" ht="16.5" x14ac:dyDescent="0.3">
      <c r="B54088"/>
    </row>
    <row r="54089" spans="2:2" ht="16.5" x14ac:dyDescent="0.3">
      <c r="B54089"/>
    </row>
    <row r="54090" spans="2:2" ht="16.5" x14ac:dyDescent="0.3">
      <c r="B54090"/>
    </row>
    <row r="54091" spans="2:2" ht="16.5" x14ac:dyDescent="0.3">
      <c r="B54091"/>
    </row>
    <row r="54092" spans="2:2" ht="16.5" x14ac:dyDescent="0.3">
      <c r="B54092"/>
    </row>
    <row r="54093" spans="2:2" ht="16.5" x14ac:dyDescent="0.3">
      <c r="B54093"/>
    </row>
    <row r="54094" spans="2:2" ht="16.5" x14ac:dyDescent="0.3">
      <c r="B54094"/>
    </row>
    <row r="54095" spans="2:2" ht="16.5" x14ac:dyDescent="0.3">
      <c r="B54095"/>
    </row>
    <row r="54096" spans="2:2" ht="16.5" x14ac:dyDescent="0.3">
      <c r="B54096"/>
    </row>
    <row r="54097" spans="2:2" ht="16.5" x14ac:dyDescent="0.3">
      <c r="B54097"/>
    </row>
    <row r="54098" spans="2:2" ht="16.5" x14ac:dyDescent="0.3">
      <c r="B54098"/>
    </row>
    <row r="54099" spans="2:2" ht="16.5" x14ac:dyDescent="0.3">
      <c r="B54099"/>
    </row>
    <row r="54100" spans="2:2" ht="16.5" x14ac:dyDescent="0.3">
      <c r="B54100"/>
    </row>
    <row r="54101" spans="2:2" ht="16.5" x14ac:dyDescent="0.3">
      <c r="B54101"/>
    </row>
    <row r="54102" spans="2:2" ht="16.5" x14ac:dyDescent="0.3">
      <c r="B54102"/>
    </row>
    <row r="54103" spans="2:2" ht="16.5" x14ac:dyDescent="0.3">
      <c r="B54103"/>
    </row>
    <row r="54104" spans="2:2" ht="16.5" x14ac:dyDescent="0.3">
      <c r="B54104"/>
    </row>
    <row r="54105" spans="2:2" ht="16.5" x14ac:dyDescent="0.3">
      <c r="B54105"/>
    </row>
    <row r="54106" spans="2:2" ht="16.5" x14ac:dyDescent="0.3">
      <c r="B54106"/>
    </row>
    <row r="54107" spans="2:2" ht="16.5" x14ac:dyDescent="0.3">
      <c r="B54107"/>
    </row>
    <row r="54108" spans="2:2" ht="16.5" x14ac:dyDescent="0.3">
      <c r="B54108"/>
    </row>
    <row r="54109" spans="2:2" ht="16.5" x14ac:dyDescent="0.3">
      <c r="B54109"/>
    </row>
    <row r="54110" spans="2:2" ht="16.5" x14ac:dyDescent="0.3">
      <c r="B54110"/>
    </row>
    <row r="54111" spans="2:2" ht="16.5" x14ac:dyDescent="0.3">
      <c r="B54111"/>
    </row>
    <row r="54112" spans="2:2" ht="16.5" x14ac:dyDescent="0.3">
      <c r="B54112"/>
    </row>
    <row r="54113" spans="2:2" ht="16.5" x14ac:dyDescent="0.3">
      <c r="B54113"/>
    </row>
    <row r="54114" spans="2:2" ht="16.5" x14ac:dyDescent="0.3">
      <c r="B54114"/>
    </row>
    <row r="54115" spans="2:2" ht="16.5" x14ac:dyDescent="0.3">
      <c r="B54115"/>
    </row>
    <row r="54116" spans="2:2" ht="16.5" x14ac:dyDescent="0.3">
      <c r="B54116"/>
    </row>
    <row r="54117" spans="2:2" ht="16.5" x14ac:dyDescent="0.3">
      <c r="B54117"/>
    </row>
    <row r="54118" spans="2:2" ht="16.5" x14ac:dyDescent="0.3">
      <c r="B54118"/>
    </row>
    <row r="54119" spans="2:2" ht="16.5" x14ac:dyDescent="0.3">
      <c r="B54119"/>
    </row>
    <row r="54120" spans="2:2" ht="16.5" x14ac:dyDescent="0.3">
      <c r="B54120"/>
    </row>
    <row r="54121" spans="2:2" ht="16.5" x14ac:dyDescent="0.3">
      <c r="B54121"/>
    </row>
    <row r="54122" spans="2:2" ht="16.5" x14ac:dyDescent="0.3">
      <c r="B54122"/>
    </row>
    <row r="54123" spans="2:2" ht="16.5" x14ac:dyDescent="0.3">
      <c r="B54123"/>
    </row>
    <row r="54124" spans="2:2" ht="16.5" x14ac:dyDescent="0.3">
      <c r="B54124"/>
    </row>
    <row r="54125" spans="2:2" ht="16.5" x14ac:dyDescent="0.3">
      <c r="B54125"/>
    </row>
    <row r="54126" spans="2:2" ht="16.5" x14ac:dyDescent="0.3">
      <c r="B54126"/>
    </row>
    <row r="54127" spans="2:2" ht="16.5" x14ac:dyDescent="0.3">
      <c r="B54127"/>
    </row>
    <row r="54128" spans="2:2" ht="16.5" x14ac:dyDescent="0.3">
      <c r="B54128"/>
    </row>
    <row r="54129" spans="2:2" ht="16.5" x14ac:dyDescent="0.3">
      <c r="B54129"/>
    </row>
    <row r="54130" spans="2:2" ht="16.5" x14ac:dyDescent="0.3">
      <c r="B54130"/>
    </row>
    <row r="54131" spans="2:2" ht="16.5" x14ac:dyDescent="0.3">
      <c r="B54131"/>
    </row>
    <row r="54132" spans="2:2" ht="16.5" x14ac:dyDescent="0.3">
      <c r="B54132"/>
    </row>
    <row r="54133" spans="2:2" ht="16.5" x14ac:dyDescent="0.3">
      <c r="B54133"/>
    </row>
    <row r="54134" spans="2:2" ht="16.5" x14ac:dyDescent="0.3">
      <c r="B54134"/>
    </row>
    <row r="54135" spans="2:2" ht="16.5" x14ac:dyDescent="0.3">
      <c r="B54135"/>
    </row>
    <row r="54136" spans="2:2" ht="16.5" x14ac:dyDescent="0.3">
      <c r="B54136"/>
    </row>
    <row r="54137" spans="2:2" ht="16.5" x14ac:dyDescent="0.3">
      <c r="B54137"/>
    </row>
    <row r="54138" spans="2:2" ht="16.5" x14ac:dyDescent="0.3">
      <c r="B54138"/>
    </row>
    <row r="54139" spans="2:2" ht="16.5" x14ac:dyDescent="0.3">
      <c r="B54139"/>
    </row>
    <row r="54140" spans="2:2" ht="16.5" x14ac:dyDescent="0.3">
      <c r="B54140"/>
    </row>
    <row r="54141" spans="2:2" ht="16.5" x14ac:dyDescent="0.3">
      <c r="B54141"/>
    </row>
    <row r="54142" spans="2:2" ht="16.5" x14ac:dyDescent="0.3">
      <c r="B54142"/>
    </row>
    <row r="54143" spans="2:2" ht="16.5" x14ac:dyDescent="0.3">
      <c r="B54143"/>
    </row>
    <row r="54144" spans="2:2" ht="16.5" x14ac:dyDescent="0.3">
      <c r="B54144"/>
    </row>
    <row r="54145" spans="2:2" ht="16.5" x14ac:dyDescent="0.3">
      <c r="B54145"/>
    </row>
    <row r="54146" spans="2:2" ht="16.5" x14ac:dyDescent="0.3">
      <c r="B54146"/>
    </row>
    <row r="54147" spans="2:2" ht="16.5" x14ac:dyDescent="0.3">
      <c r="B54147"/>
    </row>
    <row r="54148" spans="2:2" ht="16.5" x14ac:dyDescent="0.3">
      <c r="B54148"/>
    </row>
    <row r="54149" spans="2:2" ht="16.5" x14ac:dyDescent="0.3">
      <c r="B54149"/>
    </row>
    <row r="54150" spans="2:2" ht="16.5" x14ac:dyDescent="0.3">
      <c r="B54150"/>
    </row>
    <row r="54151" spans="2:2" ht="16.5" x14ac:dyDescent="0.3">
      <c r="B54151"/>
    </row>
    <row r="54152" spans="2:2" ht="16.5" x14ac:dyDescent="0.3">
      <c r="B54152"/>
    </row>
    <row r="54153" spans="2:2" ht="16.5" x14ac:dyDescent="0.3">
      <c r="B54153"/>
    </row>
    <row r="54154" spans="2:2" ht="16.5" x14ac:dyDescent="0.3">
      <c r="B54154"/>
    </row>
    <row r="54155" spans="2:2" ht="16.5" x14ac:dyDescent="0.3">
      <c r="B54155"/>
    </row>
    <row r="54156" spans="2:2" ht="16.5" x14ac:dyDescent="0.3">
      <c r="B54156"/>
    </row>
    <row r="54157" spans="2:2" ht="16.5" x14ac:dyDescent="0.3">
      <c r="B54157"/>
    </row>
    <row r="54158" spans="2:2" ht="16.5" x14ac:dyDescent="0.3">
      <c r="B54158"/>
    </row>
    <row r="54159" spans="2:2" ht="16.5" x14ac:dyDescent="0.3">
      <c r="B54159"/>
    </row>
    <row r="54160" spans="2:2" ht="16.5" x14ac:dyDescent="0.3">
      <c r="B54160"/>
    </row>
    <row r="54161" spans="2:2" ht="16.5" x14ac:dyDescent="0.3">
      <c r="B54161"/>
    </row>
    <row r="54162" spans="2:2" ht="16.5" x14ac:dyDescent="0.3">
      <c r="B54162"/>
    </row>
    <row r="54163" spans="2:2" ht="16.5" x14ac:dyDescent="0.3">
      <c r="B54163"/>
    </row>
    <row r="54164" spans="2:2" ht="16.5" x14ac:dyDescent="0.3">
      <c r="B54164"/>
    </row>
    <row r="54165" spans="2:2" ht="16.5" x14ac:dyDescent="0.3">
      <c r="B54165"/>
    </row>
    <row r="54166" spans="2:2" ht="16.5" x14ac:dyDescent="0.3">
      <c r="B54166"/>
    </row>
    <row r="54167" spans="2:2" ht="16.5" x14ac:dyDescent="0.3">
      <c r="B54167"/>
    </row>
    <row r="54168" spans="2:2" ht="16.5" x14ac:dyDescent="0.3">
      <c r="B54168"/>
    </row>
    <row r="54169" spans="2:2" ht="16.5" x14ac:dyDescent="0.3">
      <c r="B54169"/>
    </row>
    <row r="54170" spans="2:2" ht="16.5" x14ac:dyDescent="0.3">
      <c r="B54170"/>
    </row>
    <row r="54171" spans="2:2" ht="16.5" x14ac:dyDescent="0.3">
      <c r="B54171"/>
    </row>
    <row r="54172" spans="2:2" ht="16.5" x14ac:dyDescent="0.3">
      <c r="B54172"/>
    </row>
    <row r="54173" spans="2:2" ht="16.5" x14ac:dyDescent="0.3">
      <c r="B54173"/>
    </row>
    <row r="54174" spans="2:2" ht="16.5" x14ac:dyDescent="0.3">
      <c r="B54174"/>
    </row>
    <row r="54175" spans="2:2" ht="16.5" x14ac:dyDescent="0.3">
      <c r="B54175"/>
    </row>
    <row r="54176" spans="2:2" ht="16.5" x14ac:dyDescent="0.3">
      <c r="B54176"/>
    </row>
    <row r="54177" spans="2:2" ht="16.5" x14ac:dyDescent="0.3">
      <c r="B54177"/>
    </row>
    <row r="54178" spans="2:2" ht="16.5" x14ac:dyDescent="0.3">
      <c r="B54178"/>
    </row>
    <row r="54179" spans="2:2" ht="16.5" x14ac:dyDescent="0.3">
      <c r="B54179"/>
    </row>
    <row r="54180" spans="2:2" ht="16.5" x14ac:dyDescent="0.3">
      <c r="B54180"/>
    </row>
    <row r="54181" spans="2:2" ht="16.5" x14ac:dyDescent="0.3">
      <c r="B54181"/>
    </row>
    <row r="54182" spans="2:2" ht="16.5" x14ac:dyDescent="0.3">
      <c r="B54182"/>
    </row>
    <row r="54183" spans="2:2" ht="16.5" x14ac:dyDescent="0.3">
      <c r="B54183"/>
    </row>
    <row r="54184" spans="2:2" ht="16.5" x14ac:dyDescent="0.3">
      <c r="B54184"/>
    </row>
    <row r="54185" spans="2:2" ht="16.5" x14ac:dyDescent="0.3">
      <c r="B54185"/>
    </row>
    <row r="54186" spans="2:2" ht="16.5" x14ac:dyDescent="0.3">
      <c r="B54186"/>
    </row>
    <row r="54187" spans="2:2" ht="16.5" x14ac:dyDescent="0.3">
      <c r="B54187"/>
    </row>
    <row r="54188" spans="2:2" ht="16.5" x14ac:dyDescent="0.3">
      <c r="B54188"/>
    </row>
    <row r="54189" spans="2:2" ht="16.5" x14ac:dyDescent="0.3">
      <c r="B54189"/>
    </row>
    <row r="54190" spans="2:2" ht="16.5" x14ac:dyDescent="0.3">
      <c r="B54190"/>
    </row>
    <row r="54191" spans="2:2" ht="16.5" x14ac:dyDescent="0.3">
      <c r="B54191"/>
    </row>
    <row r="54192" spans="2:2" ht="16.5" x14ac:dyDescent="0.3">
      <c r="B54192"/>
    </row>
    <row r="54193" spans="2:2" ht="16.5" x14ac:dyDescent="0.3">
      <c r="B54193"/>
    </row>
    <row r="54194" spans="2:2" ht="16.5" x14ac:dyDescent="0.3">
      <c r="B54194"/>
    </row>
    <row r="54195" spans="2:2" ht="16.5" x14ac:dyDescent="0.3">
      <c r="B54195"/>
    </row>
    <row r="54196" spans="2:2" ht="16.5" x14ac:dyDescent="0.3">
      <c r="B54196"/>
    </row>
    <row r="54197" spans="2:2" ht="16.5" x14ac:dyDescent="0.3">
      <c r="B54197"/>
    </row>
    <row r="54198" spans="2:2" ht="16.5" x14ac:dyDescent="0.3">
      <c r="B54198"/>
    </row>
    <row r="54199" spans="2:2" ht="16.5" x14ac:dyDescent="0.3">
      <c r="B54199"/>
    </row>
    <row r="54200" spans="2:2" ht="16.5" x14ac:dyDescent="0.3">
      <c r="B54200"/>
    </row>
    <row r="54201" spans="2:2" ht="16.5" x14ac:dyDescent="0.3">
      <c r="B54201"/>
    </row>
    <row r="54202" spans="2:2" ht="16.5" x14ac:dyDescent="0.3">
      <c r="B54202"/>
    </row>
    <row r="54203" spans="2:2" ht="16.5" x14ac:dyDescent="0.3">
      <c r="B54203"/>
    </row>
    <row r="54204" spans="2:2" ht="16.5" x14ac:dyDescent="0.3">
      <c r="B54204"/>
    </row>
    <row r="54205" spans="2:2" ht="16.5" x14ac:dyDescent="0.3">
      <c r="B54205"/>
    </row>
    <row r="54206" spans="2:2" ht="16.5" x14ac:dyDescent="0.3">
      <c r="B54206"/>
    </row>
    <row r="54207" spans="2:2" ht="16.5" x14ac:dyDescent="0.3">
      <c r="B54207"/>
    </row>
    <row r="54208" spans="2:2" ht="16.5" x14ac:dyDescent="0.3">
      <c r="B54208"/>
    </row>
    <row r="54209" spans="2:2" ht="16.5" x14ac:dyDescent="0.3">
      <c r="B54209"/>
    </row>
    <row r="54210" spans="2:2" ht="16.5" x14ac:dyDescent="0.3">
      <c r="B54210"/>
    </row>
    <row r="54211" spans="2:2" ht="16.5" x14ac:dyDescent="0.3">
      <c r="B54211"/>
    </row>
    <row r="54212" spans="2:2" ht="16.5" x14ac:dyDescent="0.3">
      <c r="B54212"/>
    </row>
    <row r="54213" spans="2:2" ht="16.5" x14ac:dyDescent="0.3">
      <c r="B54213"/>
    </row>
    <row r="54214" spans="2:2" ht="16.5" x14ac:dyDescent="0.3">
      <c r="B54214"/>
    </row>
    <row r="54215" spans="2:2" ht="16.5" x14ac:dyDescent="0.3">
      <c r="B54215"/>
    </row>
    <row r="54216" spans="2:2" ht="16.5" x14ac:dyDescent="0.3">
      <c r="B54216"/>
    </row>
    <row r="54217" spans="2:2" ht="16.5" x14ac:dyDescent="0.3">
      <c r="B54217"/>
    </row>
    <row r="54218" spans="2:2" ht="16.5" x14ac:dyDescent="0.3">
      <c r="B54218"/>
    </row>
    <row r="54219" spans="2:2" ht="16.5" x14ac:dyDescent="0.3">
      <c r="B54219"/>
    </row>
    <row r="54220" spans="2:2" ht="16.5" x14ac:dyDescent="0.3">
      <c r="B54220"/>
    </row>
    <row r="54221" spans="2:2" ht="16.5" x14ac:dyDescent="0.3">
      <c r="B54221"/>
    </row>
    <row r="54222" spans="2:2" ht="16.5" x14ac:dyDescent="0.3">
      <c r="B54222"/>
    </row>
    <row r="54223" spans="2:2" ht="16.5" x14ac:dyDescent="0.3">
      <c r="B54223"/>
    </row>
    <row r="54224" spans="2:2" ht="16.5" x14ac:dyDescent="0.3">
      <c r="B54224"/>
    </row>
    <row r="54225" spans="2:2" ht="16.5" x14ac:dyDescent="0.3">
      <c r="B54225"/>
    </row>
    <row r="54226" spans="2:2" ht="16.5" x14ac:dyDescent="0.3">
      <c r="B54226"/>
    </row>
    <row r="54227" spans="2:2" ht="16.5" x14ac:dyDescent="0.3">
      <c r="B54227"/>
    </row>
    <row r="54228" spans="2:2" ht="16.5" x14ac:dyDescent="0.3">
      <c r="B54228"/>
    </row>
    <row r="54229" spans="2:2" ht="16.5" x14ac:dyDescent="0.3">
      <c r="B54229"/>
    </row>
    <row r="54230" spans="2:2" ht="16.5" x14ac:dyDescent="0.3">
      <c r="B54230"/>
    </row>
    <row r="54231" spans="2:2" ht="16.5" x14ac:dyDescent="0.3">
      <c r="B54231"/>
    </row>
    <row r="54232" spans="2:2" ht="16.5" x14ac:dyDescent="0.3">
      <c r="B54232"/>
    </row>
    <row r="54233" spans="2:2" ht="16.5" x14ac:dyDescent="0.3">
      <c r="B54233"/>
    </row>
    <row r="54234" spans="2:2" ht="16.5" x14ac:dyDescent="0.3">
      <c r="B54234"/>
    </row>
    <row r="54235" spans="2:2" ht="16.5" x14ac:dyDescent="0.3">
      <c r="B54235"/>
    </row>
    <row r="54236" spans="2:2" ht="16.5" x14ac:dyDescent="0.3">
      <c r="B54236"/>
    </row>
    <row r="54237" spans="2:2" ht="16.5" x14ac:dyDescent="0.3">
      <c r="B54237"/>
    </row>
    <row r="54238" spans="2:2" ht="16.5" x14ac:dyDescent="0.3">
      <c r="B54238"/>
    </row>
    <row r="54239" spans="2:2" ht="16.5" x14ac:dyDescent="0.3">
      <c r="B54239"/>
    </row>
    <row r="54240" spans="2:2" ht="16.5" x14ac:dyDescent="0.3">
      <c r="B54240"/>
    </row>
    <row r="54241" spans="2:2" ht="16.5" x14ac:dyDescent="0.3">
      <c r="B54241"/>
    </row>
    <row r="54242" spans="2:2" ht="16.5" x14ac:dyDescent="0.3">
      <c r="B54242"/>
    </row>
    <row r="54243" spans="2:2" ht="16.5" x14ac:dyDescent="0.3">
      <c r="B54243"/>
    </row>
    <row r="54244" spans="2:2" ht="16.5" x14ac:dyDescent="0.3">
      <c r="B54244"/>
    </row>
    <row r="54245" spans="2:2" ht="16.5" x14ac:dyDescent="0.3">
      <c r="B54245"/>
    </row>
    <row r="54246" spans="2:2" ht="16.5" x14ac:dyDescent="0.3">
      <c r="B54246"/>
    </row>
    <row r="54247" spans="2:2" ht="16.5" x14ac:dyDescent="0.3">
      <c r="B54247"/>
    </row>
    <row r="54248" spans="2:2" ht="16.5" x14ac:dyDescent="0.3">
      <c r="B54248"/>
    </row>
    <row r="54249" spans="2:2" ht="16.5" x14ac:dyDescent="0.3">
      <c r="B54249"/>
    </row>
    <row r="54250" spans="2:2" ht="16.5" x14ac:dyDescent="0.3">
      <c r="B54250"/>
    </row>
    <row r="54251" spans="2:2" ht="16.5" x14ac:dyDescent="0.3">
      <c r="B54251"/>
    </row>
    <row r="54252" spans="2:2" ht="16.5" x14ac:dyDescent="0.3">
      <c r="B54252"/>
    </row>
    <row r="54253" spans="2:2" ht="16.5" x14ac:dyDescent="0.3">
      <c r="B54253"/>
    </row>
    <row r="54254" spans="2:2" ht="16.5" x14ac:dyDescent="0.3">
      <c r="B54254"/>
    </row>
    <row r="54255" spans="2:2" ht="16.5" x14ac:dyDescent="0.3">
      <c r="B54255"/>
    </row>
    <row r="54256" spans="2:2" ht="16.5" x14ac:dyDescent="0.3">
      <c r="B54256"/>
    </row>
    <row r="54257" spans="2:2" ht="16.5" x14ac:dyDescent="0.3">
      <c r="B54257"/>
    </row>
    <row r="54258" spans="2:2" ht="16.5" x14ac:dyDescent="0.3">
      <c r="B54258"/>
    </row>
    <row r="54259" spans="2:2" ht="16.5" x14ac:dyDescent="0.3">
      <c r="B54259"/>
    </row>
    <row r="54260" spans="2:2" ht="16.5" x14ac:dyDescent="0.3">
      <c r="B54260"/>
    </row>
    <row r="54261" spans="2:2" ht="16.5" x14ac:dyDescent="0.3">
      <c r="B54261"/>
    </row>
    <row r="54262" spans="2:2" ht="16.5" x14ac:dyDescent="0.3">
      <c r="B54262"/>
    </row>
    <row r="54263" spans="2:2" ht="16.5" x14ac:dyDescent="0.3">
      <c r="B54263"/>
    </row>
    <row r="54264" spans="2:2" ht="16.5" x14ac:dyDescent="0.3">
      <c r="B54264"/>
    </row>
    <row r="54265" spans="2:2" ht="16.5" x14ac:dyDescent="0.3">
      <c r="B54265"/>
    </row>
    <row r="54266" spans="2:2" ht="16.5" x14ac:dyDescent="0.3">
      <c r="B54266"/>
    </row>
    <row r="54267" spans="2:2" ht="16.5" x14ac:dyDescent="0.3">
      <c r="B54267"/>
    </row>
    <row r="54268" spans="2:2" ht="16.5" x14ac:dyDescent="0.3">
      <c r="B54268"/>
    </row>
    <row r="54269" spans="2:2" ht="16.5" x14ac:dyDescent="0.3">
      <c r="B54269"/>
    </row>
    <row r="54270" spans="2:2" ht="16.5" x14ac:dyDescent="0.3">
      <c r="B54270"/>
    </row>
    <row r="54271" spans="2:2" ht="16.5" x14ac:dyDescent="0.3">
      <c r="B54271"/>
    </row>
    <row r="54272" spans="2:2" ht="16.5" x14ac:dyDescent="0.3">
      <c r="B54272"/>
    </row>
    <row r="54273" spans="2:2" ht="16.5" x14ac:dyDescent="0.3">
      <c r="B54273"/>
    </row>
    <row r="54274" spans="2:2" ht="16.5" x14ac:dyDescent="0.3">
      <c r="B54274"/>
    </row>
    <row r="54275" spans="2:2" ht="16.5" x14ac:dyDescent="0.3">
      <c r="B54275"/>
    </row>
    <row r="54276" spans="2:2" ht="16.5" x14ac:dyDescent="0.3">
      <c r="B54276"/>
    </row>
    <row r="54277" spans="2:2" ht="16.5" x14ac:dyDescent="0.3">
      <c r="B54277"/>
    </row>
    <row r="54278" spans="2:2" ht="16.5" x14ac:dyDescent="0.3">
      <c r="B54278"/>
    </row>
    <row r="54279" spans="2:2" ht="16.5" x14ac:dyDescent="0.3">
      <c r="B54279"/>
    </row>
    <row r="54280" spans="2:2" ht="16.5" x14ac:dyDescent="0.3">
      <c r="B54280"/>
    </row>
    <row r="54281" spans="2:2" ht="16.5" x14ac:dyDescent="0.3">
      <c r="B54281"/>
    </row>
    <row r="54282" spans="2:2" ht="16.5" x14ac:dyDescent="0.3">
      <c r="B54282"/>
    </row>
    <row r="54283" spans="2:2" ht="16.5" x14ac:dyDescent="0.3">
      <c r="B54283"/>
    </row>
    <row r="54284" spans="2:2" ht="16.5" x14ac:dyDescent="0.3">
      <c r="B54284"/>
    </row>
    <row r="54285" spans="2:2" ht="16.5" x14ac:dyDescent="0.3">
      <c r="B54285"/>
    </row>
    <row r="54286" spans="2:2" ht="16.5" x14ac:dyDescent="0.3">
      <c r="B54286"/>
    </row>
    <row r="54287" spans="2:2" ht="16.5" x14ac:dyDescent="0.3">
      <c r="B54287"/>
    </row>
    <row r="54288" spans="2:2" ht="16.5" x14ac:dyDescent="0.3">
      <c r="B54288"/>
    </row>
    <row r="54289" spans="2:2" ht="16.5" x14ac:dyDescent="0.3">
      <c r="B54289"/>
    </row>
    <row r="54290" spans="2:2" ht="16.5" x14ac:dyDescent="0.3">
      <c r="B54290"/>
    </row>
    <row r="54291" spans="2:2" ht="16.5" x14ac:dyDescent="0.3">
      <c r="B54291"/>
    </row>
    <row r="54292" spans="2:2" ht="16.5" x14ac:dyDescent="0.3">
      <c r="B54292"/>
    </row>
    <row r="54293" spans="2:2" ht="16.5" x14ac:dyDescent="0.3">
      <c r="B54293"/>
    </row>
    <row r="54294" spans="2:2" ht="16.5" x14ac:dyDescent="0.3">
      <c r="B54294"/>
    </row>
    <row r="54295" spans="2:2" ht="16.5" x14ac:dyDescent="0.3">
      <c r="B54295"/>
    </row>
    <row r="54296" spans="2:2" ht="16.5" x14ac:dyDescent="0.3">
      <c r="B54296"/>
    </row>
    <row r="54297" spans="2:2" ht="16.5" x14ac:dyDescent="0.3">
      <c r="B54297"/>
    </row>
    <row r="54298" spans="2:2" ht="16.5" x14ac:dyDescent="0.3">
      <c r="B54298"/>
    </row>
    <row r="54299" spans="2:2" ht="16.5" x14ac:dyDescent="0.3">
      <c r="B54299"/>
    </row>
    <row r="54300" spans="2:2" ht="16.5" x14ac:dyDescent="0.3">
      <c r="B54300"/>
    </row>
    <row r="54301" spans="2:2" ht="16.5" x14ac:dyDescent="0.3">
      <c r="B54301"/>
    </row>
    <row r="54302" spans="2:2" ht="16.5" x14ac:dyDescent="0.3">
      <c r="B54302"/>
    </row>
    <row r="54303" spans="2:2" ht="16.5" x14ac:dyDescent="0.3">
      <c r="B54303"/>
    </row>
    <row r="54304" spans="2:2" ht="16.5" x14ac:dyDescent="0.3">
      <c r="B54304"/>
    </row>
    <row r="54305" spans="2:2" ht="16.5" x14ac:dyDescent="0.3">
      <c r="B54305"/>
    </row>
    <row r="54306" spans="2:2" ht="16.5" x14ac:dyDescent="0.3">
      <c r="B54306"/>
    </row>
    <row r="54307" spans="2:2" ht="16.5" x14ac:dyDescent="0.3">
      <c r="B54307"/>
    </row>
    <row r="54308" spans="2:2" ht="16.5" x14ac:dyDescent="0.3">
      <c r="B54308"/>
    </row>
    <row r="54309" spans="2:2" ht="16.5" x14ac:dyDescent="0.3">
      <c r="B54309"/>
    </row>
    <row r="54310" spans="2:2" ht="16.5" x14ac:dyDescent="0.3">
      <c r="B54310"/>
    </row>
    <row r="54311" spans="2:2" ht="16.5" x14ac:dyDescent="0.3">
      <c r="B54311"/>
    </row>
    <row r="54312" spans="2:2" ht="16.5" x14ac:dyDescent="0.3">
      <c r="B54312"/>
    </row>
    <row r="54313" spans="2:2" ht="16.5" x14ac:dyDescent="0.3">
      <c r="B54313"/>
    </row>
    <row r="54314" spans="2:2" ht="16.5" x14ac:dyDescent="0.3">
      <c r="B54314"/>
    </row>
    <row r="54315" spans="2:2" ht="16.5" x14ac:dyDescent="0.3">
      <c r="B54315"/>
    </row>
    <row r="54316" spans="2:2" ht="16.5" x14ac:dyDescent="0.3">
      <c r="B54316"/>
    </row>
    <row r="54317" spans="2:2" ht="16.5" x14ac:dyDescent="0.3">
      <c r="B54317"/>
    </row>
    <row r="54318" spans="2:2" ht="16.5" x14ac:dyDescent="0.3">
      <c r="B54318"/>
    </row>
    <row r="54319" spans="2:2" ht="16.5" x14ac:dyDescent="0.3">
      <c r="B54319"/>
    </row>
    <row r="54320" spans="2:2" ht="16.5" x14ac:dyDescent="0.3">
      <c r="B54320"/>
    </row>
    <row r="54321" spans="2:2" ht="16.5" x14ac:dyDescent="0.3">
      <c r="B54321"/>
    </row>
    <row r="54322" spans="2:2" ht="16.5" x14ac:dyDescent="0.3">
      <c r="B54322"/>
    </row>
    <row r="54323" spans="2:2" ht="16.5" x14ac:dyDescent="0.3">
      <c r="B54323"/>
    </row>
    <row r="54324" spans="2:2" ht="16.5" x14ac:dyDescent="0.3">
      <c r="B54324"/>
    </row>
    <row r="54325" spans="2:2" ht="16.5" x14ac:dyDescent="0.3">
      <c r="B54325"/>
    </row>
    <row r="54326" spans="2:2" ht="16.5" x14ac:dyDescent="0.3">
      <c r="B54326"/>
    </row>
    <row r="54327" spans="2:2" ht="16.5" x14ac:dyDescent="0.3">
      <c r="B54327"/>
    </row>
    <row r="54328" spans="2:2" ht="16.5" x14ac:dyDescent="0.3">
      <c r="B54328"/>
    </row>
    <row r="54329" spans="2:2" ht="16.5" x14ac:dyDescent="0.3">
      <c r="B54329"/>
    </row>
    <row r="54330" spans="2:2" ht="16.5" x14ac:dyDescent="0.3">
      <c r="B54330"/>
    </row>
    <row r="54331" spans="2:2" ht="16.5" x14ac:dyDescent="0.3">
      <c r="B54331"/>
    </row>
    <row r="54332" spans="2:2" ht="16.5" x14ac:dyDescent="0.3">
      <c r="B54332"/>
    </row>
    <row r="54333" spans="2:2" ht="16.5" x14ac:dyDescent="0.3">
      <c r="B54333"/>
    </row>
    <row r="54334" spans="2:2" ht="16.5" x14ac:dyDescent="0.3">
      <c r="B54334"/>
    </row>
    <row r="54335" spans="2:2" ht="16.5" x14ac:dyDescent="0.3">
      <c r="B54335"/>
    </row>
    <row r="54336" spans="2:2" ht="16.5" x14ac:dyDescent="0.3">
      <c r="B54336"/>
    </row>
    <row r="54337" spans="2:2" ht="16.5" x14ac:dyDescent="0.3">
      <c r="B54337"/>
    </row>
    <row r="54338" spans="2:2" ht="16.5" x14ac:dyDescent="0.3">
      <c r="B54338"/>
    </row>
    <row r="54339" spans="2:2" ht="16.5" x14ac:dyDescent="0.3">
      <c r="B54339"/>
    </row>
    <row r="54340" spans="2:2" ht="16.5" x14ac:dyDescent="0.3">
      <c r="B54340"/>
    </row>
    <row r="54341" spans="2:2" ht="16.5" x14ac:dyDescent="0.3">
      <c r="B54341"/>
    </row>
    <row r="54342" spans="2:2" ht="16.5" x14ac:dyDescent="0.3">
      <c r="B54342"/>
    </row>
    <row r="54343" spans="2:2" ht="16.5" x14ac:dyDescent="0.3">
      <c r="B54343"/>
    </row>
    <row r="54344" spans="2:2" ht="16.5" x14ac:dyDescent="0.3">
      <c r="B54344"/>
    </row>
    <row r="54345" spans="2:2" ht="16.5" x14ac:dyDescent="0.3">
      <c r="B54345"/>
    </row>
    <row r="54346" spans="2:2" ht="16.5" x14ac:dyDescent="0.3">
      <c r="B54346"/>
    </row>
    <row r="54347" spans="2:2" ht="16.5" x14ac:dyDescent="0.3">
      <c r="B54347"/>
    </row>
    <row r="54348" spans="2:2" ht="16.5" x14ac:dyDescent="0.3">
      <c r="B54348"/>
    </row>
    <row r="54349" spans="2:2" ht="16.5" x14ac:dyDescent="0.3">
      <c r="B54349"/>
    </row>
    <row r="54350" spans="2:2" ht="16.5" x14ac:dyDescent="0.3">
      <c r="B54350"/>
    </row>
    <row r="54351" spans="2:2" ht="16.5" x14ac:dyDescent="0.3">
      <c r="B54351"/>
    </row>
    <row r="54352" spans="2:2" ht="16.5" x14ac:dyDescent="0.3">
      <c r="B54352"/>
    </row>
    <row r="54353" spans="2:2" ht="16.5" x14ac:dyDescent="0.3">
      <c r="B54353"/>
    </row>
    <row r="54354" spans="2:2" ht="16.5" x14ac:dyDescent="0.3">
      <c r="B54354"/>
    </row>
    <row r="54355" spans="2:2" ht="16.5" x14ac:dyDescent="0.3">
      <c r="B54355"/>
    </row>
    <row r="54356" spans="2:2" ht="16.5" x14ac:dyDescent="0.3">
      <c r="B54356"/>
    </row>
    <row r="54357" spans="2:2" ht="16.5" x14ac:dyDescent="0.3">
      <c r="B54357"/>
    </row>
    <row r="54358" spans="2:2" ht="16.5" x14ac:dyDescent="0.3">
      <c r="B54358"/>
    </row>
    <row r="54359" spans="2:2" ht="16.5" x14ac:dyDescent="0.3">
      <c r="B54359"/>
    </row>
    <row r="54360" spans="2:2" ht="16.5" x14ac:dyDescent="0.3">
      <c r="B54360"/>
    </row>
    <row r="54361" spans="2:2" ht="16.5" x14ac:dyDescent="0.3">
      <c r="B54361"/>
    </row>
    <row r="54362" spans="2:2" ht="16.5" x14ac:dyDescent="0.3">
      <c r="B54362"/>
    </row>
    <row r="54363" spans="2:2" ht="16.5" x14ac:dyDescent="0.3">
      <c r="B54363"/>
    </row>
    <row r="54364" spans="2:2" ht="16.5" x14ac:dyDescent="0.3">
      <c r="B54364"/>
    </row>
    <row r="54365" spans="2:2" ht="16.5" x14ac:dyDescent="0.3">
      <c r="B54365"/>
    </row>
    <row r="54366" spans="2:2" ht="16.5" x14ac:dyDescent="0.3">
      <c r="B54366"/>
    </row>
    <row r="54367" spans="2:2" ht="16.5" x14ac:dyDescent="0.3">
      <c r="B54367"/>
    </row>
    <row r="54368" spans="2:2" ht="16.5" x14ac:dyDescent="0.3">
      <c r="B54368"/>
    </row>
    <row r="54369" spans="2:2" ht="16.5" x14ac:dyDescent="0.3">
      <c r="B54369"/>
    </row>
    <row r="54370" spans="2:2" ht="16.5" x14ac:dyDescent="0.3">
      <c r="B54370"/>
    </row>
    <row r="54371" spans="2:2" ht="16.5" x14ac:dyDescent="0.3">
      <c r="B54371"/>
    </row>
    <row r="54372" spans="2:2" ht="16.5" x14ac:dyDescent="0.3">
      <c r="B54372"/>
    </row>
    <row r="54373" spans="2:2" ht="16.5" x14ac:dyDescent="0.3">
      <c r="B54373"/>
    </row>
    <row r="54374" spans="2:2" ht="16.5" x14ac:dyDescent="0.3">
      <c r="B54374"/>
    </row>
    <row r="54375" spans="2:2" ht="16.5" x14ac:dyDescent="0.3">
      <c r="B54375"/>
    </row>
    <row r="54376" spans="2:2" ht="16.5" x14ac:dyDescent="0.3">
      <c r="B54376"/>
    </row>
    <row r="54377" spans="2:2" ht="16.5" x14ac:dyDescent="0.3">
      <c r="B54377"/>
    </row>
    <row r="54378" spans="2:2" ht="16.5" x14ac:dyDescent="0.3">
      <c r="B54378"/>
    </row>
    <row r="54379" spans="2:2" ht="16.5" x14ac:dyDescent="0.3">
      <c r="B54379"/>
    </row>
    <row r="54380" spans="2:2" ht="16.5" x14ac:dyDescent="0.3">
      <c r="B54380"/>
    </row>
    <row r="54381" spans="2:2" ht="16.5" x14ac:dyDescent="0.3">
      <c r="B54381"/>
    </row>
    <row r="54382" spans="2:2" ht="16.5" x14ac:dyDescent="0.3">
      <c r="B54382"/>
    </row>
    <row r="54383" spans="2:2" ht="16.5" x14ac:dyDescent="0.3">
      <c r="B54383"/>
    </row>
    <row r="54384" spans="2:2" ht="16.5" x14ac:dyDescent="0.3">
      <c r="B54384"/>
    </row>
    <row r="54385" spans="2:2" ht="16.5" x14ac:dyDescent="0.3">
      <c r="B54385"/>
    </row>
    <row r="54386" spans="2:2" ht="16.5" x14ac:dyDescent="0.3">
      <c r="B54386"/>
    </row>
    <row r="54387" spans="2:2" ht="16.5" x14ac:dyDescent="0.3">
      <c r="B54387"/>
    </row>
    <row r="54388" spans="2:2" ht="16.5" x14ac:dyDescent="0.3">
      <c r="B54388"/>
    </row>
    <row r="54389" spans="2:2" ht="16.5" x14ac:dyDescent="0.3">
      <c r="B54389"/>
    </row>
    <row r="54390" spans="2:2" ht="16.5" x14ac:dyDescent="0.3">
      <c r="B54390"/>
    </row>
    <row r="54391" spans="2:2" ht="16.5" x14ac:dyDescent="0.3">
      <c r="B54391"/>
    </row>
    <row r="54392" spans="2:2" ht="16.5" x14ac:dyDescent="0.3">
      <c r="B54392"/>
    </row>
    <row r="54393" spans="2:2" ht="16.5" x14ac:dyDescent="0.3">
      <c r="B54393"/>
    </row>
    <row r="54394" spans="2:2" ht="16.5" x14ac:dyDescent="0.3">
      <c r="B54394"/>
    </row>
    <row r="54395" spans="2:2" ht="16.5" x14ac:dyDescent="0.3">
      <c r="B54395"/>
    </row>
    <row r="54396" spans="2:2" ht="16.5" x14ac:dyDescent="0.3">
      <c r="B54396"/>
    </row>
    <row r="54397" spans="2:2" ht="16.5" x14ac:dyDescent="0.3">
      <c r="B54397"/>
    </row>
    <row r="54398" spans="2:2" ht="16.5" x14ac:dyDescent="0.3">
      <c r="B54398"/>
    </row>
    <row r="54399" spans="2:2" ht="16.5" x14ac:dyDescent="0.3">
      <c r="B54399"/>
    </row>
    <row r="54400" spans="2:2" ht="16.5" x14ac:dyDescent="0.3">
      <c r="B54400"/>
    </row>
    <row r="54401" spans="2:2" ht="16.5" x14ac:dyDescent="0.3">
      <c r="B54401"/>
    </row>
    <row r="54402" spans="2:2" ht="16.5" x14ac:dyDescent="0.3">
      <c r="B54402"/>
    </row>
    <row r="54403" spans="2:2" ht="16.5" x14ac:dyDescent="0.3">
      <c r="B54403"/>
    </row>
    <row r="54404" spans="2:2" ht="16.5" x14ac:dyDescent="0.3">
      <c r="B54404"/>
    </row>
    <row r="54405" spans="2:2" ht="16.5" x14ac:dyDescent="0.3">
      <c r="B54405"/>
    </row>
    <row r="54406" spans="2:2" ht="16.5" x14ac:dyDescent="0.3">
      <c r="B54406"/>
    </row>
    <row r="54407" spans="2:2" ht="16.5" x14ac:dyDescent="0.3">
      <c r="B54407"/>
    </row>
    <row r="54408" spans="2:2" ht="16.5" x14ac:dyDescent="0.3">
      <c r="B54408"/>
    </row>
    <row r="54409" spans="2:2" ht="16.5" x14ac:dyDescent="0.3">
      <c r="B54409"/>
    </row>
    <row r="54410" spans="2:2" ht="16.5" x14ac:dyDescent="0.3">
      <c r="B54410"/>
    </row>
    <row r="54411" spans="2:2" ht="16.5" x14ac:dyDescent="0.3">
      <c r="B54411"/>
    </row>
    <row r="54412" spans="2:2" ht="16.5" x14ac:dyDescent="0.3">
      <c r="B54412"/>
    </row>
    <row r="54413" spans="2:2" ht="16.5" x14ac:dyDescent="0.3">
      <c r="B54413"/>
    </row>
    <row r="54414" spans="2:2" ht="16.5" x14ac:dyDescent="0.3">
      <c r="B54414"/>
    </row>
    <row r="54415" spans="2:2" ht="16.5" x14ac:dyDescent="0.3">
      <c r="B54415"/>
    </row>
    <row r="54416" spans="2:2" ht="16.5" x14ac:dyDescent="0.3">
      <c r="B54416"/>
    </row>
    <row r="54417" spans="2:2" ht="16.5" x14ac:dyDescent="0.3">
      <c r="B54417"/>
    </row>
    <row r="54418" spans="2:2" ht="16.5" x14ac:dyDescent="0.3">
      <c r="B54418"/>
    </row>
    <row r="54419" spans="2:2" ht="16.5" x14ac:dyDescent="0.3">
      <c r="B54419"/>
    </row>
    <row r="54420" spans="2:2" ht="16.5" x14ac:dyDescent="0.3">
      <c r="B54420"/>
    </row>
    <row r="54421" spans="2:2" ht="16.5" x14ac:dyDescent="0.3">
      <c r="B54421"/>
    </row>
    <row r="54422" spans="2:2" ht="16.5" x14ac:dyDescent="0.3">
      <c r="B54422"/>
    </row>
    <row r="54423" spans="2:2" ht="16.5" x14ac:dyDescent="0.3">
      <c r="B54423"/>
    </row>
    <row r="54424" spans="2:2" ht="16.5" x14ac:dyDescent="0.3">
      <c r="B54424"/>
    </row>
    <row r="54425" spans="2:2" ht="16.5" x14ac:dyDescent="0.3">
      <c r="B54425"/>
    </row>
    <row r="54426" spans="2:2" ht="16.5" x14ac:dyDescent="0.3">
      <c r="B54426"/>
    </row>
    <row r="54427" spans="2:2" ht="16.5" x14ac:dyDescent="0.3">
      <c r="B54427"/>
    </row>
    <row r="54428" spans="2:2" ht="16.5" x14ac:dyDescent="0.3">
      <c r="B54428"/>
    </row>
    <row r="54429" spans="2:2" ht="16.5" x14ac:dyDescent="0.3">
      <c r="B54429"/>
    </row>
    <row r="54430" spans="2:2" ht="16.5" x14ac:dyDescent="0.3">
      <c r="B54430"/>
    </row>
    <row r="54431" spans="2:2" ht="16.5" x14ac:dyDescent="0.3">
      <c r="B54431"/>
    </row>
    <row r="54432" spans="2:2" ht="16.5" x14ac:dyDescent="0.3">
      <c r="B54432"/>
    </row>
    <row r="54433" spans="2:2" ht="16.5" x14ac:dyDescent="0.3">
      <c r="B54433"/>
    </row>
    <row r="54434" spans="2:2" ht="16.5" x14ac:dyDescent="0.3">
      <c r="B54434"/>
    </row>
    <row r="54435" spans="2:2" ht="16.5" x14ac:dyDescent="0.3">
      <c r="B54435"/>
    </row>
    <row r="54436" spans="2:2" ht="16.5" x14ac:dyDescent="0.3">
      <c r="B54436"/>
    </row>
    <row r="54437" spans="2:2" ht="16.5" x14ac:dyDescent="0.3">
      <c r="B54437"/>
    </row>
    <row r="54438" spans="2:2" ht="16.5" x14ac:dyDescent="0.3">
      <c r="B54438"/>
    </row>
    <row r="54439" spans="2:2" ht="16.5" x14ac:dyDescent="0.3">
      <c r="B54439"/>
    </row>
    <row r="54440" spans="2:2" ht="16.5" x14ac:dyDescent="0.3">
      <c r="B54440"/>
    </row>
    <row r="54441" spans="2:2" ht="16.5" x14ac:dyDescent="0.3">
      <c r="B54441"/>
    </row>
    <row r="54442" spans="2:2" ht="16.5" x14ac:dyDescent="0.3">
      <c r="B54442"/>
    </row>
    <row r="54443" spans="2:2" ht="16.5" x14ac:dyDescent="0.3">
      <c r="B54443"/>
    </row>
    <row r="54444" spans="2:2" ht="16.5" x14ac:dyDescent="0.3">
      <c r="B54444"/>
    </row>
    <row r="54445" spans="2:2" ht="16.5" x14ac:dyDescent="0.3">
      <c r="B54445"/>
    </row>
    <row r="54446" spans="2:2" ht="16.5" x14ac:dyDescent="0.3">
      <c r="B54446"/>
    </row>
    <row r="54447" spans="2:2" ht="16.5" x14ac:dyDescent="0.3">
      <c r="B54447"/>
    </row>
    <row r="54448" spans="2:2" ht="16.5" x14ac:dyDescent="0.3">
      <c r="B54448"/>
    </row>
    <row r="54449" spans="2:2" ht="16.5" x14ac:dyDescent="0.3">
      <c r="B54449"/>
    </row>
    <row r="54450" spans="2:2" ht="16.5" x14ac:dyDescent="0.3">
      <c r="B54450"/>
    </row>
    <row r="54451" spans="2:2" ht="16.5" x14ac:dyDescent="0.3">
      <c r="B54451"/>
    </row>
    <row r="54452" spans="2:2" ht="16.5" x14ac:dyDescent="0.3">
      <c r="B54452"/>
    </row>
    <row r="54453" spans="2:2" ht="16.5" x14ac:dyDescent="0.3">
      <c r="B54453"/>
    </row>
    <row r="54454" spans="2:2" ht="16.5" x14ac:dyDescent="0.3">
      <c r="B54454"/>
    </row>
    <row r="54455" spans="2:2" ht="16.5" x14ac:dyDescent="0.3">
      <c r="B54455"/>
    </row>
    <row r="54456" spans="2:2" ht="16.5" x14ac:dyDescent="0.3">
      <c r="B54456"/>
    </row>
    <row r="54457" spans="2:2" ht="16.5" x14ac:dyDescent="0.3">
      <c r="B54457"/>
    </row>
    <row r="54458" spans="2:2" ht="16.5" x14ac:dyDescent="0.3">
      <c r="B54458"/>
    </row>
    <row r="54459" spans="2:2" ht="16.5" x14ac:dyDescent="0.3">
      <c r="B54459"/>
    </row>
    <row r="54460" spans="2:2" ht="16.5" x14ac:dyDescent="0.3">
      <c r="B54460"/>
    </row>
    <row r="54461" spans="2:2" ht="16.5" x14ac:dyDescent="0.3">
      <c r="B54461"/>
    </row>
    <row r="54462" spans="2:2" ht="16.5" x14ac:dyDescent="0.3">
      <c r="B54462"/>
    </row>
    <row r="54463" spans="2:2" ht="16.5" x14ac:dyDescent="0.3">
      <c r="B54463"/>
    </row>
    <row r="54464" spans="2:2" ht="16.5" x14ac:dyDescent="0.3">
      <c r="B54464"/>
    </row>
    <row r="54465" spans="2:2" ht="16.5" x14ac:dyDescent="0.3">
      <c r="B54465"/>
    </row>
    <row r="54466" spans="2:2" ht="16.5" x14ac:dyDescent="0.3">
      <c r="B54466"/>
    </row>
    <row r="54467" spans="2:2" ht="16.5" x14ac:dyDescent="0.3">
      <c r="B54467"/>
    </row>
    <row r="54468" spans="2:2" ht="16.5" x14ac:dyDescent="0.3">
      <c r="B54468"/>
    </row>
    <row r="54469" spans="2:2" ht="16.5" x14ac:dyDescent="0.3">
      <c r="B54469"/>
    </row>
    <row r="54470" spans="2:2" ht="16.5" x14ac:dyDescent="0.3">
      <c r="B54470"/>
    </row>
    <row r="54471" spans="2:2" ht="16.5" x14ac:dyDescent="0.3">
      <c r="B54471"/>
    </row>
    <row r="54472" spans="2:2" ht="16.5" x14ac:dyDescent="0.3">
      <c r="B54472"/>
    </row>
    <row r="54473" spans="2:2" ht="16.5" x14ac:dyDescent="0.3">
      <c r="B54473"/>
    </row>
    <row r="54474" spans="2:2" ht="16.5" x14ac:dyDescent="0.3">
      <c r="B54474"/>
    </row>
    <row r="54475" spans="2:2" ht="16.5" x14ac:dyDescent="0.3">
      <c r="B54475"/>
    </row>
    <row r="54476" spans="2:2" ht="16.5" x14ac:dyDescent="0.3">
      <c r="B54476"/>
    </row>
    <row r="54477" spans="2:2" ht="16.5" x14ac:dyDescent="0.3">
      <c r="B54477"/>
    </row>
    <row r="54478" spans="2:2" ht="16.5" x14ac:dyDescent="0.3">
      <c r="B54478"/>
    </row>
    <row r="54479" spans="2:2" ht="16.5" x14ac:dyDescent="0.3">
      <c r="B54479"/>
    </row>
    <row r="54480" spans="2:2" ht="16.5" x14ac:dyDescent="0.3">
      <c r="B54480"/>
    </row>
    <row r="54481" spans="2:2" ht="16.5" x14ac:dyDescent="0.3">
      <c r="B54481"/>
    </row>
    <row r="54482" spans="2:2" ht="16.5" x14ac:dyDescent="0.3">
      <c r="B54482"/>
    </row>
    <row r="54483" spans="2:2" ht="16.5" x14ac:dyDescent="0.3">
      <c r="B54483"/>
    </row>
    <row r="54484" spans="2:2" ht="16.5" x14ac:dyDescent="0.3">
      <c r="B54484"/>
    </row>
    <row r="54485" spans="2:2" ht="16.5" x14ac:dyDescent="0.3">
      <c r="B54485"/>
    </row>
    <row r="54486" spans="2:2" ht="16.5" x14ac:dyDescent="0.3">
      <c r="B54486"/>
    </row>
    <row r="54487" spans="2:2" ht="16.5" x14ac:dyDescent="0.3">
      <c r="B54487"/>
    </row>
    <row r="54488" spans="2:2" ht="16.5" x14ac:dyDescent="0.3">
      <c r="B54488"/>
    </row>
    <row r="54489" spans="2:2" ht="16.5" x14ac:dyDescent="0.3">
      <c r="B54489"/>
    </row>
    <row r="54490" spans="2:2" ht="16.5" x14ac:dyDescent="0.3">
      <c r="B54490"/>
    </row>
    <row r="54491" spans="2:2" ht="16.5" x14ac:dyDescent="0.3">
      <c r="B54491"/>
    </row>
    <row r="54492" spans="2:2" ht="16.5" x14ac:dyDescent="0.3">
      <c r="B54492"/>
    </row>
    <row r="54493" spans="2:2" ht="16.5" x14ac:dyDescent="0.3">
      <c r="B54493"/>
    </row>
    <row r="54494" spans="2:2" ht="16.5" x14ac:dyDescent="0.3">
      <c r="B54494"/>
    </row>
    <row r="54495" spans="2:2" ht="16.5" x14ac:dyDescent="0.3">
      <c r="B54495"/>
    </row>
    <row r="54496" spans="2:2" ht="16.5" x14ac:dyDescent="0.3">
      <c r="B54496"/>
    </row>
    <row r="54497" spans="2:2" ht="16.5" x14ac:dyDescent="0.3">
      <c r="B54497"/>
    </row>
    <row r="54498" spans="2:2" ht="16.5" x14ac:dyDescent="0.3">
      <c r="B54498"/>
    </row>
    <row r="54499" spans="2:2" ht="16.5" x14ac:dyDescent="0.3">
      <c r="B54499"/>
    </row>
    <row r="54500" spans="2:2" ht="16.5" x14ac:dyDescent="0.3">
      <c r="B54500"/>
    </row>
    <row r="54501" spans="2:2" ht="16.5" x14ac:dyDescent="0.3">
      <c r="B54501"/>
    </row>
    <row r="54502" spans="2:2" ht="16.5" x14ac:dyDescent="0.3">
      <c r="B54502"/>
    </row>
    <row r="54503" spans="2:2" ht="16.5" x14ac:dyDescent="0.3">
      <c r="B54503"/>
    </row>
    <row r="54504" spans="2:2" ht="16.5" x14ac:dyDescent="0.3">
      <c r="B54504"/>
    </row>
    <row r="54505" spans="2:2" ht="16.5" x14ac:dyDescent="0.3">
      <c r="B54505"/>
    </row>
    <row r="54506" spans="2:2" ht="16.5" x14ac:dyDescent="0.3">
      <c r="B54506"/>
    </row>
    <row r="54507" spans="2:2" ht="16.5" x14ac:dyDescent="0.3">
      <c r="B54507"/>
    </row>
    <row r="54508" spans="2:2" ht="16.5" x14ac:dyDescent="0.3">
      <c r="B54508"/>
    </row>
    <row r="54509" spans="2:2" ht="16.5" x14ac:dyDescent="0.3">
      <c r="B54509"/>
    </row>
    <row r="54510" spans="2:2" ht="16.5" x14ac:dyDescent="0.3">
      <c r="B54510"/>
    </row>
    <row r="54511" spans="2:2" ht="16.5" x14ac:dyDescent="0.3">
      <c r="B54511"/>
    </row>
    <row r="54512" spans="2:2" ht="16.5" x14ac:dyDescent="0.3">
      <c r="B54512"/>
    </row>
    <row r="54513" spans="2:2" ht="16.5" x14ac:dyDescent="0.3">
      <c r="B54513"/>
    </row>
    <row r="54514" spans="2:2" ht="16.5" x14ac:dyDescent="0.3">
      <c r="B54514"/>
    </row>
    <row r="54515" spans="2:2" ht="16.5" x14ac:dyDescent="0.3">
      <c r="B54515"/>
    </row>
    <row r="54516" spans="2:2" ht="16.5" x14ac:dyDescent="0.3">
      <c r="B54516"/>
    </row>
    <row r="54517" spans="2:2" ht="16.5" x14ac:dyDescent="0.3">
      <c r="B54517"/>
    </row>
    <row r="54518" spans="2:2" ht="16.5" x14ac:dyDescent="0.3">
      <c r="B54518"/>
    </row>
    <row r="54519" spans="2:2" ht="16.5" x14ac:dyDescent="0.3">
      <c r="B54519"/>
    </row>
    <row r="54520" spans="2:2" ht="16.5" x14ac:dyDescent="0.3">
      <c r="B54520"/>
    </row>
    <row r="54521" spans="2:2" ht="16.5" x14ac:dyDescent="0.3">
      <c r="B54521"/>
    </row>
    <row r="54522" spans="2:2" ht="16.5" x14ac:dyDescent="0.3">
      <c r="B54522"/>
    </row>
    <row r="54523" spans="2:2" ht="16.5" x14ac:dyDescent="0.3">
      <c r="B54523"/>
    </row>
    <row r="54524" spans="2:2" ht="16.5" x14ac:dyDescent="0.3">
      <c r="B54524"/>
    </row>
    <row r="54525" spans="2:2" ht="16.5" x14ac:dyDescent="0.3">
      <c r="B54525"/>
    </row>
    <row r="54526" spans="2:2" ht="16.5" x14ac:dyDescent="0.3">
      <c r="B54526"/>
    </row>
    <row r="54527" spans="2:2" ht="16.5" x14ac:dyDescent="0.3">
      <c r="B54527"/>
    </row>
    <row r="54528" spans="2:2" ht="16.5" x14ac:dyDescent="0.3">
      <c r="B54528"/>
    </row>
    <row r="54529" spans="2:2" ht="16.5" x14ac:dyDescent="0.3">
      <c r="B54529"/>
    </row>
    <row r="54530" spans="2:2" ht="16.5" x14ac:dyDescent="0.3">
      <c r="B54530"/>
    </row>
    <row r="54531" spans="2:2" ht="16.5" x14ac:dyDescent="0.3">
      <c r="B54531"/>
    </row>
    <row r="54532" spans="2:2" ht="16.5" x14ac:dyDescent="0.3">
      <c r="B54532"/>
    </row>
    <row r="54533" spans="2:2" ht="16.5" x14ac:dyDescent="0.3">
      <c r="B54533"/>
    </row>
    <row r="54534" spans="2:2" ht="16.5" x14ac:dyDescent="0.3">
      <c r="B54534"/>
    </row>
    <row r="54535" spans="2:2" ht="16.5" x14ac:dyDescent="0.3">
      <c r="B54535"/>
    </row>
    <row r="54536" spans="2:2" ht="16.5" x14ac:dyDescent="0.3">
      <c r="B54536"/>
    </row>
    <row r="54537" spans="2:2" ht="16.5" x14ac:dyDescent="0.3">
      <c r="B54537"/>
    </row>
    <row r="54538" spans="2:2" ht="16.5" x14ac:dyDescent="0.3">
      <c r="B54538"/>
    </row>
    <row r="54539" spans="2:2" ht="16.5" x14ac:dyDescent="0.3">
      <c r="B54539"/>
    </row>
    <row r="54540" spans="2:2" ht="16.5" x14ac:dyDescent="0.3">
      <c r="B54540"/>
    </row>
    <row r="54541" spans="2:2" ht="16.5" x14ac:dyDescent="0.3">
      <c r="B54541"/>
    </row>
    <row r="54542" spans="2:2" ht="16.5" x14ac:dyDescent="0.3">
      <c r="B54542"/>
    </row>
    <row r="54543" spans="2:2" ht="16.5" x14ac:dyDescent="0.3">
      <c r="B54543"/>
    </row>
    <row r="54544" spans="2:2" ht="16.5" x14ac:dyDescent="0.3">
      <c r="B54544"/>
    </row>
    <row r="54545" spans="2:2" ht="16.5" x14ac:dyDescent="0.3">
      <c r="B54545"/>
    </row>
    <row r="54546" spans="2:2" ht="16.5" x14ac:dyDescent="0.3">
      <c r="B54546"/>
    </row>
    <row r="54547" spans="2:2" ht="16.5" x14ac:dyDescent="0.3">
      <c r="B54547"/>
    </row>
    <row r="54548" spans="2:2" ht="16.5" x14ac:dyDescent="0.3">
      <c r="B54548"/>
    </row>
    <row r="54549" spans="2:2" ht="16.5" x14ac:dyDescent="0.3">
      <c r="B54549"/>
    </row>
    <row r="54550" spans="2:2" ht="16.5" x14ac:dyDescent="0.3">
      <c r="B54550"/>
    </row>
    <row r="54551" spans="2:2" ht="16.5" x14ac:dyDescent="0.3">
      <c r="B54551"/>
    </row>
    <row r="54552" spans="2:2" ht="16.5" x14ac:dyDescent="0.3">
      <c r="B54552"/>
    </row>
    <row r="54553" spans="2:2" ht="16.5" x14ac:dyDescent="0.3">
      <c r="B54553"/>
    </row>
    <row r="54554" spans="2:2" ht="16.5" x14ac:dyDescent="0.3">
      <c r="B54554"/>
    </row>
    <row r="54555" spans="2:2" ht="16.5" x14ac:dyDescent="0.3">
      <c r="B54555"/>
    </row>
    <row r="54556" spans="2:2" ht="16.5" x14ac:dyDescent="0.3">
      <c r="B54556"/>
    </row>
    <row r="54557" spans="2:2" ht="16.5" x14ac:dyDescent="0.3">
      <c r="B54557"/>
    </row>
    <row r="54558" spans="2:2" ht="16.5" x14ac:dyDescent="0.3">
      <c r="B54558"/>
    </row>
    <row r="54559" spans="2:2" ht="16.5" x14ac:dyDescent="0.3">
      <c r="B54559"/>
    </row>
    <row r="54560" spans="2:2" ht="16.5" x14ac:dyDescent="0.3">
      <c r="B54560"/>
    </row>
    <row r="54561" spans="2:2" ht="16.5" x14ac:dyDescent="0.3">
      <c r="B54561"/>
    </row>
    <row r="54562" spans="2:2" ht="16.5" x14ac:dyDescent="0.3">
      <c r="B54562"/>
    </row>
    <row r="54563" spans="2:2" ht="16.5" x14ac:dyDescent="0.3">
      <c r="B54563"/>
    </row>
    <row r="54564" spans="2:2" ht="16.5" x14ac:dyDescent="0.3">
      <c r="B54564"/>
    </row>
    <row r="54565" spans="2:2" ht="16.5" x14ac:dyDescent="0.3">
      <c r="B54565"/>
    </row>
    <row r="54566" spans="2:2" ht="16.5" x14ac:dyDescent="0.3">
      <c r="B54566"/>
    </row>
    <row r="54567" spans="2:2" ht="16.5" x14ac:dyDescent="0.3">
      <c r="B54567"/>
    </row>
    <row r="54568" spans="2:2" ht="16.5" x14ac:dyDescent="0.3">
      <c r="B54568"/>
    </row>
    <row r="54569" spans="2:2" ht="16.5" x14ac:dyDescent="0.3">
      <c r="B54569"/>
    </row>
    <row r="54570" spans="2:2" ht="16.5" x14ac:dyDescent="0.3">
      <c r="B54570"/>
    </row>
    <row r="54571" spans="2:2" ht="16.5" x14ac:dyDescent="0.3">
      <c r="B54571"/>
    </row>
    <row r="54572" spans="2:2" ht="16.5" x14ac:dyDescent="0.3">
      <c r="B54572"/>
    </row>
    <row r="54573" spans="2:2" ht="16.5" x14ac:dyDescent="0.3">
      <c r="B54573"/>
    </row>
    <row r="54574" spans="2:2" ht="16.5" x14ac:dyDescent="0.3">
      <c r="B54574"/>
    </row>
    <row r="54575" spans="2:2" ht="16.5" x14ac:dyDescent="0.3">
      <c r="B54575"/>
    </row>
    <row r="54576" spans="2:2" ht="16.5" x14ac:dyDescent="0.3">
      <c r="B54576"/>
    </row>
    <row r="54577" spans="2:2" ht="16.5" x14ac:dyDescent="0.3">
      <c r="B54577"/>
    </row>
    <row r="54578" spans="2:2" ht="16.5" x14ac:dyDescent="0.3">
      <c r="B54578"/>
    </row>
    <row r="54579" spans="2:2" ht="16.5" x14ac:dyDescent="0.3">
      <c r="B54579"/>
    </row>
    <row r="54580" spans="2:2" ht="16.5" x14ac:dyDescent="0.3">
      <c r="B54580"/>
    </row>
    <row r="54581" spans="2:2" ht="16.5" x14ac:dyDescent="0.3">
      <c r="B54581"/>
    </row>
    <row r="54582" spans="2:2" ht="16.5" x14ac:dyDescent="0.3">
      <c r="B54582"/>
    </row>
    <row r="54583" spans="2:2" ht="16.5" x14ac:dyDescent="0.3">
      <c r="B54583"/>
    </row>
    <row r="54584" spans="2:2" ht="16.5" x14ac:dyDescent="0.3">
      <c r="B54584"/>
    </row>
    <row r="54585" spans="2:2" ht="16.5" x14ac:dyDescent="0.3">
      <c r="B54585"/>
    </row>
    <row r="54586" spans="2:2" ht="16.5" x14ac:dyDescent="0.3">
      <c r="B54586"/>
    </row>
    <row r="54587" spans="2:2" ht="16.5" x14ac:dyDescent="0.3">
      <c r="B54587"/>
    </row>
    <row r="54588" spans="2:2" ht="16.5" x14ac:dyDescent="0.3">
      <c r="B54588"/>
    </row>
    <row r="54589" spans="2:2" ht="16.5" x14ac:dyDescent="0.3">
      <c r="B54589"/>
    </row>
    <row r="54590" spans="2:2" ht="16.5" x14ac:dyDescent="0.3">
      <c r="B54590"/>
    </row>
    <row r="54591" spans="2:2" ht="16.5" x14ac:dyDescent="0.3">
      <c r="B54591"/>
    </row>
    <row r="54592" spans="2:2" ht="16.5" x14ac:dyDescent="0.3">
      <c r="B54592"/>
    </row>
    <row r="54593" spans="2:2" ht="16.5" x14ac:dyDescent="0.3">
      <c r="B54593"/>
    </row>
    <row r="54594" spans="2:2" ht="16.5" x14ac:dyDescent="0.3">
      <c r="B54594"/>
    </row>
    <row r="54595" spans="2:2" ht="16.5" x14ac:dyDescent="0.3">
      <c r="B54595"/>
    </row>
    <row r="54596" spans="2:2" ht="16.5" x14ac:dyDescent="0.3">
      <c r="B54596"/>
    </row>
    <row r="54597" spans="2:2" ht="16.5" x14ac:dyDescent="0.3">
      <c r="B54597"/>
    </row>
    <row r="54598" spans="2:2" ht="16.5" x14ac:dyDescent="0.3">
      <c r="B54598"/>
    </row>
    <row r="54599" spans="2:2" ht="16.5" x14ac:dyDescent="0.3">
      <c r="B54599"/>
    </row>
    <row r="54600" spans="2:2" ht="16.5" x14ac:dyDescent="0.3">
      <c r="B54600"/>
    </row>
    <row r="54601" spans="2:2" ht="16.5" x14ac:dyDescent="0.3">
      <c r="B54601"/>
    </row>
    <row r="54602" spans="2:2" ht="16.5" x14ac:dyDescent="0.3">
      <c r="B54602"/>
    </row>
    <row r="54603" spans="2:2" ht="16.5" x14ac:dyDescent="0.3">
      <c r="B54603"/>
    </row>
    <row r="54604" spans="2:2" ht="16.5" x14ac:dyDescent="0.3">
      <c r="B54604"/>
    </row>
    <row r="54605" spans="2:2" ht="16.5" x14ac:dyDescent="0.3">
      <c r="B54605"/>
    </row>
    <row r="54606" spans="2:2" ht="16.5" x14ac:dyDescent="0.3">
      <c r="B54606"/>
    </row>
    <row r="54607" spans="2:2" ht="16.5" x14ac:dyDescent="0.3">
      <c r="B54607"/>
    </row>
    <row r="54608" spans="2:2" ht="16.5" x14ac:dyDescent="0.3">
      <c r="B54608"/>
    </row>
    <row r="54609" spans="2:2" ht="16.5" x14ac:dyDescent="0.3">
      <c r="B54609"/>
    </row>
    <row r="54610" spans="2:2" ht="16.5" x14ac:dyDescent="0.3">
      <c r="B54610"/>
    </row>
    <row r="54611" spans="2:2" ht="16.5" x14ac:dyDescent="0.3">
      <c r="B54611"/>
    </row>
    <row r="54612" spans="2:2" ht="16.5" x14ac:dyDescent="0.3">
      <c r="B54612"/>
    </row>
    <row r="54613" spans="2:2" ht="16.5" x14ac:dyDescent="0.3">
      <c r="B54613"/>
    </row>
    <row r="54614" spans="2:2" ht="16.5" x14ac:dyDescent="0.3">
      <c r="B54614"/>
    </row>
    <row r="54615" spans="2:2" ht="16.5" x14ac:dyDescent="0.3">
      <c r="B54615"/>
    </row>
    <row r="54616" spans="2:2" ht="16.5" x14ac:dyDescent="0.3">
      <c r="B54616"/>
    </row>
    <row r="54617" spans="2:2" ht="16.5" x14ac:dyDescent="0.3">
      <c r="B54617"/>
    </row>
    <row r="54618" spans="2:2" ht="16.5" x14ac:dyDescent="0.3">
      <c r="B54618"/>
    </row>
    <row r="54619" spans="2:2" ht="16.5" x14ac:dyDescent="0.3">
      <c r="B54619"/>
    </row>
    <row r="54620" spans="2:2" ht="16.5" x14ac:dyDescent="0.3">
      <c r="B54620"/>
    </row>
    <row r="54621" spans="2:2" ht="16.5" x14ac:dyDescent="0.3">
      <c r="B54621"/>
    </row>
    <row r="54622" spans="2:2" ht="16.5" x14ac:dyDescent="0.3">
      <c r="B54622"/>
    </row>
    <row r="54623" spans="2:2" ht="16.5" x14ac:dyDescent="0.3">
      <c r="B54623"/>
    </row>
    <row r="54624" spans="2:2" ht="16.5" x14ac:dyDescent="0.3">
      <c r="B54624"/>
    </row>
    <row r="54625" spans="2:2" ht="16.5" x14ac:dyDescent="0.3">
      <c r="B54625"/>
    </row>
    <row r="54626" spans="2:2" ht="16.5" x14ac:dyDescent="0.3">
      <c r="B54626"/>
    </row>
    <row r="54627" spans="2:2" ht="16.5" x14ac:dyDescent="0.3">
      <c r="B54627"/>
    </row>
    <row r="54628" spans="2:2" ht="16.5" x14ac:dyDescent="0.3">
      <c r="B54628"/>
    </row>
    <row r="54629" spans="2:2" ht="16.5" x14ac:dyDescent="0.3">
      <c r="B54629"/>
    </row>
    <row r="54630" spans="2:2" ht="16.5" x14ac:dyDescent="0.3">
      <c r="B54630"/>
    </row>
    <row r="54631" spans="2:2" ht="16.5" x14ac:dyDescent="0.3">
      <c r="B54631"/>
    </row>
    <row r="54632" spans="2:2" ht="16.5" x14ac:dyDescent="0.3">
      <c r="B54632"/>
    </row>
    <row r="54633" spans="2:2" ht="16.5" x14ac:dyDescent="0.3">
      <c r="B54633"/>
    </row>
    <row r="54634" spans="2:2" ht="16.5" x14ac:dyDescent="0.3">
      <c r="B54634"/>
    </row>
    <row r="54635" spans="2:2" ht="16.5" x14ac:dyDescent="0.3">
      <c r="B54635"/>
    </row>
    <row r="54636" spans="2:2" ht="16.5" x14ac:dyDescent="0.3">
      <c r="B54636"/>
    </row>
    <row r="54637" spans="2:2" ht="16.5" x14ac:dyDescent="0.3">
      <c r="B54637"/>
    </row>
    <row r="54638" spans="2:2" ht="16.5" x14ac:dyDescent="0.3">
      <c r="B54638"/>
    </row>
    <row r="54639" spans="2:2" ht="16.5" x14ac:dyDescent="0.3">
      <c r="B54639"/>
    </row>
    <row r="54640" spans="2:2" ht="16.5" x14ac:dyDescent="0.3">
      <c r="B54640"/>
    </row>
    <row r="54641" spans="2:2" ht="16.5" x14ac:dyDescent="0.3">
      <c r="B54641"/>
    </row>
    <row r="54642" spans="2:2" ht="16.5" x14ac:dyDescent="0.3">
      <c r="B54642"/>
    </row>
    <row r="54643" spans="2:2" ht="16.5" x14ac:dyDescent="0.3">
      <c r="B54643"/>
    </row>
    <row r="54644" spans="2:2" ht="16.5" x14ac:dyDescent="0.3">
      <c r="B54644"/>
    </row>
    <row r="54645" spans="2:2" ht="16.5" x14ac:dyDescent="0.3">
      <c r="B54645"/>
    </row>
    <row r="54646" spans="2:2" ht="16.5" x14ac:dyDescent="0.3">
      <c r="B54646"/>
    </row>
    <row r="54647" spans="2:2" ht="16.5" x14ac:dyDescent="0.3">
      <c r="B54647"/>
    </row>
    <row r="54648" spans="2:2" ht="16.5" x14ac:dyDescent="0.3">
      <c r="B54648"/>
    </row>
    <row r="54649" spans="2:2" ht="16.5" x14ac:dyDescent="0.3">
      <c r="B54649"/>
    </row>
    <row r="54650" spans="2:2" ht="16.5" x14ac:dyDescent="0.3">
      <c r="B54650"/>
    </row>
    <row r="54651" spans="2:2" ht="16.5" x14ac:dyDescent="0.3">
      <c r="B54651"/>
    </row>
    <row r="54652" spans="2:2" ht="16.5" x14ac:dyDescent="0.3">
      <c r="B54652"/>
    </row>
    <row r="54653" spans="2:2" ht="16.5" x14ac:dyDescent="0.3">
      <c r="B54653"/>
    </row>
    <row r="54654" spans="2:2" ht="16.5" x14ac:dyDescent="0.3">
      <c r="B54654"/>
    </row>
    <row r="54655" spans="2:2" ht="16.5" x14ac:dyDescent="0.3">
      <c r="B54655"/>
    </row>
    <row r="54656" spans="2:2" ht="16.5" x14ac:dyDescent="0.3">
      <c r="B54656"/>
    </row>
    <row r="54657" spans="2:2" ht="16.5" x14ac:dyDescent="0.3">
      <c r="B54657"/>
    </row>
    <row r="54658" spans="2:2" ht="16.5" x14ac:dyDescent="0.3">
      <c r="B54658"/>
    </row>
    <row r="54659" spans="2:2" ht="16.5" x14ac:dyDescent="0.3">
      <c r="B54659"/>
    </row>
    <row r="54660" spans="2:2" ht="16.5" x14ac:dyDescent="0.3">
      <c r="B54660"/>
    </row>
    <row r="54661" spans="2:2" ht="16.5" x14ac:dyDescent="0.3">
      <c r="B54661"/>
    </row>
    <row r="54662" spans="2:2" ht="16.5" x14ac:dyDescent="0.3">
      <c r="B54662"/>
    </row>
    <row r="54663" spans="2:2" ht="16.5" x14ac:dyDescent="0.3">
      <c r="B54663"/>
    </row>
    <row r="54664" spans="2:2" ht="16.5" x14ac:dyDescent="0.3">
      <c r="B54664"/>
    </row>
    <row r="54665" spans="2:2" ht="16.5" x14ac:dyDescent="0.3">
      <c r="B54665"/>
    </row>
    <row r="54666" spans="2:2" ht="16.5" x14ac:dyDescent="0.3">
      <c r="B54666"/>
    </row>
    <row r="54667" spans="2:2" ht="16.5" x14ac:dyDescent="0.3">
      <c r="B54667"/>
    </row>
    <row r="54668" spans="2:2" ht="16.5" x14ac:dyDescent="0.3">
      <c r="B54668"/>
    </row>
    <row r="54669" spans="2:2" ht="16.5" x14ac:dyDescent="0.3">
      <c r="B54669"/>
    </row>
    <row r="54670" spans="2:2" ht="16.5" x14ac:dyDescent="0.3">
      <c r="B54670"/>
    </row>
    <row r="54671" spans="2:2" ht="16.5" x14ac:dyDescent="0.3">
      <c r="B54671"/>
    </row>
    <row r="54672" spans="2:2" ht="16.5" x14ac:dyDescent="0.3">
      <c r="B54672"/>
    </row>
    <row r="54673" spans="2:2" ht="16.5" x14ac:dyDescent="0.3">
      <c r="B54673"/>
    </row>
    <row r="54674" spans="2:2" ht="16.5" x14ac:dyDescent="0.3">
      <c r="B54674"/>
    </row>
    <row r="54675" spans="2:2" ht="16.5" x14ac:dyDescent="0.3">
      <c r="B54675"/>
    </row>
    <row r="54676" spans="2:2" ht="16.5" x14ac:dyDescent="0.3">
      <c r="B54676"/>
    </row>
    <row r="54677" spans="2:2" ht="16.5" x14ac:dyDescent="0.3">
      <c r="B54677"/>
    </row>
    <row r="54678" spans="2:2" ht="16.5" x14ac:dyDescent="0.3">
      <c r="B54678"/>
    </row>
    <row r="54679" spans="2:2" ht="16.5" x14ac:dyDescent="0.3">
      <c r="B54679"/>
    </row>
    <row r="54680" spans="2:2" ht="16.5" x14ac:dyDescent="0.3">
      <c r="B54680"/>
    </row>
    <row r="54681" spans="2:2" ht="16.5" x14ac:dyDescent="0.3">
      <c r="B54681"/>
    </row>
    <row r="54682" spans="2:2" ht="16.5" x14ac:dyDescent="0.3">
      <c r="B54682"/>
    </row>
    <row r="54683" spans="2:2" ht="16.5" x14ac:dyDescent="0.3">
      <c r="B54683"/>
    </row>
    <row r="54684" spans="2:2" ht="16.5" x14ac:dyDescent="0.3">
      <c r="B54684"/>
    </row>
    <row r="54685" spans="2:2" ht="16.5" x14ac:dyDescent="0.3">
      <c r="B54685"/>
    </row>
    <row r="54686" spans="2:2" ht="16.5" x14ac:dyDescent="0.3">
      <c r="B54686"/>
    </row>
    <row r="54687" spans="2:2" ht="16.5" x14ac:dyDescent="0.3">
      <c r="B54687"/>
    </row>
    <row r="54688" spans="2:2" ht="16.5" x14ac:dyDescent="0.3">
      <c r="B54688"/>
    </row>
    <row r="54689" spans="2:2" ht="16.5" x14ac:dyDescent="0.3">
      <c r="B54689"/>
    </row>
    <row r="54690" spans="2:2" ht="16.5" x14ac:dyDescent="0.3">
      <c r="B54690"/>
    </row>
    <row r="54691" spans="2:2" ht="16.5" x14ac:dyDescent="0.3">
      <c r="B54691"/>
    </row>
    <row r="54692" spans="2:2" ht="16.5" x14ac:dyDescent="0.3">
      <c r="B54692"/>
    </row>
    <row r="54693" spans="2:2" ht="16.5" x14ac:dyDescent="0.3">
      <c r="B54693"/>
    </row>
    <row r="54694" spans="2:2" ht="16.5" x14ac:dyDescent="0.3">
      <c r="B54694"/>
    </row>
    <row r="54695" spans="2:2" ht="16.5" x14ac:dyDescent="0.3">
      <c r="B54695"/>
    </row>
    <row r="54696" spans="2:2" ht="16.5" x14ac:dyDescent="0.3">
      <c r="B54696"/>
    </row>
    <row r="54697" spans="2:2" ht="16.5" x14ac:dyDescent="0.3">
      <c r="B54697"/>
    </row>
    <row r="54698" spans="2:2" ht="16.5" x14ac:dyDescent="0.3">
      <c r="B54698"/>
    </row>
    <row r="54699" spans="2:2" ht="16.5" x14ac:dyDescent="0.3">
      <c r="B54699"/>
    </row>
    <row r="54700" spans="2:2" ht="16.5" x14ac:dyDescent="0.3">
      <c r="B54700"/>
    </row>
    <row r="54701" spans="2:2" ht="16.5" x14ac:dyDescent="0.3">
      <c r="B54701"/>
    </row>
    <row r="54702" spans="2:2" ht="16.5" x14ac:dyDescent="0.3">
      <c r="B54702"/>
    </row>
    <row r="54703" spans="2:2" ht="16.5" x14ac:dyDescent="0.3">
      <c r="B54703"/>
    </row>
    <row r="54704" spans="2:2" ht="16.5" x14ac:dyDescent="0.3">
      <c r="B54704"/>
    </row>
    <row r="54705" spans="2:2" ht="16.5" x14ac:dyDescent="0.3">
      <c r="B54705"/>
    </row>
    <row r="54706" spans="2:2" ht="16.5" x14ac:dyDescent="0.3">
      <c r="B54706"/>
    </row>
    <row r="54707" spans="2:2" ht="16.5" x14ac:dyDescent="0.3">
      <c r="B54707"/>
    </row>
    <row r="54708" spans="2:2" ht="16.5" x14ac:dyDescent="0.3">
      <c r="B54708"/>
    </row>
    <row r="54709" spans="2:2" ht="16.5" x14ac:dyDescent="0.3">
      <c r="B54709"/>
    </row>
    <row r="54710" spans="2:2" ht="16.5" x14ac:dyDescent="0.3">
      <c r="B54710"/>
    </row>
    <row r="54711" spans="2:2" ht="16.5" x14ac:dyDescent="0.3">
      <c r="B54711"/>
    </row>
    <row r="54712" spans="2:2" ht="16.5" x14ac:dyDescent="0.3">
      <c r="B54712"/>
    </row>
    <row r="54713" spans="2:2" ht="16.5" x14ac:dyDescent="0.3">
      <c r="B54713"/>
    </row>
    <row r="54714" spans="2:2" ht="16.5" x14ac:dyDescent="0.3">
      <c r="B54714"/>
    </row>
    <row r="54715" spans="2:2" ht="16.5" x14ac:dyDescent="0.3">
      <c r="B54715"/>
    </row>
    <row r="54716" spans="2:2" ht="16.5" x14ac:dyDescent="0.3">
      <c r="B54716"/>
    </row>
    <row r="54717" spans="2:2" ht="16.5" x14ac:dyDescent="0.3">
      <c r="B54717"/>
    </row>
    <row r="54718" spans="2:2" ht="16.5" x14ac:dyDescent="0.3">
      <c r="B54718"/>
    </row>
    <row r="54719" spans="2:2" ht="16.5" x14ac:dyDescent="0.3">
      <c r="B54719"/>
    </row>
    <row r="54720" spans="2:2" ht="16.5" x14ac:dyDescent="0.3">
      <c r="B54720"/>
    </row>
    <row r="54721" spans="2:2" ht="16.5" x14ac:dyDescent="0.3">
      <c r="B54721"/>
    </row>
    <row r="54722" spans="2:2" ht="16.5" x14ac:dyDescent="0.3">
      <c r="B54722"/>
    </row>
    <row r="54723" spans="2:2" ht="16.5" x14ac:dyDescent="0.3">
      <c r="B54723"/>
    </row>
    <row r="54724" spans="2:2" ht="16.5" x14ac:dyDescent="0.3">
      <c r="B54724"/>
    </row>
    <row r="54725" spans="2:2" ht="16.5" x14ac:dyDescent="0.3">
      <c r="B54725"/>
    </row>
    <row r="54726" spans="2:2" ht="16.5" x14ac:dyDescent="0.3">
      <c r="B54726"/>
    </row>
    <row r="54727" spans="2:2" ht="16.5" x14ac:dyDescent="0.3">
      <c r="B54727"/>
    </row>
    <row r="54728" spans="2:2" ht="16.5" x14ac:dyDescent="0.3">
      <c r="B54728"/>
    </row>
    <row r="54729" spans="2:2" ht="16.5" x14ac:dyDescent="0.3">
      <c r="B54729"/>
    </row>
    <row r="54730" spans="2:2" ht="16.5" x14ac:dyDescent="0.3">
      <c r="B54730"/>
    </row>
    <row r="54731" spans="2:2" ht="16.5" x14ac:dyDescent="0.3">
      <c r="B54731"/>
    </row>
    <row r="54732" spans="2:2" ht="16.5" x14ac:dyDescent="0.3">
      <c r="B54732"/>
    </row>
    <row r="54733" spans="2:2" ht="16.5" x14ac:dyDescent="0.3">
      <c r="B54733"/>
    </row>
    <row r="54734" spans="2:2" ht="16.5" x14ac:dyDescent="0.3">
      <c r="B54734"/>
    </row>
    <row r="54735" spans="2:2" ht="16.5" x14ac:dyDescent="0.3">
      <c r="B54735"/>
    </row>
    <row r="54736" spans="2:2" ht="16.5" x14ac:dyDescent="0.3">
      <c r="B54736"/>
    </row>
    <row r="54737" spans="2:2" ht="16.5" x14ac:dyDescent="0.3">
      <c r="B54737"/>
    </row>
    <row r="54738" spans="2:2" ht="16.5" x14ac:dyDescent="0.3">
      <c r="B54738"/>
    </row>
    <row r="54739" spans="2:2" ht="16.5" x14ac:dyDescent="0.3">
      <c r="B54739"/>
    </row>
    <row r="54740" spans="2:2" ht="16.5" x14ac:dyDescent="0.3">
      <c r="B54740"/>
    </row>
    <row r="54741" spans="2:2" ht="16.5" x14ac:dyDescent="0.3">
      <c r="B54741"/>
    </row>
    <row r="54742" spans="2:2" ht="16.5" x14ac:dyDescent="0.3">
      <c r="B54742"/>
    </row>
    <row r="54743" spans="2:2" ht="16.5" x14ac:dyDescent="0.3">
      <c r="B54743"/>
    </row>
    <row r="54744" spans="2:2" ht="16.5" x14ac:dyDescent="0.3">
      <c r="B54744"/>
    </row>
    <row r="54745" spans="2:2" ht="16.5" x14ac:dyDescent="0.3">
      <c r="B54745"/>
    </row>
    <row r="54746" spans="2:2" ht="16.5" x14ac:dyDescent="0.3">
      <c r="B54746"/>
    </row>
    <row r="54747" spans="2:2" ht="16.5" x14ac:dyDescent="0.3">
      <c r="B54747"/>
    </row>
    <row r="54748" spans="2:2" ht="16.5" x14ac:dyDescent="0.3">
      <c r="B54748"/>
    </row>
    <row r="54749" spans="2:2" ht="16.5" x14ac:dyDescent="0.3">
      <c r="B54749"/>
    </row>
    <row r="54750" spans="2:2" ht="16.5" x14ac:dyDescent="0.3">
      <c r="B54750"/>
    </row>
    <row r="54751" spans="2:2" ht="16.5" x14ac:dyDescent="0.3">
      <c r="B54751"/>
    </row>
    <row r="54752" spans="2:2" ht="16.5" x14ac:dyDescent="0.3">
      <c r="B54752"/>
    </row>
    <row r="54753" spans="2:2" ht="16.5" x14ac:dyDescent="0.3">
      <c r="B54753"/>
    </row>
    <row r="54754" spans="2:2" ht="16.5" x14ac:dyDescent="0.3">
      <c r="B54754"/>
    </row>
    <row r="54755" spans="2:2" ht="16.5" x14ac:dyDescent="0.3">
      <c r="B54755"/>
    </row>
    <row r="54756" spans="2:2" ht="16.5" x14ac:dyDescent="0.3">
      <c r="B54756"/>
    </row>
    <row r="54757" spans="2:2" ht="16.5" x14ac:dyDescent="0.3">
      <c r="B54757"/>
    </row>
    <row r="54758" spans="2:2" ht="16.5" x14ac:dyDescent="0.3">
      <c r="B54758"/>
    </row>
    <row r="54759" spans="2:2" ht="16.5" x14ac:dyDescent="0.3">
      <c r="B54759"/>
    </row>
    <row r="54760" spans="2:2" ht="16.5" x14ac:dyDescent="0.3">
      <c r="B54760"/>
    </row>
    <row r="54761" spans="2:2" ht="16.5" x14ac:dyDescent="0.3">
      <c r="B54761"/>
    </row>
    <row r="54762" spans="2:2" ht="16.5" x14ac:dyDescent="0.3">
      <c r="B54762"/>
    </row>
    <row r="54763" spans="2:2" ht="16.5" x14ac:dyDescent="0.3">
      <c r="B54763"/>
    </row>
    <row r="54764" spans="2:2" ht="16.5" x14ac:dyDescent="0.3">
      <c r="B54764"/>
    </row>
    <row r="54765" spans="2:2" ht="16.5" x14ac:dyDescent="0.3">
      <c r="B54765"/>
    </row>
    <row r="54766" spans="2:2" ht="16.5" x14ac:dyDescent="0.3">
      <c r="B54766"/>
    </row>
    <row r="54767" spans="2:2" ht="16.5" x14ac:dyDescent="0.3">
      <c r="B54767"/>
    </row>
    <row r="54768" spans="2:2" ht="16.5" x14ac:dyDescent="0.3">
      <c r="B54768"/>
    </row>
    <row r="54769" spans="2:2" ht="16.5" x14ac:dyDescent="0.3">
      <c r="B54769"/>
    </row>
    <row r="54770" spans="2:2" ht="16.5" x14ac:dyDescent="0.3">
      <c r="B54770"/>
    </row>
    <row r="54771" spans="2:2" ht="16.5" x14ac:dyDescent="0.3">
      <c r="B54771"/>
    </row>
    <row r="54772" spans="2:2" ht="16.5" x14ac:dyDescent="0.3">
      <c r="B54772"/>
    </row>
    <row r="54773" spans="2:2" ht="16.5" x14ac:dyDescent="0.3">
      <c r="B54773"/>
    </row>
    <row r="54774" spans="2:2" ht="16.5" x14ac:dyDescent="0.3">
      <c r="B54774"/>
    </row>
    <row r="54775" spans="2:2" ht="16.5" x14ac:dyDescent="0.3">
      <c r="B54775"/>
    </row>
    <row r="54776" spans="2:2" ht="16.5" x14ac:dyDescent="0.3">
      <c r="B54776"/>
    </row>
    <row r="54777" spans="2:2" ht="16.5" x14ac:dyDescent="0.3">
      <c r="B54777"/>
    </row>
    <row r="54778" spans="2:2" ht="16.5" x14ac:dyDescent="0.3">
      <c r="B54778"/>
    </row>
    <row r="54779" spans="2:2" ht="16.5" x14ac:dyDescent="0.3">
      <c r="B54779"/>
    </row>
    <row r="54780" spans="2:2" ht="16.5" x14ac:dyDescent="0.3">
      <c r="B54780"/>
    </row>
    <row r="54781" spans="2:2" ht="16.5" x14ac:dyDescent="0.3">
      <c r="B54781"/>
    </row>
    <row r="54782" spans="2:2" ht="16.5" x14ac:dyDescent="0.3">
      <c r="B54782"/>
    </row>
    <row r="54783" spans="2:2" ht="16.5" x14ac:dyDescent="0.3">
      <c r="B54783"/>
    </row>
    <row r="54784" spans="2:2" ht="16.5" x14ac:dyDescent="0.3">
      <c r="B54784"/>
    </row>
    <row r="54785" spans="2:2" ht="16.5" x14ac:dyDescent="0.3">
      <c r="B54785"/>
    </row>
    <row r="54786" spans="2:2" ht="16.5" x14ac:dyDescent="0.3">
      <c r="B54786"/>
    </row>
    <row r="54787" spans="2:2" ht="16.5" x14ac:dyDescent="0.3">
      <c r="B54787"/>
    </row>
    <row r="54788" spans="2:2" ht="16.5" x14ac:dyDescent="0.3">
      <c r="B54788"/>
    </row>
    <row r="54789" spans="2:2" ht="16.5" x14ac:dyDescent="0.3">
      <c r="B54789"/>
    </row>
    <row r="54790" spans="2:2" ht="16.5" x14ac:dyDescent="0.3">
      <c r="B54790"/>
    </row>
    <row r="54791" spans="2:2" ht="16.5" x14ac:dyDescent="0.3">
      <c r="B54791"/>
    </row>
    <row r="54792" spans="2:2" ht="16.5" x14ac:dyDescent="0.3">
      <c r="B54792"/>
    </row>
    <row r="54793" spans="2:2" ht="16.5" x14ac:dyDescent="0.3">
      <c r="B54793"/>
    </row>
    <row r="54794" spans="2:2" ht="16.5" x14ac:dyDescent="0.3">
      <c r="B54794"/>
    </row>
    <row r="54795" spans="2:2" ht="16.5" x14ac:dyDescent="0.3">
      <c r="B54795"/>
    </row>
    <row r="54796" spans="2:2" ht="16.5" x14ac:dyDescent="0.3">
      <c r="B54796"/>
    </row>
    <row r="54797" spans="2:2" ht="16.5" x14ac:dyDescent="0.3">
      <c r="B54797"/>
    </row>
    <row r="54798" spans="2:2" ht="16.5" x14ac:dyDescent="0.3">
      <c r="B54798"/>
    </row>
    <row r="54799" spans="2:2" ht="16.5" x14ac:dyDescent="0.3">
      <c r="B54799"/>
    </row>
    <row r="54800" spans="2:2" ht="16.5" x14ac:dyDescent="0.3">
      <c r="B54800"/>
    </row>
    <row r="54801" spans="2:2" ht="16.5" x14ac:dyDescent="0.3">
      <c r="B54801"/>
    </row>
    <row r="54802" spans="2:2" ht="16.5" x14ac:dyDescent="0.3">
      <c r="B54802"/>
    </row>
    <row r="54803" spans="2:2" ht="16.5" x14ac:dyDescent="0.3">
      <c r="B54803"/>
    </row>
    <row r="54804" spans="2:2" ht="16.5" x14ac:dyDescent="0.3">
      <c r="B54804"/>
    </row>
    <row r="54805" spans="2:2" ht="16.5" x14ac:dyDescent="0.3">
      <c r="B54805"/>
    </row>
    <row r="54806" spans="2:2" ht="16.5" x14ac:dyDescent="0.3">
      <c r="B54806"/>
    </row>
    <row r="54807" spans="2:2" ht="16.5" x14ac:dyDescent="0.3">
      <c r="B54807"/>
    </row>
    <row r="54808" spans="2:2" ht="16.5" x14ac:dyDescent="0.3">
      <c r="B54808"/>
    </row>
    <row r="54809" spans="2:2" ht="16.5" x14ac:dyDescent="0.3">
      <c r="B54809"/>
    </row>
    <row r="54810" spans="2:2" ht="16.5" x14ac:dyDescent="0.3">
      <c r="B54810"/>
    </row>
    <row r="54811" spans="2:2" ht="16.5" x14ac:dyDescent="0.3">
      <c r="B54811"/>
    </row>
    <row r="54812" spans="2:2" ht="16.5" x14ac:dyDescent="0.3">
      <c r="B54812"/>
    </row>
    <row r="54813" spans="2:2" ht="16.5" x14ac:dyDescent="0.3">
      <c r="B54813"/>
    </row>
    <row r="54814" spans="2:2" ht="16.5" x14ac:dyDescent="0.3">
      <c r="B54814"/>
    </row>
    <row r="54815" spans="2:2" ht="16.5" x14ac:dyDescent="0.3">
      <c r="B54815"/>
    </row>
    <row r="54816" spans="2:2" ht="16.5" x14ac:dyDescent="0.3">
      <c r="B54816"/>
    </row>
    <row r="54817" spans="2:2" ht="16.5" x14ac:dyDescent="0.3">
      <c r="B54817"/>
    </row>
    <row r="54818" spans="2:2" ht="16.5" x14ac:dyDescent="0.3">
      <c r="B54818"/>
    </row>
    <row r="54819" spans="2:2" ht="16.5" x14ac:dyDescent="0.3">
      <c r="B54819"/>
    </row>
    <row r="54820" spans="2:2" ht="16.5" x14ac:dyDescent="0.3">
      <c r="B54820"/>
    </row>
    <row r="54821" spans="2:2" ht="16.5" x14ac:dyDescent="0.3">
      <c r="B54821"/>
    </row>
    <row r="54822" spans="2:2" ht="16.5" x14ac:dyDescent="0.3">
      <c r="B54822"/>
    </row>
    <row r="54823" spans="2:2" ht="16.5" x14ac:dyDescent="0.3">
      <c r="B54823"/>
    </row>
    <row r="54824" spans="2:2" ht="16.5" x14ac:dyDescent="0.3">
      <c r="B54824"/>
    </row>
    <row r="54825" spans="2:2" ht="16.5" x14ac:dyDescent="0.3">
      <c r="B54825"/>
    </row>
    <row r="54826" spans="2:2" ht="16.5" x14ac:dyDescent="0.3">
      <c r="B54826"/>
    </row>
    <row r="54827" spans="2:2" ht="16.5" x14ac:dyDescent="0.3">
      <c r="B54827"/>
    </row>
    <row r="54828" spans="2:2" ht="16.5" x14ac:dyDescent="0.3">
      <c r="B54828"/>
    </row>
    <row r="54829" spans="2:2" ht="16.5" x14ac:dyDescent="0.3">
      <c r="B54829"/>
    </row>
    <row r="54830" spans="2:2" ht="16.5" x14ac:dyDescent="0.3">
      <c r="B54830"/>
    </row>
    <row r="54831" spans="2:2" ht="16.5" x14ac:dyDescent="0.3">
      <c r="B54831"/>
    </row>
    <row r="54832" spans="2:2" ht="16.5" x14ac:dyDescent="0.3">
      <c r="B54832"/>
    </row>
    <row r="54833" spans="2:2" ht="16.5" x14ac:dyDescent="0.3">
      <c r="B54833"/>
    </row>
    <row r="54834" spans="2:2" ht="16.5" x14ac:dyDescent="0.3">
      <c r="B54834"/>
    </row>
    <row r="54835" spans="2:2" ht="16.5" x14ac:dyDescent="0.3">
      <c r="B54835"/>
    </row>
    <row r="54836" spans="2:2" ht="16.5" x14ac:dyDescent="0.3">
      <c r="B54836"/>
    </row>
    <row r="54837" spans="2:2" ht="16.5" x14ac:dyDescent="0.3">
      <c r="B54837"/>
    </row>
    <row r="54838" spans="2:2" ht="16.5" x14ac:dyDescent="0.3">
      <c r="B54838"/>
    </row>
    <row r="54839" spans="2:2" ht="16.5" x14ac:dyDescent="0.3">
      <c r="B54839"/>
    </row>
    <row r="54840" spans="2:2" ht="16.5" x14ac:dyDescent="0.3">
      <c r="B54840"/>
    </row>
    <row r="54841" spans="2:2" ht="16.5" x14ac:dyDescent="0.3">
      <c r="B54841"/>
    </row>
    <row r="54842" spans="2:2" ht="16.5" x14ac:dyDescent="0.3">
      <c r="B54842"/>
    </row>
    <row r="54843" spans="2:2" ht="16.5" x14ac:dyDescent="0.3">
      <c r="B54843"/>
    </row>
    <row r="54844" spans="2:2" ht="16.5" x14ac:dyDescent="0.3">
      <c r="B54844"/>
    </row>
    <row r="54845" spans="2:2" ht="16.5" x14ac:dyDescent="0.3">
      <c r="B54845"/>
    </row>
    <row r="54846" spans="2:2" ht="16.5" x14ac:dyDescent="0.3">
      <c r="B54846"/>
    </row>
    <row r="54847" spans="2:2" ht="16.5" x14ac:dyDescent="0.3">
      <c r="B54847"/>
    </row>
    <row r="54848" spans="2:2" ht="16.5" x14ac:dyDescent="0.3">
      <c r="B54848"/>
    </row>
    <row r="54849" spans="2:2" ht="16.5" x14ac:dyDescent="0.3">
      <c r="B54849"/>
    </row>
    <row r="54850" spans="2:2" ht="16.5" x14ac:dyDescent="0.3">
      <c r="B54850"/>
    </row>
    <row r="54851" spans="2:2" ht="16.5" x14ac:dyDescent="0.3">
      <c r="B54851"/>
    </row>
    <row r="54852" spans="2:2" ht="16.5" x14ac:dyDescent="0.3">
      <c r="B54852"/>
    </row>
    <row r="54853" spans="2:2" ht="16.5" x14ac:dyDescent="0.3">
      <c r="B54853"/>
    </row>
    <row r="54854" spans="2:2" ht="16.5" x14ac:dyDescent="0.3">
      <c r="B54854"/>
    </row>
    <row r="54855" spans="2:2" ht="16.5" x14ac:dyDescent="0.3">
      <c r="B54855"/>
    </row>
    <row r="54856" spans="2:2" ht="16.5" x14ac:dyDescent="0.3">
      <c r="B54856"/>
    </row>
    <row r="54857" spans="2:2" ht="16.5" x14ac:dyDescent="0.3">
      <c r="B54857"/>
    </row>
    <row r="54858" spans="2:2" ht="16.5" x14ac:dyDescent="0.3">
      <c r="B54858"/>
    </row>
    <row r="54859" spans="2:2" ht="16.5" x14ac:dyDescent="0.3">
      <c r="B54859"/>
    </row>
    <row r="54860" spans="2:2" ht="16.5" x14ac:dyDescent="0.3">
      <c r="B54860"/>
    </row>
    <row r="54861" spans="2:2" ht="16.5" x14ac:dyDescent="0.3">
      <c r="B54861"/>
    </row>
    <row r="54862" spans="2:2" ht="16.5" x14ac:dyDescent="0.3">
      <c r="B54862"/>
    </row>
    <row r="54863" spans="2:2" ht="16.5" x14ac:dyDescent="0.3">
      <c r="B54863"/>
    </row>
    <row r="54864" spans="2:2" ht="16.5" x14ac:dyDescent="0.3">
      <c r="B54864"/>
    </row>
    <row r="54865" spans="2:2" ht="16.5" x14ac:dyDescent="0.3">
      <c r="B54865"/>
    </row>
    <row r="54866" spans="2:2" ht="16.5" x14ac:dyDescent="0.3">
      <c r="B54866"/>
    </row>
    <row r="54867" spans="2:2" ht="16.5" x14ac:dyDescent="0.3">
      <c r="B54867"/>
    </row>
    <row r="54868" spans="2:2" ht="16.5" x14ac:dyDescent="0.3">
      <c r="B54868"/>
    </row>
    <row r="54869" spans="2:2" ht="16.5" x14ac:dyDescent="0.3">
      <c r="B54869"/>
    </row>
    <row r="54870" spans="2:2" ht="16.5" x14ac:dyDescent="0.3">
      <c r="B54870"/>
    </row>
    <row r="54871" spans="2:2" ht="16.5" x14ac:dyDescent="0.3">
      <c r="B54871"/>
    </row>
    <row r="54872" spans="2:2" ht="16.5" x14ac:dyDescent="0.3">
      <c r="B54872"/>
    </row>
    <row r="54873" spans="2:2" ht="16.5" x14ac:dyDescent="0.3">
      <c r="B54873"/>
    </row>
    <row r="54874" spans="2:2" ht="16.5" x14ac:dyDescent="0.3">
      <c r="B54874"/>
    </row>
    <row r="54875" spans="2:2" ht="16.5" x14ac:dyDescent="0.3">
      <c r="B54875"/>
    </row>
    <row r="54876" spans="2:2" ht="16.5" x14ac:dyDescent="0.3">
      <c r="B54876"/>
    </row>
    <row r="54877" spans="2:2" ht="16.5" x14ac:dyDescent="0.3">
      <c r="B54877"/>
    </row>
    <row r="54878" spans="2:2" ht="16.5" x14ac:dyDescent="0.3">
      <c r="B54878"/>
    </row>
    <row r="54879" spans="2:2" ht="16.5" x14ac:dyDescent="0.3">
      <c r="B54879"/>
    </row>
    <row r="54880" spans="2:2" ht="16.5" x14ac:dyDescent="0.3">
      <c r="B54880"/>
    </row>
    <row r="54881" spans="2:2" ht="16.5" x14ac:dyDescent="0.3">
      <c r="B54881"/>
    </row>
    <row r="54882" spans="2:2" ht="16.5" x14ac:dyDescent="0.3">
      <c r="B54882"/>
    </row>
    <row r="54883" spans="2:2" ht="16.5" x14ac:dyDescent="0.3">
      <c r="B54883"/>
    </row>
    <row r="54884" spans="2:2" ht="16.5" x14ac:dyDescent="0.3">
      <c r="B54884"/>
    </row>
    <row r="54885" spans="2:2" ht="16.5" x14ac:dyDescent="0.3">
      <c r="B54885"/>
    </row>
    <row r="54886" spans="2:2" ht="16.5" x14ac:dyDescent="0.3">
      <c r="B54886"/>
    </row>
    <row r="54887" spans="2:2" ht="16.5" x14ac:dyDescent="0.3">
      <c r="B54887"/>
    </row>
    <row r="54888" spans="2:2" ht="16.5" x14ac:dyDescent="0.3">
      <c r="B54888"/>
    </row>
    <row r="54889" spans="2:2" ht="16.5" x14ac:dyDescent="0.3">
      <c r="B54889"/>
    </row>
    <row r="54890" spans="2:2" ht="16.5" x14ac:dyDescent="0.3">
      <c r="B54890"/>
    </row>
    <row r="54891" spans="2:2" ht="16.5" x14ac:dyDescent="0.3">
      <c r="B54891"/>
    </row>
    <row r="54892" spans="2:2" ht="16.5" x14ac:dyDescent="0.3">
      <c r="B54892"/>
    </row>
    <row r="54893" spans="2:2" ht="16.5" x14ac:dyDescent="0.3">
      <c r="B54893"/>
    </row>
    <row r="54894" spans="2:2" ht="16.5" x14ac:dyDescent="0.3">
      <c r="B54894"/>
    </row>
    <row r="54895" spans="2:2" ht="16.5" x14ac:dyDescent="0.3">
      <c r="B54895"/>
    </row>
    <row r="54896" spans="2:2" ht="16.5" x14ac:dyDescent="0.3">
      <c r="B54896"/>
    </row>
    <row r="54897" spans="2:2" ht="16.5" x14ac:dyDescent="0.3">
      <c r="B54897"/>
    </row>
    <row r="54898" spans="2:2" ht="16.5" x14ac:dyDescent="0.3">
      <c r="B54898"/>
    </row>
    <row r="54899" spans="2:2" ht="16.5" x14ac:dyDescent="0.3">
      <c r="B54899"/>
    </row>
    <row r="54900" spans="2:2" ht="16.5" x14ac:dyDescent="0.3">
      <c r="B54900"/>
    </row>
    <row r="54901" spans="2:2" ht="16.5" x14ac:dyDescent="0.3">
      <c r="B54901"/>
    </row>
    <row r="54902" spans="2:2" ht="16.5" x14ac:dyDescent="0.3">
      <c r="B54902"/>
    </row>
    <row r="54903" spans="2:2" ht="16.5" x14ac:dyDescent="0.3">
      <c r="B54903"/>
    </row>
    <row r="54904" spans="2:2" ht="16.5" x14ac:dyDescent="0.3">
      <c r="B54904"/>
    </row>
    <row r="54905" spans="2:2" ht="16.5" x14ac:dyDescent="0.3">
      <c r="B54905"/>
    </row>
    <row r="54906" spans="2:2" ht="16.5" x14ac:dyDescent="0.3">
      <c r="B54906"/>
    </row>
    <row r="54907" spans="2:2" ht="16.5" x14ac:dyDescent="0.3">
      <c r="B54907"/>
    </row>
    <row r="54908" spans="2:2" ht="16.5" x14ac:dyDescent="0.3">
      <c r="B54908"/>
    </row>
    <row r="54909" spans="2:2" ht="16.5" x14ac:dyDescent="0.3">
      <c r="B54909"/>
    </row>
    <row r="54910" spans="2:2" ht="16.5" x14ac:dyDescent="0.3">
      <c r="B54910"/>
    </row>
    <row r="54911" spans="2:2" ht="16.5" x14ac:dyDescent="0.3">
      <c r="B54911"/>
    </row>
    <row r="54912" spans="2:2" ht="16.5" x14ac:dyDescent="0.3">
      <c r="B54912"/>
    </row>
    <row r="54913" spans="2:2" ht="16.5" x14ac:dyDescent="0.3">
      <c r="B54913"/>
    </row>
    <row r="54914" spans="2:2" ht="16.5" x14ac:dyDescent="0.3">
      <c r="B54914"/>
    </row>
    <row r="54915" spans="2:2" ht="16.5" x14ac:dyDescent="0.3">
      <c r="B54915"/>
    </row>
    <row r="54916" spans="2:2" ht="16.5" x14ac:dyDescent="0.3">
      <c r="B54916"/>
    </row>
    <row r="54917" spans="2:2" ht="16.5" x14ac:dyDescent="0.3">
      <c r="B54917"/>
    </row>
    <row r="54918" spans="2:2" ht="16.5" x14ac:dyDescent="0.3">
      <c r="B54918"/>
    </row>
    <row r="54919" spans="2:2" ht="16.5" x14ac:dyDescent="0.3">
      <c r="B54919"/>
    </row>
    <row r="54920" spans="2:2" ht="16.5" x14ac:dyDescent="0.3">
      <c r="B54920"/>
    </row>
    <row r="54921" spans="2:2" ht="16.5" x14ac:dyDescent="0.3">
      <c r="B54921"/>
    </row>
    <row r="54922" spans="2:2" ht="16.5" x14ac:dyDescent="0.3">
      <c r="B54922"/>
    </row>
    <row r="54923" spans="2:2" ht="16.5" x14ac:dyDescent="0.3">
      <c r="B54923"/>
    </row>
    <row r="54924" spans="2:2" ht="16.5" x14ac:dyDescent="0.3">
      <c r="B54924"/>
    </row>
    <row r="54925" spans="2:2" ht="16.5" x14ac:dyDescent="0.3">
      <c r="B54925"/>
    </row>
    <row r="54926" spans="2:2" ht="16.5" x14ac:dyDescent="0.3">
      <c r="B54926"/>
    </row>
    <row r="54927" spans="2:2" ht="16.5" x14ac:dyDescent="0.3">
      <c r="B54927"/>
    </row>
    <row r="54928" spans="2:2" ht="16.5" x14ac:dyDescent="0.3">
      <c r="B54928"/>
    </row>
    <row r="54929" spans="2:2" ht="16.5" x14ac:dyDescent="0.3">
      <c r="B54929"/>
    </row>
    <row r="54930" spans="2:2" ht="16.5" x14ac:dyDescent="0.3">
      <c r="B54930"/>
    </row>
    <row r="54931" spans="2:2" ht="16.5" x14ac:dyDescent="0.3">
      <c r="B54931"/>
    </row>
    <row r="54932" spans="2:2" ht="16.5" x14ac:dyDescent="0.3">
      <c r="B54932"/>
    </row>
    <row r="54933" spans="2:2" ht="16.5" x14ac:dyDescent="0.3">
      <c r="B54933"/>
    </row>
    <row r="54934" spans="2:2" ht="16.5" x14ac:dyDescent="0.3">
      <c r="B54934"/>
    </row>
    <row r="54935" spans="2:2" ht="16.5" x14ac:dyDescent="0.3">
      <c r="B54935"/>
    </row>
    <row r="54936" spans="2:2" ht="16.5" x14ac:dyDescent="0.3">
      <c r="B54936"/>
    </row>
    <row r="54937" spans="2:2" ht="16.5" x14ac:dyDescent="0.3">
      <c r="B54937"/>
    </row>
    <row r="54938" spans="2:2" ht="16.5" x14ac:dyDescent="0.3">
      <c r="B54938"/>
    </row>
    <row r="54939" spans="2:2" ht="16.5" x14ac:dyDescent="0.3">
      <c r="B54939"/>
    </row>
    <row r="54940" spans="2:2" ht="16.5" x14ac:dyDescent="0.3">
      <c r="B54940"/>
    </row>
    <row r="54941" spans="2:2" ht="16.5" x14ac:dyDescent="0.3">
      <c r="B54941"/>
    </row>
    <row r="54942" spans="2:2" ht="16.5" x14ac:dyDescent="0.3">
      <c r="B54942"/>
    </row>
    <row r="54943" spans="2:2" ht="16.5" x14ac:dyDescent="0.3">
      <c r="B54943"/>
    </row>
    <row r="54944" spans="2:2" ht="16.5" x14ac:dyDescent="0.3">
      <c r="B54944"/>
    </row>
    <row r="54945" spans="2:2" ht="16.5" x14ac:dyDescent="0.3">
      <c r="B54945"/>
    </row>
    <row r="54946" spans="2:2" ht="16.5" x14ac:dyDescent="0.3">
      <c r="B54946"/>
    </row>
    <row r="54947" spans="2:2" ht="16.5" x14ac:dyDescent="0.3">
      <c r="B54947"/>
    </row>
    <row r="54948" spans="2:2" ht="16.5" x14ac:dyDescent="0.3">
      <c r="B54948"/>
    </row>
    <row r="54949" spans="2:2" ht="16.5" x14ac:dyDescent="0.3">
      <c r="B54949"/>
    </row>
    <row r="54950" spans="2:2" ht="16.5" x14ac:dyDescent="0.3">
      <c r="B54950"/>
    </row>
    <row r="54951" spans="2:2" ht="16.5" x14ac:dyDescent="0.3">
      <c r="B54951"/>
    </row>
    <row r="54952" spans="2:2" ht="16.5" x14ac:dyDescent="0.3">
      <c r="B54952"/>
    </row>
    <row r="54953" spans="2:2" ht="16.5" x14ac:dyDescent="0.3">
      <c r="B54953"/>
    </row>
    <row r="54954" spans="2:2" ht="16.5" x14ac:dyDescent="0.3">
      <c r="B54954"/>
    </row>
    <row r="54955" spans="2:2" ht="16.5" x14ac:dyDescent="0.3">
      <c r="B54955"/>
    </row>
    <row r="54956" spans="2:2" ht="16.5" x14ac:dyDescent="0.3">
      <c r="B54956"/>
    </row>
    <row r="54957" spans="2:2" ht="16.5" x14ac:dyDescent="0.3">
      <c r="B54957"/>
    </row>
    <row r="54958" spans="2:2" ht="16.5" x14ac:dyDescent="0.3">
      <c r="B54958"/>
    </row>
    <row r="54959" spans="2:2" ht="16.5" x14ac:dyDescent="0.3">
      <c r="B54959"/>
    </row>
    <row r="54960" spans="2:2" ht="16.5" x14ac:dyDescent="0.3">
      <c r="B54960"/>
    </row>
    <row r="54961" spans="2:2" ht="16.5" x14ac:dyDescent="0.3">
      <c r="B54961"/>
    </row>
    <row r="54962" spans="2:2" ht="16.5" x14ac:dyDescent="0.3">
      <c r="B54962"/>
    </row>
    <row r="54963" spans="2:2" ht="16.5" x14ac:dyDescent="0.3">
      <c r="B54963"/>
    </row>
    <row r="54964" spans="2:2" ht="16.5" x14ac:dyDescent="0.3">
      <c r="B54964"/>
    </row>
    <row r="54965" spans="2:2" ht="16.5" x14ac:dyDescent="0.3">
      <c r="B54965"/>
    </row>
    <row r="54966" spans="2:2" ht="16.5" x14ac:dyDescent="0.3">
      <c r="B54966"/>
    </row>
    <row r="54967" spans="2:2" ht="16.5" x14ac:dyDescent="0.3">
      <c r="B54967"/>
    </row>
    <row r="54968" spans="2:2" ht="16.5" x14ac:dyDescent="0.3">
      <c r="B54968"/>
    </row>
    <row r="54969" spans="2:2" ht="16.5" x14ac:dyDescent="0.3">
      <c r="B54969"/>
    </row>
    <row r="54970" spans="2:2" ht="16.5" x14ac:dyDescent="0.3">
      <c r="B54970"/>
    </row>
    <row r="54971" spans="2:2" ht="16.5" x14ac:dyDescent="0.3">
      <c r="B54971"/>
    </row>
    <row r="54972" spans="2:2" ht="16.5" x14ac:dyDescent="0.3">
      <c r="B54972"/>
    </row>
    <row r="54973" spans="2:2" ht="16.5" x14ac:dyDescent="0.3">
      <c r="B54973"/>
    </row>
    <row r="54974" spans="2:2" ht="16.5" x14ac:dyDescent="0.3">
      <c r="B54974"/>
    </row>
    <row r="54975" spans="2:2" ht="16.5" x14ac:dyDescent="0.3">
      <c r="B54975"/>
    </row>
    <row r="54976" spans="2:2" ht="16.5" x14ac:dyDescent="0.3">
      <c r="B54976"/>
    </row>
    <row r="54977" spans="2:2" ht="16.5" x14ac:dyDescent="0.3">
      <c r="B54977"/>
    </row>
    <row r="54978" spans="2:2" ht="16.5" x14ac:dyDescent="0.3">
      <c r="B54978"/>
    </row>
    <row r="54979" spans="2:2" ht="16.5" x14ac:dyDescent="0.3">
      <c r="B54979"/>
    </row>
    <row r="54980" spans="2:2" ht="16.5" x14ac:dyDescent="0.3">
      <c r="B54980"/>
    </row>
    <row r="54981" spans="2:2" ht="16.5" x14ac:dyDescent="0.3">
      <c r="B54981"/>
    </row>
    <row r="54982" spans="2:2" ht="16.5" x14ac:dyDescent="0.3">
      <c r="B54982"/>
    </row>
    <row r="54983" spans="2:2" ht="16.5" x14ac:dyDescent="0.3">
      <c r="B54983"/>
    </row>
    <row r="54984" spans="2:2" ht="16.5" x14ac:dyDescent="0.3">
      <c r="B54984"/>
    </row>
    <row r="54985" spans="2:2" ht="16.5" x14ac:dyDescent="0.3">
      <c r="B54985"/>
    </row>
    <row r="54986" spans="2:2" ht="16.5" x14ac:dyDescent="0.3">
      <c r="B54986"/>
    </row>
    <row r="54987" spans="2:2" ht="16.5" x14ac:dyDescent="0.3">
      <c r="B54987"/>
    </row>
    <row r="54988" spans="2:2" ht="16.5" x14ac:dyDescent="0.3">
      <c r="B54988"/>
    </row>
    <row r="54989" spans="2:2" ht="16.5" x14ac:dyDescent="0.3">
      <c r="B54989"/>
    </row>
    <row r="54990" spans="2:2" ht="16.5" x14ac:dyDescent="0.3">
      <c r="B54990"/>
    </row>
    <row r="54991" spans="2:2" ht="16.5" x14ac:dyDescent="0.3">
      <c r="B54991"/>
    </row>
    <row r="54992" spans="2:2" ht="16.5" x14ac:dyDescent="0.3">
      <c r="B54992"/>
    </row>
    <row r="54993" spans="2:2" ht="16.5" x14ac:dyDescent="0.3">
      <c r="B54993"/>
    </row>
    <row r="54994" spans="2:2" ht="16.5" x14ac:dyDescent="0.3">
      <c r="B54994"/>
    </row>
    <row r="54995" spans="2:2" ht="16.5" x14ac:dyDescent="0.3">
      <c r="B54995"/>
    </row>
    <row r="54996" spans="2:2" ht="16.5" x14ac:dyDescent="0.3">
      <c r="B54996"/>
    </row>
    <row r="54997" spans="2:2" ht="16.5" x14ac:dyDescent="0.3">
      <c r="B54997"/>
    </row>
    <row r="54998" spans="2:2" ht="16.5" x14ac:dyDescent="0.3">
      <c r="B54998"/>
    </row>
    <row r="54999" spans="2:2" ht="16.5" x14ac:dyDescent="0.3">
      <c r="B54999"/>
    </row>
    <row r="55000" spans="2:2" ht="16.5" x14ac:dyDescent="0.3">
      <c r="B55000"/>
    </row>
    <row r="55001" spans="2:2" ht="16.5" x14ac:dyDescent="0.3">
      <c r="B55001"/>
    </row>
    <row r="55002" spans="2:2" ht="16.5" x14ac:dyDescent="0.3">
      <c r="B55002"/>
    </row>
    <row r="55003" spans="2:2" ht="16.5" x14ac:dyDescent="0.3">
      <c r="B55003"/>
    </row>
    <row r="55004" spans="2:2" ht="16.5" x14ac:dyDescent="0.3">
      <c r="B55004"/>
    </row>
    <row r="55005" spans="2:2" ht="16.5" x14ac:dyDescent="0.3">
      <c r="B55005"/>
    </row>
    <row r="55006" spans="2:2" ht="16.5" x14ac:dyDescent="0.3">
      <c r="B55006"/>
    </row>
    <row r="55007" spans="2:2" ht="16.5" x14ac:dyDescent="0.3">
      <c r="B55007"/>
    </row>
    <row r="55008" spans="2:2" ht="16.5" x14ac:dyDescent="0.3">
      <c r="B55008"/>
    </row>
    <row r="55009" spans="2:2" ht="16.5" x14ac:dyDescent="0.3">
      <c r="B55009"/>
    </row>
    <row r="55010" spans="2:2" ht="16.5" x14ac:dyDescent="0.3">
      <c r="B55010"/>
    </row>
    <row r="55011" spans="2:2" ht="16.5" x14ac:dyDescent="0.3">
      <c r="B55011"/>
    </row>
    <row r="55012" spans="2:2" ht="16.5" x14ac:dyDescent="0.3">
      <c r="B55012"/>
    </row>
    <row r="55013" spans="2:2" ht="16.5" x14ac:dyDescent="0.3">
      <c r="B55013"/>
    </row>
    <row r="55014" spans="2:2" ht="16.5" x14ac:dyDescent="0.3">
      <c r="B55014"/>
    </row>
    <row r="55015" spans="2:2" ht="16.5" x14ac:dyDescent="0.3">
      <c r="B55015"/>
    </row>
    <row r="55016" spans="2:2" ht="16.5" x14ac:dyDescent="0.3">
      <c r="B55016"/>
    </row>
    <row r="55017" spans="2:2" ht="16.5" x14ac:dyDescent="0.3">
      <c r="B55017"/>
    </row>
    <row r="55018" spans="2:2" ht="16.5" x14ac:dyDescent="0.3">
      <c r="B55018"/>
    </row>
    <row r="55019" spans="2:2" ht="16.5" x14ac:dyDescent="0.3">
      <c r="B55019"/>
    </row>
    <row r="55020" spans="2:2" ht="16.5" x14ac:dyDescent="0.3">
      <c r="B55020"/>
    </row>
    <row r="55021" spans="2:2" ht="16.5" x14ac:dyDescent="0.3">
      <c r="B55021"/>
    </row>
    <row r="55022" spans="2:2" ht="16.5" x14ac:dyDescent="0.3">
      <c r="B55022"/>
    </row>
    <row r="55023" spans="2:2" ht="16.5" x14ac:dyDescent="0.3">
      <c r="B55023"/>
    </row>
    <row r="55024" spans="2:2" ht="16.5" x14ac:dyDescent="0.3">
      <c r="B55024"/>
    </row>
    <row r="55025" spans="2:2" ht="16.5" x14ac:dyDescent="0.3">
      <c r="B55025"/>
    </row>
    <row r="55026" spans="2:2" ht="16.5" x14ac:dyDescent="0.3">
      <c r="B55026"/>
    </row>
    <row r="55027" spans="2:2" ht="16.5" x14ac:dyDescent="0.3">
      <c r="B55027"/>
    </row>
    <row r="55028" spans="2:2" ht="16.5" x14ac:dyDescent="0.3">
      <c r="B55028"/>
    </row>
    <row r="55029" spans="2:2" ht="16.5" x14ac:dyDescent="0.3">
      <c r="B55029"/>
    </row>
    <row r="55030" spans="2:2" ht="16.5" x14ac:dyDescent="0.3">
      <c r="B55030"/>
    </row>
    <row r="55031" spans="2:2" ht="16.5" x14ac:dyDescent="0.3">
      <c r="B55031"/>
    </row>
    <row r="55032" spans="2:2" ht="16.5" x14ac:dyDescent="0.3">
      <c r="B55032"/>
    </row>
    <row r="55033" spans="2:2" ht="16.5" x14ac:dyDescent="0.3">
      <c r="B55033"/>
    </row>
    <row r="55034" spans="2:2" ht="16.5" x14ac:dyDescent="0.3">
      <c r="B55034"/>
    </row>
    <row r="55035" spans="2:2" ht="16.5" x14ac:dyDescent="0.3">
      <c r="B55035"/>
    </row>
    <row r="55036" spans="2:2" ht="16.5" x14ac:dyDescent="0.3">
      <c r="B55036"/>
    </row>
    <row r="55037" spans="2:2" ht="16.5" x14ac:dyDescent="0.3">
      <c r="B55037"/>
    </row>
    <row r="55038" spans="2:2" ht="16.5" x14ac:dyDescent="0.3">
      <c r="B55038"/>
    </row>
    <row r="55039" spans="2:2" ht="16.5" x14ac:dyDescent="0.3">
      <c r="B55039"/>
    </row>
    <row r="55040" spans="2:2" ht="16.5" x14ac:dyDescent="0.3">
      <c r="B55040"/>
    </row>
    <row r="55041" spans="2:2" ht="16.5" x14ac:dyDescent="0.3">
      <c r="B55041"/>
    </row>
    <row r="55042" spans="2:2" ht="16.5" x14ac:dyDescent="0.3">
      <c r="B55042"/>
    </row>
    <row r="55043" spans="2:2" ht="16.5" x14ac:dyDescent="0.3">
      <c r="B55043"/>
    </row>
    <row r="55044" spans="2:2" ht="16.5" x14ac:dyDescent="0.3">
      <c r="B55044"/>
    </row>
    <row r="55045" spans="2:2" ht="16.5" x14ac:dyDescent="0.3">
      <c r="B55045"/>
    </row>
    <row r="55046" spans="2:2" ht="16.5" x14ac:dyDescent="0.3">
      <c r="B55046"/>
    </row>
    <row r="55047" spans="2:2" ht="16.5" x14ac:dyDescent="0.3">
      <c r="B55047"/>
    </row>
    <row r="55048" spans="2:2" ht="16.5" x14ac:dyDescent="0.3">
      <c r="B55048"/>
    </row>
    <row r="55049" spans="2:2" ht="16.5" x14ac:dyDescent="0.3">
      <c r="B55049"/>
    </row>
    <row r="55050" spans="2:2" ht="16.5" x14ac:dyDescent="0.3">
      <c r="B55050"/>
    </row>
    <row r="55051" spans="2:2" ht="16.5" x14ac:dyDescent="0.3">
      <c r="B55051"/>
    </row>
    <row r="55052" spans="2:2" ht="16.5" x14ac:dyDescent="0.3">
      <c r="B55052"/>
    </row>
    <row r="55053" spans="2:2" ht="16.5" x14ac:dyDescent="0.3">
      <c r="B55053"/>
    </row>
    <row r="55054" spans="2:2" ht="16.5" x14ac:dyDescent="0.3">
      <c r="B55054"/>
    </row>
    <row r="55055" spans="2:2" ht="16.5" x14ac:dyDescent="0.3">
      <c r="B55055"/>
    </row>
    <row r="55056" spans="2:2" ht="16.5" x14ac:dyDescent="0.3">
      <c r="B55056"/>
    </row>
    <row r="55057" spans="2:2" ht="16.5" x14ac:dyDescent="0.3">
      <c r="B55057"/>
    </row>
    <row r="55058" spans="2:2" ht="16.5" x14ac:dyDescent="0.3">
      <c r="B55058"/>
    </row>
    <row r="55059" spans="2:2" ht="16.5" x14ac:dyDescent="0.3">
      <c r="B55059"/>
    </row>
    <row r="55060" spans="2:2" ht="16.5" x14ac:dyDescent="0.3">
      <c r="B55060"/>
    </row>
    <row r="55061" spans="2:2" ht="16.5" x14ac:dyDescent="0.3">
      <c r="B55061"/>
    </row>
    <row r="55062" spans="2:2" ht="16.5" x14ac:dyDescent="0.3">
      <c r="B55062"/>
    </row>
    <row r="55063" spans="2:2" ht="16.5" x14ac:dyDescent="0.3">
      <c r="B55063"/>
    </row>
    <row r="55064" spans="2:2" ht="16.5" x14ac:dyDescent="0.3">
      <c r="B55064"/>
    </row>
    <row r="55065" spans="2:2" ht="16.5" x14ac:dyDescent="0.3">
      <c r="B55065"/>
    </row>
    <row r="55066" spans="2:2" ht="16.5" x14ac:dyDescent="0.3">
      <c r="B55066"/>
    </row>
    <row r="55067" spans="2:2" ht="16.5" x14ac:dyDescent="0.3">
      <c r="B55067"/>
    </row>
    <row r="55068" spans="2:2" ht="16.5" x14ac:dyDescent="0.3">
      <c r="B55068"/>
    </row>
    <row r="55069" spans="2:2" ht="16.5" x14ac:dyDescent="0.3">
      <c r="B55069"/>
    </row>
    <row r="55070" spans="2:2" ht="16.5" x14ac:dyDescent="0.3">
      <c r="B55070"/>
    </row>
    <row r="55071" spans="2:2" ht="16.5" x14ac:dyDescent="0.3">
      <c r="B55071"/>
    </row>
    <row r="55072" spans="2:2" ht="16.5" x14ac:dyDescent="0.3">
      <c r="B55072"/>
    </row>
    <row r="55073" spans="2:2" ht="16.5" x14ac:dyDescent="0.3">
      <c r="B55073"/>
    </row>
    <row r="55074" spans="2:2" ht="16.5" x14ac:dyDescent="0.3">
      <c r="B55074"/>
    </row>
    <row r="55075" spans="2:2" ht="16.5" x14ac:dyDescent="0.3">
      <c r="B55075"/>
    </row>
    <row r="55076" spans="2:2" ht="16.5" x14ac:dyDescent="0.3">
      <c r="B55076"/>
    </row>
    <row r="55077" spans="2:2" ht="16.5" x14ac:dyDescent="0.3">
      <c r="B55077"/>
    </row>
    <row r="55078" spans="2:2" ht="16.5" x14ac:dyDescent="0.3">
      <c r="B55078"/>
    </row>
    <row r="55079" spans="2:2" ht="16.5" x14ac:dyDescent="0.3">
      <c r="B55079"/>
    </row>
    <row r="55080" spans="2:2" ht="16.5" x14ac:dyDescent="0.3">
      <c r="B55080"/>
    </row>
    <row r="55081" spans="2:2" ht="16.5" x14ac:dyDescent="0.3">
      <c r="B55081"/>
    </row>
    <row r="55082" spans="2:2" ht="16.5" x14ac:dyDescent="0.3">
      <c r="B55082"/>
    </row>
    <row r="55083" spans="2:2" ht="16.5" x14ac:dyDescent="0.3">
      <c r="B55083"/>
    </row>
    <row r="55084" spans="2:2" ht="16.5" x14ac:dyDescent="0.3">
      <c r="B55084"/>
    </row>
    <row r="55085" spans="2:2" ht="16.5" x14ac:dyDescent="0.3">
      <c r="B55085"/>
    </row>
    <row r="55086" spans="2:2" ht="16.5" x14ac:dyDescent="0.3">
      <c r="B55086"/>
    </row>
    <row r="55087" spans="2:2" ht="16.5" x14ac:dyDescent="0.3">
      <c r="B55087"/>
    </row>
    <row r="55088" spans="2:2" ht="16.5" x14ac:dyDescent="0.3">
      <c r="B55088"/>
    </row>
    <row r="55089" spans="2:2" ht="16.5" x14ac:dyDescent="0.3">
      <c r="B55089"/>
    </row>
    <row r="55090" spans="2:2" ht="16.5" x14ac:dyDescent="0.3">
      <c r="B55090"/>
    </row>
    <row r="55091" spans="2:2" ht="16.5" x14ac:dyDescent="0.3">
      <c r="B55091"/>
    </row>
    <row r="55092" spans="2:2" ht="16.5" x14ac:dyDescent="0.3">
      <c r="B55092"/>
    </row>
    <row r="55093" spans="2:2" ht="16.5" x14ac:dyDescent="0.3">
      <c r="B55093"/>
    </row>
    <row r="55094" spans="2:2" ht="16.5" x14ac:dyDescent="0.3">
      <c r="B55094"/>
    </row>
    <row r="55095" spans="2:2" ht="16.5" x14ac:dyDescent="0.3">
      <c r="B55095"/>
    </row>
    <row r="55096" spans="2:2" ht="16.5" x14ac:dyDescent="0.3">
      <c r="B55096"/>
    </row>
    <row r="55097" spans="2:2" ht="16.5" x14ac:dyDescent="0.3">
      <c r="B55097"/>
    </row>
    <row r="55098" spans="2:2" ht="16.5" x14ac:dyDescent="0.3">
      <c r="B55098"/>
    </row>
    <row r="55099" spans="2:2" ht="16.5" x14ac:dyDescent="0.3">
      <c r="B55099"/>
    </row>
    <row r="55100" spans="2:2" ht="16.5" x14ac:dyDescent="0.3">
      <c r="B55100"/>
    </row>
    <row r="55101" spans="2:2" ht="16.5" x14ac:dyDescent="0.3">
      <c r="B55101"/>
    </row>
    <row r="55102" spans="2:2" ht="16.5" x14ac:dyDescent="0.3">
      <c r="B55102"/>
    </row>
    <row r="55103" spans="2:2" ht="16.5" x14ac:dyDescent="0.3">
      <c r="B55103"/>
    </row>
    <row r="55104" spans="2:2" ht="16.5" x14ac:dyDescent="0.3">
      <c r="B55104"/>
    </row>
    <row r="55105" spans="2:2" ht="16.5" x14ac:dyDescent="0.3">
      <c r="B55105"/>
    </row>
    <row r="55106" spans="2:2" ht="16.5" x14ac:dyDescent="0.3">
      <c r="B55106"/>
    </row>
    <row r="55107" spans="2:2" ht="16.5" x14ac:dyDescent="0.3">
      <c r="B55107"/>
    </row>
    <row r="55108" spans="2:2" ht="16.5" x14ac:dyDescent="0.3">
      <c r="B55108"/>
    </row>
    <row r="55109" spans="2:2" ht="16.5" x14ac:dyDescent="0.3">
      <c r="B55109"/>
    </row>
    <row r="55110" spans="2:2" ht="16.5" x14ac:dyDescent="0.3">
      <c r="B55110"/>
    </row>
    <row r="55111" spans="2:2" ht="16.5" x14ac:dyDescent="0.3">
      <c r="B55111"/>
    </row>
    <row r="55112" spans="2:2" ht="16.5" x14ac:dyDescent="0.3">
      <c r="B55112"/>
    </row>
    <row r="55113" spans="2:2" ht="16.5" x14ac:dyDescent="0.3">
      <c r="B55113"/>
    </row>
    <row r="55114" spans="2:2" ht="16.5" x14ac:dyDescent="0.3">
      <c r="B55114"/>
    </row>
    <row r="55115" spans="2:2" ht="16.5" x14ac:dyDescent="0.3">
      <c r="B55115"/>
    </row>
    <row r="55116" spans="2:2" ht="16.5" x14ac:dyDescent="0.3">
      <c r="B55116"/>
    </row>
    <row r="55117" spans="2:2" ht="16.5" x14ac:dyDescent="0.3">
      <c r="B55117"/>
    </row>
    <row r="55118" spans="2:2" ht="16.5" x14ac:dyDescent="0.3">
      <c r="B55118"/>
    </row>
    <row r="55119" spans="2:2" ht="16.5" x14ac:dyDescent="0.3">
      <c r="B55119"/>
    </row>
    <row r="55120" spans="2:2" ht="16.5" x14ac:dyDescent="0.3">
      <c r="B55120"/>
    </row>
    <row r="55121" spans="2:2" ht="16.5" x14ac:dyDescent="0.3">
      <c r="B55121"/>
    </row>
    <row r="55122" spans="2:2" ht="16.5" x14ac:dyDescent="0.3">
      <c r="B55122"/>
    </row>
    <row r="55123" spans="2:2" ht="16.5" x14ac:dyDescent="0.3">
      <c r="B55123"/>
    </row>
    <row r="55124" spans="2:2" ht="16.5" x14ac:dyDescent="0.3">
      <c r="B55124"/>
    </row>
    <row r="55125" spans="2:2" ht="16.5" x14ac:dyDescent="0.3">
      <c r="B55125"/>
    </row>
    <row r="55126" spans="2:2" ht="16.5" x14ac:dyDescent="0.3">
      <c r="B55126"/>
    </row>
    <row r="55127" spans="2:2" ht="16.5" x14ac:dyDescent="0.3">
      <c r="B55127"/>
    </row>
    <row r="55128" spans="2:2" ht="16.5" x14ac:dyDescent="0.3">
      <c r="B55128"/>
    </row>
    <row r="55129" spans="2:2" ht="16.5" x14ac:dyDescent="0.3">
      <c r="B55129"/>
    </row>
    <row r="55130" spans="2:2" ht="16.5" x14ac:dyDescent="0.3">
      <c r="B55130"/>
    </row>
    <row r="55131" spans="2:2" ht="16.5" x14ac:dyDescent="0.3">
      <c r="B55131"/>
    </row>
    <row r="55132" spans="2:2" ht="16.5" x14ac:dyDescent="0.3">
      <c r="B55132"/>
    </row>
    <row r="55133" spans="2:2" ht="16.5" x14ac:dyDescent="0.3">
      <c r="B55133"/>
    </row>
    <row r="55134" spans="2:2" ht="16.5" x14ac:dyDescent="0.3">
      <c r="B55134"/>
    </row>
    <row r="55135" spans="2:2" ht="16.5" x14ac:dyDescent="0.3">
      <c r="B55135"/>
    </row>
    <row r="55136" spans="2:2" ht="16.5" x14ac:dyDescent="0.3">
      <c r="B55136"/>
    </row>
    <row r="55137" spans="2:2" ht="16.5" x14ac:dyDescent="0.3">
      <c r="B55137"/>
    </row>
    <row r="55138" spans="2:2" ht="16.5" x14ac:dyDescent="0.3">
      <c r="B55138"/>
    </row>
    <row r="55139" spans="2:2" ht="16.5" x14ac:dyDescent="0.3">
      <c r="B55139"/>
    </row>
    <row r="55140" spans="2:2" ht="16.5" x14ac:dyDescent="0.3">
      <c r="B55140"/>
    </row>
    <row r="55141" spans="2:2" ht="16.5" x14ac:dyDescent="0.3">
      <c r="B55141"/>
    </row>
    <row r="55142" spans="2:2" ht="16.5" x14ac:dyDescent="0.3">
      <c r="B55142"/>
    </row>
    <row r="55143" spans="2:2" ht="16.5" x14ac:dyDescent="0.3">
      <c r="B55143"/>
    </row>
    <row r="55144" spans="2:2" ht="16.5" x14ac:dyDescent="0.3">
      <c r="B55144"/>
    </row>
    <row r="55145" spans="2:2" ht="16.5" x14ac:dyDescent="0.3">
      <c r="B55145"/>
    </row>
    <row r="55146" spans="2:2" ht="16.5" x14ac:dyDescent="0.3">
      <c r="B55146"/>
    </row>
    <row r="55147" spans="2:2" ht="16.5" x14ac:dyDescent="0.3">
      <c r="B55147"/>
    </row>
    <row r="55148" spans="2:2" ht="16.5" x14ac:dyDescent="0.3">
      <c r="B55148"/>
    </row>
    <row r="55149" spans="2:2" ht="16.5" x14ac:dyDescent="0.3">
      <c r="B55149"/>
    </row>
    <row r="55150" spans="2:2" ht="16.5" x14ac:dyDescent="0.3">
      <c r="B55150"/>
    </row>
    <row r="55151" spans="2:2" ht="16.5" x14ac:dyDescent="0.3">
      <c r="B55151"/>
    </row>
    <row r="55152" spans="2:2" ht="16.5" x14ac:dyDescent="0.3">
      <c r="B55152"/>
    </row>
    <row r="55153" spans="2:2" ht="16.5" x14ac:dyDescent="0.3">
      <c r="B55153"/>
    </row>
    <row r="55154" spans="2:2" ht="16.5" x14ac:dyDescent="0.3">
      <c r="B55154"/>
    </row>
    <row r="55155" spans="2:2" ht="16.5" x14ac:dyDescent="0.3">
      <c r="B55155"/>
    </row>
    <row r="55156" spans="2:2" ht="16.5" x14ac:dyDescent="0.3">
      <c r="B55156"/>
    </row>
    <row r="55157" spans="2:2" ht="16.5" x14ac:dyDescent="0.3">
      <c r="B55157"/>
    </row>
    <row r="55158" spans="2:2" ht="16.5" x14ac:dyDescent="0.3">
      <c r="B55158"/>
    </row>
    <row r="55159" spans="2:2" ht="16.5" x14ac:dyDescent="0.3">
      <c r="B55159"/>
    </row>
    <row r="55160" spans="2:2" ht="16.5" x14ac:dyDescent="0.3">
      <c r="B55160"/>
    </row>
    <row r="55161" spans="2:2" ht="16.5" x14ac:dyDescent="0.3">
      <c r="B55161"/>
    </row>
    <row r="55162" spans="2:2" ht="16.5" x14ac:dyDescent="0.3">
      <c r="B55162"/>
    </row>
    <row r="55163" spans="2:2" ht="16.5" x14ac:dyDescent="0.3">
      <c r="B55163"/>
    </row>
    <row r="55164" spans="2:2" ht="16.5" x14ac:dyDescent="0.3">
      <c r="B55164"/>
    </row>
    <row r="55165" spans="2:2" ht="16.5" x14ac:dyDescent="0.3">
      <c r="B55165"/>
    </row>
    <row r="55166" spans="2:2" ht="16.5" x14ac:dyDescent="0.3">
      <c r="B55166"/>
    </row>
    <row r="55167" spans="2:2" ht="16.5" x14ac:dyDescent="0.3">
      <c r="B55167"/>
    </row>
    <row r="55168" spans="2:2" ht="16.5" x14ac:dyDescent="0.3">
      <c r="B55168"/>
    </row>
    <row r="55169" spans="2:2" ht="16.5" x14ac:dyDescent="0.3">
      <c r="B55169"/>
    </row>
    <row r="55170" spans="2:2" ht="16.5" x14ac:dyDescent="0.3">
      <c r="B55170"/>
    </row>
    <row r="55171" spans="2:2" ht="16.5" x14ac:dyDescent="0.3">
      <c r="B55171"/>
    </row>
    <row r="55172" spans="2:2" ht="16.5" x14ac:dyDescent="0.3">
      <c r="B55172"/>
    </row>
    <row r="55173" spans="2:2" ht="16.5" x14ac:dyDescent="0.3">
      <c r="B55173"/>
    </row>
    <row r="55174" spans="2:2" ht="16.5" x14ac:dyDescent="0.3">
      <c r="B55174"/>
    </row>
    <row r="55175" spans="2:2" ht="16.5" x14ac:dyDescent="0.3">
      <c r="B55175"/>
    </row>
    <row r="55176" spans="2:2" ht="16.5" x14ac:dyDescent="0.3">
      <c r="B55176"/>
    </row>
    <row r="55177" spans="2:2" ht="16.5" x14ac:dyDescent="0.3">
      <c r="B55177"/>
    </row>
    <row r="55178" spans="2:2" ht="16.5" x14ac:dyDescent="0.3">
      <c r="B55178"/>
    </row>
    <row r="55179" spans="2:2" ht="16.5" x14ac:dyDescent="0.3">
      <c r="B55179"/>
    </row>
    <row r="55180" spans="2:2" ht="16.5" x14ac:dyDescent="0.3">
      <c r="B55180"/>
    </row>
    <row r="55181" spans="2:2" ht="16.5" x14ac:dyDescent="0.3">
      <c r="B55181"/>
    </row>
    <row r="55182" spans="2:2" ht="16.5" x14ac:dyDescent="0.3">
      <c r="B55182"/>
    </row>
    <row r="55183" spans="2:2" ht="16.5" x14ac:dyDescent="0.3">
      <c r="B55183"/>
    </row>
    <row r="55184" spans="2:2" ht="16.5" x14ac:dyDescent="0.3">
      <c r="B55184"/>
    </row>
    <row r="55185" spans="2:2" ht="16.5" x14ac:dyDescent="0.3">
      <c r="B55185"/>
    </row>
    <row r="55186" spans="2:2" ht="16.5" x14ac:dyDescent="0.3">
      <c r="B55186"/>
    </row>
    <row r="55187" spans="2:2" ht="16.5" x14ac:dyDescent="0.3">
      <c r="B55187"/>
    </row>
    <row r="55188" spans="2:2" ht="16.5" x14ac:dyDescent="0.3">
      <c r="B55188"/>
    </row>
    <row r="55189" spans="2:2" ht="16.5" x14ac:dyDescent="0.3">
      <c r="B55189"/>
    </row>
    <row r="55190" spans="2:2" ht="16.5" x14ac:dyDescent="0.3">
      <c r="B55190"/>
    </row>
    <row r="55191" spans="2:2" ht="16.5" x14ac:dyDescent="0.3">
      <c r="B55191"/>
    </row>
    <row r="55192" spans="2:2" ht="16.5" x14ac:dyDescent="0.3">
      <c r="B55192"/>
    </row>
    <row r="55193" spans="2:2" ht="16.5" x14ac:dyDescent="0.3">
      <c r="B55193"/>
    </row>
    <row r="55194" spans="2:2" ht="16.5" x14ac:dyDescent="0.3">
      <c r="B55194"/>
    </row>
    <row r="55195" spans="2:2" ht="16.5" x14ac:dyDescent="0.3">
      <c r="B55195"/>
    </row>
    <row r="55196" spans="2:2" ht="16.5" x14ac:dyDescent="0.3">
      <c r="B55196"/>
    </row>
    <row r="55197" spans="2:2" ht="16.5" x14ac:dyDescent="0.3">
      <c r="B55197"/>
    </row>
    <row r="55198" spans="2:2" ht="16.5" x14ac:dyDescent="0.3">
      <c r="B55198"/>
    </row>
    <row r="55199" spans="2:2" ht="16.5" x14ac:dyDescent="0.3">
      <c r="B55199"/>
    </row>
    <row r="55200" spans="2:2" ht="16.5" x14ac:dyDescent="0.3">
      <c r="B55200"/>
    </row>
    <row r="55201" spans="2:2" ht="16.5" x14ac:dyDescent="0.3">
      <c r="B55201"/>
    </row>
    <row r="55202" spans="2:2" ht="16.5" x14ac:dyDescent="0.3">
      <c r="B55202"/>
    </row>
    <row r="55203" spans="2:2" ht="16.5" x14ac:dyDescent="0.3">
      <c r="B55203"/>
    </row>
    <row r="55204" spans="2:2" ht="16.5" x14ac:dyDescent="0.3">
      <c r="B55204"/>
    </row>
    <row r="55205" spans="2:2" ht="16.5" x14ac:dyDescent="0.3">
      <c r="B55205"/>
    </row>
    <row r="55206" spans="2:2" ht="16.5" x14ac:dyDescent="0.3">
      <c r="B55206"/>
    </row>
    <row r="55207" spans="2:2" ht="16.5" x14ac:dyDescent="0.3">
      <c r="B55207"/>
    </row>
    <row r="55208" spans="2:2" ht="16.5" x14ac:dyDescent="0.3">
      <c r="B55208"/>
    </row>
    <row r="55209" spans="2:2" ht="16.5" x14ac:dyDescent="0.3">
      <c r="B55209"/>
    </row>
    <row r="55210" spans="2:2" ht="16.5" x14ac:dyDescent="0.3">
      <c r="B55210"/>
    </row>
    <row r="55211" spans="2:2" ht="16.5" x14ac:dyDescent="0.3">
      <c r="B55211"/>
    </row>
    <row r="55212" spans="2:2" ht="16.5" x14ac:dyDescent="0.3">
      <c r="B55212"/>
    </row>
    <row r="55213" spans="2:2" ht="16.5" x14ac:dyDescent="0.3">
      <c r="B55213"/>
    </row>
    <row r="55214" spans="2:2" ht="16.5" x14ac:dyDescent="0.3">
      <c r="B55214"/>
    </row>
    <row r="55215" spans="2:2" ht="16.5" x14ac:dyDescent="0.3">
      <c r="B55215"/>
    </row>
    <row r="55216" spans="2:2" ht="16.5" x14ac:dyDescent="0.3">
      <c r="B55216"/>
    </row>
    <row r="55217" spans="2:2" ht="16.5" x14ac:dyDescent="0.3">
      <c r="B55217"/>
    </row>
    <row r="55218" spans="2:2" ht="16.5" x14ac:dyDescent="0.3">
      <c r="B55218"/>
    </row>
    <row r="55219" spans="2:2" ht="16.5" x14ac:dyDescent="0.3">
      <c r="B55219"/>
    </row>
    <row r="55220" spans="2:2" ht="16.5" x14ac:dyDescent="0.3">
      <c r="B55220"/>
    </row>
    <row r="55221" spans="2:2" ht="16.5" x14ac:dyDescent="0.3">
      <c r="B55221"/>
    </row>
    <row r="55222" spans="2:2" ht="16.5" x14ac:dyDescent="0.3">
      <c r="B55222"/>
    </row>
    <row r="55223" spans="2:2" ht="16.5" x14ac:dyDescent="0.3">
      <c r="B55223"/>
    </row>
    <row r="55224" spans="2:2" ht="16.5" x14ac:dyDescent="0.3">
      <c r="B55224"/>
    </row>
    <row r="55225" spans="2:2" ht="16.5" x14ac:dyDescent="0.3">
      <c r="B55225"/>
    </row>
    <row r="55226" spans="2:2" ht="16.5" x14ac:dyDescent="0.3">
      <c r="B55226"/>
    </row>
    <row r="55227" spans="2:2" ht="16.5" x14ac:dyDescent="0.3">
      <c r="B55227"/>
    </row>
    <row r="55228" spans="2:2" ht="16.5" x14ac:dyDescent="0.3">
      <c r="B55228"/>
    </row>
    <row r="55229" spans="2:2" ht="16.5" x14ac:dyDescent="0.3">
      <c r="B55229"/>
    </row>
    <row r="55230" spans="2:2" ht="16.5" x14ac:dyDescent="0.3">
      <c r="B55230"/>
    </row>
    <row r="55231" spans="2:2" ht="16.5" x14ac:dyDescent="0.3">
      <c r="B55231"/>
    </row>
    <row r="55232" spans="2:2" ht="16.5" x14ac:dyDescent="0.3">
      <c r="B55232"/>
    </row>
    <row r="55233" spans="2:2" ht="16.5" x14ac:dyDescent="0.3">
      <c r="B55233"/>
    </row>
    <row r="55234" spans="2:2" ht="16.5" x14ac:dyDescent="0.3">
      <c r="B55234"/>
    </row>
    <row r="55235" spans="2:2" ht="16.5" x14ac:dyDescent="0.3">
      <c r="B55235"/>
    </row>
    <row r="55236" spans="2:2" ht="16.5" x14ac:dyDescent="0.3">
      <c r="B55236"/>
    </row>
    <row r="55237" spans="2:2" ht="16.5" x14ac:dyDescent="0.3">
      <c r="B55237"/>
    </row>
    <row r="55238" spans="2:2" ht="16.5" x14ac:dyDescent="0.3">
      <c r="B55238"/>
    </row>
    <row r="55239" spans="2:2" ht="16.5" x14ac:dyDescent="0.3">
      <c r="B55239"/>
    </row>
    <row r="55240" spans="2:2" ht="16.5" x14ac:dyDescent="0.3">
      <c r="B55240"/>
    </row>
    <row r="55241" spans="2:2" ht="16.5" x14ac:dyDescent="0.3">
      <c r="B55241"/>
    </row>
    <row r="55242" spans="2:2" ht="16.5" x14ac:dyDescent="0.3">
      <c r="B55242"/>
    </row>
    <row r="55243" spans="2:2" ht="16.5" x14ac:dyDescent="0.3">
      <c r="B55243"/>
    </row>
    <row r="55244" spans="2:2" ht="16.5" x14ac:dyDescent="0.3">
      <c r="B55244"/>
    </row>
    <row r="55245" spans="2:2" ht="16.5" x14ac:dyDescent="0.3">
      <c r="B55245"/>
    </row>
    <row r="55246" spans="2:2" ht="16.5" x14ac:dyDescent="0.3">
      <c r="B55246"/>
    </row>
    <row r="55247" spans="2:2" ht="16.5" x14ac:dyDescent="0.3">
      <c r="B55247"/>
    </row>
    <row r="55248" spans="2:2" ht="16.5" x14ac:dyDescent="0.3">
      <c r="B55248"/>
    </row>
    <row r="55249" spans="2:2" ht="16.5" x14ac:dyDescent="0.3">
      <c r="B55249"/>
    </row>
    <row r="55250" spans="2:2" ht="16.5" x14ac:dyDescent="0.3">
      <c r="B55250"/>
    </row>
    <row r="55251" spans="2:2" ht="16.5" x14ac:dyDescent="0.3">
      <c r="B55251"/>
    </row>
    <row r="55252" spans="2:2" ht="16.5" x14ac:dyDescent="0.3">
      <c r="B55252"/>
    </row>
    <row r="55253" spans="2:2" ht="16.5" x14ac:dyDescent="0.3">
      <c r="B55253"/>
    </row>
    <row r="55254" spans="2:2" ht="16.5" x14ac:dyDescent="0.3">
      <c r="B55254"/>
    </row>
    <row r="55255" spans="2:2" ht="16.5" x14ac:dyDescent="0.3">
      <c r="B55255"/>
    </row>
    <row r="55256" spans="2:2" ht="16.5" x14ac:dyDescent="0.3">
      <c r="B55256"/>
    </row>
    <row r="55257" spans="2:2" ht="16.5" x14ac:dyDescent="0.3">
      <c r="B55257"/>
    </row>
    <row r="55258" spans="2:2" ht="16.5" x14ac:dyDescent="0.3">
      <c r="B55258"/>
    </row>
    <row r="55259" spans="2:2" ht="16.5" x14ac:dyDescent="0.3">
      <c r="B55259"/>
    </row>
    <row r="55260" spans="2:2" ht="16.5" x14ac:dyDescent="0.3">
      <c r="B55260"/>
    </row>
    <row r="55261" spans="2:2" ht="16.5" x14ac:dyDescent="0.3">
      <c r="B55261"/>
    </row>
    <row r="55262" spans="2:2" ht="16.5" x14ac:dyDescent="0.3">
      <c r="B55262"/>
    </row>
    <row r="55263" spans="2:2" ht="16.5" x14ac:dyDescent="0.3">
      <c r="B55263"/>
    </row>
    <row r="55264" spans="2:2" ht="16.5" x14ac:dyDescent="0.3">
      <c r="B55264"/>
    </row>
    <row r="55265" spans="2:2" ht="16.5" x14ac:dyDescent="0.3">
      <c r="B55265"/>
    </row>
    <row r="55266" spans="2:2" ht="16.5" x14ac:dyDescent="0.3">
      <c r="B55266"/>
    </row>
    <row r="55267" spans="2:2" ht="16.5" x14ac:dyDescent="0.3">
      <c r="B55267"/>
    </row>
    <row r="55268" spans="2:2" ht="16.5" x14ac:dyDescent="0.3">
      <c r="B55268"/>
    </row>
    <row r="55269" spans="2:2" ht="16.5" x14ac:dyDescent="0.3">
      <c r="B55269"/>
    </row>
    <row r="55270" spans="2:2" ht="16.5" x14ac:dyDescent="0.3">
      <c r="B55270"/>
    </row>
    <row r="55271" spans="2:2" ht="16.5" x14ac:dyDescent="0.3">
      <c r="B55271"/>
    </row>
    <row r="55272" spans="2:2" ht="16.5" x14ac:dyDescent="0.3">
      <c r="B55272"/>
    </row>
    <row r="55273" spans="2:2" ht="16.5" x14ac:dyDescent="0.3">
      <c r="B55273"/>
    </row>
    <row r="55274" spans="2:2" ht="16.5" x14ac:dyDescent="0.3">
      <c r="B55274"/>
    </row>
    <row r="55275" spans="2:2" ht="16.5" x14ac:dyDescent="0.3">
      <c r="B55275"/>
    </row>
    <row r="55276" spans="2:2" ht="16.5" x14ac:dyDescent="0.3">
      <c r="B55276"/>
    </row>
    <row r="55277" spans="2:2" ht="16.5" x14ac:dyDescent="0.3">
      <c r="B55277"/>
    </row>
    <row r="55278" spans="2:2" ht="16.5" x14ac:dyDescent="0.3">
      <c r="B55278"/>
    </row>
    <row r="55279" spans="2:2" ht="16.5" x14ac:dyDescent="0.3">
      <c r="B55279"/>
    </row>
    <row r="55280" spans="2:2" ht="16.5" x14ac:dyDescent="0.3">
      <c r="B55280"/>
    </row>
    <row r="55281" spans="2:2" ht="16.5" x14ac:dyDescent="0.3">
      <c r="B55281"/>
    </row>
    <row r="55282" spans="2:2" ht="16.5" x14ac:dyDescent="0.3">
      <c r="B55282"/>
    </row>
    <row r="55283" spans="2:2" ht="16.5" x14ac:dyDescent="0.3">
      <c r="B55283"/>
    </row>
    <row r="55284" spans="2:2" ht="16.5" x14ac:dyDescent="0.3">
      <c r="B55284"/>
    </row>
    <row r="55285" spans="2:2" ht="16.5" x14ac:dyDescent="0.3">
      <c r="B55285"/>
    </row>
    <row r="55286" spans="2:2" ht="16.5" x14ac:dyDescent="0.3">
      <c r="B55286"/>
    </row>
    <row r="55287" spans="2:2" ht="16.5" x14ac:dyDescent="0.3">
      <c r="B55287"/>
    </row>
    <row r="55288" spans="2:2" ht="16.5" x14ac:dyDescent="0.3">
      <c r="B55288"/>
    </row>
    <row r="55289" spans="2:2" ht="16.5" x14ac:dyDescent="0.3">
      <c r="B55289"/>
    </row>
    <row r="55290" spans="2:2" ht="16.5" x14ac:dyDescent="0.3">
      <c r="B55290"/>
    </row>
    <row r="55291" spans="2:2" ht="16.5" x14ac:dyDescent="0.3">
      <c r="B55291"/>
    </row>
    <row r="55292" spans="2:2" ht="16.5" x14ac:dyDescent="0.3">
      <c r="B55292"/>
    </row>
    <row r="55293" spans="2:2" ht="16.5" x14ac:dyDescent="0.3">
      <c r="B55293"/>
    </row>
    <row r="55294" spans="2:2" ht="16.5" x14ac:dyDescent="0.3">
      <c r="B55294"/>
    </row>
    <row r="55295" spans="2:2" ht="16.5" x14ac:dyDescent="0.3">
      <c r="B55295"/>
    </row>
    <row r="55296" spans="2:2" ht="16.5" x14ac:dyDescent="0.3">
      <c r="B55296"/>
    </row>
    <row r="55297" spans="2:2" ht="16.5" x14ac:dyDescent="0.3">
      <c r="B55297"/>
    </row>
    <row r="55298" spans="2:2" ht="16.5" x14ac:dyDescent="0.3">
      <c r="B55298"/>
    </row>
    <row r="55299" spans="2:2" ht="16.5" x14ac:dyDescent="0.3">
      <c r="B55299"/>
    </row>
    <row r="55300" spans="2:2" ht="16.5" x14ac:dyDescent="0.3">
      <c r="B55300"/>
    </row>
    <row r="55301" spans="2:2" ht="16.5" x14ac:dyDescent="0.3">
      <c r="B55301"/>
    </row>
    <row r="55302" spans="2:2" ht="16.5" x14ac:dyDescent="0.3">
      <c r="B55302"/>
    </row>
    <row r="55303" spans="2:2" ht="16.5" x14ac:dyDescent="0.3">
      <c r="B55303"/>
    </row>
    <row r="55304" spans="2:2" ht="16.5" x14ac:dyDescent="0.3">
      <c r="B55304"/>
    </row>
    <row r="55305" spans="2:2" ht="16.5" x14ac:dyDescent="0.3">
      <c r="B55305"/>
    </row>
    <row r="55306" spans="2:2" ht="16.5" x14ac:dyDescent="0.3">
      <c r="B55306"/>
    </row>
    <row r="55307" spans="2:2" ht="16.5" x14ac:dyDescent="0.3">
      <c r="B55307"/>
    </row>
    <row r="55308" spans="2:2" ht="16.5" x14ac:dyDescent="0.3">
      <c r="B55308"/>
    </row>
    <row r="55309" spans="2:2" ht="16.5" x14ac:dyDescent="0.3">
      <c r="B55309"/>
    </row>
    <row r="55310" spans="2:2" ht="16.5" x14ac:dyDescent="0.3">
      <c r="B55310"/>
    </row>
    <row r="55311" spans="2:2" ht="16.5" x14ac:dyDescent="0.3">
      <c r="B55311"/>
    </row>
    <row r="55312" spans="2:2" ht="16.5" x14ac:dyDescent="0.3">
      <c r="B55312"/>
    </row>
    <row r="55313" spans="2:2" ht="16.5" x14ac:dyDescent="0.3">
      <c r="B55313"/>
    </row>
    <row r="55314" spans="2:2" ht="16.5" x14ac:dyDescent="0.3">
      <c r="B55314"/>
    </row>
    <row r="55315" spans="2:2" ht="16.5" x14ac:dyDescent="0.3">
      <c r="B55315"/>
    </row>
    <row r="55316" spans="2:2" ht="16.5" x14ac:dyDescent="0.3">
      <c r="B55316"/>
    </row>
    <row r="55317" spans="2:2" ht="16.5" x14ac:dyDescent="0.3">
      <c r="B55317"/>
    </row>
    <row r="55318" spans="2:2" ht="16.5" x14ac:dyDescent="0.3">
      <c r="B55318"/>
    </row>
    <row r="55319" spans="2:2" ht="16.5" x14ac:dyDescent="0.3">
      <c r="B55319"/>
    </row>
    <row r="55320" spans="2:2" ht="16.5" x14ac:dyDescent="0.3">
      <c r="B55320"/>
    </row>
    <row r="55321" spans="2:2" ht="16.5" x14ac:dyDescent="0.3">
      <c r="B55321"/>
    </row>
    <row r="55322" spans="2:2" ht="16.5" x14ac:dyDescent="0.3">
      <c r="B55322"/>
    </row>
    <row r="55323" spans="2:2" ht="16.5" x14ac:dyDescent="0.3">
      <c r="B55323"/>
    </row>
    <row r="55324" spans="2:2" ht="16.5" x14ac:dyDescent="0.3">
      <c r="B55324"/>
    </row>
    <row r="55325" spans="2:2" ht="16.5" x14ac:dyDescent="0.3">
      <c r="B55325"/>
    </row>
    <row r="55326" spans="2:2" ht="16.5" x14ac:dyDescent="0.3">
      <c r="B55326"/>
    </row>
    <row r="55327" spans="2:2" ht="16.5" x14ac:dyDescent="0.3">
      <c r="B55327"/>
    </row>
    <row r="55328" spans="2:2" ht="16.5" x14ac:dyDescent="0.3">
      <c r="B55328"/>
    </row>
    <row r="55329" spans="2:2" ht="16.5" x14ac:dyDescent="0.3">
      <c r="B55329"/>
    </row>
    <row r="55330" spans="2:2" ht="16.5" x14ac:dyDescent="0.3">
      <c r="B55330"/>
    </row>
    <row r="55331" spans="2:2" ht="16.5" x14ac:dyDescent="0.3">
      <c r="B55331"/>
    </row>
    <row r="55332" spans="2:2" ht="16.5" x14ac:dyDescent="0.3">
      <c r="B55332"/>
    </row>
    <row r="55333" spans="2:2" ht="16.5" x14ac:dyDescent="0.3">
      <c r="B55333"/>
    </row>
    <row r="55334" spans="2:2" ht="16.5" x14ac:dyDescent="0.3">
      <c r="B55334"/>
    </row>
    <row r="55335" spans="2:2" ht="16.5" x14ac:dyDescent="0.3">
      <c r="B55335"/>
    </row>
    <row r="55336" spans="2:2" ht="16.5" x14ac:dyDescent="0.3">
      <c r="B55336"/>
    </row>
    <row r="55337" spans="2:2" ht="16.5" x14ac:dyDescent="0.3">
      <c r="B55337"/>
    </row>
    <row r="55338" spans="2:2" ht="16.5" x14ac:dyDescent="0.3">
      <c r="B55338"/>
    </row>
    <row r="55339" spans="2:2" ht="16.5" x14ac:dyDescent="0.3">
      <c r="B55339"/>
    </row>
    <row r="55340" spans="2:2" ht="16.5" x14ac:dyDescent="0.3">
      <c r="B55340"/>
    </row>
    <row r="55341" spans="2:2" ht="16.5" x14ac:dyDescent="0.3">
      <c r="B55341"/>
    </row>
    <row r="55342" spans="2:2" ht="16.5" x14ac:dyDescent="0.3">
      <c r="B55342"/>
    </row>
    <row r="55343" spans="2:2" ht="16.5" x14ac:dyDescent="0.3">
      <c r="B55343"/>
    </row>
    <row r="55344" spans="2:2" ht="16.5" x14ac:dyDescent="0.3">
      <c r="B55344"/>
    </row>
    <row r="55345" spans="2:2" ht="16.5" x14ac:dyDescent="0.3">
      <c r="B55345"/>
    </row>
    <row r="55346" spans="2:2" ht="16.5" x14ac:dyDescent="0.3">
      <c r="B55346"/>
    </row>
    <row r="55347" spans="2:2" ht="16.5" x14ac:dyDescent="0.3">
      <c r="B55347"/>
    </row>
    <row r="55348" spans="2:2" ht="16.5" x14ac:dyDescent="0.3">
      <c r="B55348"/>
    </row>
    <row r="55349" spans="2:2" ht="16.5" x14ac:dyDescent="0.3">
      <c r="B55349"/>
    </row>
    <row r="55350" spans="2:2" ht="16.5" x14ac:dyDescent="0.3">
      <c r="B55350"/>
    </row>
    <row r="55351" spans="2:2" ht="16.5" x14ac:dyDescent="0.3">
      <c r="B55351"/>
    </row>
    <row r="55352" spans="2:2" ht="16.5" x14ac:dyDescent="0.3">
      <c r="B55352"/>
    </row>
    <row r="55353" spans="2:2" ht="16.5" x14ac:dyDescent="0.3">
      <c r="B55353"/>
    </row>
    <row r="55354" spans="2:2" ht="16.5" x14ac:dyDescent="0.3">
      <c r="B55354"/>
    </row>
    <row r="55355" spans="2:2" ht="16.5" x14ac:dyDescent="0.3">
      <c r="B55355"/>
    </row>
    <row r="55356" spans="2:2" ht="16.5" x14ac:dyDescent="0.3">
      <c r="B55356"/>
    </row>
    <row r="55357" spans="2:2" ht="16.5" x14ac:dyDescent="0.3">
      <c r="B55357"/>
    </row>
    <row r="55358" spans="2:2" ht="16.5" x14ac:dyDescent="0.3">
      <c r="B55358"/>
    </row>
    <row r="55359" spans="2:2" ht="16.5" x14ac:dyDescent="0.3">
      <c r="B55359"/>
    </row>
    <row r="55360" spans="2:2" ht="16.5" x14ac:dyDescent="0.3">
      <c r="B55360"/>
    </row>
    <row r="55361" spans="2:2" ht="16.5" x14ac:dyDescent="0.3">
      <c r="B55361"/>
    </row>
    <row r="55362" spans="2:2" ht="16.5" x14ac:dyDescent="0.3">
      <c r="B55362"/>
    </row>
    <row r="55363" spans="2:2" ht="16.5" x14ac:dyDescent="0.3">
      <c r="B55363"/>
    </row>
    <row r="55364" spans="2:2" ht="16.5" x14ac:dyDescent="0.3">
      <c r="B55364"/>
    </row>
    <row r="55365" spans="2:2" ht="16.5" x14ac:dyDescent="0.3">
      <c r="B55365"/>
    </row>
    <row r="55366" spans="2:2" ht="16.5" x14ac:dyDescent="0.3">
      <c r="B55366"/>
    </row>
    <row r="55367" spans="2:2" ht="16.5" x14ac:dyDescent="0.3">
      <c r="B55367"/>
    </row>
    <row r="55368" spans="2:2" ht="16.5" x14ac:dyDescent="0.3">
      <c r="B55368"/>
    </row>
    <row r="55369" spans="2:2" ht="16.5" x14ac:dyDescent="0.3">
      <c r="B55369"/>
    </row>
    <row r="55370" spans="2:2" ht="16.5" x14ac:dyDescent="0.3">
      <c r="B55370"/>
    </row>
    <row r="55371" spans="2:2" ht="16.5" x14ac:dyDescent="0.3">
      <c r="B55371"/>
    </row>
    <row r="55372" spans="2:2" ht="16.5" x14ac:dyDescent="0.3">
      <c r="B55372"/>
    </row>
    <row r="55373" spans="2:2" ht="16.5" x14ac:dyDescent="0.3">
      <c r="B55373"/>
    </row>
    <row r="55374" spans="2:2" ht="16.5" x14ac:dyDescent="0.3">
      <c r="B55374"/>
    </row>
    <row r="55375" spans="2:2" ht="16.5" x14ac:dyDescent="0.3">
      <c r="B55375"/>
    </row>
    <row r="55376" spans="2:2" ht="16.5" x14ac:dyDescent="0.3">
      <c r="B55376"/>
    </row>
    <row r="55377" spans="2:2" ht="16.5" x14ac:dyDescent="0.3">
      <c r="B55377"/>
    </row>
    <row r="55378" spans="2:2" ht="16.5" x14ac:dyDescent="0.3">
      <c r="B55378"/>
    </row>
    <row r="55379" spans="2:2" ht="16.5" x14ac:dyDescent="0.3">
      <c r="B55379"/>
    </row>
    <row r="55380" spans="2:2" ht="16.5" x14ac:dyDescent="0.3">
      <c r="B55380"/>
    </row>
    <row r="55381" spans="2:2" ht="16.5" x14ac:dyDescent="0.3">
      <c r="B55381"/>
    </row>
    <row r="55382" spans="2:2" ht="16.5" x14ac:dyDescent="0.3">
      <c r="B55382"/>
    </row>
    <row r="55383" spans="2:2" ht="16.5" x14ac:dyDescent="0.3">
      <c r="B55383"/>
    </row>
    <row r="55384" spans="2:2" ht="16.5" x14ac:dyDescent="0.3">
      <c r="B55384"/>
    </row>
    <row r="55385" spans="2:2" ht="16.5" x14ac:dyDescent="0.3">
      <c r="B55385"/>
    </row>
    <row r="55386" spans="2:2" ht="16.5" x14ac:dyDescent="0.3">
      <c r="B55386"/>
    </row>
    <row r="55387" spans="2:2" ht="16.5" x14ac:dyDescent="0.3">
      <c r="B55387"/>
    </row>
    <row r="55388" spans="2:2" ht="16.5" x14ac:dyDescent="0.3">
      <c r="B55388"/>
    </row>
    <row r="55389" spans="2:2" ht="16.5" x14ac:dyDescent="0.3">
      <c r="B55389"/>
    </row>
    <row r="55390" spans="2:2" ht="16.5" x14ac:dyDescent="0.3">
      <c r="B55390"/>
    </row>
    <row r="55391" spans="2:2" ht="16.5" x14ac:dyDescent="0.3">
      <c r="B55391"/>
    </row>
    <row r="55392" spans="2:2" ht="16.5" x14ac:dyDescent="0.3">
      <c r="B55392"/>
    </row>
    <row r="55393" spans="2:2" ht="16.5" x14ac:dyDescent="0.3">
      <c r="B55393"/>
    </row>
    <row r="55394" spans="2:2" ht="16.5" x14ac:dyDescent="0.3">
      <c r="B55394"/>
    </row>
    <row r="55395" spans="2:2" ht="16.5" x14ac:dyDescent="0.3">
      <c r="B55395"/>
    </row>
    <row r="55396" spans="2:2" ht="16.5" x14ac:dyDescent="0.3">
      <c r="B55396"/>
    </row>
    <row r="55397" spans="2:2" ht="16.5" x14ac:dyDescent="0.3">
      <c r="B55397"/>
    </row>
    <row r="55398" spans="2:2" ht="16.5" x14ac:dyDescent="0.3">
      <c r="B55398"/>
    </row>
    <row r="55399" spans="2:2" ht="16.5" x14ac:dyDescent="0.3">
      <c r="B55399"/>
    </row>
    <row r="55400" spans="2:2" ht="16.5" x14ac:dyDescent="0.3">
      <c r="B55400"/>
    </row>
    <row r="55401" spans="2:2" ht="16.5" x14ac:dyDescent="0.3">
      <c r="B55401"/>
    </row>
    <row r="55402" spans="2:2" ht="16.5" x14ac:dyDescent="0.3">
      <c r="B55402"/>
    </row>
    <row r="55403" spans="2:2" ht="16.5" x14ac:dyDescent="0.3">
      <c r="B55403"/>
    </row>
    <row r="55404" spans="2:2" ht="16.5" x14ac:dyDescent="0.3">
      <c r="B55404"/>
    </row>
    <row r="55405" spans="2:2" ht="16.5" x14ac:dyDescent="0.3">
      <c r="B55405"/>
    </row>
    <row r="55406" spans="2:2" ht="16.5" x14ac:dyDescent="0.3">
      <c r="B55406"/>
    </row>
    <row r="55407" spans="2:2" ht="16.5" x14ac:dyDescent="0.3">
      <c r="B55407"/>
    </row>
    <row r="55408" spans="2:2" ht="16.5" x14ac:dyDescent="0.3">
      <c r="B55408"/>
    </row>
    <row r="55409" spans="2:2" ht="16.5" x14ac:dyDescent="0.3">
      <c r="B55409"/>
    </row>
    <row r="55410" spans="2:2" ht="16.5" x14ac:dyDescent="0.3">
      <c r="B55410"/>
    </row>
    <row r="55411" spans="2:2" ht="16.5" x14ac:dyDescent="0.3">
      <c r="B55411"/>
    </row>
    <row r="55412" spans="2:2" ht="16.5" x14ac:dyDescent="0.3">
      <c r="B55412"/>
    </row>
    <row r="55413" spans="2:2" ht="16.5" x14ac:dyDescent="0.3">
      <c r="B55413"/>
    </row>
    <row r="55414" spans="2:2" ht="16.5" x14ac:dyDescent="0.3">
      <c r="B55414"/>
    </row>
    <row r="55415" spans="2:2" ht="16.5" x14ac:dyDescent="0.3">
      <c r="B55415"/>
    </row>
    <row r="55416" spans="2:2" ht="16.5" x14ac:dyDescent="0.3">
      <c r="B55416"/>
    </row>
    <row r="55417" spans="2:2" ht="16.5" x14ac:dyDescent="0.3">
      <c r="B55417"/>
    </row>
    <row r="55418" spans="2:2" ht="16.5" x14ac:dyDescent="0.3">
      <c r="B55418"/>
    </row>
    <row r="55419" spans="2:2" ht="16.5" x14ac:dyDescent="0.3">
      <c r="B55419"/>
    </row>
    <row r="55420" spans="2:2" ht="16.5" x14ac:dyDescent="0.3">
      <c r="B55420"/>
    </row>
    <row r="55421" spans="2:2" ht="16.5" x14ac:dyDescent="0.3">
      <c r="B55421"/>
    </row>
    <row r="55422" spans="2:2" ht="16.5" x14ac:dyDescent="0.3">
      <c r="B55422"/>
    </row>
    <row r="55423" spans="2:2" ht="16.5" x14ac:dyDescent="0.3">
      <c r="B55423"/>
    </row>
    <row r="55424" spans="2:2" ht="16.5" x14ac:dyDescent="0.3">
      <c r="B55424"/>
    </row>
    <row r="55425" spans="2:2" ht="16.5" x14ac:dyDescent="0.3">
      <c r="B55425"/>
    </row>
    <row r="55426" spans="2:2" ht="16.5" x14ac:dyDescent="0.3">
      <c r="B55426"/>
    </row>
    <row r="55427" spans="2:2" ht="16.5" x14ac:dyDescent="0.3">
      <c r="B55427"/>
    </row>
    <row r="55428" spans="2:2" ht="16.5" x14ac:dyDescent="0.3">
      <c r="B55428"/>
    </row>
    <row r="55429" spans="2:2" ht="16.5" x14ac:dyDescent="0.3">
      <c r="B55429"/>
    </row>
    <row r="55430" spans="2:2" ht="16.5" x14ac:dyDescent="0.3">
      <c r="B55430"/>
    </row>
    <row r="55431" spans="2:2" ht="16.5" x14ac:dyDescent="0.3">
      <c r="B55431"/>
    </row>
    <row r="55432" spans="2:2" ht="16.5" x14ac:dyDescent="0.3">
      <c r="B55432"/>
    </row>
    <row r="55433" spans="2:2" ht="16.5" x14ac:dyDescent="0.3">
      <c r="B55433"/>
    </row>
    <row r="55434" spans="2:2" ht="16.5" x14ac:dyDescent="0.3">
      <c r="B55434"/>
    </row>
    <row r="55435" spans="2:2" ht="16.5" x14ac:dyDescent="0.3">
      <c r="B55435"/>
    </row>
    <row r="55436" spans="2:2" ht="16.5" x14ac:dyDescent="0.3">
      <c r="B55436"/>
    </row>
    <row r="55437" spans="2:2" ht="16.5" x14ac:dyDescent="0.3">
      <c r="B55437"/>
    </row>
    <row r="55438" spans="2:2" ht="16.5" x14ac:dyDescent="0.3">
      <c r="B55438"/>
    </row>
    <row r="55439" spans="2:2" ht="16.5" x14ac:dyDescent="0.3">
      <c r="B55439"/>
    </row>
    <row r="55440" spans="2:2" ht="16.5" x14ac:dyDescent="0.3">
      <c r="B55440"/>
    </row>
    <row r="55441" spans="2:2" ht="16.5" x14ac:dyDescent="0.3">
      <c r="B55441"/>
    </row>
    <row r="55442" spans="2:2" ht="16.5" x14ac:dyDescent="0.3">
      <c r="B55442"/>
    </row>
    <row r="55443" spans="2:2" ht="16.5" x14ac:dyDescent="0.3">
      <c r="B55443"/>
    </row>
    <row r="55444" spans="2:2" ht="16.5" x14ac:dyDescent="0.3">
      <c r="B55444"/>
    </row>
    <row r="55445" spans="2:2" ht="16.5" x14ac:dyDescent="0.3">
      <c r="B55445"/>
    </row>
    <row r="55446" spans="2:2" ht="16.5" x14ac:dyDescent="0.3">
      <c r="B55446"/>
    </row>
    <row r="55447" spans="2:2" ht="16.5" x14ac:dyDescent="0.3">
      <c r="B55447"/>
    </row>
    <row r="55448" spans="2:2" ht="16.5" x14ac:dyDescent="0.3">
      <c r="B55448"/>
    </row>
    <row r="55449" spans="2:2" ht="16.5" x14ac:dyDescent="0.3">
      <c r="B55449"/>
    </row>
    <row r="55450" spans="2:2" ht="16.5" x14ac:dyDescent="0.3">
      <c r="B55450"/>
    </row>
    <row r="55451" spans="2:2" ht="16.5" x14ac:dyDescent="0.3">
      <c r="B55451"/>
    </row>
    <row r="55452" spans="2:2" ht="16.5" x14ac:dyDescent="0.3">
      <c r="B55452"/>
    </row>
    <row r="55453" spans="2:2" ht="16.5" x14ac:dyDescent="0.3">
      <c r="B55453"/>
    </row>
    <row r="55454" spans="2:2" ht="16.5" x14ac:dyDescent="0.3">
      <c r="B55454"/>
    </row>
    <row r="55455" spans="2:2" ht="16.5" x14ac:dyDescent="0.3">
      <c r="B55455"/>
    </row>
    <row r="55456" spans="2:2" ht="16.5" x14ac:dyDescent="0.3">
      <c r="B55456"/>
    </row>
    <row r="55457" spans="2:2" ht="16.5" x14ac:dyDescent="0.3">
      <c r="B55457"/>
    </row>
    <row r="55458" spans="2:2" ht="16.5" x14ac:dyDescent="0.3">
      <c r="B55458"/>
    </row>
    <row r="55459" spans="2:2" ht="16.5" x14ac:dyDescent="0.3">
      <c r="B55459"/>
    </row>
    <row r="55460" spans="2:2" ht="16.5" x14ac:dyDescent="0.3">
      <c r="B55460"/>
    </row>
    <row r="55461" spans="2:2" ht="16.5" x14ac:dyDescent="0.3">
      <c r="B55461"/>
    </row>
    <row r="55462" spans="2:2" ht="16.5" x14ac:dyDescent="0.3">
      <c r="B55462"/>
    </row>
    <row r="55463" spans="2:2" ht="16.5" x14ac:dyDescent="0.3">
      <c r="B55463"/>
    </row>
    <row r="55464" spans="2:2" ht="16.5" x14ac:dyDescent="0.3">
      <c r="B55464"/>
    </row>
    <row r="55465" spans="2:2" ht="16.5" x14ac:dyDescent="0.3">
      <c r="B55465"/>
    </row>
    <row r="55466" spans="2:2" ht="16.5" x14ac:dyDescent="0.3">
      <c r="B55466"/>
    </row>
    <row r="55467" spans="2:2" ht="16.5" x14ac:dyDescent="0.3">
      <c r="B55467"/>
    </row>
    <row r="55468" spans="2:2" ht="16.5" x14ac:dyDescent="0.3">
      <c r="B55468"/>
    </row>
    <row r="55469" spans="2:2" ht="16.5" x14ac:dyDescent="0.3">
      <c r="B55469"/>
    </row>
    <row r="55470" spans="2:2" ht="16.5" x14ac:dyDescent="0.3">
      <c r="B55470"/>
    </row>
    <row r="55471" spans="2:2" ht="16.5" x14ac:dyDescent="0.3">
      <c r="B55471"/>
    </row>
    <row r="55472" spans="2:2" ht="16.5" x14ac:dyDescent="0.3">
      <c r="B55472"/>
    </row>
    <row r="55473" spans="2:2" ht="16.5" x14ac:dyDescent="0.3">
      <c r="B55473"/>
    </row>
    <row r="55474" spans="2:2" ht="16.5" x14ac:dyDescent="0.3">
      <c r="B55474"/>
    </row>
    <row r="55475" spans="2:2" ht="16.5" x14ac:dyDescent="0.3">
      <c r="B55475"/>
    </row>
    <row r="55476" spans="2:2" ht="16.5" x14ac:dyDescent="0.3">
      <c r="B55476"/>
    </row>
    <row r="55477" spans="2:2" ht="16.5" x14ac:dyDescent="0.3">
      <c r="B55477"/>
    </row>
    <row r="55478" spans="2:2" ht="16.5" x14ac:dyDescent="0.3">
      <c r="B55478"/>
    </row>
    <row r="55479" spans="2:2" ht="16.5" x14ac:dyDescent="0.3">
      <c r="B55479"/>
    </row>
    <row r="55480" spans="2:2" ht="16.5" x14ac:dyDescent="0.3">
      <c r="B55480"/>
    </row>
    <row r="55481" spans="2:2" ht="16.5" x14ac:dyDescent="0.3">
      <c r="B55481"/>
    </row>
    <row r="55482" spans="2:2" ht="16.5" x14ac:dyDescent="0.3">
      <c r="B55482"/>
    </row>
    <row r="55483" spans="2:2" ht="16.5" x14ac:dyDescent="0.3">
      <c r="B55483"/>
    </row>
    <row r="55484" spans="2:2" ht="16.5" x14ac:dyDescent="0.3">
      <c r="B55484"/>
    </row>
    <row r="55485" spans="2:2" ht="16.5" x14ac:dyDescent="0.3">
      <c r="B55485"/>
    </row>
    <row r="55486" spans="2:2" ht="16.5" x14ac:dyDescent="0.3">
      <c r="B55486"/>
    </row>
    <row r="55487" spans="2:2" ht="16.5" x14ac:dyDescent="0.3">
      <c r="B55487"/>
    </row>
    <row r="55488" spans="2:2" ht="16.5" x14ac:dyDescent="0.3">
      <c r="B55488"/>
    </row>
    <row r="55489" spans="2:2" ht="16.5" x14ac:dyDescent="0.3">
      <c r="B55489"/>
    </row>
    <row r="55490" spans="2:2" ht="16.5" x14ac:dyDescent="0.3">
      <c r="B55490"/>
    </row>
    <row r="55491" spans="2:2" ht="16.5" x14ac:dyDescent="0.3">
      <c r="B55491"/>
    </row>
    <row r="55492" spans="2:2" ht="16.5" x14ac:dyDescent="0.3">
      <c r="B55492"/>
    </row>
    <row r="55493" spans="2:2" ht="16.5" x14ac:dyDescent="0.3">
      <c r="B55493"/>
    </row>
    <row r="55494" spans="2:2" ht="16.5" x14ac:dyDescent="0.3">
      <c r="B55494"/>
    </row>
    <row r="55495" spans="2:2" ht="16.5" x14ac:dyDescent="0.3">
      <c r="B55495"/>
    </row>
    <row r="55496" spans="2:2" ht="16.5" x14ac:dyDescent="0.3">
      <c r="B55496"/>
    </row>
    <row r="55497" spans="2:2" ht="16.5" x14ac:dyDescent="0.3">
      <c r="B55497"/>
    </row>
    <row r="55498" spans="2:2" ht="16.5" x14ac:dyDescent="0.3">
      <c r="B55498"/>
    </row>
    <row r="55499" spans="2:2" ht="16.5" x14ac:dyDescent="0.3">
      <c r="B55499"/>
    </row>
    <row r="55500" spans="2:2" ht="16.5" x14ac:dyDescent="0.3">
      <c r="B55500"/>
    </row>
    <row r="55501" spans="2:2" ht="16.5" x14ac:dyDescent="0.3">
      <c r="B55501"/>
    </row>
    <row r="55502" spans="2:2" ht="16.5" x14ac:dyDescent="0.3">
      <c r="B55502"/>
    </row>
    <row r="55503" spans="2:2" ht="16.5" x14ac:dyDescent="0.3">
      <c r="B55503"/>
    </row>
    <row r="55504" spans="2:2" ht="16.5" x14ac:dyDescent="0.3">
      <c r="B55504"/>
    </row>
    <row r="55505" spans="2:2" ht="16.5" x14ac:dyDescent="0.3">
      <c r="B55505"/>
    </row>
    <row r="55506" spans="2:2" ht="16.5" x14ac:dyDescent="0.3">
      <c r="B55506"/>
    </row>
    <row r="55507" spans="2:2" ht="16.5" x14ac:dyDescent="0.3">
      <c r="B55507"/>
    </row>
    <row r="55508" spans="2:2" ht="16.5" x14ac:dyDescent="0.3">
      <c r="B55508"/>
    </row>
    <row r="55509" spans="2:2" ht="16.5" x14ac:dyDescent="0.3">
      <c r="B55509"/>
    </row>
    <row r="55510" spans="2:2" ht="16.5" x14ac:dyDescent="0.3">
      <c r="B55510"/>
    </row>
    <row r="55511" spans="2:2" ht="16.5" x14ac:dyDescent="0.3">
      <c r="B55511"/>
    </row>
    <row r="55512" spans="2:2" ht="16.5" x14ac:dyDescent="0.3">
      <c r="B55512"/>
    </row>
    <row r="55513" spans="2:2" ht="16.5" x14ac:dyDescent="0.3">
      <c r="B55513"/>
    </row>
    <row r="55514" spans="2:2" ht="16.5" x14ac:dyDescent="0.3">
      <c r="B55514"/>
    </row>
    <row r="55515" spans="2:2" ht="16.5" x14ac:dyDescent="0.3">
      <c r="B55515"/>
    </row>
    <row r="55516" spans="2:2" ht="16.5" x14ac:dyDescent="0.3">
      <c r="B55516"/>
    </row>
    <row r="55517" spans="2:2" ht="16.5" x14ac:dyDescent="0.3">
      <c r="B55517"/>
    </row>
    <row r="55518" spans="2:2" ht="16.5" x14ac:dyDescent="0.3">
      <c r="B55518"/>
    </row>
    <row r="55519" spans="2:2" ht="16.5" x14ac:dyDescent="0.3">
      <c r="B55519"/>
    </row>
    <row r="55520" spans="2:2" ht="16.5" x14ac:dyDescent="0.3">
      <c r="B55520"/>
    </row>
    <row r="55521" spans="2:2" ht="16.5" x14ac:dyDescent="0.3">
      <c r="B55521"/>
    </row>
    <row r="55522" spans="2:2" ht="16.5" x14ac:dyDescent="0.3">
      <c r="B55522"/>
    </row>
    <row r="55523" spans="2:2" ht="16.5" x14ac:dyDescent="0.3">
      <c r="B55523"/>
    </row>
    <row r="55524" spans="2:2" ht="16.5" x14ac:dyDescent="0.3">
      <c r="B55524"/>
    </row>
    <row r="55525" spans="2:2" ht="16.5" x14ac:dyDescent="0.3">
      <c r="B55525"/>
    </row>
    <row r="55526" spans="2:2" ht="16.5" x14ac:dyDescent="0.3">
      <c r="B55526"/>
    </row>
    <row r="55527" spans="2:2" ht="16.5" x14ac:dyDescent="0.3">
      <c r="B55527"/>
    </row>
    <row r="55528" spans="2:2" ht="16.5" x14ac:dyDescent="0.3">
      <c r="B55528"/>
    </row>
    <row r="55529" spans="2:2" ht="16.5" x14ac:dyDescent="0.3">
      <c r="B55529"/>
    </row>
    <row r="55530" spans="2:2" ht="16.5" x14ac:dyDescent="0.3">
      <c r="B55530"/>
    </row>
    <row r="55531" spans="2:2" ht="16.5" x14ac:dyDescent="0.3">
      <c r="B55531"/>
    </row>
    <row r="55532" spans="2:2" ht="16.5" x14ac:dyDescent="0.3">
      <c r="B55532"/>
    </row>
    <row r="55533" spans="2:2" ht="16.5" x14ac:dyDescent="0.3">
      <c r="B55533"/>
    </row>
    <row r="55534" spans="2:2" ht="16.5" x14ac:dyDescent="0.3">
      <c r="B55534"/>
    </row>
    <row r="55535" spans="2:2" ht="16.5" x14ac:dyDescent="0.3">
      <c r="B55535"/>
    </row>
    <row r="55536" spans="2:2" ht="16.5" x14ac:dyDescent="0.3">
      <c r="B55536"/>
    </row>
    <row r="55537" spans="2:2" ht="16.5" x14ac:dyDescent="0.3">
      <c r="B55537"/>
    </row>
    <row r="55538" spans="2:2" ht="16.5" x14ac:dyDescent="0.3">
      <c r="B55538"/>
    </row>
    <row r="55539" spans="2:2" ht="16.5" x14ac:dyDescent="0.3">
      <c r="B55539"/>
    </row>
    <row r="55540" spans="2:2" ht="16.5" x14ac:dyDescent="0.3">
      <c r="B55540"/>
    </row>
    <row r="55541" spans="2:2" ht="16.5" x14ac:dyDescent="0.3">
      <c r="B55541"/>
    </row>
    <row r="55542" spans="2:2" ht="16.5" x14ac:dyDescent="0.3">
      <c r="B55542"/>
    </row>
    <row r="55543" spans="2:2" ht="16.5" x14ac:dyDescent="0.3">
      <c r="B55543"/>
    </row>
    <row r="55544" spans="2:2" ht="16.5" x14ac:dyDescent="0.3">
      <c r="B55544"/>
    </row>
    <row r="55545" spans="2:2" ht="16.5" x14ac:dyDescent="0.3">
      <c r="B55545"/>
    </row>
    <row r="55546" spans="2:2" ht="16.5" x14ac:dyDescent="0.3">
      <c r="B55546"/>
    </row>
    <row r="55547" spans="2:2" ht="16.5" x14ac:dyDescent="0.3">
      <c r="B55547"/>
    </row>
    <row r="55548" spans="2:2" ht="16.5" x14ac:dyDescent="0.3">
      <c r="B55548"/>
    </row>
    <row r="55549" spans="2:2" ht="16.5" x14ac:dyDescent="0.3">
      <c r="B55549"/>
    </row>
    <row r="55550" spans="2:2" ht="16.5" x14ac:dyDescent="0.3">
      <c r="B55550"/>
    </row>
    <row r="55551" spans="2:2" ht="16.5" x14ac:dyDescent="0.3">
      <c r="B55551"/>
    </row>
    <row r="55552" spans="2:2" ht="16.5" x14ac:dyDescent="0.3">
      <c r="B55552"/>
    </row>
    <row r="55553" spans="2:2" ht="16.5" x14ac:dyDescent="0.3">
      <c r="B55553"/>
    </row>
    <row r="55554" spans="2:2" ht="16.5" x14ac:dyDescent="0.3">
      <c r="B55554"/>
    </row>
    <row r="55555" spans="2:2" ht="16.5" x14ac:dyDescent="0.3">
      <c r="B55555"/>
    </row>
    <row r="55556" spans="2:2" ht="16.5" x14ac:dyDescent="0.3">
      <c r="B55556"/>
    </row>
    <row r="55557" spans="2:2" ht="16.5" x14ac:dyDescent="0.3">
      <c r="B55557"/>
    </row>
    <row r="55558" spans="2:2" ht="16.5" x14ac:dyDescent="0.3">
      <c r="B55558"/>
    </row>
    <row r="55559" spans="2:2" ht="16.5" x14ac:dyDescent="0.3">
      <c r="B55559"/>
    </row>
    <row r="55560" spans="2:2" ht="16.5" x14ac:dyDescent="0.3">
      <c r="B55560"/>
    </row>
    <row r="55561" spans="2:2" ht="16.5" x14ac:dyDescent="0.3">
      <c r="B55561"/>
    </row>
    <row r="55562" spans="2:2" ht="16.5" x14ac:dyDescent="0.3">
      <c r="B55562"/>
    </row>
    <row r="55563" spans="2:2" ht="16.5" x14ac:dyDescent="0.3">
      <c r="B55563"/>
    </row>
    <row r="55564" spans="2:2" ht="16.5" x14ac:dyDescent="0.3">
      <c r="B55564"/>
    </row>
    <row r="55565" spans="2:2" ht="16.5" x14ac:dyDescent="0.3">
      <c r="B55565"/>
    </row>
    <row r="55566" spans="2:2" ht="16.5" x14ac:dyDescent="0.3">
      <c r="B55566"/>
    </row>
    <row r="55567" spans="2:2" ht="16.5" x14ac:dyDescent="0.3">
      <c r="B55567"/>
    </row>
    <row r="55568" spans="2:2" ht="16.5" x14ac:dyDescent="0.3">
      <c r="B55568"/>
    </row>
    <row r="55569" spans="2:2" ht="16.5" x14ac:dyDescent="0.3">
      <c r="B55569"/>
    </row>
    <row r="55570" spans="2:2" ht="16.5" x14ac:dyDescent="0.3">
      <c r="B55570"/>
    </row>
    <row r="55571" spans="2:2" ht="16.5" x14ac:dyDescent="0.3">
      <c r="B55571"/>
    </row>
    <row r="55572" spans="2:2" ht="16.5" x14ac:dyDescent="0.3">
      <c r="B55572"/>
    </row>
    <row r="55573" spans="2:2" ht="16.5" x14ac:dyDescent="0.3">
      <c r="B55573"/>
    </row>
    <row r="55574" spans="2:2" ht="16.5" x14ac:dyDescent="0.3">
      <c r="B55574"/>
    </row>
    <row r="55575" spans="2:2" ht="16.5" x14ac:dyDescent="0.3">
      <c r="B55575"/>
    </row>
    <row r="55576" spans="2:2" ht="16.5" x14ac:dyDescent="0.3">
      <c r="B55576"/>
    </row>
    <row r="55577" spans="2:2" ht="16.5" x14ac:dyDescent="0.3">
      <c r="B55577"/>
    </row>
    <row r="55578" spans="2:2" ht="16.5" x14ac:dyDescent="0.3">
      <c r="B55578"/>
    </row>
    <row r="55579" spans="2:2" ht="16.5" x14ac:dyDescent="0.3">
      <c r="B55579"/>
    </row>
    <row r="55580" spans="2:2" ht="16.5" x14ac:dyDescent="0.3">
      <c r="B55580"/>
    </row>
    <row r="55581" spans="2:2" ht="16.5" x14ac:dyDescent="0.3">
      <c r="B55581"/>
    </row>
    <row r="55582" spans="2:2" ht="16.5" x14ac:dyDescent="0.3">
      <c r="B55582"/>
    </row>
    <row r="55583" spans="2:2" ht="16.5" x14ac:dyDescent="0.3">
      <c r="B55583"/>
    </row>
    <row r="55584" spans="2:2" ht="16.5" x14ac:dyDescent="0.3">
      <c r="B55584"/>
    </row>
    <row r="55585" spans="2:2" ht="16.5" x14ac:dyDescent="0.3">
      <c r="B55585"/>
    </row>
    <row r="55586" spans="2:2" ht="16.5" x14ac:dyDescent="0.3">
      <c r="B55586"/>
    </row>
    <row r="55587" spans="2:2" ht="16.5" x14ac:dyDescent="0.3">
      <c r="B55587"/>
    </row>
    <row r="55588" spans="2:2" ht="16.5" x14ac:dyDescent="0.3">
      <c r="B55588"/>
    </row>
    <row r="55589" spans="2:2" ht="16.5" x14ac:dyDescent="0.3">
      <c r="B55589"/>
    </row>
    <row r="55590" spans="2:2" ht="16.5" x14ac:dyDescent="0.3">
      <c r="B55590"/>
    </row>
    <row r="55591" spans="2:2" ht="16.5" x14ac:dyDescent="0.3">
      <c r="B55591"/>
    </row>
    <row r="55592" spans="2:2" ht="16.5" x14ac:dyDescent="0.3">
      <c r="B55592"/>
    </row>
    <row r="55593" spans="2:2" ht="16.5" x14ac:dyDescent="0.3">
      <c r="B55593"/>
    </row>
    <row r="55594" spans="2:2" ht="16.5" x14ac:dyDescent="0.3">
      <c r="B55594"/>
    </row>
    <row r="55595" spans="2:2" ht="16.5" x14ac:dyDescent="0.3">
      <c r="B55595"/>
    </row>
    <row r="55596" spans="2:2" ht="16.5" x14ac:dyDescent="0.3">
      <c r="B55596"/>
    </row>
    <row r="55597" spans="2:2" ht="16.5" x14ac:dyDescent="0.3">
      <c r="B55597"/>
    </row>
    <row r="55598" spans="2:2" ht="16.5" x14ac:dyDescent="0.3">
      <c r="B55598"/>
    </row>
    <row r="55599" spans="2:2" ht="16.5" x14ac:dyDescent="0.3">
      <c r="B55599"/>
    </row>
    <row r="55600" spans="2:2" ht="16.5" x14ac:dyDescent="0.3">
      <c r="B55600"/>
    </row>
    <row r="55601" spans="2:2" ht="16.5" x14ac:dyDescent="0.3">
      <c r="B55601"/>
    </row>
    <row r="55602" spans="2:2" ht="16.5" x14ac:dyDescent="0.3">
      <c r="B55602"/>
    </row>
    <row r="55603" spans="2:2" ht="16.5" x14ac:dyDescent="0.3">
      <c r="B55603"/>
    </row>
    <row r="55604" spans="2:2" ht="16.5" x14ac:dyDescent="0.3">
      <c r="B55604"/>
    </row>
    <row r="55605" spans="2:2" ht="16.5" x14ac:dyDescent="0.3">
      <c r="B55605"/>
    </row>
    <row r="55606" spans="2:2" ht="16.5" x14ac:dyDescent="0.3">
      <c r="B55606"/>
    </row>
    <row r="55607" spans="2:2" ht="16.5" x14ac:dyDescent="0.3">
      <c r="B55607"/>
    </row>
    <row r="55608" spans="2:2" ht="16.5" x14ac:dyDescent="0.3">
      <c r="B55608"/>
    </row>
    <row r="55609" spans="2:2" ht="16.5" x14ac:dyDescent="0.3">
      <c r="B55609"/>
    </row>
    <row r="55610" spans="2:2" ht="16.5" x14ac:dyDescent="0.3">
      <c r="B55610"/>
    </row>
    <row r="55611" spans="2:2" ht="16.5" x14ac:dyDescent="0.3">
      <c r="B55611"/>
    </row>
    <row r="55612" spans="2:2" ht="16.5" x14ac:dyDescent="0.3">
      <c r="B55612"/>
    </row>
    <row r="55613" spans="2:2" ht="16.5" x14ac:dyDescent="0.3">
      <c r="B55613"/>
    </row>
    <row r="55614" spans="2:2" ht="16.5" x14ac:dyDescent="0.3">
      <c r="B55614"/>
    </row>
    <row r="55615" spans="2:2" ht="16.5" x14ac:dyDescent="0.3">
      <c r="B55615"/>
    </row>
    <row r="55616" spans="2:2" ht="16.5" x14ac:dyDescent="0.3">
      <c r="B55616"/>
    </row>
    <row r="55617" spans="2:2" ht="16.5" x14ac:dyDescent="0.3">
      <c r="B55617"/>
    </row>
    <row r="55618" spans="2:2" ht="16.5" x14ac:dyDescent="0.3">
      <c r="B55618"/>
    </row>
    <row r="55619" spans="2:2" ht="16.5" x14ac:dyDescent="0.3">
      <c r="B55619"/>
    </row>
    <row r="55620" spans="2:2" ht="16.5" x14ac:dyDescent="0.3">
      <c r="B55620"/>
    </row>
    <row r="55621" spans="2:2" ht="16.5" x14ac:dyDescent="0.3">
      <c r="B55621"/>
    </row>
    <row r="55622" spans="2:2" ht="16.5" x14ac:dyDescent="0.3">
      <c r="B55622"/>
    </row>
    <row r="55623" spans="2:2" ht="16.5" x14ac:dyDescent="0.3">
      <c r="B55623"/>
    </row>
    <row r="55624" spans="2:2" ht="16.5" x14ac:dyDescent="0.3">
      <c r="B55624"/>
    </row>
    <row r="55625" spans="2:2" ht="16.5" x14ac:dyDescent="0.3">
      <c r="B55625"/>
    </row>
    <row r="55626" spans="2:2" ht="16.5" x14ac:dyDescent="0.3">
      <c r="B55626"/>
    </row>
    <row r="55627" spans="2:2" ht="16.5" x14ac:dyDescent="0.3">
      <c r="B55627"/>
    </row>
    <row r="55628" spans="2:2" ht="16.5" x14ac:dyDescent="0.3">
      <c r="B55628"/>
    </row>
    <row r="55629" spans="2:2" ht="16.5" x14ac:dyDescent="0.3">
      <c r="B55629"/>
    </row>
    <row r="55630" spans="2:2" ht="16.5" x14ac:dyDescent="0.3">
      <c r="B55630"/>
    </row>
    <row r="55631" spans="2:2" ht="16.5" x14ac:dyDescent="0.3">
      <c r="B55631"/>
    </row>
    <row r="55632" spans="2:2" ht="16.5" x14ac:dyDescent="0.3">
      <c r="B55632"/>
    </row>
    <row r="55633" spans="2:2" ht="16.5" x14ac:dyDescent="0.3">
      <c r="B55633"/>
    </row>
    <row r="55634" spans="2:2" ht="16.5" x14ac:dyDescent="0.3">
      <c r="B55634"/>
    </row>
    <row r="55635" spans="2:2" ht="16.5" x14ac:dyDescent="0.3">
      <c r="B55635"/>
    </row>
    <row r="55636" spans="2:2" ht="16.5" x14ac:dyDescent="0.3">
      <c r="B55636"/>
    </row>
    <row r="55637" spans="2:2" ht="16.5" x14ac:dyDescent="0.3">
      <c r="B55637"/>
    </row>
    <row r="55638" spans="2:2" ht="16.5" x14ac:dyDescent="0.3">
      <c r="B55638"/>
    </row>
    <row r="55639" spans="2:2" ht="16.5" x14ac:dyDescent="0.3">
      <c r="B55639"/>
    </row>
    <row r="55640" spans="2:2" ht="16.5" x14ac:dyDescent="0.3">
      <c r="B55640"/>
    </row>
    <row r="55641" spans="2:2" ht="16.5" x14ac:dyDescent="0.3">
      <c r="B55641"/>
    </row>
    <row r="55642" spans="2:2" ht="16.5" x14ac:dyDescent="0.3">
      <c r="B55642"/>
    </row>
    <row r="55643" spans="2:2" ht="16.5" x14ac:dyDescent="0.3">
      <c r="B55643"/>
    </row>
    <row r="55644" spans="2:2" ht="16.5" x14ac:dyDescent="0.3">
      <c r="B55644"/>
    </row>
    <row r="55645" spans="2:2" ht="16.5" x14ac:dyDescent="0.3">
      <c r="B55645"/>
    </row>
    <row r="55646" spans="2:2" ht="16.5" x14ac:dyDescent="0.3">
      <c r="B55646"/>
    </row>
    <row r="55647" spans="2:2" ht="16.5" x14ac:dyDescent="0.3">
      <c r="B55647"/>
    </row>
    <row r="55648" spans="2:2" ht="16.5" x14ac:dyDescent="0.3">
      <c r="B55648"/>
    </row>
    <row r="55649" spans="2:2" ht="16.5" x14ac:dyDescent="0.3">
      <c r="B55649"/>
    </row>
    <row r="55650" spans="2:2" ht="16.5" x14ac:dyDescent="0.3">
      <c r="B55650"/>
    </row>
    <row r="55651" spans="2:2" ht="16.5" x14ac:dyDescent="0.3">
      <c r="B55651"/>
    </row>
    <row r="55652" spans="2:2" ht="16.5" x14ac:dyDescent="0.3">
      <c r="B55652"/>
    </row>
    <row r="55653" spans="2:2" ht="16.5" x14ac:dyDescent="0.3">
      <c r="B55653"/>
    </row>
    <row r="55654" spans="2:2" ht="16.5" x14ac:dyDescent="0.3">
      <c r="B55654"/>
    </row>
    <row r="55655" spans="2:2" ht="16.5" x14ac:dyDescent="0.3">
      <c r="B55655"/>
    </row>
    <row r="55656" spans="2:2" ht="16.5" x14ac:dyDescent="0.3">
      <c r="B55656"/>
    </row>
    <row r="55657" spans="2:2" ht="16.5" x14ac:dyDescent="0.3">
      <c r="B55657"/>
    </row>
    <row r="55658" spans="2:2" ht="16.5" x14ac:dyDescent="0.3">
      <c r="B55658"/>
    </row>
    <row r="55659" spans="2:2" ht="16.5" x14ac:dyDescent="0.3">
      <c r="B55659"/>
    </row>
    <row r="55660" spans="2:2" ht="16.5" x14ac:dyDescent="0.3">
      <c r="B55660"/>
    </row>
    <row r="55661" spans="2:2" ht="16.5" x14ac:dyDescent="0.3">
      <c r="B55661"/>
    </row>
    <row r="55662" spans="2:2" ht="16.5" x14ac:dyDescent="0.3">
      <c r="B55662"/>
    </row>
    <row r="55663" spans="2:2" ht="16.5" x14ac:dyDescent="0.3">
      <c r="B55663"/>
    </row>
    <row r="55664" spans="2:2" ht="16.5" x14ac:dyDescent="0.3">
      <c r="B55664"/>
    </row>
    <row r="55665" spans="2:2" ht="16.5" x14ac:dyDescent="0.3">
      <c r="B55665"/>
    </row>
    <row r="55666" spans="2:2" ht="16.5" x14ac:dyDescent="0.3">
      <c r="B55666"/>
    </row>
    <row r="55667" spans="2:2" ht="16.5" x14ac:dyDescent="0.3">
      <c r="B55667"/>
    </row>
    <row r="55668" spans="2:2" ht="16.5" x14ac:dyDescent="0.3">
      <c r="B55668"/>
    </row>
    <row r="55669" spans="2:2" ht="16.5" x14ac:dyDescent="0.3">
      <c r="B55669"/>
    </row>
    <row r="55670" spans="2:2" ht="16.5" x14ac:dyDescent="0.3">
      <c r="B55670"/>
    </row>
    <row r="55671" spans="2:2" ht="16.5" x14ac:dyDescent="0.3">
      <c r="B55671"/>
    </row>
    <row r="55672" spans="2:2" ht="16.5" x14ac:dyDescent="0.3">
      <c r="B55672"/>
    </row>
    <row r="55673" spans="2:2" ht="16.5" x14ac:dyDescent="0.3">
      <c r="B55673"/>
    </row>
    <row r="55674" spans="2:2" ht="16.5" x14ac:dyDescent="0.3">
      <c r="B55674"/>
    </row>
    <row r="55675" spans="2:2" ht="16.5" x14ac:dyDescent="0.3">
      <c r="B55675"/>
    </row>
    <row r="55676" spans="2:2" ht="16.5" x14ac:dyDescent="0.3">
      <c r="B55676"/>
    </row>
    <row r="55677" spans="2:2" ht="16.5" x14ac:dyDescent="0.3">
      <c r="B55677"/>
    </row>
    <row r="55678" spans="2:2" ht="16.5" x14ac:dyDescent="0.3">
      <c r="B55678"/>
    </row>
    <row r="55679" spans="2:2" ht="16.5" x14ac:dyDescent="0.3">
      <c r="B55679"/>
    </row>
    <row r="55680" spans="2:2" ht="16.5" x14ac:dyDescent="0.3">
      <c r="B55680"/>
    </row>
    <row r="55681" spans="2:2" ht="16.5" x14ac:dyDescent="0.3">
      <c r="B55681"/>
    </row>
    <row r="55682" spans="2:2" ht="16.5" x14ac:dyDescent="0.3">
      <c r="B55682"/>
    </row>
    <row r="55683" spans="2:2" ht="16.5" x14ac:dyDescent="0.3">
      <c r="B55683"/>
    </row>
    <row r="55684" spans="2:2" ht="16.5" x14ac:dyDescent="0.3">
      <c r="B55684"/>
    </row>
    <row r="55685" spans="2:2" ht="16.5" x14ac:dyDescent="0.3">
      <c r="B55685"/>
    </row>
    <row r="55686" spans="2:2" ht="16.5" x14ac:dyDescent="0.3">
      <c r="B55686"/>
    </row>
    <row r="55687" spans="2:2" ht="16.5" x14ac:dyDescent="0.3">
      <c r="B55687"/>
    </row>
    <row r="55688" spans="2:2" ht="16.5" x14ac:dyDescent="0.3">
      <c r="B55688"/>
    </row>
    <row r="55689" spans="2:2" ht="16.5" x14ac:dyDescent="0.3">
      <c r="B55689"/>
    </row>
    <row r="55690" spans="2:2" ht="16.5" x14ac:dyDescent="0.3">
      <c r="B55690"/>
    </row>
    <row r="55691" spans="2:2" ht="16.5" x14ac:dyDescent="0.3">
      <c r="B55691"/>
    </row>
    <row r="55692" spans="2:2" ht="16.5" x14ac:dyDescent="0.3">
      <c r="B55692"/>
    </row>
    <row r="55693" spans="2:2" ht="16.5" x14ac:dyDescent="0.3">
      <c r="B55693"/>
    </row>
    <row r="55694" spans="2:2" ht="16.5" x14ac:dyDescent="0.3">
      <c r="B55694"/>
    </row>
    <row r="55695" spans="2:2" ht="16.5" x14ac:dyDescent="0.3">
      <c r="B55695"/>
    </row>
    <row r="55696" spans="2:2" ht="16.5" x14ac:dyDescent="0.3">
      <c r="B55696"/>
    </row>
    <row r="55697" spans="2:2" ht="16.5" x14ac:dyDescent="0.3">
      <c r="B55697"/>
    </row>
    <row r="55698" spans="2:2" ht="16.5" x14ac:dyDescent="0.3">
      <c r="B55698"/>
    </row>
    <row r="55699" spans="2:2" ht="16.5" x14ac:dyDescent="0.3">
      <c r="B55699"/>
    </row>
    <row r="55700" spans="2:2" ht="16.5" x14ac:dyDescent="0.3">
      <c r="B55700"/>
    </row>
    <row r="55701" spans="2:2" ht="16.5" x14ac:dyDescent="0.3">
      <c r="B55701"/>
    </row>
    <row r="55702" spans="2:2" ht="16.5" x14ac:dyDescent="0.3">
      <c r="B55702"/>
    </row>
    <row r="55703" spans="2:2" ht="16.5" x14ac:dyDescent="0.3">
      <c r="B55703"/>
    </row>
    <row r="55704" spans="2:2" ht="16.5" x14ac:dyDescent="0.3">
      <c r="B55704"/>
    </row>
    <row r="55705" spans="2:2" ht="16.5" x14ac:dyDescent="0.3">
      <c r="B55705"/>
    </row>
    <row r="55706" spans="2:2" ht="16.5" x14ac:dyDescent="0.3">
      <c r="B55706"/>
    </row>
    <row r="55707" spans="2:2" ht="16.5" x14ac:dyDescent="0.3">
      <c r="B55707"/>
    </row>
    <row r="55708" spans="2:2" ht="16.5" x14ac:dyDescent="0.3">
      <c r="B55708"/>
    </row>
    <row r="55709" spans="2:2" ht="16.5" x14ac:dyDescent="0.3">
      <c r="B55709"/>
    </row>
    <row r="55710" spans="2:2" ht="16.5" x14ac:dyDescent="0.3">
      <c r="B55710"/>
    </row>
    <row r="55711" spans="2:2" ht="16.5" x14ac:dyDescent="0.3">
      <c r="B55711"/>
    </row>
    <row r="55712" spans="2:2" ht="16.5" x14ac:dyDescent="0.3">
      <c r="B55712"/>
    </row>
    <row r="55713" spans="2:2" ht="16.5" x14ac:dyDescent="0.3">
      <c r="B55713"/>
    </row>
    <row r="55714" spans="2:2" ht="16.5" x14ac:dyDescent="0.3">
      <c r="B55714"/>
    </row>
    <row r="55715" spans="2:2" ht="16.5" x14ac:dyDescent="0.3">
      <c r="B55715"/>
    </row>
    <row r="55716" spans="2:2" ht="16.5" x14ac:dyDescent="0.3">
      <c r="B55716"/>
    </row>
    <row r="55717" spans="2:2" ht="16.5" x14ac:dyDescent="0.3">
      <c r="B55717"/>
    </row>
    <row r="55718" spans="2:2" ht="16.5" x14ac:dyDescent="0.3">
      <c r="B55718"/>
    </row>
    <row r="55719" spans="2:2" ht="16.5" x14ac:dyDescent="0.3">
      <c r="B55719"/>
    </row>
    <row r="55720" spans="2:2" ht="16.5" x14ac:dyDescent="0.3">
      <c r="B55720"/>
    </row>
    <row r="55721" spans="2:2" ht="16.5" x14ac:dyDescent="0.3">
      <c r="B55721"/>
    </row>
    <row r="55722" spans="2:2" ht="16.5" x14ac:dyDescent="0.3">
      <c r="B55722"/>
    </row>
    <row r="55723" spans="2:2" ht="16.5" x14ac:dyDescent="0.3">
      <c r="B55723"/>
    </row>
    <row r="55724" spans="2:2" ht="16.5" x14ac:dyDescent="0.3">
      <c r="B55724"/>
    </row>
    <row r="55725" spans="2:2" ht="16.5" x14ac:dyDescent="0.3">
      <c r="B55725"/>
    </row>
    <row r="55726" spans="2:2" ht="16.5" x14ac:dyDescent="0.3">
      <c r="B55726"/>
    </row>
    <row r="55727" spans="2:2" ht="16.5" x14ac:dyDescent="0.3">
      <c r="B55727"/>
    </row>
    <row r="55728" spans="2:2" ht="16.5" x14ac:dyDescent="0.3">
      <c r="B55728"/>
    </row>
    <row r="55729" spans="2:2" ht="16.5" x14ac:dyDescent="0.3">
      <c r="B55729"/>
    </row>
    <row r="55730" spans="2:2" ht="16.5" x14ac:dyDescent="0.3">
      <c r="B55730"/>
    </row>
    <row r="55731" spans="2:2" ht="16.5" x14ac:dyDescent="0.3">
      <c r="B55731"/>
    </row>
    <row r="55732" spans="2:2" ht="16.5" x14ac:dyDescent="0.3">
      <c r="B55732"/>
    </row>
    <row r="55733" spans="2:2" ht="16.5" x14ac:dyDescent="0.3">
      <c r="B55733"/>
    </row>
    <row r="55734" spans="2:2" ht="16.5" x14ac:dyDescent="0.3">
      <c r="B55734"/>
    </row>
    <row r="55735" spans="2:2" ht="16.5" x14ac:dyDescent="0.3">
      <c r="B55735"/>
    </row>
    <row r="55736" spans="2:2" ht="16.5" x14ac:dyDescent="0.3">
      <c r="B55736"/>
    </row>
    <row r="55737" spans="2:2" ht="16.5" x14ac:dyDescent="0.3">
      <c r="B55737"/>
    </row>
    <row r="55738" spans="2:2" ht="16.5" x14ac:dyDescent="0.3">
      <c r="B55738"/>
    </row>
    <row r="55739" spans="2:2" ht="16.5" x14ac:dyDescent="0.3">
      <c r="B55739"/>
    </row>
    <row r="55740" spans="2:2" ht="16.5" x14ac:dyDescent="0.3">
      <c r="B55740"/>
    </row>
    <row r="55741" spans="2:2" ht="16.5" x14ac:dyDescent="0.3">
      <c r="B55741"/>
    </row>
    <row r="55742" spans="2:2" ht="16.5" x14ac:dyDescent="0.3">
      <c r="B55742"/>
    </row>
    <row r="55743" spans="2:2" ht="16.5" x14ac:dyDescent="0.3">
      <c r="B55743"/>
    </row>
    <row r="55744" spans="2:2" ht="16.5" x14ac:dyDescent="0.3">
      <c r="B55744"/>
    </row>
    <row r="55745" spans="2:2" ht="16.5" x14ac:dyDescent="0.3">
      <c r="B55745"/>
    </row>
    <row r="55746" spans="2:2" ht="16.5" x14ac:dyDescent="0.3">
      <c r="B55746"/>
    </row>
    <row r="55747" spans="2:2" ht="16.5" x14ac:dyDescent="0.3">
      <c r="B55747"/>
    </row>
    <row r="55748" spans="2:2" ht="16.5" x14ac:dyDescent="0.3">
      <c r="B55748"/>
    </row>
    <row r="55749" spans="2:2" ht="16.5" x14ac:dyDescent="0.3">
      <c r="B55749"/>
    </row>
    <row r="55750" spans="2:2" ht="16.5" x14ac:dyDescent="0.3">
      <c r="B55750"/>
    </row>
    <row r="55751" spans="2:2" ht="16.5" x14ac:dyDescent="0.3">
      <c r="B55751"/>
    </row>
    <row r="55752" spans="2:2" ht="16.5" x14ac:dyDescent="0.3">
      <c r="B55752"/>
    </row>
    <row r="55753" spans="2:2" ht="16.5" x14ac:dyDescent="0.3">
      <c r="B55753"/>
    </row>
    <row r="55754" spans="2:2" ht="16.5" x14ac:dyDescent="0.3">
      <c r="B55754"/>
    </row>
    <row r="55755" spans="2:2" ht="16.5" x14ac:dyDescent="0.3">
      <c r="B55755"/>
    </row>
    <row r="55756" spans="2:2" ht="16.5" x14ac:dyDescent="0.3">
      <c r="B55756"/>
    </row>
    <row r="55757" spans="2:2" ht="16.5" x14ac:dyDescent="0.3">
      <c r="B55757"/>
    </row>
    <row r="55758" spans="2:2" ht="16.5" x14ac:dyDescent="0.3">
      <c r="B55758"/>
    </row>
    <row r="55759" spans="2:2" ht="16.5" x14ac:dyDescent="0.3">
      <c r="B55759"/>
    </row>
    <row r="55760" spans="2:2" ht="16.5" x14ac:dyDescent="0.3">
      <c r="B55760"/>
    </row>
    <row r="55761" spans="2:2" ht="16.5" x14ac:dyDescent="0.3">
      <c r="B55761"/>
    </row>
    <row r="55762" spans="2:2" ht="16.5" x14ac:dyDescent="0.3">
      <c r="B55762"/>
    </row>
    <row r="55763" spans="2:2" ht="16.5" x14ac:dyDescent="0.3">
      <c r="B55763"/>
    </row>
    <row r="55764" spans="2:2" ht="16.5" x14ac:dyDescent="0.3">
      <c r="B55764"/>
    </row>
    <row r="55765" spans="2:2" ht="16.5" x14ac:dyDescent="0.3">
      <c r="B55765"/>
    </row>
    <row r="55766" spans="2:2" ht="16.5" x14ac:dyDescent="0.3">
      <c r="B55766"/>
    </row>
    <row r="55767" spans="2:2" ht="16.5" x14ac:dyDescent="0.3">
      <c r="B55767"/>
    </row>
    <row r="55768" spans="2:2" ht="16.5" x14ac:dyDescent="0.3">
      <c r="B55768"/>
    </row>
    <row r="55769" spans="2:2" ht="16.5" x14ac:dyDescent="0.3">
      <c r="B55769"/>
    </row>
    <row r="55770" spans="2:2" ht="16.5" x14ac:dyDescent="0.3">
      <c r="B55770"/>
    </row>
    <row r="55771" spans="2:2" ht="16.5" x14ac:dyDescent="0.3">
      <c r="B55771"/>
    </row>
    <row r="55772" spans="2:2" ht="16.5" x14ac:dyDescent="0.3">
      <c r="B55772"/>
    </row>
    <row r="55773" spans="2:2" ht="16.5" x14ac:dyDescent="0.3">
      <c r="B55773"/>
    </row>
    <row r="55774" spans="2:2" ht="16.5" x14ac:dyDescent="0.3">
      <c r="B55774"/>
    </row>
    <row r="55775" spans="2:2" ht="16.5" x14ac:dyDescent="0.3">
      <c r="B55775"/>
    </row>
    <row r="55776" spans="2:2" ht="16.5" x14ac:dyDescent="0.3">
      <c r="B55776"/>
    </row>
    <row r="55777" spans="2:2" ht="16.5" x14ac:dyDescent="0.3">
      <c r="B55777"/>
    </row>
    <row r="55778" spans="2:2" ht="16.5" x14ac:dyDescent="0.3">
      <c r="B55778"/>
    </row>
    <row r="55779" spans="2:2" ht="16.5" x14ac:dyDescent="0.3">
      <c r="B55779"/>
    </row>
    <row r="55780" spans="2:2" ht="16.5" x14ac:dyDescent="0.3">
      <c r="B55780"/>
    </row>
    <row r="55781" spans="2:2" ht="16.5" x14ac:dyDescent="0.3">
      <c r="B55781"/>
    </row>
    <row r="55782" spans="2:2" ht="16.5" x14ac:dyDescent="0.3">
      <c r="B55782"/>
    </row>
    <row r="55783" spans="2:2" ht="16.5" x14ac:dyDescent="0.3">
      <c r="B55783"/>
    </row>
    <row r="55784" spans="2:2" ht="16.5" x14ac:dyDescent="0.3">
      <c r="B55784"/>
    </row>
    <row r="55785" spans="2:2" ht="16.5" x14ac:dyDescent="0.3">
      <c r="B55785"/>
    </row>
    <row r="55786" spans="2:2" ht="16.5" x14ac:dyDescent="0.3">
      <c r="B55786"/>
    </row>
    <row r="55787" spans="2:2" ht="16.5" x14ac:dyDescent="0.3">
      <c r="B55787"/>
    </row>
    <row r="55788" spans="2:2" ht="16.5" x14ac:dyDescent="0.3">
      <c r="B55788"/>
    </row>
    <row r="55789" spans="2:2" ht="16.5" x14ac:dyDescent="0.3">
      <c r="B55789"/>
    </row>
    <row r="55790" spans="2:2" ht="16.5" x14ac:dyDescent="0.3">
      <c r="B55790"/>
    </row>
    <row r="55791" spans="2:2" ht="16.5" x14ac:dyDescent="0.3">
      <c r="B55791"/>
    </row>
    <row r="55792" spans="2:2" ht="16.5" x14ac:dyDescent="0.3">
      <c r="B55792"/>
    </row>
    <row r="55793" spans="2:2" ht="16.5" x14ac:dyDescent="0.3">
      <c r="B55793"/>
    </row>
    <row r="55794" spans="2:2" ht="16.5" x14ac:dyDescent="0.3">
      <c r="B55794"/>
    </row>
    <row r="55795" spans="2:2" ht="16.5" x14ac:dyDescent="0.3">
      <c r="B55795"/>
    </row>
    <row r="55796" spans="2:2" ht="16.5" x14ac:dyDescent="0.3">
      <c r="B55796"/>
    </row>
    <row r="55797" spans="2:2" ht="16.5" x14ac:dyDescent="0.3">
      <c r="B55797"/>
    </row>
    <row r="55798" spans="2:2" ht="16.5" x14ac:dyDescent="0.3">
      <c r="B55798"/>
    </row>
    <row r="55799" spans="2:2" ht="16.5" x14ac:dyDescent="0.3">
      <c r="B55799"/>
    </row>
    <row r="55800" spans="2:2" ht="16.5" x14ac:dyDescent="0.3">
      <c r="B55800"/>
    </row>
    <row r="55801" spans="2:2" ht="16.5" x14ac:dyDescent="0.3">
      <c r="B55801"/>
    </row>
    <row r="55802" spans="2:2" ht="16.5" x14ac:dyDescent="0.3">
      <c r="B55802"/>
    </row>
    <row r="55803" spans="2:2" ht="16.5" x14ac:dyDescent="0.3">
      <c r="B55803"/>
    </row>
    <row r="55804" spans="2:2" ht="16.5" x14ac:dyDescent="0.3">
      <c r="B55804"/>
    </row>
    <row r="55805" spans="2:2" ht="16.5" x14ac:dyDescent="0.3">
      <c r="B55805"/>
    </row>
    <row r="55806" spans="2:2" ht="16.5" x14ac:dyDescent="0.3">
      <c r="B55806"/>
    </row>
    <row r="55807" spans="2:2" ht="16.5" x14ac:dyDescent="0.3">
      <c r="B55807"/>
    </row>
    <row r="55808" spans="2:2" ht="16.5" x14ac:dyDescent="0.3">
      <c r="B55808"/>
    </row>
    <row r="55809" spans="2:2" ht="16.5" x14ac:dyDescent="0.3">
      <c r="B55809"/>
    </row>
    <row r="55810" spans="2:2" ht="16.5" x14ac:dyDescent="0.3">
      <c r="B55810"/>
    </row>
    <row r="55811" spans="2:2" ht="16.5" x14ac:dyDescent="0.3">
      <c r="B55811"/>
    </row>
    <row r="55812" spans="2:2" ht="16.5" x14ac:dyDescent="0.3">
      <c r="B55812"/>
    </row>
    <row r="55813" spans="2:2" ht="16.5" x14ac:dyDescent="0.3">
      <c r="B55813"/>
    </row>
    <row r="55814" spans="2:2" ht="16.5" x14ac:dyDescent="0.3">
      <c r="B55814"/>
    </row>
    <row r="55815" spans="2:2" ht="16.5" x14ac:dyDescent="0.3">
      <c r="B55815"/>
    </row>
    <row r="55816" spans="2:2" ht="16.5" x14ac:dyDescent="0.3">
      <c r="B55816"/>
    </row>
    <row r="55817" spans="2:2" ht="16.5" x14ac:dyDescent="0.3">
      <c r="B55817"/>
    </row>
    <row r="55818" spans="2:2" ht="16.5" x14ac:dyDescent="0.3">
      <c r="B55818"/>
    </row>
    <row r="55819" spans="2:2" ht="16.5" x14ac:dyDescent="0.3">
      <c r="B55819"/>
    </row>
    <row r="55820" spans="2:2" ht="16.5" x14ac:dyDescent="0.3">
      <c r="B55820"/>
    </row>
    <row r="55821" spans="2:2" ht="16.5" x14ac:dyDescent="0.3">
      <c r="B55821"/>
    </row>
    <row r="55822" spans="2:2" ht="16.5" x14ac:dyDescent="0.3">
      <c r="B55822"/>
    </row>
    <row r="55823" spans="2:2" ht="16.5" x14ac:dyDescent="0.3">
      <c r="B55823"/>
    </row>
    <row r="55824" spans="2:2" ht="16.5" x14ac:dyDescent="0.3">
      <c r="B55824"/>
    </row>
    <row r="55825" spans="2:2" ht="16.5" x14ac:dyDescent="0.3">
      <c r="B55825"/>
    </row>
    <row r="55826" spans="2:2" ht="16.5" x14ac:dyDescent="0.3">
      <c r="B55826"/>
    </row>
    <row r="55827" spans="2:2" ht="16.5" x14ac:dyDescent="0.3">
      <c r="B55827"/>
    </row>
    <row r="55828" spans="2:2" ht="16.5" x14ac:dyDescent="0.3">
      <c r="B55828"/>
    </row>
    <row r="55829" spans="2:2" ht="16.5" x14ac:dyDescent="0.3">
      <c r="B55829"/>
    </row>
    <row r="55830" spans="2:2" ht="16.5" x14ac:dyDescent="0.3">
      <c r="B55830"/>
    </row>
    <row r="55831" spans="2:2" ht="16.5" x14ac:dyDescent="0.3">
      <c r="B55831"/>
    </row>
    <row r="55832" spans="2:2" ht="16.5" x14ac:dyDescent="0.3">
      <c r="B55832"/>
    </row>
    <row r="55833" spans="2:2" ht="16.5" x14ac:dyDescent="0.3">
      <c r="B55833"/>
    </row>
    <row r="55834" spans="2:2" ht="16.5" x14ac:dyDescent="0.3">
      <c r="B55834"/>
    </row>
    <row r="55835" spans="2:2" ht="16.5" x14ac:dyDescent="0.3">
      <c r="B55835"/>
    </row>
    <row r="55836" spans="2:2" ht="16.5" x14ac:dyDescent="0.3">
      <c r="B55836"/>
    </row>
    <row r="55837" spans="2:2" ht="16.5" x14ac:dyDescent="0.3">
      <c r="B55837"/>
    </row>
    <row r="55838" spans="2:2" ht="16.5" x14ac:dyDescent="0.3">
      <c r="B55838"/>
    </row>
    <row r="55839" spans="2:2" ht="16.5" x14ac:dyDescent="0.3">
      <c r="B55839"/>
    </row>
    <row r="55840" spans="2:2" ht="16.5" x14ac:dyDescent="0.3">
      <c r="B55840"/>
    </row>
    <row r="55841" spans="2:2" ht="16.5" x14ac:dyDescent="0.3">
      <c r="B55841"/>
    </row>
    <row r="55842" spans="2:2" ht="16.5" x14ac:dyDescent="0.3">
      <c r="B55842"/>
    </row>
    <row r="55843" spans="2:2" ht="16.5" x14ac:dyDescent="0.3">
      <c r="B55843"/>
    </row>
    <row r="55844" spans="2:2" ht="16.5" x14ac:dyDescent="0.3">
      <c r="B55844"/>
    </row>
    <row r="55845" spans="2:2" ht="16.5" x14ac:dyDescent="0.3">
      <c r="B55845"/>
    </row>
    <row r="55846" spans="2:2" ht="16.5" x14ac:dyDescent="0.3">
      <c r="B55846"/>
    </row>
    <row r="55847" spans="2:2" ht="16.5" x14ac:dyDescent="0.3">
      <c r="B55847"/>
    </row>
    <row r="55848" spans="2:2" ht="16.5" x14ac:dyDescent="0.3">
      <c r="B55848"/>
    </row>
    <row r="55849" spans="2:2" ht="16.5" x14ac:dyDescent="0.3">
      <c r="B55849"/>
    </row>
    <row r="55850" spans="2:2" ht="16.5" x14ac:dyDescent="0.3">
      <c r="B55850"/>
    </row>
    <row r="55851" spans="2:2" ht="16.5" x14ac:dyDescent="0.3">
      <c r="B55851"/>
    </row>
    <row r="55852" spans="2:2" ht="16.5" x14ac:dyDescent="0.3">
      <c r="B55852"/>
    </row>
    <row r="55853" spans="2:2" ht="16.5" x14ac:dyDescent="0.3">
      <c r="B55853"/>
    </row>
    <row r="55854" spans="2:2" ht="16.5" x14ac:dyDescent="0.3">
      <c r="B55854"/>
    </row>
    <row r="55855" spans="2:2" ht="16.5" x14ac:dyDescent="0.3">
      <c r="B55855"/>
    </row>
    <row r="55856" spans="2:2" ht="16.5" x14ac:dyDescent="0.3">
      <c r="B55856"/>
    </row>
    <row r="55857" spans="2:2" ht="16.5" x14ac:dyDescent="0.3">
      <c r="B55857"/>
    </row>
    <row r="55858" spans="2:2" ht="16.5" x14ac:dyDescent="0.3">
      <c r="B55858"/>
    </row>
    <row r="55859" spans="2:2" ht="16.5" x14ac:dyDescent="0.3">
      <c r="B55859"/>
    </row>
    <row r="55860" spans="2:2" ht="16.5" x14ac:dyDescent="0.3">
      <c r="B55860"/>
    </row>
    <row r="55861" spans="2:2" ht="16.5" x14ac:dyDescent="0.3">
      <c r="B55861"/>
    </row>
    <row r="55862" spans="2:2" ht="16.5" x14ac:dyDescent="0.3">
      <c r="B55862"/>
    </row>
    <row r="55863" spans="2:2" ht="16.5" x14ac:dyDescent="0.3">
      <c r="B55863"/>
    </row>
    <row r="55864" spans="2:2" ht="16.5" x14ac:dyDescent="0.3">
      <c r="B55864"/>
    </row>
    <row r="55865" spans="2:2" ht="16.5" x14ac:dyDescent="0.3">
      <c r="B55865"/>
    </row>
    <row r="55866" spans="2:2" ht="16.5" x14ac:dyDescent="0.3">
      <c r="B55866"/>
    </row>
    <row r="55867" spans="2:2" ht="16.5" x14ac:dyDescent="0.3">
      <c r="B55867"/>
    </row>
    <row r="55868" spans="2:2" ht="16.5" x14ac:dyDescent="0.3">
      <c r="B55868"/>
    </row>
    <row r="55869" spans="2:2" ht="16.5" x14ac:dyDescent="0.3">
      <c r="B55869"/>
    </row>
    <row r="55870" spans="2:2" ht="16.5" x14ac:dyDescent="0.3">
      <c r="B55870"/>
    </row>
    <row r="55871" spans="2:2" ht="16.5" x14ac:dyDescent="0.3">
      <c r="B55871"/>
    </row>
    <row r="55872" spans="2:2" ht="16.5" x14ac:dyDescent="0.3">
      <c r="B55872"/>
    </row>
    <row r="55873" spans="2:2" ht="16.5" x14ac:dyDescent="0.3">
      <c r="B55873"/>
    </row>
    <row r="55874" spans="2:2" ht="16.5" x14ac:dyDescent="0.3">
      <c r="B55874"/>
    </row>
    <row r="55875" spans="2:2" ht="16.5" x14ac:dyDescent="0.3">
      <c r="B55875"/>
    </row>
    <row r="55876" spans="2:2" ht="16.5" x14ac:dyDescent="0.3">
      <c r="B55876"/>
    </row>
    <row r="55877" spans="2:2" ht="16.5" x14ac:dyDescent="0.3">
      <c r="B55877"/>
    </row>
    <row r="55878" spans="2:2" ht="16.5" x14ac:dyDescent="0.3">
      <c r="B55878"/>
    </row>
    <row r="55879" spans="2:2" ht="16.5" x14ac:dyDescent="0.3">
      <c r="B55879"/>
    </row>
    <row r="55880" spans="2:2" ht="16.5" x14ac:dyDescent="0.3">
      <c r="B55880"/>
    </row>
    <row r="55881" spans="2:2" ht="16.5" x14ac:dyDescent="0.3">
      <c r="B55881"/>
    </row>
    <row r="55882" spans="2:2" ht="16.5" x14ac:dyDescent="0.3">
      <c r="B55882"/>
    </row>
    <row r="55883" spans="2:2" ht="16.5" x14ac:dyDescent="0.3">
      <c r="B55883"/>
    </row>
    <row r="55884" spans="2:2" ht="16.5" x14ac:dyDescent="0.3">
      <c r="B55884"/>
    </row>
    <row r="55885" spans="2:2" ht="16.5" x14ac:dyDescent="0.3">
      <c r="B55885"/>
    </row>
    <row r="55886" spans="2:2" ht="16.5" x14ac:dyDescent="0.3">
      <c r="B55886"/>
    </row>
    <row r="55887" spans="2:2" ht="16.5" x14ac:dyDescent="0.3">
      <c r="B55887"/>
    </row>
    <row r="55888" spans="2:2" ht="16.5" x14ac:dyDescent="0.3">
      <c r="B55888"/>
    </row>
    <row r="55889" spans="2:2" ht="16.5" x14ac:dyDescent="0.3">
      <c r="B55889"/>
    </row>
    <row r="55890" spans="2:2" ht="16.5" x14ac:dyDescent="0.3">
      <c r="B55890"/>
    </row>
    <row r="55891" spans="2:2" ht="16.5" x14ac:dyDescent="0.3">
      <c r="B55891"/>
    </row>
    <row r="55892" spans="2:2" ht="16.5" x14ac:dyDescent="0.3">
      <c r="B55892"/>
    </row>
    <row r="55893" spans="2:2" ht="16.5" x14ac:dyDescent="0.3">
      <c r="B55893"/>
    </row>
    <row r="55894" spans="2:2" ht="16.5" x14ac:dyDescent="0.3">
      <c r="B55894"/>
    </row>
    <row r="55895" spans="2:2" ht="16.5" x14ac:dyDescent="0.3">
      <c r="B55895"/>
    </row>
    <row r="55896" spans="2:2" ht="16.5" x14ac:dyDescent="0.3">
      <c r="B55896"/>
    </row>
    <row r="55897" spans="2:2" ht="16.5" x14ac:dyDescent="0.3">
      <c r="B55897"/>
    </row>
    <row r="55898" spans="2:2" ht="16.5" x14ac:dyDescent="0.3">
      <c r="B55898"/>
    </row>
    <row r="55899" spans="2:2" ht="16.5" x14ac:dyDescent="0.3">
      <c r="B55899"/>
    </row>
    <row r="55900" spans="2:2" ht="16.5" x14ac:dyDescent="0.3">
      <c r="B55900"/>
    </row>
    <row r="55901" spans="2:2" ht="16.5" x14ac:dyDescent="0.3">
      <c r="B55901"/>
    </row>
    <row r="55902" spans="2:2" ht="16.5" x14ac:dyDescent="0.3">
      <c r="B55902"/>
    </row>
    <row r="55903" spans="2:2" ht="16.5" x14ac:dyDescent="0.3">
      <c r="B55903"/>
    </row>
    <row r="55904" spans="2:2" ht="16.5" x14ac:dyDescent="0.3">
      <c r="B55904"/>
    </row>
    <row r="55905" spans="2:2" ht="16.5" x14ac:dyDescent="0.3">
      <c r="B55905"/>
    </row>
    <row r="55906" spans="2:2" ht="16.5" x14ac:dyDescent="0.3">
      <c r="B55906"/>
    </row>
    <row r="55907" spans="2:2" ht="16.5" x14ac:dyDescent="0.3">
      <c r="B55907"/>
    </row>
    <row r="55908" spans="2:2" ht="16.5" x14ac:dyDescent="0.3">
      <c r="B55908"/>
    </row>
    <row r="55909" spans="2:2" ht="16.5" x14ac:dyDescent="0.3">
      <c r="B55909"/>
    </row>
    <row r="55910" spans="2:2" ht="16.5" x14ac:dyDescent="0.3">
      <c r="B55910"/>
    </row>
    <row r="55911" spans="2:2" ht="16.5" x14ac:dyDescent="0.3">
      <c r="B55911"/>
    </row>
    <row r="55912" spans="2:2" ht="16.5" x14ac:dyDescent="0.3">
      <c r="B55912"/>
    </row>
    <row r="55913" spans="2:2" ht="16.5" x14ac:dyDescent="0.3">
      <c r="B55913"/>
    </row>
    <row r="55914" spans="2:2" ht="16.5" x14ac:dyDescent="0.3">
      <c r="B55914"/>
    </row>
    <row r="55915" spans="2:2" ht="16.5" x14ac:dyDescent="0.3">
      <c r="B55915"/>
    </row>
    <row r="55916" spans="2:2" ht="16.5" x14ac:dyDescent="0.3">
      <c r="B55916"/>
    </row>
    <row r="55917" spans="2:2" ht="16.5" x14ac:dyDescent="0.3">
      <c r="B55917"/>
    </row>
    <row r="55918" spans="2:2" ht="16.5" x14ac:dyDescent="0.3">
      <c r="B55918"/>
    </row>
    <row r="55919" spans="2:2" ht="16.5" x14ac:dyDescent="0.3">
      <c r="B55919"/>
    </row>
    <row r="55920" spans="2:2" ht="16.5" x14ac:dyDescent="0.3">
      <c r="B55920"/>
    </row>
    <row r="55921" spans="2:2" ht="16.5" x14ac:dyDescent="0.3">
      <c r="B55921"/>
    </row>
    <row r="55922" spans="2:2" ht="16.5" x14ac:dyDescent="0.3">
      <c r="B55922"/>
    </row>
    <row r="55923" spans="2:2" ht="16.5" x14ac:dyDescent="0.3">
      <c r="B55923"/>
    </row>
    <row r="55924" spans="2:2" ht="16.5" x14ac:dyDescent="0.3">
      <c r="B55924"/>
    </row>
    <row r="55925" spans="2:2" ht="16.5" x14ac:dyDescent="0.3">
      <c r="B55925"/>
    </row>
    <row r="55926" spans="2:2" ht="16.5" x14ac:dyDescent="0.3">
      <c r="B55926"/>
    </row>
    <row r="55927" spans="2:2" ht="16.5" x14ac:dyDescent="0.3">
      <c r="B55927"/>
    </row>
    <row r="55928" spans="2:2" ht="16.5" x14ac:dyDescent="0.3">
      <c r="B55928"/>
    </row>
    <row r="55929" spans="2:2" ht="16.5" x14ac:dyDescent="0.3">
      <c r="B55929"/>
    </row>
    <row r="55930" spans="2:2" ht="16.5" x14ac:dyDescent="0.3">
      <c r="B55930"/>
    </row>
    <row r="55931" spans="2:2" ht="16.5" x14ac:dyDescent="0.3">
      <c r="B55931"/>
    </row>
    <row r="55932" spans="2:2" ht="16.5" x14ac:dyDescent="0.3">
      <c r="B55932"/>
    </row>
    <row r="55933" spans="2:2" ht="16.5" x14ac:dyDescent="0.3">
      <c r="B55933"/>
    </row>
    <row r="55934" spans="2:2" ht="16.5" x14ac:dyDescent="0.3">
      <c r="B55934"/>
    </row>
    <row r="55935" spans="2:2" ht="16.5" x14ac:dyDescent="0.3">
      <c r="B55935"/>
    </row>
    <row r="55936" spans="2:2" ht="16.5" x14ac:dyDescent="0.3">
      <c r="B55936"/>
    </row>
    <row r="55937" spans="2:2" ht="16.5" x14ac:dyDescent="0.3">
      <c r="B55937"/>
    </row>
    <row r="55938" spans="2:2" ht="16.5" x14ac:dyDescent="0.3">
      <c r="B55938"/>
    </row>
    <row r="55939" spans="2:2" ht="16.5" x14ac:dyDescent="0.3">
      <c r="B55939"/>
    </row>
    <row r="55940" spans="2:2" ht="16.5" x14ac:dyDescent="0.3">
      <c r="B55940"/>
    </row>
    <row r="55941" spans="2:2" ht="16.5" x14ac:dyDescent="0.3">
      <c r="B55941"/>
    </row>
    <row r="55942" spans="2:2" ht="16.5" x14ac:dyDescent="0.3">
      <c r="B55942"/>
    </row>
    <row r="55943" spans="2:2" ht="16.5" x14ac:dyDescent="0.3">
      <c r="B55943"/>
    </row>
    <row r="55944" spans="2:2" ht="16.5" x14ac:dyDescent="0.3">
      <c r="B55944"/>
    </row>
    <row r="55945" spans="2:2" ht="16.5" x14ac:dyDescent="0.3">
      <c r="B55945"/>
    </row>
    <row r="55946" spans="2:2" ht="16.5" x14ac:dyDescent="0.3">
      <c r="B55946"/>
    </row>
    <row r="55947" spans="2:2" ht="16.5" x14ac:dyDescent="0.3">
      <c r="B55947"/>
    </row>
    <row r="55948" spans="2:2" ht="16.5" x14ac:dyDescent="0.3">
      <c r="B55948"/>
    </row>
    <row r="55949" spans="2:2" ht="16.5" x14ac:dyDescent="0.3">
      <c r="B55949"/>
    </row>
    <row r="55950" spans="2:2" ht="16.5" x14ac:dyDescent="0.3">
      <c r="B55950"/>
    </row>
    <row r="55951" spans="2:2" ht="16.5" x14ac:dyDescent="0.3">
      <c r="B55951"/>
    </row>
    <row r="55952" spans="2:2" ht="16.5" x14ac:dyDescent="0.3">
      <c r="B55952"/>
    </row>
    <row r="55953" spans="2:2" ht="16.5" x14ac:dyDescent="0.3">
      <c r="B55953"/>
    </row>
    <row r="55954" spans="2:2" ht="16.5" x14ac:dyDescent="0.3">
      <c r="B55954"/>
    </row>
    <row r="55955" spans="2:2" ht="16.5" x14ac:dyDescent="0.3">
      <c r="B55955"/>
    </row>
    <row r="55956" spans="2:2" ht="16.5" x14ac:dyDescent="0.3">
      <c r="B55956"/>
    </row>
    <row r="55957" spans="2:2" ht="16.5" x14ac:dyDescent="0.3">
      <c r="B55957"/>
    </row>
    <row r="55958" spans="2:2" ht="16.5" x14ac:dyDescent="0.3">
      <c r="B55958"/>
    </row>
    <row r="55959" spans="2:2" ht="16.5" x14ac:dyDescent="0.3">
      <c r="B55959"/>
    </row>
    <row r="55960" spans="2:2" ht="16.5" x14ac:dyDescent="0.3">
      <c r="B55960"/>
    </row>
    <row r="55961" spans="2:2" ht="16.5" x14ac:dyDescent="0.3">
      <c r="B55961"/>
    </row>
    <row r="55962" spans="2:2" ht="16.5" x14ac:dyDescent="0.3">
      <c r="B55962"/>
    </row>
    <row r="55963" spans="2:2" ht="16.5" x14ac:dyDescent="0.3">
      <c r="B55963"/>
    </row>
    <row r="55964" spans="2:2" ht="16.5" x14ac:dyDescent="0.3">
      <c r="B55964"/>
    </row>
    <row r="55965" spans="2:2" ht="16.5" x14ac:dyDescent="0.3">
      <c r="B55965"/>
    </row>
    <row r="55966" spans="2:2" ht="16.5" x14ac:dyDescent="0.3">
      <c r="B55966"/>
    </row>
    <row r="55967" spans="2:2" ht="16.5" x14ac:dyDescent="0.3">
      <c r="B55967"/>
    </row>
    <row r="55968" spans="2:2" ht="16.5" x14ac:dyDescent="0.3">
      <c r="B55968"/>
    </row>
    <row r="55969" spans="2:2" ht="16.5" x14ac:dyDescent="0.3">
      <c r="B55969"/>
    </row>
    <row r="55970" spans="2:2" ht="16.5" x14ac:dyDescent="0.3">
      <c r="B55970"/>
    </row>
    <row r="55971" spans="2:2" ht="16.5" x14ac:dyDescent="0.3">
      <c r="B55971"/>
    </row>
    <row r="55972" spans="2:2" ht="16.5" x14ac:dyDescent="0.3">
      <c r="B55972"/>
    </row>
    <row r="55973" spans="2:2" ht="16.5" x14ac:dyDescent="0.3">
      <c r="B55973"/>
    </row>
    <row r="55974" spans="2:2" ht="16.5" x14ac:dyDescent="0.3">
      <c r="B55974"/>
    </row>
    <row r="55975" spans="2:2" ht="16.5" x14ac:dyDescent="0.3">
      <c r="B55975"/>
    </row>
    <row r="55976" spans="2:2" ht="16.5" x14ac:dyDescent="0.3">
      <c r="B55976"/>
    </row>
    <row r="55977" spans="2:2" ht="16.5" x14ac:dyDescent="0.3">
      <c r="B55977"/>
    </row>
    <row r="55978" spans="2:2" ht="16.5" x14ac:dyDescent="0.3">
      <c r="B55978"/>
    </row>
    <row r="55979" spans="2:2" ht="16.5" x14ac:dyDescent="0.3">
      <c r="B55979"/>
    </row>
    <row r="55980" spans="2:2" ht="16.5" x14ac:dyDescent="0.3">
      <c r="B55980"/>
    </row>
    <row r="55981" spans="2:2" ht="16.5" x14ac:dyDescent="0.3">
      <c r="B55981"/>
    </row>
    <row r="55982" spans="2:2" ht="16.5" x14ac:dyDescent="0.3">
      <c r="B55982"/>
    </row>
    <row r="55983" spans="2:2" ht="16.5" x14ac:dyDescent="0.3">
      <c r="B55983"/>
    </row>
    <row r="55984" spans="2:2" ht="16.5" x14ac:dyDescent="0.3">
      <c r="B55984"/>
    </row>
    <row r="55985" spans="2:2" ht="16.5" x14ac:dyDescent="0.3">
      <c r="B55985"/>
    </row>
    <row r="55986" spans="2:2" ht="16.5" x14ac:dyDescent="0.3">
      <c r="B55986"/>
    </row>
    <row r="55987" spans="2:2" ht="16.5" x14ac:dyDescent="0.3">
      <c r="B55987"/>
    </row>
    <row r="55988" spans="2:2" ht="16.5" x14ac:dyDescent="0.3">
      <c r="B55988"/>
    </row>
    <row r="55989" spans="2:2" ht="16.5" x14ac:dyDescent="0.3">
      <c r="B55989"/>
    </row>
    <row r="55990" spans="2:2" ht="16.5" x14ac:dyDescent="0.3">
      <c r="B55990"/>
    </row>
    <row r="55991" spans="2:2" ht="16.5" x14ac:dyDescent="0.3">
      <c r="B55991"/>
    </row>
    <row r="55992" spans="2:2" ht="16.5" x14ac:dyDescent="0.3">
      <c r="B55992"/>
    </row>
    <row r="55993" spans="2:2" ht="16.5" x14ac:dyDescent="0.3">
      <c r="B55993"/>
    </row>
    <row r="55994" spans="2:2" ht="16.5" x14ac:dyDescent="0.3">
      <c r="B55994"/>
    </row>
    <row r="55995" spans="2:2" ht="16.5" x14ac:dyDescent="0.3">
      <c r="B55995"/>
    </row>
    <row r="55996" spans="2:2" ht="16.5" x14ac:dyDescent="0.3">
      <c r="B55996"/>
    </row>
    <row r="55997" spans="2:2" ht="16.5" x14ac:dyDescent="0.3">
      <c r="B55997"/>
    </row>
    <row r="55998" spans="2:2" ht="16.5" x14ac:dyDescent="0.3">
      <c r="B55998"/>
    </row>
    <row r="55999" spans="2:2" ht="16.5" x14ac:dyDescent="0.3">
      <c r="B55999"/>
    </row>
    <row r="56000" spans="2:2" ht="16.5" x14ac:dyDescent="0.3">
      <c r="B56000"/>
    </row>
    <row r="56001" spans="2:2" ht="16.5" x14ac:dyDescent="0.3">
      <c r="B56001"/>
    </row>
    <row r="56002" spans="2:2" ht="16.5" x14ac:dyDescent="0.3">
      <c r="B56002"/>
    </row>
    <row r="56003" spans="2:2" ht="16.5" x14ac:dyDescent="0.3">
      <c r="B56003"/>
    </row>
    <row r="56004" spans="2:2" ht="16.5" x14ac:dyDescent="0.3">
      <c r="B56004"/>
    </row>
    <row r="56005" spans="2:2" ht="16.5" x14ac:dyDescent="0.3">
      <c r="B56005"/>
    </row>
    <row r="56006" spans="2:2" ht="16.5" x14ac:dyDescent="0.3">
      <c r="B56006"/>
    </row>
    <row r="56007" spans="2:2" ht="16.5" x14ac:dyDescent="0.3">
      <c r="B56007"/>
    </row>
    <row r="56008" spans="2:2" ht="16.5" x14ac:dyDescent="0.3">
      <c r="B56008"/>
    </row>
    <row r="56009" spans="2:2" ht="16.5" x14ac:dyDescent="0.3">
      <c r="B56009"/>
    </row>
    <row r="56010" spans="2:2" ht="16.5" x14ac:dyDescent="0.3">
      <c r="B56010"/>
    </row>
    <row r="56011" spans="2:2" ht="16.5" x14ac:dyDescent="0.3">
      <c r="B56011"/>
    </row>
    <row r="56012" spans="2:2" ht="16.5" x14ac:dyDescent="0.3">
      <c r="B56012"/>
    </row>
    <row r="56013" spans="2:2" ht="16.5" x14ac:dyDescent="0.3">
      <c r="B56013"/>
    </row>
    <row r="56014" spans="2:2" ht="16.5" x14ac:dyDescent="0.3">
      <c r="B56014"/>
    </row>
    <row r="56015" spans="2:2" ht="16.5" x14ac:dyDescent="0.3">
      <c r="B56015"/>
    </row>
    <row r="56016" spans="2:2" ht="16.5" x14ac:dyDescent="0.3">
      <c r="B56016"/>
    </row>
    <row r="56017" spans="2:2" ht="16.5" x14ac:dyDescent="0.3">
      <c r="B56017"/>
    </row>
    <row r="56018" spans="2:2" ht="16.5" x14ac:dyDescent="0.3">
      <c r="B56018"/>
    </row>
    <row r="56019" spans="2:2" ht="16.5" x14ac:dyDescent="0.3">
      <c r="B56019"/>
    </row>
    <row r="56020" spans="2:2" ht="16.5" x14ac:dyDescent="0.3">
      <c r="B56020"/>
    </row>
    <row r="56021" spans="2:2" ht="16.5" x14ac:dyDescent="0.3">
      <c r="B56021"/>
    </row>
    <row r="56022" spans="2:2" ht="16.5" x14ac:dyDescent="0.3">
      <c r="B56022"/>
    </row>
    <row r="56023" spans="2:2" ht="16.5" x14ac:dyDescent="0.3">
      <c r="B56023"/>
    </row>
    <row r="56024" spans="2:2" ht="16.5" x14ac:dyDescent="0.3">
      <c r="B56024"/>
    </row>
    <row r="56025" spans="2:2" ht="16.5" x14ac:dyDescent="0.3">
      <c r="B56025"/>
    </row>
    <row r="56026" spans="2:2" ht="16.5" x14ac:dyDescent="0.3">
      <c r="B56026"/>
    </row>
    <row r="56027" spans="2:2" ht="16.5" x14ac:dyDescent="0.3">
      <c r="B56027"/>
    </row>
    <row r="56028" spans="2:2" ht="16.5" x14ac:dyDescent="0.3">
      <c r="B56028"/>
    </row>
    <row r="56029" spans="2:2" ht="16.5" x14ac:dyDescent="0.3">
      <c r="B56029"/>
    </row>
    <row r="56030" spans="2:2" ht="16.5" x14ac:dyDescent="0.3">
      <c r="B56030"/>
    </row>
    <row r="56031" spans="2:2" ht="16.5" x14ac:dyDescent="0.3">
      <c r="B56031"/>
    </row>
    <row r="56032" spans="2:2" ht="16.5" x14ac:dyDescent="0.3">
      <c r="B56032"/>
    </row>
    <row r="56033" spans="2:2" ht="16.5" x14ac:dyDescent="0.3">
      <c r="B56033"/>
    </row>
    <row r="56034" spans="2:2" ht="16.5" x14ac:dyDescent="0.3">
      <c r="B56034"/>
    </row>
    <row r="56035" spans="2:2" ht="16.5" x14ac:dyDescent="0.3">
      <c r="B56035"/>
    </row>
    <row r="56036" spans="2:2" ht="16.5" x14ac:dyDescent="0.3">
      <c r="B56036"/>
    </row>
    <row r="56037" spans="2:2" ht="16.5" x14ac:dyDescent="0.3">
      <c r="B56037"/>
    </row>
    <row r="56038" spans="2:2" ht="16.5" x14ac:dyDescent="0.3">
      <c r="B56038"/>
    </row>
    <row r="56039" spans="2:2" ht="16.5" x14ac:dyDescent="0.3">
      <c r="B56039"/>
    </row>
    <row r="56040" spans="2:2" ht="16.5" x14ac:dyDescent="0.3">
      <c r="B56040"/>
    </row>
    <row r="56041" spans="2:2" ht="16.5" x14ac:dyDescent="0.3">
      <c r="B56041"/>
    </row>
    <row r="56042" spans="2:2" ht="16.5" x14ac:dyDescent="0.3">
      <c r="B56042"/>
    </row>
    <row r="56043" spans="2:2" ht="16.5" x14ac:dyDescent="0.3">
      <c r="B56043"/>
    </row>
    <row r="56044" spans="2:2" ht="16.5" x14ac:dyDescent="0.3">
      <c r="B56044"/>
    </row>
    <row r="56045" spans="2:2" ht="16.5" x14ac:dyDescent="0.3">
      <c r="B56045"/>
    </row>
    <row r="56046" spans="2:2" ht="16.5" x14ac:dyDescent="0.3">
      <c r="B56046"/>
    </row>
    <row r="56047" spans="2:2" ht="16.5" x14ac:dyDescent="0.3">
      <c r="B56047"/>
    </row>
    <row r="56048" spans="2:2" ht="16.5" x14ac:dyDescent="0.3">
      <c r="B56048"/>
    </row>
    <row r="56049" spans="2:2" ht="16.5" x14ac:dyDescent="0.3">
      <c r="B56049"/>
    </row>
    <row r="56050" spans="2:2" ht="16.5" x14ac:dyDescent="0.3">
      <c r="B56050"/>
    </row>
    <row r="56051" spans="2:2" ht="16.5" x14ac:dyDescent="0.3">
      <c r="B56051"/>
    </row>
    <row r="56052" spans="2:2" ht="16.5" x14ac:dyDescent="0.3">
      <c r="B56052"/>
    </row>
    <row r="56053" spans="2:2" ht="16.5" x14ac:dyDescent="0.3">
      <c r="B56053"/>
    </row>
    <row r="56054" spans="2:2" ht="16.5" x14ac:dyDescent="0.3">
      <c r="B56054"/>
    </row>
    <row r="56055" spans="2:2" ht="16.5" x14ac:dyDescent="0.3">
      <c r="B56055"/>
    </row>
    <row r="56056" spans="2:2" ht="16.5" x14ac:dyDescent="0.3">
      <c r="B56056"/>
    </row>
    <row r="56057" spans="2:2" ht="16.5" x14ac:dyDescent="0.3">
      <c r="B56057"/>
    </row>
    <row r="56058" spans="2:2" ht="16.5" x14ac:dyDescent="0.3">
      <c r="B56058"/>
    </row>
    <row r="56059" spans="2:2" ht="16.5" x14ac:dyDescent="0.3">
      <c r="B56059"/>
    </row>
    <row r="56060" spans="2:2" ht="16.5" x14ac:dyDescent="0.3">
      <c r="B56060"/>
    </row>
    <row r="56061" spans="2:2" ht="16.5" x14ac:dyDescent="0.3">
      <c r="B56061"/>
    </row>
    <row r="56062" spans="2:2" ht="16.5" x14ac:dyDescent="0.3">
      <c r="B56062"/>
    </row>
    <row r="56063" spans="2:2" ht="16.5" x14ac:dyDescent="0.3">
      <c r="B56063"/>
    </row>
    <row r="56064" spans="2:2" ht="16.5" x14ac:dyDescent="0.3">
      <c r="B56064"/>
    </row>
    <row r="56065" spans="2:2" ht="16.5" x14ac:dyDescent="0.3">
      <c r="B56065"/>
    </row>
    <row r="56066" spans="2:2" ht="16.5" x14ac:dyDescent="0.3">
      <c r="B56066"/>
    </row>
    <row r="56067" spans="2:2" ht="16.5" x14ac:dyDescent="0.3">
      <c r="B56067"/>
    </row>
    <row r="56068" spans="2:2" ht="16.5" x14ac:dyDescent="0.3">
      <c r="B56068"/>
    </row>
    <row r="56069" spans="2:2" ht="16.5" x14ac:dyDescent="0.3">
      <c r="B56069"/>
    </row>
    <row r="56070" spans="2:2" ht="16.5" x14ac:dyDescent="0.3">
      <c r="B56070"/>
    </row>
    <row r="56071" spans="2:2" ht="16.5" x14ac:dyDescent="0.3">
      <c r="B56071"/>
    </row>
    <row r="56072" spans="2:2" ht="16.5" x14ac:dyDescent="0.3">
      <c r="B56072"/>
    </row>
    <row r="56073" spans="2:2" ht="16.5" x14ac:dyDescent="0.3">
      <c r="B56073"/>
    </row>
    <row r="56074" spans="2:2" ht="16.5" x14ac:dyDescent="0.3">
      <c r="B56074"/>
    </row>
    <row r="56075" spans="2:2" ht="16.5" x14ac:dyDescent="0.3">
      <c r="B56075"/>
    </row>
    <row r="56076" spans="2:2" ht="16.5" x14ac:dyDescent="0.3">
      <c r="B56076"/>
    </row>
    <row r="56077" spans="2:2" ht="16.5" x14ac:dyDescent="0.3">
      <c r="B56077"/>
    </row>
    <row r="56078" spans="2:2" ht="16.5" x14ac:dyDescent="0.3">
      <c r="B56078"/>
    </row>
    <row r="56079" spans="2:2" ht="16.5" x14ac:dyDescent="0.3">
      <c r="B56079"/>
    </row>
    <row r="56080" spans="2:2" ht="16.5" x14ac:dyDescent="0.3">
      <c r="B56080"/>
    </row>
    <row r="56081" spans="2:2" ht="16.5" x14ac:dyDescent="0.3">
      <c r="B56081"/>
    </row>
    <row r="56082" spans="2:2" ht="16.5" x14ac:dyDescent="0.3">
      <c r="B56082"/>
    </row>
    <row r="56083" spans="2:2" ht="16.5" x14ac:dyDescent="0.3">
      <c r="B56083"/>
    </row>
    <row r="56084" spans="2:2" ht="16.5" x14ac:dyDescent="0.3">
      <c r="B56084"/>
    </row>
    <row r="56085" spans="2:2" ht="16.5" x14ac:dyDescent="0.3">
      <c r="B56085"/>
    </row>
    <row r="56086" spans="2:2" ht="16.5" x14ac:dyDescent="0.3">
      <c r="B56086"/>
    </row>
    <row r="56087" spans="2:2" ht="16.5" x14ac:dyDescent="0.3">
      <c r="B56087"/>
    </row>
    <row r="56088" spans="2:2" ht="16.5" x14ac:dyDescent="0.3">
      <c r="B56088"/>
    </row>
    <row r="56089" spans="2:2" ht="16.5" x14ac:dyDescent="0.3">
      <c r="B56089"/>
    </row>
    <row r="56090" spans="2:2" ht="16.5" x14ac:dyDescent="0.3">
      <c r="B56090"/>
    </row>
    <row r="56091" spans="2:2" ht="16.5" x14ac:dyDescent="0.3">
      <c r="B56091"/>
    </row>
    <row r="56092" spans="2:2" ht="16.5" x14ac:dyDescent="0.3">
      <c r="B56092"/>
    </row>
    <row r="56093" spans="2:2" ht="16.5" x14ac:dyDescent="0.3">
      <c r="B56093"/>
    </row>
    <row r="56094" spans="2:2" ht="16.5" x14ac:dyDescent="0.3">
      <c r="B56094"/>
    </row>
    <row r="56095" spans="2:2" ht="16.5" x14ac:dyDescent="0.3">
      <c r="B56095"/>
    </row>
    <row r="56096" spans="2:2" ht="16.5" x14ac:dyDescent="0.3">
      <c r="B56096"/>
    </row>
    <row r="56097" spans="2:2" ht="16.5" x14ac:dyDescent="0.3">
      <c r="B56097"/>
    </row>
    <row r="56098" spans="2:2" ht="16.5" x14ac:dyDescent="0.3">
      <c r="B56098"/>
    </row>
    <row r="56099" spans="2:2" ht="16.5" x14ac:dyDescent="0.3">
      <c r="B56099"/>
    </row>
    <row r="56100" spans="2:2" ht="16.5" x14ac:dyDescent="0.3">
      <c r="B56100"/>
    </row>
    <row r="56101" spans="2:2" ht="16.5" x14ac:dyDescent="0.3">
      <c r="B56101"/>
    </row>
    <row r="56102" spans="2:2" ht="16.5" x14ac:dyDescent="0.3">
      <c r="B56102"/>
    </row>
    <row r="56103" spans="2:2" ht="16.5" x14ac:dyDescent="0.3">
      <c r="B56103"/>
    </row>
    <row r="56104" spans="2:2" ht="16.5" x14ac:dyDescent="0.3">
      <c r="B56104"/>
    </row>
    <row r="56105" spans="2:2" ht="16.5" x14ac:dyDescent="0.3">
      <c r="B56105"/>
    </row>
    <row r="56106" spans="2:2" ht="16.5" x14ac:dyDescent="0.3">
      <c r="B56106"/>
    </row>
    <row r="56107" spans="2:2" ht="16.5" x14ac:dyDescent="0.3">
      <c r="B56107"/>
    </row>
    <row r="56108" spans="2:2" ht="16.5" x14ac:dyDescent="0.3">
      <c r="B56108"/>
    </row>
    <row r="56109" spans="2:2" ht="16.5" x14ac:dyDescent="0.3">
      <c r="B56109"/>
    </row>
    <row r="56110" spans="2:2" ht="16.5" x14ac:dyDescent="0.3">
      <c r="B56110"/>
    </row>
    <row r="56111" spans="2:2" ht="16.5" x14ac:dyDescent="0.3">
      <c r="B56111"/>
    </row>
    <row r="56112" spans="2:2" ht="16.5" x14ac:dyDescent="0.3">
      <c r="B56112"/>
    </row>
    <row r="56113" spans="2:2" ht="16.5" x14ac:dyDescent="0.3">
      <c r="B56113"/>
    </row>
    <row r="56114" spans="2:2" ht="16.5" x14ac:dyDescent="0.3">
      <c r="B56114"/>
    </row>
    <row r="56115" spans="2:2" ht="16.5" x14ac:dyDescent="0.3">
      <c r="B56115"/>
    </row>
    <row r="56116" spans="2:2" ht="16.5" x14ac:dyDescent="0.3">
      <c r="B56116"/>
    </row>
    <row r="56117" spans="2:2" ht="16.5" x14ac:dyDescent="0.3">
      <c r="B56117"/>
    </row>
    <row r="56118" spans="2:2" ht="16.5" x14ac:dyDescent="0.3">
      <c r="B56118"/>
    </row>
    <row r="56119" spans="2:2" ht="16.5" x14ac:dyDescent="0.3">
      <c r="B56119"/>
    </row>
    <row r="56120" spans="2:2" ht="16.5" x14ac:dyDescent="0.3">
      <c r="B56120"/>
    </row>
    <row r="56121" spans="2:2" ht="16.5" x14ac:dyDescent="0.3">
      <c r="B56121"/>
    </row>
    <row r="56122" spans="2:2" ht="16.5" x14ac:dyDescent="0.3">
      <c r="B56122"/>
    </row>
    <row r="56123" spans="2:2" ht="16.5" x14ac:dyDescent="0.3">
      <c r="B56123"/>
    </row>
    <row r="56124" spans="2:2" ht="16.5" x14ac:dyDescent="0.3">
      <c r="B56124"/>
    </row>
    <row r="56125" spans="2:2" ht="16.5" x14ac:dyDescent="0.3">
      <c r="B56125"/>
    </row>
    <row r="56126" spans="2:2" ht="16.5" x14ac:dyDescent="0.3">
      <c r="B56126"/>
    </row>
    <row r="56127" spans="2:2" ht="16.5" x14ac:dyDescent="0.3">
      <c r="B56127"/>
    </row>
    <row r="56128" spans="2:2" ht="16.5" x14ac:dyDescent="0.3">
      <c r="B56128"/>
    </row>
    <row r="56129" spans="2:2" ht="16.5" x14ac:dyDescent="0.3">
      <c r="B56129"/>
    </row>
    <row r="56130" spans="2:2" ht="16.5" x14ac:dyDescent="0.3">
      <c r="B56130"/>
    </row>
    <row r="56131" spans="2:2" ht="16.5" x14ac:dyDescent="0.3">
      <c r="B56131"/>
    </row>
    <row r="56132" spans="2:2" ht="16.5" x14ac:dyDescent="0.3">
      <c r="B56132"/>
    </row>
    <row r="56133" spans="2:2" ht="16.5" x14ac:dyDescent="0.3">
      <c r="B56133"/>
    </row>
    <row r="56134" spans="2:2" ht="16.5" x14ac:dyDescent="0.3">
      <c r="B56134"/>
    </row>
    <row r="56135" spans="2:2" ht="16.5" x14ac:dyDescent="0.3">
      <c r="B56135"/>
    </row>
    <row r="56136" spans="2:2" ht="16.5" x14ac:dyDescent="0.3">
      <c r="B56136"/>
    </row>
    <row r="56137" spans="2:2" ht="16.5" x14ac:dyDescent="0.3">
      <c r="B56137"/>
    </row>
    <row r="56138" spans="2:2" ht="16.5" x14ac:dyDescent="0.3">
      <c r="B56138"/>
    </row>
    <row r="56139" spans="2:2" ht="16.5" x14ac:dyDescent="0.3">
      <c r="B56139"/>
    </row>
    <row r="56140" spans="2:2" ht="16.5" x14ac:dyDescent="0.3">
      <c r="B56140"/>
    </row>
    <row r="56141" spans="2:2" ht="16.5" x14ac:dyDescent="0.3">
      <c r="B56141"/>
    </row>
    <row r="56142" spans="2:2" ht="16.5" x14ac:dyDescent="0.3">
      <c r="B56142"/>
    </row>
    <row r="56143" spans="2:2" ht="16.5" x14ac:dyDescent="0.3">
      <c r="B56143"/>
    </row>
    <row r="56144" spans="2:2" ht="16.5" x14ac:dyDescent="0.3">
      <c r="B56144"/>
    </row>
    <row r="56145" spans="2:2" ht="16.5" x14ac:dyDescent="0.3">
      <c r="B56145"/>
    </row>
    <row r="56146" spans="2:2" ht="16.5" x14ac:dyDescent="0.3">
      <c r="B56146"/>
    </row>
    <row r="56147" spans="2:2" ht="16.5" x14ac:dyDescent="0.3">
      <c r="B56147"/>
    </row>
    <row r="56148" spans="2:2" ht="16.5" x14ac:dyDescent="0.3">
      <c r="B56148"/>
    </row>
    <row r="56149" spans="2:2" ht="16.5" x14ac:dyDescent="0.3">
      <c r="B56149"/>
    </row>
    <row r="56150" spans="2:2" ht="16.5" x14ac:dyDescent="0.3">
      <c r="B56150"/>
    </row>
    <row r="56151" spans="2:2" ht="16.5" x14ac:dyDescent="0.3">
      <c r="B56151"/>
    </row>
    <row r="56152" spans="2:2" ht="16.5" x14ac:dyDescent="0.3">
      <c r="B56152"/>
    </row>
    <row r="56153" spans="2:2" ht="16.5" x14ac:dyDescent="0.3">
      <c r="B56153"/>
    </row>
    <row r="56154" spans="2:2" ht="16.5" x14ac:dyDescent="0.3">
      <c r="B56154"/>
    </row>
    <row r="56155" spans="2:2" ht="16.5" x14ac:dyDescent="0.3">
      <c r="B56155"/>
    </row>
    <row r="56156" spans="2:2" ht="16.5" x14ac:dyDescent="0.3">
      <c r="B56156"/>
    </row>
    <row r="56157" spans="2:2" ht="16.5" x14ac:dyDescent="0.3">
      <c r="B56157"/>
    </row>
    <row r="56158" spans="2:2" ht="16.5" x14ac:dyDescent="0.3">
      <c r="B56158"/>
    </row>
    <row r="56159" spans="2:2" ht="16.5" x14ac:dyDescent="0.3">
      <c r="B56159"/>
    </row>
    <row r="56160" spans="2:2" ht="16.5" x14ac:dyDescent="0.3">
      <c r="B56160"/>
    </row>
    <row r="56161" spans="2:2" ht="16.5" x14ac:dyDescent="0.3">
      <c r="B56161"/>
    </row>
    <row r="56162" spans="2:2" ht="16.5" x14ac:dyDescent="0.3">
      <c r="B56162"/>
    </row>
    <row r="56163" spans="2:2" ht="16.5" x14ac:dyDescent="0.3">
      <c r="B56163"/>
    </row>
    <row r="56164" spans="2:2" ht="16.5" x14ac:dyDescent="0.3">
      <c r="B56164"/>
    </row>
    <row r="56165" spans="2:2" ht="16.5" x14ac:dyDescent="0.3">
      <c r="B56165"/>
    </row>
    <row r="56166" spans="2:2" ht="16.5" x14ac:dyDescent="0.3">
      <c r="B56166"/>
    </row>
    <row r="56167" spans="2:2" ht="16.5" x14ac:dyDescent="0.3">
      <c r="B56167"/>
    </row>
    <row r="56168" spans="2:2" ht="16.5" x14ac:dyDescent="0.3">
      <c r="B56168"/>
    </row>
    <row r="56169" spans="2:2" ht="16.5" x14ac:dyDescent="0.3">
      <c r="B56169"/>
    </row>
    <row r="56170" spans="2:2" ht="16.5" x14ac:dyDescent="0.3">
      <c r="B56170"/>
    </row>
    <row r="56171" spans="2:2" ht="16.5" x14ac:dyDescent="0.3">
      <c r="B56171"/>
    </row>
    <row r="56172" spans="2:2" ht="16.5" x14ac:dyDescent="0.3">
      <c r="B56172"/>
    </row>
    <row r="56173" spans="2:2" ht="16.5" x14ac:dyDescent="0.3">
      <c r="B56173"/>
    </row>
    <row r="56174" spans="2:2" ht="16.5" x14ac:dyDescent="0.3">
      <c r="B56174"/>
    </row>
    <row r="56175" spans="2:2" ht="16.5" x14ac:dyDescent="0.3">
      <c r="B56175"/>
    </row>
    <row r="56176" spans="2:2" ht="16.5" x14ac:dyDescent="0.3">
      <c r="B56176"/>
    </row>
    <row r="56177" spans="2:2" ht="16.5" x14ac:dyDescent="0.3">
      <c r="B56177"/>
    </row>
    <row r="56178" spans="2:2" ht="16.5" x14ac:dyDescent="0.3">
      <c r="B56178"/>
    </row>
    <row r="56179" spans="2:2" ht="16.5" x14ac:dyDescent="0.3">
      <c r="B56179"/>
    </row>
    <row r="56180" spans="2:2" ht="16.5" x14ac:dyDescent="0.3">
      <c r="B56180"/>
    </row>
    <row r="56181" spans="2:2" ht="16.5" x14ac:dyDescent="0.3">
      <c r="B56181"/>
    </row>
    <row r="56182" spans="2:2" ht="16.5" x14ac:dyDescent="0.3">
      <c r="B56182"/>
    </row>
    <row r="56183" spans="2:2" ht="16.5" x14ac:dyDescent="0.3">
      <c r="B56183"/>
    </row>
    <row r="56184" spans="2:2" ht="16.5" x14ac:dyDescent="0.3">
      <c r="B56184"/>
    </row>
    <row r="56185" spans="2:2" ht="16.5" x14ac:dyDescent="0.3">
      <c r="B56185"/>
    </row>
    <row r="56186" spans="2:2" ht="16.5" x14ac:dyDescent="0.3">
      <c r="B56186"/>
    </row>
    <row r="56187" spans="2:2" ht="16.5" x14ac:dyDescent="0.3">
      <c r="B56187"/>
    </row>
    <row r="56188" spans="2:2" ht="16.5" x14ac:dyDescent="0.3">
      <c r="B56188"/>
    </row>
    <row r="56189" spans="2:2" ht="16.5" x14ac:dyDescent="0.3">
      <c r="B56189"/>
    </row>
    <row r="56190" spans="2:2" ht="16.5" x14ac:dyDescent="0.3">
      <c r="B56190"/>
    </row>
    <row r="56191" spans="2:2" ht="16.5" x14ac:dyDescent="0.3">
      <c r="B56191"/>
    </row>
    <row r="56192" spans="2:2" ht="16.5" x14ac:dyDescent="0.3">
      <c r="B56192"/>
    </row>
    <row r="56193" spans="2:2" ht="16.5" x14ac:dyDescent="0.3">
      <c r="B56193"/>
    </row>
    <row r="56194" spans="2:2" ht="16.5" x14ac:dyDescent="0.3">
      <c r="B56194"/>
    </row>
    <row r="56195" spans="2:2" ht="16.5" x14ac:dyDescent="0.3">
      <c r="B56195"/>
    </row>
    <row r="56196" spans="2:2" ht="16.5" x14ac:dyDescent="0.3">
      <c r="B56196"/>
    </row>
    <row r="56197" spans="2:2" ht="16.5" x14ac:dyDescent="0.3">
      <c r="B56197"/>
    </row>
    <row r="56198" spans="2:2" ht="16.5" x14ac:dyDescent="0.3">
      <c r="B56198"/>
    </row>
    <row r="56199" spans="2:2" ht="16.5" x14ac:dyDescent="0.3">
      <c r="B56199"/>
    </row>
    <row r="56200" spans="2:2" ht="16.5" x14ac:dyDescent="0.3">
      <c r="B56200"/>
    </row>
    <row r="56201" spans="2:2" ht="16.5" x14ac:dyDescent="0.3">
      <c r="B56201"/>
    </row>
    <row r="56202" spans="2:2" ht="16.5" x14ac:dyDescent="0.3">
      <c r="B56202"/>
    </row>
    <row r="56203" spans="2:2" ht="16.5" x14ac:dyDescent="0.3">
      <c r="B56203"/>
    </row>
    <row r="56204" spans="2:2" ht="16.5" x14ac:dyDescent="0.3">
      <c r="B56204"/>
    </row>
    <row r="56205" spans="2:2" ht="16.5" x14ac:dyDescent="0.3">
      <c r="B56205"/>
    </row>
    <row r="56206" spans="2:2" ht="16.5" x14ac:dyDescent="0.3">
      <c r="B56206"/>
    </row>
    <row r="56207" spans="2:2" ht="16.5" x14ac:dyDescent="0.3">
      <c r="B56207"/>
    </row>
    <row r="56208" spans="2:2" ht="16.5" x14ac:dyDescent="0.3">
      <c r="B56208"/>
    </row>
    <row r="56209" spans="2:2" ht="16.5" x14ac:dyDescent="0.3">
      <c r="B56209"/>
    </row>
    <row r="56210" spans="2:2" ht="16.5" x14ac:dyDescent="0.3">
      <c r="B56210"/>
    </row>
    <row r="56211" spans="2:2" ht="16.5" x14ac:dyDescent="0.3">
      <c r="B56211"/>
    </row>
    <row r="56212" spans="2:2" ht="16.5" x14ac:dyDescent="0.3">
      <c r="B56212"/>
    </row>
    <row r="56213" spans="2:2" ht="16.5" x14ac:dyDescent="0.3">
      <c r="B56213"/>
    </row>
    <row r="56214" spans="2:2" ht="16.5" x14ac:dyDescent="0.3">
      <c r="B56214"/>
    </row>
    <row r="56215" spans="2:2" ht="16.5" x14ac:dyDescent="0.3">
      <c r="B56215"/>
    </row>
    <row r="56216" spans="2:2" ht="16.5" x14ac:dyDescent="0.3">
      <c r="B56216"/>
    </row>
    <row r="56217" spans="2:2" ht="16.5" x14ac:dyDescent="0.3">
      <c r="B56217"/>
    </row>
    <row r="56218" spans="2:2" ht="16.5" x14ac:dyDescent="0.3">
      <c r="B56218"/>
    </row>
    <row r="56219" spans="2:2" ht="16.5" x14ac:dyDescent="0.3">
      <c r="B56219"/>
    </row>
    <row r="56220" spans="2:2" ht="16.5" x14ac:dyDescent="0.3">
      <c r="B56220"/>
    </row>
    <row r="56221" spans="2:2" ht="16.5" x14ac:dyDescent="0.3">
      <c r="B56221"/>
    </row>
    <row r="56222" spans="2:2" ht="16.5" x14ac:dyDescent="0.3">
      <c r="B56222"/>
    </row>
    <row r="56223" spans="2:2" ht="16.5" x14ac:dyDescent="0.3">
      <c r="B56223"/>
    </row>
    <row r="56224" spans="2:2" ht="16.5" x14ac:dyDescent="0.3">
      <c r="B56224"/>
    </row>
    <row r="56225" spans="2:2" ht="16.5" x14ac:dyDescent="0.3">
      <c r="B56225"/>
    </row>
    <row r="56226" spans="2:2" ht="16.5" x14ac:dyDescent="0.3">
      <c r="B56226"/>
    </row>
    <row r="56227" spans="2:2" ht="16.5" x14ac:dyDescent="0.3">
      <c r="B56227"/>
    </row>
    <row r="56228" spans="2:2" ht="16.5" x14ac:dyDescent="0.3">
      <c r="B56228"/>
    </row>
    <row r="56229" spans="2:2" ht="16.5" x14ac:dyDescent="0.3">
      <c r="B56229"/>
    </row>
    <row r="56230" spans="2:2" ht="16.5" x14ac:dyDescent="0.3">
      <c r="B56230"/>
    </row>
    <row r="56231" spans="2:2" ht="16.5" x14ac:dyDescent="0.3">
      <c r="B56231"/>
    </row>
    <row r="56232" spans="2:2" ht="16.5" x14ac:dyDescent="0.3">
      <c r="B56232"/>
    </row>
    <row r="56233" spans="2:2" ht="16.5" x14ac:dyDescent="0.3">
      <c r="B56233"/>
    </row>
    <row r="56234" spans="2:2" ht="16.5" x14ac:dyDescent="0.3">
      <c r="B56234"/>
    </row>
    <row r="56235" spans="2:2" ht="16.5" x14ac:dyDescent="0.3">
      <c r="B56235"/>
    </row>
    <row r="56236" spans="2:2" ht="16.5" x14ac:dyDescent="0.3">
      <c r="B56236"/>
    </row>
    <row r="56237" spans="2:2" ht="16.5" x14ac:dyDescent="0.3">
      <c r="B56237"/>
    </row>
    <row r="56238" spans="2:2" ht="16.5" x14ac:dyDescent="0.3">
      <c r="B56238"/>
    </row>
    <row r="56239" spans="2:2" ht="16.5" x14ac:dyDescent="0.3">
      <c r="B56239"/>
    </row>
    <row r="56240" spans="2:2" ht="16.5" x14ac:dyDescent="0.3">
      <c r="B56240"/>
    </row>
    <row r="56241" spans="2:2" ht="16.5" x14ac:dyDescent="0.3">
      <c r="B56241"/>
    </row>
    <row r="56242" spans="2:2" ht="16.5" x14ac:dyDescent="0.3">
      <c r="B56242"/>
    </row>
    <row r="56243" spans="2:2" ht="16.5" x14ac:dyDescent="0.3">
      <c r="B56243"/>
    </row>
    <row r="56244" spans="2:2" ht="16.5" x14ac:dyDescent="0.3">
      <c r="B56244"/>
    </row>
    <row r="56245" spans="2:2" ht="16.5" x14ac:dyDescent="0.3">
      <c r="B56245"/>
    </row>
    <row r="56246" spans="2:2" ht="16.5" x14ac:dyDescent="0.3">
      <c r="B56246"/>
    </row>
    <row r="56247" spans="2:2" ht="16.5" x14ac:dyDescent="0.3">
      <c r="B56247"/>
    </row>
    <row r="56248" spans="2:2" ht="16.5" x14ac:dyDescent="0.3">
      <c r="B56248"/>
    </row>
    <row r="56249" spans="2:2" ht="16.5" x14ac:dyDescent="0.3">
      <c r="B56249"/>
    </row>
    <row r="56250" spans="2:2" ht="16.5" x14ac:dyDescent="0.3">
      <c r="B56250"/>
    </row>
    <row r="56251" spans="2:2" ht="16.5" x14ac:dyDescent="0.3">
      <c r="B56251"/>
    </row>
    <row r="56252" spans="2:2" ht="16.5" x14ac:dyDescent="0.3">
      <c r="B56252"/>
    </row>
    <row r="56253" spans="2:2" ht="16.5" x14ac:dyDescent="0.3">
      <c r="B56253"/>
    </row>
    <row r="56254" spans="2:2" ht="16.5" x14ac:dyDescent="0.3">
      <c r="B56254"/>
    </row>
    <row r="56255" spans="2:2" ht="16.5" x14ac:dyDescent="0.3">
      <c r="B56255"/>
    </row>
    <row r="56256" spans="2:2" ht="16.5" x14ac:dyDescent="0.3">
      <c r="B56256"/>
    </row>
    <row r="56257" spans="2:2" ht="16.5" x14ac:dyDescent="0.3">
      <c r="B56257"/>
    </row>
    <row r="56258" spans="2:2" ht="16.5" x14ac:dyDescent="0.3">
      <c r="B56258"/>
    </row>
    <row r="56259" spans="2:2" ht="16.5" x14ac:dyDescent="0.3">
      <c r="B56259"/>
    </row>
    <row r="56260" spans="2:2" ht="16.5" x14ac:dyDescent="0.3">
      <c r="B56260"/>
    </row>
    <row r="56261" spans="2:2" ht="16.5" x14ac:dyDescent="0.3">
      <c r="B56261"/>
    </row>
    <row r="56262" spans="2:2" ht="16.5" x14ac:dyDescent="0.3">
      <c r="B56262"/>
    </row>
    <row r="56263" spans="2:2" ht="16.5" x14ac:dyDescent="0.3">
      <c r="B56263"/>
    </row>
    <row r="56264" spans="2:2" ht="16.5" x14ac:dyDescent="0.3">
      <c r="B56264"/>
    </row>
    <row r="56265" spans="2:2" ht="16.5" x14ac:dyDescent="0.3">
      <c r="B56265"/>
    </row>
    <row r="56266" spans="2:2" ht="16.5" x14ac:dyDescent="0.3">
      <c r="B56266"/>
    </row>
    <row r="56267" spans="2:2" ht="16.5" x14ac:dyDescent="0.3">
      <c r="B56267"/>
    </row>
    <row r="56268" spans="2:2" ht="16.5" x14ac:dyDescent="0.3">
      <c r="B56268"/>
    </row>
    <row r="56269" spans="2:2" ht="16.5" x14ac:dyDescent="0.3">
      <c r="B56269"/>
    </row>
    <row r="56270" spans="2:2" ht="16.5" x14ac:dyDescent="0.3">
      <c r="B56270"/>
    </row>
    <row r="56271" spans="2:2" ht="16.5" x14ac:dyDescent="0.3">
      <c r="B56271"/>
    </row>
    <row r="56272" spans="2:2" ht="16.5" x14ac:dyDescent="0.3">
      <c r="B56272"/>
    </row>
    <row r="56273" spans="2:2" ht="16.5" x14ac:dyDescent="0.3">
      <c r="B56273"/>
    </row>
    <row r="56274" spans="2:2" ht="16.5" x14ac:dyDescent="0.3">
      <c r="B56274"/>
    </row>
    <row r="56275" spans="2:2" ht="16.5" x14ac:dyDescent="0.3">
      <c r="B56275"/>
    </row>
    <row r="56276" spans="2:2" ht="16.5" x14ac:dyDescent="0.3">
      <c r="B56276"/>
    </row>
    <row r="56277" spans="2:2" ht="16.5" x14ac:dyDescent="0.3">
      <c r="B56277"/>
    </row>
    <row r="56278" spans="2:2" ht="16.5" x14ac:dyDescent="0.3">
      <c r="B56278"/>
    </row>
    <row r="56279" spans="2:2" ht="16.5" x14ac:dyDescent="0.3">
      <c r="B56279"/>
    </row>
    <row r="56280" spans="2:2" ht="16.5" x14ac:dyDescent="0.3">
      <c r="B56280"/>
    </row>
    <row r="56281" spans="2:2" ht="16.5" x14ac:dyDescent="0.3">
      <c r="B56281"/>
    </row>
    <row r="56282" spans="2:2" ht="16.5" x14ac:dyDescent="0.3">
      <c r="B56282"/>
    </row>
    <row r="56283" spans="2:2" ht="16.5" x14ac:dyDescent="0.3">
      <c r="B56283"/>
    </row>
    <row r="56284" spans="2:2" ht="16.5" x14ac:dyDescent="0.3">
      <c r="B56284"/>
    </row>
    <row r="56285" spans="2:2" ht="16.5" x14ac:dyDescent="0.3">
      <c r="B56285"/>
    </row>
    <row r="56286" spans="2:2" ht="16.5" x14ac:dyDescent="0.3">
      <c r="B56286"/>
    </row>
    <row r="56287" spans="2:2" ht="16.5" x14ac:dyDescent="0.3">
      <c r="B56287"/>
    </row>
    <row r="56288" spans="2:2" ht="16.5" x14ac:dyDescent="0.3">
      <c r="B56288"/>
    </row>
    <row r="56289" spans="2:2" ht="16.5" x14ac:dyDescent="0.3">
      <c r="B56289"/>
    </row>
    <row r="56290" spans="2:2" ht="16.5" x14ac:dyDescent="0.3">
      <c r="B56290"/>
    </row>
    <row r="56291" spans="2:2" ht="16.5" x14ac:dyDescent="0.3">
      <c r="B56291"/>
    </row>
    <row r="56292" spans="2:2" ht="16.5" x14ac:dyDescent="0.3">
      <c r="B56292"/>
    </row>
    <row r="56293" spans="2:2" ht="16.5" x14ac:dyDescent="0.3">
      <c r="B56293"/>
    </row>
    <row r="56294" spans="2:2" ht="16.5" x14ac:dyDescent="0.3">
      <c r="B56294"/>
    </row>
    <row r="56295" spans="2:2" ht="16.5" x14ac:dyDescent="0.3">
      <c r="B56295"/>
    </row>
    <row r="56296" spans="2:2" ht="16.5" x14ac:dyDescent="0.3">
      <c r="B56296"/>
    </row>
    <row r="56297" spans="2:2" ht="16.5" x14ac:dyDescent="0.3">
      <c r="B56297"/>
    </row>
    <row r="56298" spans="2:2" ht="16.5" x14ac:dyDescent="0.3">
      <c r="B56298"/>
    </row>
    <row r="56299" spans="2:2" ht="16.5" x14ac:dyDescent="0.3">
      <c r="B56299"/>
    </row>
    <row r="56300" spans="2:2" ht="16.5" x14ac:dyDescent="0.3">
      <c r="B56300"/>
    </row>
    <row r="56301" spans="2:2" ht="16.5" x14ac:dyDescent="0.3">
      <c r="B56301"/>
    </row>
    <row r="56302" spans="2:2" ht="16.5" x14ac:dyDescent="0.3">
      <c r="B56302"/>
    </row>
    <row r="56303" spans="2:2" ht="16.5" x14ac:dyDescent="0.3">
      <c r="B56303"/>
    </row>
    <row r="56304" spans="2:2" ht="16.5" x14ac:dyDescent="0.3">
      <c r="B56304"/>
    </row>
    <row r="56305" spans="2:2" ht="16.5" x14ac:dyDescent="0.3">
      <c r="B56305"/>
    </row>
    <row r="56306" spans="2:2" ht="16.5" x14ac:dyDescent="0.3">
      <c r="B56306"/>
    </row>
    <row r="56307" spans="2:2" ht="16.5" x14ac:dyDescent="0.3">
      <c r="B56307"/>
    </row>
    <row r="56308" spans="2:2" ht="16.5" x14ac:dyDescent="0.3">
      <c r="B56308"/>
    </row>
    <row r="56309" spans="2:2" ht="16.5" x14ac:dyDescent="0.3">
      <c r="B56309"/>
    </row>
    <row r="56310" spans="2:2" ht="16.5" x14ac:dyDescent="0.3">
      <c r="B56310"/>
    </row>
    <row r="56311" spans="2:2" ht="16.5" x14ac:dyDescent="0.3">
      <c r="B56311"/>
    </row>
    <row r="56312" spans="2:2" ht="16.5" x14ac:dyDescent="0.3">
      <c r="B56312"/>
    </row>
    <row r="56313" spans="2:2" ht="16.5" x14ac:dyDescent="0.3">
      <c r="B56313"/>
    </row>
    <row r="56314" spans="2:2" ht="16.5" x14ac:dyDescent="0.3">
      <c r="B56314"/>
    </row>
    <row r="56315" spans="2:2" ht="16.5" x14ac:dyDescent="0.3">
      <c r="B56315"/>
    </row>
    <row r="56316" spans="2:2" ht="16.5" x14ac:dyDescent="0.3">
      <c r="B56316"/>
    </row>
    <row r="56317" spans="2:2" ht="16.5" x14ac:dyDescent="0.3">
      <c r="B56317"/>
    </row>
    <row r="56318" spans="2:2" ht="16.5" x14ac:dyDescent="0.3">
      <c r="B56318"/>
    </row>
    <row r="56319" spans="2:2" ht="16.5" x14ac:dyDescent="0.3">
      <c r="B56319"/>
    </row>
    <row r="56320" spans="2:2" ht="16.5" x14ac:dyDescent="0.3">
      <c r="B56320"/>
    </row>
    <row r="56321" spans="2:2" ht="16.5" x14ac:dyDescent="0.3">
      <c r="B56321"/>
    </row>
    <row r="56322" spans="2:2" ht="16.5" x14ac:dyDescent="0.3">
      <c r="B56322"/>
    </row>
    <row r="56323" spans="2:2" ht="16.5" x14ac:dyDescent="0.3">
      <c r="B56323"/>
    </row>
    <row r="56324" spans="2:2" ht="16.5" x14ac:dyDescent="0.3">
      <c r="B56324"/>
    </row>
    <row r="56325" spans="2:2" ht="16.5" x14ac:dyDescent="0.3">
      <c r="B56325"/>
    </row>
    <row r="56326" spans="2:2" ht="16.5" x14ac:dyDescent="0.3">
      <c r="B56326"/>
    </row>
    <row r="56327" spans="2:2" ht="16.5" x14ac:dyDescent="0.3">
      <c r="B56327"/>
    </row>
    <row r="56328" spans="2:2" ht="16.5" x14ac:dyDescent="0.3">
      <c r="B56328"/>
    </row>
    <row r="56329" spans="2:2" ht="16.5" x14ac:dyDescent="0.3">
      <c r="B56329"/>
    </row>
    <row r="56330" spans="2:2" ht="16.5" x14ac:dyDescent="0.3">
      <c r="B56330"/>
    </row>
    <row r="56331" spans="2:2" ht="16.5" x14ac:dyDescent="0.3">
      <c r="B56331"/>
    </row>
    <row r="56332" spans="2:2" ht="16.5" x14ac:dyDescent="0.3">
      <c r="B56332"/>
    </row>
    <row r="56333" spans="2:2" ht="16.5" x14ac:dyDescent="0.3">
      <c r="B56333"/>
    </row>
    <row r="56334" spans="2:2" ht="16.5" x14ac:dyDescent="0.3">
      <c r="B56334"/>
    </row>
    <row r="56335" spans="2:2" ht="16.5" x14ac:dyDescent="0.3">
      <c r="B56335"/>
    </row>
    <row r="56336" spans="2:2" ht="16.5" x14ac:dyDescent="0.3">
      <c r="B56336"/>
    </row>
    <row r="56337" spans="2:2" ht="16.5" x14ac:dyDescent="0.3">
      <c r="B56337"/>
    </row>
    <row r="56338" spans="2:2" ht="16.5" x14ac:dyDescent="0.3">
      <c r="B56338"/>
    </row>
    <row r="56339" spans="2:2" ht="16.5" x14ac:dyDescent="0.3">
      <c r="B56339"/>
    </row>
    <row r="56340" spans="2:2" ht="16.5" x14ac:dyDescent="0.3">
      <c r="B56340"/>
    </row>
    <row r="56341" spans="2:2" ht="16.5" x14ac:dyDescent="0.3">
      <c r="B56341"/>
    </row>
    <row r="56342" spans="2:2" ht="16.5" x14ac:dyDescent="0.3">
      <c r="B56342"/>
    </row>
    <row r="56343" spans="2:2" ht="16.5" x14ac:dyDescent="0.3">
      <c r="B56343"/>
    </row>
    <row r="56344" spans="2:2" ht="16.5" x14ac:dyDescent="0.3">
      <c r="B56344"/>
    </row>
    <row r="56345" spans="2:2" ht="16.5" x14ac:dyDescent="0.3">
      <c r="B56345"/>
    </row>
    <row r="56346" spans="2:2" ht="16.5" x14ac:dyDescent="0.3">
      <c r="B56346"/>
    </row>
    <row r="56347" spans="2:2" ht="16.5" x14ac:dyDescent="0.3">
      <c r="B56347"/>
    </row>
    <row r="56348" spans="2:2" ht="16.5" x14ac:dyDescent="0.3">
      <c r="B56348"/>
    </row>
    <row r="56349" spans="2:2" ht="16.5" x14ac:dyDescent="0.3">
      <c r="B56349"/>
    </row>
    <row r="56350" spans="2:2" ht="16.5" x14ac:dyDescent="0.3">
      <c r="B56350"/>
    </row>
    <row r="56351" spans="2:2" ht="16.5" x14ac:dyDescent="0.3">
      <c r="B56351"/>
    </row>
    <row r="56352" spans="2:2" ht="16.5" x14ac:dyDescent="0.3">
      <c r="B56352"/>
    </row>
    <row r="56353" spans="2:2" ht="16.5" x14ac:dyDescent="0.3">
      <c r="B56353"/>
    </row>
    <row r="56354" spans="2:2" ht="16.5" x14ac:dyDescent="0.3">
      <c r="B56354"/>
    </row>
    <row r="56355" spans="2:2" ht="16.5" x14ac:dyDescent="0.3">
      <c r="B56355"/>
    </row>
    <row r="56356" spans="2:2" ht="16.5" x14ac:dyDescent="0.3">
      <c r="B56356"/>
    </row>
    <row r="56357" spans="2:2" ht="16.5" x14ac:dyDescent="0.3">
      <c r="B56357"/>
    </row>
    <row r="56358" spans="2:2" ht="16.5" x14ac:dyDescent="0.3">
      <c r="B56358"/>
    </row>
    <row r="56359" spans="2:2" ht="16.5" x14ac:dyDescent="0.3">
      <c r="B56359"/>
    </row>
    <row r="56360" spans="2:2" ht="16.5" x14ac:dyDescent="0.3">
      <c r="B56360"/>
    </row>
    <row r="56361" spans="2:2" ht="16.5" x14ac:dyDescent="0.3">
      <c r="B56361"/>
    </row>
    <row r="56362" spans="2:2" ht="16.5" x14ac:dyDescent="0.3">
      <c r="B56362"/>
    </row>
    <row r="56363" spans="2:2" ht="16.5" x14ac:dyDescent="0.3">
      <c r="B56363"/>
    </row>
    <row r="56364" spans="2:2" ht="16.5" x14ac:dyDescent="0.3">
      <c r="B56364"/>
    </row>
    <row r="56365" spans="2:2" ht="16.5" x14ac:dyDescent="0.3">
      <c r="B56365"/>
    </row>
    <row r="56366" spans="2:2" ht="16.5" x14ac:dyDescent="0.3">
      <c r="B56366"/>
    </row>
    <row r="56367" spans="2:2" ht="16.5" x14ac:dyDescent="0.3">
      <c r="B56367"/>
    </row>
    <row r="56368" spans="2:2" ht="16.5" x14ac:dyDescent="0.3">
      <c r="B56368"/>
    </row>
    <row r="56369" spans="2:2" ht="16.5" x14ac:dyDescent="0.3">
      <c r="B56369"/>
    </row>
    <row r="56370" spans="2:2" ht="16.5" x14ac:dyDescent="0.3">
      <c r="B56370"/>
    </row>
    <row r="56371" spans="2:2" ht="16.5" x14ac:dyDescent="0.3">
      <c r="B56371"/>
    </row>
    <row r="56372" spans="2:2" ht="16.5" x14ac:dyDescent="0.3">
      <c r="B56372"/>
    </row>
    <row r="56373" spans="2:2" ht="16.5" x14ac:dyDescent="0.3">
      <c r="B56373"/>
    </row>
    <row r="56374" spans="2:2" ht="16.5" x14ac:dyDescent="0.3">
      <c r="B56374"/>
    </row>
    <row r="56375" spans="2:2" ht="16.5" x14ac:dyDescent="0.3">
      <c r="B56375"/>
    </row>
    <row r="56376" spans="2:2" ht="16.5" x14ac:dyDescent="0.3">
      <c r="B56376"/>
    </row>
    <row r="56377" spans="2:2" ht="16.5" x14ac:dyDescent="0.3">
      <c r="B56377"/>
    </row>
    <row r="56378" spans="2:2" ht="16.5" x14ac:dyDescent="0.3">
      <c r="B56378"/>
    </row>
    <row r="56379" spans="2:2" ht="16.5" x14ac:dyDescent="0.3">
      <c r="B56379"/>
    </row>
    <row r="56380" spans="2:2" ht="16.5" x14ac:dyDescent="0.3">
      <c r="B56380"/>
    </row>
    <row r="56381" spans="2:2" ht="16.5" x14ac:dyDescent="0.3">
      <c r="B56381"/>
    </row>
    <row r="56382" spans="2:2" ht="16.5" x14ac:dyDescent="0.3">
      <c r="B56382"/>
    </row>
    <row r="56383" spans="2:2" ht="16.5" x14ac:dyDescent="0.3">
      <c r="B56383"/>
    </row>
    <row r="56384" spans="2:2" ht="16.5" x14ac:dyDescent="0.3">
      <c r="B56384"/>
    </row>
    <row r="56385" spans="2:2" ht="16.5" x14ac:dyDescent="0.3">
      <c r="B56385"/>
    </row>
    <row r="56386" spans="2:2" ht="16.5" x14ac:dyDescent="0.3">
      <c r="B56386"/>
    </row>
    <row r="56387" spans="2:2" ht="16.5" x14ac:dyDescent="0.3">
      <c r="B56387"/>
    </row>
    <row r="56388" spans="2:2" ht="16.5" x14ac:dyDescent="0.3">
      <c r="B56388"/>
    </row>
    <row r="56389" spans="2:2" ht="16.5" x14ac:dyDescent="0.3">
      <c r="B56389"/>
    </row>
    <row r="56390" spans="2:2" ht="16.5" x14ac:dyDescent="0.3">
      <c r="B56390"/>
    </row>
    <row r="56391" spans="2:2" ht="16.5" x14ac:dyDescent="0.3">
      <c r="B56391"/>
    </row>
    <row r="56392" spans="2:2" ht="16.5" x14ac:dyDescent="0.3">
      <c r="B56392"/>
    </row>
    <row r="56393" spans="2:2" ht="16.5" x14ac:dyDescent="0.3">
      <c r="B56393"/>
    </row>
    <row r="56394" spans="2:2" ht="16.5" x14ac:dyDescent="0.3">
      <c r="B56394"/>
    </row>
    <row r="56395" spans="2:2" ht="16.5" x14ac:dyDescent="0.3">
      <c r="B56395"/>
    </row>
    <row r="56396" spans="2:2" ht="16.5" x14ac:dyDescent="0.3">
      <c r="B56396"/>
    </row>
    <row r="56397" spans="2:2" ht="16.5" x14ac:dyDescent="0.3">
      <c r="B56397"/>
    </row>
    <row r="56398" spans="2:2" ht="16.5" x14ac:dyDescent="0.3">
      <c r="B56398"/>
    </row>
    <row r="56399" spans="2:2" ht="16.5" x14ac:dyDescent="0.3">
      <c r="B56399"/>
    </row>
    <row r="56400" spans="2:2" ht="16.5" x14ac:dyDescent="0.3">
      <c r="B56400"/>
    </row>
    <row r="56401" spans="2:2" ht="16.5" x14ac:dyDescent="0.3">
      <c r="B56401"/>
    </row>
    <row r="56402" spans="2:2" ht="16.5" x14ac:dyDescent="0.3">
      <c r="B56402"/>
    </row>
    <row r="56403" spans="2:2" ht="16.5" x14ac:dyDescent="0.3">
      <c r="B56403"/>
    </row>
    <row r="56404" spans="2:2" ht="16.5" x14ac:dyDescent="0.3">
      <c r="B56404"/>
    </row>
    <row r="56405" spans="2:2" ht="16.5" x14ac:dyDescent="0.3">
      <c r="B56405"/>
    </row>
    <row r="56406" spans="2:2" ht="16.5" x14ac:dyDescent="0.3">
      <c r="B56406"/>
    </row>
    <row r="56407" spans="2:2" ht="16.5" x14ac:dyDescent="0.3">
      <c r="B56407"/>
    </row>
    <row r="56408" spans="2:2" ht="16.5" x14ac:dyDescent="0.3">
      <c r="B56408"/>
    </row>
    <row r="56409" spans="2:2" ht="16.5" x14ac:dyDescent="0.3">
      <c r="B56409"/>
    </row>
    <row r="56410" spans="2:2" ht="16.5" x14ac:dyDescent="0.3">
      <c r="B56410"/>
    </row>
    <row r="56411" spans="2:2" ht="16.5" x14ac:dyDescent="0.3">
      <c r="B56411"/>
    </row>
    <row r="56412" spans="2:2" ht="16.5" x14ac:dyDescent="0.3">
      <c r="B56412"/>
    </row>
    <row r="56413" spans="2:2" ht="16.5" x14ac:dyDescent="0.3">
      <c r="B56413"/>
    </row>
    <row r="56414" spans="2:2" ht="16.5" x14ac:dyDescent="0.3">
      <c r="B56414"/>
    </row>
    <row r="56415" spans="2:2" ht="16.5" x14ac:dyDescent="0.3">
      <c r="B56415"/>
    </row>
    <row r="56416" spans="2:2" ht="16.5" x14ac:dyDescent="0.3">
      <c r="B56416"/>
    </row>
    <row r="56417" spans="2:2" ht="16.5" x14ac:dyDescent="0.3">
      <c r="B56417"/>
    </row>
    <row r="56418" spans="2:2" ht="16.5" x14ac:dyDescent="0.3">
      <c r="B56418"/>
    </row>
    <row r="56419" spans="2:2" ht="16.5" x14ac:dyDescent="0.3">
      <c r="B56419"/>
    </row>
    <row r="56420" spans="2:2" ht="16.5" x14ac:dyDescent="0.3">
      <c r="B56420"/>
    </row>
    <row r="56421" spans="2:2" ht="16.5" x14ac:dyDescent="0.3">
      <c r="B56421"/>
    </row>
    <row r="56422" spans="2:2" ht="16.5" x14ac:dyDescent="0.3">
      <c r="B56422"/>
    </row>
    <row r="56423" spans="2:2" ht="16.5" x14ac:dyDescent="0.3">
      <c r="B56423"/>
    </row>
    <row r="56424" spans="2:2" ht="16.5" x14ac:dyDescent="0.3">
      <c r="B56424"/>
    </row>
    <row r="56425" spans="2:2" ht="16.5" x14ac:dyDescent="0.3">
      <c r="B56425"/>
    </row>
    <row r="56426" spans="2:2" ht="16.5" x14ac:dyDescent="0.3">
      <c r="B56426"/>
    </row>
    <row r="56427" spans="2:2" ht="16.5" x14ac:dyDescent="0.3">
      <c r="B56427"/>
    </row>
    <row r="56428" spans="2:2" ht="16.5" x14ac:dyDescent="0.3">
      <c r="B56428"/>
    </row>
    <row r="56429" spans="2:2" ht="16.5" x14ac:dyDescent="0.3">
      <c r="B56429"/>
    </row>
    <row r="56430" spans="2:2" ht="16.5" x14ac:dyDescent="0.3">
      <c r="B56430"/>
    </row>
    <row r="56431" spans="2:2" ht="16.5" x14ac:dyDescent="0.3">
      <c r="B56431"/>
    </row>
    <row r="56432" spans="2:2" ht="16.5" x14ac:dyDescent="0.3">
      <c r="B56432"/>
    </row>
    <row r="56433" spans="2:2" ht="16.5" x14ac:dyDescent="0.3">
      <c r="B56433"/>
    </row>
    <row r="56434" spans="2:2" ht="16.5" x14ac:dyDescent="0.3">
      <c r="B56434"/>
    </row>
    <row r="56435" spans="2:2" ht="16.5" x14ac:dyDescent="0.3">
      <c r="B56435"/>
    </row>
    <row r="56436" spans="2:2" ht="16.5" x14ac:dyDescent="0.3">
      <c r="B56436"/>
    </row>
    <row r="56437" spans="2:2" ht="16.5" x14ac:dyDescent="0.3">
      <c r="B56437"/>
    </row>
    <row r="56438" spans="2:2" ht="16.5" x14ac:dyDescent="0.3">
      <c r="B56438"/>
    </row>
    <row r="56439" spans="2:2" ht="16.5" x14ac:dyDescent="0.3">
      <c r="B56439"/>
    </row>
    <row r="56440" spans="2:2" ht="16.5" x14ac:dyDescent="0.3">
      <c r="B56440"/>
    </row>
    <row r="56441" spans="2:2" ht="16.5" x14ac:dyDescent="0.3">
      <c r="B56441"/>
    </row>
    <row r="56442" spans="2:2" ht="16.5" x14ac:dyDescent="0.3">
      <c r="B56442"/>
    </row>
    <row r="56443" spans="2:2" ht="16.5" x14ac:dyDescent="0.3">
      <c r="B56443"/>
    </row>
    <row r="56444" spans="2:2" ht="16.5" x14ac:dyDescent="0.3">
      <c r="B56444"/>
    </row>
    <row r="56445" spans="2:2" ht="16.5" x14ac:dyDescent="0.3">
      <c r="B56445"/>
    </row>
    <row r="56446" spans="2:2" ht="16.5" x14ac:dyDescent="0.3">
      <c r="B56446"/>
    </row>
    <row r="56447" spans="2:2" ht="16.5" x14ac:dyDescent="0.3">
      <c r="B56447"/>
    </row>
    <row r="56448" spans="2:2" ht="16.5" x14ac:dyDescent="0.3">
      <c r="B56448"/>
    </row>
    <row r="56449" spans="2:2" ht="16.5" x14ac:dyDescent="0.3">
      <c r="B56449"/>
    </row>
    <row r="56450" spans="2:2" ht="16.5" x14ac:dyDescent="0.3">
      <c r="B56450"/>
    </row>
    <row r="56451" spans="2:2" ht="16.5" x14ac:dyDescent="0.3">
      <c r="B56451"/>
    </row>
    <row r="56452" spans="2:2" ht="16.5" x14ac:dyDescent="0.3">
      <c r="B56452"/>
    </row>
    <row r="56453" spans="2:2" ht="16.5" x14ac:dyDescent="0.3">
      <c r="B56453"/>
    </row>
    <row r="56454" spans="2:2" ht="16.5" x14ac:dyDescent="0.3">
      <c r="B56454"/>
    </row>
    <row r="56455" spans="2:2" ht="16.5" x14ac:dyDescent="0.3">
      <c r="B56455"/>
    </row>
    <row r="56456" spans="2:2" ht="16.5" x14ac:dyDescent="0.3">
      <c r="B56456"/>
    </row>
    <row r="56457" spans="2:2" ht="16.5" x14ac:dyDescent="0.3">
      <c r="B56457"/>
    </row>
    <row r="56458" spans="2:2" ht="16.5" x14ac:dyDescent="0.3">
      <c r="B56458"/>
    </row>
    <row r="56459" spans="2:2" ht="16.5" x14ac:dyDescent="0.3">
      <c r="B56459"/>
    </row>
    <row r="56460" spans="2:2" ht="16.5" x14ac:dyDescent="0.3">
      <c r="B56460"/>
    </row>
    <row r="56461" spans="2:2" ht="16.5" x14ac:dyDescent="0.3">
      <c r="B56461"/>
    </row>
    <row r="56462" spans="2:2" ht="16.5" x14ac:dyDescent="0.3">
      <c r="B56462"/>
    </row>
    <row r="56463" spans="2:2" ht="16.5" x14ac:dyDescent="0.3">
      <c r="B56463"/>
    </row>
    <row r="56464" spans="2:2" ht="16.5" x14ac:dyDescent="0.3">
      <c r="B56464"/>
    </row>
    <row r="56465" spans="2:2" ht="16.5" x14ac:dyDescent="0.3">
      <c r="B56465"/>
    </row>
    <row r="56466" spans="2:2" ht="16.5" x14ac:dyDescent="0.3">
      <c r="B56466"/>
    </row>
    <row r="56467" spans="2:2" ht="16.5" x14ac:dyDescent="0.3">
      <c r="B56467"/>
    </row>
    <row r="56468" spans="2:2" ht="16.5" x14ac:dyDescent="0.3">
      <c r="B56468"/>
    </row>
    <row r="56469" spans="2:2" ht="16.5" x14ac:dyDescent="0.3">
      <c r="B56469"/>
    </row>
    <row r="56470" spans="2:2" ht="16.5" x14ac:dyDescent="0.3">
      <c r="B56470"/>
    </row>
    <row r="56471" spans="2:2" ht="16.5" x14ac:dyDescent="0.3">
      <c r="B56471"/>
    </row>
    <row r="56472" spans="2:2" ht="16.5" x14ac:dyDescent="0.3">
      <c r="B56472"/>
    </row>
    <row r="56473" spans="2:2" ht="16.5" x14ac:dyDescent="0.3">
      <c r="B56473"/>
    </row>
    <row r="56474" spans="2:2" ht="16.5" x14ac:dyDescent="0.3">
      <c r="B56474"/>
    </row>
    <row r="56475" spans="2:2" ht="16.5" x14ac:dyDescent="0.3">
      <c r="B56475"/>
    </row>
    <row r="56476" spans="2:2" ht="16.5" x14ac:dyDescent="0.3">
      <c r="B56476"/>
    </row>
    <row r="56477" spans="2:2" ht="16.5" x14ac:dyDescent="0.3">
      <c r="B56477"/>
    </row>
    <row r="56478" spans="2:2" ht="16.5" x14ac:dyDescent="0.3">
      <c r="B56478"/>
    </row>
    <row r="56479" spans="2:2" ht="16.5" x14ac:dyDescent="0.3">
      <c r="B56479"/>
    </row>
    <row r="56480" spans="2:2" ht="16.5" x14ac:dyDescent="0.3">
      <c r="B56480"/>
    </row>
    <row r="56481" spans="2:2" ht="16.5" x14ac:dyDescent="0.3">
      <c r="B56481"/>
    </row>
    <row r="56482" spans="2:2" ht="16.5" x14ac:dyDescent="0.3">
      <c r="B56482"/>
    </row>
    <row r="56483" spans="2:2" ht="16.5" x14ac:dyDescent="0.3">
      <c r="B56483"/>
    </row>
    <row r="56484" spans="2:2" ht="16.5" x14ac:dyDescent="0.3">
      <c r="B56484"/>
    </row>
    <row r="56485" spans="2:2" ht="16.5" x14ac:dyDescent="0.3">
      <c r="B56485"/>
    </row>
    <row r="56486" spans="2:2" ht="16.5" x14ac:dyDescent="0.3">
      <c r="B56486"/>
    </row>
    <row r="56487" spans="2:2" ht="16.5" x14ac:dyDescent="0.3">
      <c r="B56487"/>
    </row>
    <row r="56488" spans="2:2" ht="16.5" x14ac:dyDescent="0.3">
      <c r="B56488"/>
    </row>
    <row r="56489" spans="2:2" ht="16.5" x14ac:dyDescent="0.3">
      <c r="B56489"/>
    </row>
    <row r="56490" spans="2:2" ht="16.5" x14ac:dyDescent="0.3">
      <c r="B56490"/>
    </row>
    <row r="56491" spans="2:2" ht="16.5" x14ac:dyDescent="0.3">
      <c r="B56491"/>
    </row>
    <row r="56492" spans="2:2" ht="16.5" x14ac:dyDescent="0.3">
      <c r="B56492"/>
    </row>
    <row r="56493" spans="2:2" ht="16.5" x14ac:dyDescent="0.3">
      <c r="B56493"/>
    </row>
    <row r="56494" spans="2:2" ht="16.5" x14ac:dyDescent="0.3">
      <c r="B56494"/>
    </row>
    <row r="56495" spans="2:2" ht="16.5" x14ac:dyDescent="0.3">
      <c r="B56495"/>
    </row>
    <row r="56496" spans="2:2" ht="16.5" x14ac:dyDescent="0.3">
      <c r="B56496"/>
    </row>
    <row r="56497" spans="2:2" ht="16.5" x14ac:dyDescent="0.3">
      <c r="B56497"/>
    </row>
    <row r="56498" spans="2:2" ht="16.5" x14ac:dyDescent="0.3">
      <c r="B56498"/>
    </row>
    <row r="56499" spans="2:2" ht="16.5" x14ac:dyDescent="0.3">
      <c r="B56499"/>
    </row>
    <row r="56500" spans="2:2" ht="16.5" x14ac:dyDescent="0.3">
      <c r="B56500"/>
    </row>
    <row r="56501" spans="2:2" ht="16.5" x14ac:dyDescent="0.3">
      <c r="B56501"/>
    </row>
    <row r="56502" spans="2:2" ht="16.5" x14ac:dyDescent="0.3">
      <c r="B56502"/>
    </row>
    <row r="56503" spans="2:2" ht="16.5" x14ac:dyDescent="0.3">
      <c r="B56503"/>
    </row>
    <row r="56504" spans="2:2" ht="16.5" x14ac:dyDescent="0.3">
      <c r="B56504"/>
    </row>
    <row r="56505" spans="2:2" ht="16.5" x14ac:dyDescent="0.3">
      <c r="B56505"/>
    </row>
    <row r="56506" spans="2:2" ht="16.5" x14ac:dyDescent="0.3">
      <c r="B56506"/>
    </row>
    <row r="56507" spans="2:2" ht="16.5" x14ac:dyDescent="0.3">
      <c r="B56507"/>
    </row>
    <row r="56508" spans="2:2" ht="16.5" x14ac:dyDescent="0.3">
      <c r="B56508"/>
    </row>
    <row r="56509" spans="2:2" ht="16.5" x14ac:dyDescent="0.3">
      <c r="B56509"/>
    </row>
    <row r="56510" spans="2:2" ht="16.5" x14ac:dyDescent="0.3">
      <c r="B56510"/>
    </row>
    <row r="56511" spans="2:2" ht="16.5" x14ac:dyDescent="0.3">
      <c r="B56511"/>
    </row>
    <row r="56512" spans="2:2" ht="16.5" x14ac:dyDescent="0.3">
      <c r="B56512"/>
    </row>
    <row r="56513" spans="2:2" ht="16.5" x14ac:dyDescent="0.3">
      <c r="B56513"/>
    </row>
    <row r="56514" spans="2:2" ht="16.5" x14ac:dyDescent="0.3">
      <c r="B56514"/>
    </row>
    <row r="56515" spans="2:2" ht="16.5" x14ac:dyDescent="0.3">
      <c r="B56515"/>
    </row>
    <row r="56516" spans="2:2" ht="16.5" x14ac:dyDescent="0.3">
      <c r="B56516"/>
    </row>
    <row r="56517" spans="2:2" ht="16.5" x14ac:dyDescent="0.3">
      <c r="B56517"/>
    </row>
    <row r="56518" spans="2:2" ht="16.5" x14ac:dyDescent="0.3">
      <c r="B56518"/>
    </row>
    <row r="56519" spans="2:2" ht="16.5" x14ac:dyDescent="0.3">
      <c r="B56519"/>
    </row>
    <row r="56520" spans="2:2" ht="16.5" x14ac:dyDescent="0.3">
      <c r="B56520"/>
    </row>
    <row r="56521" spans="2:2" ht="16.5" x14ac:dyDescent="0.3">
      <c r="B56521"/>
    </row>
    <row r="56522" spans="2:2" ht="16.5" x14ac:dyDescent="0.3">
      <c r="B56522"/>
    </row>
    <row r="56523" spans="2:2" ht="16.5" x14ac:dyDescent="0.3">
      <c r="B56523"/>
    </row>
    <row r="56524" spans="2:2" ht="16.5" x14ac:dyDescent="0.3">
      <c r="B56524"/>
    </row>
    <row r="56525" spans="2:2" ht="16.5" x14ac:dyDescent="0.3">
      <c r="B56525"/>
    </row>
    <row r="56526" spans="2:2" ht="16.5" x14ac:dyDescent="0.3">
      <c r="B56526"/>
    </row>
    <row r="56527" spans="2:2" ht="16.5" x14ac:dyDescent="0.3">
      <c r="B56527"/>
    </row>
    <row r="56528" spans="2:2" ht="16.5" x14ac:dyDescent="0.3">
      <c r="B56528"/>
    </row>
    <row r="56529" spans="2:2" ht="16.5" x14ac:dyDescent="0.3">
      <c r="B56529"/>
    </row>
    <row r="56530" spans="2:2" ht="16.5" x14ac:dyDescent="0.3">
      <c r="B56530"/>
    </row>
    <row r="56531" spans="2:2" ht="16.5" x14ac:dyDescent="0.3">
      <c r="B56531"/>
    </row>
    <row r="56532" spans="2:2" ht="16.5" x14ac:dyDescent="0.3">
      <c r="B56532"/>
    </row>
    <row r="56533" spans="2:2" ht="16.5" x14ac:dyDescent="0.3">
      <c r="B56533"/>
    </row>
    <row r="56534" spans="2:2" ht="16.5" x14ac:dyDescent="0.3">
      <c r="B56534"/>
    </row>
    <row r="56535" spans="2:2" ht="16.5" x14ac:dyDescent="0.3">
      <c r="B56535"/>
    </row>
    <row r="56536" spans="2:2" ht="16.5" x14ac:dyDescent="0.3">
      <c r="B56536"/>
    </row>
    <row r="56537" spans="2:2" ht="16.5" x14ac:dyDescent="0.3">
      <c r="B56537"/>
    </row>
    <row r="56538" spans="2:2" ht="16.5" x14ac:dyDescent="0.3">
      <c r="B56538"/>
    </row>
    <row r="56539" spans="2:2" ht="16.5" x14ac:dyDescent="0.3">
      <c r="B56539"/>
    </row>
    <row r="56540" spans="2:2" ht="16.5" x14ac:dyDescent="0.3">
      <c r="B56540"/>
    </row>
    <row r="56541" spans="2:2" ht="16.5" x14ac:dyDescent="0.3">
      <c r="B56541"/>
    </row>
    <row r="56542" spans="2:2" ht="16.5" x14ac:dyDescent="0.3">
      <c r="B56542"/>
    </row>
    <row r="56543" spans="2:2" ht="16.5" x14ac:dyDescent="0.3">
      <c r="B56543"/>
    </row>
    <row r="56544" spans="2:2" ht="16.5" x14ac:dyDescent="0.3">
      <c r="B56544"/>
    </row>
    <row r="56545" spans="2:2" ht="16.5" x14ac:dyDescent="0.3">
      <c r="B56545"/>
    </row>
    <row r="56546" spans="2:2" ht="16.5" x14ac:dyDescent="0.3">
      <c r="B56546"/>
    </row>
    <row r="56547" spans="2:2" ht="16.5" x14ac:dyDescent="0.3">
      <c r="B56547"/>
    </row>
    <row r="56548" spans="2:2" ht="16.5" x14ac:dyDescent="0.3">
      <c r="B56548"/>
    </row>
    <row r="56549" spans="2:2" ht="16.5" x14ac:dyDescent="0.3">
      <c r="B56549"/>
    </row>
    <row r="56550" spans="2:2" ht="16.5" x14ac:dyDescent="0.3">
      <c r="B56550"/>
    </row>
    <row r="56551" spans="2:2" ht="16.5" x14ac:dyDescent="0.3">
      <c r="B56551"/>
    </row>
    <row r="56552" spans="2:2" ht="16.5" x14ac:dyDescent="0.3">
      <c r="B56552"/>
    </row>
    <row r="56553" spans="2:2" ht="16.5" x14ac:dyDescent="0.3">
      <c r="B56553"/>
    </row>
    <row r="56554" spans="2:2" ht="16.5" x14ac:dyDescent="0.3">
      <c r="B56554"/>
    </row>
    <row r="56555" spans="2:2" ht="16.5" x14ac:dyDescent="0.3">
      <c r="B56555"/>
    </row>
    <row r="56556" spans="2:2" ht="16.5" x14ac:dyDescent="0.3">
      <c r="B56556"/>
    </row>
    <row r="56557" spans="2:2" ht="16.5" x14ac:dyDescent="0.3">
      <c r="B56557"/>
    </row>
    <row r="56558" spans="2:2" ht="16.5" x14ac:dyDescent="0.3">
      <c r="B56558"/>
    </row>
    <row r="56559" spans="2:2" ht="16.5" x14ac:dyDescent="0.3">
      <c r="B56559"/>
    </row>
    <row r="56560" spans="2:2" ht="16.5" x14ac:dyDescent="0.3">
      <c r="B56560"/>
    </row>
    <row r="56561" spans="2:2" ht="16.5" x14ac:dyDescent="0.3">
      <c r="B56561"/>
    </row>
    <row r="56562" spans="2:2" ht="16.5" x14ac:dyDescent="0.3">
      <c r="B56562"/>
    </row>
    <row r="56563" spans="2:2" ht="16.5" x14ac:dyDescent="0.3">
      <c r="B56563"/>
    </row>
    <row r="56564" spans="2:2" ht="16.5" x14ac:dyDescent="0.3">
      <c r="B56564"/>
    </row>
    <row r="56565" spans="2:2" ht="16.5" x14ac:dyDescent="0.3">
      <c r="B56565"/>
    </row>
    <row r="56566" spans="2:2" ht="16.5" x14ac:dyDescent="0.3">
      <c r="B56566"/>
    </row>
    <row r="56567" spans="2:2" ht="16.5" x14ac:dyDescent="0.3">
      <c r="B56567"/>
    </row>
    <row r="56568" spans="2:2" ht="16.5" x14ac:dyDescent="0.3">
      <c r="B56568"/>
    </row>
    <row r="56569" spans="2:2" ht="16.5" x14ac:dyDescent="0.3">
      <c r="B56569"/>
    </row>
    <row r="56570" spans="2:2" ht="16.5" x14ac:dyDescent="0.3">
      <c r="B56570"/>
    </row>
    <row r="56571" spans="2:2" ht="16.5" x14ac:dyDescent="0.3">
      <c r="B56571"/>
    </row>
    <row r="56572" spans="2:2" ht="16.5" x14ac:dyDescent="0.3">
      <c r="B56572"/>
    </row>
    <row r="56573" spans="2:2" ht="16.5" x14ac:dyDescent="0.3">
      <c r="B56573"/>
    </row>
    <row r="56574" spans="2:2" ht="16.5" x14ac:dyDescent="0.3">
      <c r="B56574"/>
    </row>
    <row r="56575" spans="2:2" ht="16.5" x14ac:dyDescent="0.3">
      <c r="B56575"/>
    </row>
    <row r="56576" spans="2:2" ht="16.5" x14ac:dyDescent="0.3">
      <c r="B56576"/>
    </row>
    <row r="56577" spans="2:2" ht="16.5" x14ac:dyDescent="0.3">
      <c r="B56577"/>
    </row>
    <row r="56578" spans="2:2" ht="16.5" x14ac:dyDescent="0.3">
      <c r="B56578"/>
    </row>
    <row r="56579" spans="2:2" ht="16.5" x14ac:dyDescent="0.3">
      <c r="B56579"/>
    </row>
    <row r="56580" spans="2:2" ht="16.5" x14ac:dyDescent="0.3">
      <c r="B56580"/>
    </row>
    <row r="56581" spans="2:2" ht="16.5" x14ac:dyDescent="0.3">
      <c r="B56581"/>
    </row>
    <row r="56582" spans="2:2" ht="16.5" x14ac:dyDescent="0.3">
      <c r="B56582"/>
    </row>
    <row r="56583" spans="2:2" ht="16.5" x14ac:dyDescent="0.3">
      <c r="B56583"/>
    </row>
    <row r="56584" spans="2:2" ht="16.5" x14ac:dyDescent="0.3">
      <c r="B56584"/>
    </row>
    <row r="56585" spans="2:2" ht="16.5" x14ac:dyDescent="0.3">
      <c r="B56585"/>
    </row>
    <row r="56586" spans="2:2" ht="16.5" x14ac:dyDescent="0.3">
      <c r="B56586"/>
    </row>
    <row r="56587" spans="2:2" ht="16.5" x14ac:dyDescent="0.3">
      <c r="B56587"/>
    </row>
    <row r="56588" spans="2:2" ht="16.5" x14ac:dyDescent="0.3">
      <c r="B56588"/>
    </row>
    <row r="56589" spans="2:2" ht="16.5" x14ac:dyDescent="0.3">
      <c r="B56589"/>
    </row>
    <row r="56590" spans="2:2" ht="16.5" x14ac:dyDescent="0.3">
      <c r="B56590"/>
    </row>
    <row r="56591" spans="2:2" ht="16.5" x14ac:dyDescent="0.3">
      <c r="B56591"/>
    </row>
    <row r="56592" spans="2:2" ht="16.5" x14ac:dyDescent="0.3">
      <c r="B56592"/>
    </row>
    <row r="56593" spans="2:2" ht="16.5" x14ac:dyDescent="0.3">
      <c r="B56593"/>
    </row>
    <row r="56594" spans="2:2" ht="16.5" x14ac:dyDescent="0.3">
      <c r="B56594"/>
    </row>
    <row r="56595" spans="2:2" ht="16.5" x14ac:dyDescent="0.3">
      <c r="B56595"/>
    </row>
    <row r="56596" spans="2:2" ht="16.5" x14ac:dyDescent="0.3">
      <c r="B56596"/>
    </row>
    <row r="56597" spans="2:2" ht="16.5" x14ac:dyDescent="0.3">
      <c r="B56597"/>
    </row>
    <row r="56598" spans="2:2" ht="16.5" x14ac:dyDescent="0.3">
      <c r="B56598"/>
    </row>
    <row r="56599" spans="2:2" ht="16.5" x14ac:dyDescent="0.3">
      <c r="B56599"/>
    </row>
    <row r="56600" spans="2:2" ht="16.5" x14ac:dyDescent="0.3">
      <c r="B56600"/>
    </row>
    <row r="56601" spans="2:2" ht="16.5" x14ac:dyDescent="0.3">
      <c r="B56601"/>
    </row>
    <row r="56602" spans="2:2" ht="16.5" x14ac:dyDescent="0.3">
      <c r="B56602"/>
    </row>
    <row r="56603" spans="2:2" ht="16.5" x14ac:dyDescent="0.3">
      <c r="B56603"/>
    </row>
    <row r="56604" spans="2:2" ht="16.5" x14ac:dyDescent="0.3">
      <c r="B56604"/>
    </row>
    <row r="56605" spans="2:2" ht="16.5" x14ac:dyDescent="0.3">
      <c r="B56605"/>
    </row>
    <row r="56606" spans="2:2" ht="16.5" x14ac:dyDescent="0.3">
      <c r="B56606"/>
    </row>
    <row r="56607" spans="2:2" ht="16.5" x14ac:dyDescent="0.3">
      <c r="B56607"/>
    </row>
    <row r="56608" spans="2:2" ht="16.5" x14ac:dyDescent="0.3">
      <c r="B56608"/>
    </row>
    <row r="56609" spans="2:2" ht="16.5" x14ac:dyDescent="0.3">
      <c r="B56609"/>
    </row>
    <row r="56610" spans="2:2" ht="16.5" x14ac:dyDescent="0.3">
      <c r="B56610"/>
    </row>
    <row r="56611" spans="2:2" ht="16.5" x14ac:dyDescent="0.3">
      <c r="B56611"/>
    </row>
    <row r="56612" spans="2:2" ht="16.5" x14ac:dyDescent="0.3">
      <c r="B56612"/>
    </row>
    <row r="56613" spans="2:2" ht="16.5" x14ac:dyDescent="0.3">
      <c r="B56613"/>
    </row>
    <row r="56614" spans="2:2" ht="16.5" x14ac:dyDescent="0.3">
      <c r="B56614"/>
    </row>
    <row r="56615" spans="2:2" ht="16.5" x14ac:dyDescent="0.3">
      <c r="B56615"/>
    </row>
    <row r="56616" spans="2:2" ht="16.5" x14ac:dyDescent="0.3">
      <c r="B56616"/>
    </row>
    <row r="56617" spans="2:2" ht="16.5" x14ac:dyDescent="0.3">
      <c r="B56617"/>
    </row>
    <row r="56618" spans="2:2" ht="16.5" x14ac:dyDescent="0.3">
      <c r="B56618"/>
    </row>
    <row r="56619" spans="2:2" ht="16.5" x14ac:dyDescent="0.3">
      <c r="B56619"/>
    </row>
    <row r="56620" spans="2:2" ht="16.5" x14ac:dyDescent="0.3">
      <c r="B56620"/>
    </row>
    <row r="56621" spans="2:2" ht="16.5" x14ac:dyDescent="0.3">
      <c r="B56621"/>
    </row>
    <row r="56622" spans="2:2" ht="16.5" x14ac:dyDescent="0.3">
      <c r="B56622"/>
    </row>
    <row r="56623" spans="2:2" ht="16.5" x14ac:dyDescent="0.3">
      <c r="B56623"/>
    </row>
    <row r="56624" spans="2:2" ht="16.5" x14ac:dyDescent="0.3">
      <c r="B56624"/>
    </row>
    <row r="56625" spans="2:2" ht="16.5" x14ac:dyDescent="0.3">
      <c r="B56625"/>
    </row>
    <row r="56626" spans="2:2" ht="16.5" x14ac:dyDescent="0.3">
      <c r="B56626"/>
    </row>
    <row r="56627" spans="2:2" ht="16.5" x14ac:dyDescent="0.3">
      <c r="B56627"/>
    </row>
    <row r="56628" spans="2:2" ht="16.5" x14ac:dyDescent="0.3">
      <c r="B56628"/>
    </row>
    <row r="56629" spans="2:2" ht="16.5" x14ac:dyDescent="0.3">
      <c r="B56629"/>
    </row>
    <row r="56630" spans="2:2" ht="16.5" x14ac:dyDescent="0.3">
      <c r="B56630"/>
    </row>
    <row r="56631" spans="2:2" ht="16.5" x14ac:dyDescent="0.3">
      <c r="B56631"/>
    </row>
    <row r="56632" spans="2:2" ht="16.5" x14ac:dyDescent="0.3">
      <c r="B56632"/>
    </row>
    <row r="56633" spans="2:2" ht="16.5" x14ac:dyDescent="0.3">
      <c r="B56633"/>
    </row>
    <row r="56634" spans="2:2" ht="16.5" x14ac:dyDescent="0.3">
      <c r="B56634"/>
    </row>
    <row r="56635" spans="2:2" ht="16.5" x14ac:dyDescent="0.3">
      <c r="B56635"/>
    </row>
    <row r="56636" spans="2:2" ht="16.5" x14ac:dyDescent="0.3">
      <c r="B56636"/>
    </row>
    <row r="56637" spans="2:2" ht="16.5" x14ac:dyDescent="0.3">
      <c r="B56637"/>
    </row>
    <row r="56638" spans="2:2" ht="16.5" x14ac:dyDescent="0.3">
      <c r="B56638"/>
    </row>
    <row r="56639" spans="2:2" ht="16.5" x14ac:dyDescent="0.3">
      <c r="B56639"/>
    </row>
    <row r="56640" spans="2:2" ht="16.5" x14ac:dyDescent="0.3">
      <c r="B56640"/>
    </row>
    <row r="56641" spans="2:2" ht="16.5" x14ac:dyDescent="0.3">
      <c r="B56641"/>
    </row>
    <row r="56642" spans="2:2" ht="16.5" x14ac:dyDescent="0.3">
      <c r="B56642"/>
    </row>
    <row r="56643" spans="2:2" ht="16.5" x14ac:dyDescent="0.3">
      <c r="B56643"/>
    </row>
    <row r="56644" spans="2:2" ht="16.5" x14ac:dyDescent="0.3">
      <c r="B56644"/>
    </row>
    <row r="56645" spans="2:2" ht="16.5" x14ac:dyDescent="0.3">
      <c r="B56645"/>
    </row>
    <row r="56646" spans="2:2" ht="16.5" x14ac:dyDescent="0.3">
      <c r="B56646"/>
    </row>
    <row r="56647" spans="2:2" ht="16.5" x14ac:dyDescent="0.3">
      <c r="B56647"/>
    </row>
    <row r="56648" spans="2:2" ht="16.5" x14ac:dyDescent="0.3">
      <c r="B56648"/>
    </row>
    <row r="56649" spans="2:2" ht="16.5" x14ac:dyDescent="0.3">
      <c r="B56649"/>
    </row>
    <row r="56650" spans="2:2" ht="16.5" x14ac:dyDescent="0.3">
      <c r="B56650"/>
    </row>
    <row r="56651" spans="2:2" ht="16.5" x14ac:dyDescent="0.3">
      <c r="B56651"/>
    </row>
    <row r="56652" spans="2:2" ht="16.5" x14ac:dyDescent="0.3">
      <c r="B56652"/>
    </row>
    <row r="56653" spans="2:2" ht="16.5" x14ac:dyDescent="0.3">
      <c r="B56653"/>
    </row>
    <row r="56654" spans="2:2" ht="16.5" x14ac:dyDescent="0.3">
      <c r="B56654"/>
    </row>
    <row r="56655" spans="2:2" ht="16.5" x14ac:dyDescent="0.3">
      <c r="B56655"/>
    </row>
    <row r="56656" spans="2:2" ht="16.5" x14ac:dyDescent="0.3">
      <c r="B56656"/>
    </row>
    <row r="56657" spans="2:2" ht="16.5" x14ac:dyDescent="0.3">
      <c r="B56657"/>
    </row>
    <row r="56658" spans="2:2" ht="16.5" x14ac:dyDescent="0.3">
      <c r="B56658"/>
    </row>
    <row r="56659" spans="2:2" ht="16.5" x14ac:dyDescent="0.3">
      <c r="B56659"/>
    </row>
    <row r="56660" spans="2:2" ht="16.5" x14ac:dyDescent="0.3">
      <c r="B56660"/>
    </row>
    <row r="56661" spans="2:2" ht="16.5" x14ac:dyDescent="0.3">
      <c r="B56661"/>
    </row>
    <row r="56662" spans="2:2" ht="16.5" x14ac:dyDescent="0.3">
      <c r="B56662"/>
    </row>
    <row r="56663" spans="2:2" ht="16.5" x14ac:dyDescent="0.3">
      <c r="B56663"/>
    </row>
    <row r="56664" spans="2:2" ht="16.5" x14ac:dyDescent="0.3">
      <c r="B56664"/>
    </row>
    <row r="56665" spans="2:2" ht="16.5" x14ac:dyDescent="0.3">
      <c r="B56665"/>
    </row>
    <row r="56666" spans="2:2" ht="16.5" x14ac:dyDescent="0.3">
      <c r="B56666"/>
    </row>
    <row r="56667" spans="2:2" ht="16.5" x14ac:dyDescent="0.3">
      <c r="B56667"/>
    </row>
    <row r="56668" spans="2:2" ht="16.5" x14ac:dyDescent="0.3">
      <c r="B56668"/>
    </row>
    <row r="56669" spans="2:2" ht="16.5" x14ac:dyDescent="0.3">
      <c r="B56669"/>
    </row>
    <row r="56670" spans="2:2" ht="16.5" x14ac:dyDescent="0.3">
      <c r="B56670"/>
    </row>
    <row r="56671" spans="2:2" ht="16.5" x14ac:dyDescent="0.3">
      <c r="B56671"/>
    </row>
    <row r="56672" spans="2:2" ht="16.5" x14ac:dyDescent="0.3">
      <c r="B56672"/>
    </row>
    <row r="56673" spans="2:2" ht="16.5" x14ac:dyDescent="0.3">
      <c r="B56673"/>
    </row>
    <row r="56674" spans="2:2" ht="16.5" x14ac:dyDescent="0.3">
      <c r="B56674"/>
    </row>
    <row r="56675" spans="2:2" ht="16.5" x14ac:dyDescent="0.3">
      <c r="B56675"/>
    </row>
    <row r="56676" spans="2:2" ht="16.5" x14ac:dyDescent="0.3">
      <c r="B56676"/>
    </row>
    <row r="56677" spans="2:2" ht="16.5" x14ac:dyDescent="0.3">
      <c r="B56677"/>
    </row>
    <row r="56678" spans="2:2" ht="16.5" x14ac:dyDescent="0.3">
      <c r="B56678"/>
    </row>
    <row r="56679" spans="2:2" ht="16.5" x14ac:dyDescent="0.3">
      <c r="B56679"/>
    </row>
    <row r="56680" spans="2:2" ht="16.5" x14ac:dyDescent="0.3">
      <c r="B56680"/>
    </row>
    <row r="56681" spans="2:2" ht="16.5" x14ac:dyDescent="0.3">
      <c r="B56681"/>
    </row>
    <row r="56682" spans="2:2" ht="16.5" x14ac:dyDescent="0.3">
      <c r="B56682"/>
    </row>
    <row r="56683" spans="2:2" ht="16.5" x14ac:dyDescent="0.3">
      <c r="B56683"/>
    </row>
    <row r="56684" spans="2:2" ht="16.5" x14ac:dyDescent="0.3">
      <c r="B56684"/>
    </row>
    <row r="56685" spans="2:2" ht="16.5" x14ac:dyDescent="0.3">
      <c r="B56685"/>
    </row>
    <row r="56686" spans="2:2" ht="16.5" x14ac:dyDescent="0.3">
      <c r="B56686"/>
    </row>
    <row r="56687" spans="2:2" ht="16.5" x14ac:dyDescent="0.3">
      <c r="B56687"/>
    </row>
    <row r="56688" spans="2:2" ht="16.5" x14ac:dyDescent="0.3">
      <c r="B56688"/>
    </row>
    <row r="56689" spans="2:2" ht="16.5" x14ac:dyDescent="0.3">
      <c r="B56689"/>
    </row>
    <row r="56690" spans="2:2" ht="16.5" x14ac:dyDescent="0.3">
      <c r="B56690"/>
    </row>
    <row r="56691" spans="2:2" ht="16.5" x14ac:dyDescent="0.3">
      <c r="B56691"/>
    </row>
    <row r="56692" spans="2:2" ht="16.5" x14ac:dyDescent="0.3">
      <c r="B56692"/>
    </row>
    <row r="56693" spans="2:2" ht="16.5" x14ac:dyDescent="0.3">
      <c r="B56693"/>
    </row>
    <row r="56694" spans="2:2" ht="16.5" x14ac:dyDescent="0.3">
      <c r="B56694"/>
    </row>
    <row r="56695" spans="2:2" ht="16.5" x14ac:dyDescent="0.3">
      <c r="B56695"/>
    </row>
    <row r="56696" spans="2:2" ht="16.5" x14ac:dyDescent="0.3">
      <c r="B56696"/>
    </row>
    <row r="56697" spans="2:2" ht="16.5" x14ac:dyDescent="0.3">
      <c r="B56697"/>
    </row>
    <row r="56698" spans="2:2" ht="16.5" x14ac:dyDescent="0.3">
      <c r="B56698"/>
    </row>
    <row r="56699" spans="2:2" ht="16.5" x14ac:dyDescent="0.3">
      <c r="B56699"/>
    </row>
    <row r="56700" spans="2:2" ht="16.5" x14ac:dyDescent="0.3">
      <c r="B56700"/>
    </row>
    <row r="56701" spans="2:2" ht="16.5" x14ac:dyDescent="0.3">
      <c r="B56701"/>
    </row>
    <row r="56702" spans="2:2" ht="16.5" x14ac:dyDescent="0.3">
      <c r="B56702"/>
    </row>
    <row r="56703" spans="2:2" ht="16.5" x14ac:dyDescent="0.3">
      <c r="B56703"/>
    </row>
    <row r="56704" spans="2:2" ht="16.5" x14ac:dyDescent="0.3">
      <c r="B56704"/>
    </row>
    <row r="56705" spans="2:2" ht="16.5" x14ac:dyDescent="0.3">
      <c r="B56705"/>
    </row>
    <row r="56706" spans="2:2" ht="16.5" x14ac:dyDescent="0.3">
      <c r="B56706"/>
    </row>
    <row r="56707" spans="2:2" ht="16.5" x14ac:dyDescent="0.3">
      <c r="B56707"/>
    </row>
    <row r="56708" spans="2:2" ht="16.5" x14ac:dyDescent="0.3">
      <c r="B56708"/>
    </row>
    <row r="56709" spans="2:2" ht="16.5" x14ac:dyDescent="0.3">
      <c r="B56709"/>
    </row>
    <row r="56710" spans="2:2" ht="16.5" x14ac:dyDescent="0.3">
      <c r="B56710"/>
    </row>
    <row r="56711" spans="2:2" ht="16.5" x14ac:dyDescent="0.3">
      <c r="B56711"/>
    </row>
    <row r="56712" spans="2:2" ht="16.5" x14ac:dyDescent="0.3">
      <c r="B56712"/>
    </row>
    <row r="56713" spans="2:2" ht="16.5" x14ac:dyDescent="0.3">
      <c r="B56713"/>
    </row>
    <row r="56714" spans="2:2" ht="16.5" x14ac:dyDescent="0.3">
      <c r="B56714"/>
    </row>
    <row r="56715" spans="2:2" ht="16.5" x14ac:dyDescent="0.3">
      <c r="B56715"/>
    </row>
    <row r="56716" spans="2:2" ht="16.5" x14ac:dyDescent="0.3">
      <c r="B56716"/>
    </row>
    <row r="56717" spans="2:2" ht="16.5" x14ac:dyDescent="0.3">
      <c r="B56717"/>
    </row>
    <row r="56718" spans="2:2" ht="16.5" x14ac:dyDescent="0.3">
      <c r="B56718"/>
    </row>
    <row r="56719" spans="2:2" ht="16.5" x14ac:dyDescent="0.3">
      <c r="B56719"/>
    </row>
    <row r="56720" spans="2:2" ht="16.5" x14ac:dyDescent="0.3">
      <c r="B56720"/>
    </row>
    <row r="56721" spans="2:2" ht="16.5" x14ac:dyDescent="0.3">
      <c r="B56721"/>
    </row>
    <row r="56722" spans="2:2" ht="16.5" x14ac:dyDescent="0.3">
      <c r="B56722"/>
    </row>
    <row r="56723" spans="2:2" ht="16.5" x14ac:dyDescent="0.3">
      <c r="B56723"/>
    </row>
    <row r="56724" spans="2:2" ht="16.5" x14ac:dyDescent="0.3">
      <c r="B56724"/>
    </row>
    <row r="56725" spans="2:2" ht="16.5" x14ac:dyDescent="0.3">
      <c r="B56725"/>
    </row>
    <row r="56726" spans="2:2" ht="16.5" x14ac:dyDescent="0.3">
      <c r="B56726"/>
    </row>
    <row r="56727" spans="2:2" ht="16.5" x14ac:dyDescent="0.3">
      <c r="B56727"/>
    </row>
    <row r="56728" spans="2:2" ht="16.5" x14ac:dyDescent="0.3">
      <c r="B56728"/>
    </row>
    <row r="56729" spans="2:2" ht="16.5" x14ac:dyDescent="0.3">
      <c r="B56729"/>
    </row>
    <row r="56730" spans="2:2" ht="16.5" x14ac:dyDescent="0.3">
      <c r="B56730"/>
    </row>
    <row r="56731" spans="2:2" ht="16.5" x14ac:dyDescent="0.3">
      <c r="B56731"/>
    </row>
    <row r="56732" spans="2:2" ht="16.5" x14ac:dyDescent="0.3">
      <c r="B56732"/>
    </row>
    <row r="56733" spans="2:2" ht="16.5" x14ac:dyDescent="0.3">
      <c r="B56733"/>
    </row>
    <row r="56734" spans="2:2" ht="16.5" x14ac:dyDescent="0.3">
      <c r="B56734"/>
    </row>
    <row r="56735" spans="2:2" ht="16.5" x14ac:dyDescent="0.3">
      <c r="B56735"/>
    </row>
    <row r="56736" spans="2:2" ht="16.5" x14ac:dyDescent="0.3">
      <c r="B56736"/>
    </row>
    <row r="56737" spans="2:2" ht="16.5" x14ac:dyDescent="0.3">
      <c r="B56737"/>
    </row>
    <row r="56738" spans="2:2" ht="16.5" x14ac:dyDescent="0.3">
      <c r="B56738"/>
    </row>
    <row r="56739" spans="2:2" ht="16.5" x14ac:dyDescent="0.3">
      <c r="B56739"/>
    </row>
    <row r="56740" spans="2:2" ht="16.5" x14ac:dyDescent="0.3">
      <c r="B56740"/>
    </row>
    <row r="56741" spans="2:2" ht="16.5" x14ac:dyDescent="0.3">
      <c r="B56741"/>
    </row>
    <row r="56742" spans="2:2" ht="16.5" x14ac:dyDescent="0.3">
      <c r="B56742"/>
    </row>
    <row r="56743" spans="2:2" ht="16.5" x14ac:dyDescent="0.3">
      <c r="B56743"/>
    </row>
    <row r="56744" spans="2:2" ht="16.5" x14ac:dyDescent="0.3">
      <c r="B56744"/>
    </row>
    <row r="56745" spans="2:2" ht="16.5" x14ac:dyDescent="0.3">
      <c r="B56745"/>
    </row>
    <row r="56746" spans="2:2" ht="16.5" x14ac:dyDescent="0.3">
      <c r="B56746"/>
    </row>
    <row r="56747" spans="2:2" ht="16.5" x14ac:dyDescent="0.3">
      <c r="B56747"/>
    </row>
    <row r="56748" spans="2:2" ht="16.5" x14ac:dyDescent="0.3">
      <c r="B56748"/>
    </row>
    <row r="56749" spans="2:2" ht="16.5" x14ac:dyDescent="0.3">
      <c r="B56749"/>
    </row>
    <row r="56750" spans="2:2" ht="16.5" x14ac:dyDescent="0.3">
      <c r="B56750"/>
    </row>
    <row r="56751" spans="2:2" ht="16.5" x14ac:dyDescent="0.3">
      <c r="B56751"/>
    </row>
    <row r="56752" spans="2:2" ht="16.5" x14ac:dyDescent="0.3">
      <c r="B56752"/>
    </row>
    <row r="56753" spans="2:2" ht="16.5" x14ac:dyDescent="0.3">
      <c r="B56753"/>
    </row>
    <row r="56754" spans="2:2" ht="16.5" x14ac:dyDescent="0.3">
      <c r="B56754"/>
    </row>
    <row r="56755" spans="2:2" ht="16.5" x14ac:dyDescent="0.3">
      <c r="B56755"/>
    </row>
    <row r="56756" spans="2:2" ht="16.5" x14ac:dyDescent="0.3">
      <c r="B56756"/>
    </row>
    <row r="56757" spans="2:2" ht="16.5" x14ac:dyDescent="0.3">
      <c r="B56757"/>
    </row>
    <row r="56758" spans="2:2" ht="16.5" x14ac:dyDescent="0.3">
      <c r="B56758"/>
    </row>
    <row r="56759" spans="2:2" ht="16.5" x14ac:dyDescent="0.3">
      <c r="B56759"/>
    </row>
    <row r="56760" spans="2:2" ht="16.5" x14ac:dyDescent="0.3">
      <c r="B56760"/>
    </row>
    <row r="56761" spans="2:2" ht="16.5" x14ac:dyDescent="0.3">
      <c r="B56761"/>
    </row>
    <row r="56762" spans="2:2" ht="16.5" x14ac:dyDescent="0.3">
      <c r="B56762"/>
    </row>
    <row r="56763" spans="2:2" ht="16.5" x14ac:dyDescent="0.3">
      <c r="B56763"/>
    </row>
    <row r="56764" spans="2:2" ht="16.5" x14ac:dyDescent="0.3">
      <c r="B56764"/>
    </row>
    <row r="56765" spans="2:2" ht="16.5" x14ac:dyDescent="0.3">
      <c r="B56765"/>
    </row>
    <row r="56766" spans="2:2" ht="16.5" x14ac:dyDescent="0.3">
      <c r="B56766"/>
    </row>
    <row r="56767" spans="2:2" ht="16.5" x14ac:dyDescent="0.3">
      <c r="B56767"/>
    </row>
    <row r="56768" spans="2:2" ht="16.5" x14ac:dyDescent="0.3">
      <c r="B56768"/>
    </row>
    <row r="56769" spans="2:2" ht="16.5" x14ac:dyDescent="0.3">
      <c r="B56769"/>
    </row>
    <row r="56770" spans="2:2" ht="16.5" x14ac:dyDescent="0.3">
      <c r="B56770"/>
    </row>
    <row r="56771" spans="2:2" ht="16.5" x14ac:dyDescent="0.3">
      <c r="B56771"/>
    </row>
    <row r="56772" spans="2:2" ht="16.5" x14ac:dyDescent="0.3">
      <c r="B56772"/>
    </row>
    <row r="56773" spans="2:2" ht="16.5" x14ac:dyDescent="0.3">
      <c r="B56773"/>
    </row>
    <row r="56774" spans="2:2" ht="16.5" x14ac:dyDescent="0.3">
      <c r="B56774"/>
    </row>
    <row r="56775" spans="2:2" ht="16.5" x14ac:dyDescent="0.3">
      <c r="B56775"/>
    </row>
    <row r="56776" spans="2:2" ht="16.5" x14ac:dyDescent="0.3">
      <c r="B56776"/>
    </row>
    <row r="56777" spans="2:2" ht="16.5" x14ac:dyDescent="0.3">
      <c r="B56777"/>
    </row>
    <row r="56778" spans="2:2" ht="16.5" x14ac:dyDescent="0.3">
      <c r="B56778"/>
    </row>
    <row r="56779" spans="2:2" ht="16.5" x14ac:dyDescent="0.3">
      <c r="B56779"/>
    </row>
    <row r="56780" spans="2:2" ht="16.5" x14ac:dyDescent="0.3">
      <c r="B56780"/>
    </row>
    <row r="56781" spans="2:2" ht="16.5" x14ac:dyDescent="0.3">
      <c r="B56781"/>
    </row>
    <row r="56782" spans="2:2" ht="16.5" x14ac:dyDescent="0.3">
      <c r="B56782"/>
    </row>
    <row r="56783" spans="2:2" ht="16.5" x14ac:dyDescent="0.3">
      <c r="B56783"/>
    </row>
    <row r="56784" spans="2:2" ht="16.5" x14ac:dyDescent="0.3">
      <c r="B56784"/>
    </row>
    <row r="56785" spans="2:2" ht="16.5" x14ac:dyDescent="0.3">
      <c r="B56785"/>
    </row>
    <row r="56786" spans="2:2" ht="16.5" x14ac:dyDescent="0.3">
      <c r="B56786"/>
    </row>
    <row r="56787" spans="2:2" ht="16.5" x14ac:dyDescent="0.3">
      <c r="B56787"/>
    </row>
    <row r="56788" spans="2:2" ht="16.5" x14ac:dyDescent="0.3">
      <c r="B56788"/>
    </row>
    <row r="56789" spans="2:2" ht="16.5" x14ac:dyDescent="0.3">
      <c r="B56789"/>
    </row>
    <row r="56790" spans="2:2" ht="16.5" x14ac:dyDescent="0.3">
      <c r="B56790"/>
    </row>
    <row r="56791" spans="2:2" ht="16.5" x14ac:dyDescent="0.3">
      <c r="B56791"/>
    </row>
    <row r="56792" spans="2:2" ht="16.5" x14ac:dyDescent="0.3">
      <c r="B56792"/>
    </row>
    <row r="56793" spans="2:2" ht="16.5" x14ac:dyDescent="0.3">
      <c r="B56793"/>
    </row>
    <row r="56794" spans="2:2" ht="16.5" x14ac:dyDescent="0.3">
      <c r="B56794"/>
    </row>
    <row r="56795" spans="2:2" ht="16.5" x14ac:dyDescent="0.3">
      <c r="B56795"/>
    </row>
    <row r="56796" spans="2:2" ht="16.5" x14ac:dyDescent="0.3">
      <c r="B56796"/>
    </row>
    <row r="56797" spans="2:2" ht="16.5" x14ac:dyDescent="0.3">
      <c r="B56797"/>
    </row>
    <row r="56798" spans="2:2" ht="16.5" x14ac:dyDescent="0.3">
      <c r="B56798"/>
    </row>
    <row r="56799" spans="2:2" ht="16.5" x14ac:dyDescent="0.3">
      <c r="B56799"/>
    </row>
    <row r="56800" spans="2:2" ht="16.5" x14ac:dyDescent="0.3">
      <c r="B56800"/>
    </row>
    <row r="56801" spans="2:2" ht="16.5" x14ac:dyDescent="0.3">
      <c r="B56801"/>
    </row>
    <row r="56802" spans="2:2" ht="16.5" x14ac:dyDescent="0.3">
      <c r="B56802"/>
    </row>
    <row r="56803" spans="2:2" ht="16.5" x14ac:dyDescent="0.3">
      <c r="B56803"/>
    </row>
    <row r="56804" spans="2:2" ht="16.5" x14ac:dyDescent="0.3">
      <c r="B56804"/>
    </row>
    <row r="56805" spans="2:2" ht="16.5" x14ac:dyDescent="0.3">
      <c r="B56805"/>
    </row>
    <row r="56806" spans="2:2" ht="16.5" x14ac:dyDescent="0.3">
      <c r="B56806"/>
    </row>
    <row r="56807" spans="2:2" ht="16.5" x14ac:dyDescent="0.3">
      <c r="B56807"/>
    </row>
    <row r="56808" spans="2:2" ht="16.5" x14ac:dyDescent="0.3">
      <c r="B56808"/>
    </row>
    <row r="56809" spans="2:2" ht="16.5" x14ac:dyDescent="0.3">
      <c r="B56809"/>
    </row>
    <row r="56810" spans="2:2" ht="16.5" x14ac:dyDescent="0.3">
      <c r="B56810"/>
    </row>
    <row r="56811" spans="2:2" ht="16.5" x14ac:dyDescent="0.3">
      <c r="B56811"/>
    </row>
    <row r="56812" spans="2:2" ht="16.5" x14ac:dyDescent="0.3">
      <c r="B56812"/>
    </row>
    <row r="56813" spans="2:2" ht="16.5" x14ac:dyDescent="0.3">
      <c r="B56813"/>
    </row>
    <row r="56814" spans="2:2" ht="16.5" x14ac:dyDescent="0.3">
      <c r="B56814"/>
    </row>
    <row r="56815" spans="2:2" ht="16.5" x14ac:dyDescent="0.3">
      <c r="B56815"/>
    </row>
    <row r="56816" spans="2:2" ht="16.5" x14ac:dyDescent="0.3">
      <c r="B56816"/>
    </row>
    <row r="56817" spans="2:2" ht="16.5" x14ac:dyDescent="0.3">
      <c r="B56817"/>
    </row>
    <row r="56818" spans="2:2" ht="16.5" x14ac:dyDescent="0.3">
      <c r="B56818"/>
    </row>
    <row r="56819" spans="2:2" ht="16.5" x14ac:dyDescent="0.3">
      <c r="B56819"/>
    </row>
    <row r="56820" spans="2:2" ht="16.5" x14ac:dyDescent="0.3">
      <c r="B56820"/>
    </row>
    <row r="56821" spans="2:2" ht="16.5" x14ac:dyDescent="0.3">
      <c r="B56821"/>
    </row>
    <row r="56822" spans="2:2" ht="16.5" x14ac:dyDescent="0.3">
      <c r="B56822"/>
    </row>
    <row r="56823" spans="2:2" ht="16.5" x14ac:dyDescent="0.3">
      <c r="B56823"/>
    </row>
    <row r="56824" spans="2:2" ht="16.5" x14ac:dyDescent="0.3">
      <c r="B56824"/>
    </row>
    <row r="56825" spans="2:2" ht="16.5" x14ac:dyDescent="0.3">
      <c r="B56825"/>
    </row>
    <row r="56826" spans="2:2" ht="16.5" x14ac:dyDescent="0.3">
      <c r="B56826"/>
    </row>
    <row r="56827" spans="2:2" ht="16.5" x14ac:dyDescent="0.3">
      <c r="B56827"/>
    </row>
    <row r="56828" spans="2:2" ht="16.5" x14ac:dyDescent="0.3">
      <c r="B56828"/>
    </row>
    <row r="56829" spans="2:2" ht="16.5" x14ac:dyDescent="0.3">
      <c r="B56829"/>
    </row>
    <row r="56830" spans="2:2" ht="16.5" x14ac:dyDescent="0.3">
      <c r="B56830"/>
    </row>
    <row r="56831" spans="2:2" ht="16.5" x14ac:dyDescent="0.3">
      <c r="B56831"/>
    </row>
    <row r="56832" spans="2:2" ht="16.5" x14ac:dyDescent="0.3">
      <c r="B56832"/>
    </row>
    <row r="56833" spans="2:2" ht="16.5" x14ac:dyDescent="0.3">
      <c r="B56833"/>
    </row>
    <row r="56834" spans="2:2" ht="16.5" x14ac:dyDescent="0.3">
      <c r="B56834"/>
    </row>
    <row r="56835" spans="2:2" ht="16.5" x14ac:dyDescent="0.3">
      <c r="B56835"/>
    </row>
    <row r="56836" spans="2:2" ht="16.5" x14ac:dyDescent="0.3">
      <c r="B56836"/>
    </row>
    <row r="56837" spans="2:2" ht="16.5" x14ac:dyDescent="0.3">
      <c r="B56837"/>
    </row>
    <row r="56838" spans="2:2" ht="16.5" x14ac:dyDescent="0.3">
      <c r="B56838"/>
    </row>
    <row r="56839" spans="2:2" ht="16.5" x14ac:dyDescent="0.3">
      <c r="B56839"/>
    </row>
    <row r="56840" spans="2:2" ht="16.5" x14ac:dyDescent="0.3">
      <c r="B56840"/>
    </row>
    <row r="56841" spans="2:2" ht="16.5" x14ac:dyDescent="0.3">
      <c r="B56841"/>
    </row>
    <row r="56842" spans="2:2" ht="16.5" x14ac:dyDescent="0.3">
      <c r="B56842"/>
    </row>
    <row r="56843" spans="2:2" ht="16.5" x14ac:dyDescent="0.3">
      <c r="B56843"/>
    </row>
    <row r="56844" spans="2:2" ht="16.5" x14ac:dyDescent="0.3">
      <c r="B56844"/>
    </row>
    <row r="56845" spans="2:2" ht="16.5" x14ac:dyDescent="0.3">
      <c r="B56845"/>
    </row>
    <row r="56846" spans="2:2" ht="16.5" x14ac:dyDescent="0.3">
      <c r="B56846"/>
    </row>
    <row r="56847" spans="2:2" ht="16.5" x14ac:dyDescent="0.3">
      <c r="B56847"/>
    </row>
    <row r="56848" spans="2:2" ht="16.5" x14ac:dyDescent="0.3">
      <c r="B56848"/>
    </row>
    <row r="56849" spans="2:2" ht="16.5" x14ac:dyDescent="0.3">
      <c r="B56849"/>
    </row>
    <row r="56850" spans="2:2" ht="16.5" x14ac:dyDescent="0.3">
      <c r="B56850"/>
    </row>
    <row r="56851" spans="2:2" ht="16.5" x14ac:dyDescent="0.3">
      <c r="B56851"/>
    </row>
    <row r="56852" spans="2:2" ht="16.5" x14ac:dyDescent="0.3">
      <c r="B56852"/>
    </row>
    <row r="56853" spans="2:2" ht="16.5" x14ac:dyDescent="0.3">
      <c r="B56853"/>
    </row>
    <row r="56854" spans="2:2" ht="16.5" x14ac:dyDescent="0.3">
      <c r="B56854"/>
    </row>
    <row r="56855" spans="2:2" ht="16.5" x14ac:dyDescent="0.3">
      <c r="B56855"/>
    </row>
    <row r="56856" spans="2:2" ht="16.5" x14ac:dyDescent="0.3">
      <c r="B56856"/>
    </row>
    <row r="56857" spans="2:2" ht="16.5" x14ac:dyDescent="0.3">
      <c r="B56857"/>
    </row>
    <row r="56858" spans="2:2" ht="16.5" x14ac:dyDescent="0.3">
      <c r="B56858"/>
    </row>
    <row r="56859" spans="2:2" ht="16.5" x14ac:dyDescent="0.3">
      <c r="B56859"/>
    </row>
    <row r="56860" spans="2:2" ht="16.5" x14ac:dyDescent="0.3">
      <c r="B56860"/>
    </row>
    <row r="56861" spans="2:2" ht="16.5" x14ac:dyDescent="0.3">
      <c r="B56861"/>
    </row>
    <row r="56862" spans="2:2" ht="16.5" x14ac:dyDescent="0.3">
      <c r="B56862"/>
    </row>
    <row r="56863" spans="2:2" ht="16.5" x14ac:dyDescent="0.3">
      <c r="B56863"/>
    </row>
    <row r="56864" spans="2:2" ht="16.5" x14ac:dyDescent="0.3">
      <c r="B56864"/>
    </row>
    <row r="56865" spans="2:2" ht="16.5" x14ac:dyDescent="0.3">
      <c r="B56865"/>
    </row>
    <row r="56866" spans="2:2" ht="16.5" x14ac:dyDescent="0.3">
      <c r="B56866"/>
    </row>
    <row r="56867" spans="2:2" ht="16.5" x14ac:dyDescent="0.3">
      <c r="B56867"/>
    </row>
    <row r="56868" spans="2:2" ht="16.5" x14ac:dyDescent="0.3">
      <c r="B56868"/>
    </row>
    <row r="56869" spans="2:2" ht="16.5" x14ac:dyDescent="0.3">
      <c r="B56869"/>
    </row>
    <row r="56870" spans="2:2" ht="16.5" x14ac:dyDescent="0.3">
      <c r="B56870"/>
    </row>
    <row r="56871" spans="2:2" ht="16.5" x14ac:dyDescent="0.3">
      <c r="B56871"/>
    </row>
    <row r="56872" spans="2:2" ht="16.5" x14ac:dyDescent="0.3">
      <c r="B56872"/>
    </row>
    <row r="56873" spans="2:2" ht="16.5" x14ac:dyDescent="0.3">
      <c r="B56873"/>
    </row>
    <row r="56874" spans="2:2" ht="16.5" x14ac:dyDescent="0.3">
      <c r="B56874"/>
    </row>
    <row r="56875" spans="2:2" ht="16.5" x14ac:dyDescent="0.3">
      <c r="B56875"/>
    </row>
    <row r="56876" spans="2:2" ht="16.5" x14ac:dyDescent="0.3">
      <c r="B56876"/>
    </row>
    <row r="56877" spans="2:2" ht="16.5" x14ac:dyDescent="0.3">
      <c r="B56877"/>
    </row>
    <row r="56878" spans="2:2" ht="16.5" x14ac:dyDescent="0.3">
      <c r="B56878"/>
    </row>
    <row r="56879" spans="2:2" ht="16.5" x14ac:dyDescent="0.3">
      <c r="B56879"/>
    </row>
    <row r="56880" spans="2:2" ht="16.5" x14ac:dyDescent="0.3">
      <c r="B56880"/>
    </row>
    <row r="56881" spans="2:2" ht="16.5" x14ac:dyDescent="0.3">
      <c r="B56881"/>
    </row>
    <row r="56882" spans="2:2" ht="16.5" x14ac:dyDescent="0.3">
      <c r="B56882"/>
    </row>
    <row r="56883" spans="2:2" ht="16.5" x14ac:dyDescent="0.3">
      <c r="B56883"/>
    </row>
    <row r="56884" spans="2:2" ht="16.5" x14ac:dyDescent="0.3">
      <c r="B56884"/>
    </row>
    <row r="56885" spans="2:2" ht="16.5" x14ac:dyDescent="0.3">
      <c r="B56885"/>
    </row>
    <row r="56886" spans="2:2" ht="16.5" x14ac:dyDescent="0.3">
      <c r="B56886"/>
    </row>
    <row r="56887" spans="2:2" ht="16.5" x14ac:dyDescent="0.3">
      <c r="B56887"/>
    </row>
    <row r="56888" spans="2:2" ht="16.5" x14ac:dyDescent="0.3">
      <c r="B56888"/>
    </row>
    <row r="56889" spans="2:2" ht="16.5" x14ac:dyDescent="0.3">
      <c r="B56889"/>
    </row>
    <row r="56890" spans="2:2" ht="16.5" x14ac:dyDescent="0.3">
      <c r="B56890"/>
    </row>
    <row r="56891" spans="2:2" ht="16.5" x14ac:dyDescent="0.3">
      <c r="B56891"/>
    </row>
    <row r="56892" spans="2:2" ht="16.5" x14ac:dyDescent="0.3">
      <c r="B56892"/>
    </row>
    <row r="56893" spans="2:2" ht="16.5" x14ac:dyDescent="0.3">
      <c r="B56893"/>
    </row>
    <row r="56894" spans="2:2" ht="16.5" x14ac:dyDescent="0.3">
      <c r="B56894"/>
    </row>
    <row r="56895" spans="2:2" ht="16.5" x14ac:dyDescent="0.3">
      <c r="B56895"/>
    </row>
    <row r="56896" spans="2:2" ht="16.5" x14ac:dyDescent="0.3">
      <c r="B56896"/>
    </row>
    <row r="56897" spans="2:2" ht="16.5" x14ac:dyDescent="0.3">
      <c r="B56897"/>
    </row>
    <row r="56898" spans="2:2" ht="16.5" x14ac:dyDescent="0.3">
      <c r="B56898"/>
    </row>
    <row r="56899" spans="2:2" ht="16.5" x14ac:dyDescent="0.3">
      <c r="B56899"/>
    </row>
    <row r="56900" spans="2:2" ht="16.5" x14ac:dyDescent="0.3">
      <c r="B56900"/>
    </row>
    <row r="56901" spans="2:2" ht="16.5" x14ac:dyDescent="0.3">
      <c r="B56901"/>
    </row>
    <row r="56902" spans="2:2" ht="16.5" x14ac:dyDescent="0.3">
      <c r="B56902"/>
    </row>
    <row r="56903" spans="2:2" ht="16.5" x14ac:dyDescent="0.3">
      <c r="B56903"/>
    </row>
    <row r="56904" spans="2:2" ht="16.5" x14ac:dyDescent="0.3">
      <c r="B56904"/>
    </row>
    <row r="56905" spans="2:2" ht="16.5" x14ac:dyDescent="0.3">
      <c r="B56905"/>
    </row>
    <row r="56906" spans="2:2" ht="16.5" x14ac:dyDescent="0.3">
      <c r="B56906"/>
    </row>
    <row r="56907" spans="2:2" ht="16.5" x14ac:dyDescent="0.3">
      <c r="B56907"/>
    </row>
    <row r="56908" spans="2:2" ht="16.5" x14ac:dyDescent="0.3">
      <c r="B56908"/>
    </row>
    <row r="56909" spans="2:2" ht="16.5" x14ac:dyDescent="0.3">
      <c r="B56909"/>
    </row>
    <row r="56910" spans="2:2" ht="16.5" x14ac:dyDescent="0.3">
      <c r="B56910"/>
    </row>
    <row r="56911" spans="2:2" ht="16.5" x14ac:dyDescent="0.3">
      <c r="B56911"/>
    </row>
    <row r="56912" spans="2:2" ht="16.5" x14ac:dyDescent="0.3">
      <c r="B56912"/>
    </row>
    <row r="56913" spans="2:2" ht="16.5" x14ac:dyDescent="0.3">
      <c r="B56913"/>
    </row>
    <row r="56914" spans="2:2" ht="16.5" x14ac:dyDescent="0.3">
      <c r="B56914"/>
    </row>
    <row r="56915" spans="2:2" ht="16.5" x14ac:dyDescent="0.3">
      <c r="B56915"/>
    </row>
    <row r="56916" spans="2:2" ht="16.5" x14ac:dyDescent="0.3">
      <c r="B56916"/>
    </row>
    <row r="56917" spans="2:2" ht="16.5" x14ac:dyDescent="0.3">
      <c r="B56917"/>
    </row>
    <row r="56918" spans="2:2" ht="16.5" x14ac:dyDescent="0.3">
      <c r="B56918"/>
    </row>
    <row r="56919" spans="2:2" ht="16.5" x14ac:dyDescent="0.3">
      <c r="B56919"/>
    </row>
    <row r="56920" spans="2:2" ht="16.5" x14ac:dyDescent="0.3">
      <c r="B56920"/>
    </row>
    <row r="56921" spans="2:2" ht="16.5" x14ac:dyDescent="0.3">
      <c r="B56921"/>
    </row>
    <row r="56922" spans="2:2" ht="16.5" x14ac:dyDescent="0.3">
      <c r="B56922"/>
    </row>
    <row r="56923" spans="2:2" ht="16.5" x14ac:dyDescent="0.3">
      <c r="B56923"/>
    </row>
    <row r="56924" spans="2:2" ht="16.5" x14ac:dyDescent="0.3">
      <c r="B56924"/>
    </row>
    <row r="56925" spans="2:2" ht="16.5" x14ac:dyDescent="0.3">
      <c r="B56925"/>
    </row>
    <row r="56926" spans="2:2" ht="16.5" x14ac:dyDescent="0.3">
      <c r="B56926"/>
    </row>
    <row r="56927" spans="2:2" ht="16.5" x14ac:dyDescent="0.3">
      <c r="B56927"/>
    </row>
    <row r="56928" spans="2:2" ht="16.5" x14ac:dyDescent="0.3">
      <c r="B56928"/>
    </row>
    <row r="56929" spans="2:2" ht="16.5" x14ac:dyDescent="0.3">
      <c r="B56929"/>
    </row>
    <row r="56930" spans="2:2" ht="16.5" x14ac:dyDescent="0.3">
      <c r="B56930"/>
    </row>
    <row r="56931" spans="2:2" ht="16.5" x14ac:dyDescent="0.3">
      <c r="B56931"/>
    </row>
    <row r="56932" spans="2:2" ht="16.5" x14ac:dyDescent="0.3">
      <c r="B56932"/>
    </row>
    <row r="56933" spans="2:2" ht="16.5" x14ac:dyDescent="0.3">
      <c r="B56933"/>
    </row>
    <row r="56934" spans="2:2" ht="16.5" x14ac:dyDescent="0.3">
      <c r="B56934"/>
    </row>
    <row r="56935" spans="2:2" ht="16.5" x14ac:dyDescent="0.3">
      <c r="B56935"/>
    </row>
    <row r="56936" spans="2:2" ht="16.5" x14ac:dyDescent="0.3">
      <c r="B56936"/>
    </row>
    <row r="56937" spans="2:2" ht="16.5" x14ac:dyDescent="0.3">
      <c r="B56937"/>
    </row>
    <row r="56938" spans="2:2" ht="16.5" x14ac:dyDescent="0.3">
      <c r="B56938"/>
    </row>
    <row r="56939" spans="2:2" ht="16.5" x14ac:dyDescent="0.3">
      <c r="B56939"/>
    </row>
    <row r="56940" spans="2:2" ht="16.5" x14ac:dyDescent="0.3">
      <c r="B56940"/>
    </row>
    <row r="56941" spans="2:2" ht="16.5" x14ac:dyDescent="0.3">
      <c r="B56941"/>
    </row>
    <row r="56942" spans="2:2" ht="16.5" x14ac:dyDescent="0.3">
      <c r="B56942"/>
    </row>
    <row r="56943" spans="2:2" ht="16.5" x14ac:dyDescent="0.3">
      <c r="B56943"/>
    </row>
    <row r="56944" spans="2:2" ht="16.5" x14ac:dyDescent="0.3">
      <c r="B56944"/>
    </row>
    <row r="56945" spans="2:2" ht="16.5" x14ac:dyDescent="0.3">
      <c r="B56945"/>
    </row>
    <row r="56946" spans="2:2" ht="16.5" x14ac:dyDescent="0.3">
      <c r="B56946"/>
    </row>
    <row r="56947" spans="2:2" ht="16.5" x14ac:dyDescent="0.3">
      <c r="B56947"/>
    </row>
    <row r="56948" spans="2:2" ht="16.5" x14ac:dyDescent="0.3">
      <c r="B56948"/>
    </row>
    <row r="56949" spans="2:2" ht="16.5" x14ac:dyDescent="0.3">
      <c r="B56949"/>
    </row>
    <row r="56950" spans="2:2" ht="16.5" x14ac:dyDescent="0.3">
      <c r="B56950"/>
    </row>
    <row r="56951" spans="2:2" ht="16.5" x14ac:dyDescent="0.3">
      <c r="B56951"/>
    </row>
    <row r="56952" spans="2:2" ht="16.5" x14ac:dyDescent="0.3">
      <c r="B56952"/>
    </row>
    <row r="56953" spans="2:2" ht="16.5" x14ac:dyDescent="0.3">
      <c r="B56953"/>
    </row>
    <row r="56954" spans="2:2" ht="16.5" x14ac:dyDescent="0.3">
      <c r="B56954"/>
    </row>
    <row r="56955" spans="2:2" ht="16.5" x14ac:dyDescent="0.3">
      <c r="B56955"/>
    </row>
    <row r="56956" spans="2:2" ht="16.5" x14ac:dyDescent="0.3">
      <c r="B56956"/>
    </row>
    <row r="56957" spans="2:2" ht="16.5" x14ac:dyDescent="0.3">
      <c r="B56957"/>
    </row>
    <row r="56958" spans="2:2" ht="16.5" x14ac:dyDescent="0.3">
      <c r="B56958"/>
    </row>
    <row r="56959" spans="2:2" ht="16.5" x14ac:dyDescent="0.3">
      <c r="B56959"/>
    </row>
    <row r="56960" spans="2:2" ht="16.5" x14ac:dyDescent="0.3">
      <c r="B56960"/>
    </row>
    <row r="56961" spans="2:2" ht="16.5" x14ac:dyDescent="0.3">
      <c r="B56961"/>
    </row>
    <row r="56962" spans="2:2" ht="16.5" x14ac:dyDescent="0.3">
      <c r="B56962"/>
    </row>
    <row r="56963" spans="2:2" ht="16.5" x14ac:dyDescent="0.3">
      <c r="B56963"/>
    </row>
    <row r="56964" spans="2:2" ht="16.5" x14ac:dyDescent="0.3">
      <c r="B56964"/>
    </row>
    <row r="56965" spans="2:2" ht="16.5" x14ac:dyDescent="0.3">
      <c r="B56965"/>
    </row>
    <row r="56966" spans="2:2" ht="16.5" x14ac:dyDescent="0.3">
      <c r="B56966"/>
    </row>
    <row r="56967" spans="2:2" ht="16.5" x14ac:dyDescent="0.3">
      <c r="B56967"/>
    </row>
    <row r="56968" spans="2:2" ht="16.5" x14ac:dyDescent="0.3">
      <c r="B56968"/>
    </row>
    <row r="56969" spans="2:2" ht="16.5" x14ac:dyDescent="0.3">
      <c r="B56969"/>
    </row>
    <row r="56970" spans="2:2" ht="16.5" x14ac:dyDescent="0.3">
      <c r="B56970"/>
    </row>
    <row r="56971" spans="2:2" ht="16.5" x14ac:dyDescent="0.3">
      <c r="B56971"/>
    </row>
    <row r="56972" spans="2:2" ht="16.5" x14ac:dyDescent="0.3">
      <c r="B56972"/>
    </row>
    <row r="56973" spans="2:2" ht="16.5" x14ac:dyDescent="0.3">
      <c r="B56973"/>
    </row>
    <row r="56974" spans="2:2" ht="16.5" x14ac:dyDescent="0.3">
      <c r="B56974"/>
    </row>
    <row r="56975" spans="2:2" ht="16.5" x14ac:dyDescent="0.3">
      <c r="B56975"/>
    </row>
    <row r="56976" spans="2:2" ht="16.5" x14ac:dyDescent="0.3">
      <c r="B56976"/>
    </row>
    <row r="56977" spans="2:2" ht="16.5" x14ac:dyDescent="0.3">
      <c r="B56977"/>
    </row>
    <row r="56978" spans="2:2" ht="16.5" x14ac:dyDescent="0.3">
      <c r="B56978"/>
    </row>
    <row r="56979" spans="2:2" ht="16.5" x14ac:dyDescent="0.3">
      <c r="B56979"/>
    </row>
    <row r="56980" spans="2:2" ht="16.5" x14ac:dyDescent="0.3">
      <c r="B56980"/>
    </row>
    <row r="56981" spans="2:2" ht="16.5" x14ac:dyDescent="0.3">
      <c r="B56981"/>
    </row>
    <row r="56982" spans="2:2" ht="16.5" x14ac:dyDescent="0.3">
      <c r="B56982"/>
    </row>
    <row r="56983" spans="2:2" ht="16.5" x14ac:dyDescent="0.3">
      <c r="B56983"/>
    </row>
    <row r="56984" spans="2:2" ht="16.5" x14ac:dyDescent="0.3">
      <c r="B56984"/>
    </row>
    <row r="56985" spans="2:2" ht="16.5" x14ac:dyDescent="0.3">
      <c r="B56985"/>
    </row>
    <row r="56986" spans="2:2" ht="16.5" x14ac:dyDescent="0.3">
      <c r="B56986"/>
    </row>
    <row r="56987" spans="2:2" ht="16.5" x14ac:dyDescent="0.3">
      <c r="B56987"/>
    </row>
    <row r="56988" spans="2:2" ht="16.5" x14ac:dyDescent="0.3">
      <c r="B56988"/>
    </row>
    <row r="56989" spans="2:2" ht="16.5" x14ac:dyDescent="0.3">
      <c r="B56989"/>
    </row>
    <row r="56990" spans="2:2" ht="16.5" x14ac:dyDescent="0.3">
      <c r="B56990"/>
    </row>
    <row r="56991" spans="2:2" ht="16.5" x14ac:dyDescent="0.3">
      <c r="B56991"/>
    </row>
    <row r="56992" spans="2:2" ht="16.5" x14ac:dyDescent="0.3">
      <c r="B56992"/>
    </row>
    <row r="56993" spans="2:2" ht="16.5" x14ac:dyDescent="0.3">
      <c r="B56993"/>
    </row>
    <row r="56994" spans="2:2" ht="16.5" x14ac:dyDescent="0.3">
      <c r="B56994"/>
    </row>
    <row r="56995" spans="2:2" ht="16.5" x14ac:dyDescent="0.3">
      <c r="B56995"/>
    </row>
    <row r="56996" spans="2:2" ht="16.5" x14ac:dyDescent="0.3">
      <c r="B56996"/>
    </row>
    <row r="56997" spans="2:2" ht="16.5" x14ac:dyDescent="0.3">
      <c r="B56997"/>
    </row>
    <row r="56998" spans="2:2" ht="16.5" x14ac:dyDescent="0.3">
      <c r="B56998"/>
    </row>
    <row r="56999" spans="2:2" ht="16.5" x14ac:dyDescent="0.3">
      <c r="B56999"/>
    </row>
    <row r="57000" spans="2:2" ht="16.5" x14ac:dyDescent="0.3">
      <c r="B57000"/>
    </row>
    <row r="57001" spans="2:2" ht="16.5" x14ac:dyDescent="0.3">
      <c r="B57001"/>
    </row>
    <row r="57002" spans="2:2" ht="16.5" x14ac:dyDescent="0.3">
      <c r="B57002"/>
    </row>
    <row r="57003" spans="2:2" ht="16.5" x14ac:dyDescent="0.3">
      <c r="B57003"/>
    </row>
    <row r="57004" spans="2:2" ht="16.5" x14ac:dyDescent="0.3">
      <c r="B57004"/>
    </row>
    <row r="57005" spans="2:2" ht="16.5" x14ac:dyDescent="0.3">
      <c r="B57005"/>
    </row>
    <row r="57006" spans="2:2" ht="16.5" x14ac:dyDescent="0.3">
      <c r="B57006"/>
    </row>
    <row r="57007" spans="2:2" ht="16.5" x14ac:dyDescent="0.3">
      <c r="B57007"/>
    </row>
    <row r="57008" spans="2:2" ht="16.5" x14ac:dyDescent="0.3">
      <c r="B57008"/>
    </row>
    <row r="57009" spans="2:2" ht="16.5" x14ac:dyDescent="0.3">
      <c r="B57009"/>
    </row>
    <row r="57010" spans="2:2" ht="16.5" x14ac:dyDescent="0.3">
      <c r="B57010"/>
    </row>
    <row r="57011" spans="2:2" ht="16.5" x14ac:dyDescent="0.3">
      <c r="B57011"/>
    </row>
    <row r="57012" spans="2:2" ht="16.5" x14ac:dyDescent="0.3">
      <c r="B57012"/>
    </row>
    <row r="57013" spans="2:2" ht="16.5" x14ac:dyDescent="0.3">
      <c r="B57013"/>
    </row>
    <row r="57014" spans="2:2" ht="16.5" x14ac:dyDescent="0.3">
      <c r="B57014"/>
    </row>
    <row r="57015" spans="2:2" ht="16.5" x14ac:dyDescent="0.3">
      <c r="B57015"/>
    </row>
    <row r="57016" spans="2:2" ht="16.5" x14ac:dyDescent="0.3">
      <c r="B57016"/>
    </row>
    <row r="57017" spans="2:2" ht="16.5" x14ac:dyDescent="0.3">
      <c r="B57017"/>
    </row>
    <row r="57018" spans="2:2" ht="16.5" x14ac:dyDescent="0.3">
      <c r="B57018"/>
    </row>
    <row r="57019" spans="2:2" ht="16.5" x14ac:dyDescent="0.3">
      <c r="B57019"/>
    </row>
    <row r="57020" spans="2:2" ht="16.5" x14ac:dyDescent="0.3">
      <c r="B57020"/>
    </row>
    <row r="57021" spans="2:2" ht="16.5" x14ac:dyDescent="0.3">
      <c r="B57021"/>
    </row>
    <row r="57022" spans="2:2" ht="16.5" x14ac:dyDescent="0.3">
      <c r="B57022"/>
    </row>
    <row r="57023" spans="2:2" ht="16.5" x14ac:dyDescent="0.3">
      <c r="B57023"/>
    </row>
    <row r="57024" spans="2:2" ht="16.5" x14ac:dyDescent="0.3">
      <c r="B57024"/>
    </row>
    <row r="57025" spans="2:2" ht="16.5" x14ac:dyDescent="0.3">
      <c r="B57025"/>
    </row>
    <row r="57026" spans="2:2" ht="16.5" x14ac:dyDescent="0.3">
      <c r="B57026"/>
    </row>
    <row r="57027" spans="2:2" ht="16.5" x14ac:dyDescent="0.3">
      <c r="B57027"/>
    </row>
    <row r="57028" spans="2:2" ht="16.5" x14ac:dyDescent="0.3">
      <c r="B57028"/>
    </row>
    <row r="57029" spans="2:2" ht="16.5" x14ac:dyDescent="0.3">
      <c r="B57029"/>
    </row>
    <row r="57030" spans="2:2" ht="16.5" x14ac:dyDescent="0.3">
      <c r="B57030"/>
    </row>
    <row r="57031" spans="2:2" ht="16.5" x14ac:dyDescent="0.3">
      <c r="B57031"/>
    </row>
    <row r="57032" spans="2:2" ht="16.5" x14ac:dyDescent="0.3">
      <c r="B57032"/>
    </row>
    <row r="57033" spans="2:2" ht="16.5" x14ac:dyDescent="0.3">
      <c r="B57033"/>
    </row>
    <row r="57034" spans="2:2" ht="16.5" x14ac:dyDescent="0.3">
      <c r="B57034"/>
    </row>
    <row r="57035" spans="2:2" ht="16.5" x14ac:dyDescent="0.3">
      <c r="B57035"/>
    </row>
    <row r="57036" spans="2:2" ht="16.5" x14ac:dyDescent="0.3">
      <c r="B57036"/>
    </row>
    <row r="57037" spans="2:2" ht="16.5" x14ac:dyDescent="0.3">
      <c r="B57037"/>
    </row>
    <row r="57038" spans="2:2" ht="16.5" x14ac:dyDescent="0.3">
      <c r="B57038"/>
    </row>
    <row r="57039" spans="2:2" ht="16.5" x14ac:dyDescent="0.3">
      <c r="B57039"/>
    </row>
    <row r="57040" spans="2:2" ht="16.5" x14ac:dyDescent="0.3">
      <c r="B57040"/>
    </row>
    <row r="57041" spans="2:2" ht="16.5" x14ac:dyDescent="0.3">
      <c r="B57041"/>
    </row>
    <row r="57042" spans="2:2" ht="16.5" x14ac:dyDescent="0.3">
      <c r="B57042"/>
    </row>
    <row r="57043" spans="2:2" ht="16.5" x14ac:dyDescent="0.3">
      <c r="B57043"/>
    </row>
    <row r="57044" spans="2:2" ht="16.5" x14ac:dyDescent="0.3">
      <c r="B57044"/>
    </row>
    <row r="57045" spans="2:2" ht="16.5" x14ac:dyDescent="0.3">
      <c r="B57045"/>
    </row>
    <row r="57046" spans="2:2" ht="16.5" x14ac:dyDescent="0.3">
      <c r="B57046"/>
    </row>
    <row r="57047" spans="2:2" ht="16.5" x14ac:dyDescent="0.3">
      <c r="B57047"/>
    </row>
    <row r="57048" spans="2:2" ht="16.5" x14ac:dyDescent="0.3">
      <c r="B57048"/>
    </row>
    <row r="57049" spans="2:2" ht="16.5" x14ac:dyDescent="0.3">
      <c r="B57049"/>
    </row>
    <row r="57050" spans="2:2" ht="16.5" x14ac:dyDescent="0.3">
      <c r="B57050"/>
    </row>
    <row r="57051" spans="2:2" ht="16.5" x14ac:dyDescent="0.3">
      <c r="B57051"/>
    </row>
    <row r="57052" spans="2:2" ht="16.5" x14ac:dyDescent="0.3">
      <c r="B57052"/>
    </row>
    <row r="57053" spans="2:2" ht="16.5" x14ac:dyDescent="0.3">
      <c r="B57053"/>
    </row>
    <row r="57054" spans="2:2" ht="16.5" x14ac:dyDescent="0.3">
      <c r="B57054"/>
    </row>
    <row r="57055" spans="2:2" ht="16.5" x14ac:dyDescent="0.3">
      <c r="B57055"/>
    </row>
    <row r="57056" spans="2:2" ht="16.5" x14ac:dyDescent="0.3">
      <c r="B57056"/>
    </row>
    <row r="57057" spans="2:2" ht="16.5" x14ac:dyDescent="0.3">
      <c r="B57057"/>
    </row>
    <row r="57058" spans="2:2" ht="16.5" x14ac:dyDescent="0.3">
      <c r="B57058"/>
    </row>
    <row r="57059" spans="2:2" ht="16.5" x14ac:dyDescent="0.3">
      <c r="B57059"/>
    </row>
    <row r="57060" spans="2:2" ht="16.5" x14ac:dyDescent="0.3">
      <c r="B57060"/>
    </row>
    <row r="57061" spans="2:2" ht="16.5" x14ac:dyDescent="0.3">
      <c r="B57061"/>
    </row>
    <row r="57062" spans="2:2" ht="16.5" x14ac:dyDescent="0.3">
      <c r="B57062"/>
    </row>
    <row r="57063" spans="2:2" ht="16.5" x14ac:dyDescent="0.3">
      <c r="B57063"/>
    </row>
    <row r="57064" spans="2:2" ht="16.5" x14ac:dyDescent="0.3">
      <c r="B57064"/>
    </row>
    <row r="57065" spans="2:2" ht="16.5" x14ac:dyDescent="0.3">
      <c r="B57065"/>
    </row>
    <row r="57066" spans="2:2" ht="16.5" x14ac:dyDescent="0.3">
      <c r="B57066"/>
    </row>
    <row r="57067" spans="2:2" ht="16.5" x14ac:dyDescent="0.3">
      <c r="B57067"/>
    </row>
    <row r="57068" spans="2:2" ht="16.5" x14ac:dyDescent="0.3">
      <c r="B57068"/>
    </row>
    <row r="57069" spans="2:2" ht="16.5" x14ac:dyDescent="0.3">
      <c r="B57069"/>
    </row>
    <row r="57070" spans="2:2" ht="16.5" x14ac:dyDescent="0.3">
      <c r="B57070"/>
    </row>
    <row r="57071" spans="2:2" ht="16.5" x14ac:dyDescent="0.3">
      <c r="B57071"/>
    </row>
    <row r="57072" spans="2:2" ht="16.5" x14ac:dyDescent="0.3">
      <c r="B57072"/>
    </row>
    <row r="57073" spans="2:2" ht="16.5" x14ac:dyDescent="0.3">
      <c r="B57073"/>
    </row>
    <row r="57074" spans="2:2" ht="16.5" x14ac:dyDescent="0.3">
      <c r="B57074"/>
    </row>
    <row r="57075" spans="2:2" ht="16.5" x14ac:dyDescent="0.3">
      <c r="B57075"/>
    </row>
    <row r="57076" spans="2:2" ht="16.5" x14ac:dyDescent="0.3">
      <c r="B57076"/>
    </row>
    <row r="57077" spans="2:2" ht="16.5" x14ac:dyDescent="0.3">
      <c r="B57077"/>
    </row>
    <row r="57078" spans="2:2" ht="16.5" x14ac:dyDescent="0.3">
      <c r="B57078"/>
    </row>
    <row r="57079" spans="2:2" ht="16.5" x14ac:dyDescent="0.3">
      <c r="B57079"/>
    </row>
    <row r="57080" spans="2:2" ht="16.5" x14ac:dyDescent="0.3">
      <c r="B57080"/>
    </row>
    <row r="57081" spans="2:2" ht="16.5" x14ac:dyDescent="0.3">
      <c r="B57081"/>
    </row>
    <row r="57082" spans="2:2" ht="16.5" x14ac:dyDescent="0.3">
      <c r="B57082"/>
    </row>
    <row r="57083" spans="2:2" ht="16.5" x14ac:dyDescent="0.3">
      <c r="B57083"/>
    </row>
    <row r="57084" spans="2:2" ht="16.5" x14ac:dyDescent="0.3">
      <c r="B57084"/>
    </row>
    <row r="57085" spans="2:2" ht="16.5" x14ac:dyDescent="0.3">
      <c r="B57085"/>
    </row>
    <row r="57086" spans="2:2" ht="16.5" x14ac:dyDescent="0.3">
      <c r="B57086"/>
    </row>
    <row r="57087" spans="2:2" ht="16.5" x14ac:dyDescent="0.3">
      <c r="B57087"/>
    </row>
    <row r="57088" spans="2:2" ht="16.5" x14ac:dyDescent="0.3">
      <c r="B57088"/>
    </row>
    <row r="57089" spans="2:2" ht="16.5" x14ac:dyDescent="0.3">
      <c r="B57089"/>
    </row>
    <row r="57090" spans="2:2" ht="16.5" x14ac:dyDescent="0.3">
      <c r="B57090"/>
    </row>
    <row r="57091" spans="2:2" ht="16.5" x14ac:dyDescent="0.3">
      <c r="B57091"/>
    </row>
    <row r="57092" spans="2:2" ht="16.5" x14ac:dyDescent="0.3">
      <c r="B57092"/>
    </row>
    <row r="57093" spans="2:2" ht="16.5" x14ac:dyDescent="0.3">
      <c r="B57093"/>
    </row>
    <row r="57094" spans="2:2" ht="16.5" x14ac:dyDescent="0.3">
      <c r="B57094"/>
    </row>
    <row r="57095" spans="2:2" ht="16.5" x14ac:dyDescent="0.3">
      <c r="B57095"/>
    </row>
    <row r="57096" spans="2:2" ht="16.5" x14ac:dyDescent="0.3">
      <c r="B57096"/>
    </row>
    <row r="57097" spans="2:2" ht="16.5" x14ac:dyDescent="0.3">
      <c r="B57097"/>
    </row>
    <row r="57098" spans="2:2" ht="16.5" x14ac:dyDescent="0.3">
      <c r="B57098"/>
    </row>
    <row r="57099" spans="2:2" ht="16.5" x14ac:dyDescent="0.3">
      <c r="B57099"/>
    </row>
    <row r="57100" spans="2:2" ht="16.5" x14ac:dyDescent="0.3">
      <c r="B57100"/>
    </row>
    <row r="57101" spans="2:2" ht="16.5" x14ac:dyDescent="0.3">
      <c r="B57101"/>
    </row>
    <row r="57102" spans="2:2" ht="16.5" x14ac:dyDescent="0.3">
      <c r="B57102"/>
    </row>
    <row r="57103" spans="2:2" ht="16.5" x14ac:dyDescent="0.3">
      <c r="B57103"/>
    </row>
    <row r="57104" spans="2:2" ht="16.5" x14ac:dyDescent="0.3">
      <c r="B57104"/>
    </row>
    <row r="57105" spans="2:2" ht="16.5" x14ac:dyDescent="0.3">
      <c r="B57105"/>
    </row>
    <row r="57106" spans="2:2" ht="16.5" x14ac:dyDescent="0.3">
      <c r="B57106"/>
    </row>
    <row r="57107" spans="2:2" ht="16.5" x14ac:dyDescent="0.3">
      <c r="B57107"/>
    </row>
    <row r="57108" spans="2:2" ht="16.5" x14ac:dyDescent="0.3">
      <c r="B57108"/>
    </row>
    <row r="57109" spans="2:2" ht="16.5" x14ac:dyDescent="0.3">
      <c r="B57109"/>
    </row>
    <row r="57110" spans="2:2" ht="16.5" x14ac:dyDescent="0.3">
      <c r="B57110"/>
    </row>
    <row r="57111" spans="2:2" ht="16.5" x14ac:dyDescent="0.3">
      <c r="B57111"/>
    </row>
    <row r="57112" spans="2:2" ht="16.5" x14ac:dyDescent="0.3">
      <c r="B57112"/>
    </row>
    <row r="57113" spans="2:2" ht="16.5" x14ac:dyDescent="0.3">
      <c r="B57113"/>
    </row>
    <row r="57114" spans="2:2" ht="16.5" x14ac:dyDescent="0.3">
      <c r="B57114"/>
    </row>
    <row r="57115" spans="2:2" ht="16.5" x14ac:dyDescent="0.3">
      <c r="B57115"/>
    </row>
    <row r="57116" spans="2:2" ht="16.5" x14ac:dyDescent="0.3">
      <c r="B57116"/>
    </row>
    <row r="57117" spans="2:2" ht="16.5" x14ac:dyDescent="0.3">
      <c r="B57117"/>
    </row>
    <row r="57118" spans="2:2" ht="16.5" x14ac:dyDescent="0.3">
      <c r="B57118"/>
    </row>
    <row r="57119" spans="2:2" ht="16.5" x14ac:dyDescent="0.3">
      <c r="B57119"/>
    </row>
    <row r="57120" spans="2:2" ht="16.5" x14ac:dyDescent="0.3">
      <c r="B57120"/>
    </row>
    <row r="57121" spans="2:2" ht="16.5" x14ac:dyDescent="0.3">
      <c r="B57121"/>
    </row>
    <row r="57122" spans="2:2" ht="16.5" x14ac:dyDescent="0.3">
      <c r="B57122"/>
    </row>
    <row r="57123" spans="2:2" ht="16.5" x14ac:dyDescent="0.3">
      <c r="B57123"/>
    </row>
    <row r="57124" spans="2:2" ht="16.5" x14ac:dyDescent="0.3">
      <c r="B57124"/>
    </row>
    <row r="57125" spans="2:2" ht="16.5" x14ac:dyDescent="0.3">
      <c r="B57125"/>
    </row>
    <row r="57126" spans="2:2" ht="16.5" x14ac:dyDescent="0.3">
      <c r="B57126"/>
    </row>
    <row r="57127" spans="2:2" ht="16.5" x14ac:dyDescent="0.3">
      <c r="B57127"/>
    </row>
    <row r="57128" spans="2:2" ht="16.5" x14ac:dyDescent="0.3">
      <c r="B57128"/>
    </row>
    <row r="57129" spans="2:2" ht="16.5" x14ac:dyDescent="0.3">
      <c r="B57129"/>
    </row>
    <row r="57130" spans="2:2" ht="16.5" x14ac:dyDescent="0.3">
      <c r="B57130"/>
    </row>
    <row r="57131" spans="2:2" ht="16.5" x14ac:dyDescent="0.3">
      <c r="B57131"/>
    </row>
    <row r="57132" spans="2:2" ht="16.5" x14ac:dyDescent="0.3">
      <c r="B57132"/>
    </row>
    <row r="57133" spans="2:2" ht="16.5" x14ac:dyDescent="0.3">
      <c r="B57133"/>
    </row>
    <row r="57134" spans="2:2" ht="16.5" x14ac:dyDescent="0.3">
      <c r="B57134"/>
    </row>
    <row r="57135" spans="2:2" ht="16.5" x14ac:dyDescent="0.3">
      <c r="B57135"/>
    </row>
    <row r="57136" spans="2:2" ht="16.5" x14ac:dyDescent="0.3">
      <c r="B57136"/>
    </row>
    <row r="57137" spans="2:2" ht="16.5" x14ac:dyDescent="0.3">
      <c r="B57137"/>
    </row>
    <row r="57138" spans="2:2" ht="16.5" x14ac:dyDescent="0.3">
      <c r="B57138"/>
    </row>
    <row r="57139" spans="2:2" ht="16.5" x14ac:dyDescent="0.3">
      <c r="B57139"/>
    </row>
    <row r="57140" spans="2:2" ht="16.5" x14ac:dyDescent="0.3">
      <c r="B57140"/>
    </row>
    <row r="57141" spans="2:2" ht="16.5" x14ac:dyDescent="0.3">
      <c r="B57141"/>
    </row>
    <row r="57142" spans="2:2" ht="16.5" x14ac:dyDescent="0.3">
      <c r="B57142"/>
    </row>
    <row r="57143" spans="2:2" ht="16.5" x14ac:dyDescent="0.3">
      <c r="B57143"/>
    </row>
    <row r="57144" spans="2:2" ht="16.5" x14ac:dyDescent="0.3">
      <c r="B57144"/>
    </row>
    <row r="57145" spans="2:2" ht="16.5" x14ac:dyDescent="0.3">
      <c r="B57145"/>
    </row>
    <row r="57146" spans="2:2" ht="16.5" x14ac:dyDescent="0.3">
      <c r="B57146"/>
    </row>
    <row r="57147" spans="2:2" ht="16.5" x14ac:dyDescent="0.3">
      <c r="B57147"/>
    </row>
    <row r="57148" spans="2:2" ht="16.5" x14ac:dyDescent="0.3">
      <c r="B57148"/>
    </row>
    <row r="57149" spans="2:2" ht="16.5" x14ac:dyDescent="0.3">
      <c r="B57149"/>
    </row>
    <row r="57150" spans="2:2" ht="16.5" x14ac:dyDescent="0.3">
      <c r="B57150"/>
    </row>
    <row r="57151" spans="2:2" ht="16.5" x14ac:dyDescent="0.3">
      <c r="B57151"/>
    </row>
    <row r="57152" spans="2:2" ht="16.5" x14ac:dyDescent="0.3">
      <c r="B57152"/>
    </row>
    <row r="57153" spans="2:2" ht="16.5" x14ac:dyDescent="0.3">
      <c r="B57153"/>
    </row>
    <row r="57154" spans="2:2" ht="16.5" x14ac:dyDescent="0.3">
      <c r="B57154"/>
    </row>
    <row r="57155" spans="2:2" ht="16.5" x14ac:dyDescent="0.3">
      <c r="B57155"/>
    </row>
    <row r="57156" spans="2:2" ht="16.5" x14ac:dyDescent="0.3">
      <c r="B57156"/>
    </row>
    <row r="57157" spans="2:2" ht="16.5" x14ac:dyDescent="0.3">
      <c r="B57157"/>
    </row>
    <row r="57158" spans="2:2" ht="16.5" x14ac:dyDescent="0.3">
      <c r="B57158"/>
    </row>
    <row r="57159" spans="2:2" ht="16.5" x14ac:dyDescent="0.3">
      <c r="B57159"/>
    </row>
    <row r="57160" spans="2:2" ht="16.5" x14ac:dyDescent="0.3">
      <c r="B57160"/>
    </row>
    <row r="57161" spans="2:2" ht="16.5" x14ac:dyDescent="0.3">
      <c r="B57161"/>
    </row>
    <row r="57162" spans="2:2" ht="16.5" x14ac:dyDescent="0.3">
      <c r="B57162"/>
    </row>
    <row r="57163" spans="2:2" ht="16.5" x14ac:dyDescent="0.3">
      <c r="B57163"/>
    </row>
    <row r="57164" spans="2:2" ht="16.5" x14ac:dyDescent="0.3">
      <c r="B57164"/>
    </row>
    <row r="57165" spans="2:2" ht="16.5" x14ac:dyDescent="0.3">
      <c r="B57165"/>
    </row>
    <row r="57166" spans="2:2" ht="16.5" x14ac:dyDescent="0.3">
      <c r="B57166"/>
    </row>
    <row r="57167" spans="2:2" ht="16.5" x14ac:dyDescent="0.3">
      <c r="B57167"/>
    </row>
    <row r="57168" spans="2:2" ht="16.5" x14ac:dyDescent="0.3">
      <c r="B57168"/>
    </row>
    <row r="57169" spans="2:2" ht="16.5" x14ac:dyDescent="0.3">
      <c r="B57169"/>
    </row>
    <row r="57170" spans="2:2" ht="16.5" x14ac:dyDescent="0.3">
      <c r="B57170"/>
    </row>
    <row r="57171" spans="2:2" ht="16.5" x14ac:dyDescent="0.3">
      <c r="B57171"/>
    </row>
    <row r="57172" spans="2:2" ht="16.5" x14ac:dyDescent="0.3">
      <c r="B57172"/>
    </row>
    <row r="57173" spans="2:2" ht="16.5" x14ac:dyDescent="0.3">
      <c r="B57173"/>
    </row>
    <row r="57174" spans="2:2" ht="16.5" x14ac:dyDescent="0.3">
      <c r="B57174"/>
    </row>
    <row r="57175" spans="2:2" ht="16.5" x14ac:dyDescent="0.3">
      <c r="B57175"/>
    </row>
    <row r="57176" spans="2:2" ht="16.5" x14ac:dyDescent="0.3">
      <c r="B57176"/>
    </row>
    <row r="57177" spans="2:2" ht="16.5" x14ac:dyDescent="0.3">
      <c r="B57177"/>
    </row>
    <row r="57178" spans="2:2" ht="16.5" x14ac:dyDescent="0.3">
      <c r="B57178"/>
    </row>
    <row r="57179" spans="2:2" ht="16.5" x14ac:dyDescent="0.3">
      <c r="B57179"/>
    </row>
    <row r="57180" spans="2:2" ht="16.5" x14ac:dyDescent="0.3">
      <c r="B57180"/>
    </row>
    <row r="57181" spans="2:2" ht="16.5" x14ac:dyDescent="0.3">
      <c r="B57181"/>
    </row>
    <row r="57182" spans="2:2" ht="16.5" x14ac:dyDescent="0.3">
      <c r="B57182"/>
    </row>
    <row r="57183" spans="2:2" ht="16.5" x14ac:dyDescent="0.3">
      <c r="B57183"/>
    </row>
    <row r="57184" spans="2:2" ht="16.5" x14ac:dyDescent="0.3">
      <c r="B57184"/>
    </row>
    <row r="57185" spans="2:2" ht="16.5" x14ac:dyDescent="0.3">
      <c r="B57185"/>
    </row>
    <row r="57186" spans="2:2" ht="16.5" x14ac:dyDescent="0.3">
      <c r="B57186"/>
    </row>
    <row r="57187" spans="2:2" ht="16.5" x14ac:dyDescent="0.3">
      <c r="B57187"/>
    </row>
    <row r="57188" spans="2:2" ht="16.5" x14ac:dyDescent="0.3">
      <c r="B57188"/>
    </row>
    <row r="57189" spans="2:2" ht="16.5" x14ac:dyDescent="0.3">
      <c r="B57189"/>
    </row>
    <row r="57190" spans="2:2" ht="16.5" x14ac:dyDescent="0.3">
      <c r="B57190"/>
    </row>
    <row r="57191" spans="2:2" ht="16.5" x14ac:dyDescent="0.3">
      <c r="B57191"/>
    </row>
    <row r="57192" spans="2:2" ht="16.5" x14ac:dyDescent="0.3">
      <c r="B57192"/>
    </row>
    <row r="57193" spans="2:2" ht="16.5" x14ac:dyDescent="0.3">
      <c r="B57193"/>
    </row>
    <row r="57194" spans="2:2" ht="16.5" x14ac:dyDescent="0.3">
      <c r="B57194"/>
    </row>
    <row r="57195" spans="2:2" ht="16.5" x14ac:dyDescent="0.3">
      <c r="B57195"/>
    </row>
    <row r="57196" spans="2:2" ht="16.5" x14ac:dyDescent="0.3">
      <c r="B57196"/>
    </row>
    <row r="57197" spans="2:2" ht="16.5" x14ac:dyDescent="0.3">
      <c r="B57197"/>
    </row>
    <row r="57198" spans="2:2" ht="16.5" x14ac:dyDescent="0.3">
      <c r="B57198"/>
    </row>
    <row r="57199" spans="2:2" ht="16.5" x14ac:dyDescent="0.3">
      <c r="B57199"/>
    </row>
    <row r="57200" spans="2:2" ht="16.5" x14ac:dyDescent="0.3">
      <c r="B57200"/>
    </row>
    <row r="57201" spans="2:2" ht="16.5" x14ac:dyDescent="0.3">
      <c r="B57201"/>
    </row>
    <row r="57202" spans="2:2" ht="16.5" x14ac:dyDescent="0.3">
      <c r="B57202"/>
    </row>
    <row r="57203" spans="2:2" ht="16.5" x14ac:dyDescent="0.3">
      <c r="B57203"/>
    </row>
    <row r="57204" spans="2:2" ht="16.5" x14ac:dyDescent="0.3">
      <c r="B57204"/>
    </row>
    <row r="57205" spans="2:2" ht="16.5" x14ac:dyDescent="0.3">
      <c r="B57205"/>
    </row>
    <row r="57206" spans="2:2" ht="16.5" x14ac:dyDescent="0.3">
      <c r="B57206"/>
    </row>
    <row r="57207" spans="2:2" ht="16.5" x14ac:dyDescent="0.3">
      <c r="B57207"/>
    </row>
    <row r="57208" spans="2:2" ht="16.5" x14ac:dyDescent="0.3">
      <c r="B57208"/>
    </row>
    <row r="57209" spans="2:2" ht="16.5" x14ac:dyDescent="0.3">
      <c r="B57209"/>
    </row>
    <row r="57210" spans="2:2" ht="16.5" x14ac:dyDescent="0.3">
      <c r="B57210"/>
    </row>
    <row r="57211" spans="2:2" ht="16.5" x14ac:dyDescent="0.3">
      <c r="B57211"/>
    </row>
    <row r="57212" spans="2:2" ht="16.5" x14ac:dyDescent="0.3">
      <c r="B57212"/>
    </row>
    <row r="57213" spans="2:2" ht="16.5" x14ac:dyDescent="0.3">
      <c r="B57213"/>
    </row>
    <row r="57214" spans="2:2" ht="16.5" x14ac:dyDescent="0.3">
      <c r="B57214"/>
    </row>
    <row r="57215" spans="2:2" ht="16.5" x14ac:dyDescent="0.3">
      <c r="B57215"/>
    </row>
    <row r="57216" spans="2:2" ht="16.5" x14ac:dyDescent="0.3">
      <c r="B57216"/>
    </row>
    <row r="57217" spans="2:2" ht="16.5" x14ac:dyDescent="0.3">
      <c r="B57217"/>
    </row>
    <row r="57218" spans="2:2" ht="16.5" x14ac:dyDescent="0.3">
      <c r="B57218"/>
    </row>
    <row r="57219" spans="2:2" ht="16.5" x14ac:dyDescent="0.3">
      <c r="B57219"/>
    </row>
    <row r="57220" spans="2:2" ht="16.5" x14ac:dyDescent="0.3">
      <c r="B57220"/>
    </row>
    <row r="57221" spans="2:2" ht="16.5" x14ac:dyDescent="0.3">
      <c r="B57221"/>
    </row>
    <row r="57222" spans="2:2" ht="16.5" x14ac:dyDescent="0.3">
      <c r="B57222"/>
    </row>
    <row r="57223" spans="2:2" ht="16.5" x14ac:dyDescent="0.3">
      <c r="B57223"/>
    </row>
    <row r="57224" spans="2:2" ht="16.5" x14ac:dyDescent="0.3">
      <c r="B57224"/>
    </row>
    <row r="57225" spans="2:2" ht="16.5" x14ac:dyDescent="0.3">
      <c r="B57225"/>
    </row>
    <row r="57226" spans="2:2" ht="16.5" x14ac:dyDescent="0.3">
      <c r="B57226"/>
    </row>
    <row r="57227" spans="2:2" ht="16.5" x14ac:dyDescent="0.3">
      <c r="B57227"/>
    </row>
    <row r="57228" spans="2:2" ht="16.5" x14ac:dyDescent="0.3">
      <c r="B57228"/>
    </row>
    <row r="57229" spans="2:2" ht="16.5" x14ac:dyDescent="0.3">
      <c r="B57229"/>
    </row>
    <row r="57230" spans="2:2" ht="16.5" x14ac:dyDescent="0.3">
      <c r="B57230"/>
    </row>
    <row r="57231" spans="2:2" ht="16.5" x14ac:dyDescent="0.3">
      <c r="B57231"/>
    </row>
    <row r="57232" spans="2:2" ht="16.5" x14ac:dyDescent="0.3">
      <c r="B57232"/>
    </row>
    <row r="57233" spans="2:2" ht="16.5" x14ac:dyDescent="0.3">
      <c r="B57233"/>
    </row>
    <row r="57234" spans="2:2" ht="16.5" x14ac:dyDescent="0.3">
      <c r="B57234"/>
    </row>
    <row r="57235" spans="2:2" ht="16.5" x14ac:dyDescent="0.3">
      <c r="B57235"/>
    </row>
    <row r="57236" spans="2:2" ht="16.5" x14ac:dyDescent="0.3">
      <c r="B57236"/>
    </row>
    <row r="57237" spans="2:2" ht="16.5" x14ac:dyDescent="0.3">
      <c r="B57237"/>
    </row>
    <row r="57238" spans="2:2" ht="16.5" x14ac:dyDescent="0.3">
      <c r="B57238"/>
    </row>
    <row r="57239" spans="2:2" ht="16.5" x14ac:dyDescent="0.3">
      <c r="B57239"/>
    </row>
    <row r="57240" spans="2:2" ht="16.5" x14ac:dyDescent="0.3">
      <c r="B57240"/>
    </row>
    <row r="57241" spans="2:2" ht="16.5" x14ac:dyDescent="0.3">
      <c r="B57241"/>
    </row>
    <row r="57242" spans="2:2" ht="16.5" x14ac:dyDescent="0.3">
      <c r="B57242"/>
    </row>
    <row r="57243" spans="2:2" ht="16.5" x14ac:dyDescent="0.3">
      <c r="B57243"/>
    </row>
    <row r="57244" spans="2:2" ht="16.5" x14ac:dyDescent="0.3">
      <c r="B57244"/>
    </row>
    <row r="57245" spans="2:2" ht="16.5" x14ac:dyDescent="0.3">
      <c r="B57245"/>
    </row>
    <row r="57246" spans="2:2" ht="16.5" x14ac:dyDescent="0.3">
      <c r="B57246"/>
    </row>
    <row r="57247" spans="2:2" ht="16.5" x14ac:dyDescent="0.3">
      <c r="B57247"/>
    </row>
    <row r="57248" spans="2:2" ht="16.5" x14ac:dyDescent="0.3">
      <c r="B57248"/>
    </row>
    <row r="57249" spans="2:2" ht="16.5" x14ac:dyDescent="0.3">
      <c r="B57249"/>
    </row>
    <row r="57250" spans="2:2" ht="16.5" x14ac:dyDescent="0.3">
      <c r="B57250"/>
    </row>
    <row r="57251" spans="2:2" ht="16.5" x14ac:dyDescent="0.3">
      <c r="B57251"/>
    </row>
    <row r="57252" spans="2:2" ht="16.5" x14ac:dyDescent="0.3">
      <c r="B57252"/>
    </row>
    <row r="57253" spans="2:2" ht="16.5" x14ac:dyDescent="0.3">
      <c r="B57253"/>
    </row>
    <row r="57254" spans="2:2" ht="16.5" x14ac:dyDescent="0.3">
      <c r="B57254"/>
    </row>
    <row r="57255" spans="2:2" ht="16.5" x14ac:dyDescent="0.3">
      <c r="B57255"/>
    </row>
    <row r="57256" spans="2:2" ht="16.5" x14ac:dyDescent="0.3">
      <c r="B57256"/>
    </row>
    <row r="57257" spans="2:2" ht="16.5" x14ac:dyDescent="0.3">
      <c r="B57257"/>
    </row>
    <row r="57258" spans="2:2" ht="16.5" x14ac:dyDescent="0.3">
      <c r="B57258"/>
    </row>
    <row r="57259" spans="2:2" ht="16.5" x14ac:dyDescent="0.3">
      <c r="B57259"/>
    </row>
    <row r="57260" spans="2:2" ht="16.5" x14ac:dyDescent="0.3">
      <c r="B57260"/>
    </row>
    <row r="57261" spans="2:2" ht="16.5" x14ac:dyDescent="0.3">
      <c r="B57261"/>
    </row>
    <row r="57262" spans="2:2" ht="16.5" x14ac:dyDescent="0.3">
      <c r="B57262"/>
    </row>
    <row r="57263" spans="2:2" ht="16.5" x14ac:dyDescent="0.3">
      <c r="B57263"/>
    </row>
    <row r="57264" spans="2:2" ht="16.5" x14ac:dyDescent="0.3">
      <c r="B57264"/>
    </row>
    <row r="57265" spans="2:2" ht="16.5" x14ac:dyDescent="0.3">
      <c r="B57265"/>
    </row>
    <row r="57266" spans="2:2" ht="16.5" x14ac:dyDescent="0.3">
      <c r="B57266"/>
    </row>
    <row r="57267" spans="2:2" ht="16.5" x14ac:dyDescent="0.3">
      <c r="B57267"/>
    </row>
    <row r="57268" spans="2:2" ht="16.5" x14ac:dyDescent="0.3">
      <c r="B57268"/>
    </row>
    <row r="57269" spans="2:2" ht="16.5" x14ac:dyDescent="0.3">
      <c r="B57269"/>
    </row>
    <row r="57270" spans="2:2" ht="16.5" x14ac:dyDescent="0.3">
      <c r="B57270"/>
    </row>
    <row r="57271" spans="2:2" ht="16.5" x14ac:dyDescent="0.3">
      <c r="B57271"/>
    </row>
    <row r="57272" spans="2:2" ht="16.5" x14ac:dyDescent="0.3">
      <c r="B57272"/>
    </row>
    <row r="57273" spans="2:2" ht="16.5" x14ac:dyDescent="0.3">
      <c r="B57273"/>
    </row>
    <row r="57274" spans="2:2" ht="16.5" x14ac:dyDescent="0.3">
      <c r="B57274"/>
    </row>
    <row r="57275" spans="2:2" ht="16.5" x14ac:dyDescent="0.3">
      <c r="B57275"/>
    </row>
    <row r="57276" spans="2:2" ht="16.5" x14ac:dyDescent="0.3">
      <c r="B57276"/>
    </row>
    <row r="57277" spans="2:2" ht="16.5" x14ac:dyDescent="0.3">
      <c r="B57277"/>
    </row>
    <row r="57278" spans="2:2" ht="16.5" x14ac:dyDescent="0.3">
      <c r="B57278"/>
    </row>
    <row r="57279" spans="2:2" ht="16.5" x14ac:dyDescent="0.3">
      <c r="B57279"/>
    </row>
    <row r="57280" spans="2:2" ht="16.5" x14ac:dyDescent="0.3">
      <c r="B57280"/>
    </row>
    <row r="57281" spans="2:2" ht="16.5" x14ac:dyDescent="0.3">
      <c r="B57281"/>
    </row>
    <row r="57282" spans="2:2" ht="16.5" x14ac:dyDescent="0.3">
      <c r="B57282"/>
    </row>
    <row r="57283" spans="2:2" ht="16.5" x14ac:dyDescent="0.3">
      <c r="B57283"/>
    </row>
    <row r="57284" spans="2:2" ht="16.5" x14ac:dyDescent="0.3">
      <c r="B57284"/>
    </row>
    <row r="57285" spans="2:2" ht="16.5" x14ac:dyDescent="0.3">
      <c r="B57285"/>
    </row>
    <row r="57286" spans="2:2" ht="16.5" x14ac:dyDescent="0.3">
      <c r="B57286"/>
    </row>
    <row r="57287" spans="2:2" ht="16.5" x14ac:dyDescent="0.3">
      <c r="B57287"/>
    </row>
    <row r="57288" spans="2:2" ht="16.5" x14ac:dyDescent="0.3">
      <c r="B57288"/>
    </row>
    <row r="57289" spans="2:2" ht="16.5" x14ac:dyDescent="0.3">
      <c r="B57289"/>
    </row>
    <row r="57290" spans="2:2" ht="16.5" x14ac:dyDescent="0.3">
      <c r="B57290"/>
    </row>
    <row r="57291" spans="2:2" ht="16.5" x14ac:dyDescent="0.3">
      <c r="B57291"/>
    </row>
    <row r="57292" spans="2:2" ht="16.5" x14ac:dyDescent="0.3">
      <c r="B57292"/>
    </row>
    <row r="57293" spans="2:2" ht="16.5" x14ac:dyDescent="0.3">
      <c r="B57293"/>
    </row>
    <row r="57294" spans="2:2" ht="16.5" x14ac:dyDescent="0.3">
      <c r="B57294"/>
    </row>
    <row r="57295" spans="2:2" ht="16.5" x14ac:dyDescent="0.3">
      <c r="B57295"/>
    </row>
    <row r="57296" spans="2:2" ht="16.5" x14ac:dyDescent="0.3">
      <c r="B57296"/>
    </row>
    <row r="57297" spans="2:2" ht="16.5" x14ac:dyDescent="0.3">
      <c r="B57297"/>
    </row>
    <row r="57298" spans="2:2" ht="16.5" x14ac:dyDescent="0.3">
      <c r="B57298"/>
    </row>
    <row r="57299" spans="2:2" ht="16.5" x14ac:dyDescent="0.3">
      <c r="B57299"/>
    </row>
    <row r="57300" spans="2:2" ht="16.5" x14ac:dyDescent="0.3">
      <c r="B57300"/>
    </row>
    <row r="57301" spans="2:2" ht="16.5" x14ac:dyDescent="0.3">
      <c r="B57301"/>
    </row>
    <row r="57302" spans="2:2" ht="16.5" x14ac:dyDescent="0.3">
      <c r="B57302"/>
    </row>
    <row r="57303" spans="2:2" ht="16.5" x14ac:dyDescent="0.3">
      <c r="B57303"/>
    </row>
    <row r="57304" spans="2:2" ht="16.5" x14ac:dyDescent="0.3">
      <c r="B57304"/>
    </row>
    <row r="57305" spans="2:2" ht="16.5" x14ac:dyDescent="0.3">
      <c r="B57305"/>
    </row>
    <row r="57306" spans="2:2" ht="16.5" x14ac:dyDescent="0.3">
      <c r="B57306"/>
    </row>
    <row r="57307" spans="2:2" ht="16.5" x14ac:dyDescent="0.3">
      <c r="B57307"/>
    </row>
    <row r="57308" spans="2:2" ht="16.5" x14ac:dyDescent="0.3">
      <c r="B57308"/>
    </row>
    <row r="57309" spans="2:2" ht="16.5" x14ac:dyDescent="0.3">
      <c r="B57309"/>
    </row>
    <row r="57310" spans="2:2" ht="16.5" x14ac:dyDescent="0.3">
      <c r="B57310"/>
    </row>
    <row r="57311" spans="2:2" ht="16.5" x14ac:dyDescent="0.3">
      <c r="B57311"/>
    </row>
    <row r="57312" spans="2:2" ht="16.5" x14ac:dyDescent="0.3">
      <c r="B57312"/>
    </row>
    <row r="57313" spans="2:2" ht="16.5" x14ac:dyDescent="0.3">
      <c r="B57313"/>
    </row>
    <row r="57314" spans="2:2" ht="16.5" x14ac:dyDescent="0.3">
      <c r="B57314"/>
    </row>
    <row r="57315" spans="2:2" ht="16.5" x14ac:dyDescent="0.3">
      <c r="B57315"/>
    </row>
    <row r="57316" spans="2:2" ht="16.5" x14ac:dyDescent="0.3">
      <c r="B57316"/>
    </row>
    <row r="57317" spans="2:2" ht="16.5" x14ac:dyDescent="0.3">
      <c r="B57317"/>
    </row>
    <row r="57318" spans="2:2" ht="16.5" x14ac:dyDescent="0.3">
      <c r="B57318"/>
    </row>
    <row r="57319" spans="2:2" ht="16.5" x14ac:dyDescent="0.3">
      <c r="B57319"/>
    </row>
    <row r="57320" spans="2:2" ht="16.5" x14ac:dyDescent="0.3">
      <c r="B57320"/>
    </row>
    <row r="57321" spans="2:2" ht="16.5" x14ac:dyDescent="0.3">
      <c r="B57321"/>
    </row>
    <row r="57322" spans="2:2" ht="16.5" x14ac:dyDescent="0.3">
      <c r="B57322"/>
    </row>
    <row r="57323" spans="2:2" ht="16.5" x14ac:dyDescent="0.3">
      <c r="B57323"/>
    </row>
    <row r="57324" spans="2:2" ht="16.5" x14ac:dyDescent="0.3">
      <c r="B57324"/>
    </row>
    <row r="57325" spans="2:2" ht="16.5" x14ac:dyDescent="0.3">
      <c r="B57325"/>
    </row>
    <row r="57326" spans="2:2" ht="16.5" x14ac:dyDescent="0.3">
      <c r="B57326"/>
    </row>
    <row r="57327" spans="2:2" ht="16.5" x14ac:dyDescent="0.3">
      <c r="B57327"/>
    </row>
    <row r="57328" spans="2:2" ht="16.5" x14ac:dyDescent="0.3">
      <c r="B57328"/>
    </row>
    <row r="57329" spans="2:2" ht="16.5" x14ac:dyDescent="0.3">
      <c r="B57329"/>
    </row>
    <row r="57330" spans="2:2" ht="16.5" x14ac:dyDescent="0.3">
      <c r="B57330"/>
    </row>
    <row r="57331" spans="2:2" ht="16.5" x14ac:dyDescent="0.3">
      <c r="B57331"/>
    </row>
    <row r="57332" spans="2:2" ht="16.5" x14ac:dyDescent="0.3">
      <c r="B57332"/>
    </row>
    <row r="57333" spans="2:2" ht="16.5" x14ac:dyDescent="0.3">
      <c r="B57333"/>
    </row>
    <row r="57334" spans="2:2" ht="16.5" x14ac:dyDescent="0.3">
      <c r="B57334"/>
    </row>
    <row r="57335" spans="2:2" ht="16.5" x14ac:dyDescent="0.3">
      <c r="B57335"/>
    </row>
    <row r="57336" spans="2:2" ht="16.5" x14ac:dyDescent="0.3">
      <c r="B57336"/>
    </row>
    <row r="57337" spans="2:2" ht="16.5" x14ac:dyDescent="0.3">
      <c r="B57337"/>
    </row>
    <row r="57338" spans="2:2" ht="16.5" x14ac:dyDescent="0.3">
      <c r="B57338"/>
    </row>
    <row r="57339" spans="2:2" ht="16.5" x14ac:dyDescent="0.3">
      <c r="B57339"/>
    </row>
    <row r="57340" spans="2:2" ht="16.5" x14ac:dyDescent="0.3">
      <c r="B57340"/>
    </row>
    <row r="57341" spans="2:2" ht="16.5" x14ac:dyDescent="0.3">
      <c r="B57341"/>
    </row>
    <row r="57342" spans="2:2" ht="16.5" x14ac:dyDescent="0.3">
      <c r="B57342"/>
    </row>
    <row r="57343" spans="2:2" ht="16.5" x14ac:dyDescent="0.3">
      <c r="B57343"/>
    </row>
    <row r="57344" spans="2:2" ht="16.5" x14ac:dyDescent="0.3">
      <c r="B57344"/>
    </row>
    <row r="57345" spans="2:2" ht="16.5" x14ac:dyDescent="0.3">
      <c r="B57345"/>
    </row>
    <row r="57346" spans="2:2" ht="16.5" x14ac:dyDescent="0.3">
      <c r="B57346"/>
    </row>
    <row r="57347" spans="2:2" ht="16.5" x14ac:dyDescent="0.3">
      <c r="B57347"/>
    </row>
    <row r="57348" spans="2:2" ht="16.5" x14ac:dyDescent="0.3">
      <c r="B57348"/>
    </row>
    <row r="57349" spans="2:2" ht="16.5" x14ac:dyDescent="0.3">
      <c r="B57349"/>
    </row>
    <row r="57350" spans="2:2" ht="16.5" x14ac:dyDescent="0.3">
      <c r="B57350"/>
    </row>
    <row r="57351" spans="2:2" ht="16.5" x14ac:dyDescent="0.3">
      <c r="B57351"/>
    </row>
    <row r="57352" spans="2:2" ht="16.5" x14ac:dyDescent="0.3">
      <c r="B57352"/>
    </row>
    <row r="57353" spans="2:2" ht="16.5" x14ac:dyDescent="0.3">
      <c r="B57353"/>
    </row>
    <row r="57354" spans="2:2" ht="16.5" x14ac:dyDescent="0.3">
      <c r="B57354"/>
    </row>
    <row r="57355" spans="2:2" ht="16.5" x14ac:dyDescent="0.3">
      <c r="B57355"/>
    </row>
    <row r="57356" spans="2:2" ht="16.5" x14ac:dyDescent="0.3">
      <c r="B57356"/>
    </row>
    <row r="57357" spans="2:2" ht="16.5" x14ac:dyDescent="0.3">
      <c r="B57357"/>
    </row>
    <row r="57358" spans="2:2" ht="16.5" x14ac:dyDescent="0.3">
      <c r="B57358"/>
    </row>
    <row r="57359" spans="2:2" ht="16.5" x14ac:dyDescent="0.3">
      <c r="B57359"/>
    </row>
    <row r="57360" spans="2:2" ht="16.5" x14ac:dyDescent="0.3">
      <c r="B57360"/>
    </row>
    <row r="57361" spans="2:2" ht="16.5" x14ac:dyDescent="0.3">
      <c r="B57361"/>
    </row>
    <row r="57362" spans="2:2" ht="16.5" x14ac:dyDescent="0.3">
      <c r="B57362"/>
    </row>
    <row r="57363" spans="2:2" ht="16.5" x14ac:dyDescent="0.3">
      <c r="B57363"/>
    </row>
    <row r="57364" spans="2:2" ht="16.5" x14ac:dyDescent="0.3">
      <c r="B57364"/>
    </row>
    <row r="57365" spans="2:2" ht="16.5" x14ac:dyDescent="0.3">
      <c r="B57365"/>
    </row>
    <row r="57366" spans="2:2" ht="16.5" x14ac:dyDescent="0.3">
      <c r="B57366"/>
    </row>
    <row r="57367" spans="2:2" ht="16.5" x14ac:dyDescent="0.3">
      <c r="B57367"/>
    </row>
    <row r="57368" spans="2:2" ht="16.5" x14ac:dyDescent="0.3">
      <c r="B57368"/>
    </row>
    <row r="57369" spans="2:2" ht="16.5" x14ac:dyDescent="0.3">
      <c r="B57369"/>
    </row>
    <row r="57370" spans="2:2" ht="16.5" x14ac:dyDescent="0.3">
      <c r="B57370"/>
    </row>
    <row r="57371" spans="2:2" ht="16.5" x14ac:dyDescent="0.3">
      <c r="B57371"/>
    </row>
    <row r="57372" spans="2:2" ht="16.5" x14ac:dyDescent="0.3">
      <c r="B57372"/>
    </row>
    <row r="57373" spans="2:2" ht="16.5" x14ac:dyDescent="0.3">
      <c r="B57373"/>
    </row>
    <row r="57374" spans="2:2" ht="16.5" x14ac:dyDescent="0.3">
      <c r="B57374"/>
    </row>
    <row r="57375" spans="2:2" ht="16.5" x14ac:dyDescent="0.3">
      <c r="B57375"/>
    </row>
    <row r="57376" spans="2:2" ht="16.5" x14ac:dyDescent="0.3">
      <c r="B57376"/>
    </row>
    <row r="57377" spans="2:2" ht="16.5" x14ac:dyDescent="0.3">
      <c r="B57377"/>
    </row>
    <row r="57378" spans="2:2" ht="16.5" x14ac:dyDescent="0.3">
      <c r="B57378"/>
    </row>
    <row r="57379" spans="2:2" ht="16.5" x14ac:dyDescent="0.3">
      <c r="B57379"/>
    </row>
    <row r="57380" spans="2:2" ht="16.5" x14ac:dyDescent="0.3">
      <c r="B57380"/>
    </row>
    <row r="57381" spans="2:2" ht="16.5" x14ac:dyDescent="0.3">
      <c r="B57381"/>
    </row>
    <row r="57382" spans="2:2" ht="16.5" x14ac:dyDescent="0.3">
      <c r="B57382"/>
    </row>
    <row r="57383" spans="2:2" ht="16.5" x14ac:dyDescent="0.3">
      <c r="B57383"/>
    </row>
    <row r="57384" spans="2:2" ht="16.5" x14ac:dyDescent="0.3">
      <c r="B57384"/>
    </row>
    <row r="57385" spans="2:2" ht="16.5" x14ac:dyDescent="0.3">
      <c r="B57385"/>
    </row>
    <row r="57386" spans="2:2" ht="16.5" x14ac:dyDescent="0.3">
      <c r="B57386"/>
    </row>
    <row r="57387" spans="2:2" ht="16.5" x14ac:dyDescent="0.3">
      <c r="B57387"/>
    </row>
    <row r="57388" spans="2:2" ht="16.5" x14ac:dyDescent="0.3">
      <c r="B57388"/>
    </row>
    <row r="57389" spans="2:2" ht="16.5" x14ac:dyDescent="0.3">
      <c r="B57389"/>
    </row>
    <row r="57390" spans="2:2" ht="16.5" x14ac:dyDescent="0.3">
      <c r="B57390"/>
    </row>
    <row r="57391" spans="2:2" ht="16.5" x14ac:dyDescent="0.3">
      <c r="B57391"/>
    </row>
    <row r="57392" spans="2:2" ht="16.5" x14ac:dyDescent="0.3">
      <c r="B57392"/>
    </row>
    <row r="57393" spans="2:2" ht="16.5" x14ac:dyDescent="0.3">
      <c r="B57393"/>
    </row>
    <row r="57394" spans="2:2" ht="16.5" x14ac:dyDescent="0.3">
      <c r="B57394"/>
    </row>
    <row r="57395" spans="2:2" ht="16.5" x14ac:dyDescent="0.3">
      <c r="B57395"/>
    </row>
    <row r="57396" spans="2:2" ht="16.5" x14ac:dyDescent="0.3">
      <c r="B57396"/>
    </row>
    <row r="57397" spans="2:2" ht="16.5" x14ac:dyDescent="0.3">
      <c r="B57397"/>
    </row>
    <row r="57398" spans="2:2" ht="16.5" x14ac:dyDescent="0.3">
      <c r="B57398"/>
    </row>
    <row r="57399" spans="2:2" ht="16.5" x14ac:dyDescent="0.3">
      <c r="B57399"/>
    </row>
    <row r="57400" spans="2:2" ht="16.5" x14ac:dyDescent="0.3">
      <c r="B57400"/>
    </row>
    <row r="57401" spans="2:2" ht="16.5" x14ac:dyDescent="0.3">
      <c r="B57401"/>
    </row>
    <row r="57402" spans="2:2" ht="16.5" x14ac:dyDescent="0.3">
      <c r="B57402"/>
    </row>
    <row r="57403" spans="2:2" ht="16.5" x14ac:dyDescent="0.3">
      <c r="B57403"/>
    </row>
    <row r="57404" spans="2:2" ht="16.5" x14ac:dyDescent="0.3">
      <c r="B57404"/>
    </row>
    <row r="57405" spans="2:2" ht="16.5" x14ac:dyDescent="0.3">
      <c r="B57405"/>
    </row>
    <row r="57406" spans="2:2" ht="16.5" x14ac:dyDescent="0.3">
      <c r="B57406"/>
    </row>
    <row r="57407" spans="2:2" ht="16.5" x14ac:dyDescent="0.3">
      <c r="B57407"/>
    </row>
    <row r="57408" spans="2:2" ht="16.5" x14ac:dyDescent="0.3">
      <c r="B57408"/>
    </row>
    <row r="57409" spans="2:2" ht="16.5" x14ac:dyDescent="0.3">
      <c r="B57409"/>
    </row>
    <row r="57410" spans="2:2" ht="16.5" x14ac:dyDescent="0.3">
      <c r="B57410"/>
    </row>
    <row r="57411" spans="2:2" ht="16.5" x14ac:dyDescent="0.3">
      <c r="B57411"/>
    </row>
    <row r="57412" spans="2:2" ht="16.5" x14ac:dyDescent="0.3">
      <c r="B57412"/>
    </row>
    <row r="57413" spans="2:2" ht="16.5" x14ac:dyDescent="0.3">
      <c r="B57413"/>
    </row>
    <row r="57414" spans="2:2" ht="16.5" x14ac:dyDescent="0.3">
      <c r="B57414"/>
    </row>
    <row r="57415" spans="2:2" ht="16.5" x14ac:dyDescent="0.3">
      <c r="B57415"/>
    </row>
    <row r="57416" spans="2:2" ht="16.5" x14ac:dyDescent="0.3">
      <c r="B57416"/>
    </row>
    <row r="57417" spans="2:2" ht="16.5" x14ac:dyDescent="0.3">
      <c r="B57417"/>
    </row>
    <row r="57418" spans="2:2" ht="16.5" x14ac:dyDescent="0.3">
      <c r="B57418"/>
    </row>
    <row r="57419" spans="2:2" ht="16.5" x14ac:dyDescent="0.3">
      <c r="B57419"/>
    </row>
    <row r="57420" spans="2:2" ht="16.5" x14ac:dyDescent="0.3">
      <c r="B57420"/>
    </row>
    <row r="57421" spans="2:2" ht="16.5" x14ac:dyDescent="0.3">
      <c r="B57421"/>
    </row>
    <row r="57422" spans="2:2" ht="16.5" x14ac:dyDescent="0.3">
      <c r="B57422"/>
    </row>
    <row r="57423" spans="2:2" ht="16.5" x14ac:dyDescent="0.3">
      <c r="B57423"/>
    </row>
    <row r="57424" spans="2:2" ht="16.5" x14ac:dyDescent="0.3">
      <c r="B57424"/>
    </row>
    <row r="57425" spans="2:2" ht="16.5" x14ac:dyDescent="0.3">
      <c r="B57425"/>
    </row>
    <row r="57426" spans="2:2" ht="16.5" x14ac:dyDescent="0.3">
      <c r="B57426"/>
    </row>
    <row r="57427" spans="2:2" ht="16.5" x14ac:dyDescent="0.3">
      <c r="B57427"/>
    </row>
    <row r="57428" spans="2:2" ht="16.5" x14ac:dyDescent="0.3">
      <c r="B57428"/>
    </row>
    <row r="57429" spans="2:2" ht="16.5" x14ac:dyDescent="0.3">
      <c r="B57429"/>
    </row>
    <row r="57430" spans="2:2" ht="16.5" x14ac:dyDescent="0.3">
      <c r="B57430"/>
    </row>
    <row r="57431" spans="2:2" ht="16.5" x14ac:dyDescent="0.3">
      <c r="B57431"/>
    </row>
    <row r="57432" spans="2:2" ht="16.5" x14ac:dyDescent="0.3">
      <c r="B57432"/>
    </row>
    <row r="57433" spans="2:2" ht="16.5" x14ac:dyDescent="0.3">
      <c r="B57433"/>
    </row>
    <row r="57434" spans="2:2" ht="16.5" x14ac:dyDescent="0.3">
      <c r="B57434"/>
    </row>
    <row r="57435" spans="2:2" ht="16.5" x14ac:dyDescent="0.3">
      <c r="B57435"/>
    </row>
    <row r="57436" spans="2:2" ht="16.5" x14ac:dyDescent="0.3">
      <c r="B57436"/>
    </row>
    <row r="57437" spans="2:2" ht="16.5" x14ac:dyDescent="0.3">
      <c r="B57437"/>
    </row>
    <row r="57438" spans="2:2" ht="16.5" x14ac:dyDescent="0.3">
      <c r="B57438"/>
    </row>
    <row r="57439" spans="2:2" ht="16.5" x14ac:dyDescent="0.3">
      <c r="B57439"/>
    </row>
    <row r="57440" spans="2:2" ht="16.5" x14ac:dyDescent="0.3">
      <c r="B57440"/>
    </row>
    <row r="57441" spans="2:2" ht="16.5" x14ac:dyDescent="0.3">
      <c r="B57441"/>
    </row>
    <row r="57442" spans="2:2" ht="16.5" x14ac:dyDescent="0.3">
      <c r="B57442"/>
    </row>
    <row r="57443" spans="2:2" ht="16.5" x14ac:dyDescent="0.3">
      <c r="B57443"/>
    </row>
    <row r="57444" spans="2:2" ht="16.5" x14ac:dyDescent="0.3">
      <c r="B57444"/>
    </row>
    <row r="57445" spans="2:2" ht="16.5" x14ac:dyDescent="0.3">
      <c r="B57445"/>
    </row>
    <row r="57446" spans="2:2" ht="16.5" x14ac:dyDescent="0.3">
      <c r="B57446"/>
    </row>
    <row r="57447" spans="2:2" ht="16.5" x14ac:dyDescent="0.3">
      <c r="B57447"/>
    </row>
    <row r="57448" spans="2:2" ht="16.5" x14ac:dyDescent="0.3">
      <c r="B57448"/>
    </row>
    <row r="57449" spans="2:2" ht="16.5" x14ac:dyDescent="0.3">
      <c r="B57449"/>
    </row>
    <row r="57450" spans="2:2" ht="16.5" x14ac:dyDescent="0.3">
      <c r="B57450"/>
    </row>
    <row r="57451" spans="2:2" ht="16.5" x14ac:dyDescent="0.3">
      <c r="B57451"/>
    </row>
    <row r="57452" spans="2:2" ht="16.5" x14ac:dyDescent="0.3">
      <c r="B57452"/>
    </row>
    <row r="57453" spans="2:2" ht="16.5" x14ac:dyDescent="0.3">
      <c r="B57453"/>
    </row>
    <row r="57454" spans="2:2" ht="16.5" x14ac:dyDescent="0.3">
      <c r="B57454"/>
    </row>
    <row r="57455" spans="2:2" ht="16.5" x14ac:dyDescent="0.3">
      <c r="B57455"/>
    </row>
    <row r="57456" spans="2:2" ht="16.5" x14ac:dyDescent="0.3">
      <c r="B57456"/>
    </row>
    <row r="57457" spans="2:2" ht="16.5" x14ac:dyDescent="0.3">
      <c r="B57457"/>
    </row>
    <row r="57458" spans="2:2" ht="16.5" x14ac:dyDescent="0.3">
      <c r="B57458"/>
    </row>
    <row r="57459" spans="2:2" ht="16.5" x14ac:dyDescent="0.3">
      <c r="B57459"/>
    </row>
    <row r="57460" spans="2:2" ht="16.5" x14ac:dyDescent="0.3">
      <c r="B57460"/>
    </row>
    <row r="57461" spans="2:2" ht="16.5" x14ac:dyDescent="0.3">
      <c r="B57461"/>
    </row>
    <row r="57462" spans="2:2" ht="16.5" x14ac:dyDescent="0.3">
      <c r="B57462"/>
    </row>
    <row r="57463" spans="2:2" ht="16.5" x14ac:dyDescent="0.3">
      <c r="B57463"/>
    </row>
    <row r="57464" spans="2:2" ht="16.5" x14ac:dyDescent="0.3">
      <c r="B57464"/>
    </row>
    <row r="57465" spans="2:2" ht="16.5" x14ac:dyDescent="0.3">
      <c r="B57465"/>
    </row>
    <row r="57466" spans="2:2" ht="16.5" x14ac:dyDescent="0.3">
      <c r="B57466"/>
    </row>
    <row r="57467" spans="2:2" ht="16.5" x14ac:dyDescent="0.3">
      <c r="B57467"/>
    </row>
    <row r="57468" spans="2:2" ht="16.5" x14ac:dyDescent="0.3">
      <c r="B57468"/>
    </row>
    <row r="57469" spans="2:2" ht="16.5" x14ac:dyDescent="0.3">
      <c r="B57469"/>
    </row>
    <row r="57470" spans="2:2" ht="16.5" x14ac:dyDescent="0.3">
      <c r="B57470"/>
    </row>
    <row r="57471" spans="2:2" ht="16.5" x14ac:dyDescent="0.3">
      <c r="B57471"/>
    </row>
    <row r="57472" spans="2:2" ht="16.5" x14ac:dyDescent="0.3">
      <c r="B57472"/>
    </row>
    <row r="57473" spans="2:2" ht="16.5" x14ac:dyDescent="0.3">
      <c r="B57473"/>
    </row>
    <row r="57474" spans="2:2" ht="16.5" x14ac:dyDescent="0.3">
      <c r="B57474"/>
    </row>
    <row r="57475" spans="2:2" ht="16.5" x14ac:dyDescent="0.3">
      <c r="B57475"/>
    </row>
    <row r="57476" spans="2:2" ht="16.5" x14ac:dyDescent="0.3">
      <c r="B57476"/>
    </row>
    <row r="57477" spans="2:2" ht="16.5" x14ac:dyDescent="0.3">
      <c r="B57477"/>
    </row>
    <row r="57478" spans="2:2" ht="16.5" x14ac:dyDescent="0.3">
      <c r="B57478"/>
    </row>
    <row r="57479" spans="2:2" ht="16.5" x14ac:dyDescent="0.3">
      <c r="B57479"/>
    </row>
    <row r="57480" spans="2:2" ht="16.5" x14ac:dyDescent="0.3">
      <c r="B57480"/>
    </row>
    <row r="57481" spans="2:2" ht="16.5" x14ac:dyDescent="0.3">
      <c r="B57481"/>
    </row>
    <row r="57482" spans="2:2" ht="16.5" x14ac:dyDescent="0.3">
      <c r="B57482"/>
    </row>
    <row r="57483" spans="2:2" ht="16.5" x14ac:dyDescent="0.3">
      <c r="B57483"/>
    </row>
    <row r="57484" spans="2:2" ht="16.5" x14ac:dyDescent="0.3">
      <c r="B57484"/>
    </row>
    <row r="57485" spans="2:2" ht="16.5" x14ac:dyDescent="0.3">
      <c r="B57485"/>
    </row>
    <row r="57486" spans="2:2" ht="16.5" x14ac:dyDescent="0.3">
      <c r="B57486"/>
    </row>
    <row r="57487" spans="2:2" ht="16.5" x14ac:dyDescent="0.3">
      <c r="B57487"/>
    </row>
    <row r="57488" spans="2:2" ht="16.5" x14ac:dyDescent="0.3">
      <c r="B57488"/>
    </row>
    <row r="57489" spans="2:2" ht="16.5" x14ac:dyDescent="0.3">
      <c r="B57489"/>
    </row>
    <row r="57490" spans="2:2" ht="16.5" x14ac:dyDescent="0.3">
      <c r="B57490"/>
    </row>
    <row r="57491" spans="2:2" ht="16.5" x14ac:dyDescent="0.3">
      <c r="B57491"/>
    </row>
    <row r="57492" spans="2:2" ht="16.5" x14ac:dyDescent="0.3">
      <c r="B57492"/>
    </row>
    <row r="57493" spans="2:2" ht="16.5" x14ac:dyDescent="0.3">
      <c r="B57493"/>
    </row>
    <row r="57494" spans="2:2" ht="16.5" x14ac:dyDescent="0.3">
      <c r="B57494"/>
    </row>
    <row r="57495" spans="2:2" ht="16.5" x14ac:dyDescent="0.3">
      <c r="B57495"/>
    </row>
    <row r="57496" spans="2:2" ht="16.5" x14ac:dyDescent="0.3">
      <c r="B57496"/>
    </row>
    <row r="57497" spans="2:2" ht="16.5" x14ac:dyDescent="0.3">
      <c r="B57497"/>
    </row>
    <row r="57498" spans="2:2" ht="16.5" x14ac:dyDescent="0.3">
      <c r="B57498"/>
    </row>
    <row r="57499" spans="2:2" ht="16.5" x14ac:dyDescent="0.3">
      <c r="B57499"/>
    </row>
    <row r="57500" spans="2:2" ht="16.5" x14ac:dyDescent="0.3">
      <c r="B57500"/>
    </row>
    <row r="57501" spans="2:2" ht="16.5" x14ac:dyDescent="0.3">
      <c r="B57501"/>
    </row>
    <row r="57502" spans="2:2" ht="16.5" x14ac:dyDescent="0.3">
      <c r="B57502"/>
    </row>
    <row r="57503" spans="2:2" ht="16.5" x14ac:dyDescent="0.3">
      <c r="B57503"/>
    </row>
    <row r="57504" spans="2:2" ht="16.5" x14ac:dyDescent="0.3">
      <c r="B57504"/>
    </row>
    <row r="57505" spans="2:2" ht="16.5" x14ac:dyDescent="0.3">
      <c r="B57505"/>
    </row>
    <row r="57506" spans="2:2" ht="16.5" x14ac:dyDescent="0.3">
      <c r="B57506"/>
    </row>
    <row r="57507" spans="2:2" ht="16.5" x14ac:dyDescent="0.3">
      <c r="B57507"/>
    </row>
    <row r="57508" spans="2:2" ht="16.5" x14ac:dyDescent="0.3">
      <c r="B57508"/>
    </row>
    <row r="57509" spans="2:2" ht="16.5" x14ac:dyDescent="0.3">
      <c r="B57509"/>
    </row>
    <row r="57510" spans="2:2" ht="16.5" x14ac:dyDescent="0.3">
      <c r="B57510"/>
    </row>
    <row r="57511" spans="2:2" ht="16.5" x14ac:dyDescent="0.3">
      <c r="B57511"/>
    </row>
    <row r="57512" spans="2:2" ht="16.5" x14ac:dyDescent="0.3">
      <c r="B57512"/>
    </row>
    <row r="57513" spans="2:2" ht="16.5" x14ac:dyDescent="0.3">
      <c r="B57513"/>
    </row>
    <row r="57514" spans="2:2" ht="16.5" x14ac:dyDescent="0.3">
      <c r="B57514"/>
    </row>
    <row r="57515" spans="2:2" ht="16.5" x14ac:dyDescent="0.3">
      <c r="B57515"/>
    </row>
    <row r="57516" spans="2:2" ht="16.5" x14ac:dyDescent="0.3">
      <c r="B57516"/>
    </row>
    <row r="57517" spans="2:2" ht="16.5" x14ac:dyDescent="0.3">
      <c r="B57517"/>
    </row>
    <row r="57518" spans="2:2" ht="16.5" x14ac:dyDescent="0.3">
      <c r="B57518"/>
    </row>
    <row r="57519" spans="2:2" ht="16.5" x14ac:dyDescent="0.3">
      <c r="B57519"/>
    </row>
    <row r="57520" spans="2:2" ht="16.5" x14ac:dyDescent="0.3">
      <c r="B57520"/>
    </row>
    <row r="57521" spans="2:2" ht="16.5" x14ac:dyDescent="0.3">
      <c r="B57521"/>
    </row>
    <row r="57522" spans="2:2" ht="16.5" x14ac:dyDescent="0.3">
      <c r="B57522"/>
    </row>
    <row r="57523" spans="2:2" ht="16.5" x14ac:dyDescent="0.3">
      <c r="B57523"/>
    </row>
    <row r="57524" spans="2:2" ht="16.5" x14ac:dyDescent="0.3">
      <c r="B57524"/>
    </row>
    <row r="57525" spans="2:2" ht="16.5" x14ac:dyDescent="0.3">
      <c r="B57525"/>
    </row>
    <row r="57526" spans="2:2" ht="16.5" x14ac:dyDescent="0.3">
      <c r="B57526"/>
    </row>
    <row r="57527" spans="2:2" ht="16.5" x14ac:dyDescent="0.3">
      <c r="B57527"/>
    </row>
    <row r="57528" spans="2:2" ht="16.5" x14ac:dyDescent="0.3">
      <c r="B57528"/>
    </row>
    <row r="57529" spans="2:2" ht="16.5" x14ac:dyDescent="0.3">
      <c r="B57529"/>
    </row>
    <row r="57530" spans="2:2" ht="16.5" x14ac:dyDescent="0.3">
      <c r="B57530"/>
    </row>
    <row r="57531" spans="2:2" ht="16.5" x14ac:dyDescent="0.3">
      <c r="B57531"/>
    </row>
    <row r="57532" spans="2:2" ht="16.5" x14ac:dyDescent="0.3">
      <c r="B57532"/>
    </row>
    <row r="57533" spans="2:2" ht="16.5" x14ac:dyDescent="0.3">
      <c r="B57533"/>
    </row>
    <row r="57534" spans="2:2" ht="16.5" x14ac:dyDescent="0.3">
      <c r="B57534"/>
    </row>
    <row r="57535" spans="2:2" ht="16.5" x14ac:dyDescent="0.3">
      <c r="B57535"/>
    </row>
    <row r="57536" spans="2:2" ht="16.5" x14ac:dyDescent="0.3">
      <c r="B57536"/>
    </row>
    <row r="57537" spans="2:2" ht="16.5" x14ac:dyDescent="0.3">
      <c r="B57537"/>
    </row>
    <row r="57538" spans="2:2" ht="16.5" x14ac:dyDescent="0.3">
      <c r="B57538"/>
    </row>
    <row r="57539" spans="2:2" ht="16.5" x14ac:dyDescent="0.3">
      <c r="B57539"/>
    </row>
    <row r="57540" spans="2:2" ht="16.5" x14ac:dyDescent="0.3">
      <c r="B57540"/>
    </row>
    <row r="57541" spans="2:2" ht="16.5" x14ac:dyDescent="0.3">
      <c r="B57541"/>
    </row>
    <row r="57542" spans="2:2" ht="16.5" x14ac:dyDescent="0.3">
      <c r="B57542"/>
    </row>
    <row r="57543" spans="2:2" ht="16.5" x14ac:dyDescent="0.3">
      <c r="B57543"/>
    </row>
    <row r="57544" spans="2:2" ht="16.5" x14ac:dyDescent="0.3">
      <c r="B57544"/>
    </row>
    <row r="57545" spans="2:2" ht="16.5" x14ac:dyDescent="0.3">
      <c r="B57545"/>
    </row>
    <row r="57546" spans="2:2" ht="16.5" x14ac:dyDescent="0.3">
      <c r="B57546"/>
    </row>
    <row r="57547" spans="2:2" ht="16.5" x14ac:dyDescent="0.3">
      <c r="B57547"/>
    </row>
    <row r="57548" spans="2:2" ht="16.5" x14ac:dyDescent="0.3">
      <c r="B57548"/>
    </row>
    <row r="57549" spans="2:2" ht="16.5" x14ac:dyDescent="0.3">
      <c r="B57549"/>
    </row>
    <row r="57550" spans="2:2" ht="16.5" x14ac:dyDescent="0.3">
      <c r="B57550"/>
    </row>
    <row r="57551" spans="2:2" ht="16.5" x14ac:dyDescent="0.3">
      <c r="B57551"/>
    </row>
    <row r="57552" spans="2:2" ht="16.5" x14ac:dyDescent="0.3">
      <c r="B57552"/>
    </row>
    <row r="57553" spans="2:2" ht="16.5" x14ac:dyDescent="0.3">
      <c r="B57553"/>
    </row>
    <row r="57554" spans="2:2" ht="16.5" x14ac:dyDescent="0.3">
      <c r="B57554"/>
    </row>
    <row r="57555" spans="2:2" ht="16.5" x14ac:dyDescent="0.3">
      <c r="B57555"/>
    </row>
    <row r="57556" spans="2:2" ht="16.5" x14ac:dyDescent="0.3">
      <c r="B57556"/>
    </row>
    <row r="57557" spans="2:2" ht="16.5" x14ac:dyDescent="0.3">
      <c r="B57557"/>
    </row>
    <row r="57558" spans="2:2" ht="16.5" x14ac:dyDescent="0.3">
      <c r="B57558"/>
    </row>
    <row r="57559" spans="2:2" ht="16.5" x14ac:dyDescent="0.3">
      <c r="B57559"/>
    </row>
    <row r="57560" spans="2:2" ht="16.5" x14ac:dyDescent="0.3">
      <c r="B57560"/>
    </row>
    <row r="57561" spans="2:2" ht="16.5" x14ac:dyDescent="0.3">
      <c r="B57561"/>
    </row>
    <row r="57562" spans="2:2" ht="16.5" x14ac:dyDescent="0.3">
      <c r="B57562"/>
    </row>
    <row r="57563" spans="2:2" ht="16.5" x14ac:dyDescent="0.3">
      <c r="B57563"/>
    </row>
    <row r="57564" spans="2:2" ht="16.5" x14ac:dyDescent="0.3">
      <c r="B57564"/>
    </row>
    <row r="57565" spans="2:2" ht="16.5" x14ac:dyDescent="0.3">
      <c r="B57565"/>
    </row>
    <row r="57566" spans="2:2" ht="16.5" x14ac:dyDescent="0.3">
      <c r="B57566"/>
    </row>
    <row r="57567" spans="2:2" ht="16.5" x14ac:dyDescent="0.3">
      <c r="B57567"/>
    </row>
    <row r="57568" spans="2:2" ht="16.5" x14ac:dyDescent="0.3">
      <c r="B57568"/>
    </row>
    <row r="57569" spans="2:2" ht="16.5" x14ac:dyDescent="0.3">
      <c r="B57569"/>
    </row>
    <row r="57570" spans="2:2" ht="16.5" x14ac:dyDescent="0.3">
      <c r="B57570"/>
    </row>
    <row r="57571" spans="2:2" ht="16.5" x14ac:dyDescent="0.3">
      <c r="B57571"/>
    </row>
    <row r="57572" spans="2:2" ht="16.5" x14ac:dyDescent="0.3">
      <c r="B57572"/>
    </row>
    <row r="57573" spans="2:2" ht="16.5" x14ac:dyDescent="0.3">
      <c r="B57573"/>
    </row>
    <row r="57574" spans="2:2" ht="16.5" x14ac:dyDescent="0.3">
      <c r="B57574"/>
    </row>
    <row r="57575" spans="2:2" ht="16.5" x14ac:dyDescent="0.3">
      <c r="B57575"/>
    </row>
    <row r="57576" spans="2:2" ht="16.5" x14ac:dyDescent="0.3">
      <c r="B57576"/>
    </row>
    <row r="57577" spans="2:2" ht="16.5" x14ac:dyDescent="0.3">
      <c r="B57577"/>
    </row>
    <row r="57578" spans="2:2" ht="16.5" x14ac:dyDescent="0.3">
      <c r="B57578"/>
    </row>
    <row r="57579" spans="2:2" ht="16.5" x14ac:dyDescent="0.3">
      <c r="B57579"/>
    </row>
    <row r="57580" spans="2:2" ht="16.5" x14ac:dyDescent="0.3">
      <c r="B57580"/>
    </row>
    <row r="57581" spans="2:2" ht="16.5" x14ac:dyDescent="0.3">
      <c r="B57581"/>
    </row>
    <row r="57582" spans="2:2" ht="16.5" x14ac:dyDescent="0.3">
      <c r="B57582"/>
    </row>
    <row r="57583" spans="2:2" ht="16.5" x14ac:dyDescent="0.3">
      <c r="B57583"/>
    </row>
    <row r="57584" spans="2:2" ht="16.5" x14ac:dyDescent="0.3">
      <c r="B57584"/>
    </row>
    <row r="57585" spans="2:2" ht="16.5" x14ac:dyDescent="0.3">
      <c r="B57585"/>
    </row>
    <row r="57586" spans="2:2" ht="16.5" x14ac:dyDescent="0.3">
      <c r="B57586"/>
    </row>
    <row r="57587" spans="2:2" ht="16.5" x14ac:dyDescent="0.3">
      <c r="B57587"/>
    </row>
    <row r="57588" spans="2:2" ht="16.5" x14ac:dyDescent="0.3">
      <c r="B57588"/>
    </row>
    <row r="57589" spans="2:2" ht="16.5" x14ac:dyDescent="0.3">
      <c r="B57589"/>
    </row>
    <row r="57590" spans="2:2" ht="16.5" x14ac:dyDescent="0.3">
      <c r="B57590"/>
    </row>
    <row r="57591" spans="2:2" ht="16.5" x14ac:dyDescent="0.3">
      <c r="B57591"/>
    </row>
    <row r="57592" spans="2:2" ht="16.5" x14ac:dyDescent="0.3">
      <c r="B57592"/>
    </row>
    <row r="57593" spans="2:2" ht="16.5" x14ac:dyDescent="0.3">
      <c r="B57593"/>
    </row>
    <row r="57594" spans="2:2" ht="16.5" x14ac:dyDescent="0.3">
      <c r="B57594"/>
    </row>
    <row r="57595" spans="2:2" ht="16.5" x14ac:dyDescent="0.3">
      <c r="B57595"/>
    </row>
    <row r="57596" spans="2:2" ht="16.5" x14ac:dyDescent="0.3">
      <c r="B57596"/>
    </row>
    <row r="57597" spans="2:2" ht="16.5" x14ac:dyDescent="0.3">
      <c r="B57597"/>
    </row>
    <row r="57598" spans="2:2" ht="16.5" x14ac:dyDescent="0.3">
      <c r="B57598"/>
    </row>
    <row r="57599" spans="2:2" ht="16.5" x14ac:dyDescent="0.3">
      <c r="B57599"/>
    </row>
    <row r="57600" spans="2:2" ht="16.5" x14ac:dyDescent="0.3">
      <c r="B57600"/>
    </row>
    <row r="57601" spans="2:2" ht="16.5" x14ac:dyDescent="0.3">
      <c r="B57601"/>
    </row>
    <row r="57602" spans="2:2" ht="16.5" x14ac:dyDescent="0.3">
      <c r="B57602"/>
    </row>
    <row r="57603" spans="2:2" ht="16.5" x14ac:dyDescent="0.3">
      <c r="B57603"/>
    </row>
    <row r="57604" spans="2:2" ht="16.5" x14ac:dyDescent="0.3">
      <c r="B57604"/>
    </row>
    <row r="57605" spans="2:2" ht="16.5" x14ac:dyDescent="0.3">
      <c r="B57605"/>
    </row>
    <row r="57606" spans="2:2" ht="16.5" x14ac:dyDescent="0.3">
      <c r="B57606"/>
    </row>
    <row r="57607" spans="2:2" ht="16.5" x14ac:dyDescent="0.3">
      <c r="B57607"/>
    </row>
    <row r="57608" spans="2:2" ht="16.5" x14ac:dyDescent="0.3">
      <c r="B57608"/>
    </row>
    <row r="57609" spans="2:2" ht="16.5" x14ac:dyDescent="0.3">
      <c r="B57609"/>
    </row>
    <row r="57610" spans="2:2" ht="16.5" x14ac:dyDescent="0.3">
      <c r="B57610"/>
    </row>
    <row r="57611" spans="2:2" ht="16.5" x14ac:dyDescent="0.3">
      <c r="B57611"/>
    </row>
    <row r="57612" spans="2:2" ht="16.5" x14ac:dyDescent="0.3">
      <c r="B57612"/>
    </row>
    <row r="57613" spans="2:2" ht="16.5" x14ac:dyDescent="0.3">
      <c r="B57613"/>
    </row>
    <row r="57614" spans="2:2" ht="16.5" x14ac:dyDescent="0.3">
      <c r="B57614"/>
    </row>
    <row r="57615" spans="2:2" ht="16.5" x14ac:dyDescent="0.3">
      <c r="B57615"/>
    </row>
    <row r="57616" spans="2:2" ht="16.5" x14ac:dyDescent="0.3">
      <c r="B57616"/>
    </row>
    <row r="57617" spans="2:2" ht="16.5" x14ac:dyDescent="0.3">
      <c r="B57617"/>
    </row>
    <row r="57618" spans="2:2" ht="16.5" x14ac:dyDescent="0.3">
      <c r="B57618"/>
    </row>
    <row r="57619" spans="2:2" ht="16.5" x14ac:dyDescent="0.3">
      <c r="B57619"/>
    </row>
    <row r="57620" spans="2:2" ht="16.5" x14ac:dyDescent="0.3">
      <c r="B57620"/>
    </row>
    <row r="57621" spans="2:2" ht="16.5" x14ac:dyDescent="0.3">
      <c r="B57621"/>
    </row>
    <row r="57622" spans="2:2" ht="16.5" x14ac:dyDescent="0.3">
      <c r="B57622"/>
    </row>
    <row r="57623" spans="2:2" ht="16.5" x14ac:dyDescent="0.3">
      <c r="B57623"/>
    </row>
    <row r="57624" spans="2:2" ht="16.5" x14ac:dyDescent="0.3">
      <c r="B57624"/>
    </row>
    <row r="57625" spans="2:2" ht="16.5" x14ac:dyDescent="0.3">
      <c r="B57625"/>
    </row>
    <row r="57626" spans="2:2" ht="16.5" x14ac:dyDescent="0.3">
      <c r="B57626"/>
    </row>
    <row r="57627" spans="2:2" ht="16.5" x14ac:dyDescent="0.3">
      <c r="B57627"/>
    </row>
    <row r="57628" spans="2:2" ht="16.5" x14ac:dyDescent="0.3">
      <c r="B57628"/>
    </row>
    <row r="57629" spans="2:2" ht="16.5" x14ac:dyDescent="0.3">
      <c r="B57629"/>
    </row>
    <row r="57630" spans="2:2" ht="16.5" x14ac:dyDescent="0.3">
      <c r="B57630"/>
    </row>
    <row r="57631" spans="2:2" ht="16.5" x14ac:dyDescent="0.3">
      <c r="B57631"/>
    </row>
    <row r="57632" spans="2:2" ht="16.5" x14ac:dyDescent="0.3">
      <c r="B57632"/>
    </row>
    <row r="57633" spans="2:2" ht="16.5" x14ac:dyDescent="0.3">
      <c r="B57633"/>
    </row>
    <row r="57634" spans="2:2" ht="16.5" x14ac:dyDescent="0.3">
      <c r="B57634"/>
    </row>
    <row r="57635" spans="2:2" ht="16.5" x14ac:dyDescent="0.3">
      <c r="B57635"/>
    </row>
    <row r="57636" spans="2:2" ht="16.5" x14ac:dyDescent="0.3">
      <c r="B57636"/>
    </row>
    <row r="57637" spans="2:2" ht="16.5" x14ac:dyDescent="0.3">
      <c r="B57637"/>
    </row>
    <row r="57638" spans="2:2" ht="16.5" x14ac:dyDescent="0.3">
      <c r="B57638"/>
    </row>
    <row r="57639" spans="2:2" ht="16.5" x14ac:dyDescent="0.3">
      <c r="B57639"/>
    </row>
    <row r="57640" spans="2:2" ht="16.5" x14ac:dyDescent="0.3">
      <c r="B57640"/>
    </row>
    <row r="57641" spans="2:2" ht="16.5" x14ac:dyDescent="0.3">
      <c r="B57641"/>
    </row>
    <row r="57642" spans="2:2" ht="16.5" x14ac:dyDescent="0.3">
      <c r="B57642"/>
    </row>
    <row r="57643" spans="2:2" ht="16.5" x14ac:dyDescent="0.3">
      <c r="B57643"/>
    </row>
    <row r="57644" spans="2:2" ht="16.5" x14ac:dyDescent="0.3">
      <c r="B57644"/>
    </row>
    <row r="57645" spans="2:2" ht="16.5" x14ac:dyDescent="0.3">
      <c r="B57645"/>
    </row>
    <row r="57646" spans="2:2" ht="16.5" x14ac:dyDescent="0.3">
      <c r="B57646"/>
    </row>
    <row r="57647" spans="2:2" ht="16.5" x14ac:dyDescent="0.3">
      <c r="B57647"/>
    </row>
    <row r="57648" spans="2:2" ht="16.5" x14ac:dyDescent="0.3">
      <c r="B57648"/>
    </row>
    <row r="57649" spans="2:2" ht="16.5" x14ac:dyDescent="0.3">
      <c r="B57649"/>
    </row>
    <row r="57650" spans="2:2" ht="16.5" x14ac:dyDescent="0.3">
      <c r="B57650"/>
    </row>
    <row r="57651" spans="2:2" ht="16.5" x14ac:dyDescent="0.3">
      <c r="B57651"/>
    </row>
    <row r="57652" spans="2:2" ht="16.5" x14ac:dyDescent="0.3">
      <c r="B57652"/>
    </row>
    <row r="57653" spans="2:2" ht="16.5" x14ac:dyDescent="0.3">
      <c r="B57653"/>
    </row>
    <row r="57654" spans="2:2" ht="16.5" x14ac:dyDescent="0.3">
      <c r="B57654"/>
    </row>
    <row r="57655" spans="2:2" ht="16.5" x14ac:dyDescent="0.3">
      <c r="B57655"/>
    </row>
    <row r="57656" spans="2:2" ht="16.5" x14ac:dyDescent="0.3">
      <c r="B57656"/>
    </row>
    <row r="57657" spans="2:2" ht="16.5" x14ac:dyDescent="0.3">
      <c r="B57657"/>
    </row>
    <row r="57658" spans="2:2" ht="16.5" x14ac:dyDescent="0.3">
      <c r="B57658"/>
    </row>
    <row r="57659" spans="2:2" ht="16.5" x14ac:dyDescent="0.3">
      <c r="B57659"/>
    </row>
    <row r="57660" spans="2:2" ht="16.5" x14ac:dyDescent="0.3">
      <c r="B57660"/>
    </row>
    <row r="57661" spans="2:2" ht="16.5" x14ac:dyDescent="0.3">
      <c r="B57661"/>
    </row>
    <row r="57662" spans="2:2" ht="16.5" x14ac:dyDescent="0.3">
      <c r="B57662"/>
    </row>
    <row r="57663" spans="2:2" ht="16.5" x14ac:dyDescent="0.3">
      <c r="B57663"/>
    </row>
    <row r="57664" spans="2:2" ht="16.5" x14ac:dyDescent="0.3">
      <c r="B57664"/>
    </row>
    <row r="57665" spans="2:2" ht="16.5" x14ac:dyDescent="0.3">
      <c r="B57665"/>
    </row>
    <row r="57666" spans="2:2" ht="16.5" x14ac:dyDescent="0.3">
      <c r="B57666"/>
    </row>
    <row r="57667" spans="2:2" ht="16.5" x14ac:dyDescent="0.3">
      <c r="B57667"/>
    </row>
    <row r="57668" spans="2:2" ht="16.5" x14ac:dyDescent="0.3">
      <c r="B57668"/>
    </row>
    <row r="57669" spans="2:2" ht="16.5" x14ac:dyDescent="0.3">
      <c r="B57669"/>
    </row>
    <row r="57670" spans="2:2" ht="16.5" x14ac:dyDescent="0.3">
      <c r="B57670"/>
    </row>
    <row r="57671" spans="2:2" ht="16.5" x14ac:dyDescent="0.3">
      <c r="B57671"/>
    </row>
    <row r="57672" spans="2:2" ht="16.5" x14ac:dyDescent="0.3">
      <c r="B57672"/>
    </row>
    <row r="57673" spans="2:2" ht="16.5" x14ac:dyDescent="0.3">
      <c r="B57673"/>
    </row>
    <row r="57674" spans="2:2" ht="16.5" x14ac:dyDescent="0.3">
      <c r="B57674"/>
    </row>
    <row r="57675" spans="2:2" ht="16.5" x14ac:dyDescent="0.3">
      <c r="B57675"/>
    </row>
    <row r="57676" spans="2:2" ht="16.5" x14ac:dyDescent="0.3">
      <c r="B57676"/>
    </row>
    <row r="57677" spans="2:2" ht="16.5" x14ac:dyDescent="0.3">
      <c r="B57677"/>
    </row>
    <row r="57678" spans="2:2" ht="16.5" x14ac:dyDescent="0.3">
      <c r="B57678"/>
    </row>
    <row r="57679" spans="2:2" ht="16.5" x14ac:dyDescent="0.3">
      <c r="B57679"/>
    </row>
    <row r="57680" spans="2:2" ht="16.5" x14ac:dyDescent="0.3">
      <c r="B57680"/>
    </row>
    <row r="57681" spans="2:2" ht="16.5" x14ac:dyDescent="0.3">
      <c r="B57681"/>
    </row>
    <row r="57682" spans="2:2" ht="16.5" x14ac:dyDescent="0.3">
      <c r="B57682"/>
    </row>
    <row r="57683" spans="2:2" ht="16.5" x14ac:dyDescent="0.3">
      <c r="B57683"/>
    </row>
    <row r="57684" spans="2:2" ht="16.5" x14ac:dyDescent="0.3">
      <c r="B57684"/>
    </row>
    <row r="57685" spans="2:2" ht="16.5" x14ac:dyDescent="0.3">
      <c r="B57685"/>
    </row>
    <row r="57686" spans="2:2" ht="16.5" x14ac:dyDescent="0.3">
      <c r="B57686"/>
    </row>
    <row r="57687" spans="2:2" ht="16.5" x14ac:dyDescent="0.3">
      <c r="B57687"/>
    </row>
    <row r="57688" spans="2:2" ht="16.5" x14ac:dyDescent="0.3">
      <c r="B57688"/>
    </row>
    <row r="57689" spans="2:2" ht="16.5" x14ac:dyDescent="0.3">
      <c r="B57689"/>
    </row>
    <row r="57690" spans="2:2" ht="16.5" x14ac:dyDescent="0.3">
      <c r="B57690"/>
    </row>
    <row r="57691" spans="2:2" ht="16.5" x14ac:dyDescent="0.3">
      <c r="B57691"/>
    </row>
    <row r="57692" spans="2:2" ht="16.5" x14ac:dyDescent="0.3">
      <c r="B57692"/>
    </row>
    <row r="57693" spans="2:2" ht="16.5" x14ac:dyDescent="0.3">
      <c r="B57693"/>
    </row>
    <row r="57694" spans="2:2" ht="16.5" x14ac:dyDescent="0.3">
      <c r="B57694"/>
    </row>
    <row r="57695" spans="2:2" ht="16.5" x14ac:dyDescent="0.3">
      <c r="B57695"/>
    </row>
    <row r="57696" spans="2:2" ht="16.5" x14ac:dyDescent="0.3">
      <c r="B57696"/>
    </row>
    <row r="57697" spans="2:2" ht="16.5" x14ac:dyDescent="0.3">
      <c r="B57697"/>
    </row>
    <row r="57698" spans="2:2" ht="16.5" x14ac:dyDescent="0.3">
      <c r="B57698"/>
    </row>
    <row r="57699" spans="2:2" ht="16.5" x14ac:dyDescent="0.3">
      <c r="B57699"/>
    </row>
    <row r="57700" spans="2:2" ht="16.5" x14ac:dyDescent="0.3">
      <c r="B57700"/>
    </row>
    <row r="57701" spans="2:2" ht="16.5" x14ac:dyDescent="0.3">
      <c r="B57701"/>
    </row>
    <row r="57702" spans="2:2" ht="16.5" x14ac:dyDescent="0.3">
      <c r="B57702"/>
    </row>
    <row r="57703" spans="2:2" ht="16.5" x14ac:dyDescent="0.3">
      <c r="B57703"/>
    </row>
    <row r="57704" spans="2:2" ht="16.5" x14ac:dyDescent="0.3">
      <c r="B57704"/>
    </row>
    <row r="57705" spans="2:2" ht="16.5" x14ac:dyDescent="0.3">
      <c r="B57705"/>
    </row>
    <row r="57706" spans="2:2" ht="16.5" x14ac:dyDescent="0.3">
      <c r="B57706"/>
    </row>
    <row r="57707" spans="2:2" ht="16.5" x14ac:dyDescent="0.3">
      <c r="B57707"/>
    </row>
    <row r="57708" spans="2:2" ht="16.5" x14ac:dyDescent="0.3">
      <c r="B57708"/>
    </row>
    <row r="57709" spans="2:2" ht="16.5" x14ac:dyDescent="0.3">
      <c r="B57709"/>
    </row>
    <row r="57710" spans="2:2" ht="16.5" x14ac:dyDescent="0.3">
      <c r="B57710"/>
    </row>
    <row r="57711" spans="2:2" ht="16.5" x14ac:dyDescent="0.3">
      <c r="B57711"/>
    </row>
    <row r="57712" spans="2:2" ht="16.5" x14ac:dyDescent="0.3">
      <c r="B57712"/>
    </row>
    <row r="57713" spans="2:2" ht="16.5" x14ac:dyDescent="0.3">
      <c r="B57713"/>
    </row>
    <row r="57714" spans="2:2" ht="16.5" x14ac:dyDescent="0.3">
      <c r="B57714"/>
    </row>
    <row r="57715" spans="2:2" ht="16.5" x14ac:dyDescent="0.3">
      <c r="B57715"/>
    </row>
    <row r="57716" spans="2:2" ht="16.5" x14ac:dyDescent="0.3">
      <c r="B57716"/>
    </row>
    <row r="57717" spans="2:2" ht="16.5" x14ac:dyDescent="0.3">
      <c r="B57717"/>
    </row>
    <row r="57718" spans="2:2" ht="16.5" x14ac:dyDescent="0.3">
      <c r="B57718"/>
    </row>
    <row r="57719" spans="2:2" ht="16.5" x14ac:dyDescent="0.3">
      <c r="B57719"/>
    </row>
    <row r="57720" spans="2:2" ht="16.5" x14ac:dyDescent="0.3">
      <c r="B57720"/>
    </row>
    <row r="57721" spans="2:2" ht="16.5" x14ac:dyDescent="0.3">
      <c r="B57721"/>
    </row>
    <row r="57722" spans="2:2" ht="16.5" x14ac:dyDescent="0.3">
      <c r="B57722"/>
    </row>
    <row r="57723" spans="2:2" ht="16.5" x14ac:dyDescent="0.3">
      <c r="B57723"/>
    </row>
    <row r="57724" spans="2:2" ht="16.5" x14ac:dyDescent="0.3">
      <c r="B57724"/>
    </row>
    <row r="57725" spans="2:2" ht="16.5" x14ac:dyDescent="0.3">
      <c r="B57725"/>
    </row>
    <row r="57726" spans="2:2" ht="16.5" x14ac:dyDescent="0.3">
      <c r="B57726"/>
    </row>
    <row r="57727" spans="2:2" ht="16.5" x14ac:dyDescent="0.3">
      <c r="B57727"/>
    </row>
    <row r="57728" spans="2:2" ht="16.5" x14ac:dyDescent="0.3">
      <c r="B57728"/>
    </row>
    <row r="57729" spans="2:2" ht="16.5" x14ac:dyDescent="0.3">
      <c r="B57729"/>
    </row>
    <row r="57730" spans="2:2" ht="16.5" x14ac:dyDescent="0.3">
      <c r="B57730"/>
    </row>
    <row r="57731" spans="2:2" ht="16.5" x14ac:dyDescent="0.3">
      <c r="B57731"/>
    </row>
    <row r="57732" spans="2:2" ht="16.5" x14ac:dyDescent="0.3">
      <c r="B57732"/>
    </row>
    <row r="57733" spans="2:2" ht="16.5" x14ac:dyDescent="0.3">
      <c r="B57733"/>
    </row>
    <row r="57734" spans="2:2" ht="16.5" x14ac:dyDescent="0.3">
      <c r="B57734"/>
    </row>
    <row r="57735" spans="2:2" ht="16.5" x14ac:dyDescent="0.3">
      <c r="B57735"/>
    </row>
    <row r="57736" spans="2:2" ht="16.5" x14ac:dyDescent="0.3">
      <c r="B57736"/>
    </row>
    <row r="57737" spans="2:2" ht="16.5" x14ac:dyDescent="0.3">
      <c r="B57737"/>
    </row>
    <row r="57738" spans="2:2" ht="16.5" x14ac:dyDescent="0.3">
      <c r="B57738"/>
    </row>
    <row r="57739" spans="2:2" ht="16.5" x14ac:dyDescent="0.3">
      <c r="B57739"/>
    </row>
    <row r="57740" spans="2:2" ht="16.5" x14ac:dyDescent="0.3">
      <c r="B57740"/>
    </row>
    <row r="57741" spans="2:2" ht="16.5" x14ac:dyDescent="0.3">
      <c r="B57741"/>
    </row>
    <row r="57742" spans="2:2" ht="16.5" x14ac:dyDescent="0.3">
      <c r="B57742"/>
    </row>
    <row r="57743" spans="2:2" ht="16.5" x14ac:dyDescent="0.3">
      <c r="B57743"/>
    </row>
    <row r="57744" spans="2:2" ht="16.5" x14ac:dyDescent="0.3">
      <c r="B57744"/>
    </row>
    <row r="57745" spans="2:2" ht="16.5" x14ac:dyDescent="0.3">
      <c r="B57745"/>
    </row>
    <row r="57746" spans="2:2" ht="16.5" x14ac:dyDescent="0.3">
      <c r="B57746"/>
    </row>
    <row r="57747" spans="2:2" ht="16.5" x14ac:dyDescent="0.3">
      <c r="B57747"/>
    </row>
    <row r="57748" spans="2:2" ht="16.5" x14ac:dyDescent="0.3">
      <c r="B57748"/>
    </row>
    <row r="57749" spans="2:2" ht="16.5" x14ac:dyDescent="0.3">
      <c r="B57749"/>
    </row>
    <row r="57750" spans="2:2" ht="16.5" x14ac:dyDescent="0.3">
      <c r="B57750"/>
    </row>
    <row r="57751" spans="2:2" ht="16.5" x14ac:dyDescent="0.3">
      <c r="B57751"/>
    </row>
    <row r="57752" spans="2:2" ht="16.5" x14ac:dyDescent="0.3">
      <c r="B57752"/>
    </row>
    <row r="57753" spans="2:2" ht="16.5" x14ac:dyDescent="0.3">
      <c r="B57753"/>
    </row>
    <row r="57754" spans="2:2" ht="16.5" x14ac:dyDescent="0.3">
      <c r="B57754"/>
    </row>
    <row r="57755" spans="2:2" ht="16.5" x14ac:dyDescent="0.3">
      <c r="B57755"/>
    </row>
    <row r="57756" spans="2:2" ht="16.5" x14ac:dyDescent="0.3">
      <c r="B57756"/>
    </row>
    <row r="57757" spans="2:2" ht="16.5" x14ac:dyDescent="0.3">
      <c r="B57757"/>
    </row>
    <row r="57758" spans="2:2" ht="16.5" x14ac:dyDescent="0.3">
      <c r="B57758"/>
    </row>
    <row r="57759" spans="2:2" ht="16.5" x14ac:dyDescent="0.3">
      <c r="B57759"/>
    </row>
    <row r="57760" spans="2:2" ht="16.5" x14ac:dyDescent="0.3">
      <c r="B57760"/>
    </row>
    <row r="57761" spans="2:2" ht="16.5" x14ac:dyDescent="0.3">
      <c r="B57761"/>
    </row>
    <row r="57762" spans="2:2" ht="16.5" x14ac:dyDescent="0.3">
      <c r="B57762"/>
    </row>
    <row r="57763" spans="2:2" ht="16.5" x14ac:dyDescent="0.3">
      <c r="B57763"/>
    </row>
    <row r="57764" spans="2:2" ht="16.5" x14ac:dyDescent="0.3">
      <c r="B57764"/>
    </row>
    <row r="57765" spans="2:2" ht="16.5" x14ac:dyDescent="0.3">
      <c r="B57765"/>
    </row>
    <row r="57766" spans="2:2" ht="16.5" x14ac:dyDescent="0.3">
      <c r="B57766"/>
    </row>
    <row r="57767" spans="2:2" ht="16.5" x14ac:dyDescent="0.3">
      <c r="B57767"/>
    </row>
    <row r="57768" spans="2:2" ht="16.5" x14ac:dyDescent="0.3">
      <c r="B57768"/>
    </row>
    <row r="57769" spans="2:2" ht="16.5" x14ac:dyDescent="0.3">
      <c r="B57769"/>
    </row>
    <row r="57770" spans="2:2" ht="16.5" x14ac:dyDescent="0.3">
      <c r="B57770"/>
    </row>
    <row r="57771" spans="2:2" ht="16.5" x14ac:dyDescent="0.3">
      <c r="B57771"/>
    </row>
    <row r="57772" spans="2:2" ht="16.5" x14ac:dyDescent="0.3">
      <c r="B57772"/>
    </row>
    <row r="57773" spans="2:2" ht="16.5" x14ac:dyDescent="0.3">
      <c r="B57773"/>
    </row>
    <row r="57774" spans="2:2" ht="16.5" x14ac:dyDescent="0.3">
      <c r="B57774"/>
    </row>
    <row r="57775" spans="2:2" ht="16.5" x14ac:dyDescent="0.3">
      <c r="B57775"/>
    </row>
    <row r="57776" spans="2:2" ht="16.5" x14ac:dyDescent="0.3">
      <c r="B57776"/>
    </row>
    <row r="57777" spans="2:2" ht="16.5" x14ac:dyDescent="0.3">
      <c r="B57777"/>
    </row>
    <row r="57778" spans="2:2" ht="16.5" x14ac:dyDescent="0.3">
      <c r="B57778"/>
    </row>
    <row r="57779" spans="2:2" ht="16.5" x14ac:dyDescent="0.3">
      <c r="B57779"/>
    </row>
    <row r="57780" spans="2:2" ht="16.5" x14ac:dyDescent="0.3">
      <c r="B57780"/>
    </row>
    <row r="57781" spans="2:2" ht="16.5" x14ac:dyDescent="0.3">
      <c r="B57781"/>
    </row>
    <row r="57782" spans="2:2" ht="16.5" x14ac:dyDescent="0.3">
      <c r="B57782"/>
    </row>
    <row r="57783" spans="2:2" ht="16.5" x14ac:dyDescent="0.3">
      <c r="B57783"/>
    </row>
    <row r="57784" spans="2:2" ht="16.5" x14ac:dyDescent="0.3">
      <c r="B57784"/>
    </row>
    <row r="57785" spans="2:2" ht="16.5" x14ac:dyDescent="0.3">
      <c r="B57785"/>
    </row>
    <row r="57786" spans="2:2" ht="16.5" x14ac:dyDescent="0.3">
      <c r="B57786"/>
    </row>
    <row r="57787" spans="2:2" ht="16.5" x14ac:dyDescent="0.3">
      <c r="B57787"/>
    </row>
    <row r="57788" spans="2:2" ht="16.5" x14ac:dyDescent="0.3">
      <c r="B57788"/>
    </row>
    <row r="57789" spans="2:2" ht="16.5" x14ac:dyDescent="0.3">
      <c r="B57789"/>
    </row>
    <row r="57790" spans="2:2" ht="16.5" x14ac:dyDescent="0.3">
      <c r="B57790"/>
    </row>
    <row r="57791" spans="2:2" ht="16.5" x14ac:dyDescent="0.3">
      <c r="B57791"/>
    </row>
    <row r="57792" spans="2:2" ht="16.5" x14ac:dyDescent="0.3">
      <c r="B57792"/>
    </row>
    <row r="57793" spans="2:2" ht="16.5" x14ac:dyDescent="0.3">
      <c r="B57793"/>
    </row>
    <row r="57794" spans="2:2" ht="16.5" x14ac:dyDescent="0.3">
      <c r="B57794"/>
    </row>
    <row r="57795" spans="2:2" ht="16.5" x14ac:dyDescent="0.3">
      <c r="B57795"/>
    </row>
    <row r="57796" spans="2:2" ht="16.5" x14ac:dyDescent="0.3">
      <c r="B57796"/>
    </row>
    <row r="57797" spans="2:2" ht="16.5" x14ac:dyDescent="0.3">
      <c r="B57797"/>
    </row>
    <row r="57798" spans="2:2" ht="16.5" x14ac:dyDescent="0.3">
      <c r="B57798"/>
    </row>
    <row r="57799" spans="2:2" ht="16.5" x14ac:dyDescent="0.3">
      <c r="B57799"/>
    </row>
    <row r="57800" spans="2:2" ht="16.5" x14ac:dyDescent="0.3">
      <c r="B57800"/>
    </row>
    <row r="57801" spans="2:2" ht="16.5" x14ac:dyDescent="0.3">
      <c r="B57801"/>
    </row>
    <row r="57802" spans="2:2" ht="16.5" x14ac:dyDescent="0.3">
      <c r="B57802"/>
    </row>
    <row r="57803" spans="2:2" ht="16.5" x14ac:dyDescent="0.3">
      <c r="B57803"/>
    </row>
    <row r="57804" spans="2:2" ht="16.5" x14ac:dyDescent="0.3">
      <c r="B57804"/>
    </row>
    <row r="57805" spans="2:2" ht="16.5" x14ac:dyDescent="0.3">
      <c r="B57805"/>
    </row>
    <row r="57806" spans="2:2" ht="16.5" x14ac:dyDescent="0.3">
      <c r="B57806"/>
    </row>
    <row r="57807" spans="2:2" ht="16.5" x14ac:dyDescent="0.3">
      <c r="B57807"/>
    </row>
    <row r="57808" spans="2:2" ht="16.5" x14ac:dyDescent="0.3">
      <c r="B57808"/>
    </row>
    <row r="57809" spans="2:2" ht="16.5" x14ac:dyDescent="0.3">
      <c r="B57809"/>
    </row>
    <row r="57810" spans="2:2" ht="16.5" x14ac:dyDescent="0.3">
      <c r="B57810"/>
    </row>
    <row r="57811" spans="2:2" ht="16.5" x14ac:dyDescent="0.3">
      <c r="B57811"/>
    </row>
    <row r="57812" spans="2:2" ht="16.5" x14ac:dyDescent="0.3">
      <c r="B57812"/>
    </row>
    <row r="57813" spans="2:2" ht="16.5" x14ac:dyDescent="0.3">
      <c r="B57813"/>
    </row>
    <row r="57814" spans="2:2" ht="16.5" x14ac:dyDescent="0.3">
      <c r="B57814"/>
    </row>
    <row r="57815" spans="2:2" ht="16.5" x14ac:dyDescent="0.3">
      <c r="B57815"/>
    </row>
    <row r="57816" spans="2:2" ht="16.5" x14ac:dyDescent="0.3">
      <c r="B57816"/>
    </row>
    <row r="57817" spans="2:2" ht="16.5" x14ac:dyDescent="0.3">
      <c r="B57817"/>
    </row>
    <row r="57818" spans="2:2" ht="16.5" x14ac:dyDescent="0.3">
      <c r="B57818"/>
    </row>
    <row r="57819" spans="2:2" ht="16.5" x14ac:dyDescent="0.3">
      <c r="B57819"/>
    </row>
    <row r="57820" spans="2:2" ht="16.5" x14ac:dyDescent="0.3">
      <c r="B57820"/>
    </row>
    <row r="57821" spans="2:2" ht="16.5" x14ac:dyDescent="0.3">
      <c r="B57821"/>
    </row>
    <row r="57822" spans="2:2" ht="16.5" x14ac:dyDescent="0.3">
      <c r="B57822"/>
    </row>
    <row r="57823" spans="2:2" ht="16.5" x14ac:dyDescent="0.3">
      <c r="B57823"/>
    </row>
    <row r="57824" spans="2:2" ht="16.5" x14ac:dyDescent="0.3">
      <c r="B57824"/>
    </row>
    <row r="57825" spans="2:2" ht="16.5" x14ac:dyDescent="0.3">
      <c r="B57825"/>
    </row>
    <row r="57826" spans="2:2" ht="16.5" x14ac:dyDescent="0.3">
      <c r="B57826"/>
    </row>
    <row r="57827" spans="2:2" ht="16.5" x14ac:dyDescent="0.3">
      <c r="B57827"/>
    </row>
    <row r="57828" spans="2:2" ht="16.5" x14ac:dyDescent="0.3">
      <c r="B57828"/>
    </row>
    <row r="57829" spans="2:2" ht="16.5" x14ac:dyDescent="0.3">
      <c r="B57829"/>
    </row>
    <row r="57830" spans="2:2" ht="16.5" x14ac:dyDescent="0.3">
      <c r="B57830"/>
    </row>
    <row r="57831" spans="2:2" ht="16.5" x14ac:dyDescent="0.3">
      <c r="B57831"/>
    </row>
    <row r="57832" spans="2:2" ht="16.5" x14ac:dyDescent="0.3">
      <c r="B57832"/>
    </row>
    <row r="57833" spans="2:2" ht="16.5" x14ac:dyDescent="0.3">
      <c r="B57833"/>
    </row>
    <row r="57834" spans="2:2" ht="16.5" x14ac:dyDescent="0.3">
      <c r="B57834"/>
    </row>
    <row r="57835" spans="2:2" ht="16.5" x14ac:dyDescent="0.3">
      <c r="B57835"/>
    </row>
    <row r="57836" spans="2:2" ht="16.5" x14ac:dyDescent="0.3">
      <c r="B57836"/>
    </row>
    <row r="57837" spans="2:2" ht="16.5" x14ac:dyDescent="0.3">
      <c r="B57837"/>
    </row>
    <row r="57838" spans="2:2" ht="16.5" x14ac:dyDescent="0.3">
      <c r="B57838"/>
    </row>
    <row r="57839" spans="2:2" ht="16.5" x14ac:dyDescent="0.3">
      <c r="B57839"/>
    </row>
    <row r="57840" spans="2:2" ht="16.5" x14ac:dyDescent="0.3">
      <c r="B57840"/>
    </row>
    <row r="57841" spans="2:2" ht="16.5" x14ac:dyDescent="0.3">
      <c r="B57841"/>
    </row>
    <row r="57842" spans="2:2" ht="16.5" x14ac:dyDescent="0.3">
      <c r="B57842"/>
    </row>
    <row r="57843" spans="2:2" ht="16.5" x14ac:dyDescent="0.3">
      <c r="B57843"/>
    </row>
    <row r="57844" spans="2:2" ht="16.5" x14ac:dyDescent="0.3">
      <c r="B57844"/>
    </row>
    <row r="57845" spans="2:2" ht="16.5" x14ac:dyDescent="0.3">
      <c r="B57845"/>
    </row>
    <row r="57846" spans="2:2" ht="16.5" x14ac:dyDescent="0.3">
      <c r="B57846"/>
    </row>
    <row r="57847" spans="2:2" ht="16.5" x14ac:dyDescent="0.3">
      <c r="B57847"/>
    </row>
    <row r="57848" spans="2:2" ht="16.5" x14ac:dyDescent="0.3">
      <c r="B57848"/>
    </row>
    <row r="57849" spans="2:2" ht="16.5" x14ac:dyDescent="0.3">
      <c r="B57849"/>
    </row>
    <row r="57850" spans="2:2" ht="16.5" x14ac:dyDescent="0.3">
      <c r="B57850"/>
    </row>
    <row r="57851" spans="2:2" ht="16.5" x14ac:dyDescent="0.3">
      <c r="B57851"/>
    </row>
    <row r="57852" spans="2:2" ht="16.5" x14ac:dyDescent="0.3">
      <c r="B57852"/>
    </row>
    <row r="57853" spans="2:2" ht="16.5" x14ac:dyDescent="0.3">
      <c r="B57853"/>
    </row>
    <row r="57854" spans="2:2" ht="16.5" x14ac:dyDescent="0.3">
      <c r="B57854"/>
    </row>
    <row r="57855" spans="2:2" ht="16.5" x14ac:dyDescent="0.3">
      <c r="B57855"/>
    </row>
    <row r="57856" spans="2:2" ht="16.5" x14ac:dyDescent="0.3">
      <c r="B57856"/>
    </row>
    <row r="57857" spans="2:2" ht="16.5" x14ac:dyDescent="0.3">
      <c r="B57857"/>
    </row>
    <row r="57858" spans="2:2" ht="16.5" x14ac:dyDescent="0.3">
      <c r="B57858"/>
    </row>
    <row r="57859" spans="2:2" ht="16.5" x14ac:dyDescent="0.3">
      <c r="B57859"/>
    </row>
    <row r="57860" spans="2:2" ht="16.5" x14ac:dyDescent="0.3">
      <c r="B57860"/>
    </row>
    <row r="57861" spans="2:2" ht="16.5" x14ac:dyDescent="0.3">
      <c r="B57861"/>
    </row>
    <row r="57862" spans="2:2" ht="16.5" x14ac:dyDescent="0.3">
      <c r="B57862"/>
    </row>
    <row r="57863" spans="2:2" ht="16.5" x14ac:dyDescent="0.3">
      <c r="B57863"/>
    </row>
    <row r="57864" spans="2:2" ht="16.5" x14ac:dyDescent="0.3">
      <c r="B57864"/>
    </row>
    <row r="57865" spans="2:2" ht="16.5" x14ac:dyDescent="0.3">
      <c r="B57865"/>
    </row>
    <row r="57866" spans="2:2" ht="16.5" x14ac:dyDescent="0.3">
      <c r="B57866"/>
    </row>
    <row r="57867" spans="2:2" ht="16.5" x14ac:dyDescent="0.3">
      <c r="B57867"/>
    </row>
    <row r="57868" spans="2:2" ht="16.5" x14ac:dyDescent="0.3">
      <c r="B57868"/>
    </row>
    <row r="57869" spans="2:2" ht="16.5" x14ac:dyDescent="0.3">
      <c r="B57869"/>
    </row>
    <row r="57870" spans="2:2" ht="16.5" x14ac:dyDescent="0.3">
      <c r="B57870"/>
    </row>
    <row r="57871" spans="2:2" ht="16.5" x14ac:dyDescent="0.3">
      <c r="B57871"/>
    </row>
    <row r="57872" spans="2:2" ht="16.5" x14ac:dyDescent="0.3">
      <c r="B57872"/>
    </row>
    <row r="57873" spans="2:2" ht="16.5" x14ac:dyDescent="0.3">
      <c r="B57873"/>
    </row>
    <row r="57874" spans="2:2" ht="16.5" x14ac:dyDescent="0.3">
      <c r="B57874"/>
    </row>
    <row r="57875" spans="2:2" ht="16.5" x14ac:dyDescent="0.3">
      <c r="B57875"/>
    </row>
    <row r="57876" spans="2:2" ht="16.5" x14ac:dyDescent="0.3">
      <c r="B57876"/>
    </row>
    <row r="57877" spans="2:2" ht="16.5" x14ac:dyDescent="0.3">
      <c r="B57877"/>
    </row>
    <row r="57878" spans="2:2" ht="16.5" x14ac:dyDescent="0.3">
      <c r="B57878"/>
    </row>
    <row r="57879" spans="2:2" ht="16.5" x14ac:dyDescent="0.3">
      <c r="B57879"/>
    </row>
    <row r="57880" spans="2:2" ht="16.5" x14ac:dyDescent="0.3">
      <c r="B57880"/>
    </row>
    <row r="57881" spans="2:2" ht="16.5" x14ac:dyDescent="0.3">
      <c r="B57881"/>
    </row>
    <row r="57882" spans="2:2" ht="16.5" x14ac:dyDescent="0.3">
      <c r="B57882"/>
    </row>
    <row r="57883" spans="2:2" ht="16.5" x14ac:dyDescent="0.3">
      <c r="B57883"/>
    </row>
    <row r="57884" spans="2:2" ht="16.5" x14ac:dyDescent="0.3">
      <c r="B57884"/>
    </row>
    <row r="57885" spans="2:2" ht="16.5" x14ac:dyDescent="0.3">
      <c r="B57885"/>
    </row>
    <row r="57886" spans="2:2" ht="16.5" x14ac:dyDescent="0.3">
      <c r="B57886"/>
    </row>
    <row r="57887" spans="2:2" ht="16.5" x14ac:dyDescent="0.3">
      <c r="B57887"/>
    </row>
    <row r="57888" spans="2:2" ht="16.5" x14ac:dyDescent="0.3">
      <c r="B57888"/>
    </row>
    <row r="57889" spans="2:2" ht="16.5" x14ac:dyDescent="0.3">
      <c r="B57889"/>
    </row>
    <row r="57890" spans="2:2" ht="16.5" x14ac:dyDescent="0.3">
      <c r="B57890"/>
    </row>
    <row r="57891" spans="2:2" ht="16.5" x14ac:dyDescent="0.3">
      <c r="B57891"/>
    </row>
    <row r="57892" spans="2:2" ht="16.5" x14ac:dyDescent="0.3">
      <c r="B57892"/>
    </row>
    <row r="57893" spans="2:2" ht="16.5" x14ac:dyDescent="0.3">
      <c r="B57893"/>
    </row>
    <row r="57894" spans="2:2" ht="16.5" x14ac:dyDescent="0.3">
      <c r="B57894"/>
    </row>
    <row r="57895" spans="2:2" ht="16.5" x14ac:dyDescent="0.3">
      <c r="B57895"/>
    </row>
    <row r="57896" spans="2:2" ht="16.5" x14ac:dyDescent="0.3">
      <c r="B57896"/>
    </row>
    <row r="57897" spans="2:2" ht="16.5" x14ac:dyDescent="0.3">
      <c r="B57897"/>
    </row>
    <row r="57898" spans="2:2" ht="16.5" x14ac:dyDescent="0.3">
      <c r="B57898"/>
    </row>
    <row r="57899" spans="2:2" ht="16.5" x14ac:dyDescent="0.3">
      <c r="B57899"/>
    </row>
    <row r="57900" spans="2:2" ht="16.5" x14ac:dyDescent="0.3">
      <c r="B57900"/>
    </row>
    <row r="57901" spans="2:2" ht="16.5" x14ac:dyDescent="0.3">
      <c r="B57901"/>
    </row>
    <row r="57902" spans="2:2" ht="16.5" x14ac:dyDescent="0.3">
      <c r="B57902"/>
    </row>
    <row r="57903" spans="2:2" ht="16.5" x14ac:dyDescent="0.3">
      <c r="B57903"/>
    </row>
    <row r="57904" spans="2:2" ht="16.5" x14ac:dyDescent="0.3">
      <c r="B57904"/>
    </row>
    <row r="57905" spans="2:2" ht="16.5" x14ac:dyDescent="0.3">
      <c r="B57905"/>
    </row>
    <row r="57906" spans="2:2" ht="16.5" x14ac:dyDescent="0.3">
      <c r="B57906"/>
    </row>
    <row r="57907" spans="2:2" ht="16.5" x14ac:dyDescent="0.3">
      <c r="B57907"/>
    </row>
    <row r="57908" spans="2:2" ht="16.5" x14ac:dyDescent="0.3">
      <c r="B57908"/>
    </row>
    <row r="57909" spans="2:2" ht="16.5" x14ac:dyDescent="0.3">
      <c r="B57909"/>
    </row>
    <row r="57910" spans="2:2" ht="16.5" x14ac:dyDescent="0.3">
      <c r="B57910"/>
    </row>
    <row r="57911" spans="2:2" ht="16.5" x14ac:dyDescent="0.3">
      <c r="B57911"/>
    </row>
    <row r="57912" spans="2:2" ht="16.5" x14ac:dyDescent="0.3">
      <c r="B57912"/>
    </row>
    <row r="57913" spans="2:2" ht="16.5" x14ac:dyDescent="0.3">
      <c r="B57913"/>
    </row>
    <row r="57914" spans="2:2" ht="16.5" x14ac:dyDescent="0.3">
      <c r="B57914"/>
    </row>
    <row r="57915" spans="2:2" ht="16.5" x14ac:dyDescent="0.3">
      <c r="B57915"/>
    </row>
    <row r="57916" spans="2:2" ht="16.5" x14ac:dyDescent="0.3">
      <c r="B57916"/>
    </row>
    <row r="57917" spans="2:2" ht="16.5" x14ac:dyDescent="0.3">
      <c r="B57917"/>
    </row>
    <row r="57918" spans="2:2" ht="16.5" x14ac:dyDescent="0.3">
      <c r="B57918"/>
    </row>
    <row r="57919" spans="2:2" ht="16.5" x14ac:dyDescent="0.3">
      <c r="B57919"/>
    </row>
    <row r="57920" spans="2:2" ht="16.5" x14ac:dyDescent="0.3">
      <c r="B57920"/>
    </row>
    <row r="57921" spans="2:2" ht="16.5" x14ac:dyDescent="0.3">
      <c r="B57921"/>
    </row>
    <row r="57922" spans="2:2" ht="16.5" x14ac:dyDescent="0.3">
      <c r="B57922"/>
    </row>
    <row r="57923" spans="2:2" ht="16.5" x14ac:dyDescent="0.3">
      <c r="B57923"/>
    </row>
    <row r="57924" spans="2:2" ht="16.5" x14ac:dyDescent="0.3">
      <c r="B57924"/>
    </row>
    <row r="57925" spans="2:2" ht="16.5" x14ac:dyDescent="0.3">
      <c r="B57925"/>
    </row>
    <row r="57926" spans="2:2" ht="16.5" x14ac:dyDescent="0.3">
      <c r="B57926"/>
    </row>
    <row r="57927" spans="2:2" ht="16.5" x14ac:dyDescent="0.3">
      <c r="B57927"/>
    </row>
    <row r="57928" spans="2:2" ht="16.5" x14ac:dyDescent="0.3">
      <c r="B57928"/>
    </row>
    <row r="57929" spans="2:2" ht="16.5" x14ac:dyDescent="0.3">
      <c r="B57929"/>
    </row>
    <row r="57930" spans="2:2" ht="16.5" x14ac:dyDescent="0.3">
      <c r="B57930"/>
    </row>
    <row r="57931" spans="2:2" ht="16.5" x14ac:dyDescent="0.3">
      <c r="B57931"/>
    </row>
    <row r="57932" spans="2:2" ht="16.5" x14ac:dyDescent="0.3">
      <c r="B57932"/>
    </row>
    <row r="57933" spans="2:2" ht="16.5" x14ac:dyDescent="0.3">
      <c r="B57933"/>
    </row>
    <row r="57934" spans="2:2" ht="16.5" x14ac:dyDescent="0.3">
      <c r="B57934"/>
    </row>
    <row r="57935" spans="2:2" ht="16.5" x14ac:dyDescent="0.3">
      <c r="B57935"/>
    </row>
    <row r="57936" spans="2:2" ht="16.5" x14ac:dyDescent="0.3">
      <c r="B57936"/>
    </row>
    <row r="57937" spans="2:2" ht="16.5" x14ac:dyDescent="0.3">
      <c r="B57937"/>
    </row>
    <row r="57938" spans="2:2" ht="16.5" x14ac:dyDescent="0.3">
      <c r="B57938"/>
    </row>
    <row r="57939" spans="2:2" ht="16.5" x14ac:dyDescent="0.3">
      <c r="B57939"/>
    </row>
    <row r="57940" spans="2:2" ht="16.5" x14ac:dyDescent="0.3">
      <c r="B57940"/>
    </row>
    <row r="57941" spans="2:2" ht="16.5" x14ac:dyDescent="0.3">
      <c r="B57941"/>
    </row>
    <row r="57942" spans="2:2" ht="16.5" x14ac:dyDescent="0.3">
      <c r="B57942"/>
    </row>
    <row r="57943" spans="2:2" ht="16.5" x14ac:dyDescent="0.3">
      <c r="B57943"/>
    </row>
    <row r="57944" spans="2:2" ht="16.5" x14ac:dyDescent="0.3">
      <c r="B57944"/>
    </row>
    <row r="57945" spans="2:2" ht="16.5" x14ac:dyDescent="0.3">
      <c r="B57945"/>
    </row>
    <row r="57946" spans="2:2" ht="16.5" x14ac:dyDescent="0.3">
      <c r="B57946"/>
    </row>
    <row r="57947" spans="2:2" ht="16.5" x14ac:dyDescent="0.3">
      <c r="B57947"/>
    </row>
    <row r="57948" spans="2:2" ht="16.5" x14ac:dyDescent="0.3">
      <c r="B57948"/>
    </row>
    <row r="57949" spans="2:2" ht="16.5" x14ac:dyDescent="0.3">
      <c r="B57949"/>
    </row>
    <row r="57950" spans="2:2" ht="16.5" x14ac:dyDescent="0.3">
      <c r="B57950"/>
    </row>
    <row r="57951" spans="2:2" ht="16.5" x14ac:dyDescent="0.3">
      <c r="B57951"/>
    </row>
    <row r="57952" spans="2:2" ht="16.5" x14ac:dyDescent="0.3">
      <c r="B57952"/>
    </row>
    <row r="57953" spans="2:2" ht="16.5" x14ac:dyDescent="0.3">
      <c r="B57953"/>
    </row>
    <row r="57954" spans="2:2" ht="16.5" x14ac:dyDescent="0.3">
      <c r="B57954"/>
    </row>
    <row r="57955" spans="2:2" ht="16.5" x14ac:dyDescent="0.3">
      <c r="B57955"/>
    </row>
    <row r="57956" spans="2:2" ht="16.5" x14ac:dyDescent="0.3">
      <c r="B57956"/>
    </row>
    <row r="57957" spans="2:2" ht="16.5" x14ac:dyDescent="0.3">
      <c r="B57957"/>
    </row>
    <row r="57958" spans="2:2" ht="16.5" x14ac:dyDescent="0.3">
      <c r="B57958"/>
    </row>
    <row r="57959" spans="2:2" ht="16.5" x14ac:dyDescent="0.3">
      <c r="B57959"/>
    </row>
    <row r="57960" spans="2:2" ht="16.5" x14ac:dyDescent="0.3">
      <c r="B57960"/>
    </row>
    <row r="57961" spans="2:2" ht="16.5" x14ac:dyDescent="0.3">
      <c r="B57961"/>
    </row>
    <row r="57962" spans="2:2" ht="16.5" x14ac:dyDescent="0.3">
      <c r="B57962"/>
    </row>
    <row r="57963" spans="2:2" ht="16.5" x14ac:dyDescent="0.3">
      <c r="B57963"/>
    </row>
    <row r="57964" spans="2:2" ht="16.5" x14ac:dyDescent="0.3">
      <c r="B57964"/>
    </row>
    <row r="57965" spans="2:2" ht="16.5" x14ac:dyDescent="0.3">
      <c r="B57965"/>
    </row>
    <row r="57966" spans="2:2" ht="16.5" x14ac:dyDescent="0.3">
      <c r="B57966"/>
    </row>
    <row r="57967" spans="2:2" ht="16.5" x14ac:dyDescent="0.3">
      <c r="B57967"/>
    </row>
    <row r="57968" spans="2:2" ht="16.5" x14ac:dyDescent="0.3">
      <c r="B57968"/>
    </row>
    <row r="57969" spans="2:2" ht="16.5" x14ac:dyDescent="0.3">
      <c r="B57969"/>
    </row>
    <row r="57970" spans="2:2" ht="16.5" x14ac:dyDescent="0.3">
      <c r="B57970"/>
    </row>
    <row r="57971" spans="2:2" ht="16.5" x14ac:dyDescent="0.3">
      <c r="B57971"/>
    </row>
    <row r="57972" spans="2:2" ht="16.5" x14ac:dyDescent="0.3">
      <c r="B57972"/>
    </row>
    <row r="57973" spans="2:2" ht="16.5" x14ac:dyDescent="0.3">
      <c r="B57973"/>
    </row>
    <row r="57974" spans="2:2" ht="16.5" x14ac:dyDescent="0.3">
      <c r="B57974"/>
    </row>
    <row r="57975" spans="2:2" ht="16.5" x14ac:dyDescent="0.3">
      <c r="B57975"/>
    </row>
    <row r="57976" spans="2:2" ht="16.5" x14ac:dyDescent="0.3">
      <c r="B57976"/>
    </row>
    <row r="57977" spans="2:2" ht="16.5" x14ac:dyDescent="0.3">
      <c r="B57977"/>
    </row>
    <row r="57978" spans="2:2" ht="16.5" x14ac:dyDescent="0.3">
      <c r="B57978"/>
    </row>
    <row r="57979" spans="2:2" ht="16.5" x14ac:dyDescent="0.3">
      <c r="B57979"/>
    </row>
    <row r="57980" spans="2:2" ht="16.5" x14ac:dyDescent="0.3">
      <c r="B57980"/>
    </row>
    <row r="57981" spans="2:2" ht="16.5" x14ac:dyDescent="0.3">
      <c r="B57981"/>
    </row>
    <row r="57982" spans="2:2" ht="16.5" x14ac:dyDescent="0.3">
      <c r="B57982"/>
    </row>
    <row r="57983" spans="2:2" ht="16.5" x14ac:dyDescent="0.3">
      <c r="B57983"/>
    </row>
    <row r="57984" spans="2:2" ht="16.5" x14ac:dyDescent="0.3">
      <c r="B57984"/>
    </row>
    <row r="57985" spans="2:2" ht="16.5" x14ac:dyDescent="0.3">
      <c r="B57985"/>
    </row>
    <row r="57986" spans="2:2" ht="16.5" x14ac:dyDescent="0.3">
      <c r="B57986"/>
    </row>
    <row r="57987" spans="2:2" ht="16.5" x14ac:dyDescent="0.3">
      <c r="B57987"/>
    </row>
    <row r="57988" spans="2:2" ht="16.5" x14ac:dyDescent="0.3">
      <c r="B57988"/>
    </row>
    <row r="57989" spans="2:2" ht="16.5" x14ac:dyDescent="0.3">
      <c r="B57989"/>
    </row>
    <row r="57990" spans="2:2" ht="16.5" x14ac:dyDescent="0.3">
      <c r="B57990"/>
    </row>
    <row r="57991" spans="2:2" ht="16.5" x14ac:dyDescent="0.3">
      <c r="B57991"/>
    </row>
    <row r="57992" spans="2:2" ht="16.5" x14ac:dyDescent="0.3">
      <c r="B57992"/>
    </row>
    <row r="57993" spans="2:2" ht="16.5" x14ac:dyDescent="0.3">
      <c r="B57993"/>
    </row>
    <row r="57994" spans="2:2" ht="16.5" x14ac:dyDescent="0.3">
      <c r="B57994"/>
    </row>
    <row r="57995" spans="2:2" ht="16.5" x14ac:dyDescent="0.3">
      <c r="B57995"/>
    </row>
    <row r="57996" spans="2:2" ht="16.5" x14ac:dyDescent="0.3">
      <c r="B57996"/>
    </row>
    <row r="57997" spans="2:2" ht="16.5" x14ac:dyDescent="0.3">
      <c r="B57997"/>
    </row>
    <row r="57998" spans="2:2" ht="16.5" x14ac:dyDescent="0.3">
      <c r="B57998"/>
    </row>
    <row r="57999" spans="2:2" ht="16.5" x14ac:dyDescent="0.3">
      <c r="B57999"/>
    </row>
    <row r="58000" spans="2:2" ht="16.5" x14ac:dyDescent="0.3">
      <c r="B58000"/>
    </row>
    <row r="58001" spans="2:2" ht="16.5" x14ac:dyDescent="0.3">
      <c r="B58001"/>
    </row>
    <row r="58002" spans="2:2" ht="16.5" x14ac:dyDescent="0.3">
      <c r="B58002"/>
    </row>
    <row r="58003" spans="2:2" ht="16.5" x14ac:dyDescent="0.3">
      <c r="B58003"/>
    </row>
    <row r="58004" spans="2:2" ht="16.5" x14ac:dyDescent="0.3">
      <c r="B58004"/>
    </row>
    <row r="58005" spans="2:2" ht="16.5" x14ac:dyDescent="0.3">
      <c r="B58005"/>
    </row>
    <row r="58006" spans="2:2" ht="16.5" x14ac:dyDescent="0.3">
      <c r="B58006"/>
    </row>
    <row r="58007" spans="2:2" ht="16.5" x14ac:dyDescent="0.3">
      <c r="B58007"/>
    </row>
    <row r="58008" spans="2:2" ht="16.5" x14ac:dyDescent="0.3">
      <c r="B58008"/>
    </row>
    <row r="58009" spans="2:2" ht="16.5" x14ac:dyDescent="0.3">
      <c r="B58009"/>
    </row>
    <row r="58010" spans="2:2" ht="16.5" x14ac:dyDescent="0.3">
      <c r="B58010"/>
    </row>
    <row r="58011" spans="2:2" ht="16.5" x14ac:dyDescent="0.3">
      <c r="B58011"/>
    </row>
    <row r="58012" spans="2:2" ht="16.5" x14ac:dyDescent="0.3">
      <c r="B58012"/>
    </row>
    <row r="58013" spans="2:2" ht="16.5" x14ac:dyDescent="0.3">
      <c r="B58013"/>
    </row>
    <row r="58014" spans="2:2" ht="16.5" x14ac:dyDescent="0.3">
      <c r="B58014"/>
    </row>
    <row r="58015" spans="2:2" ht="16.5" x14ac:dyDescent="0.3">
      <c r="B58015"/>
    </row>
    <row r="58016" spans="2:2" ht="16.5" x14ac:dyDescent="0.3">
      <c r="B58016"/>
    </row>
    <row r="58017" spans="2:2" ht="16.5" x14ac:dyDescent="0.3">
      <c r="B58017"/>
    </row>
    <row r="58018" spans="2:2" ht="16.5" x14ac:dyDescent="0.3">
      <c r="B58018"/>
    </row>
    <row r="58019" spans="2:2" ht="16.5" x14ac:dyDescent="0.3">
      <c r="B58019"/>
    </row>
    <row r="58020" spans="2:2" ht="16.5" x14ac:dyDescent="0.3">
      <c r="B58020"/>
    </row>
    <row r="58021" spans="2:2" ht="16.5" x14ac:dyDescent="0.3">
      <c r="B58021"/>
    </row>
    <row r="58022" spans="2:2" ht="16.5" x14ac:dyDescent="0.3">
      <c r="B58022"/>
    </row>
    <row r="58023" spans="2:2" ht="16.5" x14ac:dyDescent="0.3">
      <c r="B58023"/>
    </row>
    <row r="58024" spans="2:2" ht="16.5" x14ac:dyDescent="0.3">
      <c r="B58024"/>
    </row>
    <row r="58025" spans="2:2" ht="16.5" x14ac:dyDescent="0.3">
      <c r="B58025"/>
    </row>
    <row r="58026" spans="2:2" ht="16.5" x14ac:dyDescent="0.3">
      <c r="B58026"/>
    </row>
    <row r="58027" spans="2:2" ht="16.5" x14ac:dyDescent="0.3">
      <c r="B58027"/>
    </row>
    <row r="58028" spans="2:2" ht="16.5" x14ac:dyDescent="0.3">
      <c r="B58028"/>
    </row>
    <row r="58029" spans="2:2" ht="16.5" x14ac:dyDescent="0.3">
      <c r="B58029"/>
    </row>
    <row r="58030" spans="2:2" ht="16.5" x14ac:dyDescent="0.3">
      <c r="B58030"/>
    </row>
    <row r="58031" spans="2:2" ht="16.5" x14ac:dyDescent="0.3">
      <c r="B58031"/>
    </row>
    <row r="58032" spans="2:2" ht="16.5" x14ac:dyDescent="0.3">
      <c r="B58032"/>
    </row>
    <row r="58033" spans="2:2" ht="16.5" x14ac:dyDescent="0.3">
      <c r="B58033"/>
    </row>
    <row r="58034" spans="2:2" ht="16.5" x14ac:dyDescent="0.3">
      <c r="B58034"/>
    </row>
    <row r="58035" spans="2:2" ht="16.5" x14ac:dyDescent="0.3">
      <c r="B58035"/>
    </row>
    <row r="58036" spans="2:2" ht="16.5" x14ac:dyDescent="0.3">
      <c r="B58036"/>
    </row>
    <row r="58037" spans="2:2" ht="16.5" x14ac:dyDescent="0.3">
      <c r="B58037"/>
    </row>
    <row r="58038" spans="2:2" ht="16.5" x14ac:dyDescent="0.3">
      <c r="B58038"/>
    </row>
    <row r="58039" spans="2:2" ht="16.5" x14ac:dyDescent="0.3">
      <c r="B58039"/>
    </row>
    <row r="58040" spans="2:2" ht="16.5" x14ac:dyDescent="0.3">
      <c r="B58040"/>
    </row>
    <row r="58041" spans="2:2" ht="16.5" x14ac:dyDescent="0.3">
      <c r="B58041"/>
    </row>
    <row r="58042" spans="2:2" ht="16.5" x14ac:dyDescent="0.3">
      <c r="B58042"/>
    </row>
    <row r="58043" spans="2:2" ht="16.5" x14ac:dyDescent="0.3">
      <c r="B58043"/>
    </row>
    <row r="58044" spans="2:2" ht="16.5" x14ac:dyDescent="0.3">
      <c r="B58044"/>
    </row>
    <row r="58045" spans="2:2" ht="16.5" x14ac:dyDescent="0.3">
      <c r="B58045"/>
    </row>
    <row r="58046" spans="2:2" ht="16.5" x14ac:dyDescent="0.3">
      <c r="B58046"/>
    </row>
    <row r="58047" spans="2:2" ht="16.5" x14ac:dyDescent="0.3">
      <c r="B58047"/>
    </row>
    <row r="58048" spans="2:2" ht="16.5" x14ac:dyDescent="0.3">
      <c r="B58048"/>
    </row>
    <row r="58049" spans="2:2" ht="16.5" x14ac:dyDescent="0.3">
      <c r="B58049"/>
    </row>
    <row r="58050" spans="2:2" ht="16.5" x14ac:dyDescent="0.3">
      <c r="B58050"/>
    </row>
    <row r="58051" spans="2:2" ht="16.5" x14ac:dyDescent="0.3">
      <c r="B58051"/>
    </row>
    <row r="58052" spans="2:2" ht="16.5" x14ac:dyDescent="0.3">
      <c r="B58052"/>
    </row>
    <row r="58053" spans="2:2" ht="16.5" x14ac:dyDescent="0.3">
      <c r="B58053"/>
    </row>
    <row r="58054" spans="2:2" ht="16.5" x14ac:dyDescent="0.3">
      <c r="B58054"/>
    </row>
    <row r="58055" spans="2:2" ht="16.5" x14ac:dyDescent="0.3">
      <c r="B58055"/>
    </row>
    <row r="58056" spans="2:2" ht="16.5" x14ac:dyDescent="0.3">
      <c r="B58056"/>
    </row>
    <row r="58057" spans="2:2" ht="16.5" x14ac:dyDescent="0.3">
      <c r="B58057"/>
    </row>
    <row r="58058" spans="2:2" ht="16.5" x14ac:dyDescent="0.3">
      <c r="B58058"/>
    </row>
    <row r="58059" spans="2:2" ht="16.5" x14ac:dyDescent="0.3">
      <c r="B58059"/>
    </row>
    <row r="58060" spans="2:2" ht="16.5" x14ac:dyDescent="0.3">
      <c r="B58060"/>
    </row>
    <row r="58061" spans="2:2" ht="16.5" x14ac:dyDescent="0.3">
      <c r="B58061"/>
    </row>
    <row r="58062" spans="2:2" ht="16.5" x14ac:dyDescent="0.3">
      <c r="B58062"/>
    </row>
    <row r="58063" spans="2:2" ht="16.5" x14ac:dyDescent="0.3">
      <c r="B58063"/>
    </row>
    <row r="58064" spans="2:2" ht="16.5" x14ac:dyDescent="0.3">
      <c r="B58064"/>
    </row>
    <row r="58065" spans="2:2" ht="16.5" x14ac:dyDescent="0.3">
      <c r="B58065"/>
    </row>
    <row r="58066" spans="2:2" ht="16.5" x14ac:dyDescent="0.3">
      <c r="B58066"/>
    </row>
    <row r="58067" spans="2:2" ht="16.5" x14ac:dyDescent="0.3">
      <c r="B58067"/>
    </row>
    <row r="58068" spans="2:2" ht="16.5" x14ac:dyDescent="0.3">
      <c r="B58068"/>
    </row>
    <row r="58069" spans="2:2" ht="16.5" x14ac:dyDescent="0.3">
      <c r="B58069"/>
    </row>
    <row r="58070" spans="2:2" ht="16.5" x14ac:dyDescent="0.3">
      <c r="B58070"/>
    </row>
    <row r="58071" spans="2:2" ht="16.5" x14ac:dyDescent="0.3">
      <c r="B58071"/>
    </row>
    <row r="58072" spans="2:2" ht="16.5" x14ac:dyDescent="0.3">
      <c r="B58072"/>
    </row>
    <row r="58073" spans="2:2" ht="16.5" x14ac:dyDescent="0.3">
      <c r="B58073"/>
    </row>
    <row r="58074" spans="2:2" ht="16.5" x14ac:dyDescent="0.3">
      <c r="B58074"/>
    </row>
    <row r="58075" spans="2:2" ht="16.5" x14ac:dyDescent="0.3">
      <c r="B58075"/>
    </row>
    <row r="58076" spans="2:2" ht="16.5" x14ac:dyDescent="0.3">
      <c r="B58076"/>
    </row>
    <row r="58077" spans="2:2" ht="16.5" x14ac:dyDescent="0.3">
      <c r="B58077"/>
    </row>
    <row r="58078" spans="2:2" ht="16.5" x14ac:dyDescent="0.3">
      <c r="B58078"/>
    </row>
    <row r="58079" spans="2:2" ht="16.5" x14ac:dyDescent="0.3">
      <c r="B58079"/>
    </row>
    <row r="58080" spans="2:2" ht="16.5" x14ac:dyDescent="0.3">
      <c r="B58080"/>
    </row>
    <row r="58081" spans="2:2" ht="16.5" x14ac:dyDescent="0.3">
      <c r="B58081"/>
    </row>
    <row r="58082" spans="2:2" ht="16.5" x14ac:dyDescent="0.3">
      <c r="B58082"/>
    </row>
    <row r="58083" spans="2:2" ht="16.5" x14ac:dyDescent="0.3">
      <c r="B58083"/>
    </row>
    <row r="58084" spans="2:2" ht="16.5" x14ac:dyDescent="0.3">
      <c r="B58084"/>
    </row>
    <row r="58085" spans="2:2" ht="16.5" x14ac:dyDescent="0.3">
      <c r="B58085"/>
    </row>
    <row r="58086" spans="2:2" ht="16.5" x14ac:dyDescent="0.3">
      <c r="B58086"/>
    </row>
    <row r="58087" spans="2:2" ht="16.5" x14ac:dyDescent="0.3">
      <c r="B58087"/>
    </row>
    <row r="58088" spans="2:2" ht="16.5" x14ac:dyDescent="0.3">
      <c r="B58088"/>
    </row>
    <row r="58089" spans="2:2" ht="16.5" x14ac:dyDescent="0.3">
      <c r="B58089"/>
    </row>
    <row r="58090" spans="2:2" ht="16.5" x14ac:dyDescent="0.3">
      <c r="B58090"/>
    </row>
    <row r="58091" spans="2:2" ht="16.5" x14ac:dyDescent="0.3">
      <c r="B58091"/>
    </row>
    <row r="58092" spans="2:2" ht="16.5" x14ac:dyDescent="0.3">
      <c r="B58092"/>
    </row>
    <row r="58093" spans="2:2" ht="16.5" x14ac:dyDescent="0.3">
      <c r="B58093"/>
    </row>
    <row r="58094" spans="2:2" ht="16.5" x14ac:dyDescent="0.3">
      <c r="B58094"/>
    </row>
    <row r="58095" spans="2:2" ht="16.5" x14ac:dyDescent="0.3">
      <c r="B58095"/>
    </row>
    <row r="58096" spans="2:2" ht="16.5" x14ac:dyDescent="0.3">
      <c r="B58096"/>
    </row>
    <row r="58097" spans="2:2" ht="16.5" x14ac:dyDescent="0.3">
      <c r="B58097"/>
    </row>
    <row r="58098" spans="2:2" ht="16.5" x14ac:dyDescent="0.3">
      <c r="B58098"/>
    </row>
    <row r="58099" spans="2:2" ht="16.5" x14ac:dyDescent="0.3">
      <c r="B58099"/>
    </row>
    <row r="58100" spans="2:2" ht="16.5" x14ac:dyDescent="0.3">
      <c r="B58100"/>
    </row>
    <row r="58101" spans="2:2" ht="16.5" x14ac:dyDescent="0.3">
      <c r="B58101"/>
    </row>
    <row r="58102" spans="2:2" ht="16.5" x14ac:dyDescent="0.3">
      <c r="B58102"/>
    </row>
    <row r="58103" spans="2:2" ht="16.5" x14ac:dyDescent="0.3">
      <c r="B58103"/>
    </row>
    <row r="58104" spans="2:2" ht="16.5" x14ac:dyDescent="0.3">
      <c r="B58104"/>
    </row>
    <row r="58105" spans="2:2" ht="16.5" x14ac:dyDescent="0.3">
      <c r="B58105"/>
    </row>
    <row r="58106" spans="2:2" ht="16.5" x14ac:dyDescent="0.3">
      <c r="B58106"/>
    </row>
    <row r="58107" spans="2:2" ht="16.5" x14ac:dyDescent="0.3">
      <c r="B58107"/>
    </row>
    <row r="58108" spans="2:2" ht="16.5" x14ac:dyDescent="0.3">
      <c r="B58108"/>
    </row>
    <row r="58109" spans="2:2" ht="16.5" x14ac:dyDescent="0.3">
      <c r="B58109"/>
    </row>
    <row r="58110" spans="2:2" ht="16.5" x14ac:dyDescent="0.3">
      <c r="B58110"/>
    </row>
    <row r="58111" spans="2:2" ht="16.5" x14ac:dyDescent="0.3">
      <c r="B58111"/>
    </row>
    <row r="58112" spans="2:2" ht="16.5" x14ac:dyDescent="0.3">
      <c r="B58112"/>
    </row>
    <row r="58113" spans="2:2" ht="16.5" x14ac:dyDescent="0.3">
      <c r="B58113"/>
    </row>
    <row r="58114" spans="2:2" ht="16.5" x14ac:dyDescent="0.3">
      <c r="B58114"/>
    </row>
    <row r="58115" spans="2:2" ht="16.5" x14ac:dyDescent="0.3">
      <c r="B58115"/>
    </row>
    <row r="58116" spans="2:2" ht="16.5" x14ac:dyDescent="0.3">
      <c r="B58116"/>
    </row>
    <row r="58117" spans="2:2" ht="16.5" x14ac:dyDescent="0.3">
      <c r="B58117"/>
    </row>
    <row r="58118" spans="2:2" ht="16.5" x14ac:dyDescent="0.3">
      <c r="B58118"/>
    </row>
    <row r="58119" spans="2:2" ht="16.5" x14ac:dyDescent="0.3">
      <c r="B58119"/>
    </row>
    <row r="58120" spans="2:2" ht="16.5" x14ac:dyDescent="0.3">
      <c r="B58120"/>
    </row>
    <row r="58121" spans="2:2" ht="16.5" x14ac:dyDescent="0.3">
      <c r="B58121"/>
    </row>
    <row r="58122" spans="2:2" ht="16.5" x14ac:dyDescent="0.3">
      <c r="B58122"/>
    </row>
    <row r="58123" spans="2:2" ht="16.5" x14ac:dyDescent="0.3">
      <c r="B58123"/>
    </row>
    <row r="58124" spans="2:2" ht="16.5" x14ac:dyDescent="0.3">
      <c r="B58124"/>
    </row>
    <row r="58125" spans="2:2" ht="16.5" x14ac:dyDescent="0.3">
      <c r="B58125"/>
    </row>
    <row r="58126" spans="2:2" ht="16.5" x14ac:dyDescent="0.3">
      <c r="B58126"/>
    </row>
    <row r="58127" spans="2:2" ht="16.5" x14ac:dyDescent="0.3">
      <c r="B58127"/>
    </row>
    <row r="58128" spans="2:2" ht="16.5" x14ac:dyDescent="0.3">
      <c r="B58128"/>
    </row>
    <row r="58129" spans="2:2" ht="16.5" x14ac:dyDescent="0.3">
      <c r="B58129"/>
    </row>
    <row r="58130" spans="2:2" ht="16.5" x14ac:dyDescent="0.3">
      <c r="B58130"/>
    </row>
    <row r="58131" spans="2:2" ht="16.5" x14ac:dyDescent="0.3">
      <c r="B58131"/>
    </row>
    <row r="58132" spans="2:2" ht="16.5" x14ac:dyDescent="0.3">
      <c r="B58132"/>
    </row>
    <row r="58133" spans="2:2" ht="16.5" x14ac:dyDescent="0.3">
      <c r="B58133"/>
    </row>
    <row r="58134" spans="2:2" ht="16.5" x14ac:dyDescent="0.3">
      <c r="B58134"/>
    </row>
    <row r="58135" spans="2:2" ht="16.5" x14ac:dyDescent="0.3">
      <c r="B58135"/>
    </row>
    <row r="58136" spans="2:2" ht="16.5" x14ac:dyDescent="0.3">
      <c r="B58136"/>
    </row>
    <row r="58137" spans="2:2" ht="16.5" x14ac:dyDescent="0.3">
      <c r="B58137"/>
    </row>
    <row r="58138" spans="2:2" ht="16.5" x14ac:dyDescent="0.3">
      <c r="B58138"/>
    </row>
    <row r="58139" spans="2:2" ht="16.5" x14ac:dyDescent="0.3">
      <c r="B58139"/>
    </row>
    <row r="58140" spans="2:2" ht="16.5" x14ac:dyDescent="0.3">
      <c r="B58140"/>
    </row>
    <row r="58141" spans="2:2" ht="16.5" x14ac:dyDescent="0.3">
      <c r="B58141"/>
    </row>
    <row r="58142" spans="2:2" ht="16.5" x14ac:dyDescent="0.3">
      <c r="B58142"/>
    </row>
    <row r="58143" spans="2:2" ht="16.5" x14ac:dyDescent="0.3">
      <c r="B58143"/>
    </row>
    <row r="58144" spans="2:2" ht="16.5" x14ac:dyDescent="0.3">
      <c r="B58144"/>
    </row>
    <row r="58145" spans="2:2" ht="16.5" x14ac:dyDescent="0.3">
      <c r="B58145"/>
    </row>
    <row r="58146" spans="2:2" ht="16.5" x14ac:dyDescent="0.3">
      <c r="B58146"/>
    </row>
    <row r="58147" spans="2:2" ht="16.5" x14ac:dyDescent="0.3">
      <c r="B58147"/>
    </row>
    <row r="58148" spans="2:2" ht="16.5" x14ac:dyDescent="0.3">
      <c r="B58148"/>
    </row>
    <row r="58149" spans="2:2" ht="16.5" x14ac:dyDescent="0.3">
      <c r="B58149"/>
    </row>
    <row r="58150" spans="2:2" ht="16.5" x14ac:dyDescent="0.3">
      <c r="B58150"/>
    </row>
    <row r="58151" spans="2:2" ht="16.5" x14ac:dyDescent="0.3">
      <c r="B58151"/>
    </row>
    <row r="58152" spans="2:2" ht="16.5" x14ac:dyDescent="0.3">
      <c r="B58152"/>
    </row>
    <row r="58153" spans="2:2" ht="16.5" x14ac:dyDescent="0.3">
      <c r="B58153"/>
    </row>
    <row r="58154" spans="2:2" ht="16.5" x14ac:dyDescent="0.3">
      <c r="B58154"/>
    </row>
    <row r="58155" spans="2:2" ht="16.5" x14ac:dyDescent="0.3">
      <c r="B58155"/>
    </row>
    <row r="58156" spans="2:2" ht="16.5" x14ac:dyDescent="0.3">
      <c r="B58156"/>
    </row>
    <row r="58157" spans="2:2" ht="16.5" x14ac:dyDescent="0.3">
      <c r="B58157"/>
    </row>
    <row r="58158" spans="2:2" ht="16.5" x14ac:dyDescent="0.3">
      <c r="B58158"/>
    </row>
    <row r="58159" spans="2:2" ht="16.5" x14ac:dyDescent="0.3">
      <c r="B58159"/>
    </row>
    <row r="58160" spans="2:2" ht="16.5" x14ac:dyDescent="0.3">
      <c r="B58160"/>
    </row>
    <row r="58161" spans="2:2" ht="16.5" x14ac:dyDescent="0.3">
      <c r="B58161"/>
    </row>
    <row r="58162" spans="2:2" ht="16.5" x14ac:dyDescent="0.3">
      <c r="B58162"/>
    </row>
    <row r="58163" spans="2:2" ht="16.5" x14ac:dyDescent="0.3">
      <c r="B58163"/>
    </row>
    <row r="58164" spans="2:2" ht="16.5" x14ac:dyDescent="0.3">
      <c r="B58164"/>
    </row>
    <row r="58165" spans="2:2" ht="16.5" x14ac:dyDescent="0.3">
      <c r="B58165"/>
    </row>
    <row r="58166" spans="2:2" ht="16.5" x14ac:dyDescent="0.3">
      <c r="B58166"/>
    </row>
    <row r="58167" spans="2:2" ht="16.5" x14ac:dyDescent="0.3">
      <c r="B58167"/>
    </row>
    <row r="58168" spans="2:2" ht="16.5" x14ac:dyDescent="0.3">
      <c r="B58168"/>
    </row>
    <row r="58169" spans="2:2" ht="16.5" x14ac:dyDescent="0.3">
      <c r="B58169"/>
    </row>
    <row r="58170" spans="2:2" ht="16.5" x14ac:dyDescent="0.3">
      <c r="B58170"/>
    </row>
    <row r="58171" spans="2:2" ht="16.5" x14ac:dyDescent="0.3">
      <c r="B58171"/>
    </row>
    <row r="58172" spans="2:2" ht="16.5" x14ac:dyDescent="0.3">
      <c r="B58172"/>
    </row>
    <row r="58173" spans="2:2" ht="16.5" x14ac:dyDescent="0.3">
      <c r="B58173"/>
    </row>
    <row r="58174" spans="2:2" ht="16.5" x14ac:dyDescent="0.3">
      <c r="B58174"/>
    </row>
    <row r="58175" spans="2:2" ht="16.5" x14ac:dyDescent="0.3">
      <c r="B58175"/>
    </row>
    <row r="58176" spans="2:2" ht="16.5" x14ac:dyDescent="0.3">
      <c r="B58176"/>
    </row>
    <row r="58177" spans="2:2" ht="16.5" x14ac:dyDescent="0.3">
      <c r="B58177"/>
    </row>
    <row r="58178" spans="2:2" ht="16.5" x14ac:dyDescent="0.3">
      <c r="B58178"/>
    </row>
    <row r="58179" spans="2:2" ht="16.5" x14ac:dyDescent="0.3">
      <c r="B58179"/>
    </row>
    <row r="58180" spans="2:2" ht="16.5" x14ac:dyDescent="0.3">
      <c r="B58180"/>
    </row>
    <row r="58181" spans="2:2" ht="16.5" x14ac:dyDescent="0.3">
      <c r="B58181"/>
    </row>
    <row r="58182" spans="2:2" ht="16.5" x14ac:dyDescent="0.3">
      <c r="B58182"/>
    </row>
    <row r="58183" spans="2:2" ht="16.5" x14ac:dyDescent="0.3">
      <c r="B58183"/>
    </row>
    <row r="58184" spans="2:2" ht="16.5" x14ac:dyDescent="0.3">
      <c r="B58184"/>
    </row>
    <row r="58185" spans="2:2" ht="16.5" x14ac:dyDescent="0.3">
      <c r="B58185"/>
    </row>
    <row r="58186" spans="2:2" ht="16.5" x14ac:dyDescent="0.3">
      <c r="B58186"/>
    </row>
    <row r="58187" spans="2:2" ht="16.5" x14ac:dyDescent="0.3">
      <c r="B58187"/>
    </row>
    <row r="58188" spans="2:2" ht="16.5" x14ac:dyDescent="0.3">
      <c r="B58188"/>
    </row>
    <row r="58189" spans="2:2" ht="16.5" x14ac:dyDescent="0.3">
      <c r="B58189"/>
    </row>
    <row r="58190" spans="2:2" ht="16.5" x14ac:dyDescent="0.3">
      <c r="B58190"/>
    </row>
    <row r="58191" spans="2:2" ht="16.5" x14ac:dyDescent="0.3">
      <c r="B58191"/>
    </row>
    <row r="58192" spans="2:2" ht="16.5" x14ac:dyDescent="0.3">
      <c r="B58192"/>
    </row>
    <row r="58193" spans="2:2" ht="16.5" x14ac:dyDescent="0.3">
      <c r="B58193"/>
    </row>
    <row r="58194" spans="2:2" ht="16.5" x14ac:dyDescent="0.3">
      <c r="B58194"/>
    </row>
    <row r="58195" spans="2:2" ht="16.5" x14ac:dyDescent="0.3">
      <c r="B58195"/>
    </row>
    <row r="58196" spans="2:2" ht="16.5" x14ac:dyDescent="0.3">
      <c r="B58196"/>
    </row>
    <row r="58197" spans="2:2" ht="16.5" x14ac:dyDescent="0.3">
      <c r="B58197"/>
    </row>
    <row r="58198" spans="2:2" ht="16.5" x14ac:dyDescent="0.3">
      <c r="B58198"/>
    </row>
    <row r="58199" spans="2:2" ht="16.5" x14ac:dyDescent="0.3">
      <c r="B58199"/>
    </row>
    <row r="58200" spans="2:2" ht="16.5" x14ac:dyDescent="0.3">
      <c r="B58200"/>
    </row>
    <row r="58201" spans="2:2" ht="16.5" x14ac:dyDescent="0.3">
      <c r="B58201"/>
    </row>
    <row r="58202" spans="2:2" ht="16.5" x14ac:dyDescent="0.3">
      <c r="B58202"/>
    </row>
    <row r="58203" spans="2:2" ht="16.5" x14ac:dyDescent="0.3">
      <c r="B58203"/>
    </row>
    <row r="58204" spans="2:2" ht="16.5" x14ac:dyDescent="0.3">
      <c r="B58204"/>
    </row>
    <row r="58205" spans="2:2" ht="16.5" x14ac:dyDescent="0.3">
      <c r="B58205"/>
    </row>
    <row r="58206" spans="2:2" ht="16.5" x14ac:dyDescent="0.3">
      <c r="B58206"/>
    </row>
    <row r="58207" spans="2:2" ht="16.5" x14ac:dyDescent="0.3">
      <c r="B58207"/>
    </row>
    <row r="58208" spans="2:2" ht="16.5" x14ac:dyDescent="0.3">
      <c r="B58208"/>
    </row>
    <row r="58209" spans="2:2" ht="16.5" x14ac:dyDescent="0.3">
      <c r="B58209"/>
    </row>
    <row r="58210" spans="2:2" ht="16.5" x14ac:dyDescent="0.3">
      <c r="B58210"/>
    </row>
    <row r="58211" spans="2:2" ht="16.5" x14ac:dyDescent="0.3">
      <c r="B58211"/>
    </row>
    <row r="58212" spans="2:2" ht="16.5" x14ac:dyDescent="0.3">
      <c r="B58212"/>
    </row>
    <row r="58213" spans="2:2" ht="16.5" x14ac:dyDescent="0.3">
      <c r="B58213"/>
    </row>
    <row r="58214" spans="2:2" ht="16.5" x14ac:dyDescent="0.3">
      <c r="B58214"/>
    </row>
    <row r="58215" spans="2:2" ht="16.5" x14ac:dyDescent="0.3">
      <c r="B58215"/>
    </row>
    <row r="58216" spans="2:2" ht="16.5" x14ac:dyDescent="0.3">
      <c r="B58216"/>
    </row>
    <row r="58217" spans="2:2" ht="16.5" x14ac:dyDescent="0.3">
      <c r="B58217"/>
    </row>
    <row r="58218" spans="2:2" ht="16.5" x14ac:dyDescent="0.3">
      <c r="B58218"/>
    </row>
    <row r="58219" spans="2:2" ht="16.5" x14ac:dyDescent="0.3">
      <c r="B58219"/>
    </row>
    <row r="58220" spans="2:2" ht="16.5" x14ac:dyDescent="0.3">
      <c r="B58220"/>
    </row>
    <row r="58221" spans="2:2" ht="16.5" x14ac:dyDescent="0.3">
      <c r="B58221"/>
    </row>
    <row r="58222" spans="2:2" ht="16.5" x14ac:dyDescent="0.3">
      <c r="B58222"/>
    </row>
    <row r="58223" spans="2:2" ht="16.5" x14ac:dyDescent="0.3">
      <c r="B58223"/>
    </row>
    <row r="58224" spans="2:2" ht="16.5" x14ac:dyDescent="0.3">
      <c r="B58224"/>
    </row>
    <row r="58225" spans="2:2" ht="16.5" x14ac:dyDescent="0.3">
      <c r="B58225"/>
    </row>
    <row r="58226" spans="2:2" ht="16.5" x14ac:dyDescent="0.3">
      <c r="B58226"/>
    </row>
    <row r="58227" spans="2:2" ht="16.5" x14ac:dyDescent="0.3">
      <c r="B58227"/>
    </row>
    <row r="58228" spans="2:2" ht="16.5" x14ac:dyDescent="0.3">
      <c r="B58228"/>
    </row>
    <row r="58229" spans="2:2" ht="16.5" x14ac:dyDescent="0.3">
      <c r="B58229"/>
    </row>
    <row r="58230" spans="2:2" ht="16.5" x14ac:dyDescent="0.3">
      <c r="B58230"/>
    </row>
    <row r="58231" spans="2:2" ht="16.5" x14ac:dyDescent="0.3">
      <c r="B58231"/>
    </row>
    <row r="58232" spans="2:2" ht="16.5" x14ac:dyDescent="0.3">
      <c r="B58232"/>
    </row>
    <row r="58233" spans="2:2" ht="16.5" x14ac:dyDescent="0.3">
      <c r="B58233"/>
    </row>
    <row r="58234" spans="2:2" ht="16.5" x14ac:dyDescent="0.3">
      <c r="B58234"/>
    </row>
    <row r="58235" spans="2:2" ht="16.5" x14ac:dyDescent="0.3">
      <c r="B58235"/>
    </row>
    <row r="58236" spans="2:2" ht="16.5" x14ac:dyDescent="0.3">
      <c r="B58236"/>
    </row>
    <row r="58237" spans="2:2" ht="16.5" x14ac:dyDescent="0.3">
      <c r="B58237"/>
    </row>
    <row r="58238" spans="2:2" ht="16.5" x14ac:dyDescent="0.3">
      <c r="B58238"/>
    </row>
    <row r="58239" spans="2:2" ht="16.5" x14ac:dyDescent="0.3">
      <c r="B58239"/>
    </row>
    <row r="58240" spans="2:2" ht="16.5" x14ac:dyDescent="0.3">
      <c r="B58240"/>
    </row>
    <row r="58241" spans="2:2" ht="16.5" x14ac:dyDescent="0.3">
      <c r="B58241"/>
    </row>
    <row r="58242" spans="2:2" ht="16.5" x14ac:dyDescent="0.3">
      <c r="B58242"/>
    </row>
    <row r="58243" spans="2:2" ht="16.5" x14ac:dyDescent="0.3">
      <c r="B58243"/>
    </row>
    <row r="58244" spans="2:2" ht="16.5" x14ac:dyDescent="0.3">
      <c r="B58244"/>
    </row>
    <row r="58245" spans="2:2" ht="16.5" x14ac:dyDescent="0.3">
      <c r="B58245"/>
    </row>
    <row r="58246" spans="2:2" ht="16.5" x14ac:dyDescent="0.3">
      <c r="B58246"/>
    </row>
    <row r="58247" spans="2:2" ht="16.5" x14ac:dyDescent="0.3">
      <c r="B58247"/>
    </row>
    <row r="58248" spans="2:2" ht="16.5" x14ac:dyDescent="0.3">
      <c r="B58248"/>
    </row>
    <row r="58249" spans="2:2" ht="16.5" x14ac:dyDescent="0.3">
      <c r="B58249"/>
    </row>
    <row r="58250" spans="2:2" ht="16.5" x14ac:dyDescent="0.3">
      <c r="B58250"/>
    </row>
    <row r="58251" spans="2:2" ht="16.5" x14ac:dyDescent="0.3">
      <c r="B58251"/>
    </row>
    <row r="58252" spans="2:2" ht="16.5" x14ac:dyDescent="0.3">
      <c r="B58252"/>
    </row>
    <row r="58253" spans="2:2" ht="16.5" x14ac:dyDescent="0.3">
      <c r="B58253"/>
    </row>
    <row r="58254" spans="2:2" ht="16.5" x14ac:dyDescent="0.3">
      <c r="B58254"/>
    </row>
    <row r="58255" spans="2:2" ht="16.5" x14ac:dyDescent="0.3">
      <c r="B58255"/>
    </row>
    <row r="58256" spans="2:2" ht="16.5" x14ac:dyDescent="0.3">
      <c r="B58256"/>
    </row>
    <row r="58257" spans="2:2" ht="16.5" x14ac:dyDescent="0.3">
      <c r="B58257"/>
    </row>
    <row r="58258" spans="2:2" ht="16.5" x14ac:dyDescent="0.3">
      <c r="B58258"/>
    </row>
    <row r="58259" spans="2:2" ht="16.5" x14ac:dyDescent="0.3">
      <c r="B58259"/>
    </row>
    <row r="58260" spans="2:2" ht="16.5" x14ac:dyDescent="0.3">
      <c r="B58260"/>
    </row>
    <row r="58261" spans="2:2" ht="16.5" x14ac:dyDescent="0.3">
      <c r="B58261"/>
    </row>
    <row r="58262" spans="2:2" ht="16.5" x14ac:dyDescent="0.3">
      <c r="B58262"/>
    </row>
    <row r="58263" spans="2:2" ht="16.5" x14ac:dyDescent="0.3">
      <c r="B58263"/>
    </row>
    <row r="58264" spans="2:2" ht="16.5" x14ac:dyDescent="0.3">
      <c r="B58264"/>
    </row>
    <row r="58265" spans="2:2" ht="16.5" x14ac:dyDescent="0.3">
      <c r="B58265"/>
    </row>
    <row r="58266" spans="2:2" ht="16.5" x14ac:dyDescent="0.3">
      <c r="B58266"/>
    </row>
    <row r="58267" spans="2:2" ht="16.5" x14ac:dyDescent="0.3">
      <c r="B58267"/>
    </row>
    <row r="58268" spans="2:2" ht="16.5" x14ac:dyDescent="0.3">
      <c r="B58268"/>
    </row>
    <row r="58269" spans="2:2" ht="16.5" x14ac:dyDescent="0.3">
      <c r="B58269"/>
    </row>
    <row r="58270" spans="2:2" ht="16.5" x14ac:dyDescent="0.3">
      <c r="B58270"/>
    </row>
    <row r="58271" spans="2:2" ht="16.5" x14ac:dyDescent="0.3">
      <c r="B58271"/>
    </row>
    <row r="58272" spans="2:2" ht="16.5" x14ac:dyDescent="0.3">
      <c r="B58272"/>
    </row>
    <row r="58273" spans="2:2" ht="16.5" x14ac:dyDescent="0.3">
      <c r="B58273"/>
    </row>
    <row r="58274" spans="2:2" ht="16.5" x14ac:dyDescent="0.3">
      <c r="B58274"/>
    </row>
    <row r="58275" spans="2:2" ht="16.5" x14ac:dyDescent="0.3">
      <c r="B58275"/>
    </row>
    <row r="58276" spans="2:2" ht="16.5" x14ac:dyDescent="0.3">
      <c r="B58276"/>
    </row>
    <row r="58277" spans="2:2" ht="16.5" x14ac:dyDescent="0.3">
      <c r="B58277"/>
    </row>
    <row r="58278" spans="2:2" ht="16.5" x14ac:dyDescent="0.3">
      <c r="B58278"/>
    </row>
    <row r="58279" spans="2:2" ht="16.5" x14ac:dyDescent="0.3">
      <c r="B58279"/>
    </row>
    <row r="58280" spans="2:2" ht="16.5" x14ac:dyDescent="0.3">
      <c r="B58280"/>
    </row>
    <row r="58281" spans="2:2" ht="16.5" x14ac:dyDescent="0.3">
      <c r="B58281"/>
    </row>
    <row r="58282" spans="2:2" ht="16.5" x14ac:dyDescent="0.3">
      <c r="B58282"/>
    </row>
    <row r="58283" spans="2:2" ht="16.5" x14ac:dyDescent="0.3">
      <c r="B58283"/>
    </row>
    <row r="58284" spans="2:2" ht="16.5" x14ac:dyDescent="0.3">
      <c r="B58284"/>
    </row>
    <row r="58285" spans="2:2" ht="16.5" x14ac:dyDescent="0.3">
      <c r="B58285"/>
    </row>
    <row r="58286" spans="2:2" ht="16.5" x14ac:dyDescent="0.3">
      <c r="B58286"/>
    </row>
    <row r="58287" spans="2:2" ht="16.5" x14ac:dyDescent="0.3">
      <c r="B58287"/>
    </row>
    <row r="58288" spans="2:2" ht="16.5" x14ac:dyDescent="0.3">
      <c r="B58288"/>
    </row>
    <row r="58289" spans="2:2" ht="16.5" x14ac:dyDescent="0.3">
      <c r="B58289"/>
    </row>
    <row r="58290" spans="2:2" ht="16.5" x14ac:dyDescent="0.3">
      <c r="B58290"/>
    </row>
    <row r="58291" spans="2:2" ht="16.5" x14ac:dyDescent="0.3">
      <c r="B58291"/>
    </row>
    <row r="58292" spans="2:2" ht="16.5" x14ac:dyDescent="0.3">
      <c r="B58292"/>
    </row>
    <row r="58293" spans="2:2" ht="16.5" x14ac:dyDescent="0.3">
      <c r="B58293"/>
    </row>
    <row r="58294" spans="2:2" ht="16.5" x14ac:dyDescent="0.3">
      <c r="B58294"/>
    </row>
    <row r="58295" spans="2:2" ht="16.5" x14ac:dyDescent="0.3">
      <c r="B58295"/>
    </row>
    <row r="58296" spans="2:2" ht="16.5" x14ac:dyDescent="0.3">
      <c r="B58296"/>
    </row>
    <row r="58297" spans="2:2" ht="16.5" x14ac:dyDescent="0.3">
      <c r="B58297"/>
    </row>
    <row r="58298" spans="2:2" ht="16.5" x14ac:dyDescent="0.3">
      <c r="B58298"/>
    </row>
    <row r="58299" spans="2:2" ht="16.5" x14ac:dyDescent="0.3">
      <c r="B58299"/>
    </row>
    <row r="58300" spans="2:2" ht="16.5" x14ac:dyDescent="0.3">
      <c r="B58300"/>
    </row>
    <row r="58301" spans="2:2" ht="16.5" x14ac:dyDescent="0.3">
      <c r="B58301"/>
    </row>
    <row r="58302" spans="2:2" ht="16.5" x14ac:dyDescent="0.3">
      <c r="B58302"/>
    </row>
    <row r="58303" spans="2:2" ht="16.5" x14ac:dyDescent="0.3">
      <c r="B58303"/>
    </row>
    <row r="58304" spans="2:2" ht="16.5" x14ac:dyDescent="0.3">
      <c r="B58304"/>
    </row>
    <row r="58305" spans="2:2" ht="16.5" x14ac:dyDescent="0.3">
      <c r="B58305"/>
    </row>
    <row r="58306" spans="2:2" ht="16.5" x14ac:dyDescent="0.3">
      <c r="B58306"/>
    </row>
    <row r="58307" spans="2:2" ht="16.5" x14ac:dyDescent="0.3">
      <c r="B58307"/>
    </row>
    <row r="58308" spans="2:2" ht="16.5" x14ac:dyDescent="0.3">
      <c r="B58308"/>
    </row>
    <row r="58309" spans="2:2" ht="16.5" x14ac:dyDescent="0.3">
      <c r="B58309"/>
    </row>
    <row r="58310" spans="2:2" ht="16.5" x14ac:dyDescent="0.3">
      <c r="B58310"/>
    </row>
    <row r="58311" spans="2:2" ht="16.5" x14ac:dyDescent="0.3">
      <c r="B58311"/>
    </row>
    <row r="58312" spans="2:2" ht="16.5" x14ac:dyDescent="0.3">
      <c r="B58312"/>
    </row>
    <row r="58313" spans="2:2" ht="16.5" x14ac:dyDescent="0.3">
      <c r="B58313"/>
    </row>
    <row r="58314" spans="2:2" ht="16.5" x14ac:dyDescent="0.3">
      <c r="B58314"/>
    </row>
    <row r="58315" spans="2:2" ht="16.5" x14ac:dyDescent="0.3">
      <c r="B58315"/>
    </row>
    <row r="58316" spans="2:2" ht="16.5" x14ac:dyDescent="0.3">
      <c r="B58316"/>
    </row>
    <row r="58317" spans="2:2" ht="16.5" x14ac:dyDescent="0.3">
      <c r="B58317"/>
    </row>
    <row r="58318" spans="2:2" ht="16.5" x14ac:dyDescent="0.3">
      <c r="B58318"/>
    </row>
    <row r="58319" spans="2:2" ht="16.5" x14ac:dyDescent="0.3">
      <c r="B58319"/>
    </row>
    <row r="58320" spans="2:2" ht="16.5" x14ac:dyDescent="0.3">
      <c r="B58320"/>
    </row>
    <row r="58321" spans="2:2" ht="16.5" x14ac:dyDescent="0.3">
      <c r="B58321"/>
    </row>
    <row r="58322" spans="2:2" ht="16.5" x14ac:dyDescent="0.3">
      <c r="B58322"/>
    </row>
    <row r="58323" spans="2:2" ht="16.5" x14ac:dyDescent="0.3">
      <c r="B58323"/>
    </row>
    <row r="58324" spans="2:2" ht="16.5" x14ac:dyDescent="0.3">
      <c r="B58324"/>
    </row>
    <row r="58325" spans="2:2" ht="16.5" x14ac:dyDescent="0.3">
      <c r="B58325"/>
    </row>
    <row r="58326" spans="2:2" ht="16.5" x14ac:dyDescent="0.3">
      <c r="B58326"/>
    </row>
    <row r="58327" spans="2:2" ht="16.5" x14ac:dyDescent="0.3">
      <c r="B58327"/>
    </row>
    <row r="58328" spans="2:2" ht="16.5" x14ac:dyDescent="0.3">
      <c r="B58328"/>
    </row>
    <row r="58329" spans="2:2" ht="16.5" x14ac:dyDescent="0.3">
      <c r="B58329"/>
    </row>
    <row r="58330" spans="2:2" ht="16.5" x14ac:dyDescent="0.3">
      <c r="B58330"/>
    </row>
    <row r="58331" spans="2:2" ht="16.5" x14ac:dyDescent="0.3">
      <c r="B58331"/>
    </row>
    <row r="58332" spans="2:2" ht="16.5" x14ac:dyDescent="0.3">
      <c r="B58332"/>
    </row>
    <row r="58333" spans="2:2" ht="16.5" x14ac:dyDescent="0.3">
      <c r="B58333"/>
    </row>
    <row r="58334" spans="2:2" ht="16.5" x14ac:dyDescent="0.3">
      <c r="B58334"/>
    </row>
    <row r="58335" spans="2:2" ht="16.5" x14ac:dyDescent="0.3">
      <c r="B58335"/>
    </row>
    <row r="58336" spans="2:2" ht="16.5" x14ac:dyDescent="0.3">
      <c r="B58336"/>
    </row>
    <row r="58337" spans="2:2" ht="16.5" x14ac:dyDescent="0.3">
      <c r="B58337"/>
    </row>
    <row r="58338" spans="2:2" ht="16.5" x14ac:dyDescent="0.3">
      <c r="B58338"/>
    </row>
    <row r="58339" spans="2:2" ht="16.5" x14ac:dyDescent="0.3">
      <c r="B58339"/>
    </row>
    <row r="58340" spans="2:2" ht="16.5" x14ac:dyDescent="0.3">
      <c r="B58340"/>
    </row>
    <row r="58341" spans="2:2" ht="16.5" x14ac:dyDescent="0.3">
      <c r="B58341"/>
    </row>
    <row r="58342" spans="2:2" ht="16.5" x14ac:dyDescent="0.3">
      <c r="B58342"/>
    </row>
    <row r="58343" spans="2:2" ht="16.5" x14ac:dyDescent="0.3">
      <c r="B58343"/>
    </row>
    <row r="58344" spans="2:2" ht="16.5" x14ac:dyDescent="0.3">
      <c r="B58344"/>
    </row>
    <row r="58345" spans="2:2" ht="16.5" x14ac:dyDescent="0.3">
      <c r="B58345"/>
    </row>
    <row r="58346" spans="2:2" ht="16.5" x14ac:dyDescent="0.3">
      <c r="B58346"/>
    </row>
    <row r="58347" spans="2:2" ht="16.5" x14ac:dyDescent="0.3">
      <c r="B58347"/>
    </row>
    <row r="58348" spans="2:2" ht="16.5" x14ac:dyDescent="0.3">
      <c r="B58348"/>
    </row>
    <row r="58349" spans="2:2" ht="16.5" x14ac:dyDescent="0.3">
      <c r="B58349"/>
    </row>
    <row r="58350" spans="2:2" ht="16.5" x14ac:dyDescent="0.3">
      <c r="B58350"/>
    </row>
    <row r="58351" spans="2:2" ht="16.5" x14ac:dyDescent="0.3">
      <c r="B58351"/>
    </row>
    <row r="58352" spans="2:2" ht="16.5" x14ac:dyDescent="0.3">
      <c r="B58352"/>
    </row>
    <row r="58353" spans="2:2" ht="16.5" x14ac:dyDescent="0.3">
      <c r="B58353"/>
    </row>
    <row r="58354" spans="2:2" ht="16.5" x14ac:dyDescent="0.3">
      <c r="B58354"/>
    </row>
    <row r="58355" spans="2:2" ht="16.5" x14ac:dyDescent="0.3">
      <c r="B58355"/>
    </row>
    <row r="58356" spans="2:2" ht="16.5" x14ac:dyDescent="0.3">
      <c r="B58356"/>
    </row>
    <row r="58357" spans="2:2" ht="16.5" x14ac:dyDescent="0.3">
      <c r="B58357"/>
    </row>
    <row r="58358" spans="2:2" ht="16.5" x14ac:dyDescent="0.3">
      <c r="B58358"/>
    </row>
    <row r="58359" spans="2:2" ht="16.5" x14ac:dyDescent="0.3">
      <c r="B58359"/>
    </row>
    <row r="58360" spans="2:2" ht="16.5" x14ac:dyDescent="0.3">
      <c r="B58360"/>
    </row>
    <row r="58361" spans="2:2" ht="16.5" x14ac:dyDescent="0.3">
      <c r="B58361"/>
    </row>
    <row r="58362" spans="2:2" ht="16.5" x14ac:dyDescent="0.3">
      <c r="B58362"/>
    </row>
    <row r="58363" spans="2:2" ht="16.5" x14ac:dyDescent="0.3">
      <c r="B58363"/>
    </row>
    <row r="58364" spans="2:2" ht="16.5" x14ac:dyDescent="0.3">
      <c r="B58364"/>
    </row>
    <row r="58365" spans="2:2" ht="16.5" x14ac:dyDescent="0.3">
      <c r="B58365"/>
    </row>
    <row r="58366" spans="2:2" ht="16.5" x14ac:dyDescent="0.3">
      <c r="B58366"/>
    </row>
    <row r="58367" spans="2:2" ht="16.5" x14ac:dyDescent="0.3">
      <c r="B58367"/>
    </row>
    <row r="58368" spans="2:2" ht="16.5" x14ac:dyDescent="0.3">
      <c r="B58368"/>
    </row>
    <row r="58369" spans="2:2" ht="16.5" x14ac:dyDescent="0.3">
      <c r="B58369"/>
    </row>
    <row r="58370" spans="2:2" ht="16.5" x14ac:dyDescent="0.3">
      <c r="B58370"/>
    </row>
    <row r="58371" spans="2:2" ht="16.5" x14ac:dyDescent="0.3">
      <c r="B58371"/>
    </row>
    <row r="58372" spans="2:2" ht="16.5" x14ac:dyDescent="0.3">
      <c r="B58372"/>
    </row>
    <row r="58373" spans="2:2" ht="16.5" x14ac:dyDescent="0.3">
      <c r="B58373"/>
    </row>
    <row r="58374" spans="2:2" ht="16.5" x14ac:dyDescent="0.3">
      <c r="B58374"/>
    </row>
    <row r="58375" spans="2:2" ht="16.5" x14ac:dyDescent="0.3">
      <c r="B58375"/>
    </row>
    <row r="58376" spans="2:2" ht="16.5" x14ac:dyDescent="0.3">
      <c r="B58376"/>
    </row>
    <row r="58377" spans="2:2" ht="16.5" x14ac:dyDescent="0.3">
      <c r="B58377"/>
    </row>
    <row r="58378" spans="2:2" ht="16.5" x14ac:dyDescent="0.3">
      <c r="B58378"/>
    </row>
    <row r="58379" spans="2:2" ht="16.5" x14ac:dyDescent="0.3">
      <c r="B58379"/>
    </row>
    <row r="58380" spans="2:2" ht="16.5" x14ac:dyDescent="0.3">
      <c r="B58380"/>
    </row>
    <row r="58381" spans="2:2" ht="16.5" x14ac:dyDescent="0.3">
      <c r="B58381"/>
    </row>
    <row r="58382" spans="2:2" ht="16.5" x14ac:dyDescent="0.3">
      <c r="B58382"/>
    </row>
    <row r="58383" spans="2:2" ht="16.5" x14ac:dyDescent="0.3">
      <c r="B58383"/>
    </row>
    <row r="58384" spans="2:2" ht="16.5" x14ac:dyDescent="0.3">
      <c r="B58384"/>
    </row>
    <row r="58385" spans="2:2" ht="16.5" x14ac:dyDescent="0.3">
      <c r="B58385"/>
    </row>
    <row r="58386" spans="2:2" ht="16.5" x14ac:dyDescent="0.3">
      <c r="B58386"/>
    </row>
    <row r="58387" spans="2:2" ht="16.5" x14ac:dyDescent="0.3">
      <c r="B58387"/>
    </row>
    <row r="58388" spans="2:2" ht="16.5" x14ac:dyDescent="0.3">
      <c r="B58388"/>
    </row>
    <row r="58389" spans="2:2" ht="16.5" x14ac:dyDescent="0.3">
      <c r="B58389"/>
    </row>
    <row r="58390" spans="2:2" ht="16.5" x14ac:dyDescent="0.3">
      <c r="B58390"/>
    </row>
    <row r="58391" spans="2:2" ht="16.5" x14ac:dyDescent="0.3">
      <c r="B58391"/>
    </row>
    <row r="58392" spans="2:2" ht="16.5" x14ac:dyDescent="0.3">
      <c r="B58392"/>
    </row>
    <row r="58393" spans="2:2" ht="16.5" x14ac:dyDescent="0.3">
      <c r="B58393"/>
    </row>
    <row r="58394" spans="2:2" ht="16.5" x14ac:dyDescent="0.3">
      <c r="B58394"/>
    </row>
    <row r="58395" spans="2:2" ht="16.5" x14ac:dyDescent="0.3">
      <c r="B58395"/>
    </row>
    <row r="58396" spans="2:2" ht="16.5" x14ac:dyDescent="0.3">
      <c r="B58396"/>
    </row>
    <row r="58397" spans="2:2" ht="16.5" x14ac:dyDescent="0.3">
      <c r="B58397"/>
    </row>
    <row r="58398" spans="2:2" ht="16.5" x14ac:dyDescent="0.3">
      <c r="B58398"/>
    </row>
    <row r="58399" spans="2:2" ht="16.5" x14ac:dyDescent="0.3">
      <c r="B58399"/>
    </row>
    <row r="58400" spans="2:2" ht="16.5" x14ac:dyDescent="0.3">
      <c r="B58400"/>
    </row>
    <row r="58401" spans="2:2" ht="16.5" x14ac:dyDescent="0.3">
      <c r="B58401"/>
    </row>
    <row r="58402" spans="2:2" ht="16.5" x14ac:dyDescent="0.3">
      <c r="B58402"/>
    </row>
    <row r="58403" spans="2:2" ht="16.5" x14ac:dyDescent="0.3">
      <c r="B58403"/>
    </row>
    <row r="58404" spans="2:2" ht="16.5" x14ac:dyDescent="0.3">
      <c r="B58404"/>
    </row>
    <row r="58405" spans="2:2" ht="16.5" x14ac:dyDescent="0.3">
      <c r="B58405"/>
    </row>
    <row r="58406" spans="2:2" ht="16.5" x14ac:dyDescent="0.3">
      <c r="B58406"/>
    </row>
    <row r="58407" spans="2:2" ht="16.5" x14ac:dyDescent="0.3">
      <c r="B58407"/>
    </row>
    <row r="58408" spans="2:2" ht="16.5" x14ac:dyDescent="0.3">
      <c r="B58408"/>
    </row>
    <row r="58409" spans="2:2" ht="16.5" x14ac:dyDescent="0.3">
      <c r="B58409"/>
    </row>
    <row r="58410" spans="2:2" ht="16.5" x14ac:dyDescent="0.3">
      <c r="B58410"/>
    </row>
    <row r="58411" spans="2:2" ht="16.5" x14ac:dyDescent="0.3">
      <c r="B58411"/>
    </row>
    <row r="58412" spans="2:2" ht="16.5" x14ac:dyDescent="0.3">
      <c r="B58412"/>
    </row>
    <row r="58413" spans="2:2" ht="16.5" x14ac:dyDescent="0.3">
      <c r="B58413"/>
    </row>
    <row r="58414" spans="2:2" ht="16.5" x14ac:dyDescent="0.3">
      <c r="B58414"/>
    </row>
    <row r="58415" spans="2:2" ht="16.5" x14ac:dyDescent="0.3">
      <c r="B58415"/>
    </row>
    <row r="58416" spans="2:2" ht="16.5" x14ac:dyDescent="0.3">
      <c r="B58416"/>
    </row>
    <row r="58417" spans="2:2" ht="16.5" x14ac:dyDescent="0.3">
      <c r="B58417"/>
    </row>
    <row r="58418" spans="2:2" ht="16.5" x14ac:dyDescent="0.3">
      <c r="B58418"/>
    </row>
    <row r="58419" spans="2:2" ht="16.5" x14ac:dyDescent="0.3">
      <c r="B58419"/>
    </row>
    <row r="58420" spans="2:2" ht="16.5" x14ac:dyDescent="0.3">
      <c r="B58420"/>
    </row>
    <row r="58421" spans="2:2" ht="16.5" x14ac:dyDescent="0.3">
      <c r="B58421"/>
    </row>
    <row r="58422" spans="2:2" ht="16.5" x14ac:dyDescent="0.3">
      <c r="B58422"/>
    </row>
    <row r="58423" spans="2:2" ht="16.5" x14ac:dyDescent="0.3">
      <c r="B58423"/>
    </row>
    <row r="58424" spans="2:2" ht="16.5" x14ac:dyDescent="0.3">
      <c r="B58424"/>
    </row>
    <row r="58425" spans="2:2" ht="16.5" x14ac:dyDescent="0.3">
      <c r="B58425"/>
    </row>
    <row r="58426" spans="2:2" ht="16.5" x14ac:dyDescent="0.3">
      <c r="B58426"/>
    </row>
    <row r="58427" spans="2:2" ht="16.5" x14ac:dyDescent="0.3">
      <c r="B58427"/>
    </row>
    <row r="58428" spans="2:2" ht="16.5" x14ac:dyDescent="0.3">
      <c r="B58428"/>
    </row>
    <row r="58429" spans="2:2" ht="16.5" x14ac:dyDescent="0.3">
      <c r="B58429"/>
    </row>
    <row r="58430" spans="2:2" ht="16.5" x14ac:dyDescent="0.3">
      <c r="B58430"/>
    </row>
    <row r="58431" spans="2:2" ht="16.5" x14ac:dyDescent="0.3">
      <c r="B58431"/>
    </row>
    <row r="58432" spans="2:2" ht="16.5" x14ac:dyDescent="0.3">
      <c r="B58432"/>
    </row>
    <row r="58433" spans="2:2" ht="16.5" x14ac:dyDescent="0.3">
      <c r="B58433"/>
    </row>
    <row r="58434" spans="2:2" ht="16.5" x14ac:dyDescent="0.3">
      <c r="B58434"/>
    </row>
    <row r="58435" spans="2:2" ht="16.5" x14ac:dyDescent="0.3">
      <c r="B58435"/>
    </row>
    <row r="58436" spans="2:2" ht="16.5" x14ac:dyDescent="0.3">
      <c r="B58436"/>
    </row>
    <row r="58437" spans="2:2" ht="16.5" x14ac:dyDescent="0.3">
      <c r="B58437"/>
    </row>
    <row r="58438" spans="2:2" ht="16.5" x14ac:dyDescent="0.3">
      <c r="B58438"/>
    </row>
    <row r="58439" spans="2:2" ht="16.5" x14ac:dyDescent="0.3">
      <c r="B58439"/>
    </row>
    <row r="58440" spans="2:2" ht="16.5" x14ac:dyDescent="0.3">
      <c r="B58440"/>
    </row>
    <row r="58441" spans="2:2" ht="16.5" x14ac:dyDescent="0.3">
      <c r="B58441"/>
    </row>
    <row r="58442" spans="2:2" ht="16.5" x14ac:dyDescent="0.3">
      <c r="B58442"/>
    </row>
    <row r="58443" spans="2:2" ht="16.5" x14ac:dyDescent="0.3">
      <c r="B58443"/>
    </row>
    <row r="58444" spans="2:2" ht="16.5" x14ac:dyDescent="0.3">
      <c r="B58444"/>
    </row>
    <row r="58445" spans="2:2" ht="16.5" x14ac:dyDescent="0.3">
      <c r="B58445"/>
    </row>
    <row r="58446" spans="2:2" ht="16.5" x14ac:dyDescent="0.3">
      <c r="B58446"/>
    </row>
    <row r="58447" spans="2:2" ht="16.5" x14ac:dyDescent="0.3">
      <c r="B58447"/>
    </row>
    <row r="58448" spans="2:2" ht="16.5" x14ac:dyDescent="0.3">
      <c r="B58448"/>
    </row>
    <row r="58449" spans="2:2" ht="16.5" x14ac:dyDescent="0.3">
      <c r="B58449"/>
    </row>
    <row r="58450" spans="2:2" ht="16.5" x14ac:dyDescent="0.3">
      <c r="B58450"/>
    </row>
    <row r="58451" spans="2:2" ht="16.5" x14ac:dyDescent="0.3">
      <c r="B58451"/>
    </row>
    <row r="58452" spans="2:2" ht="16.5" x14ac:dyDescent="0.3">
      <c r="B58452"/>
    </row>
    <row r="58453" spans="2:2" ht="16.5" x14ac:dyDescent="0.3">
      <c r="B58453"/>
    </row>
    <row r="58454" spans="2:2" ht="16.5" x14ac:dyDescent="0.3">
      <c r="B58454"/>
    </row>
    <row r="58455" spans="2:2" ht="16.5" x14ac:dyDescent="0.3">
      <c r="B58455"/>
    </row>
    <row r="58456" spans="2:2" ht="16.5" x14ac:dyDescent="0.3">
      <c r="B58456"/>
    </row>
    <row r="58457" spans="2:2" ht="16.5" x14ac:dyDescent="0.3">
      <c r="B58457"/>
    </row>
    <row r="58458" spans="2:2" ht="16.5" x14ac:dyDescent="0.3">
      <c r="B58458"/>
    </row>
    <row r="58459" spans="2:2" ht="16.5" x14ac:dyDescent="0.3">
      <c r="B58459"/>
    </row>
    <row r="58460" spans="2:2" ht="16.5" x14ac:dyDescent="0.3">
      <c r="B58460"/>
    </row>
    <row r="58461" spans="2:2" ht="16.5" x14ac:dyDescent="0.3">
      <c r="B58461"/>
    </row>
    <row r="58462" spans="2:2" ht="16.5" x14ac:dyDescent="0.3">
      <c r="B58462"/>
    </row>
    <row r="58463" spans="2:2" ht="16.5" x14ac:dyDescent="0.3">
      <c r="B58463"/>
    </row>
    <row r="58464" spans="2:2" ht="16.5" x14ac:dyDescent="0.3">
      <c r="B58464"/>
    </row>
    <row r="58465" spans="2:2" ht="16.5" x14ac:dyDescent="0.3">
      <c r="B58465"/>
    </row>
    <row r="58466" spans="2:2" ht="16.5" x14ac:dyDescent="0.3">
      <c r="B58466"/>
    </row>
    <row r="58467" spans="2:2" ht="16.5" x14ac:dyDescent="0.3">
      <c r="B58467"/>
    </row>
    <row r="58468" spans="2:2" ht="16.5" x14ac:dyDescent="0.3">
      <c r="B58468"/>
    </row>
    <row r="58469" spans="2:2" ht="16.5" x14ac:dyDescent="0.3">
      <c r="B58469"/>
    </row>
    <row r="58470" spans="2:2" ht="16.5" x14ac:dyDescent="0.3">
      <c r="B58470"/>
    </row>
    <row r="58471" spans="2:2" ht="16.5" x14ac:dyDescent="0.3">
      <c r="B58471"/>
    </row>
    <row r="58472" spans="2:2" ht="16.5" x14ac:dyDescent="0.3">
      <c r="B58472"/>
    </row>
    <row r="58473" spans="2:2" ht="16.5" x14ac:dyDescent="0.3">
      <c r="B58473"/>
    </row>
    <row r="58474" spans="2:2" ht="16.5" x14ac:dyDescent="0.3">
      <c r="B58474"/>
    </row>
    <row r="58475" spans="2:2" ht="16.5" x14ac:dyDescent="0.3">
      <c r="B58475"/>
    </row>
    <row r="58476" spans="2:2" ht="16.5" x14ac:dyDescent="0.3">
      <c r="B58476"/>
    </row>
    <row r="58477" spans="2:2" ht="16.5" x14ac:dyDescent="0.3">
      <c r="B58477"/>
    </row>
    <row r="58478" spans="2:2" ht="16.5" x14ac:dyDescent="0.3">
      <c r="B58478"/>
    </row>
    <row r="58479" spans="2:2" ht="16.5" x14ac:dyDescent="0.3">
      <c r="B58479"/>
    </row>
    <row r="58480" spans="2:2" ht="16.5" x14ac:dyDescent="0.3">
      <c r="B58480"/>
    </row>
    <row r="58481" spans="2:2" ht="16.5" x14ac:dyDescent="0.3">
      <c r="B58481"/>
    </row>
    <row r="58482" spans="2:2" ht="16.5" x14ac:dyDescent="0.3">
      <c r="B58482"/>
    </row>
    <row r="58483" spans="2:2" ht="16.5" x14ac:dyDescent="0.3">
      <c r="B58483"/>
    </row>
    <row r="58484" spans="2:2" ht="16.5" x14ac:dyDescent="0.3">
      <c r="B58484"/>
    </row>
    <row r="58485" spans="2:2" ht="16.5" x14ac:dyDescent="0.3">
      <c r="B58485"/>
    </row>
    <row r="58486" spans="2:2" ht="16.5" x14ac:dyDescent="0.3">
      <c r="B58486"/>
    </row>
    <row r="58487" spans="2:2" ht="16.5" x14ac:dyDescent="0.3">
      <c r="B58487"/>
    </row>
    <row r="58488" spans="2:2" ht="16.5" x14ac:dyDescent="0.3">
      <c r="B58488"/>
    </row>
    <row r="58489" spans="2:2" ht="16.5" x14ac:dyDescent="0.3">
      <c r="B58489"/>
    </row>
    <row r="58490" spans="2:2" ht="16.5" x14ac:dyDescent="0.3">
      <c r="B58490"/>
    </row>
    <row r="58491" spans="2:2" ht="16.5" x14ac:dyDescent="0.3">
      <c r="B58491"/>
    </row>
    <row r="58492" spans="2:2" ht="16.5" x14ac:dyDescent="0.3">
      <c r="B58492"/>
    </row>
    <row r="58493" spans="2:2" ht="16.5" x14ac:dyDescent="0.3">
      <c r="B58493"/>
    </row>
    <row r="58494" spans="2:2" ht="16.5" x14ac:dyDescent="0.3">
      <c r="B58494"/>
    </row>
    <row r="58495" spans="2:2" ht="16.5" x14ac:dyDescent="0.3">
      <c r="B58495"/>
    </row>
    <row r="58496" spans="2:2" ht="16.5" x14ac:dyDescent="0.3">
      <c r="B58496"/>
    </row>
    <row r="58497" spans="2:2" ht="16.5" x14ac:dyDescent="0.3">
      <c r="B58497"/>
    </row>
    <row r="58498" spans="2:2" ht="16.5" x14ac:dyDescent="0.3">
      <c r="B58498"/>
    </row>
    <row r="58499" spans="2:2" ht="16.5" x14ac:dyDescent="0.3">
      <c r="B58499"/>
    </row>
    <row r="58500" spans="2:2" ht="16.5" x14ac:dyDescent="0.3">
      <c r="B58500"/>
    </row>
    <row r="58501" spans="2:2" ht="16.5" x14ac:dyDescent="0.3">
      <c r="B58501"/>
    </row>
    <row r="58502" spans="2:2" ht="16.5" x14ac:dyDescent="0.3">
      <c r="B58502"/>
    </row>
    <row r="58503" spans="2:2" ht="16.5" x14ac:dyDescent="0.3">
      <c r="B58503"/>
    </row>
    <row r="58504" spans="2:2" ht="16.5" x14ac:dyDescent="0.3">
      <c r="B58504"/>
    </row>
    <row r="58505" spans="2:2" ht="16.5" x14ac:dyDescent="0.3">
      <c r="B58505"/>
    </row>
    <row r="58506" spans="2:2" ht="16.5" x14ac:dyDescent="0.3">
      <c r="B58506"/>
    </row>
    <row r="58507" spans="2:2" ht="16.5" x14ac:dyDescent="0.3">
      <c r="B58507"/>
    </row>
    <row r="58508" spans="2:2" ht="16.5" x14ac:dyDescent="0.3">
      <c r="B58508"/>
    </row>
    <row r="58509" spans="2:2" ht="16.5" x14ac:dyDescent="0.3">
      <c r="B58509"/>
    </row>
    <row r="58510" spans="2:2" ht="16.5" x14ac:dyDescent="0.3">
      <c r="B58510"/>
    </row>
    <row r="58511" spans="2:2" ht="16.5" x14ac:dyDescent="0.3">
      <c r="B58511"/>
    </row>
    <row r="58512" spans="2:2" ht="16.5" x14ac:dyDescent="0.3">
      <c r="B58512"/>
    </row>
    <row r="58513" spans="2:2" ht="16.5" x14ac:dyDescent="0.3">
      <c r="B58513"/>
    </row>
    <row r="58514" spans="2:2" ht="16.5" x14ac:dyDescent="0.3">
      <c r="B58514"/>
    </row>
    <row r="58515" spans="2:2" ht="16.5" x14ac:dyDescent="0.3">
      <c r="B58515"/>
    </row>
    <row r="58516" spans="2:2" ht="16.5" x14ac:dyDescent="0.3">
      <c r="B58516"/>
    </row>
    <row r="58517" spans="2:2" ht="16.5" x14ac:dyDescent="0.3">
      <c r="B58517"/>
    </row>
    <row r="58518" spans="2:2" ht="16.5" x14ac:dyDescent="0.3">
      <c r="B58518"/>
    </row>
    <row r="58519" spans="2:2" ht="16.5" x14ac:dyDescent="0.3">
      <c r="B58519"/>
    </row>
    <row r="58520" spans="2:2" ht="16.5" x14ac:dyDescent="0.3">
      <c r="B58520"/>
    </row>
    <row r="58521" spans="2:2" ht="16.5" x14ac:dyDescent="0.3">
      <c r="B58521"/>
    </row>
    <row r="58522" spans="2:2" ht="16.5" x14ac:dyDescent="0.3">
      <c r="B58522"/>
    </row>
    <row r="58523" spans="2:2" ht="16.5" x14ac:dyDescent="0.3">
      <c r="B58523"/>
    </row>
    <row r="58524" spans="2:2" ht="16.5" x14ac:dyDescent="0.3">
      <c r="B58524"/>
    </row>
    <row r="58525" spans="2:2" ht="16.5" x14ac:dyDescent="0.3">
      <c r="B58525"/>
    </row>
    <row r="58526" spans="2:2" ht="16.5" x14ac:dyDescent="0.3">
      <c r="B58526"/>
    </row>
    <row r="58527" spans="2:2" ht="16.5" x14ac:dyDescent="0.3">
      <c r="B58527"/>
    </row>
    <row r="58528" spans="2:2" ht="16.5" x14ac:dyDescent="0.3">
      <c r="B58528"/>
    </row>
    <row r="58529" spans="2:2" ht="16.5" x14ac:dyDescent="0.3">
      <c r="B58529"/>
    </row>
    <row r="58530" spans="2:2" ht="16.5" x14ac:dyDescent="0.3">
      <c r="B58530"/>
    </row>
    <row r="58531" spans="2:2" ht="16.5" x14ac:dyDescent="0.3">
      <c r="B58531"/>
    </row>
    <row r="58532" spans="2:2" ht="16.5" x14ac:dyDescent="0.3">
      <c r="B58532"/>
    </row>
    <row r="58533" spans="2:2" ht="16.5" x14ac:dyDescent="0.3">
      <c r="B58533"/>
    </row>
    <row r="58534" spans="2:2" ht="16.5" x14ac:dyDescent="0.3">
      <c r="B58534"/>
    </row>
    <row r="58535" spans="2:2" ht="16.5" x14ac:dyDescent="0.3">
      <c r="B58535"/>
    </row>
    <row r="58536" spans="2:2" ht="16.5" x14ac:dyDescent="0.3">
      <c r="B58536"/>
    </row>
    <row r="58537" spans="2:2" ht="16.5" x14ac:dyDescent="0.3">
      <c r="B58537"/>
    </row>
    <row r="58538" spans="2:2" ht="16.5" x14ac:dyDescent="0.3">
      <c r="B58538"/>
    </row>
    <row r="58539" spans="2:2" ht="16.5" x14ac:dyDescent="0.3">
      <c r="B58539"/>
    </row>
    <row r="58540" spans="2:2" ht="16.5" x14ac:dyDescent="0.3">
      <c r="B58540"/>
    </row>
    <row r="58541" spans="2:2" ht="16.5" x14ac:dyDescent="0.3">
      <c r="B58541"/>
    </row>
    <row r="58542" spans="2:2" ht="16.5" x14ac:dyDescent="0.3">
      <c r="B58542"/>
    </row>
    <row r="58543" spans="2:2" ht="16.5" x14ac:dyDescent="0.3">
      <c r="B58543"/>
    </row>
    <row r="58544" spans="2:2" ht="16.5" x14ac:dyDescent="0.3">
      <c r="B58544"/>
    </row>
    <row r="58545" spans="2:2" ht="16.5" x14ac:dyDescent="0.3">
      <c r="B58545"/>
    </row>
    <row r="58546" spans="2:2" ht="16.5" x14ac:dyDescent="0.3">
      <c r="B58546"/>
    </row>
    <row r="58547" spans="2:2" ht="16.5" x14ac:dyDescent="0.3">
      <c r="B58547"/>
    </row>
    <row r="58548" spans="2:2" ht="16.5" x14ac:dyDescent="0.3">
      <c r="B58548"/>
    </row>
    <row r="58549" spans="2:2" ht="16.5" x14ac:dyDescent="0.3">
      <c r="B58549"/>
    </row>
    <row r="58550" spans="2:2" ht="16.5" x14ac:dyDescent="0.3">
      <c r="B58550"/>
    </row>
    <row r="58551" spans="2:2" ht="16.5" x14ac:dyDescent="0.3">
      <c r="B58551"/>
    </row>
    <row r="58552" spans="2:2" ht="16.5" x14ac:dyDescent="0.3">
      <c r="B58552"/>
    </row>
    <row r="58553" spans="2:2" ht="16.5" x14ac:dyDescent="0.3">
      <c r="B58553"/>
    </row>
    <row r="58554" spans="2:2" ht="16.5" x14ac:dyDescent="0.3">
      <c r="B58554"/>
    </row>
    <row r="58555" spans="2:2" ht="16.5" x14ac:dyDescent="0.3">
      <c r="B58555"/>
    </row>
    <row r="58556" spans="2:2" ht="16.5" x14ac:dyDescent="0.3">
      <c r="B58556"/>
    </row>
    <row r="58557" spans="2:2" ht="16.5" x14ac:dyDescent="0.3">
      <c r="B58557"/>
    </row>
    <row r="58558" spans="2:2" ht="16.5" x14ac:dyDescent="0.3">
      <c r="B58558"/>
    </row>
    <row r="58559" spans="2:2" ht="16.5" x14ac:dyDescent="0.3">
      <c r="B58559"/>
    </row>
    <row r="58560" spans="2:2" ht="16.5" x14ac:dyDescent="0.3">
      <c r="B58560"/>
    </row>
    <row r="58561" spans="2:2" ht="16.5" x14ac:dyDescent="0.3">
      <c r="B58561"/>
    </row>
    <row r="58562" spans="2:2" ht="16.5" x14ac:dyDescent="0.3">
      <c r="B58562"/>
    </row>
    <row r="58563" spans="2:2" ht="16.5" x14ac:dyDescent="0.3">
      <c r="B58563"/>
    </row>
    <row r="58564" spans="2:2" ht="16.5" x14ac:dyDescent="0.3">
      <c r="B58564"/>
    </row>
    <row r="58565" spans="2:2" ht="16.5" x14ac:dyDescent="0.3">
      <c r="B58565"/>
    </row>
    <row r="58566" spans="2:2" ht="16.5" x14ac:dyDescent="0.3">
      <c r="B58566"/>
    </row>
    <row r="58567" spans="2:2" ht="16.5" x14ac:dyDescent="0.3">
      <c r="B58567"/>
    </row>
    <row r="58568" spans="2:2" ht="16.5" x14ac:dyDescent="0.3">
      <c r="B58568"/>
    </row>
    <row r="58569" spans="2:2" ht="16.5" x14ac:dyDescent="0.3">
      <c r="B58569"/>
    </row>
    <row r="58570" spans="2:2" ht="16.5" x14ac:dyDescent="0.3">
      <c r="B58570"/>
    </row>
    <row r="58571" spans="2:2" ht="16.5" x14ac:dyDescent="0.3">
      <c r="B58571"/>
    </row>
    <row r="58572" spans="2:2" ht="16.5" x14ac:dyDescent="0.3">
      <c r="B58572"/>
    </row>
    <row r="58573" spans="2:2" ht="16.5" x14ac:dyDescent="0.3">
      <c r="B58573"/>
    </row>
    <row r="58574" spans="2:2" ht="16.5" x14ac:dyDescent="0.3">
      <c r="B58574"/>
    </row>
    <row r="58575" spans="2:2" ht="16.5" x14ac:dyDescent="0.3">
      <c r="B58575"/>
    </row>
    <row r="58576" spans="2:2" ht="16.5" x14ac:dyDescent="0.3">
      <c r="B58576"/>
    </row>
    <row r="58577" spans="2:2" ht="16.5" x14ac:dyDescent="0.3">
      <c r="B58577"/>
    </row>
    <row r="58578" spans="2:2" ht="16.5" x14ac:dyDescent="0.3">
      <c r="B58578"/>
    </row>
    <row r="58579" spans="2:2" ht="16.5" x14ac:dyDescent="0.3">
      <c r="B58579"/>
    </row>
    <row r="58580" spans="2:2" ht="16.5" x14ac:dyDescent="0.3">
      <c r="B58580"/>
    </row>
    <row r="58581" spans="2:2" ht="16.5" x14ac:dyDescent="0.3">
      <c r="B58581"/>
    </row>
    <row r="58582" spans="2:2" ht="16.5" x14ac:dyDescent="0.3">
      <c r="B58582"/>
    </row>
    <row r="58583" spans="2:2" ht="16.5" x14ac:dyDescent="0.3">
      <c r="B58583"/>
    </row>
    <row r="58584" spans="2:2" ht="16.5" x14ac:dyDescent="0.3">
      <c r="B58584"/>
    </row>
    <row r="58585" spans="2:2" ht="16.5" x14ac:dyDescent="0.3">
      <c r="B58585"/>
    </row>
    <row r="58586" spans="2:2" ht="16.5" x14ac:dyDescent="0.3">
      <c r="B58586"/>
    </row>
    <row r="58587" spans="2:2" ht="16.5" x14ac:dyDescent="0.3">
      <c r="B58587"/>
    </row>
    <row r="58588" spans="2:2" ht="16.5" x14ac:dyDescent="0.3">
      <c r="B58588"/>
    </row>
    <row r="58589" spans="2:2" ht="16.5" x14ac:dyDescent="0.3">
      <c r="B58589"/>
    </row>
    <row r="58590" spans="2:2" ht="16.5" x14ac:dyDescent="0.3">
      <c r="B58590"/>
    </row>
    <row r="58591" spans="2:2" ht="16.5" x14ac:dyDescent="0.3">
      <c r="B58591"/>
    </row>
    <row r="58592" spans="2:2" ht="16.5" x14ac:dyDescent="0.3">
      <c r="B58592"/>
    </row>
    <row r="58593" spans="2:2" ht="16.5" x14ac:dyDescent="0.3">
      <c r="B58593"/>
    </row>
    <row r="58594" spans="2:2" ht="16.5" x14ac:dyDescent="0.3">
      <c r="B58594"/>
    </row>
    <row r="58595" spans="2:2" ht="16.5" x14ac:dyDescent="0.3">
      <c r="B58595"/>
    </row>
    <row r="58596" spans="2:2" ht="16.5" x14ac:dyDescent="0.3">
      <c r="B58596"/>
    </row>
    <row r="58597" spans="2:2" ht="16.5" x14ac:dyDescent="0.3">
      <c r="B58597"/>
    </row>
    <row r="58598" spans="2:2" ht="16.5" x14ac:dyDescent="0.3">
      <c r="B58598"/>
    </row>
    <row r="58599" spans="2:2" ht="16.5" x14ac:dyDescent="0.3">
      <c r="B58599"/>
    </row>
    <row r="58600" spans="2:2" ht="16.5" x14ac:dyDescent="0.3">
      <c r="B58600"/>
    </row>
    <row r="58601" spans="2:2" ht="16.5" x14ac:dyDescent="0.3">
      <c r="B58601"/>
    </row>
    <row r="58602" spans="2:2" ht="16.5" x14ac:dyDescent="0.3">
      <c r="B58602"/>
    </row>
    <row r="58603" spans="2:2" ht="16.5" x14ac:dyDescent="0.3">
      <c r="B58603"/>
    </row>
    <row r="58604" spans="2:2" ht="16.5" x14ac:dyDescent="0.3">
      <c r="B58604"/>
    </row>
    <row r="58605" spans="2:2" ht="16.5" x14ac:dyDescent="0.3">
      <c r="B58605"/>
    </row>
    <row r="58606" spans="2:2" ht="16.5" x14ac:dyDescent="0.3">
      <c r="B58606"/>
    </row>
    <row r="58607" spans="2:2" ht="16.5" x14ac:dyDescent="0.3">
      <c r="B58607"/>
    </row>
    <row r="58608" spans="2:2" ht="16.5" x14ac:dyDescent="0.3">
      <c r="B58608"/>
    </row>
    <row r="58609" spans="2:2" ht="16.5" x14ac:dyDescent="0.3">
      <c r="B58609"/>
    </row>
    <row r="58610" spans="2:2" ht="16.5" x14ac:dyDescent="0.3">
      <c r="B58610"/>
    </row>
    <row r="58611" spans="2:2" ht="16.5" x14ac:dyDescent="0.3">
      <c r="B58611"/>
    </row>
    <row r="58612" spans="2:2" ht="16.5" x14ac:dyDescent="0.3">
      <c r="B58612"/>
    </row>
    <row r="58613" spans="2:2" ht="16.5" x14ac:dyDescent="0.3">
      <c r="B58613"/>
    </row>
    <row r="58614" spans="2:2" ht="16.5" x14ac:dyDescent="0.3">
      <c r="B58614"/>
    </row>
    <row r="58615" spans="2:2" ht="16.5" x14ac:dyDescent="0.3">
      <c r="B58615"/>
    </row>
    <row r="58616" spans="2:2" ht="16.5" x14ac:dyDescent="0.3">
      <c r="B58616"/>
    </row>
    <row r="58617" spans="2:2" ht="16.5" x14ac:dyDescent="0.3">
      <c r="B58617"/>
    </row>
    <row r="58618" spans="2:2" ht="16.5" x14ac:dyDescent="0.3">
      <c r="B58618"/>
    </row>
    <row r="58619" spans="2:2" ht="16.5" x14ac:dyDescent="0.3">
      <c r="B58619"/>
    </row>
    <row r="58620" spans="2:2" ht="16.5" x14ac:dyDescent="0.3">
      <c r="B58620"/>
    </row>
    <row r="58621" spans="2:2" ht="16.5" x14ac:dyDescent="0.3">
      <c r="B58621"/>
    </row>
    <row r="58622" spans="2:2" ht="16.5" x14ac:dyDescent="0.3">
      <c r="B58622"/>
    </row>
    <row r="58623" spans="2:2" ht="16.5" x14ac:dyDescent="0.3">
      <c r="B58623"/>
    </row>
    <row r="58624" spans="2:2" ht="16.5" x14ac:dyDescent="0.3">
      <c r="B58624"/>
    </row>
    <row r="58625" spans="2:2" ht="16.5" x14ac:dyDescent="0.3">
      <c r="B58625"/>
    </row>
    <row r="58626" spans="2:2" ht="16.5" x14ac:dyDescent="0.3">
      <c r="B58626"/>
    </row>
    <row r="58627" spans="2:2" ht="16.5" x14ac:dyDescent="0.3">
      <c r="B58627"/>
    </row>
    <row r="58628" spans="2:2" ht="16.5" x14ac:dyDescent="0.3">
      <c r="B58628"/>
    </row>
    <row r="58629" spans="2:2" ht="16.5" x14ac:dyDescent="0.3">
      <c r="B58629"/>
    </row>
    <row r="58630" spans="2:2" ht="16.5" x14ac:dyDescent="0.3">
      <c r="B58630"/>
    </row>
    <row r="58631" spans="2:2" ht="16.5" x14ac:dyDescent="0.3">
      <c r="B58631"/>
    </row>
    <row r="58632" spans="2:2" ht="16.5" x14ac:dyDescent="0.3">
      <c r="B58632"/>
    </row>
    <row r="58633" spans="2:2" ht="16.5" x14ac:dyDescent="0.3">
      <c r="B58633"/>
    </row>
    <row r="58634" spans="2:2" ht="16.5" x14ac:dyDescent="0.3">
      <c r="B58634"/>
    </row>
    <row r="58635" spans="2:2" ht="16.5" x14ac:dyDescent="0.3">
      <c r="B58635"/>
    </row>
    <row r="58636" spans="2:2" ht="16.5" x14ac:dyDescent="0.3">
      <c r="B58636"/>
    </row>
    <row r="58637" spans="2:2" ht="16.5" x14ac:dyDescent="0.3">
      <c r="B58637"/>
    </row>
    <row r="58638" spans="2:2" ht="16.5" x14ac:dyDescent="0.3">
      <c r="B58638"/>
    </row>
    <row r="58639" spans="2:2" ht="16.5" x14ac:dyDescent="0.3">
      <c r="B58639"/>
    </row>
    <row r="58640" spans="2:2" ht="16.5" x14ac:dyDescent="0.3">
      <c r="B58640"/>
    </row>
    <row r="58641" spans="2:2" ht="16.5" x14ac:dyDescent="0.3">
      <c r="B58641"/>
    </row>
    <row r="58642" spans="2:2" ht="16.5" x14ac:dyDescent="0.3">
      <c r="B58642"/>
    </row>
    <row r="58643" spans="2:2" ht="16.5" x14ac:dyDescent="0.3">
      <c r="B58643"/>
    </row>
    <row r="58644" spans="2:2" ht="16.5" x14ac:dyDescent="0.3">
      <c r="B58644"/>
    </row>
    <row r="58645" spans="2:2" ht="16.5" x14ac:dyDescent="0.3">
      <c r="B58645"/>
    </row>
    <row r="58646" spans="2:2" ht="16.5" x14ac:dyDescent="0.3">
      <c r="B58646"/>
    </row>
    <row r="58647" spans="2:2" ht="16.5" x14ac:dyDescent="0.3">
      <c r="B58647"/>
    </row>
    <row r="58648" spans="2:2" ht="16.5" x14ac:dyDescent="0.3">
      <c r="B58648"/>
    </row>
    <row r="58649" spans="2:2" ht="16.5" x14ac:dyDescent="0.3">
      <c r="B58649"/>
    </row>
    <row r="58650" spans="2:2" ht="16.5" x14ac:dyDescent="0.3">
      <c r="B58650"/>
    </row>
    <row r="58651" spans="2:2" ht="16.5" x14ac:dyDescent="0.3">
      <c r="B58651"/>
    </row>
    <row r="58652" spans="2:2" ht="16.5" x14ac:dyDescent="0.3">
      <c r="B58652"/>
    </row>
    <row r="58653" spans="2:2" ht="16.5" x14ac:dyDescent="0.3">
      <c r="B58653"/>
    </row>
    <row r="58654" spans="2:2" ht="16.5" x14ac:dyDescent="0.3">
      <c r="B58654"/>
    </row>
    <row r="58655" spans="2:2" ht="16.5" x14ac:dyDescent="0.3">
      <c r="B58655"/>
    </row>
    <row r="58656" spans="2:2" ht="16.5" x14ac:dyDescent="0.3">
      <c r="B58656"/>
    </row>
    <row r="58657" spans="2:2" ht="16.5" x14ac:dyDescent="0.3">
      <c r="B58657"/>
    </row>
    <row r="58658" spans="2:2" ht="16.5" x14ac:dyDescent="0.3">
      <c r="B58658"/>
    </row>
    <row r="58659" spans="2:2" ht="16.5" x14ac:dyDescent="0.3">
      <c r="B58659"/>
    </row>
    <row r="58660" spans="2:2" ht="16.5" x14ac:dyDescent="0.3">
      <c r="B58660"/>
    </row>
    <row r="58661" spans="2:2" ht="16.5" x14ac:dyDescent="0.3">
      <c r="B58661"/>
    </row>
    <row r="58662" spans="2:2" ht="16.5" x14ac:dyDescent="0.3">
      <c r="B58662"/>
    </row>
    <row r="58663" spans="2:2" ht="16.5" x14ac:dyDescent="0.3">
      <c r="B58663"/>
    </row>
    <row r="58664" spans="2:2" ht="16.5" x14ac:dyDescent="0.3">
      <c r="B58664"/>
    </row>
    <row r="58665" spans="2:2" ht="16.5" x14ac:dyDescent="0.3">
      <c r="B58665"/>
    </row>
    <row r="58666" spans="2:2" ht="16.5" x14ac:dyDescent="0.3">
      <c r="B58666"/>
    </row>
    <row r="58667" spans="2:2" ht="16.5" x14ac:dyDescent="0.3">
      <c r="B58667"/>
    </row>
    <row r="58668" spans="2:2" ht="16.5" x14ac:dyDescent="0.3">
      <c r="B58668"/>
    </row>
    <row r="58669" spans="2:2" ht="16.5" x14ac:dyDescent="0.3">
      <c r="B58669"/>
    </row>
    <row r="58670" spans="2:2" ht="16.5" x14ac:dyDescent="0.3">
      <c r="B58670"/>
    </row>
    <row r="58671" spans="2:2" ht="16.5" x14ac:dyDescent="0.3">
      <c r="B58671"/>
    </row>
    <row r="58672" spans="2:2" ht="16.5" x14ac:dyDescent="0.3">
      <c r="B58672"/>
    </row>
    <row r="58673" spans="2:2" ht="16.5" x14ac:dyDescent="0.3">
      <c r="B58673"/>
    </row>
    <row r="58674" spans="2:2" ht="16.5" x14ac:dyDescent="0.3">
      <c r="B58674"/>
    </row>
    <row r="58675" spans="2:2" ht="16.5" x14ac:dyDescent="0.3">
      <c r="B58675"/>
    </row>
    <row r="58676" spans="2:2" ht="16.5" x14ac:dyDescent="0.3">
      <c r="B58676"/>
    </row>
    <row r="58677" spans="2:2" ht="16.5" x14ac:dyDescent="0.3">
      <c r="B58677"/>
    </row>
    <row r="58678" spans="2:2" ht="16.5" x14ac:dyDescent="0.3">
      <c r="B58678"/>
    </row>
    <row r="58679" spans="2:2" ht="16.5" x14ac:dyDescent="0.3">
      <c r="B58679"/>
    </row>
    <row r="58680" spans="2:2" ht="16.5" x14ac:dyDescent="0.3">
      <c r="B58680"/>
    </row>
    <row r="58681" spans="2:2" ht="16.5" x14ac:dyDescent="0.3">
      <c r="B58681"/>
    </row>
    <row r="58682" spans="2:2" ht="16.5" x14ac:dyDescent="0.3">
      <c r="B58682"/>
    </row>
    <row r="58683" spans="2:2" ht="16.5" x14ac:dyDescent="0.3">
      <c r="B58683"/>
    </row>
    <row r="58684" spans="2:2" ht="16.5" x14ac:dyDescent="0.3">
      <c r="B58684"/>
    </row>
    <row r="58685" spans="2:2" ht="16.5" x14ac:dyDescent="0.3">
      <c r="B58685"/>
    </row>
    <row r="58686" spans="2:2" ht="16.5" x14ac:dyDescent="0.3">
      <c r="B58686"/>
    </row>
    <row r="58687" spans="2:2" ht="16.5" x14ac:dyDescent="0.3">
      <c r="B58687"/>
    </row>
    <row r="58688" spans="2:2" ht="16.5" x14ac:dyDescent="0.3">
      <c r="B58688"/>
    </row>
    <row r="58689" spans="2:2" ht="16.5" x14ac:dyDescent="0.3">
      <c r="B58689"/>
    </row>
    <row r="58690" spans="2:2" ht="16.5" x14ac:dyDescent="0.3">
      <c r="B58690"/>
    </row>
    <row r="58691" spans="2:2" ht="16.5" x14ac:dyDescent="0.3">
      <c r="B58691"/>
    </row>
    <row r="58692" spans="2:2" ht="16.5" x14ac:dyDescent="0.3">
      <c r="B58692"/>
    </row>
    <row r="58693" spans="2:2" ht="16.5" x14ac:dyDescent="0.3">
      <c r="B58693"/>
    </row>
    <row r="58694" spans="2:2" ht="16.5" x14ac:dyDescent="0.3">
      <c r="B58694"/>
    </row>
    <row r="58695" spans="2:2" ht="16.5" x14ac:dyDescent="0.3">
      <c r="B58695"/>
    </row>
    <row r="58696" spans="2:2" ht="16.5" x14ac:dyDescent="0.3">
      <c r="B58696"/>
    </row>
    <row r="58697" spans="2:2" ht="16.5" x14ac:dyDescent="0.3">
      <c r="B58697"/>
    </row>
    <row r="58698" spans="2:2" ht="16.5" x14ac:dyDescent="0.3">
      <c r="B58698"/>
    </row>
    <row r="58699" spans="2:2" ht="16.5" x14ac:dyDescent="0.3">
      <c r="B58699"/>
    </row>
    <row r="58700" spans="2:2" ht="16.5" x14ac:dyDescent="0.3">
      <c r="B58700"/>
    </row>
    <row r="58701" spans="2:2" ht="16.5" x14ac:dyDescent="0.3">
      <c r="B58701"/>
    </row>
    <row r="58702" spans="2:2" ht="16.5" x14ac:dyDescent="0.3">
      <c r="B58702"/>
    </row>
    <row r="58703" spans="2:2" ht="16.5" x14ac:dyDescent="0.3">
      <c r="B58703"/>
    </row>
    <row r="58704" spans="2:2" ht="16.5" x14ac:dyDescent="0.3">
      <c r="B58704"/>
    </row>
    <row r="58705" spans="2:2" ht="16.5" x14ac:dyDescent="0.3">
      <c r="B58705"/>
    </row>
    <row r="58706" spans="2:2" ht="16.5" x14ac:dyDescent="0.3">
      <c r="B58706"/>
    </row>
    <row r="58707" spans="2:2" ht="16.5" x14ac:dyDescent="0.3">
      <c r="B58707"/>
    </row>
    <row r="58708" spans="2:2" ht="16.5" x14ac:dyDescent="0.3">
      <c r="B58708"/>
    </row>
    <row r="58709" spans="2:2" ht="16.5" x14ac:dyDescent="0.3">
      <c r="B58709"/>
    </row>
    <row r="58710" spans="2:2" ht="16.5" x14ac:dyDescent="0.3">
      <c r="B58710"/>
    </row>
    <row r="58711" spans="2:2" ht="16.5" x14ac:dyDescent="0.3">
      <c r="B58711"/>
    </row>
    <row r="58712" spans="2:2" ht="16.5" x14ac:dyDescent="0.3">
      <c r="B58712"/>
    </row>
    <row r="58713" spans="2:2" ht="16.5" x14ac:dyDescent="0.3">
      <c r="B58713"/>
    </row>
    <row r="58714" spans="2:2" ht="16.5" x14ac:dyDescent="0.3">
      <c r="B58714"/>
    </row>
    <row r="58715" spans="2:2" ht="16.5" x14ac:dyDescent="0.3">
      <c r="B58715"/>
    </row>
    <row r="58716" spans="2:2" ht="16.5" x14ac:dyDescent="0.3">
      <c r="B58716"/>
    </row>
    <row r="58717" spans="2:2" ht="16.5" x14ac:dyDescent="0.3">
      <c r="B58717"/>
    </row>
    <row r="58718" spans="2:2" ht="16.5" x14ac:dyDescent="0.3">
      <c r="B58718"/>
    </row>
    <row r="58719" spans="2:2" ht="16.5" x14ac:dyDescent="0.3">
      <c r="B58719"/>
    </row>
    <row r="58720" spans="2:2" ht="16.5" x14ac:dyDescent="0.3">
      <c r="B58720"/>
    </row>
    <row r="58721" spans="2:2" ht="16.5" x14ac:dyDescent="0.3">
      <c r="B58721"/>
    </row>
    <row r="58722" spans="2:2" ht="16.5" x14ac:dyDescent="0.3">
      <c r="B58722"/>
    </row>
    <row r="58723" spans="2:2" ht="16.5" x14ac:dyDescent="0.3">
      <c r="B58723"/>
    </row>
    <row r="58724" spans="2:2" ht="16.5" x14ac:dyDescent="0.3">
      <c r="B58724"/>
    </row>
    <row r="58725" spans="2:2" ht="16.5" x14ac:dyDescent="0.3">
      <c r="B58725"/>
    </row>
    <row r="58726" spans="2:2" ht="16.5" x14ac:dyDescent="0.3">
      <c r="B58726"/>
    </row>
    <row r="58727" spans="2:2" ht="16.5" x14ac:dyDescent="0.3">
      <c r="B58727"/>
    </row>
    <row r="58728" spans="2:2" ht="16.5" x14ac:dyDescent="0.3">
      <c r="B58728"/>
    </row>
    <row r="58729" spans="2:2" ht="16.5" x14ac:dyDescent="0.3">
      <c r="B58729"/>
    </row>
    <row r="58730" spans="2:2" ht="16.5" x14ac:dyDescent="0.3">
      <c r="B58730"/>
    </row>
    <row r="58731" spans="2:2" ht="16.5" x14ac:dyDescent="0.3">
      <c r="B58731"/>
    </row>
    <row r="58732" spans="2:2" ht="16.5" x14ac:dyDescent="0.3">
      <c r="B58732"/>
    </row>
    <row r="58733" spans="2:2" ht="16.5" x14ac:dyDescent="0.3">
      <c r="B58733"/>
    </row>
    <row r="58734" spans="2:2" ht="16.5" x14ac:dyDescent="0.3">
      <c r="B58734"/>
    </row>
    <row r="58735" spans="2:2" ht="16.5" x14ac:dyDescent="0.3">
      <c r="B58735"/>
    </row>
    <row r="58736" spans="2:2" ht="16.5" x14ac:dyDescent="0.3">
      <c r="B58736"/>
    </row>
    <row r="58737" spans="2:2" ht="16.5" x14ac:dyDescent="0.3">
      <c r="B58737"/>
    </row>
    <row r="58738" spans="2:2" ht="16.5" x14ac:dyDescent="0.3">
      <c r="B58738"/>
    </row>
    <row r="58739" spans="2:2" ht="16.5" x14ac:dyDescent="0.3">
      <c r="B58739"/>
    </row>
    <row r="58740" spans="2:2" ht="16.5" x14ac:dyDescent="0.3">
      <c r="B58740"/>
    </row>
    <row r="58741" spans="2:2" ht="16.5" x14ac:dyDescent="0.3">
      <c r="B58741"/>
    </row>
    <row r="58742" spans="2:2" ht="16.5" x14ac:dyDescent="0.3">
      <c r="B58742"/>
    </row>
    <row r="58743" spans="2:2" ht="16.5" x14ac:dyDescent="0.3">
      <c r="B58743"/>
    </row>
    <row r="58744" spans="2:2" ht="16.5" x14ac:dyDescent="0.3">
      <c r="B58744"/>
    </row>
    <row r="58745" spans="2:2" ht="16.5" x14ac:dyDescent="0.3">
      <c r="B58745"/>
    </row>
    <row r="58746" spans="2:2" ht="16.5" x14ac:dyDescent="0.3">
      <c r="B58746"/>
    </row>
    <row r="58747" spans="2:2" ht="16.5" x14ac:dyDescent="0.3">
      <c r="B58747"/>
    </row>
    <row r="58748" spans="2:2" ht="16.5" x14ac:dyDescent="0.3">
      <c r="B58748"/>
    </row>
    <row r="58749" spans="2:2" ht="16.5" x14ac:dyDescent="0.3">
      <c r="B58749"/>
    </row>
    <row r="58750" spans="2:2" ht="16.5" x14ac:dyDescent="0.3">
      <c r="B58750"/>
    </row>
    <row r="58751" spans="2:2" ht="16.5" x14ac:dyDescent="0.3">
      <c r="B58751"/>
    </row>
    <row r="58752" spans="2:2" ht="16.5" x14ac:dyDescent="0.3">
      <c r="B58752"/>
    </row>
    <row r="58753" spans="2:2" ht="16.5" x14ac:dyDescent="0.3">
      <c r="B58753"/>
    </row>
    <row r="58754" spans="2:2" ht="16.5" x14ac:dyDescent="0.3">
      <c r="B58754"/>
    </row>
    <row r="58755" spans="2:2" ht="16.5" x14ac:dyDescent="0.3">
      <c r="B58755"/>
    </row>
    <row r="58756" spans="2:2" ht="16.5" x14ac:dyDescent="0.3">
      <c r="B58756"/>
    </row>
    <row r="58757" spans="2:2" ht="16.5" x14ac:dyDescent="0.3">
      <c r="B58757"/>
    </row>
    <row r="58758" spans="2:2" ht="16.5" x14ac:dyDescent="0.3">
      <c r="B58758"/>
    </row>
    <row r="58759" spans="2:2" ht="16.5" x14ac:dyDescent="0.3">
      <c r="B58759"/>
    </row>
    <row r="58760" spans="2:2" ht="16.5" x14ac:dyDescent="0.3">
      <c r="B58760"/>
    </row>
    <row r="58761" spans="2:2" ht="16.5" x14ac:dyDescent="0.3">
      <c r="B58761"/>
    </row>
    <row r="58762" spans="2:2" ht="16.5" x14ac:dyDescent="0.3">
      <c r="B58762"/>
    </row>
    <row r="58763" spans="2:2" ht="16.5" x14ac:dyDescent="0.3">
      <c r="B58763"/>
    </row>
    <row r="58764" spans="2:2" ht="16.5" x14ac:dyDescent="0.3">
      <c r="B58764"/>
    </row>
    <row r="58765" spans="2:2" ht="16.5" x14ac:dyDescent="0.3">
      <c r="B58765"/>
    </row>
    <row r="58766" spans="2:2" ht="16.5" x14ac:dyDescent="0.3">
      <c r="B58766"/>
    </row>
    <row r="58767" spans="2:2" ht="16.5" x14ac:dyDescent="0.3">
      <c r="B58767"/>
    </row>
    <row r="58768" spans="2:2" ht="16.5" x14ac:dyDescent="0.3">
      <c r="B58768"/>
    </row>
    <row r="58769" spans="2:2" ht="16.5" x14ac:dyDescent="0.3">
      <c r="B58769"/>
    </row>
    <row r="58770" spans="2:2" ht="16.5" x14ac:dyDescent="0.3">
      <c r="B58770"/>
    </row>
    <row r="58771" spans="2:2" ht="16.5" x14ac:dyDescent="0.3">
      <c r="B58771"/>
    </row>
    <row r="58772" spans="2:2" ht="16.5" x14ac:dyDescent="0.3">
      <c r="B58772"/>
    </row>
    <row r="58773" spans="2:2" ht="16.5" x14ac:dyDescent="0.3">
      <c r="B58773"/>
    </row>
    <row r="58774" spans="2:2" ht="16.5" x14ac:dyDescent="0.3">
      <c r="B58774"/>
    </row>
    <row r="58775" spans="2:2" ht="16.5" x14ac:dyDescent="0.3">
      <c r="B58775"/>
    </row>
    <row r="58776" spans="2:2" ht="16.5" x14ac:dyDescent="0.3">
      <c r="B58776"/>
    </row>
    <row r="58777" spans="2:2" ht="16.5" x14ac:dyDescent="0.3">
      <c r="B58777"/>
    </row>
    <row r="58778" spans="2:2" ht="16.5" x14ac:dyDescent="0.3">
      <c r="B58778"/>
    </row>
    <row r="58779" spans="2:2" ht="16.5" x14ac:dyDescent="0.3">
      <c r="B58779"/>
    </row>
    <row r="58780" spans="2:2" ht="16.5" x14ac:dyDescent="0.3">
      <c r="B58780"/>
    </row>
    <row r="58781" spans="2:2" ht="16.5" x14ac:dyDescent="0.3">
      <c r="B58781"/>
    </row>
    <row r="58782" spans="2:2" ht="16.5" x14ac:dyDescent="0.3">
      <c r="B58782"/>
    </row>
    <row r="58783" spans="2:2" ht="16.5" x14ac:dyDescent="0.3">
      <c r="B58783"/>
    </row>
    <row r="58784" spans="2:2" ht="16.5" x14ac:dyDescent="0.3">
      <c r="B58784"/>
    </row>
    <row r="58785" spans="2:2" ht="16.5" x14ac:dyDescent="0.3">
      <c r="B58785"/>
    </row>
    <row r="58786" spans="2:2" ht="16.5" x14ac:dyDescent="0.3">
      <c r="B58786"/>
    </row>
    <row r="58787" spans="2:2" ht="16.5" x14ac:dyDescent="0.3">
      <c r="B58787"/>
    </row>
    <row r="58788" spans="2:2" ht="16.5" x14ac:dyDescent="0.3">
      <c r="B58788"/>
    </row>
    <row r="58789" spans="2:2" ht="16.5" x14ac:dyDescent="0.3">
      <c r="B58789"/>
    </row>
    <row r="58790" spans="2:2" ht="16.5" x14ac:dyDescent="0.3">
      <c r="B58790"/>
    </row>
    <row r="58791" spans="2:2" ht="16.5" x14ac:dyDescent="0.3">
      <c r="B58791"/>
    </row>
    <row r="58792" spans="2:2" ht="16.5" x14ac:dyDescent="0.3">
      <c r="B58792"/>
    </row>
    <row r="58793" spans="2:2" ht="16.5" x14ac:dyDescent="0.3">
      <c r="B58793"/>
    </row>
    <row r="58794" spans="2:2" ht="16.5" x14ac:dyDescent="0.3">
      <c r="B58794"/>
    </row>
    <row r="58795" spans="2:2" ht="16.5" x14ac:dyDescent="0.3">
      <c r="B58795"/>
    </row>
    <row r="58796" spans="2:2" ht="16.5" x14ac:dyDescent="0.3">
      <c r="B58796"/>
    </row>
    <row r="58797" spans="2:2" ht="16.5" x14ac:dyDescent="0.3">
      <c r="B58797"/>
    </row>
    <row r="58798" spans="2:2" ht="16.5" x14ac:dyDescent="0.3">
      <c r="B58798"/>
    </row>
    <row r="58799" spans="2:2" ht="16.5" x14ac:dyDescent="0.3">
      <c r="B58799"/>
    </row>
    <row r="58800" spans="2:2" ht="16.5" x14ac:dyDescent="0.3">
      <c r="B58800"/>
    </row>
    <row r="58801" spans="2:2" ht="16.5" x14ac:dyDescent="0.3">
      <c r="B58801"/>
    </row>
    <row r="58802" spans="2:2" ht="16.5" x14ac:dyDescent="0.3">
      <c r="B58802"/>
    </row>
    <row r="58803" spans="2:2" ht="16.5" x14ac:dyDescent="0.3">
      <c r="B58803"/>
    </row>
    <row r="58804" spans="2:2" ht="16.5" x14ac:dyDescent="0.3">
      <c r="B58804"/>
    </row>
    <row r="58805" spans="2:2" ht="16.5" x14ac:dyDescent="0.3">
      <c r="B58805"/>
    </row>
    <row r="58806" spans="2:2" ht="16.5" x14ac:dyDescent="0.3">
      <c r="B58806"/>
    </row>
    <row r="58807" spans="2:2" ht="16.5" x14ac:dyDescent="0.3">
      <c r="B58807"/>
    </row>
    <row r="58808" spans="2:2" ht="16.5" x14ac:dyDescent="0.3">
      <c r="B58808"/>
    </row>
    <row r="58809" spans="2:2" ht="16.5" x14ac:dyDescent="0.3">
      <c r="B58809"/>
    </row>
    <row r="58810" spans="2:2" ht="16.5" x14ac:dyDescent="0.3">
      <c r="B58810"/>
    </row>
    <row r="58811" spans="2:2" ht="16.5" x14ac:dyDescent="0.3">
      <c r="B58811"/>
    </row>
    <row r="58812" spans="2:2" ht="16.5" x14ac:dyDescent="0.3">
      <c r="B58812"/>
    </row>
    <row r="58813" spans="2:2" ht="16.5" x14ac:dyDescent="0.3">
      <c r="B58813"/>
    </row>
    <row r="58814" spans="2:2" ht="16.5" x14ac:dyDescent="0.3">
      <c r="B58814"/>
    </row>
    <row r="58815" spans="2:2" ht="16.5" x14ac:dyDescent="0.3">
      <c r="B58815"/>
    </row>
    <row r="58816" spans="2:2" ht="16.5" x14ac:dyDescent="0.3">
      <c r="B58816"/>
    </row>
    <row r="58817" spans="2:2" ht="16.5" x14ac:dyDescent="0.3">
      <c r="B58817"/>
    </row>
    <row r="58818" spans="2:2" ht="16.5" x14ac:dyDescent="0.3">
      <c r="B58818"/>
    </row>
    <row r="58819" spans="2:2" ht="16.5" x14ac:dyDescent="0.3">
      <c r="B58819"/>
    </row>
    <row r="58820" spans="2:2" ht="16.5" x14ac:dyDescent="0.3">
      <c r="B58820"/>
    </row>
    <row r="58821" spans="2:2" ht="16.5" x14ac:dyDescent="0.3">
      <c r="B58821"/>
    </row>
    <row r="58822" spans="2:2" ht="16.5" x14ac:dyDescent="0.3">
      <c r="B58822"/>
    </row>
    <row r="58823" spans="2:2" ht="16.5" x14ac:dyDescent="0.3">
      <c r="B58823"/>
    </row>
    <row r="58824" spans="2:2" ht="16.5" x14ac:dyDescent="0.3">
      <c r="B58824"/>
    </row>
    <row r="58825" spans="2:2" ht="16.5" x14ac:dyDescent="0.3">
      <c r="B58825"/>
    </row>
    <row r="58826" spans="2:2" ht="16.5" x14ac:dyDescent="0.3">
      <c r="B58826"/>
    </row>
    <row r="58827" spans="2:2" ht="16.5" x14ac:dyDescent="0.3">
      <c r="B58827"/>
    </row>
    <row r="58828" spans="2:2" ht="16.5" x14ac:dyDescent="0.3">
      <c r="B58828"/>
    </row>
    <row r="58829" spans="2:2" ht="16.5" x14ac:dyDescent="0.3">
      <c r="B58829"/>
    </row>
    <row r="58830" spans="2:2" ht="16.5" x14ac:dyDescent="0.3">
      <c r="B58830"/>
    </row>
    <row r="58831" spans="2:2" ht="16.5" x14ac:dyDescent="0.3">
      <c r="B58831"/>
    </row>
    <row r="58832" spans="2:2" ht="16.5" x14ac:dyDescent="0.3">
      <c r="B58832"/>
    </row>
    <row r="58833" spans="2:2" ht="16.5" x14ac:dyDescent="0.3">
      <c r="B58833"/>
    </row>
    <row r="58834" spans="2:2" ht="16.5" x14ac:dyDescent="0.3">
      <c r="B58834"/>
    </row>
    <row r="58835" spans="2:2" ht="16.5" x14ac:dyDescent="0.3">
      <c r="B58835"/>
    </row>
    <row r="58836" spans="2:2" ht="16.5" x14ac:dyDescent="0.3">
      <c r="B58836"/>
    </row>
    <row r="58837" spans="2:2" ht="16.5" x14ac:dyDescent="0.3">
      <c r="B58837"/>
    </row>
    <row r="58838" spans="2:2" ht="16.5" x14ac:dyDescent="0.3">
      <c r="B58838"/>
    </row>
    <row r="58839" spans="2:2" ht="16.5" x14ac:dyDescent="0.3">
      <c r="B58839"/>
    </row>
    <row r="58840" spans="2:2" ht="16.5" x14ac:dyDescent="0.3">
      <c r="B58840"/>
    </row>
    <row r="58841" spans="2:2" ht="16.5" x14ac:dyDescent="0.3">
      <c r="B58841"/>
    </row>
    <row r="58842" spans="2:2" ht="16.5" x14ac:dyDescent="0.3">
      <c r="B58842"/>
    </row>
    <row r="58843" spans="2:2" ht="16.5" x14ac:dyDescent="0.3">
      <c r="B58843"/>
    </row>
    <row r="58844" spans="2:2" ht="16.5" x14ac:dyDescent="0.3">
      <c r="B58844"/>
    </row>
    <row r="58845" spans="2:2" ht="16.5" x14ac:dyDescent="0.3">
      <c r="B58845"/>
    </row>
    <row r="58846" spans="2:2" ht="16.5" x14ac:dyDescent="0.3">
      <c r="B58846"/>
    </row>
    <row r="58847" spans="2:2" ht="16.5" x14ac:dyDescent="0.3">
      <c r="B58847"/>
    </row>
    <row r="58848" spans="2:2" ht="16.5" x14ac:dyDescent="0.3">
      <c r="B58848"/>
    </row>
    <row r="58849" spans="2:2" ht="16.5" x14ac:dyDescent="0.3">
      <c r="B58849"/>
    </row>
    <row r="58850" spans="2:2" ht="16.5" x14ac:dyDescent="0.3">
      <c r="B58850"/>
    </row>
    <row r="58851" spans="2:2" ht="16.5" x14ac:dyDescent="0.3">
      <c r="B58851"/>
    </row>
    <row r="58852" spans="2:2" ht="16.5" x14ac:dyDescent="0.3">
      <c r="B58852"/>
    </row>
    <row r="58853" spans="2:2" ht="16.5" x14ac:dyDescent="0.3">
      <c r="B58853"/>
    </row>
    <row r="58854" spans="2:2" ht="16.5" x14ac:dyDescent="0.3">
      <c r="B58854"/>
    </row>
    <row r="58855" spans="2:2" ht="16.5" x14ac:dyDescent="0.3">
      <c r="B58855"/>
    </row>
    <row r="58856" spans="2:2" ht="16.5" x14ac:dyDescent="0.3">
      <c r="B58856"/>
    </row>
    <row r="58857" spans="2:2" ht="16.5" x14ac:dyDescent="0.3">
      <c r="B58857"/>
    </row>
    <row r="58858" spans="2:2" ht="16.5" x14ac:dyDescent="0.3">
      <c r="B58858"/>
    </row>
    <row r="58859" spans="2:2" ht="16.5" x14ac:dyDescent="0.3">
      <c r="B58859"/>
    </row>
    <row r="58860" spans="2:2" ht="16.5" x14ac:dyDescent="0.3">
      <c r="B58860"/>
    </row>
    <row r="58861" spans="2:2" ht="16.5" x14ac:dyDescent="0.3">
      <c r="B58861"/>
    </row>
    <row r="58862" spans="2:2" ht="16.5" x14ac:dyDescent="0.3">
      <c r="B58862"/>
    </row>
    <row r="58863" spans="2:2" ht="16.5" x14ac:dyDescent="0.3">
      <c r="B58863"/>
    </row>
    <row r="58864" spans="2:2" ht="16.5" x14ac:dyDescent="0.3">
      <c r="B58864"/>
    </row>
    <row r="58865" spans="2:2" ht="16.5" x14ac:dyDescent="0.3">
      <c r="B58865"/>
    </row>
    <row r="58866" spans="2:2" ht="16.5" x14ac:dyDescent="0.3">
      <c r="B58866"/>
    </row>
    <row r="58867" spans="2:2" ht="16.5" x14ac:dyDescent="0.3">
      <c r="B58867"/>
    </row>
    <row r="58868" spans="2:2" ht="16.5" x14ac:dyDescent="0.3">
      <c r="B58868"/>
    </row>
    <row r="58869" spans="2:2" ht="16.5" x14ac:dyDescent="0.3">
      <c r="B58869"/>
    </row>
    <row r="58870" spans="2:2" ht="16.5" x14ac:dyDescent="0.3">
      <c r="B58870"/>
    </row>
    <row r="58871" spans="2:2" ht="16.5" x14ac:dyDescent="0.3">
      <c r="B58871"/>
    </row>
    <row r="58872" spans="2:2" ht="16.5" x14ac:dyDescent="0.3">
      <c r="B58872"/>
    </row>
    <row r="58873" spans="2:2" ht="16.5" x14ac:dyDescent="0.3">
      <c r="B58873"/>
    </row>
    <row r="58874" spans="2:2" ht="16.5" x14ac:dyDescent="0.3">
      <c r="B58874"/>
    </row>
    <row r="58875" spans="2:2" ht="16.5" x14ac:dyDescent="0.3">
      <c r="B58875"/>
    </row>
    <row r="58876" spans="2:2" ht="16.5" x14ac:dyDescent="0.3">
      <c r="B58876"/>
    </row>
    <row r="58877" spans="2:2" ht="16.5" x14ac:dyDescent="0.3">
      <c r="B58877"/>
    </row>
    <row r="58878" spans="2:2" ht="16.5" x14ac:dyDescent="0.3">
      <c r="B58878"/>
    </row>
    <row r="58879" spans="2:2" ht="16.5" x14ac:dyDescent="0.3">
      <c r="B58879"/>
    </row>
    <row r="58880" spans="2:2" ht="16.5" x14ac:dyDescent="0.3">
      <c r="B58880"/>
    </row>
    <row r="58881" spans="2:2" ht="16.5" x14ac:dyDescent="0.3">
      <c r="B58881"/>
    </row>
    <row r="58882" spans="2:2" ht="16.5" x14ac:dyDescent="0.3">
      <c r="B58882"/>
    </row>
    <row r="58883" spans="2:2" ht="16.5" x14ac:dyDescent="0.3">
      <c r="B58883"/>
    </row>
    <row r="58884" spans="2:2" ht="16.5" x14ac:dyDescent="0.3">
      <c r="B58884"/>
    </row>
    <row r="58885" spans="2:2" ht="16.5" x14ac:dyDescent="0.3">
      <c r="B58885"/>
    </row>
    <row r="58886" spans="2:2" ht="16.5" x14ac:dyDescent="0.3">
      <c r="B58886"/>
    </row>
    <row r="58887" spans="2:2" ht="16.5" x14ac:dyDescent="0.3">
      <c r="B58887"/>
    </row>
    <row r="58888" spans="2:2" ht="16.5" x14ac:dyDescent="0.3">
      <c r="B58888"/>
    </row>
    <row r="58889" spans="2:2" ht="16.5" x14ac:dyDescent="0.3">
      <c r="B58889"/>
    </row>
    <row r="58890" spans="2:2" ht="16.5" x14ac:dyDescent="0.3">
      <c r="B58890"/>
    </row>
    <row r="58891" spans="2:2" ht="16.5" x14ac:dyDescent="0.3">
      <c r="B58891"/>
    </row>
    <row r="58892" spans="2:2" ht="16.5" x14ac:dyDescent="0.3">
      <c r="B58892"/>
    </row>
    <row r="58893" spans="2:2" ht="16.5" x14ac:dyDescent="0.3">
      <c r="B58893"/>
    </row>
    <row r="58894" spans="2:2" ht="16.5" x14ac:dyDescent="0.3">
      <c r="B58894"/>
    </row>
    <row r="58895" spans="2:2" ht="16.5" x14ac:dyDescent="0.3">
      <c r="B58895"/>
    </row>
    <row r="58896" spans="2:2" ht="16.5" x14ac:dyDescent="0.3">
      <c r="B58896"/>
    </row>
    <row r="58897" spans="2:2" ht="16.5" x14ac:dyDescent="0.3">
      <c r="B58897"/>
    </row>
    <row r="58898" spans="2:2" ht="16.5" x14ac:dyDescent="0.3">
      <c r="B58898"/>
    </row>
    <row r="58899" spans="2:2" ht="16.5" x14ac:dyDescent="0.3">
      <c r="B58899"/>
    </row>
    <row r="58900" spans="2:2" ht="16.5" x14ac:dyDescent="0.3">
      <c r="B58900"/>
    </row>
    <row r="58901" spans="2:2" ht="16.5" x14ac:dyDescent="0.3">
      <c r="B58901"/>
    </row>
    <row r="58902" spans="2:2" ht="16.5" x14ac:dyDescent="0.3">
      <c r="B58902"/>
    </row>
    <row r="58903" spans="2:2" ht="16.5" x14ac:dyDescent="0.3">
      <c r="B58903"/>
    </row>
    <row r="58904" spans="2:2" ht="16.5" x14ac:dyDescent="0.3">
      <c r="B58904"/>
    </row>
    <row r="58905" spans="2:2" ht="16.5" x14ac:dyDescent="0.3">
      <c r="B58905"/>
    </row>
    <row r="58906" spans="2:2" ht="16.5" x14ac:dyDescent="0.3">
      <c r="B58906"/>
    </row>
    <row r="58907" spans="2:2" ht="16.5" x14ac:dyDescent="0.3">
      <c r="B58907"/>
    </row>
    <row r="58908" spans="2:2" ht="16.5" x14ac:dyDescent="0.3">
      <c r="B58908"/>
    </row>
    <row r="58909" spans="2:2" ht="16.5" x14ac:dyDescent="0.3">
      <c r="B58909"/>
    </row>
    <row r="58910" spans="2:2" ht="16.5" x14ac:dyDescent="0.3">
      <c r="B58910"/>
    </row>
    <row r="58911" spans="2:2" ht="16.5" x14ac:dyDescent="0.3">
      <c r="B58911"/>
    </row>
    <row r="58912" spans="2:2" ht="16.5" x14ac:dyDescent="0.3">
      <c r="B58912"/>
    </row>
    <row r="58913" spans="2:2" ht="16.5" x14ac:dyDescent="0.3">
      <c r="B58913"/>
    </row>
    <row r="58914" spans="2:2" ht="16.5" x14ac:dyDescent="0.3">
      <c r="B58914"/>
    </row>
    <row r="58915" spans="2:2" ht="16.5" x14ac:dyDescent="0.3">
      <c r="B58915"/>
    </row>
    <row r="58916" spans="2:2" ht="16.5" x14ac:dyDescent="0.3">
      <c r="B58916"/>
    </row>
    <row r="58917" spans="2:2" ht="16.5" x14ac:dyDescent="0.3">
      <c r="B58917"/>
    </row>
    <row r="58918" spans="2:2" ht="16.5" x14ac:dyDescent="0.3">
      <c r="B58918"/>
    </row>
    <row r="58919" spans="2:2" ht="16.5" x14ac:dyDescent="0.3">
      <c r="B58919"/>
    </row>
    <row r="58920" spans="2:2" ht="16.5" x14ac:dyDescent="0.3">
      <c r="B58920"/>
    </row>
    <row r="58921" spans="2:2" ht="16.5" x14ac:dyDescent="0.3">
      <c r="B58921"/>
    </row>
    <row r="58922" spans="2:2" ht="16.5" x14ac:dyDescent="0.3">
      <c r="B58922"/>
    </row>
    <row r="58923" spans="2:2" ht="16.5" x14ac:dyDescent="0.3">
      <c r="B58923"/>
    </row>
    <row r="58924" spans="2:2" ht="16.5" x14ac:dyDescent="0.3">
      <c r="B58924"/>
    </row>
    <row r="58925" spans="2:2" ht="16.5" x14ac:dyDescent="0.3">
      <c r="B58925"/>
    </row>
    <row r="58926" spans="2:2" ht="16.5" x14ac:dyDescent="0.3">
      <c r="B58926"/>
    </row>
    <row r="58927" spans="2:2" ht="16.5" x14ac:dyDescent="0.3">
      <c r="B58927"/>
    </row>
    <row r="58928" spans="2:2" ht="16.5" x14ac:dyDescent="0.3">
      <c r="B58928"/>
    </row>
    <row r="58929" spans="2:2" ht="16.5" x14ac:dyDescent="0.3">
      <c r="B58929"/>
    </row>
    <row r="58930" spans="2:2" ht="16.5" x14ac:dyDescent="0.3">
      <c r="B58930"/>
    </row>
    <row r="58931" spans="2:2" ht="16.5" x14ac:dyDescent="0.3">
      <c r="B58931"/>
    </row>
    <row r="58932" spans="2:2" ht="16.5" x14ac:dyDescent="0.3">
      <c r="B58932"/>
    </row>
    <row r="58933" spans="2:2" ht="16.5" x14ac:dyDescent="0.3">
      <c r="B58933"/>
    </row>
    <row r="58934" spans="2:2" ht="16.5" x14ac:dyDescent="0.3">
      <c r="B58934"/>
    </row>
    <row r="58935" spans="2:2" ht="16.5" x14ac:dyDescent="0.3">
      <c r="B58935"/>
    </row>
    <row r="58936" spans="2:2" ht="16.5" x14ac:dyDescent="0.3">
      <c r="B58936"/>
    </row>
    <row r="58937" spans="2:2" ht="16.5" x14ac:dyDescent="0.3">
      <c r="B58937"/>
    </row>
    <row r="58938" spans="2:2" ht="16.5" x14ac:dyDescent="0.3">
      <c r="B58938"/>
    </row>
    <row r="58939" spans="2:2" ht="16.5" x14ac:dyDescent="0.3">
      <c r="B58939"/>
    </row>
    <row r="58940" spans="2:2" ht="16.5" x14ac:dyDescent="0.3">
      <c r="B58940"/>
    </row>
    <row r="58941" spans="2:2" ht="16.5" x14ac:dyDescent="0.3">
      <c r="B58941"/>
    </row>
    <row r="58942" spans="2:2" ht="16.5" x14ac:dyDescent="0.3">
      <c r="B58942"/>
    </row>
    <row r="58943" spans="2:2" ht="16.5" x14ac:dyDescent="0.3">
      <c r="B58943"/>
    </row>
    <row r="58944" spans="2:2" ht="16.5" x14ac:dyDescent="0.3">
      <c r="B58944"/>
    </row>
    <row r="58945" spans="2:2" ht="16.5" x14ac:dyDescent="0.3">
      <c r="B58945"/>
    </row>
    <row r="58946" spans="2:2" ht="16.5" x14ac:dyDescent="0.3">
      <c r="B58946"/>
    </row>
    <row r="58947" spans="2:2" ht="16.5" x14ac:dyDescent="0.3">
      <c r="B58947"/>
    </row>
    <row r="58948" spans="2:2" ht="16.5" x14ac:dyDescent="0.3">
      <c r="B58948"/>
    </row>
    <row r="58949" spans="2:2" ht="16.5" x14ac:dyDescent="0.3">
      <c r="B58949"/>
    </row>
    <row r="58950" spans="2:2" ht="16.5" x14ac:dyDescent="0.3">
      <c r="B58950"/>
    </row>
    <row r="58951" spans="2:2" ht="16.5" x14ac:dyDescent="0.3">
      <c r="B58951"/>
    </row>
    <row r="58952" spans="2:2" ht="16.5" x14ac:dyDescent="0.3">
      <c r="B58952"/>
    </row>
    <row r="58953" spans="2:2" ht="16.5" x14ac:dyDescent="0.3">
      <c r="B58953"/>
    </row>
    <row r="58954" spans="2:2" ht="16.5" x14ac:dyDescent="0.3">
      <c r="B58954"/>
    </row>
    <row r="58955" spans="2:2" ht="16.5" x14ac:dyDescent="0.3">
      <c r="B58955"/>
    </row>
    <row r="58956" spans="2:2" ht="16.5" x14ac:dyDescent="0.3">
      <c r="B58956"/>
    </row>
    <row r="58957" spans="2:2" ht="16.5" x14ac:dyDescent="0.3">
      <c r="B58957"/>
    </row>
    <row r="58958" spans="2:2" ht="16.5" x14ac:dyDescent="0.3">
      <c r="B58958"/>
    </row>
    <row r="58959" spans="2:2" ht="16.5" x14ac:dyDescent="0.3">
      <c r="B58959"/>
    </row>
    <row r="58960" spans="2:2" ht="16.5" x14ac:dyDescent="0.3">
      <c r="B58960"/>
    </row>
    <row r="58961" spans="2:2" ht="16.5" x14ac:dyDescent="0.3">
      <c r="B58961"/>
    </row>
    <row r="58962" spans="2:2" ht="16.5" x14ac:dyDescent="0.3">
      <c r="B58962"/>
    </row>
    <row r="58963" spans="2:2" ht="16.5" x14ac:dyDescent="0.3">
      <c r="B58963"/>
    </row>
    <row r="58964" spans="2:2" ht="16.5" x14ac:dyDescent="0.3">
      <c r="B58964"/>
    </row>
    <row r="58965" spans="2:2" ht="16.5" x14ac:dyDescent="0.3">
      <c r="B58965"/>
    </row>
    <row r="58966" spans="2:2" ht="16.5" x14ac:dyDescent="0.3">
      <c r="B58966"/>
    </row>
    <row r="58967" spans="2:2" ht="16.5" x14ac:dyDescent="0.3">
      <c r="B58967"/>
    </row>
    <row r="58968" spans="2:2" ht="16.5" x14ac:dyDescent="0.3">
      <c r="B58968"/>
    </row>
    <row r="58969" spans="2:2" ht="16.5" x14ac:dyDescent="0.3">
      <c r="B58969"/>
    </row>
    <row r="58970" spans="2:2" ht="16.5" x14ac:dyDescent="0.3">
      <c r="B58970"/>
    </row>
    <row r="58971" spans="2:2" ht="16.5" x14ac:dyDescent="0.3">
      <c r="B58971"/>
    </row>
    <row r="58972" spans="2:2" ht="16.5" x14ac:dyDescent="0.3">
      <c r="B58972"/>
    </row>
    <row r="58973" spans="2:2" ht="16.5" x14ac:dyDescent="0.3">
      <c r="B58973"/>
    </row>
    <row r="58974" spans="2:2" ht="16.5" x14ac:dyDescent="0.3">
      <c r="B58974"/>
    </row>
    <row r="58975" spans="2:2" ht="16.5" x14ac:dyDescent="0.3">
      <c r="B58975"/>
    </row>
    <row r="58976" spans="2:2" ht="16.5" x14ac:dyDescent="0.3">
      <c r="B58976"/>
    </row>
    <row r="58977" spans="2:2" ht="16.5" x14ac:dyDescent="0.3">
      <c r="B58977"/>
    </row>
    <row r="58978" spans="2:2" ht="16.5" x14ac:dyDescent="0.3">
      <c r="B58978"/>
    </row>
    <row r="58979" spans="2:2" ht="16.5" x14ac:dyDescent="0.3">
      <c r="B58979"/>
    </row>
    <row r="58980" spans="2:2" ht="16.5" x14ac:dyDescent="0.3">
      <c r="B58980"/>
    </row>
    <row r="58981" spans="2:2" ht="16.5" x14ac:dyDescent="0.3">
      <c r="B58981"/>
    </row>
    <row r="58982" spans="2:2" ht="16.5" x14ac:dyDescent="0.3">
      <c r="B58982"/>
    </row>
    <row r="58983" spans="2:2" ht="16.5" x14ac:dyDescent="0.3">
      <c r="B58983"/>
    </row>
    <row r="58984" spans="2:2" ht="16.5" x14ac:dyDescent="0.3">
      <c r="B58984"/>
    </row>
    <row r="58985" spans="2:2" ht="16.5" x14ac:dyDescent="0.3">
      <c r="B58985"/>
    </row>
    <row r="58986" spans="2:2" ht="16.5" x14ac:dyDescent="0.3">
      <c r="B58986"/>
    </row>
    <row r="58987" spans="2:2" ht="16.5" x14ac:dyDescent="0.3">
      <c r="B58987"/>
    </row>
    <row r="58988" spans="2:2" ht="16.5" x14ac:dyDescent="0.3">
      <c r="B58988"/>
    </row>
    <row r="58989" spans="2:2" ht="16.5" x14ac:dyDescent="0.3">
      <c r="B58989"/>
    </row>
    <row r="58990" spans="2:2" ht="16.5" x14ac:dyDescent="0.3">
      <c r="B58990"/>
    </row>
    <row r="58991" spans="2:2" ht="16.5" x14ac:dyDescent="0.3">
      <c r="B58991"/>
    </row>
    <row r="58992" spans="2:2" ht="16.5" x14ac:dyDescent="0.3">
      <c r="B58992"/>
    </row>
    <row r="58993" spans="2:2" ht="16.5" x14ac:dyDescent="0.3">
      <c r="B58993"/>
    </row>
    <row r="58994" spans="2:2" ht="16.5" x14ac:dyDescent="0.3">
      <c r="B58994"/>
    </row>
    <row r="58995" spans="2:2" ht="16.5" x14ac:dyDescent="0.3">
      <c r="B58995"/>
    </row>
    <row r="58996" spans="2:2" ht="16.5" x14ac:dyDescent="0.3">
      <c r="B58996"/>
    </row>
    <row r="58997" spans="2:2" ht="16.5" x14ac:dyDescent="0.3">
      <c r="B58997"/>
    </row>
    <row r="58998" spans="2:2" ht="16.5" x14ac:dyDescent="0.3">
      <c r="B58998"/>
    </row>
    <row r="58999" spans="2:2" ht="16.5" x14ac:dyDescent="0.3">
      <c r="B58999"/>
    </row>
    <row r="59000" spans="2:2" ht="16.5" x14ac:dyDescent="0.3">
      <c r="B59000"/>
    </row>
    <row r="59001" spans="2:2" ht="16.5" x14ac:dyDescent="0.3">
      <c r="B59001"/>
    </row>
    <row r="59002" spans="2:2" ht="16.5" x14ac:dyDescent="0.3">
      <c r="B59002"/>
    </row>
    <row r="59003" spans="2:2" ht="16.5" x14ac:dyDescent="0.3">
      <c r="B59003"/>
    </row>
    <row r="59004" spans="2:2" ht="16.5" x14ac:dyDescent="0.3">
      <c r="B59004"/>
    </row>
    <row r="59005" spans="2:2" ht="16.5" x14ac:dyDescent="0.3">
      <c r="B59005"/>
    </row>
    <row r="59006" spans="2:2" ht="16.5" x14ac:dyDescent="0.3">
      <c r="B59006"/>
    </row>
    <row r="59007" spans="2:2" ht="16.5" x14ac:dyDescent="0.3">
      <c r="B59007"/>
    </row>
    <row r="59008" spans="2:2" ht="16.5" x14ac:dyDescent="0.3">
      <c r="B59008"/>
    </row>
    <row r="59009" spans="2:2" ht="16.5" x14ac:dyDescent="0.3">
      <c r="B59009"/>
    </row>
    <row r="59010" spans="2:2" ht="16.5" x14ac:dyDescent="0.3">
      <c r="B59010"/>
    </row>
    <row r="59011" spans="2:2" ht="16.5" x14ac:dyDescent="0.3">
      <c r="B59011"/>
    </row>
    <row r="59012" spans="2:2" ht="16.5" x14ac:dyDescent="0.3">
      <c r="B59012"/>
    </row>
    <row r="59013" spans="2:2" ht="16.5" x14ac:dyDescent="0.3">
      <c r="B59013"/>
    </row>
    <row r="59014" spans="2:2" ht="16.5" x14ac:dyDescent="0.3">
      <c r="B59014"/>
    </row>
    <row r="59015" spans="2:2" ht="16.5" x14ac:dyDescent="0.3">
      <c r="B59015"/>
    </row>
    <row r="59016" spans="2:2" ht="16.5" x14ac:dyDescent="0.3">
      <c r="B59016"/>
    </row>
    <row r="59017" spans="2:2" ht="16.5" x14ac:dyDescent="0.3">
      <c r="B59017"/>
    </row>
    <row r="59018" spans="2:2" ht="16.5" x14ac:dyDescent="0.3">
      <c r="B59018"/>
    </row>
    <row r="59019" spans="2:2" ht="16.5" x14ac:dyDescent="0.3">
      <c r="B59019"/>
    </row>
    <row r="59020" spans="2:2" ht="16.5" x14ac:dyDescent="0.3">
      <c r="B59020"/>
    </row>
    <row r="59021" spans="2:2" ht="16.5" x14ac:dyDescent="0.3">
      <c r="B59021"/>
    </row>
    <row r="59022" spans="2:2" ht="16.5" x14ac:dyDescent="0.3">
      <c r="B59022"/>
    </row>
    <row r="59023" spans="2:2" ht="16.5" x14ac:dyDescent="0.3">
      <c r="B59023"/>
    </row>
    <row r="59024" spans="2:2" ht="16.5" x14ac:dyDescent="0.3">
      <c r="B59024"/>
    </row>
    <row r="59025" spans="2:2" ht="16.5" x14ac:dyDescent="0.3">
      <c r="B59025"/>
    </row>
    <row r="59026" spans="2:2" ht="16.5" x14ac:dyDescent="0.3">
      <c r="B59026"/>
    </row>
    <row r="59027" spans="2:2" ht="16.5" x14ac:dyDescent="0.3">
      <c r="B59027"/>
    </row>
    <row r="59028" spans="2:2" ht="16.5" x14ac:dyDescent="0.3">
      <c r="B59028"/>
    </row>
    <row r="59029" spans="2:2" ht="16.5" x14ac:dyDescent="0.3">
      <c r="B59029"/>
    </row>
    <row r="59030" spans="2:2" ht="16.5" x14ac:dyDescent="0.3">
      <c r="B59030"/>
    </row>
    <row r="59031" spans="2:2" ht="16.5" x14ac:dyDescent="0.3">
      <c r="B59031"/>
    </row>
    <row r="59032" spans="2:2" ht="16.5" x14ac:dyDescent="0.3">
      <c r="B59032"/>
    </row>
    <row r="59033" spans="2:2" ht="16.5" x14ac:dyDescent="0.3">
      <c r="B59033"/>
    </row>
    <row r="59034" spans="2:2" ht="16.5" x14ac:dyDescent="0.3">
      <c r="B59034"/>
    </row>
    <row r="59035" spans="2:2" ht="16.5" x14ac:dyDescent="0.3">
      <c r="B59035"/>
    </row>
    <row r="59036" spans="2:2" ht="16.5" x14ac:dyDescent="0.3">
      <c r="B59036"/>
    </row>
    <row r="59037" spans="2:2" ht="16.5" x14ac:dyDescent="0.3">
      <c r="B59037"/>
    </row>
    <row r="59038" spans="2:2" ht="16.5" x14ac:dyDescent="0.3">
      <c r="B59038"/>
    </row>
    <row r="59039" spans="2:2" ht="16.5" x14ac:dyDescent="0.3">
      <c r="B59039"/>
    </row>
    <row r="59040" spans="2:2" ht="16.5" x14ac:dyDescent="0.3">
      <c r="B59040"/>
    </row>
    <row r="59041" spans="2:2" ht="16.5" x14ac:dyDescent="0.3">
      <c r="B59041"/>
    </row>
    <row r="59042" spans="2:2" ht="16.5" x14ac:dyDescent="0.3">
      <c r="B59042"/>
    </row>
    <row r="59043" spans="2:2" ht="16.5" x14ac:dyDescent="0.3">
      <c r="B59043"/>
    </row>
    <row r="59044" spans="2:2" ht="16.5" x14ac:dyDescent="0.3">
      <c r="B59044"/>
    </row>
    <row r="59045" spans="2:2" ht="16.5" x14ac:dyDescent="0.3">
      <c r="B59045"/>
    </row>
    <row r="59046" spans="2:2" ht="16.5" x14ac:dyDescent="0.3">
      <c r="B59046"/>
    </row>
    <row r="59047" spans="2:2" ht="16.5" x14ac:dyDescent="0.3">
      <c r="B59047"/>
    </row>
    <row r="59048" spans="2:2" ht="16.5" x14ac:dyDescent="0.3">
      <c r="B59048"/>
    </row>
    <row r="59049" spans="2:2" ht="16.5" x14ac:dyDescent="0.3">
      <c r="B59049"/>
    </row>
    <row r="59050" spans="2:2" ht="16.5" x14ac:dyDescent="0.3">
      <c r="B59050"/>
    </row>
    <row r="59051" spans="2:2" ht="16.5" x14ac:dyDescent="0.3">
      <c r="B59051"/>
    </row>
    <row r="59052" spans="2:2" ht="16.5" x14ac:dyDescent="0.3">
      <c r="B59052"/>
    </row>
    <row r="59053" spans="2:2" ht="16.5" x14ac:dyDescent="0.3">
      <c r="B59053"/>
    </row>
    <row r="59054" spans="2:2" ht="16.5" x14ac:dyDescent="0.3">
      <c r="B59054"/>
    </row>
    <row r="59055" spans="2:2" ht="16.5" x14ac:dyDescent="0.3">
      <c r="B59055"/>
    </row>
    <row r="59056" spans="2:2" ht="16.5" x14ac:dyDescent="0.3">
      <c r="B59056"/>
    </row>
    <row r="59057" spans="2:2" ht="16.5" x14ac:dyDescent="0.3">
      <c r="B59057"/>
    </row>
    <row r="59058" spans="2:2" ht="16.5" x14ac:dyDescent="0.3">
      <c r="B59058"/>
    </row>
    <row r="59059" spans="2:2" ht="16.5" x14ac:dyDescent="0.3">
      <c r="B59059"/>
    </row>
    <row r="59060" spans="2:2" ht="16.5" x14ac:dyDescent="0.3">
      <c r="B59060"/>
    </row>
    <row r="59061" spans="2:2" ht="16.5" x14ac:dyDescent="0.3">
      <c r="B59061"/>
    </row>
    <row r="59062" spans="2:2" ht="16.5" x14ac:dyDescent="0.3">
      <c r="B59062"/>
    </row>
    <row r="59063" spans="2:2" ht="16.5" x14ac:dyDescent="0.3">
      <c r="B59063"/>
    </row>
    <row r="59064" spans="2:2" ht="16.5" x14ac:dyDescent="0.3">
      <c r="B59064"/>
    </row>
    <row r="59065" spans="2:2" ht="16.5" x14ac:dyDescent="0.3">
      <c r="B59065"/>
    </row>
    <row r="59066" spans="2:2" ht="16.5" x14ac:dyDescent="0.3">
      <c r="B59066"/>
    </row>
    <row r="59067" spans="2:2" ht="16.5" x14ac:dyDescent="0.3">
      <c r="B59067"/>
    </row>
    <row r="59068" spans="2:2" ht="16.5" x14ac:dyDescent="0.3">
      <c r="B59068"/>
    </row>
    <row r="59069" spans="2:2" ht="16.5" x14ac:dyDescent="0.3">
      <c r="B59069"/>
    </row>
    <row r="59070" spans="2:2" ht="16.5" x14ac:dyDescent="0.3">
      <c r="B59070"/>
    </row>
    <row r="59071" spans="2:2" ht="16.5" x14ac:dyDescent="0.3">
      <c r="B59071"/>
    </row>
    <row r="59072" spans="2:2" ht="16.5" x14ac:dyDescent="0.3">
      <c r="B59072"/>
    </row>
    <row r="59073" spans="2:2" ht="16.5" x14ac:dyDescent="0.3">
      <c r="B59073"/>
    </row>
    <row r="59074" spans="2:2" ht="16.5" x14ac:dyDescent="0.3">
      <c r="B59074"/>
    </row>
    <row r="59075" spans="2:2" ht="16.5" x14ac:dyDescent="0.3">
      <c r="B59075"/>
    </row>
    <row r="59076" spans="2:2" ht="16.5" x14ac:dyDescent="0.3">
      <c r="B59076"/>
    </row>
    <row r="59077" spans="2:2" ht="16.5" x14ac:dyDescent="0.3">
      <c r="B59077"/>
    </row>
    <row r="59078" spans="2:2" ht="16.5" x14ac:dyDescent="0.3">
      <c r="B59078"/>
    </row>
    <row r="59079" spans="2:2" ht="16.5" x14ac:dyDescent="0.3">
      <c r="B59079"/>
    </row>
    <row r="59080" spans="2:2" ht="16.5" x14ac:dyDescent="0.3">
      <c r="B59080"/>
    </row>
    <row r="59081" spans="2:2" ht="16.5" x14ac:dyDescent="0.3">
      <c r="B59081"/>
    </row>
    <row r="59082" spans="2:2" ht="16.5" x14ac:dyDescent="0.3">
      <c r="B59082"/>
    </row>
    <row r="59083" spans="2:2" ht="16.5" x14ac:dyDescent="0.3">
      <c r="B59083"/>
    </row>
    <row r="59084" spans="2:2" ht="16.5" x14ac:dyDescent="0.3">
      <c r="B59084"/>
    </row>
    <row r="59085" spans="2:2" ht="16.5" x14ac:dyDescent="0.3">
      <c r="B59085"/>
    </row>
    <row r="59086" spans="2:2" ht="16.5" x14ac:dyDescent="0.3">
      <c r="B59086"/>
    </row>
    <row r="59087" spans="2:2" ht="16.5" x14ac:dyDescent="0.3">
      <c r="B59087"/>
    </row>
    <row r="59088" spans="2:2" ht="16.5" x14ac:dyDescent="0.3">
      <c r="B59088"/>
    </row>
    <row r="59089" spans="2:2" ht="16.5" x14ac:dyDescent="0.3">
      <c r="B59089"/>
    </row>
    <row r="59090" spans="2:2" ht="16.5" x14ac:dyDescent="0.3">
      <c r="B59090"/>
    </row>
    <row r="59091" spans="2:2" ht="16.5" x14ac:dyDescent="0.3">
      <c r="B59091"/>
    </row>
    <row r="59092" spans="2:2" ht="16.5" x14ac:dyDescent="0.3">
      <c r="B59092"/>
    </row>
    <row r="59093" spans="2:2" ht="16.5" x14ac:dyDescent="0.3">
      <c r="B59093"/>
    </row>
    <row r="59094" spans="2:2" ht="16.5" x14ac:dyDescent="0.3">
      <c r="B59094"/>
    </row>
    <row r="59095" spans="2:2" ht="16.5" x14ac:dyDescent="0.3">
      <c r="B59095"/>
    </row>
    <row r="59096" spans="2:2" ht="16.5" x14ac:dyDescent="0.3">
      <c r="B59096"/>
    </row>
    <row r="59097" spans="2:2" ht="16.5" x14ac:dyDescent="0.3">
      <c r="B59097"/>
    </row>
    <row r="59098" spans="2:2" ht="16.5" x14ac:dyDescent="0.3">
      <c r="B59098"/>
    </row>
    <row r="59099" spans="2:2" ht="16.5" x14ac:dyDescent="0.3">
      <c r="B59099"/>
    </row>
    <row r="59100" spans="2:2" ht="16.5" x14ac:dyDescent="0.3">
      <c r="B59100"/>
    </row>
    <row r="59101" spans="2:2" ht="16.5" x14ac:dyDescent="0.3">
      <c r="B59101"/>
    </row>
    <row r="59102" spans="2:2" ht="16.5" x14ac:dyDescent="0.3">
      <c r="B59102"/>
    </row>
    <row r="59103" spans="2:2" ht="16.5" x14ac:dyDescent="0.3">
      <c r="B59103"/>
    </row>
    <row r="59104" spans="2:2" ht="16.5" x14ac:dyDescent="0.3">
      <c r="B59104"/>
    </row>
    <row r="59105" spans="2:2" ht="16.5" x14ac:dyDescent="0.3">
      <c r="B59105"/>
    </row>
    <row r="59106" spans="2:2" ht="16.5" x14ac:dyDescent="0.3">
      <c r="B59106"/>
    </row>
    <row r="59107" spans="2:2" ht="16.5" x14ac:dyDescent="0.3">
      <c r="B59107"/>
    </row>
    <row r="59108" spans="2:2" ht="16.5" x14ac:dyDescent="0.3">
      <c r="B59108"/>
    </row>
    <row r="59109" spans="2:2" ht="16.5" x14ac:dyDescent="0.3">
      <c r="B59109"/>
    </row>
    <row r="59110" spans="2:2" ht="16.5" x14ac:dyDescent="0.3">
      <c r="B59110"/>
    </row>
    <row r="59111" spans="2:2" ht="16.5" x14ac:dyDescent="0.3">
      <c r="B59111"/>
    </row>
    <row r="59112" spans="2:2" ht="16.5" x14ac:dyDescent="0.3">
      <c r="B59112"/>
    </row>
    <row r="59113" spans="2:2" ht="16.5" x14ac:dyDescent="0.3">
      <c r="B59113"/>
    </row>
    <row r="59114" spans="2:2" ht="16.5" x14ac:dyDescent="0.3">
      <c r="B59114"/>
    </row>
    <row r="59115" spans="2:2" ht="16.5" x14ac:dyDescent="0.3">
      <c r="B59115"/>
    </row>
    <row r="59116" spans="2:2" ht="16.5" x14ac:dyDescent="0.3">
      <c r="B59116"/>
    </row>
    <row r="59117" spans="2:2" ht="16.5" x14ac:dyDescent="0.3">
      <c r="B59117"/>
    </row>
    <row r="59118" spans="2:2" ht="16.5" x14ac:dyDescent="0.3">
      <c r="B59118"/>
    </row>
    <row r="59119" spans="2:2" ht="16.5" x14ac:dyDescent="0.3">
      <c r="B59119"/>
    </row>
    <row r="59120" spans="2:2" ht="16.5" x14ac:dyDescent="0.3">
      <c r="B59120"/>
    </row>
    <row r="59121" spans="2:2" ht="16.5" x14ac:dyDescent="0.3">
      <c r="B59121"/>
    </row>
    <row r="59122" spans="2:2" ht="16.5" x14ac:dyDescent="0.3">
      <c r="B59122"/>
    </row>
    <row r="59123" spans="2:2" ht="16.5" x14ac:dyDescent="0.3">
      <c r="B59123"/>
    </row>
    <row r="59124" spans="2:2" ht="16.5" x14ac:dyDescent="0.3">
      <c r="B59124"/>
    </row>
    <row r="59125" spans="2:2" ht="16.5" x14ac:dyDescent="0.3">
      <c r="B59125"/>
    </row>
    <row r="59126" spans="2:2" ht="16.5" x14ac:dyDescent="0.3">
      <c r="B59126"/>
    </row>
    <row r="59127" spans="2:2" ht="16.5" x14ac:dyDescent="0.3">
      <c r="B59127"/>
    </row>
    <row r="59128" spans="2:2" ht="16.5" x14ac:dyDescent="0.3">
      <c r="B59128"/>
    </row>
    <row r="59129" spans="2:2" ht="16.5" x14ac:dyDescent="0.3">
      <c r="B59129"/>
    </row>
    <row r="59130" spans="2:2" ht="16.5" x14ac:dyDescent="0.3">
      <c r="B59130"/>
    </row>
    <row r="59131" spans="2:2" ht="16.5" x14ac:dyDescent="0.3">
      <c r="B59131"/>
    </row>
    <row r="59132" spans="2:2" ht="16.5" x14ac:dyDescent="0.3">
      <c r="B59132"/>
    </row>
    <row r="59133" spans="2:2" ht="16.5" x14ac:dyDescent="0.3">
      <c r="B59133"/>
    </row>
    <row r="59134" spans="2:2" ht="16.5" x14ac:dyDescent="0.3">
      <c r="B59134"/>
    </row>
    <row r="59135" spans="2:2" ht="16.5" x14ac:dyDescent="0.3">
      <c r="B59135"/>
    </row>
    <row r="59136" spans="2:2" ht="16.5" x14ac:dyDescent="0.3">
      <c r="B59136"/>
    </row>
    <row r="59137" spans="2:2" ht="16.5" x14ac:dyDescent="0.3">
      <c r="B59137"/>
    </row>
    <row r="59138" spans="2:2" ht="16.5" x14ac:dyDescent="0.3">
      <c r="B59138"/>
    </row>
    <row r="59139" spans="2:2" ht="16.5" x14ac:dyDescent="0.3">
      <c r="B59139"/>
    </row>
    <row r="59140" spans="2:2" ht="16.5" x14ac:dyDescent="0.3">
      <c r="B59140"/>
    </row>
    <row r="59141" spans="2:2" ht="16.5" x14ac:dyDescent="0.3">
      <c r="B59141"/>
    </row>
    <row r="59142" spans="2:2" ht="16.5" x14ac:dyDescent="0.3">
      <c r="B59142"/>
    </row>
    <row r="59143" spans="2:2" ht="16.5" x14ac:dyDescent="0.3">
      <c r="B59143"/>
    </row>
    <row r="59144" spans="2:2" ht="16.5" x14ac:dyDescent="0.3">
      <c r="B59144"/>
    </row>
    <row r="59145" spans="2:2" ht="16.5" x14ac:dyDescent="0.3">
      <c r="B59145"/>
    </row>
    <row r="59146" spans="2:2" ht="16.5" x14ac:dyDescent="0.3">
      <c r="B59146"/>
    </row>
    <row r="59147" spans="2:2" ht="16.5" x14ac:dyDescent="0.3">
      <c r="B59147"/>
    </row>
    <row r="59148" spans="2:2" ht="16.5" x14ac:dyDescent="0.3">
      <c r="B59148"/>
    </row>
    <row r="59149" spans="2:2" ht="16.5" x14ac:dyDescent="0.3">
      <c r="B59149"/>
    </row>
    <row r="59150" spans="2:2" ht="16.5" x14ac:dyDescent="0.3">
      <c r="B59150"/>
    </row>
    <row r="59151" spans="2:2" ht="16.5" x14ac:dyDescent="0.3">
      <c r="B59151"/>
    </row>
    <row r="59152" spans="2:2" ht="16.5" x14ac:dyDescent="0.3">
      <c r="B59152"/>
    </row>
    <row r="59153" spans="2:2" ht="16.5" x14ac:dyDescent="0.3">
      <c r="B59153"/>
    </row>
    <row r="59154" spans="2:2" ht="16.5" x14ac:dyDescent="0.3">
      <c r="B59154"/>
    </row>
    <row r="59155" spans="2:2" ht="16.5" x14ac:dyDescent="0.3">
      <c r="B59155"/>
    </row>
    <row r="59156" spans="2:2" ht="16.5" x14ac:dyDescent="0.3">
      <c r="B59156"/>
    </row>
    <row r="59157" spans="2:2" ht="16.5" x14ac:dyDescent="0.3">
      <c r="B59157"/>
    </row>
    <row r="59158" spans="2:2" ht="16.5" x14ac:dyDescent="0.3">
      <c r="B59158"/>
    </row>
    <row r="59159" spans="2:2" ht="16.5" x14ac:dyDescent="0.3">
      <c r="B59159"/>
    </row>
    <row r="59160" spans="2:2" ht="16.5" x14ac:dyDescent="0.3">
      <c r="B59160"/>
    </row>
    <row r="59161" spans="2:2" ht="16.5" x14ac:dyDescent="0.3">
      <c r="B59161"/>
    </row>
    <row r="59162" spans="2:2" ht="16.5" x14ac:dyDescent="0.3">
      <c r="B59162"/>
    </row>
    <row r="59163" spans="2:2" ht="16.5" x14ac:dyDescent="0.3">
      <c r="B59163"/>
    </row>
    <row r="59164" spans="2:2" ht="16.5" x14ac:dyDescent="0.3">
      <c r="B59164"/>
    </row>
    <row r="59165" spans="2:2" ht="16.5" x14ac:dyDescent="0.3">
      <c r="B59165"/>
    </row>
    <row r="59166" spans="2:2" ht="16.5" x14ac:dyDescent="0.3">
      <c r="B59166"/>
    </row>
    <row r="59167" spans="2:2" ht="16.5" x14ac:dyDescent="0.3">
      <c r="B59167"/>
    </row>
    <row r="59168" spans="2:2" ht="16.5" x14ac:dyDescent="0.3">
      <c r="B59168"/>
    </row>
    <row r="59169" spans="2:2" ht="16.5" x14ac:dyDescent="0.3">
      <c r="B59169"/>
    </row>
    <row r="59170" spans="2:2" ht="16.5" x14ac:dyDescent="0.3">
      <c r="B59170"/>
    </row>
    <row r="59171" spans="2:2" ht="16.5" x14ac:dyDescent="0.3">
      <c r="B59171"/>
    </row>
    <row r="59172" spans="2:2" ht="16.5" x14ac:dyDescent="0.3">
      <c r="B59172"/>
    </row>
    <row r="59173" spans="2:2" ht="16.5" x14ac:dyDescent="0.3">
      <c r="B59173"/>
    </row>
    <row r="59174" spans="2:2" ht="16.5" x14ac:dyDescent="0.3">
      <c r="B59174"/>
    </row>
    <row r="59175" spans="2:2" ht="16.5" x14ac:dyDescent="0.3">
      <c r="B59175"/>
    </row>
    <row r="59176" spans="2:2" ht="16.5" x14ac:dyDescent="0.3">
      <c r="B59176"/>
    </row>
    <row r="59177" spans="2:2" ht="16.5" x14ac:dyDescent="0.3">
      <c r="B59177"/>
    </row>
    <row r="59178" spans="2:2" ht="16.5" x14ac:dyDescent="0.3">
      <c r="B59178"/>
    </row>
    <row r="59179" spans="2:2" ht="16.5" x14ac:dyDescent="0.3">
      <c r="B59179"/>
    </row>
    <row r="59180" spans="2:2" ht="16.5" x14ac:dyDescent="0.3">
      <c r="B59180"/>
    </row>
    <row r="59181" spans="2:2" ht="16.5" x14ac:dyDescent="0.3">
      <c r="B59181"/>
    </row>
    <row r="59182" spans="2:2" ht="16.5" x14ac:dyDescent="0.3">
      <c r="B59182"/>
    </row>
    <row r="59183" spans="2:2" ht="16.5" x14ac:dyDescent="0.3">
      <c r="B59183"/>
    </row>
    <row r="59184" spans="2:2" ht="16.5" x14ac:dyDescent="0.3">
      <c r="B59184"/>
    </row>
    <row r="59185" spans="2:2" ht="16.5" x14ac:dyDescent="0.3">
      <c r="B59185"/>
    </row>
    <row r="59186" spans="2:2" ht="16.5" x14ac:dyDescent="0.3">
      <c r="B59186"/>
    </row>
    <row r="59187" spans="2:2" ht="16.5" x14ac:dyDescent="0.3">
      <c r="B59187"/>
    </row>
    <row r="59188" spans="2:2" ht="16.5" x14ac:dyDescent="0.3">
      <c r="B59188"/>
    </row>
    <row r="59189" spans="2:2" ht="16.5" x14ac:dyDescent="0.3">
      <c r="B59189"/>
    </row>
    <row r="59190" spans="2:2" ht="16.5" x14ac:dyDescent="0.3">
      <c r="B59190"/>
    </row>
    <row r="59191" spans="2:2" ht="16.5" x14ac:dyDescent="0.3">
      <c r="B59191"/>
    </row>
    <row r="59192" spans="2:2" ht="16.5" x14ac:dyDescent="0.3">
      <c r="B59192"/>
    </row>
    <row r="59193" spans="2:2" ht="16.5" x14ac:dyDescent="0.3">
      <c r="B59193"/>
    </row>
    <row r="59194" spans="2:2" ht="16.5" x14ac:dyDescent="0.3">
      <c r="B59194"/>
    </row>
    <row r="59195" spans="2:2" ht="16.5" x14ac:dyDescent="0.3">
      <c r="B59195"/>
    </row>
    <row r="59196" spans="2:2" ht="16.5" x14ac:dyDescent="0.3">
      <c r="B59196"/>
    </row>
    <row r="59197" spans="2:2" ht="16.5" x14ac:dyDescent="0.3">
      <c r="B59197"/>
    </row>
    <row r="59198" spans="2:2" ht="16.5" x14ac:dyDescent="0.3">
      <c r="B59198"/>
    </row>
    <row r="59199" spans="2:2" ht="16.5" x14ac:dyDescent="0.3">
      <c r="B59199"/>
    </row>
    <row r="59200" spans="2:2" ht="16.5" x14ac:dyDescent="0.3">
      <c r="B59200"/>
    </row>
    <row r="59201" spans="2:2" ht="16.5" x14ac:dyDescent="0.3">
      <c r="B59201"/>
    </row>
    <row r="59202" spans="2:2" ht="16.5" x14ac:dyDescent="0.3">
      <c r="B59202"/>
    </row>
    <row r="59203" spans="2:2" ht="16.5" x14ac:dyDescent="0.3">
      <c r="B59203"/>
    </row>
    <row r="59204" spans="2:2" ht="16.5" x14ac:dyDescent="0.3">
      <c r="B59204"/>
    </row>
    <row r="59205" spans="2:2" ht="16.5" x14ac:dyDescent="0.3">
      <c r="B59205"/>
    </row>
    <row r="59206" spans="2:2" ht="16.5" x14ac:dyDescent="0.3">
      <c r="B59206"/>
    </row>
    <row r="59207" spans="2:2" ht="16.5" x14ac:dyDescent="0.3">
      <c r="B59207"/>
    </row>
    <row r="59208" spans="2:2" ht="16.5" x14ac:dyDescent="0.3">
      <c r="B59208"/>
    </row>
    <row r="59209" spans="2:2" ht="16.5" x14ac:dyDescent="0.3">
      <c r="B59209"/>
    </row>
    <row r="59210" spans="2:2" ht="16.5" x14ac:dyDescent="0.3">
      <c r="B59210"/>
    </row>
    <row r="59211" spans="2:2" ht="16.5" x14ac:dyDescent="0.3">
      <c r="B59211"/>
    </row>
    <row r="59212" spans="2:2" ht="16.5" x14ac:dyDescent="0.3">
      <c r="B59212"/>
    </row>
    <row r="59213" spans="2:2" ht="16.5" x14ac:dyDescent="0.3">
      <c r="B59213"/>
    </row>
    <row r="59214" spans="2:2" ht="16.5" x14ac:dyDescent="0.3">
      <c r="B59214"/>
    </row>
    <row r="59215" spans="2:2" ht="16.5" x14ac:dyDescent="0.3">
      <c r="B59215"/>
    </row>
    <row r="59216" spans="2:2" ht="16.5" x14ac:dyDescent="0.3">
      <c r="B59216"/>
    </row>
    <row r="59217" spans="2:2" ht="16.5" x14ac:dyDescent="0.3">
      <c r="B59217"/>
    </row>
    <row r="59218" spans="2:2" ht="16.5" x14ac:dyDescent="0.3">
      <c r="B59218"/>
    </row>
    <row r="59219" spans="2:2" ht="16.5" x14ac:dyDescent="0.3">
      <c r="B59219"/>
    </row>
    <row r="59220" spans="2:2" ht="16.5" x14ac:dyDescent="0.3">
      <c r="B59220"/>
    </row>
    <row r="59221" spans="2:2" ht="16.5" x14ac:dyDescent="0.3">
      <c r="B59221"/>
    </row>
    <row r="59222" spans="2:2" ht="16.5" x14ac:dyDescent="0.3">
      <c r="B59222"/>
    </row>
    <row r="59223" spans="2:2" ht="16.5" x14ac:dyDescent="0.3">
      <c r="B59223"/>
    </row>
    <row r="59224" spans="2:2" ht="16.5" x14ac:dyDescent="0.3">
      <c r="B59224"/>
    </row>
    <row r="59225" spans="2:2" ht="16.5" x14ac:dyDescent="0.3">
      <c r="B59225"/>
    </row>
    <row r="59226" spans="2:2" ht="16.5" x14ac:dyDescent="0.3">
      <c r="B59226"/>
    </row>
    <row r="59227" spans="2:2" ht="16.5" x14ac:dyDescent="0.3">
      <c r="B59227"/>
    </row>
    <row r="59228" spans="2:2" ht="16.5" x14ac:dyDescent="0.3">
      <c r="B59228"/>
    </row>
    <row r="59229" spans="2:2" ht="16.5" x14ac:dyDescent="0.3">
      <c r="B59229"/>
    </row>
    <row r="59230" spans="2:2" ht="16.5" x14ac:dyDescent="0.3">
      <c r="B59230"/>
    </row>
    <row r="59231" spans="2:2" ht="16.5" x14ac:dyDescent="0.3">
      <c r="B59231"/>
    </row>
    <row r="59232" spans="2:2" ht="16.5" x14ac:dyDescent="0.3">
      <c r="B59232"/>
    </row>
    <row r="59233" spans="2:2" ht="16.5" x14ac:dyDescent="0.3">
      <c r="B59233"/>
    </row>
    <row r="59234" spans="2:2" ht="16.5" x14ac:dyDescent="0.3">
      <c r="B59234"/>
    </row>
    <row r="59235" spans="2:2" ht="16.5" x14ac:dyDescent="0.3">
      <c r="B59235"/>
    </row>
    <row r="59236" spans="2:2" ht="16.5" x14ac:dyDescent="0.3">
      <c r="B59236"/>
    </row>
    <row r="59237" spans="2:2" ht="16.5" x14ac:dyDescent="0.3">
      <c r="B59237"/>
    </row>
    <row r="59238" spans="2:2" ht="16.5" x14ac:dyDescent="0.3">
      <c r="B59238"/>
    </row>
    <row r="59239" spans="2:2" ht="16.5" x14ac:dyDescent="0.3">
      <c r="B59239"/>
    </row>
    <row r="59240" spans="2:2" ht="16.5" x14ac:dyDescent="0.3">
      <c r="B59240"/>
    </row>
    <row r="59241" spans="2:2" ht="16.5" x14ac:dyDescent="0.3">
      <c r="B59241"/>
    </row>
    <row r="59242" spans="2:2" ht="16.5" x14ac:dyDescent="0.3">
      <c r="B59242"/>
    </row>
    <row r="59243" spans="2:2" ht="16.5" x14ac:dyDescent="0.3">
      <c r="B59243"/>
    </row>
    <row r="59244" spans="2:2" ht="16.5" x14ac:dyDescent="0.3">
      <c r="B59244"/>
    </row>
    <row r="59245" spans="2:2" ht="16.5" x14ac:dyDescent="0.3">
      <c r="B59245"/>
    </row>
    <row r="59246" spans="2:2" ht="16.5" x14ac:dyDescent="0.3">
      <c r="B59246"/>
    </row>
    <row r="59247" spans="2:2" ht="16.5" x14ac:dyDescent="0.3">
      <c r="B59247"/>
    </row>
    <row r="59248" spans="2:2" ht="16.5" x14ac:dyDescent="0.3">
      <c r="B59248"/>
    </row>
    <row r="59249" spans="2:2" ht="16.5" x14ac:dyDescent="0.3">
      <c r="B59249"/>
    </row>
    <row r="59250" spans="2:2" ht="16.5" x14ac:dyDescent="0.3">
      <c r="B59250"/>
    </row>
    <row r="59251" spans="2:2" ht="16.5" x14ac:dyDescent="0.3">
      <c r="B59251"/>
    </row>
    <row r="59252" spans="2:2" ht="16.5" x14ac:dyDescent="0.3">
      <c r="B59252"/>
    </row>
    <row r="59253" spans="2:2" ht="16.5" x14ac:dyDescent="0.3">
      <c r="B59253"/>
    </row>
    <row r="59254" spans="2:2" ht="16.5" x14ac:dyDescent="0.3">
      <c r="B59254"/>
    </row>
    <row r="59255" spans="2:2" ht="16.5" x14ac:dyDescent="0.3">
      <c r="B59255"/>
    </row>
    <row r="59256" spans="2:2" ht="16.5" x14ac:dyDescent="0.3">
      <c r="B59256"/>
    </row>
    <row r="59257" spans="2:2" ht="16.5" x14ac:dyDescent="0.3">
      <c r="B59257"/>
    </row>
    <row r="59258" spans="2:2" ht="16.5" x14ac:dyDescent="0.3">
      <c r="B59258"/>
    </row>
    <row r="59259" spans="2:2" ht="16.5" x14ac:dyDescent="0.3">
      <c r="B59259"/>
    </row>
    <row r="59260" spans="2:2" ht="16.5" x14ac:dyDescent="0.3">
      <c r="B59260"/>
    </row>
    <row r="59261" spans="2:2" ht="16.5" x14ac:dyDescent="0.3">
      <c r="B59261"/>
    </row>
    <row r="59262" spans="2:2" ht="16.5" x14ac:dyDescent="0.3">
      <c r="B59262"/>
    </row>
    <row r="59263" spans="2:2" ht="16.5" x14ac:dyDescent="0.3">
      <c r="B59263"/>
    </row>
    <row r="59264" spans="2:2" ht="16.5" x14ac:dyDescent="0.3">
      <c r="B59264"/>
    </row>
    <row r="59265" spans="2:2" ht="16.5" x14ac:dyDescent="0.3">
      <c r="B59265"/>
    </row>
    <row r="59266" spans="2:2" ht="16.5" x14ac:dyDescent="0.3">
      <c r="B59266"/>
    </row>
    <row r="59267" spans="2:2" ht="16.5" x14ac:dyDescent="0.3">
      <c r="B59267"/>
    </row>
    <row r="59268" spans="2:2" ht="16.5" x14ac:dyDescent="0.3">
      <c r="B59268"/>
    </row>
    <row r="59269" spans="2:2" ht="16.5" x14ac:dyDescent="0.3">
      <c r="B59269"/>
    </row>
    <row r="59270" spans="2:2" ht="16.5" x14ac:dyDescent="0.3">
      <c r="B59270"/>
    </row>
    <row r="59271" spans="2:2" ht="16.5" x14ac:dyDescent="0.3">
      <c r="B59271"/>
    </row>
    <row r="59272" spans="2:2" ht="16.5" x14ac:dyDescent="0.3">
      <c r="B59272"/>
    </row>
    <row r="59273" spans="2:2" ht="16.5" x14ac:dyDescent="0.3">
      <c r="B59273"/>
    </row>
    <row r="59274" spans="2:2" ht="16.5" x14ac:dyDescent="0.3">
      <c r="B59274"/>
    </row>
    <row r="59275" spans="2:2" ht="16.5" x14ac:dyDescent="0.3">
      <c r="B59275"/>
    </row>
    <row r="59276" spans="2:2" ht="16.5" x14ac:dyDescent="0.3">
      <c r="B59276"/>
    </row>
    <row r="59277" spans="2:2" ht="16.5" x14ac:dyDescent="0.3">
      <c r="B59277"/>
    </row>
    <row r="59278" spans="2:2" ht="16.5" x14ac:dyDescent="0.3">
      <c r="B59278"/>
    </row>
    <row r="59279" spans="2:2" ht="16.5" x14ac:dyDescent="0.3">
      <c r="B59279"/>
    </row>
    <row r="59280" spans="2:2" ht="16.5" x14ac:dyDescent="0.3">
      <c r="B59280"/>
    </row>
    <row r="59281" spans="2:2" ht="16.5" x14ac:dyDescent="0.3">
      <c r="B59281"/>
    </row>
    <row r="59282" spans="2:2" ht="16.5" x14ac:dyDescent="0.3">
      <c r="B59282"/>
    </row>
    <row r="59283" spans="2:2" ht="16.5" x14ac:dyDescent="0.3">
      <c r="B59283"/>
    </row>
    <row r="59284" spans="2:2" ht="16.5" x14ac:dyDescent="0.3">
      <c r="B59284"/>
    </row>
    <row r="59285" spans="2:2" ht="16.5" x14ac:dyDescent="0.3">
      <c r="B59285"/>
    </row>
    <row r="59286" spans="2:2" ht="16.5" x14ac:dyDescent="0.3">
      <c r="B59286"/>
    </row>
    <row r="59287" spans="2:2" ht="16.5" x14ac:dyDescent="0.3">
      <c r="B59287"/>
    </row>
    <row r="59288" spans="2:2" ht="16.5" x14ac:dyDescent="0.3">
      <c r="B59288"/>
    </row>
    <row r="59289" spans="2:2" ht="16.5" x14ac:dyDescent="0.3">
      <c r="B59289"/>
    </row>
    <row r="59290" spans="2:2" ht="16.5" x14ac:dyDescent="0.3">
      <c r="B59290"/>
    </row>
    <row r="59291" spans="2:2" ht="16.5" x14ac:dyDescent="0.3">
      <c r="B59291"/>
    </row>
    <row r="59292" spans="2:2" ht="16.5" x14ac:dyDescent="0.3">
      <c r="B59292"/>
    </row>
    <row r="59293" spans="2:2" ht="16.5" x14ac:dyDescent="0.3">
      <c r="B59293"/>
    </row>
    <row r="59294" spans="2:2" ht="16.5" x14ac:dyDescent="0.3">
      <c r="B59294"/>
    </row>
    <row r="59295" spans="2:2" ht="16.5" x14ac:dyDescent="0.3">
      <c r="B59295"/>
    </row>
    <row r="59296" spans="2:2" ht="16.5" x14ac:dyDescent="0.3">
      <c r="B59296"/>
    </row>
    <row r="59297" spans="2:2" ht="16.5" x14ac:dyDescent="0.3">
      <c r="B59297"/>
    </row>
    <row r="59298" spans="2:2" ht="16.5" x14ac:dyDescent="0.3">
      <c r="B59298"/>
    </row>
    <row r="59299" spans="2:2" ht="16.5" x14ac:dyDescent="0.3">
      <c r="B59299"/>
    </row>
    <row r="59300" spans="2:2" ht="16.5" x14ac:dyDescent="0.3">
      <c r="B59300"/>
    </row>
    <row r="59301" spans="2:2" ht="16.5" x14ac:dyDescent="0.3">
      <c r="B59301"/>
    </row>
    <row r="59302" spans="2:2" ht="16.5" x14ac:dyDescent="0.3">
      <c r="B59302"/>
    </row>
    <row r="59303" spans="2:2" ht="16.5" x14ac:dyDescent="0.3">
      <c r="B59303"/>
    </row>
    <row r="59304" spans="2:2" ht="16.5" x14ac:dyDescent="0.3">
      <c r="B59304"/>
    </row>
    <row r="59305" spans="2:2" ht="16.5" x14ac:dyDescent="0.3">
      <c r="B59305"/>
    </row>
    <row r="59306" spans="2:2" ht="16.5" x14ac:dyDescent="0.3">
      <c r="B59306"/>
    </row>
    <row r="59307" spans="2:2" ht="16.5" x14ac:dyDescent="0.3">
      <c r="B59307"/>
    </row>
    <row r="59308" spans="2:2" ht="16.5" x14ac:dyDescent="0.3">
      <c r="B59308"/>
    </row>
    <row r="59309" spans="2:2" ht="16.5" x14ac:dyDescent="0.3">
      <c r="B59309"/>
    </row>
    <row r="59310" spans="2:2" ht="16.5" x14ac:dyDescent="0.3">
      <c r="B59310"/>
    </row>
    <row r="59311" spans="2:2" ht="16.5" x14ac:dyDescent="0.3">
      <c r="B59311"/>
    </row>
    <row r="59312" spans="2:2" ht="16.5" x14ac:dyDescent="0.3">
      <c r="B59312"/>
    </row>
    <row r="59313" spans="2:2" ht="16.5" x14ac:dyDescent="0.3">
      <c r="B59313"/>
    </row>
    <row r="59314" spans="2:2" ht="16.5" x14ac:dyDescent="0.3">
      <c r="B59314"/>
    </row>
    <row r="59315" spans="2:2" ht="16.5" x14ac:dyDescent="0.3">
      <c r="B59315"/>
    </row>
    <row r="59316" spans="2:2" ht="16.5" x14ac:dyDescent="0.3">
      <c r="B59316"/>
    </row>
    <row r="59317" spans="2:2" ht="16.5" x14ac:dyDescent="0.3">
      <c r="B59317"/>
    </row>
    <row r="59318" spans="2:2" ht="16.5" x14ac:dyDescent="0.3">
      <c r="B59318"/>
    </row>
    <row r="59319" spans="2:2" ht="16.5" x14ac:dyDescent="0.3">
      <c r="B59319"/>
    </row>
    <row r="59320" spans="2:2" ht="16.5" x14ac:dyDescent="0.3">
      <c r="B59320"/>
    </row>
    <row r="59321" spans="2:2" ht="16.5" x14ac:dyDescent="0.3">
      <c r="B59321"/>
    </row>
    <row r="59322" spans="2:2" ht="16.5" x14ac:dyDescent="0.3">
      <c r="B59322"/>
    </row>
    <row r="59323" spans="2:2" ht="16.5" x14ac:dyDescent="0.3">
      <c r="B59323"/>
    </row>
    <row r="59324" spans="2:2" ht="16.5" x14ac:dyDescent="0.3">
      <c r="B59324"/>
    </row>
    <row r="59325" spans="2:2" ht="16.5" x14ac:dyDescent="0.3">
      <c r="B59325"/>
    </row>
    <row r="59326" spans="2:2" ht="16.5" x14ac:dyDescent="0.3">
      <c r="B59326"/>
    </row>
    <row r="59327" spans="2:2" ht="16.5" x14ac:dyDescent="0.3">
      <c r="B59327"/>
    </row>
    <row r="59328" spans="2:2" ht="16.5" x14ac:dyDescent="0.3">
      <c r="B59328"/>
    </row>
    <row r="59329" spans="2:2" ht="16.5" x14ac:dyDescent="0.3">
      <c r="B59329"/>
    </row>
    <row r="59330" spans="2:2" ht="16.5" x14ac:dyDescent="0.3">
      <c r="B59330"/>
    </row>
    <row r="59331" spans="2:2" ht="16.5" x14ac:dyDescent="0.3">
      <c r="B59331"/>
    </row>
    <row r="59332" spans="2:2" ht="16.5" x14ac:dyDescent="0.3">
      <c r="B59332"/>
    </row>
    <row r="59333" spans="2:2" ht="16.5" x14ac:dyDescent="0.3">
      <c r="B59333"/>
    </row>
    <row r="59334" spans="2:2" ht="16.5" x14ac:dyDescent="0.3">
      <c r="B59334"/>
    </row>
    <row r="59335" spans="2:2" ht="16.5" x14ac:dyDescent="0.3">
      <c r="B59335"/>
    </row>
    <row r="59336" spans="2:2" ht="16.5" x14ac:dyDescent="0.3">
      <c r="B59336"/>
    </row>
    <row r="59337" spans="2:2" ht="16.5" x14ac:dyDescent="0.3">
      <c r="B59337"/>
    </row>
    <row r="59338" spans="2:2" ht="16.5" x14ac:dyDescent="0.3">
      <c r="B59338"/>
    </row>
    <row r="59339" spans="2:2" ht="16.5" x14ac:dyDescent="0.3">
      <c r="B59339"/>
    </row>
    <row r="59340" spans="2:2" ht="16.5" x14ac:dyDescent="0.3">
      <c r="B59340"/>
    </row>
    <row r="59341" spans="2:2" ht="16.5" x14ac:dyDescent="0.3">
      <c r="B59341"/>
    </row>
    <row r="59342" spans="2:2" ht="16.5" x14ac:dyDescent="0.3">
      <c r="B59342"/>
    </row>
    <row r="59343" spans="2:2" ht="16.5" x14ac:dyDescent="0.3">
      <c r="B59343"/>
    </row>
    <row r="59344" spans="2:2" ht="16.5" x14ac:dyDescent="0.3">
      <c r="B59344"/>
    </row>
    <row r="59345" spans="2:2" ht="16.5" x14ac:dyDescent="0.3">
      <c r="B59345"/>
    </row>
    <row r="59346" spans="2:2" ht="16.5" x14ac:dyDescent="0.3">
      <c r="B59346"/>
    </row>
    <row r="59347" spans="2:2" ht="16.5" x14ac:dyDescent="0.3">
      <c r="B59347"/>
    </row>
    <row r="59348" spans="2:2" ht="16.5" x14ac:dyDescent="0.3">
      <c r="B59348"/>
    </row>
    <row r="59349" spans="2:2" ht="16.5" x14ac:dyDescent="0.3">
      <c r="B59349"/>
    </row>
    <row r="59350" spans="2:2" ht="16.5" x14ac:dyDescent="0.3">
      <c r="B59350"/>
    </row>
    <row r="59351" spans="2:2" ht="16.5" x14ac:dyDescent="0.3">
      <c r="B59351"/>
    </row>
    <row r="59352" spans="2:2" ht="16.5" x14ac:dyDescent="0.3">
      <c r="B59352"/>
    </row>
    <row r="59353" spans="2:2" ht="16.5" x14ac:dyDescent="0.3">
      <c r="B59353"/>
    </row>
    <row r="59354" spans="2:2" ht="16.5" x14ac:dyDescent="0.3">
      <c r="B59354"/>
    </row>
    <row r="59355" spans="2:2" ht="16.5" x14ac:dyDescent="0.3">
      <c r="B59355"/>
    </row>
    <row r="59356" spans="2:2" ht="16.5" x14ac:dyDescent="0.3">
      <c r="B59356"/>
    </row>
    <row r="59357" spans="2:2" ht="16.5" x14ac:dyDescent="0.3">
      <c r="B59357"/>
    </row>
    <row r="59358" spans="2:2" ht="16.5" x14ac:dyDescent="0.3">
      <c r="B59358"/>
    </row>
    <row r="59359" spans="2:2" ht="16.5" x14ac:dyDescent="0.3">
      <c r="B59359"/>
    </row>
    <row r="59360" spans="2:2" ht="16.5" x14ac:dyDescent="0.3">
      <c r="B59360"/>
    </row>
    <row r="59361" spans="2:2" ht="16.5" x14ac:dyDescent="0.3">
      <c r="B59361"/>
    </row>
    <row r="59362" spans="2:2" ht="16.5" x14ac:dyDescent="0.3">
      <c r="B59362"/>
    </row>
    <row r="59363" spans="2:2" ht="16.5" x14ac:dyDescent="0.3">
      <c r="B59363"/>
    </row>
    <row r="59364" spans="2:2" ht="16.5" x14ac:dyDescent="0.3">
      <c r="B59364"/>
    </row>
    <row r="59365" spans="2:2" ht="16.5" x14ac:dyDescent="0.3">
      <c r="B59365"/>
    </row>
    <row r="59366" spans="2:2" ht="16.5" x14ac:dyDescent="0.3">
      <c r="B59366"/>
    </row>
    <row r="59367" spans="2:2" ht="16.5" x14ac:dyDescent="0.3">
      <c r="B59367"/>
    </row>
    <row r="59368" spans="2:2" ht="16.5" x14ac:dyDescent="0.3">
      <c r="B59368"/>
    </row>
    <row r="59369" spans="2:2" ht="16.5" x14ac:dyDescent="0.3">
      <c r="B59369"/>
    </row>
    <row r="59370" spans="2:2" ht="16.5" x14ac:dyDescent="0.3">
      <c r="B59370"/>
    </row>
    <row r="59371" spans="2:2" ht="16.5" x14ac:dyDescent="0.3">
      <c r="B59371"/>
    </row>
    <row r="59372" spans="2:2" ht="16.5" x14ac:dyDescent="0.3">
      <c r="B59372"/>
    </row>
    <row r="59373" spans="2:2" ht="16.5" x14ac:dyDescent="0.3">
      <c r="B59373"/>
    </row>
    <row r="59374" spans="2:2" ht="16.5" x14ac:dyDescent="0.3">
      <c r="B59374"/>
    </row>
    <row r="59375" spans="2:2" ht="16.5" x14ac:dyDescent="0.3">
      <c r="B59375"/>
    </row>
    <row r="59376" spans="2:2" ht="16.5" x14ac:dyDescent="0.3">
      <c r="B59376"/>
    </row>
    <row r="59377" spans="2:2" ht="16.5" x14ac:dyDescent="0.3">
      <c r="B59377"/>
    </row>
    <row r="59378" spans="2:2" ht="16.5" x14ac:dyDescent="0.3">
      <c r="B59378"/>
    </row>
    <row r="59379" spans="2:2" ht="16.5" x14ac:dyDescent="0.3">
      <c r="B59379"/>
    </row>
    <row r="59380" spans="2:2" ht="16.5" x14ac:dyDescent="0.3">
      <c r="B59380"/>
    </row>
    <row r="59381" spans="2:2" ht="16.5" x14ac:dyDescent="0.3">
      <c r="B59381"/>
    </row>
    <row r="59382" spans="2:2" ht="16.5" x14ac:dyDescent="0.3">
      <c r="B59382"/>
    </row>
    <row r="59383" spans="2:2" ht="16.5" x14ac:dyDescent="0.3">
      <c r="B59383"/>
    </row>
    <row r="59384" spans="2:2" ht="16.5" x14ac:dyDescent="0.3">
      <c r="B59384"/>
    </row>
    <row r="59385" spans="2:2" ht="16.5" x14ac:dyDescent="0.3">
      <c r="B59385"/>
    </row>
    <row r="59386" spans="2:2" ht="16.5" x14ac:dyDescent="0.3">
      <c r="B59386"/>
    </row>
    <row r="59387" spans="2:2" ht="16.5" x14ac:dyDescent="0.3">
      <c r="B59387"/>
    </row>
    <row r="59388" spans="2:2" ht="16.5" x14ac:dyDescent="0.3">
      <c r="B59388"/>
    </row>
    <row r="59389" spans="2:2" ht="16.5" x14ac:dyDescent="0.3">
      <c r="B59389"/>
    </row>
    <row r="59390" spans="2:2" ht="16.5" x14ac:dyDescent="0.3">
      <c r="B59390"/>
    </row>
    <row r="59391" spans="2:2" ht="16.5" x14ac:dyDescent="0.3">
      <c r="B59391"/>
    </row>
    <row r="59392" spans="2:2" ht="16.5" x14ac:dyDescent="0.3">
      <c r="B59392"/>
    </row>
    <row r="59393" spans="2:2" ht="16.5" x14ac:dyDescent="0.3">
      <c r="B59393"/>
    </row>
    <row r="59394" spans="2:2" ht="16.5" x14ac:dyDescent="0.3">
      <c r="B59394"/>
    </row>
    <row r="59395" spans="2:2" ht="16.5" x14ac:dyDescent="0.3">
      <c r="B59395"/>
    </row>
    <row r="59396" spans="2:2" ht="16.5" x14ac:dyDescent="0.3">
      <c r="B59396"/>
    </row>
    <row r="59397" spans="2:2" ht="16.5" x14ac:dyDescent="0.3">
      <c r="B59397"/>
    </row>
    <row r="59398" spans="2:2" ht="16.5" x14ac:dyDescent="0.3">
      <c r="B59398"/>
    </row>
    <row r="59399" spans="2:2" ht="16.5" x14ac:dyDescent="0.3">
      <c r="B59399"/>
    </row>
    <row r="59400" spans="2:2" ht="16.5" x14ac:dyDescent="0.3">
      <c r="B59400"/>
    </row>
    <row r="59401" spans="2:2" ht="16.5" x14ac:dyDescent="0.3">
      <c r="B59401"/>
    </row>
    <row r="59402" spans="2:2" ht="16.5" x14ac:dyDescent="0.3">
      <c r="B59402"/>
    </row>
    <row r="59403" spans="2:2" ht="16.5" x14ac:dyDescent="0.3">
      <c r="B59403"/>
    </row>
    <row r="59404" spans="2:2" ht="16.5" x14ac:dyDescent="0.3">
      <c r="B59404"/>
    </row>
    <row r="59405" spans="2:2" ht="16.5" x14ac:dyDescent="0.3">
      <c r="B59405"/>
    </row>
    <row r="59406" spans="2:2" ht="16.5" x14ac:dyDescent="0.3">
      <c r="B59406"/>
    </row>
    <row r="59407" spans="2:2" ht="16.5" x14ac:dyDescent="0.3">
      <c r="B59407"/>
    </row>
    <row r="59408" spans="2:2" ht="16.5" x14ac:dyDescent="0.3">
      <c r="B59408"/>
    </row>
    <row r="59409" spans="2:2" ht="16.5" x14ac:dyDescent="0.3">
      <c r="B59409"/>
    </row>
    <row r="59410" spans="2:2" ht="16.5" x14ac:dyDescent="0.3">
      <c r="B59410"/>
    </row>
    <row r="59411" spans="2:2" ht="16.5" x14ac:dyDescent="0.3">
      <c r="B59411"/>
    </row>
    <row r="59412" spans="2:2" ht="16.5" x14ac:dyDescent="0.3">
      <c r="B59412"/>
    </row>
    <row r="59413" spans="2:2" ht="16.5" x14ac:dyDescent="0.3">
      <c r="B59413"/>
    </row>
    <row r="59414" spans="2:2" ht="16.5" x14ac:dyDescent="0.3">
      <c r="B59414"/>
    </row>
    <row r="59415" spans="2:2" ht="16.5" x14ac:dyDescent="0.3">
      <c r="B59415"/>
    </row>
    <row r="59416" spans="2:2" ht="16.5" x14ac:dyDescent="0.3">
      <c r="B59416"/>
    </row>
    <row r="59417" spans="2:2" ht="16.5" x14ac:dyDescent="0.3">
      <c r="B59417"/>
    </row>
    <row r="59418" spans="2:2" ht="16.5" x14ac:dyDescent="0.3">
      <c r="B59418"/>
    </row>
    <row r="59419" spans="2:2" ht="16.5" x14ac:dyDescent="0.3">
      <c r="B59419"/>
    </row>
    <row r="59420" spans="2:2" ht="16.5" x14ac:dyDescent="0.3">
      <c r="B59420"/>
    </row>
    <row r="59421" spans="2:2" ht="16.5" x14ac:dyDescent="0.3">
      <c r="B59421"/>
    </row>
    <row r="59422" spans="2:2" ht="16.5" x14ac:dyDescent="0.3">
      <c r="B59422"/>
    </row>
    <row r="59423" spans="2:2" ht="16.5" x14ac:dyDescent="0.3">
      <c r="B59423"/>
    </row>
    <row r="59424" spans="2:2" ht="16.5" x14ac:dyDescent="0.3">
      <c r="B59424"/>
    </row>
    <row r="59425" spans="2:2" ht="16.5" x14ac:dyDescent="0.3">
      <c r="B59425"/>
    </row>
    <row r="59426" spans="2:2" ht="16.5" x14ac:dyDescent="0.3">
      <c r="B59426"/>
    </row>
    <row r="59427" spans="2:2" ht="16.5" x14ac:dyDescent="0.3">
      <c r="B59427"/>
    </row>
    <row r="59428" spans="2:2" ht="16.5" x14ac:dyDescent="0.3">
      <c r="B59428"/>
    </row>
    <row r="59429" spans="2:2" ht="16.5" x14ac:dyDescent="0.3">
      <c r="B59429"/>
    </row>
    <row r="59430" spans="2:2" ht="16.5" x14ac:dyDescent="0.3">
      <c r="B59430"/>
    </row>
    <row r="59431" spans="2:2" ht="16.5" x14ac:dyDescent="0.3">
      <c r="B59431"/>
    </row>
    <row r="59432" spans="2:2" ht="16.5" x14ac:dyDescent="0.3">
      <c r="B59432"/>
    </row>
    <row r="59433" spans="2:2" ht="16.5" x14ac:dyDescent="0.3">
      <c r="B59433"/>
    </row>
    <row r="59434" spans="2:2" ht="16.5" x14ac:dyDescent="0.3">
      <c r="B59434"/>
    </row>
    <row r="59435" spans="2:2" ht="16.5" x14ac:dyDescent="0.3">
      <c r="B59435"/>
    </row>
    <row r="59436" spans="2:2" ht="16.5" x14ac:dyDescent="0.3">
      <c r="B59436"/>
    </row>
    <row r="59437" spans="2:2" ht="16.5" x14ac:dyDescent="0.3">
      <c r="B59437"/>
    </row>
    <row r="59438" spans="2:2" ht="16.5" x14ac:dyDescent="0.3">
      <c r="B59438"/>
    </row>
    <row r="59439" spans="2:2" ht="16.5" x14ac:dyDescent="0.3">
      <c r="B59439"/>
    </row>
    <row r="59440" spans="2:2" ht="16.5" x14ac:dyDescent="0.3">
      <c r="B59440"/>
    </row>
    <row r="59441" spans="2:2" ht="16.5" x14ac:dyDescent="0.3">
      <c r="B59441"/>
    </row>
    <row r="59442" spans="2:2" ht="16.5" x14ac:dyDescent="0.3">
      <c r="B59442"/>
    </row>
    <row r="59443" spans="2:2" ht="16.5" x14ac:dyDescent="0.3">
      <c r="B59443"/>
    </row>
    <row r="59444" spans="2:2" ht="16.5" x14ac:dyDescent="0.3">
      <c r="B59444"/>
    </row>
    <row r="59445" spans="2:2" ht="16.5" x14ac:dyDescent="0.3">
      <c r="B59445"/>
    </row>
    <row r="59446" spans="2:2" ht="16.5" x14ac:dyDescent="0.3">
      <c r="B59446"/>
    </row>
    <row r="59447" spans="2:2" ht="16.5" x14ac:dyDescent="0.3">
      <c r="B59447"/>
    </row>
    <row r="59448" spans="2:2" ht="16.5" x14ac:dyDescent="0.3">
      <c r="B59448"/>
    </row>
    <row r="59449" spans="2:2" ht="16.5" x14ac:dyDescent="0.3">
      <c r="B59449"/>
    </row>
    <row r="59450" spans="2:2" ht="16.5" x14ac:dyDescent="0.3">
      <c r="B59450"/>
    </row>
    <row r="59451" spans="2:2" ht="16.5" x14ac:dyDescent="0.3">
      <c r="B59451"/>
    </row>
    <row r="59452" spans="2:2" ht="16.5" x14ac:dyDescent="0.3">
      <c r="B59452"/>
    </row>
    <row r="59453" spans="2:2" ht="16.5" x14ac:dyDescent="0.3">
      <c r="B59453"/>
    </row>
    <row r="59454" spans="2:2" ht="16.5" x14ac:dyDescent="0.3">
      <c r="B59454"/>
    </row>
    <row r="59455" spans="2:2" ht="16.5" x14ac:dyDescent="0.3">
      <c r="B59455"/>
    </row>
    <row r="59456" spans="2:2" ht="16.5" x14ac:dyDescent="0.3">
      <c r="B59456"/>
    </row>
    <row r="59457" spans="2:2" ht="16.5" x14ac:dyDescent="0.3">
      <c r="B59457"/>
    </row>
    <row r="59458" spans="2:2" ht="16.5" x14ac:dyDescent="0.3">
      <c r="B59458"/>
    </row>
    <row r="59459" spans="2:2" ht="16.5" x14ac:dyDescent="0.3">
      <c r="B59459"/>
    </row>
    <row r="59460" spans="2:2" ht="16.5" x14ac:dyDescent="0.3">
      <c r="B59460"/>
    </row>
    <row r="59461" spans="2:2" ht="16.5" x14ac:dyDescent="0.3">
      <c r="B59461"/>
    </row>
    <row r="59462" spans="2:2" ht="16.5" x14ac:dyDescent="0.3">
      <c r="B59462"/>
    </row>
    <row r="59463" spans="2:2" ht="16.5" x14ac:dyDescent="0.3">
      <c r="B59463"/>
    </row>
    <row r="59464" spans="2:2" ht="16.5" x14ac:dyDescent="0.3">
      <c r="B59464"/>
    </row>
    <row r="59465" spans="2:2" ht="16.5" x14ac:dyDescent="0.3">
      <c r="B59465"/>
    </row>
    <row r="59466" spans="2:2" ht="16.5" x14ac:dyDescent="0.3">
      <c r="B59466"/>
    </row>
    <row r="59467" spans="2:2" ht="16.5" x14ac:dyDescent="0.3">
      <c r="B59467"/>
    </row>
    <row r="59468" spans="2:2" ht="16.5" x14ac:dyDescent="0.3">
      <c r="B59468"/>
    </row>
    <row r="59469" spans="2:2" ht="16.5" x14ac:dyDescent="0.3">
      <c r="B59469"/>
    </row>
    <row r="59470" spans="2:2" ht="16.5" x14ac:dyDescent="0.3">
      <c r="B59470"/>
    </row>
    <row r="59471" spans="2:2" ht="16.5" x14ac:dyDescent="0.3">
      <c r="B59471"/>
    </row>
    <row r="59472" spans="2:2" ht="16.5" x14ac:dyDescent="0.3">
      <c r="B59472"/>
    </row>
    <row r="59473" spans="2:2" ht="16.5" x14ac:dyDescent="0.3">
      <c r="B59473"/>
    </row>
    <row r="59474" spans="2:2" ht="16.5" x14ac:dyDescent="0.3">
      <c r="B59474"/>
    </row>
    <row r="59475" spans="2:2" ht="16.5" x14ac:dyDescent="0.3">
      <c r="B59475"/>
    </row>
    <row r="59476" spans="2:2" ht="16.5" x14ac:dyDescent="0.3">
      <c r="B59476"/>
    </row>
    <row r="59477" spans="2:2" ht="16.5" x14ac:dyDescent="0.3">
      <c r="B59477"/>
    </row>
    <row r="59478" spans="2:2" ht="16.5" x14ac:dyDescent="0.3">
      <c r="B59478"/>
    </row>
    <row r="59479" spans="2:2" ht="16.5" x14ac:dyDescent="0.3">
      <c r="B59479"/>
    </row>
    <row r="59480" spans="2:2" ht="16.5" x14ac:dyDescent="0.3">
      <c r="B59480"/>
    </row>
    <row r="59481" spans="2:2" ht="16.5" x14ac:dyDescent="0.3">
      <c r="B59481"/>
    </row>
    <row r="59482" spans="2:2" ht="16.5" x14ac:dyDescent="0.3">
      <c r="B59482"/>
    </row>
    <row r="59483" spans="2:2" ht="16.5" x14ac:dyDescent="0.3">
      <c r="B59483"/>
    </row>
    <row r="59484" spans="2:2" ht="16.5" x14ac:dyDescent="0.3">
      <c r="B59484"/>
    </row>
    <row r="59485" spans="2:2" ht="16.5" x14ac:dyDescent="0.3">
      <c r="B59485"/>
    </row>
    <row r="59486" spans="2:2" ht="16.5" x14ac:dyDescent="0.3">
      <c r="B59486"/>
    </row>
    <row r="59487" spans="2:2" ht="16.5" x14ac:dyDescent="0.3">
      <c r="B59487"/>
    </row>
    <row r="59488" spans="2:2" ht="16.5" x14ac:dyDescent="0.3">
      <c r="B59488"/>
    </row>
    <row r="59489" spans="2:2" ht="16.5" x14ac:dyDescent="0.3">
      <c r="B59489"/>
    </row>
    <row r="59490" spans="2:2" ht="16.5" x14ac:dyDescent="0.3">
      <c r="B59490"/>
    </row>
    <row r="59491" spans="2:2" ht="16.5" x14ac:dyDescent="0.3">
      <c r="B59491"/>
    </row>
    <row r="59492" spans="2:2" ht="16.5" x14ac:dyDescent="0.3">
      <c r="B59492"/>
    </row>
    <row r="59493" spans="2:2" ht="16.5" x14ac:dyDescent="0.3">
      <c r="B59493"/>
    </row>
    <row r="59494" spans="2:2" ht="16.5" x14ac:dyDescent="0.3">
      <c r="B59494"/>
    </row>
    <row r="59495" spans="2:2" ht="16.5" x14ac:dyDescent="0.3">
      <c r="B59495"/>
    </row>
    <row r="59496" spans="2:2" ht="16.5" x14ac:dyDescent="0.3">
      <c r="B59496"/>
    </row>
    <row r="59497" spans="2:2" ht="16.5" x14ac:dyDescent="0.3">
      <c r="B59497"/>
    </row>
    <row r="59498" spans="2:2" ht="16.5" x14ac:dyDescent="0.3">
      <c r="B59498"/>
    </row>
    <row r="59499" spans="2:2" ht="16.5" x14ac:dyDescent="0.3">
      <c r="B59499"/>
    </row>
    <row r="59500" spans="2:2" ht="16.5" x14ac:dyDescent="0.3">
      <c r="B59500"/>
    </row>
    <row r="59501" spans="2:2" ht="16.5" x14ac:dyDescent="0.3">
      <c r="B59501"/>
    </row>
    <row r="59502" spans="2:2" ht="16.5" x14ac:dyDescent="0.3">
      <c r="B59502"/>
    </row>
    <row r="59503" spans="2:2" ht="16.5" x14ac:dyDescent="0.3">
      <c r="B59503"/>
    </row>
    <row r="59504" spans="2:2" ht="16.5" x14ac:dyDescent="0.3">
      <c r="B59504"/>
    </row>
    <row r="59505" spans="2:2" ht="16.5" x14ac:dyDescent="0.3">
      <c r="B59505"/>
    </row>
    <row r="59506" spans="2:2" ht="16.5" x14ac:dyDescent="0.3">
      <c r="B59506"/>
    </row>
    <row r="59507" spans="2:2" ht="16.5" x14ac:dyDescent="0.3">
      <c r="B59507"/>
    </row>
    <row r="59508" spans="2:2" ht="16.5" x14ac:dyDescent="0.3">
      <c r="B59508"/>
    </row>
    <row r="59509" spans="2:2" ht="16.5" x14ac:dyDescent="0.3">
      <c r="B59509"/>
    </row>
    <row r="59510" spans="2:2" ht="16.5" x14ac:dyDescent="0.3">
      <c r="B59510"/>
    </row>
    <row r="59511" spans="2:2" ht="16.5" x14ac:dyDescent="0.3">
      <c r="B59511"/>
    </row>
    <row r="59512" spans="2:2" ht="16.5" x14ac:dyDescent="0.3">
      <c r="B59512"/>
    </row>
    <row r="59513" spans="2:2" ht="16.5" x14ac:dyDescent="0.3">
      <c r="B59513"/>
    </row>
    <row r="59514" spans="2:2" ht="16.5" x14ac:dyDescent="0.3">
      <c r="B59514"/>
    </row>
    <row r="59515" spans="2:2" ht="16.5" x14ac:dyDescent="0.3">
      <c r="B59515"/>
    </row>
    <row r="59516" spans="2:2" ht="16.5" x14ac:dyDescent="0.3">
      <c r="B59516"/>
    </row>
    <row r="59517" spans="2:2" ht="16.5" x14ac:dyDescent="0.3">
      <c r="B59517"/>
    </row>
    <row r="59518" spans="2:2" ht="16.5" x14ac:dyDescent="0.3">
      <c r="B59518"/>
    </row>
    <row r="59519" spans="2:2" ht="16.5" x14ac:dyDescent="0.3">
      <c r="B59519"/>
    </row>
    <row r="59520" spans="2:2" ht="16.5" x14ac:dyDescent="0.3">
      <c r="B59520"/>
    </row>
    <row r="59521" spans="2:2" ht="16.5" x14ac:dyDescent="0.3">
      <c r="B59521"/>
    </row>
    <row r="59522" spans="2:2" ht="16.5" x14ac:dyDescent="0.3">
      <c r="B59522"/>
    </row>
    <row r="59523" spans="2:2" ht="16.5" x14ac:dyDescent="0.3">
      <c r="B59523"/>
    </row>
    <row r="59524" spans="2:2" ht="16.5" x14ac:dyDescent="0.3">
      <c r="B59524"/>
    </row>
    <row r="59525" spans="2:2" ht="16.5" x14ac:dyDescent="0.3">
      <c r="B59525"/>
    </row>
    <row r="59526" spans="2:2" ht="16.5" x14ac:dyDescent="0.3">
      <c r="B59526"/>
    </row>
    <row r="59527" spans="2:2" ht="16.5" x14ac:dyDescent="0.3">
      <c r="B59527"/>
    </row>
    <row r="59528" spans="2:2" ht="16.5" x14ac:dyDescent="0.3">
      <c r="B59528"/>
    </row>
    <row r="59529" spans="2:2" ht="16.5" x14ac:dyDescent="0.3">
      <c r="B59529"/>
    </row>
    <row r="59530" spans="2:2" ht="16.5" x14ac:dyDescent="0.3">
      <c r="B59530"/>
    </row>
    <row r="59531" spans="2:2" ht="16.5" x14ac:dyDescent="0.3">
      <c r="B59531"/>
    </row>
    <row r="59532" spans="2:2" ht="16.5" x14ac:dyDescent="0.3">
      <c r="B59532"/>
    </row>
    <row r="59533" spans="2:2" ht="16.5" x14ac:dyDescent="0.3">
      <c r="B59533"/>
    </row>
    <row r="59534" spans="2:2" ht="16.5" x14ac:dyDescent="0.3">
      <c r="B59534"/>
    </row>
    <row r="59535" spans="2:2" ht="16.5" x14ac:dyDescent="0.3">
      <c r="B59535"/>
    </row>
    <row r="59536" spans="2:2" ht="16.5" x14ac:dyDescent="0.3">
      <c r="B59536"/>
    </row>
    <row r="59537" spans="2:2" ht="16.5" x14ac:dyDescent="0.3">
      <c r="B59537"/>
    </row>
    <row r="59538" spans="2:2" ht="16.5" x14ac:dyDescent="0.3">
      <c r="B59538"/>
    </row>
    <row r="59539" spans="2:2" ht="16.5" x14ac:dyDescent="0.3">
      <c r="B59539"/>
    </row>
    <row r="59540" spans="2:2" ht="16.5" x14ac:dyDescent="0.3">
      <c r="B59540"/>
    </row>
    <row r="59541" spans="2:2" ht="16.5" x14ac:dyDescent="0.3">
      <c r="B59541"/>
    </row>
    <row r="59542" spans="2:2" ht="16.5" x14ac:dyDescent="0.3">
      <c r="B59542"/>
    </row>
    <row r="59543" spans="2:2" ht="16.5" x14ac:dyDescent="0.3">
      <c r="B59543"/>
    </row>
    <row r="59544" spans="2:2" ht="16.5" x14ac:dyDescent="0.3">
      <c r="B59544"/>
    </row>
    <row r="59545" spans="2:2" ht="16.5" x14ac:dyDescent="0.3">
      <c r="B59545"/>
    </row>
    <row r="59546" spans="2:2" ht="16.5" x14ac:dyDescent="0.3">
      <c r="B59546"/>
    </row>
    <row r="59547" spans="2:2" ht="16.5" x14ac:dyDescent="0.3">
      <c r="B59547"/>
    </row>
    <row r="59548" spans="2:2" ht="16.5" x14ac:dyDescent="0.3">
      <c r="B59548"/>
    </row>
    <row r="59549" spans="2:2" ht="16.5" x14ac:dyDescent="0.3">
      <c r="B59549"/>
    </row>
    <row r="59550" spans="2:2" ht="16.5" x14ac:dyDescent="0.3">
      <c r="B59550"/>
    </row>
    <row r="59551" spans="2:2" ht="16.5" x14ac:dyDescent="0.3">
      <c r="B59551"/>
    </row>
    <row r="59552" spans="2:2" ht="16.5" x14ac:dyDescent="0.3">
      <c r="B59552"/>
    </row>
    <row r="59553" spans="2:2" ht="16.5" x14ac:dyDescent="0.3">
      <c r="B59553"/>
    </row>
    <row r="59554" spans="2:2" ht="16.5" x14ac:dyDescent="0.3">
      <c r="B59554"/>
    </row>
    <row r="59555" spans="2:2" ht="16.5" x14ac:dyDescent="0.3">
      <c r="B59555"/>
    </row>
    <row r="59556" spans="2:2" ht="16.5" x14ac:dyDescent="0.3">
      <c r="B59556"/>
    </row>
    <row r="59557" spans="2:2" ht="16.5" x14ac:dyDescent="0.3">
      <c r="B59557"/>
    </row>
    <row r="59558" spans="2:2" ht="16.5" x14ac:dyDescent="0.3">
      <c r="B59558"/>
    </row>
    <row r="59559" spans="2:2" ht="16.5" x14ac:dyDescent="0.3">
      <c r="B59559"/>
    </row>
    <row r="59560" spans="2:2" ht="16.5" x14ac:dyDescent="0.3">
      <c r="B59560"/>
    </row>
    <row r="59561" spans="2:2" ht="16.5" x14ac:dyDescent="0.3">
      <c r="B59561"/>
    </row>
    <row r="59562" spans="2:2" ht="16.5" x14ac:dyDescent="0.3">
      <c r="B59562"/>
    </row>
    <row r="59563" spans="2:2" ht="16.5" x14ac:dyDescent="0.3">
      <c r="B59563"/>
    </row>
    <row r="59564" spans="2:2" ht="16.5" x14ac:dyDescent="0.3">
      <c r="B59564"/>
    </row>
    <row r="59565" spans="2:2" ht="16.5" x14ac:dyDescent="0.3">
      <c r="B59565"/>
    </row>
    <row r="59566" spans="2:2" ht="16.5" x14ac:dyDescent="0.3">
      <c r="B59566"/>
    </row>
    <row r="59567" spans="2:2" ht="16.5" x14ac:dyDescent="0.3">
      <c r="B59567"/>
    </row>
    <row r="59568" spans="2:2" ht="16.5" x14ac:dyDescent="0.3">
      <c r="B59568"/>
    </row>
    <row r="59569" spans="2:2" ht="16.5" x14ac:dyDescent="0.3">
      <c r="B59569"/>
    </row>
    <row r="59570" spans="2:2" ht="16.5" x14ac:dyDescent="0.3">
      <c r="B59570"/>
    </row>
    <row r="59571" spans="2:2" ht="16.5" x14ac:dyDescent="0.3">
      <c r="B59571"/>
    </row>
    <row r="59572" spans="2:2" ht="16.5" x14ac:dyDescent="0.3">
      <c r="B59572"/>
    </row>
    <row r="59573" spans="2:2" ht="16.5" x14ac:dyDescent="0.3">
      <c r="B59573"/>
    </row>
    <row r="59574" spans="2:2" ht="16.5" x14ac:dyDescent="0.3">
      <c r="B59574"/>
    </row>
    <row r="59575" spans="2:2" ht="16.5" x14ac:dyDescent="0.3">
      <c r="B59575"/>
    </row>
    <row r="59576" spans="2:2" ht="16.5" x14ac:dyDescent="0.3">
      <c r="B59576"/>
    </row>
    <row r="59577" spans="2:2" ht="16.5" x14ac:dyDescent="0.3">
      <c r="B59577"/>
    </row>
    <row r="59578" spans="2:2" ht="16.5" x14ac:dyDescent="0.3">
      <c r="B59578"/>
    </row>
    <row r="59579" spans="2:2" ht="16.5" x14ac:dyDescent="0.3">
      <c r="B59579"/>
    </row>
    <row r="59580" spans="2:2" ht="16.5" x14ac:dyDescent="0.3">
      <c r="B59580"/>
    </row>
    <row r="59581" spans="2:2" ht="16.5" x14ac:dyDescent="0.3">
      <c r="B59581"/>
    </row>
    <row r="59582" spans="2:2" ht="16.5" x14ac:dyDescent="0.3">
      <c r="B59582"/>
    </row>
    <row r="59583" spans="2:2" ht="16.5" x14ac:dyDescent="0.3">
      <c r="B59583"/>
    </row>
    <row r="59584" spans="2:2" ht="16.5" x14ac:dyDescent="0.3">
      <c r="B59584"/>
    </row>
    <row r="59585" spans="2:2" ht="16.5" x14ac:dyDescent="0.3">
      <c r="B59585"/>
    </row>
    <row r="59586" spans="2:2" ht="16.5" x14ac:dyDescent="0.3">
      <c r="B59586"/>
    </row>
    <row r="59587" spans="2:2" ht="16.5" x14ac:dyDescent="0.3">
      <c r="B59587"/>
    </row>
    <row r="59588" spans="2:2" ht="16.5" x14ac:dyDescent="0.3">
      <c r="B59588"/>
    </row>
    <row r="59589" spans="2:2" ht="16.5" x14ac:dyDescent="0.3">
      <c r="B59589"/>
    </row>
    <row r="59590" spans="2:2" ht="16.5" x14ac:dyDescent="0.3">
      <c r="B59590"/>
    </row>
    <row r="59591" spans="2:2" ht="16.5" x14ac:dyDescent="0.3">
      <c r="B59591"/>
    </row>
    <row r="59592" spans="2:2" ht="16.5" x14ac:dyDescent="0.3">
      <c r="B59592"/>
    </row>
    <row r="59593" spans="2:2" ht="16.5" x14ac:dyDescent="0.3">
      <c r="B59593"/>
    </row>
    <row r="59594" spans="2:2" ht="16.5" x14ac:dyDescent="0.3">
      <c r="B59594"/>
    </row>
    <row r="59595" spans="2:2" ht="16.5" x14ac:dyDescent="0.3">
      <c r="B59595"/>
    </row>
    <row r="59596" spans="2:2" ht="16.5" x14ac:dyDescent="0.3">
      <c r="B59596"/>
    </row>
    <row r="59597" spans="2:2" ht="16.5" x14ac:dyDescent="0.3">
      <c r="B59597"/>
    </row>
    <row r="59598" spans="2:2" ht="16.5" x14ac:dyDescent="0.3">
      <c r="B59598"/>
    </row>
    <row r="59599" spans="2:2" ht="16.5" x14ac:dyDescent="0.3">
      <c r="B59599"/>
    </row>
    <row r="59600" spans="2:2" ht="16.5" x14ac:dyDescent="0.3">
      <c r="B59600"/>
    </row>
    <row r="59601" spans="2:2" ht="16.5" x14ac:dyDescent="0.3">
      <c r="B59601"/>
    </row>
    <row r="59602" spans="2:2" ht="16.5" x14ac:dyDescent="0.3">
      <c r="B59602"/>
    </row>
    <row r="59603" spans="2:2" ht="16.5" x14ac:dyDescent="0.3">
      <c r="B59603"/>
    </row>
    <row r="59604" spans="2:2" ht="16.5" x14ac:dyDescent="0.3">
      <c r="B59604"/>
    </row>
    <row r="59605" spans="2:2" ht="16.5" x14ac:dyDescent="0.3">
      <c r="B59605"/>
    </row>
    <row r="59606" spans="2:2" ht="16.5" x14ac:dyDescent="0.3">
      <c r="B59606"/>
    </row>
    <row r="59607" spans="2:2" ht="16.5" x14ac:dyDescent="0.3">
      <c r="B59607"/>
    </row>
    <row r="59608" spans="2:2" ht="16.5" x14ac:dyDescent="0.3">
      <c r="B59608"/>
    </row>
    <row r="59609" spans="2:2" ht="16.5" x14ac:dyDescent="0.3">
      <c r="B59609"/>
    </row>
    <row r="59610" spans="2:2" ht="16.5" x14ac:dyDescent="0.3">
      <c r="B59610"/>
    </row>
    <row r="59611" spans="2:2" ht="16.5" x14ac:dyDescent="0.3">
      <c r="B59611"/>
    </row>
    <row r="59612" spans="2:2" ht="16.5" x14ac:dyDescent="0.3">
      <c r="B59612"/>
    </row>
    <row r="59613" spans="2:2" ht="16.5" x14ac:dyDescent="0.3">
      <c r="B59613"/>
    </row>
    <row r="59614" spans="2:2" ht="16.5" x14ac:dyDescent="0.3">
      <c r="B59614"/>
    </row>
    <row r="59615" spans="2:2" ht="16.5" x14ac:dyDescent="0.3">
      <c r="B59615"/>
    </row>
    <row r="59616" spans="2:2" ht="16.5" x14ac:dyDescent="0.3">
      <c r="B59616"/>
    </row>
    <row r="59617" spans="2:2" ht="16.5" x14ac:dyDescent="0.3">
      <c r="B59617"/>
    </row>
    <row r="59618" spans="2:2" ht="16.5" x14ac:dyDescent="0.3">
      <c r="B59618"/>
    </row>
    <row r="59619" spans="2:2" ht="16.5" x14ac:dyDescent="0.3">
      <c r="B59619"/>
    </row>
    <row r="59620" spans="2:2" ht="16.5" x14ac:dyDescent="0.3">
      <c r="B59620"/>
    </row>
    <row r="59621" spans="2:2" ht="16.5" x14ac:dyDescent="0.3">
      <c r="B59621"/>
    </row>
    <row r="59622" spans="2:2" ht="16.5" x14ac:dyDescent="0.3">
      <c r="B59622"/>
    </row>
    <row r="59623" spans="2:2" ht="16.5" x14ac:dyDescent="0.3">
      <c r="B59623"/>
    </row>
    <row r="59624" spans="2:2" ht="16.5" x14ac:dyDescent="0.3">
      <c r="B59624"/>
    </row>
    <row r="59625" spans="2:2" ht="16.5" x14ac:dyDescent="0.3">
      <c r="B59625"/>
    </row>
    <row r="59626" spans="2:2" ht="16.5" x14ac:dyDescent="0.3">
      <c r="B59626"/>
    </row>
    <row r="59627" spans="2:2" ht="16.5" x14ac:dyDescent="0.3">
      <c r="B59627"/>
    </row>
    <row r="59628" spans="2:2" ht="16.5" x14ac:dyDescent="0.3">
      <c r="B59628"/>
    </row>
    <row r="59629" spans="2:2" ht="16.5" x14ac:dyDescent="0.3">
      <c r="B59629"/>
    </row>
    <row r="59630" spans="2:2" ht="16.5" x14ac:dyDescent="0.3">
      <c r="B59630"/>
    </row>
    <row r="59631" spans="2:2" ht="16.5" x14ac:dyDescent="0.3">
      <c r="B59631"/>
    </row>
    <row r="59632" spans="2:2" ht="16.5" x14ac:dyDescent="0.3">
      <c r="B59632"/>
    </row>
    <row r="59633" spans="2:2" ht="16.5" x14ac:dyDescent="0.3">
      <c r="B59633"/>
    </row>
    <row r="59634" spans="2:2" ht="16.5" x14ac:dyDescent="0.3">
      <c r="B59634"/>
    </row>
    <row r="59635" spans="2:2" ht="16.5" x14ac:dyDescent="0.3">
      <c r="B59635"/>
    </row>
    <row r="59636" spans="2:2" ht="16.5" x14ac:dyDescent="0.3">
      <c r="B59636"/>
    </row>
    <row r="59637" spans="2:2" ht="16.5" x14ac:dyDescent="0.3">
      <c r="B59637"/>
    </row>
    <row r="59638" spans="2:2" ht="16.5" x14ac:dyDescent="0.3">
      <c r="B59638"/>
    </row>
    <row r="59639" spans="2:2" ht="16.5" x14ac:dyDescent="0.3">
      <c r="B59639"/>
    </row>
    <row r="59640" spans="2:2" ht="16.5" x14ac:dyDescent="0.3">
      <c r="B59640"/>
    </row>
    <row r="59641" spans="2:2" ht="16.5" x14ac:dyDescent="0.3">
      <c r="B59641"/>
    </row>
    <row r="59642" spans="2:2" ht="16.5" x14ac:dyDescent="0.3">
      <c r="B59642"/>
    </row>
    <row r="59643" spans="2:2" ht="16.5" x14ac:dyDescent="0.3">
      <c r="B59643"/>
    </row>
    <row r="59644" spans="2:2" ht="16.5" x14ac:dyDescent="0.3">
      <c r="B59644"/>
    </row>
    <row r="59645" spans="2:2" ht="16.5" x14ac:dyDescent="0.3">
      <c r="B59645"/>
    </row>
    <row r="59646" spans="2:2" ht="16.5" x14ac:dyDescent="0.3">
      <c r="B59646"/>
    </row>
    <row r="59647" spans="2:2" ht="16.5" x14ac:dyDescent="0.3">
      <c r="B59647"/>
    </row>
    <row r="59648" spans="2:2" ht="16.5" x14ac:dyDescent="0.3">
      <c r="B59648"/>
    </row>
    <row r="59649" spans="2:2" ht="16.5" x14ac:dyDescent="0.3">
      <c r="B59649"/>
    </row>
    <row r="59650" spans="2:2" ht="16.5" x14ac:dyDescent="0.3">
      <c r="B59650"/>
    </row>
    <row r="59651" spans="2:2" ht="16.5" x14ac:dyDescent="0.3">
      <c r="B59651"/>
    </row>
    <row r="59652" spans="2:2" ht="16.5" x14ac:dyDescent="0.3">
      <c r="B59652"/>
    </row>
    <row r="59653" spans="2:2" ht="16.5" x14ac:dyDescent="0.3">
      <c r="B59653"/>
    </row>
    <row r="59654" spans="2:2" ht="16.5" x14ac:dyDescent="0.3">
      <c r="B59654"/>
    </row>
    <row r="59655" spans="2:2" ht="16.5" x14ac:dyDescent="0.3">
      <c r="B59655"/>
    </row>
    <row r="59656" spans="2:2" ht="16.5" x14ac:dyDescent="0.3">
      <c r="B59656"/>
    </row>
    <row r="59657" spans="2:2" ht="16.5" x14ac:dyDescent="0.3">
      <c r="B59657"/>
    </row>
    <row r="59658" spans="2:2" ht="16.5" x14ac:dyDescent="0.3">
      <c r="B59658"/>
    </row>
    <row r="59659" spans="2:2" ht="16.5" x14ac:dyDescent="0.3">
      <c r="B59659"/>
    </row>
    <row r="59660" spans="2:2" ht="16.5" x14ac:dyDescent="0.3">
      <c r="B59660"/>
    </row>
    <row r="59661" spans="2:2" ht="16.5" x14ac:dyDescent="0.3">
      <c r="B59661"/>
    </row>
    <row r="59662" spans="2:2" ht="16.5" x14ac:dyDescent="0.3">
      <c r="B59662"/>
    </row>
    <row r="59663" spans="2:2" ht="16.5" x14ac:dyDescent="0.3">
      <c r="B59663"/>
    </row>
    <row r="59664" spans="2:2" ht="16.5" x14ac:dyDescent="0.3">
      <c r="B59664"/>
    </row>
    <row r="59665" spans="2:2" ht="16.5" x14ac:dyDescent="0.3">
      <c r="B59665"/>
    </row>
    <row r="59666" spans="2:2" ht="16.5" x14ac:dyDescent="0.3">
      <c r="B59666"/>
    </row>
    <row r="59667" spans="2:2" ht="16.5" x14ac:dyDescent="0.3">
      <c r="B59667"/>
    </row>
    <row r="59668" spans="2:2" ht="16.5" x14ac:dyDescent="0.3">
      <c r="B59668"/>
    </row>
    <row r="59669" spans="2:2" ht="16.5" x14ac:dyDescent="0.3">
      <c r="B59669"/>
    </row>
    <row r="59670" spans="2:2" ht="16.5" x14ac:dyDescent="0.3">
      <c r="B59670"/>
    </row>
    <row r="59671" spans="2:2" ht="16.5" x14ac:dyDescent="0.3">
      <c r="B59671"/>
    </row>
    <row r="59672" spans="2:2" ht="16.5" x14ac:dyDescent="0.3">
      <c r="B59672"/>
    </row>
    <row r="59673" spans="2:2" ht="16.5" x14ac:dyDescent="0.3">
      <c r="B59673"/>
    </row>
    <row r="59674" spans="2:2" ht="16.5" x14ac:dyDescent="0.3">
      <c r="B59674"/>
    </row>
    <row r="59675" spans="2:2" ht="16.5" x14ac:dyDescent="0.3">
      <c r="B59675"/>
    </row>
    <row r="59676" spans="2:2" ht="16.5" x14ac:dyDescent="0.3">
      <c r="B59676"/>
    </row>
    <row r="59677" spans="2:2" ht="16.5" x14ac:dyDescent="0.3">
      <c r="B59677"/>
    </row>
    <row r="59678" spans="2:2" ht="16.5" x14ac:dyDescent="0.3">
      <c r="B59678"/>
    </row>
    <row r="59679" spans="2:2" ht="16.5" x14ac:dyDescent="0.3">
      <c r="B59679"/>
    </row>
    <row r="59680" spans="2:2" ht="16.5" x14ac:dyDescent="0.3">
      <c r="B59680"/>
    </row>
    <row r="59681" spans="2:2" ht="16.5" x14ac:dyDescent="0.3">
      <c r="B59681"/>
    </row>
    <row r="59682" spans="2:2" ht="16.5" x14ac:dyDescent="0.3">
      <c r="B59682"/>
    </row>
    <row r="59683" spans="2:2" ht="16.5" x14ac:dyDescent="0.3">
      <c r="B59683"/>
    </row>
    <row r="59684" spans="2:2" ht="16.5" x14ac:dyDescent="0.3">
      <c r="B59684"/>
    </row>
    <row r="59685" spans="2:2" ht="16.5" x14ac:dyDescent="0.3">
      <c r="B59685"/>
    </row>
    <row r="59686" spans="2:2" ht="16.5" x14ac:dyDescent="0.3">
      <c r="B59686"/>
    </row>
    <row r="59687" spans="2:2" ht="16.5" x14ac:dyDescent="0.3">
      <c r="B59687"/>
    </row>
    <row r="59688" spans="2:2" ht="16.5" x14ac:dyDescent="0.3">
      <c r="B59688"/>
    </row>
    <row r="59689" spans="2:2" ht="16.5" x14ac:dyDescent="0.3">
      <c r="B59689"/>
    </row>
    <row r="59690" spans="2:2" ht="16.5" x14ac:dyDescent="0.3">
      <c r="B59690"/>
    </row>
    <row r="59691" spans="2:2" ht="16.5" x14ac:dyDescent="0.3">
      <c r="B59691"/>
    </row>
    <row r="59692" spans="2:2" ht="16.5" x14ac:dyDescent="0.3">
      <c r="B59692"/>
    </row>
    <row r="59693" spans="2:2" ht="16.5" x14ac:dyDescent="0.3">
      <c r="B59693"/>
    </row>
    <row r="59694" spans="2:2" ht="16.5" x14ac:dyDescent="0.3">
      <c r="B59694"/>
    </row>
    <row r="59695" spans="2:2" ht="16.5" x14ac:dyDescent="0.3">
      <c r="B59695"/>
    </row>
    <row r="59696" spans="2:2" ht="16.5" x14ac:dyDescent="0.3">
      <c r="B59696"/>
    </row>
    <row r="59697" spans="2:2" ht="16.5" x14ac:dyDescent="0.3">
      <c r="B59697"/>
    </row>
    <row r="59698" spans="2:2" ht="16.5" x14ac:dyDescent="0.3">
      <c r="B59698"/>
    </row>
    <row r="59699" spans="2:2" ht="16.5" x14ac:dyDescent="0.3">
      <c r="B59699"/>
    </row>
    <row r="59700" spans="2:2" ht="16.5" x14ac:dyDescent="0.3">
      <c r="B59700"/>
    </row>
    <row r="59701" spans="2:2" ht="16.5" x14ac:dyDescent="0.3">
      <c r="B59701"/>
    </row>
    <row r="59702" spans="2:2" ht="16.5" x14ac:dyDescent="0.3">
      <c r="B59702"/>
    </row>
    <row r="59703" spans="2:2" ht="16.5" x14ac:dyDescent="0.3">
      <c r="B59703"/>
    </row>
    <row r="59704" spans="2:2" ht="16.5" x14ac:dyDescent="0.3">
      <c r="B59704"/>
    </row>
    <row r="59705" spans="2:2" ht="16.5" x14ac:dyDescent="0.3">
      <c r="B59705"/>
    </row>
    <row r="59706" spans="2:2" ht="16.5" x14ac:dyDescent="0.3">
      <c r="B59706"/>
    </row>
    <row r="59707" spans="2:2" ht="16.5" x14ac:dyDescent="0.3">
      <c r="B59707"/>
    </row>
    <row r="59708" spans="2:2" ht="16.5" x14ac:dyDescent="0.3">
      <c r="B59708"/>
    </row>
    <row r="59709" spans="2:2" ht="16.5" x14ac:dyDescent="0.3">
      <c r="B59709"/>
    </row>
    <row r="59710" spans="2:2" ht="16.5" x14ac:dyDescent="0.3">
      <c r="B59710"/>
    </row>
    <row r="59711" spans="2:2" ht="16.5" x14ac:dyDescent="0.3">
      <c r="B59711"/>
    </row>
    <row r="59712" spans="2:2" ht="16.5" x14ac:dyDescent="0.3">
      <c r="B59712"/>
    </row>
    <row r="59713" spans="2:2" ht="16.5" x14ac:dyDescent="0.3">
      <c r="B59713"/>
    </row>
    <row r="59714" spans="2:2" ht="16.5" x14ac:dyDescent="0.3">
      <c r="B59714"/>
    </row>
    <row r="59715" spans="2:2" ht="16.5" x14ac:dyDescent="0.3">
      <c r="B59715"/>
    </row>
    <row r="59716" spans="2:2" ht="16.5" x14ac:dyDescent="0.3">
      <c r="B59716"/>
    </row>
    <row r="59717" spans="2:2" ht="16.5" x14ac:dyDescent="0.3">
      <c r="B59717"/>
    </row>
    <row r="59718" spans="2:2" ht="16.5" x14ac:dyDescent="0.3">
      <c r="B59718"/>
    </row>
    <row r="59719" spans="2:2" ht="16.5" x14ac:dyDescent="0.3">
      <c r="B59719"/>
    </row>
    <row r="59720" spans="2:2" ht="16.5" x14ac:dyDescent="0.3">
      <c r="B59720"/>
    </row>
    <row r="59721" spans="2:2" ht="16.5" x14ac:dyDescent="0.3">
      <c r="B59721"/>
    </row>
    <row r="59722" spans="2:2" ht="16.5" x14ac:dyDescent="0.3">
      <c r="B59722"/>
    </row>
    <row r="59723" spans="2:2" ht="16.5" x14ac:dyDescent="0.3">
      <c r="B59723"/>
    </row>
    <row r="59724" spans="2:2" ht="16.5" x14ac:dyDescent="0.3">
      <c r="B59724"/>
    </row>
    <row r="59725" spans="2:2" ht="16.5" x14ac:dyDescent="0.3">
      <c r="B59725"/>
    </row>
    <row r="59726" spans="2:2" ht="16.5" x14ac:dyDescent="0.3">
      <c r="B59726"/>
    </row>
    <row r="59727" spans="2:2" ht="16.5" x14ac:dyDescent="0.3">
      <c r="B59727"/>
    </row>
    <row r="59728" spans="2:2" ht="16.5" x14ac:dyDescent="0.3">
      <c r="B59728"/>
    </row>
    <row r="59729" spans="2:2" ht="16.5" x14ac:dyDescent="0.3">
      <c r="B59729"/>
    </row>
    <row r="59730" spans="2:2" ht="16.5" x14ac:dyDescent="0.3">
      <c r="B59730"/>
    </row>
    <row r="59731" spans="2:2" ht="16.5" x14ac:dyDescent="0.3">
      <c r="B59731"/>
    </row>
    <row r="59732" spans="2:2" ht="16.5" x14ac:dyDescent="0.3">
      <c r="B59732"/>
    </row>
    <row r="59733" spans="2:2" ht="16.5" x14ac:dyDescent="0.3">
      <c r="B59733"/>
    </row>
    <row r="59734" spans="2:2" ht="16.5" x14ac:dyDescent="0.3">
      <c r="B59734"/>
    </row>
    <row r="59735" spans="2:2" ht="16.5" x14ac:dyDescent="0.3">
      <c r="B59735"/>
    </row>
    <row r="59736" spans="2:2" ht="16.5" x14ac:dyDescent="0.3">
      <c r="B59736"/>
    </row>
    <row r="59737" spans="2:2" ht="16.5" x14ac:dyDescent="0.3">
      <c r="B59737"/>
    </row>
    <row r="59738" spans="2:2" ht="16.5" x14ac:dyDescent="0.3">
      <c r="B59738"/>
    </row>
    <row r="59739" spans="2:2" ht="16.5" x14ac:dyDescent="0.3">
      <c r="B59739"/>
    </row>
    <row r="59740" spans="2:2" ht="16.5" x14ac:dyDescent="0.3">
      <c r="B59740"/>
    </row>
    <row r="59741" spans="2:2" ht="16.5" x14ac:dyDescent="0.3">
      <c r="B59741"/>
    </row>
    <row r="59742" spans="2:2" ht="16.5" x14ac:dyDescent="0.3">
      <c r="B59742"/>
    </row>
    <row r="59743" spans="2:2" ht="16.5" x14ac:dyDescent="0.3">
      <c r="B59743"/>
    </row>
    <row r="59744" spans="2:2" ht="16.5" x14ac:dyDescent="0.3">
      <c r="B59744"/>
    </row>
    <row r="59745" spans="2:2" ht="16.5" x14ac:dyDescent="0.3">
      <c r="B59745"/>
    </row>
    <row r="59746" spans="2:2" ht="16.5" x14ac:dyDescent="0.3">
      <c r="B59746"/>
    </row>
    <row r="59747" spans="2:2" ht="16.5" x14ac:dyDescent="0.3">
      <c r="B59747"/>
    </row>
    <row r="59748" spans="2:2" ht="16.5" x14ac:dyDescent="0.3">
      <c r="B59748"/>
    </row>
    <row r="59749" spans="2:2" ht="16.5" x14ac:dyDescent="0.3">
      <c r="B59749"/>
    </row>
    <row r="59750" spans="2:2" ht="16.5" x14ac:dyDescent="0.3">
      <c r="B59750"/>
    </row>
    <row r="59751" spans="2:2" ht="16.5" x14ac:dyDescent="0.3">
      <c r="B59751"/>
    </row>
    <row r="59752" spans="2:2" ht="16.5" x14ac:dyDescent="0.3">
      <c r="B59752"/>
    </row>
    <row r="59753" spans="2:2" ht="16.5" x14ac:dyDescent="0.3">
      <c r="B59753"/>
    </row>
    <row r="59754" spans="2:2" ht="16.5" x14ac:dyDescent="0.3">
      <c r="B59754"/>
    </row>
    <row r="59755" spans="2:2" ht="16.5" x14ac:dyDescent="0.3">
      <c r="B59755"/>
    </row>
    <row r="59756" spans="2:2" ht="16.5" x14ac:dyDescent="0.3">
      <c r="B59756"/>
    </row>
    <row r="59757" spans="2:2" ht="16.5" x14ac:dyDescent="0.3">
      <c r="B59757"/>
    </row>
    <row r="59758" spans="2:2" ht="16.5" x14ac:dyDescent="0.3">
      <c r="B59758"/>
    </row>
    <row r="59759" spans="2:2" ht="16.5" x14ac:dyDescent="0.3">
      <c r="B59759"/>
    </row>
    <row r="59760" spans="2:2" ht="16.5" x14ac:dyDescent="0.3">
      <c r="B59760"/>
    </row>
    <row r="59761" spans="2:2" ht="16.5" x14ac:dyDescent="0.3">
      <c r="B59761"/>
    </row>
    <row r="59762" spans="2:2" ht="16.5" x14ac:dyDescent="0.3">
      <c r="B59762"/>
    </row>
    <row r="59763" spans="2:2" ht="16.5" x14ac:dyDescent="0.3">
      <c r="B59763"/>
    </row>
    <row r="59764" spans="2:2" ht="16.5" x14ac:dyDescent="0.3">
      <c r="B59764"/>
    </row>
    <row r="59765" spans="2:2" ht="16.5" x14ac:dyDescent="0.3">
      <c r="B59765"/>
    </row>
    <row r="59766" spans="2:2" ht="16.5" x14ac:dyDescent="0.3">
      <c r="B59766"/>
    </row>
    <row r="59767" spans="2:2" ht="16.5" x14ac:dyDescent="0.3">
      <c r="B59767"/>
    </row>
    <row r="59768" spans="2:2" ht="16.5" x14ac:dyDescent="0.3">
      <c r="B59768"/>
    </row>
    <row r="59769" spans="2:2" ht="16.5" x14ac:dyDescent="0.3">
      <c r="B59769"/>
    </row>
    <row r="59770" spans="2:2" ht="16.5" x14ac:dyDescent="0.3">
      <c r="B59770"/>
    </row>
    <row r="59771" spans="2:2" ht="16.5" x14ac:dyDescent="0.3">
      <c r="B59771"/>
    </row>
    <row r="59772" spans="2:2" ht="16.5" x14ac:dyDescent="0.3">
      <c r="B59772"/>
    </row>
    <row r="59773" spans="2:2" ht="16.5" x14ac:dyDescent="0.3">
      <c r="B59773"/>
    </row>
    <row r="59774" spans="2:2" ht="16.5" x14ac:dyDescent="0.3">
      <c r="B59774"/>
    </row>
    <row r="59775" spans="2:2" ht="16.5" x14ac:dyDescent="0.3">
      <c r="B59775"/>
    </row>
    <row r="59776" spans="2:2" ht="16.5" x14ac:dyDescent="0.3">
      <c r="B59776"/>
    </row>
    <row r="59777" spans="2:2" ht="16.5" x14ac:dyDescent="0.3">
      <c r="B59777"/>
    </row>
    <row r="59778" spans="2:2" ht="16.5" x14ac:dyDescent="0.3">
      <c r="B59778"/>
    </row>
    <row r="59779" spans="2:2" ht="16.5" x14ac:dyDescent="0.3">
      <c r="B59779"/>
    </row>
    <row r="59780" spans="2:2" ht="16.5" x14ac:dyDescent="0.3">
      <c r="B59780"/>
    </row>
    <row r="59781" spans="2:2" ht="16.5" x14ac:dyDescent="0.3">
      <c r="B59781"/>
    </row>
    <row r="59782" spans="2:2" ht="16.5" x14ac:dyDescent="0.3">
      <c r="B59782"/>
    </row>
    <row r="59783" spans="2:2" ht="16.5" x14ac:dyDescent="0.3">
      <c r="B59783"/>
    </row>
    <row r="59784" spans="2:2" ht="16.5" x14ac:dyDescent="0.3">
      <c r="B59784"/>
    </row>
    <row r="59785" spans="2:2" ht="16.5" x14ac:dyDescent="0.3">
      <c r="B59785"/>
    </row>
    <row r="59786" spans="2:2" ht="16.5" x14ac:dyDescent="0.3">
      <c r="B59786"/>
    </row>
    <row r="59787" spans="2:2" ht="16.5" x14ac:dyDescent="0.3">
      <c r="B59787"/>
    </row>
    <row r="59788" spans="2:2" ht="16.5" x14ac:dyDescent="0.3">
      <c r="B59788"/>
    </row>
    <row r="59789" spans="2:2" ht="16.5" x14ac:dyDescent="0.3">
      <c r="B59789"/>
    </row>
    <row r="59790" spans="2:2" ht="16.5" x14ac:dyDescent="0.3">
      <c r="B59790"/>
    </row>
    <row r="59791" spans="2:2" ht="16.5" x14ac:dyDescent="0.3">
      <c r="B59791"/>
    </row>
    <row r="59792" spans="2:2" ht="16.5" x14ac:dyDescent="0.3">
      <c r="B59792"/>
    </row>
    <row r="59793" spans="2:2" ht="16.5" x14ac:dyDescent="0.3">
      <c r="B59793"/>
    </row>
    <row r="59794" spans="2:2" ht="16.5" x14ac:dyDescent="0.3">
      <c r="B59794"/>
    </row>
    <row r="59795" spans="2:2" ht="16.5" x14ac:dyDescent="0.3">
      <c r="B59795"/>
    </row>
    <row r="59796" spans="2:2" ht="16.5" x14ac:dyDescent="0.3">
      <c r="B59796"/>
    </row>
    <row r="59797" spans="2:2" ht="16.5" x14ac:dyDescent="0.3">
      <c r="B59797"/>
    </row>
    <row r="59798" spans="2:2" ht="16.5" x14ac:dyDescent="0.3">
      <c r="B59798"/>
    </row>
    <row r="59799" spans="2:2" ht="16.5" x14ac:dyDescent="0.3">
      <c r="B59799"/>
    </row>
    <row r="59800" spans="2:2" ht="16.5" x14ac:dyDescent="0.3">
      <c r="B59800"/>
    </row>
    <row r="59801" spans="2:2" ht="16.5" x14ac:dyDescent="0.3">
      <c r="B59801"/>
    </row>
    <row r="59802" spans="2:2" ht="16.5" x14ac:dyDescent="0.3">
      <c r="B59802"/>
    </row>
    <row r="59803" spans="2:2" ht="16.5" x14ac:dyDescent="0.3">
      <c r="B59803"/>
    </row>
    <row r="59804" spans="2:2" ht="16.5" x14ac:dyDescent="0.3">
      <c r="B59804"/>
    </row>
    <row r="59805" spans="2:2" ht="16.5" x14ac:dyDescent="0.3">
      <c r="B59805"/>
    </row>
    <row r="59806" spans="2:2" ht="16.5" x14ac:dyDescent="0.3">
      <c r="B59806"/>
    </row>
    <row r="59807" spans="2:2" ht="16.5" x14ac:dyDescent="0.3">
      <c r="B59807"/>
    </row>
    <row r="59808" spans="2:2" ht="16.5" x14ac:dyDescent="0.3">
      <c r="B59808"/>
    </row>
    <row r="59809" spans="2:2" ht="16.5" x14ac:dyDescent="0.3">
      <c r="B59809"/>
    </row>
    <row r="59810" spans="2:2" ht="16.5" x14ac:dyDescent="0.3">
      <c r="B59810"/>
    </row>
    <row r="59811" spans="2:2" ht="16.5" x14ac:dyDescent="0.3">
      <c r="B59811"/>
    </row>
    <row r="59812" spans="2:2" ht="16.5" x14ac:dyDescent="0.3">
      <c r="B59812"/>
    </row>
    <row r="59813" spans="2:2" ht="16.5" x14ac:dyDescent="0.3">
      <c r="B59813"/>
    </row>
    <row r="59814" spans="2:2" ht="16.5" x14ac:dyDescent="0.3">
      <c r="B59814"/>
    </row>
    <row r="59815" spans="2:2" ht="16.5" x14ac:dyDescent="0.3">
      <c r="B59815"/>
    </row>
    <row r="59816" spans="2:2" ht="16.5" x14ac:dyDescent="0.3">
      <c r="B59816"/>
    </row>
    <row r="59817" spans="2:2" ht="16.5" x14ac:dyDescent="0.3">
      <c r="B59817"/>
    </row>
    <row r="59818" spans="2:2" ht="16.5" x14ac:dyDescent="0.3">
      <c r="B59818"/>
    </row>
    <row r="59819" spans="2:2" ht="16.5" x14ac:dyDescent="0.3">
      <c r="B59819"/>
    </row>
    <row r="59820" spans="2:2" ht="16.5" x14ac:dyDescent="0.3">
      <c r="B59820"/>
    </row>
    <row r="59821" spans="2:2" ht="16.5" x14ac:dyDescent="0.3">
      <c r="B59821"/>
    </row>
    <row r="59822" spans="2:2" ht="16.5" x14ac:dyDescent="0.3">
      <c r="B59822"/>
    </row>
    <row r="59823" spans="2:2" ht="16.5" x14ac:dyDescent="0.3">
      <c r="B59823"/>
    </row>
    <row r="59824" spans="2:2" ht="16.5" x14ac:dyDescent="0.3">
      <c r="B59824"/>
    </row>
    <row r="59825" spans="2:2" ht="16.5" x14ac:dyDescent="0.3">
      <c r="B59825"/>
    </row>
    <row r="59826" spans="2:2" ht="16.5" x14ac:dyDescent="0.3">
      <c r="B59826"/>
    </row>
    <row r="59827" spans="2:2" ht="16.5" x14ac:dyDescent="0.3">
      <c r="B59827"/>
    </row>
    <row r="59828" spans="2:2" ht="16.5" x14ac:dyDescent="0.3">
      <c r="B59828"/>
    </row>
    <row r="59829" spans="2:2" ht="16.5" x14ac:dyDescent="0.3">
      <c r="B59829"/>
    </row>
    <row r="59830" spans="2:2" ht="16.5" x14ac:dyDescent="0.3">
      <c r="B59830"/>
    </row>
    <row r="59831" spans="2:2" ht="16.5" x14ac:dyDescent="0.3">
      <c r="B59831"/>
    </row>
    <row r="59832" spans="2:2" ht="16.5" x14ac:dyDescent="0.3">
      <c r="B59832"/>
    </row>
    <row r="59833" spans="2:2" ht="16.5" x14ac:dyDescent="0.3">
      <c r="B59833"/>
    </row>
    <row r="59834" spans="2:2" ht="16.5" x14ac:dyDescent="0.3">
      <c r="B59834"/>
    </row>
    <row r="59835" spans="2:2" ht="16.5" x14ac:dyDescent="0.3">
      <c r="B59835"/>
    </row>
    <row r="59836" spans="2:2" ht="16.5" x14ac:dyDescent="0.3">
      <c r="B59836"/>
    </row>
    <row r="59837" spans="2:2" ht="16.5" x14ac:dyDescent="0.3">
      <c r="B59837"/>
    </row>
    <row r="59838" spans="2:2" ht="16.5" x14ac:dyDescent="0.3">
      <c r="B59838"/>
    </row>
    <row r="59839" spans="2:2" ht="16.5" x14ac:dyDescent="0.3">
      <c r="B59839"/>
    </row>
    <row r="59840" spans="2:2" ht="16.5" x14ac:dyDescent="0.3">
      <c r="B59840"/>
    </row>
    <row r="59841" spans="2:2" ht="16.5" x14ac:dyDescent="0.3">
      <c r="B59841"/>
    </row>
    <row r="59842" spans="2:2" ht="16.5" x14ac:dyDescent="0.3">
      <c r="B59842"/>
    </row>
    <row r="59843" spans="2:2" ht="16.5" x14ac:dyDescent="0.3">
      <c r="B59843"/>
    </row>
    <row r="59844" spans="2:2" ht="16.5" x14ac:dyDescent="0.3">
      <c r="B59844"/>
    </row>
    <row r="59845" spans="2:2" ht="16.5" x14ac:dyDescent="0.3">
      <c r="B59845"/>
    </row>
    <row r="59846" spans="2:2" ht="16.5" x14ac:dyDescent="0.3">
      <c r="B59846"/>
    </row>
    <row r="59847" spans="2:2" ht="16.5" x14ac:dyDescent="0.3">
      <c r="B59847"/>
    </row>
    <row r="59848" spans="2:2" ht="16.5" x14ac:dyDescent="0.3">
      <c r="B59848"/>
    </row>
    <row r="59849" spans="2:2" ht="16.5" x14ac:dyDescent="0.3">
      <c r="B59849"/>
    </row>
    <row r="59850" spans="2:2" ht="16.5" x14ac:dyDescent="0.3">
      <c r="B59850"/>
    </row>
    <row r="59851" spans="2:2" ht="16.5" x14ac:dyDescent="0.3">
      <c r="B59851"/>
    </row>
    <row r="59852" spans="2:2" ht="16.5" x14ac:dyDescent="0.3">
      <c r="B59852"/>
    </row>
    <row r="59853" spans="2:2" ht="16.5" x14ac:dyDescent="0.3">
      <c r="B59853"/>
    </row>
    <row r="59854" spans="2:2" ht="16.5" x14ac:dyDescent="0.3">
      <c r="B59854"/>
    </row>
    <row r="59855" spans="2:2" ht="16.5" x14ac:dyDescent="0.3">
      <c r="B59855"/>
    </row>
    <row r="59856" spans="2:2" ht="16.5" x14ac:dyDescent="0.3">
      <c r="B59856"/>
    </row>
    <row r="59857" spans="2:2" ht="16.5" x14ac:dyDescent="0.3">
      <c r="B59857"/>
    </row>
    <row r="59858" spans="2:2" ht="16.5" x14ac:dyDescent="0.3">
      <c r="B59858"/>
    </row>
    <row r="59859" spans="2:2" ht="16.5" x14ac:dyDescent="0.3">
      <c r="B59859"/>
    </row>
    <row r="59860" spans="2:2" ht="16.5" x14ac:dyDescent="0.3">
      <c r="B59860"/>
    </row>
    <row r="59861" spans="2:2" ht="16.5" x14ac:dyDescent="0.3">
      <c r="B59861"/>
    </row>
    <row r="59862" spans="2:2" ht="16.5" x14ac:dyDescent="0.3">
      <c r="B59862"/>
    </row>
    <row r="59863" spans="2:2" ht="16.5" x14ac:dyDescent="0.3">
      <c r="B59863"/>
    </row>
    <row r="59864" spans="2:2" ht="16.5" x14ac:dyDescent="0.3">
      <c r="B59864"/>
    </row>
    <row r="59865" spans="2:2" ht="16.5" x14ac:dyDescent="0.3">
      <c r="B59865"/>
    </row>
    <row r="59866" spans="2:2" ht="16.5" x14ac:dyDescent="0.3">
      <c r="B59866"/>
    </row>
    <row r="59867" spans="2:2" ht="16.5" x14ac:dyDescent="0.3">
      <c r="B59867"/>
    </row>
    <row r="59868" spans="2:2" ht="16.5" x14ac:dyDescent="0.3">
      <c r="B59868"/>
    </row>
    <row r="59869" spans="2:2" ht="16.5" x14ac:dyDescent="0.3">
      <c r="B59869"/>
    </row>
    <row r="59870" spans="2:2" ht="16.5" x14ac:dyDescent="0.3">
      <c r="B59870"/>
    </row>
    <row r="59871" spans="2:2" ht="16.5" x14ac:dyDescent="0.3">
      <c r="B59871"/>
    </row>
    <row r="59872" spans="2:2" ht="16.5" x14ac:dyDescent="0.3">
      <c r="B59872"/>
    </row>
    <row r="59873" spans="2:2" ht="16.5" x14ac:dyDescent="0.3">
      <c r="B59873"/>
    </row>
    <row r="59874" spans="2:2" ht="16.5" x14ac:dyDescent="0.3">
      <c r="B59874"/>
    </row>
    <row r="59875" spans="2:2" ht="16.5" x14ac:dyDescent="0.3">
      <c r="B59875"/>
    </row>
    <row r="59876" spans="2:2" ht="16.5" x14ac:dyDescent="0.3">
      <c r="B59876"/>
    </row>
    <row r="59877" spans="2:2" ht="16.5" x14ac:dyDescent="0.3">
      <c r="B59877"/>
    </row>
    <row r="59878" spans="2:2" ht="16.5" x14ac:dyDescent="0.3">
      <c r="B59878"/>
    </row>
    <row r="59879" spans="2:2" ht="16.5" x14ac:dyDescent="0.3">
      <c r="B59879"/>
    </row>
    <row r="59880" spans="2:2" ht="16.5" x14ac:dyDescent="0.3">
      <c r="B59880"/>
    </row>
    <row r="59881" spans="2:2" ht="16.5" x14ac:dyDescent="0.3">
      <c r="B59881"/>
    </row>
    <row r="59882" spans="2:2" ht="16.5" x14ac:dyDescent="0.3">
      <c r="B59882"/>
    </row>
    <row r="59883" spans="2:2" ht="16.5" x14ac:dyDescent="0.3">
      <c r="B59883"/>
    </row>
    <row r="59884" spans="2:2" ht="16.5" x14ac:dyDescent="0.3">
      <c r="B59884"/>
    </row>
    <row r="59885" spans="2:2" ht="16.5" x14ac:dyDescent="0.3">
      <c r="B59885"/>
    </row>
    <row r="59886" spans="2:2" ht="16.5" x14ac:dyDescent="0.3">
      <c r="B59886"/>
    </row>
    <row r="59887" spans="2:2" ht="16.5" x14ac:dyDescent="0.3">
      <c r="B59887"/>
    </row>
    <row r="59888" spans="2:2" ht="16.5" x14ac:dyDescent="0.3">
      <c r="B59888"/>
    </row>
    <row r="59889" spans="2:2" ht="16.5" x14ac:dyDescent="0.3">
      <c r="B59889"/>
    </row>
    <row r="59890" spans="2:2" ht="16.5" x14ac:dyDescent="0.3">
      <c r="B59890"/>
    </row>
    <row r="59891" spans="2:2" ht="16.5" x14ac:dyDescent="0.3">
      <c r="B59891"/>
    </row>
    <row r="59892" spans="2:2" ht="16.5" x14ac:dyDescent="0.3">
      <c r="B59892"/>
    </row>
    <row r="59893" spans="2:2" ht="16.5" x14ac:dyDescent="0.3">
      <c r="B59893"/>
    </row>
    <row r="59894" spans="2:2" ht="16.5" x14ac:dyDescent="0.3">
      <c r="B59894"/>
    </row>
    <row r="59895" spans="2:2" ht="16.5" x14ac:dyDescent="0.3">
      <c r="B59895"/>
    </row>
    <row r="59896" spans="2:2" ht="16.5" x14ac:dyDescent="0.3">
      <c r="B59896"/>
    </row>
    <row r="59897" spans="2:2" ht="16.5" x14ac:dyDescent="0.3">
      <c r="B59897"/>
    </row>
    <row r="59898" spans="2:2" ht="16.5" x14ac:dyDescent="0.3">
      <c r="B59898"/>
    </row>
    <row r="59899" spans="2:2" ht="16.5" x14ac:dyDescent="0.3">
      <c r="B59899"/>
    </row>
    <row r="59900" spans="2:2" ht="16.5" x14ac:dyDescent="0.3">
      <c r="B59900"/>
    </row>
    <row r="59901" spans="2:2" ht="16.5" x14ac:dyDescent="0.3">
      <c r="B59901"/>
    </row>
    <row r="59902" spans="2:2" ht="16.5" x14ac:dyDescent="0.3">
      <c r="B59902"/>
    </row>
    <row r="59903" spans="2:2" ht="16.5" x14ac:dyDescent="0.3">
      <c r="B59903"/>
    </row>
    <row r="59904" spans="2:2" ht="16.5" x14ac:dyDescent="0.3">
      <c r="B59904"/>
    </row>
    <row r="59905" spans="2:2" ht="16.5" x14ac:dyDescent="0.3">
      <c r="B59905"/>
    </row>
    <row r="59906" spans="2:2" ht="16.5" x14ac:dyDescent="0.3">
      <c r="B59906"/>
    </row>
    <row r="59907" spans="2:2" ht="16.5" x14ac:dyDescent="0.3">
      <c r="B59907"/>
    </row>
    <row r="59908" spans="2:2" ht="16.5" x14ac:dyDescent="0.3">
      <c r="B59908"/>
    </row>
    <row r="59909" spans="2:2" ht="16.5" x14ac:dyDescent="0.3">
      <c r="B59909"/>
    </row>
    <row r="59910" spans="2:2" ht="16.5" x14ac:dyDescent="0.3">
      <c r="B59910"/>
    </row>
    <row r="59911" spans="2:2" ht="16.5" x14ac:dyDescent="0.3">
      <c r="B59911"/>
    </row>
    <row r="59912" spans="2:2" ht="16.5" x14ac:dyDescent="0.3">
      <c r="B59912"/>
    </row>
    <row r="59913" spans="2:2" ht="16.5" x14ac:dyDescent="0.3">
      <c r="B59913"/>
    </row>
    <row r="59914" spans="2:2" ht="16.5" x14ac:dyDescent="0.3">
      <c r="B59914"/>
    </row>
    <row r="59915" spans="2:2" ht="16.5" x14ac:dyDescent="0.3">
      <c r="B59915"/>
    </row>
    <row r="59916" spans="2:2" ht="16.5" x14ac:dyDescent="0.3">
      <c r="B59916"/>
    </row>
    <row r="59917" spans="2:2" ht="16.5" x14ac:dyDescent="0.3">
      <c r="B59917"/>
    </row>
    <row r="59918" spans="2:2" ht="16.5" x14ac:dyDescent="0.3">
      <c r="B59918"/>
    </row>
    <row r="59919" spans="2:2" ht="16.5" x14ac:dyDescent="0.3">
      <c r="B59919"/>
    </row>
    <row r="59920" spans="2:2" ht="16.5" x14ac:dyDescent="0.3">
      <c r="B59920"/>
    </row>
    <row r="59921" spans="2:2" ht="16.5" x14ac:dyDescent="0.3">
      <c r="B59921"/>
    </row>
    <row r="59922" spans="2:2" ht="16.5" x14ac:dyDescent="0.3">
      <c r="B59922"/>
    </row>
    <row r="59923" spans="2:2" ht="16.5" x14ac:dyDescent="0.3">
      <c r="B59923"/>
    </row>
    <row r="59924" spans="2:2" ht="16.5" x14ac:dyDescent="0.3">
      <c r="B59924"/>
    </row>
    <row r="59925" spans="2:2" ht="16.5" x14ac:dyDescent="0.3">
      <c r="B59925"/>
    </row>
    <row r="59926" spans="2:2" ht="16.5" x14ac:dyDescent="0.3">
      <c r="B59926"/>
    </row>
    <row r="59927" spans="2:2" ht="16.5" x14ac:dyDescent="0.3">
      <c r="B59927"/>
    </row>
    <row r="59928" spans="2:2" ht="16.5" x14ac:dyDescent="0.3">
      <c r="B59928"/>
    </row>
    <row r="59929" spans="2:2" ht="16.5" x14ac:dyDescent="0.3">
      <c r="B59929"/>
    </row>
    <row r="59930" spans="2:2" ht="16.5" x14ac:dyDescent="0.3">
      <c r="B59930"/>
    </row>
    <row r="59931" spans="2:2" ht="16.5" x14ac:dyDescent="0.3">
      <c r="B59931"/>
    </row>
    <row r="59932" spans="2:2" ht="16.5" x14ac:dyDescent="0.3">
      <c r="B59932"/>
    </row>
    <row r="59933" spans="2:2" ht="16.5" x14ac:dyDescent="0.3">
      <c r="B59933"/>
    </row>
    <row r="59934" spans="2:2" ht="16.5" x14ac:dyDescent="0.3">
      <c r="B59934"/>
    </row>
    <row r="59935" spans="2:2" ht="16.5" x14ac:dyDescent="0.3">
      <c r="B59935"/>
    </row>
    <row r="59936" spans="2:2" ht="16.5" x14ac:dyDescent="0.3">
      <c r="B59936"/>
    </row>
    <row r="59937" spans="2:2" ht="16.5" x14ac:dyDescent="0.3">
      <c r="B59937"/>
    </row>
    <row r="59938" spans="2:2" ht="16.5" x14ac:dyDescent="0.3">
      <c r="B59938"/>
    </row>
    <row r="59939" spans="2:2" ht="16.5" x14ac:dyDescent="0.3">
      <c r="B59939"/>
    </row>
    <row r="59940" spans="2:2" ht="16.5" x14ac:dyDescent="0.3">
      <c r="B59940"/>
    </row>
    <row r="59941" spans="2:2" ht="16.5" x14ac:dyDescent="0.3">
      <c r="B59941"/>
    </row>
    <row r="59942" spans="2:2" ht="16.5" x14ac:dyDescent="0.3">
      <c r="B59942"/>
    </row>
    <row r="59943" spans="2:2" ht="16.5" x14ac:dyDescent="0.3">
      <c r="B59943"/>
    </row>
    <row r="59944" spans="2:2" ht="16.5" x14ac:dyDescent="0.3">
      <c r="B59944"/>
    </row>
    <row r="59945" spans="2:2" ht="16.5" x14ac:dyDescent="0.3">
      <c r="B59945"/>
    </row>
    <row r="59946" spans="2:2" ht="16.5" x14ac:dyDescent="0.3">
      <c r="B59946"/>
    </row>
    <row r="59947" spans="2:2" ht="16.5" x14ac:dyDescent="0.3">
      <c r="B59947"/>
    </row>
    <row r="59948" spans="2:2" ht="16.5" x14ac:dyDescent="0.3">
      <c r="B59948"/>
    </row>
    <row r="59949" spans="2:2" ht="16.5" x14ac:dyDescent="0.3">
      <c r="B59949"/>
    </row>
    <row r="59950" spans="2:2" ht="16.5" x14ac:dyDescent="0.3">
      <c r="B59950"/>
    </row>
    <row r="59951" spans="2:2" ht="16.5" x14ac:dyDescent="0.3">
      <c r="B59951"/>
    </row>
    <row r="59952" spans="2:2" ht="16.5" x14ac:dyDescent="0.3">
      <c r="B59952"/>
    </row>
    <row r="59953" spans="2:2" ht="16.5" x14ac:dyDescent="0.3">
      <c r="B59953"/>
    </row>
    <row r="59954" spans="2:2" ht="16.5" x14ac:dyDescent="0.3">
      <c r="B59954"/>
    </row>
    <row r="59955" spans="2:2" ht="16.5" x14ac:dyDescent="0.3">
      <c r="B59955"/>
    </row>
    <row r="59956" spans="2:2" ht="16.5" x14ac:dyDescent="0.3">
      <c r="B59956"/>
    </row>
    <row r="59957" spans="2:2" ht="16.5" x14ac:dyDescent="0.3">
      <c r="B59957"/>
    </row>
    <row r="59958" spans="2:2" ht="16.5" x14ac:dyDescent="0.3">
      <c r="B59958"/>
    </row>
    <row r="59959" spans="2:2" ht="16.5" x14ac:dyDescent="0.3">
      <c r="B59959"/>
    </row>
    <row r="59960" spans="2:2" ht="16.5" x14ac:dyDescent="0.3">
      <c r="B59960"/>
    </row>
    <row r="59961" spans="2:2" ht="16.5" x14ac:dyDescent="0.3">
      <c r="B59961"/>
    </row>
    <row r="59962" spans="2:2" ht="16.5" x14ac:dyDescent="0.3">
      <c r="B59962"/>
    </row>
    <row r="59963" spans="2:2" ht="16.5" x14ac:dyDescent="0.3">
      <c r="B59963"/>
    </row>
    <row r="59964" spans="2:2" ht="16.5" x14ac:dyDescent="0.3">
      <c r="B59964"/>
    </row>
    <row r="59965" spans="2:2" ht="16.5" x14ac:dyDescent="0.3">
      <c r="B59965"/>
    </row>
    <row r="59966" spans="2:2" ht="16.5" x14ac:dyDescent="0.3">
      <c r="B59966"/>
    </row>
    <row r="59967" spans="2:2" ht="16.5" x14ac:dyDescent="0.3">
      <c r="B59967"/>
    </row>
    <row r="59968" spans="2:2" ht="16.5" x14ac:dyDescent="0.3">
      <c r="B59968"/>
    </row>
    <row r="59969" spans="2:2" ht="16.5" x14ac:dyDescent="0.3">
      <c r="B59969"/>
    </row>
    <row r="59970" spans="2:2" ht="16.5" x14ac:dyDescent="0.3">
      <c r="B59970"/>
    </row>
    <row r="59971" spans="2:2" ht="16.5" x14ac:dyDescent="0.3">
      <c r="B59971"/>
    </row>
    <row r="59972" spans="2:2" ht="16.5" x14ac:dyDescent="0.3">
      <c r="B59972"/>
    </row>
    <row r="59973" spans="2:2" ht="16.5" x14ac:dyDescent="0.3">
      <c r="B59973"/>
    </row>
    <row r="59974" spans="2:2" ht="16.5" x14ac:dyDescent="0.3">
      <c r="B59974"/>
    </row>
    <row r="59975" spans="2:2" ht="16.5" x14ac:dyDescent="0.3">
      <c r="B59975"/>
    </row>
    <row r="59976" spans="2:2" ht="16.5" x14ac:dyDescent="0.3">
      <c r="B59976"/>
    </row>
    <row r="59977" spans="2:2" ht="16.5" x14ac:dyDescent="0.3">
      <c r="B59977"/>
    </row>
    <row r="59978" spans="2:2" ht="16.5" x14ac:dyDescent="0.3">
      <c r="B59978"/>
    </row>
    <row r="59979" spans="2:2" ht="16.5" x14ac:dyDescent="0.3">
      <c r="B59979"/>
    </row>
    <row r="59980" spans="2:2" ht="16.5" x14ac:dyDescent="0.3">
      <c r="B59980"/>
    </row>
    <row r="59981" spans="2:2" ht="16.5" x14ac:dyDescent="0.3">
      <c r="B59981"/>
    </row>
    <row r="59982" spans="2:2" ht="16.5" x14ac:dyDescent="0.3">
      <c r="B59982"/>
    </row>
    <row r="59983" spans="2:2" ht="16.5" x14ac:dyDescent="0.3">
      <c r="B59983"/>
    </row>
    <row r="59984" spans="2:2" ht="16.5" x14ac:dyDescent="0.3">
      <c r="B59984"/>
    </row>
    <row r="59985" spans="2:2" ht="16.5" x14ac:dyDescent="0.3">
      <c r="B59985"/>
    </row>
    <row r="59986" spans="2:2" ht="16.5" x14ac:dyDescent="0.3">
      <c r="B59986"/>
    </row>
    <row r="59987" spans="2:2" ht="16.5" x14ac:dyDescent="0.3">
      <c r="B59987"/>
    </row>
    <row r="59988" spans="2:2" ht="16.5" x14ac:dyDescent="0.3">
      <c r="B59988"/>
    </row>
    <row r="59989" spans="2:2" ht="16.5" x14ac:dyDescent="0.3">
      <c r="B59989"/>
    </row>
    <row r="59990" spans="2:2" ht="16.5" x14ac:dyDescent="0.3">
      <c r="B59990"/>
    </row>
    <row r="59991" spans="2:2" ht="16.5" x14ac:dyDescent="0.3">
      <c r="B59991"/>
    </row>
    <row r="59992" spans="2:2" ht="16.5" x14ac:dyDescent="0.3">
      <c r="B59992"/>
    </row>
    <row r="59993" spans="2:2" ht="16.5" x14ac:dyDescent="0.3">
      <c r="B59993"/>
    </row>
    <row r="59994" spans="2:2" ht="16.5" x14ac:dyDescent="0.3">
      <c r="B59994"/>
    </row>
    <row r="59995" spans="2:2" ht="16.5" x14ac:dyDescent="0.3">
      <c r="B59995"/>
    </row>
    <row r="59996" spans="2:2" ht="16.5" x14ac:dyDescent="0.3">
      <c r="B59996"/>
    </row>
    <row r="59997" spans="2:2" ht="16.5" x14ac:dyDescent="0.3">
      <c r="B59997"/>
    </row>
    <row r="59998" spans="2:2" ht="16.5" x14ac:dyDescent="0.3">
      <c r="B59998"/>
    </row>
    <row r="59999" spans="2:2" ht="16.5" x14ac:dyDescent="0.3">
      <c r="B59999"/>
    </row>
    <row r="60000" spans="2:2" ht="16.5" x14ac:dyDescent="0.3">
      <c r="B60000"/>
    </row>
    <row r="60001" spans="2:2" ht="16.5" x14ac:dyDescent="0.3">
      <c r="B60001"/>
    </row>
    <row r="60002" spans="2:2" ht="16.5" x14ac:dyDescent="0.3">
      <c r="B60002"/>
    </row>
    <row r="60003" spans="2:2" ht="16.5" x14ac:dyDescent="0.3">
      <c r="B60003"/>
    </row>
    <row r="60004" spans="2:2" ht="16.5" x14ac:dyDescent="0.3">
      <c r="B60004"/>
    </row>
    <row r="60005" spans="2:2" ht="16.5" x14ac:dyDescent="0.3">
      <c r="B60005"/>
    </row>
    <row r="60006" spans="2:2" ht="16.5" x14ac:dyDescent="0.3">
      <c r="B60006"/>
    </row>
    <row r="60007" spans="2:2" ht="16.5" x14ac:dyDescent="0.3">
      <c r="B60007"/>
    </row>
    <row r="60008" spans="2:2" ht="16.5" x14ac:dyDescent="0.3">
      <c r="B60008"/>
    </row>
    <row r="60009" spans="2:2" ht="16.5" x14ac:dyDescent="0.3">
      <c r="B60009"/>
    </row>
    <row r="60010" spans="2:2" ht="16.5" x14ac:dyDescent="0.3">
      <c r="B60010"/>
    </row>
    <row r="60011" spans="2:2" ht="16.5" x14ac:dyDescent="0.3">
      <c r="B60011"/>
    </row>
    <row r="60012" spans="2:2" ht="16.5" x14ac:dyDescent="0.3">
      <c r="B60012"/>
    </row>
    <row r="60013" spans="2:2" ht="16.5" x14ac:dyDescent="0.3">
      <c r="B60013"/>
    </row>
    <row r="60014" spans="2:2" ht="16.5" x14ac:dyDescent="0.3">
      <c r="B60014"/>
    </row>
    <row r="60015" spans="2:2" ht="16.5" x14ac:dyDescent="0.3">
      <c r="B60015"/>
    </row>
    <row r="60016" spans="2:2" ht="16.5" x14ac:dyDescent="0.3">
      <c r="B60016"/>
    </row>
    <row r="60017" spans="2:2" ht="16.5" x14ac:dyDescent="0.3">
      <c r="B60017"/>
    </row>
    <row r="60018" spans="2:2" ht="16.5" x14ac:dyDescent="0.3">
      <c r="B60018"/>
    </row>
    <row r="60019" spans="2:2" ht="16.5" x14ac:dyDescent="0.3">
      <c r="B60019"/>
    </row>
    <row r="60020" spans="2:2" ht="16.5" x14ac:dyDescent="0.3">
      <c r="B60020"/>
    </row>
    <row r="60021" spans="2:2" ht="16.5" x14ac:dyDescent="0.3">
      <c r="B60021"/>
    </row>
    <row r="60022" spans="2:2" ht="16.5" x14ac:dyDescent="0.3">
      <c r="B60022"/>
    </row>
    <row r="60023" spans="2:2" ht="16.5" x14ac:dyDescent="0.3">
      <c r="B60023"/>
    </row>
    <row r="60024" spans="2:2" ht="16.5" x14ac:dyDescent="0.3">
      <c r="B60024"/>
    </row>
    <row r="60025" spans="2:2" ht="16.5" x14ac:dyDescent="0.3">
      <c r="B60025"/>
    </row>
    <row r="60026" spans="2:2" ht="16.5" x14ac:dyDescent="0.3">
      <c r="B60026"/>
    </row>
    <row r="60027" spans="2:2" ht="16.5" x14ac:dyDescent="0.3">
      <c r="B60027"/>
    </row>
    <row r="60028" spans="2:2" ht="16.5" x14ac:dyDescent="0.3">
      <c r="B60028"/>
    </row>
    <row r="60029" spans="2:2" ht="16.5" x14ac:dyDescent="0.3">
      <c r="B60029"/>
    </row>
    <row r="60030" spans="2:2" ht="16.5" x14ac:dyDescent="0.3">
      <c r="B60030"/>
    </row>
    <row r="60031" spans="2:2" ht="16.5" x14ac:dyDescent="0.3">
      <c r="B60031"/>
    </row>
    <row r="60032" spans="2:2" ht="16.5" x14ac:dyDescent="0.3">
      <c r="B60032"/>
    </row>
    <row r="60033" spans="2:2" ht="16.5" x14ac:dyDescent="0.3">
      <c r="B60033"/>
    </row>
    <row r="60034" spans="2:2" ht="16.5" x14ac:dyDescent="0.3">
      <c r="B60034"/>
    </row>
    <row r="60035" spans="2:2" ht="16.5" x14ac:dyDescent="0.3">
      <c r="B60035"/>
    </row>
    <row r="60036" spans="2:2" ht="16.5" x14ac:dyDescent="0.3">
      <c r="B60036"/>
    </row>
    <row r="60037" spans="2:2" ht="16.5" x14ac:dyDescent="0.3">
      <c r="B60037"/>
    </row>
    <row r="60038" spans="2:2" ht="16.5" x14ac:dyDescent="0.3">
      <c r="B60038"/>
    </row>
    <row r="60039" spans="2:2" ht="16.5" x14ac:dyDescent="0.3">
      <c r="B60039"/>
    </row>
    <row r="60040" spans="2:2" ht="16.5" x14ac:dyDescent="0.3">
      <c r="B60040"/>
    </row>
    <row r="60041" spans="2:2" ht="16.5" x14ac:dyDescent="0.3">
      <c r="B60041"/>
    </row>
    <row r="60042" spans="2:2" ht="16.5" x14ac:dyDescent="0.3">
      <c r="B60042"/>
    </row>
    <row r="60043" spans="2:2" ht="16.5" x14ac:dyDescent="0.3">
      <c r="B60043"/>
    </row>
    <row r="60044" spans="2:2" ht="16.5" x14ac:dyDescent="0.3">
      <c r="B60044"/>
    </row>
    <row r="60045" spans="2:2" ht="16.5" x14ac:dyDescent="0.3">
      <c r="B60045"/>
    </row>
    <row r="60046" spans="2:2" ht="16.5" x14ac:dyDescent="0.3">
      <c r="B60046"/>
    </row>
    <row r="60047" spans="2:2" ht="16.5" x14ac:dyDescent="0.3">
      <c r="B60047"/>
    </row>
    <row r="60048" spans="2:2" ht="16.5" x14ac:dyDescent="0.3">
      <c r="B60048"/>
    </row>
    <row r="60049" spans="2:2" ht="16.5" x14ac:dyDescent="0.3">
      <c r="B60049"/>
    </row>
    <row r="60050" spans="2:2" ht="16.5" x14ac:dyDescent="0.3">
      <c r="B60050"/>
    </row>
    <row r="60051" spans="2:2" ht="16.5" x14ac:dyDescent="0.3">
      <c r="B60051"/>
    </row>
    <row r="60052" spans="2:2" ht="16.5" x14ac:dyDescent="0.3">
      <c r="B60052"/>
    </row>
    <row r="60053" spans="2:2" ht="16.5" x14ac:dyDescent="0.3">
      <c r="B60053"/>
    </row>
    <row r="60054" spans="2:2" ht="16.5" x14ac:dyDescent="0.3">
      <c r="B60054"/>
    </row>
    <row r="60055" spans="2:2" ht="16.5" x14ac:dyDescent="0.3">
      <c r="B60055"/>
    </row>
    <row r="60056" spans="2:2" ht="16.5" x14ac:dyDescent="0.3">
      <c r="B60056"/>
    </row>
    <row r="60057" spans="2:2" ht="16.5" x14ac:dyDescent="0.3">
      <c r="B60057"/>
    </row>
    <row r="60058" spans="2:2" ht="16.5" x14ac:dyDescent="0.3">
      <c r="B60058"/>
    </row>
    <row r="60059" spans="2:2" ht="16.5" x14ac:dyDescent="0.3">
      <c r="B60059"/>
    </row>
    <row r="60060" spans="2:2" ht="16.5" x14ac:dyDescent="0.3">
      <c r="B60060"/>
    </row>
    <row r="60061" spans="2:2" ht="16.5" x14ac:dyDescent="0.3">
      <c r="B60061"/>
    </row>
    <row r="60062" spans="2:2" ht="16.5" x14ac:dyDescent="0.3">
      <c r="B60062"/>
    </row>
    <row r="60063" spans="2:2" ht="16.5" x14ac:dyDescent="0.3">
      <c r="B60063"/>
    </row>
    <row r="60064" spans="2:2" ht="16.5" x14ac:dyDescent="0.3">
      <c r="B60064"/>
    </row>
    <row r="60065" spans="2:2" ht="16.5" x14ac:dyDescent="0.3">
      <c r="B60065"/>
    </row>
    <row r="60066" spans="2:2" ht="16.5" x14ac:dyDescent="0.3">
      <c r="B60066"/>
    </row>
    <row r="60067" spans="2:2" ht="16.5" x14ac:dyDescent="0.3">
      <c r="B60067"/>
    </row>
    <row r="60068" spans="2:2" ht="16.5" x14ac:dyDescent="0.3">
      <c r="B60068"/>
    </row>
    <row r="60069" spans="2:2" ht="16.5" x14ac:dyDescent="0.3">
      <c r="B60069"/>
    </row>
    <row r="60070" spans="2:2" ht="16.5" x14ac:dyDescent="0.3">
      <c r="B60070"/>
    </row>
    <row r="60071" spans="2:2" ht="16.5" x14ac:dyDescent="0.3">
      <c r="B60071"/>
    </row>
    <row r="60072" spans="2:2" ht="16.5" x14ac:dyDescent="0.3">
      <c r="B60072"/>
    </row>
    <row r="60073" spans="2:2" ht="16.5" x14ac:dyDescent="0.3">
      <c r="B60073"/>
    </row>
    <row r="60074" spans="2:2" ht="16.5" x14ac:dyDescent="0.3">
      <c r="B60074"/>
    </row>
    <row r="60075" spans="2:2" ht="16.5" x14ac:dyDescent="0.3">
      <c r="B60075"/>
    </row>
    <row r="60076" spans="2:2" ht="16.5" x14ac:dyDescent="0.3">
      <c r="B60076"/>
    </row>
    <row r="60077" spans="2:2" ht="16.5" x14ac:dyDescent="0.3">
      <c r="B60077"/>
    </row>
    <row r="60078" spans="2:2" ht="16.5" x14ac:dyDescent="0.3">
      <c r="B60078"/>
    </row>
    <row r="60079" spans="2:2" ht="16.5" x14ac:dyDescent="0.3">
      <c r="B60079"/>
    </row>
    <row r="60080" spans="2:2" ht="16.5" x14ac:dyDescent="0.3">
      <c r="B60080"/>
    </row>
    <row r="60081" spans="2:2" ht="16.5" x14ac:dyDescent="0.3">
      <c r="B60081"/>
    </row>
    <row r="60082" spans="2:2" ht="16.5" x14ac:dyDescent="0.3">
      <c r="B60082"/>
    </row>
    <row r="60083" spans="2:2" ht="16.5" x14ac:dyDescent="0.3">
      <c r="B60083"/>
    </row>
    <row r="60084" spans="2:2" ht="16.5" x14ac:dyDescent="0.3">
      <c r="B60084"/>
    </row>
    <row r="60085" spans="2:2" ht="16.5" x14ac:dyDescent="0.3">
      <c r="B60085"/>
    </row>
    <row r="60086" spans="2:2" ht="16.5" x14ac:dyDescent="0.3">
      <c r="B60086"/>
    </row>
    <row r="60087" spans="2:2" ht="16.5" x14ac:dyDescent="0.3">
      <c r="B60087"/>
    </row>
    <row r="60088" spans="2:2" ht="16.5" x14ac:dyDescent="0.3">
      <c r="B60088"/>
    </row>
    <row r="60089" spans="2:2" ht="16.5" x14ac:dyDescent="0.3">
      <c r="B60089"/>
    </row>
    <row r="60090" spans="2:2" ht="16.5" x14ac:dyDescent="0.3">
      <c r="B60090"/>
    </row>
    <row r="60091" spans="2:2" ht="16.5" x14ac:dyDescent="0.3">
      <c r="B60091"/>
    </row>
    <row r="60092" spans="2:2" ht="16.5" x14ac:dyDescent="0.3">
      <c r="B60092"/>
    </row>
    <row r="60093" spans="2:2" ht="16.5" x14ac:dyDescent="0.3">
      <c r="B60093"/>
    </row>
    <row r="60094" spans="2:2" ht="16.5" x14ac:dyDescent="0.3">
      <c r="B60094"/>
    </row>
    <row r="60095" spans="2:2" ht="16.5" x14ac:dyDescent="0.3">
      <c r="B60095"/>
    </row>
    <row r="60096" spans="2:2" ht="16.5" x14ac:dyDescent="0.3">
      <c r="B60096"/>
    </row>
    <row r="60097" spans="2:2" ht="16.5" x14ac:dyDescent="0.3">
      <c r="B60097"/>
    </row>
    <row r="60098" spans="2:2" ht="16.5" x14ac:dyDescent="0.3">
      <c r="B60098"/>
    </row>
    <row r="60099" spans="2:2" ht="16.5" x14ac:dyDescent="0.3">
      <c r="B60099"/>
    </row>
    <row r="60100" spans="2:2" ht="16.5" x14ac:dyDescent="0.3">
      <c r="B60100"/>
    </row>
    <row r="60101" spans="2:2" ht="16.5" x14ac:dyDescent="0.3">
      <c r="B60101"/>
    </row>
    <row r="60102" spans="2:2" ht="16.5" x14ac:dyDescent="0.3">
      <c r="B60102"/>
    </row>
    <row r="60103" spans="2:2" ht="16.5" x14ac:dyDescent="0.3">
      <c r="B60103"/>
    </row>
    <row r="60104" spans="2:2" ht="16.5" x14ac:dyDescent="0.3">
      <c r="B60104"/>
    </row>
    <row r="60105" spans="2:2" ht="16.5" x14ac:dyDescent="0.3">
      <c r="B60105"/>
    </row>
    <row r="60106" spans="2:2" ht="16.5" x14ac:dyDescent="0.3">
      <c r="B60106"/>
    </row>
    <row r="60107" spans="2:2" ht="16.5" x14ac:dyDescent="0.3">
      <c r="B60107"/>
    </row>
    <row r="60108" spans="2:2" ht="16.5" x14ac:dyDescent="0.3">
      <c r="B60108"/>
    </row>
    <row r="60109" spans="2:2" ht="16.5" x14ac:dyDescent="0.3">
      <c r="B60109"/>
    </row>
    <row r="60110" spans="2:2" ht="16.5" x14ac:dyDescent="0.3">
      <c r="B60110"/>
    </row>
    <row r="60111" spans="2:2" ht="16.5" x14ac:dyDescent="0.3">
      <c r="B60111"/>
    </row>
    <row r="60112" spans="2:2" ht="16.5" x14ac:dyDescent="0.3">
      <c r="B60112"/>
    </row>
    <row r="60113" spans="2:2" ht="16.5" x14ac:dyDescent="0.3">
      <c r="B60113"/>
    </row>
    <row r="60114" spans="2:2" ht="16.5" x14ac:dyDescent="0.3">
      <c r="B60114"/>
    </row>
    <row r="60115" spans="2:2" ht="16.5" x14ac:dyDescent="0.3">
      <c r="B60115"/>
    </row>
    <row r="60116" spans="2:2" ht="16.5" x14ac:dyDescent="0.3">
      <c r="B60116"/>
    </row>
    <row r="60117" spans="2:2" ht="16.5" x14ac:dyDescent="0.3">
      <c r="B60117"/>
    </row>
    <row r="60118" spans="2:2" ht="16.5" x14ac:dyDescent="0.3">
      <c r="B60118"/>
    </row>
    <row r="60119" spans="2:2" ht="16.5" x14ac:dyDescent="0.3">
      <c r="B60119"/>
    </row>
    <row r="60120" spans="2:2" ht="16.5" x14ac:dyDescent="0.3">
      <c r="B60120"/>
    </row>
    <row r="60121" spans="2:2" ht="16.5" x14ac:dyDescent="0.3">
      <c r="B60121"/>
    </row>
    <row r="60122" spans="2:2" ht="16.5" x14ac:dyDescent="0.3">
      <c r="B60122"/>
    </row>
    <row r="60123" spans="2:2" ht="16.5" x14ac:dyDescent="0.3">
      <c r="B60123"/>
    </row>
    <row r="60124" spans="2:2" ht="16.5" x14ac:dyDescent="0.3">
      <c r="B60124"/>
    </row>
    <row r="60125" spans="2:2" ht="16.5" x14ac:dyDescent="0.3">
      <c r="B60125"/>
    </row>
    <row r="60126" spans="2:2" ht="16.5" x14ac:dyDescent="0.3">
      <c r="B60126"/>
    </row>
    <row r="60127" spans="2:2" ht="16.5" x14ac:dyDescent="0.3">
      <c r="B60127"/>
    </row>
    <row r="60128" spans="2:2" ht="16.5" x14ac:dyDescent="0.3">
      <c r="B60128"/>
    </row>
    <row r="60129" spans="2:2" ht="16.5" x14ac:dyDescent="0.3">
      <c r="B60129"/>
    </row>
    <row r="60130" spans="2:2" ht="16.5" x14ac:dyDescent="0.3">
      <c r="B60130"/>
    </row>
    <row r="60131" spans="2:2" ht="16.5" x14ac:dyDescent="0.3">
      <c r="B60131"/>
    </row>
    <row r="60132" spans="2:2" ht="16.5" x14ac:dyDescent="0.3">
      <c r="B60132"/>
    </row>
    <row r="60133" spans="2:2" ht="16.5" x14ac:dyDescent="0.3">
      <c r="B60133"/>
    </row>
    <row r="60134" spans="2:2" ht="16.5" x14ac:dyDescent="0.3">
      <c r="B60134"/>
    </row>
    <row r="60135" spans="2:2" ht="16.5" x14ac:dyDescent="0.3">
      <c r="B60135"/>
    </row>
    <row r="60136" spans="2:2" ht="16.5" x14ac:dyDescent="0.3">
      <c r="B60136"/>
    </row>
    <row r="60137" spans="2:2" ht="16.5" x14ac:dyDescent="0.3">
      <c r="B60137"/>
    </row>
    <row r="60138" spans="2:2" ht="16.5" x14ac:dyDescent="0.3">
      <c r="B60138"/>
    </row>
    <row r="60139" spans="2:2" ht="16.5" x14ac:dyDescent="0.3">
      <c r="B60139"/>
    </row>
    <row r="60140" spans="2:2" ht="16.5" x14ac:dyDescent="0.3">
      <c r="B60140"/>
    </row>
    <row r="60141" spans="2:2" ht="16.5" x14ac:dyDescent="0.3">
      <c r="B60141"/>
    </row>
    <row r="60142" spans="2:2" ht="16.5" x14ac:dyDescent="0.3">
      <c r="B60142"/>
    </row>
    <row r="60143" spans="2:2" ht="16.5" x14ac:dyDescent="0.3">
      <c r="B60143"/>
    </row>
    <row r="60144" spans="2:2" ht="16.5" x14ac:dyDescent="0.3">
      <c r="B60144"/>
    </row>
    <row r="60145" spans="2:2" ht="16.5" x14ac:dyDescent="0.3">
      <c r="B60145"/>
    </row>
    <row r="60146" spans="2:2" ht="16.5" x14ac:dyDescent="0.3">
      <c r="B60146"/>
    </row>
    <row r="60147" spans="2:2" ht="16.5" x14ac:dyDescent="0.3">
      <c r="B60147"/>
    </row>
    <row r="60148" spans="2:2" ht="16.5" x14ac:dyDescent="0.3">
      <c r="B60148"/>
    </row>
    <row r="60149" spans="2:2" ht="16.5" x14ac:dyDescent="0.3">
      <c r="B60149"/>
    </row>
    <row r="60150" spans="2:2" ht="16.5" x14ac:dyDescent="0.3">
      <c r="B60150"/>
    </row>
    <row r="60151" spans="2:2" ht="16.5" x14ac:dyDescent="0.3">
      <c r="B60151"/>
    </row>
    <row r="60152" spans="2:2" ht="16.5" x14ac:dyDescent="0.3">
      <c r="B60152"/>
    </row>
    <row r="60153" spans="2:2" ht="16.5" x14ac:dyDescent="0.3">
      <c r="B60153"/>
    </row>
    <row r="60154" spans="2:2" ht="16.5" x14ac:dyDescent="0.3">
      <c r="B60154"/>
    </row>
    <row r="60155" spans="2:2" ht="16.5" x14ac:dyDescent="0.3">
      <c r="B60155"/>
    </row>
    <row r="60156" spans="2:2" ht="16.5" x14ac:dyDescent="0.3">
      <c r="B60156"/>
    </row>
    <row r="60157" spans="2:2" ht="16.5" x14ac:dyDescent="0.3">
      <c r="B60157"/>
    </row>
    <row r="60158" spans="2:2" ht="16.5" x14ac:dyDescent="0.3">
      <c r="B60158"/>
    </row>
    <row r="60159" spans="2:2" ht="16.5" x14ac:dyDescent="0.3">
      <c r="B60159"/>
    </row>
    <row r="60160" spans="2:2" ht="16.5" x14ac:dyDescent="0.3">
      <c r="B60160"/>
    </row>
    <row r="60161" spans="2:2" ht="16.5" x14ac:dyDescent="0.3">
      <c r="B60161"/>
    </row>
    <row r="60162" spans="2:2" ht="16.5" x14ac:dyDescent="0.3">
      <c r="B60162"/>
    </row>
    <row r="60163" spans="2:2" ht="16.5" x14ac:dyDescent="0.3">
      <c r="B60163"/>
    </row>
    <row r="60164" spans="2:2" ht="16.5" x14ac:dyDescent="0.3">
      <c r="B60164"/>
    </row>
    <row r="60165" spans="2:2" ht="16.5" x14ac:dyDescent="0.3">
      <c r="B60165"/>
    </row>
    <row r="60166" spans="2:2" ht="16.5" x14ac:dyDescent="0.3">
      <c r="B60166"/>
    </row>
    <row r="60167" spans="2:2" ht="16.5" x14ac:dyDescent="0.3">
      <c r="B60167"/>
    </row>
    <row r="60168" spans="2:2" ht="16.5" x14ac:dyDescent="0.3">
      <c r="B60168"/>
    </row>
    <row r="60169" spans="2:2" ht="16.5" x14ac:dyDescent="0.3">
      <c r="B60169"/>
    </row>
    <row r="60170" spans="2:2" ht="16.5" x14ac:dyDescent="0.3">
      <c r="B60170"/>
    </row>
    <row r="60171" spans="2:2" ht="16.5" x14ac:dyDescent="0.3">
      <c r="B60171"/>
    </row>
    <row r="60172" spans="2:2" ht="16.5" x14ac:dyDescent="0.3">
      <c r="B60172"/>
    </row>
    <row r="60173" spans="2:2" ht="16.5" x14ac:dyDescent="0.3">
      <c r="B60173"/>
    </row>
    <row r="60174" spans="2:2" ht="16.5" x14ac:dyDescent="0.3">
      <c r="B60174"/>
    </row>
    <row r="60175" spans="2:2" ht="16.5" x14ac:dyDescent="0.3">
      <c r="B60175"/>
    </row>
    <row r="60176" spans="2:2" ht="16.5" x14ac:dyDescent="0.3">
      <c r="B60176"/>
    </row>
    <row r="60177" spans="2:2" ht="16.5" x14ac:dyDescent="0.3">
      <c r="B60177"/>
    </row>
    <row r="60178" spans="2:2" ht="16.5" x14ac:dyDescent="0.3">
      <c r="B60178"/>
    </row>
    <row r="60179" spans="2:2" ht="16.5" x14ac:dyDescent="0.3">
      <c r="B60179"/>
    </row>
    <row r="60180" spans="2:2" ht="16.5" x14ac:dyDescent="0.3">
      <c r="B60180"/>
    </row>
    <row r="60181" spans="2:2" ht="16.5" x14ac:dyDescent="0.3">
      <c r="B60181"/>
    </row>
    <row r="60182" spans="2:2" ht="16.5" x14ac:dyDescent="0.3">
      <c r="B60182"/>
    </row>
    <row r="60183" spans="2:2" ht="16.5" x14ac:dyDescent="0.3">
      <c r="B60183"/>
    </row>
    <row r="60184" spans="2:2" ht="16.5" x14ac:dyDescent="0.3">
      <c r="B60184"/>
    </row>
    <row r="60185" spans="2:2" ht="16.5" x14ac:dyDescent="0.3">
      <c r="B60185"/>
    </row>
    <row r="60186" spans="2:2" ht="16.5" x14ac:dyDescent="0.3">
      <c r="B60186"/>
    </row>
    <row r="60187" spans="2:2" ht="16.5" x14ac:dyDescent="0.3">
      <c r="B60187"/>
    </row>
    <row r="60188" spans="2:2" ht="16.5" x14ac:dyDescent="0.3">
      <c r="B60188"/>
    </row>
    <row r="60189" spans="2:2" ht="16.5" x14ac:dyDescent="0.3">
      <c r="B60189"/>
    </row>
    <row r="60190" spans="2:2" ht="16.5" x14ac:dyDescent="0.3">
      <c r="B60190"/>
    </row>
    <row r="60191" spans="2:2" ht="16.5" x14ac:dyDescent="0.3">
      <c r="B60191"/>
    </row>
    <row r="60192" spans="2:2" ht="16.5" x14ac:dyDescent="0.3">
      <c r="B60192"/>
    </row>
    <row r="60193" spans="2:2" ht="16.5" x14ac:dyDescent="0.3">
      <c r="B60193"/>
    </row>
    <row r="60194" spans="2:2" ht="16.5" x14ac:dyDescent="0.3">
      <c r="B60194"/>
    </row>
    <row r="60195" spans="2:2" ht="16.5" x14ac:dyDescent="0.3">
      <c r="B60195"/>
    </row>
    <row r="60196" spans="2:2" ht="16.5" x14ac:dyDescent="0.3">
      <c r="B60196"/>
    </row>
    <row r="60197" spans="2:2" ht="16.5" x14ac:dyDescent="0.3">
      <c r="B60197"/>
    </row>
    <row r="60198" spans="2:2" ht="16.5" x14ac:dyDescent="0.3">
      <c r="B60198"/>
    </row>
    <row r="60199" spans="2:2" ht="16.5" x14ac:dyDescent="0.3">
      <c r="B60199"/>
    </row>
    <row r="60200" spans="2:2" ht="16.5" x14ac:dyDescent="0.3">
      <c r="B60200"/>
    </row>
    <row r="60201" spans="2:2" ht="16.5" x14ac:dyDescent="0.3">
      <c r="B60201"/>
    </row>
    <row r="60202" spans="2:2" ht="16.5" x14ac:dyDescent="0.3">
      <c r="B60202"/>
    </row>
    <row r="60203" spans="2:2" ht="16.5" x14ac:dyDescent="0.3">
      <c r="B60203"/>
    </row>
    <row r="60204" spans="2:2" ht="16.5" x14ac:dyDescent="0.3">
      <c r="B60204"/>
    </row>
    <row r="60205" spans="2:2" ht="16.5" x14ac:dyDescent="0.3">
      <c r="B60205"/>
    </row>
    <row r="60206" spans="2:2" ht="16.5" x14ac:dyDescent="0.3">
      <c r="B60206"/>
    </row>
    <row r="60207" spans="2:2" ht="16.5" x14ac:dyDescent="0.3">
      <c r="B60207"/>
    </row>
    <row r="60208" spans="2:2" ht="16.5" x14ac:dyDescent="0.3">
      <c r="B60208"/>
    </row>
    <row r="60209" spans="2:2" ht="16.5" x14ac:dyDescent="0.3">
      <c r="B60209"/>
    </row>
    <row r="60210" spans="2:2" ht="16.5" x14ac:dyDescent="0.3">
      <c r="B60210"/>
    </row>
    <row r="60211" spans="2:2" ht="16.5" x14ac:dyDescent="0.3">
      <c r="B60211"/>
    </row>
    <row r="60212" spans="2:2" ht="16.5" x14ac:dyDescent="0.3">
      <c r="B60212"/>
    </row>
    <row r="60213" spans="2:2" ht="16.5" x14ac:dyDescent="0.3">
      <c r="B60213"/>
    </row>
    <row r="60214" spans="2:2" ht="16.5" x14ac:dyDescent="0.3">
      <c r="B60214"/>
    </row>
    <row r="60215" spans="2:2" ht="16.5" x14ac:dyDescent="0.3">
      <c r="B60215"/>
    </row>
    <row r="60216" spans="2:2" ht="16.5" x14ac:dyDescent="0.3">
      <c r="B60216"/>
    </row>
    <row r="60217" spans="2:2" ht="16.5" x14ac:dyDescent="0.3">
      <c r="B60217"/>
    </row>
    <row r="60218" spans="2:2" ht="16.5" x14ac:dyDescent="0.3">
      <c r="B60218"/>
    </row>
    <row r="60219" spans="2:2" ht="16.5" x14ac:dyDescent="0.3">
      <c r="B60219"/>
    </row>
    <row r="60220" spans="2:2" ht="16.5" x14ac:dyDescent="0.3">
      <c r="B60220"/>
    </row>
    <row r="60221" spans="2:2" ht="16.5" x14ac:dyDescent="0.3">
      <c r="B60221"/>
    </row>
    <row r="60222" spans="2:2" ht="16.5" x14ac:dyDescent="0.3">
      <c r="B60222"/>
    </row>
    <row r="60223" spans="2:2" ht="16.5" x14ac:dyDescent="0.3">
      <c r="B60223"/>
    </row>
    <row r="60224" spans="2:2" ht="16.5" x14ac:dyDescent="0.3">
      <c r="B60224"/>
    </row>
    <row r="60225" spans="2:2" ht="16.5" x14ac:dyDescent="0.3">
      <c r="B60225"/>
    </row>
    <row r="60226" spans="2:2" ht="16.5" x14ac:dyDescent="0.3">
      <c r="B60226"/>
    </row>
    <row r="60227" spans="2:2" ht="16.5" x14ac:dyDescent="0.3">
      <c r="B60227"/>
    </row>
    <row r="60228" spans="2:2" ht="16.5" x14ac:dyDescent="0.3">
      <c r="B60228"/>
    </row>
    <row r="60229" spans="2:2" ht="16.5" x14ac:dyDescent="0.3">
      <c r="B60229"/>
    </row>
    <row r="60230" spans="2:2" ht="16.5" x14ac:dyDescent="0.3">
      <c r="B60230"/>
    </row>
    <row r="60231" spans="2:2" ht="16.5" x14ac:dyDescent="0.3">
      <c r="B60231"/>
    </row>
    <row r="60232" spans="2:2" ht="16.5" x14ac:dyDescent="0.3">
      <c r="B60232"/>
    </row>
    <row r="60233" spans="2:2" ht="16.5" x14ac:dyDescent="0.3">
      <c r="B60233"/>
    </row>
    <row r="60234" spans="2:2" ht="16.5" x14ac:dyDescent="0.3">
      <c r="B60234"/>
    </row>
    <row r="60235" spans="2:2" ht="16.5" x14ac:dyDescent="0.3">
      <c r="B60235"/>
    </row>
    <row r="60236" spans="2:2" ht="16.5" x14ac:dyDescent="0.3">
      <c r="B60236"/>
    </row>
    <row r="60237" spans="2:2" ht="16.5" x14ac:dyDescent="0.3">
      <c r="B60237"/>
    </row>
    <row r="60238" spans="2:2" ht="16.5" x14ac:dyDescent="0.3">
      <c r="B60238"/>
    </row>
    <row r="60239" spans="2:2" ht="16.5" x14ac:dyDescent="0.3">
      <c r="B60239"/>
    </row>
    <row r="60240" spans="2:2" ht="16.5" x14ac:dyDescent="0.3">
      <c r="B60240"/>
    </row>
    <row r="60241" spans="2:2" ht="16.5" x14ac:dyDescent="0.3">
      <c r="B60241"/>
    </row>
    <row r="60242" spans="2:2" ht="16.5" x14ac:dyDescent="0.3">
      <c r="B60242"/>
    </row>
    <row r="60243" spans="2:2" ht="16.5" x14ac:dyDescent="0.3">
      <c r="B60243"/>
    </row>
    <row r="60244" spans="2:2" ht="16.5" x14ac:dyDescent="0.3">
      <c r="B60244"/>
    </row>
    <row r="60245" spans="2:2" ht="16.5" x14ac:dyDescent="0.3">
      <c r="B60245"/>
    </row>
    <row r="60246" spans="2:2" ht="16.5" x14ac:dyDescent="0.3">
      <c r="B60246"/>
    </row>
    <row r="60247" spans="2:2" ht="16.5" x14ac:dyDescent="0.3">
      <c r="B60247"/>
    </row>
    <row r="60248" spans="2:2" ht="16.5" x14ac:dyDescent="0.3">
      <c r="B60248"/>
    </row>
    <row r="60249" spans="2:2" ht="16.5" x14ac:dyDescent="0.3">
      <c r="B60249"/>
    </row>
    <row r="60250" spans="2:2" ht="16.5" x14ac:dyDescent="0.3">
      <c r="B60250"/>
    </row>
    <row r="60251" spans="2:2" ht="16.5" x14ac:dyDescent="0.3">
      <c r="B60251"/>
    </row>
    <row r="60252" spans="2:2" ht="16.5" x14ac:dyDescent="0.3">
      <c r="B60252"/>
    </row>
    <row r="60253" spans="2:2" ht="16.5" x14ac:dyDescent="0.3">
      <c r="B60253"/>
    </row>
    <row r="60254" spans="2:2" ht="16.5" x14ac:dyDescent="0.3">
      <c r="B60254"/>
    </row>
    <row r="60255" spans="2:2" ht="16.5" x14ac:dyDescent="0.3">
      <c r="B60255"/>
    </row>
    <row r="60256" spans="2:2" ht="16.5" x14ac:dyDescent="0.3">
      <c r="B60256"/>
    </row>
    <row r="60257" spans="2:2" ht="16.5" x14ac:dyDescent="0.3">
      <c r="B60257"/>
    </row>
    <row r="60258" spans="2:2" ht="16.5" x14ac:dyDescent="0.3">
      <c r="B60258"/>
    </row>
    <row r="60259" spans="2:2" ht="16.5" x14ac:dyDescent="0.3">
      <c r="B60259"/>
    </row>
    <row r="60260" spans="2:2" ht="16.5" x14ac:dyDescent="0.3">
      <c r="B60260"/>
    </row>
    <row r="60261" spans="2:2" ht="16.5" x14ac:dyDescent="0.3">
      <c r="B60261"/>
    </row>
    <row r="60262" spans="2:2" ht="16.5" x14ac:dyDescent="0.3">
      <c r="B60262"/>
    </row>
    <row r="60263" spans="2:2" ht="16.5" x14ac:dyDescent="0.3">
      <c r="B60263"/>
    </row>
    <row r="60264" spans="2:2" ht="16.5" x14ac:dyDescent="0.3">
      <c r="B60264"/>
    </row>
    <row r="60265" spans="2:2" ht="16.5" x14ac:dyDescent="0.3">
      <c r="B60265"/>
    </row>
    <row r="60266" spans="2:2" ht="16.5" x14ac:dyDescent="0.3">
      <c r="B60266"/>
    </row>
    <row r="60267" spans="2:2" ht="16.5" x14ac:dyDescent="0.3">
      <c r="B60267"/>
    </row>
    <row r="60268" spans="2:2" ht="16.5" x14ac:dyDescent="0.3">
      <c r="B60268"/>
    </row>
    <row r="60269" spans="2:2" ht="16.5" x14ac:dyDescent="0.3">
      <c r="B60269"/>
    </row>
    <row r="60270" spans="2:2" ht="16.5" x14ac:dyDescent="0.3">
      <c r="B60270"/>
    </row>
    <row r="60271" spans="2:2" ht="16.5" x14ac:dyDescent="0.3">
      <c r="B60271"/>
    </row>
    <row r="60272" spans="2:2" ht="16.5" x14ac:dyDescent="0.3">
      <c r="B60272"/>
    </row>
    <row r="60273" spans="2:2" ht="16.5" x14ac:dyDescent="0.3">
      <c r="B60273"/>
    </row>
    <row r="60274" spans="2:2" ht="16.5" x14ac:dyDescent="0.3">
      <c r="B60274"/>
    </row>
    <row r="60275" spans="2:2" ht="16.5" x14ac:dyDescent="0.3">
      <c r="B60275"/>
    </row>
    <row r="60276" spans="2:2" ht="16.5" x14ac:dyDescent="0.3">
      <c r="B60276"/>
    </row>
    <row r="60277" spans="2:2" ht="16.5" x14ac:dyDescent="0.3">
      <c r="B60277"/>
    </row>
    <row r="60278" spans="2:2" ht="16.5" x14ac:dyDescent="0.3">
      <c r="B60278"/>
    </row>
    <row r="60279" spans="2:2" ht="16.5" x14ac:dyDescent="0.3">
      <c r="B60279"/>
    </row>
    <row r="60280" spans="2:2" ht="16.5" x14ac:dyDescent="0.3">
      <c r="B60280"/>
    </row>
    <row r="60281" spans="2:2" ht="16.5" x14ac:dyDescent="0.3">
      <c r="B60281"/>
    </row>
    <row r="60282" spans="2:2" ht="16.5" x14ac:dyDescent="0.3">
      <c r="B60282"/>
    </row>
    <row r="60283" spans="2:2" ht="16.5" x14ac:dyDescent="0.3">
      <c r="B60283"/>
    </row>
    <row r="60284" spans="2:2" ht="16.5" x14ac:dyDescent="0.3">
      <c r="B60284"/>
    </row>
    <row r="60285" spans="2:2" ht="16.5" x14ac:dyDescent="0.3">
      <c r="B60285"/>
    </row>
    <row r="60286" spans="2:2" ht="16.5" x14ac:dyDescent="0.3">
      <c r="B60286"/>
    </row>
    <row r="60287" spans="2:2" ht="16.5" x14ac:dyDescent="0.3">
      <c r="B60287"/>
    </row>
    <row r="60288" spans="2:2" ht="16.5" x14ac:dyDescent="0.3">
      <c r="B60288"/>
    </row>
    <row r="60289" spans="2:2" ht="16.5" x14ac:dyDescent="0.3">
      <c r="B60289"/>
    </row>
    <row r="60290" spans="2:2" ht="16.5" x14ac:dyDescent="0.3">
      <c r="B60290"/>
    </row>
    <row r="60291" spans="2:2" ht="16.5" x14ac:dyDescent="0.3">
      <c r="B60291"/>
    </row>
    <row r="60292" spans="2:2" ht="16.5" x14ac:dyDescent="0.3">
      <c r="B60292"/>
    </row>
    <row r="60293" spans="2:2" ht="16.5" x14ac:dyDescent="0.3">
      <c r="B60293"/>
    </row>
    <row r="60294" spans="2:2" ht="16.5" x14ac:dyDescent="0.3">
      <c r="B60294"/>
    </row>
    <row r="60295" spans="2:2" ht="16.5" x14ac:dyDescent="0.3">
      <c r="B60295"/>
    </row>
    <row r="60296" spans="2:2" ht="16.5" x14ac:dyDescent="0.3">
      <c r="B60296"/>
    </row>
    <row r="60297" spans="2:2" ht="16.5" x14ac:dyDescent="0.3">
      <c r="B60297"/>
    </row>
    <row r="60298" spans="2:2" ht="16.5" x14ac:dyDescent="0.3">
      <c r="B60298"/>
    </row>
    <row r="60299" spans="2:2" ht="16.5" x14ac:dyDescent="0.3">
      <c r="B60299"/>
    </row>
    <row r="60300" spans="2:2" ht="16.5" x14ac:dyDescent="0.3">
      <c r="B60300"/>
    </row>
    <row r="60301" spans="2:2" ht="16.5" x14ac:dyDescent="0.3">
      <c r="B60301"/>
    </row>
    <row r="60302" spans="2:2" ht="16.5" x14ac:dyDescent="0.3">
      <c r="B60302"/>
    </row>
    <row r="60303" spans="2:2" ht="16.5" x14ac:dyDescent="0.3">
      <c r="B60303"/>
    </row>
    <row r="60304" spans="2:2" ht="16.5" x14ac:dyDescent="0.3">
      <c r="B60304"/>
    </row>
    <row r="60305" spans="2:2" ht="16.5" x14ac:dyDescent="0.3">
      <c r="B60305"/>
    </row>
    <row r="60306" spans="2:2" ht="16.5" x14ac:dyDescent="0.3">
      <c r="B60306"/>
    </row>
    <row r="60307" spans="2:2" ht="16.5" x14ac:dyDescent="0.3">
      <c r="B60307"/>
    </row>
    <row r="60308" spans="2:2" ht="16.5" x14ac:dyDescent="0.3">
      <c r="B60308"/>
    </row>
    <row r="60309" spans="2:2" ht="16.5" x14ac:dyDescent="0.3">
      <c r="B60309"/>
    </row>
    <row r="60310" spans="2:2" ht="16.5" x14ac:dyDescent="0.3">
      <c r="B60310"/>
    </row>
    <row r="60311" spans="2:2" ht="16.5" x14ac:dyDescent="0.3">
      <c r="B60311"/>
    </row>
    <row r="60312" spans="2:2" ht="16.5" x14ac:dyDescent="0.3">
      <c r="B60312"/>
    </row>
    <row r="60313" spans="2:2" ht="16.5" x14ac:dyDescent="0.3">
      <c r="B60313"/>
    </row>
    <row r="60314" spans="2:2" ht="16.5" x14ac:dyDescent="0.3">
      <c r="B60314"/>
    </row>
    <row r="60315" spans="2:2" ht="16.5" x14ac:dyDescent="0.3">
      <c r="B60315"/>
    </row>
    <row r="60316" spans="2:2" ht="16.5" x14ac:dyDescent="0.3">
      <c r="B60316"/>
    </row>
    <row r="60317" spans="2:2" ht="16.5" x14ac:dyDescent="0.3">
      <c r="B60317"/>
    </row>
    <row r="60318" spans="2:2" ht="16.5" x14ac:dyDescent="0.3">
      <c r="B60318"/>
    </row>
    <row r="60319" spans="2:2" ht="16.5" x14ac:dyDescent="0.3">
      <c r="B60319"/>
    </row>
    <row r="60320" spans="2:2" ht="16.5" x14ac:dyDescent="0.3">
      <c r="B60320"/>
    </row>
    <row r="60321" spans="2:2" ht="16.5" x14ac:dyDescent="0.3">
      <c r="B60321"/>
    </row>
    <row r="60322" spans="2:2" ht="16.5" x14ac:dyDescent="0.3">
      <c r="B60322"/>
    </row>
    <row r="60323" spans="2:2" ht="16.5" x14ac:dyDescent="0.3">
      <c r="B60323"/>
    </row>
    <row r="60324" spans="2:2" ht="16.5" x14ac:dyDescent="0.3">
      <c r="B60324"/>
    </row>
    <row r="60325" spans="2:2" ht="16.5" x14ac:dyDescent="0.3">
      <c r="B60325"/>
    </row>
    <row r="60326" spans="2:2" ht="16.5" x14ac:dyDescent="0.3">
      <c r="B60326"/>
    </row>
    <row r="60327" spans="2:2" ht="16.5" x14ac:dyDescent="0.3">
      <c r="B60327"/>
    </row>
    <row r="60328" spans="2:2" ht="16.5" x14ac:dyDescent="0.3">
      <c r="B60328"/>
    </row>
    <row r="60329" spans="2:2" ht="16.5" x14ac:dyDescent="0.3">
      <c r="B60329"/>
    </row>
    <row r="60330" spans="2:2" ht="16.5" x14ac:dyDescent="0.3">
      <c r="B60330"/>
    </row>
    <row r="60331" spans="2:2" ht="16.5" x14ac:dyDescent="0.3">
      <c r="B60331"/>
    </row>
    <row r="60332" spans="2:2" ht="16.5" x14ac:dyDescent="0.3">
      <c r="B60332"/>
    </row>
    <row r="60333" spans="2:2" ht="16.5" x14ac:dyDescent="0.3">
      <c r="B60333"/>
    </row>
    <row r="60334" spans="2:2" ht="16.5" x14ac:dyDescent="0.3">
      <c r="B60334"/>
    </row>
    <row r="60335" spans="2:2" ht="16.5" x14ac:dyDescent="0.3">
      <c r="B60335"/>
    </row>
    <row r="60336" spans="2:2" ht="16.5" x14ac:dyDescent="0.3">
      <c r="B60336"/>
    </row>
    <row r="60337" spans="2:2" ht="16.5" x14ac:dyDescent="0.3">
      <c r="B60337"/>
    </row>
    <row r="60338" spans="2:2" ht="16.5" x14ac:dyDescent="0.3">
      <c r="B60338"/>
    </row>
    <row r="60339" spans="2:2" ht="16.5" x14ac:dyDescent="0.3">
      <c r="B60339"/>
    </row>
    <row r="60340" spans="2:2" ht="16.5" x14ac:dyDescent="0.3">
      <c r="B60340"/>
    </row>
    <row r="60341" spans="2:2" ht="16.5" x14ac:dyDescent="0.3">
      <c r="B60341"/>
    </row>
    <row r="60342" spans="2:2" ht="16.5" x14ac:dyDescent="0.3">
      <c r="B60342"/>
    </row>
    <row r="60343" spans="2:2" ht="16.5" x14ac:dyDescent="0.3">
      <c r="B60343"/>
    </row>
    <row r="60344" spans="2:2" ht="16.5" x14ac:dyDescent="0.3">
      <c r="B60344"/>
    </row>
    <row r="60345" spans="2:2" ht="16.5" x14ac:dyDescent="0.3">
      <c r="B60345"/>
    </row>
    <row r="60346" spans="2:2" ht="16.5" x14ac:dyDescent="0.3">
      <c r="B60346"/>
    </row>
    <row r="60347" spans="2:2" ht="16.5" x14ac:dyDescent="0.3">
      <c r="B60347"/>
    </row>
    <row r="60348" spans="2:2" ht="16.5" x14ac:dyDescent="0.3">
      <c r="B60348"/>
    </row>
    <row r="60349" spans="2:2" ht="16.5" x14ac:dyDescent="0.3">
      <c r="B60349"/>
    </row>
    <row r="60350" spans="2:2" ht="16.5" x14ac:dyDescent="0.3">
      <c r="B60350"/>
    </row>
    <row r="60351" spans="2:2" ht="16.5" x14ac:dyDescent="0.3">
      <c r="B60351"/>
    </row>
    <row r="60352" spans="2:2" ht="16.5" x14ac:dyDescent="0.3">
      <c r="B60352"/>
    </row>
    <row r="60353" spans="2:2" ht="16.5" x14ac:dyDescent="0.3">
      <c r="B60353"/>
    </row>
    <row r="60354" spans="2:2" ht="16.5" x14ac:dyDescent="0.3">
      <c r="B60354"/>
    </row>
    <row r="60355" spans="2:2" ht="16.5" x14ac:dyDescent="0.3">
      <c r="B60355"/>
    </row>
    <row r="60356" spans="2:2" ht="16.5" x14ac:dyDescent="0.3">
      <c r="B60356"/>
    </row>
    <row r="60357" spans="2:2" ht="16.5" x14ac:dyDescent="0.3">
      <c r="B60357"/>
    </row>
    <row r="60358" spans="2:2" ht="16.5" x14ac:dyDescent="0.3">
      <c r="B60358"/>
    </row>
    <row r="60359" spans="2:2" ht="16.5" x14ac:dyDescent="0.3">
      <c r="B60359"/>
    </row>
    <row r="60360" spans="2:2" ht="16.5" x14ac:dyDescent="0.3">
      <c r="B60360"/>
    </row>
    <row r="60361" spans="2:2" ht="16.5" x14ac:dyDescent="0.3">
      <c r="B60361"/>
    </row>
    <row r="60362" spans="2:2" ht="16.5" x14ac:dyDescent="0.3">
      <c r="B60362"/>
    </row>
    <row r="60363" spans="2:2" ht="16.5" x14ac:dyDescent="0.3">
      <c r="B60363"/>
    </row>
    <row r="60364" spans="2:2" ht="16.5" x14ac:dyDescent="0.3">
      <c r="B60364"/>
    </row>
    <row r="60365" spans="2:2" ht="16.5" x14ac:dyDescent="0.3">
      <c r="B60365"/>
    </row>
    <row r="60366" spans="2:2" ht="16.5" x14ac:dyDescent="0.3">
      <c r="B60366"/>
    </row>
    <row r="60367" spans="2:2" ht="16.5" x14ac:dyDescent="0.3">
      <c r="B60367"/>
    </row>
    <row r="60368" spans="2:2" ht="16.5" x14ac:dyDescent="0.3">
      <c r="B60368"/>
    </row>
    <row r="60369" spans="2:2" ht="16.5" x14ac:dyDescent="0.3">
      <c r="B60369"/>
    </row>
    <row r="60370" spans="2:2" ht="16.5" x14ac:dyDescent="0.3">
      <c r="B60370"/>
    </row>
    <row r="60371" spans="2:2" ht="16.5" x14ac:dyDescent="0.3">
      <c r="B60371"/>
    </row>
    <row r="60372" spans="2:2" ht="16.5" x14ac:dyDescent="0.3">
      <c r="B60372"/>
    </row>
    <row r="60373" spans="2:2" ht="16.5" x14ac:dyDescent="0.3">
      <c r="B60373"/>
    </row>
    <row r="60374" spans="2:2" ht="16.5" x14ac:dyDescent="0.3">
      <c r="B60374"/>
    </row>
    <row r="60375" spans="2:2" ht="16.5" x14ac:dyDescent="0.3">
      <c r="B60375"/>
    </row>
    <row r="60376" spans="2:2" ht="16.5" x14ac:dyDescent="0.3">
      <c r="B60376"/>
    </row>
    <row r="60377" spans="2:2" ht="16.5" x14ac:dyDescent="0.3">
      <c r="B60377"/>
    </row>
    <row r="60378" spans="2:2" ht="16.5" x14ac:dyDescent="0.3">
      <c r="B60378"/>
    </row>
    <row r="60379" spans="2:2" ht="16.5" x14ac:dyDescent="0.3">
      <c r="B60379"/>
    </row>
    <row r="60380" spans="2:2" ht="16.5" x14ac:dyDescent="0.3">
      <c r="B60380"/>
    </row>
    <row r="60381" spans="2:2" ht="16.5" x14ac:dyDescent="0.3">
      <c r="B60381"/>
    </row>
    <row r="60382" spans="2:2" ht="16.5" x14ac:dyDescent="0.3">
      <c r="B60382"/>
    </row>
    <row r="60383" spans="2:2" ht="16.5" x14ac:dyDescent="0.3">
      <c r="B60383"/>
    </row>
    <row r="60384" spans="2:2" ht="16.5" x14ac:dyDescent="0.3">
      <c r="B60384"/>
    </row>
    <row r="60385" spans="2:2" ht="16.5" x14ac:dyDescent="0.3">
      <c r="B60385"/>
    </row>
    <row r="60386" spans="2:2" ht="16.5" x14ac:dyDescent="0.3">
      <c r="B60386"/>
    </row>
    <row r="60387" spans="2:2" ht="16.5" x14ac:dyDescent="0.3">
      <c r="B60387"/>
    </row>
    <row r="60388" spans="2:2" ht="16.5" x14ac:dyDescent="0.3">
      <c r="B60388"/>
    </row>
    <row r="60389" spans="2:2" ht="16.5" x14ac:dyDescent="0.3">
      <c r="B60389"/>
    </row>
    <row r="60390" spans="2:2" ht="16.5" x14ac:dyDescent="0.3">
      <c r="B60390"/>
    </row>
    <row r="60391" spans="2:2" ht="16.5" x14ac:dyDescent="0.3">
      <c r="B60391"/>
    </row>
    <row r="60392" spans="2:2" ht="16.5" x14ac:dyDescent="0.3">
      <c r="B60392"/>
    </row>
    <row r="60393" spans="2:2" ht="16.5" x14ac:dyDescent="0.3">
      <c r="B60393"/>
    </row>
    <row r="60394" spans="2:2" ht="16.5" x14ac:dyDescent="0.3">
      <c r="B60394"/>
    </row>
    <row r="60395" spans="2:2" ht="16.5" x14ac:dyDescent="0.3">
      <c r="B60395"/>
    </row>
    <row r="60396" spans="2:2" ht="16.5" x14ac:dyDescent="0.3">
      <c r="B60396"/>
    </row>
    <row r="60397" spans="2:2" ht="16.5" x14ac:dyDescent="0.3">
      <c r="B60397"/>
    </row>
    <row r="60398" spans="2:2" ht="16.5" x14ac:dyDescent="0.3">
      <c r="B60398"/>
    </row>
    <row r="60399" spans="2:2" ht="16.5" x14ac:dyDescent="0.3">
      <c r="B60399"/>
    </row>
    <row r="60400" spans="2:2" ht="16.5" x14ac:dyDescent="0.3">
      <c r="B60400"/>
    </row>
    <row r="60401" spans="2:2" ht="16.5" x14ac:dyDescent="0.3">
      <c r="B60401"/>
    </row>
    <row r="60402" spans="2:2" ht="16.5" x14ac:dyDescent="0.3">
      <c r="B60402"/>
    </row>
    <row r="60403" spans="2:2" ht="16.5" x14ac:dyDescent="0.3">
      <c r="B60403"/>
    </row>
    <row r="60404" spans="2:2" ht="16.5" x14ac:dyDescent="0.3">
      <c r="B60404"/>
    </row>
    <row r="60405" spans="2:2" ht="16.5" x14ac:dyDescent="0.3">
      <c r="B60405"/>
    </row>
    <row r="60406" spans="2:2" ht="16.5" x14ac:dyDescent="0.3">
      <c r="B60406"/>
    </row>
    <row r="60407" spans="2:2" ht="16.5" x14ac:dyDescent="0.3">
      <c r="B60407"/>
    </row>
    <row r="60408" spans="2:2" ht="16.5" x14ac:dyDescent="0.3">
      <c r="B60408"/>
    </row>
    <row r="60409" spans="2:2" ht="16.5" x14ac:dyDescent="0.3">
      <c r="B60409"/>
    </row>
    <row r="60410" spans="2:2" ht="16.5" x14ac:dyDescent="0.3">
      <c r="B60410"/>
    </row>
    <row r="60411" spans="2:2" ht="16.5" x14ac:dyDescent="0.3">
      <c r="B60411"/>
    </row>
    <row r="60412" spans="2:2" ht="16.5" x14ac:dyDescent="0.3">
      <c r="B60412"/>
    </row>
    <row r="60413" spans="2:2" ht="16.5" x14ac:dyDescent="0.3">
      <c r="B60413"/>
    </row>
    <row r="60414" spans="2:2" ht="16.5" x14ac:dyDescent="0.3">
      <c r="B60414"/>
    </row>
    <row r="60415" spans="2:2" ht="16.5" x14ac:dyDescent="0.3">
      <c r="B60415"/>
    </row>
    <row r="60416" spans="2:2" ht="16.5" x14ac:dyDescent="0.3">
      <c r="B60416"/>
    </row>
    <row r="60417" spans="2:2" ht="16.5" x14ac:dyDescent="0.3">
      <c r="B60417"/>
    </row>
    <row r="60418" spans="2:2" ht="16.5" x14ac:dyDescent="0.3">
      <c r="B60418"/>
    </row>
    <row r="60419" spans="2:2" ht="16.5" x14ac:dyDescent="0.3">
      <c r="B60419"/>
    </row>
    <row r="60420" spans="2:2" ht="16.5" x14ac:dyDescent="0.3">
      <c r="B60420"/>
    </row>
    <row r="60421" spans="2:2" ht="16.5" x14ac:dyDescent="0.3">
      <c r="B60421"/>
    </row>
    <row r="60422" spans="2:2" ht="16.5" x14ac:dyDescent="0.3">
      <c r="B60422"/>
    </row>
    <row r="60423" spans="2:2" ht="16.5" x14ac:dyDescent="0.3">
      <c r="B60423"/>
    </row>
    <row r="60424" spans="2:2" ht="16.5" x14ac:dyDescent="0.3">
      <c r="B60424"/>
    </row>
    <row r="60425" spans="2:2" ht="16.5" x14ac:dyDescent="0.3">
      <c r="B60425"/>
    </row>
    <row r="60426" spans="2:2" ht="16.5" x14ac:dyDescent="0.3">
      <c r="B60426"/>
    </row>
    <row r="60427" spans="2:2" ht="16.5" x14ac:dyDescent="0.3">
      <c r="B60427"/>
    </row>
    <row r="60428" spans="2:2" ht="16.5" x14ac:dyDescent="0.3">
      <c r="B60428"/>
    </row>
    <row r="60429" spans="2:2" ht="16.5" x14ac:dyDescent="0.3">
      <c r="B60429"/>
    </row>
    <row r="60430" spans="2:2" ht="16.5" x14ac:dyDescent="0.3">
      <c r="B60430"/>
    </row>
    <row r="60431" spans="2:2" ht="16.5" x14ac:dyDescent="0.3">
      <c r="B60431"/>
    </row>
    <row r="60432" spans="2:2" ht="16.5" x14ac:dyDescent="0.3">
      <c r="B60432"/>
    </row>
    <row r="60433" spans="2:2" ht="16.5" x14ac:dyDescent="0.3">
      <c r="B60433"/>
    </row>
    <row r="60434" spans="2:2" ht="16.5" x14ac:dyDescent="0.3">
      <c r="B60434"/>
    </row>
    <row r="60435" spans="2:2" ht="16.5" x14ac:dyDescent="0.3">
      <c r="B60435"/>
    </row>
    <row r="60436" spans="2:2" ht="16.5" x14ac:dyDescent="0.3">
      <c r="B60436"/>
    </row>
    <row r="60437" spans="2:2" ht="16.5" x14ac:dyDescent="0.3">
      <c r="B60437"/>
    </row>
    <row r="60438" spans="2:2" ht="16.5" x14ac:dyDescent="0.3">
      <c r="B60438"/>
    </row>
    <row r="60439" spans="2:2" ht="16.5" x14ac:dyDescent="0.3">
      <c r="B60439"/>
    </row>
    <row r="60440" spans="2:2" ht="16.5" x14ac:dyDescent="0.3">
      <c r="B60440"/>
    </row>
    <row r="60441" spans="2:2" ht="16.5" x14ac:dyDescent="0.3">
      <c r="B60441"/>
    </row>
    <row r="60442" spans="2:2" ht="16.5" x14ac:dyDescent="0.3">
      <c r="B60442"/>
    </row>
    <row r="60443" spans="2:2" ht="16.5" x14ac:dyDescent="0.3">
      <c r="B60443"/>
    </row>
    <row r="60444" spans="2:2" ht="16.5" x14ac:dyDescent="0.3">
      <c r="B60444"/>
    </row>
    <row r="60445" spans="2:2" ht="16.5" x14ac:dyDescent="0.3">
      <c r="B60445"/>
    </row>
    <row r="60446" spans="2:2" ht="16.5" x14ac:dyDescent="0.3">
      <c r="B60446"/>
    </row>
    <row r="60447" spans="2:2" ht="16.5" x14ac:dyDescent="0.3">
      <c r="B60447"/>
    </row>
    <row r="60448" spans="2:2" ht="16.5" x14ac:dyDescent="0.3">
      <c r="B60448"/>
    </row>
    <row r="60449" spans="2:2" ht="16.5" x14ac:dyDescent="0.3">
      <c r="B60449"/>
    </row>
    <row r="60450" spans="2:2" ht="16.5" x14ac:dyDescent="0.3">
      <c r="B60450"/>
    </row>
    <row r="60451" spans="2:2" ht="16.5" x14ac:dyDescent="0.3">
      <c r="B60451"/>
    </row>
    <row r="60452" spans="2:2" ht="16.5" x14ac:dyDescent="0.3">
      <c r="B60452"/>
    </row>
    <row r="60453" spans="2:2" ht="16.5" x14ac:dyDescent="0.3">
      <c r="B60453"/>
    </row>
    <row r="60454" spans="2:2" ht="16.5" x14ac:dyDescent="0.3">
      <c r="B60454"/>
    </row>
    <row r="60455" spans="2:2" ht="16.5" x14ac:dyDescent="0.3">
      <c r="B60455"/>
    </row>
    <row r="60456" spans="2:2" ht="16.5" x14ac:dyDescent="0.3">
      <c r="B60456"/>
    </row>
    <row r="60457" spans="2:2" ht="16.5" x14ac:dyDescent="0.3">
      <c r="B60457"/>
    </row>
    <row r="60458" spans="2:2" ht="16.5" x14ac:dyDescent="0.3">
      <c r="B60458"/>
    </row>
    <row r="60459" spans="2:2" ht="16.5" x14ac:dyDescent="0.3">
      <c r="B60459"/>
    </row>
    <row r="60460" spans="2:2" ht="16.5" x14ac:dyDescent="0.3">
      <c r="B60460"/>
    </row>
    <row r="60461" spans="2:2" ht="16.5" x14ac:dyDescent="0.3">
      <c r="B60461"/>
    </row>
    <row r="60462" spans="2:2" ht="16.5" x14ac:dyDescent="0.3">
      <c r="B60462"/>
    </row>
    <row r="60463" spans="2:2" ht="16.5" x14ac:dyDescent="0.3">
      <c r="B60463"/>
    </row>
    <row r="60464" spans="2:2" ht="16.5" x14ac:dyDescent="0.3">
      <c r="B60464"/>
    </row>
    <row r="60465" spans="2:2" ht="16.5" x14ac:dyDescent="0.3">
      <c r="B60465"/>
    </row>
    <row r="60466" spans="2:2" ht="16.5" x14ac:dyDescent="0.3">
      <c r="B60466"/>
    </row>
    <row r="60467" spans="2:2" ht="16.5" x14ac:dyDescent="0.3">
      <c r="B60467"/>
    </row>
    <row r="60468" spans="2:2" ht="16.5" x14ac:dyDescent="0.3">
      <c r="B60468"/>
    </row>
    <row r="60469" spans="2:2" ht="16.5" x14ac:dyDescent="0.3">
      <c r="B60469"/>
    </row>
    <row r="60470" spans="2:2" ht="16.5" x14ac:dyDescent="0.3">
      <c r="B60470"/>
    </row>
    <row r="60471" spans="2:2" ht="16.5" x14ac:dyDescent="0.3">
      <c r="B60471"/>
    </row>
    <row r="60472" spans="2:2" ht="16.5" x14ac:dyDescent="0.3">
      <c r="B60472"/>
    </row>
    <row r="60473" spans="2:2" ht="16.5" x14ac:dyDescent="0.3">
      <c r="B60473"/>
    </row>
    <row r="60474" spans="2:2" ht="16.5" x14ac:dyDescent="0.3">
      <c r="B60474"/>
    </row>
    <row r="60475" spans="2:2" ht="16.5" x14ac:dyDescent="0.3">
      <c r="B60475"/>
    </row>
    <row r="60476" spans="2:2" ht="16.5" x14ac:dyDescent="0.3">
      <c r="B60476"/>
    </row>
    <row r="60477" spans="2:2" ht="16.5" x14ac:dyDescent="0.3">
      <c r="B60477"/>
    </row>
    <row r="60478" spans="2:2" ht="16.5" x14ac:dyDescent="0.3">
      <c r="B60478"/>
    </row>
    <row r="60479" spans="2:2" ht="16.5" x14ac:dyDescent="0.3">
      <c r="B60479"/>
    </row>
    <row r="60480" spans="2:2" ht="16.5" x14ac:dyDescent="0.3">
      <c r="B60480"/>
    </row>
    <row r="60481" spans="2:2" ht="16.5" x14ac:dyDescent="0.3">
      <c r="B60481"/>
    </row>
    <row r="60482" spans="2:2" ht="16.5" x14ac:dyDescent="0.3">
      <c r="B60482"/>
    </row>
    <row r="60483" spans="2:2" ht="16.5" x14ac:dyDescent="0.3">
      <c r="B60483"/>
    </row>
    <row r="60484" spans="2:2" ht="16.5" x14ac:dyDescent="0.3">
      <c r="B60484"/>
    </row>
    <row r="60485" spans="2:2" ht="16.5" x14ac:dyDescent="0.3">
      <c r="B60485"/>
    </row>
    <row r="60486" spans="2:2" ht="16.5" x14ac:dyDescent="0.3">
      <c r="B60486"/>
    </row>
    <row r="60487" spans="2:2" ht="16.5" x14ac:dyDescent="0.3">
      <c r="B60487"/>
    </row>
    <row r="60488" spans="2:2" ht="16.5" x14ac:dyDescent="0.3">
      <c r="B60488"/>
    </row>
    <row r="60489" spans="2:2" ht="16.5" x14ac:dyDescent="0.3">
      <c r="B60489"/>
    </row>
    <row r="60490" spans="2:2" ht="16.5" x14ac:dyDescent="0.3">
      <c r="B60490"/>
    </row>
    <row r="60491" spans="2:2" ht="16.5" x14ac:dyDescent="0.3">
      <c r="B60491"/>
    </row>
    <row r="60492" spans="2:2" ht="16.5" x14ac:dyDescent="0.3">
      <c r="B60492"/>
    </row>
    <row r="60493" spans="2:2" ht="16.5" x14ac:dyDescent="0.3">
      <c r="B60493"/>
    </row>
    <row r="60494" spans="2:2" ht="16.5" x14ac:dyDescent="0.3">
      <c r="B60494"/>
    </row>
    <row r="60495" spans="2:2" ht="16.5" x14ac:dyDescent="0.3">
      <c r="B60495"/>
    </row>
    <row r="60496" spans="2:2" ht="16.5" x14ac:dyDescent="0.3">
      <c r="B60496"/>
    </row>
    <row r="60497" spans="2:2" ht="16.5" x14ac:dyDescent="0.3">
      <c r="B60497"/>
    </row>
    <row r="60498" spans="2:2" ht="16.5" x14ac:dyDescent="0.3">
      <c r="B60498"/>
    </row>
    <row r="60499" spans="2:2" ht="16.5" x14ac:dyDescent="0.3">
      <c r="B60499"/>
    </row>
    <row r="60500" spans="2:2" ht="16.5" x14ac:dyDescent="0.3">
      <c r="B60500"/>
    </row>
    <row r="60501" spans="2:2" ht="16.5" x14ac:dyDescent="0.3">
      <c r="B60501"/>
    </row>
    <row r="60502" spans="2:2" ht="16.5" x14ac:dyDescent="0.3">
      <c r="B60502"/>
    </row>
    <row r="60503" spans="2:2" ht="16.5" x14ac:dyDescent="0.3">
      <c r="B60503"/>
    </row>
    <row r="60504" spans="2:2" ht="16.5" x14ac:dyDescent="0.3">
      <c r="B60504"/>
    </row>
    <row r="60505" spans="2:2" ht="16.5" x14ac:dyDescent="0.3">
      <c r="B60505"/>
    </row>
    <row r="60506" spans="2:2" ht="16.5" x14ac:dyDescent="0.3">
      <c r="B60506"/>
    </row>
    <row r="60507" spans="2:2" ht="16.5" x14ac:dyDescent="0.3">
      <c r="B60507"/>
    </row>
    <row r="60508" spans="2:2" ht="16.5" x14ac:dyDescent="0.3">
      <c r="B60508"/>
    </row>
    <row r="60509" spans="2:2" ht="16.5" x14ac:dyDescent="0.3">
      <c r="B60509"/>
    </row>
    <row r="60510" spans="2:2" ht="16.5" x14ac:dyDescent="0.3">
      <c r="B60510"/>
    </row>
    <row r="60511" spans="2:2" ht="16.5" x14ac:dyDescent="0.3">
      <c r="B60511"/>
    </row>
    <row r="60512" spans="2:2" ht="16.5" x14ac:dyDescent="0.3">
      <c r="B60512"/>
    </row>
    <row r="60513" spans="2:2" ht="16.5" x14ac:dyDescent="0.3">
      <c r="B60513"/>
    </row>
    <row r="60514" spans="2:2" ht="16.5" x14ac:dyDescent="0.3">
      <c r="B60514"/>
    </row>
    <row r="60515" spans="2:2" ht="16.5" x14ac:dyDescent="0.3">
      <c r="B60515"/>
    </row>
    <row r="60516" spans="2:2" ht="16.5" x14ac:dyDescent="0.3">
      <c r="B60516"/>
    </row>
    <row r="60517" spans="2:2" ht="16.5" x14ac:dyDescent="0.3">
      <c r="B60517"/>
    </row>
    <row r="60518" spans="2:2" ht="16.5" x14ac:dyDescent="0.3">
      <c r="B60518"/>
    </row>
    <row r="60519" spans="2:2" ht="16.5" x14ac:dyDescent="0.3">
      <c r="B60519"/>
    </row>
    <row r="60520" spans="2:2" ht="16.5" x14ac:dyDescent="0.3">
      <c r="B60520"/>
    </row>
    <row r="60521" spans="2:2" ht="16.5" x14ac:dyDescent="0.3">
      <c r="B60521"/>
    </row>
    <row r="60522" spans="2:2" ht="16.5" x14ac:dyDescent="0.3">
      <c r="B60522"/>
    </row>
    <row r="60523" spans="2:2" ht="16.5" x14ac:dyDescent="0.3">
      <c r="B60523"/>
    </row>
    <row r="60524" spans="2:2" ht="16.5" x14ac:dyDescent="0.3">
      <c r="B60524"/>
    </row>
    <row r="60525" spans="2:2" ht="16.5" x14ac:dyDescent="0.3">
      <c r="B60525"/>
    </row>
    <row r="60526" spans="2:2" ht="16.5" x14ac:dyDescent="0.3">
      <c r="B60526"/>
    </row>
    <row r="60527" spans="2:2" ht="16.5" x14ac:dyDescent="0.3">
      <c r="B60527"/>
    </row>
    <row r="60528" spans="2:2" ht="16.5" x14ac:dyDescent="0.3">
      <c r="B60528"/>
    </row>
    <row r="60529" spans="2:2" ht="16.5" x14ac:dyDescent="0.3">
      <c r="B60529"/>
    </row>
    <row r="60530" spans="2:2" ht="16.5" x14ac:dyDescent="0.3">
      <c r="B60530"/>
    </row>
    <row r="60531" spans="2:2" ht="16.5" x14ac:dyDescent="0.3">
      <c r="B60531"/>
    </row>
    <row r="60532" spans="2:2" ht="16.5" x14ac:dyDescent="0.3">
      <c r="B60532"/>
    </row>
    <row r="60533" spans="2:2" ht="16.5" x14ac:dyDescent="0.3">
      <c r="B60533"/>
    </row>
    <row r="60534" spans="2:2" ht="16.5" x14ac:dyDescent="0.3">
      <c r="B60534"/>
    </row>
    <row r="60535" spans="2:2" ht="16.5" x14ac:dyDescent="0.3">
      <c r="B60535"/>
    </row>
    <row r="60536" spans="2:2" ht="16.5" x14ac:dyDescent="0.3">
      <c r="B60536"/>
    </row>
    <row r="60537" spans="2:2" ht="16.5" x14ac:dyDescent="0.3">
      <c r="B60537"/>
    </row>
    <row r="60538" spans="2:2" ht="16.5" x14ac:dyDescent="0.3">
      <c r="B60538"/>
    </row>
    <row r="60539" spans="2:2" ht="16.5" x14ac:dyDescent="0.3">
      <c r="B60539"/>
    </row>
    <row r="60540" spans="2:2" ht="16.5" x14ac:dyDescent="0.3">
      <c r="B60540"/>
    </row>
    <row r="60541" spans="2:2" ht="16.5" x14ac:dyDescent="0.3">
      <c r="B60541"/>
    </row>
    <row r="60542" spans="2:2" ht="16.5" x14ac:dyDescent="0.3">
      <c r="B60542"/>
    </row>
    <row r="60543" spans="2:2" ht="16.5" x14ac:dyDescent="0.3">
      <c r="B60543"/>
    </row>
    <row r="60544" spans="2:2" ht="16.5" x14ac:dyDescent="0.3">
      <c r="B60544"/>
    </row>
    <row r="60545" spans="2:2" ht="16.5" x14ac:dyDescent="0.3">
      <c r="B60545"/>
    </row>
    <row r="60546" spans="2:2" ht="16.5" x14ac:dyDescent="0.3">
      <c r="B60546"/>
    </row>
    <row r="60547" spans="2:2" ht="16.5" x14ac:dyDescent="0.3">
      <c r="B60547"/>
    </row>
    <row r="60548" spans="2:2" ht="16.5" x14ac:dyDescent="0.3">
      <c r="B60548"/>
    </row>
    <row r="60549" spans="2:2" ht="16.5" x14ac:dyDescent="0.3">
      <c r="B60549"/>
    </row>
    <row r="60550" spans="2:2" ht="16.5" x14ac:dyDescent="0.3">
      <c r="B60550"/>
    </row>
    <row r="60551" spans="2:2" ht="16.5" x14ac:dyDescent="0.3">
      <c r="B60551"/>
    </row>
    <row r="60552" spans="2:2" ht="16.5" x14ac:dyDescent="0.3">
      <c r="B60552"/>
    </row>
    <row r="60553" spans="2:2" ht="16.5" x14ac:dyDescent="0.3">
      <c r="B60553"/>
    </row>
    <row r="60554" spans="2:2" ht="16.5" x14ac:dyDescent="0.3">
      <c r="B60554"/>
    </row>
    <row r="60555" spans="2:2" ht="16.5" x14ac:dyDescent="0.3">
      <c r="B60555"/>
    </row>
    <row r="60556" spans="2:2" ht="16.5" x14ac:dyDescent="0.3">
      <c r="B60556"/>
    </row>
    <row r="60557" spans="2:2" ht="16.5" x14ac:dyDescent="0.3">
      <c r="B60557"/>
    </row>
    <row r="60558" spans="2:2" ht="16.5" x14ac:dyDescent="0.3">
      <c r="B60558"/>
    </row>
    <row r="60559" spans="2:2" ht="16.5" x14ac:dyDescent="0.3">
      <c r="B60559"/>
    </row>
    <row r="60560" spans="2:2" ht="16.5" x14ac:dyDescent="0.3">
      <c r="B60560"/>
    </row>
    <row r="60561" spans="2:2" ht="16.5" x14ac:dyDescent="0.3">
      <c r="B60561"/>
    </row>
    <row r="60562" spans="2:2" ht="16.5" x14ac:dyDescent="0.3">
      <c r="B60562"/>
    </row>
    <row r="60563" spans="2:2" ht="16.5" x14ac:dyDescent="0.3">
      <c r="B60563"/>
    </row>
    <row r="60564" spans="2:2" ht="16.5" x14ac:dyDescent="0.3">
      <c r="B60564"/>
    </row>
    <row r="60565" spans="2:2" ht="16.5" x14ac:dyDescent="0.3">
      <c r="B60565"/>
    </row>
    <row r="60566" spans="2:2" ht="16.5" x14ac:dyDescent="0.3">
      <c r="B60566"/>
    </row>
    <row r="60567" spans="2:2" ht="16.5" x14ac:dyDescent="0.3">
      <c r="B60567"/>
    </row>
    <row r="60568" spans="2:2" ht="16.5" x14ac:dyDescent="0.3">
      <c r="B60568"/>
    </row>
    <row r="60569" spans="2:2" ht="16.5" x14ac:dyDescent="0.3">
      <c r="B60569"/>
    </row>
    <row r="60570" spans="2:2" ht="16.5" x14ac:dyDescent="0.3">
      <c r="B60570"/>
    </row>
    <row r="60571" spans="2:2" ht="16.5" x14ac:dyDescent="0.3">
      <c r="B60571"/>
    </row>
    <row r="60572" spans="2:2" ht="16.5" x14ac:dyDescent="0.3">
      <c r="B60572"/>
    </row>
    <row r="60573" spans="2:2" ht="16.5" x14ac:dyDescent="0.3">
      <c r="B60573"/>
    </row>
    <row r="60574" spans="2:2" ht="16.5" x14ac:dyDescent="0.3">
      <c r="B60574"/>
    </row>
    <row r="60575" spans="2:2" ht="16.5" x14ac:dyDescent="0.3">
      <c r="B60575"/>
    </row>
    <row r="60576" spans="2:2" ht="16.5" x14ac:dyDescent="0.3">
      <c r="B60576"/>
    </row>
    <row r="60577" spans="2:2" ht="16.5" x14ac:dyDescent="0.3">
      <c r="B60577"/>
    </row>
    <row r="60578" spans="2:2" ht="16.5" x14ac:dyDescent="0.3">
      <c r="B60578"/>
    </row>
    <row r="60579" spans="2:2" ht="16.5" x14ac:dyDescent="0.3">
      <c r="B60579"/>
    </row>
    <row r="60580" spans="2:2" ht="16.5" x14ac:dyDescent="0.3">
      <c r="B60580"/>
    </row>
    <row r="60581" spans="2:2" ht="16.5" x14ac:dyDescent="0.3">
      <c r="B60581"/>
    </row>
    <row r="60582" spans="2:2" ht="16.5" x14ac:dyDescent="0.3">
      <c r="B60582"/>
    </row>
    <row r="60583" spans="2:2" ht="16.5" x14ac:dyDescent="0.3">
      <c r="B60583"/>
    </row>
    <row r="60584" spans="2:2" ht="16.5" x14ac:dyDescent="0.3">
      <c r="B60584"/>
    </row>
    <row r="60585" spans="2:2" ht="16.5" x14ac:dyDescent="0.3">
      <c r="B60585"/>
    </row>
    <row r="60586" spans="2:2" ht="16.5" x14ac:dyDescent="0.3">
      <c r="B60586"/>
    </row>
    <row r="60587" spans="2:2" ht="16.5" x14ac:dyDescent="0.3">
      <c r="B60587"/>
    </row>
    <row r="60588" spans="2:2" ht="16.5" x14ac:dyDescent="0.3">
      <c r="B60588"/>
    </row>
    <row r="60589" spans="2:2" ht="16.5" x14ac:dyDescent="0.3">
      <c r="B60589"/>
    </row>
    <row r="60590" spans="2:2" ht="16.5" x14ac:dyDescent="0.3">
      <c r="B60590"/>
    </row>
    <row r="60591" spans="2:2" ht="16.5" x14ac:dyDescent="0.3">
      <c r="B60591"/>
    </row>
    <row r="60592" spans="2:2" ht="16.5" x14ac:dyDescent="0.3">
      <c r="B60592"/>
    </row>
    <row r="60593" spans="2:2" ht="16.5" x14ac:dyDescent="0.3">
      <c r="B60593"/>
    </row>
    <row r="60594" spans="2:2" ht="16.5" x14ac:dyDescent="0.3">
      <c r="B60594"/>
    </row>
    <row r="60595" spans="2:2" ht="16.5" x14ac:dyDescent="0.3">
      <c r="B60595"/>
    </row>
    <row r="60596" spans="2:2" ht="16.5" x14ac:dyDescent="0.3">
      <c r="B60596"/>
    </row>
    <row r="60597" spans="2:2" ht="16.5" x14ac:dyDescent="0.3">
      <c r="B60597"/>
    </row>
    <row r="60598" spans="2:2" ht="16.5" x14ac:dyDescent="0.3">
      <c r="B60598"/>
    </row>
    <row r="60599" spans="2:2" ht="16.5" x14ac:dyDescent="0.3">
      <c r="B60599"/>
    </row>
    <row r="60600" spans="2:2" ht="16.5" x14ac:dyDescent="0.3">
      <c r="B60600"/>
    </row>
    <row r="60601" spans="2:2" ht="16.5" x14ac:dyDescent="0.3">
      <c r="B60601"/>
    </row>
    <row r="60602" spans="2:2" ht="16.5" x14ac:dyDescent="0.3">
      <c r="B60602"/>
    </row>
    <row r="60603" spans="2:2" ht="16.5" x14ac:dyDescent="0.3">
      <c r="B60603"/>
    </row>
    <row r="60604" spans="2:2" ht="16.5" x14ac:dyDescent="0.3">
      <c r="B60604"/>
    </row>
    <row r="60605" spans="2:2" ht="16.5" x14ac:dyDescent="0.3">
      <c r="B60605"/>
    </row>
    <row r="60606" spans="2:2" ht="16.5" x14ac:dyDescent="0.3">
      <c r="B60606"/>
    </row>
    <row r="60607" spans="2:2" ht="16.5" x14ac:dyDescent="0.3">
      <c r="B60607"/>
    </row>
    <row r="60608" spans="2:2" ht="16.5" x14ac:dyDescent="0.3">
      <c r="B60608"/>
    </row>
    <row r="60609" spans="2:2" ht="16.5" x14ac:dyDescent="0.3">
      <c r="B60609"/>
    </row>
    <row r="60610" spans="2:2" ht="16.5" x14ac:dyDescent="0.3">
      <c r="B60610"/>
    </row>
    <row r="60611" spans="2:2" ht="16.5" x14ac:dyDescent="0.3">
      <c r="B60611"/>
    </row>
    <row r="60612" spans="2:2" ht="16.5" x14ac:dyDescent="0.3">
      <c r="B60612"/>
    </row>
    <row r="60613" spans="2:2" ht="16.5" x14ac:dyDescent="0.3">
      <c r="B60613"/>
    </row>
    <row r="60614" spans="2:2" ht="16.5" x14ac:dyDescent="0.3">
      <c r="B60614"/>
    </row>
    <row r="60615" spans="2:2" ht="16.5" x14ac:dyDescent="0.3">
      <c r="B60615"/>
    </row>
    <row r="60616" spans="2:2" ht="16.5" x14ac:dyDescent="0.3">
      <c r="B60616"/>
    </row>
    <row r="60617" spans="2:2" ht="16.5" x14ac:dyDescent="0.3">
      <c r="B60617"/>
    </row>
    <row r="60618" spans="2:2" ht="16.5" x14ac:dyDescent="0.3">
      <c r="B60618"/>
    </row>
    <row r="60619" spans="2:2" ht="16.5" x14ac:dyDescent="0.3">
      <c r="B60619"/>
    </row>
    <row r="60620" spans="2:2" ht="16.5" x14ac:dyDescent="0.3">
      <c r="B60620"/>
    </row>
    <row r="60621" spans="2:2" ht="16.5" x14ac:dyDescent="0.3">
      <c r="B60621"/>
    </row>
    <row r="60622" spans="2:2" ht="16.5" x14ac:dyDescent="0.3">
      <c r="B60622"/>
    </row>
    <row r="60623" spans="2:2" ht="16.5" x14ac:dyDescent="0.3">
      <c r="B60623"/>
    </row>
    <row r="60624" spans="2:2" ht="16.5" x14ac:dyDescent="0.3">
      <c r="B60624"/>
    </row>
    <row r="60625" spans="2:2" ht="16.5" x14ac:dyDescent="0.3">
      <c r="B60625"/>
    </row>
    <row r="60626" spans="2:2" ht="16.5" x14ac:dyDescent="0.3">
      <c r="B60626"/>
    </row>
    <row r="60627" spans="2:2" ht="16.5" x14ac:dyDescent="0.3">
      <c r="B60627"/>
    </row>
    <row r="60628" spans="2:2" ht="16.5" x14ac:dyDescent="0.3">
      <c r="B60628"/>
    </row>
    <row r="60629" spans="2:2" ht="16.5" x14ac:dyDescent="0.3">
      <c r="B60629"/>
    </row>
    <row r="60630" spans="2:2" ht="16.5" x14ac:dyDescent="0.3">
      <c r="B60630"/>
    </row>
    <row r="60631" spans="2:2" ht="16.5" x14ac:dyDescent="0.3">
      <c r="B60631"/>
    </row>
    <row r="60632" spans="2:2" ht="16.5" x14ac:dyDescent="0.3">
      <c r="B60632"/>
    </row>
    <row r="60633" spans="2:2" ht="16.5" x14ac:dyDescent="0.3">
      <c r="B60633"/>
    </row>
    <row r="60634" spans="2:2" ht="16.5" x14ac:dyDescent="0.3">
      <c r="B60634"/>
    </row>
    <row r="60635" spans="2:2" ht="16.5" x14ac:dyDescent="0.3">
      <c r="B60635"/>
    </row>
    <row r="60636" spans="2:2" ht="16.5" x14ac:dyDescent="0.3">
      <c r="B60636"/>
    </row>
    <row r="60637" spans="2:2" ht="16.5" x14ac:dyDescent="0.3">
      <c r="B60637"/>
    </row>
    <row r="60638" spans="2:2" ht="16.5" x14ac:dyDescent="0.3">
      <c r="B60638"/>
    </row>
    <row r="60639" spans="2:2" ht="16.5" x14ac:dyDescent="0.3">
      <c r="B60639"/>
    </row>
    <row r="60640" spans="2:2" ht="16.5" x14ac:dyDescent="0.3">
      <c r="B60640"/>
    </row>
    <row r="60641" spans="2:2" ht="16.5" x14ac:dyDescent="0.3">
      <c r="B60641"/>
    </row>
    <row r="60642" spans="2:2" ht="16.5" x14ac:dyDescent="0.3">
      <c r="B60642"/>
    </row>
    <row r="60643" spans="2:2" ht="16.5" x14ac:dyDescent="0.3">
      <c r="B60643"/>
    </row>
    <row r="60644" spans="2:2" ht="16.5" x14ac:dyDescent="0.3">
      <c r="B60644"/>
    </row>
    <row r="60645" spans="2:2" ht="16.5" x14ac:dyDescent="0.3">
      <c r="B60645"/>
    </row>
    <row r="60646" spans="2:2" ht="16.5" x14ac:dyDescent="0.3">
      <c r="B60646"/>
    </row>
    <row r="60647" spans="2:2" ht="16.5" x14ac:dyDescent="0.3">
      <c r="B60647"/>
    </row>
    <row r="60648" spans="2:2" ht="16.5" x14ac:dyDescent="0.3">
      <c r="B60648"/>
    </row>
    <row r="60649" spans="2:2" ht="16.5" x14ac:dyDescent="0.3">
      <c r="B60649"/>
    </row>
    <row r="60650" spans="2:2" ht="16.5" x14ac:dyDescent="0.3">
      <c r="B60650"/>
    </row>
    <row r="60651" spans="2:2" ht="16.5" x14ac:dyDescent="0.3">
      <c r="B60651"/>
    </row>
    <row r="60652" spans="2:2" ht="16.5" x14ac:dyDescent="0.3">
      <c r="B60652"/>
    </row>
    <row r="60653" spans="2:2" ht="16.5" x14ac:dyDescent="0.3">
      <c r="B60653"/>
    </row>
    <row r="60654" spans="2:2" ht="16.5" x14ac:dyDescent="0.3">
      <c r="B60654"/>
    </row>
    <row r="60655" spans="2:2" ht="16.5" x14ac:dyDescent="0.3">
      <c r="B60655"/>
    </row>
    <row r="60656" spans="2:2" ht="16.5" x14ac:dyDescent="0.3">
      <c r="B60656"/>
    </row>
    <row r="60657" spans="2:2" ht="16.5" x14ac:dyDescent="0.3">
      <c r="B60657"/>
    </row>
    <row r="60658" spans="2:2" ht="16.5" x14ac:dyDescent="0.3">
      <c r="B60658"/>
    </row>
    <row r="60659" spans="2:2" ht="16.5" x14ac:dyDescent="0.3">
      <c r="B60659"/>
    </row>
    <row r="60660" spans="2:2" ht="16.5" x14ac:dyDescent="0.3">
      <c r="B60660"/>
    </row>
    <row r="60661" spans="2:2" ht="16.5" x14ac:dyDescent="0.3">
      <c r="B60661"/>
    </row>
    <row r="60662" spans="2:2" ht="16.5" x14ac:dyDescent="0.3">
      <c r="B60662"/>
    </row>
    <row r="60663" spans="2:2" ht="16.5" x14ac:dyDescent="0.3">
      <c r="B60663"/>
    </row>
    <row r="60664" spans="2:2" ht="16.5" x14ac:dyDescent="0.3">
      <c r="B60664"/>
    </row>
    <row r="60665" spans="2:2" ht="16.5" x14ac:dyDescent="0.3">
      <c r="B60665"/>
    </row>
    <row r="60666" spans="2:2" ht="16.5" x14ac:dyDescent="0.3">
      <c r="B60666"/>
    </row>
    <row r="60667" spans="2:2" ht="16.5" x14ac:dyDescent="0.3">
      <c r="B60667"/>
    </row>
    <row r="60668" spans="2:2" ht="16.5" x14ac:dyDescent="0.3">
      <c r="B60668"/>
    </row>
    <row r="60669" spans="2:2" ht="16.5" x14ac:dyDescent="0.3">
      <c r="B60669"/>
    </row>
    <row r="60670" spans="2:2" ht="16.5" x14ac:dyDescent="0.3">
      <c r="B60670"/>
    </row>
    <row r="60671" spans="2:2" ht="16.5" x14ac:dyDescent="0.3">
      <c r="B60671"/>
    </row>
    <row r="60672" spans="2:2" ht="16.5" x14ac:dyDescent="0.3">
      <c r="B60672"/>
    </row>
    <row r="60673" spans="2:2" ht="16.5" x14ac:dyDescent="0.3">
      <c r="B60673"/>
    </row>
    <row r="60674" spans="2:2" ht="16.5" x14ac:dyDescent="0.3">
      <c r="B60674"/>
    </row>
    <row r="60675" spans="2:2" ht="16.5" x14ac:dyDescent="0.3">
      <c r="B60675"/>
    </row>
    <row r="60676" spans="2:2" ht="16.5" x14ac:dyDescent="0.3">
      <c r="B60676"/>
    </row>
    <row r="60677" spans="2:2" ht="16.5" x14ac:dyDescent="0.3">
      <c r="B60677"/>
    </row>
    <row r="60678" spans="2:2" ht="16.5" x14ac:dyDescent="0.3">
      <c r="B60678"/>
    </row>
    <row r="60679" spans="2:2" ht="16.5" x14ac:dyDescent="0.3">
      <c r="B60679"/>
    </row>
    <row r="60680" spans="2:2" ht="16.5" x14ac:dyDescent="0.3">
      <c r="B60680"/>
    </row>
    <row r="60681" spans="2:2" ht="16.5" x14ac:dyDescent="0.3">
      <c r="B60681"/>
    </row>
    <row r="60682" spans="2:2" ht="16.5" x14ac:dyDescent="0.3">
      <c r="B60682"/>
    </row>
    <row r="60683" spans="2:2" ht="16.5" x14ac:dyDescent="0.3">
      <c r="B60683"/>
    </row>
    <row r="60684" spans="2:2" ht="16.5" x14ac:dyDescent="0.3">
      <c r="B60684"/>
    </row>
    <row r="60685" spans="2:2" ht="16.5" x14ac:dyDescent="0.3">
      <c r="B60685"/>
    </row>
    <row r="60686" spans="2:2" ht="16.5" x14ac:dyDescent="0.3">
      <c r="B60686"/>
    </row>
    <row r="60687" spans="2:2" ht="16.5" x14ac:dyDescent="0.3">
      <c r="B60687"/>
    </row>
    <row r="60688" spans="2:2" ht="16.5" x14ac:dyDescent="0.3">
      <c r="B60688"/>
    </row>
    <row r="60689" spans="2:2" ht="16.5" x14ac:dyDescent="0.3">
      <c r="B60689"/>
    </row>
    <row r="60690" spans="2:2" ht="16.5" x14ac:dyDescent="0.3">
      <c r="B60690"/>
    </row>
    <row r="60691" spans="2:2" ht="16.5" x14ac:dyDescent="0.3">
      <c r="B60691"/>
    </row>
    <row r="60692" spans="2:2" ht="16.5" x14ac:dyDescent="0.3">
      <c r="B60692"/>
    </row>
    <row r="60693" spans="2:2" ht="16.5" x14ac:dyDescent="0.3">
      <c r="B60693"/>
    </row>
    <row r="60694" spans="2:2" ht="16.5" x14ac:dyDescent="0.3">
      <c r="B60694"/>
    </row>
    <row r="60695" spans="2:2" ht="16.5" x14ac:dyDescent="0.3">
      <c r="B60695"/>
    </row>
    <row r="60696" spans="2:2" ht="16.5" x14ac:dyDescent="0.3">
      <c r="B60696"/>
    </row>
    <row r="60697" spans="2:2" ht="16.5" x14ac:dyDescent="0.3">
      <c r="B60697"/>
    </row>
    <row r="60698" spans="2:2" ht="16.5" x14ac:dyDescent="0.3">
      <c r="B60698"/>
    </row>
    <row r="60699" spans="2:2" ht="16.5" x14ac:dyDescent="0.3">
      <c r="B60699"/>
    </row>
    <row r="60700" spans="2:2" ht="16.5" x14ac:dyDescent="0.3">
      <c r="B60700"/>
    </row>
    <row r="60701" spans="2:2" ht="16.5" x14ac:dyDescent="0.3">
      <c r="B60701"/>
    </row>
    <row r="60702" spans="2:2" ht="16.5" x14ac:dyDescent="0.3">
      <c r="B60702"/>
    </row>
    <row r="60703" spans="2:2" ht="16.5" x14ac:dyDescent="0.3">
      <c r="B60703"/>
    </row>
    <row r="60704" spans="2:2" ht="16.5" x14ac:dyDescent="0.3">
      <c r="B60704"/>
    </row>
    <row r="60705" spans="2:2" ht="16.5" x14ac:dyDescent="0.3">
      <c r="B60705"/>
    </row>
    <row r="60706" spans="2:2" ht="16.5" x14ac:dyDescent="0.3">
      <c r="B60706"/>
    </row>
    <row r="60707" spans="2:2" ht="16.5" x14ac:dyDescent="0.3">
      <c r="B60707"/>
    </row>
    <row r="60708" spans="2:2" ht="16.5" x14ac:dyDescent="0.3">
      <c r="B60708"/>
    </row>
    <row r="60709" spans="2:2" ht="16.5" x14ac:dyDescent="0.3">
      <c r="B60709"/>
    </row>
    <row r="60710" spans="2:2" ht="16.5" x14ac:dyDescent="0.3">
      <c r="B60710"/>
    </row>
    <row r="60711" spans="2:2" ht="16.5" x14ac:dyDescent="0.3">
      <c r="B60711"/>
    </row>
    <row r="60712" spans="2:2" ht="16.5" x14ac:dyDescent="0.3">
      <c r="B60712"/>
    </row>
    <row r="60713" spans="2:2" ht="16.5" x14ac:dyDescent="0.3">
      <c r="B60713"/>
    </row>
    <row r="60714" spans="2:2" ht="16.5" x14ac:dyDescent="0.3">
      <c r="B60714"/>
    </row>
    <row r="60715" spans="2:2" ht="16.5" x14ac:dyDescent="0.3">
      <c r="B60715"/>
    </row>
    <row r="60716" spans="2:2" ht="16.5" x14ac:dyDescent="0.3">
      <c r="B60716"/>
    </row>
    <row r="60717" spans="2:2" ht="16.5" x14ac:dyDescent="0.3">
      <c r="B60717"/>
    </row>
    <row r="60718" spans="2:2" ht="16.5" x14ac:dyDescent="0.3">
      <c r="B60718"/>
    </row>
    <row r="60719" spans="2:2" ht="16.5" x14ac:dyDescent="0.3">
      <c r="B60719"/>
    </row>
    <row r="60720" spans="2:2" ht="16.5" x14ac:dyDescent="0.3">
      <c r="B60720"/>
    </row>
    <row r="60721" spans="2:2" ht="16.5" x14ac:dyDescent="0.3">
      <c r="B60721"/>
    </row>
    <row r="60722" spans="2:2" ht="16.5" x14ac:dyDescent="0.3">
      <c r="B60722"/>
    </row>
    <row r="60723" spans="2:2" ht="16.5" x14ac:dyDescent="0.3">
      <c r="B60723"/>
    </row>
    <row r="60724" spans="2:2" ht="16.5" x14ac:dyDescent="0.3">
      <c r="B60724"/>
    </row>
    <row r="60725" spans="2:2" ht="16.5" x14ac:dyDescent="0.3">
      <c r="B60725"/>
    </row>
    <row r="60726" spans="2:2" ht="16.5" x14ac:dyDescent="0.3">
      <c r="B60726"/>
    </row>
    <row r="60727" spans="2:2" ht="16.5" x14ac:dyDescent="0.3">
      <c r="B60727"/>
    </row>
    <row r="60728" spans="2:2" ht="16.5" x14ac:dyDescent="0.3">
      <c r="B60728"/>
    </row>
    <row r="60729" spans="2:2" ht="16.5" x14ac:dyDescent="0.3">
      <c r="B60729"/>
    </row>
    <row r="60730" spans="2:2" ht="16.5" x14ac:dyDescent="0.3">
      <c r="B60730"/>
    </row>
    <row r="60731" spans="2:2" ht="16.5" x14ac:dyDescent="0.3">
      <c r="B60731"/>
    </row>
    <row r="60732" spans="2:2" ht="16.5" x14ac:dyDescent="0.3">
      <c r="B60732"/>
    </row>
    <row r="60733" spans="2:2" ht="16.5" x14ac:dyDescent="0.3">
      <c r="B60733"/>
    </row>
    <row r="60734" spans="2:2" ht="16.5" x14ac:dyDescent="0.3">
      <c r="B60734"/>
    </row>
    <row r="60735" spans="2:2" ht="16.5" x14ac:dyDescent="0.3">
      <c r="B60735"/>
    </row>
    <row r="60736" spans="2:2" ht="16.5" x14ac:dyDescent="0.3">
      <c r="B60736"/>
    </row>
    <row r="60737" spans="2:2" ht="16.5" x14ac:dyDescent="0.3">
      <c r="B60737"/>
    </row>
    <row r="60738" spans="2:2" ht="16.5" x14ac:dyDescent="0.3">
      <c r="B60738"/>
    </row>
    <row r="60739" spans="2:2" ht="16.5" x14ac:dyDescent="0.3">
      <c r="B60739"/>
    </row>
    <row r="60740" spans="2:2" ht="16.5" x14ac:dyDescent="0.3">
      <c r="B60740"/>
    </row>
    <row r="60741" spans="2:2" ht="16.5" x14ac:dyDescent="0.3">
      <c r="B60741"/>
    </row>
    <row r="60742" spans="2:2" ht="16.5" x14ac:dyDescent="0.3">
      <c r="B60742"/>
    </row>
    <row r="60743" spans="2:2" ht="16.5" x14ac:dyDescent="0.3">
      <c r="B60743"/>
    </row>
    <row r="60744" spans="2:2" ht="16.5" x14ac:dyDescent="0.3">
      <c r="B60744"/>
    </row>
    <row r="60745" spans="2:2" ht="16.5" x14ac:dyDescent="0.3">
      <c r="B60745"/>
    </row>
    <row r="60746" spans="2:2" ht="16.5" x14ac:dyDescent="0.3">
      <c r="B60746"/>
    </row>
    <row r="60747" spans="2:2" ht="16.5" x14ac:dyDescent="0.3">
      <c r="B60747"/>
    </row>
    <row r="60748" spans="2:2" ht="16.5" x14ac:dyDescent="0.3">
      <c r="B60748"/>
    </row>
    <row r="60749" spans="2:2" ht="16.5" x14ac:dyDescent="0.3">
      <c r="B60749"/>
    </row>
    <row r="60750" spans="2:2" ht="16.5" x14ac:dyDescent="0.3">
      <c r="B60750"/>
    </row>
    <row r="60751" spans="2:2" ht="16.5" x14ac:dyDescent="0.3">
      <c r="B60751"/>
    </row>
    <row r="60752" spans="2:2" ht="16.5" x14ac:dyDescent="0.3">
      <c r="B60752"/>
    </row>
    <row r="60753" spans="2:2" ht="16.5" x14ac:dyDescent="0.3">
      <c r="B60753"/>
    </row>
    <row r="60754" spans="2:2" ht="16.5" x14ac:dyDescent="0.3">
      <c r="B60754"/>
    </row>
    <row r="60755" spans="2:2" ht="16.5" x14ac:dyDescent="0.3">
      <c r="B60755"/>
    </row>
    <row r="60756" spans="2:2" ht="16.5" x14ac:dyDescent="0.3">
      <c r="B60756"/>
    </row>
    <row r="60757" spans="2:2" ht="16.5" x14ac:dyDescent="0.3">
      <c r="B60757"/>
    </row>
    <row r="60758" spans="2:2" ht="16.5" x14ac:dyDescent="0.3">
      <c r="B60758"/>
    </row>
    <row r="60759" spans="2:2" ht="16.5" x14ac:dyDescent="0.3">
      <c r="B60759"/>
    </row>
    <row r="60760" spans="2:2" ht="16.5" x14ac:dyDescent="0.3">
      <c r="B60760"/>
    </row>
    <row r="60761" spans="2:2" ht="16.5" x14ac:dyDescent="0.3">
      <c r="B60761"/>
    </row>
    <row r="60762" spans="2:2" ht="16.5" x14ac:dyDescent="0.3">
      <c r="B60762"/>
    </row>
    <row r="60763" spans="2:2" ht="16.5" x14ac:dyDescent="0.3">
      <c r="B60763"/>
    </row>
    <row r="60764" spans="2:2" ht="16.5" x14ac:dyDescent="0.3">
      <c r="B60764"/>
    </row>
    <row r="60765" spans="2:2" ht="16.5" x14ac:dyDescent="0.3">
      <c r="B60765"/>
    </row>
    <row r="60766" spans="2:2" ht="16.5" x14ac:dyDescent="0.3">
      <c r="B60766"/>
    </row>
    <row r="60767" spans="2:2" ht="16.5" x14ac:dyDescent="0.3">
      <c r="B60767"/>
    </row>
    <row r="60768" spans="2:2" ht="16.5" x14ac:dyDescent="0.3">
      <c r="B60768"/>
    </row>
    <row r="60769" spans="2:2" ht="16.5" x14ac:dyDescent="0.3">
      <c r="B60769"/>
    </row>
    <row r="60770" spans="2:2" ht="16.5" x14ac:dyDescent="0.3">
      <c r="B60770"/>
    </row>
    <row r="60771" spans="2:2" ht="16.5" x14ac:dyDescent="0.3">
      <c r="B60771"/>
    </row>
    <row r="60772" spans="2:2" ht="16.5" x14ac:dyDescent="0.3">
      <c r="B60772"/>
    </row>
    <row r="60773" spans="2:2" ht="16.5" x14ac:dyDescent="0.3">
      <c r="B60773"/>
    </row>
    <row r="60774" spans="2:2" ht="16.5" x14ac:dyDescent="0.3">
      <c r="B60774"/>
    </row>
    <row r="60775" spans="2:2" ht="16.5" x14ac:dyDescent="0.3">
      <c r="B60775"/>
    </row>
    <row r="60776" spans="2:2" ht="16.5" x14ac:dyDescent="0.3">
      <c r="B60776"/>
    </row>
    <row r="60777" spans="2:2" ht="16.5" x14ac:dyDescent="0.3">
      <c r="B60777"/>
    </row>
    <row r="60778" spans="2:2" ht="16.5" x14ac:dyDescent="0.3">
      <c r="B60778"/>
    </row>
    <row r="60779" spans="2:2" ht="16.5" x14ac:dyDescent="0.3">
      <c r="B60779"/>
    </row>
    <row r="60780" spans="2:2" ht="16.5" x14ac:dyDescent="0.3">
      <c r="B60780"/>
    </row>
    <row r="60781" spans="2:2" ht="16.5" x14ac:dyDescent="0.3">
      <c r="B60781"/>
    </row>
    <row r="60782" spans="2:2" ht="16.5" x14ac:dyDescent="0.3">
      <c r="B60782"/>
    </row>
    <row r="60783" spans="2:2" ht="16.5" x14ac:dyDescent="0.3">
      <c r="B60783"/>
    </row>
    <row r="60784" spans="2:2" ht="16.5" x14ac:dyDescent="0.3">
      <c r="B60784"/>
    </row>
    <row r="60785" spans="2:2" ht="16.5" x14ac:dyDescent="0.3">
      <c r="B60785"/>
    </row>
    <row r="60786" spans="2:2" ht="16.5" x14ac:dyDescent="0.3">
      <c r="B60786"/>
    </row>
    <row r="60787" spans="2:2" ht="16.5" x14ac:dyDescent="0.3">
      <c r="B60787"/>
    </row>
    <row r="60788" spans="2:2" ht="16.5" x14ac:dyDescent="0.3">
      <c r="B60788"/>
    </row>
    <row r="60789" spans="2:2" ht="16.5" x14ac:dyDescent="0.3">
      <c r="B60789"/>
    </row>
    <row r="60790" spans="2:2" ht="16.5" x14ac:dyDescent="0.3">
      <c r="B60790"/>
    </row>
    <row r="60791" spans="2:2" ht="16.5" x14ac:dyDescent="0.3">
      <c r="B60791"/>
    </row>
    <row r="60792" spans="2:2" ht="16.5" x14ac:dyDescent="0.3">
      <c r="B60792"/>
    </row>
    <row r="60793" spans="2:2" ht="16.5" x14ac:dyDescent="0.3">
      <c r="B60793"/>
    </row>
    <row r="60794" spans="2:2" ht="16.5" x14ac:dyDescent="0.3">
      <c r="B60794"/>
    </row>
    <row r="60795" spans="2:2" ht="16.5" x14ac:dyDescent="0.3">
      <c r="B60795"/>
    </row>
    <row r="60796" spans="2:2" ht="16.5" x14ac:dyDescent="0.3">
      <c r="B60796"/>
    </row>
    <row r="60797" spans="2:2" ht="16.5" x14ac:dyDescent="0.3">
      <c r="B60797"/>
    </row>
    <row r="60798" spans="2:2" ht="16.5" x14ac:dyDescent="0.3">
      <c r="B60798"/>
    </row>
    <row r="60799" spans="2:2" ht="16.5" x14ac:dyDescent="0.3">
      <c r="B60799"/>
    </row>
    <row r="60800" spans="2:2" ht="16.5" x14ac:dyDescent="0.3">
      <c r="B60800"/>
    </row>
    <row r="60801" spans="2:2" ht="16.5" x14ac:dyDescent="0.3">
      <c r="B60801"/>
    </row>
    <row r="60802" spans="2:2" ht="16.5" x14ac:dyDescent="0.3">
      <c r="B60802"/>
    </row>
    <row r="60803" spans="2:2" ht="16.5" x14ac:dyDescent="0.3">
      <c r="B60803"/>
    </row>
    <row r="60804" spans="2:2" ht="16.5" x14ac:dyDescent="0.3">
      <c r="B60804"/>
    </row>
    <row r="60805" spans="2:2" ht="16.5" x14ac:dyDescent="0.3">
      <c r="B60805"/>
    </row>
    <row r="60806" spans="2:2" ht="16.5" x14ac:dyDescent="0.3">
      <c r="B60806"/>
    </row>
    <row r="60807" spans="2:2" ht="16.5" x14ac:dyDescent="0.3">
      <c r="B60807"/>
    </row>
    <row r="60808" spans="2:2" ht="16.5" x14ac:dyDescent="0.3">
      <c r="B60808"/>
    </row>
    <row r="60809" spans="2:2" ht="16.5" x14ac:dyDescent="0.3">
      <c r="B60809"/>
    </row>
    <row r="60810" spans="2:2" ht="16.5" x14ac:dyDescent="0.3">
      <c r="B60810"/>
    </row>
    <row r="60811" spans="2:2" ht="16.5" x14ac:dyDescent="0.3">
      <c r="B60811"/>
    </row>
    <row r="60812" spans="2:2" ht="16.5" x14ac:dyDescent="0.3">
      <c r="B60812"/>
    </row>
    <row r="60813" spans="2:2" ht="16.5" x14ac:dyDescent="0.3">
      <c r="B60813"/>
    </row>
    <row r="60814" spans="2:2" ht="16.5" x14ac:dyDescent="0.3">
      <c r="B60814"/>
    </row>
    <row r="60815" spans="2:2" ht="16.5" x14ac:dyDescent="0.3">
      <c r="B60815"/>
    </row>
    <row r="60816" spans="2:2" ht="16.5" x14ac:dyDescent="0.3">
      <c r="B60816"/>
    </row>
    <row r="60817" spans="2:2" ht="16.5" x14ac:dyDescent="0.3">
      <c r="B60817"/>
    </row>
    <row r="60818" spans="2:2" ht="16.5" x14ac:dyDescent="0.3">
      <c r="B60818"/>
    </row>
    <row r="60819" spans="2:2" ht="16.5" x14ac:dyDescent="0.3">
      <c r="B60819"/>
    </row>
    <row r="60820" spans="2:2" ht="16.5" x14ac:dyDescent="0.3">
      <c r="B60820"/>
    </row>
    <row r="60821" spans="2:2" ht="16.5" x14ac:dyDescent="0.3">
      <c r="B60821"/>
    </row>
    <row r="60822" spans="2:2" ht="16.5" x14ac:dyDescent="0.3">
      <c r="B60822"/>
    </row>
    <row r="60823" spans="2:2" ht="16.5" x14ac:dyDescent="0.3">
      <c r="B60823"/>
    </row>
    <row r="60824" spans="2:2" ht="16.5" x14ac:dyDescent="0.3">
      <c r="B60824"/>
    </row>
    <row r="60825" spans="2:2" ht="16.5" x14ac:dyDescent="0.3">
      <c r="B60825"/>
    </row>
    <row r="60826" spans="2:2" ht="16.5" x14ac:dyDescent="0.3">
      <c r="B60826"/>
    </row>
    <row r="60827" spans="2:2" ht="16.5" x14ac:dyDescent="0.3">
      <c r="B60827"/>
    </row>
    <row r="60828" spans="2:2" ht="16.5" x14ac:dyDescent="0.3">
      <c r="B60828"/>
    </row>
    <row r="60829" spans="2:2" ht="16.5" x14ac:dyDescent="0.3">
      <c r="B60829"/>
    </row>
    <row r="60830" spans="2:2" ht="16.5" x14ac:dyDescent="0.3">
      <c r="B60830"/>
    </row>
    <row r="60831" spans="2:2" ht="16.5" x14ac:dyDescent="0.3">
      <c r="B60831"/>
    </row>
    <row r="60832" spans="2:2" ht="16.5" x14ac:dyDescent="0.3">
      <c r="B60832"/>
    </row>
    <row r="60833" spans="2:2" ht="16.5" x14ac:dyDescent="0.3">
      <c r="B60833"/>
    </row>
    <row r="60834" spans="2:2" ht="16.5" x14ac:dyDescent="0.3">
      <c r="B60834"/>
    </row>
    <row r="60835" spans="2:2" ht="16.5" x14ac:dyDescent="0.3">
      <c r="B60835"/>
    </row>
    <row r="60836" spans="2:2" ht="16.5" x14ac:dyDescent="0.3">
      <c r="B60836"/>
    </row>
    <row r="60837" spans="2:2" ht="16.5" x14ac:dyDescent="0.3">
      <c r="B60837"/>
    </row>
    <row r="60838" spans="2:2" ht="16.5" x14ac:dyDescent="0.3">
      <c r="B60838"/>
    </row>
    <row r="60839" spans="2:2" ht="16.5" x14ac:dyDescent="0.3">
      <c r="B60839"/>
    </row>
    <row r="60840" spans="2:2" ht="16.5" x14ac:dyDescent="0.3">
      <c r="B60840"/>
    </row>
    <row r="60841" spans="2:2" ht="16.5" x14ac:dyDescent="0.3">
      <c r="B60841"/>
    </row>
    <row r="60842" spans="2:2" ht="16.5" x14ac:dyDescent="0.3">
      <c r="B60842"/>
    </row>
    <row r="60843" spans="2:2" ht="16.5" x14ac:dyDescent="0.3">
      <c r="B60843"/>
    </row>
    <row r="60844" spans="2:2" ht="16.5" x14ac:dyDescent="0.3">
      <c r="B60844"/>
    </row>
    <row r="60845" spans="2:2" ht="16.5" x14ac:dyDescent="0.3">
      <c r="B60845"/>
    </row>
    <row r="60846" spans="2:2" ht="16.5" x14ac:dyDescent="0.3">
      <c r="B60846"/>
    </row>
    <row r="60847" spans="2:2" ht="16.5" x14ac:dyDescent="0.3">
      <c r="B60847"/>
    </row>
    <row r="60848" spans="2:2" ht="16.5" x14ac:dyDescent="0.3">
      <c r="B60848"/>
    </row>
    <row r="60849" spans="2:2" ht="16.5" x14ac:dyDescent="0.3">
      <c r="B60849"/>
    </row>
    <row r="60850" spans="2:2" ht="16.5" x14ac:dyDescent="0.3">
      <c r="B60850"/>
    </row>
    <row r="60851" spans="2:2" ht="16.5" x14ac:dyDescent="0.3">
      <c r="B60851"/>
    </row>
    <row r="60852" spans="2:2" ht="16.5" x14ac:dyDescent="0.3">
      <c r="B60852"/>
    </row>
    <row r="60853" spans="2:2" ht="16.5" x14ac:dyDescent="0.3">
      <c r="B60853"/>
    </row>
    <row r="60854" spans="2:2" ht="16.5" x14ac:dyDescent="0.3">
      <c r="B60854"/>
    </row>
    <row r="60855" spans="2:2" ht="16.5" x14ac:dyDescent="0.3">
      <c r="B60855"/>
    </row>
    <row r="60856" spans="2:2" ht="16.5" x14ac:dyDescent="0.3">
      <c r="B60856"/>
    </row>
    <row r="60857" spans="2:2" ht="16.5" x14ac:dyDescent="0.3">
      <c r="B60857"/>
    </row>
    <row r="60858" spans="2:2" ht="16.5" x14ac:dyDescent="0.3">
      <c r="B60858"/>
    </row>
    <row r="60859" spans="2:2" ht="16.5" x14ac:dyDescent="0.3">
      <c r="B60859"/>
    </row>
    <row r="60860" spans="2:2" ht="16.5" x14ac:dyDescent="0.3">
      <c r="B60860"/>
    </row>
    <row r="60861" spans="2:2" ht="16.5" x14ac:dyDescent="0.3">
      <c r="B60861"/>
    </row>
    <row r="60862" spans="2:2" ht="16.5" x14ac:dyDescent="0.3">
      <c r="B60862"/>
    </row>
    <row r="60863" spans="2:2" ht="16.5" x14ac:dyDescent="0.3">
      <c r="B60863"/>
    </row>
    <row r="60864" spans="2:2" ht="16.5" x14ac:dyDescent="0.3">
      <c r="B60864"/>
    </row>
    <row r="60865" spans="2:2" ht="16.5" x14ac:dyDescent="0.3">
      <c r="B60865"/>
    </row>
    <row r="60866" spans="2:2" ht="16.5" x14ac:dyDescent="0.3">
      <c r="B60866"/>
    </row>
    <row r="60867" spans="2:2" ht="16.5" x14ac:dyDescent="0.3">
      <c r="B60867"/>
    </row>
    <row r="60868" spans="2:2" ht="16.5" x14ac:dyDescent="0.3">
      <c r="B60868"/>
    </row>
    <row r="60869" spans="2:2" ht="16.5" x14ac:dyDescent="0.3">
      <c r="B60869"/>
    </row>
    <row r="60870" spans="2:2" ht="16.5" x14ac:dyDescent="0.3">
      <c r="B60870"/>
    </row>
    <row r="60871" spans="2:2" ht="16.5" x14ac:dyDescent="0.3">
      <c r="B60871"/>
    </row>
    <row r="60872" spans="2:2" ht="16.5" x14ac:dyDescent="0.3">
      <c r="B60872"/>
    </row>
    <row r="60873" spans="2:2" ht="16.5" x14ac:dyDescent="0.3">
      <c r="B60873"/>
    </row>
    <row r="60874" spans="2:2" ht="16.5" x14ac:dyDescent="0.3">
      <c r="B60874"/>
    </row>
    <row r="60875" spans="2:2" ht="16.5" x14ac:dyDescent="0.3">
      <c r="B60875"/>
    </row>
    <row r="60876" spans="2:2" ht="16.5" x14ac:dyDescent="0.3">
      <c r="B60876"/>
    </row>
    <row r="60877" spans="2:2" ht="16.5" x14ac:dyDescent="0.3">
      <c r="B60877"/>
    </row>
    <row r="60878" spans="2:2" ht="16.5" x14ac:dyDescent="0.3">
      <c r="B60878"/>
    </row>
    <row r="60879" spans="2:2" ht="16.5" x14ac:dyDescent="0.3">
      <c r="B60879"/>
    </row>
    <row r="60880" spans="2:2" ht="16.5" x14ac:dyDescent="0.3">
      <c r="B60880"/>
    </row>
    <row r="60881" spans="2:2" ht="16.5" x14ac:dyDescent="0.3">
      <c r="B60881"/>
    </row>
    <row r="60882" spans="2:2" ht="16.5" x14ac:dyDescent="0.3">
      <c r="B60882"/>
    </row>
    <row r="60883" spans="2:2" ht="16.5" x14ac:dyDescent="0.3">
      <c r="B60883"/>
    </row>
    <row r="60884" spans="2:2" ht="16.5" x14ac:dyDescent="0.3">
      <c r="B60884"/>
    </row>
    <row r="60885" spans="2:2" ht="16.5" x14ac:dyDescent="0.3">
      <c r="B60885"/>
    </row>
    <row r="60886" spans="2:2" ht="16.5" x14ac:dyDescent="0.3">
      <c r="B60886"/>
    </row>
    <row r="60887" spans="2:2" ht="16.5" x14ac:dyDescent="0.3">
      <c r="B60887"/>
    </row>
    <row r="60888" spans="2:2" ht="16.5" x14ac:dyDescent="0.3">
      <c r="B60888"/>
    </row>
    <row r="60889" spans="2:2" ht="16.5" x14ac:dyDescent="0.3">
      <c r="B60889"/>
    </row>
    <row r="60890" spans="2:2" ht="16.5" x14ac:dyDescent="0.3">
      <c r="B60890"/>
    </row>
    <row r="60891" spans="2:2" ht="16.5" x14ac:dyDescent="0.3">
      <c r="B60891"/>
    </row>
    <row r="60892" spans="2:2" ht="16.5" x14ac:dyDescent="0.3">
      <c r="B60892"/>
    </row>
    <row r="60893" spans="2:2" ht="16.5" x14ac:dyDescent="0.3">
      <c r="B60893"/>
    </row>
    <row r="60894" spans="2:2" ht="16.5" x14ac:dyDescent="0.3">
      <c r="B60894"/>
    </row>
    <row r="60895" spans="2:2" ht="16.5" x14ac:dyDescent="0.3">
      <c r="B60895"/>
    </row>
    <row r="60896" spans="2:2" ht="16.5" x14ac:dyDescent="0.3">
      <c r="B60896"/>
    </row>
    <row r="60897" spans="2:2" ht="16.5" x14ac:dyDescent="0.3">
      <c r="B60897"/>
    </row>
    <row r="60898" spans="2:2" ht="16.5" x14ac:dyDescent="0.3">
      <c r="B60898"/>
    </row>
    <row r="60899" spans="2:2" ht="16.5" x14ac:dyDescent="0.3">
      <c r="B60899"/>
    </row>
    <row r="60900" spans="2:2" ht="16.5" x14ac:dyDescent="0.3">
      <c r="B60900"/>
    </row>
    <row r="60901" spans="2:2" ht="16.5" x14ac:dyDescent="0.3">
      <c r="B60901"/>
    </row>
    <row r="60902" spans="2:2" ht="16.5" x14ac:dyDescent="0.3">
      <c r="B60902"/>
    </row>
    <row r="60903" spans="2:2" ht="16.5" x14ac:dyDescent="0.3">
      <c r="B60903"/>
    </row>
    <row r="60904" spans="2:2" ht="16.5" x14ac:dyDescent="0.3">
      <c r="B60904"/>
    </row>
    <row r="60905" spans="2:2" ht="16.5" x14ac:dyDescent="0.3">
      <c r="B60905"/>
    </row>
    <row r="60906" spans="2:2" ht="16.5" x14ac:dyDescent="0.3">
      <c r="B60906"/>
    </row>
    <row r="60907" spans="2:2" ht="16.5" x14ac:dyDescent="0.3">
      <c r="B60907"/>
    </row>
    <row r="60908" spans="2:2" ht="16.5" x14ac:dyDescent="0.3">
      <c r="B60908"/>
    </row>
    <row r="60909" spans="2:2" ht="16.5" x14ac:dyDescent="0.3">
      <c r="B60909"/>
    </row>
    <row r="60910" spans="2:2" ht="16.5" x14ac:dyDescent="0.3">
      <c r="B60910"/>
    </row>
    <row r="60911" spans="2:2" ht="16.5" x14ac:dyDescent="0.3">
      <c r="B60911"/>
    </row>
    <row r="60912" spans="2:2" ht="16.5" x14ac:dyDescent="0.3">
      <c r="B60912"/>
    </row>
    <row r="60913" spans="2:2" ht="16.5" x14ac:dyDescent="0.3">
      <c r="B60913"/>
    </row>
    <row r="60914" spans="2:2" ht="16.5" x14ac:dyDescent="0.3">
      <c r="B60914"/>
    </row>
    <row r="60915" spans="2:2" ht="16.5" x14ac:dyDescent="0.3">
      <c r="B60915"/>
    </row>
    <row r="60916" spans="2:2" ht="16.5" x14ac:dyDescent="0.3">
      <c r="B60916"/>
    </row>
    <row r="60917" spans="2:2" ht="16.5" x14ac:dyDescent="0.3">
      <c r="B60917"/>
    </row>
    <row r="60918" spans="2:2" ht="16.5" x14ac:dyDescent="0.3">
      <c r="B60918"/>
    </row>
    <row r="60919" spans="2:2" ht="16.5" x14ac:dyDescent="0.3">
      <c r="B60919"/>
    </row>
    <row r="60920" spans="2:2" ht="16.5" x14ac:dyDescent="0.3">
      <c r="B60920"/>
    </row>
    <row r="60921" spans="2:2" ht="16.5" x14ac:dyDescent="0.3">
      <c r="B60921"/>
    </row>
    <row r="60922" spans="2:2" ht="16.5" x14ac:dyDescent="0.3">
      <c r="B60922"/>
    </row>
    <row r="60923" spans="2:2" ht="16.5" x14ac:dyDescent="0.3">
      <c r="B60923"/>
    </row>
    <row r="60924" spans="2:2" ht="16.5" x14ac:dyDescent="0.3">
      <c r="B60924"/>
    </row>
    <row r="60925" spans="2:2" ht="16.5" x14ac:dyDescent="0.3">
      <c r="B60925"/>
    </row>
    <row r="60926" spans="2:2" ht="16.5" x14ac:dyDescent="0.3">
      <c r="B60926"/>
    </row>
    <row r="60927" spans="2:2" ht="16.5" x14ac:dyDescent="0.3">
      <c r="B60927"/>
    </row>
    <row r="60928" spans="2:2" ht="16.5" x14ac:dyDescent="0.3">
      <c r="B60928"/>
    </row>
    <row r="60929" spans="2:2" ht="16.5" x14ac:dyDescent="0.3">
      <c r="B60929"/>
    </row>
    <row r="60930" spans="2:2" ht="16.5" x14ac:dyDescent="0.3">
      <c r="B60930"/>
    </row>
    <row r="60931" spans="2:2" ht="16.5" x14ac:dyDescent="0.3">
      <c r="B60931"/>
    </row>
    <row r="60932" spans="2:2" ht="16.5" x14ac:dyDescent="0.3">
      <c r="B60932"/>
    </row>
    <row r="60933" spans="2:2" ht="16.5" x14ac:dyDescent="0.3">
      <c r="B60933"/>
    </row>
    <row r="60934" spans="2:2" ht="16.5" x14ac:dyDescent="0.3">
      <c r="B60934"/>
    </row>
    <row r="60935" spans="2:2" ht="16.5" x14ac:dyDescent="0.3">
      <c r="B60935"/>
    </row>
    <row r="60936" spans="2:2" ht="16.5" x14ac:dyDescent="0.3">
      <c r="B60936"/>
    </row>
    <row r="60937" spans="2:2" ht="16.5" x14ac:dyDescent="0.3">
      <c r="B60937"/>
    </row>
    <row r="60938" spans="2:2" ht="16.5" x14ac:dyDescent="0.3">
      <c r="B60938"/>
    </row>
    <row r="60939" spans="2:2" ht="16.5" x14ac:dyDescent="0.3">
      <c r="B60939"/>
    </row>
    <row r="60940" spans="2:2" ht="16.5" x14ac:dyDescent="0.3">
      <c r="B60940"/>
    </row>
    <row r="60941" spans="2:2" ht="16.5" x14ac:dyDescent="0.3">
      <c r="B60941"/>
    </row>
    <row r="60942" spans="2:2" ht="16.5" x14ac:dyDescent="0.3">
      <c r="B60942"/>
    </row>
    <row r="60943" spans="2:2" ht="16.5" x14ac:dyDescent="0.3">
      <c r="B60943"/>
    </row>
    <row r="60944" spans="2:2" ht="16.5" x14ac:dyDescent="0.3">
      <c r="B60944"/>
    </row>
    <row r="60945" spans="2:2" ht="16.5" x14ac:dyDescent="0.3">
      <c r="B60945"/>
    </row>
    <row r="60946" spans="2:2" ht="16.5" x14ac:dyDescent="0.3">
      <c r="B60946"/>
    </row>
    <row r="60947" spans="2:2" ht="16.5" x14ac:dyDescent="0.3">
      <c r="B60947"/>
    </row>
    <row r="60948" spans="2:2" ht="16.5" x14ac:dyDescent="0.3">
      <c r="B60948"/>
    </row>
    <row r="60949" spans="2:2" ht="16.5" x14ac:dyDescent="0.3">
      <c r="B60949"/>
    </row>
    <row r="60950" spans="2:2" ht="16.5" x14ac:dyDescent="0.3">
      <c r="B60950"/>
    </row>
    <row r="60951" spans="2:2" ht="16.5" x14ac:dyDescent="0.3">
      <c r="B60951"/>
    </row>
    <row r="60952" spans="2:2" ht="16.5" x14ac:dyDescent="0.3">
      <c r="B60952"/>
    </row>
    <row r="60953" spans="2:2" ht="16.5" x14ac:dyDescent="0.3">
      <c r="B60953"/>
    </row>
    <row r="60954" spans="2:2" ht="16.5" x14ac:dyDescent="0.3">
      <c r="B60954"/>
    </row>
    <row r="60955" spans="2:2" ht="16.5" x14ac:dyDescent="0.3">
      <c r="B60955"/>
    </row>
    <row r="60956" spans="2:2" ht="16.5" x14ac:dyDescent="0.3">
      <c r="B60956"/>
    </row>
    <row r="60957" spans="2:2" ht="16.5" x14ac:dyDescent="0.3">
      <c r="B60957"/>
    </row>
    <row r="60958" spans="2:2" ht="16.5" x14ac:dyDescent="0.3">
      <c r="B60958"/>
    </row>
    <row r="60959" spans="2:2" ht="16.5" x14ac:dyDescent="0.3">
      <c r="B60959"/>
    </row>
    <row r="60960" spans="2:2" ht="16.5" x14ac:dyDescent="0.3">
      <c r="B60960"/>
    </row>
    <row r="60961" spans="2:2" ht="16.5" x14ac:dyDescent="0.3">
      <c r="B60961"/>
    </row>
    <row r="60962" spans="2:2" ht="16.5" x14ac:dyDescent="0.3">
      <c r="B60962"/>
    </row>
    <row r="60963" spans="2:2" ht="16.5" x14ac:dyDescent="0.3">
      <c r="B60963"/>
    </row>
    <row r="60964" spans="2:2" ht="16.5" x14ac:dyDescent="0.3">
      <c r="B60964"/>
    </row>
    <row r="60965" spans="2:2" ht="16.5" x14ac:dyDescent="0.3">
      <c r="B60965"/>
    </row>
    <row r="60966" spans="2:2" ht="16.5" x14ac:dyDescent="0.3">
      <c r="B60966"/>
    </row>
    <row r="60967" spans="2:2" ht="16.5" x14ac:dyDescent="0.3">
      <c r="B60967"/>
    </row>
    <row r="60968" spans="2:2" ht="16.5" x14ac:dyDescent="0.3">
      <c r="B60968"/>
    </row>
    <row r="60969" spans="2:2" ht="16.5" x14ac:dyDescent="0.3">
      <c r="B60969"/>
    </row>
    <row r="60970" spans="2:2" ht="16.5" x14ac:dyDescent="0.3">
      <c r="B60970"/>
    </row>
    <row r="60971" spans="2:2" ht="16.5" x14ac:dyDescent="0.3">
      <c r="B60971"/>
    </row>
    <row r="60972" spans="2:2" ht="16.5" x14ac:dyDescent="0.3">
      <c r="B60972"/>
    </row>
    <row r="60973" spans="2:2" ht="16.5" x14ac:dyDescent="0.3">
      <c r="B60973"/>
    </row>
    <row r="60974" spans="2:2" ht="16.5" x14ac:dyDescent="0.3">
      <c r="B60974"/>
    </row>
    <row r="60975" spans="2:2" ht="16.5" x14ac:dyDescent="0.3">
      <c r="B60975"/>
    </row>
    <row r="60976" spans="2:2" ht="16.5" x14ac:dyDescent="0.3">
      <c r="B60976"/>
    </row>
    <row r="60977" spans="2:2" ht="16.5" x14ac:dyDescent="0.3">
      <c r="B60977"/>
    </row>
    <row r="60978" spans="2:2" ht="16.5" x14ac:dyDescent="0.3">
      <c r="B60978"/>
    </row>
    <row r="60979" spans="2:2" ht="16.5" x14ac:dyDescent="0.3">
      <c r="B60979"/>
    </row>
    <row r="60980" spans="2:2" ht="16.5" x14ac:dyDescent="0.3">
      <c r="B60980"/>
    </row>
    <row r="60981" spans="2:2" ht="16.5" x14ac:dyDescent="0.3">
      <c r="B60981"/>
    </row>
    <row r="60982" spans="2:2" ht="16.5" x14ac:dyDescent="0.3">
      <c r="B60982"/>
    </row>
    <row r="60983" spans="2:2" ht="16.5" x14ac:dyDescent="0.3">
      <c r="B60983"/>
    </row>
    <row r="60984" spans="2:2" ht="16.5" x14ac:dyDescent="0.3">
      <c r="B60984"/>
    </row>
    <row r="60985" spans="2:2" ht="16.5" x14ac:dyDescent="0.3">
      <c r="B60985"/>
    </row>
    <row r="60986" spans="2:2" ht="16.5" x14ac:dyDescent="0.3">
      <c r="B60986"/>
    </row>
    <row r="60987" spans="2:2" ht="16.5" x14ac:dyDescent="0.3">
      <c r="B60987"/>
    </row>
    <row r="60988" spans="2:2" ht="16.5" x14ac:dyDescent="0.3">
      <c r="B60988"/>
    </row>
    <row r="60989" spans="2:2" ht="16.5" x14ac:dyDescent="0.3">
      <c r="B60989"/>
    </row>
    <row r="60990" spans="2:2" ht="16.5" x14ac:dyDescent="0.3">
      <c r="B60990"/>
    </row>
    <row r="60991" spans="2:2" ht="16.5" x14ac:dyDescent="0.3">
      <c r="B60991"/>
    </row>
    <row r="60992" spans="2:2" ht="16.5" x14ac:dyDescent="0.3">
      <c r="B60992"/>
    </row>
    <row r="60993" spans="2:2" ht="16.5" x14ac:dyDescent="0.3">
      <c r="B60993"/>
    </row>
    <row r="60994" spans="2:2" ht="16.5" x14ac:dyDescent="0.3">
      <c r="B60994"/>
    </row>
    <row r="60995" spans="2:2" ht="16.5" x14ac:dyDescent="0.3">
      <c r="B60995"/>
    </row>
    <row r="60996" spans="2:2" ht="16.5" x14ac:dyDescent="0.3">
      <c r="B60996"/>
    </row>
    <row r="60997" spans="2:2" ht="16.5" x14ac:dyDescent="0.3">
      <c r="B60997"/>
    </row>
    <row r="60998" spans="2:2" ht="16.5" x14ac:dyDescent="0.3">
      <c r="B60998"/>
    </row>
    <row r="60999" spans="2:2" ht="16.5" x14ac:dyDescent="0.3">
      <c r="B60999"/>
    </row>
    <row r="61000" spans="2:2" ht="16.5" x14ac:dyDescent="0.3">
      <c r="B61000"/>
    </row>
    <row r="61001" spans="2:2" ht="16.5" x14ac:dyDescent="0.3">
      <c r="B61001"/>
    </row>
    <row r="61002" spans="2:2" ht="16.5" x14ac:dyDescent="0.3">
      <c r="B61002"/>
    </row>
    <row r="61003" spans="2:2" ht="16.5" x14ac:dyDescent="0.3">
      <c r="B61003"/>
    </row>
    <row r="61004" spans="2:2" ht="16.5" x14ac:dyDescent="0.3">
      <c r="B61004"/>
    </row>
    <row r="61005" spans="2:2" ht="16.5" x14ac:dyDescent="0.3">
      <c r="B61005"/>
    </row>
    <row r="61006" spans="2:2" ht="16.5" x14ac:dyDescent="0.3">
      <c r="B61006"/>
    </row>
    <row r="61007" spans="2:2" ht="16.5" x14ac:dyDescent="0.3">
      <c r="B61007"/>
    </row>
    <row r="61008" spans="2:2" ht="16.5" x14ac:dyDescent="0.3">
      <c r="B61008"/>
    </row>
    <row r="61009" spans="2:2" ht="16.5" x14ac:dyDescent="0.3">
      <c r="B61009"/>
    </row>
    <row r="61010" spans="2:2" ht="16.5" x14ac:dyDescent="0.3">
      <c r="B61010"/>
    </row>
    <row r="61011" spans="2:2" ht="16.5" x14ac:dyDescent="0.3">
      <c r="B61011"/>
    </row>
    <row r="61012" spans="2:2" ht="16.5" x14ac:dyDescent="0.3">
      <c r="B61012"/>
    </row>
    <row r="61013" spans="2:2" ht="16.5" x14ac:dyDescent="0.3">
      <c r="B61013"/>
    </row>
    <row r="61014" spans="2:2" ht="16.5" x14ac:dyDescent="0.3">
      <c r="B61014"/>
    </row>
    <row r="61015" spans="2:2" ht="16.5" x14ac:dyDescent="0.3">
      <c r="B61015"/>
    </row>
    <row r="61016" spans="2:2" ht="16.5" x14ac:dyDescent="0.3">
      <c r="B61016"/>
    </row>
    <row r="61017" spans="2:2" ht="16.5" x14ac:dyDescent="0.3">
      <c r="B61017"/>
    </row>
    <row r="61018" spans="2:2" ht="16.5" x14ac:dyDescent="0.3">
      <c r="B61018"/>
    </row>
    <row r="61019" spans="2:2" ht="16.5" x14ac:dyDescent="0.3">
      <c r="B61019"/>
    </row>
    <row r="61020" spans="2:2" ht="16.5" x14ac:dyDescent="0.3">
      <c r="B61020"/>
    </row>
    <row r="61021" spans="2:2" ht="16.5" x14ac:dyDescent="0.3">
      <c r="B61021"/>
    </row>
    <row r="61022" spans="2:2" ht="16.5" x14ac:dyDescent="0.3">
      <c r="B61022"/>
    </row>
    <row r="61023" spans="2:2" ht="16.5" x14ac:dyDescent="0.3">
      <c r="B61023"/>
    </row>
    <row r="61024" spans="2:2" ht="16.5" x14ac:dyDescent="0.3">
      <c r="B61024"/>
    </row>
    <row r="61025" spans="2:2" ht="16.5" x14ac:dyDescent="0.3">
      <c r="B61025"/>
    </row>
    <row r="61026" spans="2:2" ht="16.5" x14ac:dyDescent="0.3">
      <c r="B61026"/>
    </row>
    <row r="61027" spans="2:2" ht="16.5" x14ac:dyDescent="0.3">
      <c r="B61027"/>
    </row>
    <row r="61028" spans="2:2" ht="16.5" x14ac:dyDescent="0.3">
      <c r="B61028"/>
    </row>
    <row r="61029" spans="2:2" ht="16.5" x14ac:dyDescent="0.3">
      <c r="B61029"/>
    </row>
    <row r="61030" spans="2:2" ht="16.5" x14ac:dyDescent="0.3">
      <c r="B61030"/>
    </row>
    <row r="61031" spans="2:2" ht="16.5" x14ac:dyDescent="0.3">
      <c r="B61031"/>
    </row>
    <row r="61032" spans="2:2" ht="16.5" x14ac:dyDescent="0.3">
      <c r="B61032"/>
    </row>
    <row r="61033" spans="2:2" ht="16.5" x14ac:dyDescent="0.3">
      <c r="B61033"/>
    </row>
    <row r="61034" spans="2:2" ht="16.5" x14ac:dyDescent="0.3">
      <c r="B61034"/>
    </row>
    <row r="61035" spans="2:2" ht="16.5" x14ac:dyDescent="0.3">
      <c r="B61035"/>
    </row>
    <row r="61036" spans="2:2" ht="16.5" x14ac:dyDescent="0.3">
      <c r="B61036"/>
    </row>
    <row r="61037" spans="2:2" ht="16.5" x14ac:dyDescent="0.3">
      <c r="B61037"/>
    </row>
    <row r="61038" spans="2:2" ht="16.5" x14ac:dyDescent="0.3">
      <c r="B61038"/>
    </row>
    <row r="61039" spans="2:2" ht="16.5" x14ac:dyDescent="0.3">
      <c r="B61039"/>
    </row>
    <row r="61040" spans="2:2" ht="16.5" x14ac:dyDescent="0.3">
      <c r="B61040"/>
    </row>
    <row r="61041" spans="2:2" ht="16.5" x14ac:dyDescent="0.3">
      <c r="B61041"/>
    </row>
    <row r="61042" spans="2:2" ht="16.5" x14ac:dyDescent="0.3">
      <c r="B61042"/>
    </row>
    <row r="61043" spans="2:2" ht="16.5" x14ac:dyDescent="0.3">
      <c r="B61043"/>
    </row>
    <row r="61044" spans="2:2" ht="16.5" x14ac:dyDescent="0.3">
      <c r="B61044"/>
    </row>
    <row r="61045" spans="2:2" ht="16.5" x14ac:dyDescent="0.3">
      <c r="B61045"/>
    </row>
    <row r="61046" spans="2:2" ht="16.5" x14ac:dyDescent="0.3">
      <c r="B61046"/>
    </row>
    <row r="61047" spans="2:2" ht="16.5" x14ac:dyDescent="0.3">
      <c r="B61047"/>
    </row>
    <row r="61048" spans="2:2" ht="16.5" x14ac:dyDescent="0.3">
      <c r="B61048"/>
    </row>
    <row r="61049" spans="2:2" ht="16.5" x14ac:dyDescent="0.3">
      <c r="B61049"/>
    </row>
    <row r="61050" spans="2:2" ht="16.5" x14ac:dyDescent="0.3">
      <c r="B61050"/>
    </row>
    <row r="61051" spans="2:2" ht="16.5" x14ac:dyDescent="0.3">
      <c r="B61051"/>
    </row>
    <row r="61052" spans="2:2" ht="16.5" x14ac:dyDescent="0.3">
      <c r="B61052"/>
    </row>
    <row r="61053" spans="2:2" ht="16.5" x14ac:dyDescent="0.3">
      <c r="B61053"/>
    </row>
    <row r="61054" spans="2:2" ht="16.5" x14ac:dyDescent="0.3">
      <c r="B61054"/>
    </row>
    <row r="61055" spans="2:2" ht="16.5" x14ac:dyDescent="0.3">
      <c r="B61055"/>
    </row>
    <row r="61056" spans="2:2" ht="16.5" x14ac:dyDescent="0.3">
      <c r="B61056"/>
    </row>
    <row r="61057" spans="2:2" ht="16.5" x14ac:dyDescent="0.3">
      <c r="B61057"/>
    </row>
    <row r="61058" spans="2:2" ht="16.5" x14ac:dyDescent="0.3">
      <c r="B61058"/>
    </row>
    <row r="61059" spans="2:2" ht="16.5" x14ac:dyDescent="0.3">
      <c r="B61059"/>
    </row>
    <row r="61060" spans="2:2" ht="16.5" x14ac:dyDescent="0.3">
      <c r="B61060"/>
    </row>
    <row r="61061" spans="2:2" ht="16.5" x14ac:dyDescent="0.3">
      <c r="B61061"/>
    </row>
    <row r="61062" spans="2:2" ht="16.5" x14ac:dyDescent="0.3">
      <c r="B61062"/>
    </row>
    <row r="61063" spans="2:2" ht="16.5" x14ac:dyDescent="0.3">
      <c r="B61063"/>
    </row>
    <row r="61064" spans="2:2" ht="16.5" x14ac:dyDescent="0.3">
      <c r="B61064"/>
    </row>
    <row r="61065" spans="2:2" ht="16.5" x14ac:dyDescent="0.3">
      <c r="B61065"/>
    </row>
    <row r="61066" spans="2:2" ht="16.5" x14ac:dyDescent="0.3">
      <c r="B61066"/>
    </row>
    <row r="61067" spans="2:2" ht="16.5" x14ac:dyDescent="0.3">
      <c r="B61067"/>
    </row>
    <row r="61068" spans="2:2" ht="16.5" x14ac:dyDescent="0.3">
      <c r="B61068"/>
    </row>
    <row r="61069" spans="2:2" ht="16.5" x14ac:dyDescent="0.3">
      <c r="B61069"/>
    </row>
    <row r="61070" spans="2:2" ht="16.5" x14ac:dyDescent="0.3">
      <c r="B61070"/>
    </row>
    <row r="61071" spans="2:2" ht="16.5" x14ac:dyDescent="0.3">
      <c r="B61071"/>
    </row>
    <row r="61072" spans="2:2" ht="16.5" x14ac:dyDescent="0.3">
      <c r="B61072"/>
    </row>
    <row r="61073" spans="2:2" ht="16.5" x14ac:dyDescent="0.3">
      <c r="B61073"/>
    </row>
    <row r="61074" spans="2:2" ht="16.5" x14ac:dyDescent="0.3">
      <c r="B61074"/>
    </row>
    <row r="61075" spans="2:2" ht="16.5" x14ac:dyDescent="0.3">
      <c r="B61075"/>
    </row>
    <row r="61076" spans="2:2" ht="16.5" x14ac:dyDescent="0.3">
      <c r="B61076"/>
    </row>
    <row r="61077" spans="2:2" ht="16.5" x14ac:dyDescent="0.3">
      <c r="B61077"/>
    </row>
    <row r="61078" spans="2:2" ht="16.5" x14ac:dyDescent="0.3">
      <c r="B61078"/>
    </row>
    <row r="61079" spans="2:2" ht="16.5" x14ac:dyDescent="0.3">
      <c r="B61079"/>
    </row>
    <row r="61080" spans="2:2" ht="16.5" x14ac:dyDescent="0.3">
      <c r="B61080"/>
    </row>
    <row r="61081" spans="2:2" ht="16.5" x14ac:dyDescent="0.3">
      <c r="B61081"/>
    </row>
    <row r="61082" spans="2:2" ht="16.5" x14ac:dyDescent="0.3">
      <c r="B61082"/>
    </row>
    <row r="61083" spans="2:2" ht="16.5" x14ac:dyDescent="0.3">
      <c r="B61083"/>
    </row>
    <row r="61084" spans="2:2" ht="16.5" x14ac:dyDescent="0.3">
      <c r="B61084"/>
    </row>
    <row r="61085" spans="2:2" ht="16.5" x14ac:dyDescent="0.3">
      <c r="B61085"/>
    </row>
    <row r="61086" spans="2:2" ht="16.5" x14ac:dyDescent="0.3">
      <c r="B61086"/>
    </row>
    <row r="61087" spans="2:2" ht="16.5" x14ac:dyDescent="0.3">
      <c r="B61087"/>
    </row>
    <row r="61088" spans="2:2" ht="16.5" x14ac:dyDescent="0.3">
      <c r="B61088"/>
    </row>
    <row r="61089" spans="2:2" ht="16.5" x14ac:dyDescent="0.3">
      <c r="B61089"/>
    </row>
    <row r="61090" spans="2:2" ht="16.5" x14ac:dyDescent="0.3">
      <c r="B61090"/>
    </row>
    <row r="61091" spans="2:2" ht="16.5" x14ac:dyDescent="0.3">
      <c r="B61091"/>
    </row>
    <row r="61092" spans="2:2" ht="16.5" x14ac:dyDescent="0.3">
      <c r="B61092"/>
    </row>
    <row r="61093" spans="2:2" ht="16.5" x14ac:dyDescent="0.3">
      <c r="B61093"/>
    </row>
    <row r="61094" spans="2:2" ht="16.5" x14ac:dyDescent="0.3">
      <c r="B61094"/>
    </row>
    <row r="61095" spans="2:2" ht="16.5" x14ac:dyDescent="0.3">
      <c r="B61095"/>
    </row>
    <row r="61096" spans="2:2" ht="16.5" x14ac:dyDescent="0.3">
      <c r="B61096"/>
    </row>
    <row r="61097" spans="2:2" ht="16.5" x14ac:dyDescent="0.3">
      <c r="B61097"/>
    </row>
    <row r="61098" spans="2:2" ht="16.5" x14ac:dyDescent="0.3">
      <c r="B61098"/>
    </row>
    <row r="61099" spans="2:2" ht="16.5" x14ac:dyDescent="0.3">
      <c r="B61099"/>
    </row>
    <row r="61100" spans="2:2" ht="16.5" x14ac:dyDescent="0.3">
      <c r="B61100"/>
    </row>
    <row r="61101" spans="2:2" ht="16.5" x14ac:dyDescent="0.3">
      <c r="B61101"/>
    </row>
    <row r="61102" spans="2:2" ht="16.5" x14ac:dyDescent="0.3">
      <c r="B61102"/>
    </row>
    <row r="61103" spans="2:2" ht="16.5" x14ac:dyDescent="0.3">
      <c r="B61103"/>
    </row>
    <row r="61104" spans="2:2" ht="16.5" x14ac:dyDescent="0.3">
      <c r="B61104"/>
    </row>
    <row r="61105" spans="2:2" ht="16.5" x14ac:dyDescent="0.3">
      <c r="B61105"/>
    </row>
    <row r="61106" spans="2:2" ht="16.5" x14ac:dyDescent="0.3">
      <c r="B61106"/>
    </row>
    <row r="61107" spans="2:2" ht="16.5" x14ac:dyDescent="0.3">
      <c r="B61107"/>
    </row>
    <row r="61108" spans="2:2" ht="16.5" x14ac:dyDescent="0.3">
      <c r="B61108"/>
    </row>
    <row r="61109" spans="2:2" ht="16.5" x14ac:dyDescent="0.3">
      <c r="B61109"/>
    </row>
    <row r="61110" spans="2:2" ht="16.5" x14ac:dyDescent="0.3">
      <c r="B61110"/>
    </row>
    <row r="61111" spans="2:2" ht="16.5" x14ac:dyDescent="0.3">
      <c r="B61111"/>
    </row>
    <row r="61112" spans="2:2" ht="16.5" x14ac:dyDescent="0.3">
      <c r="B61112"/>
    </row>
    <row r="61113" spans="2:2" ht="16.5" x14ac:dyDescent="0.3">
      <c r="B61113"/>
    </row>
    <row r="61114" spans="2:2" ht="16.5" x14ac:dyDescent="0.3">
      <c r="B61114"/>
    </row>
    <row r="61115" spans="2:2" ht="16.5" x14ac:dyDescent="0.3">
      <c r="B61115"/>
    </row>
    <row r="61116" spans="2:2" ht="16.5" x14ac:dyDescent="0.3">
      <c r="B61116"/>
    </row>
    <row r="61117" spans="2:2" ht="16.5" x14ac:dyDescent="0.3">
      <c r="B61117"/>
    </row>
    <row r="61118" spans="2:2" ht="16.5" x14ac:dyDescent="0.3">
      <c r="B61118"/>
    </row>
    <row r="61119" spans="2:2" ht="16.5" x14ac:dyDescent="0.3">
      <c r="B61119"/>
    </row>
    <row r="61120" spans="2:2" ht="16.5" x14ac:dyDescent="0.3">
      <c r="B61120"/>
    </row>
    <row r="61121" spans="2:2" ht="16.5" x14ac:dyDescent="0.3">
      <c r="B61121"/>
    </row>
    <row r="61122" spans="2:2" ht="16.5" x14ac:dyDescent="0.3">
      <c r="B61122"/>
    </row>
    <row r="61123" spans="2:2" ht="16.5" x14ac:dyDescent="0.3">
      <c r="B61123"/>
    </row>
    <row r="61124" spans="2:2" ht="16.5" x14ac:dyDescent="0.3">
      <c r="B61124"/>
    </row>
    <row r="61125" spans="2:2" ht="16.5" x14ac:dyDescent="0.3">
      <c r="B61125"/>
    </row>
    <row r="61126" spans="2:2" ht="16.5" x14ac:dyDescent="0.3">
      <c r="B61126"/>
    </row>
    <row r="61127" spans="2:2" ht="16.5" x14ac:dyDescent="0.3">
      <c r="B61127"/>
    </row>
    <row r="61128" spans="2:2" ht="16.5" x14ac:dyDescent="0.3">
      <c r="B61128"/>
    </row>
    <row r="61129" spans="2:2" ht="16.5" x14ac:dyDescent="0.3">
      <c r="B61129"/>
    </row>
    <row r="61130" spans="2:2" ht="16.5" x14ac:dyDescent="0.3">
      <c r="B61130"/>
    </row>
    <row r="61131" spans="2:2" ht="16.5" x14ac:dyDescent="0.3">
      <c r="B61131"/>
    </row>
    <row r="61132" spans="2:2" ht="16.5" x14ac:dyDescent="0.3">
      <c r="B61132"/>
    </row>
    <row r="61133" spans="2:2" ht="16.5" x14ac:dyDescent="0.3">
      <c r="B61133"/>
    </row>
    <row r="61134" spans="2:2" ht="16.5" x14ac:dyDescent="0.3">
      <c r="B61134"/>
    </row>
    <row r="61135" spans="2:2" ht="16.5" x14ac:dyDescent="0.3">
      <c r="B61135"/>
    </row>
    <row r="61136" spans="2:2" ht="16.5" x14ac:dyDescent="0.3">
      <c r="B61136"/>
    </row>
    <row r="61137" spans="2:2" ht="16.5" x14ac:dyDescent="0.3">
      <c r="B61137"/>
    </row>
    <row r="61138" spans="2:2" ht="16.5" x14ac:dyDescent="0.3">
      <c r="B61138"/>
    </row>
    <row r="61139" spans="2:2" ht="16.5" x14ac:dyDescent="0.3">
      <c r="B61139"/>
    </row>
    <row r="61140" spans="2:2" ht="16.5" x14ac:dyDescent="0.3">
      <c r="B61140"/>
    </row>
    <row r="61141" spans="2:2" ht="16.5" x14ac:dyDescent="0.3">
      <c r="B61141"/>
    </row>
    <row r="61142" spans="2:2" ht="16.5" x14ac:dyDescent="0.3">
      <c r="B61142"/>
    </row>
    <row r="61143" spans="2:2" ht="16.5" x14ac:dyDescent="0.3">
      <c r="B61143"/>
    </row>
    <row r="61144" spans="2:2" ht="16.5" x14ac:dyDescent="0.3">
      <c r="B61144"/>
    </row>
    <row r="61145" spans="2:2" ht="16.5" x14ac:dyDescent="0.3">
      <c r="B61145"/>
    </row>
    <row r="61146" spans="2:2" ht="16.5" x14ac:dyDescent="0.3">
      <c r="B61146"/>
    </row>
    <row r="61147" spans="2:2" ht="16.5" x14ac:dyDescent="0.3">
      <c r="B61147"/>
    </row>
    <row r="61148" spans="2:2" ht="16.5" x14ac:dyDescent="0.3">
      <c r="B61148"/>
    </row>
    <row r="61149" spans="2:2" ht="16.5" x14ac:dyDescent="0.3">
      <c r="B61149"/>
    </row>
    <row r="61150" spans="2:2" ht="16.5" x14ac:dyDescent="0.3">
      <c r="B61150"/>
    </row>
    <row r="61151" spans="2:2" ht="16.5" x14ac:dyDescent="0.3">
      <c r="B61151"/>
    </row>
    <row r="61152" spans="2:2" ht="16.5" x14ac:dyDescent="0.3">
      <c r="B61152"/>
    </row>
    <row r="61153" spans="2:2" ht="16.5" x14ac:dyDescent="0.3">
      <c r="B61153"/>
    </row>
    <row r="61154" spans="2:2" ht="16.5" x14ac:dyDescent="0.3">
      <c r="B61154"/>
    </row>
    <row r="61155" spans="2:2" ht="16.5" x14ac:dyDescent="0.3">
      <c r="B61155"/>
    </row>
    <row r="61156" spans="2:2" ht="16.5" x14ac:dyDescent="0.3">
      <c r="B61156"/>
    </row>
    <row r="61157" spans="2:2" ht="16.5" x14ac:dyDescent="0.3">
      <c r="B61157"/>
    </row>
    <row r="61158" spans="2:2" ht="16.5" x14ac:dyDescent="0.3">
      <c r="B61158"/>
    </row>
    <row r="61159" spans="2:2" ht="16.5" x14ac:dyDescent="0.3">
      <c r="B61159"/>
    </row>
    <row r="61160" spans="2:2" ht="16.5" x14ac:dyDescent="0.3">
      <c r="B61160"/>
    </row>
    <row r="61161" spans="2:2" ht="16.5" x14ac:dyDescent="0.3">
      <c r="B61161"/>
    </row>
    <row r="61162" spans="2:2" ht="16.5" x14ac:dyDescent="0.3">
      <c r="B61162"/>
    </row>
    <row r="61163" spans="2:2" ht="16.5" x14ac:dyDescent="0.3">
      <c r="B61163"/>
    </row>
    <row r="61164" spans="2:2" ht="16.5" x14ac:dyDescent="0.3">
      <c r="B61164"/>
    </row>
    <row r="61165" spans="2:2" ht="16.5" x14ac:dyDescent="0.3">
      <c r="B61165"/>
    </row>
    <row r="61166" spans="2:2" ht="16.5" x14ac:dyDescent="0.3">
      <c r="B61166"/>
    </row>
    <row r="61167" spans="2:2" ht="16.5" x14ac:dyDescent="0.3">
      <c r="B61167"/>
    </row>
    <row r="61168" spans="2:2" ht="16.5" x14ac:dyDescent="0.3">
      <c r="B61168"/>
    </row>
    <row r="61169" spans="2:2" ht="16.5" x14ac:dyDescent="0.3">
      <c r="B61169"/>
    </row>
    <row r="61170" spans="2:2" ht="16.5" x14ac:dyDescent="0.3">
      <c r="B61170"/>
    </row>
    <row r="61171" spans="2:2" ht="16.5" x14ac:dyDescent="0.3">
      <c r="B61171"/>
    </row>
    <row r="61172" spans="2:2" ht="16.5" x14ac:dyDescent="0.3">
      <c r="B61172"/>
    </row>
    <row r="61173" spans="2:2" ht="16.5" x14ac:dyDescent="0.3">
      <c r="B61173"/>
    </row>
    <row r="61174" spans="2:2" ht="16.5" x14ac:dyDescent="0.3">
      <c r="B61174"/>
    </row>
    <row r="61175" spans="2:2" ht="16.5" x14ac:dyDescent="0.3">
      <c r="B61175"/>
    </row>
    <row r="61176" spans="2:2" ht="16.5" x14ac:dyDescent="0.3">
      <c r="B61176"/>
    </row>
    <row r="61177" spans="2:2" ht="16.5" x14ac:dyDescent="0.3">
      <c r="B61177"/>
    </row>
    <row r="61178" spans="2:2" ht="16.5" x14ac:dyDescent="0.3">
      <c r="B61178"/>
    </row>
    <row r="61179" spans="2:2" ht="16.5" x14ac:dyDescent="0.3">
      <c r="B61179"/>
    </row>
    <row r="61180" spans="2:2" ht="16.5" x14ac:dyDescent="0.3">
      <c r="B61180"/>
    </row>
    <row r="61181" spans="2:2" ht="16.5" x14ac:dyDescent="0.3">
      <c r="B61181"/>
    </row>
    <row r="61182" spans="2:2" ht="16.5" x14ac:dyDescent="0.3">
      <c r="B61182"/>
    </row>
    <row r="61183" spans="2:2" ht="16.5" x14ac:dyDescent="0.3">
      <c r="B61183"/>
    </row>
    <row r="61184" spans="2:2" ht="16.5" x14ac:dyDescent="0.3">
      <c r="B61184"/>
    </row>
    <row r="61185" spans="2:2" ht="16.5" x14ac:dyDescent="0.3">
      <c r="B61185"/>
    </row>
    <row r="61186" spans="2:2" ht="16.5" x14ac:dyDescent="0.3">
      <c r="B61186"/>
    </row>
    <row r="61187" spans="2:2" ht="16.5" x14ac:dyDescent="0.3">
      <c r="B61187"/>
    </row>
    <row r="61188" spans="2:2" ht="16.5" x14ac:dyDescent="0.3">
      <c r="B61188"/>
    </row>
    <row r="61189" spans="2:2" ht="16.5" x14ac:dyDescent="0.3">
      <c r="B61189"/>
    </row>
    <row r="61190" spans="2:2" ht="16.5" x14ac:dyDescent="0.3">
      <c r="B61190"/>
    </row>
    <row r="61191" spans="2:2" ht="16.5" x14ac:dyDescent="0.3">
      <c r="B61191"/>
    </row>
    <row r="61192" spans="2:2" ht="16.5" x14ac:dyDescent="0.3">
      <c r="B61192"/>
    </row>
    <row r="61193" spans="2:2" ht="16.5" x14ac:dyDescent="0.3">
      <c r="B61193"/>
    </row>
    <row r="61194" spans="2:2" ht="16.5" x14ac:dyDescent="0.3">
      <c r="B61194"/>
    </row>
    <row r="61195" spans="2:2" ht="16.5" x14ac:dyDescent="0.3">
      <c r="B61195"/>
    </row>
    <row r="61196" spans="2:2" ht="16.5" x14ac:dyDescent="0.3">
      <c r="B61196"/>
    </row>
    <row r="61197" spans="2:2" ht="16.5" x14ac:dyDescent="0.3">
      <c r="B61197"/>
    </row>
    <row r="61198" spans="2:2" ht="16.5" x14ac:dyDescent="0.3">
      <c r="B61198"/>
    </row>
    <row r="61199" spans="2:2" ht="16.5" x14ac:dyDescent="0.3">
      <c r="B61199"/>
    </row>
    <row r="61200" spans="2:2" ht="16.5" x14ac:dyDescent="0.3">
      <c r="B61200"/>
    </row>
    <row r="61201" spans="2:2" ht="16.5" x14ac:dyDescent="0.3">
      <c r="B61201"/>
    </row>
    <row r="61202" spans="2:2" ht="16.5" x14ac:dyDescent="0.3">
      <c r="B61202"/>
    </row>
    <row r="61203" spans="2:2" ht="16.5" x14ac:dyDescent="0.3">
      <c r="B61203"/>
    </row>
    <row r="61204" spans="2:2" ht="16.5" x14ac:dyDescent="0.3">
      <c r="B61204"/>
    </row>
    <row r="61205" spans="2:2" ht="16.5" x14ac:dyDescent="0.3">
      <c r="B61205"/>
    </row>
    <row r="61206" spans="2:2" ht="16.5" x14ac:dyDescent="0.3">
      <c r="B61206"/>
    </row>
    <row r="61207" spans="2:2" ht="16.5" x14ac:dyDescent="0.3">
      <c r="B61207"/>
    </row>
    <row r="61208" spans="2:2" ht="16.5" x14ac:dyDescent="0.3">
      <c r="B61208"/>
    </row>
    <row r="61209" spans="2:2" ht="16.5" x14ac:dyDescent="0.3">
      <c r="B61209"/>
    </row>
    <row r="61210" spans="2:2" ht="16.5" x14ac:dyDescent="0.3">
      <c r="B61210"/>
    </row>
    <row r="61211" spans="2:2" ht="16.5" x14ac:dyDescent="0.3">
      <c r="B61211"/>
    </row>
    <row r="61212" spans="2:2" ht="16.5" x14ac:dyDescent="0.3">
      <c r="B61212"/>
    </row>
    <row r="61213" spans="2:2" ht="16.5" x14ac:dyDescent="0.3">
      <c r="B61213"/>
    </row>
    <row r="61214" spans="2:2" ht="16.5" x14ac:dyDescent="0.3">
      <c r="B61214"/>
    </row>
    <row r="61215" spans="2:2" ht="16.5" x14ac:dyDescent="0.3">
      <c r="B61215"/>
    </row>
    <row r="61216" spans="2:2" ht="16.5" x14ac:dyDescent="0.3">
      <c r="B61216"/>
    </row>
    <row r="61217" spans="2:2" ht="16.5" x14ac:dyDescent="0.3">
      <c r="B61217"/>
    </row>
    <row r="61218" spans="2:2" ht="16.5" x14ac:dyDescent="0.3">
      <c r="B61218"/>
    </row>
    <row r="61219" spans="2:2" ht="16.5" x14ac:dyDescent="0.3">
      <c r="B61219"/>
    </row>
    <row r="61220" spans="2:2" ht="16.5" x14ac:dyDescent="0.3">
      <c r="B61220"/>
    </row>
    <row r="61221" spans="2:2" ht="16.5" x14ac:dyDescent="0.3">
      <c r="B61221"/>
    </row>
    <row r="61222" spans="2:2" ht="16.5" x14ac:dyDescent="0.3">
      <c r="B61222"/>
    </row>
    <row r="61223" spans="2:2" ht="16.5" x14ac:dyDescent="0.3">
      <c r="B61223"/>
    </row>
    <row r="61224" spans="2:2" ht="16.5" x14ac:dyDescent="0.3">
      <c r="B61224"/>
    </row>
    <row r="61225" spans="2:2" ht="16.5" x14ac:dyDescent="0.3">
      <c r="B61225"/>
    </row>
    <row r="61226" spans="2:2" ht="16.5" x14ac:dyDescent="0.3">
      <c r="B61226"/>
    </row>
    <row r="61227" spans="2:2" ht="16.5" x14ac:dyDescent="0.3">
      <c r="B61227"/>
    </row>
    <row r="61228" spans="2:2" ht="16.5" x14ac:dyDescent="0.3">
      <c r="B61228"/>
    </row>
    <row r="61229" spans="2:2" ht="16.5" x14ac:dyDescent="0.3">
      <c r="B61229"/>
    </row>
    <row r="61230" spans="2:2" ht="16.5" x14ac:dyDescent="0.3">
      <c r="B61230"/>
    </row>
    <row r="61231" spans="2:2" ht="16.5" x14ac:dyDescent="0.3">
      <c r="B61231"/>
    </row>
    <row r="61232" spans="2:2" ht="16.5" x14ac:dyDescent="0.3">
      <c r="B61232"/>
    </row>
    <row r="61233" spans="2:2" ht="16.5" x14ac:dyDescent="0.3">
      <c r="B61233"/>
    </row>
    <row r="61234" spans="2:2" ht="16.5" x14ac:dyDescent="0.3">
      <c r="B61234"/>
    </row>
    <row r="61235" spans="2:2" ht="16.5" x14ac:dyDescent="0.3">
      <c r="B61235"/>
    </row>
    <row r="61236" spans="2:2" ht="16.5" x14ac:dyDescent="0.3">
      <c r="B61236"/>
    </row>
    <row r="61237" spans="2:2" ht="16.5" x14ac:dyDescent="0.3">
      <c r="B61237"/>
    </row>
    <row r="61238" spans="2:2" ht="16.5" x14ac:dyDescent="0.3">
      <c r="B61238"/>
    </row>
    <row r="61239" spans="2:2" ht="16.5" x14ac:dyDescent="0.3">
      <c r="B61239"/>
    </row>
    <row r="61240" spans="2:2" ht="16.5" x14ac:dyDescent="0.3">
      <c r="B61240"/>
    </row>
    <row r="61241" spans="2:2" ht="16.5" x14ac:dyDescent="0.3">
      <c r="B61241"/>
    </row>
    <row r="61242" spans="2:2" ht="16.5" x14ac:dyDescent="0.3">
      <c r="B61242"/>
    </row>
    <row r="61243" spans="2:2" ht="16.5" x14ac:dyDescent="0.3">
      <c r="B61243"/>
    </row>
    <row r="61244" spans="2:2" ht="16.5" x14ac:dyDescent="0.3">
      <c r="B61244"/>
    </row>
    <row r="61245" spans="2:2" ht="16.5" x14ac:dyDescent="0.3">
      <c r="B61245"/>
    </row>
    <row r="61246" spans="2:2" ht="16.5" x14ac:dyDescent="0.3">
      <c r="B61246"/>
    </row>
    <row r="61247" spans="2:2" ht="16.5" x14ac:dyDescent="0.3">
      <c r="B61247"/>
    </row>
    <row r="61248" spans="2:2" ht="16.5" x14ac:dyDescent="0.3">
      <c r="B61248"/>
    </row>
    <row r="61249" spans="2:2" ht="16.5" x14ac:dyDescent="0.3">
      <c r="B61249"/>
    </row>
    <row r="61250" spans="2:2" ht="16.5" x14ac:dyDescent="0.3">
      <c r="B61250"/>
    </row>
    <row r="61251" spans="2:2" ht="16.5" x14ac:dyDescent="0.3">
      <c r="B61251"/>
    </row>
    <row r="61252" spans="2:2" ht="16.5" x14ac:dyDescent="0.3">
      <c r="B61252"/>
    </row>
    <row r="61253" spans="2:2" ht="16.5" x14ac:dyDescent="0.3">
      <c r="B61253"/>
    </row>
    <row r="61254" spans="2:2" ht="16.5" x14ac:dyDescent="0.3">
      <c r="B61254"/>
    </row>
    <row r="61255" spans="2:2" ht="16.5" x14ac:dyDescent="0.3">
      <c r="B61255"/>
    </row>
    <row r="61256" spans="2:2" ht="16.5" x14ac:dyDescent="0.3">
      <c r="B61256"/>
    </row>
    <row r="61257" spans="2:2" ht="16.5" x14ac:dyDescent="0.3">
      <c r="B61257"/>
    </row>
    <row r="61258" spans="2:2" ht="16.5" x14ac:dyDescent="0.3">
      <c r="B61258"/>
    </row>
    <row r="61259" spans="2:2" ht="16.5" x14ac:dyDescent="0.3">
      <c r="B61259"/>
    </row>
    <row r="61260" spans="2:2" ht="16.5" x14ac:dyDescent="0.3">
      <c r="B61260"/>
    </row>
    <row r="61261" spans="2:2" ht="16.5" x14ac:dyDescent="0.3">
      <c r="B61261"/>
    </row>
    <row r="61262" spans="2:2" ht="16.5" x14ac:dyDescent="0.3">
      <c r="B61262"/>
    </row>
    <row r="61263" spans="2:2" ht="16.5" x14ac:dyDescent="0.3">
      <c r="B61263"/>
    </row>
    <row r="61264" spans="2:2" ht="16.5" x14ac:dyDescent="0.3">
      <c r="B61264"/>
    </row>
    <row r="61265" spans="2:2" ht="16.5" x14ac:dyDescent="0.3">
      <c r="B61265"/>
    </row>
    <row r="61266" spans="2:2" ht="16.5" x14ac:dyDescent="0.3">
      <c r="B61266"/>
    </row>
    <row r="61267" spans="2:2" ht="16.5" x14ac:dyDescent="0.3">
      <c r="B61267"/>
    </row>
    <row r="61268" spans="2:2" ht="16.5" x14ac:dyDescent="0.3">
      <c r="B61268"/>
    </row>
    <row r="61269" spans="2:2" ht="16.5" x14ac:dyDescent="0.3">
      <c r="B61269"/>
    </row>
    <row r="61270" spans="2:2" ht="16.5" x14ac:dyDescent="0.3">
      <c r="B61270"/>
    </row>
    <row r="61271" spans="2:2" ht="16.5" x14ac:dyDescent="0.3">
      <c r="B61271"/>
    </row>
    <row r="61272" spans="2:2" ht="16.5" x14ac:dyDescent="0.3">
      <c r="B61272"/>
    </row>
    <row r="61273" spans="2:2" ht="16.5" x14ac:dyDescent="0.3">
      <c r="B61273"/>
    </row>
    <row r="61274" spans="2:2" ht="16.5" x14ac:dyDescent="0.3">
      <c r="B61274"/>
    </row>
    <row r="61275" spans="2:2" ht="16.5" x14ac:dyDescent="0.3">
      <c r="B61275"/>
    </row>
    <row r="61276" spans="2:2" ht="16.5" x14ac:dyDescent="0.3">
      <c r="B61276"/>
    </row>
    <row r="61277" spans="2:2" ht="16.5" x14ac:dyDescent="0.3">
      <c r="B61277"/>
    </row>
    <row r="61278" spans="2:2" ht="16.5" x14ac:dyDescent="0.3">
      <c r="B61278"/>
    </row>
    <row r="61279" spans="2:2" ht="16.5" x14ac:dyDescent="0.3">
      <c r="B61279"/>
    </row>
    <row r="61280" spans="2:2" ht="16.5" x14ac:dyDescent="0.3">
      <c r="B61280"/>
    </row>
    <row r="61281" spans="2:2" ht="16.5" x14ac:dyDescent="0.3">
      <c r="B61281"/>
    </row>
    <row r="61282" spans="2:2" ht="16.5" x14ac:dyDescent="0.3">
      <c r="B61282"/>
    </row>
    <row r="61283" spans="2:2" ht="16.5" x14ac:dyDescent="0.3">
      <c r="B61283"/>
    </row>
    <row r="61284" spans="2:2" ht="16.5" x14ac:dyDescent="0.3">
      <c r="B61284"/>
    </row>
    <row r="61285" spans="2:2" ht="16.5" x14ac:dyDescent="0.3">
      <c r="B61285"/>
    </row>
    <row r="61286" spans="2:2" ht="16.5" x14ac:dyDescent="0.3">
      <c r="B61286"/>
    </row>
    <row r="61287" spans="2:2" ht="16.5" x14ac:dyDescent="0.3">
      <c r="B61287"/>
    </row>
    <row r="61288" spans="2:2" ht="16.5" x14ac:dyDescent="0.3">
      <c r="B61288"/>
    </row>
    <row r="61289" spans="2:2" ht="16.5" x14ac:dyDescent="0.3">
      <c r="B61289"/>
    </row>
    <row r="61290" spans="2:2" ht="16.5" x14ac:dyDescent="0.3">
      <c r="B61290"/>
    </row>
    <row r="61291" spans="2:2" ht="16.5" x14ac:dyDescent="0.3">
      <c r="B61291"/>
    </row>
    <row r="61292" spans="2:2" ht="16.5" x14ac:dyDescent="0.3">
      <c r="B61292"/>
    </row>
    <row r="61293" spans="2:2" ht="16.5" x14ac:dyDescent="0.3">
      <c r="B61293"/>
    </row>
    <row r="61294" spans="2:2" ht="16.5" x14ac:dyDescent="0.3">
      <c r="B61294"/>
    </row>
    <row r="61295" spans="2:2" ht="16.5" x14ac:dyDescent="0.3">
      <c r="B61295"/>
    </row>
    <row r="61296" spans="2:2" ht="16.5" x14ac:dyDescent="0.3">
      <c r="B61296"/>
    </row>
    <row r="61297" spans="2:2" ht="16.5" x14ac:dyDescent="0.3">
      <c r="B61297"/>
    </row>
    <row r="61298" spans="2:2" ht="16.5" x14ac:dyDescent="0.3">
      <c r="B61298"/>
    </row>
    <row r="61299" spans="2:2" ht="16.5" x14ac:dyDescent="0.3">
      <c r="B61299"/>
    </row>
    <row r="61300" spans="2:2" ht="16.5" x14ac:dyDescent="0.3">
      <c r="B61300"/>
    </row>
    <row r="61301" spans="2:2" ht="16.5" x14ac:dyDescent="0.3">
      <c r="B61301"/>
    </row>
    <row r="61302" spans="2:2" ht="16.5" x14ac:dyDescent="0.3">
      <c r="B61302"/>
    </row>
    <row r="61303" spans="2:2" ht="16.5" x14ac:dyDescent="0.3">
      <c r="B61303"/>
    </row>
    <row r="61304" spans="2:2" ht="16.5" x14ac:dyDescent="0.3">
      <c r="B61304"/>
    </row>
    <row r="61305" spans="2:2" ht="16.5" x14ac:dyDescent="0.3">
      <c r="B61305"/>
    </row>
    <row r="61306" spans="2:2" ht="16.5" x14ac:dyDescent="0.3">
      <c r="B61306"/>
    </row>
    <row r="61307" spans="2:2" ht="16.5" x14ac:dyDescent="0.3">
      <c r="B61307"/>
    </row>
    <row r="61308" spans="2:2" ht="16.5" x14ac:dyDescent="0.3">
      <c r="B61308"/>
    </row>
    <row r="61309" spans="2:2" ht="16.5" x14ac:dyDescent="0.3">
      <c r="B61309"/>
    </row>
    <row r="61310" spans="2:2" ht="16.5" x14ac:dyDescent="0.3">
      <c r="B61310"/>
    </row>
    <row r="61311" spans="2:2" ht="16.5" x14ac:dyDescent="0.3">
      <c r="B61311"/>
    </row>
    <row r="61312" spans="2:2" ht="16.5" x14ac:dyDescent="0.3">
      <c r="B61312"/>
    </row>
    <row r="61313" spans="2:2" ht="16.5" x14ac:dyDescent="0.3">
      <c r="B61313"/>
    </row>
    <row r="61314" spans="2:2" ht="16.5" x14ac:dyDescent="0.3">
      <c r="B61314"/>
    </row>
    <row r="61315" spans="2:2" ht="16.5" x14ac:dyDescent="0.3">
      <c r="B61315"/>
    </row>
    <row r="61316" spans="2:2" ht="16.5" x14ac:dyDescent="0.3">
      <c r="B61316"/>
    </row>
    <row r="61317" spans="2:2" ht="16.5" x14ac:dyDescent="0.3">
      <c r="B61317"/>
    </row>
    <row r="61318" spans="2:2" ht="16.5" x14ac:dyDescent="0.3">
      <c r="B61318"/>
    </row>
    <row r="61319" spans="2:2" ht="16.5" x14ac:dyDescent="0.3">
      <c r="B61319"/>
    </row>
    <row r="61320" spans="2:2" ht="16.5" x14ac:dyDescent="0.3">
      <c r="B61320"/>
    </row>
    <row r="61321" spans="2:2" ht="16.5" x14ac:dyDescent="0.3">
      <c r="B61321"/>
    </row>
    <row r="61322" spans="2:2" ht="16.5" x14ac:dyDescent="0.3">
      <c r="B61322"/>
    </row>
    <row r="61323" spans="2:2" ht="16.5" x14ac:dyDescent="0.3">
      <c r="B61323"/>
    </row>
    <row r="61324" spans="2:2" ht="16.5" x14ac:dyDescent="0.3">
      <c r="B61324"/>
    </row>
    <row r="61325" spans="2:2" ht="16.5" x14ac:dyDescent="0.3">
      <c r="B61325"/>
    </row>
    <row r="61326" spans="2:2" ht="16.5" x14ac:dyDescent="0.3">
      <c r="B61326"/>
    </row>
    <row r="61327" spans="2:2" ht="16.5" x14ac:dyDescent="0.3">
      <c r="B61327"/>
    </row>
    <row r="61328" spans="2:2" ht="16.5" x14ac:dyDescent="0.3">
      <c r="B61328"/>
    </row>
    <row r="61329" spans="2:2" ht="16.5" x14ac:dyDescent="0.3">
      <c r="B61329"/>
    </row>
    <row r="61330" spans="2:2" ht="16.5" x14ac:dyDescent="0.3">
      <c r="B61330"/>
    </row>
    <row r="61331" spans="2:2" ht="16.5" x14ac:dyDescent="0.3">
      <c r="B61331"/>
    </row>
    <row r="61332" spans="2:2" ht="16.5" x14ac:dyDescent="0.3">
      <c r="B61332"/>
    </row>
    <row r="61333" spans="2:2" ht="16.5" x14ac:dyDescent="0.3">
      <c r="B61333"/>
    </row>
    <row r="61334" spans="2:2" ht="16.5" x14ac:dyDescent="0.3">
      <c r="B61334"/>
    </row>
    <row r="61335" spans="2:2" ht="16.5" x14ac:dyDescent="0.3">
      <c r="B61335"/>
    </row>
    <row r="61336" spans="2:2" ht="16.5" x14ac:dyDescent="0.3">
      <c r="B61336"/>
    </row>
    <row r="61337" spans="2:2" ht="16.5" x14ac:dyDescent="0.3">
      <c r="B61337"/>
    </row>
    <row r="61338" spans="2:2" ht="16.5" x14ac:dyDescent="0.3">
      <c r="B61338"/>
    </row>
    <row r="61339" spans="2:2" ht="16.5" x14ac:dyDescent="0.3">
      <c r="B61339"/>
    </row>
    <row r="61340" spans="2:2" ht="16.5" x14ac:dyDescent="0.3">
      <c r="B61340"/>
    </row>
    <row r="61341" spans="2:2" ht="16.5" x14ac:dyDescent="0.3">
      <c r="B61341"/>
    </row>
    <row r="61342" spans="2:2" ht="16.5" x14ac:dyDescent="0.3">
      <c r="B61342"/>
    </row>
    <row r="61343" spans="2:2" ht="16.5" x14ac:dyDescent="0.3">
      <c r="B61343"/>
    </row>
    <row r="61344" spans="2:2" ht="16.5" x14ac:dyDescent="0.3">
      <c r="B61344"/>
    </row>
    <row r="61345" spans="2:2" ht="16.5" x14ac:dyDescent="0.3">
      <c r="B61345"/>
    </row>
    <row r="61346" spans="2:2" ht="16.5" x14ac:dyDescent="0.3">
      <c r="B61346"/>
    </row>
    <row r="61347" spans="2:2" ht="16.5" x14ac:dyDescent="0.3">
      <c r="B61347"/>
    </row>
    <row r="61348" spans="2:2" ht="16.5" x14ac:dyDescent="0.3">
      <c r="B61348"/>
    </row>
    <row r="61349" spans="2:2" ht="16.5" x14ac:dyDescent="0.3">
      <c r="B61349"/>
    </row>
    <row r="61350" spans="2:2" ht="16.5" x14ac:dyDescent="0.3">
      <c r="B61350"/>
    </row>
    <row r="61351" spans="2:2" ht="16.5" x14ac:dyDescent="0.3">
      <c r="B61351"/>
    </row>
    <row r="61352" spans="2:2" ht="16.5" x14ac:dyDescent="0.3">
      <c r="B61352"/>
    </row>
    <row r="61353" spans="2:2" ht="16.5" x14ac:dyDescent="0.3">
      <c r="B61353"/>
    </row>
    <row r="61354" spans="2:2" ht="16.5" x14ac:dyDescent="0.3">
      <c r="B61354"/>
    </row>
    <row r="61355" spans="2:2" ht="16.5" x14ac:dyDescent="0.3">
      <c r="B61355"/>
    </row>
    <row r="61356" spans="2:2" ht="16.5" x14ac:dyDescent="0.3">
      <c r="B61356"/>
    </row>
    <row r="61357" spans="2:2" ht="16.5" x14ac:dyDescent="0.3">
      <c r="B61357"/>
    </row>
    <row r="61358" spans="2:2" ht="16.5" x14ac:dyDescent="0.3">
      <c r="B61358"/>
    </row>
    <row r="61359" spans="2:2" ht="16.5" x14ac:dyDescent="0.3">
      <c r="B61359"/>
    </row>
    <row r="61360" spans="2:2" ht="16.5" x14ac:dyDescent="0.3">
      <c r="B61360"/>
    </row>
    <row r="61361" spans="2:2" ht="16.5" x14ac:dyDescent="0.3">
      <c r="B61361"/>
    </row>
    <row r="61362" spans="2:2" ht="16.5" x14ac:dyDescent="0.3">
      <c r="B61362"/>
    </row>
    <row r="61363" spans="2:2" ht="16.5" x14ac:dyDescent="0.3">
      <c r="B61363"/>
    </row>
    <row r="61364" spans="2:2" ht="16.5" x14ac:dyDescent="0.3">
      <c r="B61364"/>
    </row>
    <row r="61365" spans="2:2" ht="16.5" x14ac:dyDescent="0.3">
      <c r="B61365"/>
    </row>
    <row r="61366" spans="2:2" ht="16.5" x14ac:dyDescent="0.3">
      <c r="B61366"/>
    </row>
    <row r="61367" spans="2:2" ht="16.5" x14ac:dyDescent="0.3">
      <c r="B61367"/>
    </row>
    <row r="61368" spans="2:2" ht="16.5" x14ac:dyDescent="0.3">
      <c r="B61368"/>
    </row>
    <row r="61369" spans="2:2" ht="16.5" x14ac:dyDescent="0.3">
      <c r="B61369"/>
    </row>
    <row r="61370" spans="2:2" ht="16.5" x14ac:dyDescent="0.3">
      <c r="B61370"/>
    </row>
    <row r="61371" spans="2:2" ht="16.5" x14ac:dyDescent="0.3">
      <c r="B61371"/>
    </row>
    <row r="61372" spans="2:2" ht="16.5" x14ac:dyDescent="0.3">
      <c r="B61372"/>
    </row>
    <row r="61373" spans="2:2" ht="16.5" x14ac:dyDescent="0.3">
      <c r="B61373"/>
    </row>
    <row r="61374" spans="2:2" ht="16.5" x14ac:dyDescent="0.3">
      <c r="B61374"/>
    </row>
    <row r="61375" spans="2:2" ht="16.5" x14ac:dyDescent="0.3">
      <c r="B61375"/>
    </row>
    <row r="61376" spans="2:2" ht="16.5" x14ac:dyDescent="0.3">
      <c r="B61376"/>
    </row>
    <row r="61377" spans="2:2" ht="16.5" x14ac:dyDescent="0.3">
      <c r="B61377"/>
    </row>
    <row r="61378" spans="2:2" ht="16.5" x14ac:dyDescent="0.3">
      <c r="B61378"/>
    </row>
    <row r="61379" spans="2:2" ht="16.5" x14ac:dyDescent="0.3">
      <c r="B61379"/>
    </row>
    <row r="61380" spans="2:2" ht="16.5" x14ac:dyDescent="0.3">
      <c r="B61380"/>
    </row>
    <row r="61381" spans="2:2" ht="16.5" x14ac:dyDescent="0.3">
      <c r="B61381"/>
    </row>
    <row r="61382" spans="2:2" ht="16.5" x14ac:dyDescent="0.3">
      <c r="B61382"/>
    </row>
    <row r="61383" spans="2:2" ht="16.5" x14ac:dyDescent="0.3">
      <c r="B61383"/>
    </row>
    <row r="61384" spans="2:2" ht="16.5" x14ac:dyDescent="0.3">
      <c r="B61384"/>
    </row>
    <row r="61385" spans="2:2" ht="16.5" x14ac:dyDescent="0.3">
      <c r="B61385"/>
    </row>
    <row r="61386" spans="2:2" ht="16.5" x14ac:dyDescent="0.3">
      <c r="B61386"/>
    </row>
    <row r="61387" spans="2:2" ht="16.5" x14ac:dyDescent="0.3">
      <c r="B61387"/>
    </row>
    <row r="61388" spans="2:2" ht="16.5" x14ac:dyDescent="0.3">
      <c r="B61388"/>
    </row>
    <row r="61389" spans="2:2" ht="16.5" x14ac:dyDescent="0.3">
      <c r="B61389"/>
    </row>
    <row r="61390" spans="2:2" ht="16.5" x14ac:dyDescent="0.3">
      <c r="B61390"/>
    </row>
    <row r="61391" spans="2:2" ht="16.5" x14ac:dyDescent="0.3">
      <c r="B61391"/>
    </row>
    <row r="61392" spans="2:2" ht="16.5" x14ac:dyDescent="0.3">
      <c r="B61392"/>
    </row>
    <row r="61393" spans="2:2" ht="16.5" x14ac:dyDescent="0.3">
      <c r="B61393"/>
    </row>
    <row r="61394" spans="2:2" ht="16.5" x14ac:dyDescent="0.3">
      <c r="B61394"/>
    </row>
    <row r="61395" spans="2:2" ht="16.5" x14ac:dyDescent="0.3">
      <c r="B61395"/>
    </row>
    <row r="61396" spans="2:2" ht="16.5" x14ac:dyDescent="0.3">
      <c r="B61396"/>
    </row>
    <row r="61397" spans="2:2" ht="16.5" x14ac:dyDescent="0.3">
      <c r="B61397"/>
    </row>
    <row r="61398" spans="2:2" ht="16.5" x14ac:dyDescent="0.3">
      <c r="B61398"/>
    </row>
    <row r="61399" spans="2:2" ht="16.5" x14ac:dyDescent="0.3">
      <c r="B61399"/>
    </row>
    <row r="61400" spans="2:2" ht="16.5" x14ac:dyDescent="0.3">
      <c r="B61400"/>
    </row>
    <row r="61401" spans="2:2" ht="16.5" x14ac:dyDescent="0.3">
      <c r="B61401"/>
    </row>
    <row r="61402" spans="2:2" ht="16.5" x14ac:dyDescent="0.3">
      <c r="B61402"/>
    </row>
    <row r="61403" spans="2:2" ht="16.5" x14ac:dyDescent="0.3">
      <c r="B61403"/>
    </row>
    <row r="61404" spans="2:2" ht="16.5" x14ac:dyDescent="0.3">
      <c r="B61404"/>
    </row>
    <row r="61405" spans="2:2" ht="16.5" x14ac:dyDescent="0.3">
      <c r="B61405"/>
    </row>
    <row r="61406" spans="2:2" ht="16.5" x14ac:dyDescent="0.3">
      <c r="B61406"/>
    </row>
    <row r="61407" spans="2:2" ht="16.5" x14ac:dyDescent="0.3">
      <c r="B61407"/>
    </row>
    <row r="61408" spans="2:2" ht="16.5" x14ac:dyDescent="0.3">
      <c r="B61408"/>
    </row>
    <row r="61409" spans="2:2" ht="16.5" x14ac:dyDescent="0.3">
      <c r="B61409"/>
    </row>
    <row r="61410" spans="2:2" ht="16.5" x14ac:dyDescent="0.3">
      <c r="B61410"/>
    </row>
    <row r="61411" spans="2:2" ht="16.5" x14ac:dyDescent="0.3">
      <c r="B61411"/>
    </row>
    <row r="61412" spans="2:2" ht="16.5" x14ac:dyDescent="0.3">
      <c r="B61412"/>
    </row>
    <row r="61413" spans="2:2" ht="16.5" x14ac:dyDescent="0.3">
      <c r="B61413"/>
    </row>
    <row r="61414" spans="2:2" ht="16.5" x14ac:dyDescent="0.3">
      <c r="B61414"/>
    </row>
    <row r="61415" spans="2:2" ht="16.5" x14ac:dyDescent="0.3">
      <c r="B61415"/>
    </row>
    <row r="61416" spans="2:2" ht="16.5" x14ac:dyDescent="0.3">
      <c r="B61416"/>
    </row>
    <row r="61417" spans="2:2" ht="16.5" x14ac:dyDescent="0.3">
      <c r="B61417"/>
    </row>
    <row r="61418" spans="2:2" ht="16.5" x14ac:dyDescent="0.3">
      <c r="B61418"/>
    </row>
    <row r="61419" spans="2:2" ht="16.5" x14ac:dyDescent="0.3">
      <c r="B61419"/>
    </row>
    <row r="61420" spans="2:2" ht="16.5" x14ac:dyDescent="0.3">
      <c r="B61420"/>
    </row>
    <row r="61421" spans="2:2" ht="16.5" x14ac:dyDescent="0.3">
      <c r="B61421"/>
    </row>
    <row r="61422" spans="2:2" ht="16.5" x14ac:dyDescent="0.3">
      <c r="B61422"/>
    </row>
    <row r="61423" spans="2:2" ht="16.5" x14ac:dyDescent="0.3">
      <c r="B61423"/>
    </row>
    <row r="61424" spans="2:2" ht="16.5" x14ac:dyDescent="0.3">
      <c r="B61424"/>
    </row>
    <row r="61425" spans="2:2" ht="16.5" x14ac:dyDescent="0.3">
      <c r="B61425"/>
    </row>
    <row r="61426" spans="2:2" ht="16.5" x14ac:dyDescent="0.3">
      <c r="B61426"/>
    </row>
    <row r="61427" spans="2:2" ht="16.5" x14ac:dyDescent="0.3">
      <c r="B61427"/>
    </row>
    <row r="61428" spans="2:2" ht="16.5" x14ac:dyDescent="0.3">
      <c r="B61428"/>
    </row>
    <row r="61429" spans="2:2" ht="16.5" x14ac:dyDescent="0.3">
      <c r="B61429"/>
    </row>
    <row r="61430" spans="2:2" ht="16.5" x14ac:dyDescent="0.3">
      <c r="B61430"/>
    </row>
    <row r="61431" spans="2:2" ht="16.5" x14ac:dyDescent="0.3">
      <c r="B61431"/>
    </row>
    <row r="61432" spans="2:2" ht="16.5" x14ac:dyDescent="0.3">
      <c r="B61432"/>
    </row>
    <row r="61433" spans="2:2" ht="16.5" x14ac:dyDescent="0.3">
      <c r="B61433"/>
    </row>
    <row r="61434" spans="2:2" ht="16.5" x14ac:dyDescent="0.3">
      <c r="B61434"/>
    </row>
    <row r="61435" spans="2:2" ht="16.5" x14ac:dyDescent="0.3">
      <c r="B61435"/>
    </row>
    <row r="61436" spans="2:2" ht="16.5" x14ac:dyDescent="0.3">
      <c r="B61436"/>
    </row>
    <row r="61437" spans="2:2" ht="16.5" x14ac:dyDescent="0.3">
      <c r="B61437"/>
    </row>
    <row r="61438" spans="2:2" ht="16.5" x14ac:dyDescent="0.3">
      <c r="B61438"/>
    </row>
    <row r="61439" spans="2:2" ht="16.5" x14ac:dyDescent="0.3">
      <c r="B61439"/>
    </row>
    <row r="61440" spans="2:2" ht="16.5" x14ac:dyDescent="0.3">
      <c r="B61440"/>
    </row>
    <row r="61441" spans="2:2" ht="16.5" x14ac:dyDescent="0.3">
      <c r="B61441"/>
    </row>
    <row r="61442" spans="2:2" ht="16.5" x14ac:dyDescent="0.3">
      <c r="B61442"/>
    </row>
    <row r="61443" spans="2:2" ht="16.5" x14ac:dyDescent="0.3">
      <c r="B61443"/>
    </row>
    <row r="61444" spans="2:2" ht="16.5" x14ac:dyDescent="0.3">
      <c r="B61444"/>
    </row>
    <row r="61445" spans="2:2" ht="16.5" x14ac:dyDescent="0.3">
      <c r="B61445"/>
    </row>
    <row r="61446" spans="2:2" ht="16.5" x14ac:dyDescent="0.3">
      <c r="B61446"/>
    </row>
    <row r="61447" spans="2:2" ht="16.5" x14ac:dyDescent="0.3">
      <c r="B61447"/>
    </row>
    <row r="61448" spans="2:2" ht="16.5" x14ac:dyDescent="0.3">
      <c r="B61448"/>
    </row>
    <row r="61449" spans="2:2" ht="16.5" x14ac:dyDescent="0.3">
      <c r="B61449"/>
    </row>
    <row r="61450" spans="2:2" ht="16.5" x14ac:dyDescent="0.3">
      <c r="B61450"/>
    </row>
    <row r="61451" spans="2:2" ht="16.5" x14ac:dyDescent="0.3">
      <c r="B61451"/>
    </row>
    <row r="61452" spans="2:2" ht="16.5" x14ac:dyDescent="0.3">
      <c r="B61452"/>
    </row>
    <row r="61453" spans="2:2" ht="16.5" x14ac:dyDescent="0.3">
      <c r="B61453"/>
    </row>
    <row r="61454" spans="2:2" ht="16.5" x14ac:dyDescent="0.3">
      <c r="B61454"/>
    </row>
    <row r="61455" spans="2:2" ht="16.5" x14ac:dyDescent="0.3">
      <c r="B61455"/>
    </row>
    <row r="61456" spans="2:2" ht="16.5" x14ac:dyDescent="0.3">
      <c r="B61456"/>
    </row>
    <row r="61457" spans="2:2" ht="16.5" x14ac:dyDescent="0.3">
      <c r="B61457"/>
    </row>
    <row r="61458" spans="2:2" ht="16.5" x14ac:dyDescent="0.3">
      <c r="B61458"/>
    </row>
    <row r="61459" spans="2:2" ht="16.5" x14ac:dyDescent="0.3">
      <c r="B61459"/>
    </row>
    <row r="61460" spans="2:2" ht="16.5" x14ac:dyDescent="0.3">
      <c r="B61460"/>
    </row>
    <row r="61461" spans="2:2" ht="16.5" x14ac:dyDescent="0.3">
      <c r="B61461"/>
    </row>
    <row r="61462" spans="2:2" ht="16.5" x14ac:dyDescent="0.3">
      <c r="B61462"/>
    </row>
    <row r="61463" spans="2:2" ht="16.5" x14ac:dyDescent="0.3">
      <c r="B61463"/>
    </row>
    <row r="61464" spans="2:2" ht="16.5" x14ac:dyDescent="0.3">
      <c r="B61464"/>
    </row>
    <row r="61465" spans="2:2" ht="16.5" x14ac:dyDescent="0.3">
      <c r="B61465"/>
    </row>
    <row r="61466" spans="2:2" ht="16.5" x14ac:dyDescent="0.3">
      <c r="B61466"/>
    </row>
    <row r="61467" spans="2:2" ht="16.5" x14ac:dyDescent="0.3">
      <c r="B61467"/>
    </row>
    <row r="61468" spans="2:2" ht="16.5" x14ac:dyDescent="0.3">
      <c r="B61468"/>
    </row>
    <row r="61469" spans="2:2" ht="16.5" x14ac:dyDescent="0.3">
      <c r="B61469"/>
    </row>
    <row r="61470" spans="2:2" ht="16.5" x14ac:dyDescent="0.3">
      <c r="B61470"/>
    </row>
    <row r="61471" spans="2:2" ht="16.5" x14ac:dyDescent="0.3">
      <c r="B61471"/>
    </row>
    <row r="61472" spans="2:2" ht="16.5" x14ac:dyDescent="0.3">
      <c r="B61472"/>
    </row>
    <row r="61473" spans="2:2" ht="16.5" x14ac:dyDescent="0.3">
      <c r="B61473"/>
    </row>
    <row r="61474" spans="2:2" ht="16.5" x14ac:dyDescent="0.3">
      <c r="B61474"/>
    </row>
    <row r="61475" spans="2:2" ht="16.5" x14ac:dyDescent="0.3">
      <c r="B61475"/>
    </row>
    <row r="61476" spans="2:2" ht="16.5" x14ac:dyDescent="0.3">
      <c r="B61476"/>
    </row>
    <row r="61477" spans="2:2" ht="16.5" x14ac:dyDescent="0.3">
      <c r="B61477"/>
    </row>
    <row r="61478" spans="2:2" ht="16.5" x14ac:dyDescent="0.3">
      <c r="B61478"/>
    </row>
    <row r="61479" spans="2:2" ht="16.5" x14ac:dyDescent="0.3">
      <c r="B61479"/>
    </row>
    <row r="61480" spans="2:2" ht="16.5" x14ac:dyDescent="0.3">
      <c r="B61480"/>
    </row>
    <row r="61481" spans="2:2" ht="16.5" x14ac:dyDescent="0.3">
      <c r="B61481"/>
    </row>
    <row r="61482" spans="2:2" ht="16.5" x14ac:dyDescent="0.3">
      <c r="B61482"/>
    </row>
    <row r="61483" spans="2:2" ht="16.5" x14ac:dyDescent="0.3">
      <c r="B61483"/>
    </row>
    <row r="61484" spans="2:2" ht="16.5" x14ac:dyDescent="0.3">
      <c r="B61484"/>
    </row>
    <row r="61485" spans="2:2" ht="16.5" x14ac:dyDescent="0.3">
      <c r="B61485"/>
    </row>
    <row r="61486" spans="2:2" ht="16.5" x14ac:dyDescent="0.3">
      <c r="B61486"/>
    </row>
    <row r="61487" spans="2:2" ht="16.5" x14ac:dyDescent="0.3">
      <c r="B61487"/>
    </row>
    <row r="61488" spans="2:2" ht="16.5" x14ac:dyDescent="0.3">
      <c r="B61488"/>
    </row>
    <row r="61489" spans="2:2" ht="16.5" x14ac:dyDescent="0.3">
      <c r="B61489"/>
    </row>
    <row r="61490" spans="2:2" ht="16.5" x14ac:dyDescent="0.3">
      <c r="B61490"/>
    </row>
    <row r="61491" spans="2:2" ht="16.5" x14ac:dyDescent="0.3">
      <c r="B61491"/>
    </row>
    <row r="61492" spans="2:2" ht="16.5" x14ac:dyDescent="0.3">
      <c r="B61492"/>
    </row>
    <row r="61493" spans="2:2" ht="16.5" x14ac:dyDescent="0.3">
      <c r="B61493"/>
    </row>
    <row r="61494" spans="2:2" ht="16.5" x14ac:dyDescent="0.3">
      <c r="B61494"/>
    </row>
    <row r="61495" spans="2:2" ht="16.5" x14ac:dyDescent="0.3">
      <c r="B61495"/>
    </row>
    <row r="61496" spans="2:2" ht="16.5" x14ac:dyDescent="0.3">
      <c r="B61496"/>
    </row>
    <row r="61497" spans="2:2" ht="16.5" x14ac:dyDescent="0.3">
      <c r="B61497"/>
    </row>
    <row r="61498" spans="2:2" ht="16.5" x14ac:dyDescent="0.3">
      <c r="B61498"/>
    </row>
    <row r="61499" spans="2:2" ht="16.5" x14ac:dyDescent="0.3">
      <c r="B61499"/>
    </row>
    <row r="61500" spans="2:2" ht="16.5" x14ac:dyDescent="0.3">
      <c r="B61500"/>
    </row>
    <row r="61501" spans="2:2" ht="16.5" x14ac:dyDescent="0.3">
      <c r="B61501"/>
    </row>
    <row r="61502" spans="2:2" ht="16.5" x14ac:dyDescent="0.3">
      <c r="B61502"/>
    </row>
    <row r="61503" spans="2:2" ht="16.5" x14ac:dyDescent="0.3">
      <c r="B61503"/>
    </row>
    <row r="61504" spans="2:2" ht="16.5" x14ac:dyDescent="0.3">
      <c r="B61504"/>
    </row>
    <row r="61505" spans="2:2" ht="16.5" x14ac:dyDescent="0.3">
      <c r="B61505"/>
    </row>
    <row r="61506" spans="2:2" ht="16.5" x14ac:dyDescent="0.3">
      <c r="B61506"/>
    </row>
    <row r="61507" spans="2:2" ht="16.5" x14ac:dyDescent="0.3">
      <c r="B61507"/>
    </row>
    <row r="61508" spans="2:2" ht="16.5" x14ac:dyDescent="0.3">
      <c r="B61508"/>
    </row>
    <row r="61509" spans="2:2" ht="16.5" x14ac:dyDescent="0.3">
      <c r="B61509"/>
    </row>
    <row r="61510" spans="2:2" ht="16.5" x14ac:dyDescent="0.3">
      <c r="B61510"/>
    </row>
    <row r="61511" spans="2:2" ht="16.5" x14ac:dyDescent="0.3">
      <c r="B61511"/>
    </row>
    <row r="61512" spans="2:2" ht="16.5" x14ac:dyDescent="0.3">
      <c r="B61512"/>
    </row>
    <row r="61513" spans="2:2" ht="16.5" x14ac:dyDescent="0.3">
      <c r="B61513"/>
    </row>
    <row r="61514" spans="2:2" ht="16.5" x14ac:dyDescent="0.3">
      <c r="B61514"/>
    </row>
    <row r="61515" spans="2:2" ht="16.5" x14ac:dyDescent="0.3">
      <c r="B61515"/>
    </row>
    <row r="61516" spans="2:2" ht="16.5" x14ac:dyDescent="0.3">
      <c r="B61516"/>
    </row>
    <row r="61517" spans="2:2" ht="16.5" x14ac:dyDescent="0.3">
      <c r="B61517"/>
    </row>
    <row r="61518" spans="2:2" ht="16.5" x14ac:dyDescent="0.3">
      <c r="B61518"/>
    </row>
    <row r="61519" spans="2:2" ht="16.5" x14ac:dyDescent="0.3">
      <c r="B61519"/>
    </row>
    <row r="61520" spans="2:2" ht="16.5" x14ac:dyDescent="0.3">
      <c r="B61520"/>
    </row>
    <row r="61521" spans="2:2" ht="16.5" x14ac:dyDescent="0.3">
      <c r="B61521"/>
    </row>
    <row r="61522" spans="2:2" ht="16.5" x14ac:dyDescent="0.3">
      <c r="B61522"/>
    </row>
    <row r="61523" spans="2:2" ht="16.5" x14ac:dyDescent="0.3">
      <c r="B61523"/>
    </row>
    <row r="61524" spans="2:2" ht="16.5" x14ac:dyDescent="0.3">
      <c r="B61524"/>
    </row>
    <row r="61525" spans="2:2" ht="16.5" x14ac:dyDescent="0.3">
      <c r="B61525"/>
    </row>
    <row r="61526" spans="2:2" ht="16.5" x14ac:dyDescent="0.3">
      <c r="B61526"/>
    </row>
    <row r="61527" spans="2:2" ht="16.5" x14ac:dyDescent="0.3">
      <c r="B61527"/>
    </row>
    <row r="61528" spans="2:2" ht="16.5" x14ac:dyDescent="0.3">
      <c r="B61528"/>
    </row>
    <row r="61529" spans="2:2" ht="16.5" x14ac:dyDescent="0.3">
      <c r="B61529"/>
    </row>
    <row r="61530" spans="2:2" ht="16.5" x14ac:dyDescent="0.3">
      <c r="B61530"/>
    </row>
    <row r="61531" spans="2:2" ht="16.5" x14ac:dyDescent="0.3">
      <c r="B61531"/>
    </row>
    <row r="61532" spans="2:2" ht="16.5" x14ac:dyDescent="0.3">
      <c r="B61532"/>
    </row>
    <row r="61533" spans="2:2" ht="16.5" x14ac:dyDescent="0.3">
      <c r="B61533"/>
    </row>
    <row r="61534" spans="2:2" ht="16.5" x14ac:dyDescent="0.3">
      <c r="B61534"/>
    </row>
    <row r="61535" spans="2:2" ht="16.5" x14ac:dyDescent="0.3">
      <c r="B61535"/>
    </row>
    <row r="61536" spans="2:2" ht="16.5" x14ac:dyDescent="0.3">
      <c r="B61536"/>
    </row>
    <row r="61537" spans="2:2" ht="16.5" x14ac:dyDescent="0.3">
      <c r="B61537"/>
    </row>
    <row r="61538" spans="2:2" ht="16.5" x14ac:dyDescent="0.3">
      <c r="B61538"/>
    </row>
    <row r="61539" spans="2:2" ht="16.5" x14ac:dyDescent="0.3">
      <c r="B61539"/>
    </row>
    <row r="61540" spans="2:2" ht="16.5" x14ac:dyDescent="0.3">
      <c r="B61540"/>
    </row>
    <row r="61541" spans="2:2" ht="16.5" x14ac:dyDescent="0.3">
      <c r="B61541"/>
    </row>
    <row r="61542" spans="2:2" ht="16.5" x14ac:dyDescent="0.3">
      <c r="B61542"/>
    </row>
    <row r="61543" spans="2:2" ht="16.5" x14ac:dyDescent="0.3">
      <c r="B61543"/>
    </row>
    <row r="61544" spans="2:2" ht="16.5" x14ac:dyDescent="0.3">
      <c r="B61544"/>
    </row>
    <row r="61545" spans="2:2" ht="16.5" x14ac:dyDescent="0.3">
      <c r="B61545"/>
    </row>
    <row r="61546" spans="2:2" ht="16.5" x14ac:dyDescent="0.3">
      <c r="B61546"/>
    </row>
    <row r="61547" spans="2:2" ht="16.5" x14ac:dyDescent="0.3">
      <c r="B61547"/>
    </row>
    <row r="61548" spans="2:2" ht="16.5" x14ac:dyDescent="0.3">
      <c r="B61548"/>
    </row>
    <row r="61549" spans="2:2" ht="16.5" x14ac:dyDescent="0.3">
      <c r="B61549"/>
    </row>
    <row r="61550" spans="2:2" ht="16.5" x14ac:dyDescent="0.3">
      <c r="B61550"/>
    </row>
    <row r="61551" spans="2:2" ht="16.5" x14ac:dyDescent="0.3">
      <c r="B61551"/>
    </row>
    <row r="61552" spans="2:2" ht="16.5" x14ac:dyDescent="0.3">
      <c r="B61552"/>
    </row>
    <row r="61553" spans="2:2" ht="16.5" x14ac:dyDescent="0.3">
      <c r="B61553"/>
    </row>
    <row r="61554" spans="2:2" ht="16.5" x14ac:dyDescent="0.3">
      <c r="B61554"/>
    </row>
    <row r="61555" spans="2:2" ht="16.5" x14ac:dyDescent="0.3">
      <c r="B61555"/>
    </row>
    <row r="61556" spans="2:2" ht="16.5" x14ac:dyDescent="0.3">
      <c r="B61556"/>
    </row>
    <row r="61557" spans="2:2" ht="16.5" x14ac:dyDescent="0.3">
      <c r="B61557"/>
    </row>
    <row r="61558" spans="2:2" ht="16.5" x14ac:dyDescent="0.3">
      <c r="B61558"/>
    </row>
    <row r="61559" spans="2:2" ht="16.5" x14ac:dyDescent="0.3">
      <c r="B61559"/>
    </row>
    <row r="61560" spans="2:2" ht="16.5" x14ac:dyDescent="0.3">
      <c r="B61560"/>
    </row>
    <row r="61561" spans="2:2" ht="16.5" x14ac:dyDescent="0.3">
      <c r="B61561"/>
    </row>
    <row r="61562" spans="2:2" ht="16.5" x14ac:dyDescent="0.3">
      <c r="B61562"/>
    </row>
    <row r="61563" spans="2:2" ht="16.5" x14ac:dyDescent="0.3">
      <c r="B61563"/>
    </row>
    <row r="61564" spans="2:2" ht="16.5" x14ac:dyDescent="0.3">
      <c r="B61564"/>
    </row>
    <row r="61565" spans="2:2" ht="16.5" x14ac:dyDescent="0.3">
      <c r="B61565"/>
    </row>
    <row r="61566" spans="2:2" ht="16.5" x14ac:dyDescent="0.3">
      <c r="B61566"/>
    </row>
    <row r="61567" spans="2:2" ht="16.5" x14ac:dyDescent="0.3">
      <c r="B61567"/>
    </row>
    <row r="61568" spans="2:2" ht="16.5" x14ac:dyDescent="0.3">
      <c r="B61568"/>
    </row>
    <row r="61569" spans="2:2" ht="16.5" x14ac:dyDescent="0.3">
      <c r="B61569"/>
    </row>
    <row r="61570" spans="2:2" ht="16.5" x14ac:dyDescent="0.3">
      <c r="B61570"/>
    </row>
    <row r="61571" spans="2:2" ht="16.5" x14ac:dyDescent="0.3">
      <c r="B61571"/>
    </row>
    <row r="61572" spans="2:2" ht="16.5" x14ac:dyDescent="0.3">
      <c r="B61572"/>
    </row>
    <row r="61573" spans="2:2" ht="16.5" x14ac:dyDescent="0.3">
      <c r="B61573"/>
    </row>
    <row r="61574" spans="2:2" ht="16.5" x14ac:dyDescent="0.3">
      <c r="B61574"/>
    </row>
    <row r="61575" spans="2:2" ht="16.5" x14ac:dyDescent="0.3">
      <c r="B61575"/>
    </row>
    <row r="61576" spans="2:2" ht="16.5" x14ac:dyDescent="0.3">
      <c r="B61576"/>
    </row>
    <row r="61577" spans="2:2" ht="16.5" x14ac:dyDescent="0.3">
      <c r="B61577"/>
    </row>
    <row r="61578" spans="2:2" ht="16.5" x14ac:dyDescent="0.3">
      <c r="B61578"/>
    </row>
    <row r="61579" spans="2:2" ht="16.5" x14ac:dyDescent="0.3">
      <c r="B61579"/>
    </row>
    <row r="61580" spans="2:2" ht="16.5" x14ac:dyDescent="0.3">
      <c r="B61580"/>
    </row>
    <row r="61581" spans="2:2" ht="16.5" x14ac:dyDescent="0.3">
      <c r="B61581"/>
    </row>
    <row r="61582" spans="2:2" ht="16.5" x14ac:dyDescent="0.3">
      <c r="B61582"/>
    </row>
    <row r="61583" spans="2:2" ht="16.5" x14ac:dyDescent="0.3">
      <c r="B61583"/>
    </row>
    <row r="61584" spans="2:2" ht="16.5" x14ac:dyDescent="0.3">
      <c r="B61584"/>
    </row>
    <row r="61585" spans="2:2" ht="16.5" x14ac:dyDescent="0.3">
      <c r="B61585"/>
    </row>
    <row r="61586" spans="2:2" ht="16.5" x14ac:dyDescent="0.3">
      <c r="B61586"/>
    </row>
    <row r="61587" spans="2:2" ht="16.5" x14ac:dyDescent="0.3">
      <c r="B61587"/>
    </row>
    <row r="61588" spans="2:2" ht="16.5" x14ac:dyDescent="0.3">
      <c r="B61588"/>
    </row>
    <row r="61589" spans="2:2" ht="16.5" x14ac:dyDescent="0.3">
      <c r="B61589"/>
    </row>
    <row r="61590" spans="2:2" ht="16.5" x14ac:dyDescent="0.3">
      <c r="B61590"/>
    </row>
    <row r="61591" spans="2:2" ht="16.5" x14ac:dyDescent="0.3">
      <c r="B61591"/>
    </row>
    <row r="61592" spans="2:2" ht="16.5" x14ac:dyDescent="0.3">
      <c r="B61592"/>
    </row>
    <row r="61593" spans="2:2" ht="16.5" x14ac:dyDescent="0.3">
      <c r="B61593"/>
    </row>
    <row r="61594" spans="2:2" ht="16.5" x14ac:dyDescent="0.3">
      <c r="B61594"/>
    </row>
    <row r="61595" spans="2:2" ht="16.5" x14ac:dyDescent="0.3">
      <c r="B61595"/>
    </row>
    <row r="61596" spans="2:2" ht="16.5" x14ac:dyDescent="0.3">
      <c r="B61596"/>
    </row>
    <row r="61597" spans="2:2" ht="16.5" x14ac:dyDescent="0.3">
      <c r="B61597"/>
    </row>
    <row r="61598" spans="2:2" ht="16.5" x14ac:dyDescent="0.3">
      <c r="B61598"/>
    </row>
    <row r="61599" spans="2:2" ht="16.5" x14ac:dyDescent="0.3">
      <c r="B61599"/>
    </row>
    <row r="61600" spans="2:2" ht="16.5" x14ac:dyDescent="0.3">
      <c r="B61600"/>
    </row>
    <row r="61601" spans="2:2" ht="16.5" x14ac:dyDescent="0.3">
      <c r="B61601"/>
    </row>
    <row r="61602" spans="2:2" ht="16.5" x14ac:dyDescent="0.3">
      <c r="B61602"/>
    </row>
    <row r="61603" spans="2:2" ht="16.5" x14ac:dyDescent="0.3">
      <c r="B61603"/>
    </row>
    <row r="61604" spans="2:2" ht="16.5" x14ac:dyDescent="0.3">
      <c r="B61604"/>
    </row>
    <row r="61605" spans="2:2" ht="16.5" x14ac:dyDescent="0.3">
      <c r="B61605"/>
    </row>
    <row r="61606" spans="2:2" ht="16.5" x14ac:dyDescent="0.3">
      <c r="B61606"/>
    </row>
    <row r="61607" spans="2:2" ht="16.5" x14ac:dyDescent="0.3">
      <c r="B61607"/>
    </row>
    <row r="61608" spans="2:2" ht="16.5" x14ac:dyDescent="0.3">
      <c r="B61608"/>
    </row>
    <row r="61609" spans="2:2" ht="16.5" x14ac:dyDescent="0.3">
      <c r="B61609"/>
    </row>
    <row r="61610" spans="2:2" ht="16.5" x14ac:dyDescent="0.3">
      <c r="B61610"/>
    </row>
    <row r="61611" spans="2:2" ht="16.5" x14ac:dyDescent="0.3">
      <c r="B61611"/>
    </row>
    <row r="61612" spans="2:2" ht="16.5" x14ac:dyDescent="0.3">
      <c r="B61612"/>
    </row>
    <row r="61613" spans="2:2" ht="16.5" x14ac:dyDescent="0.3">
      <c r="B61613"/>
    </row>
    <row r="61614" spans="2:2" ht="16.5" x14ac:dyDescent="0.3">
      <c r="B61614"/>
    </row>
    <row r="61615" spans="2:2" ht="16.5" x14ac:dyDescent="0.3">
      <c r="B61615"/>
    </row>
    <row r="61616" spans="2:2" ht="16.5" x14ac:dyDescent="0.3">
      <c r="B61616"/>
    </row>
    <row r="61617" spans="2:2" ht="16.5" x14ac:dyDescent="0.3">
      <c r="B61617"/>
    </row>
    <row r="61618" spans="2:2" ht="16.5" x14ac:dyDescent="0.3">
      <c r="B61618"/>
    </row>
    <row r="61619" spans="2:2" ht="16.5" x14ac:dyDescent="0.3">
      <c r="B61619"/>
    </row>
    <row r="61620" spans="2:2" ht="16.5" x14ac:dyDescent="0.3">
      <c r="B61620"/>
    </row>
    <row r="61621" spans="2:2" ht="16.5" x14ac:dyDescent="0.3">
      <c r="B61621"/>
    </row>
    <row r="61622" spans="2:2" ht="16.5" x14ac:dyDescent="0.3">
      <c r="B61622"/>
    </row>
    <row r="61623" spans="2:2" ht="16.5" x14ac:dyDescent="0.3">
      <c r="B61623"/>
    </row>
    <row r="61624" spans="2:2" ht="16.5" x14ac:dyDescent="0.3">
      <c r="B61624"/>
    </row>
    <row r="61625" spans="2:2" ht="16.5" x14ac:dyDescent="0.3">
      <c r="B61625"/>
    </row>
    <row r="61626" spans="2:2" ht="16.5" x14ac:dyDescent="0.3">
      <c r="B61626"/>
    </row>
    <row r="61627" spans="2:2" ht="16.5" x14ac:dyDescent="0.3">
      <c r="B61627"/>
    </row>
    <row r="61628" spans="2:2" ht="16.5" x14ac:dyDescent="0.3">
      <c r="B61628"/>
    </row>
    <row r="61629" spans="2:2" ht="16.5" x14ac:dyDescent="0.3">
      <c r="B61629"/>
    </row>
    <row r="61630" spans="2:2" ht="16.5" x14ac:dyDescent="0.3">
      <c r="B61630"/>
    </row>
    <row r="61631" spans="2:2" ht="16.5" x14ac:dyDescent="0.3">
      <c r="B61631"/>
    </row>
    <row r="61632" spans="2:2" ht="16.5" x14ac:dyDescent="0.3">
      <c r="B61632"/>
    </row>
    <row r="61633" spans="2:2" ht="16.5" x14ac:dyDescent="0.3">
      <c r="B61633"/>
    </row>
    <row r="61634" spans="2:2" ht="16.5" x14ac:dyDescent="0.3">
      <c r="B61634"/>
    </row>
    <row r="61635" spans="2:2" ht="16.5" x14ac:dyDescent="0.3">
      <c r="B61635"/>
    </row>
    <row r="61636" spans="2:2" ht="16.5" x14ac:dyDescent="0.3">
      <c r="B61636"/>
    </row>
    <row r="61637" spans="2:2" ht="16.5" x14ac:dyDescent="0.3">
      <c r="B61637"/>
    </row>
    <row r="61638" spans="2:2" ht="16.5" x14ac:dyDescent="0.3">
      <c r="B61638"/>
    </row>
    <row r="61639" spans="2:2" ht="16.5" x14ac:dyDescent="0.3">
      <c r="B61639"/>
    </row>
    <row r="61640" spans="2:2" ht="16.5" x14ac:dyDescent="0.3">
      <c r="B61640"/>
    </row>
    <row r="61641" spans="2:2" ht="16.5" x14ac:dyDescent="0.3">
      <c r="B61641"/>
    </row>
    <row r="61642" spans="2:2" ht="16.5" x14ac:dyDescent="0.3">
      <c r="B61642"/>
    </row>
    <row r="61643" spans="2:2" ht="16.5" x14ac:dyDescent="0.3">
      <c r="B61643"/>
    </row>
    <row r="61644" spans="2:2" ht="16.5" x14ac:dyDescent="0.3">
      <c r="B61644"/>
    </row>
    <row r="61645" spans="2:2" ht="16.5" x14ac:dyDescent="0.3">
      <c r="B61645"/>
    </row>
    <row r="61646" spans="2:2" ht="16.5" x14ac:dyDescent="0.3">
      <c r="B61646"/>
    </row>
    <row r="61647" spans="2:2" ht="16.5" x14ac:dyDescent="0.3">
      <c r="B61647"/>
    </row>
    <row r="61648" spans="2:2" ht="16.5" x14ac:dyDescent="0.3">
      <c r="B61648"/>
    </row>
    <row r="61649" spans="2:2" ht="16.5" x14ac:dyDescent="0.3">
      <c r="B61649"/>
    </row>
    <row r="61650" spans="2:2" ht="16.5" x14ac:dyDescent="0.3">
      <c r="B61650"/>
    </row>
    <row r="61651" spans="2:2" ht="16.5" x14ac:dyDescent="0.3">
      <c r="B61651"/>
    </row>
    <row r="61652" spans="2:2" ht="16.5" x14ac:dyDescent="0.3">
      <c r="B61652"/>
    </row>
    <row r="61653" spans="2:2" ht="16.5" x14ac:dyDescent="0.3">
      <c r="B61653"/>
    </row>
    <row r="61654" spans="2:2" ht="16.5" x14ac:dyDescent="0.3">
      <c r="B61654"/>
    </row>
    <row r="61655" spans="2:2" ht="16.5" x14ac:dyDescent="0.3">
      <c r="B61655"/>
    </row>
    <row r="61656" spans="2:2" ht="16.5" x14ac:dyDescent="0.3">
      <c r="B61656"/>
    </row>
    <row r="61657" spans="2:2" ht="16.5" x14ac:dyDescent="0.3">
      <c r="B61657"/>
    </row>
    <row r="61658" spans="2:2" ht="16.5" x14ac:dyDescent="0.3">
      <c r="B61658"/>
    </row>
    <row r="61659" spans="2:2" ht="16.5" x14ac:dyDescent="0.3">
      <c r="B61659"/>
    </row>
    <row r="61660" spans="2:2" ht="16.5" x14ac:dyDescent="0.3">
      <c r="B61660"/>
    </row>
    <row r="61661" spans="2:2" ht="16.5" x14ac:dyDescent="0.3">
      <c r="B61661"/>
    </row>
    <row r="61662" spans="2:2" ht="16.5" x14ac:dyDescent="0.3">
      <c r="B61662"/>
    </row>
    <row r="61663" spans="2:2" ht="16.5" x14ac:dyDescent="0.3">
      <c r="B61663"/>
    </row>
    <row r="61664" spans="2:2" ht="16.5" x14ac:dyDescent="0.3">
      <c r="B61664"/>
    </row>
    <row r="61665" spans="2:2" ht="16.5" x14ac:dyDescent="0.3">
      <c r="B61665"/>
    </row>
    <row r="61666" spans="2:2" ht="16.5" x14ac:dyDescent="0.3">
      <c r="B61666"/>
    </row>
    <row r="61667" spans="2:2" ht="16.5" x14ac:dyDescent="0.3">
      <c r="B61667"/>
    </row>
    <row r="61668" spans="2:2" ht="16.5" x14ac:dyDescent="0.3">
      <c r="B61668"/>
    </row>
    <row r="61669" spans="2:2" ht="16.5" x14ac:dyDescent="0.3">
      <c r="B61669"/>
    </row>
    <row r="61670" spans="2:2" ht="16.5" x14ac:dyDescent="0.3">
      <c r="B61670"/>
    </row>
    <row r="61671" spans="2:2" ht="16.5" x14ac:dyDescent="0.3">
      <c r="B61671"/>
    </row>
    <row r="61672" spans="2:2" ht="16.5" x14ac:dyDescent="0.3">
      <c r="B61672"/>
    </row>
    <row r="61673" spans="2:2" ht="16.5" x14ac:dyDescent="0.3">
      <c r="B61673"/>
    </row>
    <row r="61674" spans="2:2" ht="16.5" x14ac:dyDescent="0.3">
      <c r="B61674"/>
    </row>
    <row r="61675" spans="2:2" ht="16.5" x14ac:dyDescent="0.3">
      <c r="B61675"/>
    </row>
    <row r="61676" spans="2:2" ht="16.5" x14ac:dyDescent="0.3">
      <c r="B61676"/>
    </row>
    <row r="61677" spans="2:2" ht="16.5" x14ac:dyDescent="0.3">
      <c r="B61677"/>
    </row>
    <row r="61678" spans="2:2" ht="16.5" x14ac:dyDescent="0.3">
      <c r="B61678"/>
    </row>
    <row r="61679" spans="2:2" ht="16.5" x14ac:dyDescent="0.3">
      <c r="B61679"/>
    </row>
    <row r="61680" spans="2:2" ht="16.5" x14ac:dyDescent="0.3">
      <c r="B61680"/>
    </row>
    <row r="61681" spans="2:2" ht="16.5" x14ac:dyDescent="0.3">
      <c r="B61681"/>
    </row>
    <row r="61682" spans="2:2" ht="16.5" x14ac:dyDescent="0.3">
      <c r="B61682"/>
    </row>
    <row r="61683" spans="2:2" ht="16.5" x14ac:dyDescent="0.3">
      <c r="B61683"/>
    </row>
    <row r="61684" spans="2:2" ht="16.5" x14ac:dyDescent="0.3">
      <c r="B61684"/>
    </row>
    <row r="61685" spans="2:2" ht="16.5" x14ac:dyDescent="0.3">
      <c r="B61685"/>
    </row>
    <row r="61686" spans="2:2" ht="16.5" x14ac:dyDescent="0.3">
      <c r="B61686"/>
    </row>
    <row r="61687" spans="2:2" ht="16.5" x14ac:dyDescent="0.3">
      <c r="B61687"/>
    </row>
    <row r="61688" spans="2:2" ht="16.5" x14ac:dyDescent="0.3">
      <c r="B61688"/>
    </row>
    <row r="61689" spans="2:2" ht="16.5" x14ac:dyDescent="0.3">
      <c r="B61689"/>
    </row>
    <row r="61690" spans="2:2" ht="16.5" x14ac:dyDescent="0.3">
      <c r="B61690"/>
    </row>
    <row r="61691" spans="2:2" ht="16.5" x14ac:dyDescent="0.3">
      <c r="B61691"/>
    </row>
    <row r="61692" spans="2:2" ht="16.5" x14ac:dyDescent="0.3">
      <c r="B61692"/>
    </row>
    <row r="61693" spans="2:2" ht="16.5" x14ac:dyDescent="0.3">
      <c r="B61693"/>
    </row>
    <row r="61694" spans="2:2" ht="16.5" x14ac:dyDescent="0.3">
      <c r="B61694"/>
    </row>
    <row r="61695" spans="2:2" ht="16.5" x14ac:dyDescent="0.3">
      <c r="B61695"/>
    </row>
    <row r="61696" spans="2:2" ht="16.5" x14ac:dyDescent="0.3">
      <c r="B61696"/>
    </row>
    <row r="61697" spans="2:2" ht="16.5" x14ac:dyDescent="0.3">
      <c r="B61697"/>
    </row>
    <row r="61698" spans="2:2" ht="16.5" x14ac:dyDescent="0.3">
      <c r="B61698"/>
    </row>
    <row r="61699" spans="2:2" ht="16.5" x14ac:dyDescent="0.3">
      <c r="B61699"/>
    </row>
    <row r="61700" spans="2:2" ht="16.5" x14ac:dyDescent="0.3">
      <c r="B61700"/>
    </row>
    <row r="61701" spans="2:2" ht="16.5" x14ac:dyDescent="0.3">
      <c r="B61701"/>
    </row>
    <row r="61702" spans="2:2" ht="16.5" x14ac:dyDescent="0.3">
      <c r="B61702"/>
    </row>
    <row r="61703" spans="2:2" ht="16.5" x14ac:dyDescent="0.3">
      <c r="B61703"/>
    </row>
    <row r="61704" spans="2:2" ht="16.5" x14ac:dyDescent="0.3">
      <c r="B61704"/>
    </row>
    <row r="61705" spans="2:2" ht="16.5" x14ac:dyDescent="0.3">
      <c r="B61705"/>
    </row>
    <row r="61706" spans="2:2" ht="16.5" x14ac:dyDescent="0.3">
      <c r="B61706"/>
    </row>
    <row r="61707" spans="2:2" ht="16.5" x14ac:dyDescent="0.3">
      <c r="B61707"/>
    </row>
    <row r="61708" spans="2:2" ht="16.5" x14ac:dyDescent="0.3">
      <c r="B61708"/>
    </row>
    <row r="61709" spans="2:2" ht="16.5" x14ac:dyDescent="0.3">
      <c r="B61709"/>
    </row>
    <row r="61710" spans="2:2" ht="16.5" x14ac:dyDescent="0.3">
      <c r="B61710"/>
    </row>
    <row r="61711" spans="2:2" ht="16.5" x14ac:dyDescent="0.3">
      <c r="B61711"/>
    </row>
    <row r="61712" spans="2:2" ht="16.5" x14ac:dyDescent="0.3">
      <c r="B61712"/>
    </row>
    <row r="61713" spans="2:2" ht="16.5" x14ac:dyDescent="0.3">
      <c r="B61713"/>
    </row>
    <row r="61714" spans="2:2" ht="16.5" x14ac:dyDescent="0.3">
      <c r="B61714"/>
    </row>
    <row r="61715" spans="2:2" ht="16.5" x14ac:dyDescent="0.3">
      <c r="B61715"/>
    </row>
    <row r="61716" spans="2:2" ht="16.5" x14ac:dyDescent="0.3">
      <c r="B61716"/>
    </row>
    <row r="61717" spans="2:2" ht="16.5" x14ac:dyDescent="0.3">
      <c r="B61717"/>
    </row>
    <row r="61718" spans="2:2" ht="16.5" x14ac:dyDescent="0.3">
      <c r="B61718"/>
    </row>
    <row r="61719" spans="2:2" ht="16.5" x14ac:dyDescent="0.3">
      <c r="B61719"/>
    </row>
    <row r="61720" spans="2:2" ht="16.5" x14ac:dyDescent="0.3">
      <c r="B61720"/>
    </row>
    <row r="61721" spans="2:2" ht="16.5" x14ac:dyDescent="0.3">
      <c r="B61721"/>
    </row>
    <row r="61722" spans="2:2" ht="16.5" x14ac:dyDescent="0.3">
      <c r="B61722"/>
    </row>
    <row r="61723" spans="2:2" ht="16.5" x14ac:dyDescent="0.3">
      <c r="B61723"/>
    </row>
    <row r="61724" spans="2:2" ht="16.5" x14ac:dyDescent="0.3">
      <c r="B61724"/>
    </row>
    <row r="61725" spans="2:2" ht="16.5" x14ac:dyDescent="0.3">
      <c r="B61725"/>
    </row>
    <row r="61726" spans="2:2" ht="16.5" x14ac:dyDescent="0.3">
      <c r="B61726"/>
    </row>
    <row r="61727" spans="2:2" ht="16.5" x14ac:dyDescent="0.3">
      <c r="B61727"/>
    </row>
    <row r="61728" spans="2:2" ht="16.5" x14ac:dyDescent="0.3">
      <c r="B61728"/>
    </row>
    <row r="61729" spans="2:2" ht="16.5" x14ac:dyDescent="0.3">
      <c r="B61729"/>
    </row>
    <row r="61730" spans="2:2" ht="16.5" x14ac:dyDescent="0.3">
      <c r="B61730"/>
    </row>
    <row r="61731" spans="2:2" ht="16.5" x14ac:dyDescent="0.3">
      <c r="B61731"/>
    </row>
    <row r="61732" spans="2:2" ht="16.5" x14ac:dyDescent="0.3">
      <c r="B61732"/>
    </row>
    <row r="61733" spans="2:2" ht="16.5" x14ac:dyDescent="0.3">
      <c r="B61733"/>
    </row>
    <row r="61734" spans="2:2" ht="16.5" x14ac:dyDescent="0.3">
      <c r="B61734"/>
    </row>
    <row r="61735" spans="2:2" ht="16.5" x14ac:dyDescent="0.3">
      <c r="B61735"/>
    </row>
    <row r="61736" spans="2:2" ht="16.5" x14ac:dyDescent="0.3">
      <c r="B61736"/>
    </row>
    <row r="61737" spans="2:2" ht="16.5" x14ac:dyDescent="0.3">
      <c r="B61737"/>
    </row>
    <row r="61738" spans="2:2" ht="16.5" x14ac:dyDescent="0.3">
      <c r="B61738"/>
    </row>
    <row r="61739" spans="2:2" ht="16.5" x14ac:dyDescent="0.3">
      <c r="B61739"/>
    </row>
    <row r="61740" spans="2:2" ht="16.5" x14ac:dyDescent="0.3">
      <c r="B61740"/>
    </row>
    <row r="61741" spans="2:2" ht="16.5" x14ac:dyDescent="0.3">
      <c r="B61741"/>
    </row>
    <row r="61742" spans="2:2" ht="16.5" x14ac:dyDescent="0.3">
      <c r="B61742"/>
    </row>
    <row r="61743" spans="2:2" ht="16.5" x14ac:dyDescent="0.3">
      <c r="B61743"/>
    </row>
    <row r="61744" spans="2:2" ht="16.5" x14ac:dyDescent="0.3">
      <c r="B61744"/>
    </row>
    <row r="61745" spans="2:2" ht="16.5" x14ac:dyDescent="0.3">
      <c r="B61745"/>
    </row>
    <row r="61746" spans="2:2" ht="16.5" x14ac:dyDescent="0.3">
      <c r="B61746"/>
    </row>
    <row r="61747" spans="2:2" ht="16.5" x14ac:dyDescent="0.3">
      <c r="B61747"/>
    </row>
    <row r="61748" spans="2:2" ht="16.5" x14ac:dyDescent="0.3">
      <c r="B61748"/>
    </row>
    <row r="61749" spans="2:2" ht="16.5" x14ac:dyDescent="0.3">
      <c r="B61749"/>
    </row>
    <row r="61750" spans="2:2" ht="16.5" x14ac:dyDescent="0.3">
      <c r="B61750"/>
    </row>
    <row r="61751" spans="2:2" ht="16.5" x14ac:dyDescent="0.3">
      <c r="B61751"/>
    </row>
    <row r="61752" spans="2:2" ht="16.5" x14ac:dyDescent="0.3">
      <c r="B61752"/>
    </row>
    <row r="61753" spans="2:2" ht="16.5" x14ac:dyDescent="0.3">
      <c r="B61753"/>
    </row>
    <row r="61754" spans="2:2" ht="16.5" x14ac:dyDescent="0.3">
      <c r="B61754"/>
    </row>
    <row r="61755" spans="2:2" ht="16.5" x14ac:dyDescent="0.3">
      <c r="B61755"/>
    </row>
    <row r="61756" spans="2:2" ht="16.5" x14ac:dyDescent="0.3">
      <c r="B61756"/>
    </row>
    <row r="61757" spans="2:2" ht="16.5" x14ac:dyDescent="0.3">
      <c r="B61757"/>
    </row>
    <row r="61758" spans="2:2" ht="16.5" x14ac:dyDescent="0.3">
      <c r="B61758"/>
    </row>
    <row r="61759" spans="2:2" ht="16.5" x14ac:dyDescent="0.3">
      <c r="B61759"/>
    </row>
    <row r="61760" spans="2:2" ht="16.5" x14ac:dyDescent="0.3">
      <c r="B61760"/>
    </row>
    <row r="61761" spans="2:2" ht="16.5" x14ac:dyDescent="0.3">
      <c r="B61761"/>
    </row>
    <row r="61762" spans="2:2" ht="16.5" x14ac:dyDescent="0.3">
      <c r="B61762"/>
    </row>
    <row r="61763" spans="2:2" ht="16.5" x14ac:dyDescent="0.3">
      <c r="B61763"/>
    </row>
    <row r="61764" spans="2:2" ht="16.5" x14ac:dyDescent="0.3">
      <c r="B61764"/>
    </row>
    <row r="61765" spans="2:2" ht="16.5" x14ac:dyDescent="0.3">
      <c r="B61765"/>
    </row>
    <row r="61766" spans="2:2" ht="16.5" x14ac:dyDescent="0.3">
      <c r="B61766"/>
    </row>
    <row r="61767" spans="2:2" ht="16.5" x14ac:dyDescent="0.3">
      <c r="B61767"/>
    </row>
    <row r="61768" spans="2:2" ht="16.5" x14ac:dyDescent="0.3">
      <c r="B61768"/>
    </row>
    <row r="61769" spans="2:2" ht="16.5" x14ac:dyDescent="0.3">
      <c r="B61769"/>
    </row>
    <row r="61770" spans="2:2" ht="16.5" x14ac:dyDescent="0.3">
      <c r="B61770"/>
    </row>
    <row r="61771" spans="2:2" ht="16.5" x14ac:dyDescent="0.3">
      <c r="B61771"/>
    </row>
    <row r="61772" spans="2:2" ht="16.5" x14ac:dyDescent="0.3">
      <c r="B61772"/>
    </row>
    <row r="61773" spans="2:2" ht="16.5" x14ac:dyDescent="0.3">
      <c r="B61773"/>
    </row>
    <row r="61774" spans="2:2" ht="16.5" x14ac:dyDescent="0.3">
      <c r="B61774"/>
    </row>
    <row r="61775" spans="2:2" ht="16.5" x14ac:dyDescent="0.3">
      <c r="B61775"/>
    </row>
    <row r="61776" spans="2:2" ht="16.5" x14ac:dyDescent="0.3">
      <c r="B61776"/>
    </row>
    <row r="61777" spans="2:2" ht="16.5" x14ac:dyDescent="0.3">
      <c r="B61777"/>
    </row>
    <row r="61778" spans="2:2" ht="16.5" x14ac:dyDescent="0.3">
      <c r="B61778"/>
    </row>
    <row r="61779" spans="2:2" ht="16.5" x14ac:dyDescent="0.3">
      <c r="B61779"/>
    </row>
    <row r="61780" spans="2:2" ht="16.5" x14ac:dyDescent="0.3">
      <c r="B61780"/>
    </row>
    <row r="61781" spans="2:2" ht="16.5" x14ac:dyDescent="0.3">
      <c r="B61781"/>
    </row>
    <row r="61782" spans="2:2" ht="16.5" x14ac:dyDescent="0.3">
      <c r="B61782"/>
    </row>
    <row r="61783" spans="2:2" ht="16.5" x14ac:dyDescent="0.3">
      <c r="B61783"/>
    </row>
    <row r="61784" spans="2:2" ht="16.5" x14ac:dyDescent="0.3">
      <c r="B61784"/>
    </row>
    <row r="61785" spans="2:2" ht="16.5" x14ac:dyDescent="0.3">
      <c r="B61785"/>
    </row>
    <row r="61786" spans="2:2" ht="16.5" x14ac:dyDescent="0.3">
      <c r="B61786"/>
    </row>
    <row r="61787" spans="2:2" ht="16.5" x14ac:dyDescent="0.3">
      <c r="B61787"/>
    </row>
    <row r="61788" spans="2:2" ht="16.5" x14ac:dyDescent="0.3">
      <c r="B61788"/>
    </row>
    <row r="61789" spans="2:2" ht="16.5" x14ac:dyDescent="0.3">
      <c r="B61789"/>
    </row>
    <row r="61790" spans="2:2" ht="16.5" x14ac:dyDescent="0.3">
      <c r="B61790"/>
    </row>
    <row r="61791" spans="2:2" ht="16.5" x14ac:dyDescent="0.3">
      <c r="B61791"/>
    </row>
    <row r="61792" spans="2:2" ht="16.5" x14ac:dyDescent="0.3">
      <c r="B61792"/>
    </row>
    <row r="61793" spans="2:2" ht="16.5" x14ac:dyDescent="0.3">
      <c r="B61793"/>
    </row>
    <row r="61794" spans="2:2" ht="16.5" x14ac:dyDescent="0.3">
      <c r="B61794"/>
    </row>
    <row r="61795" spans="2:2" ht="16.5" x14ac:dyDescent="0.3">
      <c r="B61795"/>
    </row>
    <row r="61796" spans="2:2" ht="16.5" x14ac:dyDescent="0.3">
      <c r="B61796"/>
    </row>
    <row r="61797" spans="2:2" ht="16.5" x14ac:dyDescent="0.3">
      <c r="B61797"/>
    </row>
    <row r="61798" spans="2:2" ht="16.5" x14ac:dyDescent="0.3">
      <c r="B61798"/>
    </row>
    <row r="61799" spans="2:2" ht="16.5" x14ac:dyDescent="0.3">
      <c r="B61799"/>
    </row>
    <row r="61800" spans="2:2" ht="16.5" x14ac:dyDescent="0.3">
      <c r="B61800"/>
    </row>
    <row r="61801" spans="2:2" ht="16.5" x14ac:dyDescent="0.3">
      <c r="B61801"/>
    </row>
    <row r="61802" spans="2:2" ht="16.5" x14ac:dyDescent="0.3">
      <c r="B61802"/>
    </row>
    <row r="61803" spans="2:2" ht="16.5" x14ac:dyDescent="0.3">
      <c r="B61803"/>
    </row>
    <row r="61804" spans="2:2" ht="16.5" x14ac:dyDescent="0.3">
      <c r="B61804"/>
    </row>
    <row r="61805" spans="2:2" ht="16.5" x14ac:dyDescent="0.3">
      <c r="B61805"/>
    </row>
    <row r="61806" spans="2:2" ht="16.5" x14ac:dyDescent="0.3">
      <c r="B61806"/>
    </row>
    <row r="61807" spans="2:2" ht="16.5" x14ac:dyDescent="0.3">
      <c r="B61807"/>
    </row>
    <row r="61808" spans="2:2" ht="16.5" x14ac:dyDescent="0.3">
      <c r="B61808"/>
    </row>
    <row r="61809" spans="2:2" ht="16.5" x14ac:dyDescent="0.3">
      <c r="B61809"/>
    </row>
    <row r="61810" spans="2:2" ht="16.5" x14ac:dyDescent="0.3">
      <c r="B61810"/>
    </row>
    <row r="61811" spans="2:2" ht="16.5" x14ac:dyDescent="0.3">
      <c r="B61811"/>
    </row>
    <row r="61812" spans="2:2" ht="16.5" x14ac:dyDescent="0.3">
      <c r="B61812"/>
    </row>
    <row r="61813" spans="2:2" ht="16.5" x14ac:dyDescent="0.3">
      <c r="B61813"/>
    </row>
    <row r="61814" spans="2:2" ht="16.5" x14ac:dyDescent="0.3">
      <c r="B61814"/>
    </row>
    <row r="61815" spans="2:2" ht="16.5" x14ac:dyDescent="0.3">
      <c r="B61815"/>
    </row>
    <row r="61816" spans="2:2" ht="16.5" x14ac:dyDescent="0.3">
      <c r="B61816"/>
    </row>
    <row r="61817" spans="2:2" ht="16.5" x14ac:dyDescent="0.3">
      <c r="B61817"/>
    </row>
    <row r="61818" spans="2:2" ht="16.5" x14ac:dyDescent="0.3">
      <c r="B61818"/>
    </row>
    <row r="61819" spans="2:2" ht="16.5" x14ac:dyDescent="0.3">
      <c r="B61819"/>
    </row>
    <row r="61820" spans="2:2" ht="16.5" x14ac:dyDescent="0.3">
      <c r="B61820"/>
    </row>
    <row r="61821" spans="2:2" ht="16.5" x14ac:dyDescent="0.3">
      <c r="B61821"/>
    </row>
    <row r="61822" spans="2:2" ht="16.5" x14ac:dyDescent="0.3">
      <c r="B61822"/>
    </row>
    <row r="61823" spans="2:2" ht="16.5" x14ac:dyDescent="0.3">
      <c r="B61823"/>
    </row>
    <row r="61824" spans="2:2" ht="16.5" x14ac:dyDescent="0.3">
      <c r="B61824"/>
    </row>
    <row r="61825" spans="2:2" ht="16.5" x14ac:dyDescent="0.3">
      <c r="B61825"/>
    </row>
    <row r="61826" spans="2:2" ht="16.5" x14ac:dyDescent="0.3">
      <c r="B61826"/>
    </row>
    <row r="61827" spans="2:2" ht="16.5" x14ac:dyDescent="0.3">
      <c r="B61827"/>
    </row>
    <row r="61828" spans="2:2" ht="16.5" x14ac:dyDescent="0.3">
      <c r="B61828"/>
    </row>
    <row r="61829" spans="2:2" ht="16.5" x14ac:dyDescent="0.3">
      <c r="B61829"/>
    </row>
    <row r="61830" spans="2:2" ht="16.5" x14ac:dyDescent="0.3">
      <c r="B61830"/>
    </row>
    <row r="61831" spans="2:2" ht="16.5" x14ac:dyDescent="0.3">
      <c r="B61831"/>
    </row>
    <row r="61832" spans="2:2" ht="16.5" x14ac:dyDescent="0.3">
      <c r="B61832"/>
    </row>
    <row r="61833" spans="2:2" ht="16.5" x14ac:dyDescent="0.3">
      <c r="B61833"/>
    </row>
    <row r="61834" spans="2:2" ht="16.5" x14ac:dyDescent="0.3">
      <c r="B61834"/>
    </row>
    <row r="61835" spans="2:2" ht="16.5" x14ac:dyDescent="0.3">
      <c r="B61835"/>
    </row>
    <row r="61836" spans="2:2" ht="16.5" x14ac:dyDescent="0.3">
      <c r="B61836"/>
    </row>
    <row r="61837" spans="2:2" ht="16.5" x14ac:dyDescent="0.3">
      <c r="B61837"/>
    </row>
    <row r="61838" spans="2:2" ht="16.5" x14ac:dyDescent="0.3">
      <c r="B61838"/>
    </row>
    <row r="61839" spans="2:2" ht="16.5" x14ac:dyDescent="0.3">
      <c r="B61839"/>
    </row>
    <row r="61840" spans="2:2" ht="16.5" x14ac:dyDescent="0.3">
      <c r="B61840"/>
    </row>
    <row r="61841" spans="2:2" ht="16.5" x14ac:dyDescent="0.3">
      <c r="B61841"/>
    </row>
    <row r="61842" spans="2:2" ht="16.5" x14ac:dyDescent="0.3">
      <c r="B61842"/>
    </row>
    <row r="61843" spans="2:2" ht="16.5" x14ac:dyDescent="0.3">
      <c r="B61843"/>
    </row>
    <row r="61844" spans="2:2" ht="16.5" x14ac:dyDescent="0.3">
      <c r="B61844"/>
    </row>
    <row r="61845" spans="2:2" ht="16.5" x14ac:dyDescent="0.3">
      <c r="B61845"/>
    </row>
    <row r="61846" spans="2:2" ht="16.5" x14ac:dyDescent="0.3">
      <c r="B61846"/>
    </row>
    <row r="61847" spans="2:2" ht="16.5" x14ac:dyDescent="0.3">
      <c r="B61847"/>
    </row>
    <row r="61848" spans="2:2" ht="16.5" x14ac:dyDescent="0.3">
      <c r="B61848"/>
    </row>
    <row r="61849" spans="2:2" ht="16.5" x14ac:dyDescent="0.3">
      <c r="B61849"/>
    </row>
    <row r="61850" spans="2:2" ht="16.5" x14ac:dyDescent="0.3">
      <c r="B61850"/>
    </row>
    <row r="61851" spans="2:2" ht="16.5" x14ac:dyDescent="0.3">
      <c r="B61851"/>
    </row>
    <row r="61852" spans="2:2" ht="16.5" x14ac:dyDescent="0.3">
      <c r="B61852"/>
    </row>
    <row r="61853" spans="2:2" ht="16.5" x14ac:dyDescent="0.3">
      <c r="B61853"/>
    </row>
    <row r="61854" spans="2:2" ht="16.5" x14ac:dyDescent="0.3">
      <c r="B61854"/>
    </row>
    <row r="61855" spans="2:2" ht="16.5" x14ac:dyDescent="0.3">
      <c r="B61855"/>
    </row>
    <row r="61856" spans="2:2" ht="16.5" x14ac:dyDescent="0.3">
      <c r="B61856"/>
    </row>
    <row r="61857" spans="2:2" ht="16.5" x14ac:dyDescent="0.3">
      <c r="B61857"/>
    </row>
    <row r="61858" spans="2:2" ht="16.5" x14ac:dyDescent="0.3">
      <c r="B61858"/>
    </row>
    <row r="61859" spans="2:2" ht="16.5" x14ac:dyDescent="0.3">
      <c r="B61859"/>
    </row>
    <row r="61860" spans="2:2" ht="16.5" x14ac:dyDescent="0.3">
      <c r="B61860"/>
    </row>
    <row r="61861" spans="2:2" ht="16.5" x14ac:dyDescent="0.3">
      <c r="B61861"/>
    </row>
    <row r="61862" spans="2:2" ht="16.5" x14ac:dyDescent="0.3">
      <c r="B61862"/>
    </row>
    <row r="61863" spans="2:2" ht="16.5" x14ac:dyDescent="0.3">
      <c r="B61863"/>
    </row>
    <row r="61864" spans="2:2" ht="16.5" x14ac:dyDescent="0.3">
      <c r="B61864"/>
    </row>
    <row r="61865" spans="2:2" ht="16.5" x14ac:dyDescent="0.3">
      <c r="B61865"/>
    </row>
    <row r="61866" spans="2:2" ht="16.5" x14ac:dyDescent="0.3">
      <c r="B61866"/>
    </row>
    <row r="61867" spans="2:2" ht="16.5" x14ac:dyDescent="0.3">
      <c r="B61867"/>
    </row>
    <row r="61868" spans="2:2" ht="16.5" x14ac:dyDescent="0.3">
      <c r="B61868"/>
    </row>
    <row r="61869" spans="2:2" ht="16.5" x14ac:dyDescent="0.3">
      <c r="B61869"/>
    </row>
    <row r="61870" spans="2:2" ht="16.5" x14ac:dyDescent="0.3">
      <c r="B61870"/>
    </row>
    <row r="61871" spans="2:2" ht="16.5" x14ac:dyDescent="0.3">
      <c r="B61871"/>
    </row>
    <row r="61872" spans="2:2" ht="16.5" x14ac:dyDescent="0.3">
      <c r="B61872"/>
    </row>
    <row r="61873" spans="2:2" ht="16.5" x14ac:dyDescent="0.3">
      <c r="B61873"/>
    </row>
    <row r="61874" spans="2:2" ht="16.5" x14ac:dyDescent="0.3">
      <c r="B61874"/>
    </row>
    <row r="61875" spans="2:2" ht="16.5" x14ac:dyDescent="0.3">
      <c r="B61875"/>
    </row>
    <row r="61876" spans="2:2" ht="16.5" x14ac:dyDescent="0.3">
      <c r="B61876"/>
    </row>
    <row r="61877" spans="2:2" ht="16.5" x14ac:dyDescent="0.3">
      <c r="B61877"/>
    </row>
    <row r="61878" spans="2:2" ht="16.5" x14ac:dyDescent="0.3">
      <c r="B61878"/>
    </row>
    <row r="61879" spans="2:2" ht="16.5" x14ac:dyDescent="0.3">
      <c r="B61879"/>
    </row>
    <row r="61880" spans="2:2" ht="16.5" x14ac:dyDescent="0.3">
      <c r="B61880"/>
    </row>
    <row r="61881" spans="2:2" ht="16.5" x14ac:dyDescent="0.3">
      <c r="B61881"/>
    </row>
    <row r="61882" spans="2:2" ht="16.5" x14ac:dyDescent="0.3">
      <c r="B61882"/>
    </row>
    <row r="61883" spans="2:2" ht="16.5" x14ac:dyDescent="0.3">
      <c r="B61883"/>
    </row>
    <row r="61884" spans="2:2" ht="16.5" x14ac:dyDescent="0.3">
      <c r="B61884"/>
    </row>
    <row r="61885" spans="2:2" ht="16.5" x14ac:dyDescent="0.3">
      <c r="B61885"/>
    </row>
    <row r="61886" spans="2:2" ht="16.5" x14ac:dyDescent="0.3">
      <c r="B61886"/>
    </row>
    <row r="61887" spans="2:2" ht="16.5" x14ac:dyDescent="0.3">
      <c r="B61887"/>
    </row>
    <row r="61888" spans="2:2" ht="16.5" x14ac:dyDescent="0.3">
      <c r="B61888"/>
    </row>
    <row r="61889" spans="2:2" ht="16.5" x14ac:dyDescent="0.3">
      <c r="B61889"/>
    </row>
    <row r="61890" spans="2:2" ht="16.5" x14ac:dyDescent="0.3">
      <c r="B61890"/>
    </row>
    <row r="61891" spans="2:2" ht="16.5" x14ac:dyDescent="0.3">
      <c r="B61891"/>
    </row>
    <row r="61892" spans="2:2" ht="16.5" x14ac:dyDescent="0.3">
      <c r="B61892"/>
    </row>
    <row r="61893" spans="2:2" ht="16.5" x14ac:dyDescent="0.3">
      <c r="B61893"/>
    </row>
    <row r="61894" spans="2:2" ht="16.5" x14ac:dyDescent="0.3">
      <c r="B61894"/>
    </row>
    <row r="61895" spans="2:2" ht="16.5" x14ac:dyDescent="0.3">
      <c r="B61895"/>
    </row>
    <row r="61896" spans="2:2" ht="16.5" x14ac:dyDescent="0.3">
      <c r="B61896"/>
    </row>
    <row r="61897" spans="2:2" ht="16.5" x14ac:dyDescent="0.3">
      <c r="B61897"/>
    </row>
    <row r="61898" spans="2:2" ht="16.5" x14ac:dyDescent="0.3">
      <c r="B61898"/>
    </row>
    <row r="61899" spans="2:2" ht="16.5" x14ac:dyDescent="0.3">
      <c r="B61899"/>
    </row>
    <row r="61900" spans="2:2" ht="16.5" x14ac:dyDescent="0.3">
      <c r="B61900"/>
    </row>
    <row r="61901" spans="2:2" ht="16.5" x14ac:dyDescent="0.3">
      <c r="B61901"/>
    </row>
    <row r="61902" spans="2:2" ht="16.5" x14ac:dyDescent="0.3">
      <c r="B61902"/>
    </row>
    <row r="61903" spans="2:2" ht="16.5" x14ac:dyDescent="0.3">
      <c r="B61903"/>
    </row>
    <row r="61904" spans="2:2" ht="16.5" x14ac:dyDescent="0.3">
      <c r="B61904"/>
    </row>
    <row r="61905" spans="2:2" ht="16.5" x14ac:dyDescent="0.3">
      <c r="B61905"/>
    </row>
    <row r="61906" spans="2:2" ht="16.5" x14ac:dyDescent="0.3">
      <c r="B61906"/>
    </row>
    <row r="61907" spans="2:2" ht="16.5" x14ac:dyDescent="0.3">
      <c r="B61907"/>
    </row>
    <row r="61908" spans="2:2" ht="16.5" x14ac:dyDescent="0.3">
      <c r="B61908"/>
    </row>
    <row r="61909" spans="2:2" ht="16.5" x14ac:dyDescent="0.3">
      <c r="B61909"/>
    </row>
    <row r="61910" spans="2:2" ht="16.5" x14ac:dyDescent="0.3">
      <c r="B61910"/>
    </row>
    <row r="61911" spans="2:2" ht="16.5" x14ac:dyDescent="0.3">
      <c r="B61911"/>
    </row>
    <row r="61912" spans="2:2" ht="16.5" x14ac:dyDescent="0.3">
      <c r="B61912"/>
    </row>
    <row r="61913" spans="2:2" ht="16.5" x14ac:dyDescent="0.3">
      <c r="B61913"/>
    </row>
    <row r="61914" spans="2:2" ht="16.5" x14ac:dyDescent="0.3">
      <c r="B61914"/>
    </row>
    <row r="61915" spans="2:2" ht="16.5" x14ac:dyDescent="0.3">
      <c r="B61915"/>
    </row>
    <row r="61916" spans="2:2" ht="16.5" x14ac:dyDescent="0.3">
      <c r="B61916"/>
    </row>
    <row r="61917" spans="2:2" ht="16.5" x14ac:dyDescent="0.3">
      <c r="B61917"/>
    </row>
    <row r="61918" spans="2:2" ht="16.5" x14ac:dyDescent="0.3">
      <c r="B61918"/>
    </row>
    <row r="61919" spans="2:2" ht="16.5" x14ac:dyDescent="0.3">
      <c r="B61919"/>
    </row>
    <row r="61920" spans="2:2" ht="16.5" x14ac:dyDescent="0.3">
      <c r="B61920"/>
    </row>
    <row r="61921" spans="2:2" ht="16.5" x14ac:dyDescent="0.3">
      <c r="B61921"/>
    </row>
    <row r="61922" spans="2:2" ht="16.5" x14ac:dyDescent="0.3">
      <c r="B61922"/>
    </row>
    <row r="61923" spans="2:2" ht="16.5" x14ac:dyDescent="0.3">
      <c r="B61923"/>
    </row>
    <row r="61924" spans="2:2" ht="16.5" x14ac:dyDescent="0.3">
      <c r="B61924"/>
    </row>
    <row r="61925" spans="2:2" ht="16.5" x14ac:dyDescent="0.3">
      <c r="B61925"/>
    </row>
    <row r="61926" spans="2:2" ht="16.5" x14ac:dyDescent="0.3">
      <c r="B61926"/>
    </row>
    <row r="61927" spans="2:2" ht="16.5" x14ac:dyDescent="0.3">
      <c r="B61927"/>
    </row>
    <row r="61928" spans="2:2" ht="16.5" x14ac:dyDescent="0.3">
      <c r="B61928"/>
    </row>
    <row r="61929" spans="2:2" ht="16.5" x14ac:dyDescent="0.3">
      <c r="B61929"/>
    </row>
    <row r="61930" spans="2:2" ht="16.5" x14ac:dyDescent="0.3">
      <c r="B61930"/>
    </row>
    <row r="61931" spans="2:2" ht="16.5" x14ac:dyDescent="0.3">
      <c r="B61931"/>
    </row>
    <row r="61932" spans="2:2" ht="16.5" x14ac:dyDescent="0.3">
      <c r="B61932"/>
    </row>
    <row r="61933" spans="2:2" ht="16.5" x14ac:dyDescent="0.3">
      <c r="B61933"/>
    </row>
    <row r="61934" spans="2:2" ht="16.5" x14ac:dyDescent="0.3">
      <c r="B61934"/>
    </row>
    <row r="61935" spans="2:2" ht="16.5" x14ac:dyDescent="0.3">
      <c r="B61935"/>
    </row>
    <row r="61936" spans="2:2" ht="16.5" x14ac:dyDescent="0.3">
      <c r="B61936"/>
    </row>
    <row r="61937" spans="2:2" ht="16.5" x14ac:dyDescent="0.3">
      <c r="B61937"/>
    </row>
    <row r="61938" spans="2:2" ht="16.5" x14ac:dyDescent="0.3">
      <c r="B61938"/>
    </row>
    <row r="61939" spans="2:2" ht="16.5" x14ac:dyDescent="0.3">
      <c r="B61939"/>
    </row>
    <row r="61940" spans="2:2" ht="16.5" x14ac:dyDescent="0.3">
      <c r="B61940"/>
    </row>
    <row r="61941" spans="2:2" ht="16.5" x14ac:dyDescent="0.3">
      <c r="B61941"/>
    </row>
    <row r="61942" spans="2:2" ht="16.5" x14ac:dyDescent="0.3">
      <c r="B61942"/>
    </row>
    <row r="61943" spans="2:2" ht="16.5" x14ac:dyDescent="0.3">
      <c r="B61943"/>
    </row>
    <row r="61944" spans="2:2" ht="16.5" x14ac:dyDescent="0.3">
      <c r="B61944"/>
    </row>
    <row r="61945" spans="2:2" ht="16.5" x14ac:dyDescent="0.3">
      <c r="B61945"/>
    </row>
    <row r="61946" spans="2:2" ht="16.5" x14ac:dyDescent="0.3">
      <c r="B61946"/>
    </row>
    <row r="61947" spans="2:2" ht="16.5" x14ac:dyDescent="0.3">
      <c r="B61947"/>
    </row>
    <row r="61948" spans="2:2" ht="16.5" x14ac:dyDescent="0.3">
      <c r="B61948"/>
    </row>
    <row r="61949" spans="2:2" ht="16.5" x14ac:dyDescent="0.3">
      <c r="B61949"/>
    </row>
    <row r="61950" spans="2:2" ht="16.5" x14ac:dyDescent="0.3">
      <c r="B61950"/>
    </row>
    <row r="61951" spans="2:2" ht="16.5" x14ac:dyDescent="0.3">
      <c r="B61951"/>
    </row>
    <row r="61952" spans="2:2" ht="16.5" x14ac:dyDescent="0.3">
      <c r="B61952"/>
    </row>
    <row r="61953" spans="2:2" ht="16.5" x14ac:dyDescent="0.3">
      <c r="B61953"/>
    </row>
    <row r="61954" spans="2:2" ht="16.5" x14ac:dyDescent="0.3">
      <c r="B61954"/>
    </row>
    <row r="61955" spans="2:2" ht="16.5" x14ac:dyDescent="0.3">
      <c r="B61955"/>
    </row>
    <row r="61956" spans="2:2" ht="16.5" x14ac:dyDescent="0.3">
      <c r="B61956"/>
    </row>
    <row r="61957" spans="2:2" ht="16.5" x14ac:dyDescent="0.3">
      <c r="B61957"/>
    </row>
    <row r="61958" spans="2:2" ht="16.5" x14ac:dyDescent="0.3">
      <c r="B61958"/>
    </row>
    <row r="61959" spans="2:2" ht="16.5" x14ac:dyDescent="0.3">
      <c r="B61959"/>
    </row>
    <row r="61960" spans="2:2" ht="16.5" x14ac:dyDescent="0.3">
      <c r="B61960"/>
    </row>
    <row r="61961" spans="2:2" ht="16.5" x14ac:dyDescent="0.3">
      <c r="B61961"/>
    </row>
    <row r="61962" spans="2:2" ht="16.5" x14ac:dyDescent="0.3">
      <c r="B61962"/>
    </row>
    <row r="61963" spans="2:2" ht="16.5" x14ac:dyDescent="0.3">
      <c r="B61963"/>
    </row>
    <row r="61964" spans="2:2" ht="16.5" x14ac:dyDescent="0.3">
      <c r="B61964"/>
    </row>
    <row r="61965" spans="2:2" ht="16.5" x14ac:dyDescent="0.3">
      <c r="B61965"/>
    </row>
    <row r="61966" spans="2:2" ht="16.5" x14ac:dyDescent="0.3">
      <c r="B61966"/>
    </row>
    <row r="61967" spans="2:2" ht="16.5" x14ac:dyDescent="0.3">
      <c r="B61967"/>
    </row>
    <row r="61968" spans="2:2" ht="16.5" x14ac:dyDescent="0.3">
      <c r="B61968"/>
    </row>
    <row r="61969" spans="2:2" ht="16.5" x14ac:dyDescent="0.3">
      <c r="B61969"/>
    </row>
    <row r="61970" spans="2:2" ht="16.5" x14ac:dyDescent="0.3">
      <c r="B61970"/>
    </row>
    <row r="61971" spans="2:2" ht="16.5" x14ac:dyDescent="0.3">
      <c r="B61971"/>
    </row>
    <row r="61972" spans="2:2" ht="16.5" x14ac:dyDescent="0.3">
      <c r="B61972"/>
    </row>
    <row r="61973" spans="2:2" ht="16.5" x14ac:dyDescent="0.3">
      <c r="B61973"/>
    </row>
    <row r="61974" spans="2:2" ht="16.5" x14ac:dyDescent="0.3">
      <c r="B61974"/>
    </row>
    <row r="61975" spans="2:2" ht="16.5" x14ac:dyDescent="0.3">
      <c r="B61975"/>
    </row>
    <row r="61976" spans="2:2" ht="16.5" x14ac:dyDescent="0.3">
      <c r="B61976"/>
    </row>
    <row r="61977" spans="2:2" ht="16.5" x14ac:dyDescent="0.3">
      <c r="B61977"/>
    </row>
    <row r="61978" spans="2:2" ht="16.5" x14ac:dyDescent="0.3">
      <c r="B61978"/>
    </row>
    <row r="61979" spans="2:2" ht="16.5" x14ac:dyDescent="0.3">
      <c r="B61979"/>
    </row>
    <row r="61980" spans="2:2" ht="16.5" x14ac:dyDescent="0.3">
      <c r="B61980"/>
    </row>
    <row r="61981" spans="2:2" ht="16.5" x14ac:dyDescent="0.3">
      <c r="B61981"/>
    </row>
    <row r="61982" spans="2:2" ht="16.5" x14ac:dyDescent="0.3">
      <c r="B61982"/>
    </row>
    <row r="61983" spans="2:2" ht="16.5" x14ac:dyDescent="0.3">
      <c r="B61983"/>
    </row>
    <row r="61984" spans="2:2" ht="16.5" x14ac:dyDescent="0.3">
      <c r="B61984"/>
    </row>
    <row r="61985" spans="2:2" ht="16.5" x14ac:dyDescent="0.3">
      <c r="B61985"/>
    </row>
    <row r="61986" spans="2:2" ht="16.5" x14ac:dyDescent="0.3">
      <c r="B61986"/>
    </row>
    <row r="61987" spans="2:2" ht="16.5" x14ac:dyDescent="0.3">
      <c r="B61987"/>
    </row>
    <row r="61988" spans="2:2" ht="16.5" x14ac:dyDescent="0.3">
      <c r="B61988"/>
    </row>
    <row r="61989" spans="2:2" ht="16.5" x14ac:dyDescent="0.3">
      <c r="B61989"/>
    </row>
    <row r="61990" spans="2:2" ht="16.5" x14ac:dyDescent="0.3">
      <c r="B61990"/>
    </row>
    <row r="61991" spans="2:2" ht="16.5" x14ac:dyDescent="0.3">
      <c r="B61991"/>
    </row>
    <row r="61992" spans="2:2" ht="16.5" x14ac:dyDescent="0.3">
      <c r="B61992"/>
    </row>
    <row r="61993" spans="2:2" ht="16.5" x14ac:dyDescent="0.3">
      <c r="B61993"/>
    </row>
    <row r="61994" spans="2:2" ht="16.5" x14ac:dyDescent="0.3">
      <c r="B61994"/>
    </row>
    <row r="61995" spans="2:2" ht="16.5" x14ac:dyDescent="0.3">
      <c r="B61995"/>
    </row>
    <row r="61996" spans="2:2" ht="16.5" x14ac:dyDescent="0.3">
      <c r="B61996"/>
    </row>
    <row r="61997" spans="2:2" ht="16.5" x14ac:dyDescent="0.3">
      <c r="B61997"/>
    </row>
    <row r="61998" spans="2:2" ht="16.5" x14ac:dyDescent="0.3">
      <c r="B61998"/>
    </row>
    <row r="61999" spans="2:2" ht="16.5" x14ac:dyDescent="0.3">
      <c r="B61999"/>
    </row>
    <row r="62000" spans="2:2" ht="16.5" x14ac:dyDescent="0.3">
      <c r="B62000"/>
    </row>
    <row r="62001" spans="2:2" ht="16.5" x14ac:dyDescent="0.3">
      <c r="B62001"/>
    </row>
    <row r="62002" spans="2:2" ht="16.5" x14ac:dyDescent="0.3">
      <c r="B62002"/>
    </row>
    <row r="62003" spans="2:2" ht="16.5" x14ac:dyDescent="0.3">
      <c r="B62003"/>
    </row>
    <row r="62004" spans="2:2" ht="16.5" x14ac:dyDescent="0.3">
      <c r="B62004"/>
    </row>
    <row r="62005" spans="2:2" ht="16.5" x14ac:dyDescent="0.3">
      <c r="B62005"/>
    </row>
    <row r="62006" spans="2:2" ht="16.5" x14ac:dyDescent="0.3">
      <c r="B62006"/>
    </row>
    <row r="62007" spans="2:2" ht="16.5" x14ac:dyDescent="0.3">
      <c r="B62007"/>
    </row>
    <row r="62008" spans="2:2" ht="16.5" x14ac:dyDescent="0.3">
      <c r="B62008"/>
    </row>
    <row r="62009" spans="2:2" ht="16.5" x14ac:dyDescent="0.3">
      <c r="B62009"/>
    </row>
    <row r="62010" spans="2:2" ht="16.5" x14ac:dyDescent="0.3">
      <c r="B62010"/>
    </row>
    <row r="62011" spans="2:2" ht="16.5" x14ac:dyDescent="0.3">
      <c r="B62011"/>
    </row>
    <row r="62012" spans="2:2" ht="16.5" x14ac:dyDescent="0.3">
      <c r="B62012"/>
    </row>
    <row r="62013" spans="2:2" ht="16.5" x14ac:dyDescent="0.3">
      <c r="B62013"/>
    </row>
    <row r="62014" spans="2:2" ht="16.5" x14ac:dyDescent="0.3">
      <c r="B62014"/>
    </row>
    <row r="62015" spans="2:2" ht="16.5" x14ac:dyDescent="0.3">
      <c r="B62015"/>
    </row>
    <row r="62016" spans="2:2" ht="16.5" x14ac:dyDescent="0.3">
      <c r="B62016"/>
    </row>
    <row r="62017" spans="2:2" ht="16.5" x14ac:dyDescent="0.3">
      <c r="B62017"/>
    </row>
    <row r="62018" spans="2:2" ht="16.5" x14ac:dyDescent="0.3">
      <c r="B62018"/>
    </row>
    <row r="62019" spans="2:2" ht="16.5" x14ac:dyDescent="0.3">
      <c r="B62019"/>
    </row>
    <row r="62020" spans="2:2" ht="16.5" x14ac:dyDescent="0.3">
      <c r="B62020"/>
    </row>
    <row r="62021" spans="2:2" ht="16.5" x14ac:dyDescent="0.3">
      <c r="B62021"/>
    </row>
    <row r="62022" spans="2:2" ht="16.5" x14ac:dyDescent="0.3">
      <c r="B62022"/>
    </row>
    <row r="62023" spans="2:2" ht="16.5" x14ac:dyDescent="0.3">
      <c r="B62023"/>
    </row>
    <row r="62024" spans="2:2" ht="16.5" x14ac:dyDescent="0.3">
      <c r="B62024"/>
    </row>
    <row r="62025" spans="2:2" ht="16.5" x14ac:dyDescent="0.3">
      <c r="B62025"/>
    </row>
    <row r="62026" spans="2:2" ht="16.5" x14ac:dyDescent="0.3">
      <c r="B62026"/>
    </row>
    <row r="62027" spans="2:2" ht="16.5" x14ac:dyDescent="0.3">
      <c r="B62027"/>
    </row>
    <row r="62028" spans="2:2" ht="16.5" x14ac:dyDescent="0.3">
      <c r="B62028"/>
    </row>
    <row r="62029" spans="2:2" ht="16.5" x14ac:dyDescent="0.3">
      <c r="B62029"/>
    </row>
    <row r="62030" spans="2:2" ht="16.5" x14ac:dyDescent="0.3">
      <c r="B62030"/>
    </row>
    <row r="62031" spans="2:2" ht="16.5" x14ac:dyDescent="0.3">
      <c r="B62031"/>
    </row>
    <row r="62032" spans="2:2" ht="16.5" x14ac:dyDescent="0.3">
      <c r="B62032"/>
    </row>
    <row r="62033" spans="2:2" ht="16.5" x14ac:dyDescent="0.3">
      <c r="B62033"/>
    </row>
    <row r="62034" spans="2:2" ht="16.5" x14ac:dyDescent="0.3">
      <c r="B62034"/>
    </row>
    <row r="62035" spans="2:2" ht="16.5" x14ac:dyDescent="0.3">
      <c r="B62035"/>
    </row>
    <row r="62036" spans="2:2" ht="16.5" x14ac:dyDescent="0.3">
      <c r="B62036"/>
    </row>
    <row r="62037" spans="2:2" ht="16.5" x14ac:dyDescent="0.3">
      <c r="B62037"/>
    </row>
    <row r="62038" spans="2:2" ht="16.5" x14ac:dyDescent="0.3">
      <c r="B62038"/>
    </row>
    <row r="62039" spans="2:2" ht="16.5" x14ac:dyDescent="0.3">
      <c r="B62039"/>
    </row>
    <row r="62040" spans="2:2" ht="16.5" x14ac:dyDescent="0.3">
      <c r="B62040"/>
    </row>
    <row r="62041" spans="2:2" ht="16.5" x14ac:dyDescent="0.3">
      <c r="B62041"/>
    </row>
    <row r="62042" spans="2:2" ht="16.5" x14ac:dyDescent="0.3">
      <c r="B62042"/>
    </row>
    <row r="62043" spans="2:2" ht="16.5" x14ac:dyDescent="0.3">
      <c r="B62043"/>
    </row>
    <row r="62044" spans="2:2" ht="16.5" x14ac:dyDescent="0.3">
      <c r="B62044"/>
    </row>
    <row r="62045" spans="2:2" ht="16.5" x14ac:dyDescent="0.3">
      <c r="B62045"/>
    </row>
    <row r="62046" spans="2:2" ht="16.5" x14ac:dyDescent="0.3">
      <c r="B62046"/>
    </row>
    <row r="62047" spans="2:2" ht="16.5" x14ac:dyDescent="0.3">
      <c r="B62047"/>
    </row>
    <row r="62048" spans="2:2" ht="16.5" x14ac:dyDescent="0.3">
      <c r="B62048"/>
    </row>
    <row r="62049" spans="2:2" ht="16.5" x14ac:dyDescent="0.3">
      <c r="B62049"/>
    </row>
    <row r="62050" spans="2:2" ht="16.5" x14ac:dyDescent="0.3">
      <c r="B62050"/>
    </row>
    <row r="62051" spans="2:2" ht="16.5" x14ac:dyDescent="0.3">
      <c r="B62051"/>
    </row>
    <row r="62052" spans="2:2" ht="16.5" x14ac:dyDescent="0.3">
      <c r="B62052"/>
    </row>
    <row r="62053" spans="2:2" ht="16.5" x14ac:dyDescent="0.3">
      <c r="B62053"/>
    </row>
    <row r="62054" spans="2:2" ht="16.5" x14ac:dyDescent="0.3">
      <c r="B62054"/>
    </row>
    <row r="62055" spans="2:2" ht="16.5" x14ac:dyDescent="0.3">
      <c r="B62055"/>
    </row>
    <row r="62056" spans="2:2" ht="16.5" x14ac:dyDescent="0.3">
      <c r="B62056"/>
    </row>
    <row r="62057" spans="2:2" ht="16.5" x14ac:dyDescent="0.3">
      <c r="B62057"/>
    </row>
    <row r="62058" spans="2:2" ht="16.5" x14ac:dyDescent="0.3">
      <c r="B62058"/>
    </row>
    <row r="62059" spans="2:2" ht="16.5" x14ac:dyDescent="0.3">
      <c r="B62059"/>
    </row>
    <row r="62060" spans="2:2" ht="16.5" x14ac:dyDescent="0.3">
      <c r="B62060"/>
    </row>
    <row r="62061" spans="2:2" ht="16.5" x14ac:dyDescent="0.3">
      <c r="B62061"/>
    </row>
    <row r="62062" spans="2:2" ht="16.5" x14ac:dyDescent="0.3">
      <c r="B62062"/>
    </row>
    <row r="62063" spans="2:2" ht="16.5" x14ac:dyDescent="0.3">
      <c r="B62063"/>
    </row>
    <row r="62064" spans="2:2" ht="16.5" x14ac:dyDescent="0.3">
      <c r="B62064"/>
    </row>
    <row r="62065" spans="2:2" ht="16.5" x14ac:dyDescent="0.3">
      <c r="B62065"/>
    </row>
    <row r="62066" spans="2:2" ht="16.5" x14ac:dyDescent="0.3">
      <c r="B62066"/>
    </row>
    <row r="62067" spans="2:2" ht="16.5" x14ac:dyDescent="0.3">
      <c r="B62067"/>
    </row>
    <row r="62068" spans="2:2" ht="16.5" x14ac:dyDescent="0.3">
      <c r="B62068"/>
    </row>
    <row r="62069" spans="2:2" ht="16.5" x14ac:dyDescent="0.3">
      <c r="B62069"/>
    </row>
    <row r="62070" spans="2:2" ht="16.5" x14ac:dyDescent="0.3">
      <c r="B62070"/>
    </row>
    <row r="62071" spans="2:2" ht="16.5" x14ac:dyDescent="0.3">
      <c r="B62071"/>
    </row>
    <row r="62072" spans="2:2" ht="16.5" x14ac:dyDescent="0.3">
      <c r="B62072"/>
    </row>
    <row r="62073" spans="2:2" ht="16.5" x14ac:dyDescent="0.3">
      <c r="B62073"/>
    </row>
    <row r="62074" spans="2:2" ht="16.5" x14ac:dyDescent="0.3">
      <c r="B62074"/>
    </row>
    <row r="62075" spans="2:2" ht="16.5" x14ac:dyDescent="0.3">
      <c r="B62075"/>
    </row>
    <row r="62076" spans="2:2" ht="16.5" x14ac:dyDescent="0.3">
      <c r="B62076"/>
    </row>
    <row r="62077" spans="2:2" ht="16.5" x14ac:dyDescent="0.3">
      <c r="B62077"/>
    </row>
    <row r="62078" spans="2:2" ht="16.5" x14ac:dyDescent="0.3">
      <c r="B62078"/>
    </row>
    <row r="62079" spans="2:2" ht="16.5" x14ac:dyDescent="0.3">
      <c r="B62079"/>
    </row>
    <row r="62080" spans="2:2" ht="16.5" x14ac:dyDescent="0.3">
      <c r="B62080"/>
    </row>
    <row r="62081" spans="2:2" ht="16.5" x14ac:dyDescent="0.3">
      <c r="B62081"/>
    </row>
    <row r="62082" spans="2:2" ht="16.5" x14ac:dyDescent="0.3">
      <c r="B62082"/>
    </row>
    <row r="62083" spans="2:2" ht="16.5" x14ac:dyDescent="0.3">
      <c r="B62083"/>
    </row>
    <row r="62084" spans="2:2" ht="16.5" x14ac:dyDescent="0.3">
      <c r="B62084"/>
    </row>
    <row r="62085" spans="2:2" ht="16.5" x14ac:dyDescent="0.3">
      <c r="B62085"/>
    </row>
    <row r="62086" spans="2:2" ht="16.5" x14ac:dyDescent="0.3">
      <c r="B62086"/>
    </row>
    <row r="62087" spans="2:2" ht="16.5" x14ac:dyDescent="0.3">
      <c r="B62087"/>
    </row>
    <row r="62088" spans="2:2" ht="16.5" x14ac:dyDescent="0.3">
      <c r="B62088"/>
    </row>
    <row r="62089" spans="2:2" ht="16.5" x14ac:dyDescent="0.3">
      <c r="B62089"/>
    </row>
    <row r="62090" spans="2:2" ht="16.5" x14ac:dyDescent="0.3">
      <c r="B62090"/>
    </row>
    <row r="62091" spans="2:2" ht="16.5" x14ac:dyDescent="0.3">
      <c r="B62091"/>
    </row>
    <row r="62092" spans="2:2" ht="16.5" x14ac:dyDescent="0.3">
      <c r="B62092"/>
    </row>
    <row r="62093" spans="2:2" ht="16.5" x14ac:dyDescent="0.3">
      <c r="B62093"/>
    </row>
    <row r="62094" spans="2:2" ht="16.5" x14ac:dyDescent="0.3">
      <c r="B62094"/>
    </row>
    <row r="62095" spans="2:2" ht="16.5" x14ac:dyDescent="0.3">
      <c r="B62095"/>
    </row>
    <row r="62096" spans="2:2" ht="16.5" x14ac:dyDescent="0.3">
      <c r="B62096"/>
    </row>
    <row r="62097" spans="2:2" ht="16.5" x14ac:dyDescent="0.3">
      <c r="B62097"/>
    </row>
    <row r="62098" spans="2:2" ht="16.5" x14ac:dyDescent="0.3">
      <c r="B62098"/>
    </row>
    <row r="62099" spans="2:2" ht="16.5" x14ac:dyDescent="0.3">
      <c r="B62099"/>
    </row>
    <row r="62100" spans="2:2" ht="16.5" x14ac:dyDescent="0.3">
      <c r="B62100"/>
    </row>
    <row r="62101" spans="2:2" ht="16.5" x14ac:dyDescent="0.3">
      <c r="B62101"/>
    </row>
    <row r="62102" spans="2:2" ht="16.5" x14ac:dyDescent="0.3">
      <c r="B62102"/>
    </row>
    <row r="62103" spans="2:2" ht="16.5" x14ac:dyDescent="0.3">
      <c r="B62103"/>
    </row>
    <row r="62104" spans="2:2" ht="16.5" x14ac:dyDescent="0.3">
      <c r="B62104"/>
    </row>
    <row r="62105" spans="2:2" ht="16.5" x14ac:dyDescent="0.3">
      <c r="B62105"/>
    </row>
    <row r="62106" spans="2:2" ht="16.5" x14ac:dyDescent="0.3">
      <c r="B62106"/>
    </row>
    <row r="62107" spans="2:2" ht="16.5" x14ac:dyDescent="0.3">
      <c r="B62107"/>
    </row>
    <row r="62108" spans="2:2" ht="16.5" x14ac:dyDescent="0.3">
      <c r="B62108"/>
    </row>
    <row r="62109" spans="2:2" ht="16.5" x14ac:dyDescent="0.3">
      <c r="B62109"/>
    </row>
    <row r="62110" spans="2:2" ht="16.5" x14ac:dyDescent="0.3">
      <c r="B62110"/>
    </row>
    <row r="62111" spans="2:2" ht="16.5" x14ac:dyDescent="0.3">
      <c r="B62111"/>
    </row>
    <row r="62112" spans="2:2" ht="16.5" x14ac:dyDescent="0.3">
      <c r="B62112"/>
    </row>
    <row r="62113" spans="2:2" ht="16.5" x14ac:dyDescent="0.3">
      <c r="B62113"/>
    </row>
    <row r="62114" spans="2:2" ht="16.5" x14ac:dyDescent="0.3">
      <c r="B62114"/>
    </row>
    <row r="62115" spans="2:2" ht="16.5" x14ac:dyDescent="0.3">
      <c r="B62115"/>
    </row>
    <row r="62116" spans="2:2" ht="16.5" x14ac:dyDescent="0.3">
      <c r="B62116"/>
    </row>
    <row r="62117" spans="2:2" ht="16.5" x14ac:dyDescent="0.3">
      <c r="B62117"/>
    </row>
    <row r="62118" spans="2:2" ht="16.5" x14ac:dyDescent="0.3">
      <c r="B62118"/>
    </row>
    <row r="62119" spans="2:2" ht="16.5" x14ac:dyDescent="0.3">
      <c r="B62119"/>
    </row>
    <row r="62120" spans="2:2" ht="16.5" x14ac:dyDescent="0.3">
      <c r="B62120"/>
    </row>
    <row r="62121" spans="2:2" ht="16.5" x14ac:dyDescent="0.3">
      <c r="B62121"/>
    </row>
    <row r="62122" spans="2:2" ht="16.5" x14ac:dyDescent="0.3">
      <c r="B62122"/>
    </row>
    <row r="62123" spans="2:2" ht="16.5" x14ac:dyDescent="0.3">
      <c r="B62123"/>
    </row>
    <row r="62124" spans="2:2" ht="16.5" x14ac:dyDescent="0.3">
      <c r="B62124"/>
    </row>
    <row r="62125" spans="2:2" ht="16.5" x14ac:dyDescent="0.3">
      <c r="B62125"/>
    </row>
    <row r="62126" spans="2:2" ht="16.5" x14ac:dyDescent="0.3">
      <c r="B62126"/>
    </row>
    <row r="62127" spans="2:2" ht="16.5" x14ac:dyDescent="0.3">
      <c r="B62127"/>
    </row>
    <row r="62128" spans="2:2" ht="16.5" x14ac:dyDescent="0.3">
      <c r="B62128"/>
    </row>
    <row r="62129" spans="2:2" ht="16.5" x14ac:dyDescent="0.3">
      <c r="B62129"/>
    </row>
    <row r="62130" spans="2:2" ht="16.5" x14ac:dyDescent="0.3">
      <c r="B62130"/>
    </row>
    <row r="62131" spans="2:2" ht="16.5" x14ac:dyDescent="0.3">
      <c r="B62131"/>
    </row>
    <row r="62132" spans="2:2" ht="16.5" x14ac:dyDescent="0.3">
      <c r="B62132"/>
    </row>
    <row r="62133" spans="2:2" ht="16.5" x14ac:dyDescent="0.3">
      <c r="B62133"/>
    </row>
    <row r="62134" spans="2:2" ht="16.5" x14ac:dyDescent="0.3">
      <c r="B62134"/>
    </row>
    <row r="62135" spans="2:2" ht="16.5" x14ac:dyDescent="0.3">
      <c r="B62135"/>
    </row>
    <row r="62136" spans="2:2" ht="16.5" x14ac:dyDescent="0.3">
      <c r="B62136"/>
    </row>
    <row r="62137" spans="2:2" ht="16.5" x14ac:dyDescent="0.3">
      <c r="B62137"/>
    </row>
    <row r="62138" spans="2:2" ht="16.5" x14ac:dyDescent="0.3">
      <c r="B62138"/>
    </row>
    <row r="62139" spans="2:2" ht="16.5" x14ac:dyDescent="0.3">
      <c r="B62139"/>
    </row>
    <row r="62140" spans="2:2" ht="16.5" x14ac:dyDescent="0.3">
      <c r="B62140"/>
    </row>
    <row r="62141" spans="2:2" ht="16.5" x14ac:dyDescent="0.3">
      <c r="B62141"/>
    </row>
    <row r="62142" spans="2:2" ht="16.5" x14ac:dyDescent="0.3">
      <c r="B62142"/>
    </row>
    <row r="62143" spans="2:2" ht="16.5" x14ac:dyDescent="0.3">
      <c r="B62143"/>
    </row>
    <row r="62144" spans="2:2" ht="16.5" x14ac:dyDescent="0.3">
      <c r="B62144"/>
    </row>
    <row r="62145" spans="2:2" ht="16.5" x14ac:dyDescent="0.3">
      <c r="B62145"/>
    </row>
    <row r="62146" spans="2:2" ht="16.5" x14ac:dyDescent="0.3">
      <c r="B62146"/>
    </row>
    <row r="62147" spans="2:2" ht="16.5" x14ac:dyDescent="0.3">
      <c r="B62147"/>
    </row>
    <row r="62148" spans="2:2" ht="16.5" x14ac:dyDescent="0.3">
      <c r="B62148"/>
    </row>
    <row r="62149" spans="2:2" ht="16.5" x14ac:dyDescent="0.3">
      <c r="B62149"/>
    </row>
    <row r="62150" spans="2:2" ht="16.5" x14ac:dyDescent="0.3">
      <c r="B62150"/>
    </row>
    <row r="62151" spans="2:2" ht="16.5" x14ac:dyDescent="0.3">
      <c r="B62151"/>
    </row>
    <row r="62152" spans="2:2" ht="16.5" x14ac:dyDescent="0.3">
      <c r="B62152"/>
    </row>
    <row r="62153" spans="2:2" ht="16.5" x14ac:dyDescent="0.3">
      <c r="B62153"/>
    </row>
    <row r="62154" spans="2:2" ht="16.5" x14ac:dyDescent="0.3">
      <c r="B62154"/>
    </row>
    <row r="62155" spans="2:2" ht="16.5" x14ac:dyDescent="0.3">
      <c r="B62155"/>
    </row>
    <row r="62156" spans="2:2" ht="16.5" x14ac:dyDescent="0.3">
      <c r="B62156"/>
    </row>
    <row r="62157" spans="2:2" ht="16.5" x14ac:dyDescent="0.3">
      <c r="B62157"/>
    </row>
    <row r="62158" spans="2:2" ht="16.5" x14ac:dyDescent="0.3">
      <c r="B62158"/>
    </row>
    <row r="62159" spans="2:2" ht="16.5" x14ac:dyDescent="0.3">
      <c r="B62159"/>
    </row>
    <row r="62160" spans="2:2" ht="16.5" x14ac:dyDescent="0.3">
      <c r="B62160"/>
    </row>
    <row r="62161" spans="2:2" ht="16.5" x14ac:dyDescent="0.3">
      <c r="B62161"/>
    </row>
    <row r="62162" spans="2:2" ht="16.5" x14ac:dyDescent="0.3">
      <c r="B62162"/>
    </row>
    <row r="62163" spans="2:2" ht="16.5" x14ac:dyDescent="0.3">
      <c r="B62163"/>
    </row>
    <row r="62164" spans="2:2" ht="16.5" x14ac:dyDescent="0.3">
      <c r="B62164"/>
    </row>
    <row r="62165" spans="2:2" ht="16.5" x14ac:dyDescent="0.3">
      <c r="B62165"/>
    </row>
    <row r="62166" spans="2:2" ht="16.5" x14ac:dyDescent="0.3">
      <c r="B62166"/>
    </row>
    <row r="62167" spans="2:2" ht="16.5" x14ac:dyDescent="0.3">
      <c r="B62167"/>
    </row>
    <row r="62168" spans="2:2" ht="16.5" x14ac:dyDescent="0.3">
      <c r="B62168"/>
    </row>
    <row r="62169" spans="2:2" ht="16.5" x14ac:dyDescent="0.3">
      <c r="B62169"/>
    </row>
    <row r="62170" spans="2:2" ht="16.5" x14ac:dyDescent="0.3">
      <c r="B62170"/>
    </row>
    <row r="62171" spans="2:2" ht="16.5" x14ac:dyDescent="0.3">
      <c r="B62171"/>
    </row>
    <row r="62172" spans="2:2" ht="16.5" x14ac:dyDescent="0.3">
      <c r="B62172"/>
    </row>
    <row r="62173" spans="2:2" ht="16.5" x14ac:dyDescent="0.3">
      <c r="B62173"/>
    </row>
    <row r="62174" spans="2:2" ht="16.5" x14ac:dyDescent="0.3">
      <c r="B62174"/>
    </row>
    <row r="62175" spans="2:2" ht="16.5" x14ac:dyDescent="0.3">
      <c r="B62175"/>
    </row>
    <row r="62176" spans="2:2" ht="16.5" x14ac:dyDescent="0.3">
      <c r="B62176"/>
    </row>
    <row r="62177" spans="2:2" ht="16.5" x14ac:dyDescent="0.3">
      <c r="B62177"/>
    </row>
    <row r="62178" spans="2:2" ht="16.5" x14ac:dyDescent="0.3">
      <c r="B62178"/>
    </row>
    <row r="62179" spans="2:2" ht="16.5" x14ac:dyDescent="0.3">
      <c r="B62179"/>
    </row>
    <row r="62180" spans="2:2" ht="16.5" x14ac:dyDescent="0.3">
      <c r="B62180"/>
    </row>
    <row r="62181" spans="2:2" ht="16.5" x14ac:dyDescent="0.3">
      <c r="B62181"/>
    </row>
    <row r="62182" spans="2:2" ht="16.5" x14ac:dyDescent="0.3">
      <c r="B62182"/>
    </row>
    <row r="62183" spans="2:2" ht="16.5" x14ac:dyDescent="0.3">
      <c r="B62183"/>
    </row>
    <row r="62184" spans="2:2" ht="16.5" x14ac:dyDescent="0.3">
      <c r="B62184"/>
    </row>
    <row r="62185" spans="2:2" ht="16.5" x14ac:dyDescent="0.3">
      <c r="B62185"/>
    </row>
    <row r="62186" spans="2:2" ht="16.5" x14ac:dyDescent="0.3">
      <c r="B62186"/>
    </row>
    <row r="62187" spans="2:2" ht="16.5" x14ac:dyDescent="0.3">
      <c r="B62187"/>
    </row>
    <row r="62188" spans="2:2" ht="16.5" x14ac:dyDescent="0.3">
      <c r="B62188"/>
    </row>
    <row r="62189" spans="2:2" ht="16.5" x14ac:dyDescent="0.3">
      <c r="B62189"/>
    </row>
    <row r="62190" spans="2:2" ht="16.5" x14ac:dyDescent="0.3">
      <c r="B62190"/>
    </row>
    <row r="62191" spans="2:2" ht="16.5" x14ac:dyDescent="0.3">
      <c r="B62191"/>
    </row>
    <row r="62192" spans="2:2" ht="16.5" x14ac:dyDescent="0.3">
      <c r="B62192"/>
    </row>
    <row r="62193" spans="2:2" ht="16.5" x14ac:dyDescent="0.3">
      <c r="B62193"/>
    </row>
    <row r="62194" spans="2:2" ht="16.5" x14ac:dyDescent="0.3">
      <c r="B62194"/>
    </row>
    <row r="62195" spans="2:2" ht="16.5" x14ac:dyDescent="0.3">
      <c r="B62195"/>
    </row>
    <row r="62196" spans="2:2" ht="16.5" x14ac:dyDescent="0.3">
      <c r="B62196"/>
    </row>
    <row r="62197" spans="2:2" ht="16.5" x14ac:dyDescent="0.3">
      <c r="B62197"/>
    </row>
    <row r="62198" spans="2:2" ht="16.5" x14ac:dyDescent="0.3">
      <c r="B62198"/>
    </row>
    <row r="62199" spans="2:2" ht="16.5" x14ac:dyDescent="0.3">
      <c r="B62199"/>
    </row>
    <row r="62200" spans="2:2" ht="16.5" x14ac:dyDescent="0.3">
      <c r="B62200"/>
    </row>
    <row r="62201" spans="2:2" ht="16.5" x14ac:dyDescent="0.3">
      <c r="B62201"/>
    </row>
    <row r="62202" spans="2:2" ht="16.5" x14ac:dyDescent="0.3">
      <c r="B62202"/>
    </row>
    <row r="62203" spans="2:2" ht="16.5" x14ac:dyDescent="0.3">
      <c r="B62203"/>
    </row>
    <row r="62204" spans="2:2" ht="16.5" x14ac:dyDescent="0.3">
      <c r="B62204"/>
    </row>
    <row r="62205" spans="2:2" ht="16.5" x14ac:dyDescent="0.3">
      <c r="B62205"/>
    </row>
    <row r="62206" spans="2:2" ht="16.5" x14ac:dyDescent="0.3">
      <c r="B62206"/>
    </row>
    <row r="62207" spans="2:2" ht="16.5" x14ac:dyDescent="0.3">
      <c r="B62207"/>
    </row>
    <row r="62208" spans="2:2" ht="16.5" x14ac:dyDescent="0.3">
      <c r="B62208"/>
    </row>
    <row r="62209" spans="2:2" ht="16.5" x14ac:dyDescent="0.3">
      <c r="B62209"/>
    </row>
    <row r="62210" spans="2:2" ht="16.5" x14ac:dyDescent="0.3">
      <c r="B62210"/>
    </row>
    <row r="62211" spans="2:2" ht="16.5" x14ac:dyDescent="0.3">
      <c r="B62211"/>
    </row>
    <row r="62212" spans="2:2" ht="16.5" x14ac:dyDescent="0.3">
      <c r="B62212"/>
    </row>
    <row r="62213" spans="2:2" ht="16.5" x14ac:dyDescent="0.3">
      <c r="B62213"/>
    </row>
    <row r="62214" spans="2:2" ht="16.5" x14ac:dyDescent="0.3">
      <c r="B62214"/>
    </row>
    <row r="62215" spans="2:2" ht="16.5" x14ac:dyDescent="0.3">
      <c r="B62215"/>
    </row>
    <row r="62216" spans="2:2" ht="16.5" x14ac:dyDescent="0.3">
      <c r="B62216"/>
    </row>
    <row r="62217" spans="2:2" ht="16.5" x14ac:dyDescent="0.3">
      <c r="B62217"/>
    </row>
    <row r="62218" spans="2:2" ht="16.5" x14ac:dyDescent="0.3">
      <c r="B62218"/>
    </row>
    <row r="62219" spans="2:2" ht="16.5" x14ac:dyDescent="0.3">
      <c r="B62219"/>
    </row>
    <row r="62220" spans="2:2" ht="16.5" x14ac:dyDescent="0.3">
      <c r="B62220"/>
    </row>
    <row r="62221" spans="2:2" ht="16.5" x14ac:dyDescent="0.3">
      <c r="B62221"/>
    </row>
    <row r="62222" spans="2:2" ht="16.5" x14ac:dyDescent="0.3">
      <c r="B62222"/>
    </row>
    <row r="62223" spans="2:2" ht="16.5" x14ac:dyDescent="0.3">
      <c r="B62223"/>
    </row>
    <row r="62224" spans="2:2" ht="16.5" x14ac:dyDescent="0.3">
      <c r="B62224"/>
    </row>
    <row r="62225" spans="2:2" ht="16.5" x14ac:dyDescent="0.3">
      <c r="B62225"/>
    </row>
    <row r="62226" spans="2:2" ht="16.5" x14ac:dyDescent="0.3">
      <c r="B62226"/>
    </row>
    <row r="62227" spans="2:2" ht="16.5" x14ac:dyDescent="0.3">
      <c r="B62227"/>
    </row>
    <row r="62228" spans="2:2" ht="16.5" x14ac:dyDescent="0.3">
      <c r="B62228"/>
    </row>
    <row r="62229" spans="2:2" ht="16.5" x14ac:dyDescent="0.3">
      <c r="B62229"/>
    </row>
    <row r="62230" spans="2:2" ht="16.5" x14ac:dyDescent="0.3">
      <c r="B62230"/>
    </row>
    <row r="62231" spans="2:2" ht="16.5" x14ac:dyDescent="0.3">
      <c r="B62231"/>
    </row>
    <row r="62232" spans="2:2" ht="16.5" x14ac:dyDescent="0.3">
      <c r="B62232"/>
    </row>
    <row r="62233" spans="2:2" ht="16.5" x14ac:dyDescent="0.3">
      <c r="B62233"/>
    </row>
    <row r="62234" spans="2:2" ht="16.5" x14ac:dyDescent="0.3">
      <c r="B62234"/>
    </row>
    <row r="62235" spans="2:2" ht="16.5" x14ac:dyDescent="0.3">
      <c r="B62235"/>
    </row>
    <row r="62236" spans="2:2" ht="16.5" x14ac:dyDescent="0.3">
      <c r="B62236"/>
    </row>
    <row r="62237" spans="2:2" ht="16.5" x14ac:dyDescent="0.3">
      <c r="B62237"/>
    </row>
    <row r="62238" spans="2:2" ht="16.5" x14ac:dyDescent="0.3">
      <c r="B62238"/>
    </row>
    <row r="62239" spans="2:2" ht="16.5" x14ac:dyDescent="0.3">
      <c r="B62239"/>
    </row>
    <row r="62240" spans="2:2" ht="16.5" x14ac:dyDescent="0.3">
      <c r="B62240"/>
    </row>
    <row r="62241" spans="2:2" ht="16.5" x14ac:dyDescent="0.3">
      <c r="B62241"/>
    </row>
    <row r="62242" spans="2:2" ht="16.5" x14ac:dyDescent="0.3">
      <c r="B62242"/>
    </row>
    <row r="62243" spans="2:2" ht="16.5" x14ac:dyDescent="0.3">
      <c r="B62243"/>
    </row>
    <row r="62244" spans="2:2" ht="16.5" x14ac:dyDescent="0.3">
      <c r="B62244"/>
    </row>
    <row r="62245" spans="2:2" ht="16.5" x14ac:dyDescent="0.3">
      <c r="B62245"/>
    </row>
    <row r="62246" spans="2:2" ht="16.5" x14ac:dyDescent="0.3">
      <c r="B62246"/>
    </row>
    <row r="62247" spans="2:2" ht="16.5" x14ac:dyDescent="0.3">
      <c r="B62247"/>
    </row>
    <row r="62248" spans="2:2" ht="16.5" x14ac:dyDescent="0.3">
      <c r="B62248"/>
    </row>
    <row r="62249" spans="2:2" ht="16.5" x14ac:dyDescent="0.3">
      <c r="B62249"/>
    </row>
    <row r="62250" spans="2:2" ht="16.5" x14ac:dyDescent="0.3">
      <c r="B62250"/>
    </row>
    <row r="62251" spans="2:2" ht="16.5" x14ac:dyDescent="0.3">
      <c r="B62251"/>
    </row>
    <row r="62252" spans="2:2" ht="16.5" x14ac:dyDescent="0.3">
      <c r="B62252"/>
    </row>
    <row r="62253" spans="2:2" ht="16.5" x14ac:dyDescent="0.3">
      <c r="B62253"/>
    </row>
    <row r="62254" spans="2:2" ht="16.5" x14ac:dyDescent="0.3">
      <c r="B62254"/>
    </row>
    <row r="62255" spans="2:2" ht="16.5" x14ac:dyDescent="0.3">
      <c r="B62255"/>
    </row>
    <row r="62256" spans="2:2" ht="16.5" x14ac:dyDescent="0.3">
      <c r="B62256"/>
    </row>
    <row r="62257" spans="2:2" ht="16.5" x14ac:dyDescent="0.3">
      <c r="B62257"/>
    </row>
    <row r="62258" spans="2:2" ht="16.5" x14ac:dyDescent="0.3">
      <c r="B62258"/>
    </row>
    <row r="62259" spans="2:2" ht="16.5" x14ac:dyDescent="0.3">
      <c r="B62259"/>
    </row>
    <row r="62260" spans="2:2" ht="16.5" x14ac:dyDescent="0.3">
      <c r="B62260"/>
    </row>
    <row r="62261" spans="2:2" ht="16.5" x14ac:dyDescent="0.3">
      <c r="B62261"/>
    </row>
    <row r="62262" spans="2:2" ht="16.5" x14ac:dyDescent="0.3">
      <c r="B62262"/>
    </row>
    <row r="62263" spans="2:2" ht="16.5" x14ac:dyDescent="0.3">
      <c r="B62263"/>
    </row>
    <row r="62264" spans="2:2" ht="16.5" x14ac:dyDescent="0.3">
      <c r="B62264"/>
    </row>
    <row r="62265" spans="2:2" ht="16.5" x14ac:dyDescent="0.3">
      <c r="B62265"/>
    </row>
    <row r="62266" spans="2:2" ht="16.5" x14ac:dyDescent="0.3">
      <c r="B62266"/>
    </row>
    <row r="62267" spans="2:2" ht="16.5" x14ac:dyDescent="0.3">
      <c r="B62267"/>
    </row>
    <row r="62268" spans="2:2" ht="16.5" x14ac:dyDescent="0.3">
      <c r="B62268"/>
    </row>
    <row r="62269" spans="2:2" ht="16.5" x14ac:dyDescent="0.3">
      <c r="B62269"/>
    </row>
    <row r="62270" spans="2:2" ht="16.5" x14ac:dyDescent="0.3">
      <c r="B62270"/>
    </row>
    <row r="62271" spans="2:2" ht="16.5" x14ac:dyDescent="0.3">
      <c r="B62271"/>
    </row>
    <row r="62272" spans="2:2" ht="16.5" x14ac:dyDescent="0.3">
      <c r="B62272"/>
    </row>
    <row r="62273" spans="2:2" ht="16.5" x14ac:dyDescent="0.3">
      <c r="B62273"/>
    </row>
    <row r="62274" spans="2:2" ht="16.5" x14ac:dyDescent="0.3">
      <c r="B62274"/>
    </row>
    <row r="62275" spans="2:2" ht="16.5" x14ac:dyDescent="0.3">
      <c r="B62275"/>
    </row>
    <row r="62276" spans="2:2" ht="16.5" x14ac:dyDescent="0.3">
      <c r="B62276"/>
    </row>
    <row r="62277" spans="2:2" ht="16.5" x14ac:dyDescent="0.3">
      <c r="B62277"/>
    </row>
    <row r="62278" spans="2:2" ht="16.5" x14ac:dyDescent="0.3">
      <c r="B62278"/>
    </row>
    <row r="62279" spans="2:2" ht="16.5" x14ac:dyDescent="0.3">
      <c r="B62279"/>
    </row>
    <row r="62280" spans="2:2" ht="16.5" x14ac:dyDescent="0.3">
      <c r="B62280"/>
    </row>
    <row r="62281" spans="2:2" ht="16.5" x14ac:dyDescent="0.3">
      <c r="B62281"/>
    </row>
    <row r="62282" spans="2:2" ht="16.5" x14ac:dyDescent="0.3">
      <c r="B62282"/>
    </row>
    <row r="62283" spans="2:2" ht="16.5" x14ac:dyDescent="0.3">
      <c r="B62283"/>
    </row>
    <row r="62284" spans="2:2" ht="16.5" x14ac:dyDescent="0.3">
      <c r="B62284"/>
    </row>
    <row r="62285" spans="2:2" ht="16.5" x14ac:dyDescent="0.3">
      <c r="B62285"/>
    </row>
    <row r="62286" spans="2:2" ht="16.5" x14ac:dyDescent="0.3">
      <c r="B62286"/>
    </row>
    <row r="62287" spans="2:2" ht="16.5" x14ac:dyDescent="0.3">
      <c r="B62287"/>
    </row>
    <row r="62288" spans="2:2" ht="16.5" x14ac:dyDescent="0.3">
      <c r="B62288"/>
    </row>
    <row r="62289" spans="2:2" ht="16.5" x14ac:dyDescent="0.3">
      <c r="B62289"/>
    </row>
    <row r="62290" spans="2:2" ht="16.5" x14ac:dyDescent="0.3">
      <c r="B62290"/>
    </row>
    <row r="62291" spans="2:2" ht="16.5" x14ac:dyDescent="0.3">
      <c r="B62291"/>
    </row>
    <row r="62292" spans="2:2" ht="16.5" x14ac:dyDescent="0.3">
      <c r="B62292"/>
    </row>
    <row r="62293" spans="2:2" ht="16.5" x14ac:dyDescent="0.3">
      <c r="B62293"/>
    </row>
    <row r="62294" spans="2:2" ht="16.5" x14ac:dyDescent="0.3">
      <c r="B62294"/>
    </row>
    <row r="62295" spans="2:2" ht="16.5" x14ac:dyDescent="0.3">
      <c r="B62295"/>
    </row>
    <row r="62296" spans="2:2" ht="16.5" x14ac:dyDescent="0.3">
      <c r="B62296"/>
    </row>
    <row r="62297" spans="2:2" ht="16.5" x14ac:dyDescent="0.3">
      <c r="B62297"/>
    </row>
    <row r="62298" spans="2:2" ht="16.5" x14ac:dyDescent="0.3">
      <c r="B62298"/>
    </row>
    <row r="62299" spans="2:2" ht="16.5" x14ac:dyDescent="0.3">
      <c r="B62299"/>
    </row>
    <row r="62300" spans="2:2" ht="16.5" x14ac:dyDescent="0.3">
      <c r="B62300"/>
    </row>
    <row r="62301" spans="2:2" ht="16.5" x14ac:dyDescent="0.3">
      <c r="B62301"/>
    </row>
    <row r="62302" spans="2:2" ht="16.5" x14ac:dyDescent="0.3">
      <c r="B62302"/>
    </row>
    <row r="62303" spans="2:2" ht="16.5" x14ac:dyDescent="0.3">
      <c r="B62303"/>
    </row>
    <row r="62304" spans="2:2" ht="16.5" x14ac:dyDescent="0.3">
      <c r="B62304"/>
    </row>
    <row r="62305" spans="2:2" ht="16.5" x14ac:dyDescent="0.3">
      <c r="B62305"/>
    </row>
    <row r="62306" spans="2:2" ht="16.5" x14ac:dyDescent="0.3">
      <c r="B62306"/>
    </row>
    <row r="62307" spans="2:2" ht="16.5" x14ac:dyDescent="0.3">
      <c r="B62307"/>
    </row>
    <row r="62308" spans="2:2" ht="16.5" x14ac:dyDescent="0.3">
      <c r="B62308"/>
    </row>
    <row r="62309" spans="2:2" ht="16.5" x14ac:dyDescent="0.3">
      <c r="B62309"/>
    </row>
    <row r="62310" spans="2:2" ht="16.5" x14ac:dyDescent="0.3">
      <c r="B62310"/>
    </row>
    <row r="62311" spans="2:2" ht="16.5" x14ac:dyDescent="0.3">
      <c r="B62311"/>
    </row>
    <row r="62312" spans="2:2" ht="16.5" x14ac:dyDescent="0.3">
      <c r="B62312"/>
    </row>
    <row r="62313" spans="2:2" ht="16.5" x14ac:dyDescent="0.3">
      <c r="B62313"/>
    </row>
    <row r="62314" spans="2:2" ht="16.5" x14ac:dyDescent="0.3">
      <c r="B62314"/>
    </row>
    <row r="62315" spans="2:2" ht="16.5" x14ac:dyDescent="0.3">
      <c r="B62315"/>
    </row>
    <row r="62316" spans="2:2" ht="16.5" x14ac:dyDescent="0.3">
      <c r="B62316"/>
    </row>
    <row r="62317" spans="2:2" ht="16.5" x14ac:dyDescent="0.3">
      <c r="B62317"/>
    </row>
    <row r="62318" spans="2:2" ht="16.5" x14ac:dyDescent="0.3">
      <c r="B62318"/>
    </row>
    <row r="62319" spans="2:2" ht="16.5" x14ac:dyDescent="0.3">
      <c r="B62319"/>
    </row>
    <row r="62320" spans="2:2" ht="16.5" x14ac:dyDescent="0.3">
      <c r="B62320"/>
    </row>
    <row r="62321" spans="2:2" ht="16.5" x14ac:dyDescent="0.3">
      <c r="B62321"/>
    </row>
    <row r="62322" spans="2:2" ht="16.5" x14ac:dyDescent="0.3">
      <c r="B62322"/>
    </row>
    <row r="62323" spans="2:2" ht="16.5" x14ac:dyDescent="0.3">
      <c r="B62323"/>
    </row>
    <row r="62324" spans="2:2" ht="16.5" x14ac:dyDescent="0.3">
      <c r="B62324"/>
    </row>
    <row r="62325" spans="2:2" ht="16.5" x14ac:dyDescent="0.3">
      <c r="B62325"/>
    </row>
    <row r="62326" spans="2:2" ht="16.5" x14ac:dyDescent="0.3">
      <c r="B62326"/>
    </row>
    <row r="62327" spans="2:2" ht="16.5" x14ac:dyDescent="0.3">
      <c r="B62327"/>
    </row>
    <row r="62328" spans="2:2" ht="16.5" x14ac:dyDescent="0.3">
      <c r="B62328"/>
    </row>
    <row r="62329" spans="2:2" ht="16.5" x14ac:dyDescent="0.3">
      <c r="B62329"/>
    </row>
    <row r="62330" spans="2:2" ht="16.5" x14ac:dyDescent="0.3">
      <c r="B62330"/>
    </row>
    <row r="62331" spans="2:2" ht="16.5" x14ac:dyDescent="0.3">
      <c r="B62331"/>
    </row>
    <row r="62332" spans="2:2" ht="16.5" x14ac:dyDescent="0.3">
      <c r="B62332"/>
    </row>
    <row r="62333" spans="2:2" ht="16.5" x14ac:dyDescent="0.3">
      <c r="B62333"/>
    </row>
    <row r="62334" spans="2:2" ht="16.5" x14ac:dyDescent="0.3">
      <c r="B62334"/>
    </row>
    <row r="62335" spans="2:2" ht="16.5" x14ac:dyDescent="0.3">
      <c r="B62335"/>
    </row>
    <row r="62336" spans="2:2" ht="16.5" x14ac:dyDescent="0.3">
      <c r="B62336"/>
    </row>
    <row r="62337" spans="2:2" ht="16.5" x14ac:dyDescent="0.3">
      <c r="B62337"/>
    </row>
    <row r="62338" spans="2:2" ht="16.5" x14ac:dyDescent="0.3">
      <c r="B62338"/>
    </row>
    <row r="62339" spans="2:2" ht="16.5" x14ac:dyDescent="0.3">
      <c r="B62339"/>
    </row>
    <row r="62340" spans="2:2" ht="16.5" x14ac:dyDescent="0.3">
      <c r="B62340"/>
    </row>
    <row r="62341" spans="2:2" ht="16.5" x14ac:dyDescent="0.3">
      <c r="B62341"/>
    </row>
    <row r="62342" spans="2:2" ht="16.5" x14ac:dyDescent="0.3">
      <c r="B62342"/>
    </row>
    <row r="62343" spans="2:2" ht="16.5" x14ac:dyDescent="0.3">
      <c r="B62343"/>
    </row>
    <row r="62344" spans="2:2" ht="16.5" x14ac:dyDescent="0.3">
      <c r="B62344"/>
    </row>
    <row r="62345" spans="2:2" ht="16.5" x14ac:dyDescent="0.3">
      <c r="B62345"/>
    </row>
    <row r="62346" spans="2:2" ht="16.5" x14ac:dyDescent="0.3">
      <c r="B62346"/>
    </row>
    <row r="62347" spans="2:2" ht="16.5" x14ac:dyDescent="0.3">
      <c r="B62347"/>
    </row>
    <row r="62348" spans="2:2" ht="16.5" x14ac:dyDescent="0.3">
      <c r="B62348"/>
    </row>
    <row r="62349" spans="2:2" ht="16.5" x14ac:dyDescent="0.3">
      <c r="B62349"/>
    </row>
    <row r="62350" spans="2:2" ht="16.5" x14ac:dyDescent="0.3">
      <c r="B62350"/>
    </row>
    <row r="62351" spans="2:2" ht="16.5" x14ac:dyDescent="0.3">
      <c r="B62351"/>
    </row>
    <row r="62352" spans="2:2" ht="16.5" x14ac:dyDescent="0.3">
      <c r="B62352"/>
    </row>
    <row r="62353" spans="2:2" ht="16.5" x14ac:dyDescent="0.3">
      <c r="B62353"/>
    </row>
    <row r="62354" spans="2:2" ht="16.5" x14ac:dyDescent="0.3">
      <c r="B62354"/>
    </row>
    <row r="62355" spans="2:2" ht="16.5" x14ac:dyDescent="0.3">
      <c r="B62355"/>
    </row>
    <row r="62356" spans="2:2" ht="16.5" x14ac:dyDescent="0.3">
      <c r="B62356"/>
    </row>
    <row r="62357" spans="2:2" ht="16.5" x14ac:dyDescent="0.3">
      <c r="B62357"/>
    </row>
    <row r="62358" spans="2:2" ht="16.5" x14ac:dyDescent="0.3">
      <c r="B62358"/>
    </row>
    <row r="62359" spans="2:2" ht="16.5" x14ac:dyDescent="0.3">
      <c r="B62359"/>
    </row>
    <row r="62360" spans="2:2" ht="16.5" x14ac:dyDescent="0.3">
      <c r="B62360"/>
    </row>
    <row r="62361" spans="2:2" ht="16.5" x14ac:dyDescent="0.3">
      <c r="B62361"/>
    </row>
    <row r="62362" spans="2:2" ht="16.5" x14ac:dyDescent="0.3">
      <c r="B62362"/>
    </row>
    <row r="62363" spans="2:2" ht="16.5" x14ac:dyDescent="0.3">
      <c r="B62363"/>
    </row>
    <row r="62364" spans="2:2" ht="16.5" x14ac:dyDescent="0.3">
      <c r="B62364"/>
    </row>
    <row r="62365" spans="2:2" ht="16.5" x14ac:dyDescent="0.3">
      <c r="B62365"/>
    </row>
    <row r="62366" spans="2:2" ht="16.5" x14ac:dyDescent="0.3">
      <c r="B62366"/>
    </row>
    <row r="62367" spans="2:2" ht="16.5" x14ac:dyDescent="0.3">
      <c r="B62367"/>
    </row>
    <row r="62368" spans="2:2" ht="16.5" x14ac:dyDescent="0.3">
      <c r="B62368"/>
    </row>
    <row r="62369" spans="2:2" ht="16.5" x14ac:dyDescent="0.3">
      <c r="B62369"/>
    </row>
    <row r="62370" spans="2:2" ht="16.5" x14ac:dyDescent="0.3">
      <c r="B62370"/>
    </row>
    <row r="62371" spans="2:2" ht="16.5" x14ac:dyDescent="0.3">
      <c r="B62371"/>
    </row>
    <row r="62372" spans="2:2" ht="16.5" x14ac:dyDescent="0.3">
      <c r="B62372"/>
    </row>
    <row r="62373" spans="2:2" ht="16.5" x14ac:dyDescent="0.3">
      <c r="B62373"/>
    </row>
    <row r="62374" spans="2:2" ht="16.5" x14ac:dyDescent="0.3">
      <c r="B62374"/>
    </row>
    <row r="62375" spans="2:2" ht="16.5" x14ac:dyDescent="0.3">
      <c r="B62375"/>
    </row>
    <row r="62376" spans="2:2" ht="16.5" x14ac:dyDescent="0.3">
      <c r="B62376"/>
    </row>
    <row r="62377" spans="2:2" ht="16.5" x14ac:dyDescent="0.3">
      <c r="B62377"/>
    </row>
    <row r="62378" spans="2:2" ht="16.5" x14ac:dyDescent="0.3">
      <c r="B62378"/>
    </row>
    <row r="62379" spans="2:2" ht="16.5" x14ac:dyDescent="0.3">
      <c r="B62379"/>
    </row>
    <row r="62380" spans="2:2" ht="16.5" x14ac:dyDescent="0.3">
      <c r="B62380"/>
    </row>
    <row r="62381" spans="2:2" ht="16.5" x14ac:dyDescent="0.3">
      <c r="B62381"/>
    </row>
    <row r="62382" spans="2:2" ht="16.5" x14ac:dyDescent="0.3">
      <c r="B62382"/>
    </row>
    <row r="62383" spans="2:2" ht="16.5" x14ac:dyDescent="0.3">
      <c r="B62383"/>
    </row>
    <row r="62384" spans="2:2" ht="16.5" x14ac:dyDescent="0.3">
      <c r="B62384"/>
    </row>
    <row r="62385" spans="2:2" ht="16.5" x14ac:dyDescent="0.3">
      <c r="B62385"/>
    </row>
    <row r="62386" spans="2:2" ht="16.5" x14ac:dyDescent="0.3">
      <c r="B62386"/>
    </row>
    <row r="62387" spans="2:2" ht="16.5" x14ac:dyDescent="0.3">
      <c r="B62387"/>
    </row>
    <row r="62388" spans="2:2" ht="16.5" x14ac:dyDescent="0.3">
      <c r="B62388"/>
    </row>
    <row r="62389" spans="2:2" ht="16.5" x14ac:dyDescent="0.3">
      <c r="B62389"/>
    </row>
    <row r="62390" spans="2:2" ht="16.5" x14ac:dyDescent="0.3">
      <c r="B62390"/>
    </row>
    <row r="62391" spans="2:2" ht="16.5" x14ac:dyDescent="0.3">
      <c r="B62391"/>
    </row>
    <row r="62392" spans="2:2" ht="16.5" x14ac:dyDescent="0.3">
      <c r="B62392"/>
    </row>
    <row r="62393" spans="2:2" ht="16.5" x14ac:dyDescent="0.3">
      <c r="B62393"/>
    </row>
    <row r="62394" spans="2:2" ht="16.5" x14ac:dyDescent="0.3">
      <c r="B62394"/>
    </row>
    <row r="62395" spans="2:2" ht="16.5" x14ac:dyDescent="0.3">
      <c r="B62395"/>
    </row>
    <row r="62396" spans="2:2" ht="16.5" x14ac:dyDescent="0.3">
      <c r="B62396"/>
    </row>
    <row r="62397" spans="2:2" ht="16.5" x14ac:dyDescent="0.3">
      <c r="B62397"/>
    </row>
    <row r="62398" spans="2:2" ht="16.5" x14ac:dyDescent="0.3">
      <c r="B62398"/>
    </row>
    <row r="62399" spans="2:2" ht="16.5" x14ac:dyDescent="0.3">
      <c r="B62399"/>
    </row>
    <row r="62400" spans="2:2" ht="16.5" x14ac:dyDescent="0.3">
      <c r="B62400"/>
    </row>
    <row r="62401" spans="2:2" ht="16.5" x14ac:dyDescent="0.3">
      <c r="B62401"/>
    </row>
    <row r="62402" spans="2:2" ht="16.5" x14ac:dyDescent="0.3">
      <c r="B62402"/>
    </row>
    <row r="62403" spans="2:2" ht="16.5" x14ac:dyDescent="0.3">
      <c r="B62403"/>
    </row>
    <row r="62404" spans="2:2" ht="16.5" x14ac:dyDescent="0.3">
      <c r="B62404"/>
    </row>
    <row r="62405" spans="2:2" ht="16.5" x14ac:dyDescent="0.3">
      <c r="B62405"/>
    </row>
    <row r="62406" spans="2:2" ht="16.5" x14ac:dyDescent="0.3">
      <c r="B62406"/>
    </row>
    <row r="62407" spans="2:2" ht="16.5" x14ac:dyDescent="0.3">
      <c r="B62407"/>
    </row>
    <row r="62408" spans="2:2" ht="16.5" x14ac:dyDescent="0.3">
      <c r="B62408"/>
    </row>
    <row r="62409" spans="2:2" ht="16.5" x14ac:dyDescent="0.3">
      <c r="B62409"/>
    </row>
    <row r="62410" spans="2:2" ht="16.5" x14ac:dyDescent="0.3">
      <c r="B62410"/>
    </row>
    <row r="62411" spans="2:2" ht="16.5" x14ac:dyDescent="0.3">
      <c r="B62411"/>
    </row>
    <row r="62412" spans="2:2" ht="16.5" x14ac:dyDescent="0.3">
      <c r="B62412"/>
    </row>
    <row r="62413" spans="2:2" ht="16.5" x14ac:dyDescent="0.3">
      <c r="B62413"/>
    </row>
    <row r="62414" spans="2:2" ht="16.5" x14ac:dyDescent="0.3">
      <c r="B62414"/>
    </row>
    <row r="62415" spans="2:2" ht="16.5" x14ac:dyDescent="0.3">
      <c r="B62415"/>
    </row>
    <row r="62416" spans="2:2" ht="16.5" x14ac:dyDescent="0.3">
      <c r="B62416"/>
    </row>
    <row r="62417" spans="2:2" ht="16.5" x14ac:dyDescent="0.3">
      <c r="B62417"/>
    </row>
    <row r="62418" spans="2:2" ht="16.5" x14ac:dyDescent="0.3">
      <c r="B62418"/>
    </row>
    <row r="62419" spans="2:2" ht="16.5" x14ac:dyDescent="0.3">
      <c r="B62419"/>
    </row>
    <row r="62420" spans="2:2" ht="16.5" x14ac:dyDescent="0.3">
      <c r="B62420"/>
    </row>
    <row r="62421" spans="2:2" ht="16.5" x14ac:dyDescent="0.3">
      <c r="B62421"/>
    </row>
    <row r="62422" spans="2:2" ht="16.5" x14ac:dyDescent="0.3">
      <c r="B62422"/>
    </row>
    <row r="62423" spans="2:2" ht="16.5" x14ac:dyDescent="0.3">
      <c r="B62423"/>
    </row>
    <row r="62424" spans="2:2" ht="16.5" x14ac:dyDescent="0.3">
      <c r="B62424"/>
    </row>
    <row r="62425" spans="2:2" ht="16.5" x14ac:dyDescent="0.3">
      <c r="B62425"/>
    </row>
    <row r="62426" spans="2:2" ht="16.5" x14ac:dyDescent="0.3">
      <c r="B62426"/>
    </row>
    <row r="62427" spans="2:2" ht="16.5" x14ac:dyDescent="0.3">
      <c r="B62427"/>
    </row>
    <row r="62428" spans="2:2" ht="16.5" x14ac:dyDescent="0.3">
      <c r="B62428"/>
    </row>
    <row r="62429" spans="2:2" ht="16.5" x14ac:dyDescent="0.3">
      <c r="B62429"/>
    </row>
    <row r="62430" spans="2:2" ht="16.5" x14ac:dyDescent="0.3">
      <c r="B62430"/>
    </row>
    <row r="62431" spans="2:2" ht="16.5" x14ac:dyDescent="0.3">
      <c r="B62431"/>
    </row>
    <row r="62432" spans="2:2" ht="16.5" x14ac:dyDescent="0.3">
      <c r="B62432"/>
    </row>
    <row r="62433" spans="2:2" ht="16.5" x14ac:dyDescent="0.3">
      <c r="B62433"/>
    </row>
    <row r="62434" spans="2:2" ht="16.5" x14ac:dyDescent="0.3">
      <c r="B62434"/>
    </row>
    <row r="62435" spans="2:2" ht="16.5" x14ac:dyDescent="0.3">
      <c r="B62435"/>
    </row>
    <row r="62436" spans="2:2" ht="16.5" x14ac:dyDescent="0.3">
      <c r="B62436"/>
    </row>
    <row r="62437" spans="2:2" ht="16.5" x14ac:dyDescent="0.3">
      <c r="B62437"/>
    </row>
    <row r="62438" spans="2:2" ht="16.5" x14ac:dyDescent="0.3">
      <c r="B62438"/>
    </row>
    <row r="62439" spans="2:2" ht="16.5" x14ac:dyDescent="0.3">
      <c r="B62439"/>
    </row>
    <row r="62440" spans="2:2" ht="16.5" x14ac:dyDescent="0.3">
      <c r="B62440"/>
    </row>
    <row r="62441" spans="2:2" ht="16.5" x14ac:dyDescent="0.3">
      <c r="B62441"/>
    </row>
    <row r="62442" spans="2:2" ht="16.5" x14ac:dyDescent="0.3">
      <c r="B62442"/>
    </row>
    <row r="62443" spans="2:2" ht="16.5" x14ac:dyDescent="0.3">
      <c r="B62443"/>
    </row>
    <row r="62444" spans="2:2" ht="16.5" x14ac:dyDescent="0.3">
      <c r="B62444"/>
    </row>
    <row r="62445" spans="2:2" ht="16.5" x14ac:dyDescent="0.3">
      <c r="B62445"/>
    </row>
    <row r="62446" spans="2:2" ht="16.5" x14ac:dyDescent="0.3">
      <c r="B62446"/>
    </row>
    <row r="62447" spans="2:2" ht="16.5" x14ac:dyDescent="0.3">
      <c r="B62447"/>
    </row>
    <row r="62448" spans="2:2" ht="16.5" x14ac:dyDescent="0.3">
      <c r="B62448"/>
    </row>
    <row r="62449" spans="2:2" ht="16.5" x14ac:dyDescent="0.3">
      <c r="B62449"/>
    </row>
    <row r="62450" spans="2:2" ht="16.5" x14ac:dyDescent="0.3">
      <c r="B62450"/>
    </row>
    <row r="62451" spans="2:2" ht="16.5" x14ac:dyDescent="0.3">
      <c r="B62451"/>
    </row>
    <row r="62452" spans="2:2" ht="16.5" x14ac:dyDescent="0.3">
      <c r="B62452"/>
    </row>
    <row r="62453" spans="2:2" ht="16.5" x14ac:dyDescent="0.3">
      <c r="B62453"/>
    </row>
    <row r="62454" spans="2:2" ht="16.5" x14ac:dyDescent="0.3">
      <c r="B62454"/>
    </row>
    <row r="62455" spans="2:2" ht="16.5" x14ac:dyDescent="0.3">
      <c r="B62455"/>
    </row>
    <row r="62456" spans="2:2" ht="16.5" x14ac:dyDescent="0.3">
      <c r="B62456"/>
    </row>
    <row r="62457" spans="2:2" ht="16.5" x14ac:dyDescent="0.3">
      <c r="B62457"/>
    </row>
    <row r="62458" spans="2:2" ht="16.5" x14ac:dyDescent="0.3">
      <c r="B62458"/>
    </row>
    <row r="62459" spans="2:2" ht="16.5" x14ac:dyDescent="0.3">
      <c r="B62459"/>
    </row>
    <row r="62460" spans="2:2" ht="16.5" x14ac:dyDescent="0.3">
      <c r="B62460"/>
    </row>
    <row r="62461" spans="2:2" ht="16.5" x14ac:dyDescent="0.3">
      <c r="B62461"/>
    </row>
    <row r="62462" spans="2:2" ht="16.5" x14ac:dyDescent="0.3">
      <c r="B62462"/>
    </row>
    <row r="62463" spans="2:2" ht="16.5" x14ac:dyDescent="0.3">
      <c r="B62463"/>
    </row>
    <row r="62464" spans="2:2" ht="16.5" x14ac:dyDescent="0.3">
      <c r="B62464"/>
    </row>
    <row r="62465" spans="2:2" ht="16.5" x14ac:dyDescent="0.3">
      <c r="B62465"/>
    </row>
    <row r="62466" spans="2:2" ht="16.5" x14ac:dyDescent="0.3">
      <c r="B62466"/>
    </row>
    <row r="62467" spans="2:2" ht="16.5" x14ac:dyDescent="0.3">
      <c r="B62467"/>
    </row>
    <row r="62468" spans="2:2" ht="16.5" x14ac:dyDescent="0.3">
      <c r="B62468"/>
    </row>
    <row r="62469" spans="2:2" ht="16.5" x14ac:dyDescent="0.3">
      <c r="B62469"/>
    </row>
    <row r="62470" spans="2:2" ht="16.5" x14ac:dyDescent="0.3">
      <c r="B62470"/>
    </row>
    <row r="62471" spans="2:2" ht="16.5" x14ac:dyDescent="0.3">
      <c r="B62471"/>
    </row>
    <row r="62472" spans="2:2" ht="16.5" x14ac:dyDescent="0.3">
      <c r="B62472"/>
    </row>
    <row r="62473" spans="2:2" ht="16.5" x14ac:dyDescent="0.3">
      <c r="B62473"/>
    </row>
    <row r="62474" spans="2:2" ht="16.5" x14ac:dyDescent="0.3">
      <c r="B62474"/>
    </row>
    <row r="62475" spans="2:2" ht="16.5" x14ac:dyDescent="0.3">
      <c r="B62475"/>
    </row>
    <row r="62476" spans="2:2" ht="16.5" x14ac:dyDescent="0.3">
      <c r="B62476"/>
    </row>
    <row r="62477" spans="2:2" ht="16.5" x14ac:dyDescent="0.3">
      <c r="B62477"/>
    </row>
    <row r="62478" spans="2:2" ht="16.5" x14ac:dyDescent="0.3">
      <c r="B62478"/>
    </row>
    <row r="62479" spans="2:2" ht="16.5" x14ac:dyDescent="0.3">
      <c r="B62479"/>
    </row>
    <row r="62480" spans="2:2" ht="16.5" x14ac:dyDescent="0.3">
      <c r="B62480"/>
    </row>
    <row r="62481" spans="2:2" ht="16.5" x14ac:dyDescent="0.3">
      <c r="B62481"/>
    </row>
    <row r="62482" spans="2:2" ht="16.5" x14ac:dyDescent="0.3">
      <c r="B62482"/>
    </row>
    <row r="62483" spans="2:2" ht="16.5" x14ac:dyDescent="0.3">
      <c r="B62483"/>
    </row>
    <row r="62484" spans="2:2" ht="16.5" x14ac:dyDescent="0.3">
      <c r="B62484"/>
    </row>
    <row r="62485" spans="2:2" ht="16.5" x14ac:dyDescent="0.3">
      <c r="B62485"/>
    </row>
    <row r="62486" spans="2:2" ht="16.5" x14ac:dyDescent="0.3">
      <c r="B62486"/>
    </row>
    <row r="62487" spans="2:2" ht="16.5" x14ac:dyDescent="0.3">
      <c r="B62487"/>
    </row>
    <row r="62488" spans="2:2" ht="16.5" x14ac:dyDescent="0.3">
      <c r="B62488"/>
    </row>
    <row r="62489" spans="2:2" ht="16.5" x14ac:dyDescent="0.3">
      <c r="B62489"/>
    </row>
    <row r="62490" spans="2:2" ht="16.5" x14ac:dyDescent="0.3">
      <c r="B62490"/>
    </row>
    <row r="62491" spans="2:2" ht="16.5" x14ac:dyDescent="0.3">
      <c r="B62491"/>
    </row>
    <row r="62492" spans="2:2" ht="16.5" x14ac:dyDescent="0.3">
      <c r="B62492"/>
    </row>
    <row r="62493" spans="2:2" ht="16.5" x14ac:dyDescent="0.3">
      <c r="B62493"/>
    </row>
    <row r="62494" spans="2:2" ht="16.5" x14ac:dyDescent="0.3">
      <c r="B62494"/>
    </row>
    <row r="62495" spans="2:2" ht="16.5" x14ac:dyDescent="0.3">
      <c r="B62495"/>
    </row>
    <row r="62496" spans="2:2" ht="16.5" x14ac:dyDescent="0.3">
      <c r="B62496"/>
    </row>
    <row r="62497" spans="2:2" ht="16.5" x14ac:dyDescent="0.3">
      <c r="B62497"/>
    </row>
    <row r="62498" spans="2:2" ht="16.5" x14ac:dyDescent="0.3">
      <c r="B62498"/>
    </row>
    <row r="62499" spans="2:2" ht="16.5" x14ac:dyDescent="0.3">
      <c r="B62499"/>
    </row>
    <row r="62500" spans="2:2" ht="16.5" x14ac:dyDescent="0.3">
      <c r="B62500"/>
    </row>
    <row r="62501" spans="2:2" ht="16.5" x14ac:dyDescent="0.3">
      <c r="B62501"/>
    </row>
    <row r="62502" spans="2:2" ht="16.5" x14ac:dyDescent="0.3">
      <c r="B62502"/>
    </row>
    <row r="62503" spans="2:2" ht="16.5" x14ac:dyDescent="0.3">
      <c r="B62503"/>
    </row>
    <row r="62504" spans="2:2" ht="16.5" x14ac:dyDescent="0.3">
      <c r="B62504"/>
    </row>
    <row r="62505" spans="2:2" ht="16.5" x14ac:dyDescent="0.3">
      <c r="B62505"/>
    </row>
    <row r="62506" spans="2:2" ht="16.5" x14ac:dyDescent="0.3">
      <c r="B62506"/>
    </row>
    <row r="62507" spans="2:2" ht="16.5" x14ac:dyDescent="0.3">
      <c r="B62507"/>
    </row>
    <row r="62508" spans="2:2" ht="16.5" x14ac:dyDescent="0.3">
      <c r="B62508"/>
    </row>
    <row r="62509" spans="2:2" ht="16.5" x14ac:dyDescent="0.3">
      <c r="B62509"/>
    </row>
    <row r="62510" spans="2:2" ht="16.5" x14ac:dyDescent="0.3">
      <c r="B62510"/>
    </row>
    <row r="62511" spans="2:2" ht="16.5" x14ac:dyDescent="0.3">
      <c r="B62511"/>
    </row>
    <row r="62512" spans="2:2" ht="16.5" x14ac:dyDescent="0.3">
      <c r="B62512"/>
    </row>
    <row r="62513" spans="2:2" ht="16.5" x14ac:dyDescent="0.3">
      <c r="B62513"/>
    </row>
    <row r="62514" spans="2:2" ht="16.5" x14ac:dyDescent="0.3">
      <c r="B62514"/>
    </row>
    <row r="62515" spans="2:2" ht="16.5" x14ac:dyDescent="0.3">
      <c r="B62515"/>
    </row>
    <row r="62516" spans="2:2" ht="16.5" x14ac:dyDescent="0.3">
      <c r="B62516"/>
    </row>
    <row r="62517" spans="2:2" ht="16.5" x14ac:dyDescent="0.3">
      <c r="B62517"/>
    </row>
    <row r="62518" spans="2:2" ht="16.5" x14ac:dyDescent="0.3">
      <c r="B62518"/>
    </row>
    <row r="62519" spans="2:2" ht="16.5" x14ac:dyDescent="0.3">
      <c r="B62519"/>
    </row>
    <row r="62520" spans="2:2" ht="16.5" x14ac:dyDescent="0.3">
      <c r="B62520"/>
    </row>
    <row r="62521" spans="2:2" ht="16.5" x14ac:dyDescent="0.3">
      <c r="B62521"/>
    </row>
    <row r="62522" spans="2:2" ht="16.5" x14ac:dyDescent="0.3">
      <c r="B62522"/>
    </row>
    <row r="62523" spans="2:2" ht="16.5" x14ac:dyDescent="0.3">
      <c r="B62523"/>
    </row>
    <row r="62524" spans="2:2" ht="16.5" x14ac:dyDescent="0.3">
      <c r="B62524"/>
    </row>
    <row r="62525" spans="2:2" ht="16.5" x14ac:dyDescent="0.3">
      <c r="B62525"/>
    </row>
    <row r="62526" spans="2:2" ht="16.5" x14ac:dyDescent="0.3">
      <c r="B62526"/>
    </row>
    <row r="62527" spans="2:2" ht="16.5" x14ac:dyDescent="0.3">
      <c r="B62527"/>
    </row>
    <row r="62528" spans="2:2" ht="16.5" x14ac:dyDescent="0.3">
      <c r="B62528"/>
    </row>
    <row r="62529" spans="2:2" ht="16.5" x14ac:dyDescent="0.3">
      <c r="B62529"/>
    </row>
    <row r="62530" spans="2:2" ht="16.5" x14ac:dyDescent="0.3">
      <c r="B62530"/>
    </row>
    <row r="62531" spans="2:2" ht="16.5" x14ac:dyDescent="0.3">
      <c r="B62531"/>
    </row>
    <row r="62532" spans="2:2" ht="16.5" x14ac:dyDescent="0.3">
      <c r="B62532"/>
    </row>
    <row r="62533" spans="2:2" ht="16.5" x14ac:dyDescent="0.3">
      <c r="B62533"/>
    </row>
    <row r="62534" spans="2:2" ht="16.5" x14ac:dyDescent="0.3">
      <c r="B62534"/>
    </row>
    <row r="62535" spans="2:2" ht="16.5" x14ac:dyDescent="0.3">
      <c r="B62535"/>
    </row>
    <row r="62536" spans="2:2" ht="16.5" x14ac:dyDescent="0.3">
      <c r="B62536"/>
    </row>
    <row r="62537" spans="2:2" ht="16.5" x14ac:dyDescent="0.3">
      <c r="B62537"/>
    </row>
    <row r="62538" spans="2:2" ht="16.5" x14ac:dyDescent="0.3">
      <c r="B62538"/>
    </row>
    <row r="62539" spans="2:2" ht="16.5" x14ac:dyDescent="0.3">
      <c r="B62539"/>
    </row>
    <row r="62540" spans="2:2" ht="16.5" x14ac:dyDescent="0.3">
      <c r="B62540"/>
    </row>
    <row r="62541" spans="2:2" ht="16.5" x14ac:dyDescent="0.3">
      <c r="B62541"/>
    </row>
    <row r="62542" spans="2:2" ht="16.5" x14ac:dyDescent="0.3">
      <c r="B62542"/>
    </row>
    <row r="62543" spans="2:2" ht="16.5" x14ac:dyDescent="0.3">
      <c r="B62543"/>
    </row>
    <row r="62544" spans="2:2" ht="16.5" x14ac:dyDescent="0.3">
      <c r="B62544"/>
    </row>
    <row r="62545" spans="2:2" ht="16.5" x14ac:dyDescent="0.3">
      <c r="B62545"/>
    </row>
    <row r="62546" spans="2:2" ht="16.5" x14ac:dyDescent="0.3">
      <c r="B62546"/>
    </row>
    <row r="62547" spans="2:2" ht="16.5" x14ac:dyDescent="0.3">
      <c r="B62547"/>
    </row>
    <row r="62548" spans="2:2" ht="16.5" x14ac:dyDescent="0.3">
      <c r="B62548"/>
    </row>
    <row r="62549" spans="2:2" ht="16.5" x14ac:dyDescent="0.3">
      <c r="B62549"/>
    </row>
    <row r="62550" spans="2:2" ht="16.5" x14ac:dyDescent="0.3">
      <c r="B62550"/>
    </row>
    <row r="62551" spans="2:2" ht="16.5" x14ac:dyDescent="0.3">
      <c r="B62551"/>
    </row>
    <row r="62552" spans="2:2" ht="16.5" x14ac:dyDescent="0.3">
      <c r="B62552"/>
    </row>
    <row r="62553" spans="2:2" ht="16.5" x14ac:dyDescent="0.3">
      <c r="B62553"/>
    </row>
    <row r="62554" spans="2:2" ht="16.5" x14ac:dyDescent="0.3">
      <c r="B62554"/>
    </row>
    <row r="62555" spans="2:2" ht="16.5" x14ac:dyDescent="0.3">
      <c r="B62555"/>
    </row>
    <row r="62556" spans="2:2" ht="16.5" x14ac:dyDescent="0.3">
      <c r="B62556"/>
    </row>
    <row r="62557" spans="2:2" ht="16.5" x14ac:dyDescent="0.3">
      <c r="B62557"/>
    </row>
    <row r="62558" spans="2:2" ht="16.5" x14ac:dyDescent="0.3">
      <c r="B62558"/>
    </row>
    <row r="62559" spans="2:2" ht="16.5" x14ac:dyDescent="0.3">
      <c r="B62559"/>
    </row>
    <row r="62560" spans="2:2" ht="16.5" x14ac:dyDescent="0.3">
      <c r="B62560"/>
    </row>
    <row r="62561" spans="2:2" ht="16.5" x14ac:dyDescent="0.3">
      <c r="B62561"/>
    </row>
    <row r="62562" spans="2:2" ht="16.5" x14ac:dyDescent="0.3">
      <c r="B62562"/>
    </row>
    <row r="62563" spans="2:2" ht="16.5" x14ac:dyDescent="0.3">
      <c r="B62563"/>
    </row>
    <row r="62564" spans="2:2" ht="16.5" x14ac:dyDescent="0.3">
      <c r="B62564"/>
    </row>
    <row r="62565" spans="2:2" ht="16.5" x14ac:dyDescent="0.3">
      <c r="B62565"/>
    </row>
    <row r="62566" spans="2:2" ht="16.5" x14ac:dyDescent="0.3">
      <c r="B62566"/>
    </row>
    <row r="62567" spans="2:2" ht="16.5" x14ac:dyDescent="0.3">
      <c r="B62567"/>
    </row>
    <row r="62568" spans="2:2" ht="16.5" x14ac:dyDescent="0.3">
      <c r="B62568"/>
    </row>
    <row r="62569" spans="2:2" ht="16.5" x14ac:dyDescent="0.3">
      <c r="B62569"/>
    </row>
    <row r="62570" spans="2:2" ht="16.5" x14ac:dyDescent="0.3">
      <c r="B62570"/>
    </row>
    <row r="62571" spans="2:2" ht="16.5" x14ac:dyDescent="0.3">
      <c r="B62571"/>
    </row>
    <row r="62572" spans="2:2" ht="16.5" x14ac:dyDescent="0.3">
      <c r="B62572"/>
    </row>
    <row r="62573" spans="2:2" ht="16.5" x14ac:dyDescent="0.3">
      <c r="B62573"/>
    </row>
    <row r="62574" spans="2:2" ht="16.5" x14ac:dyDescent="0.3">
      <c r="B62574"/>
    </row>
    <row r="62575" spans="2:2" ht="16.5" x14ac:dyDescent="0.3">
      <c r="B62575"/>
    </row>
    <row r="62576" spans="2:2" ht="16.5" x14ac:dyDescent="0.3">
      <c r="B62576"/>
    </row>
    <row r="62577" spans="2:2" ht="16.5" x14ac:dyDescent="0.3">
      <c r="B62577"/>
    </row>
    <row r="62578" spans="2:2" ht="16.5" x14ac:dyDescent="0.3">
      <c r="B62578"/>
    </row>
    <row r="62579" spans="2:2" ht="16.5" x14ac:dyDescent="0.3">
      <c r="B62579"/>
    </row>
    <row r="62580" spans="2:2" ht="16.5" x14ac:dyDescent="0.3">
      <c r="B62580"/>
    </row>
    <row r="62581" spans="2:2" ht="16.5" x14ac:dyDescent="0.3">
      <c r="B62581"/>
    </row>
    <row r="62582" spans="2:2" ht="16.5" x14ac:dyDescent="0.3">
      <c r="B62582"/>
    </row>
    <row r="62583" spans="2:2" ht="16.5" x14ac:dyDescent="0.3">
      <c r="B62583"/>
    </row>
    <row r="62584" spans="2:2" ht="16.5" x14ac:dyDescent="0.3">
      <c r="B62584"/>
    </row>
    <row r="62585" spans="2:2" ht="16.5" x14ac:dyDescent="0.3">
      <c r="B62585"/>
    </row>
    <row r="62586" spans="2:2" ht="16.5" x14ac:dyDescent="0.3">
      <c r="B62586"/>
    </row>
    <row r="62587" spans="2:2" ht="16.5" x14ac:dyDescent="0.3">
      <c r="B62587"/>
    </row>
    <row r="62588" spans="2:2" ht="16.5" x14ac:dyDescent="0.3">
      <c r="B62588"/>
    </row>
    <row r="62589" spans="2:2" ht="16.5" x14ac:dyDescent="0.3">
      <c r="B62589"/>
    </row>
    <row r="62590" spans="2:2" ht="16.5" x14ac:dyDescent="0.3">
      <c r="B62590"/>
    </row>
    <row r="62591" spans="2:2" ht="16.5" x14ac:dyDescent="0.3">
      <c r="B62591"/>
    </row>
    <row r="62592" spans="2:2" ht="16.5" x14ac:dyDescent="0.3">
      <c r="B62592"/>
    </row>
    <row r="62593" spans="2:2" ht="16.5" x14ac:dyDescent="0.3">
      <c r="B62593"/>
    </row>
    <row r="62594" spans="2:2" ht="16.5" x14ac:dyDescent="0.3">
      <c r="B62594"/>
    </row>
    <row r="62595" spans="2:2" ht="16.5" x14ac:dyDescent="0.3">
      <c r="B62595"/>
    </row>
    <row r="62596" spans="2:2" ht="16.5" x14ac:dyDescent="0.3">
      <c r="B62596"/>
    </row>
    <row r="62597" spans="2:2" ht="16.5" x14ac:dyDescent="0.3">
      <c r="B62597"/>
    </row>
    <row r="62598" spans="2:2" ht="16.5" x14ac:dyDescent="0.3">
      <c r="B62598"/>
    </row>
    <row r="62599" spans="2:2" ht="16.5" x14ac:dyDescent="0.3">
      <c r="B62599"/>
    </row>
    <row r="62600" spans="2:2" ht="16.5" x14ac:dyDescent="0.3">
      <c r="B62600"/>
    </row>
    <row r="62601" spans="2:2" ht="16.5" x14ac:dyDescent="0.3">
      <c r="B62601"/>
    </row>
    <row r="62602" spans="2:2" ht="16.5" x14ac:dyDescent="0.3">
      <c r="B62602"/>
    </row>
    <row r="62603" spans="2:2" ht="16.5" x14ac:dyDescent="0.3">
      <c r="B62603"/>
    </row>
    <row r="62604" spans="2:2" ht="16.5" x14ac:dyDescent="0.3">
      <c r="B62604"/>
    </row>
    <row r="62605" spans="2:2" ht="16.5" x14ac:dyDescent="0.3">
      <c r="B62605"/>
    </row>
    <row r="62606" spans="2:2" ht="16.5" x14ac:dyDescent="0.3">
      <c r="B62606"/>
    </row>
    <row r="62607" spans="2:2" ht="16.5" x14ac:dyDescent="0.3">
      <c r="B62607"/>
    </row>
    <row r="62608" spans="2:2" ht="16.5" x14ac:dyDescent="0.3">
      <c r="B62608"/>
    </row>
    <row r="62609" spans="2:2" ht="16.5" x14ac:dyDescent="0.3">
      <c r="B62609"/>
    </row>
    <row r="62610" spans="2:2" ht="16.5" x14ac:dyDescent="0.3">
      <c r="B62610"/>
    </row>
    <row r="62611" spans="2:2" ht="16.5" x14ac:dyDescent="0.3">
      <c r="B62611"/>
    </row>
    <row r="62612" spans="2:2" ht="16.5" x14ac:dyDescent="0.3">
      <c r="B62612"/>
    </row>
    <row r="62613" spans="2:2" ht="16.5" x14ac:dyDescent="0.3">
      <c r="B62613"/>
    </row>
    <row r="62614" spans="2:2" ht="16.5" x14ac:dyDescent="0.3">
      <c r="B62614"/>
    </row>
    <row r="62615" spans="2:2" ht="16.5" x14ac:dyDescent="0.3">
      <c r="B62615"/>
    </row>
    <row r="62616" spans="2:2" ht="16.5" x14ac:dyDescent="0.3">
      <c r="B62616"/>
    </row>
    <row r="62617" spans="2:2" ht="16.5" x14ac:dyDescent="0.3">
      <c r="B62617"/>
    </row>
    <row r="62618" spans="2:2" ht="16.5" x14ac:dyDescent="0.3">
      <c r="B62618"/>
    </row>
    <row r="62619" spans="2:2" ht="16.5" x14ac:dyDescent="0.3">
      <c r="B62619"/>
    </row>
    <row r="62620" spans="2:2" ht="16.5" x14ac:dyDescent="0.3">
      <c r="B62620"/>
    </row>
    <row r="62621" spans="2:2" ht="16.5" x14ac:dyDescent="0.3">
      <c r="B62621"/>
    </row>
    <row r="62622" spans="2:2" ht="16.5" x14ac:dyDescent="0.3">
      <c r="B62622"/>
    </row>
    <row r="62623" spans="2:2" ht="16.5" x14ac:dyDescent="0.3">
      <c r="B62623"/>
    </row>
    <row r="62624" spans="2:2" ht="16.5" x14ac:dyDescent="0.3">
      <c r="B62624"/>
    </row>
    <row r="62625" spans="2:2" ht="16.5" x14ac:dyDescent="0.3">
      <c r="B62625"/>
    </row>
    <row r="62626" spans="2:2" ht="16.5" x14ac:dyDescent="0.3">
      <c r="B62626"/>
    </row>
    <row r="62627" spans="2:2" ht="16.5" x14ac:dyDescent="0.3">
      <c r="B62627"/>
    </row>
    <row r="62628" spans="2:2" ht="16.5" x14ac:dyDescent="0.3">
      <c r="B62628"/>
    </row>
    <row r="62629" spans="2:2" ht="16.5" x14ac:dyDescent="0.3">
      <c r="B62629"/>
    </row>
    <row r="62630" spans="2:2" ht="16.5" x14ac:dyDescent="0.3">
      <c r="B62630"/>
    </row>
    <row r="62631" spans="2:2" ht="16.5" x14ac:dyDescent="0.3">
      <c r="B62631"/>
    </row>
    <row r="62632" spans="2:2" ht="16.5" x14ac:dyDescent="0.3">
      <c r="B62632"/>
    </row>
    <row r="62633" spans="2:2" ht="16.5" x14ac:dyDescent="0.3">
      <c r="B62633"/>
    </row>
    <row r="62634" spans="2:2" ht="16.5" x14ac:dyDescent="0.3">
      <c r="B62634"/>
    </row>
    <row r="62635" spans="2:2" ht="16.5" x14ac:dyDescent="0.3">
      <c r="B62635"/>
    </row>
    <row r="62636" spans="2:2" ht="16.5" x14ac:dyDescent="0.3">
      <c r="B62636"/>
    </row>
    <row r="62637" spans="2:2" ht="16.5" x14ac:dyDescent="0.3">
      <c r="B62637"/>
    </row>
    <row r="62638" spans="2:2" ht="16.5" x14ac:dyDescent="0.3">
      <c r="B62638"/>
    </row>
    <row r="62639" spans="2:2" ht="16.5" x14ac:dyDescent="0.3">
      <c r="B62639"/>
    </row>
    <row r="62640" spans="2:2" ht="16.5" x14ac:dyDescent="0.3">
      <c r="B62640"/>
    </row>
    <row r="62641" spans="2:2" ht="16.5" x14ac:dyDescent="0.3">
      <c r="B62641"/>
    </row>
    <row r="62642" spans="2:2" ht="16.5" x14ac:dyDescent="0.3">
      <c r="B62642"/>
    </row>
    <row r="62643" spans="2:2" ht="16.5" x14ac:dyDescent="0.3">
      <c r="B62643"/>
    </row>
    <row r="62644" spans="2:2" ht="16.5" x14ac:dyDescent="0.3">
      <c r="B62644"/>
    </row>
    <row r="62645" spans="2:2" ht="16.5" x14ac:dyDescent="0.3">
      <c r="B62645"/>
    </row>
    <row r="62646" spans="2:2" ht="16.5" x14ac:dyDescent="0.3">
      <c r="B62646"/>
    </row>
    <row r="62647" spans="2:2" ht="16.5" x14ac:dyDescent="0.3">
      <c r="B62647"/>
    </row>
    <row r="62648" spans="2:2" ht="16.5" x14ac:dyDescent="0.3">
      <c r="B62648"/>
    </row>
    <row r="62649" spans="2:2" ht="16.5" x14ac:dyDescent="0.3">
      <c r="B62649"/>
    </row>
    <row r="62650" spans="2:2" ht="16.5" x14ac:dyDescent="0.3">
      <c r="B62650"/>
    </row>
    <row r="62651" spans="2:2" ht="16.5" x14ac:dyDescent="0.3">
      <c r="B62651"/>
    </row>
    <row r="62652" spans="2:2" ht="16.5" x14ac:dyDescent="0.3">
      <c r="B62652"/>
    </row>
    <row r="62653" spans="2:2" ht="16.5" x14ac:dyDescent="0.3">
      <c r="B62653"/>
    </row>
    <row r="62654" spans="2:2" ht="16.5" x14ac:dyDescent="0.3">
      <c r="B62654"/>
    </row>
    <row r="62655" spans="2:2" ht="16.5" x14ac:dyDescent="0.3">
      <c r="B62655"/>
    </row>
    <row r="62656" spans="2:2" ht="16.5" x14ac:dyDescent="0.3">
      <c r="B62656"/>
    </row>
    <row r="62657" spans="2:2" ht="16.5" x14ac:dyDescent="0.3">
      <c r="B62657"/>
    </row>
    <row r="62658" spans="2:2" ht="16.5" x14ac:dyDescent="0.3">
      <c r="B62658"/>
    </row>
    <row r="62659" spans="2:2" ht="16.5" x14ac:dyDescent="0.3">
      <c r="B62659"/>
    </row>
    <row r="62660" spans="2:2" ht="16.5" x14ac:dyDescent="0.3">
      <c r="B62660"/>
    </row>
    <row r="62661" spans="2:2" ht="16.5" x14ac:dyDescent="0.3">
      <c r="B62661"/>
    </row>
    <row r="62662" spans="2:2" ht="16.5" x14ac:dyDescent="0.3">
      <c r="B62662"/>
    </row>
    <row r="62663" spans="2:2" ht="16.5" x14ac:dyDescent="0.3">
      <c r="B62663"/>
    </row>
    <row r="62664" spans="2:2" ht="16.5" x14ac:dyDescent="0.3">
      <c r="B62664"/>
    </row>
    <row r="62665" spans="2:2" ht="16.5" x14ac:dyDescent="0.3">
      <c r="B62665"/>
    </row>
    <row r="62666" spans="2:2" ht="16.5" x14ac:dyDescent="0.3">
      <c r="B62666"/>
    </row>
    <row r="62667" spans="2:2" ht="16.5" x14ac:dyDescent="0.3">
      <c r="B62667"/>
    </row>
    <row r="62668" spans="2:2" ht="16.5" x14ac:dyDescent="0.3">
      <c r="B62668"/>
    </row>
    <row r="62669" spans="2:2" ht="16.5" x14ac:dyDescent="0.3">
      <c r="B62669"/>
    </row>
    <row r="62670" spans="2:2" ht="16.5" x14ac:dyDescent="0.3">
      <c r="B62670"/>
    </row>
    <row r="62671" spans="2:2" ht="16.5" x14ac:dyDescent="0.3">
      <c r="B62671"/>
    </row>
    <row r="62672" spans="2:2" ht="16.5" x14ac:dyDescent="0.3">
      <c r="B62672"/>
    </row>
    <row r="62673" spans="2:2" ht="16.5" x14ac:dyDescent="0.3">
      <c r="B62673"/>
    </row>
    <row r="62674" spans="2:2" ht="16.5" x14ac:dyDescent="0.3">
      <c r="B62674"/>
    </row>
    <row r="62675" spans="2:2" ht="16.5" x14ac:dyDescent="0.3">
      <c r="B62675"/>
    </row>
    <row r="62676" spans="2:2" ht="16.5" x14ac:dyDescent="0.3">
      <c r="B62676"/>
    </row>
    <row r="62677" spans="2:2" ht="16.5" x14ac:dyDescent="0.3">
      <c r="B62677"/>
    </row>
    <row r="62678" spans="2:2" ht="16.5" x14ac:dyDescent="0.3">
      <c r="B62678"/>
    </row>
    <row r="62679" spans="2:2" ht="16.5" x14ac:dyDescent="0.3">
      <c r="B62679"/>
    </row>
    <row r="62680" spans="2:2" ht="16.5" x14ac:dyDescent="0.3">
      <c r="B62680"/>
    </row>
    <row r="62681" spans="2:2" ht="16.5" x14ac:dyDescent="0.3">
      <c r="B62681"/>
    </row>
    <row r="62682" spans="2:2" ht="16.5" x14ac:dyDescent="0.3">
      <c r="B62682"/>
    </row>
    <row r="62683" spans="2:2" ht="16.5" x14ac:dyDescent="0.3">
      <c r="B62683"/>
    </row>
    <row r="62684" spans="2:2" ht="16.5" x14ac:dyDescent="0.3">
      <c r="B62684"/>
    </row>
    <row r="62685" spans="2:2" ht="16.5" x14ac:dyDescent="0.3">
      <c r="B62685"/>
    </row>
    <row r="62686" spans="2:2" ht="16.5" x14ac:dyDescent="0.3">
      <c r="B62686"/>
    </row>
    <row r="62687" spans="2:2" ht="16.5" x14ac:dyDescent="0.3">
      <c r="B62687"/>
    </row>
    <row r="62688" spans="2:2" ht="16.5" x14ac:dyDescent="0.3">
      <c r="B62688"/>
    </row>
    <row r="62689" spans="2:2" ht="16.5" x14ac:dyDescent="0.3">
      <c r="B62689"/>
    </row>
    <row r="62690" spans="2:2" ht="16.5" x14ac:dyDescent="0.3">
      <c r="B62690"/>
    </row>
    <row r="62691" spans="2:2" ht="16.5" x14ac:dyDescent="0.3">
      <c r="B62691"/>
    </row>
    <row r="62692" spans="2:2" ht="16.5" x14ac:dyDescent="0.3">
      <c r="B62692"/>
    </row>
    <row r="62693" spans="2:2" ht="16.5" x14ac:dyDescent="0.3">
      <c r="B62693"/>
    </row>
    <row r="62694" spans="2:2" ht="16.5" x14ac:dyDescent="0.3">
      <c r="B62694"/>
    </row>
    <row r="62695" spans="2:2" ht="16.5" x14ac:dyDescent="0.3">
      <c r="B62695"/>
    </row>
    <row r="62696" spans="2:2" ht="16.5" x14ac:dyDescent="0.3">
      <c r="B62696"/>
    </row>
    <row r="62697" spans="2:2" ht="16.5" x14ac:dyDescent="0.3">
      <c r="B62697"/>
    </row>
    <row r="62698" spans="2:2" ht="16.5" x14ac:dyDescent="0.3">
      <c r="B62698"/>
    </row>
    <row r="62699" spans="2:2" ht="16.5" x14ac:dyDescent="0.3">
      <c r="B62699"/>
    </row>
    <row r="62700" spans="2:2" ht="16.5" x14ac:dyDescent="0.3">
      <c r="B62700"/>
    </row>
    <row r="62701" spans="2:2" ht="16.5" x14ac:dyDescent="0.3">
      <c r="B62701"/>
    </row>
    <row r="62702" spans="2:2" ht="16.5" x14ac:dyDescent="0.3">
      <c r="B62702"/>
    </row>
    <row r="62703" spans="2:2" ht="16.5" x14ac:dyDescent="0.3">
      <c r="B62703"/>
    </row>
    <row r="62704" spans="2:2" ht="16.5" x14ac:dyDescent="0.3">
      <c r="B62704"/>
    </row>
    <row r="62705" spans="2:2" ht="16.5" x14ac:dyDescent="0.3">
      <c r="B62705"/>
    </row>
    <row r="62706" spans="2:2" ht="16.5" x14ac:dyDescent="0.3">
      <c r="B62706"/>
    </row>
    <row r="62707" spans="2:2" ht="16.5" x14ac:dyDescent="0.3">
      <c r="B62707"/>
    </row>
    <row r="62708" spans="2:2" ht="16.5" x14ac:dyDescent="0.3">
      <c r="B62708"/>
    </row>
    <row r="62709" spans="2:2" ht="16.5" x14ac:dyDescent="0.3">
      <c r="B62709"/>
    </row>
    <row r="62710" spans="2:2" ht="16.5" x14ac:dyDescent="0.3">
      <c r="B62710"/>
    </row>
    <row r="62711" spans="2:2" ht="16.5" x14ac:dyDescent="0.3">
      <c r="B62711"/>
    </row>
    <row r="62712" spans="2:2" ht="16.5" x14ac:dyDescent="0.3">
      <c r="B62712"/>
    </row>
    <row r="62713" spans="2:2" ht="16.5" x14ac:dyDescent="0.3">
      <c r="B62713"/>
    </row>
    <row r="62714" spans="2:2" ht="16.5" x14ac:dyDescent="0.3">
      <c r="B62714"/>
    </row>
    <row r="62715" spans="2:2" ht="16.5" x14ac:dyDescent="0.3">
      <c r="B62715"/>
    </row>
    <row r="62716" spans="2:2" ht="16.5" x14ac:dyDescent="0.3">
      <c r="B62716"/>
    </row>
    <row r="62717" spans="2:2" ht="16.5" x14ac:dyDescent="0.3">
      <c r="B62717"/>
    </row>
    <row r="62718" spans="2:2" ht="16.5" x14ac:dyDescent="0.3">
      <c r="B62718"/>
    </row>
    <row r="62719" spans="2:2" ht="16.5" x14ac:dyDescent="0.3">
      <c r="B62719"/>
    </row>
    <row r="62720" spans="2:2" ht="16.5" x14ac:dyDescent="0.3">
      <c r="B62720"/>
    </row>
    <row r="62721" spans="2:2" ht="16.5" x14ac:dyDescent="0.3">
      <c r="B62721"/>
    </row>
    <row r="62722" spans="2:2" ht="16.5" x14ac:dyDescent="0.3">
      <c r="B62722"/>
    </row>
    <row r="62723" spans="2:2" ht="16.5" x14ac:dyDescent="0.3">
      <c r="B62723"/>
    </row>
    <row r="62724" spans="2:2" ht="16.5" x14ac:dyDescent="0.3">
      <c r="B62724"/>
    </row>
    <row r="62725" spans="2:2" ht="16.5" x14ac:dyDescent="0.3">
      <c r="B62725"/>
    </row>
    <row r="62726" spans="2:2" ht="16.5" x14ac:dyDescent="0.3">
      <c r="B62726"/>
    </row>
    <row r="62727" spans="2:2" ht="16.5" x14ac:dyDescent="0.3">
      <c r="B62727"/>
    </row>
    <row r="62728" spans="2:2" ht="16.5" x14ac:dyDescent="0.3">
      <c r="B62728"/>
    </row>
    <row r="62729" spans="2:2" ht="16.5" x14ac:dyDescent="0.3">
      <c r="B62729"/>
    </row>
    <row r="62730" spans="2:2" ht="16.5" x14ac:dyDescent="0.3">
      <c r="B62730"/>
    </row>
    <row r="62731" spans="2:2" ht="16.5" x14ac:dyDescent="0.3">
      <c r="B62731"/>
    </row>
    <row r="62732" spans="2:2" ht="16.5" x14ac:dyDescent="0.3">
      <c r="B62732"/>
    </row>
    <row r="62733" spans="2:2" ht="16.5" x14ac:dyDescent="0.3">
      <c r="B62733"/>
    </row>
    <row r="62734" spans="2:2" ht="16.5" x14ac:dyDescent="0.3">
      <c r="B62734"/>
    </row>
    <row r="62735" spans="2:2" ht="16.5" x14ac:dyDescent="0.3">
      <c r="B62735"/>
    </row>
    <row r="62736" spans="2:2" ht="16.5" x14ac:dyDescent="0.3">
      <c r="B62736"/>
    </row>
    <row r="62737" spans="2:2" ht="16.5" x14ac:dyDescent="0.3">
      <c r="B62737"/>
    </row>
    <row r="62738" spans="2:2" ht="16.5" x14ac:dyDescent="0.3">
      <c r="B62738"/>
    </row>
    <row r="62739" spans="2:2" ht="16.5" x14ac:dyDescent="0.3">
      <c r="B62739"/>
    </row>
    <row r="62740" spans="2:2" ht="16.5" x14ac:dyDescent="0.3">
      <c r="B62740"/>
    </row>
    <row r="62741" spans="2:2" ht="16.5" x14ac:dyDescent="0.3">
      <c r="B62741"/>
    </row>
    <row r="62742" spans="2:2" ht="16.5" x14ac:dyDescent="0.3">
      <c r="B62742"/>
    </row>
    <row r="62743" spans="2:2" ht="16.5" x14ac:dyDescent="0.3">
      <c r="B62743"/>
    </row>
    <row r="62744" spans="2:2" ht="16.5" x14ac:dyDescent="0.3">
      <c r="B62744"/>
    </row>
    <row r="62745" spans="2:2" ht="16.5" x14ac:dyDescent="0.3">
      <c r="B62745"/>
    </row>
    <row r="62746" spans="2:2" ht="16.5" x14ac:dyDescent="0.3">
      <c r="B62746"/>
    </row>
    <row r="62747" spans="2:2" ht="16.5" x14ac:dyDescent="0.3">
      <c r="B62747"/>
    </row>
    <row r="62748" spans="2:2" ht="16.5" x14ac:dyDescent="0.3">
      <c r="B62748"/>
    </row>
    <row r="62749" spans="2:2" ht="16.5" x14ac:dyDescent="0.3">
      <c r="B62749"/>
    </row>
    <row r="62750" spans="2:2" ht="16.5" x14ac:dyDescent="0.3">
      <c r="B62750"/>
    </row>
    <row r="62751" spans="2:2" ht="16.5" x14ac:dyDescent="0.3">
      <c r="B62751"/>
    </row>
    <row r="62752" spans="2:2" ht="16.5" x14ac:dyDescent="0.3">
      <c r="B62752"/>
    </row>
    <row r="62753" spans="2:2" ht="16.5" x14ac:dyDescent="0.3">
      <c r="B62753"/>
    </row>
    <row r="62754" spans="2:2" ht="16.5" x14ac:dyDescent="0.3">
      <c r="B62754"/>
    </row>
    <row r="62755" spans="2:2" ht="16.5" x14ac:dyDescent="0.3">
      <c r="B62755"/>
    </row>
    <row r="62756" spans="2:2" ht="16.5" x14ac:dyDescent="0.3">
      <c r="B62756"/>
    </row>
    <row r="62757" spans="2:2" ht="16.5" x14ac:dyDescent="0.3">
      <c r="B62757"/>
    </row>
    <row r="62758" spans="2:2" ht="16.5" x14ac:dyDescent="0.3">
      <c r="B62758"/>
    </row>
    <row r="62759" spans="2:2" ht="16.5" x14ac:dyDescent="0.3">
      <c r="B62759"/>
    </row>
    <row r="62760" spans="2:2" ht="16.5" x14ac:dyDescent="0.3">
      <c r="B62760"/>
    </row>
    <row r="62761" spans="2:2" ht="16.5" x14ac:dyDescent="0.3">
      <c r="B62761"/>
    </row>
    <row r="62762" spans="2:2" ht="16.5" x14ac:dyDescent="0.3">
      <c r="B62762"/>
    </row>
    <row r="62763" spans="2:2" ht="16.5" x14ac:dyDescent="0.3">
      <c r="B62763"/>
    </row>
    <row r="62764" spans="2:2" ht="16.5" x14ac:dyDescent="0.3">
      <c r="B62764"/>
    </row>
    <row r="62765" spans="2:2" ht="16.5" x14ac:dyDescent="0.3">
      <c r="B62765"/>
    </row>
    <row r="62766" spans="2:2" ht="16.5" x14ac:dyDescent="0.3">
      <c r="B62766"/>
    </row>
    <row r="62767" spans="2:2" ht="16.5" x14ac:dyDescent="0.3">
      <c r="B62767"/>
    </row>
    <row r="62768" spans="2:2" ht="16.5" x14ac:dyDescent="0.3">
      <c r="B62768"/>
    </row>
    <row r="62769" spans="2:2" ht="16.5" x14ac:dyDescent="0.3">
      <c r="B62769"/>
    </row>
    <row r="62770" spans="2:2" ht="16.5" x14ac:dyDescent="0.3">
      <c r="B62770"/>
    </row>
    <row r="62771" spans="2:2" ht="16.5" x14ac:dyDescent="0.3">
      <c r="B62771"/>
    </row>
    <row r="62772" spans="2:2" ht="16.5" x14ac:dyDescent="0.3">
      <c r="B62772"/>
    </row>
    <row r="62773" spans="2:2" ht="16.5" x14ac:dyDescent="0.3">
      <c r="B62773"/>
    </row>
    <row r="62774" spans="2:2" ht="16.5" x14ac:dyDescent="0.3">
      <c r="B62774"/>
    </row>
    <row r="62775" spans="2:2" ht="16.5" x14ac:dyDescent="0.3">
      <c r="B62775"/>
    </row>
    <row r="62776" spans="2:2" ht="16.5" x14ac:dyDescent="0.3">
      <c r="B62776"/>
    </row>
    <row r="62777" spans="2:2" ht="16.5" x14ac:dyDescent="0.3">
      <c r="B62777"/>
    </row>
    <row r="62778" spans="2:2" ht="16.5" x14ac:dyDescent="0.3">
      <c r="B62778"/>
    </row>
    <row r="62779" spans="2:2" ht="16.5" x14ac:dyDescent="0.3">
      <c r="B62779"/>
    </row>
    <row r="62780" spans="2:2" ht="16.5" x14ac:dyDescent="0.3">
      <c r="B62780"/>
    </row>
    <row r="62781" spans="2:2" ht="16.5" x14ac:dyDescent="0.3">
      <c r="B62781"/>
    </row>
    <row r="62782" spans="2:2" ht="16.5" x14ac:dyDescent="0.3">
      <c r="B62782"/>
    </row>
    <row r="62783" spans="2:2" ht="16.5" x14ac:dyDescent="0.3">
      <c r="B62783"/>
    </row>
    <row r="62784" spans="2:2" ht="16.5" x14ac:dyDescent="0.3">
      <c r="B62784"/>
    </row>
    <row r="62785" spans="2:2" ht="16.5" x14ac:dyDescent="0.3">
      <c r="B62785"/>
    </row>
    <row r="62786" spans="2:2" ht="16.5" x14ac:dyDescent="0.3">
      <c r="B62786"/>
    </row>
    <row r="62787" spans="2:2" ht="16.5" x14ac:dyDescent="0.3">
      <c r="B62787"/>
    </row>
    <row r="62788" spans="2:2" ht="16.5" x14ac:dyDescent="0.3">
      <c r="B62788"/>
    </row>
    <row r="62789" spans="2:2" ht="16.5" x14ac:dyDescent="0.3">
      <c r="B62789"/>
    </row>
    <row r="62790" spans="2:2" ht="16.5" x14ac:dyDescent="0.3">
      <c r="B62790"/>
    </row>
    <row r="62791" spans="2:2" ht="16.5" x14ac:dyDescent="0.3">
      <c r="B62791"/>
    </row>
    <row r="62792" spans="2:2" ht="16.5" x14ac:dyDescent="0.3">
      <c r="B62792"/>
    </row>
    <row r="62793" spans="2:2" ht="16.5" x14ac:dyDescent="0.3">
      <c r="B62793"/>
    </row>
    <row r="62794" spans="2:2" ht="16.5" x14ac:dyDescent="0.3">
      <c r="B62794"/>
    </row>
    <row r="62795" spans="2:2" ht="16.5" x14ac:dyDescent="0.3">
      <c r="B62795"/>
    </row>
    <row r="62796" spans="2:2" ht="16.5" x14ac:dyDescent="0.3">
      <c r="B62796"/>
    </row>
    <row r="62797" spans="2:2" ht="16.5" x14ac:dyDescent="0.3">
      <c r="B62797"/>
    </row>
    <row r="62798" spans="2:2" ht="16.5" x14ac:dyDescent="0.3">
      <c r="B62798"/>
    </row>
    <row r="62799" spans="2:2" ht="16.5" x14ac:dyDescent="0.3">
      <c r="B62799"/>
    </row>
    <row r="62800" spans="2:2" ht="16.5" x14ac:dyDescent="0.3">
      <c r="B62800"/>
    </row>
    <row r="62801" spans="2:2" ht="16.5" x14ac:dyDescent="0.3">
      <c r="B62801"/>
    </row>
    <row r="62802" spans="2:2" ht="16.5" x14ac:dyDescent="0.3">
      <c r="B62802"/>
    </row>
    <row r="62803" spans="2:2" ht="16.5" x14ac:dyDescent="0.3">
      <c r="B62803"/>
    </row>
    <row r="62804" spans="2:2" ht="16.5" x14ac:dyDescent="0.3">
      <c r="B62804"/>
    </row>
    <row r="62805" spans="2:2" ht="16.5" x14ac:dyDescent="0.3">
      <c r="B62805"/>
    </row>
    <row r="62806" spans="2:2" ht="16.5" x14ac:dyDescent="0.3">
      <c r="B62806"/>
    </row>
    <row r="62807" spans="2:2" ht="16.5" x14ac:dyDescent="0.3">
      <c r="B62807"/>
    </row>
    <row r="62808" spans="2:2" ht="16.5" x14ac:dyDescent="0.3">
      <c r="B62808"/>
    </row>
    <row r="62809" spans="2:2" ht="16.5" x14ac:dyDescent="0.3">
      <c r="B62809"/>
    </row>
    <row r="62810" spans="2:2" ht="16.5" x14ac:dyDescent="0.3">
      <c r="B62810"/>
    </row>
    <row r="62811" spans="2:2" ht="16.5" x14ac:dyDescent="0.3">
      <c r="B62811"/>
    </row>
    <row r="62812" spans="2:2" ht="16.5" x14ac:dyDescent="0.3">
      <c r="B62812"/>
    </row>
    <row r="62813" spans="2:2" ht="16.5" x14ac:dyDescent="0.3">
      <c r="B62813"/>
    </row>
    <row r="62814" spans="2:2" ht="16.5" x14ac:dyDescent="0.3">
      <c r="B62814"/>
    </row>
    <row r="62815" spans="2:2" ht="16.5" x14ac:dyDescent="0.3">
      <c r="B62815"/>
    </row>
    <row r="62816" spans="2:2" ht="16.5" x14ac:dyDescent="0.3">
      <c r="B62816"/>
    </row>
    <row r="62817" spans="2:2" ht="16.5" x14ac:dyDescent="0.3">
      <c r="B62817"/>
    </row>
    <row r="62818" spans="2:2" ht="16.5" x14ac:dyDescent="0.3">
      <c r="B62818"/>
    </row>
    <row r="62819" spans="2:2" ht="16.5" x14ac:dyDescent="0.3">
      <c r="B62819"/>
    </row>
    <row r="62820" spans="2:2" ht="16.5" x14ac:dyDescent="0.3">
      <c r="B62820"/>
    </row>
    <row r="62821" spans="2:2" ht="16.5" x14ac:dyDescent="0.3">
      <c r="B62821"/>
    </row>
    <row r="62822" spans="2:2" ht="16.5" x14ac:dyDescent="0.3">
      <c r="B62822"/>
    </row>
    <row r="62823" spans="2:2" ht="16.5" x14ac:dyDescent="0.3">
      <c r="B62823"/>
    </row>
    <row r="62824" spans="2:2" ht="16.5" x14ac:dyDescent="0.3">
      <c r="B62824"/>
    </row>
    <row r="62825" spans="2:2" ht="16.5" x14ac:dyDescent="0.3">
      <c r="B62825"/>
    </row>
    <row r="62826" spans="2:2" ht="16.5" x14ac:dyDescent="0.3">
      <c r="B62826"/>
    </row>
    <row r="62827" spans="2:2" ht="16.5" x14ac:dyDescent="0.3">
      <c r="B62827"/>
    </row>
    <row r="62828" spans="2:2" ht="16.5" x14ac:dyDescent="0.3">
      <c r="B62828"/>
    </row>
    <row r="62829" spans="2:2" ht="16.5" x14ac:dyDescent="0.3">
      <c r="B62829"/>
    </row>
    <row r="62830" spans="2:2" ht="16.5" x14ac:dyDescent="0.3">
      <c r="B62830"/>
    </row>
    <row r="62831" spans="2:2" ht="16.5" x14ac:dyDescent="0.3">
      <c r="B62831"/>
    </row>
    <row r="62832" spans="2:2" ht="16.5" x14ac:dyDescent="0.3">
      <c r="B62832"/>
    </row>
    <row r="62833" spans="2:2" ht="16.5" x14ac:dyDescent="0.3">
      <c r="B62833"/>
    </row>
    <row r="62834" spans="2:2" ht="16.5" x14ac:dyDescent="0.3">
      <c r="B62834"/>
    </row>
    <row r="62835" spans="2:2" ht="16.5" x14ac:dyDescent="0.3">
      <c r="B62835"/>
    </row>
    <row r="62836" spans="2:2" ht="16.5" x14ac:dyDescent="0.3">
      <c r="B62836"/>
    </row>
    <row r="62837" spans="2:2" ht="16.5" x14ac:dyDescent="0.3">
      <c r="B62837"/>
    </row>
    <row r="62838" spans="2:2" ht="16.5" x14ac:dyDescent="0.3">
      <c r="B62838"/>
    </row>
    <row r="62839" spans="2:2" ht="16.5" x14ac:dyDescent="0.3">
      <c r="B62839"/>
    </row>
    <row r="62840" spans="2:2" ht="16.5" x14ac:dyDescent="0.3">
      <c r="B62840"/>
    </row>
    <row r="62841" spans="2:2" ht="16.5" x14ac:dyDescent="0.3">
      <c r="B62841"/>
    </row>
    <row r="62842" spans="2:2" ht="16.5" x14ac:dyDescent="0.3">
      <c r="B62842"/>
    </row>
    <row r="62843" spans="2:2" ht="16.5" x14ac:dyDescent="0.3">
      <c r="B62843"/>
    </row>
    <row r="62844" spans="2:2" ht="16.5" x14ac:dyDescent="0.3">
      <c r="B62844"/>
    </row>
    <row r="62845" spans="2:2" ht="16.5" x14ac:dyDescent="0.3">
      <c r="B62845"/>
    </row>
    <row r="62846" spans="2:2" ht="16.5" x14ac:dyDescent="0.3">
      <c r="B62846"/>
    </row>
    <row r="62847" spans="2:2" ht="16.5" x14ac:dyDescent="0.3">
      <c r="B62847"/>
    </row>
    <row r="62848" spans="2:2" ht="16.5" x14ac:dyDescent="0.3">
      <c r="B62848"/>
    </row>
    <row r="62849" spans="2:2" ht="16.5" x14ac:dyDescent="0.3">
      <c r="B62849"/>
    </row>
    <row r="62850" spans="2:2" ht="16.5" x14ac:dyDescent="0.3">
      <c r="B62850"/>
    </row>
    <row r="62851" spans="2:2" ht="16.5" x14ac:dyDescent="0.3">
      <c r="B62851"/>
    </row>
    <row r="62852" spans="2:2" ht="16.5" x14ac:dyDescent="0.3">
      <c r="B62852"/>
    </row>
    <row r="62853" spans="2:2" ht="16.5" x14ac:dyDescent="0.3">
      <c r="B62853"/>
    </row>
    <row r="62854" spans="2:2" ht="16.5" x14ac:dyDescent="0.3">
      <c r="B62854"/>
    </row>
    <row r="62855" spans="2:2" ht="16.5" x14ac:dyDescent="0.3">
      <c r="B62855"/>
    </row>
    <row r="62856" spans="2:2" ht="16.5" x14ac:dyDescent="0.3">
      <c r="B62856"/>
    </row>
    <row r="62857" spans="2:2" ht="16.5" x14ac:dyDescent="0.3">
      <c r="B62857"/>
    </row>
    <row r="62858" spans="2:2" ht="16.5" x14ac:dyDescent="0.3">
      <c r="B62858"/>
    </row>
    <row r="62859" spans="2:2" ht="16.5" x14ac:dyDescent="0.3">
      <c r="B62859"/>
    </row>
    <row r="62860" spans="2:2" ht="16.5" x14ac:dyDescent="0.3">
      <c r="B62860"/>
    </row>
    <row r="62861" spans="2:2" ht="16.5" x14ac:dyDescent="0.3">
      <c r="B62861"/>
    </row>
    <row r="62862" spans="2:2" ht="16.5" x14ac:dyDescent="0.3">
      <c r="B62862"/>
    </row>
    <row r="62863" spans="2:2" ht="16.5" x14ac:dyDescent="0.3">
      <c r="B62863"/>
    </row>
    <row r="62864" spans="2:2" ht="16.5" x14ac:dyDescent="0.3">
      <c r="B62864"/>
    </row>
    <row r="62865" spans="2:2" ht="16.5" x14ac:dyDescent="0.3">
      <c r="B62865"/>
    </row>
    <row r="62866" spans="2:2" ht="16.5" x14ac:dyDescent="0.3">
      <c r="B62866"/>
    </row>
    <row r="62867" spans="2:2" ht="16.5" x14ac:dyDescent="0.3">
      <c r="B62867"/>
    </row>
    <row r="62868" spans="2:2" ht="16.5" x14ac:dyDescent="0.3">
      <c r="B62868"/>
    </row>
    <row r="62869" spans="2:2" ht="16.5" x14ac:dyDescent="0.3">
      <c r="B62869"/>
    </row>
    <row r="62870" spans="2:2" ht="16.5" x14ac:dyDescent="0.3">
      <c r="B62870"/>
    </row>
    <row r="62871" spans="2:2" ht="16.5" x14ac:dyDescent="0.3">
      <c r="B62871"/>
    </row>
    <row r="62872" spans="2:2" ht="16.5" x14ac:dyDescent="0.3">
      <c r="B62872"/>
    </row>
    <row r="62873" spans="2:2" ht="16.5" x14ac:dyDescent="0.3">
      <c r="B62873"/>
    </row>
    <row r="62874" spans="2:2" ht="16.5" x14ac:dyDescent="0.3">
      <c r="B62874"/>
    </row>
    <row r="62875" spans="2:2" ht="16.5" x14ac:dyDescent="0.3">
      <c r="B62875"/>
    </row>
    <row r="62876" spans="2:2" ht="16.5" x14ac:dyDescent="0.3">
      <c r="B62876"/>
    </row>
    <row r="62877" spans="2:2" ht="16.5" x14ac:dyDescent="0.3">
      <c r="B62877"/>
    </row>
    <row r="62878" spans="2:2" ht="16.5" x14ac:dyDescent="0.3">
      <c r="B62878"/>
    </row>
    <row r="62879" spans="2:2" ht="16.5" x14ac:dyDescent="0.3">
      <c r="B62879"/>
    </row>
    <row r="62880" spans="2:2" ht="16.5" x14ac:dyDescent="0.3">
      <c r="B62880"/>
    </row>
    <row r="62881" spans="2:2" ht="16.5" x14ac:dyDescent="0.3">
      <c r="B62881"/>
    </row>
    <row r="62882" spans="2:2" ht="16.5" x14ac:dyDescent="0.3">
      <c r="B62882"/>
    </row>
    <row r="62883" spans="2:2" ht="16.5" x14ac:dyDescent="0.3">
      <c r="B62883"/>
    </row>
    <row r="62884" spans="2:2" ht="16.5" x14ac:dyDescent="0.3">
      <c r="B62884"/>
    </row>
    <row r="62885" spans="2:2" ht="16.5" x14ac:dyDescent="0.3">
      <c r="B62885"/>
    </row>
    <row r="62886" spans="2:2" ht="16.5" x14ac:dyDescent="0.3">
      <c r="B62886"/>
    </row>
    <row r="62887" spans="2:2" ht="16.5" x14ac:dyDescent="0.3">
      <c r="B62887"/>
    </row>
    <row r="62888" spans="2:2" ht="16.5" x14ac:dyDescent="0.3">
      <c r="B62888"/>
    </row>
    <row r="62889" spans="2:2" ht="16.5" x14ac:dyDescent="0.3">
      <c r="B62889"/>
    </row>
    <row r="62890" spans="2:2" ht="16.5" x14ac:dyDescent="0.3">
      <c r="B62890"/>
    </row>
    <row r="62891" spans="2:2" ht="16.5" x14ac:dyDescent="0.3">
      <c r="B62891"/>
    </row>
    <row r="62892" spans="2:2" ht="16.5" x14ac:dyDescent="0.3">
      <c r="B62892"/>
    </row>
    <row r="62893" spans="2:2" ht="16.5" x14ac:dyDescent="0.3">
      <c r="B62893"/>
    </row>
    <row r="62894" spans="2:2" ht="16.5" x14ac:dyDescent="0.3">
      <c r="B62894"/>
    </row>
    <row r="62895" spans="2:2" ht="16.5" x14ac:dyDescent="0.3">
      <c r="B62895"/>
    </row>
    <row r="62896" spans="2:2" ht="16.5" x14ac:dyDescent="0.3">
      <c r="B62896"/>
    </row>
    <row r="62897" spans="2:2" ht="16.5" x14ac:dyDescent="0.3">
      <c r="B62897"/>
    </row>
    <row r="62898" spans="2:2" ht="16.5" x14ac:dyDescent="0.3">
      <c r="B62898"/>
    </row>
    <row r="62899" spans="2:2" ht="16.5" x14ac:dyDescent="0.3">
      <c r="B62899"/>
    </row>
    <row r="62900" spans="2:2" ht="16.5" x14ac:dyDescent="0.3">
      <c r="B62900"/>
    </row>
    <row r="62901" spans="2:2" ht="16.5" x14ac:dyDescent="0.3">
      <c r="B62901"/>
    </row>
    <row r="62902" spans="2:2" ht="16.5" x14ac:dyDescent="0.3">
      <c r="B62902"/>
    </row>
    <row r="62903" spans="2:2" ht="16.5" x14ac:dyDescent="0.3">
      <c r="B62903"/>
    </row>
    <row r="62904" spans="2:2" ht="16.5" x14ac:dyDescent="0.3">
      <c r="B62904"/>
    </row>
    <row r="62905" spans="2:2" ht="16.5" x14ac:dyDescent="0.3">
      <c r="B62905"/>
    </row>
    <row r="62906" spans="2:2" ht="16.5" x14ac:dyDescent="0.3">
      <c r="B62906"/>
    </row>
    <row r="62907" spans="2:2" ht="16.5" x14ac:dyDescent="0.3">
      <c r="B62907"/>
    </row>
    <row r="62908" spans="2:2" ht="16.5" x14ac:dyDescent="0.3">
      <c r="B62908"/>
    </row>
    <row r="62909" spans="2:2" ht="16.5" x14ac:dyDescent="0.3">
      <c r="B62909"/>
    </row>
    <row r="62910" spans="2:2" ht="16.5" x14ac:dyDescent="0.3">
      <c r="B62910"/>
    </row>
    <row r="62911" spans="2:2" ht="16.5" x14ac:dyDescent="0.3">
      <c r="B62911"/>
    </row>
    <row r="62912" spans="2:2" ht="16.5" x14ac:dyDescent="0.3">
      <c r="B62912"/>
    </row>
    <row r="62913" spans="2:2" ht="16.5" x14ac:dyDescent="0.3">
      <c r="B62913"/>
    </row>
    <row r="62914" spans="2:2" ht="16.5" x14ac:dyDescent="0.3">
      <c r="B62914"/>
    </row>
    <row r="62915" spans="2:2" ht="16.5" x14ac:dyDescent="0.3">
      <c r="B62915"/>
    </row>
    <row r="62916" spans="2:2" ht="16.5" x14ac:dyDescent="0.3">
      <c r="B62916"/>
    </row>
    <row r="62917" spans="2:2" ht="16.5" x14ac:dyDescent="0.3">
      <c r="B62917"/>
    </row>
    <row r="62918" spans="2:2" ht="16.5" x14ac:dyDescent="0.3">
      <c r="B62918"/>
    </row>
    <row r="62919" spans="2:2" ht="16.5" x14ac:dyDescent="0.3">
      <c r="B62919"/>
    </row>
    <row r="62920" spans="2:2" ht="16.5" x14ac:dyDescent="0.3">
      <c r="B62920"/>
    </row>
    <row r="62921" spans="2:2" ht="16.5" x14ac:dyDescent="0.3">
      <c r="B62921"/>
    </row>
    <row r="62922" spans="2:2" ht="16.5" x14ac:dyDescent="0.3">
      <c r="B62922"/>
    </row>
    <row r="62923" spans="2:2" ht="16.5" x14ac:dyDescent="0.3">
      <c r="B62923"/>
    </row>
    <row r="62924" spans="2:2" ht="16.5" x14ac:dyDescent="0.3">
      <c r="B62924"/>
    </row>
    <row r="62925" spans="2:2" ht="16.5" x14ac:dyDescent="0.3">
      <c r="B62925"/>
    </row>
    <row r="62926" spans="2:2" ht="16.5" x14ac:dyDescent="0.3">
      <c r="B62926"/>
    </row>
    <row r="62927" spans="2:2" ht="16.5" x14ac:dyDescent="0.3">
      <c r="B62927"/>
    </row>
    <row r="62928" spans="2:2" ht="16.5" x14ac:dyDescent="0.3">
      <c r="B62928"/>
    </row>
    <row r="62929" spans="2:2" ht="16.5" x14ac:dyDescent="0.3">
      <c r="B62929"/>
    </row>
    <row r="62930" spans="2:2" ht="16.5" x14ac:dyDescent="0.3">
      <c r="B62930"/>
    </row>
    <row r="62931" spans="2:2" ht="16.5" x14ac:dyDescent="0.3">
      <c r="B62931"/>
    </row>
    <row r="62932" spans="2:2" ht="16.5" x14ac:dyDescent="0.3">
      <c r="B62932"/>
    </row>
    <row r="62933" spans="2:2" ht="16.5" x14ac:dyDescent="0.3">
      <c r="B62933"/>
    </row>
    <row r="62934" spans="2:2" ht="16.5" x14ac:dyDescent="0.3">
      <c r="B62934"/>
    </row>
    <row r="62935" spans="2:2" ht="16.5" x14ac:dyDescent="0.3">
      <c r="B62935"/>
    </row>
    <row r="62936" spans="2:2" ht="16.5" x14ac:dyDescent="0.3">
      <c r="B62936"/>
    </row>
    <row r="62937" spans="2:2" ht="16.5" x14ac:dyDescent="0.3">
      <c r="B62937"/>
    </row>
    <row r="62938" spans="2:2" ht="16.5" x14ac:dyDescent="0.3">
      <c r="B62938"/>
    </row>
    <row r="62939" spans="2:2" ht="16.5" x14ac:dyDescent="0.3">
      <c r="B62939"/>
    </row>
    <row r="62940" spans="2:2" ht="16.5" x14ac:dyDescent="0.3">
      <c r="B62940"/>
    </row>
    <row r="62941" spans="2:2" ht="16.5" x14ac:dyDescent="0.3">
      <c r="B62941"/>
    </row>
    <row r="62942" spans="2:2" ht="16.5" x14ac:dyDescent="0.3">
      <c r="B62942"/>
    </row>
    <row r="62943" spans="2:2" ht="16.5" x14ac:dyDescent="0.3">
      <c r="B62943"/>
    </row>
    <row r="62944" spans="2:2" ht="16.5" x14ac:dyDescent="0.3">
      <c r="B62944"/>
    </row>
    <row r="62945" spans="2:2" ht="16.5" x14ac:dyDescent="0.3">
      <c r="B62945"/>
    </row>
    <row r="62946" spans="2:2" ht="16.5" x14ac:dyDescent="0.3">
      <c r="B62946"/>
    </row>
    <row r="62947" spans="2:2" ht="16.5" x14ac:dyDescent="0.3">
      <c r="B62947"/>
    </row>
    <row r="62948" spans="2:2" ht="16.5" x14ac:dyDescent="0.3">
      <c r="B62948"/>
    </row>
    <row r="62949" spans="2:2" ht="16.5" x14ac:dyDescent="0.3">
      <c r="B62949"/>
    </row>
    <row r="62950" spans="2:2" ht="16.5" x14ac:dyDescent="0.3">
      <c r="B62950"/>
    </row>
    <row r="62951" spans="2:2" ht="16.5" x14ac:dyDescent="0.3">
      <c r="B62951"/>
    </row>
    <row r="62952" spans="2:2" ht="16.5" x14ac:dyDescent="0.3">
      <c r="B62952"/>
    </row>
    <row r="62953" spans="2:2" ht="16.5" x14ac:dyDescent="0.3">
      <c r="B62953"/>
    </row>
    <row r="62954" spans="2:2" ht="16.5" x14ac:dyDescent="0.3">
      <c r="B62954"/>
    </row>
    <row r="62955" spans="2:2" ht="16.5" x14ac:dyDescent="0.3">
      <c r="B62955"/>
    </row>
    <row r="62956" spans="2:2" ht="16.5" x14ac:dyDescent="0.3">
      <c r="B62956"/>
    </row>
    <row r="62957" spans="2:2" ht="16.5" x14ac:dyDescent="0.3">
      <c r="B62957"/>
    </row>
    <row r="62958" spans="2:2" ht="16.5" x14ac:dyDescent="0.3">
      <c r="B62958"/>
    </row>
    <row r="62959" spans="2:2" ht="16.5" x14ac:dyDescent="0.3">
      <c r="B62959"/>
    </row>
    <row r="62960" spans="2:2" ht="16.5" x14ac:dyDescent="0.3">
      <c r="B62960"/>
    </row>
    <row r="62961" spans="2:2" ht="16.5" x14ac:dyDescent="0.3">
      <c r="B62961"/>
    </row>
    <row r="62962" spans="2:2" ht="16.5" x14ac:dyDescent="0.3">
      <c r="B62962"/>
    </row>
    <row r="62963" spans="2:2" ht="16.5" x14ac:dyDescent="0.3">
      <c r="B62963"/>
    </row>
    <row r="62964" spans="2:2" ht="16.5" x14ac:dyDescent="0.3">
      <c r="B62964"/>
    </row>
    <row r="62965" spans="2:2" ht="16.5" x14ac:dyDescent="0.3">
      <c r="B62965"/>
    </row>
    <row r="62966" spans="2:2" ht="16.5" x14ac:dyDescent="0.3">
      <c r="B62966"/>
    </row>
    <row r="62967" spans="2:2" ht="16.5" x14ac:dyDescent="0.3">
      <c r="B62967"/>
    </row>
    <row r="62968" spans="2:2" ht="16.5" x14ac:dyDescent="0.3">
      <c r="B62968"/>
    </row>
    <row r="62969" spans="2:2" ht="16.5" x14ac:dyDescent="0.3">
      <c r="B62969"/>
    </row>
    <row r="62970" spans="2:2" ht="16.5" x14ac:dyDescent="0.3">
      <c r="B62970"/>
    </row>
    <row r="62971" spans="2:2" ht="16.5" x14ac:dyDescent="0.3">
      <c r="B62971"/>
    </row>
    <row r="62972" spans="2:2" ht="16.5" x14ac:dyDescent="0.3">
      <c r="B62972"/>
    </row>
    <row r="62973" spans="2:2" ht="16.5" x14ac:dyDescent="0.3">
      <c r="B62973"/>
    </row>
    <row r="62974" spans="2:2" ht="16.5" x14ac:dyDescent="0.3">
      <c r="B62974"/>
    </row>
    <row r="62975" spans="2:2" ht="16.5" x14ac:dyDescent="0.3">
      <c r="B62975"/>
    </row>
    <row r="62976" spans="2:2" ht="16.5" x14ac:dyDescent="0.3">
      <c r="B62976"/>
    </row>
    <row r="62977" spans="2:2" ht="16.5" x14ac:dyDescent="0.3">
      <c r="B62977"/>
    </row>
    <row r="62978" spans="2:2" ht="16.5" x14ac:dyDescent="0.3">
      <c r="B62978"/>
    </row>
    <row r="62979" spans="2:2" ht="16.5" x14ac:dyDescent="0.3">
      <c r="B62979"/>
    </row>
    <row r="62980" spans="2:2" ht="16.5" x14ac:dyDescent="0.3">
      <c r="B62980"/>
    </row>
    <row r="62981" spans="2:2" ht="16.5" x14ac:dyDescent="0.3">
      <c r="B62981"/>
    </row>
    <row r="62982" spans="2:2" ht="16.5" x14ac:dyDescent="0.3">
      <c r="B62982"/>
    </row>
    <row r="62983" spans="2:2" ht="16.5" x14ac:dyDescent="0.3">
      <c r="B62983"/>
    </row>
    <row r="62984" spans="2:2" ht="16.5" x14ac:dyDescent="0.3">
      <c r="B62984"/>
    </row>
    <row r="62985" spans="2:2" ht="16.5" x14ac:dyDescent="0.3">
      <c r="B62985"/>
    </row>
    <row r="62986" spans="2:2" ht="16.5" x14ac:dyDescent="0.3">
      <c r="B62986"/>
    </row>
    <row r="62987" spans="2:2" ht="16.5" x14ac:dyDescent="0.3">
      <c r="B62987"/>
    </row>
    <row r="62988" spans="2:2" ht="16.5" x14ac:dyDescent="0.3">
      <c r="B62988"/>
    </row>
    <row r="62989" spans="2:2" ht="16.5" x14ac:dyDescent="0.3">
      <c r="B62989"/>
    </row>
    <row r="62990" spans="2:2" ht="16.5" x14ac:dyDescent="0.3">
      <c r="B62990"/>
    </row>
    <row r="62991" spans="2:2" ht="16.5" x14ac:dyDescent="0.3">
      <c r="B62991"/>
    </row>
    <row r="62992" spans="2:2" ht="16.5" x14ac:dyDescent="0.3">
      <c r="B62992"/>
    </row>
    <row r="62993" spans="2:2" ht="16.5" x14ac:dyDescent="0.3">
      <c r="B62993"/>
    </row>
    <row r="62994" spans="2:2" ht="16.5" x14ac:dyDescent="0.3">
      <c r="B62994"/>
    </row>
    <row r="62995" spans="2:2" ht="16.5" x14ac:dyDescent="0.3">
      <c r="B62995"/>
    </row>
    <row r="62996" spans="2:2" ht="16.5" x14ac:dyDescent="0.3">
      <c r="B62996"/>
    </row>
    <row r="62997" spans="2:2" ht="16.5" x14ac:dyDescent="0.3">
      <c r="B62997"/>
    </row>
    <row r="62998" spans="2:2" ht="16.5" x14ac:dyDescent="0.3">
      <c r="B62998"/>
    </row>
    <row r="62999" spans="2:2" ht="16.5" x14ac:dyDescent="0.3">
      <c r="B62999"/>
    </row>
    <row r="63000" spans="2:2" ht="16.5" x14ac:dyDescent="0.3">
      <c r="B63000"/>
    </row>
    <row r="63001" spans="2:2" ht="16.5" x14ac:dyDescent="0.3">
      <c r="B63001"/>
    </row>
    <row r="63002" spans="2:2" ht="16.5" x14ac:dyDescent="0.3">
      <c r="B63002"/>
    </row>
    <row r="63003" spans="2:2" ht="16.5" x14ac:dyDescent="0.3">
      <c r="B63003"/>
    </row>
    <row r="63004" spans="2:2" ht="16.5" x14ac:dyDescent="0.3">
      <c r="B63004"/>
    </row>
    <row r="63005" spans="2:2" ht="16.5" x14ac:dyDescent="0.3">
      <c r="B63005"/>
    </row>
    <row r="63006" spans="2:2" ht="16.5" x14ac:dyDescent="0.3">
      <c r="B63006"/>
    </row>
    <row r="63007" spans="2:2" ht="16.5" x14ac:dyDescent="0.3">
      <c r="B63007"/>
    </row>
    <row r="63008" spans="2:2" ht="16.5" x14ac:dyDescent="0.3">
      <c r="B63008"/>
    </row>
    <row r="63009" spans="2:2" ht="16.5" x14ac:dyDescent="0.3">
      <c r="B63009"/>
    </row>
    <row r="63010" spans="2:2" ht="16.5" x14ac:dyDescent="0.3">
      <c r="B63010"/>
    </row>
    <row r="63011" spans="2:2" ht="16.5" x14ac:dyDescent="0.3">
      <c r="B63011"/>
    </row>
    <row r="63012" spans="2:2" ht="16.5" x14ac:dyDescent="0.3">
      <c r="B63012"/>
    </row>
    <row r="63013" spans="2:2" ht="16.5" x14ac:dyDescent="0.3">
      <c r="B63013"/>
    </row>
    <row r="63014" spans="2:2" ht="16.5" x14ac:dyDescent="0.3">
      <c r="B63014"/>
    </row>
    <row r="63015" spans="2:2" ht="16.5" x14ac:dyDescent="0.3">
      <c r="B63015"/>
    </row>
    <row r="63016" spans="2:2" ht="16.5" x14ac:dyDescent="0.3">
      <c r="B63016"/>
    </row>
    <row r="63017" spans="2:2" ht="16.5" x14ac:dyDescent="0.3">
      <c r="B63017"/>
    </row>
    <row r="63018" spans="2:2" ht="16.5" x14ac:dyDescent="0.3">
      <c r="B63018"/>
    </row>
    <row r="63019" spans="2:2" ht="16.5" x14ac:dyDescent="0.3">
      <c r="B63019"/>
    </row>
    <row r="63020" spans="2:2" ht="16.5" x14ac:dyDescent="0.3">
      <c r="B63020"/>
    </row>
    <row r="63021" spans="2:2" ht="16.5" x14ac:dyDescent="0.3">
      <c r="B63021"/>
    </row>
    <row r="63022" spans="2:2" ht="16.5" x14ac:dyDescent="0.3">
      <c r="B63022"/>
    </row>
    <row r="63023" spans="2:2" ht="16.5" x14ac:dyDescent="0.3">
      <c r="B63023"/>
    </row>
    <row r="63024" spans="2:2" ht="16.5" x14ac:dyDescent="0.3">
      <c r="B63024"/>
    </row>
    <row r="63025" spans="2:2" ht="16.5" x14ac:dyDescent="0.3">
      <c r="B63025"/>
    </row>
    <row r="63026" spans="2:2" ht="16.5" x14ac:dyDescent="0.3">
      <c r="B63026"/>
    </row>
    <row r="63027" spans="2:2" ht="16.5" x14ac:dyDescent="0.3">
      <c r="B63027"/>
    </row>
    <row r="63028" spans="2:2" ht="16.5" x14ac:dyDescent="0.3">
      <c r="B63028"/>
    </row>
    <row r="63029" spans="2:2" ht="16.5" x14ac:dyDescent="0.3">
      <c r="B63029"/>
    </row>
    <row r="63030" spans="2:2" ht="16.5" x14ac:dyDescent="0.3">
      <c r="B63030"/>
    </row>
    <row r="63031" spans="2:2" ht="16.5" x14ac:dyDescent="0.3">
      <c r="B63031"/>
    </row>
    <row r="63032" spans="2:2" ht="16.5" x14ac:dyDescent="0.3">
      <c r="B63032"/>
    </row>
    <row r="63033" spans="2:2" ht="16.5" x14ac:dyDescent="0.3">
      <c r="B63033"/>
    </row>
    <row r="63034" spans="2:2" ht="16.5" x14ac:dyDescent="0.3">
      <c r="B63034"/>
    </row>
    <row r="63035" spans="2:2" ht="16.5" x14ac:dyDescent="0.3">
      <c r="B63035"/>
    </row>
    <row r="63036" spans="2:2" ht="16.5" x14ac:dyDescent="0.3">
      <c r="B63036"/>
    </row>
    <row r="63037" spans="2:2" ht="16.5" x14ac:dyDescent="0.3">
      <c r="B63037"/>
    </row>
    <row r="63038" spans="2:2" ht="16.5" x14ac:dyDescent="0.3">
      <c r="B63038"/>
    </row>
    <row r="63039" spans="2:2" ht="16.5" x14ac:dyDescent="0.3">
      <c r="B63039"/>
    </row>
    <row r="63040" spans="2:2" ht="16.5" x14ac:dyDescent="0.3">
      <c r="B63040"/>
    </row>
    <row r="63041" spans="2:2" ht="16.5" x14ac:dyDescent="0.3">
      <c r="B63041"/>
    </row>
    <row r="63042" spans="2:2" ht="16.5" x14ac:dyDescent="0.3">
      <c r="B63042"/>
    </row>
    <row r="63043" spans="2:2" ht="16.5" x14ac:dyDescent="0.3">
      <c r="B63043"/>
    </row>
    <row r="63044" spans="2:2" ht="16.5" x14ac:dyDescent="0.3">
      <c r="B63044"/>
    </row>
    <row r="63045" spans="2:2" ht="16.5" x14ac:dyDescent="0.3">
      <c r="B63045"/>
    </row>
    <row r="63046" spans="2:2" ht="16.5" x14ac:dyDescent="0.3">
      <c r="B63046"/>
    </row>
    <row r="63047" spans="2:2" ht="16.5" x14ac:dyDescent="0.3">
      <c r="B63047"/>
    </row>
    <row r="63048" spans="2:2" ht="16.5" x14ac:dyDescent="0.3">
      <c r="B63048"/>
    </row>
    <row r="63049" spans="2:2" ht="16.5" x14ac:dyDescent="0.3">
      <c r="B63049"/>
    </row>
    <row r="63050" spans="2:2" ht="16.5" x14ac:dyDescent="0.3">
      <c r="B63050"/>
    </row>
    <row r="63051" spans="2:2" ht="16.5" x14ac:dyDescent="0.3">
      <c r="B63051"/>
    </row>
    <row r="63052" spans="2:2" ht="16.5" x14ac:dyDescent="0.3">
      <c r="B63052"/>
    </row>
    <row r="63053" spans="2:2" ht="16.5" x14ac:dyDescent="0.3">
      <c r="B63053"/>
    </row>
    <row r="63054" spans="2:2" ht="16.5" x14ac:dyDescent="0.3">
      <c r="B63054"/>
    </row>
    <row r="63055" spans="2:2" ht="16.5" x14ac:dyDescent="0.3">
      <c r="B63055"/>
    </row>
    <row r="63056" spans="2:2" ht="16.5" x14ac:dyDescent="0.3">
      <c r="B63056"/>
    </row>
    <row r="63057" spans="2:2" ht="16.5" x14ac:dyDescent="0.3">
      <c r="B63057"/>
    </row>
    <row r="63058" spans="2:2" ht="16.5" x14ac:dyDescent="0.3">
      <c r="B63058"/>
    </row>
    <row r="63059" spans="2:2" ht="16.5" x14ac:dyDescent="0.3">
      <c r="B63059"/>
    </row>
    <row r="63060" spans="2:2" ht="16.5" x14ac:dyDescent="0.3">
      <c r="B63060"/>
    </row>
    <row r="63061" spans="2:2" ht="16.5" x14ac:dyDescent="0.3">
      <c r="B63061"/>
    </row>
    <row r="63062" spans="2:2" ht="16.5" x14ac:dyDescent="0.3">
      <c r="B63062"/>
    </row>
    <row r="63063" spans="2:2" ht="16.5" x14ac:dyDescent="0.3">
      <c r="B63063"/>
    </row>
    <row r="63064" spans="2:2" ht="16.5" x14ac:dyDescent="0.3">
      <c r="B63064"/>
    </row>
    <row r="63065" spans="2:2" ht="16.5" x14ac:dyDescent="0.3">
      <c r="B63065"/>
    </row>
    <row r="63066" spans="2:2" ht="16.5" x14ac:dyDescent="0.3">
      <c r="B63066"/>
    </row>
    <row r="63067" spans="2:2" ht="16.5" x14ac:dyDescent="0.3">
      <c r="B63067"/>
    </row>
    <row r="63068" spans="2:2" ht="16.5" x14ac:dyDescent="0.3">
      <c r="B63068"/>
    </row>
    <row r="63069" spans="2:2" ht="16.5" x14ac:dyDescent="0.3">
      <c r="B63069"/>
    </row>
    <row r="63070" spans="2:2" ht="16.5" x14ac:dyDescent="0.3">
      <c r="B63070"/>
    </row>
    <row r="63071" spans="2:2" ht="16.5" x14ac:dyDescent="0.3">
      <c r="B63071"/>
    </row>
    <row r="63072" spans="2:2" ht="16.5" x14ac:dyDescent="0.3">
      <c r="B63072"/>
    </row>
    <row r="63073" spans="2:2" ht="16.5" x14ac:dyDescent="0.3">
      <c r="B63073"/>
    </row>
    <row r="63074" spans="2:2" ht="16.5" x14ac:dyDescent="0.3">
      <c r="B63074"/>
    </row>
    <row r="63075" spans="2:2" ht="16.5" x14ac:dyDescent="0.3">
      <c r="B63075"/>
    </row>
    <row r="63076" spans="2:2" ht="16.5" x14ac:dyDescent="0.3">
      <c r="B63076"/>
    </row>
    <row r="63077" spans="2:2" ht="16.5" x14ac:dyDescent="0.3">
      <c r="B63077"/>
    </row>
    <row r="63078" spans="2:2" ht="16.5" x14ac:dyDescent="0.3">
      <c r="B63078"/>
    </row>
    <row r="63079" spans="2:2" ht="16.5" x14ac:dyDescent="0.3">
      <c r="B63079"/>
    </row>
    <row r="63080" spans="2:2" ht="16.5" x14ac:dyDescent="0.3">
      <c r="B63080"/>
    </row>
    <row r="63081" spans="2:2" ht="16.5" x14ac:dyDescent="0.3">
      <c r="B63081"/>
    </row>
    <row r="63082" spans="2:2" ht="16.5" x14ac:dyDescent="0.3">
      <c r="B63082"/>
    </row>
    <row r="63083" spans="2:2" ht="16.5" x14ac:dyDescent="0.3">
      <c r="B63083"/>
    </row>
    <row r="63084" spans="2:2" ht="16.5" x14ac:dyDescent="0.3">
      <c r="B63084"/>
    </row>
    <row r="63085" spans="2:2" ht="16.5" x14ac:dyDescent="0.3">
      <c r="B63085"/>
    </row>
    <row r="63086" spans="2:2" ht="16.5" x14ac:dyDescent="0.3">
      <c r="B63086"/>
    </row>
    <row r="63087" spans="2:2" ht="16.5" x14ac:dyDescent="0.3">
      <c r="B63087"/>
    </row>
    <row r="63088" spans="2:2" ht="16.5" x14ac:dyDescent="0.3">
      <c r="B63088"/>
    </row>
    <row r="63089" spans="2:2" ht="16.5" x14ac:dyDescent="0.3">
      <c r="B63089"/>
    </row>
    <row r="63090" spans="2:2" ht="16.5" x14ac:dyDescent="0.3">
      <c r="B63090"/>
    </row>
    <row r="63091" spans="2:2" ht="16.5" x14ac:dyDescent="0.3">
      <c r="B63091"/>
    </row>
    <row r="63092" spans="2:2" ht="16.5" x14ac:dyDescent="0.3">
      <c r="B63092"/>
    </row>
    <row r="63093" spans="2:2" ht="16.5" x14ac:dyDescent="0.3">
      <c r="B63093"/>
    </row>
    <row r="63094" spans="2:2" ht="16.5" x14ac:dyDescent="0.3">
      <c r="B63094"/>
    </row>
    <row r="63095" spans="2:2" ht="16.5" x14ac:dyDescent="0.3">
      <c r="B63095"/>
    </row>
    <row r="63096" spans="2:2" ht="16.5" x14ac:dyDescent="0.3">
      <c r="B63096"/>
    </row>
    <row r="63097" spans="2:2" ht="16.5" x14ac:dyDescent="0.3">
      <c r="B63097"/>
    </row>
    <row r="63098" spans="2:2" ht="16.5" x14ac:dyDescent="0.3">
      <c r="B63098"/>
    </row>
    <row r="63099" spans="2:2" ht="16.5" x14ac:dyDescent="0.3">
      <c r="B63099"/>
    </row>
    <row r="63100" spans="2:2" ht="16.5" x14ac:dyDescent="0.3">
      <c r="B63100"/>
    </row>
    <row r="63101" spans="2:2" ht="16.5" x14ac:dyDescent="0.3">
      <c r="B63101"/>
    </row>
    <row r="63102" spans="2:2" ht="16.5" x14ac:dyDescent="0.3">
      <c r="B63102"/>
    </row>
    <row r="63103" spans="2:2" ht="16.5" x14ac:dyDescent="0.3">
      <c r="B63103"/>
    </row>
    <row r="63104" spans="2:2" ht="16.5" x14ac:dyDescent="0.3">
      <c r="B63104"/>
    </row>
    <row r="63105" spans="2:2" ht="16.5" x14ac:dyDescent="0.3">
      <c r="B63105"/>
    </row>
    <row r="63106" spans="2:2" ht="16.5" x14ac:dyDescent="0.3">
      <c r="B63106"/>
    </row>
    <row r="63107" spans="2:2" ht="16.5" x14ac:dyDescent="0.3">
      <c r="B63107"/>
    </row>
    <row r="63108" spans="2:2" ht="16.5" x14ac:dyDescent="0.3">
      <c r="B63108"/>
    </row>
    <row r="63109" spans="2:2" ht="16.5" x14ac:dyDescent="0.3">
      <c r="B63109"/>
    </row>
    <row r="63110" spans="2:2" ht="16.5" x14ac:dyDescent="0.3">
      <c r="B63110"/>
    </row>
    <row r="63111" spans="2:2" ht="16.5" x14ac:dyDescent="0.3">
      <c r="B63111"/>
    </row>
    <row r="63112" spans="2:2" ht="16.5" x14ac:dyDescent="0.3">
      <c r="B63112"/>
    </row>
    <row r="63113" spans="2:2" ht="16.5" x14ac:dyDescent="0.3">
      <c r="B63113"/>
    </row>
    <row r="63114" spans="2:2" ht="16.5" x14ac:dyDescent="0.3">
      <c r="B63114"/>
    </row>
    <row r="63115" spans="2:2" ht="16.5" x14ac:dyDescent="0.3">
      <c r="B63115"/>
    </row>
    <row r="63116" spans="2:2" ht="16.5" x14ac:dyDescent="0.3">
      <c r="B63116"/>
    </row>
    <row r="63117" spans="2:2" ht="16.5" x14ac:dyDescent="0.3">
      <c r="B63117"/>
    </row>
    <row r="63118" spans="2:2" ht="16.5" x14ac:dyDescent="0.3">
      <c r="B63118"/>
    </row>
    <row r="63119" spans="2:2" ht="16.5" x14ac:dyDescent="0.3">
      <c r="B63119"/>
    </row>
    <row r="63120" spans="2:2" ht="16.5" x14ac:dyDescent="0.3">
      <c r="B63120"/>
    </row>
    <row r="63121" spans="2:2" ht="16.5" x14ac:dyDescent="0.3">
      <c r="B63121"/>
    </row>
    <row r="63122" spans="2:2" ht="16.5" x14ac:dyDescent="0.3">
      <c r="B63122"/>
    </row>
    <row r="63123" spans="2:2" ht="16.5" x14ac:dyDescent="0.3">
      <c r="B63123"/>
    </row>
    <row r="63124" spans="2:2" ht="16.5" x14ac:dyDescent="0.3">
      <c r="B63124"/>
    </row>
    <row r="63125" spans="2:2" ht="16.5" x14ac:dyDescent="0.3">
      <c r="B63125"/>
    </row>
    <row r="63126" spans="2:2" ht="16.5" x14ac:dyDescent="0.3">
      <c r="B63126"/>
    </row>
    <row r="63127" spans="2:2" ht="16.5" x14ac:dyDescent="0.3">
      <c r="B63127"/>
    </row>
    <row r="63128" spans="2:2" ht="16.5" x14ac:dyDescent="0.3">
      <c r="B63128"/>
    </row>
    <row r="63129" spans="2:2" ht="16.5" x14ac:dyDescent="0.3">
      <c r="B63129"/>
    </row>
    <row r="63130" spans="2:2" ht="16.5" x14ac:dyDescent="0.3">
      <c r="B63130"/>
    </row>
    <row r="63131" spans="2:2" ht="16.5" x14ac:dyDescent="0.3">
      <c r="B63131"/>
    </row>
    <row r="63132" spans="2:2" ht="16.5" x14ac:dyDescent="0.3">
      <c r="B63132"/>
    </row>
    <row r="63133" spans="2:2" ht="16.5" x14ac:dyDescent="0.3">
      <c r="B63133"/>
    </row>
    <row r="63134" spans="2:2" ht="16.5" x14ac:dyDescent="0.3">
      <c r="B63134"/>
    </row>
    <row r="63135" spans="2:2" ht="16.5" x14ac:dyDescent="0.3">
      <c r="B63135"/>
    </row>
    <row r="63136" spans="2:2" ht="16.5" x14ac:dyDescent="0.3">
      <c r="B63136"/>
    </row>
    <row r="63137" spans="2:2" ht="16.5" x14ac:dyDescent="0.3">
      <c r="B63137"/>
    </row>
    <row r="63138" spans="2:2" ht="16.5" x14ac:dyDescent="0.3">
      <c r="B63138"/>
    </row>
    <row r="63139" spans="2:2" ht="16.5" x14ac:dyDescent="0.3">
      <c r="B63139"/>
    </row>
    <row r="63140" spans="2:2" ht="16.5" x14ac:dyDescent="0.3">
      <c r="B63140"/>
    </row>
    <row r="63141" spans="2:2" ht="16.5" x14ac:dyDescent="0.3">
      <c r="B63141"/>
    </row>
    <row r="63142" spans="2:2" ht="16.5" x14ac:dyDescent="0.3">
      <c r="B63142"/>
    </row>
    <row r="63143" spans="2:2" ht="16.5" x14ac:dyDescent="0.3">
      <c r="B63143"/>
    </row>
    <row r="63144" spans="2:2" ht="16.5" x14ac:dyDescent="0.3">
      <c r="B63144"/>
    </row>
    <row r="63145" spans="2:2" ht="16.5" x14ac:dyDescent="0.3">
      <c r="B63145"/>
    </row>
    <row r="63146" spans="2:2" ht="16.5" x14ac:dyDescent="0.3">
      <c r="B63146"/>
    </row>
    <row r="63147" spans="2:2" ht="16.5" x14ac:dyDescent="0.3">
      <c r="B63147"/>
    </row>
    <row r="63148" spans="2:2" ht="16.5" x14ac:dyDescent="0.3">
      <c r="B63148"/>
    </row>
    <row r="63149" spans="2:2" ht="16.5" x14ac:dyDescent="0.3">
      <c r="B63149"/>
    </row>
    <row r="63150" spans="2:2" ht="16.5" x14ac:dyDescent="0.3">
      <c r="B63150"/>
    </row>
    <row r="63151" spans="2:2" ht="16.5" x14ac:dyDescent="0.3">
      <c r="B63151"/>
    </row>
    <row r="63152" spans="2:2" ht="16.5" x14ac:dyDescent="0.3">
      <c r="B63152"/>
    </row>
    <row r="63153" spans="2:2" ht="16.5" x14ac:dyDescent="0.3">
      <c r="B63153"/>
    </row>
    <row r="63154" spans="2:2" ht="16.5" x14ac:dyDescent="0.3">
      <c r="B63154"/>
    </row>
    <row r="63155" spans="2:2" ht="16.5" x14ac:dyDescent="0.3">
      <c r="B63155"/>
    </row>
    <row r="63156" spans="2:2" ht="16.5" x14ac:dyDescent="0.3">
      <c r="B63156"/>
    </row>
    <row r="63157" spans="2:2" ht="16.5" x14ac:dyDescent="0.3">
      <c r="B63157"/>
    </row>
    <row r="63158" spans="2:2" ht="16.5" x14ac:dyDescent="0.3">
      <c r="B63158"/>
    </row>
    <row r="63159" spans="2:2" ht="16.5" x14ac:dyDescent="0.3">
      <c r="B63159"/>
    </row>
    <row r="63160" spans="2:2" ht="16.5" x14ac:dyDescent="0.3">
      <c r="B63160"/>
    </row>
    <row r="63161" spans="2:2" ht="16.5" x14ac:dyDescent="0.3">
      <c r="B63161"/>
    </row>
    <row r="63162" spans="2:2" ht="16.5" x14ac:dyDescent="0.3">
      <c r="B63162"/>
    </row>
    <row r="63163" spans="2:2" ht="16.5" x14ac:dyDescent="0.3">
      <c r="B63163"/>
    </row>
    <row r="63164" spans="2:2" ht="16.5" x14ac:dyDescent="0.3">
      <c r="B63164"/>
    </row>
    <row r="63165" spans="2:2" ht="16.5" x14ac:dyDescent="0.3">
      <c r="B63165"/>
    </row>
    <row r="63166" spans="2:2" ht="16.5" x14ac:dyDescent="0.3">
      <c r="B63166"/>
    </row>
    <row r="63167" spans="2:2" ht="16.5" x14ac:dyDescent="0.3">
      <c r="B63167"/>
    </row>
    <row r="63168" spans="2:2" ht="16.5" x14ac:dyDescent="0.3">
      <c r="B63168"/>
    </row>
    <row r="63169" spans="2:2" ht="16.5" x14ac:dyDescent="0.3">
      <c r="B63169"/>
    </row>
    <row r="63170" spans="2:2" ht="16.5" x14ac:dyDescent="0.3">
      <c r="B63170"/>
    </row>
    <row r="63171" spans="2:2" ht="16.5" x14ac:dyDescent="0.3">
      <c r="B63171"/>
    </row>
    <row r="63172" spans="2:2" ht="16.5" x14ac:dyDescent="0.3">
      <c r="B63172"/>
    </row>
    <row r="63173" spans="2:2" ht="16.5" x14ac:dyDescent="0.3">
      <c r="B63173"/>
    </row>
    <row r="63174" spans="2:2" ht="16.5" x14ac:dyDescent="0.3">
      <c r="B63174"/>
    </row>
    <row r="63175" spans="2:2" ht="16.5" x14ac:dyDescent="0.3">
      <c r="B63175"/>
    </row>
    <row r="63176" spans="2:2" ht="16.5" x14ac:dyDescent="0.3">
      <c r="B63176"/>
    </row>
    <row r="63177" spans="2:2" ht="16.5" x14ac:dyDescent="0.3">
      <c r="B63177"/>
    </row>
    <row r="63178" spans="2:2" ht="16.5" x14ac:dyDescent="0.3">
      <c r="B63178"/>
    </row>
    <row r="63179" spans="2:2" ht="16.5" x14ac:dyDescent="0.3">
      <c r="B63179"/>
    </row>
    <row r="63180" spans="2:2" ht="16.5" x14ac:dyDescent="0.3">
      <c r="B63180"/>
    </row>
    <row r="63181" spans="2:2" ht="16.5" x14ac:dyDescent="0.3">
      <c r="B63181"/>
    </row>
    <row r="63182" spans="2:2" ht="16.5" x14ac:dyDescent="0.3">
      <c r="B63182"/>
    </row>
    <row r="63183" spans="2:2" ht="16.5" x14ac:dyDescent="0.3">
      <c r="B63183"/>
    </row>
    <row r="63184" spans="2:2" ht="16.5" x14ac:dyDescent="0.3">
      <c r="B63184"/>
    </row>
    <row r="63185" spans="2:2" ht="16.5" x14ac:dyDescent="0.3">
      <c r="B63185"/>
    </row>
    <row r="63186" spans="2:2" ht="16.5" x14ac:dyDescent="0.3">
      <c r="B63186"/>
    </row>
    <row r="63187" spans="2:2" ht="16.5" x14ac:dyDescent="0.3">
      <c r="B63187"/>
    </row>
    <row r="63188" spans="2:2" ht="16.5" x14ac:dyDescent="0.3">
      <c r="B63188"/>
    </row>
    <row r="63189" spans="2:2" ht="16.5" x14ac:dyDescent="0.3">
      <c r="B63189"/>
    </row>
    <row r="63190" spans="2:2" ht="16.5" x14ac:dyDescent="0.3">
      <c r="B63190"/>
    </row>
    <row r="63191" spans="2:2" ht="16.5" x14ac:dyDescent="0.3">
      <c r="B63191"/>
    </row>
    <row r="63192" spans="2:2" ht="16.5" x14ac:dyDescent="0.3">
      <c r="B63192"/>
    </row>
    <row r="63193" spans="2:2" ht="16.5" x14ac:dyDescent="0.3">
      <c r="B63193"/>
    </row>
    <row r="63194" spans="2:2" ht="16.5" x14ac:dyDescent="0.3">
      <c r="B63194"/>
    </row>
    <row r="63195" spans="2:2" ht="16.5" x14ac:dyDescent="0.3">
      <c r="B63195"/>
    </row>
    <row r="63196" spans="2:2" ht="16.5" x14ac:dyDescent="0.3">
      <c r="B63196"/>
    </row>
    <row r="63197" spans="2:2" ht="16.5" x14ac:dyDescent="0.3">
      <c r="B63197"/>
    </row>
    <row r="63198" spans="2:2" ht="16.5" x14ac:dyDescent="0.3">
      <c r="B63198"/>
    </row>
    <row r="63199" spans="2:2" ht="16.5" x14ac:dyDescent="0.3">
      <c r="B63199"/>
    </row>
    <row r="63200" spans="2:2" ht="16.5" x14ac:dyDescent="0.3">
      <c r="B63200"/>
    </row>
    <row r="63201" spans="2:2" ht="16.5" x14ac:dyDescent="0.3">
      <c r="B63201"/>
    </row>
    <row r="63202" spans="2:2" ht="16.5" x14ac:dyDescent="0.3">
      <c r="B63202"/>
    </row>
    <row r="63203" spans="2:2" ht="16.5" x14ac:dyDescent="0.3">
      <c r="B63203"/>
    </row>
    <row r="63204" spans="2:2" ht="16.5" x14ac:dyDescent="0.3">
      <c r="B63204"/>
    </row>
    <row r="63205" spans="2:2" ht="16.5" x14ac:dyDescent="0.3">
      <c r="B63205"/>
    </row>
    <row r="63206" spans="2:2" ht="16.5" x14ac:dyDescent="0.3">
      <c r="B63206"/>
    </row>
    <row r="63207" spans="2:2" ht="16.5" x14ac:dyDescent="0.3">
      <c r="B63207"/>
    </row>
    <row r="63208" spans="2:2" ht="16.5" x14ac:dyDescent="0.3">
      <c r="B63208"/>
    </row>
    <row r="63209" spans="2:2" ht="16.5" x14ac:dyDescent="0.3">
      <c r="B63209"/>
    </row>
    <row r="63210" spans="2:2" ht="16.5" x14ac:dyDescent="0.3">
      <c r="B63210"/>
    </row>
    <row r="63211" spans="2:2" ht="16.5" x14ac:dyDescent="0.3">
      <c r="B63211"/>
    </row>
    <row r="63212" spans="2:2" ht="16.5" x14ac:dyDescent="0.3">
      <c r="B63212"/>
    </row>
    <row r="63213" spans="2:2" ht="16.5" x14ac:dyDescent="0.3">
      <c r="B63213"/>
    </row>
    <row r="63214" spans="2:2" ht="16.5" x14ac:dyDescent="0.3">
      <c r="B63214"/>
    </row>
    <row r="63215" spans="2:2" ht="16.5" x14ac:dyDescent="0.3">
      <c r="B63215"/>
    </row>
    <row r="63216" spans="2:2" ht="16.5" x14ac:dyDescent="0.3">
      <c r="B63216"/>
    </row>
    <row r="63217" spans="2:2" ht="16.5" x14ac:dyDescent="0.3">
      <c r="B63217"/>
    </row>
    <row r="63218" spans="2:2" ht="16.5" x14ac:dyDescent="0.3">
      <c r="B63218"/>
    </row>
    <row r="63219" spans="2:2" ht="16.5" x14ac:dyDescent="0.3">
      <c r="B63219"/>
    </row>
    <row r="63220" spans="2:2" ht="16.5" x14ac:dyDescent="0.3">
      <c r="B63220"/>
    </row>
    <row r="63221" spans="2:2" ht="16.5" x14ac:dyDescent="0.3">
      <c r="B63221"/>
    </row>
    <row r="63222" spans="2:2" ht="16.5" x14ac:dyDescent="0.3">
      <c r="B63222"/>
    </row>
    <row r="63223" spans="2:2" ht="16.5" x14ac:dyDescent="0.3">
      <c r="B63223"/>
    </row>
    <row r="63224" spans="2:2" ht="16.5" x14ac:dyDescent="0.3">
      <c r="B63224"/>
    </row>
    <row r="63225" spans="2:2" ht="16.5" x14ac:dyDescent="0.3">
      <c r="B63225"/>
    </row>
    <row r="63226" spans="2:2" ht="16.5" x14ac:dyDescent="0.3">
      <c r="B63226"/>
    </row>
    <row r="63227" spans="2:2" ht="16.5" x14ac:dyDescent="0.3">
      <c r="B63227"/>
    </row>
    <row r="63228" spans="2:2" ht="16.5" x14ac:dyDescent="0.3">
      <c r="B63228"/>
    </row>
    <row r="63229" spans="2:2" ht="16.5" x14ac:dyDescent="0.3">
      <c r="B63229"/>
    </row>
    <row r="63230" spans="2:2" ht="16.5" x14ac:dyDescent="0.3">
      <c r="B63230"/>
    </row>
    <row r="63231" spans="2:2" ht="16.5" x14ac:dyDescent="0.3">
      <c r="B63231"/>
    </row>
    <row r="63232" spans="2:2" ht="16.5" x14ac:dyDescent="0.3">
      <c r="B63232"/>
    </row>
    <row r="63233" spans="2:2" ht="16.5" x14ac:dyDescent="0.3">
      <c r="B63233"/>
    </row>
    <row r="63234" spans="2:2" ht="16.5" x14ac:dyDescent="0.3">
      <c r="B63234"/>
    </row>
    <row r="63235" spans="2:2" ht="16.5" x14ac:dyDescent="0.3">
      <c r="B63235"/>
    </row>
    <row r="63236" spans="2:2" ht="16.5" x14ac:dyDescent="0.3">
      <c r="B63236"/>
    </row>
    <row r="63237" spans="2:2" ht="16.5" x14ac:dyDescent="0.3">
      <c r="B63237"/>
    </row>
    <row r="63238" spans="2:2" ht="16.5" x14ac:dyDescent="0.3">
      <c r="B63238"/>
    </row>
    <row r="63239" spans="2:2" ht="16.5" x14ac:dyDescent="0.3">
      <c r="B63239"/>
    </row>
    <row r="63240" spans="2:2" ht="16.5" x14ac:dyDescent="0.3">
      <c r="B63240"/>
    </row>
    <row r="63241" spans="2:2" ht="16.5" x14ac:dyDescent="0.3">
      <c r="B63241"/>
    </row>
    <row r="63242" spans="2:2" ht="16.5" x14ac:dyDescent="0.3">
      <c r="B63242"/>
    </row>
    <row r="63243" spans="2:2" ht="16.5" x14ac:dyDescent="0.3">
      <c r="B63243"/>
    </row>
    <row r="63244" spans="2:2" ht="16.5" x14ac:dyDescent="0.3">
      <c r="B63244"/>
    </row>
    <row r="63245" spans="2:2" ht="16.5" x14ac:dyDescent="0.3">
      <c r="B63245"/>
    </row>
    <row r="63246" spans="2:2" ht="16.5" x14ac:dyDescent="0.3">
      <c r="B63246"/>
    </row>
    <row r="63247" spans="2:2" ht="16.5" x14ac:dyDescent="0.3">
      <c r="B63247"/>
    </row>
    <row r="63248" spans="2:2" ht="16.5" x14ac:dyDescent="0.3">
      <c r="B63248"/>
    </row>
    <row r="63249" spans="2:2" ht="16.5" x14ac:dyDescent="0.3">
      <c r="B63249"/>
    </row>
    <row r="63250" spans="2:2" ht="16.5" x14ac:dyDescent="0.3">
      <c r="B63250"/>
    </row>
    <row r="63251" spans="2:2" ht="16.5" x14ac:dyDescent="0.3">
      <c r="B63251"/>
    </row>
    <row r="63252" spans="2:2" ht="16.5" x14ac:dyDescent="0.3">
      <c r="B63252"/>
    </row>
    <row r="63253" spans="2:2" ht="16.5" x14ac:dyDescent="0.3">
      <c r="B63253"/>
    </row>
    <row r="63254" spans="2:2" ht="16.5" x14ac:dyDescent="0.3">
      <c r="B63254"/>
    </row>
    <row r="63255" spans="2:2" ht="16.5" x14ac:dyDescent="0.3">
      <c r="B63255"/>
    </row>
    <row r="63256" spans="2:2" ht="16.5" x14ac:dyDescent="0.3">
      <c r="B63256"/>
    </row>
    <row r="63257" spans="2:2" ht="16.5" x14ac:dyDescent="0.3">
      <c r="B63257"/>
    </row>
    <row r="63258" spans="2:2" ht="16.5" x14ac:dyDescent="0.3">
      <c r="B63258"/>
    </row>
    <row r="63259" spans="2:2" ht="16.5" x14ac:dyDescent="0.3">
      <c r="B63259"/>
    </row>
    <row r="63260" spans="2:2" ht="16.5" x14ac:dyDescent="0.3">
      <c r="B63260"/>
    </row>
    <row r="63261" spans="2:2" ht="16.5" x14ac:dyDescent="0.3">
      <c r="B63261"/>
    </row>
    <row r="63262" spans="2:2" ht="16.5" x14ac:dyDescent="0.3">
      <c r="B63262"/>
    </row>
    <row r="63263" spans="2:2" ht="16.5" x14ac:dyDescent="0.3">
      <c r="B63263"/>
    </row>
    <row r="63264" spans="2:2" ht="16.5" x14ac:dyDescent="0.3">
      <c r="B63264"/>
    </row>
    <row r="63265" spans="2:2" ht="16.5" x14ac:dyDescent="0.3">
      <c r="B63265"/>
    </row>
    <row r="63266" spans="2:2" ht="16.5" x14ac:dyDescent="0.3">
      <c r="B63266"/>
    </row>
    <row r="63267" spans="2:2" ht="16.5" x14ac:dyDescent="0.3">
      <c r="B63267"/>
    </row>
    <row r="63268" spans="2:2" ht="16.5" x14ac:dyDescent="0.3">
      <c r="B63268"/>
    </row>
    <row r="63269" spans="2:2" ht="16.5" x14ac:dyDescent="0.3">
      <c r="B63269"/>
    </row>
    <row r="63270" spans="2:2" ht="16.5" x14ac:dyDescent="0.3">
      <c r="B63270"/>
    </row>
    <row r="63271" spans="2:2" ht="16.5" x14ac:dyDescent="0.3">
      <c r="B63271"/>
    </row>
    <row r="63272" spans="2:2" ht="16.5" x14ac:dyDescent="0.3">
      <c r="B63272"/>
    </row>
    <row r="63273" spans="2:2" ht="16.5" x14ac:dyDescent="0.3">
      <c r="B63273"/>
    </row>
    <row r="63274" spans="2:2" ht="16.5" x14ac:dyDescent="0.3">
      <c r="B63274"/>
    </row>
    <row r="63275" spans="2:2" ht="16.5" x14ac:dyDescent="0.3">
      <c r="B63275"/>
    </row>
    <row r="63276" spans="2:2" ht="16.5" x14ac:dyDescent="0.3">
      <c r="B63276"/>
    </row>
    <row r="63277" spans="2:2" ht="16.5" x14ac:dyDescent="0.3">
      <c r="B63277"/>
    </row>
    <row r="63278" spans="2:2" ht="16.5" x14ac:dyDescent="0.3">
      <c r="B63278"/>
    </row>
    <row r="63279" spans="2:2" ht="16.5" x14ac:dyDescent="0.3">
      <c r="B63279"/>
    </row>
    <row r="63280" spans="2:2" ht="16.5" x14ac:dyDescent="0.3">
      <c r="B63280"/>
    </row>
    <row r="63281" spans="2:2" ht="16.5" x14ac:dyDescent="0.3">
      <c r="B63281"/>
    </row>
    <row r="63282" spans="2:2" ht="16.5" x14ac:dyDescent="0.3">
      <c r="B63282"/>
    </row>
    <row r="63283" spans="2:2" ht="16.5" x14ac:dyDescent="0.3">
      <c r="B63283"/>
    </row>
    <row r="63284" spans="2:2" ht="16.5" x14ac:dyDescent="0.3">
      <c r="B63284"/>
    </row>
    <row r="63285" spans="2:2" ht="16.5" x14ac:dyDescent="0.3">
      <c r="B63285"/>
    </row>
    <row r="63286" spans="2:2" ht="16.5" x14ac:dyDescent="0.3">
      <c r="B63286"/>
    </row>
    <row r="63287" spans="2:2" ht="16.5" x14ac:dyDescent="0.3">
      <c r="B63287"/>
    </row>
    <row r="63288" spans="2:2" ht="16.5" x14ac:dyDescent="0.3">
      <c r="B63288"/>
    </row>
    <row r="63289" spans="2:2" ht="16.5" x14ac:dyDescent="0.3">
      <c r="B63289"/>
    </row>
    <row r="63290" spans="2:2" ht="16.5" x14ac:dyDescent="0.3">
      <c r="B63290"/>
    </row>
    <row r="63291" spans="2:2" ht="16.5" x14ac:dyDescent="0.3">
      <c r="B63291"/>
    </row>
    <row r="63292" spans="2:2" ht="16.5" x14ac:dyDescent="0.3">
      <c r="B63292"/>
    </row>
    <row r="63293" spans="2:2" ht="16.5" x14ac:dyDescent="0.3">
      <c r="B63293"/>
    </row>
    <row r="63294" spans="2:2" ht="16.5" x14ac:dyDescent="0.3">
      <c r="B63294"/>
    </row>
    <row r="63295" spans="2:2" ht="16.5" x14ac:dyDescent="0.3">
      <c r="B63295"/>
    </row>
    <row r="63296" spans="2:2" ht="16.5" x14ac:dyDescent="0.3">
      <c r="B63296"/>
    </row>
    <row r="63297" spans="2:2" ht="16.5" x14ac:dyDescent="0.3">
      <c r="B63297"/>
    </row>
    <row r="63298" spans="2:2" ht="16.5" x14ac:dyDescent="0.3">
      <c r="B63298"/>
    </row>
    <row r="63299" spans="2:2" ht="16.5" x14ac:dyDescent="0.3">
      <c r="B63299"/>
    </row>
    <row r="63300" spans="2:2" ht="16.5" x14ac:dyDescent="0.3">
      <c r="B63300"/>
    </row>
    <row r="63301" spans="2:2" ht="16.5" x14ac:dyDescent="0.3">
      <c r="B63301"/>
    </row>
    <row r="63302" spans="2:2" ht="16.5" x14ac:dyDescent="0.3">
      <c r="B63302"/>
    </row>
    <row r="63303" spans="2:2" ht="16.5" x14ac:dyDescent="0.3">
      <c r="B63303"/>
    </row>
    <row r="63304" spans="2:2" ht="16.5" x14ac:dyDescent="0.3">
      <c r="B63304"/>
    </row>
    <row r="63305" spans="2:2" ht="16.5" x14ac:dyDescent="0.3">
      <c r="B63305"/>
    </row>
    <row r="63306" spans="2:2" ht="16.5" x14ac:dyDescent="0.3">
      <c r="B63306"/>
    </row>
    <row r="63307" spans="2:2" ht="16.5" x14ac:dyDescent="0.3">
      <c r="B63307"/>
    </row>
    <row r="63308" spans="2:2" ht="16.5" x14ac:dyDescent="0.3">
      <c r="B63308"/>
    </row>
    <row r="63309" spans="2:2" ht="16.5" x14ac:dyDescent="0.3">
      <c r="B63309"/>
    </row>
    <row r="63310" spans="2:2" ht="16.5" x14ac:dyDescent="0.3">
      <c r="B63310"/>
    </row>
    <row r="63311" spans="2:2" ht="16.5" x14ac:dyDescent="0.3">
      <c r="B63311"/>
    </row>
    <row r="63312" spans="2:2" ht="16.5" x14ac:dyDescent="0.3">
      <c r="B63312"/>
    </row>
    <row r="63313" spans="2:2" ht="16.5" x14ac:dyDescent="0.3">
      <c r="B63313"/>
    </row>
    <row r="63314" spans="2:2" ht="16.5" x14ac:dyDescent="0.3">
      <c r="B63314"/>
    </row>
    <row r="63315" spans="2:2" ht="16.5" x14ac:dyDescent="0.3">
      <c r="B63315"/>
    </row>
    <row r="63316" spans="2:2" ht="16.5" x14ac:dyDescent="0.3">
      <c r="B63316"/>
    </row>
    <row r="63317" spans="2:2" ht="16.5" x14ac:dyDescent="0.3">
      <c r="B63317"/>
    </row>
    <row r="63318" spans="2:2" ht="16.5" x14ac:dyDescent="0.3">
      <c r="B63318"/>
    </row>
    <row r="63319" spans="2:2" ht="16.5" x14ac:dyDescent="0.3">
      <c r="B63319"/>
    </row>
    <row r="63320" spans="2:2" ht="16.5" x14ac:dyDescent="0.3">
      <c r="B63320"/>
    </row>
    <row r="63321" spans="2:2" ht="16.5" x14ac:dyDescent="0.3">
      <c r="B63321"/>
    </row>
    <row r="63322" spans="2:2" ht="16.5" x14ac:dyDescent="0.3">
      <c r="B63322"/>
    </row>
    <row r="63323" spans="2:2" ht="16.5" x14ac:dyDescent="0.3">
      <c r="B63323"/>
    </row>
    <row r="63324" spans="2:2" ht="16.5" x14ac:dyDescent="0.3">
      <c r="B63324"/>
    </row>
    <row r="63325" spans="2:2" ht="16.5" x14ac:dyDescent="0.3">
      <c r="B63325"/>
    </row>
    <row r="63326" spans="2:2" ht="16.5" x14ac:dyDescent="0.3">
      <c r="B63326"/>
    </row>
    <row r="63327" spans="2:2" ht="16.5" x14ac:dyDescent="0.3">
      <c r="B63327"/>
    </row>
    <row r="63328" spans="2:2" ht="16.5" x14ac:dyDescent="0.3">
      <c r="B63328"/>
    </row>
    <row r="63329" spans="2:2" ht="16.5" x14ac:dyDescent="0.3">
      <c r="B63329"/>
    </row>
    <row r="63330" spans="2:2" ht="16.5" x14ac:dyDescent="0.3">
      <c r="B63330"/>
    </row>
    <row r="63331" spans="2:2" ht="16.5" x14ac:dyDescent="0.3">
      <c r="B63331"/>
    </row>
    <row r="63332" spans="2:2" ht="16.5" x14ac:dyDescent="0.3">
      <c r="B63332"/>
    </row>
    <row r="63333" spans="2:2" ht="16.5" x14ac:dyDescent="0.3">
      <c r="B63333"/>
    </row>
    <row r="63334" spans="2:2" ht="16.5" x14ac:dyDescent="0.3">
      <c r="B63334"/>
    </row>
    <row r="63335" spans="2:2" ht="16.5" x14ac:dyDescent="0.3">
      <c r="B63335"/>
    </row>
    <row r="63336" spans="2:2" ht="16.5" x14ac:dyDescent="0.3">
      <c r="B63336"/>
    </row>
    <row r="63337" spans="2:2" ht="16.5" x14ac:dyDescent="0.3">
      <c r="B63337"/>
    </row>
    <row r="63338" spans="2:2" ht="16.5" x14ac:dyDescent="0.3">
      <c r="B63338"/>
    </row>
    <row r="63339" spans="2:2" ht="16.5" x14ac:dyDescent="0.3">
      <c r="B63339"/>
    </row>
    <row r="63340" spans="2:2" ht="16.5" x14ac:dyDescent="0.3">
      <c r="B63340"/>
    </row>
    <row r="63341" spans="2:2" ht="16.5" x14ac:dyDescent="0.3">
      <c r="B63341"/>
    </row>
    <row r="63342" spans="2:2" ht="16.5" x14ac:dyDescent="0.3">
      <c r="B63342"/>
    </row>
    <row r="63343" spans="2:2" ht="16.5" x14ac:dyDescent="0.3">
      <c r="B63343"/>
    </row>
    <row r="63344" spans="2:2" ht="16.5" x14ac:dyDescent="0.3">
      <c r="B63344"/>
    </row>
    <row r="63345" spans="2:2" ht="16.5" x14ac:dyDescent="0.3">
      <c r="B63345"/>
    </row>
    <row r="63346" spans="2:2" ht="16.5" x14ac:dyDescent="0.3">
      <c r="B63346"/>
    </row>
    <row r="63347" spans="2:2" ht="16.5" x14ac:dyDescent="0.3">
      <c r="B63347"/>
    </row>
    <row r="63348" spans="2:2" ht="16.5" x14ac:dyDescent="0.3">
      <c r="B63348"/>
    </row>
    <row r="63349" spans="2:2" ht="16.5" x14ac:dyDescent="0.3">
      <c r="B63349"/>
    </row>
    <row r="63350" spans="2:2" ht="16.5" x14ac:dyDescent="0.3">
      <c r="B63350"/>
    </row>
    <row r="63351" spans="2:2" ht="16.5" x14ac:dyDescent="0.3">
      <c r="B63351"/>
    </row>
    <row r="63352" spans="2:2" ht="16.5" x14ac:dyDescent="0.3">
      <c r="B63352"/>
    </row>
    <row r="63353" spans="2:2" ht="16.5" x14ac:dyDescent="0.3">
      <c r="B63353"/>
    </row>
    <row r="63354" spans="2:2" ht="16.5" x14ac:dyDescent="0.3">
      <c r="B63354"/>
    </row>
    <row r="63355" spans="2:2" ht="16.5" x14ac:dyDescent="0.3">
      <c r="B63355"/>
    </row>
    <row r="63356" spans="2:2" ht="16.5" x14ac:dyDescent="0.3">
      <c r="B63356"/>
    </row>
    <row r="63357" spans="2:2" ht="16.5" x14ac:dyDescent="0.3">
      <c r="B63357"/>
    </row>
    <row r="63358" spans="2:2" ht="16.5" x14ac:dyDescent="0.3">
      <c r="B63358"/>
    </row>
    <row r="63359" spans="2:2" ht="16.5" x14ac:dyDescent="0.3">
      <c r="B63359"/>
    </row>
    <row r="63360" spans="2:2" ht="16.5" x14ac:dyDescent="0.3">
      <c r="B63360"/>
    </row>
    <row r="63361" spans="2:2" ht="16.5" x14ac:dyDescent="0.3">
      <c r="B63361"/>
    </row>
    <row r="63362" spans="2:2" ht="16.5" x14ac:dyDescent="0.3">
      <c r="B63362"/>
    </row>
    <row r="63363" spans="2:2" ht="16.5" x14ac:dyDescent="0.3">
      <c r="B63363"/>
    </row>
    <row r="63364" spans="2:2" ht="16.5" x14ac:dyDescent="0.3">
      <c r="B63364"/>
    </row>
    <row r="63365" spans="2:2" ht="16.5" x14ac:dyDescent="0.3">
      <c r="B63365"/>
    </row>
    <row r="63366" spans="2:2" ht="16.5" x14ac:dyDescent="0.3">
      <c r="B63366"/>
    </row>
    <row r="63367" spans="2:2" ht="16.5" x14ac:dyDescent="0.3">
      <c r="B63367"/>
    </row>
    <row r="63368" spans="2:2" ht="16.5" x14ac:dyDescent="0.3">
      <c r="B63368"/>
    </row>
    <row r="63369" spans="2:2" ht="16.5" x14ac:dyDescent="0.3">
      <c r="B63369"/>
    </row>
    <row r="63370" spans="2:2" ht="16.5" x14ac:dyDescent="0.3">
      <c r="B63370"/>
    </row>
    <row r="63371" spans="2:2" ht="16.5" x14ac:dyDescent="0.3">
      <c r="B63371"/>
    </row>
    <row r="63372" spans="2:2" ht="16.5" x14ac:dyDescent="0.3">
      <c r="B63372"/>
    </row>
    <row r="63373" spans="2:2" ht="16.5" x14ac:dyDescent="0.3">
      <c r="B63373"/>
    </row>
    <row r="63374" spans="2:2" ht="16.5" x14ac:dyDescent="0.3">
      <c r="B63374"/>
    </row>
    <row r="63375" spans="2:2" ht="16.5" x14ac:dyDescent="0.3">
      <c r="B63375"/>
    </row>
    <row r="63376" spans="2:2" ht="16.5" x14ac:dyDescent="0.3">
      <c r="B63376"/>
    </row>
    <row r="63377" spans="2:2" ht="16.5" x14ac:dyDescent="0.3">
      <c r="B63377"/>
    </row>
    <row r="63378" spans="2:2" ht="16.5" x14ac:dyDescent="0.3">
      <c r="B63378"/>
    </row>
    <row r="63379" spans="2:2" ht="16.5" x14ac:dyDescent="0.3">
      <c r="B63379"/>
    </row>
    <row r="63380" spans="2:2" ht="16.5" x14ac:dyDescent="0.3">
      <c r="B63380"/>
    </row>
    <row r="63381" spans="2:2" ht="16.5" x14ac:dyDescent="0.3">
      <c r="B63381"/>
    </row>
    <row r="63382" spans="2:2" ht="16.5" x14ac:dyDescent="0.3">
      <c r="B63382"/>
    </row>
    <row r="63383" spans="2:2" ht="16.5" x14ac:dyDescent="0.3">
      <c r="B63383"/>
    </row>
    <row r="63384" spans="2:2" ht="16.5" x14ac:dyDescent="0.3">
      <c r="B63384"/>
    </row>
    <row r="63385" spans="2:2" ht="16.5" x14ac:dyDescent="0.3">
      <c r="B63385"/>
    </row>
    <row r="63386" spans="2:2" ht="16.5" x14ac:dyDescent="0.3">
      <c r="B63386"/>
    </row>
    <row r="63387" spans="2:2" ht="16.5" x14ac:dyDescent="0.3">
      <c r="B63387"/>
    </row>
    <row r="63388" spans="2:2" ht="16.5" x14ac:dyDescent="0.3">
      <c r="B63388"/>
    </row>
    <row r="63389" spans="2:2" ht="16.5" x14ac:dyDescent="0.3">
      <c r="B63389"/>
    </row>
    <row r="63390" spans="2:2" ht="16.5" x14ac:dyDescent="0.3">
      <c r="B63390"/>
    </row>
    <row r="63391" spans="2:2" ht="16.5" x14ac:dyDescent="0.3">
      <c r="B63391"/>
    </row>
    <row r="63392" spans="2:2" ht="16.5" x14ac:dyDescent="0.3">
      <c r="B63392"/>
    </row>
    <row r="63393" spans="2:2" ht="16.5" x14ac:dyDescent="0.3">
      <c r="B63393"/>
    </row>
    <row r="63394" spans="2:2" ht="16.5" x14ac:dyDescent="0.3">
      <c r="B63394"/>
    </row>
    <row r="63395" spans="2:2" ht="16.5" x14ac:dyDescent="0.3">
      <c r="B63395"/>
    </row>
    <row r="63396" spans="2:2" ht="16.5" x14ac:dyDescent="0.3">
      <c r="B63396"/>
    </row>
    <row r="63397" spans="2:2" ht="16.5" x14ac:dyDescent="0.3">
      <c r="B63397"/>
    </row>
    <row r="63398" spans="2:2" ht="16.5" x14ac:dyDescent="0.3">
      <c r="B63398"/>
    </row>
    <row r="63399" spans="2:2" ht="16.5" x14ac:dyDescent="0.3">
      <c r="B63399"/>
    </row>
    <row r="63400" spans="2:2" ht="16.5" x14ac:dyDescent="0.3">
      <c r="B63400"/>
    </row>
    <row r="63401" spans="2:2" ht="16.5" x14ac:dyDescent="0.3">
      <c r="B63401"/>
    </row>
    <row r="63402" spans="2:2" ht="16.5" x14ac:dyDescent="0.3">
      <c r="B63402"/>
    </row>
    <row r="63403" spans="2:2" ht="16.5" x14ac:dyDescent="0.3">
      <c r="B63403"/>
    </row>
    <row r="63404" spans="2:2" ht="16.5" x14ac:dyDescent="0.3">
      <c r="B63404"/>
    </row>
    <row r="63405" spans="2:2" ht="16.5" x14ac:dyDescent="0.3">
      <c r="B63405"/>
    </row>
    <row r="63406" spans="2:2" ht="16.5" x14ac:dyDescent="0.3">
      <c r="B63406"/>
    </row>
    <row r="63407" spans="2:2" ht="16.5" x14ac:dyDescent="0.3">
      <c r="B63407"/>
    </row>
    <row r="63408" spans="2:2" ht="16.5" x14ac:dyDescent="0.3">
      <c r="B63408"/>
    </row>
    <row r="63409" spans="2:2" ht="16.5" x14ac:dyDescent="0.3">
      <c r="B63409"/>
    </row>
    <row r="63410" spans="2:2" ht="16.5" x14ac:dyDescent="0.3">
      <c r="B63410"/>
    </row>
    <row r="63411" spans="2:2" ht="16.5" x14ac:dyDescent="0.3">
      <c r="B63411"/>
    </row>
    <row r="63412" spans="2:2" ht="16.5" x14ac:dyDescent="0.3">
      <c r="B63412"/>
    </row>
    <row r="63413" spans="2:2" ht="16.5" x14ac:dyDescent="0.3">
      <c r="B63413"/>
    </row>
    <row r="63414" spans="2:2" ht="16.5" x14ac:dyDescent="0.3">
      <c r="B63414"/>
    </row>
    <row r="63415" spans="2:2" ht="16.5" x14ac:dyDescent="0.3">
      <c r="B63415"/>
    </row>
    <row r="63416" spans="2:2" ht="16.5" x14ac:dyDescent="0.3">
      <c r="B63416"/>
    </row>
    <row r="63417" spans="2:2" ht="16.5" x14ac:dyDescent="0.3">
      <c r="B63417"/>
    </row>
    <row r="63418" spans="2:2" ht="16.5" x14ac:dyDescent="0.3">
      <c r="B63418"/>
    </row>
    <row r="63419" spans="2:2" ht="16.5" x14ac:dyDescent="0.3">
      <c r="B63419"/>
    </row>
    <row r="63420" spans="2:2" ht="16.5" x14ac:dyDescent="0.3">
      <c r="B63420"/>
    </row>
    <row r="63421" spans="2:2" ht="16.5" x14ac:dyDescent="0.3">
      <c r="B63421"/>
    </row>
    <row r="63422" spans="2:2" ht="16.5" x14ac:dyDescent="0.3">
      <c r="B63422"/>
    </row>
    <row r="63423" spans="2:2" ht="16.5" x14ac:dyDescent="0.3">
      <c r="B63423"/>
    </row>
    <row r="63424" spans="2:2" ht="16.5" x14ac:dyDescent="0.3">
      <c r="B63424"/>
    </row>
    <row r="63425" spans="2:2" ht="16.5" x14ac:dyDescent="0.3">
      <c r="B63425"/>
    </row>
    <row r="63426" spans="2:2" ht="16.5" x14ac:dyDescent="0.3">
      <c r="B63426"/>
    </row>
    <row r="63427" spans="2:2" ht="16.5" x14ac:dyDescent="0.3">
      <c r="B63427"/>
    </row>
    <row r="63428" spans="2:2" ht="16.5" x14ac:dyDescent="0.3">
      <c r="B63428"/>
    </row>
    <row r="63429" spans="2:2" ht="16.5" x14ac:dyDescent="0.3">
      <c r="B63429"/>
    </row>
    <row r="63430" spans="2:2" ht="16.5" x14ac:dyDescent="0.3">
      <c r="B63430"/>
    </row>
    <row r="63431" spans="2:2" ht="16.5" x14ac:dyDescent="0.3">
      <c r="B63431"/>
    </row>
    <row r="63432" spans="2:2" ht="16.5" x14ac:dyDescent="0.3">
      <c r="B63432"/>
    </row>
    <row r="63433" spans="2:2" ht="16.5" x14ac:dyDescent="0.3">
      <c r="B63433"/>
    </row>
    <row r="63434" spans="2:2" ht="16.5" x14ac:dyDescent="0.3">
      <c r="B63434"/>
    </row>
    <row r="63435" spans="2:2" ht="16.5" x14ac:dyDescent="0.3">
      <c r="B63435"/>
    </row>
    <row r="63436" spans="2:2" ht="16.5" x14ac:dyDescent="0.3">
      <c r="B63436"/>
    </row>
    <row r="63437" spans="2:2" ht="16.5" x14ac:dyDescent="0.3">
      <c r="B63437"/>
    </row>
    <row r="63438" spans="2:2" ht="16.5" x14ac:dyDescent="0.3">
      <c r="B63438"/>
    </row>
    <row r="63439" spans="2:2" ht="16.5" x14ac:dyDescent="0.3">
      <c r="B63439"/>
    </row>
    <row r="63440" spans="2:2" ht="16.5" x14ac:dyDescent="0.3">
      <c r="B63440"/>
    </row>
    <row r="63441" spans="2:2" ht="16.5" x14ac:dyDescent="0.3">
      <c r="B63441"/>
    </row>
    <row r="63442" spans="2:2" ht="16.5" x14ac:dyDescent="0.3">
      <c r="B63442"/>
    </row>
    <row r="63443" spans="2:2" ht="16.5" x14ac:dyDescent="0.3">
      <c r="B63443"/>
    </row>
    <row r="63444" spans="2:2" ht="16.5" x14ac:dyDescent="0.3">
      <c r="B63444"/>
    </row>
    <row r="63445" spans="2:2" ht="16.5" x14ac:dyDescent="0.3">
      <c r="B63445"/>
    </row>
    <row r="63446" spans="2:2" ht="16.5" x14ac:dyDescent="0.3">
      <c r="B63446"/>
    </row>
    <row r="63447" spans="2:2" ht="16.5" x14ac:dyDescent="0.3">
      <c r="B63447"/>
    </row>
    <row r="63448" spans="2:2" ht="16.5" x14ac:dyDescent="0.3">
      <c r="B63448"/>
    </row>
    <row r="63449" spans="2:2" ht="16.5" x14ac:dyDescent="0.3">
      <c r="B63449"/>
    </row>
    <row r="63450" spans="2:2" ht="16.5" x14ac:dyDescent="0.3">
      <c r="B63450"/>
    </row>
    <row r="63451" spans="2:2" ht="16.5" x14ac:dyDescent="0.3">
      <c r="B63451"/>
    </row>
    <row r="63452" spans="2:2" ht="16.5" x14ac:dyDescent="0.3">
      <c r="B63452"/>
    </row>
    <row r="63453" spans="2:2" ht="16.5" x14ac:dyDescent="0.3">
      <c r="B63453"/>
    </row>
    <row r="63454" spans="2:2" ht="16.5" x14ac:dyDescent="0.3">
      <c r="B63454"/>
    </row>
    <row r="63455" spans="2:2" ht="16.5" x14ac:dyDescent="0.3">
      <c r="B63455"/>
    </row>
    <row r="63456" spans="2:2" ht="16.5" x14ac:dyDescent="0.3">
      <c r="B63456"/>
    </row>
    <row r="63457" spans="2:2" ht="16.5" x14ac:dyDescent="0.3">
      <c r="B63457"/>
    </row>
    <row r="63458" spans="2:2" ht="16.5" x14ac:dyDescent="0.3">
      <c r="B63458"/>
    </row>
    <row r="63459" spans="2:2" ht="16.5" x14ac:dyDescent="0.3">
      <c r="B63459"/>
    </row>
    <row r="63460" spans="2:2" ht="16.5" x14ac:dyDescent="0.3">
      <c r="B63460"/>
    </row>
    <row r="63461" spans="2:2" ht="16.5" x14ac:dyDescent="0.3">
      <c r="B63461"/>
    </row>
    <row r="63462" spans="2:2" ht="16.5" x14ac:dyDescent="0.3">
      <c r="B63462"/>
    </row>
    <row r="63463" spans="2:2" ht="16.5" x14ac:dyDescent="0.3">
      <c r="B63463"/>
    </row>
    <row r="63464" spans="2:2" ht="16.5" x14ac:dyDescent="0.3">
      <c r="B63464"/>
    </row>
    <row r="63465" spans="2:2" ht="16.5" x14ac:dyDescent="0.3">
      <c r="B63465"/>
    </row>
    <row r="63466" spans="2:2" ht="16.5" x14ac:dyDescent="0.3">
      <c r="B63466"/>
    </row>
    <row r="63467" spans="2:2" ht="16.5" x14ac:dyDescent="0.3">
      <c r="B63467"/>
    </row>
    <row r="63468" spans="2:2" ht="16.5" x14ac:dyDescent="0.3">
      <c r="B63468"/>
    </row>
    <row r="63469" spans="2:2" ht="16.5" x14ac:dyDescent="0.3">
      <c r="B63469"/>
    </row>
    <row r="63470" spans="2:2" ht="16.5" x14ac:dyDescent="0.3">
      <c r="B63470"/>
    </row>
    <row r="63471" spans="2:2" ht="16.5" x14ac:dyDescent="0.3">
      <c r="B63471"/>
    </row>
    <row r="63472" spans="2:2" ht="16.5" x14ac:dyDescent="0.3">
      <c r="B63472"/>
    </row>
    <row r="63473" spans="2:2" ht="16.5" x14ac:dyDescent="0.3">
      <c r="B63473"/>
    </row>
    <row r="63474" spans="2:2" ht="16.5" x14ac:dyDescent="0.3">
      <c r="B63474"/>
    </row>
    <row r="63475" spans="2:2" ht="16.5" x14ac:dyDescent="0.3">
      <c r="B63475"/>
    </row>
    <row r="63476" spans="2:2" ht="16.5" x14ac:dyDescent="0.3">
      <c r="B63476"/>
    </row>
    <row r="63477" spans="2:2" ht="16.5" x14ac:dyDescent="0.3">
      <c r="B63477"/>
    </row>
    <row r="63478" spans="2:2" ht="16.5" x14ac:dyDescent="0.3">
      <c r="B63478"/>
    </row>
    <row r="63479" spans="2:2" ht="16.5" x14ac:dyDescent="0.3">
      <c r="B63479"/>
    </row>
    <row r="63480" spans="2:2" ht="16.5" x14ac:dyDescent="0.3">
      <c r="B63480"/>
    </row>
    <row r="63481" spans="2:2" ht="16.5" x14ac:dyDescent="0.3">
      <c r="B63481"/>
    </row>
    <row r="63482" spans="2:2" ht="16.5" x14ac:dyDescent="0.3">
      <c r="B63482"/>
    </row>
    <row r="63483" spans="2:2" ht="16.5" x14ac:dyDescent="0.3">
      <c r="B63483"/>
    </row>
    <row r="63484" spans="2:2" ht="16.5" x14ac:dyDescent="0.3">
      <c r="B63484"/>
    </row>
    <row r="63485" spans="2:2" ht="16.5" x14ac:dyDescent="0.3">
      <c r="B63485"/>
    </row>
    <row r="63486" spans="2:2" ht="16.5" x14ac:dyDescent="0.3">
      <c r="B63486"/>
    </row>
    <row r="63487" spans="2:2" ht="16.5" x14ac:dyDescent="0.3">
      <c r="B63487"/>
    </row>
    <row r="63488" spans="2:2" ht="16.5" x14ac:dyDescent="0.3">
      <c r="B63488"/>
    </row>
    <row r="63489" spans="2:2" ht="16.5" x14ac:dyDescent="0.3">
      <c r="B63489"/>
    </row>
    <row r="63490" spans="2:2" ht="16.5" x14ac:dyDescent="0.3">
      <c r="B63490"/>
    </row>
    <row r="63491" spans="2:2" ht="16.5" x14ac:dyDescent="0.3">
      <c r="B63491"/>
    </row>
    <row r="63492" spans="2:2" ht="16.5" x14ac:dyDescent="0.3">
      <c r="B63492"/>
    </row>
    <row r="63493" spans="2:2" ht="16.5" x14ac:dyDescent="0.3">
      <c r="B63493"/>
    </row>
    <row r="63494" spans="2:2" ht="16.5" x14ac:dyDescent="0.3">
      <c r="B63494"/>
    </row>
    <row r="63495" spans="2:2" ht="16.5" x14ac:dyDescent="0.3">
      <c r="B63495"/>
    </row>
    <row r="63496" spans="2:2" ht="16.5" x14ac:dyDescent="0.3">
      <c r="B63496"/>
    </row>
    <row r="63497" spans="2:2" ht="16.5" x14ac:dyDescent="0.3">
      <c r="B63497"/>
    </row>
    <row r="63498" spans="2:2" ht="16.5" x14ac:dyDescent="0.3">
      <c r="B63498"/>
    </row>
    <row r="63499" spans="2:2" ht="16.5" x14ac:dyDescent="0.3">
      <c r="B63499"/>
    </row>
    <row r="63500" spans="2:2" ht="16.5" x14ac:dyDescent="0.3">
      <c r="B63500"/>
    </row>
    <row r="63501" spans="2:2" ht="16.5" x14ac:dyDescent="0.3">
      <c r="B63501"/>
    </row>
    <row r="63502" spans="2:2" ht="16.5" x14ac:dyDescent="0.3">
      <c r="B63502"/>
    </row>
    <row r="63503" spans="2:2" ht="16.5" x14ac:dyDescent="0.3">
      <c r="B63503"/>
    </row>
    <row r="63504" spans="2:2" ht="16.5" x14ac:dyDescent="0.3">
      <c r="B63504"/>
    </row>
    <row r="63505" spans="2:2" ht="16.5" x14ac:dyDescent="0.3">
      <c r="B63505"/>
    </row>
    <row r="63506" spans="2:2" ht="16.5" x14ac:dyDescent="0.3">
      <c r="B63506"/>
    </row>
    <row r="63507" spans="2:2" ht="16.5" x14ac:dyDescent="0.3">
      <c r="B63507"/>
    </row>
    <row r="63508" spans="2:2" ht="16.5" x14ac:dyDescent="0.3">
      <c r="B63508"/>
    </row>
    <row r="63509" spans="2:2" ht="16.5" x14ac:dyDescent="0.3">
      <c r="B63509"/>
    </row>
    <row r="63510" spans="2:2" ht="16.5" x14ac:dyDescent="0.3">
      <c r="B63510"/>
    </row>
    <row r="63511" spans="2:2" ht="16.5" x14ac:dyDescent="0.3">
      <c r="B63511"/>
    </row>
    <row r="63512" spans="2:2" ht="16.5" x14ac:dyDescent="0.3">
      <c r="B63512"/>
    </row>
    <row r="63513" spans="2:2" ht="16.5" x14ac:dyDescent="0.3">
      <c r="B63513"/>
    </row>
    <row r="63514" spans="2:2" ht="16.5" x14ac:dyDescent="0.3">
      <c r="B63514"/>
    </row>
    <row r="63515" spans="2:2" ht="16.5" x14ac:dyDescent="0.3">
      <c r="B63515"/>
    </row>
    <row r="63516" spans="2:2" ht="16.5" x14ac:dyDescent="0.3">
      <c r="B63516"/>
    </row>
    <row r="63517" spans="2:2" ht="16.5" x14ac:dyDescent="0.3">
      <c r="B63517"/>
    </row>
    <row r="63518" spans="2:2" ht="16.5" x14ac:dyDescent="0.3">
      <c r="B63518"/>
    </row>
    <row r="63519" spans="2:2" ht="16.5" x14ac:dyDescent="0.3">
      <c r="B63519"/>
    </row>
    <row r="63520" spans="2:2" ht="16.5" x14ac:dyDescent="0.3">
      <c r="B63520"/>
    </row>
    <row r="63521" spans="2:2" ht="16.5" x14ac:dyDescent="0.3">
      <c r="B63521"/>
    </row>
    <row r="63522" spans="2:2" ht="16.5" x14ac:dyDescent="0.3">
      <c r="B63522"/>
    </row>
    <row r="63523" spans="2:2" ht="16.5" x14ac:dyDescent="0.3">
      <c r="B63523"/>
    </row>
    <row r="63524" spans="2:2" ht="16.5" x14ac:dyDescent="0.3">
      <c r="B63524"/>
    </row>
    <row r="63525" spans="2:2" ht="16.5" x14ac:dyDescent="0.3">
      <c r="B63525"/>
    </row>
    <row r="63526" spans="2:2" ht="16.5" x14ac:dyDescent="0.3">
      <c r="B63526"/>
    </row>
    <row r="63527" spans="2:2" ht="16.5" x14ac:dyDescent="0.3">
      <c r="B63527"/>
    </row>
    <row r="63528" spans="2:2" ht="16.5" x14ac:dyDescent="0.3">
      <c r="B63528"/>
    </row>
    <row r="63529" spans="2:2" ht="16.5" x14ac:dyDescent="0.3">
      <c r="B63529"/>
    </row>
    <row r="63530" spans="2:2" ht="16.5" x14ac:dyDescent="0.3">
      <c r="B63530"/>
    </row>
    <row r="63531" spans="2:2" ht="16.5" x14ac:dyDescent="0.3">
      <c r="B63531"/>
    </row>
    <row r="63532" spans="2:2" ht="16.5" x14ac:dyDescent="0.3">
      <c r="B63532"/>
    </row>
    <row r="63533" spans="2:2" ht="16.5" x14ac:dyDescent="0.3">
      <c r="B63533"/>
    </row>
    <row r="63534" spans="2:2" ht="16.5" x14ac:dyDescent="0.3">
      <c r="B63534"/>
    </row>
    <row r="63535" spans="2:2" ht="16.5" x14ac:dyDescent="0.3">
      <c r="B63535"/>
    </row>
    <row r="63536" spans="2:2" ht="16.5" x14ac:dyDescent="0.3">
      <c r="B63536"/>
    </row>
    <row r="63537" spans="2:2" ht="16.5" x14ac:dyDescent="0.3">
      <c r="B63537"/>
    </row>
    <row r="63538" spans="2:2" ht="16.5" x14ac:dyDescent="0.3">
      <c r="B63538"/>
    </row>
    <row r="63539" spans="2:2" ht="16.5" x14ac:dyDescent="0.3">
      <c r="B63539"/>
    </row>
    <row r="63540" spans="2:2" ht="16.5" x14ac:dyDescent="0.3">
      <c r="B63540"/>
    </row>
    <row r="63541" spans="2:2" ht="16.5" x14ac:dyDescent="0.3">
      <c r="B63541"/>
    </row>
    <row r="63542" spans="2:2" ht="16.5" x14ac:dyDescent="0.3">
      <c r="B63542"/>
    </row>
    <row r="63543" spans="2:2" ht="16.5" x14ac:dyDescent="0.3">
      <c r="B63543"/>
    </row>
    <row r="63544" spans="2:2" ht="16.5" x14ac:dyDescent="0.3">
      <c r="B63544"/>
    </row>
    <row r="63545" spans="2:2" ht="16.5" x14ac:dyDescent="0.3">
      <c r="B63545"/>
    </row>
    <row r="63546" spans="2:2" ht="16.5" x14ac:dyDescent="0.3">
      <c r="B63546"/>
    </row>
    <row r="63547" spans="2:2" ht="16.5" x14ac:dyDescent="0.3">
      <c r="B63547"/>
    </row>
    <row r="63548" spans="2:2" ht="16.5" x14ac:dyDescent="0.3">
      <c r="B63548"/>
    </row>
    <row r="63549" spans="2:2" ht="16.5" x14ac:dyDescent="0.3">
      <c r="B63549"/>
    </row>
    <row r="63550" spans="2:2" ht="16.5" x14ac:dyDescent="0.3">
      <c r="B63550"/>
    </row>
    <row r="63551" spans="2:2" ht="16.5" x14ac:dyDescent="0.3">
      <c r="B63551"/>
    </row>
    <row r="63552" spans="2:2" ht="16.5" x14ac:dyDescent="0.3">
      <c r="B63552"/>
    </row>
    <row r="63553" spans="2:2" ht="16.5" x14ac:dyDescent="0.3">
      <c r="B63553"/>
    </row>
    <row r="63554" spans="2:2" ht="16.5" x14ac:dyDescent="0.3">
      <c r="B63554"/>
    </row>
    <row r="63555" spans="2:2" ht="16.5" x14ac:dyDescent="0.3">
      <c r="B63555"/>
    </row>
    <row r="63556" spans="2:2" ht="16.5" x14ac:dyDescent="0.3">
      <c r="B63556"/>
    </row>
    <row r="63557" spans="2:2" ht="16.5" x14ac:dyDescent="0.3">
      <c r="B63557"/>
    </row>
    <row r="63558" spans="2:2" ht="16.5" x14ac:dyDescent="0.3">
      <c r="B63558"/>
    </row>
    <row r="63559" spans="2:2" ht="16.5" x14ac:dyDescent="0.3">
      <c r="B63559"/>
    </row>
    <row r="63560" spans="2:2" ht="16.5" x14ac:dyDescent="0.3">
      <c r="B63560"/>
    </row>
    <row r="63561" spans="2:2" ht="16.5" x14ac:dyDescent="0.3">
      <c r="B63561"/>
    </row>
    <row r="63562" spans="2:2" ht="16.5" x14ac:dyDescent="0.3">
      <c r="B63562"/>
    </row>
    <row r="63563" spans="2:2" ht="16.5" x14ac:dyDescent="0.3">
      <c r="B63563"/>
    </row>
    <row r="63564" spans="2:2" ht="16.5" x14ac:dyDescent="0.3">
      <c r="B63564"/>
    </row>
    <row r="63565" spans="2:2" ht="16.5" x14ac:dyDescent="0.3">
      <c r="B63565"/>
    </row>
    <row r="63566" spans="2:2" ht="16.5" x14ac:dyDescent="0.3">
      <c r="B63566"/>
    </row>
    <row r="63567" spans="2:2" ht="16.5" x14ac:dyDescent="0.3">
      <c r="B63567"/>
    </row>
    <row r="63568" spans="2:2" ht="16.5" x14ac:dyDescent="0.3">
      <c r="B63568"/>
    </row>
    <row r="63569" spans="2:2" ht="16.5" x14ac:dyDescent="0.3">
      <c r="B63569"/>
    </row>
    <row r="63570" spans="2:2" ht="16.5" x14ac:dyDescent="0.3">
      <c r="B63570"/>
    </row>
    <row r="63571" spans="2:2" ht="16.5" x14ac:dyDescent="0.3">
      <c r="B63571"/>
    </row>
    <row r="63572" spans="2:2" ht="16.5" x14ac:dyDescent="0.3">
      <c r="B63572"/>
    </row>
    <row r="63573" spans="2:2" ht="16.5" x14ac:dyDescent="0.3">
      <c r="B63573"/>
    </row>
    <row r="63574" spans="2:2" ht="16.5" x14ac:dyDescent="0.3">
      <c r="B63574"/>
    </row>
    <row r="63575" spans="2:2" ht="16.5" x14ac:dyDescent="0.3">
      <c r="B63575"/>
    </row>
    <row r="63576" spans="2:2" ht="16.5" x14ac:dyDescent="0.3">
      <c r="B63576"/>
    </row>
    <row r="63577" spans="2:2" ht="16.5" x14ac:dyDescent="0.3">
      <c r="B63577"/>
    </row>
    <row r="63578" spans="2:2" ht="16.5" x14ac:dyDescent="0.3">
      <c r="B63578"/>
    </row>
    <row r="63579" spans="2:2" ht="16.5" x14ac:dyDescent="0.3">
      <c r="B63579"/>
    </row>
    <row r="63580" spans="2:2" ht="16.5" x14ac:dyDescent="0.3">
      <c r="B63580"/>
    </row>
    <row r="63581" spans="2:2" ht="16.5" x14ac:dyDescent="0.3">
      <c r="B63581"/>
    </row>
    <row r="63582" spans="2:2" ht="16.5" x14ac:dyDescent="0.3">
      <c r="B63582"/>
    </row>
    <row r="63583" spans="2:2" ht="16.5" x14ac:dyDescent="0.3">
      <c r="B63583"/>
    </row>
    <row r="63584" spans="2:2" ht="16.5" x14ac:dyDescent="0.3">
      <c r="B63584"/>
    </row>
    <row r="63585" spans="2:2" ht="16.5" x14ac:dyDescent="0.3">
      <c r="B63585"/>
    </row>
    <row r="63586" spans="2:2" ht="16.5" x14ac:dyDescent="0.3">
      <c r="B63586"/>
    </row>
    <row r="63587" spans="2:2" ht="16.5" x14ac:dyDescent="0.3">
      <c r="B63587"/>
    </row>
    <row r="63588" spans="2:2" ht="16.5" x14ac:dyDescent="0.3">
      <c r="B63588"/>
    </row>
    <row r="63589" spans="2:2" ht="16.5" x14ac:dyDescent="0.3">
      <c r="B63589"/>
    </row>
    <row r="63590" spans="2:2" ht="16.5" x14ac:dyDescent="0.3">
      <c r="B63590"/>
    </row>
    <row r="63591" spans="2:2" ht="16.5" x14ac:dyDescent="0.3">
      <c r="B63591"/>
    </row>
    <row r="63592" spans="2:2" ht="16.5" x14ac:dyDescent="0.3">
      <c r="B63592"/>
    </row>
    <row r="63593" spans="2:2" ht="16.5" x14ac:dyDescent="0.3">
      <c r="B63593"/>
    </row>
    <row r="63594" spans="2:2" ht="16.5" x14ac:dyDescent="0.3">
      <c r="B63594"/>
    </row>
    <row r="63595" spans="2:2" ht="16.5" x14ac:dyDescent="0.3">
      <c r="B63595"/>
    </row>
    <row r="63596" spans="2:2" ht="16.5" x14ac:dyDescent="0.3">
      <c r="B63596"/>
    </row>
    <row r="63597" spans="2:2" ht="16.5" x14ac:dyDescent="0.3">
      <c r="B63597"/>
    </row>
    <row r="63598" spans="2:2" ht="16.5" x14ac:dyDescent="0.3">
      <c r="B63598"/>
    </row>
    <row r="63599" spans="2:2" ht="16.5" x14ac:dyDescent="0.3">
      <c r="B63599"/>
    </row>
    <row r="63600" spans="2:2" ht="16.5" x14ac:dyDescent="0.3">
      <c r="B63600"/>
    </row>
    <row r="63601" spans="2:2" ht="16.5" x14ac:dyDescent="0.3">
      <c r="B63601"/>
    </row>
    <row r="63602" spans="2:2" ht="16.5" x14ac:dyDescent="0.3">
      <c r="B63602"/>
    </row>
    <row r="63603" spans="2:2" ht="16.5" x14ac:dyDescent="0.3">
      <c r="B63603"/>
    </row>
    <row r="63604" spans="2:2" ht="16.5" x14ac:dyDescent="0.3">
      <c r="B63604"/>
    </row>
    <row r="63605" spans="2:2" ht="16.5" x14ac:dyDescent="0.3">
      <c r="B63605"/>
    </row>
    <row r="63606" spans="2:2" ht="16.5" x14ac:dyDescent="0.3">
      <c r="B63606"/>
    </row>
    <row r="63607" spans="2:2" ht="16.5" x14ac:dyDescent="0.3">
      <c r="B63607"/>
    </row>
    <row r="63608" spans="2:2" ht="16.5" x14ac:dyDescent="0.3">
      <c r="B63608"/>
    </row>
    <row r="63609" spans="2:2" ht="16.5" x14ac:dyDescent="0.3">
      <c r="B63609"/>
    </row>
    <row r="63610" spans="2:2" ht="16.5" x14ac:dyDescent="0.3">
      <c r="B63610"/>
    </row>
    <row r="63611" spans="2:2" ht="16.5" x14ac:dyDescent="0.3">
      <c r="B63611"/>
    </row>
    <row r="63612" spans="2:2" ht="16.5" x14ac:dyDescent="0.3">
      <c r="B63612"/>
    </row>
    <row r="63613" spans="2:2" ht="16.5" x14ac:dyDescent="0.3">
      <c r="B63613"/>
    </row>
    <row r="63614" spans="2:2" ht="16.5" x14ac:dyDescent="0.3">
      <c r="B63614"/>
    </row>
    <row r="63615" spans="2:2" ht="16.5" x14ac:dyDescent="0.3">
      <c r="B63615"/>
    </row>
    <row r="63616" spans="2:2" ht="16.5" x14ac:dyDescent="0.3">
      <c r="B63616"/>
    </row>
    <row r="63617" spans="2:2" ht="16.5" x14ac:dyDescent="0.3">
      <c r="B63617"/>
    </row>
    <row r="63618" spans="2:2" ht="16.5" x14ac:dyDescent="0.3">
      <c r="B63618"/>
    </row>
    <row r="63619" spans="2:2" ht="16.5" x14ac:dyDescent="0.3">
      <c r="B63619"/>
    </row>
    <row r="63620" spans="2:2" ht="16.5" x14ac:dyDescent="0.3">
      <c r="B63620"/>
    </row>
    <row r="63621" spans="2:2" ht="16.5" x14ac:dyDescent="0.3">
      <c r="B63621"/>
    </row>
    <row r="63622" spans="2:2" ht="16.5" x14ac:dyDescent="0.3">
      <c r="B63622"/>
    </row>
    <row r="63623" spans="2:2" ht="16.5" x14ac:dyDescent="0.3">
      <c r="B63623"/>
    </row>
    <row r="63624" spans="2:2" ht="16.5" x14ac:dyDescent="0.3">
      <c r="B63624"/>
    </row>
    <row r="63625" spans="2:2" ht="16.5" x14ac:dyDescent="0.3">
      <c r="B63625"/>
    </row>
    <row r="63626" spans="2:2" ht="16.5" x14ac:dyDescent="0.3">
      <c r="B63626"/>
    </row>
    <row r="63627" spans="2:2" ht="16.5" x14ac:dyDescent="0.3">
      <c r="B63627"/>
    </row>
    <row r="63628" spans="2:2" ht="16.5" x14ac:dyDescent="0.3">
      <c r="B63628"/>
    </row>
    <row r="63629" spans="2:2" ht="16.5" x14ac:dyDescent="0.3">
      <c r="B63629"/>
    </row>
    <row r="63630" spans="2:2" ht="16.5" x14ac:dyDescent="0.3">
      <c r="B63630"/>
    </row>
    <row r="63631" spans="2:2" ht="16.5" x14ac:dyDescent="0.3">
      <c r="B63631"/>
    </row>
    <row r="63632" spans="2:2" ht="16.5" x14ac:dyDescent="0.3">
      <c r="B63632"/>
    </row>
    <row r="63633" spans="2:2" ht="16.5" x14ac:dyDescent="0.3">
      <c r="B63633"/>
    </row>
    <row r="63634" spans="2:2" ht="16.5" x14ac:dyDescent="0.3">
      <c r="B63634"/>
    </row>
    <row r="63635" spans="2:2" ht="16.5" x14ac:dyDescent="0.3">
      <c r="B63635"/>
    </row>
    <row r="63636" spans="2:2" ht="16.5" x14ac:dyDescent="0.3">
      <c r="B63636"/>
    </row>
    <row r="63637" spans="2:2" ht="16.5" x14ac:dyDescent="0.3">
      <c r="B63637"/>
    </row>
    <row r="63638" spans="2:2" ht="16.5" x14ac:dyDescent="0.3">
      <c r="B63638"/>
    </row>
    <row r="63639" spans="2:2" ht="16.5" x14ac:dyDescent="0.3">
      <c r="B63639"/>
    </row>
    <row r="63640" spans="2:2" ht="16.5" x14ac:dyDescent="0.3">
      <c r="B63640"/>
    </row>
    <row r="63641" spans="2:2" ht="16.5" x14ac:dyDescent="0.3">
      <c r="B63641"/>
    </row>
    <row r="63642" spans="2:2" ht="16.5" x14ac:dyDescent="0.3">
      <c r="B63642"/>
    </row>
    <row r="63643" spans="2:2" ht="16.5" x14ac:dyDescent="0.3">
      <c r="B63643"/>
    </row>
    <row r="63644" spans="2:2" ht="16.5" x14ac:dyDescent="0.3">
      <c r="B63644"/>
    </row>
    <row r="63645" spans="2:2" ht="16.5" x14ac:dyDescent="0.3">
      <c r="B63645"/>
    </row>
    <row r="63646" spans="2:2" ht="16.5" x14ac:dyDescent="0.3">
      <c r="B63646"/>
    </row>
    <row r="63647" spans="2:2" ht="16.5" x14ac:dyDescent="0.3">
      <c r="B63647"/>
    </row>
    <row r="63648" spans="2:2" ht="16.5" x14ac:dyDescent="0.3">
      <c r="B63648"/>
    </row>
    <row r="63649" spans="2:2" ht="16.5" x14ac:dyDescent="0.3">
      <c r="B63649"/>
    </row>
    <row r="63650" spans="2:2" ht="16.5" x14ac:dyDescent="0.3">
      <c r="B63650"/>
    </row>
    <row r="63651" spans="2:2" ht="16.5" x14ac:dyDescent="0.3">
      <c r="B63651"/>
    </row>
    <row r="63652" spans="2:2" ht="16.5" x14ac:dyDescent="0.3">
      <c r="B63652"/>
    </row>
    <row r="63653" spans="2:2" ht="16.5" x14ac:dyDescent="0.3">
      <c r="B63653"/>
    </row>
    <row r="63654" spans="2:2" ht="16.5" x14ac:dyDescent="0.3">
      <c r="B63654"/>
    </row>
    <row r="63655" spans="2:2" ht="16.5" x14ac:dyDescent="0.3">
      <c r="B63655"/>
    </row>
    <row r="63656" spans="2:2" ht="16.5" x14ac:dyDescent="0.3">
      <c r="B63656"/>
    </row>
    <row r="63657" spans="2:2" ht="16.5" x14ac:dyDescent="0.3">
      <c r="B63657"/>
    </row>
    <row r="63658" spans="2:2" ht="16.5" x14ac:dyDescent="0.3">
      <c r="B63658"/>
    </row>
    <row r="63659" spans="2:2" ht="16.5" x14ac:dyDescent="0.3">
      <c r="B63659"/>
    </row>
    <row r="63660" spans="2:2" ht="16.5" x14ac:dyDescent="0.3">
      <c r="B63660"/>
    </row>
    <row r="63661" spans="2:2" ht="16.5" x14ac:dyDescent="0.3">
      <c r="B63661"/>
    </row>
    <row r="63662" spans="2:2" ht="16.5" x14ac:dyDescent="0.3">
      <c r="B63662"/>
    </row>
    <row r="63663" spans="2:2" ht="16.5" x14ac:dyDescent="0.3">
      <c r="B63663"/>
    </row>
    <row r="63664" spans="2:2" ht="16.5" x14ac:dyDescent="0.3">
      <c r="B63664"/>
    </row>
    <row r="63665" spans="2:2" ht="16.5" x14ac:dyDescent="0.3">
      <c r="B63665"/>
    </row>
    <row r="63666" spans="2:2" ht="16.5" x14ac:dyDescent="0.3">
      <c r="B63666"/>
    </row>
    <row r="63667" spans="2:2" ht="16.5" x14ac:dyDescent="0.3">
      <c r="B63667"/>
    </row>
    <row r="63668" spans="2:2" ht="16.5" x14ac:dyDescent="0.3">
      <c r="B63668"/>
    </row>
    <row r="63669" spans="2:2" ht="16.5" x14ac:dyDescent="0.3">
      <c r="B63669"/>
    </row>
    <row r="63670" spans="2:2" ht="16.5" x14ac:dyDescent="0.3">
      <c r="B63670"/>
    </row>
    <row r="63671" spans="2:2" ht="16.5" x14ac:dyDescent="0.3">
      <c r="B63671"/>
    </row>
    <row r="63672" spans="2:2" ht="16.5" x14ac:dyDescent="0.3">
      <c r="B63672"/>
    </row>
    <row r="63673" spans="2:2" ht="16.5" x14ac:dyDescent="0.3">
      <c r="B63673"/>
    </row>
    <row r="63674" spans="2:2" ht="16.5" x14ac:dyDescent="0.3">
      <c r="B63674"/>
    </row>
    <row r="63675" spans="2:2" ht="16.5" x14ac:dyDescent="0.3">
      <c r="B63675"/>
    </row>
    <row r="63676" spans="2:2" ht="16.5" x14ac:dyDescent="0.3">
      <c r="B63676"/>
    </row>
    <row r="63677" spans="2:2" ht="16.5" x14ac:dyDescent="0.3">
      <c r="B63677"/>
    </row>
    <row r="63678" spans="2:2" ht="16.5" x14ac:dyDescent="0.3">
      <c r="B63678"/>
    </row>
    <row r="63679" spans="2:2" ht="16.5" x14ac:dyDescent="0.3">
      <c r="B63679"/>
    </row>
    <row r="63680" spans="2:2" ht="16.5" x14ac:dyDescent="0.3">
      <c r="B63680"/>
    </row>
    <row r="63681" spans="2:2" ht="16.5" x14ac:dyDescent="0.3">
      <c r="B63681"/>
    </row>
    <row r="63682" spans="2:2" ht="16.5" x14ac:dyDescent="0.3">
      <c r="B63682"/>
    </row>
    <row r="63683" spans="2:2" ht="16.5" x14ac:dyDescent="0.3">
      <c r="B63683"/>
    </row>
    <row r="63684" spans="2:2" ht="16.5" x14ac:dyDescent="0.3">
      <c r="B63684"/>
    </row>
    <row r="63685" spans="2:2" ht="16.5" x14ac:dyDescent="0.3">
      <c r="B63685"/>
    </row>
    <row r="63686" spans="2:2" ht="16.5" x14ac:dyDescent="0.3">
      <c r="B63686"/>
    </row>
    <row r="63687" spans="2:2" ht="16.5" x14ac:dyDescent="0.3">
      <c r="B63687"/>
    </row>
    <row r="63688" spans="2:2" ht="16.5" x14ac:dyDescent="0.3">
      <c r="B63688"/>
    </row>
    <row r="63689" spans="2:2" ht="16.5" x14ac:dyDescent="0.3">
      <c r="B63689"/>
    </row>
    <row r="63690" spans="2:2" ht="16.5" x14ac:dyDescent="0.3">
      <c r="B63690"/>
    </row>
    <row r="63691" spans="2:2" ht="16.5" x14ac:dyDescent="0.3">
      <c r="B63691"/>
    </row>
    <row r="63692" spans="2:2" ht="16.5" x14ac:dyDescent="0.3">
      <c r="B63692"/>
    </row>
    <row r="63693" spans="2:2" ht="16.5" x14ac:dyDescent="0.3">
      <c r="B63693"/>
    </row>
    <row r="63694" spans="2:2" ht="16.5" x14ac:dyDescent="0.3">
      <c r="B63694"/>
    </row>
    <row r="63695" spans="2:2" ht="16.5" x14ac:dyDescent="0.3">
      <c r="B63695"/>
    </row>
    <row r="63696" spans="2:2" ht="16.5" x14ac:dyDescent="0.3">
      <c r="B63696"/>
    </row>
    <row r="63697" spans="2:2" ht="16.5" x14ac:dyDescent="0.3">
      <c r="B63697"/>
    </row>
    <row r="63698" spans="2:2" ht="16.5" x14ac:dyDescent="0.3">
      <c r="B63698"/>
    </row>
    <row r="63699" spans="2:2" ht="16.5" x14ac:dyDescent="0.3">
      <c r="B63699"/>
    </row>
    <row r="63700" spans="2:2" ht="16.5" x14ac:dyDescent="0.3">
      <c r="B63700"/>
    </row>
    <row r="63701" spans="2:2" ht="16.5" x14ac:dyDescent="0.3">
      <c r="B63701"/>
    </row>
    <row r="63702" spans="2:2" ht="16.5" x14ac:dyDescent="0.3">
      <c r="B63702"/>
    </row>
    <row r="63703" spans="2:2" ht="16.5" x14ac:dyDescent="0.3">
      <c r="B63703"/>
    </row>
    <row r="63704" spans="2:2" ht="16.5" x14ac:dyDescent="0.3">
      <c r="B63704"/>
    </row>
    <row r="63705" spans="2:2" ht="16.5" x14ac:dyDescent="0.3">
      <c r="B63705"/>
    </row>
    <row r="63706" spans="2:2" ht="16.5" x14ac:dyDescent="0.3">
      <c r="B63706"/>
    </row>
    <row r="63707" spans="2:2" ht="16.5" x14ac:dyDescent="0.3">
      <c r="B63707"/>
    </row>
    <row r="63708" spans="2:2" ht="16.5" x14ac:dyDescent="0.3">
      <c r="B63708"/>
    </row>
    <row r="63709" spans="2:2" ht="16.5" x14ac:dyDescent="0.3">
      <c r="B63709"/>
    </row>
    <row r="63710" spans="2:2" ht="16.5" x14ac:dyDescent="0.3">
      <c r="B63710"/>
    </row>
    <row r="63711" spans="2:2" ht="16.5" x14ac:dyDescent="0.3">
      <c r="B63711"/>
    </row>
    <row r="63712" spans="2:2" ht="16.5" x14ac:dyDescent="0.3">
      <c r="B63712"/>
    </row>
    <row r="63713" spans="2:2" ht="16.5" x14ac:dyDescent="0.3">
      <c r="B63713"/>
    </row>
    <row r="63714" spans="2:2" ht="16.5" x14ac:dyDescent="0.3">
      <c r="B63714"/>
    </row>
    <row r="63715" spans="2:2" ht="16.5" x14ac:dyDescent="0.3">
      <c r="B63715"/>
    </row>
    <row r="63716" spans="2:2" ht="16.5" x14ac:dyDescent="0.3">
      <c r="B63716"/>
    </row>
    <row r="63717" spans="2:2" ht="16.5" x14ac:dyDescent="0.3">
      <c r="B63717"/>
    </row>
    <row r="63718" spans="2:2" ht="16.5" x14ac:dyDescent="0.3">
      <c r="B63718"/>
    </row>
    <row r="63719" spans="2:2" ht="16.5" x14ac:dyDescent="0.3">
      <c r="B63719"/>
    </row>
    <row r="63720" spans="2:2" ht="16.5" x14ac:dyDescent="0.3">
      <c r="B63720"/>
    </row>
    <row r="63721" spans="2:2" ht="16.5" x14ac:dyDescent="0.3">
      <c r="B63721"/>
    </row>
    <row r="63722" spans="2:2" ht="16.5" x14ac:dyDescent="0.3">
      <c r="B63722"/>
    </row>
    <row r="63723" spans="2:2" ht="16.5" x14ac:dyDescent="0.3">
      <c r="B63723"/>
    </row>
    <row r="63724" spans="2:2" ht="16.5" x14ac:dyDescent="0.3">
      <c r="B63724"/>
    </row>
    <row r="63725" spans="2:2" ht="16.5" x14ac:dyDescent="0.3">
      <c r="B63725"/>
    </row>
    <row r="63726" spans="2:2" ht="16.5" x14ac:dyDescent="0.3">
      <c r="B63726"/>
    </row>
    <row r="63727" spans="2:2" ht="16.5" x14ac:dyDescent="0.3">
      <c r="B63727"/>
    </row>
    <row r="63728" spans="2:2" ht="16.5" x14ac:dyDescent="0.3">
      <c r="B63728"/>
    </row>
    <row r="63729" spans="2:2" ht="16.5" x14ac:dyDescent="0.3">
      <c r="B63729"/>
    </row>
    <row r="63730" spans="2:2" ht="16.5" x14ac:dyDescent="0.3">
      <c r="B63730"/>
    </row>
    <row r="63731" spans="2:2" ht="16.5" x14ac:dyDescent="0.3">
      <c r="B63731"/>
    </row>
    <row r="63732" spans="2:2" ht="16.5" x14ac:dyDescent="0.3">
      <c r="B63732"/>
    </row>
    <row r="63733" spans="2:2" ht="16.5" x14ac:dyDescent="0.3">
      <c r="B63733"/>
    </row>
    <row r="63734" spans="2:2" ht="16.5" x14ac:dyDescent="0.3">
      <c r="B63734"/>
    </row>
    <row r="63735" spans="2:2" ht="16.5" x14ac:dyDescent="0.3">
      <c r="B63735"/>
    </row>
    <row r="63736" spans="2:2" ht="16.5" x14ac:dyDescent="0.3">
      <c r="B63736"/>
    </row>
    <row r="63737" spans="2:2" ht="16.5" x14ac:dyDescent="0.3">
      <c r="B63737"/>
    </row>
    <row r="63738" spans="2:2" ht="16.5" x14ac:dyDescent="0.3">
      <c r="B63738"/>
    </row>
    <row r="63739" spans="2:2" ht="16.5" x14ac:dyDescent="0.3">
      <c r="B63739"/>
    </row>
    <row r="63740" spans="2:2" ht="16.5" x14ac:dyDescent="0.3">
      <c r="B63740"/>
    </row>
    <row r="63741" spans="2:2" ht="16.5" x14ac:dyDescent="0.3">
      <c r="B63741"/>
    </row>
    <row r="63742" spans="2:2" ht="16.5" x14ac:dyDescent="0.3">
      <c r="B63742"/>
    </row>
    <row r="63743" spans="2:2" ht="16.5" x14ac:dyDescent="0.3">
      <c r="B63743"/>
    </row>
    <row r="63744" spans="2:2" ht="16.5" x14ac:dyDescent="0.3">
      <c r="B63744"/>
    </row>
    <row r="63745" spans="2:2" ht="16.5" x14ac:dyDescent="0.3">
      <c r="B63745"/>
    </row>
    <row r="63746" spans="2:2" ht="16.5" x14ac:dyDescent="0.3">
      <c r="B63746"/>
    </row>
    <row r="63747" spans="2:2" ht="16.5" x14ac:dyDescent="0.3">
      <c r="B63747"/>
    </row>
    <row r="63748" spans="2:2" ht="16.5" x14ac:dyDescent="0.3">
      <c r="B63748"/>
    </row>
    <row r="63749" spans="2:2" ht="16.5" x14ac:dyDescent="0.3">
      <c r="B63749"/>
    </row>
    <row r="63750" spans="2:2" ht="16.5" x14ac:dyDescent="0.3">
      <c r="B63750"/>
    </row>
    <row r="63751" spans="2:2" ht="16.5" x14ac:dyDescent="0.3">
      <c r="B63751"/>
    </row>
    <row r="63752" spans="2:2" ht="16.5" x14ac:dyDescent="0.3">
      <c r="B63752"/>
    </row>
    <row r="63753" spans="2:2" ht="16.5" x14ac:dyDescent="0.3">
      <c r="B63753"/>
    </row>
    <row r="63754" spans="2:2" ht="16.5" x14ac:dyDescent="0.3">
      <c r="B63754"/>
    </row>
    <row r="63755" spans="2:2" ht="16.5" x14ac:dyDescent="0.3">
      <c r="B63755"/>
    </row>
    <row r="63756" spans="2:2" ht="16.5" x14ac:dyDescent="0.3">
      <c r="B63756"/>
    </row>
    <row r="63757" spans="2:2" ht="16.5" x14ac:dyDescent="0.3">
      <c r="B63757"/>
    </row>
    <row r="63758" spans="2:2" ht="16.5" x14ac:dyDescent="0.3">
      <c r="B63758"/>
    </row>
    <row r="63759" spans="2:2" ht="16.5" x14ac:dyDescent="0.3">
      <c r="B63759"/>
    </row>
    <row r="63760" spans="2:2" ht="16.5" x14ac:dyDescent="0.3">
      <c r="B63760"/>
    </row>
    <row r="63761" spans="2:2" ht="16.5" x14ac:dyDescent="0.3">
      <c r="B63761"/>
    </row>
    <row r="63762" spans="2:2" ht="16.5" x14ac:dyDescent="0.3">
      <c r="B63762"/>
    </row>
    <row r="63763" spans="2:2" ht="16.5" x14ac:dyDescent="0.3">
      <c r="B63763"/>
    </row>
    <row r="63764" spans="2:2" ht="16.5" x14ac:dyDescent="0.3">
      <c r="B63764"/>
    </row>
    <row r="63765" spans="2:2" ht="16.5" x14ac:dyDescent="0.3">
      <c r="B63765"/>
    </row>
    <row r="63766" spans="2:2" ht="16.5" x14ac:dyDescent="0.3">
      <c r="B63766"/>
    </row>
    <row r="63767" spans="2:2" ht="16.5" x14ac:dyDescent="0.3">
      <c r="B63767"/>
    </row>
    <row r="63768" spans="2:2" ht="16.5" x14ac:dyDescent="0.3">
      <c r="B63768"/>
    </row>
    <row r="63769" spans="2:2" ht="16.5" x14ac:dyDescent="0.3">
      <c r="B63769"/>
    </row>
    <row r="63770" spans="2:2" ht="16.5" x14ac:dyDescent="0.3">
      <c r="B63770"/>
    </row>
    <row r="63771" spans="2:2" ht="16.5" x14ac:dyDescent="0.3">
      <c r="B63771"/>
    </row>
    <row r="63772" spans="2:2" ht="16.5" x14ac:dyDescent="0.3">
      <c r="B63772"/>
    </row>
    <row r="63773" spans="2:2" ht="16.5" x14ac:dyDescent="0.3">
      <c r="B63773"/>
    </row>
    <row r="63774" spans="2:2" ht="16.5" x14ac:dyDescent="0.3">
      <c r="B63774"/>
    </row>
    <row r="63775" spans="2:2" ht="16.5" x14ac:dyDescent="0.3">
      <c r="B63775"/>
    </row>
    <row r="63776" spans="2:2" ht="16.5" x14ac:dyDescent="0.3">
      <c r="B63776"/>
    </row>
    <row r="63777" spans="2:2" ht="16.5" x14ac:dyDescent="0.3">
      <c r="B63777"/>
    </row>
    <row r="63778" spans="2:2" ht="16.5" x14ac:dyDescent="0.3">
      <c r="B63778"/>
    </row>
    <row r="63779" spans="2:2" ht="16.5" x14ac:dyDescent="0.3">
      <c r="B63779"/>
    </row>
    <row r="63780" spans="2:2" ht="16.5" x14ac:dyDescent="0.3">
      <c r="B63780"/>
    </row>
    <row r="63781" spans="2:2" ht="16.5" x14ac:dyDescent="0.3">
      <c r="B63781"/>
    </row>
    <row r="63782" spans="2:2" ht="16.5" x14ac:dyDescent="0.3">
      <c r="B63782"/>
    </row>
    <row r="63783" spans="2:2" ht="16.5" x14ac:dyDescent="0.3">
      <c r="B63783"/>
    </row>
    <row r="63784" spans="2:2" ht="16.5" x14ac:dyDescent="0.3">
      <c r="B63784"/>
    </row>
    <row r="63785" spans="2:2" ht="16.5" x14ac:dyDescent="0.3">
      <c r="B63785"/>
    </row>
    <row r="63786" spans="2:2" ht="16.5" x14ac:dyDescent="0.3">
      <c r="B63786"/>
    </row>
    <row r="63787" spans="2:2" ht="16.5" x14ac:dyDescent="0.3">
      <c r="B63787"/>
    </row>
    <row r="63788" spans="2:2" ht="16.5" x14ac:dyDescent="0.3">
      <c r="B63788"/>
    </row>
    <row r="63789" spans="2:2" ht="16.5" x14ac:dyDescent="0.3">
      <c r="B63789"/>
    </row>
    <row r="63790" spans="2:2" ht="16.5" x14ac:dyDescent="0.3">
      <c r="B63790"/>
    </row>
    <row r="63791" spans="2:2" ht="16.5" x14ac:dyDescent="0.3">
      <c r="B63791"/>
    </row>
    <row r="63792" spans="2:2" ht="16.5" x14ac:dyDescent="0.3">
      <c r="B63792"/>
    </row>
    <row r="63793" spans="2:2" ht="16.5" x14ac:dyDescent="0.3">
      <c r="B63793"/>
    </row>
    <row r="63794" spans="2:2" ht="16.5" x14ac:dyDescent="0.3">
      <c r="B63794"/>
    </row>
    <row r="63795" spans="2:2" ht="16.5" x14ac:dyDescent="0.3">
      <c r="B63795"/>
    </row>
    <row r="63796" spans="2:2" ht="16.5" x14ac:dyDescent="0.3">
      <c r="B63796"/>
    </row>
    <row r="63797" spans="2:2" ht="16.5" x14ac:dyDescent="0.3">
      <c r="B63797"/>
    </row>
    <row r="63798" spans="2:2" ht="16.5" x14ac:dyDescent="0.3">
      <c r="B63798"/>
    </row>
    <row r="63799" spans="2:2" ht="16.5" x14ac:dyDescent="0.3">
      <c r="B63799"/>
    </row>
    <row r="63800" spans="2:2" ht="16.5" x14ac:dyDescent="0.3">
      <c r="B63800"/>
    </row>
    <row r="63801" spans="2:2" ht="16.5" x14ac:dyDescent="0.3">
      <c r="B63801"/>
    </row>
    <row r="63802" spans="2:2" ht="16.5" x14ac:dyDescent="0.3">
      <c r="B63802"/>
    </row>
    <row r="63803" spans="2:2" ht="16.5" x14ac:dyDescent="0.3">
      <c r="B63803"/>
    </row>
    <row r="63804" spans="2:2" ht="16.5" x14ac:dyDescent="0.3">
      <c r="B63804"/>
    </row>
    <row r="63805" spans="2:2" ht="16.5" x14ac:dyDescent="0.3">
      <c r="B63805"/>
    </row>
    <row r="63806" spans="2:2" ht="16.5" x14ac:dyDescent="0.3">
      <c r="B63806"/>
    </row>
    <row r="63807" spans="2:2" ht="16.5" x14ac:dyDescent="0.3">
      <c r="B63807"/>
    </row>
    <row r="63808" spans="2:2" ht="16.5" x14ac:dyDescent="0.3">
      <c r="B63808"/>
    </row>
    <row r="63809" spans="2:2" ht="16.5" x14ac:dyDescent="0.3">
      <c r="B63809"/>
    </row>
    <row r="63810" spans="2:2" ht="16.5" x14ac:dyDescent="0.3">
      <c r="B63810"/>
    </row>
    <row r="63811" spans="2:2" ht="16.5" x14ac:dyDescent="0.3">
      <c r="B63811"/>
    </row>
    <row r="63812" spans="2:2" ht="16.5" x14ac:dyDescent="0.3">
      <c r="B63812"/>
    </row>
    <row r="63813" spans="2:2" ht="16.5" x14ac:dyDescent="0.3">
      <c r="B63813"/>
    </row>
    <row r="63814" spans="2:2" ht="16.5" x14ac:dyDescent="0.3">
      <c r="B63814"/>
    </row>
    <row r="63815" spans="2:2" ht="16.5" x14ac:dyDescent="0.3">
      <c r="B63815"/>
    </row>
    <row r="63816" spans="2:2" ht="16.5" x14ac:dyDescent="0.3">
      <c r="B63816"/>
    </row>
    <row r="63817" spans="2:2" ht="16.5" x14ac:dyDescent="0.3">
      <c r="B63817"/>
    </row>
    <row r="63818" spans="2:2" ht="16.5" x14ac:dyDescent="0.3">
      <c r="B63818"/>
    </row>
    <row r="63819" spans="2:2" ht="16.5" x14ac:dyDescent="0.3">
      <c r="B63819"/>
    </row>
    <row r="63820" spans="2:2" ht="16.5" x14ac:dyDescent="0.3">
      <c r="B63820"/>
    </row>
    <row r="63821" spans="2:2" ht="16.5" x14ac:dyDescent="0.3">
      <c r="B63821"/>
    </row>
    <row r="63822" spans="2:2" ht="16.5" x14ac:dyDescent="0.3">
      <c r="B63822"/>
    </row>
    <row r="63823" spans="2:2" ht="16.5" x14ac:dyDescent="0.3">
      <c r="B63823"/>
    </row>
    <row r="63824" spans="2:2" ht="16.5" x14ac:dyDescent="0.3">
      <c r="B63824"/>
    </row>
    <row r="63825" spans="2:2" ht="16.5" x14ac:dyDescent="0.3">
      <c r="B63825"/>
    </row>
    <row r="63826" spans="2:2" ht="16.5" x14ac:dyDescent="0.3">
      <c r="B63826"/>
    </row>
    <row r="63827" spans="2:2" ht="16.5" x14ac:dyDescent="0.3">
      <c r="B63827"/>
    </row>
    <row r="63828" spans="2:2" ht="16.5" x14ac:dyDescent="0.3">
      <c r="B63828"/>
    </row>
    <row r="63829" spans="2:2" ht="16.5" x14ac:dyDescent="0.3">
      <c r="B63829"/>
    </row>
    <row r="63830" spans="2:2" ht="16.5" x14ac:dyDescent="0.3">
      <c r="B63830"/>
    </row>
    <row r="63831" spans="2:2" ht="16.5" x14ac:dyDescent="0.3">
      <c r="B63831"/>
    </row>
    <row r="63832" spans="2:2" ht="16.5" x14ac:dyDescent="0.3">
      <c r="B63832"/>
    </row>
    <row r="63833" spans="2:2" ht="16.5" x14ac:dyDescent="0.3">
      <c r="B63833"/>
    </row>
    <row r="63834" spans="2:2" ht="16.5" x14ac:dyDescent="0.3">
      <c r="B63834"/>
    </row>
    <row r="63835" spans="2:2" ht="16.5" x14ac:dyDescent="0.3">
      <c r="B63835"/>
    </row>
    <row r="63836" spans="2:2" ht="16.5" x14ac:dyDescent="0.3">
      <c r="B63836"/>
    </row>
    <row r="63837" spans="2:2" ht="16.5" x14ac:dyDescent="0.3">
      <c r="B63837"/>
    </row>
    <row r="63838" spans="2:2" ht="16.5" x14ac:dyDescent="0.3">
      <c r="B63838"/>
    </row>
    <row r="63839" spans="2:2" ht="16.5" x14ac:dyDescent="0.3">
      <c r="B63839"/>
    </row>
    <row r="63840" spans="2:2" ht="16.5" x14ac:dyDescent="0.3">
      <c r="B63840"/>
    </row>
    <row r="63841" spans="2:2" ht="16.5" x14ac:dyDescent="0.3">
      <c r="B63841"/>
    </row>
    <row r="63842" spans="2:2" ht="16.5" x14ac:dyDescent="0.3">
      <c r="B63842"/>
    </row>
    <row r="63843" spans="2:2" ht="16.5" x14ac:dyDescent="0.3">
      <c r="B63843"/>
    </row>
    <row r="63844" spans="2:2" ht="16.5" x14ac:dyDescent="0.3">
      <c r="B63844"/>
    </row>
    <row r="63845" spans="2:2" ht="16.5" x14ac:dyDescent="0.3">
      <c r="B63845"/>
    </row>
    <row r="63846" spans="2:2" ht="16.5" x14ac:dyDescent="0.3">
      <c r="B63846"/>
    </row>
    <row r="63847" spans="2:2" ht="16.5" x14ac:dyDescent="0.3">
      <c r="B63847"/>
    </row>
    <row r="63848" spans="2:2" ht="16.5" x14ac:dyDescent="0.3">
      <c r="B63848"/>
    </row>
    <row r="63849" spans="2:2" ht="16.5" x14ac:dyDescent="0.3">
      <c r="B63849"/>
    </row>
    <row r="63850" spans="2:2" ht="16.5" x14ac:dyDescent="0.3">
      <c r="B63850"/>
    </row>
    <row r="63851" spans="2:2" ht="16.5" x14ac:dyDescent="0.3">
      <c r="B63851"/>
    </row>
    <row r="63852" spans="2:2" ht="16.5" x14ac:dyDescent="0.3">
      <c r="B63852"/>
    </row>
    <row r="63853" spans="2:2" ht="16.5" x14ac:dyDescent="0.3">
      <c r="B63853"/>
    </row>
    <row r="63854" spans="2:2" ht="16.5" x14ac:dyDescent="0.3">
      <c r="B63854"/>
    </row>
    <row r="63855" spans="2:2" ht="16.5" x14ac:dyDescent="0.3">
      <c r="B63855"/>
    </row>
    <row r="63856" spans="2:2" ht="16.5" x14ac:dyDescent="0.3">
      <c r="B63856"/>
    </row>
    <row r="63857" spans="2:2" ht="16.5" x14ac:dyDescent="0.3">
      <c r="B63857"/>
    </row>
    <row r="63858" spans="2:2" ht="16.5" x14ac:dyDescent="0.3">
      <c r="B63858"/>
    </row>
    <row r="63859" spans="2:2" ht="16.5" x14ac:dyDescent="0.3">
      <c r="B63859"/>
    </row>
    <row r="63860" spans="2:2" ht="16.5" x14ac:dyDescent="0.3">
      <c r="B63860"/>
    </row>
    <row r="63861" spans="2:2" ht="16.5" x14ac:dyDescent="0.3">
      <c r="B63861"/>
    </row>
    <row r="63862" spans="2:2" ht="16.5" x14ac:dyDescent="0.3">
      <c r="B63862"/>
    </row>
    <row r="63863" spans="2:2" ht="16.5" x14ac:dyDescent="0.3">
      <c r="B63863"/>
    </row>
    <row r="63864" spans="2:2" ht="16.5" x14ac:dyDescent="0.3">
      <c r="B63864"/>
    </row>
    <row r="63865" spans="2:2" ht="16.5" x14ac:dyDescent="0.3">
      <c r="B63865"/>
    </row>
    <row r="63866" spans="2:2" ht="16.5" x14ac:dyDescent="0.3">
      <c r="B63866"/>
    </row>
    <row r="63867" spans="2:2" ht="16.5" x14ac:dyDescent="0.3">
      <c r="B63867"/>
    </row>
    <row r="63868" spans="2:2" ht="16.5" x14ac:dyDescent="0.3">
      <c r="B63868"/>
    </row>
    <row r="63869" spans="2:2" ht="16.5" x14ac:dyDescent="0.3">
      <c r="B63869"/>
    </row>
    <row r="63870" spans="2:2" ht="16.5" x14ac:dyDescent="0.3">
      <c r="B63870"/>
    </row>
    <row r="63871" spans="2:2" ht="16.5" x14ac:dyDescent="0.3">
      <c r="B63871"/>
    </row>
    <row r="63872" spans="2:2" ht="16.5" x14ac:dyDescent="0.3">
      <c r="B63872"/>
    </row>
    <row r="63873" spans="2:2" ht="16.5" x14ac:dyDescent="0.3">
      <c r="B63873"/>
    </row>
    <row r="63874" spans="2:2" ht="16.5" x14ac:dyDescent="0.3">
      <c r="B63874"/>
    </row>
    <row r="63875" spans="2:2" ht="16.5" x14ac:dyDescent="0.3">
      <c r="B63875"/>
    </row>
    <row r="63876" spans="2:2" ht="16.5" x14ac:dyDescent="0.3">
      <c r="B63876"/>
    </row>
    <row r="63877" spans="2:2" ht="16.5" x14ac:dyDescent="0.3">
      <c r="B63877"/>
    </row>
    <row r="63878" spans="2:2" ht="16.5" x14ac:dyDescent="0.3">
      <c r="B63878"/>
    </row>
    <row r="63879" spans="2:2" ht="16.5" x14ac:dyDescent="0.3">
      <c r="B63879"/>
    </row>
    <row r="63880" spans="2:2" ht="16.5" x14ac:dyDescent="0.3">
      <c r="B63880"/>
    </row>
    <row r="63881" spans="2:2" ht="16.5" x14ac:dyDescent="0.3">
      <c r="B63881"/>
    </row>
    <row r="63882" spans="2:2" ht="16.5" x14ac:dyDescent="0.3">
      <c r="B63882"/>
    </row>
    <row r="63883" spans="2:2" ht="16.5" x14ac:dyDescent="0.3">
      <c r="B63883"/>
    </row>
    <row r="63884" spans="2:2" ht="16.5" x14ac:dyDescent="0.3">
      <c r="B63884"/>
    </row>
    <row r="63885" spans="2:2" ht="16.5" x14ac:dyDescent="0.3">
      <c r="B63885"/>
    </row>
    <row r="63886" spans="2:2" ht="16.5" x14ac:dyDescent="0.3">
      <c r="B63886"/>
    </row>
    <row r="63887" spans="2:2" ht="16.5" x14ac:dyDescent="0.3">
      <c r="B63887"/>
    </row>
    <row r="63888" spans="2:2" ht="16.5" x14ac:dyDescent="0.3">
      <c r="B63888"/>
    </row>
    <row r="63889" spans="2:2" ht="16.5" x14ac:dyDescent="0.3">
      <c r="B63889"/>
    </row>
    <row r="63890" spans="2:2" ht="16.5" x14ac:dyDescent="0.3">
      <c r="B63890"/>
    </row>
    <row r="63891" spans="2:2" ht="16.5" x14ac:dyDescent="0.3">
      <c r="B63891"/>
    </row>
    <row r="63892" spans="2:2" ht="16.5" x14ac:dyDescent="0.3">
      <c r="B63892"/>
    </row>
    <row r="63893" spans="2:2" ht="16.5" x14ac:dyDescent="0.3">
      <c r="B63893"/>
    </row>
    <row r="63894" spans="2:2" ht="16.5" x14ac:dyDescent="0.3">
      <c r="B63894"/>
    </row>
    <row r="63895" spans="2:2" ht="16.5" x14ac:dyDescent="0.3">
      <c r="B63895"/>
    </row>
    <row r="63896" spans="2:2" ht="16.5" x14ac:dyDescent="0.3">
      <c r="B63896"/>
    </row>
    <row r="63897" spans="2:2" ht="16.5" x14ac:dyDescent="0.3">
      <c r="B63897"/>
    </row>
    <row r="63898" spans="2:2" ht="16.5" x14ac:dyDescent="0.3">
      <c r="B63898"/>
    </row>
    <row r="63899" spans="2:2" ht="16.5" x14ac:dyDescent="0.3">
      <c r="B63899"/>
    </row>
    <row r="63900" spans="2:2" ht="16.5" x14ac:dyDescent="0.3">
      <c r="B63900"/>
    </row>
    <row r="63901" spans="2:2" ht="16.5" x14ac:dyDescent="0.3">
      <c r="B63901"/>
    </row>
    <row r="63902" spans="2:2" ht="16.5" x14ac:dyDescent="0.3">
      <c r="B63902"/>
    </row>
    <row r="63903" spans="2:2" ht="16.5" x14ac:dyDescent="0.3">
      <c r="B63903"/>
    </row>
    <row r="63904" spans="2:2" ht="16.5" x14ac:dyDescent="0.3">
      <c r="B63904"/>
    </row>
    <row r="63905" spans="2:2" ht="16.5" x14ac:dyDescent="0.3">
      <c r="B63905"/>
    </row>
    <row r="63906" spans="2:2" ht="16.5" x14ac:dyDescent="0.3">
      <c r="B63906"/>
    </row>
    <row r="63907" spans="2:2" ht="16.5" x14ac:dyDescent="0.3">
      <c r="B63907"/>
    </row>
    <row r="63908" spans="2:2" ht="16.5" x14ac:dyDescent="0.3">
      <c r="B63908"/>
    </row>
    <row r="63909" spans="2:2" ht="16.5" x14ac:dyDescent="0.3">
      <c r="B63909"/>
    </row>
    <row r="63910" spans="2:2" ht="16.5" x14ac:dyDescent="0.3">
      <c r="B63910"/>
    </row>
    <row r="63911" spans="2:2" ht="16.5" x14ac:dyDescent="0.3">
      <c r="B63911"/>
    </row>
    <row r="63912" spans="2:2" ht="16.5" x14ac:dyDescent="0.3">
      <c r="B63912"/>
    </row>
    <row r="63913" spans="2:2" ht="16.5" x14ac:dyDescent="0.3">
      <c r="B63913"/>
    </row>
    <row r="63914" spans="2:2" ht="16.5" x14ac:dyDescent="0.3">
      <c r="B63914"/>
    </row>
    <row r="63915" spans="2:2" ht="16.5" x14ac:dyDescent="0.3">
      <c r="B63915"/>
    </row>
    <row r="63916" spans="2:2" ht="16.5" x14ac:dyDescent="0.3">
      <c r="B63916"/>
    </row>
    <row r="63917" spans="2:2" ht="16.5" x14ac:dyDescent="0.3">
      <c r="B63917"/>
    </row>
    <row r="63918" spans="2:2" ht="16.5" x14ac:dyDescent="0.3">
      <c r="B63918"/>
    </row>
    <row r="63919" spans="2:2" ht="16.5" x14ac:dyDescent="0.3">
      <c r="B63919"/>
    </row>
    <row r="63920" spans="2:2" ht="16.5" x14ac:dyDescent="0.3">
      <c r="B63920"/>
    </row>
    <row r="63921" spans="2:2" ht="16.5" x14ac:dyDescent="0.3">
      <c r="B63921"/>
    </row>
    <row r="63922" spans="2:2" ht="16.5" x14ac:dyDescent="0.3">
      <c r="B63922"/>
    </row>
    <row r="63923" spans="2:2" ht="16.5" x14ac:dyDescent="0.3">
      <c r="B63923"/>
    </row>
    <row r="63924" spans="2:2" ht="16.5" x14ac:dyDescent="0.3">
      <c r="B63924"/>
    </row>
    <row r="63925" spans="2:2" ht="16.5" x14ac:dyDescent="0.3">
      <c r="B63925"/>
    </row>
    <row r="63926" spans="2:2" ht="16.5" x14ac:dyDescent="0.3">
      <c r="B63926"/>
    </row>
    <row r="63927" spans="2:2" ht="16.5" x14ac:dyDescent="0.3">
      <c r="B63927"/>
    </row>
    <row r="63928" spans="2:2" ht="16.5" x14ac:dyDescent="0.3">
      <c r="B63928"/>
    </row>
    <row r="63929" spans="2:2" ht="16.5" x14ac:dyDescent="0.3">
      <c r="B63929"/>
    </row>
    <row r="63930" spans="2:2" ht="16.5" x14ac:dyDescent="0.3">
      <c r="B63930"/>
    </row>
    <row r="63931" spans="2:2" ht="16.5" x14ac:dyDescent="0.3">
      <c r="B63931"/>
    </row>
    <row r="63932" spans="2:2" ht="16.5" x14ac:dyDescent="0.3">
      <c r="B63932"/>
    </row>
    <row r="63933" spans="2:2" ht="16.5" x14ac:dyDescent="0.3">
      <c r="B63933"/>
    </row>
    <row r="63934" spans="2:2" ht="16.5" x14ac:dyDescent="0.3">
      <c r="B63934"/>
    </row>
    <row r="63935" spans="2:2" ht="16.5" x14ac:dyDescent="0.3">
      <c r="B63935"/>
    </row>
    <row r="63936" spans="2:2" ht="16.5" x14ac:dyDescent="0.3">
      <c r="B63936"/>
    </row>
    <row r="63937" spans="2:2" ht="16.5" x14ac:dyDescent="0.3">
      <c r="B63937"/>
    </row>
    <row r="63938" spans="2:2" ht="16.5" x14ac:dyDescent="0.3">
      <c r="B63938"/>
    </row>
    <row r="63939" spans="2:2" ht="16.5" x14ac:dyDescent="0.3">
      <c r="B63939"/>
    </row>
    <row r="63940" spans="2:2" ht="16.5" x14ac:dyDescent="0.3">
      <c r="B63940"/>
    </row>
    <row r="63941" spans="2:2" ht="16.5" x14ac:dyDescent="0.3">
      <c r="B63941"/>
    </row>
    <row r="63942" spans="2:2" ht="16.5" x14ac:dyDescent="0.3">
      <c r="B63942"/>
    </row>
    <row r="63943" spans="2:2" ht="16.5" x14ac:dyDescent="0.3">
      <c r="B63943"/>
    </row>
    <row r="63944" spans="2:2" ht="16.5" x14ac:dyDescent="0.3">
      <c r="B63944"/>
    </row>
    <row r="63945" spans="2:2" ht="16.5" x14ac:dyDescent="0.3">
      <c r="B63945"/>
    </row>
    <row r="63946" spans="2:2" ht="16.5" x14ac:dyDescent="0.3">
      <c r="B63946"/>
    </row>
    <row r="63947" spans="2:2" ht="16.5" x14ac:dyDescent="0.3">
      <c r="B63947"/>
    </row>
    <row r="63948" spans="2:2" ht="16.5" x14ac:dyDescent="0.3">
      <c r="B63948"/>
    </row>
    <row r="63949" spans="2:2" ht="16.5" x14ac:dyDescent="0.3">
      <c r="B63949"/>
    </row>
    <row r="63950" spans="2:2" ht="16.5" x14ac:dyDescent="0.3">
      <c r="B63950"/>
    </row>
    <row r="63951" spans="2:2" ht="16.5" x14ac:dyDescent="0.3">
      <c r="B63951"/>
    </row>
    <row r="63952" spans="2:2" ht="16.5" x14ac:dyDescent="0.3">
      <c r="B63952"/>
    </row>
    <row r="63953" spans="2:2" ht="16.5" x14ac:dyDescent="0.3">
      <c r="B63953"/>
    </row>
    <row r="63954" spans="2:2" ht="16.5" x14ac:dyDescent="0.3">
      <c r="B63954"/>
    </row>
    <row r="63955" spans="2:2" ht="16.5" x14ac:dyDescent="0.3">
      <c r="B63955"/>
    </row>
    <row r="63956" spans="2:2" ht="16.5" x14ac:dyDescent="0.3">
      <c r="B63956"/>
    </row>
    <row r="63957" spans="2:2" ht="16.5" x14ac:dyDescent="0.3">
      <c r="B63957"/>
    </row>
    <row r="63958" spans="2:2" ht="16.5" x14ac:dyDescent="0.3">
      <c r="B63958"/>
    </row>
    <row r="63959" spans="2:2" ht="16.5" x14ac:dyDescent="0.3">
      <c r="B63959"/>
    </row>
    <row r="63960" spans="2:2" ht="16.5" x14ac:dyDescent="0.3">
      <c r="B63960"/>
    </row>
    <row r="63961" spans="2:2" ht="16.5" x14ac:dyDescent="0.3">
      <c r="B63961"/>
    </row>
    <row r="63962" spans="2:2" ht="16.5" x14ac:dyDescent="0.3">
      <c r="B63962"/>
    </row>
    <row r="63963" spans="2:2" ht="16.5" x14ac:dyDescent="0.3">
      <c r="B63963"/>
    </row>
    <row r="63964" spans="2:2" ht="16.5" x14ac:dyDescent="0.3">
      <c r="B63964"/>
    </row>
    <row r="63965" spans="2:2" ht="16.5" x14ac:dyDescent="0.3">
      <c r="B63965"/>
    </row>
    <row r="63966" spans="2:2" ht="16.5" x14ac:dyDescent="0.3">
      <c r="B63966"/>
    </row>
    <row r="63967" spans="2:2" ht="16.5" x14ac:dyDescent="0.3">
      <c r="B63967"/>
    </row>
    <row r="63968" spans="2:2" ht="16.5" x14ac:dyDescent="0.3">
      <c r="B63968"/>
    </row>
    <row r="63969" spans="2:2" ht="16.5" x14ac:dyDescent="0.3">
      <c r="B63969"/>
    </row>
    <row r="63970" spans="2:2" ht="16.5" x14ac:dyDescent="0.3">
      <c r="B63970"/>
    </row>
    <row r="63971" spans="2:2" ht="16.5" x14ac:dyDescent="0.3">
      <c r="B63971"/>
    </row>
    <row r="63972" spans="2:2" ht="16.5" x14ac:dyDescent="0.3">
      <c r="B63972"/>
    </row>
    <row r="63973" spans="2:2" ht="16.5" x14ac:dyDescent="0.3">
      <c r="B63973"/>
    </row>
    <row r="63974" spans="2:2" ht="16.5" x14ac:dyDescent="0.3">
      <c r="B63974"/>
    </row>
    <row r="63975" spans="2:2" ht="16.5" x14ac:dyDescent="0.3">
      <c r="B63975"/>
    </row>
    <row r="63976" spans="2:2" ht="16.5" x14ac:dyDescent="0.3">
      <c r="B63976"/>
    </row>
    <row r="63977" spans="2:2" ht="16.5" x14ac:dyDescent="0.3">
      <c r="B63977"/>
    </row>
    <row r="63978" spans="2:2" ht="16.5" x14ac:dyDescent="0.3">
      <c r="B63978"/>
    </row>
    <row r="63979" spans="2:2" ht="16.5" x14ac:dyDescent="0.3">
      <c r="B63979"/>
    </row>
    <row r="63980" spans="2:2" ht="16.5" x14ac:dyDescent="0.3">
      <c r="B63980"/>
    </row>
    <row r="63981" spans="2:2" ht="16.5" x14ac:dyDescent="0.3">
      <c r="B63981"/>
    </row>
    <row r="63982" spans="2:2" ht="16.5" x14ac:dyDescent="0.3">
      <c r="B63982"/>
    </row>
    <row r="63983" spans="2:2" ht="16.5" x14ac:dyDescent="0.3">
      <c r="B63983"/>
    </row>
    <row r="63984" spans="2:2" ht="16.5" x14ac:dyDescent="0.3">
      <c r="B63984"/>
    </row>
    <row r="63985" spans="2:2" ht="16.5" x14ac:dyDescent="0.3">
      <c r="B63985"/>
    </row>
    <row r="63986" spans="2:2" ht="16.5" x14ac:dyDescent="0.3">
      <c r="B63986"/>
    </row>
    <row r="63987" spans="2:2" ht="16.5" x14ac:dyDescent="0.3">
      <c r="B63987"/>
    </row>
    <row r="63988" spans="2:2" ht="16.5" x14ac:dyDescent="0.3">
      <c r="B63988"/>
    </row>
    <row r="63989" spans="2:2" ht="16.5" x14ac:dyDescent="0.3">
      <c r="B63989"/>
    </row>
    <row r="63990" spans="2:2" ht="16.5" x14ac:dyDescent="0.3">
      <c r="B63990"/>
    </row>
    <row r="63991" spans="2:2" ht="16.5" x14ac:dyDescent="0.3">
      <c r="B63991"/>
    </row>
    <row r="63992" spans="2:2" ht="16.5" x14ac:dyDescent="0.3">
      <c r="B63992"/>
    </row>
    <row r="63993" spans="2:2" ht="16.5" x14ac:dyDescent="0.3">
      <c r="B63993"/>
    </row>
    <row r="63994" spans="2:2" ht="16.5" x14ac:dyDescent="0.3">
      <c r="B63994"/>
    </row>
    <row r="63995" spans="2:2" ht="16.5" x14ac:dyDescent="0.3">
      <c r="B63995"/>
    </row>
    <row r="63996" spans="2:2" ht="16.5" x14ac:dyDescent="0.3">
      <c r="B63996"/>
    </row>
    <row r="63997" spans="2:2" ht="16.5" x14ac:dyDescent="0.3">
      <c r="B63997"/>
    </row>
    <row r="63998" spans="2:2" ht="16.5" x14ac:dyDescent="0.3">
      <c r="B63998"/>
    </row>
    <row r="63999" spans="2:2" ht="16.5" x14ac:dyDescent="0.3">
      <c r="B63999"/>
    </row>
    <row r="64000" spans="2:2" ht="16.5" x14ac:dyDescent="0.3">
      <c r="B64000"/>
    </row>
    <row r="64001" spans="2:2" ht="16.5" x14ac:dyDescent="0.3">
      <c r="B64001"/>
    </row>
    <row r="64002" spans="2:2" ht="16.5" x14ac:dyDescent="0.3">
      <c r="B64002"/>
    </row>
    <row r="64003" spans="2:2" ht="16.5" x14ac:dyDescent="0.3">
      <c r="B64003"/>
    </row>
    <row r="64004" spans="2:2" ht="16.5" x14ac:dyDescent="0.3">
      <c r="B64004"/>
    </row>
    <row r="64005" spans="2:2" ht="16.5" x14ac:dyDescent="0.3">
      <c r="B64005"/>
    </row>
    <row r="64006" spans="2:2" ht="16.5" x14ac:dyDescent="0.3">
      <c r="B64006"/>
    </row>
    <row r="64007" spans="2:2" ht="16.5" x14ac:dyDescent="0.3">
      <c r="B64007"/>
    </row>
    <row r="64008" spans="2:2" ht="16.5" x14ac:dyDescent="0.3">
      <c r="B64008"/>
    </row>
    <row r="64009" spans="2:2" ht="16.5" x14ac:dyDescent="0.3">
      <c r="B64009"/>
    </row>
    <row r="64010" spans="2:2" ht="16.5" x14ac:dyDescent="0.3">
      <c r="B64010"/>
    </row>
    <row r="64011" spans="2:2" ht="16.5" x14ac:dyDescent="0.3">
      <c r="B64011"/>
    </row>
    <row r="64012" spans="2:2" ht="16.5" x14ac:dyDescent="0.3">
      <c r="B64012"/>
    </row>
    <row r="64013" spans="2:2" ht="16.5" x14ac:dyDescent="0.3">
      <c r="B64013"/>
    </row>
    <row r="64014" spans="2:2" ht="16.5" x14ac:dyDescent="0.3">
      <c r="B64014"/>
    </row>
    <row r="64015" spans="2:2" ht="16.5" x14ac:dyDescent="0.3">
      <c r="B64015"/>
    </row>
    <row r="64016" spans="2:2" ht="16.5" x14ac:dyDescent="0.3">
      <c r="B64016"/>
    </row>
    <row r="64017" spans="2:2" ht="16.5" x14ac:dyDescent="0.3">
      <c r="B64017"/>
    </row>
    <row r="64018" spans="2:2" ht="16.5" x14ac:dyDescent="0.3">
      <c r="B64018"/>
    </row>
    <row r="64019" spans="2:2" ht="16.5" x14ac:dyDescent="0.3">
      <c r="B64019"/>
    </row>
    <row r="64020" spans="2:2" ht="16.5" x14ac:dyDescent="0.3">
      <c r="B64020"/>
    </row>
    <row r="64021" spans="2:2" ht="16.5" x14ac:dyDescent="0.3">
      <c r="B64021"/>
    </row>
    <row r="64022" spans="2:2" ht="16.5" x14ac:dyDescent="0.3">
      <c r="B64022"/>
    </row>
    <row r="64023" spans="2:2" ht="16.5" x14ac:dyDescent="0.3">
      <c r="B64023"/>
    </row>
    <row r="64024" spans="2:2" ht="16.5" x14ac:dyDescent="0.3">
      <c r="B64024"/>
    </row>
    <row r="64025" spans="2:2" ht="16.5" x14ac:dyDescent="0.3">
      <c r="B64025"/>
    </row>
    <row r="64026" spans="2:2" ht="16.5" x14ac:dyDescent="0.3">
      <c r="B64026"/>
    </row>
    <row r="64027" spans="2:2" ht="16.5" x14ac:dyDescent="0.3">
      <c r="B64027"/>
    </row>
    <row r="64028" spans="2:2" ht="16.5" x14ac:dyDescent="0.3">
      <c r="B64028"/>
    </row>
    <row r="64029" spans="2:2" ht="16.5" x14ac:dyDescent="0.3">
      <c r="B64029"/>
    </row>
    <row r="64030" spans="2:2" ht="16.5" x14ac:dyDescent="0.3">
      <c r="B64030"/>
    </row>
    <row r="64031" spans="2:2" ht="16.5" x14ac:dyDescent="0.3">
      <c r="B64031"/>
    </row>
    <row r="64032" spans="2:2" ht="16.5" x14ac:dyDescent="0.3">
      <c r="B64032"/>
    </row>
    <row r="64033" spans="2:2" ht="16.5" x14ac:dyDescent="0.3">
      <c r="B64033"/>
    </row>
    <row r="64034" spans="2:2" ht="16.5" x14ac:dyDescent="0.3">
      <c r="B64034"/>
    </row>
    <row r="64035" spans="2:2" ht="16.5" x14ac:dyDescent="0.3">
      <c r="B64035"/>
    </row>
    <row r="64036" spans="2:2" ht="16.5" x14ac:dyDescent="0.3">
      <c r="B64036"/>
    </row>
    <row r="64037" spans="2:2" ht="16.5" x14ac:dyDescent="0.3">
      <c r="B64037"/>
    </row>
    <row r="64038" spans="2:2" ht="16.5" x14ac:dyDescent="0.3">
      <c r="B64038"/>
    </row>
    <row r="64039" spans="2:2" ht="16.5" x14ac:dyDescent="0.3">
      <c r="B64039"/>
    </row>
    <row r="64040" spans="2:2" ht="16.5" x14ac:dyDescent="0.3">
      <c r="B64040"/>
    </row>
    <row r="64041" spans="2:2" ht="16.5" x14ac:dyDescent="0.3">
      <c r="B64041"/>
    </row>
    <row r="64042" spans="2:2" ht="16.5" x14ac:dyDescent="0.3">
      <c r="B64042"/>
    </row>
    <row r="64043" spans="2:2" ht="16.5" x14ac:dyDescent="0.3">
      <c r="B64043"/>
    </row>
    <row r="64044" spans="2:2" ht="16.5" x14ac:dyDescent="0.3">
      <c r="B64044"/>
    </row>
    <row r="64045" spans="2:2" ht="16.5" x14ac:dyDescent="0.3">
      <c r="B64045"/>
    </row>
    <row r="64046" spans="2:2" ht="16.5" x14ac:dyDescent="0.3">
      <c r="B64046"/>
    </row>
    <row r="64047" spans="2:2" ht="16.5" x14ac:dyDescent="0.3">
      <c r="B64047"/>
    </row>
    <row r="64048" spans="2:2" ht="16.5" x14ac:dyDescent="0.3">
      <c r="B64048"/>
    </row>
    <row r="64049" spans="2:2" ht="16.5" x14ac:dyDescent="0.3">
      <c r="B64049"/>
    </row>
    <row r="64050" spans="2:2" ht="16.5" x14ac:dyDescent="0.3">
      <c r="B64050"/>
    </row>
    <row r="64051" spans="2:2" ht="16.5" x14ac:dyDescent="0.3">
      <c r="B64051"/>
    </row>
    <row r="64052" spans="2:2" ht="16.5" x14ac:dyDescent="0.3">
      <c r="B64052"/>
    </row>
    <row r="64053" spans="2:2" ht="16.5" x14ac:dyDescent="0.3">
      <c r="B64053"/>
    </row>
    <row r="64054" spans="2:2" ht="16.5" x14ac:dyDescent="0.3">
      <c r="B64054"/>
    </row>
    <row r="64055" spans="2:2" ht="16.5" x14ac:dyDescent="0.3">
      <c r="B64055"/>
    </row>
    <row r="64056" spans="2:2" ht="16.5" x14ac:dyDescent="0.3">
      <c r="B64056"/>
    </row>
    <row r="64057" spans="2:2" ht="16.5" x14ac:dyDescent="0.3">
      <c r="B64057"/>
    </row>
    <row r="64058" spans="2:2" ht="16.5" x14ac:dyDescent="0.3">
      <c r="B64058"/>
    </row>
    <row r="64059" spans="2:2" ht="16.5" x14ac:dyDescent="0.3">
      <c r="B64059"/>
    </row>
    <row r="64060" spans="2:2" ht="16.5" x14ac:dyDescent="0.3">
      <c r="B64060"/>
    </row>
    <row r="64061" spans="2:2" ht="16.5" x14ac:dyDescent="0.3">
      <c r="B64061"/>
    </row>
    <row r="64062" spans="2:2" ht="16.5" x14ac:dyDescent="0.3">
      <c r="B64062"/>
    </row>
    <row r="64063" spans="2:2" ht="16.5" x14ac:dyDescent="0.3">
      <c r="B64063"/>
    </row>
    <row r="64064" spans="2:2" ht="16.5" x14ac:dyDescent="0.3">
      <c r="B64064"/>
    </row>
    <row r="64065" spans="2:2" ht="16.5" x14ac:dyDescent="0.3">
      <c r="B64065"/>
    </row>
    <row r="64066" spans="2:2" ht="16.5" x14ac:dyDescent="0.3">
      <c r="B64066"/>
    </row>
    <row r="64067" spans="2:2" ht="16.5" x14ac:dyDescent="0.3">
      <c r="B64067"/>
    </row>
    <row r="64068" spans="2:2" ht="16.5" x14ac:dyDescent="0.3">
      <c r="B64068"/>
    </row>
    <row r="64069" spans="2:2" ht="16.5" x14ac:dyDescent="0.3">
      <c r="B64069"/>
    </row>
    <row r="64070" spans="2:2" ht="16.5" x14ac:dyDescent="0.3">
      <c r="B64070"/>
    </row>
    <row r="64071" spans="2:2" ht="16.5" x14ac:dyDescent="0.3">
      <c r="B64071"/>
    </row>
    <row r="64072" spans="2:2" ht="16.5" x14ac:dyDescent="0.3">
      <c r="B64072"/>
    </row>
    <row r="64073" spans="2:2" ht="16.5" x14ac:dyDescent="0.3">
      <c r="B64073"/>
    </row>
    <row r="64074" spans="2:2" ht="16.5" x14ac:dyDescent="0.3">
      <c r="B64074"/>
    </row>
    <row r="64075" spans="2:2" ht="16.5" x14ac:dyDescent="0.3">
      <c r="B64075"/>
    </row>
    <row r="64076" spans="2:2" ht="16.5" x14ac:dyDescent="0.3">
      <c r="B64076"/>
    </row>
    <row r="64077" spans="2:2" ht="16.5" x14ac:dyDescent="0.3">
      <c r="B64077"/>
    </row>
    <row r="64078" spans="2:2" ht="16.5" x14ac:dyDescent="0.3">
      <c r="B64078"/>
    </row>
    <row r="64079" spans="2:2" ht="16.5" x14ac:dyDescent="0.3">
      <c r="B64079"/>
    </row>
    <row r="64080" spans="2:2" ht="16.5" x14ac:dyDescent="0.3">
      <c r="B64080"/>
    </row>
    <row r="64081" spans="2:2" ht="16.5" x14ac:dyDescent="0.3">
      <c r="B64081"/>
    </row>
    <row r="64082" spans="2:2" ht="16.5" x14ac:dyDescent="0.3">
      <c r="B64082"/>
    </row>
    <row r="64083" spans="2:2" ht="16.5" x14ac:dyDescent="0.3">
      <c r="B64083"/>
    </row>
    <row r="64084" spans="2:2" ht="16.5" x14ac:dyDescent="0.3">
      <c r="B64084"/>
    </row>
    <row r="64085" spans="2:2" ht="16.5" x14ac:dyDescent="0.3">
      <c r="B64085"/>
    </row>
    <row r="64086" spans="2:2" ht="16.5" x14ac:dyDescent="0.3">
      <c r="B64086"/>
    </row>
    <row r="64087" spans="2:2" ht="16.5" x14ac:dyDescent="0.3">
      <c r="B64087"/>
    </row>
    <row r="64088" spans="2:2" ht="16.5" x14ac:dyDescent="0.3">
      <c r="B64088"/>
    </row>
    <row r="64089" spans="2:2" ht="16.5" x14ac:dyDescent="0.3">
      <c r="B64089"/>
    </row>
    <row r="64090" spans="2:2" ht="16.5" x14ac:dyDescent="0.3">
      <c r="B64090"/>
    </row>
    <row r="64091" spans="2:2" ht="16.5" x14ac:dyDescent="0.3">
      <c r="B64091"/>
    </row>
    <row r="64092" spans="2:2" ht="16.5" x14ac:dyDescent="0.3">
      <c r="B64092"/>
    </row>
    <row r="64093" spans="2:2" ht="16.5" x14ac:dyDescent="0.3">
      <c r="B64093"/>
    </row>
    <row r="64094" spans="2:2" ht="16.5" x14ac:dyDescent="0.3">
      <c r="B64094"/>
    </row>
    <row r="64095" spans="2:2" ht="16.5" x14ac:dyDescent="0.3">
      <c r="B64095"/>
    </row>
    <row r="64096" spans="2:2" ht="16.5" x14ac:dyDescent="0.3">
      <c r="B64096"/>
    </row>
    <row r="64097" spans="2:2" ht="16.5" x14ac:dyDescent="0.3">
      <c r="B64097"/>
    </row>
    <row r="64098" spans="2:2" ht="16.5" x14ac:dyDescent="0.3">
      <c r="B64098"/>
    </row>
    <row r="64099" spans="2:2" ht="16.5" x14ac:dyDescent="0.3">
      <c r="B64099"/>
    </row>
    <row r="64100" spans="2:2" ht="16.5" x14ac:dyDescent="0.3">
      <c r="B64100"/>
    </row>
    <row r="64101" spans="2:2" ht="16.5" x14ac:dyDescent="0.3">
      <c r="B64101"/>
    </row>
    <row r="64102" spans="2:2" ht="16.5" x14ac:dyDescent="0.3">
      <c r="B64102"/>
    </row>
    <row r="64103" spans="2:2" ht="16.5" x14ac:dyDescent="0.3">
      <c r="B64103"/>
    </row>
    <row r="64104" spans="2:2" ht="16.5" x14ac:dyDescent="0.3">
      <c r="B64104"/>
    </row>
    <row r="64105" spans="2:2" ht="16.5" x14ac:dyDescent="0.3">
      <c r="B64105"/>
    </row>
    <row r="64106" spans="2:2" ht="16.5" x14ac:dyDescent="0.3">
      <c r="B64106"/>
    </row>
    <row r="64107" spans="2:2" ht="16.5" x14ac:dyDescent="0.3">
      <c r="B64107"/>
    </row>
    <row r="64108" spans="2:2" ht="16.5" x14ac:dyDescent="0.3">
      <c r="B64108"/>
    </row>
    <row r="64109" spans="2:2" ht="16.5" x14ac:dyDescent="0.3">
      <c r="B64109"/>
    </row>
    <row r="64110" spans="2:2" ht="16.5" x14ac:dyDescent="0.3">
      <c r="B64110"/>
    </row>
    <row r="64111" spans="2:2" ht="16.5" x14ac:dyDescent="0.3">
      <c r="B64111"/>
    </row>
    <row r="64112" spans="2:2" ht="16.5" x14ac:dyDescent="0.3">
      <c r="B64112"/>
    </row>
    <row r="64113" spans="2:2" ht="16.5" x14ac:dyDescent="0.3">
      <c r="B64113"/>
    </row>
    <row r="64114" spans="2:2" ht="16.5" x14ac:dyDescent="0.3">
      <c r="B64114"/>
    </row>
    <row r="64115" spans="2:2" ht="16.5" x14ac:dyDescent="0.3">
      <c r="B64115"/>
    </row>
    <row r="64116" spans="2:2" ht="16.5" x14ac:dyDescent="0.3">
      <c r="B64116"/>
    </row>
    <row r="64117" spans="2:2" ht="16.5" x14ac:dyDescent="0.3">
      <c r="B64117"/>
    </row>
    <row r="64118" spans="2:2" ht="16.5" x14ac:dyDescent="0.3">
      <c r="B64118"/>
    </row>
    <row r="64119" spans="2:2" ht="16.5" x14ac:dyDescent="0.3">
      <c r="B64119"/>
    </row>
    <row r="64120" spans="2:2" ht="16.5" x14ac:dyDescent="0.3">
      <c r="B64120"/>
    </row>
    <row r="64121" spans="2:2" ht="16.5" x14ac:dyDescent="0.3">
      <c r="B64121"/>
    </row>
    <row r="64122" spans="2:2" ht="16.5" x14ac:dyDescent="0.3">
      <c r="B64122"/>
    </row>
    <row r="64123" spans="2:2" ht="16.5" x14ac:dyDescent="0.3">
      <c r="B64123"/>
    </row>
    <row r="64124" spans="2:2" ht="16.5" x14ac:dyDescent="0.3">
      <c r="B64124"/>
    </row>
    <row r="64125" spans="2:2" ht="16.5" x14ac:dyDescent="0.3">
      <c r="B64125"/>
    </row>
    <row r="64126" spans="2:2" ht="16.5" x14ac:dyDescent="0.3">
      <c r="B64126"/>
    </row>
    <row r="64127" spans="2:2" ht="16.5" x14ac:dyDescent="0.3">
      <c r="B64127"/>
    </row>
    <row r="64128" spans="2:2" ht="16.5" x14ac:dyDescent="0.3">
      <c r="B64128"/>
    </row>
    <row r="64129" spans="2:2" ht="16.5" x14ac:dyDescent="0.3">
      <c r="B64129"/>
    </row>
    <row r="64130" spans="2:2" ht="16.5" x14ac:dyDescent="0.3">
      <c r="B64130"/>
    </row>
    <row r="64131" spans="2:2" ht="16.5" x14ac:dyDescent="0.3">
      <c r="B64131"/>
    </row>
    <row r="64132" spans="2:2" ht="16.5" x14ac:dyDescent="0.3">
      <c r="B64132"/>
    </row>
    <row r="64133" spans="2:2" ht="16.5" x14ac:dyDescent="0.3">
      <c r="B64133"/>
    </row>
    <row r="64134" spans="2:2" ht="16.5" x14ac:dyDescent="0.3">
      <c r="B64134"/>
    </row>
    <row r="64135" spans="2:2" ht="16.5" x14ac:dyDescent="0.3">
      <c r="B64135"/>
    </row>
    <row r="64136" spans="2:2" ht="16.5" x14ac:dyDescent="0.3">
      <c r="B64136"/>
    </row>
    <row r="64137" spans="2:2" ht="16.5" x14ac:dyDescent="0.3">
      <c r="B64137"/>
    </row>
    <row r="64138" spans="2:2" ht="16.5" x14ac:dyDescent="0.3">
      <c r="B64138"/>
    </row>
    <row r="64139" spans="2:2" ht="16.5" x14ac:dyDescent="0.3">
      <c r="B64139"/>
    </row>
    <row r="64140" spans="2:2" ht="16.5" x14ac:dyDescent="0.3">
      <c r="B64140"/>
    </row>
    <row r="64141" spans="2:2" ht="16.5" x14ac:dyDescent="0.3">
      <c r="B64141"/>
    </row>
    <row r="64142" spans="2:2" ht="16.5" x14ac:dyDescent="0.3">
      <c r="B64142"/>
    </row>
    <row r="64143" spans="2:2" ht="16.5" x14ac:dyDescent="0.3">
      <c r="B64143"/>
    </row>
    <row r="64144" spans="2:2" ht="16.5" x14ac:dyDescent="0.3">
      <c r="B64144"/>
    </row>
    <row r="64145" spans="2:2" ht="16.5" x14ac:dyDescent="0.3">
      <c r="B64145"/>
    </row>
    <row r="64146" spans="2:2" ht="16.5" x14ac:dyDescent="0.3">
      <c r="B64146"/>
    </row>
    <row r="64147" spans="2:2" ht="16.5" x14ac:dyDescent="0.3">
      <c r="B64147"/>
    </row>
    <row r="64148" spans="2:2" ht="16.5" x14ac:dyDescent="0.3">
      <c r="B64148"/>
    </row>
    <row r="64149" spans="2:2" ht="16.5" x14ac:dyDescent="0.3">
      <c r="B64149"/>
    </row>
    <row r="64150" spans="2:2" ht="16.5" x14ac:dyDescent="0.3">
      <c r="B64150"/>
    </row>
    <row r="64151" spans="2:2" ht="16.5" x14ac:dyDescent="0.3">
      <c r="B64151"/>
    </row>
    <row r="64152" spans="2:2" ht="16.5" x14ac:dyDescent="0.3">
      <c r="B64152"/>
    </row>
    <row r="64153" spans="2:2" ht="16.5" x14ac:dyDescent="0.3">
      <c r="B64153"/>
    </row>
    <row r="64154" spans="2:2" ht="16.5" x14ac:dyDescent="0.3">
      <c r="B64154"/>
    </row>
    <row r="64155" spans="2:2" ht="16.5" x14ac:dyDescent="0.3">
      <c r="B64155"/>
    </row>
    <row r="64156" spans="2:2" ht="16.5" x14ac:dyDescent="0.3">
      <c r="B64156"/>
    </row>
    <row r="64157" spans="2:2" ht="16.5" x14ac:dyDescent="0.3">
      <c r="B64157"/>
    </row>
    <row r="64158" spans="2:2" ht="16.5" x14ac:dyDescent="0.3">
      <c r="B64158"/>
    </row>
    <row r="64159" spans="2:2" ht="16.5" x14ac:dyDescent="0.3">
      <c r="B64159"/>
    </row>
    <row r="64160" spans="2:2" ht="16.5" x14ac:dyDescent="0.3">
      <c r="B64160"/>
    </row>
    <row r="64161" spans="2:2" ht="16.5" x14ac:dyDescent="0.3">
      <c r="B64161"/>
    </row>
    <row r="64162" spans="2:2" ht="16.5" x14ac:dyDescent="0.3">
      <c r="B64162"/>
    </row>
    <row r="64163" spans="2:2" ht="16.5" x14ac:dyDescent="0.3">
      <c r="B64163"/>
    </row>
    <row r="64164" spans="2:2" ht="16.5" x14ac:dyDescent="0.3">
      <c r="B64164"/>
    </row>
    <row r="64165" spans="2:2" ht="16.5" x14ac:dyDescent="0.3">
      <c r="B64165"/>
    </row>
    <row r="64166" spans="2:2" ht="16.5" x14ac:dyDescent="0.3">
      <c r="B64166"/>
    </row>
    <row r="64167" spans="2:2" ht="16.5" x14ac:dyDescent="0.3">
      <c r="B64167"/>
    </row>
    <row r="64168" spans="2:2" ht="16.5" x14ac:dyDescent="0.3">
      <c r="B64168"/>
    </row>
    <row r="64169" spans="2:2" ht="16.5" x14ac:dyDescent="0.3">
      <c r="B64169"/>
    </row>
    <row r="64170" spans="2:2" ht="16.5" x14ac:dyDescent="0.3">
      <c r="B64170"/>
    </row>
    <row r="64171" spans="2:2" ht="16.5" x14ac:dyDescent="0.3">
      <c r="B64171"/>
    </row>
    <row r="64172" spans="2:2" ht="16.5" x14ac:dyDescent="0.3">
      <c r="B64172"/>
    </row>
    <row r="64173" spans="2:2" ht="16.5" x14ac:dyDescent="0.3">
      <c r="B64173"/>
    </row>
    <row r="64174" spans="2:2" ht="16.5" x14ac:dyDescent="0.3">
      <c r="B64174"/>
    </row>
    <row r="64175" spans="2:2" ht="16.5" x14ac:dyDescent="0.3">
      <c r="B64175"/>
    </row>
    <row r="64176" spans="2:2" ht="16.5" x14ac:dyDescent="0.3">
      <c r="B64176"/>
    </row>
    <row r="64177" spans="2:2" ht="16.5" x14ac:dyDescent="0.3">
      <c r="B64177"/>
    </row>
    <row r="64178" spans="2:2" ht="16.5" x14ac:dyDescent="0.3">
      <c r="B64178"/>
    </row>
    <row r="64179" spans="2:2" ht="16.5" x14ac:dyDescent="0.3">
      <c r="B64179"/>
    </row>
    <row r="64180" spans="2:2" ht="16.5" x14ac:dyDescent="0.3">
      <c r="B64180"/>
    </row>
    <row r="64181" spans="2:2" ht="16.5" x14ac:dyDescent="0.3">
      <c r="B64181"/>
    </row>
    <row r="64182" spans="2:2" ht="16.5" x14ac:dyDescent="0.3">
      <c r="B64182"/>
    </row>
    <row r="64183" spans="2:2" ht="16.5" x14ac:dyDescent="0.3">
      <c r="B64183"/>
    </row>
    <row r="64184" spans="2:2" ht="16.5" x14ac:dyDescent="0.3">
      <c r="B64184"/>
    </row>
    <row r="64185" spans="2:2" ht="16.5" x14ac:dyDescent="0.3">
      <c r="B64185"/>
    </row>
    <row r="64186" spans="2:2" ht="16.5" x14ac:dyDescent="0.3">
      <c r="B64186"/>
    </row>
    <row r="64187" spans="2:2" ht="16.5" x14ac:dyDescent="0.3">
      <c r="B64187"/>
    </row>
    <row r="64188" spans="2:2" ht="16.5" x14ac:dyDescent="0.3">
      <c r="B64188"/>
    </row>
    <row r="64189" spans="2:2" ht="16.5" x14ac:dyDescent="0.3">
      <c r="B64189"/>
    </row>
    <row r="64190" spans="2:2" ht="16.5" x14ac:dyDescent="0.3">
      <c r="B64190"/>
    </row>
    <row r="64191" spans="2:2" ht="16.5" x14ac:dyDescent="0.3">
      <c r="B64191"/>
    </row>
    <row r="64192" spans="2:2" ht="16.5" x14ac:dyDescent="0.3">
      <c r="B64192"/>
    </row>
    <row r="64193" spans="2:2" ht="16.5" x14ac:dyDescent="0.3">
      <c r="B64193"/>
    </row>
    <row r="64194" spans="2:2" ht="16.5" x14ac:dyDescent="0.3">
      <c r="B64194"/>
    </row>
    <row r="64195" spans="2:2" ht="16.5" x14ac:dyDescent="0.3">
      <c r="B64195"/>
    </row>
    <row r="64196" spans="2:2" ht="16.5" x14ac:dyDescent="0.3">
      <c r="B64196"/>
    </row>
    <row r="64197" spans="2:2" ht="16.5" x14ac:dyDescent="0.3">
      <c r="B64197"/>
    </row>
    <row r="64198" spans="2:2" ht="16.5" x14ac:dyDescent="0.3">
      <c r="B64198"/>
    </row>
    <row r="64199" spans="2:2" ht="16.5" x14ac:dyDescent="0.3">
      <c r="B64199"/>
    </row>
    <row r="64200" spans="2:2" ht="16.5" x14ac:dyDescent="0.3">
      <c r="B64200"/>
    </row>
    <row r="64201" spans="2:2" ht="16.5" x14ac:dyDescent="0.3">
      <c r="B64201"/>
    </row>
    <row r="64202" spans="2:2" ht="16.5" x14ac:dyDescent="0.3">
      <c r="B64202"/>
    </row>
    <row r="64203" spans="2:2" ht="16.5" x14ac:dyDescent="0.3">
      <c r="B64203"/>
    </row>
    <row r="64204" spans="2:2" ht="16.5" x14ac:dyDescent="0.3">
      <c r="B64204"/>
    </row>
    <row r="64205" spans="2:2" ht="16.5" x14ac:dyDescent="0.3">
      <c r="B64205"/>
    </row>
    <row r="64206" spans="2:2" ht="16.5" x14ac:dyDescent="0.3">
      <c r="B64206"/>
    </row>
    <row r="64207" spans="2:2" ht="16.5" x14ac:dyDescent="0.3">
      <c r="B64207"/>
    </row>
    <row r="64208" spans="2:2" ht="16.5" x14ac:dyDescent="0.3">
      <c r="B64208"/>
    </row>
    <row r="64209" spans="2:2" ht="16.5" x14ac:dyDescent="0.3">
      <c r="B64209"/>
    </row>
    <row r="64210" spans="2:2" ht="16.5" x14ac:dyDescent="0.3">
      <c r="B64210"/>
    </row>
    <row r="64211" spans="2:2" ht="16.5" x14ac:dyDescent="0.3">
      <c r="B64211"/>
    </row>
    <row r="64212" spans="2:2" ht="16.5" x14ac:dyDescent="0.3">
      <c r="B64212"/>
    </row>
    <row r="64213" spans="2:2" ht="16.5" x14ac:dyDescent="0.3">
      <c r="B64213"/>
    </row>
    <row r="64214" spans="2:2" ht="16.5" x14ac:dyDescent="0.3">
      <c r="B64214"/>
    </row>
    <row r="64215" spans="2:2" ht="16.5" x14ac:dyDescent="0.3">
      <c r="B64215"/>
    </row>
    <row r="64216" spans="2:2" ht="16.5" x14ac:dyDescent="0.3">
      <c r="B64216"/>
    </row>
    <row r="64217" spans="2:2" ht="16.5" x14ac:dyDescent="0.3">
      <c r="B64217"/>
    </row>
    <row r="64218" spans="2:2" ht="16.5" x14ac:dyDescent="0.3">
      <c r="B64218"/>
    </row>
    <row r="64219" spans="2:2" ht="16.5" x14ac:dyDescent="0.3">
      <c r="B64219"/>
    </row>
    <row r="64220" spans="2:2" ht="16.5" x14ac:dyDescent="0.3">
      <c r="B64220"/>
    </row>
    <row r="64221" spans="2:2" ht="16.5" x14ac:dyDescent="0.3">
      <c r="B64221"/>
    </row>
    <row r="64222" spans="2:2" ht="16.5" x14ac:dyDescent="0.3">
      <c r="B64222"/>
    </row>
    <row r="64223" spans="2:2" ht="16.5" x14ac:dyDescent="0.3">
      <c r="B64223"/>
    </row>
    <row r="64224" spans="2:2" ht="16.5" x14ac:dyDescent="0.3">
      <c r="B64224"/>
    </row>
    <row r="64225" spans="2:2" ht="16.5" x14ac:dyDescent="0.3">
      <c r="B64225"/>
    </row>
    <row r="64226" spans="2:2" ht="16.5" x14ac:dyDescent="0.3">
      <c r="B64226"/>
    </row>
    <row r="64227" spans="2:2" ht="16.5" x14ac:dyDescent="0.3">
      <c r="B64227"/>
    </row>
    <row r="64228" spans="2:2" ht="16.5" x14ac:dyDescent="0.3">
      <c r="B64228"/>
    </row>
    <row r="64229" spans="2:2" ht="16.5" x14ac:dyDescent="0.3">
      <c r="B64229"/>
    </row>
    <row r="64230" spans="2:2" ht="16.5" x14ac:dyDescent="0.3">
      <c r="B64230"/>
    </row>
    <row r="64231" spans="2:2" ht="16.5" x14ac:dyDescent="0.3">
      <c r="B64231"/>
    </row>
    <row r="64232" spans="2:2" ht="16.5" x14ac:dyDescent="0.3">
      <c r="B64232"/>
    </row>
    <row r="64233" spans="2:2" ht="16.5" x14ac:dyDescent="0.3">
      <c r="B64233"/>
    </row>
    <row r="64234" spans="2:2" ht="16.5" x14ac:dyDescent="0.3">
      <c r="B64234"/>
    </row>
    <row r="64235" spans="2:2" ht="16.5" x14ac:dyDescent="0.3">
      <c r="B64235"/>
    </row>
    <row r="64236" spans="2:2" ht="16.5" x14ac:dyDescent="0.3">
      <c r="B64236"/>
    </row>
    <row r="64237" spans="2:2" ht="16.5" x14ac:dyDescent="0.3">
      <c r="B64237"/>
    </row>
    <row r="64238" spans="2:2" ht="16.5" x14ac:dyDescent="0.3">
      <c r="B64238"/>
    </row>
    <row r="64239" spans="2:2" ht="16.5" x14ac:dyDescent="0.3">
      <c r="B64239"/>
    </row>
    <row r="64240" spans="2:2" ht="16.5" x14ac:dyDescent="0.3">
      <c r="B64240"/>
    </row>
    <row r="64241" spans="2:2" ht="16.5" x14ac:dyDescent="0.3">
      <c r="B64241"/>
    </row>
    <row r="64242" spans="2:2" ht="16.5" x14ac:dyDescent="0.3">
      <c r="B64242"/>
    </row>
    <row r="64243" spans="2:2" ht="16.5" x14ac:dyDescent="0.3">
      <c r="B64243"/>
    </row>
    <row r="64244" spans="2:2" ht="16.5" x14ac:dyDescent="0.3">
      <c r="B64244"/>
    </row>
    <row r="64245" spans="2:2" ht="16.5" x14ac:dyDescent="0.3">
      <c r="B64245"/>
    </row>
    <row r="64246" spans="2:2" ht="16.5" x14ac:dyDescent="0.3">
      <c r="B64246"/>
    </row>
    <row r="64247" spans="2:2" ht="16.5" x14ac:dyDescent="0.3">
      <c r="B64247"/>
    </row>
    <row r="64248" spans="2:2" ht="16.5" x14ac:dyDescent="0.3">
      <c r="B64248"/>
    </row>
    <row r="64249" spans="2:2" ht="16.5" x14ac:dyDescent="0.3">
      <c r="B64249"/>
    </row>
    <row r="64250" spans="2:2" ht="16.5" x14ac:dyDescent="0.3">
      <c r="B64250"/>
    </row>
    <row r="64251" spans="2:2" ht="16.5" x14ac:dyDescent="0.3">
      <c r="B64251"/>
    </row>
    <row r="64252" spans="2:2" ht="16.5" x14ac:dyDescent="0.3">
      <c r="B64252"/>
    </row>
    <row r="64253" spans="2:2" ht="16.5" x14ac:dyDescent="0.3">
      <c r="B64253"/>
    </row>
    <row r="64254" spans="2:2" ht="16.5" x14ac:dyDescent="0.3">
      <c r="B64254"/>
    </row>
    <row r="64255" spans="2:2" ht="16.5" x14ac:dyDescent="0.3">
      <c r="B64255"/>
    </row>
    <row r="64256" spans="2:2" ht="16.5" x14ac:dyDescent="0.3">
      <c r="B64256"/>
    </row>
    <row r="64257" spans="2:2" ht="16.5" x14ac:dyDescent="0.3">
      <c r="B64257"/>
    </row>
    <row r="64258" spans="2:2" ht="16.5" x14ac:dyDescent="0.3">
      <c r="B64258"/>
    </row>
    <row r="64259" spans="2:2" ht="16.5" x14ac:dyDescent="0.3">
      <c r="B64259"/>
    </row>
    <row r="64260" spans="2:2" ht="16.5" x14ac:dyDescent="0.3">
      <c r="B64260"/>
    </row>
    <row r="64261" spans="2:2" ht="16.5" x14ac:dyDescent="0.3">
      <c r="B64261"/>
    </row>
    <row r="64262" spans="2:2" ht="16.5" x14ac:dyDescent="0.3">
      <c r="B64262"/>
    </row>
    <row r="64263" spans="2:2" ht="16.5" x14ac:dyDescent="0.3">
      <c r="B64263"/>
    </row>
    <row r="64264" spans="2:2" ht="16.5" x14ac:dyDescent="0.3">
      <c r="B64264"/>
    </row>
    <row r="64265" spans="2:2" ht="16.5" x14ac:dyDescent="0.3">
      <c r="B64265"/>
    </row>
    <row r="64266" spans="2:2" ht="16.5" x14ac:dyDescent="0.3">
      <c r="B64266"/>
    </row>
    <row r="64267" spans="2:2" ht="16.5" x14ac:dyDescent="0.3">
      <c r="B64267"/>
    </row>
    <row r="64268" spans="2:2" ht="16.5" x14ac:dyDescent="0.3">
      <c r="B64268"/>
    </row>
    <row r="64269" spans="2:2" ht="16.5" x14ac:dyDescent="0.3">
      <c r="B64269"/>
    </row>
    <row r="64270" spans="2:2" ht="16.5" x14ac:dyDescent="0.3">
      <c r="B64270"/>
    </row>
    <row r="64271" spans="2:2" ht="16.5" x14ac:dyDescent="0.3">
      <c r="B64271"/>
    </row>
    <row r="64272" spans="2:2" ht="16.5" x14ac:dyDescent="0.3">
      <c r="B64272"/>
    </row>
    <row r="64273" spans="2:2" ht="16.5" x14ac:dyDescent="0.3">
      <c r="B64273"/>
    </row>
    <row r="64274" spans="2:2" ht="16.5" x14ac:dyDescent="0.3">
      <c r="B64274"/>
    </row>
    <row r="64275" spans="2:2" ht="16.5" x14ac:dyDescent="0.3">
      <c r="B64275"/>
    </row>
    <row r="64276" spans="2:2" ht="16.5" x14ac:dyDescent="0.3">
      <c r="B64276"/>
    </row>
    <row r="64277" spans="2:2" ht="16.5" x14ac:dyDescent="0.3">
      <c r="B64277"/>
    </row>
    <row r="64278" spans="2:2" ht="16.5" x14ac:dyDescent="0.3">
      <c r="B64278"/>
    </row>
    <row r="64279" spans="2:2" ht="16.5" x14ac:dyDescent="0.3">
      <c r="B64279"/>
    </row>
    <row r="64280" spans="2:2" ht="16.5" x14ac:dyDescent="0.3">
      <c r="B64280"/>
    </row>
    <row r="64281" spans="2:2" ht="16.5" x14ac:dyDescent="0.3">
      <c r="B64281"/>
    </row>
    <row r="64282" spans="2:2" ht="16.5" x14ac:dyDescent="0.3">
      <c r="B64282"/>
    </row>
    <row r="64283" spans="2:2" ht="16.5" x14ac:dyDescent="0.3">
      <c r="B64283"/>
    </row>
    <row r="64284" spans="2:2" ht="16.5" x14ac:dyDescent="0.3">
      <c r="B64284"/>
    </row>
    <row r="64285" spans="2:2" ht="16.5" x14ac:dyDescent="0.3">
      <c r="B64285"/>
    </row>
    <row r="64286" spans="2:2" ht="16.5" x14ac:dyDescent="0.3">
      <c r="B64286"/>
    </row>
    <row r="64287" spans="2:2" ht="16.5" x14ac:dyDescent="0.3">
      <c r="B64287"/>
    </row>
    <row r="64288" spans="2:2" ht="16.5" x14ac:dyDescent="0.3">
      <c r="B64288"/>
    </row>
    <row r="64289" spans="2:2" ht="16.5" x14ac:dyDescent="0.3">
      <c r="B64289"/>
    </row>
    <row r="64290" spans="2:2" ht="16.5" x14ac:dyDescent="0.3">
      <c r="B64290"/>
    </row>
    <row r="64291" spans="2:2" ht="16.5" x14ac:dyDescent="0.3">
      <c r="B64291"/>
    </row>
    <row r="64292" spans="2:2" ht="16.5" x14ac:dyDescent="0.3">
      <c r="B64292"/>
    </row>
    <row r="64293" spans="2:2" ht="16.5" x14ac:dyDescent="0.3">
      <c r="B64293"/>
    </row>
    <row r="64294" spans="2:2" ht="16.5" x14ac:dyDescent="0.3">
      <c r="B64294"/>
    </row>
    <row r="64295" spans="2:2" ht="16.5" x14ac:dyDescent="0.3">
      <c r="B64295"/>
    </row>
    <row r="64296" spans="2:2" ht="16.5" x14ac:dyDescent="0.3">
      <c r="B64296"/>
    </row>
    <row r="64297" spans="2:2" ht="16.5" x14ac:dyDescent="0.3">
      <c r="B64297"/>
    </row>
    <row r="64298" spans="2:2" ht="16.5" x14ac:dyDescent="0.3">
      <c r="B64298"/>
    </row>
    <row r="64299" spans="2:2" ht="16.5" x14ac:dyDescent="0.3">
      <c r="B64299"/>
    </row>
    <row r="64300" spans="2:2" ht="16.5" x14ac:dyDescent="0.3">
      <c r="B64300"/>
    </row>
    <row r="64301" spans="2:2" ht="16.5" x14ac:dyDescent="0.3">
      <c r="B64301"/>
    </row>
    <row r="64302" spans="2:2" ht="16.5" x14ac:dyDescent="0.3">
      <c r="B64302"/>
    </row>
    <row r="64303" spans="2:2" ht="16.5" x14ac:dyDescent="0.3">
      <c r="B64303"/>
    </row>
    <row r="64304" spans="2:2" ht="16.5" x14ac:dyDescent="0.3">
      <c r="B64304"/>
    </row>
    <row r="64305" spans="2:2" ht="16.5" x14ac:dyDescent="0.3">
      <c r="B64305"/>
    </row>
    <row r="64306" spans="2:2" ht="16.5" x14ac:dyDescent="0.3">
      <c r="B64306"/>
    </row>
    <row r="64307" spans="2:2" ht="16.5" x14ac:dyDescent="0.3">
      <c r="B64307"/>
    </row>
    <row r="64308" spans="2:2" ht="16.5" x14ac:dyDescent="0.3">
      <c r="B64308"/>
    </row>
    <row r="64309" spans="2:2" ht="16.5" x14ac:dyDescent="0.3">
      <c r="B64309"/>
    </row>
    <row r="64310" spans="2:2" ht="16.5" x14ac:dyDescent="0.3">
      <c r="B64310"/>
    </row>
    <row r="64311" spans="2:2" ht="16.5" x14ac:dyDescent="0.3">
      <c r="B64311"/>
    </row>
    <row r="64312" spans="2:2" ht="16.5" x14ac:dyDescent="0.3">
      <c r="B64312"/>
    </row>
    <row r="64313" spans="2:2" ht="16.5" x14ac:dyDescent="0.3">
      <c r="B64313"/>
    </row>
    <row r="64314" spans="2:2" ht="16.5" x14ac:dyDescent="0.3">
      <c r="B64314"/>
    </row>
    <row r="64315" spans="2:2" ht="16.5" x14ac:dyDescent="0.3">
      <c r="B64315"/>
    </row>
    <row r="64316" spans="2:2" ht="16.5" x14ac:dyDescent="0.3">
      <c r="B64316"/>
    </row>
    <row r="64317" spans="2:2" ht="16.5" x14ac:dyDescent="0.3">
      <c r="B64317"/>
    </row>
    <row r="64318" spans="2:2" ht="16.5" x14ac:dyDescent="0.3">
      <c r="B64318"/>
    </row>
    <row r="64319" spans="2:2" ht="16.5" x14ac:dyDescent="0.3">
      <c r="B64319"/>
    </row>
    <row r="64320" spans="2:2" ht="16.5" x14ac:dyDescent="0.3">
      <c r="B64320"/>
    </row>
    <row r="64321" spans="2:2" ht="16.5" x14ac:dyDescent="0.3">
      <c r="B64321"/>
    </row>
    <row r="64322" spans="2:2" ht="16.5" x14ac:dyDescent="0.3">
      <c r="B64322"/>
    </row>
    <row r="64323" spans="2:2" ht="16.5" x14ac:dyDescent="0.3">
      <c r="B64323"/>
    </row>
    <row r="64324" spans="2:2" ht="16.5" x14ac:dyDescent="0.3">
      <c r="B64324"/>
    </row>
    <row r="64325" spans="2:2" ht="16.5" x14ac:dyDescent="0.3">
      <c r="B64325"/>
    </row>
    <row r="64326" spans="2:2" ht="16.5" x14ac:dyDescent="0.3">
      <c r="B64326"/>
    </row>
    <row r="64327" spans="2:2" ht="16.5" x14ac:dyDescent="0.3">
      <c r="B64327"/>
    </row>
    <row r="64328" spans="2:2" ht="16.5" x14ac:dyDescent="0.3">
      <c r="B64328"/>
    </row>
    <row r="64329" spans="2:2" ht="16.5" x14ac:dyDescent="0.3">
      <c r="B64329"/>
    </row>
    <row r="64330" spans="2:2" ht="16.5" x14ac:dyDescent="0.3">
      <c r="B64330"/>
    </row>
    <row r="64331" spans="2:2" ht="16.5" x14ac:dyDescent="0.3">
      <c r="B64331"/>
    </row>
    <row r="64332" spans="2:2" ht="16.5" x14ac:dyDescent="0.3">
      <c r="B64332"/>
    </row>
    <row r="64333" spans="2:2" ht="16.5" x14ac:dyDescent="0.3">
      <c r="B64333"/>
    </row>
    <row r="64334" spans="2:2" ht="16.5" x14ac:dyDescent="0.3">
      <c r="B64334"/>
    </row>
    <row r="64335" spans="2:2" ht="16.5" x14ac:dyDescent="0.3">
      <c r="B64335"/>
    </row>
    <row r="64336" spans="2:2" ht="16.5" x14ac:dyDescent="0.3">
      <c r="B64336"/>
    </row>
    <row r="64337" spans="2:2" ht="16.5" x14ac:dyDescent="0.3">
      <c r="B64337"/>
    </row>
    <row r="64338" spans="2:2" ht="16.5" x14ac:dyDescent="0.3">
      <c r="B64338"/>
    </row>
    <row r="64339" spans="2:2" ht="16.5" x14ac:dyDescent="0.3">
      <c r="B64339"/>
    </row>
    <row r="64340" spans="2:2" ht="16.5" x14ac:dyDescent="0.3">
      <c r="B64340"/>
    </row>
    <row r="64341" spans="2:2" ht="16.5" x14ac:dyDescent="0.3">
      <c r="B64341"/>
    </row>
    <row r="64342" spans="2:2" ht="16.5" x14ac:dyDescent="0.3">
      <c r="B64342"/>
    </row>
    <row r="64343" spans="2:2" ht="16.5" x14ac:dyDescent="0.3">
      <c r="B64343"/>
    </row>
    <row r="64344" spans="2:2" ht="16.5" x14ac:dyDescent="0.3">
      <c r="B64344"/>
    </row>
    <row r="64345" spans="2:2" ht="16.5" x14ac:dyDescent="0.3">
      <c r="B64345"/>
    </row>
    <row r="64346" spans="2:2" ht="16.5" x14ac:dyDescent="0.3">
      <c r="B64346"/>
    </row>
    <row r="64347" spans="2:2" ht="16.5" x14ac:dyDescent="0.3">
      <c r="B64347"/>
    </row>
    <row r="64348" spans="2:2" ht="16.5" x14ac:dyDescent="0.3">
      <c r="B64348"/>
    </row>
    <row r="64349" spans="2:2" ht="16.5" x14ac:dyDescent="0.3">
      <c r="B64349"/>
    </row>
    <row r="64350" spans="2:2" ht="16.5" x14ac:dyDescent="0.3">
      <c r="B64350"/>
    </row>
    <row r="64351" spans="2:2" ht="16.5" x14ac:dyDescent="0.3">
      <c r="B64351"/>
    </row>
    <row r="64352" spans="2:2" ht="16.5" x14ac:dyDescent="0.3">
      <c r="B64352"/>
    </row>
    <row r="64353" spans="2:2" ht="16.5" x14ac:dyDescent="0.3">
      <c r="B64353"/>
    </row>
    <row r="64354" spans="2:2" ht="16.5" x14ac:dyDescent="0.3">
      <c r="B64354"/>
    </row>
    <row r="64355" spans="2:2" ht="16.5" x14ac:dyDescent="0.3">
      <c r="B64355"/>
    </row>
    <row r="64356" spans="2:2" ht="16.5" x14ac:dyDescent="0.3">
      <c r="B64356"/>
    </row>
    <row r="64357" spans="2:2" ht="16.5" x14ac:dyDescent="0.3">
      <c r="B64357"/>
    </row>
    <row r="64358" spans="2:2" ht="16.5" x14ac:dyDescent="0.3">
      <c r="B64358"/>
    </row>
    <row r="64359" spans="2:2" ht="16.5" x14ac:dyDescent="0.3">
      <c r="B64359"/>
    </row>
    <row r="64360" spans="2:2" ht="16.5" x14ac:dyDescent="0.3">
      <c r="B64360"/>
    </row>
    <row r="64361" spans="2:2" ht="16.5" x14ac:dyDescent="0.3">
      <c r="B64361"/>
    </row>
    <row r="64362" spans="2:2" ht="16.5" x14ac:dyDescent="0.3">
      <c r="B64362"/>
    </row>
    <row r="64363" spans="2:2" ht="16.5" x14ac:dyDescent="0.3">
      <c r="B64363"/>
    </row>
    <row r="64364" spans="2:2" ht="16.5" x14ac:dyDescent="0.3">
      <c r="B64364"/>
    </row>
    <row r="64365" spans="2:2" ht="16.5" x14ac:dyDescent="0.3">
      <c r="B64365"/>
    </row>
    <row r="64366" spans="2:2" ht="16.5" x14ac:dyDescent="0.3">
      <c r="B64366"/>
    </row>
    <row r="64367" spans="2:2" ht="16.5" x14ac:dyDescent="0.3">
      <c r="B64367"/>
    </row>
    <row r="64368" spans="2:2" ht="16.5" x14ac:dyDescent="0.3">
      <c r="B64368"/>
    </row>
    <row r="64369" spans="2:2" ht="16.5" x14ac:dyDescent="0.3">
      <c r="B64369"/>
    </row>
    <row r="64370" spans="2:2" ht="16.5" x14ac:dyDescent="0.3">
      <c r="B64370"/>
    </row>
    <row r="64371" spans="2:2" ht="16.5" x14ac:dyDescent="0.3">
      <c r="B64371"/>
    </row>
    <row r="64372" spans="2:2" ht="16.5" x14ac:dyDescent="0.3">
      <c r="B64372"/>
    </row>
    <row r="64373" spans="2:2" ht="16.5" x14ac:dyDescent="0.3">
      <c r="B64373"/>
    </row>
    <row r="64374" spans="2:2" ht="16.5" x14ac:dyDescent="0.3">
      <c r="B64374"/>
    </row>
    <row r="64375" spans="2:2" ht="16.5" x14ac:dyDescent="0.3">
      <c r="B64375"/>
    </row>
    <row r="64376" spans="2:2" ht="16.5" x14ac:dyDescent="0.3">
      <c r="B64376"/>
    </row>
    <row r="64377" spans="2:2" ht="16.5" x14ac:dyDescent="0.3">
      <c r="B64377"/>
    </row>
    <row r="64378" spans="2:2" ht="16.5" x14ac:dyDescent="0.3">
      <c r="B64378"/>
    </row>
    <row r="64379" spans="2:2" ht="16.5" x14ac:dyDescent="0.3">
      <c r="B64379"/>
    </row>
    <row r="64380" spans="2:2" ht="16.5" x14ac:dyDescent="0.3">
      <c r="B64380"/>
    </row>
    <row r="64381" spans="2:2" ht="16.5" x14ac:dyDescent="0.3">
      <c r="B64381"/>
    </row>
    <row r="64382" spans="2:2" ht="16.5" x14ac:dyDescent="0.3">
      <c r="B64382"/>
    </row>
    <row r="64383" spans="2:2" ht="16.5" x14ac:dyDescent="0.3">
      <c r="B64383"/>
    </row>
    <row r="64384" spans="2:2" ht="16.5" x14ac:dyDescent="0.3">
      <c r="B64384"/>
    </row>
    <row r="64385" spans="2:2" ht="16.5" x14ac:dyDescent="0.3">
      <c r="B64385"/>
    </row>
    <row r="64386" spans="2:2" ht="16.5" x14ac:dyDescent="0.3">
      <c r="B64386"/>
    </row>
    <row r="64387" spans="2:2" ht="16.5" x14ac:dyDescent="0.3">
      <c r="B64387"/>
    </row>
    <row r="64388" spans="2:2" ht="16.5" x14ac:dyDescent="0.3">
      <c r="B64388"/>
    </row>
    <row r="64389" spans="2:2" ht="16.5" x14ac:dyDescent="0.3">
      <c r="B64389"/>
    </row>
    <row r="64390" spans="2:2" ht="16.5" x14ac:dyDescent="0.3">
      <c r="B64390"/>
    </row>
    <row r="64391" spans="2:2" ht="16.5" x14ac:dyDescent="0.3">
      <c r="B64391"/>
    </row>
    <row r="64392" spans="2:2" ht="16.5" x14ac:dyDescent="0.3">
      <c r="B64392"/>
    </row>
    <row r="64393" spans="2:2" ht="16.5" x14ac:dyDescent="0.3">
      <c r="B64393"/>
    </row>
    <row r="64394" spans="2:2" ht="16.5" x14ac:dyDescent="0.3">
      <c r="B64394"/>
    </row>
    <row r="64395" spans="2:2" ht="16.5" x14ac:dyDescent="0.3">
      <c r="B64395"/>
    </row>
    <row r="64396" spans="2:2" ht="16.5" x14ac:dyDescent="0.3">
      <c r="B64396"/>
    </row>
    <row r="64397" spans="2:2" ht="16.5" x14ac:dyDescent="0.3">
      <c r="B64397"/>
    </row>
    <row r="64398" spans="2:2" ht="16.5" x14ac:dyDescent="0.3">
      <c r="B64398"/>
    </row>
    <row r="64399" spans="2:2" ht="16.5" x14ac:dyDescent="0.3">
      <c r="B64399"/>
    </row>
    <row r="64400" spans="2:2" ht="16.5" x14ac:dyDescent="0.3">
      <c r="B64400"/>
    </row>
    <row r="64401" spans="2:2" ht="16.5" x14ac:dyDescent="0.3">
      <c r="B64401"/>
    </row>
    <row r="64402" spans="2:2" ht="16.5" x14ac:dyDescent="0.3">
      <c r="B64402"/>
    </row>
    <row r="64403" spans="2:2" ht="16.5" x14ac:dyDescent="0.3">
      <c r="B64403"/>
    </row>
    <row r="64404" spans="2:2" ht="16.5" x14ac:dyDescent="0.3">
      <c r="B64404"/>
    </row>
    <row r="64405" spans="2:2" ht="16.5" x14ac:dyDescent="0.3">
      <c r="B64405"/>
    </row>
    <row r="64406" spans="2:2" ht="16.5" x14ac:dyDescent="0.3">
      <c r="B64406"/>
    </row>
    <row r="64407" spans="2:2" ht="16.5" x14ac:dyDescent="0.3">
      <c r="B64407"/>
    </row>
    <row r="64408" spans="2:2" ht="16.5" x14ac:dyDescent="0.3">
      <c r="B64408"/>
    </row>
    <row r="64409" spans="2:2" ht="16.5" x14ac:dyDescent="0.3">
      <c r="B64409"/>
    </row>
    <row r="64410" spans="2:2" ht="16.5" x14ac:dyDescent="0.3">
      <c r="B64410"/>
    </row>
    <row r="64411" spans="2:2" ht="16.5" x14ac:dyDescent="0.3">
      <c r="B64411"/>
    </row>
    <row r="64412" spans="2:2" ht="16.5" x14ac:dyDescent="0.3">
      <c r="B64412"/>
    </row>
    <row r="64413" spans="2:2" ht="16.5" x14ac:dyDescent="0.3">
      <c r="B64413"/>
    </row>
    <row r="64414" spans="2:2" ht="16.5" x14ac:dyDescent="0.3">
      <c r="B64414"/>
    </row>
    <row r="64415" spans="2:2" ht="16.5" x14ac:dyDescent="0.3">
      <c r="B64415"/>
    </row>
    <row r="64416" spans="2:2" ht="16.5" x14ac:dyDescent="0.3">
      <c r="B64416"/>
    </row>
    <row r="64417" spans="2:2" ht="16.5" x14ac:dyDescent="0.3">
      <c r="B64417"/>
    </row>
    <row r="64418" spans="2:2" ht="16.5" x14ac:dyDescent="0.3">
      <c r="B64418"/>
    </row>
    <row r="64419" spans="2:2" ht="16.5" x14ac:dyDescent="0.3">
      <c r="B64419"/>
    </row>
    <row r="64420" spans="2:2" ht="16.5" x14ac:dyDescent="0.3">
      <c r="B64420"/>
    </row>
    <row r="64421" spans="2:2" ht="16.5" x14ac:dyDescent="0.3">
      <c r="B64421"/>
    </row>
    <row r="64422" spans="2:2" ht="16.5" x14ac:dyDescent="0.3">
      <c r="B64422"/>
    </row>
    <row r="64423" spans="2:2" ht="16.5" x14ac:dyDescent="0.3">
      <c r="B64423"/>
    </row>
    <row r="64424" spans="2:2" ht="16.5" x14ac:dyDescent="0.3">
      <c r="B64424"/>
    </row>
    <row r="64425" spans="2:2" ht="16.5" x14ac:dyDescent="0.3">
      <c r="B64425"/>
    </row>
    <row r="64426" spans="2:2" ht="16.5" x14ac:dyDescent="0.3">
      <c r="B64426"/>
    </row>
    <row r="64427" spans="2:2" ht="16.5" x14ac:dyDescent="0.3">
      <c r="B64427"/>
    </row>
    <row r="64428" spans="2:2" ht="16.5" x14ac:dyDescent="0.3">
      <c r="B64428"/>
    </row>
    <row r="64429" spans="2:2" ht="16.5" x14ac:dyDescent="0.3">
      <c r="B64429"/>
    </row>
    <row r="64430" spans="2:2" ht="16.5" x14ac:dyDescent="0.3">
      <c r="B64430"/>
    </row>
    <row r="64431" spans="2:2" ht="16.5" x14ac:dyDescent="0.3">
      <c r="B64431"/>
    </row>
    <row r="64432" spans="2:2" ht="16.5" x14ac:dyDescent="0.3">
      <c r="B64432"/>
    </row>
    <row r="64433" spans="2:2" ht="16.5" x14ac:dyDescent="0.3">
      <c r="B64433"/>
    </row>
    <row r="64434" spans="2:2" ht="16.5" x14ac:dyDescent="0.3">
      <c r="B64434"/>
    </row>
    <row r="64435" spans="2:2" ht="16.5" x14ac:dyDescent="0.3">
      <c r="B64435"/>
    </row>
    <row r="64436" spans="2:2" ht="16.5" x14ac:dyDescent="0.3">
      <c r="B64436"/>
    </row>
    <row r="64437" spans="2:2" ht="16.5" x14ac:dyDescent="0.3">
      <c r="B64437"/>
    </row>
    <row r="64438" spans="2:2" ht="16.5" x14ac:dyDescent="0.3">
      <c r="B64438"/>
    </row>
    <row r="64439" spans="2:2" ht="16.5" x14ac:dyDescent="0.3">
      <c r="B64439"/>
    </row>
    <row r="64440" spans="2:2" ht="16.5" x14ac:dyDescent="0.3">
      <c r="B64440"/>
    </row>
    <row r="64441" spans="2:2" ht="16.5" x14ac:dyDescent="0.3">
      <c r="B64441"/>
    </row>
    <row r="64442" spans="2:2" ht="16.5" x14ac:dyDescent="0.3">
      <c r="B64442"/>
    </row>
    <row r="64443" spans="2:2" ht="16.5" x14ac:dyDescent="0.3">
      <c r="B64443"/>
    </row>
    <row r="64444" spans="2:2" ht="16.5" x14ac:dyDescent="0.3">
      <c r="B64444"/>
    </row>
    <row r="64445" spans="2:2" ht="16.5" x14ac:dyDescent="0.3">
      <c r="B64445"/>
    </row>
    <row r="64446" spans="2:2" ht="16.5" x14ac:dyDescent="0.3">
      <c r="B64446"/>
    </row>
    <row r="64447" spans="2:2" ht="16.5" x14ac:dyDescent="0.3">
      <c r="B64447"/>
    </row>
    <row r="64448" spans="2:2" ht="16.5" x14ac:dyDescent="0.3">
      <c r="B64448"/>
    </row>
    <row r="64449" spans="2:2" ht="16.5" x14ac:dyDescent="0.3">
      <c r="B64449"/>
    </row>
    <row r="64450" spans="2:2" ht="16.5" x14ac:dyDescent="0.3">
      <c r="B64450"/>
    </row>
    <row r="64451" spans="2:2" ht="16.5" x14ac:dyDescent="0.3">
      <c r="B64451"/>
    </row>
    <row r="64452" spans="2:2" ht="16.5" x14ac:dyDescent="0.3">
      <c r="B64452"/>
    </row>
    <row r="64453" spans="2:2" ht="16.5" x14ac:dyDescent="0.3">
      <c r="B64453"/>
    </row>
    <row r="64454" spans="2:2" ht="16.5" x14ac:dyDescent="0.3">
      <c r="B64454"/>
    </row>
    <row r="64455" spans="2:2" ht="16.5" x14ac:dyDescent="0.3">
      <c r="B64455"/>
    </row>
    <row r="64456" spans="2:2" ht="16.5" x14ac:dyDescent="0.3">
      <c r="B64456"/>
    </row>
    <row r="64457" spans="2:2" ht="16.5" x14ac:dyDescent="0.3">
      <c r="B64457"/>
    </row>
    <row r="64458" spans="2:2" ht="16.5" x14ac:dyDescent="0.3">
      <c r="B64458"/>
    </row>
    <row r="64459" spans="2:2" ht="16.5" x14ac:dyDescent="0.3">
      <c r="B64459"/>
    </row>
    <row r="64460" spans="2:2" ht="16.5" x14ac:dyDescent="0.3">
      <c r="B64460"/>
    </row>
    <row r="64461" spans="2:2" ht="16.5" x14ac:dyDescent="0.3">
      <c r="B64461"/>
    </row>
    <row r="64462" spans="2:2" ht="16.5" x14ac:dyDescent="0.3">
      <c r="B64462"/>
    </row>
    <row r="64463" spans="2:2" ht="16.5" x14ac:dyDescent="0.3">
      <c r="B64463"/>
    </row>
    <row r="64464" spans="2:2" ht="16.5" x14ac:dyDescent="0.3">
      <c r="B64464"/>
    </row>
    <row r="64465" spans="2:2" ht="16.5" x14ac:dyDescent="0.3">
      <c r="B64465"/>
    </row>
    <row r="64466" spans="2:2" ht="16.5" x14ac:dyDescent="0.3">
      <c r="B64466"/>
    </row>
    <row r="64467" spans="2:2" ht="16.5" x14ac:dyDescent="0.3">
      <c r="B64467"/>
    </row>
    <row r="64468" spans="2:2" ht="16.5" x14ac:dyDescent="0.3">
      <c r="B64468"/>
    </row>
    <row r="64469" spans="2:2" ht="16.5" x14ac:dyDescent="0.3">
      <c r="B64469"/>
    </row>
    <row r="64470" spans="2:2" ht="16.5" x14ac:dyDescent="0.3">
      <c r="B64470"/>
    </row>
    <row r="64471" spans="2:2" ht="16.5" x14ac:dyDescent="0.3">
      <c r="B64471"/>
    </row>
    <row r="64472" spans="2:2" ht="16.5" x14ac:dyDescent="0.3">
      <c r="B64472"/>
    </row>
    <row r="64473" spans="2:2" ht="16.5" x14ac:dyDescent="0.3">
      <c r="B64473"/>
    </row>
    <row r="64474" spans="2:2" ht="16.5" x14ac:dyDescent="0.3">
      <c r="B64474"/>
    </row>
    <row r="64475" spans="2:2" ht="16.5" x14ac:dyDescent="0.3">
      <c r="B64475"/>
    </row>
    <row r="64476" spans="2:2" ht="16.5" x14ac:dyDescent="0.3">
      <c r="B64476"/>
    </row>
    <row r="64477" spans="2:2" ht="16.5" x14ac:dyDescent="0.3">
      <c r="B64477"/>
    </row>
    <row r="64478" spans="2:2" ht="16.5" x14ac:dyDescent="0.3">
      <c r="B64478"/>
    </row>
    <row r="64479" spans="2:2" ht="16.5" x14ac:dyDescent="0.3">
      <c r="B64479"/>
    </row>
    <row r="64480" spans="2:2" ht="16.5" x14ac:dyDescent="0.3">
      <c r="B64480"/>
    </row>
    <row r="64481" spans="2:2" ht="16.5" x14ac:dyDescent="0.3">
      <c r="B64481"/>
    </row>
    <row r="64482" spans="2:2" ht="16.5" x14ac:dyDescent="0.3">
      <c r="B64482"/>
    </row>
    <row r="64483" spans="2:2" ht="16.5" x14ac:dyDescent="0.3">
      <c r="B64483"/>
    </row>
    <row r="64484" spans="2:2" ht="16.5" x14ac:dyDescent="0.3">
      <c r="B64484"/>
    </row>
    <row r="64485" spans="2:2" ht="16.5" x14ac:dyDescent="0.3">
      <c r="B64485"/>
    </row>
    <row r="64486" spans="2:2" ht="16.5" x14ac:dyDescent="0.3">
      <c r="B64486"/>
    </row>
    <row r="64487" spans="2:2" ht="16.5" x14ac:dyDescent="0.3">
      <c r="B64487"/>
    </row>
    <row r="64488" spans="2:2" ht="16.5" x14ac:dyDescent="0.3">
      <c r="B64488"/>
    </row>
    <row r="64489" spans="2:2" ht="16.5" x14ac:dyDescent="0.3">
      <c r="B64489"/>
    </row>
    <row r="64490" spans="2:2" ht="16.5" x14ac:dyDescent="0.3">
      <c r="B64490"/>
    </row>
    <row r="64491" spans="2:2" ht="16.5" x14ac:dyDescent="0.3">
      <c r="B64491"/>
    </row>
    <row r="64492" spans="2:2" ht="16.5" x14ac:dyDescent="0.3">
      <c r="B64492"/>
    </row>
    <row r="64493" spans="2:2" ht="16.5" x14ac:dyDescent="0.3">
      <c r="B64493"/>
    </row>
    <row r="64494" spans="2:2" ht="16.5" x14ac:dyDescent="0.3">
      <c r="B64494"/>
    </row>
    <row r="64495" spans="2:2" ht="16.5" x14ac:dyDescent="0.3">
      <c r="B64495"/>
    </row>
    <row r="64496" spans="2:2" ht="16.5" x14ac:dyDescent="0.3">
      <c r="B64496"/>
    </row>
    <row r="64497" spans="2:2" ht="16.5" x14ac:dyDescent="0.3">
      <c r="B64497"/>
    </row>
    <row r="64498" spans="2:2" ht="16.5" x14ac:dyDescent="0.3">
      <c r="B64498"/>
    </row>
    <row r="64499" spans="2:2" ht="16.5" x14ac:dyDescent="0.3">
      <c r="B64499"/>
    </row>
    <row r="64500" spans="2:2" ht="16.5" x14ac:dyDescent="0.3">
      <c r="B64500"/>
    </row>
    <row r="64501" spans="2:2" ht="16.5" x14ac:dyDescent="0.3">
      <c r="B64501"/>
    </row>
    <row r="64502" spans="2:2" ht="16.5" x14ac:dyDescent="0.3">
      <c r="B64502"/>
    </row>
    <row r="64503" spans="2:2" ht="16.5" x14ac:dyDescent="0.3">
      <c r="B64503"/>
    </row>
    <row r="64504" spans="2:2" ht="16.5" x14ac:dyDescent="0.3">
      <c r="B64504"/>
    </row>
    <row r="64505" spans="2:2" ht="16.5" x14ac:dyDescent="0.3">
      <c r="B64505"/>
    </row>
    <row r="64506" spans="2:2" ht="16.5" x14ac:dyDescent="0.3">
      <c r="B64506"/>
    </row>
    <row r="64507" spans="2:2" ht="16.5" x14ac:dyDescent="0.3">
      <c r="B64507"/>
    </row>
    <row r="64508" spans="2:2" ht="16.5" x14ac:dyDescent="0.3">
      <c r="B64508"/>
    </row>
    <row r="64509" spans="2:2" ht="16.5" x14ac:dyDescent="0.3">
      <c r="B64509"/>
    </row>
    <row r="64510" spans="2:2" ht="16.5" x14ac:dyDescent="0.3">
      <c r="B64510"/>
    </row>
    <row r="64511" spans="2:2" ht="16.5" x14ac:dyDescent="0.3">
      <c r="B64511"/>
    </row>
    <row r="64512" spans="2:2" ht="16.5" x14ac:dyDescent="0.3">
      <c r="B64512"/>
    </row>
    <row r="64513" spans="2:2" ht="16.5" x14ac:dyDescent="0.3">
      <c r="B64513"/>
    </row>
    <row r="64514" spans="2:2" ht="16.5" x14ac:dyDescent="0.3">
      <c r="B64514"/>
    </row>
    <row r="64515" spans="2:2" ht="16.5" x14ac:dyDescent="0.3">
      <c r="B64515"/>
    </row>
    <row r="64516" spans="2:2" ht="16.5" x14ac:dyDescent="0.3">
      <c r="B64516"/>
    </row>
    <row r="64517" spans="2:2" ht="16.5" x14ac:dyDescent="0.3">
      <c r="B64517"/>
    </row>
    <row r="64518" spans="2:2" ht="16.5" x14ac:dyDescent="0.3">
      <c r="B64518"/>
    </row>
    <row r="64519" spans="2:2" ht="16.5" x14ac:dyDescent="0.3">
      <c r="B64519"/>
    </row>
    <row r="64520" spans="2:2" ht="16.5" x14ac:dyDescent="0.3">
      <c r="B64520"/>
    </row>
    <row r="64521" spans="2:2" ht="16.5" x14ac:dyDescent="0.3">
      <c r="B64521"/>
    </row>
    <row r="64522" spans="2:2" ht="16.5" x14ac:dyDescent="0.3">
      <c r="B64522"/>
    </row>
    <row r="64523" spans="2:2" ht="16.5" x14ac:dyDescent="0.3">
      <c r="B64523"/>
    </row>
    <row r="64524" spans="2:2" ht="16.5" x14ac:dyDescent="0.3">
      <c r="B64524"/>
    </row>
    <row r="64525" spans="2:2" ht="16.5" x14ac:dyDescent="0.3">
      <c r="B64525"/>
    </row>
    <row r="64526" spans="2:2" ht="16.5" x14ac:dyDescent="0.3">
      <c r="B64526"/>
    </row>
    <row r="64527" spans="2:2" ht="16.5" x14ac:dyDescent="0.3">
      <c r="B64527"/>
    </row>
    <row r="64528" spans="2:2" ht="16.5" x14ac:dyDescent="0.3">
      <c r="B64528"/>
    </row>
    <row r="64529" spans="2:2" ht="16.5" x14ac:dyDescent="0.3">
      <c r="B64529"/>
    </row>
    <row r="64530" spans="2:2" ht="16.5" x14ac:dyDescent="0.3">
      <c r="B64530"/>
    </row>
    <row r="64531" spans="2:2" ht="16.5" x14ac:dyDescent="0.3">
      <c r="B64531"/>
    </row>
    <row r="64532" spans="2:2" ht="16.5" x14ac:dyDescent="0.3">
      <c r="B64532"/>
    </row>
    <row r="64533" spans="2:2" ht="16.5" x14ac:dyDescent="0.3">
      <c r="B64533"/>
    </row>
    <row r="64534" spans="2:2" ht="16.5" x14ac:dyDescent="0.3">
      <c r="B64534"/>
    </row>
    <row r="64535" spans="2:2" ht="16.5" x14ac:dyDescent="0.3">
      <c r="B64535"/>
    </row>
    <row r="64536" spans="2:2" ht="16.5" x14ac:dyDescent="0.3">
      <c r="B64536"/>
    </row>
    <row r="64537" spans="2:2" ht="16.5" x14ac:dyDescent="0.3">
      <c r="B64537"/>
    </row>
    <row r="64538" spans="2:2" ht="16.5" x14ac:dyDescent="0.3">
      <c r="B64538"/>
    </row>
    <row r="64539" spans="2:2" ht="16.5" x14ac:dyDescent="0.3">
      <c r="B64539"/>
    </row>
    <row r="64540" spans="2:2" ht="16.5" x14ac:dyDescent="0.3">
      <c r="B64540"/>
    </row>
    <row r="64541" spans="2:2" ht="16.5" x14ac:dyDescent="0.3">
      <c r="B64541"/>
    </row>
    <row r="64542" spans="2:2" ht="16.5" x14ac:dyDescent="0.3">
      <c r="B64542"/>
    </row>
    <row r="64543" spans="2:2" ht="16.5" x14ac:dyDescent="0.3">
      <c r="B64543"/>
    </row>
    <row r="64544" spans="2:2" ht="16.5" x14ac:dyDescent="0.3">
      <c r="B64544"/>
    </row>
    <row r="64545" spans="2:2" ht="16.5" x14ac:dyDescent="0.3">
      <c r="B64545"/>
    </row>
    <row r="64546" spans="2:2" ht="16.5" x14ac:dyDescent="0.3">
      <c r="B64546"/>
    </row>
    <row r="64547" spans="2:2" ht="16.5" x14ac:dyDescent="0.3">
      <c r="B64547"/>
    </row>
    <row r="64548" spans="2:2" ht="16.5" x14ac:dyDescent="0.3">
      <c r="B64548"/>
    </row>
    <row r="64549" spans="2:2" ht="16.5" x14ac:dyDescent="0.3">
      <c r="B64549"/>
    </row>
    <row r="64550" spans="2:2" ht="16.5" x14ac:dyDescent="0.3">
      <c r="B64550"/>
    </row>
    <row r="64551" spans="2:2" ht="16.5" x14ac:dyDescent="0.3">
      <c r="B64551"/>
    </row>
    <row r="64552" spans="2:2" ht="16.5" x14ac:dyDescent="0.3">
      <c r="B64552"/>
    </row>
    <row r="64553" spans="2:2" ht="16.5" x14ac:dyDescent="0.3">
      <c r="B64553"/>
    </row>
    <row r="64554" spans="2:2" ht="16.5" x14ac:dyDescent="0.3">
      <c r="B64554"/>
    </row>
    <row r="64555" spans="2:2" ht="16.5" x14ac:dyDescent="0.3">
      <c r="B64555"/>
    </row>
    <row r="64556" spans="2:2" ht="16.5" x14ac:dyDescent="0.3">
      <c r="B64556"/>
    </row>
    <row r="64557" spans="2:2" ht="16.5" x14ac:dyDescent="0.3">
      <c r="B64557"/>
    </row>
    <row r="64558" spans="2:2" ht="16.5" x14ac:dyDescent="0.3">
      <c r="B64558"/>
    </row>
    <row r="64559" spans="2:2" ht="16.5" x14ac:dyDescent="0.3">
      <c r="B64559"/>
    </row>
    <row r="64560" spans="2:2" ht="16.5" x14ac:dyDescent="0.3">
      <c r="B64560"/>
    </row>
    <row r="64561" spans="2:2" ht="16.5" x14ac:dyDescent="0.3">
      <c r="B64561"/>
    </row>
    <row r="64562" spans="2:2" ht="16.5" x14ac:dyDescent="0.3">
      <c r="B64562"/>
    </row>
    <row r="64563" spans="2:2" ht="16.5" x14ac:dyDescent="0.3">
      <c r="B64563"/>
    </row>
    <row r="64564" spans="2:2" ht="16.5" x14ac:dyDescent="0.3">
      <c r="B64564"/>
    </row>
    <row r="64565" spans="2:2" ht="16.5" x14ac:dyDescent="0.3">
      <c r="B64565"/>
    </row>
    <row r="64566" spans="2:2" ht="16.5" x14ac:dyDescent="0.3">
      <c r="B64566"/>
    </row>
    <row r="64567" spans="2:2" ht="16.5" x14ac:dyDescent="0.3">
      <c r="B64567"/>
    </row>
    <row r="64568" spans="2:2" ht="16.5" x14ac:dyDescent="0.3">
      <c r="B64568"/>
    </row>
    <row r="64569" spans="2:2" ht="16.5" x14ac:dyDescent="0.3">
      <c r="B64569"/>
    </row>
    <row r="64570" spans="2:2" ht="16.5" x14ac:dyDescent="0.3">
      <c r="B64570"/>
    </row>
    <row r="64571" spans="2:2" ht="16.5" x14ac:dyDescent="0.3">
      <c r="B64571"/>
    </row>
    <row r="64572" spans="2:2" ht="16.5" x14ac:dyDescent="0.3">
      <c r="B64572"/>
    </row>
    <row r="64573" spans="2:2" ht="16.5" x14ac:dyDescent="0.3">
      <c r="B64573"/>
    </row>
    <row r="64574" spans="2:2" ht="16.5" x14ac:dyDescent="0.3">
      <c r="B64574"/>
    </row>
    <row r="64575" spans="2:2" ht="16.5" x14ac:dyDescent="0.3">
      <c r="B64575"/>
    </row>
    <row r="64576" spans="2:2" ht="16.5" x14ac:dyDescent="0.3">
      <c r="B64576"/>
    </row>
    <row r="64577" spans="2:2" ht="16.5" x14ac:dyDescent="0.3">
      <c r="B64577"/>
    </row>
    <row r="64578" spans="2:2" ht="16.5" x14ac:dyDescent="0.3">
      <c r="B64578"/>
    </row>
    <row r="64579" spans="2:2" ht="16.5" x14ac:dyDescent="0.3">
      <c r="B64579"/>
    </row>
    <row r="64580" spans="2:2" ht="16.5" x14ac:dyDescent="0.3">
      <c r="B64580"/>
    </row>
    <row r="64581" spans="2:2" ht="16.5" x14ac:dyDescent="0.3">
      <c r="B64581"/>
    </row>
    <row r="64582" spans="2:2" ht="16.5" x14ac:dyDescent="0.3">
      <c r="B64582"/>
    </row>
    <row r="64583" spans="2:2" ht="16.5" x14ac:dyDescent="0.3">
      <c r="B64583"/>
    </row>
    <row r="64584" spans="2:2" ht="16.5" x14ac:dyDescent="0.3">
      <c r="B64584"/>
    </row>
    <row r="64585" spans="2:2" ht="16.5" x14ac:dyDescent="0.3">
      <c r="B64585"/>
    </row>
    <row r="64586" spans="2:2" ht="16.5" x14ac:dyDescent="0.3">
      <c r="B64586"/>
    </row>
    <row r="64587" spans="2:2" ht="16.5" x14ac:dyDescent="0.3">
      <c r="B64587"/>
    </row>
    <row r="64588" spans="2:2" ht="16.5" x14ac:dyDescent="0.3">
      <c r="B64588"/>
    </row>
    <row r="64589" spans="2:2" ht="16.5" x14ac:dyDescent="0.3">
      <c r="B64589"/>
    </row>
    <row r="64590" spans="2:2" ht="16.5" x14ac:dyDescent="0.3">
      <c r="B64590"/>
    </row>
    <row r="64591" spans="2:2" ht="16.5" x14ac:dyDescent="0.3">
      <c r="B64591"/>
    </row>
    <row r="64592" spans="2:2" ht="16.5" x14ac:dyDescent="0.3">
      <c r="B64592"/>
    </row>
    <row r="64593" spans="2:2" ht="16.5" x14ac:dyDescent="0.3">
      <c r="B64593"/>
    </row>
    <row r="64594" spans="2:2" ht="16.5" x14ac:dyDescent="0.3">
      <c r="B64594"/>
    </row>
    <row r="64595" spans="2:2" ht="16.5" x14ac:dyDescent="0.3">
      <c r="B64595"/>
    </row>
    <row r="64596" spans="2:2" ht="16.5" x14ac:dyDescent="0.3">
      <c r="B64596"/>
    </row>
    <row r="64597" spans="2:2" ht="16.5" x14ac:dyDescent="0.3">
      <c r="B64597"/>
    </row>
    <row r="64598" spans="2:2" ht="16.5" x14ac:dyDescent="0.3">
      <c r="B64598"/>
    </row>
    <row r="64599" spans="2:2" ht="16.5" x14ac:dyDescent="0.3">
      <c r="B64599"/>
    </row>
    <row r="64600" spans="2:2" ht="16.5" x14ac:dyDescent="0.3">
      <c r="B64600"/>
    </row>
    <row r="64601" spans="2:2" ht="16.5" x14ac:dyDescent="0.3">
      <c r="B64601"/>
    </row>
    <row r="64602" spans="2:2" ht="16.5" x14ac:dyDescent="0.3">
      <c r="B64602"/>
    </row>
    <row r="64603" spans="2:2" ht="16.5" x14ac:dyDescent="0.3">
      <c r="B64603"/>
    </row>
    <row r="64604" spans="2:2" ht="16.5" x14ac:dyDescent="0.3">
      <c r="B64604"/>
    </row>
    <row r="64605" spans="2:2" ht="16.5" x14ac:dyDescent="0.3">
      <c r="B64605"/>
    </row>
    <row r="64606" spans="2:2" ht="16.5" x14ac:dyDescent="0.3">
      <c r="B64606"/>
    </row>
    <row r="64607" spans="2:2" ht="16.5" x14ac:dyDescent="0.3">
      <c r="B64607"/>
    </row>
    <row r="64608" spans="2:2" ht="16.5" x14ac:dyDescent="0.3">
      <c r="B64608"/>
    </row>
    <row r="64609" spans="2:2" ht="16.5" x14ac:dyDescent="0.3">
      <c r="B64609"/>
    </row>
    <row r="64610" spans="2:2" ht="16.5" x14ac:dyDescent="0.3">
      <c r="B64610"/>
    </row>
    <row r="64611" spans="2:2" ht="16.5" x14ac:dyDescent="0.3">
      <c r="B64611"/>
    </row>
    <row r="64612" spans="2:2" ht="16.5" x14ac:dyDescent="0.3">
      <c r="B64612"/>
    </row>
    <row r="64613" spans="2:2" ht="16.5" x14ac:dyDescent="0.3">
      <c r="B64613"/>
    </row>
    <row r="64614" spans="2:2" ht="16.5" x14ac:dyDescent="0.3">
      <c r="B64614"/>
    </row>
    <row r="64615" spans="2:2" ht="16.5" x14ac:dyDescent="0.3">
      <c r="B64615"/>
    </row>
    <row r="64616" spans="2:2" ht="16.5" x14ac:dyDescent="0.3">
      <c r="B64616"/>
    </row>
    <row r="64617" spans="2:2" ht="16.5" x14ac:dyDescent="0.3">
      <c r="B64617"/>
    </row>
    <row r="64618" spans="2:2" ht="16.5" x14ac:dyDescent="0.3">
      <c r="B64618"/>
    </row>
    <row r="64619" spans="2:2" ht="16.5" x14ac:dyDescent="0.3">
      <c r="B64619"/>
    </row>
    <row r="64620" spans="2:2" ht="16.5" x14ac:dyDescent="0.3">
      <c r="B64620"/>
    </row>
    <row r="64621" spans="2:2" ht="16.5" x14ac:dyDescent="0.3">
      <c r="B64621"/>
    </row>
    <row r="64622" spans="2:2" ht="16.5" x14ac:dyDescent="0.3">
      <c r="B64622"/>
    </row>
    <row r="64623" spans="2:2" ht="16.5" x14ac:dyDescent="0.3">
      <c r="B64623"/>
    </row>
    <row r="64624" spans="2:2" ht="16.5" x14ac:dyDescent="0.3">
      <c r="B64624"/>
    </row>
    <row r="64625" spans="2:2" ht="16.5" x14ac:dyDescent="0.3">
      <c r="B64625"/>
    </row>
    <row r="64626" spans="2:2" ht="16.5" x14ac:dyDescent="0.3">
      <c r="B64626"/>
    </row>
    <row r="64627" spans="2:2" ht="16.5" x14ac:dyDescent="0.3">
      <c r="B64627"/>
    </row>
    <row r="64628" spans="2:2" ht="16.5" x14ac:dyDescent="0.3">
      <c r="B64628"/>
    </row>
    <row r="64629" spans="2:2" ht="16.5" x14ac:dyDescent="0.3">
      <c r="B64629"/>
    </row>
    <row r="64630" spans="2:2" ht="16.5" x14ac:dyDescent="0.3">
      <c r="B64630"/>
    </row>
    <row r="64631" spans="2:2" ht="16.5" x14ac:dyDescent="0.3">
      <c r="B64631"/>
    </row>
    <row r="64632" spans="2:2" ht="16.5" x14ac:dyDescent="0.3">
      <c r="B64632"/>
    </row>
    <row r="64633" spans="2:2" ht="16.5" x14ac:dyDescent="0.3">
      <c r="B64633"/>
    </row>
    <row r="64634" spans="2:2" ht="16.5" x14ac:dyDescent="0.3">
      <c r="B64634"/>
    </row>
    <row r="64635" spans="2:2" ht="16.5" x14ac:dyDescent="0.3">
      <c r="B64635"/>
    </row>
    <row r="64636" spans="2:2" ht="16.5" x14ac:dyDescent="0.3">
      <c r="B64636"/>
    </row>
    <row r="64637" spans="2:2" ht="16.5" x14ac:dyDescent="0.3">
      <c r="B64637"/>
    </row>
    <row r="64638" spans="2:2" ht="16.5" x14ac:dyDescent="0.3">
      <c r="B64638"/>
    </row>
    <row r="64639" spans="2:2" ht="16.5" x14ac:dyDescent="0.3">
      <c r="B64639"/>
    </row>
    <row r="64640" spans="2:2" ht="16.5" x14ac:dyDescent="0.3">
      <c r="B64640"/>
    </row>
    <row r="64641" spans="2:2" ht="16.5" x14ac:dyDescent="0.3">
      <c r="B64641"/>
    </row>
    <row r="64642" spans="2:2" ht="16.5" x14ac:dyDescent="0.3">
      <c r="B64642"/>
    </row>
    <row r="64643" spans="2:2" ht="16.5" x14ac:dyDescent="0.3">
      <c r="B64643"/>
    </row>
    <row r="64644" spans="2:2" ht="16.5" x14ac:dyDescent="0.3">
      <c r="B64644"/>
    </row>
    <row r="64645" spans="2:2" ht="16.5" x14ac:dyDescent="0.3">
      <c r="B64645"/>
    </row>
    <row r="64646" spans="2:2" ht="16.5" x14ac:dyDescent="0.3">
      <c r="B64646"/>
    </row>
    <row r="64647" spans="2:2" ht="16.5" x14ac:dyDescent="0.3">
      <c r="B64647"/>
    </row>
    <row r="64648" spans="2:2" ht="16.5" x14ac:dyDescent="0.3">
      <c r="B64648"/>
    </row>
    <row r="64649" spans="2:2" ht="16.5" x14ac:dyDescent="0.3">
      <c r="B64649"/>
    </row>
    <row r="64650" spans="2:2" ht="16.5" x14ac:dyDescent="0.3">
      <c r="B64650"/>
    </row>
    <row r="64651" spans="2:2" ht="16.5" x14ac:dyDescent="0.3">
      <c r="B64651"/>
    </row>
    <row r="64652" spans="2:2" ht="16.5" x14ac:dyDescent="0.3">
      <c r="B64652"/>
    </row>
    <row r="64653" spans="2:2" ht="16.5" x14ac:dyDescent="0.3">
      <c r="B64653"/>
    </row>
    <row r="64654" spans="2:2" ht="16.5" x14ac:dyDescent="0.3">
      <c r="B64654"/>
    </row>
    <row r="64655" spans="2:2" ht="16.5" x14ac:dyDescent="0.3">
      <c r="B64655"/>
    </row>
    <row r="64656" spans="2:2" ht="16.5" x14ac:dyDescent="0.3">
      <c r="B64656"/>
    </row>
    <row r="64657" spans="2:2" ht="16.5" x14ac:dyDescent="0.3">
      <c r="B64657"/>
    </row>
    <row r="64658" spans="2:2" ht="16.5" x14ac:dyDescent="0.3">
      <c r="B64658"/>
    </row>
    <row r="64659" spans="2:2" ht="16.5" x14ac:dyDescent="0.3">
      <c r="B64659"/>
    </row>
    <row r="64660" spans="2:2" ht="16.5" x14ac:dyDescent="0.3">
      <c r="B64660"/>
    </row>
    <row r="64661" spans="2:2" ht="16.5" x14ac:dyDescent="0.3">
      <c r="B64661"/>
    </row>
    <row r="64662" spans="2:2" ht="16.5" x14ac:dyDescent="0.3">
      <c r="B64662"/>
    </row>
    <row r="64663" spans="2:2" ht="16.5" x14ac:dyDescent="0.3">
      <c r="B64663"/>
    </row>
    <row r="64664" spans="2:2" ht="16.5" x14ac:dyDescent="0.3">
      <c r="B64664"/>
    </row>
    <row r="64665" spans="2:2" ht="16.5" x14ac:dyDescent="0.3">
      <c r="B64665"/>
    </row>
    <row r="64666" spans="2:2" ht="16.5" x14ac:dyDescent="0.3">
      <c r="B64666"/>
    </row>
    <row r="64667" spans="2:2" ht="16.5" x14ac:dyDescent="0.3">
      <c r="B64667"/>
    </row>
    <row r="64668" spans="2:2" ht="16.5" x14ac:dyDescent="0.3">
      <c r="B64668"/>
    </row>
    <row r="64669" spans="2:2" ht="16.5" x14ac:dyDescent="0.3">
      <c r="B64669"/>
    </row>
    <row r="64670" spans="2:2" ht="16.5" x14ac:dyDescent="0.3">
      <c r="B64670"/>
    </row>
    <row r="64671" spans="2:2" ht="16.5" x14ac:dyDescent="0.3">
      <c r="B64671"/>
    </row>
    <row r="64672" spans="2:2" ht="16.5" x14ac:dyDescent="0.3">
      <c r="B64672"/>
    </row>
    <row r="64673" spans="2:2" ht="16.5" x14ac:dyDescent="0.3">
      <c r="B64673"/>
    </row>
    <row r="64674" spans="2:2" ht="16.5" x14ac:dyDescent="0.3">
      <c r="B64674"/>
    </row>
    <row r="64675" spans="2:2" ht="16.5" x14ac:dyDescent="0.3">
      <c r="B64675"/>
    </row>
    <row r="64676" spans="2:2" ht="16.5" x14ac:dyDescent="0.3">
      <c r="B64676"/>
    </row>
    <row r="64677" spans="2:2" ht="16.5" x14ac:dyDescent="0.3">
      <c r="B64677"/>
    </row>
    <row r="64678" spans="2:2" ht="16.5" x14ac:dyDescent="0.3">
      <c r="B64678"/>
    </row>
    <row r="64679" spans="2:2" ht="16.5" x14ac:dyDescent="0.3">
      <c r="B64679"/>
    </row>
    <row r="64680" spans="2:2" ht="16.5" x14ac:dyDescent="0.3">
      <c r="B64680"/>
    </row>
    <row r="64681" spans="2:2" ht="16.5" x14ac:dyDescent="0.3">
      <c r="B64681"/>
    </row>
    <row r="64682" spans="2:2" ht="16.5" x14ac:dyDescent="0.3">
      <c r="B64682"/>
    </row>
    <row r="64683" spans="2:2" ht="16.5" x14ac:dyDescent="0.3">
      <c r="B64683"/>
    </row>
    <row r="64684" spans="2:2" ht="16.5" x14ac:dyDescent="0.3">
      <c r="B64684"/>
    </row>
    <row r="64685" spans="2:2" ht="16.5" x14ac:dyDescent="0.3">
      <c r="B64685"/>
    </row>
    <row r="64686" spans="2:2" ht="16.5" x14ac:dyDescent="0.3">
      <c r="B64686"/>
    </row>
    <row r="64687" spans="2:2" ht="16.5" x14ac:dyDescent="0.3">
      <c r="B64687"/>
    </row>
    <row r="64688" spans="2:2" ht="16.5" x14ac:dyDescent="0.3">
      <c r="B64688"/>
    </row>
    <row r="64689" spans="2:2" ht="16.5" x14ac:dyDescent="0.3">
      <c r="B64689"/>
    </row>
    <row r="64690" spans="2:2" ht="16.5" x14ac:dyDescent="0.3">
      <c r="B64690"/>
    </row>
    <row r="64691" spans="2:2" ht="16.5" x14ac:dyDescent="0.3">
      <c r="B64691"/>
    </row>
    <row r="64692" spans="2:2" ht="16.5" x14ac:dyDescent="0.3">
      <c r="B64692"/>
    </row>
    <row r="64693" spans="2:2" ht="16.5" x14ac:dyDescent="0.3">
      <c r="B64693"/>
    </row>
    <row r="64694" spans="2:2" ht="16.5" x14ac:dyDescent="0.3">
      <c r="B64694"/>
    </row>
    <row r="64695" spans="2:2" ht="16.5" x14ac:dyDescent="0.3">
      <c r="B64695"/>
    </row>
    <row r="64696" spans="2:2" ht="16.5" x14ac:dyDescent="0.3">
      <c r="B64696"/>
    </row>
    <row r="64697" spans="2:2" ht="16.5" x14ac:dyDescent="0.3">
      <c r="B64697"/>
    </row>
    <row r="64698" spans="2:2" ht="16.5" x14ac:dyDescent="0.3">
      <c r="B64698"/>
    </row>
    <row r="64699" spans="2:2" ht="16.5" x14ac:dyDescent="0.3">
      <c r="B64699"/>
    </row>
    <row r="64700" spans="2:2" ht="16.5" x14ac:dyDescent="0.3">
      <c r="B64700"/>
    </row>
    <row r="64701" spans="2:2" ht="16.5" x14ac:dyDescent="0.3">
      <c r="B64701"/>
    </row>
    <row r="64702" spans="2:2" ht="16.5" x14ac:dyDescent="0.3">
      <c r="B64702"/>
    </row>
    <row r="64703" spans="2:2" ht="16.5" x14ac:dyDescent="0.3">
      <c r="B64703"/>
    </row>
    <row r="64704" spans="2:2" ht="16.5" x14ac:dyDescent="0.3">
      <c r="B64704"/>
    </row>
    <row r="64705" spans="2:2" ht="16.5" x14ac:dyDescent="0.3">
      <c r="B64705"/>
    </row>
    <row r="64706" spans="2:2" ht="16.5" x14ac:dyDescent="0.3">
      <c r="B64706"/>
    </row>
    <row r="64707" spans="2:2" ht="16.5" x14ac:dyDescent="0.3">
      <c r="B64707"/>
    </row>
    <row r="64708" spans="2:2" ht="16.5" x14ac:dyDescent="0.3">
      <c r="B64708"/>
    </row>
    <row r="64709" spans="2:2" ht="16.5" x14ac:dyDescent="0.3">
      <c r="B64709"/>
    </row>
    <row r="64710" spans="2:2" ht="16.5" x14ac:dyDescent="0.3">
      <c r="B64710"/>
    </row>
    <row r="64711" spans="2:2" ht="16.5" x14ac:dyDescent="0.3">
      <c r="B64711"/>
    </row>
    <row r="64712" spans="2:2" ht="16.5" x14ac:dyDescent="0.3">
      <c r="B64712"/>
    </row>
    <row r="64713" spans="2:2" ht="16.5" x14ac:dyDescent="0.3">
      <c r="B64713"/>
    </row>
    <row r="64714" spans="2:2" ht="16.5" x14ac:dyDescent="0.3">
      <c r="B64714"/>
    </row>
    <row r="64715" spans="2:2" ht="16.5" x14ac:dyDescent="0.3">
      <c r="B64715"/>
    </row>
    <row r="64716" spans="2:2" ht="16.5" x14ac:dyDescent="0.3">
      <c r="B64716"/>
    </row>
    <row r="64717" spans="2:2" ht="16.5" x14ac:dyDescent="0.3">
      <c r="B64717"/>
    </row>
    <row r="64718" spans="2:2" ht="16.5" x14ac:dyDescent="0.3">
      <c r="B64718"/>
    </row>
    <row r="64719" spans="2:2" ht="16.5" x14ac:dyDescent="0.3">
      <c r="B64719"/>
    </row>
    <row r="64720" spans="2:2" ht="16.5" x14ac:dyDescent="0.3">
      <c r="B64720"/>
    </row>
    <row r="64721" spans="2:2" ht="16.5" x14ac:dyDescent="0.3">
      <c r="B64721"/>
    </row>
    <row r="64722" spans="2:2" ht="16.5" x14ac:dyDescent="0.3">
      <c r="B64722"/>
    </row>
    <row r="64723" spans="2:2" ht="16.5" x14ac:dyDescent="0.3">
      <c r="B64723"/>
    </row>
    <row r="64724" spans="2:2" ht="16.5" x14ac:dyDescent="0.3">
      <c r="B64724"/>
    </row>
    <row r="64725" spans="2:2" ht="16.5" x14ac:dyDescent="0.3">
      <c r="B64725"/>
    </row>
    <row r="64726" spans="2:2" ht="16.5" x14ac:dyDescent="0.3">
      <c r="B64726"/>
    </row>
    <row r="64727" spans="2:2" ht="16.5" x14ac:dyDescent="0.3">
      <c r="B64727"/>
    </row>
    <row r="64728" spans="2:2" ht="16.5" x14ac:dyDescent="0.3">
      <c r="B64728"/>
    </row>
    <row r="64729" spans="2:2" ht="16.5" x14ac:dyDescent="0.3">
      <c r="B64729"/>
    </row>
    <row r="64730" spans="2:2" ht="16.5" x14ac:dyDescent="0.3">
      <c r="B64730"/>
    </row>
    <row r="64731" spans="2:2" ht="16.5" x14ac:dyDescent="0.3">
      <c r="B64731"/>
    </row>
    <row r="64732" spans="2:2" ht="16.5" x14ac:dyDescent="0.3">
      <c r="B64732"/>
    </row>
    <row r="64733" spans="2:2" ht="16.5" x14ac:dyDescent="0.3">
      <c r="B64733"/>
    </row>
    <row r="64734" spans="2:2" ht="16.5" x14ac:dyDescent="0.3">
      <c r="B64734"/>
    </row>
    <row r="64735" spans="2:2" ht="16.5" x14ac:dyDescent="0.3">
      <c r="B64735"/>
    </row>
    <row r="64736" spans="2:2" ht="16.5" x14ac:dyDescent="0.3">
      <c r="B64736"/>
    </row>
    <row r="64737" spans="2:2" ht="16.5" x14ac:dyDescent="0.3">
      <c r="B64737"/>
    </row>
    <row r="64738" spans="2:2" ht="16.5" x14ac:dyDescent="0.3">
      <c r="B64738"/>
    </row>
    <row r="64739" spans="2:2" ht="16.5" x14ac:dyDescent="0.3">
      <c r="B64739"/>
    </row>
    <row r="64740" spans="2:2" ht="16.5" x14ac:dyDescent="0.3">
      <c r="B64740"/>
    </row>
    <row r="64741" spans="2:2" ht="16.5" x14ac:dyDescent="0.3">
      <c r="B64741"/>
    </row>
    <row r="64742" spans="2:2" ht="16.5" x14ac:dyDescent="0.3">
      <c r="B64742"/>
    </row>
    <row r="64743" spans="2:2" ht="16.5" x14ac:dyDescent="0.3">
      <c r="B64743"/>
    </row>
    <row r="64744" spans="2:2" ht="16.5" x14ac:dyDescent="0.3">
      <c r="B64744"/>
    </row>
    <row r="64745" spans="2:2" ht="16.5" x14ac:dyDescent="0.3">
      <c r="B64745"/>
    </row>
    <row r="64746" spans="2:2" ht="16.5" x14ac:dyDescent="0.3">
      <c r="B64746"/>
    </row>
    <row r="64747" spans="2:2" ht="16.5" x14ac:dyDescent="0.3">
      <c r="B64747"/>
    </row>
    <row r="64748" spans="2:2" ht="16.5" x14ac:dyDescent="0.3">
      <c r="B64748"/>
    </row>
    <row r="64749" spans="2:2" ht="16.5" x14ac:dyDescent="0.3">
      <c r="B64749"/>
    </row>
    <row r="64750" spans="2:2" ht="16.5" x14ac:dyDescent="0.3">
      <c r="B64750"/>
    </row>
    <row r="64751" spans="2:2" ht="16.5" x14ac:dyDescent="0.3">
      <c r="B64751"/>
    </row>
    <row r="64752" spans="2:2" ht="16.5" x14ac:dyDescent="0.3">
      <c r="B64752"/>
    </row>
    <row r="64753" spans="2:2" ht="16.5" x14ac:dyDescent="0.3">
      <c r="B64753"/>
    </row>
    <row r="64754" spans="2:2" ht="16.5" x14ac:dyDescent="0.3">
      <c r="B64754"/>
    </row>
    <row r="64755" spans="2:2" ht="16.5" x14ac:dyDescent="0.3">
      <c r="B64755"/>
    </row>
    <row r="64756" spans="2:2" ht="16.5" x14ac:dyDescent="0.3">
      <c r="B64756"/>
    </row>
    <row r="64757" spans="2:2" ht="16.5" x14ac:dyDescent="0.3">
      <c r="B64757"/>
    </row>
    <row r="64758" spans="2:2" ht="16.5" x14ac:dyDescent="0.3">
      <c r="B64758"/>
    </row>
    <row r="64759" spans="2:2" ht="16.5" x14ac:dyDescent="0.3">
      <c r="B64759"/>
    </row>
    <row r="64760" spans="2:2" ht="16.5" x14ac:dyDescent="0.3">
      <c r="B64760"/>
    </row>
    <row r="64761" spans="2:2" ht="16.5" x14ac:dyDescent="0.3">
      <c r="B64761"/>
    </row>
    <row r="64762" spans="2:2" ht="16.5" x14ac:dyDescent="0.3">
      <c r="B64762"/>
    </row>
    <row r="64763" spans="2:2" ht="16.5" x14ac:dyDescent="0.3">
      <c r="B64763"/>
    </row>
    <row r="64764" spans="2:2" ht="16.5" x14ac:dyDescent="0.3">
      <c r="B64764"/>
    </row>
    <row r="64765" spans="2:2" ht="16.5" x14ac:dyDescent="0.3">
      <c r="B64765"/>
    </row>
    <row r="64766" spans="2:2" ht="16.5" x14ac:dyDescent="0.3">
      <c r="B64766"/>
    </row>
    <row r="64767" spans="2:2" ht="16.5" x14ac:dyDescent="0.3">
      <c r="B64767"/>
    </row>
    <row r="64768" spans="2:2" ht="16.5" x14ac:dyDescent="0.3">
      <c r="B64768"/>
    </row>
    <row r="64769" spans="2:2" ht="16.5" x14ac:dyDescent="0.3">
      <c r="B64769"/>
    </row>
    <row r="64770" spans="2:2" ht="16.5" x14ac:dyDescent="0.3">
      <c r="B64770"/>
    </row>
    <row r="64771" spans="2:2" ht="16.5" x14ac:dyDescent="0.3">
      <c r="B64771"/>
    </row>
    <row r="64772" spans="2:2" ht="16.5" x14ac:dyDescent="0.3">
      <c r="B64772"/>
    </row>
    <row r="64773" spans="2:2" ht="16.5" x14ac:dyDescent="0.3">
      <c r="B64773"/>
    </row>
    <row r="64774" spans="2:2" ht="16.5" x14ac:dyDescent="0.3">
      <c r="B64774"/>
    </row>
    <row r="64775" spans="2:2" ht="16.5" x14ac:dyDescent="0.3">
      <c r="B64775"/>
    </row>
    <row r="64776" spans="2:2" ht="16.5" x14ac:dyDescent="0.3">
      <c r="B64776"/>
    </row>
    <row r="64777" spans="2:2" ht="16.5" x14ac:dyDescent="0.3">
      <c r="B64777"/>
    </row>
    <row r="64778" spans="2:2" ht="16.5" x14ac:dyDescent="0.3">
      <c r="B64778"/>
    </row>
    <row r="64779" spans="2:2" ht="16.5" x14ac:dyDescent="0.3">
      <c r="B64779"/>
    </row>
    <row r="64780" spans="2:2" ht="16.5" x14ac:dyDescent="0.3">
      <c r="B64780"/>
    </row>
    <row r="64781" spans="2:2" ht="16.5" x14ac:dyDescent="0.3">
      <c r="B64781"/>
    </row>
    <row r="64782" spans="2:2" ht="16.5" x14ac:dyDescent="0.3">
      <c r="B64782"/>
    </row>
    <row r="64783" spans="2:2" ht="16.5" x14ac:dyDescent="0.3">
      <c r="B64783"/>
    </row>
    <row r="64784" spans="2:2" ht="16.5" x14ac:dyDescent="0.3">
      <c r="B64784"/>
    </row>
    <row r="64785" spans="2:2" ht="16.5" x14ac:dyDescent="0.3">
      <c r="B64785"/>
    </row>
    <row r="64786" spans="2:2" ht="16.5" x14ac:dyDescent="0.3">
      <c r="B64786"/>
    </row>
    <row r="64787" spans="2:2" ht="16.5" x14ac:dyDescent="0.3">
      <c r="B64787"/>
    </row>
    <row r="64788" spans="2:2" ht="16.5" x14ac:dyDescent="0.3">
      <c r="B64788"/>
    </row>
    <row r="64789" spans="2:2" ht="16.5" x14ac:dyDescent="0.3">
      <c r="B64789"/>
    </row>
    <row r="64790" spans="2:2" ht="16.5" x14ac:dyDescent="0.3">
      <c r="B64790"/>
    </row>
    <row r="64791" spans="2:2" ht="16.5" x14ac:dyDescent="0.3">
      <c r="B64791"/>
    </row>
    <row r="64792" spans="2:2" ht="16.5" x14ac:dyDescent="0.3">
      <c r="B64792"/>
    </row>
    <row r="64793" spans="2:2" ht="16.5" x14ac:dyDescent="0.3">
      <c r="B64793"/>
    </row>
    <row r="64794" spans="2:2" ht="16.5" x14ac:dyDescent="0.3">
      <c r="B64794"/>
    </row>
    <row r="64795" spans="2:2" ht="16.5" x14ac:dyDescent="0.3">
      <c r="B64795"/>
    </row>
    <row r="64796" spans="2:2" ht="16.5" x14ac:dyDescent="0.3">
      <c r="B64796"/>
    </row>
    <row r="64797" spans="2:2" ht="16.5" x14ac:dyDescent="0.3">
      <c r="B64797"/>
    </row>
    <row r="64798" spans="2:2" ht="16.5" x14ac:dyDescent="0.3">
      <c r="B64798"/>
    </row>
    <row r="64799" spans="2:2" ht="16.5" x14ac:dyDescent="0.3">
      <c r="B64799"/>
    </row>
    <row r="64800" spans="2:2" ht="16.5" x14ac:dyDescent="0.3">
      <c r="B64800"/>
    </row>
    <row r="64801" spans="2:2" ht="16.5" x14ac:dyDescent="0.3">
      <c r="B64801"/>
    </row>
    <row r="64802" spans="2:2" ht="16.5" x14ac:dyDescent="0.3">
      <c r="B64802"/>
    </row>
    <row r="64803" spans="2:2" ht="16.5" x14ac:dyDescent="0.3">
      <c r="B64803"/>
    </row>
    <row r="64804" spans="2:2" ht="16.5" x14ac:dyDescent="0.3">
      <c r="B64804"/>
    </row>
    <row r="64805" spans="2:2" ht="16.5" x14ac:dyDescent="0.3">
      <c r="B64805"/>
    </row>
    <row r="64806" spans="2:2" ht="16.5" x14ac:dyDescent="0.3">
      <c r="B64806"/>
    </row>
    <row r="64807" spans="2:2" ht="16.5" x14ac:dyDescent="0.3">
      <c r="B64807"/>
    </row>
    <row r="64808" spans="2:2" ht="16.5" x14ac:dyDescent="0.3">
      <c r="B64808"/>
    </row>
    <row r="64809" spans="2:2" ht="16.5" x14ac:dyDescent="0.3">
      <c r="B64809"/>
    </row>
    <row r="64810" spans="2:2" ht="16.5" x14ac:dyDescent="0.3">
      <c r="B64810"/>
    </row>
    <row r="64811" spans="2:2" ht="16.5" x14ac:dyDescent="0.3">
      <c r="B64811"/>
    </row>
    <row r="64812" spans="2:2" ht="16.5" x14ac:dyDescent="0.3">
      <c r="B64812"/>
    </row>
    <row r="64813" spans="2:2" ht="16.5" x14ac:dyDescent="0.3">
      <c r="B64813"/>
    </row>
    <row r="64814" spans="2:2" ht="16.5" x14ac:dyDescent="0.3">
      <c r="B64814"/>
    </row>
    <row r="64815" spans="2:2" ht="16.5" x14ac:dyDescent="0.3">
      <c r="B64815"/>
    </row>
    <row r="64816" spans="2:2" ht="16.5" x14ac:dyDescent="0.3">
      <c r="B64816"/>
    </row>
    <row r="64817" spans="2:2" ht="16.5" x14ac:dyDescent="0.3">
      <c r="B64817"/>
    </row>
    <row r="64818" spans="2:2" ht="16.5" x14ac:dyDescent="0.3">
      <c r="B64818"/>
    </row>
    <row r="64819" spans="2:2" ht="16.5" x14ac:dyDescent="0.3">
      <c r="B64819"/>
    </row>
    <row r="64820" spans="2:2" ht="16.5" x14ac:dyDescent="0.3">
      <c r="B64820"/>
    </row>
    <row r="64821" spans="2:2" ht="16.5" x14ac:dyDescent="0.3">
      <c r="B64821"/>
    </row>
    <row r="64822" spans="2:2" ht="16.5" x14ac:dyDescent="0.3">
      <c r="B64822"/>
    </row>
    <row r="64823" spans="2:2" ht="16.5" x14ac:dyDescent="0.3">
      <c r="B64823"/>
    </row>
    <row r="64824" spans="2:2" ht="16.5" x14ac:dyDescent="0.3">
      <c r="B64824"/>
    </row>
    <row r="64825" spans="2:2" ht="16.5" x14ac:dyDescent="0.3">
      <c r="B64825"/>
    </row>
    <row r="64826" spans="2:2" ht="16.5" x14ac:dyDescent="0.3">
      <c r="B64826"/>
    </row>
    <row r="64827" spans="2:2" ht="16.5" x14ac:dyDescent="0.3">
      <c r="B64827"/>
    </row>
    <row r="64828" spans="2:2" ht="16.5" x14ac:dyDescent="0.3">
      <c r="B64828"/>
    </row>
    <row r="64829" spans="2:2" ht="16.5" x14ac:dyDescent="0.3">
      <c r="B64829"/>
    </row>
    <row r="64830" spans="2:2" ht="16.5" x14ac:dyDescent="0.3">
      <c r="B64830"/>
    </row>
    <row r="64831" spans="2:2" ht="16.5" x14ac:dyDescent="0.3">
      <c r="B64831"/>
    </row>
    <row r="64832" spans="2:2" ht="16.5" x14ac:dyDescent="0.3">
      <c r="B64832"/>
    </row>
    <row r="64833" spans="2:2" ht="16.5" x14ac:dyDescent="0.3">
      <c r="B64833"/>
    </row>
    <row r="64834" spans="2:2" ht="16.5" x14ac:dyDescent="0.3">
      <c r="B64834"/>
    </row>
    <row r="64835" spans="2:2" ht="16.5" x14ac:dyDescent="0.3">
      <c r="B64835"/>
    </row>
    <row r="64836" spans="2:2" ht="16.5" x14ac:dyDescent="0.3">
      <c r="B64836"/>
    </row>
    <row r="64837" spans="2:2" ht="16.5" x14ac:dyDescent="0.3">
      <c r="B64837"/>
    </row>
    <row r="64838" spans="2:2" ht="16.5" x14ac:dyDescent="0.3">
      <c r="B64838"/>
    </row>
    <row r="64839" spans="2:2" ht="16.5" x14ac:dyDescent="0.3">
      <c r="B64839"/>
    </row>
    <row r="64840" spans="2:2" ht="16.5" x14ac:dyDescent="0.3">
      <c r="B64840"/>
    </row>
    <row r="64841" spans="2:2" ht="16.5" x14ac:dyDescent="0.3">
      <c r="B64841"/>
    </row>
    <row r="64842" spans="2:2" ht="16.5" x14ac:dyDescent="0.3">
      <c r="B64842"/>
    </row>
    <row r="64843" spans="2:2" ht="16.5" x14ac:dyDescent="0.3">
      <c r="B64843"/>
    </row>
    <row r="64844" spans="2:2" ht="16.5" x14ac:dyDescent="0.3">
      <c r="B64844"/>
    </row>
    <row r="64845" spans="2:2" ht="16.5" x14ac:dyDescent="0.3">
      <c r="B64845"/>
    </row>
    <row r="64846" spans="2:2" ht="16.5" x14ac:dyDescent="0.3">
      <c r="B64846"/>
    </row>
    <row r="64847" spans="2:2" ht="16.5" x14ac:dyDescent="0.3">
      <c r="B64847"/>
    </row>
    <row r="64848" spans="2:2" ht="16.5" x14ac:dyDescent="0.3">
      <c r="B64848"/>
    </row>
    <row r="64849" spans="2:2" ht="16.5" x14ac:dyDescent="0.3">
      <c r="B64849"/>
    </row>
    <row r="64850" spans="2:2" ht="16.5" x14ac:dyDescent="0.3">
      <c r="B64850"/>
    </row>
    <row r="64851" spans="2:2" ht="16.5" x14ac:dyDescent="0.3">
      <c r="B64851"/>
    </row>
    <row r="64852" spans="2:2" ht="16.5" x14ac:dyDescent="0.3">
      <c r="B64852"/>
    </row>
    <row r="64853" spans="2:2" ht="16.5" x14ac:dyDescent="0.3">
      <c r="B64853"/>
    </row>
    <row r="64854" spans="2:2" ht="16.5" x14ac:dyDescent="0.3">
      <c r="B64854"/>
    </row>
    <row r="64855" spans="2:2" ht="16.5" x14ac:dyDescent="0.3">
      <c r="B64855"/>
    </row>
    <row r="64856" spans="2:2" ht="16.5" x14ac:dyDescent="0.3">
      <c r="B64856"/>
    </row>
    <row r="64857" spans="2:2" ht="16.5" x14ac:dyDescent="0.3">
      <c r="B64857"/>
    </row>
    <row r="64858" spans="2:2" ht="16.5" x14ac:dyDescent="0.3">
      <c r="B64858"/>
    </row>
    <row r="64859" spans="2:2" ht="16.5" x14ac:dyDescent="0.3">
      <c r="B64859"/>
    </row>
    <row r="64860" spans="2:2" ht="16.5" x14ac:dyDescent="0.3">
      <c r="B64860"/>
    </row>
    <row r="64861" spans="2:2" ht="16.5" x14ac:dyDescent="0.3">
      <c r="B64861"/>
    </row>
    <row r="64862" spans="2:2" ht="16.5" x14ac:dyDescent="0.3">
      <c r="B64862"/>
    </row>
    <row r="64863" spans="2:2" ht="16.5" x14ac:dyDescent="0.3">
      <c r="B64863"/>
    </row>
    <row r="64864" spans="2:2" ht="16.5" x14ac:dyDescent="0.3">
      <c r="B64864"/>
    </row>
    <row r="64865" spans="2:2" ht="16.5" x14ac:dyDescent="0.3">
      <c r="B64865"/>
    </row>
    <row r="64866" spans="2:2" ht="16.5" x14ac:dyDescent="0.3">
      <c r="B64866"/>
    </row>
    <row r="64867" spans="2:2" ht="16.5" x14ac:dyDescent="0.3">
      <c r="B64867"/>
    </row>
    <row r="64868" spans="2:2" ht="16.5" x14ac:dyDescent="0.3">
      <c r="B64868"/>
    </row>
    <row r="64869" spans="2:2" ht="16.5" x14ac:dyDescent="0.3">
      <c r="B64869"/>
    </row>
    <row r="64870" spans="2:2" ht="16.5" x14ac:dyDescent="0.3">
      <c r="B64870"/>
    </row>
    <row r="64871" spans="2:2" ht="16.5" x14ac:dyDescent="0.3">
      <c r="B64871"/>
    </row>
    <row r="64872" spans="2:2" ht="16.5" x14ac:dyDescent="0.3">
      <c r="B64872"/>
    </row>
    <row r="64873" spans="2:2" ht="16.5" x14ac:dyDescent="0.3">
      <c r="B64873"/>
    </row>
    <row r="64874" spans="2:2" ht="16.5" x14ac:dyDescent="0.3">
      <c r="B64874"/>
    </row>
    <row r="64875" spans="2:2" ht="16.5" x14ac:dyDescent="0.3">
      <c r="B64875"/>
    </row>
    <row r="64876" spans="2:2" ht="16.5" x14ac:dyDescent="0.3">
      <c r="B64876"/>
    </row>
    <row r="64877" spans="2:2" ht="16.5" x14ac:dyDescent="0.3">
      <c r="B64877"/>
    </row>
    <row r="64878" spans="2:2" ht="16.5" x14ac:dyDescent="0.3">
      <c r="B64878"/>
    </row>
    <row r="64879" spans="2:2" ht="16.5" x14ac:dyDescent="0.3">
      <c r="B64879"/>
    </row>
    <row r="64880" spans="2:2" ht="16.5" x14ac:dyDescent="0.3">
      <c r="B64880"/>
    </row>
    <row r="64881" spans="2:2" ht="16.5" x14ac:dyDescent="0.3">
      <c r="B64881"/>
    </row>
    <row r="64882" spans="2:2" ht="16.5" x14ac:dyDescent="0.3">
      <c r="B64882"/>
    </row>
    <row r="64883" spans="2:2" ht="16.5" x14ac:dyDescent="0.3">
      <c r="B64883"/>
    </row>
    <row r="64884" spans="2:2" ht="16.5" x14ac:dyDescent="0.3">
      <c r="B64884"/>
    </row>
    <row r="64885" spans="2:2" ht="16.5" x14ac:dyDescent="0.3">
      <c r="B64885"/>
    </row>
    <row r="64886" spans="2:2" ht="16.5" x14ac:dyDescent="0.3">
      <c r="B64886"/>
    </row>
    <row r="64887" spans="2:2" ht="16.5" x14ac:dyDescent="0.3">
      <c r="B64887"/>
    </row>
    <row r="64888" spans="2:2" ht="16.5" x14ac:dyDescent="0.3">
      <c r="B64888"/>
    </row>
    <row r="64889" spans="2:2" ht="16.5" x14ac:dyDescent="0.3">
      <c r="B64889"/>
    </row>
    <row r="64890" spans="2:2" ht="16.5" x14ac:dyDescent="0.3">
      <c r="B64890"/>
    </row>
    <row r="64891" spans="2:2" ht="16.5" x14ac:dyDescent="0.3">
      <c r="B64891"/>
    </row>
    <row r="64892" spans="2:2" ht="16.5" x14ac:dyDescent="0.3">
      <c r="B64892"/>
    </row>
    <row r="64893" spans="2:2" ht="16.5" x14ac:dyDescent="0.3">
      <c r="B64893"/>
    </row>
    <row r="64894" spans="2:2" ht="16.5" x14ac:dyDescent="0.3">
      <c r="B64894"/>
    </row>
    <row r="64895" spans="2:2" ht="16.5" x14ac:dyDescent="0.3">
      <c r="B64895"/>
    </row>
    <row r="64896" spans="2:2" ht="16.5" x14ac:dyDescent="0.3">
      <c r="B64896"/>
    </row>
    <row r="64897" spans="2:2" ht="16.5" x14ac:dyDescent="0.3">
      <c r="B64897"/>
    </row>
    <row r="64898" spans="2:2" ht="16.5" x14ac:dyDescent="0.3">
      <c r="B64898"/>
    </row>
    <row r="64899" spans="2:2" ht="16.5" x14ac:dyDescent="0.3">
      <c r="B64899"/>
    </row>
    <row r="64900" spans="2:2" ht="16.5" x14ac:dyDescent="0.3">
      <c r="B64900"/>
    </row>
    <row r="64901" spans="2:2" ht="16.5" x14ac:dyDescent="0.3">
      <c r="B64901"/>
    </row>
    <row r="64902" spans="2:2" ht="16.5" x14ac:dyDescent="0.3">
      <c r="B64902"/>
    </row>
    <row r="64903" spans="2:2" ht="16.5" x14ac:dyDescent="0.3">
      <c r="B64903"/>
    </row>
    <row r="64904" spans="2:2" ht="16.5" x14ac:dyDescent="0.3">
      <c r="B64904"/>
    </row>
    <row r="64905" spans="2:2" ht="16.5" x14ac:dyDescent="0.3">
      <c r="B64905"/>
    </row>
    <row r="64906" spans="2:2" ht="16.5" x14ac:dyDescent="0.3">
      <c r="B64906"/>
    </row>
    <row r="64907" spans="2:2" ht="16.5" x14ac:dyDescent="0.3">
      <c r="B64907"/>
    </row>
    <row r="64908" spans="2:2" ht="16.5" x14ac:dyDescent="0.3">
      <c r="B64908"/>
    </row>
    <row r="64909" spans="2:2" ht="16.5" x14ac:dyDescent="0.3">
      <c r="B64909"/>
    </row>
    <row r="64910" spans="2:2" ht="16.5" x14ac:dyDescent="0.3">
      <c r="B64910"/>
    </row>
    <row r="64911" spans="2:2" ht="16.5" x14ac:dyDescent="0.3">
      <c r="B64911"/>
    </row>
    <row r="64912" spans="2:2" ht="16.5" x14ac:dyDescent="0.3">
      <c r="B64912"/>
    </row>
    <row r="64913" spans="2:2" ht="16.5" x14ac:dyDescent="0.3">
      <c r="B64913"/>
    </row>
    <row r="64914" spans="2:2" ht="16.5" x14ac:dyDescent="0.3">
      <c r="B64914"/>
    </row>
    <row r="64915" spans="2:2" ht="16.5" x14ac:dyDescent="0.3">
      <c r="B64915"/>
    </row>
    <row r="64916" spans="2:2" ht="16.5" x14ac:dyDescent="0.3">
      <c r="B64916"/>
    </row>
    <row r="64917" spans="2:2" ht="16.5" x14ac:dyDescent="0.3">
      <c r="B64917"/>
    </row>
    <row r="64918" spans="2:2" ht="16.5" x14ac:dyDescent="0.3">
      <c r="B64918"/>
    </row>
    <row r="64919" spans="2:2" ht="16.5" x14ac:dyDescent="0.3">
      <c r="B64919"/>
    </row>
    <row r="64920" spans="2:2" ht="16.5" x14ac:dyDescent="0.3">
      <c r="B64920"/>
    </row>
    <row r="64921" spans="2:2" ht="16.5" x14ac:dyDescent="0.3">
      <c r="B64921"/>
    </row>
    <row r="64922" spans="2:2" ht="16.5" x14ac:dyDescent="0.3">
      <c r="B64922"/>
    </row>
    <row r="64923" spans="2:2" ht="16.5" x14ac:dyDescent="0.3">
      <c r="B64923"/>
    </row>
    <row r="64924" spans="2:2" ht="16.5" x14ac:dyDescent="0.3">
      <c r="B64924"/>
    </row>
    <row r="64925" spans="2:2" ht="16.5" x14ac:dyDescent="0.3">
      <c r="B64925"/>
    </row>
    <row r="64926" spans="2:2" ht="16.5" x14ac:dyDescent="0.3">
      <c r="B64926"/>
    </row>
    <row r="64927" spans="2:2" ht="16.5" x14ac:dyDescent="0.3">
      <c r="B64927"/>
    </row>
    <row r="64928" spans="2:2" ht="16.5" x14ac:dyDescent="0.3">
      <c r="B64928"/>
    </row>
    <row r="64929" spans="2:2" ht="16.5" x14ac:dyDescent="0.3">
      <c r="B64929"/>
    </row>
    <row r="64930" spans="2:2" ht="16.5" x14ac:dyDescent="0.3">
      <c r="B64930"/>
    </row>
    <row r="64931" spans="2:2" ht="16.5" x14ac:dyDescent="0.3">
      <c r="B64931"/>
    </row>
    <row r="64932" spans="2:2" ht="16.5" x14ac:dyDescent="0.3">
      <c r="B64932"/>
    </row>
    <row r="64933" spans="2:2" ht="16.5" x14ac:dyDescent="0.3">
      <c r="B64933"/>
    </row>
    <row r="64934" spans="2:2" ht="16.5" x14ac:dyDescent="0.3">
      <c r="B64934"/>
    </row>
    <row r="64935" spans="2:2" ht="16.5" x14ac:dyDescent="0.3">
      <c r="B64935"/>
    </row>
    <row r="64936" spans="2:2" ht="16.5" x14ac:dyDescent="0.3">
      <c r="B64936"/>
    </row>
    <row r="64937" spans="2:2" ht="16.5" x14ac:dyDescent="0.3">
      <c r="B64937"/>
    </row>
    <row r="64938" spans="2:2" ht="16.5" x14ac:dyDescent="0.3">
      <c r="B64938"/>
    </row>
    <row r="64939" spans="2:2" ht="16.5" x14ac:dyDescent="0.3">
      <c r="B64939"/>
    </row>
    <row r="64940" spans="2:2" ht="16.5" x14ac:dyDescent="0.3">
      <c r="B64940"/>
    </row>
    <row r="64941" spans="2:2" ht="16.5" x14ac:dyDescent="0.3">
      <c r="B64941"/>
    </row>
    <row r="64942" spans="2:2" ht="16.5" x14ac:dyDescent="0.3">
      <c r="B64942"/>
    </row>
    <row r="64943" spans="2:2" ht="16.5" x14ac:dyDescent="0.3">
      <c r="B64943"/>
    </row>
    <row r="64944" spans="2:2" ht="16.5" x14ac:dyDescent="0.3">
      <c r="B64944"/>
    </row>
    <row r="64945" spans="2:2" ht="16.5" x14ac:dyDescent="0.3">
      <c r="B64945"/>
    </row>
    <row r="64946" spans="2:2" ht="16.5" x14ac:dyDescent="0.3">
      <c r="B64946"/>
    </row>
    <row r="64947" spans="2:2" ht="16.5" x14ac:dyDescent="0.3">
      <c r="B64947"/>
    </row>
    <row r="64948" spans="2:2" ht="16.5" x14ac:dyDescent="0.3">
      <c r="B64948"/>
    </row>
    <row r="64949" spans="2:2" ht="16.5" x14ac:dyDescent="0.3">
      <c r="B64949"/>
    </row>
    <row r="64950" spans="2:2" ht="16.5" x14ac:dyDescent="0.3">
      <c r="B64950"/>
    </row>
    <row r="64951" spans="2:2" ht="16.5" x14ac:dyDescent="0.3">
      <c r="B64951"/>
    </row>
    <row r="64952" spans="2:2" ht="16.5" x14ac:dyDescent="0.3">
      <c r="B64952"/>
    </row>
    <row r="64953" spans="2:2" ht="16.5" x14ac:dyDescent="0.3">
      <c r="B64953"/>
    </row>
    <row r="64954" spans="2:2" ht="16.5" x14ac:dyDescent="0.3">
      <c r="B64954"/>
    </row>
    <row r="64955" spans="2:2" ht="16.5" x14ac:dyDescent="0.3">
      <c r="B64955"/>
    </row>
    <row r="64956" spans="2:2" ht="16.5" x14ac:dyDescent="0.3">
      <c r="B64956"/>
    </row>
    <row r="64957" spans="2:2" ht="16.5" x14ac:dyDescent="0.3">
      <c r="B64957"/>
    </row>
    <row r="64958" spans="2:2" ht="16.5" x14ac:dyDescent="0.3">
      <c r="B64958"/>
    </row>
    <row r="64959" spans="2:2" ht="16.5" x14ac:dyDescent="0.3">
      <c r="B64959"/>
    </row>
    <row r="64960" spans="2:2" ht="16.5" x14ac:dyDescent="0.3">
      <c r="B64960"/>
    </row>
    <row r="64961" spans="2:2" ht="16.5" x14ac:dyDescent="0.3">
      <c r="B64961"/>
    </row>
    <row r="64962" spans="2:2" ht="16.5" x14ac:dyDescent="0.3">
      <c r="B64962"/>
    </row>
    <row r="64963" spans="2:2" ht="16.5" x14ac:dyDescent="0.3">
      <c r="B64963"/>
    </row>
    <row r="64964" spans="2:2" ht="16.5" x14ac:dyDescent="0.3">
      <c r="B64964"/>
    </row>
    <row r="64965" spans="2:2" ht="16.5" x14ac:dyDescent="0.3">
      <c r="B64965"/>
    </row>
    <row r="64966" spans="2:2" ht="16.5" x14ac:dyDescent="0.3">
      <c r="B64966"/>
    </row>
    <row r="64967" spans="2:2" ht="16.5" x14ac:dyDescent="0.3">
      <c r="B64967"/>
    </row>
    <row r="64968" spans="2:2" ht="16.5" x14ac:dyDescent="0.3">
      <c r="B64968"/>
    </row>
    <row r="64969" spans="2:2" ht="16.5" x14ac:dyDescent="0.3">
      <c r="B64969"/>
    </row>
    <row r="64970" spans="2:2" ht="16.5" x14ac:dyDescent="0.3">
      <c r="B64970"/>
    </row>
    <row r="64971" spans="2:2" ht="16.5" x14ac:dyDescent="0.3">
      <c r="B64971"/>
    </row>
    <row r="64972" spans="2:2" ht="16.5" x14ac:dyDescent="0.3">
      <c r="B64972"/>
    </row>
    <row r="64973" spans="2:2" ht="16.5" x14ac:dyDescent="0.3">
      <c r="B64973"/>
    </row>
    <row r="64974" spans="2:2" ht="16.5" x14ac:dyDescent="0.3">
      <c r="B64974"/>
    </row>
    <row r="64975" spans="2:2" ht="16.5" x14ac:dyDescent="0.3">
      <c r="B64975"/>
    </row>
    <row r="64976" spans="2:2" ht="16.5" x14ac:dyDescent="0.3">
      <c r="B64976"/>
    </row>
    <row r="64977" spans="2:2" ht="16.5" x14ac:dyDescent="0.3">
      <c r="B64977"/>
    </row>
    <row r="64978" spans="2:2" ht="16.5" x14ac:dyDescent="0.3">
      <c r="B64978"/>
    </row>
    <row r="64979" spans="2:2" ht="16.5" x14ac:dyDescent="0.3">
      <c r="B64979"/>
    </row>
    <row r="64980" spans="2:2" ht="16.5" x14ac:dyDescent="0.3">
      <c r="B64980"/>
    </row>
    <row r="64981" spans="2:2" ht="16.5" x14ac:dyDescent="0.3">
      <c r="B64981"/>
    </row>
    <row r="64982" spans="2:2" ht="16.5" x14ac:dyDescent="0.3">
      <c r="B64982"/>
    </row>
    <row r="64983" spans="2:2" ht="16.5" x14ac:dyDescent="0.3">
      <c r="B64983"/>
    </row>
    <row r="64984" spans="2:2" ht="16.5" x14ac:dyDescent="0.3">
      <c r="B64984"/>
    </row>
    <row r="64985" spans="2:2" ht="16.5" x14ac:dyDescent="0.3">
      <c r="B64985"/>
    </row>
    <row r="64986" spans="2:2" ht="16.5" x14ac:dyDescent="0.3">
      <c r="B64986"/>
    </row>
    <row r="64987" spans="2:2" ht="16.5" x14ac:dyDescent="0.3">
      <c r="B64987"/>
    </row>
    <row r="64988" spans="2:2" ht="16.5" x14ac:dyDescent="0.3">
      <c r="B64988"/>
    </row>
    <row r="64989" spans="2:2" ht="16.5" x14ac:dyDescent="0.3">
      <c r="B64989"/>
    </row>
    <row r="64990" spans="2:2" ht="16.5" x14ac:dyDescent="0.3">
      <c r="B64990"/>
    </row>
    <row r="64991" spans="2:2" ht="16.5" x14ac:dyDescent="0.3">
      <c r="B64991"/>
    </row>
    <row r="64992" spans="2:2" ht="16.5" x14ac:dyDescent="0.3">
      <c r="B64992"/>
    </row>
    <row r="64993" spans="2:2" ht="16.5" x14ac:dyDescent="0.3">
      <c r="B64993"/>
    </row>
    <row r="64994" spans="2:2" ht="16.5" x14ac:dyDescent="0.3">
      <c r="B64994"/>
    </row>
    <row r="64995" spans="2:2" ht="16.5" x14ac:dyDescent="0.3">
      <c r="B64995"/>
    </row>
    <row r="64996" spans="2:2" ht="16.5" x14ac:dyDescent="0.3">
      <c r="B64996"/>
    </row>
    <row r="64997" spans="2:2" ht="16.5" x14ac:dyDescent="0.3">
      <c r="B64997"/>
    </row>
    <row r="64998" spans="2:2" ht="16.5" x14ac:dyDescent="0.3">
      <c r="B64998"/>
    </row>
    <row r="64999" spans="2:2" ht="16.5" x14ac:dyDescent="0.3">
      <c r="B64999"/>
    </row>
    <row r="65000" spans="2:2" ht="16.5" x14ac:dyDescent="0.3">
      <c r="B65000"/>
    </row>
    <row r="65001" spans="2:2" ht="16.5" x14ac:dyDescent="0.3">
      <c r="B65001"/>
    </row>
    <row r="65002" spans="2:2" ht="16.5" x14ac:dyDescent="0.3">
      <c r="B65002"/>
    </row>
    <row r="65003" spans="2:2" ht="16.5" x14ac:dyDescent="0.3">
      <c r="B65003"/>
    </row>
    <row r="65004" spans="2:2" ht="16.5" x14ac:dyDescent="0.3">
      <c r="B65004"/>
    </row>
    <row r="65005" spans="2:2" ht="16.5" x14ac:dyDescent="0.3">
      <c r="B65005"/>
    </row>
    <row r="65006" spans="2:2" ht="16.5" x14ac:dyDescent="0.3">
      <c r="B65006"/>
    </row>
    <row r="65007" spans="2:2" ht="16.5" x14ac:dyDescent="0.3">
      <c r="B65007"/>
    </row>
    <row r="65008" spans="2:2" ht="16.5" x14ac:dyDescent="0.3">
      <c r="B65008"/>
    </row>
    <row r="65009" spans="2:2" ht="16.5" x14ac:dyDescent="0.3">
      <c r="B65009"/>
    </row>
    <row r="65010" spans="2:2" ht="16.5" x14ac:dyDescent="0.3">
      <c r="B65010"/>
    </row>
    <row r="65011" spans="2:2" ht="16.5" x14ac:dyDescent="0.3">
      <c r="B65011"/>
    </row>
    <row r="65012" spans="2:2" ht="16.5" x14ac:dyDescent="0.3">
      <c r="B65012"/>
    </row>
    <row r="65013" spans="2:2" ht="16.5" x14ac:dyDescent="0.3">
      <c r="B65013"/>
    </row>
    <row r="65014" spans="2:2" ht="16.5" x14ac:dyDescent="0.3">
      <c r="B65014"/>
    </row>
    <row r="65015" spans="2:2" ht="16.5" x14ac:dyDescent="0.3">
      <c r="B65015"/>
    </row>
    <row r="65016" spans="2:2" ht="16.5" x14ac:dyDescent="0.3">
      <c r="B65016"/>
    </row>
    <row r="65017" spans="2:2" ht="16.5" x14ac:dyDescent="0.3">
      <c r="B65017"/>
    </row>
    <row r="65018" spans="2:2" ht="16.5" x14ac:dyDescent="0.3">
      <c r="B65018"/>
    </row>
    <row r="65019" spans="2:2" ht="16.5" x14ac:dyDescent="0.3">
      <c r="B65019"/>
    </row>
    <row r="65020" spans="2:2" ht="16.5" x14ac:dyDescent="0.3">
      <c r="B65020"/>
    </row>
    <row r="65021" spans="2:2" ht="16.5" x14ac:dyDescent="0.3">
      <c r="B65021"/>
    </row>
    <row r="65022" spans="2:2" ht="16.5" x14ac:dyDescent="0.3">
      <c r="B65022"/>
    </row>
    <row r="65023" spans="2:2" ht="16.5" x14ac:dyDescent="0.3">
      <c r="B65023"/>
    </row>
    <row r="65024" spans="2:2" ht="16.5" x14ac:dyDescent="0.3">
      <c r="B65024"/>
    </row>
    <row r="65025" spans="2:2" ht="16.5" x14ac:dyDescent="0.3">
      <c r="B65025"/>
    </row>
    <row r="65026" spans="2:2" ht="16.5" x14ac:dyDescent="0.3">
      <c r="B65026"/>
    </row>
    <row r="65027" spans="2:2" ht="16.5" x14ac:dyDescent="0.3">
      <c r="B65027"/>
    </row>
    <row r="65028" spans="2:2" ht="16.5" x14ac:dyDescent="0.3">
      <c r="B65028"/>
    </row>
    <row r="65029" spans="2:2" ht="16.5" x14ac:dyDescent="0.3">
      <c r="B65029"/>
    </row>
    <row r="65030" spans="2:2" ht="16.5" x14ac:dyDescent="0.3">
      <c r="B65030"/>
    </row>
    <row r="65031" spans="2:2" ht="16.5" x14ac:dyDescent="0.3">
      <c r="B65031"/>
    </row>
    <row r="65032" spans="2:2" ht="16.5" x14ac:dyDescent="0.3">
      <c r="B65032"/>
    </row>
    <row r="65033" spans="2:2" ht="16.5" x14ac:dyDescent="0.3">
      <c r="B65033"/>
    </row>
    <row r="65034" spans="2:2" ht="16.5" x14ac:dyDescent="0.3">
      <c r="B65034"/>
    </row>
    <row r="65035" spans="2:2" ht="16.5" x14ac:dyDescent="0.3">
      <c r="B65035"/>
    </row>
    <row r="65036" spans="2:2" ht="16.5" x14ac:dyDescent="0.3">
      <c r="B65036"/>
    </row>
    <row r="65037" spans="2:2" ht="16.5" x14ac:dyDescent="0.3">
      <c r="B65037"/>
    </row>
    <row r="65038" spans="2:2" ht="16.5" x14ac:dyDescent="0.3">
      <c r="B65038"/>
    </row>
    <row r="65039" spans="2:2" ht="16.5" x14ac:dyDescent="0.3">
      <c r="B65039"/>
    </row>
    <row r="65040" spans="2:2" ht="16.5" x14ac:dyDescent="0.3">
      <c r="B65040"/>
    </row>
    <row r="65041" spans="2:2" ht="16.5" x14ac:dyDescent="0.3">
      <c r="B65041"/>
    </row>
    <row r="65042" spans="2:2" ht="16.5" x14ac:dyDescent="0.3">
      <c r="B65042"/>
    </row>
    <row r="65043" spans="2:2" ht="16.5" x14ac:dyDescent="0.3">
      <c r="B65043"/>
    </row>
    <row r="65044" spans="2:2" ht="16.5" x14ac:dyDescent="0.3">
      <c r="B65044"/>
    </row>
    <row r="65045" spans="2:2" ht="16.5" x14ac:dyDescent="0.3">
      <c r="B65045"/>
    </row>
    <row r="65046" spans="2:2" ht="16.5" x14ac:dyDescent="0.3">
      <c r="B65046"/>
    </row>
    <row r="65047" spans="2:2" ht="16.5" x14ac:dyDescent="0.3">
      <c r="B65047"/>
    </row>
    <row r="65048" spans="2:2" ht="16.5" x14ac:dyDescent="0.3">
      <c r="B65048"/>
    </row>
    <row r="65049" spans="2:2" ht="16.5" x14ac:dyDescent="0.3">
      <c r="B65049"/>
    </row>
    <row r="65050" spans="2:2" ht="16.5" x14ac:dyDescent="0.3">
      <c r="B65050"/>
    </row>
    <row r="65051" spans="2:2" ht="16.5" x14ac:dyDescent="0.3">
      <c r="B65051"/>
    </row>
    <row r="65052" spans="2:2" ht="16.5" x14ac:dyDescent="0.3">
      <c r="B65052"/>
    </row>
    <row r="65053" spans="2:2" ht="16.5" x14ac:dyDescent="0.3">
      <c r="B65053"/>
    </row>
    <row r="65054" spans="2:2" ht="16.5" x14ac:dyDescent="0.3">
      <c r="B65054"/>
    </row>
    <row r="65055" spans="2:2" ht="16.5" x14ac:dyDescent="0.3">
      <c r="B65055"/>
    </row>
    <row r="65056" spans="2:2" ht="16.5" x14ac:dyDescent="0.3">
      <c r="B65056"/>
    </row>
    <row r="65057" spans="2:2" ht="16.5" x14ac:dyDescent="0.3">
      <c r="B65057"/>
    </row>
    <row r="65058" spans="2:2" ht="16.5" x14ac:dyDescent="0.3">
      <c r="B65058"/>
    </row>
    <row r="65059" spans="2:2" ht="16.5" x14ac:dyDescent="0.3">
      <c r="B65059"/>
    </row>
    <row r="65060" spans="2:2" ht="16.5" x14ac:dyDescent="0.3">
      <c r="B65060"/>
    </row>
    <row r="65061" spans="2:2" ht="16.5" x14ac:dyDescent="0.3">
      <c r="B65061"/>
    </row>
    <row r="65062" spans="2:2" ht="16.5" x14ac:dyDescent="0.3">
      <c r="B65062"/>
    </row>
    <row r="65063" spans="2:2" ht="16.5" x14ac:dyDescent="0.3">
      <c r="B65063"/>
    </row>
    <row r="65064" spans="2:2" ht="16.5" x14ac:dyDescent="0.3">
      <c r="B65064"/>
    </row>
    <row r="65065" spans="2:2" ht="16.5" x14ac:dyDescent="0.3">
      <c r="B65065"/>
    </row>
    <row r="65066" spans="2:2" ht="16.5" x14ac:dyDescent="0.3">
      <c r="B65066"/>
    </row>
    <row r="65067" spans="2:2" ht="16.5" x14ac:dyDescent="0.3">
      <c r="B65067"/>
    </row>
    <row r="65068" spans="2:2" ht="16.5" x14ac:dyDescent="0.3">
      <c r="B65068"/>
    </row>
    <row r="65069" spans="2:2" ht="16.5" x14ac:dyDescent="0.3">
      <c r="B65069"/>
    </row>
    <row r="65070" spans="2:2" ht="16.5" x14ac:dyDescent="0.3">
      <c r="B65070"/>
    </row>
    <row r="65071" spans="2:2" ht="16.5" x14ac:dyDescent="0.3">
      <c r="B65071"/>
    </row>
    <row r="65072" spans="2:2" ht="16.5" x14ac:dyDescent="0.3">
      <c r="B65072"/>
    </row>
    <row r="65073" spans="2:2" ht="16.5" x14ac:dyDescent="0.3">
      <c r="B65073"/>
    </row>
    <row r="65074" spans="2:2" ht="16.5" x14ac:dyDescent="0.3">
      <c r="B65074"/>
    </row>
    <row r="65075" spans="2:2" ht="16.5" x14ac:dyDescent="0.3">
      <c r="B65075"/>
    </row>
    <row r="65076" spans="2:2" ht="16.5" x14ac:dyDescent="0.3">
      <c r="B65076"/>
    </row>
    <row r="65077" spans="2:2" ht="16.5" x14ac:dyDescent="0.3">
      <c r="B65077"/>
    </row>
    <row r="65078" spans="2:2" ht="16.5" x14ac:dyDescent="0.3">
      <c r="B65078"/>
    </row>
    <row r="65079" spans="2:2" ht="16.5" x14ac:dyDescent="0.3">
      <c r="B65079"/>
    </row>
    <row r="65080" spans="2:2" ht="16.5" x14ac:dyDescent="0.3">
      <c r="B65080"/>
    </row>
    <row r="65081" spans="2:2" ht="16.5" x14ac:dyDescent="0.3">
      <c r="B65081"/>
    </row>
    <row r="65082" spans="2:2" ht="16.5" x14ac:dyDescent="0.3">
      <c r="B65082"/>
    </row>
    <row r="65083" spans="2:2" ht="16.5" x14ac:dyDescent="0.3">
      <c r="B65083"/>
    </row>
    <row r="65084" spans="2:2" ht="16.5" x14ac:dyDescent="0.3">
      <c r="B65084"/>
    </row>
    <row r="65085" spans="2:2" ht="16.5" x14ac:dyDescent="0.3">
      <c r="B65085"/>
    </row>
    <row r="65086" spans="2:2" ht="16.5" x14ac:dyDescent="0.3">
      <c r="B65086"/>
    </row>
    <row r="65087" spans="2:2" ht="16.5" x14ac:dyDescent="0.3">
      <c r="B65087"/>
    </row>
    <row r="65088" spans="2:2" ht="16.5" x14ac:dyDescent="0.3">
      <c r="B65088"/>
    </row>
    <row r="65089" spans="2:2" ht="16.5" x14ac:dyDescent="0.3">
      <c r="B65089"/>
    </row>
    <row r="65090" spans="2:2" ht="16.5" x14ac:dyDescent="0.3">
      <c r="B65090"/>
    </row>
    <row r="65091" spans="2:2" ht="16.5" x14ac:dyDescent="0.3">
      <c r="B65091"/>
    </row>
    <row r="65092" spans="2:2" ht="16.5" x14ac:dyDescent="0.3">
      <c r="B65092"/>
    </row>
    <row r="65093" spans="2:2" ht="16.5" x14ac:dyDescent="0.3">
      <c r="B65093"/>
    </row>
    <row r="65094" spans="2:2" ht="16.5" x14ac:dyDescent="0.3">
      <c r="B65094"/>
    </row>
    <row r="65095" spans="2:2" ht="16.5" x14ac:dyDescent="0.3">
      <c r="B65095"/>
    </row>
    <row r="65096" spans="2:2" ht="16.5" x14ac:dyDescent="0.3">
      <c r="B65096"/>
    </row>
    <row r="65097" spans="2:2" ht="16.5" x14ac:dyDescent="0.3">
      <c r="B65097"/>
    </row>
    <row r="65098" spans="2:2" ht="16.5" x14ac:dyDescent="0.3">
      <c r="B65098"/>
    </row>
    <row r="65099" spans="2:2" ht="16.5" x14ac:dyDescent="0.3">
      <c r="B65099"/>
    </row>
    <row r="65100" spans="2:2" ht="16.5" x14ac:dyDescent="0.3">
      <c r="B65100"/>
    </row>
    <row r="65101" spans="2:2" ht="16.5" x14ac:dyDescent="0.3">
      <c r="B65101"/>
    </row>
    <row r="65102" spans="2:2" ht="16.5" x14ac:dyDescent="0.3">
      <c r="B65102"/>
    </row>
    <row r="65103" spans="2:2" ht="16.5" x14ac:dyDescent="0.3">
      <c r="B65103"/>
    </row>
    <row r="65104" spans="2:2" ht="16.5" x14ac:dyDescent="0.3">
      <c r="B65104"/>
    </row>
    <row r="65105" spans="2:2" ht="16.5" x14ac:dyDescent="0.3">
      <c r="B65105"/>
    </row>
    <row r="65106" spans="2:2" ht="16.5" x14ac:dyDescent="0.3">
      <c r="B65106"/>
    </row>
    <row r="65107" spans="2:2" ht="16.5" x14ac:dyDescent="0.3">
      <c r="B65107"/>
    </row>
    <row r="65108" spans="2:2" ht="16.5" x14ac:dyDescent="0.3">
      <c r="B65108"/>
    </row>
    <row r="65109" spans="2:2" ht="16.5" x14ac:dyDescent="0.3">
      <c r="B65109"/>
    </row>
    <row r="65110" spans="2:2" ht="16.5" x14ac:dyDescent="0.3">
      <c r="B65110"/>
    </row>
    <row r="65111" spans="2:2" ht="16.5" x14ac:dyDescent="0.3">
      <c r="B65111"/>
    </row>
    <row r="65112" spans="2:2" ht="16.5" x14ac:dyDescent="0.3">
      <c r="B65112"/>
    </row>
    <row r="65113" spans="2:2" ht="16.5" x14ac:dyDescent="0.3">
      <c r="B65113"/>
    </row>
    <row r="65114" spans="2:2" ht="16.5" x14ac:dyDescent="0.3">
      <c r="B65114"/>
    </row>
    <row r="65115" spans="2:2" ht="16.5" x14ac:dyDescent="0.3">
      <c r="B65115"/>
    </row>
    <row r="65116" spans="2:2" ht="16.5" x14ac:dyDescent="0.3">
      <c r="B65116"/>
    </row>
    <row r="65117" spans="2:2" ht="16.5" x14ac:dyDescent="0.3">
      <c r="B65117"/>
    </row>
    <row r="65118" spans="2:2" ht="16.5" x14ac:dyDescent="0.3">
      <c r="B65118"/>
    </row>
    <row r="65119" spans="2:2" ht="16.5" x14ac:dyDescent="0.3">
      <c r="B65119"/>
    </row>
    <row r="65120" spans="2:2" ht="16.5" x14ac:dyDescent="0.3">
      <c r="B65120"/>
    </row>
    <row r="65121" spans="2:2" ht="16.5" x14ac:dyDescent="0.3">
      <c r="B65121"/>
    </row>
    <row r="65122" spans="2:2" ht="16.5" x14ac:dyDescent="0.3">
      <c r="B65122"/>
    </row>
    <row r="65123" spans="2:2" ht="16.5" x14ac:dyDescent="0.3">
      <c r="B65123"/>
    </row>
    <row r="65124" spans="2:2" ht="16.5" x14ac:dyDescent="0.3">
      <c r="B65124"/>
    </row>
    <row r="65125" spans="2:2" ht="16.5" x14ac:dyDescent="0.3">
      <c r="B65125"/>
    </row>
    <row r="65126" spans="2:2" ht="16.5" x14ac:dyDescent="0.3">
      <c r="B65126"/>
    </row>
    <row r="65127" spans="2:2" ht="16.5" x14ac:dyDescent="0.3">
      <c r="B65127"/>
    </row>
    <row r="65128" spans="2:2" ht="16.5" x14ac:dyDescent="0.3">
      <c r="B65128"/>
    </row>
    <row r="65129" spans="2:2" ht="16.5" x14ac:dyDescent="0.3">
      <c r="B65129"/>
    </row>
    <row r="65130" spans="2:2" ht="16.5" x14ac:dyDescent="0.3">
      <c r="B65130"/>
    </row>
    <row r="65131" spans="2:2" ht="16.5" x14ac:dyDescent="0.3">
      <c r="B65131"/>
    </row>
    <row r="65132" spans="2:2" ht="16.5" x14ac:dyDescent="0.3">
      <c r="B65132"/>
    </row>
    <row r="65133" spans="2:2" ht="16.5" x14ac:dyDescent="0.3">
      <c r="B65133"/>
    </row>
    <row r="65134" spans="2:2" ht="16.5" x14ac:dyDescent="0.3">
      <c r="B65134"/>
    </row>
    <row r="65135" spans="2:2" ht="16.5" x14ac:dyDescent="0.3">
      <c r="B65135"/>
    </row>
    <row r="65136" spans="2:2" ht="16.5" x14ac:dyDescent="0.3">
      <c r="B65136"/>
    </row>
    <row r="65137" spans="2:2" ht="16.5" x14ac:dyDescent="0.3">
      <c r="B65137"/>
    </row>
    <row r="65138" spans="2:2" ht="16.5" x14ac:dyDescent="0.3">
      <c r="B65138"/>
    </row>
    <row r="65139" spans="2:2" ht="16.5" x14ac:dyDescent="0.3">
      <c r="B65139"/>
    </row>
    <row r="65140" spans="2:2" ht="16.5" x14ac:dyDescent="0.3">
      <c r="B65140"/>
    </row>
    <row r="65141" spans="2:2" ht="16.5" x14ac:dyDescent="0.3">
      <c r="B65141"/>
    </row>
    <row r="65142" spans="2:2" ht="16.5" x14ac:dyDescent="0.3">
      <c r="B65142"/>
    </row>
    <row r="65143" spans="2:2" ht="16.5" x14ac:dyDescent="0.3">
      <c r="B65143"/>
    </row>
    <row r="65144" spans="2:2" ht="16.5" x14ac:dyDescent="0.3">
      <c r="B65144"/>
    </row>
    <row r="65145" spans="2:2" ht="16.5" x14ac:dyDescent="0.3">
      <c r="B65145"/>
    </row>
    <row r="65146" spans="2:2" ht="16.5" x14ac:dyDescent="0.3">
      <c r="B65146"/>
    </row>
    <row r="65147" spans="2:2" ht="16.5" x14ac:dyDescent="0.3">
      <c r="B65147"/>
    </row>
    <row r="65148" spans="2:2" ht="16.5" x14ac:dyDescent="0.3">
      <c r="B65148"/>
    </row>
    <row r="65149" spans="2:2" ht="16.5" x14ac:dyDescent="0.3">
      <c r="B65149"/>
    </row>
    <row r="65150" spans="2:2" ht="16.5" x14ac:dyDescent="0.3">
      <c r="B65150"/>
    </row>
    <row r="65151" spans="2:2" ht="16.5" x14ac:dyDescent="0.3">
      <c r="B65151"/>
    </row>
    <row r="65152" spans="2:2" ht="16.5" x14ac:dyDescent="0.3">
      <c r="B65152"/>
    </row>
    <row r="65153" spans="2:2" ht="16.5" x14ac:dyDescent="0.3">
      <c r="B65153"/>
    </row>
    <row r="65154" spans="2:2" ht="16.5" x14ac:dyDescent="0.3">
      <c r="B65154"/>
    </row>
    <row r="65155" spans="2:2" ht="16.5" x14ac:dyDescent="0.3">
      <c r="B65155"/>
    </row>
    <row r="65156" spans="2:2" ht="16.5" x14ac:dyDescent="0.3">
      <c r="B65156"/>
    </row>
    <row r="65157" spans="2:2" ht="16.5" x14ac:dyDescent="0.3">
      <c r="B65157"/>
    </row>
    <row r="65158" spans="2:2" ht="16.5" x14ac:dyDescent="0.3">
      <c r="B65158"/>
    </row>
    <row r="65159" spans="2:2" ht="16.5" x14ac:dyDescent="0.3">
      <c r="B65159"/>
    </row>
    <row r="65160" spans="2:2" ht="16.5" x14ac:dyDescent="0.3">
      <c r="B65160"/>
    </row>
    <row r="65161" spans="2:2" ht="16.5" x14ac:dyDescent="0.3">
      <c r="B65161"/>
    </row>
    <row r="65162" spans="2:2" ht="16.5" x14ac:dyDescent="0.3">
      <c r="B65162"/>
    </row>
    <row r="65163" spans="2:2" ht="16.5" x14ac:dyDescent="0.3">
      <c r="B65163"/>
    </row>
    <row r="65164" spans="2:2" ht="16.5" x14ac:dyDescent="0.3">
      <c r="B65164"/>
    </row>
    <row r="65165" spans="2:2" ht="16.5" x14ac:dyDescent="0.3">
      <c r="B65165"/>
    </row>
    <row r="65166" spans="2:2" ht="16.5" x14ac:dyDescent="0.3">
      <c r="B65166"/>
    </row>
    <row r="65167" spans="2:2" ht="16.5" x14ac:dyDescent="0.3">
      <c r="B65167"/>
    </row>
    <row r="65168" spans="2:2" ht="16.5" x14ac:dyDescent="0.3">
      <c r="B65168"/>
    </row>
    <row r="65169" spans="2:2" ht="16.5" x14ac:dyDescent="0.3">
      <c r="B65169"/>
    </row>
    <row r="65170" spans="2:2" ht="16.5" x14ac:dyDescent="0.3">
      <c r="B65170"/>
    </row>
    <row r="65171" spans="2:2" ht="16.5" x14ac:dyDescent="0.3">
      <c r="B65171"/>
    </row>
    <row r="65172" spans="2:2" ht="16.5" x14ac:dyDescent="0.3">
      <c r="B65172"/>
    </row>
    <row r="65173" spans="2:2" ht="16.5" x14ac:dyDescent="0.3">
      <c r="B65173"/>
    </row>
    <row r="65174" spans="2:2" ht="16.5" x14ac:dyDescent="0.3">
      <c r="B65174"/>
    </row>
    <row r="65175" spans="2:2" ht="16.5" x14ac:dyDescent="0.3">
      <c r="B65175"/>
    </row>
    <row r="65176" spans="2:2" ht="16.5" x14ac:dyDescent="0.3">
      <c r="B65176"/>
    </row>
    <row r="65177" spans="2:2" ht="16.5" x14ac:dyDescent="0.3">
      <c r="B65177"/>
    </row>
    <row r="65178" spans="2:2" ht="16.5" x14ac:dyDescent="0.3">
      <c r="B65178"/>
    </row>
    <row r="65179" spans="2:2" ht="16.5" x14ac:dyDescent="0.3">
      <c r="B65179"/>
    </row>
    <row r="65180" spans="2:2" ht="16.5" x14ac:dyDescent="0.3">
      <c r="B65180"/>
    </row>
    <row r="65181" spans="2:2" ht="16.5" x14ac:dyDescent="0.3">
      <c r="B65181"/>
    </row>
    <row r="65182" spans="2:2" ht="16.5" x14ac:dyDescent="0.3">
      <c r="B65182"/>
    </row>
    <row r="65183" spans="2:2" ht="16.5" x14ac:dyDescent="0.3">
      <c r="B65183"/>
    </row>
    <row r="65184" spans="2:2" ht="16.5" x14ac:dyDescent="0.3">
      <c r="B65184"/>
    </row>
    <row r="65185" spans="2:2" ht="16.5" x14ac:dyDescent="0.3">
      <c r="B65185"/>
    </row>
    <row r="65186" spans="2:2" ht="16.5" x14ac:dyDescent="0.3">
      <c r="B65186"/>
    </row>
    <row r="65187" spans="2:2" ht="16.5" x14ac:dyDescent="0.3">
      <c r="B65187"/>
    </row>
    <row r="65188" spans="2:2" ht="16.5" x14ac:dyDescent="0.3">
      <c r="B65188"/>
    </row>
    <row r="65189" spans="2:2" ht="16.5" x14ac:dyDescent="0.3">
      <c r="B65189"/>
    </row>
    <row r="65190" spans="2:2" ht="16.5" x14ac:dyDescent="0.3">
      <c r="B65190"/>
    </row>
    <row r="65191" spans="2:2" ht="16.5" x14ac:dyDescent="0.3">
      <c r="B65191"/>
    </row>
    <row r="65192" spans="2:2" ht="16.5" x14ac:dyDescent="0.3">
      <c r="B65192"/>
    </row>
    <row r="65193" spans="2:2" ht="16.5" x14ac:dyDescent="0.3">
      <c r="B65193"/>
    </row>
    <row r="65194" spans="2:2" ht="16.5" x14ac:dyDescent="0.3">
      <c r="B65194"/>
    </row>
    <row r="65195" spans="2:2" ht="16.5" x14ac:dyDescent="0.3">
      <c r="B65195"/>
    </row>
    <row r="65196" spans="2:2" ht="16.5" x14ac:dyDescent="0.3">
      <c r="B65196"/>
    </row>
    <row r="65197" spans="2:2" ht="16.5" x14ac:dyDescent="0.3">
      <c r="B65197"/>
    </row>
    <row r="65198" spans="2:2" ht="16.5" x14ac:dyDescent="0.3">
      <c r="B65198"/>
    </row>
    <row r="65199" spans="2:2" ht="16.5" x14ac:dyDescent="0.3">
      <c r="B65199"/>
    </row>
    <row r="65200" spans="2:2" ht="16.5" x14ac:dyDescent="0.3">
      <c r="B65200"/>
    </row>
    <row r="65201" spans="2:2" ht="16.5" x14ac:dyDescent="0.3">
      <c r="B65201"/>
    </row>
    <row r="65202" spans="2:2" ht="16.5" x14ac:dyDescent="0.3">
      <c r="B65202"/>
    </row>
    <row r="65203" spans="2:2" ht="16.5" x14ac:dyDescent="0.3">
      <c r="B65203"/>
    </row>
    <row r="65204" spans="2:2" ht="16.5" x14ac:dyDescent="0.3">
      <c r="B65204"/>
    </row>
    <row r="65205" spans="2:2" ht="16.5" x14ac:dyDescent="0.3">
      <c r="B65205"/>
    </row>
    <row r="65206" spans="2:2" ht="16.5" x14ac:dyDescent="0.3">
      <c r="B65206"/>
    </row>
    <row r="65207" spans="2:2" ht="16.5" x14ac:dyDescent="0.3">
      <c r="B65207"/>
    </row>
    <row r="65208" spans="2:2" ht="16.5" x14ac:dyDescent="0.3">
      <c r="B65208"/>
    </row>
    <row r="65209" spans="2:2" ht="16.5" x14ac:dyDescent="0.3">
      <c r="B65209"/>
    </row>
    <row r="65210" spans="2:2" ht="16.5" x14ac:dyDescent="0.3">
      <c r="B65210"/>
    </row>
    <row r="65211" spans="2:2" ht="16.5" x14ac:dyDescent="0.3">
      <c r="B65211"/>
    </row>
    <row r="65212" spans="2:2" ht="16.5" x14ac:dyDescent="0.3">
      <c r="B65212"/>
    </row>
    <row r="65213" spans="2:2" ht="16.5" x14ac:dyDescent="0.3">
      <c r="B65213"/>
    </row>
    <row r="65214" spans="2:2" ht="16.5" x14ac:dyDescent="0.3">
      <c r="B65214"/>
    </row>
    <row r="65215" spans="2:2" ht="16.5" x14ac:dyDescent="0.3">
      <c r="B65215"/>
    </row>
    <row r="65216" spans="2:2" ht="16.5" x14ac:dyDescent="0.3">
      <c r="B65216"/>
    </row>
    <row r="65217" spans="2:2" ht="16.5" x14ac:dyDescent="0.3">
      <c r="B65217"/>
    </row>
    <row r="65218" spans="2:2" ht="16.5" x14ac:dyDescent="0.3">
      <c r="B65218"/>
    </row>
    <row r="65219" spans="2:2" ht="16.5" x14ac:dyDescent="0.3">
      <c r="B65219"/>
    </row>
    <row r="65220" spans="2:2" ht="16.5" x14ac:dyDescent="0.3">
      <c r="B65220"/>
    </row>
    <row r="65221" spans="2:2" ht="16.5" x14ac:dyDescent="0.3">
      <c r="B65221"/>
    </row>
    <row r="65222" spans="2:2" ht="16.5" x14ac:dyDescent="0.3">
      <c r="B65222"/>
    </row>
    <row r="65223" spans="2:2" ht="16.5" x14ac:dyDescent="0.3">
      <c r="B65223"/>
    </row>
    <row r="65224" spans="2:2" ht="16.5" x14ac:dyDescent="0.3">
      <c r="B65224"/>
    </row>
    <row r="65225" spans="2:2" ht="16.5" x14ac:dyDescent="0.3">
      <c r="B65225"/>
    </row>
    <row r="65226" spans="2:2" ht="16.5" x14ac:dyDescent="0.3">
      <c r="B65226"/>
    </row>
    <row r="65227" spans="2:2" ht="16.5" x14ac:dyDescent="0.3">
      <c r="B65227"/>
    </row>
    <row r="65228" spans="2:2" ht="16.5" x14ac:dyDescent="0.3">
      <c r="B65228"/>
    </row>
    <row r="65229" spans="2:2" ht="16.5" x14ac:dyDescent="0.3">
      <c r="B65229"/>
    </row>
    <row r="65230" spans="2:2" ht="16.5" x14ac:dyDescent="0.3">
      <c r="B65230"/>
    </row>
    <row r="65231" spans="2:2" ht="16.5" x14ac:dyDescent="0.3">
      <c r="B65231"/>
    </row>
    <row r="65232" spans="2:2" ht="16.5" x14ac:dyDescent="0.3">
      <c r="B65232"/>
    </row>
    <row r="65233" spans="2:2" ht="16.5" x14ac:dyDescent="0.3">
      <c r="B65233"/>
    </row>
    <row r="65234" spans="2:2" ht="16.5" x14ac:dyDescent="0.3">
      <c r="B65234"/>
    </row>
    <row r="65235" spans="2:2" ht="16.5" x14ac:dyDescent="0.3">
      <c r="B65235"/>
    </row>
    <row r="65236" spans="2:2" ht="16.5" x14ac:dyDescent="0.3">
      <c r="B65236"/>
    </row>
    <row r="65237" spans="2:2" ht="16.5" x14ac:dyDescent="0.3">
      <c r="B65237"/>
    </row>
    <row r="65238" spans="2:2" ht="16.5" x14ac:dyDescent="0.3">
      <c r="B65238"/>
    </row>
    <row r="65239" spans="2:2" ht="16.5" x14ac:dyDescent="0.3">
      <c r="B65239"/>
    </row>
    <row r="65240" spans="2:2" ht="16.5" x14ac:dyDescent="0.3">
      <c r="B65240"/>
    </row>
    <row r="65241" spans="2:2" ht="16.5" x14ac:dyDescent="0.3">
      <c r="B65241"/>
    </row>
    <row r="65242" spans="2:2" ht="16.5" x14ac:dyDescent="0.3">
      <c r="B65242"/>
    </row>
    <row r="65243" spans="2:2" ht="16.5" x14ac:dyDescent="0.3">
      <c r="B65243"/>
    </row>
    <row r="65244" spans="2:2" ht="16.5" x14ac:dyDescent="0.3">
      <c r="B65244"/>
    </row>
    <row r="65245" spans="2:2" ht="16.5" x14ac:dyDescent="0.3">
      <c r="B65245"/>
    </row>
    <row r="65246" spans="2:2" ht="16.5" x14ac:dyDescent="0.3">
      <c r="B65246"/>
    </row>
    <row r="65247" spans="2:2" ht="16.5" x14ac:dyDescent="0.3">
      <c r="B65247"/>
    </row>
    <row r="65248" spans="2:2" ht="16.5" x14ac:dyDescent="0.3">
      <c r="B65248"/>
    </row>
    <row r="65249" spans="2:2" ht="16.5" x14ac:dyDescent="0.3">
      <c r="B65249"/>
    </row>
    <row r="65250" spans="2:2" ht="16.5" x14ac:dyDescent="0.3">
      <c r="B65250"/>
    </row>
    <row r="65251" spans="2:2" ht="16.5" x14ac:dyDescent="0.3">
      <c r="B65251"/>
    </row>
    <row r="65252" spans="2:2" ht="16.5" x14ac:dyDescent="0.3">
      <c r="B65252"/>
    </row>
    <row r="65253" spans="2:2" ht="16.5" x14ac:dyDescent="0.3">
      <c r="B65253"/>
    </row>
    <row r="65254" spans="2:2" ht="16.5" x14ac:dyDescent="0.3">
      <c r="B65254"/>
    </row>
    <row r="65255" spans="2:2" ht="16.5" x14ac:dyDescent="0.3">
      <c r="B65255"/>
    </row>
    <row r="65256" spans="2:2" ht="16.5" x14ac:dyDescent="0.3">
      <c r="B65256"/>
    </row>
    <row r="65257" spans="2:2" ht="16.5" x14ac:dyDescent="0.3">
      <c r="B65257"/>
    </row>
    <row r="65258" spans="2:2" ht="16.5" x14ac:dyDescent="0.3">
      <c r="B65258"/>
    </row>
    <row r="65259" spans="2:2" ht="16.5" x14ac:dyDescent="0.3">
      <c r="B65259"/>
    </row>
    <row r="65260" spans="2:2" ht="16.5" x14ac:dyDescent="0.3">
      <c r="B65260"/>
    </row>
    <row r="65261" spans="2:2" ht="16.5" x14ac:dyDescent="0.3">
      <c r="B65261"/>
    </row>
    <row r="65262" spans="2:2" ht="16.5" x14ac:dyDescent="0.3">
      <c r="B65262"/>
    </row>
    <row r="65263" spans="2:2" ht="16.5" x14ac:dyDescent="0.3">
      <c r="B65263"/>
    </row>
    <row r="65264" spans="2:2" ht="16.5" x14ac:dyDescent="0.3">
      <c r="B65264"/>
    </row>
    <row r="65265" spans="2:2" ht="16.5" x14ac:dyDescent="0.3">
      <c r="B65265"/>
    </row>
    <row r="65266" spans="2:2" ht="16.5" x14ac:dyDescent="0.3">
      <c r="B65266"/>
    </row>
    <row r="65267" spans="2:2" ht="16.5" x14ac:dyDescent="0.3">
      <c r="B65267"/>
    </row>
    <row r="65268" spans="2:2" ht="16.5" x14ac:dyDescent="0.3">
      <c r="B65268"/>
    </row>
    <row r="65269" spans="2:2" ht="16.5" x14ac:dyDescent="0.3">
      <c r="B65269"/>
    </row>
    <row r="65270" spans="2:2" ht="16.5" x14ac:dyDescent="0.3">
      <c r="B65270"/>
    </row>
    <row r="65271" spans="2:2" ht="16.5" x14ac:dyDescent="0.3">
      <c r="B65271"/>
    </row>
    <row r="65272" spans="2:2" ht="16.5" x14ac:dyDescent="0.3">
      <c r="B65272"/>
    </row>
    <row r="65273" spans="2:2" ht="16.5" x14ac:dyDescent="0.3">
      <c r="B65273"/>
    </row>
    <row r="65274" spans="2:2" ht="16.5" x14ac:dyDescent="0.3">
      <c r="B65274"/>
    </row>
    <row r="65275" spans="2:2" ht="16.5" x14ac:dyDescent="0.3">
      <c r="B65275"/>
    </row>
    <row r="65276" spans="2:2" ht="16.5" x14ac:dyDescent="0.3">
      <c r="B65276"/>
    </row>
    <row r="65277" spans="2:2" ht="16.5" x14ac:dyDescent="0.3">
      <c r="B65277"/>
    </row>
    <row r="65278" spans="2:2" ht="16.5" x14ac:dyDescent="0.3">
      <c r="B65278"/>
    </row>
    <row r="65279" spans="2:2" ht="16.5" x14ac:dyDescent="0.3">
      <c r="B65279"/>
    </row>
    <row r="65280" spans="2:2" ht="16.5" x14ac:dyDescent="0.3">
      <c r="B65280"/>
    </row>
    <row r="65281" spans="2:2" ht="16.5" x14ac:dyDescent="0.3">
      <c r="B65281"/>
    </row>
    <row r="65282" spans="2:2" ht="16.5" x14ac:dyDescent="0.3">
      <c r="B65282"/>
    </row>
    <row r="65283" spans="2:2" ht="16.5" x14ac:dyDescent="0.3">
      <c r="B65283"/>
    </row>
    <row r="65284" spans="2:2" ht="16.5" x14ac:dyDescent="0.3">
      <c r="B65284"/>
    </row>
    <row r="65285" spans="2:2" ht="16.5" x14ac:dyDescent="0.3">
      <c r="B65285"/>
    </row>
    <row r="65286" spans="2:2" ht="16.5" x14ac:dyDescent="0.3">
      <c r="B65286"/>
    </row>
    <row r="65287" spans="2:2" ht="16.5" x14ac:dyDescent="0.3">
      <c r="B65287"/>
    </row>
    <row r="65288" spans="2:2" ht="16.5" x14ac:dyDescent="0.3">
      <c r="B65288"/>
    </row>
    <row r="65289" spans="2:2" ht="16.5" x14ac:dyDescent="0.3">
      <c r="B65289"/>
    </row>
    <row r="65290" spans="2:2" ht="16.5" x14ac:dyDescent="0.3">
      <c r="B65290"/>
    </row>
    <row r="65291" spans="2:2" ht="16.5" x14ac:dyDescent="0.3">
      <c r="B65291"/>
    </row>
    <row r="65292" spans="2:2" ht="16.5" x14ac:dyDescent="0.3">
      <c r="B65292"/>
    </row>
    <row r="65293" spans="2:2" ht="16.5" x14ac:dyDescent="0.3">
      <c r="B65293"/>
    </row>
    <row r="65294" spans="2:2" ht="16.5" x14ac:dyDescent="0.3">
      <c r="B65294"/>
    </row>
    <row r="65295" spans="2:2" ht="16.5" x14ac:dyDescent="0.3">
      <c r="B65295"/>
    </row>
    <row r="65296" spans="2:2" ht="16.5" x14ac:dyDescent="0.3">
      <c r="B65296"/>
    </row>
    <row r="65297" spans="2:2" ht="16.5" x14ac:dyDescent="0.3">
      <c r="B65297"/>
    </row>
    <row r="65298" spans="2:2" ht="16.5" x14ac:dyDescent="0.3">
      <c r="B65298"/>
    </row>
    <row r="65299" spans="2:2" ht="16.5" x14ac:dyDescent="0.3">
      <c r="B65299"/>
    </row>
    <row r="65300" spans="2:2" ht="16.5" x14ac:dyDescent="0.3">
      <c r="B65300"/>
    </row>
    <row r="65301" spans="2:2" ht="16.5" x14ac:dyDescent="0.3">
      <c r="B65301"/>
    </row>
    <row r="65302" spans="2:2" ht="16.5" x14ac:dyDescent="0.3">
      <c r="B65302"/>
    </row>
    <row r="65303" spans="2:2" ht="16.5" x14ac:dyDescent="0.3">
      <c r="B65303"/>
    </row>
    <row r="65304" spans="2:2" ht="16.5" x14ac:dyDescent="0.3">
      <c r="B65304"/>
    </row>
    <row r="65305" spans="2:2" ht="16.5" x14ac:dyDescent="0.3">
      <c r="B65305"/>
    </row>
    <row r="65306" spans="2:2" ht="16.5" x14ac:dyDescent="0.3">
      <c r="B65306"/>
    </row>
    <row r="65307" spans="2:2" ht="16.5" x14ac:dyDescent="0.3">
      <c r="B65307"/>
    </row>
    <row r="65308" spans="2:2" ht="16.5" x14ac:dyDescent="0.3">
      <c r="B65308"/>
    </row>
    <row r="65309" spans="2:2" ht="16.5" x14ac:dyDescent="0.3">
      <c r="B65309"/>
    </row>
    <row r="65310" spans="2:2" ht="16.5" x14ac:dyDescent="0.3">
      <c r="B65310"/>
    </row>
    <row r="65311" spans="2:2" ht="16.5" x14ac:dyDescent="0.3">
      <c r="B65311"/>
    </row>
    <row r="65312" spans="2:2" ht="16.5" x14ac:dyDescent="0.3">
      <c r="B65312"/>
    </row>
    <row r="65313" spans="2:2" ht="16.5" x14ac:dyDescent="0.3">
      <c r="B65313"/>
    </row>
    <row r="65314" spans="2:2" ht="16.5" x14ac:dyDescent="0.3">
      <c r="B65314"/>
    </row>
    <row r="65315" spans="2:2" ht="16.5" x14ac:dyDescent="0.3">
      <c r="B65315"/>
    </row>
    <row r="65316" spans="2:2" ht="16.5" x14ac:dyDescent="0.3">
      <c r="B65316"/>
    </row>
    <row r="65317" spans="2:2" ht="16.5" x14ac:dyDescent="0.3">
      <c r="B65317"/>
    </row>
    <row r="65318" spans="2:2" ht="16.5" x14ac:dyDescent="0.3">
      <c r="B65318"/>
    </row>
    <row r="65319" spans="2:2" ht="16.5" x14ac:dyDescent="0.3">
      <c r="B65319"/>
    </row>
    <row r="65320" spans="2:2" ht="16.5" x14ac:dyDescent="0.3">
      <c r="B65320"/>
    </row>
    <row r="65321" spans="2:2" ht="16.5" x14ac:dyDescent="0.3">
      <c r="B65321"/>
    </row>
    <row r="65322" spans="2:2" ht="16.5" x14ac:dyDescent="0.3">
      <c r="B65322"/>
    </row>
    <row r="65323" spans="2:2" ht="16.5" x14ac:dyDescent="0.3">
      <c r="B65323"/>
    </row>
    <row r="65324" spans="2:2" ht="16.5" x14ac:dyDescent="0.3">
      <c r="B65324"/>
    </row>
    <row r="65325" spans="2:2" ht="16.5" x14ac:dyDescent="0.3">
      <c r="B65325"/>
    </row>
    <row r="65326" spans="2:2" ht="16.5" x14ac:dyDescent="0.3">
      <c r="B65326"/>
    </row>
    <row r="65327" spans="2:2" ht="16.5" x14ac:dyDescent="0.3">
      <c r="B65327"/>
    </row>
    <row r="65328" spans="2:2" ht="16.5" x14ac:dyDescent="0.3">
      <c r="B65328"/>
    </row>
    <row r="65329" spans="2:2" ht="16.5" x14ac:dyDescent="0.3">
      <c r="B65329"/>
    </row>
    <row r="65330" spans="2:2" ht="16.5" x14ac:dyDescent="0.3">
      <c r="B65330"/>
    </row>
    <row r="65331" spans="2:2" ht="16.5" x14ac:dyDescent="0.3">
      <c r="B65331"/>
    </row>
    <row r="65332" spans="2:2" ht="16.5" x14ac:dyDescent="0.3">
      <c r="B65332"/>
    </row>
    <row r="65333" spans="2:2" ht="16.5" x14ac:dyDescent="0.3">
      <c r="B65333"/>
    </row>
    <row r="65334" spans="2:2" ht="16.5" x14ac:dyDescent="0.3">
      <c r="B65334"/>
    </row>
    <row r="65335" spans="2:2" ht="16.5" x14ac:dyDescent="0.3">
      <c r="B65335"/>
    </row>
    <row r="65336" spans="2:2" ht="16.5" x14ac:dyDescent="0.3">
      <c r="B65336"/>
    </row>
    <row r="65337" spans="2:2" ht="16.5" x14ac:dyDescent="0.3">
      <c r="B65337"/>
    </row>
    <row r="65338" spans="2:2" ht="16.5" x14ac:dyDescent="0.3">
      <c r="B65338"/>
    </row>
    <row r="65339" spans="2:2" ht="16.5" x14ac:dyDescent="0.3">
      <c r="B65339"/>
    </row>
    <row r="65340" spans="2:2" ht="16.5" x14ac:dyDescent="0.3">
      <c r="B65340"/>
    </row>
    <row r="65341" spans="2:2" ht="16.5" x14ac:dyDescent="0.3">
      <c r="B65341"/>
    </row>
    <row r="65342" spans="2:2" ht="16.5" x14ac:dyDescent="0.3">
      <c r="B65342"/>
    </row>
    <row r="65343" spans="2:2" ht="16.5" x14ac:dyDescent="0.3">
      <c r="B65343"/>
    </row>
    <row r="65344" spans="2:2" ht="16.5" x14ac:dyDescent="0.3">
      <c r="B65344"/>
    </row>
    <row r="65345" spans="2:2" ht="16.5" x14ac:dyDescent="0.3">
      <c r="B65345"/>
    </row>
    <row r="65346" spans="2:2" ht="16.5" x14ac:dyDescent="0.3">
      <c r="B65346"/>
    </row>
    <row r="65347" spans="2:2" ht="16.5" x14ac:dyDescent="0.3">
      <c r="B65347"/>
    </row>
    <row r="65348" spans="2:2" ht="16.5" x14ac:dyDescent="0.3">
      <c r="B65348"/>
    </row>
    <row r="65349" spans="2:2" ht="16.5" x14ac:dyDescent="0.3">
      <c r="B65349"/>
    </row>
    <row r="65350" spans="2:2" ht="16.5" x14ac:dyDescent="0.3">
      <c r="B65350"/>
    </row>
    <row r="65351" spans="2:2" ht="16.5" x14ac:dyDescent="0.3">
      <c r="B65351"/>
    </row>
    <row r="65352" spans="2:2" ht="16.5" x14ac:dyDescent="0.3">
      <c r="B65352"/>
    </row>
    <row r="65353" spans="2:2" ht="16.5" x14ac:dyDescent="0.3">
      <c r="B65353"/>
    </row>
    <row r="65354" spans="2:2" ht="16.5" x14ac:dyDescent="0.3">
      <c r="B65354"/>
    </row>
    <row r="65355" spans="2:2" ht="16.5" x14ac:dyDescent="0.3">
      <c r="B65355"/>
    </row>
    <row r="65356" spans="2:2" ht="16.5" x14ac:dyDescent="0.3">
      <c r="B65356"/>
    </row>
    <row r="65357" spans="2:2" ht="16.5" x14ac:dyDescent="0.3">
      <c r="B65357"/>
    </row>
    <row r="65358" spans="2:2" ht="16.5" x14ac:dyDescent="0.3">
      <c r="B65358"/>
    </row>
    <row r="65359" spans="2:2" ht="16.5" x14ac:dyDescent="0.3">
      <c r="B65359"/>
    </row>
    <row r="65360" spans="2:2" ht="16.5" x14ac:dyDescent="0.3">
      <c r="B65360"/>
    </row>
    <row r="65361" spans="2:2" ht="16.5" x14ac:dyDescent="0.3">
      <c r="B65361"/>
    </row>
    <row r="65362" spans="2:2" ht="16.5" x14ac:dyDescent="0.3">
      <c r="B65362"/>
    </row>
    <row r="65363" spans="2:2" ht="16.5" x14ac:dyDescent="0.3">
      <c r="B65363"/>
    </row>
    <row r="65364" spans="2:2" ht="16.5" x14ac:dyDescent="0.3">
      <c r="B65364"/>
    </row>
    <row r="65365" spans="2:2" ht="16.5" x14ac:dyDescent="0.3">
      <c r="B65365"/>
    </row>
    <row r="65366" spans="2:2" ht="16.5" x14ac:dyDescent="0.3">
      <c r="B65366"/>
    </row>
    <row r="65367" spans="2:2" ht="16.5" x14ac:dyDescent="0.3">
      <c r="B65367"/>
    </row>
    <row r="65368" spans="2:2" ht="16.5" x14ac:dyDescent="0.3">
      <c r="B65368"/>
    </row>
    <row r="65369" spans="2:2" ht="16.5" x14ac:dyDescent="0.3">
      <c r="B65369"/>
    </row>
    <row r="65370" spans="2:2" ht="16.5" x14ac:dyDescent="0.3">
      <c r="B65370"/>
    </row>
    <row r="65371" spans="2:2" ht="16.5" x14ac:dyDescent="0.3">
      <c r="B65371"/>
    </row>
    <row r="65372" spans="2:2" ht="16.5" x14ac:dyDescent="0.3">
      <c r="B65372"/>
    </row>
    <row r="65373" spans="2:2" ht="16.5" x14ac:dyDescent="0.3">
      <c r="B65373"/>
    </row>
    <row r="65374" spans="2:2" ht="16.5" x14ac:dyDescent="0.3">
      <c r="B65374"/>
    </row>
    <row r="65375" spans="2:2" ht="16.5" x14ac:dyDescent="0.3">
      <c r="B65375"/>
    </row>
    <row r="65376" spans="2:2" ht="16.5" x14ac:dyDescent="0.3">
      <c r="B65376"/>
    </row>
    <row r="65377" spans="2:2" ht="16.5" x14ac:dyDescent="0.3">
      <c r="B65377"/>
    </row>
    <row r="65378" spans="2:2" ht="16.5" x14ac:dyDescent="0.3">
      <c r="B65378"/>
    </row>
    <row r="65379" spans="2:2" ht="16.5" x14ac:dyDescent="0.3">
      <c r="B65379"/>
    </row>
    <row r="65380" spans="2:2" ht="16.5" x14ac:dyDescent="0.3">
      <c r="B65380"/>
    </row>
    <row r="65381" spans="2:2" ht="16.5" x14ac:dyDescent="0.3">
      <c r="B65381"/>
    </row>
    <row r="65382" spans="2:2" ht="16.5" x14ac:dyDescent="0.3">
      <c r="B65382"/>
    </row>
    <row r="65383" spans="2:2" ht="16.5" x14ac:dyDescent="0.3">
      <c r="B65383"/>
    </row>
    <row r="65384" spans="2:2" ht="16.5" x14ac:dyDescent="0.3">
      <c r="B65384"/>
    </row>
    <row r="65385" spans="2:2" ht="16.5" x14ac:dyDescent="0.3">
      <c r="B65385"/>
    </row>
    <row r="65386" spans="2:2" ht="16.5" x14ac:dyDescent="0.3">
      <c r="B65386"/>
    </row>
    <row r="65387" spans="2:2" ht="16.5" x14ac:dyDescent="0.3">
      <c r="B65387"/>
    </row>
    <row r="65388" spans="2:2" ht="16.5" x14ac:dyDescent="0.3">
      <c r="B65388"/>
    </row>
    <row r="65389" spans="2:2" ht="16.5" x14ac:dyDescent="0.3">
      <c r="B65389"/>
    </row>
    <row r="65390" spans="2:2" ht="16.5" x14ac:dyDescent="0.3">
      <c r="B65390"/>
    </row>
    <row r="65391" spans="2:2" ht="16.5" x14ac:dyDescent="0.3">
      <c r="B65391"/>
    </row>
    <row r="65392" spans="2:2" ht="16.5" x14ac:dyDescent="0.3">
      <c r="B65392"/>
    </row>
    <row r="65393" spans="2:2" ht="16.5" x14ac:dyDescent="0.3">
      <c r="B65393"/>
    </row>
    <row r="65394" spans="2:2" ht="16.5" x14ac:dyDescent="0.3">
      <c r="B65394"/>
    </row>
    <row r="65395" spans="2:2" ht="16.5" x14ac:dyDescent="0.3">
      <c r="B65395"/>
    </row>
    <row r="65396" spans="2:2" ht="16.5" x14ac:dyDescent="0.3">
      <c r="B65396"/>
    </row>
    <row r="65397" spans="2:2" ht="16.5" x14ac:dyDescent="0.3">
      <c r="B65397"/>
    </row>
    <row r="65398" spans="2:2" ht="16.5" x14ac:dyDescent="0.3">
      <c r="B65398"/>
    </row>
    <row r="65399" spans="2:2" ht="16.5" x14ac:dyDescent="0.3">
      <c r="B65399"/>
    </row>
    <row r="65400" spans="2:2" ht="16.5" x14ac:dyDescent="0.3">
      <c r="B65400"/>
    </row>
    <row r="65401" spans="2:2" ht="16.5" x14ac:dyDescent="0.3">
      <c r="B65401"/>
    </row>
    <row r="65402" spans="2:2" ht="16.5" x14ac:dyDescent="0.3">
      <c r="B65402"/>
    </row>
    <row r="65403" spans="2:2" ht="16.5" x14ac:dyDescent="0.3">
      <c r="B65403"/>
    </row>
    <row r="65404" spans="2:2" ht="16.5" x14ac:dyDescent="0.3">
      <c r="B65404"/>
    </row>
    <row r="65405" spans="2:2" ht="16.5" x14ac:dyDescent="0.3">
      <c r="B65405"/>
    </row>
    <row r="65406" spans="2:2" ht="16.5" x14ac:dyDescent="0.3">
      <c r="B65406"/>
    </row>
    <row r="65407" spans="2:2" ht="16.5" x14ac:dyDescent="0.3">
      <c r="B65407"/>
    </row>
    <row r="65408" spans="2:2" ht="16.5" x14ac:dyDescent="0.3">
      <c r="B65408"/>
    </row>
    <row r="65409" spans="2:2" ht="16.5" x14ac:dyDescent="0.3">
      <c r="B65409"/>
    </row>
    <row r="65410" spans="2:2" ht="16.5" x14ac:dyDescent="0.3">
      <c r="B65410"/>
    </row>
    <row r="65411" spans="2:2" ht="16.5" x14ac:dyDescent="0.3">
      <c r="B65411"/>
    </row>
    <row r="65412" spans="2:2" ht="16.5" x14ac:dyDescent="0.3">
      <c r="B65412"/>
    </row>
    <row r="65413" spans="2:2" ht="16.5" x14ac:dyDescent="0.3">
      <c r="B65413"/>
    </row>
    <row r="65414" spans="2:2" ht="16.5" x14ac:dyDescent="0.3">
      <c r="B65414"/>
    </row>
    <row r="65415" spans="2:2" ht="16.5" x14ac:dyDescent="0.3">
      <c r="B65415"/>
    </row>
    <row r="65416" spans="2:2" ht="16.5" x14ac:dyDescent="0.3">
      <c r="B65416"/>
    </row>
    <row r="65417" spans="2:2" ht="16.5" x14ac:dyDescent="0.3">
      <c r="B65417"/>
    </row>
    <row r="65418" spans="2:2" ht="16.5" x14ac:dyDescent="0.3">
      <c r="B65418"/>
    </row>
    <row r="65419" spans="2:2" ht="16.5" x14ac:dyDescent="0.3">
      <c r="B65419"/>
    </row>
    <row r="65420" spans="2:2" ht="16.5" x14ac:dyDescent="0.3">
      <c r="B65420"/>
    </row>
    <row r="65421" spans="2:2" ht="16.5" x14ac:dyDescent="0.3">
      <c r="B65421"/>
    </row>
    <row r="65422" spans="2:2" ht="16.5" x14ac:dyDescent="0.3">
      <c r="B65422"/>
    </row>
    <row r="65423" spans="2:2" ht="16.5" x14ac:dyDescent="0.3">
      <c r="B65423"/>
    </row>
    <row r="65424" spans="2:2" ht="16.5" x14ac:dyDescent="0.3">
      <c r="B65424"/>
    </row>
    <row r="65425" spans="2:2" ht="16.5" x14ac:dyDescent="0.3">
      <c r="B65425"/>
    </row>
    <row r="65426" spans="2:2" ht="16.5" x14ac:dyDescent="0.3">
      <c r="B65426"/>
    </row>
    <row r="65427" spans="2:2" ht="16.5" x14ac:dyDescent="0.3">
      <c r="B65427"/>
    </row>
    <row r="65428" spans="2:2" ht="16.5" x14ac:dyDescent="0.3">
      <c r="B65428"/>
    </row>
    <row r="65429" spans="2:2" ht="16.5" x14ac:dyDescent="0.3">
      <c r="B65429"/>
    </row>
    <row r="65430" spans="2:2" ht="16.5" x14ac:dyDescent="0.3">
      <c r="B65430"/>
    </row>
    <row r="65431" spans="2:2" ht="16.5" x14ac:dyDescent="0.3">
      <c r="B65431"/>
    </row>
    <row r="65432" spans="2:2" ht="16.5" x14ac:dyDescent="0.3">
      <c r="B65432"/>
    </row>
    <row r="65433" spans="2:2" ht="16.5" x14ac:dyDescent="0.3">
      <c r="B65433"/>
    </row>
    <row r="65434" spans="2:2" ht="16.5" x14ac:dyDescent="0.3">
      <c r="B65434"/>
    </row>
    <row r="65435" spans="2:2" ht="16.5" x14ac:dyDescent="0.3">
      <c r="B65435"/>
    </row>
    <row r="65436" spans="2:2" ht="16.5" x14ac:dyDescent="0.3">
      <c r="B65436"/>
    </row>
    <row r="65437" spans="2:2" ht="16.5" x14ac:dyDescent="0.3">
      <c r="B65437"/>
    </row>
    <row r="65438" spans="2:2" ht="16.5" x14ac:dyDescent="0.3">
      <c r="B65438"/>
    </row>
    <row r="65439" spans="2:2" ht="16.5" x14ac:dyDescent="0.3">
      <c r="B65439"/>
    </row>
    <row r="65440" spans="2:2" ht="16.5" x14ac:dyDescent="0.3">
      <c r="B65440"/>
    </row>
    <row r="65441" spans="2:2" ht="16.5" x14ac:dyDescent="0.3">
      <c r="B65441"/>
    </row>
    <row r="65442" spans="2:2" ht="16.5" x14ac:dyDescent="0.3">
      <c r="B65442"/>
    </row>
    <row r="65443" spans="2:2" ht="16.5" x14ac:dyDescent="0.3">
      <c r="B65443"/>
    </row>
    <row r="65444" spans="2:2" ht="16.5" x14ac:dyDescent="0.3">
      <c r="B65444"/>
    </row>
    <row r="65445" spans="2:2" ht="16.5" x14ac:dyDescent="0.3">
      <c r="B65445"/>
    </row>
    <row r="65446" spans="2:2" ht="16.5" x14ac:dyDescent="0.3">
      <c r="B65446"/>
    </row>
    <row r="65447" spans="2:2" ht="16.5" x14ac:dyDescent="0.3">
      <c r="B65447"/>
    </row>
    <row r="65448" spans="2:2" ht="16.5" x14ac:dyDescent="0.3">
      <c r="B65448"/>
    </row>
    <row r="65449" spans="2:2" ht="16.5" x14ac:dyDescent="0.3">
      <c r="B65449"/>
    </row>
    <row r="65450" spans="2:2" ht="16.5" x14ac:dyDescent="0.3">
      <c r="B65450"/>
    </row>
    <row r="65451" spans="2:2" ht="16.5" x14ac:dyDescent="0.3">
      <c r="B65451"/>
    </row>
    <row r="65452" spans="2:2" ht="16.5" x14ac:dyDescent="0.3">
      <c r="B65452"/>
    </row>
    <row r="65453" spans="2:2" ht="16.5" x14ac:dyDescent="0.3">
      <c r="B65453"/>
    </row>
    <row r="65454" spans="2:2" ht="16.5" x14ac:dyDescent="0.3">
      <c r="B65454"/>
    </row>
    <row r="65455" spans="2:2" ht="16.5" x14ac:dyDescent="0.3">
      <c r="B65455"/>
    </row>
    <row r="65456" spans="2:2" ht="16.5" x14ac:dyDescent="0.3">
      <c r="B65456"/>
    </row>
    <row r="65457" spans="2:2" ht="16.5" x14ac:dyDescent="0.3">
      <c r="B65457"/>
    </row>
    <row r="65458" spans="2:2" ht="16.5" x14ac:dyDescent="0.3">
      <c r="B65458"/>
    </row>
    <row r="65459" spans="2:2" ht="16.5" x14ac:dyDescent="0.3">
      <c r="B65459"/>
    </row>
    <row r="65460" spans="2:2" ht="16.5" x14ac:dyDescent="0.3">
      <c r="B65460"/>
    </row>
    <row r="65461" spans="2:2" ht="16.5" x14ac:dyDescent="0.3">
      <c r="B65461"/>
    </row>
    <row r="65462" spans="2:2" ht="16.5" x14ac:dyDescent="0.3">
      <c r="B65462"/>
    </row>
    <row r="65463" spans="2:2" ht="16.5" x14ac:dyDescent="0.3">
      <c r="B65463"/>
    </row>
    <row r="65464" spans="2:2" ht="16.5" x14ac:dyDescent="0.3">
      <c r="B65464"/>
    </row>
    <row r="65465" spans="2:2" ht="16.5" x14ac:dyDescent="0.3">
      <c r="B65465"/>
    </row>
    <row r="65466" spans="2:2" ht="16.5" x14ac:dyDescent="0.3">
      <c r="B65466"/>
    </row>
    <row r="65467" spans="2:2" ht="16.5" x14ac:dyDescent="0.3">
      <c r="B65467"/>
    </row>
    <row r="65468" spans="2:2" ht="16.5" x14ac:dyDescent="0.3">
      <c r="B65468"/>
    </row>
    <row r="65469" spans="2:2" ht="16.5" x14ac:dyDescent="0.3">
      <c r="B65469"/>
    </row>
    <row r="65470" spans="2:2" ht="16.5" x14ac:dyDescent="0.3">
      <c r="B65470"/>
    </row>
    <row r="65471" spans="2:2" ht="16.5" x14ac:dyDescent="0.3">
      <c r="B65471"/>
    </row>
    <row r="65472" spans="2:2" ht="16.5" x14ac:dyDescent="0.3">
      <c r="B65472"/>
    </row>
    <row r="65473" spans="2:2" ht="16.5" x14ac:dyDescent="0.3">
      <c r="B65473"/>
    </row>
    <row r="65474" spans="2:2" ht="16.5" x14ac:dyDescent="0.3">
      <c r="B65474"/>
    </row>
    <row r="65475" spans="2:2" ht="16.5" x14ac:dyDescent="0.3">
      <c r="B65475"/>
    </row>
    <row r="65476" spans="2:2" ht="16.5" x14ac:dyDescent="0.3">
      <c r="B65476"/>
    </row>
    <row r="65477" spans="2:2" ht="16.5" x14ac:dyDescent="0.3">
      <c r="B65477"/>
    </row>
    <row r="65478" spans="2:2" ht="16.5" x14ac:dyDescent="0.3">
      <c r="B65478"/>
    </row>
    <row r="65479" spans="2:2" ht="16.5" x14ac:dyDescent="0.3">
      <c r="B65479"/>
    </row>
    <row r="65480" spans="2:2" ht="16.5" x14ac:dyDescent="0.3">
      <c r="B65480"/>
    </row>
    <row r="65481" spans="2:2" ht="16.5" x14ac:dyDescent="0.3">
      <c r="B65481"/>
    </row>
    <row r="65482" spans="2:2" ht="16.5" x14ac:dyDescent="0.3">
      <c r="B65482"/>
    </row>
    <row r="65483" spans="2:2" ht="16.5" x14ac:dyDescent="0.3">
      <c r="B65483"/>
    </row>
    <row r="65484" spans="2:2" ht="16.5" x14ac:dyDescent="0.3">
      <c r="B65484"/>
    </row>
    <row r="65485" spans="2:2" ht="16.5" x14ac:dyDescent="0.3">
      <c r="B65485"/>
    </row>
    <row r="65486" spans="2:2" ht="16.5" x14ac:dyDescent="0.3">
      <c r="B65486"/>
    </row>
    <row r="65487" spans="2:2" ht="16.5" x14ac:dyDescent="0.3">
      <c r="B65487"/>
    </row>
    <row r="65488" spans="2:2" ht="16.5" x14ac:dyDescent="0.3">
      <c r="B65488"/>
    </row>
    <row r="65489" spans="2:2" ht="16.5" x14ac:dyDescent="0.3">
      <c r="B65489"/>
    </row>
    <row r="65490" spans="2:2" ht="16.5" x14ac:dyDescent="0.3">
      <c r="B65490"/>
    </row>
    <row r="65491" spans="2:2" ht="16.5" x14ac:dyDescent="0.3">
      <c r="B65491"/>
    </row>
    <row r="65492" spans="2:2" ht="16.5" x14ac:dyDescent="0.3">
      <c r="B65492"/>
    </row>
    <row r="65493" spans="2:2" ht="16.5" x14ac:dyDescent="0.3">
      <c r="B65493"/>
    </row>
    <row r="65494" spans="2:2" ht="16.5" x14ac:dyDescent="0.3">
      <c r="B65494"/>
    </row>
    <row r="65495" spans="2:2" ht="16.5" x14ac:dyDescent="0.3">
      <c r="B65495"/>
    </row>
    <row r="65496" spans="2:2" ht="16.5" x14ac:dyDescent="0.3">
      <c r="B65496"/>
    </row>
    <row r="65497" spans="2:2" ht="16.5" x14ac:dyDescent="0.3">
      <c r="B65497"/>
    </row>
    <row r="65498" spans="2:2" ht="16.5" x14ac:dyDescent="0.3">
      <c r="B65498"/>
    </row>
    <row r="65499" spans="2:2" ht="16.5" x14ac:dyDescent="0.3">
      <c r="B65499"/>
    </row>
    <row r="65500" spans="2:2" ht="16.5" x14ac:dyDescent="0.3">
      <c r="B65500"/>
    </row>
    <row r="65501" spans="2:2" ht="16.5" x14ac:dyDescent="0.3">
      <c r="B65501"/>
    </row>
    <row r="65502" spans="2:2" ht="16.5" x14ac:dyDescent="0.3">
      <c r="B65502"/>
    </row>
    <row r="65503" spans="2:2" ht="16.5" x14ac:dyDescent="0.3">
      <c r="B65503"/>
    </row>
    <row r="65504" spans="2:2" ht="16.5" x14ac:dyDescent="0.3">
      <c r="B65504"/>
    </row>
    <row r="65505" spans="2:2" ht="16.5" x14ac:dyDescent="0.3">
      <c r="B65505"/>
    </row>
    <row r="65506" spans="2:2" ht="16.5" x14ac:dyDescent="0.3">
      <c r="B65506"/>
    </row>
    <row r="65507" spans="2:2" ht="16.5" x14ac:dyDescent="0.3">
      <c r="B65507"/>
    </row>
    <row r="65508" spans="2:2" ht="16.5" x14ac:dyDescent="0.3">
      <c r="B65508"/>
    </row>
    <row r="65509" spans="2:2" ht="16.5" x14ac:dyDescent="0.3">
      <c r="B65509"/>
    </row>
    <row r="65510" spans="2:2" ht="16.5" x14ac:dyDescent="0.3">
      <c r="B65510"/>
    </row>
    <row r="65511" spans="2:2" ht="16.5" x14ac:dyDescent="0.3">
      <c r="B65511"/>
    </row>
    <row r="65512" spans="2:2" ht="16.5" x14ac:dyDescent="0.3">
      <c r="B65512"/>
    </row>
    <row r="65513" spans="2:2" ht="16.5" x14ac:dyDescent="0.3">
      <c r="B65513"/>
    </row>
    <row r="65514" spans="2:2" ht="16.5" x14ac:dyDescent="0.3">
      <c r="B65514"/>
    </row>
    <row r="65515" spans="2:2" ht="16.5" x14ac:dyDescent="0.3">
      <c r="B65515"/>
    </row>
    <row r="65516" spans="2:2" ht="16.5" x14ac:dyDescent="0.3">
      <c r="B65516"/>
    </row>
    <row r="65517" spans="2:2" ht="16.5" x14ac:dyDescent="0.3">
      <c r="B65517"/>
    </row>
    <row r="65518" spans="2:2" ht="16.5" x14ac:dyDescent="0.3">
      <c r="B65518"/>
    </row>
    <row r="65519" spans="2:2" ht="16.5" x14ac:dyDescent="0.3">
      <c r="B65519"/>
    </row>
    <row r="65520" spans="2:2" ht="16.5" x14ac:dyDescent="0.3">
      <c r="B65520"/>
    </row>
    <row r="65521" spans="2:2" ht="16.5" x14ac:dyDescent="0.3">
      <c r="B65521"/>
    </row>
    <row r="65522" spans="2:2" ht="16.5" x14ac:dyDescent="0.3">
      <c r="B65522"/>
    </row>
    <row r="65523" spans="2:2" ht="16.5" x14ac:dyDescent="0.3">
      <c r="B65523"/>
    </row>
    <row r="65524" spans="2:2" ht="16.5" x14ac:dyDescent="0.3">
      <c r="B65524"/>
    </row>
    <row r="65525" spans="2:2" ht="16.5" x14ac:dyDescent="0.3">
      <c r="B65525"/>
    </row>
    <row r="65526" spans="2:2" ht="16.5" x14ac:dyDescent="0.3">
      <c r="B65526"/>
    </row>
    <row r="65527" spans="2:2" ht="16.5" x14ac:dyDescent="0.3">
      <c r="B65527"/>
    </row>
    <row r="65528" spans="2:2" ht="16.5" x14ac:dyDescent="0.3">
      <c r="B65528"/>
    </row>
    <row r="65529" spans="2:2" ht="16.5" x14ac:dyDescent="0.3">
      <c r="B65529"/>
    </row>
    <row r="65530" spans="2:2" ht="16.5" x14ac:dyDescent="0.3">
      <c r="B65530"/>
    </row>
    <row r="65531" spans="2:2" ht="16.5" x14ac:dyDescent="0.3">
      <c r="B65531"/>
    </row>
    <row r="65532" spans="2:2" ht="16.5" x14ac:dyDescent="0.3">
      <c r="B65532"/>
    </row>
    <row r="65533" spans="2:2" ht="16.5" x14ac:dyDescent="0.3">
      <c r="B65533"/>
    </row>
    <row r="65534" spans="2:2" ht="16.5" x14ac:dyDescent="0.3">
      <c r="B65534"/>
    </row>
    <row r="65535" spans="2:2" ht="16.5" x14ac:dyDescent="0.3">
      <c r="B65535"/>
    </row>
    <row r="65536" spans="2:2" ht="16.5" x14ac:dyDescent="0.3">
      <c r="B65536"/>
    </row>
    <row r="65537" spans="2:2" ht="16.5" x14ac:dyDescent="0.3">
      <c r="B65537"/>
    </row>
    <row r="65538" spans="2:2" ht="16.5" x14ac:dyDescent="0.3">
      <c r="B65538"/>
    </row>
    <row r="65539" spans="2:2" ht="16.5" x14ac:dyDescent="0.3">
      <c r="B65539"/>
    </row>
    <row r="65540" spans="2:2" ht="16.5" x14ac:dyDescent="0.3">
      <c r="B65540"/>
    </row>
    <row r="65541" spans="2:2" ht="16.5" x14ac:dyDescent="0.3">
      <c r="B65541"/>
    </row>
    <row r="65542" spans="2:2" ht="16.5" x14ac:dyDescent="0.3">
      <c r="B65542"/>
    </row>
    <row r="65543" spans="2:2" ht="16.5" x14ac:dyDescent="0.3">
      <c r="B65543"/>
    </row>
    <row r="65544" spans="2:2" ht="16.5" x14ac:dyDescent="0.3">
      <c r="B65544"/>
    </row>
    <row r="65545" spans="2:2" ht="16.5" x14ac:dyDescent="0.3">
      <c r="B65545"/>
    </row>
    <row r="65546" spans="2:2" ht="16.5" x14ac:dyDescent="0.3">
      <c r="B65546"/>
    </row>
    <row r="65547" spans="2:2" ht="16.5" x14ac:dyDescent="0.3">
      <c r="B65547"/>
    </row>
    <row r="65548" spans="2:2" ht="16.5" x14ac:dyDescent="0.3">
      <c r="B65548"/>
    </row>
    <row r="65549" spans="2:2" ht="16.5" x14ac:dyDescent="0.3">
      <c r="B65549"/>
    </row>
    <row r="65550" spans="2:2" ht="16.5" x14ac:dyDescent="0.3">
      <c r="B65550"/>
    </row>
    <row r="65551" spans="2:2" ht="16.5" x14ac:dyDescent="0.3">
      <c r="B65551"/>
    </row>
    <row r="65552" spans="2:2" ht="16.5" x14ac:dyDescent="0.3">
      <c r="B65552"/>
    </row>
    <row r="65553" spans="2:2" ht="16.5" x14ac:dyDescent="0.3">
      <c r="B65553"/>
    </row>
    <row r="65554" spans="2:2" ht="16.5" x14ac:dyDescent="0.3">
      <c r="B65554"/>
    </row>
    <row r="65555" spans="2:2" ht="16.5" x14ac:dyDescent="0.3">
      <c r="B65555"/>
    </row>
    <row r="65556" spans="2:2" ht="16.5" x14ac:dyDescent="0.3">
      <c r="B65556"/>
    </row>
    <row r="65557" spans="2:2" ht="16.5" x14ac:dyDescent="0.3">
      <c r="B65557"/>
    </row>
    <row r="65558" spans="2:2" ht="16.5" x14ac:dyDescent="0.3">
      <c r="B65558"/>
    </row>
    <row r="65559" spans="2:2" ht="16.5" x14ac:dyDescent="0.3">
      <c r="B65559"/>
    </row>
    <row r="65560" spans="2:2" ht="16.5" x14ac:dyDescent="0.3">
      <c r="B65560"/>
    </row>
    <row r="65561" spans="2:2" ht="16.5" x14ac:dyDescent="0.3">
      <c r="B65561"/>
    </row>
    <row r="65562" spans="2:2" ht="16.5" x14ac:dyDescent="0.3">
      <c r="B65562"/>
    </row>
    <row r="65563" spans="2:2" ht="16.5" x14ac:dyDescent="0.3">
      <c r="B65563"/>
    </row>
    <row r="65564" spans="2:2" ht="16.5" x14ac:dyDescent="0.3">
      <c r="B65564"/>
    </row>
    <row r="65565" spans="2:2" ht="16.5" x14ac:dyDescent="0.3">
      <c r="B65565"/>
    </row>
    <row r="65566" spans="2:2" ht="16.5" x14ac:dyDescent="0.3">
      <c r="B65566"/>
    </row>
    <row r="65567" spans="2:2" ht="16.5" x14ac:dyDescent="0.3">
      <c r="B65567"/>
    </row>
    <row r="65568" spans="2:2" ht="16.5" x14ac:dyDescent="0.3">
      <c r="B65568"/>
    </row>
    <row r="65569" spans="2:2" ht="16.5" x14ac:dyDescent="0.3">
      <c r="B65569"/>
    </row>
    <row r="65570" spans="2:2" ht="16.5" x14ac:dyDescent="0.3">
      <c r="B65570"/>
    </row>
    <row r="65571" spans="2:2" ht="16.5" x14ac:dyDescent="0.3">
      <c r="B65571"/>
    </row>
    <row r="65572" spans="2:2" ht="16.5" x14ac:dyDescent="0.3">
      <c r="B65572"/>
    </row>
    <row r="65573" spans="2:2" ht="16.5" x14ac:dyDescent="0.3">
      <c r="B65573"/>
    </row>
    <row r="65574" spans="2:2" ht="16.5" x14ac:dyDescent="0.3">
      <c r="B65574"/>
    </row>
    <row r="65575" spans="2:2" ht="16.5" x14ac:dyDescent="0.3">
      <c r="B65575"/>
    </row>
    <row r="65576" spans="2:2" ht="16.5" x14ac:dyDescent="0.3">
      <c r="B65576"/>
    </row>
    <row r="65577" spans="2:2" ht="16.5" x14ac:dyDescent="0.3">
      <c r="B65577"/>
    </row>
    <row r="65578" spans="2:2" ht="16.5" x14ac:dyDescent="0.3">
      <c r="B65578"/>
    </row>
    <row r="65579" spans="2:2" ht="16.5" x14ac:dyDescent="0.3">
      <c r="B65579"/>
    </row>
    <row r="65580" spans="2:2" ht="16.5" x14ac:dyDescent="0.3">
      <c r="B65580"/>
    </row>
    <row r="65581" spans="2:2" ht="16.5" x14ac:dyDescent="0.3">
      <c r="B65581"/>
    </row>
    <row r="65582" spans="2:2" ht="16.5" x14ac:dyDescent="0.3">
      <c r="B65582"/>
    </row>
    <row r="65583" spans="2:2" ht="16.5" x14ac:dyDescent="0.3">
      <c r="B65583"/>
    </row>
    <row r="65584" spans="2:2" ht="16.5" x14ac:dyDescent="0.3">
      <c r="B65584"/>
    </row>
    <row r="65585" spans="2:2" ht="16.5" x14ac:dyDescent="0.3">
      <c r="B65585"/>
    </row>
    <row r="65586" spans="2:2" ht="16.5" x14ac:dyDescent="0.3">
      <c r="B65586"/>
    </row>
    <row r="65587" spans="2:2" ht="16.5" x14ac:dyDescent="0.3">
      <c r="B65587"/>
    </row>
    <row r="65588" spans="2:2" ht="16.5" x14ac:dyDescent="0.3">
      <c r="B65588"/>
    </row>
    <row r="65589" spans="2:2" ht="16.5" x14ac:dyDescent="0.3">
      <c r="B65589"/>
    </row>
    <row r="65590" spans="2:2" ht="16.5" x14ac:dyDescent="0.3">
      <c r="B65590"/>
    </row>
    <row r="65591" spans="2:2" ht="16.5" x14ac:dyDescent="0.3">
      <c r="B65591"/>
    </row>
    <row r="65592" spans="2:2" ht="16.5" x14ac:dyDescent="0.3">
      <c r="B65592"/>
    </row>
    <row r="65593" spans="2:2" ht="16.5" x14ac:dyDescent="0.3">
      <c r="B65593"/>
    </row>
    <row r="65594" spans="2:2" ht="16.5" x14ac:dyDescent="0.3">
      <c r="B65594"/>
    </row>
    <row r="65595" spans="2:2" ht="16.5" x14ac:dyDescent="0.3">
      <c r="B65595"/>
    </row>
    <row r="65596" spans="2:2" ht="16.5" x14ac:dyDescent="0.3">
      <c r="B65596"/>
    </row>
    <row r="65597" spans="2:2" ht="16.5" x14ac:dyDescent="0.3">
      <c r="B65597"/>
    </row>
    <row r="65598" spans="2:2" ht="16.5" x14ac:dyDescent="0.3">
      <c r="B65598"/>
    </row>
    <row r="65599" spans="2:2" ht="16.5" x14ac:dyDescent="0.3">
      <c r="B65599"/>
    </row>
    <row r="65600" spans="2:2" ht="16.5" x14ac:dyDescent="0.3">
      <c r="B65600"/>
    </row>
    <row r="65601" spans="2:2" ht="16.5" x14ac:dyDescent="0.3">
      <c r="B65601"/>
    </row>
    <row r="65602" spans="2:2" ht="16.5" x14ac:dyDescent="0.3">
      <c r="B65602"/>
    </row>
    <row r="65603" spans="2:2" ht="16.5" x14ac:dyDescent="0.3">
      <c r="B65603"/>
    </row>
    <row r="65604" spans="2:2" ht="16.5" x14ac:dyDescent="0.3">
      <c r="B65604"/>
    </row>
    <row r="65605" spans="2:2" ht="16.5" x14ac:dyDescent="0.3">
      <c r="B65605"/>
    </row>
    <row r="65606" spans="2:2" ht="16.5" x14ac:dyDescent="0.3">
      <c r="B65606"/>
    </row>
    <row r="65607" spans="2:2" ht="16.5" x14ac:dyDescent="0.3">
      <c r="B65607"/>
    </row>
    <row r="65608" spans="2:2" ht="16.5" x14ac:dyDescent="0.3">
      <c r="B65608"/>
    </row>
    <row r="65609" spans="2:2" ht="16.5" x14ac:dyDescent="0.3">
      <c r="B65609"/>
    </row>
    <row r="65610" spans="2:2" ht="16.5" x14ac:dyDescent="0.3">
      <c r="B65610"/>
    </row>
    <row r="65611" spans="2:2" ht="16.5" x14ac:dyDescent="0.3">
      <c r="B65611"/>
    </row>
    <row r="65612" spans="2:2" ht="16.5" x14ac:dyDescent="0.3">
      <c r="B65612"/>
    </row>
    <row r="65613" spans="2:2" ht="16.5" x14ac:dyDescent="0.3">
      <c r="B65613"/>
    </row>
    <row r="65614" spans="2:2" ht="16.5" x14ac:dyDescent="0.3">
      <c r="B65614"/>
    </row>
    <row r="65615" spans="2:2" ht="16.5" x14ac:dyDescent="0.3">
      <c r="B65615"/>
    </row>
    <row r="65616" spans="2:2" ht="16.5" x14ac:dyDescent="0.3">
      <c r="B65616"/>
    </row>
    <row r="65617" spans="2:2" ht="16.5" x14ac:dyDescent="0.3">
      <c r="B65617"/>
    </row>
    <row r="65618" spans="2:2" ht="16.5" x14ac:dyDescent="0.3">
      <c r="B65618"/>
    </row>
    <row r="65619" spans="2:2" ht="16.5" x14ac:dyDescent="0.3">
      <c r="B65619"/>
    </row>
    <row r="65620" spans="2:2" ht="16.5" x14ac:dyDescent="0.3">
      <c r="B65620"/>
    </row>
    <row r="65621" spans="2:2" ht="16.5" x14ac:dyDescent="0.3">
      <c r="B65621"/>
    </row>
    <row r="65622" spans="2:2" ht="16.5" x14ac:dyDescent="0.3">
      <c r="B65622"/>
    </row>
    <row r="65623" spans="2:2" ht="16.5" x14ac:dyDescent="0.3">
      <c r="B65623"/>
    </row>
    <row r="65624" spans="2:2" ht="16.5" x14ac:dyDescent="0.3">
      <c r="B65624"/>
    </row>
    <row r="65625" spans="2:2" ht="16.5" x14ac:dyDescent="0.3">
      <c r="B65625"/>
    </row>
    <row r="65626" spans="2:2" ht="16.5" x14ac:dyDescent="0.3">
      <c r="B65626"/>
    </row>
    <row r="65627" spans="2:2" ht="16.5" x14ac:dyDescent="0.3">
      <c r="B65627"/>
    </row>
    <row r="65628" spans="2:2" ht="16.5" x14ac:dyDescent="0.3">
      <c r="B65628"/>
    </row>
    <row r="65629" spans="2:2" ht="16.5" x14ac:dyDescent="0.3">
      <c r="B65629"/>
    </row>
    <row r="65630" spans="2:2" ht="16.5" x14ac:dyDescent="0.3">
      <c r="B65630"/>
    </row>
    <row r="65631" spans="2:2" ht="16.5" x14ac:dyDescent="0.3">
      <c r="B65631"/>
    </row>
    <row r="65632" spans="2:2" ht="16.5" x14ac:dyDescent="0.3">
      <c r="B65632"/>
    </row>
    <row r="65633" spans="2:2" ht="16.5" x14ac:dyDescent="0.3">
      <c r="B65633"/>
    </row>
    <row r="65634" spans="2:2" ht="16.5" x14ac:dyDescent="0.3">
      <c r="B65634"/>
    </row>
    <row r="65635" spans="2:2" ht="16.5" x14ac:dyDescent="0.3">
      <c r="B65635"/>
    </row>
    <row r="65636" spans="2:2" ht="16.5" x14ac:dyDescent="0.3">
      <c r="B65636"/>
    </row>
    <row r="65637" spans="2:2" ht="16.5" x14ac:dyDescent="0.3">
      <c r="B65637"/>
    </row>
    <row r="65638" spans="2:2" ht="16.5" x14ac:dyDescent="0.3">
      <c r="B65638"/>
    </row>
    <row r="65639" spans="2:2" ht="16.5" x14ac:dyDescent="0.3">
      <c r="B65639"/>
    </row>
    <row r="65640" spans="2:2" ht="16.5" x14ac:dyDescent="0.3">
      <c r="B65640"/>
    </row>
    <row r="65641" spans="2:2" ht="16.5" x14ac:dyDescent="0.3">
      <c r="B65641"/>
    </row>
    <row r="65642" spans="2:2" ht="16.5" x14ac:dyDescent="0.3">
      <c r="B65642"/>
    </row>
    <row r="65643" spans="2:2" ht="16.5" x14ac:dyDescent="0.3">
      <c r="B65643"/>
    </row>
    <row r="65644" spans="2:2" ht="16.5" x14ac:dyDescent="0.3">
      <c r="B65644"/>
    </row>
    <row r="65645" spans="2:2" ht="16.5" x14ac:dyDescent="0.3">
      <c r="B65645"/>
    </row>
    <row r="65646" spans="2:2" ht="16.5" x14ac:dyDescent="0.3">
      <c r="B65646"/>
    </row>
    <row r="65647" spans="2:2" ht="16.5" x14ac:dyDescent="0.3">
      <c r="B65647"/>
    </row>
    <row r="65648" spans="2:2" ht="16.5" x14ac:dyDescent="0.3">
      <c r="B65648"/>
    </row>
    <row r="65649" spans="2:2" ht="16.5" x14ac:dyDescent="0.3">
      <c r="B65649"/>
    </row>
    <row r="65650" spans="2:2" ht="16.5" x14ac:dyDescent="0.3">
      <c r="B65650"/>
    </row>
    <row r="65651" spans="2:2" ht="16.5" x14ac:dyDescent="0.3">
      <c r="B65651"/>
    </row>
    <row r="65652" spans="2:2" ht="16.5" x14ac:dyDescent="0.3">
      <c r="B65652"/>
    </row>
    <row r="65653" spans="2:2" ht="16.5" x14ac:dyDescent="0.3">
      <c r="B65653"/>
    </row>
    <row r="65654" spans="2:2" ht="16.5" x14ac:dyDescent="0.3">
      <c r="B65654"/>
    </row>
    <row r="65655" spans="2:2" ht="16.5" x14ac:dyDescent="0.3">
      <c r="B65655"/>
    </row>
    <row r="65656" spans="2:2" ht="16.5" x14ac:dyDescent="0.3">
      <c r="B65656"/>
    </row>
    <row r="65657" spans="2:2" ht="16.5" x14ac:dyDescent="0.3">
      <c r="B65657"/>
    </row>
    <row r="65658" spans="2:2" ht="16.5" x14ac:dyDescent="0.3">
      <c r="B65658"/>
    </row>
    <row r="65659" spans="2:2" ht="16.5" x14ac:dyDescent="0.3">
      <c r="B65659"/>
    </row>
    <row r="65660" spans="2:2" ht="16.5" x14ac:dyDescent="0.3">
      <c r="B65660"/>
    </row>
    <row r="65661" spans="2:2" ht="16.5" x14ac:dyDescent="0.3">
      <c r="B65661"/>
    </row>
    <row r="65662" spans="2:2" ht="16.5" x14ac:dyDescent="0.3">
      <c r="B65662"/>
    </row>
    <row r="65663" spans="2:2" ht="16.5" x14ac:dyDescent="0.3">
      <c r="B65663"/>
    </row>
    <row r="65664" spans="2:2" ht="16.5" x14ac:dyDescent="0.3">
      <c r="B65664"/>
    </row>
    <row r="65665" spans="2:2" ht="16.5" x14ac:dyDescent="0.3">
      <c r="B65665"/>
    </row>
    <row r="65666" spans="2:2" ht="16.5" x14ac:dyDescent="0.3">
      <c r="B65666"/>
    </row>
    <row r="65667" spans="2:2" ht="16.5" x14ac:dyDescent="0.3">
      <c r="B65667"/>
    </row>
    <row r="65668" spans="2:2" ht="16.5" x14ac:dyDescent="0.3">
      <c r="B65668"/>
    </row>
    <row r="65669" spans="2:2" ht="16.5" x14ac:dyDescent="0.3">
      <c r="B65669"/>
    </row>
    <row r="65670" spans="2:2" ht="16.5" x14ac:dyDescent="0.3">
      <c r="B65670"/>
    </row>
    <row r="65671" spans="2:2" ht="16.5" x14ac:dyDescent="0.3">
      <c r="B65671"/>
    </row>
    <row r="65672" spans="2:2" ht="16.5" x14ac:dyDescent="0.3">
      <c r="B65672"/>
    </row>
    <row r="65673" spans="2:2" ht="16.5" x14ac:dyDescent="0.3">
      <c r="B65673"/>
    </row>
    <row r="65674" spans="2:2" ht="16.5" x14ac:dyDescent="0.3">
      <c r="B65674"/>
    </row>
    <row r="65675" spans="2:2" ht="16.5" x14ac:dyDescent="0.3">
      <c r="B65675"/>
    </row>
    <row r="65676" spans="2:2" ht="16.5" x14ac:dyDescent="0.3">
      <c r="B65676"/>
    </row>
    <row r="65677" spans="2:2" ht="16.5" x14ac:dyDescent="0.3">
      <c r="B65677"/>
    </row>
    <row r="65678" spans="2:2" ht="16.5" x14ac:dyDescent="0.3">
      <c r="B65678"/>
    </row>
    <row r="65679" spans="2:2" ht="16.5" x14ac:dyDescent="0.3">
      <c r="B65679"/>
    </row>
    <row r="65680" spans="2:2" ht="16.5" x14ac:dyDescent="0.3">
      <c r="B65680"/>
    </row>
    <row r="65681" spans="2:2" ht="16.5" x14ac:dyDescent="0.3">
      <c r="B65681"/>
    </row>
    <row r="65682" spans="2:2" ht="16.5" x14ac:dyDescent="0.3">
      <c r="B65682"/>
    </row>
    <row r="65683" spans="2:2" ht="16.5" x14ac:dyDescent="0.3">
      <c r="B65683"/>
    </row>
    <row r="65684" spans="2:2" ht="16.5" x14ac:dyDescent="0.3">
      <c r="B65684"/>
    </row>
    <row r="65685" spans="2:2" ht="16.5" x14ac:dyDescent="0.3">
      <c r="B65685"/>
    </row>
    <row r="65686" spans="2:2" ht="16.5" x14ac:dyDescent="0.3">
      <c r="B65686"/>
    </row>
    <row r="65687" spans="2:2" ht="16.5" x14ac:dyDescent="0.3">
      <c r="B65687"/>
    </row>
    <row r="65688" spans="2:2" ht="16.5" x14ac:dyDescent="0.3">
      <c r="B65688"/>
    </row>
    <row r="65689" spans="2:2" ht="16.5" x14ac:dyDescent="0.3">
      <c r="B65689"/>
    </row>
    <row r="65690" spans="2:2" ht="16.5" x14ac:dyDescent="0.3">
      <c r="B65690"/>
    </row>
    <row r="65691" spans="2:2" ht="16.5" x14ac:dyDescent="0.3">
      <c r="B65691"/>
    </row>
    <row r="65692" spans="2:2" ht="16.5" x14ac:dyDescent="0.3">
      <c r="B65692"/>
    </row>
    <row r="65693" spans="2:2" ht="16.5" x14ac:dyDescent="0.3">
      <c r="B65693"/>
    </row>
    <row r="65694" spans="2:2" ht="16.5" x14ac:dyDescent="0.3">
      <c r="B65694"/>
    </row>
    <row r="65695" spans="2:2" ht="16.5" x14ac:dyDescent="0.3">
      <c r="B65695"/>
    </row>
    <row r="65696" spans="2:2" ht="16.5" x14ac:dyDescent="0.3">
      <c r="B65696"/>
    </row>
    <row r="65697" spans="2:2" ht="16.5" x14ac:dyDescent="0.3">
      <c r="B65697"/>
    </row>
    <row r="65698" spans="2:2" ht="16.5" x14ac:dyDescent="0.3">
      <c r="B65698"/>
    </row>
    <row r="65699" spans="2:2" ht="16.5" x14ac:dyDescent="0.3">
      <c r="B65699"/>
    </row>
    <row r="65700" spans="2:2" ht="16.5" x14ac:dyDescent="0.3">
      <c r="B65700"/>
    </row>
    <row r="65701" spans="2:2" ht="16.5" x14ac:dyDescent="0.3">
      <c r="B65701"/>
    </row>
    <row r="65702" spans="2:2" ht="16.5" x14ac:dyDescent="0.3">
      <c r="B65702"/>
    </row>
    <row r="65703" spans="2:2" ht="16.5" x14ac:dyDescent="0.3">
      <c r="B65703"/>
    </row>
    <row r="65704" spans="2:2" ht="16.5" x14ac:dyDescent="0.3">
      <c r="B65704"/>
    </row>
    <row r="65705" spans="2:2" ht="16.5" x14ac:dyDescent="0.3">
      <c r="B65705"/>
    </row>
    <row r="65706" spans="2:2" ht="16.5" x14ac:dyDescent="0.3">
      <c r="B65706"/>
    </row>
    <row r="65707" spans="2:2" ht="16.5" x14ac:dyDescent="0.3">
      <c r="B65707"/>
    </row>
    <row r="65708" spans="2:2" ht="16.5" x14ac:dyDescent="0.3">
      <c r="B65708"/>
    </row>
    <row r="65709" spans="2:2" ht="16.5" x14ac:dyDescent="0.3">
      <c r="B65709"/>
    </row>
    <row r="65710" spans="2:2" ht="16.5" x14ac:dyDescent="0.3">
      <c r="B65710"/>
    </row>
    <row r="65711" spans="2:2" ht="16.5" x14ac:dyDescent="0.3">
      <c r="B65711"/>
    </row>
    <row r="65712" spans="2:2" ht="16.5" x14ac:dyDescent="0.3">
      <c r="B65712"/>
    </row>
    <row r="65713" spans="2:2" ht="16.5" x14ac:dyDescent="0.3">
      <c r="B65713"/>
    </row>
    <row r="65714" spans="2:2" ht="16.5" x14ac:dyDescent="0.3">
      <c r="B65714"/>
    </row>
    <row r="65715" spans="2:2" ht="16.5" x14ac:dyDescent="0.3">
      <c r="B65715"/>
    </row>
    <row r="65716" spans="2:2" ht="16.5" x14ac:dyDescent="0.3">
      <c r="B65716"/>
    </row>
    <row r="65717" spans="2:2" ht="16.5" x14ac:dyDescent="0.3">
      <c r="B65717"/>
    </row>
    <row r="65718" spans="2:2" ht="16.5" x14ac:dyDescent="0.3">
      <c r="B65718"/>
    </row>
    <row r="65719" spans="2:2" ht="16.5" x14ac:dyDescent="0.3">
      <c r="B65719"/>
    </row>
    <row r="65720" spans="2:2" ht="16.5" x14ac:dyDescent="0.3">
      <c r="B65720"/>
    </row>
    <row r="65721" spans="2:2" ht="16.5" x14ac:dyDescent="0.3">
      <c r="B65721"/>
    </row>
    <row r="65722" spans="2:2" ht="16.5" x14ac:dyDescent="0.3">
      <c r="B65722"/>
    </row>
    <row r="65723" spans="2:2" ht="16.5" x14ac:dyDescent="0.3">
      <c r="B65723"/>
    </row>
    <row r="65724" spans="2:2" ht="16.5" x14ac:dyDescent="0.3">
      <c r="B65724"/>
    </row>
    <row r="65725" spans="2:2" ht="16.5" x14ac:dyDescent="0.3">
      <c r="B65725"/>
    </row>
    <row r="65726" spans="2:2" ht="16.5" x14ac:dyDescent="0.3">
      <c r="B65726"/>
    </row>
    <row r="65727" spans="2:2" ht="16.5" x14ac:dyDescent="0.3">
      <c r="B65727"/>
    </row>
    <row r="65728" spans="2:2" ht="16.5" x14ac:dyDescent="0.3">
      <c r="B65728"/>
    </row>
    <row r="65729" spans="2:2" ht="16.5" x14ac:dyDescent="0.3">
      <c r="B65729"/>
    </row>
    <row r="65730" spans="2:2" ht="16.5" x14ac:dyDescent="0.3">
      <c r="B65730"/>
    </row>
    <row r="65731" spans="2:2" ht="16.5" x14ac:dyDescent="0.3">
      <c r="B65731"/>
    </row>
    <row r="65732" spans="2:2" ht="16.5" x14ac:dyDescent="0.3">
      <c r="B65732"/>
    </row>
    <row r="65733" spans="2:2" ht="16.5" x14ac:dyDescent="0.3">
      <c r="B65733"/>
    </row>
    <row r="65734" spans="2:2" ht="16.5" x14ac:dyDescent="0.3">
      <c r="B65734"/>
    </row>
    <row r="65735" spans="2:2" ht="16.5" x14ac:dyDescent="0.3">
      <c r="B65735"/>
    </row>
    <row r="65736" spans="2:2" ht="16.5" x14ac:dyDescent="0.3">
      <c r="B65736"/>
    </row>
    <row r="65737" spans="2:2" ht="16.5" x14ac:dyDescent="0.3">
      <c r="B65737"/>
    </row>
    <row r="65738" spans="2:2" ht="16.5" x14ac:dyDescent="0.3">
      <c r="B65738"/>
    </row>
    <row r="65739" spans="2:2" ht="16.5" x14ac:dyDescent="0.3">
      <c r="B65739"/>
    </row>
    <row r="65740" spans="2:2" ht="16.5" x14ac:dyDescent="0.3">
      <c r="B65740"/>
    </row>
    <row r="65741" spans="2:2" ht="16.5" x14ac:dyDescent="0.3">
      <c r="B65741"/>
    </row>
    <row r="65742" spans="2:2" ht="16.5" x14ac:dyDescent="0.3">
      <c r="B65742"/>
    </row>
    <row r="65743" spans="2:2" ht="16.5" x14ac:dyDescent="0.3">
      <c r="B65743"/>
    </row>
    <row r="65744" spans="2:2" ht="16.5" x14ac:dyDescent="0.3">
      <c r="B65744"/>
    </row>
    <row r="65745" spans="2:2" ht="16.5" x14ac:dyDescent="0.3">
      <c r="B65745"/>
    </row>
    <row r="65746" spans="2:2" ht="16.5" x14ac:dyDescent="0.3">
      <c r="B65746"/>
    </row>
    <row r="65747" spans="2:2" ht="16.5" x14ac:dyDescent="0.3">
      <c r="B65747"/>
    </row>
    <row r="65748" spans="2:2" ht="16.5" x14ac:dyDescent="0.3">
      <c r="B65748"/>
    </row>
    <row r="65749" spans="2:2" ht="16.5" x14ac:dyDescent="0.3">
      <c r="B65749"/>
    </row>
    <row r="65750" spans="2:2" ht="16.5" x14ac:dyDescent="0.3">
      <c r="B65750"/>
    </row>
    <row r="65751" spans="2:2" ht="16.5" x14ac:dyDescent="0.3">
      <c r="B65751"/>
    </row>
    <row r="65752" spans="2:2" ht="16.5" x14ac:dyDescent="0.3">
      <c r="B65752"/>
    </row>
    <row r="65753" spans="2:2" ht="16.5" x14ac:dyDescent="0.3">
      <c r="B65753"/>
    </row>
    <row r="65754" spans="2:2" ht="16.5" x14ac:dyDescent="0.3">
      <c r="B65754"/>
    </row>
    <row r="65755" spans="2:2" ht="16.5" x14ac:dyDescent="0.3">
      <c r="B65755"/>
    </row>
    <row r="65756" spans="2:2" ht="16.5" x14ac:dyDescent="0.3">
      <c r="B65756"/>
    </row>
    <row r="65757" spans="2:2" ht="16.5" x14ac:dyDescent="0.3">
      <c r="B65757"/>
    </row>
    <row r="65758" spans="2:2" ht="16.5" x14ac:dyDescent="0.3">
      <c r="B65758"/>
    </row>
    <row r="65759" spans="2:2" ht="16.5" x14ac:dyDescent="0.3">
      <c r="B65759"/>
    </row>
    <row r="65760" spans="2:2" ht="16.5" x14ac:dyDescent="0.3">
      <c r="B65760"/>
    </row>
    <row r="65761" spans="2:2" ht="16.5" x14ac:dyDescent="0.3">
      <c r="B65761"/>
    </row>
    <row r="65762" spans="2:2" ht="16.5" x14ac:dyDescent="0.3">
      <c r="B65762"/>
    </row>
    <row r="65763" spans="2:2" ht="16.5" x14ac:dyDescent="0.3">
      <c r="B65763"/>
    </row>
    <row r="65764" spans="2:2" ht="16.5" x14ac:dyDescent="0.3">
      <c r="B65764"/>
    </row>
    <row r="65765" spans="2:2" ht="16.5" x14ac:dyDescent="0.3">
      <c r="B65765"/>
    </row>
    <row r="65766" spans="2:2" ht="16.5" x14ac:dyDescent="0.3">
      <c r="B65766"/>
    </row>
    <row r="65767" spans="2:2" ht="16.5" x14ac:dyDescent="0.3">
      <c r="B65767"/>
    </row>
    <row r="65768" spans="2:2" ht="16.5" x14ac:dyDescent="0.3">
      <c r="B65768"/>
    </row>
    <row r="65769" spans="2:2" ht="16.5" x14ac:dyDescent="0.3">
      <c r="B65769"/>
    </row>
    <row r="65770" spans="2:2" ht="16.5" x14ac:dyDescent="0.3">
      <c r="B65770"/>
    </row>
    <row r="65771" spans="2:2" ht="16.5" x14ac:dyDescent="0.3">
      <c r="B65771"/>
    </row>
    <row r="65772" spans="2:2" ht="16.5" x14ac:dyDescent="0.3">
      <c r="B65772"/>
    </row>
    <row r="65773" spans="2:2" ht="16.5" x14ac:dyDescent="0.3">
      <c r="B65773"/>
    </row>
    <row r="65774" spans="2:2" ht="16.5" x14ac:dyDescent="0.3">
      <c r="B65774"/>
    </row>
    <row r="65775" spans="2:2" ht="16.5" x14ac:dyDescent="0.3">
      <c r="B65775"/>
    </row>
    <row r="65776" spans="2:2" ht="16.5" x14ac:dyDescent="0.3">
      <c r="B65776"/>
    </row>
    <row r="65777" spans="2:2" ht="16.5" x14ac:dyDescent="0.3">
      <c r="B65777"/>
    </row>
    <row r="65778" spans="2:2" ht="16.5" x14ac:dyDescent="0.3">
      <c r="B65778"/>
    </row>
    <row r="65779" spans="2:2" ht="16.5" x14ac:dyDescent="0.3">
      <c r="B65779"/>
    </row>
    <row r="65780" spans="2:2" ht="16.5" x14ac:dyDescent="0.3">
      <c r="B65780"/>
    </row>
    <row r="65781" spans="2:2" ht="16.5" x14ac:dyDescent="0.3">
      <c r="B65781"/>
    </row>
    <row r="65782" spans="2:2" ht="16.5" x14ac:dyDescent="0.3">
      <c r="B65782"/>
    </row>
    <row r="65783" spans="2:2" ht="16.5" x14ac:dyDescent="0.3">
      <c r="B65783"/>
    </row>
    <row r="65784" spans="2:2" ht="16.5" x14ac:dyDescent="0.3">
      <c r="B65784"/>
    </row>
    <row r="65785" spans="2:2" ht="16.5" x14ac:dyDescent="0.3">
      <c r="B65785"/>
    </row>
    <row r="65786" spans="2:2" ht="16.5" x14ac:dyDescent="0.3">
      <c r="B65786"/>
    </row>
    <row r="65787" spans="2:2" ht="16.5" x14ac:dyDescent="0.3">
      <c r="B65787"/>
    </row>
    <row r="65788" spans="2:2" ht="16.5" x14ac:dyDescent="0.3">
      <c r="B65788"/>
    </row>
    <row r="65789" spans="2:2" ht="16.5" x14ac:dyDescent="0.3">
      <c r="B65789"/>
    </row>
    <row r="65790" spans="2:2" ht="16.5" x14ac:dyDescent="0.3">
      <c r="B65790"/>
    </row>
    <row r="65791" spans="2:2" ht="16.5" x14ac:dyDescent="0.3">
      <c r="B65791"/>
    </row>
    <row r="65792" spans="2:2" ht="16.5" x14ac:dyDescent="0.3">
      <c r="B65792"/>
    </row>
    <row r="65793" spans="2:2" ht="16.5" x14ac:dyDescent="0.3">
      <c r="B65793"/>
    </row>
    <row r="65794" spans="2:2" ht="16.5" x14ac:dyDescent="0.3">
      <c r="B65794"/>
    </row>
    <row r="65795" spans="2:2" ht="16.5" x14ac:dyDescent="0.3">
      <c r="B65795"/>
    </row>
    <row r="65796" spans="2:2" ht="16.5" x14ac:dyDescent="0.3">
      <c r="B65796"/>
    </row>
    <row r="65797" spans="2:2" ht="16.5" x14ac:dyDescent="0.3">
      <c r="B65797"/>
    </row>
    <row r="65798" spans="2:2" ht="16.5" x14ac:dyDescent="0.3">
      <c r="B65798"/>
    </row>
    <row r="65799" spans="2:2" ht="16.5" x14ac:dyDescent="0.3">
      <c r="B65799"/>
    </row>
    <row r="65800" spans="2:2" ht="16.5" x14ac:dyDescent="0.3">
      <c r="B65800"/>
    </row>
    <row r="65801" spans="2:2" ht="16.5" x14ac:dyDescent="0.3">
      <c r="B65801"/>
    </row>
    <row r="65802" spans="2:2" ht="16.5" x14ac:dyDescent="0.3">
      <c r="B65802"/>
    </row>
    <row r="65803" spans="2:2" ht="16.5" x14ac:dyDescent="0.3">
      <c r="B65803"/>
    </row>
    <row r="65804" spans="2:2" ht="16.5" x14ac:dyDescent="0.3">
      <c r="B65804"/>
    </row>
    <row r="65805" spans="2:2" ht="16.5" x14ac:dyDescent="0.3">
      <c r="B65805"/>
    </row>
    <row r="65806" spans="2:2" ht="16.5" x14ac:dyDescent="0.3">
      <c r="B65806"/>
    </row>
    <row r="65807" spans="2:2" ht="16.5" x14ac:dyDescent="0.3">
      <c r="B65807"/>
    </row>
    <row r="65808" spans="2:2" ht="16.5" x14ac:dyDescent="0.3">
      <c r="B65808"/>
    </row>
    <row r="65809" spans="2:2" ht="16.5" x14ac:dyDescent="0.3">
      <c r="B65809"/>
    </row>
    <row r="65810" spans="2:2" ht="16.5" x14ac:dyDescent="0.3">
      <c r="B65810"/>
    </row>
    <row r="65811" spans="2:2" ht="16.5" x14ac:dyDescent="0.3">
      <c r="B65811"/>
    </row>
    <row r="65812" spans="2:2" ht="16.5" x14ac:dyDescent="0.3">
      <c r="B65812"/>
    </row>
    <row r="65813" spans="2:2" ht="16.5" x14ac:dyDescent="0.3">
      <c r="B65813"/>
    </row>
    <row r="65814" spans="2:2" ht="16.5" x14ac:dyDescent="0.3">
      <c r="B65814"/>
    </row>
    <row r="65815" spans="2:2" ht="16.5" x14ac:dyDescent="0.3">
      <c r="B65815"/>
    </row>
    <row r="65816" spans="2:2" ht="16.5" x14ac:dyDescent="0.3">
      <c r="B65816"/>
    </row>
    <row r="65817" spans="2:2" ht="16.5" x14ac:dyDescent="0.3">
      <c r="B65817"/>
    </row>
    <row r="65818" spans="2:2" ht="16.5" x14ac:dyDescent="0.3">
      <c r="B65818"/>
    </row>
    <row r="65819" spans="2:2" ht="16.5" x14ac:dyDescent="0.3">
      <c r="B65819"/>
    </row>
    <row r="65820" spans="2:2" ht="16.5" x14ac:dyDescent="0.3">
      <c r="B65820"/>
    </row>
    <row r="65821" spans="2:2" ht="16.5" x14ac:dyDescent="0.3">
      <c r="B65821"/>
    </row>
    <row r="65822" spans="2:2" ht="16.5" x14ac:dyDescent="0.3">
      <c r="B65822"/>
    </row>
    <row r="65823" spans="2:2" ht="16.5" x14ac:dyDescent="0.3">
      <c r="B65823"/>
    </row>
    <row r="65824" spans="2:2" ht="16.5" x14ac:dyDescent="0.3">
      <c r="B65824"/>
    </row>
    <row r="65825" spans="2:2" ht="16.5" x14ac:dyDescent="0.3">
      <c r="B65825"/>
    </row>
    <row r="65826" spans="2:2" ht="16.5" x14ac:dyDescent="0.3">
      <c r="B65826"/>
    </row>
    <row r="65827" spans="2:2" ht="16.5" x14ac:dyDescent="0.3">
      <c r="B65827"/>
    </row>
    <row r="65828" spans="2:2" ht="16.5" x14ac:dyDescent="0.3">
      <c r="B65828"/>
    </row>
    <row r="65829" spans="2:2" ht="16.5" x14ac:dyDescent="0.3">
      <c r="B65829"/>
    </row>
    <row r="65830" spans="2:2" ht="16.5" x14ac:dyDescent="0.3">
      <c r="B65830"/>
    </row>
    <row r="65831" spans="2:2" ht="16.5" x14ac:dyDescent="0.3">
      <c r="B65831"/>
    </row>
    <row r="65832" spans="2:2" ht="16.5" x14ac:dyDescent="0.3">
      <c r="B65832"/>
    </row>
    <row r="65833" spans="2:2" ht="16.5" x14ac:dyDescent="0.3">
      <c r="B65833"/>
    </row>
    <row r="65834" spans="2:2" ht="16.5" x14ac:dyDescent="0.3">
      <c r="B65834"/>
    </row>
    <row r="65835" spans="2:2" ht="16.5" x14ac:dyDescent="0.3">
      <c r="B65835"/>
    </row>
    <row r="65836" spans="2:2" ht="16.5" x14ac:dyDescent="0.3">
      <c r="B65836"/>
    </row>
    <row r="65837" spans="2:2" ht="16.5" x14ac:dyDescent="0.3">
      <c r="B65837"/>
    </row>
    <row r="65838" spans="2:2" ht="16.5" x14ac:dyDescent="0.3">
      <c r="B65838"/>
    </row>
    <row r="65839" spans="2:2" ht="16.5" x14ac:dyDescent="0.3">
      <c r="B65839"/>
    </row>
    <row r="65840" spans="2:2" ht="16.5" x14ac:dyDescent="0.3">
      <c r="B65840"/>
    </row>
    <row r="65841" spans="2:2" ht="16.5" x14ac:dyDescent="0.3">
      <c r="B65841"/>
    </row>
    <row r="65842" spans="2:2" ht="16.5" x14ac:dyDescent="0.3">
      <c r="B65842"/>
    </row>
    <row r="65843" spans="2:2" ht="16.5" x14ac:dyDescent="0.3">
      <c r="B65843"/>
    </row>
    <row r="65844" spans="2:2" ht="16.5" x14ac:dyDescent="0.3">
      <c r="B65844"/>
    </row>
    <row r="65845" spans="2:2" ht="16.5" x14ac:dyDescent="0.3">
      <c r="B65845"/>
    </row>
    <row r="65846" spans="2:2" ht="16.5" x14ac:dyDescent="0.3">
      <c r="B65846"/>
    </row>
    <row r="65847" spans="2:2" ht="16.5" x14ac:dyDescent="0.3">
      <c r="B65847"/>
    </row>
    <row r="65848" spans="2:2" ht="16.5" x14ac:dyDescent="0.3">
      <c r="B65848"/>
    </row>
    <row r="65849" spans="2:2" ht="16.5" x14ac:dyDescent="0.3">
      <c r="B65849"/>
    </row>
    <row r="65850" spans="2:2" ht="16.5" x14ac:dyDescent="0.3">
      <c r="B65850"/>
    </row>
    <row r="65851" spans="2:2" ht="16.5" x14ac:dyDescent="0.3">
      <c r="B65851"/>
    </row>
    <row r="65852" spans="2:2" ht="16.5" x14ac:dyDescent="0.3">
      <c r="B65852"/>
    </row>
    <row r="65853" spans="2:2" ht="16.5" x14ac:dyDescent="0.3">
      <c r="B65853"/>
    </row>
    <row r="65854" spans="2:2" ht="16.5" x14ac:dyDescent="0.3">
      <c r="B65854"/>
    </row>
    <row r="65855" spans="2:2" ht="16.5" x14ac:dyDescent="0.3">
      <c r="B65855"/>
    </row>
    <row r="65856" spans="2:2" ht="16.5" x14ac:dyDescent="0.3">
      <c r="B65856"/>
    </row>
    <row r="65857" spans="2:2" ht="16.5" x14ac:dyDescent="0.3">
      <c r="B65857"/>
    </row>
    <row r="65858" spans="2:2" ht="16.5" x14ac:dyDescent="0.3">
      <c r="B65858"/>
    </row>
    <row r="65859" spans="2:2" ht="16.5" x14ac:dyDescent="0.3">
      <c r="B65859"/>
    </row>
    <row r="65860" spans="2:2" ht="16.5" x14ac:dyDescent="0.3">
      <c r="B65860"/>
    </row>
    <row r="65861" spans="2:2" ht="16.5" x14ac:dyDescent="0.3">
      <c r="B65861"/>
    </row>
    <row r="65862" spans="2:2" ht="16.5" x14ac:dyDescent="0.3">
      <c r="B65862"/>
    </row>
    <row r="65863" spans="2:2" ht="16.5" x14ac:dyDescent="0.3">
      <c r="B65863"/>
    </row>
    <row r="65864" spans="2:2" ht="16.5" x14ac:dyDescent="0.3">
      <c r="B65864"/>
    </row>
    <row r="65865" spans="2:2" ht="16.5" x14ac:dyDescent="0.3">
      <c r="B65865"/>
    </row>
    <row r="65866" spans="2:2" ht="16.5" x14ac:dyDescent="0.3">
      <c r="B65866"/>
    </row>
    <row r="65867" spans="2:2" ht="16.5" x14ac:dyDescent="0.3">
      <c r="B65867"/>
    </row>
    <row r="65868" spans="2:2" ht="16.5" x14ac:dyDescent="0.3">
      <c r="B65868"/>
    </row>
    <row r="65869" spans="2:2" ht="16.5" x14ac:dyDescent="0.3">
      <c r="B65869"/>
    </row>
    <row r="65870" spans="2:2" ht="16.5" x14ac:dyDescent="0.3">
      <c r="B65870"/>
    </row>
    <row r="65871" spans="2:2" ht="16.5" x14ac:dyDescent="0.3">
      <c r="B65871"/>
    </row>
    <row r="65872" spans="2:2" ht="16.5" x14ac:dyDescent="0.3">
      <c r="B65872"/>
    </row>
    <row r="65873" spans="2:2" ht="16.5" x14ac:dyDescent="0.3">
      <c r="B65873"/>
    </row>
    <row r="65874" spans="2:2" ht="16.5" x14ac:dyDescent="0.3">
      <c r="B65874"/>
    </row>
    <row r="65875" spans="2:2" ht="16.5" x14ac:dyDescent="0.3">
      <c r="B65875"/>
    </row>
    <row r="65876" spans="2:2" ht="16.5" x14ac:dyDescent="0.3">
      <c r="B65876"/>
    </row>
    <row r="65877" spans="2:2" ht="16.5" x14ac:dyDescent="0.3">
      <c r="B65877"/>
    </row>
    <row r="65878" spans="2:2" ht="16.5" x14ac:dyDescent="0.3">
      <c r="B65878"/>
    </row>
    <row r="65879" spans="2:2" ht="16.5" x14ac:dyDescent="0.3">
      <c r="B65879"/>
    </row>
    <row r="65880" spans="2:2" ht="16.5" x14ac:dyDescent="0.3">
      <c r="B65880"/>
    </row>
    <row r="65881" spans="2:2" ht="16.5" x14ac:dyDescent="0.3">
      <c r="B65881"/>
    </row>
    <row r="65882" spans="2:2" ht="16.5" x14ac:dyDescent="0.3">
      <c r="B65882"/>
    </row>
    <row r="65883" spans="2:2" ht="16.5" x14ac:dyDescent="0.3">
      <c r="B65883"/>
    </row>
    <row r="65884" spans="2:2" ht="16.5" x14ac:dyDescent="0.3">
      <c r="B65884"/>
    </row>
    <row r="65885" spans="2:2" ht="16.5" x14ac:dyDescent="0.3">
      <c r="B65885"/>
    </row>
    <row r="65886" spans="2:2" ht="16.5" x14ac:dyDescent="0.3">
      <c r="B65886"/>
    </row>
    <row r="65887" spans="2:2" ht="16.5" x14ac:dyDescent="0.3">
      <c r="B65887"/>
    </row>
    <row r="65888" spans="2:2" ht="16.5" x14ac:dyDescent="0.3">
      <c r="B65888"/>
    </row>
    <row r="65889" spans="2:2" ht="16.5" x14ac:dyDescent="0.3">
      <c r="B65889"/>
    </row>
    <row r="65890" spans="2:2" ht="16.5" x14ac:dyDescent="0.3">
      <c r="B65890"/>
    </row>
    <row r="65891" spans="2:2" ht="16.5" x14ac:dyDescent="0.3">
      <c r="B65891"/>
    </row>
    <row r="65892" spans="2:2" ht="16.5" x14ac:dyDescent="0.3">
      <c r="B65892"/>
    </row>
    <row r="65893" spans="2:2" ht="16.5" x14ac:dyDescent="0.3">
      <c r="B65893"/>
    </row>
    <row r="65894" spans="2:2" ht="16.5" x14ac:dyDescent="0.3">
      <c r="B65894"/>
    </row>
    <row r="65895" spans="2:2" ht="16.5" x14ac:dyDescent="0.3">
      <c r="B65895"/>
    </row>
    <row r="65896" spans="2:2" ht="16.5" x14ac:dyDescent="0.3">
      <c r="B65896"/>
    </row>
    <row r="65897" spans="2:2" ht="16.5" x14ac:dyDescent="0.3">
      <c r="B65897"/>
    </row>
    <row r="65898" spans="2:2" ht="16.5" x14ac:dyDescent="0.3">
      <c r="B65898"/>
    </row>
    <row r="65899" spans="2:2" ht="16.5" x14ac:dyDescent="0.3">
      <c r="B65899"/>
    </row>
    <row r="65900" spans="2:2" ht="16.5" x14ac:dyDescent="0.3">
      <c r="B65900"/>
    </row>
    <row r="65901" spans="2:2" ht="16.5" x14ac:dyDescent="0.3">
      <c r="B65901"/>
    </row>
    <row r="65902" spans="2:2" ht="16.5" x14ac:dyDescent="0.3">
      <c r="B65902"/>
    </row>
    <row r="65903" spans="2:2" ht="16.5" x14ac:dyDescent="0.3">
      <c r="B65903"/>
    </row>
    <row r="65904" spans="2:2" ht="16.5" x14ac:dyDescent="0.3">
      <c r="B65904"/>
    </row>
    <row r="65905" spans="2:2" ht="16.5" x14ac:dyDescent="0.3">
      <c r="B65905"/>
    </row>
    <row r="65906" spans="2:2" ht="16.5" x14ac:dyDescent="0.3">
      <c r="B65906"/>
    </row>
    <row r="65907" spans="2:2" ht="16.5" x14ac:dyDescent="0.3">
      <c r="B65907"/>
    </row>
    <row r="65908" spans="2:2" ht="16.5" x14ac:dyDescent="0.3">
      <c r="B65908"/>
    </row>
    <row r="65909" spans="2:2" ht="16.5" x14ac:dyDescent="0.3">
      <c r="B65909"/>
    </row>
    <row r="65910" spans="2:2" ht="16.5" x14ac:dyDescent="0.3">
      <c r="B65910"/>
    </row>
    <row r="65911" spans="2:2" ht="16.5" x14ac:dyDescent="0.3">
      <c r="B65911"/>
    </row>
    <row r="65912" spans="2:2" ht="16.5" x14ac:dyDescent="0.3">
      <c r="B65912"/>
    </row>
    <row r="65913" spans="2:2" ht="16.5" x14ac:dyDescent="0.3">
      <c r="B65913"/>
    </row>
    <row r="65914" spans="2:2" ht="16.5" x14ac:dyDescent="0.3">
      <c r="B65914"/>
    </row>
    <row r="65915" spans="2:2" ht="16.5" x14ac:dyDescent="0.3">
      <c r="B65915"/>
    </row>
    <row r="65916" spans="2:2" ht="16.5" x14ac:dyDescent="0.3">
      <c r="B65916"/>
    </row>
    <row r="65917" spans="2:2" ht="16.5" x14ac:dyDescent="0.3">
      <c r="B65917"/>
    </row>
    <row r="65918" spans="2:2" ht="16.5" x14ac:dyDescent="0.3">
      <c r="B65918"/>
    </row>
    <row r="65919" spans="2:2" ht="16.5" x14ac:dyDescent="0.3">
      <c r="B65919"/>
    </row>
    <row r="65920" spans="2:2" ht="16.5" x14ac:dyDescent="0.3">
      <c r="B65920"/>
    </row>
    <row r="65921" spans="2:2" ht="16.5" x14ac:dyDescent="0.3">
      <c r="B65921"/>
    </row>
    <row r="65922" spans="2:2" ht="16.5" x14ac:dyDescent="0.3">
      <c r="B65922"/>
    </row>
    <row r="65923" spans="2:2" ht="16.5" x14ac:dyDescent="0.3">
      <c r="B65923"/>
    </row>
    <row r="65924" spans="2:2" ht="16.5" x14ac:dyDescent="0.3">
      <c r="B65924"/>
    </row>
    <row r="65925" spans="2:2" ht="16.5" x14ac:dyDescent="0.3">
      <c r="B65925"/>
    </row>
    <row r="65926" spans="2:2" ht="16.5" x14ac:dyDescent="0.3">
      <c r="B65926"/>
    </row>
    <row r="65927" spans="2:2" ht="16.5" x14ac:dyDescent="0.3">
      <c r="B65927"/>
    </row>
    <row r="65928" spans="2:2" ht="16.5" x14ac:dyDescent="0.3">
      <c r="B65928"/>
    </row>
    <row r="65929" spans="2:2" ht="16.5" x14ac:dyDescent="0.3">
      <c r="B65929"/>
    </row>
    <row r="65930" spans="2:2" ht="16.5" x14ac:dyDescent="0.3">
      <c r="B65930"/>
    </row>
    <row r="65931" spans="2:2" ht="16.5" x14ac:dyDescent="0.3">
      <c r="B65931"/>
    </row>
    <row r="65932" spans="2:2" ht="16.5" x14ac:dyDescent="0.3">
      <c r="B65932"/>
    </row>
    <row r="65933" spans="2:2" ht="16.5" x14ac:dyDescent="0.3">
      <c r="B65933"/>
    </row>
    <row r="65934" spans="2:2" ht="16.5" x14ac:dyDescent="0.3">
      <c r="B65934"/>
    </row>
    <row r="65935" spans="2:2" ht="16.5" x14ac:dyDescent="0.3">
      <c r="B65935"/>
    </row>
    <row r="65936" spans="2:2" ht="16.5" x14ac:dyDescent="0.3">
      <c r="B65936"/>
    </row>
    <row r="65937" spans="2:2" ht="16.5" x14ac:dyDescent="0.3">
      <c r="B65937"/>
    </row>
    <row r="65938" spans="2:2" ht="16.5" x14ac:dyDescent="0.3">
      <c r="B65938"/>
    </row>
    <row r="65939" spans="2:2" ht="16.5" x14ac:dyDescent="0.3">
      <c r="B65939"/>
    </row>
    <row r="65940" spans="2:2" ht="16.5" x14ac:dyDescent="0.3">
      <c r="B65940"/>
    </row>
    <row r="65941" spans="2:2" ht="16.5" x14ac:dyDescent="0.3">
      <c r="B65941"/>
    </row>
    <row r="65942" spans="2:2" ht="16.5" x14ac:dyDescent="0.3">
      <c r="B65942"/>
    </row>
    <row r="65943" spans="2:2" ht="16.5" x14ac:dyDescent="0.3">
      <c r="B65943"/>
    </row>
    <row r="65944" spans="2:2" ht="16.5" x14ac:dyDescent="0.3">
      <c r="B65944"/>
    </row>
    <row r="65945" spans="2:2" ht="16.5" x14ac:dyDescent="0.3">
      <c r="B65945"/>
    </row>
    <row r="65946" spans="2:2" ht="16.5" x14ac:dyDescent="0.3">
      <c r="B65946"/>
    </row>
    <row r="65947" spans="2:2" ht="16.5" x14ac:dyDescent="0.3">
      <c r="B65947"/>
    </row>
    <row r="65948" spans="2:2" ht="16.5" x14ac:dyDescent="0.3">
      <c r="B65948"/>
    </row>
    <row r="65949" spans="2:2" ht="16.5" x14ac:dyDescent="0.3">
      <c r="B65949"/>
    </row>
    <row r="65950" spans="2:2" ht="16.5" x14ac:dyDescent="0.3">
      <c r="B65950"/>
    </row>
    <row r="65951" spans="2:2" ht="16.5" x14ac:dyDescent="0.3">
      <c r="B65951"/>
    </row>
    <row r="65952" spans="2:2" ht="16.5" x14ac:dyDescent="0.3">
      <c r="B65952"/>
    </row>
    <row r="65953" spans="2:2" ht="16.5" x14ac:dyDescent="0.3">
      <c r="B65953"/>
    </row>
    <row r="65954" spans="2:2" ht="16.5" x14ac:dyDescent="0.3">
      <c r="B65954"/>
    </row>
    <row r="65955" spans="2:2" ht="16.5" x14ac:dyDescent="0.3">
      <c r="B65955"/>
    </row>
    <row r="65956" spans="2:2" ht="16.5" x14ac:dyDescent="0.3">
      <c r="B65956"/>
    </row>
    <row r="65957" spans="2:2" ht="16.5" x14ac:dyDescent="0.3">
      <c r="B65957"/>
    </row>
    <row r="65958" spans="2:2" ht="16.5" x14ac:dyDescent="0.3">
      <c r="B65958"/>
    </row>
    <row r="65959" spans="2:2" ht="16.5" x14ac:dyDescent="0.3">
      <c r="B65959"/>
    </row>
    <row r="65960" spans="2:2" ht="16.5" x14ac:dyDescent="0.3">
      <c r="B65960"/>
    </row>
    <row r="65961" spans="2:2" ht="16.5" x14ac:dyDescent="0.3">
      <c r="B65961"/>
    </row>
    <row r="65962" spans="2:2" ht="16.5" x14ac:dyDescent="0.3">
      <c r="B65962"/>
    </row>
    <row r="65963" spans="2:2" ht="16.5" x14ac:dyDescent="0.3">
      <c r="B65963"/>
    </row>
    <row r="65964" spans="2:2" ht="16.5" x14ac:dyDescent="0.3">
      <c r="B65964"/>
    </row>
    <row r="65965" spans="2:2" ht="16.5" x14ac:dyDescent="0.3">
      <c r="B65965"/>
    </row>
    <row r="65966" spans="2:2" ht="16.5" x14ac:dyDescent="0.3">
      <c r="B65966"/>
    </row>
    <row r="65967" spans="2:2" ht="16.5" x14ac:dyDescent="0.3">
      <c r="B65967"/>
    </row>
    <row r="65968" spans="2:2" ht="16.5" x14ac:dyDescent="0.3">
      <c r="B65968"/>
    </row>
    <row r="65969" spans="2:2" ht="16.5" x14ac:dyDescent="0.3">
      <c r="B65969"/>
    </row>
    <row r="65970" spans="2:2" ht="16.5" x14ac:dyDescent="0.3">
      <c r="B65970"/>
    </row>
    <row r="65971" spans="2:2" ht="16.5" x14ac:dyDescent="0.3">
      <c r="B65971"/>
    </row>
    <row r="65972" spans="2:2" ht="16.5" x14ac:dyDescent="0.3">
      <c r="B65972"/>
    </row>
    <row r="65973" spans="2:2" ht="16.5" x14ac:dyDescent="0.3">
      <c r="B65973"/>
    </row>
    <row r="65974" spans="2:2" ht="16.5" x14ac:dyDescent="0.3">
      <c r="B65974"/>
    </row>
    <row r="65975" spans="2:2" ht="16.5" x14ac:dyDescent="0.3">
      <c r="B65975"/>
    </row>
    <row r="65976" spans="2:2" ht="16.5" x14ac:dyDescent="0.3">
      <c r="B65976"/>
    </row>
    <row r="65977" spans="2:2" ht="16.5" x14ac:dyDescent="0.3">
      <c r="B65977"/>
    </row>
    <row r="65978" spans="2:2" ht="16.5" x14ac:dyDescent="0.3">
      <c r="B65978"/>
    </row>
    <row r="65979" spans="2:2" ht="16.5" x14ac:dyDescent="0.3">
      <c r="B65979"/>
    </row>
    <row r="65980" spans="2:2" ht="16.5" x14ac:dyDescent="0.3">
      <c r="B65980"/>
    </row>
    <row r="65981" spans="2:2" ht="16.5" x14ac:dyDescent="0.3">
      <c r="B65981"/>
    </row>
    <row r="65982" spans="2:2" ht="16.5" x14ac:dyDescent="0.3">
      <c r="B65982"/>
    </row>
    <row r="65983" spans="2:2" ht="16.5" x14ac:dyDescent="0.3">
      <c r="B65983"/>
    </row>
    <row r="65984" spans="2:2" ht="16.5" x14ac:dyDescent="0.3">
      <c r="B65984"/>
    </row>
    <row r="65985" spans="2:2" ht="16.5" x14ac:dyDescent="0.3">
      <c r="B65985"/>
    </row>
    <row r="65986" spans="2:2" ht="16.5" x14ac:dyDescent="0.3">
      <c r="B65986"/>
    </row>
    <row r="65987" spans="2:2" ht="16.5" x14ac:dyDescent="0.3">
      <c r="B65987"/>
    </row>
    <row r="65988" spans="2:2" ht="16.5" x14ac:dyDescent="0.3">
      <c r="B65988"/>
    </row>
    <row r="65989" spans="2:2" ht="16.5" x14ac:dyDescent="0.3">
      <c r="B65989"/>
    </row>
    <row r="65990" spans="2:2" ht="16.5" x14ac:dyDescent="0.3">
      <c r="B65990"/>
    </row>
    <row r="65991" spans="2:2" ht="16.5" x14ac:dyDescent="0.3">
      <c r="B65991"/>
    </row>
    <row r="65992" spans="2:2" ht="16.5" x14ac:dyDescent="0.3">
      <c r="B65992"/>
    </row>
    <row r="65993" spans="2:2" ht="16.5" x14ac:dyDescent="0.3">
      <c r="B65993"/>
    </row>
    <row r="65994" spans="2:2" ht="16.5" x14ac:dyDescent="0.3">
      <c r="B65994"/>
    </row>
    <row r="65995" spans="2:2" ht="16.5" x14ac:dyDescent="0.3">
      <c r="B65995"/>
    </row>
    <row r="65996" spans="2:2" ht="16.5" x14ac:dyDescent="0.3">
      <c r="B65996"/>
    </row>
    <row r="65997" spans="2:2" ht="16.5" x14ac:dyDescent="0.3">
      <c r="B65997"/>
    </row>
    <row r="65998" spans="2:2" ht="16.5" x14ac:dyDescent="0.3">
      <c r="B65998"/>
    </row>
    <row r="65999" spans="2:2" ht="16.5" x14ac:dyDescent="0.3">
      <c r="B65999"/>
    </row>
    <row r="66000" spans="2:2" ht="16.5" x14ac:dyDescent="0.3">
      <c r="B66000"/>
    </row>
    <row r="66001" spans="2:2" ht="16.5" x14ac:dyDescent="0.3">
      <c r="B66001"/>
    </row>
    <row r="66002" spans="2:2" ht="16.5" x14ac:dyDescent="0.3">
      <c r="B66002"/>
    </row>
    <row r="66003" spans="2:2" ht="16.5" x14ac:dyDescent="0.3">
      <c r="B66003"/>
    </row>
    <row r="66004" spans="2:2" ht="16.5" x14ac:dyDescent="0.3">
      <c r="B66004"/>
    </row>
    <row r="66005" spans="2:2" ht="16.5" x14ac:dyDescent="0.3">
      <c r="B66005"/>
    </row>
    <row r="66006" spans="2:2" ht="16.5" x14ac:dyDescent="0.3">
      <c r="B66006"/>
    </row>
    <row r="66007" spans="2:2" ht="16.5" x14ac:dyDescent="0.3">
      <c r="B66007"/>
    </row>
    <row r="66008" spans="2:2" ht="16.5" x14ac:dyDescent="0.3">
      <c r="B66008"/>
    </row>
    <row r="66009" spans="2:2" ht="16.5" x14ac:dyDescent="0.3">
      <c r="B66009"/>
    </row>
    <row r="66010" spans="2:2" ht="16.5" x14ac:dyDescent="0.3">
      <c r="B66010"/>
    </row>
    <row r="66011" spans="2:2" ht="16.5" x14ac:dyDescent="0.3">
      <c r="B66011"/>
    </row>
    <row r="66012" spans="2:2" ht="16.5" x14ac:dyDescent="0.3">
      <c r="B66012"/>
    </row>
    <row r="66013" spans="2:2" ht="16.5" x14ac:dyDescent="0.3">
      <c r="B66013"/>
    </row>
    <row r="66014" spans="2:2" ht="16.5" x14ac:dyDescent="0.3">
      <c r="B66014"/>
    </row>
    <row r="66015" spans="2:2" ht="16.5" x14ac:dyDescent="0.3">
      <c r="B66015"/>
    </row>
    <row r="66016" spans="2:2" ht="16.5" x14ac:dyDescent="0.3">
      <c r="B66016"/>
    </row>
    <row r="66017" spans="2:2" ht="16.5" x14ac:dyDescent="0.3">
      <c r="B66017"/>
    </row>
    <row r="66018" spans="2:2" ht="16.5" x14ac:dyDescent="0.3">
      <c r="B66018"/>
    </row>
    <row r="66019" spans="2:2" ht="16.5" x14ac:dyDescent="0.3">
      <c r="B66019"/>
    </row>
    <row r="66020" spans="2:2" ht="16.5" x14ac:dyDescent="0.3">
      <c r="B66020"/>
    </row>
    <row r="66021" spans="2:2" ht="16.5" x14ac:dyDescent="0.3">
      <c r="B66021"/>
    </row>
    <row r="66022" spans="2:2" ht="16.5" x14ac:dyDescent="0.3">
      <c r="B66022"/>
    </row>
    <row r="66023" spans="2:2" ht="16.5" x14ac:dyDescent="0.3">
      <c r="B66023"/>
    </row>
    <row r="66024" spans="2:2" ht="16.5" x14ac:dyDescent="0.3">
      <c r="B66024"/>
    </row>
    <row r="66025" spans="2:2" ht="16.5" x14ac:dyDescent="0.3">
      <c r="B66025"/>
    </row>
    <row r="66026" spans="2:2" ht="16.5" x14ac:dyDescent="0.3">
      <c r="B66026"/>
    </row>
    <row r="66027" spans="2:2" ht="16.5" x14ac:dyDescent="0.3">
      <c r="B66027"/>
    </row>
    <row r="66028" spans="2:2" ht="16.5" x14ac:dyDescent="0.3">
      <c r="B66028"/>
    </row>
    <row r="66029" spans="2:2" ht="16.5" x14ac:dyDescent="0.3">
      <c r="B66029"/>
    </row>
    <row r="66030" spans="2:2" ht="16.5" x14ac:dyDescent="0.3">
      <c r="B66030"/>
    </row>
    <row r="66031" spans="2:2" ht="16.5" x14ac:dyDescent="0.3">
      <c r="B66031"/>
    </row>
    <row r="66032" spans="2:2" ht="16.5" x14ac:dyDescent="0.3">
      <c r="B66032"/>
    </row>
    <row r="66033" spans="2:2" ht="16.5" x14ac:dyDescent="0.3">
      <c r="B66033"/>
    </row>
    <row r="66034" spans="2:2" ht="16.5" x14ac:dyDescent="0.3">
      <c r="B66034"/>
    </row>
    <row r="66035" spans="2:2" ht="16.5" x14ac:dyDescent="0.3">
      <c r="B66035"/>
    </row>
    <row r="66036" spans="2:2" ht="16.5" x14ac:dyDescent="0.3">
      <c r="B66036"/>
    </row>
    <row r="66037" spans="2:2" ht="16.5" x14ac:dyDescent="0.3">
      <c r="B66037"/>
    </row>
    <row r="66038" spans="2:2" ht="16.5" x14ac:dyDescent="0.3">
      <c r="B66038"/>
    </row>
    <row r="66039" spans="2:2" ht="16.5" x14ac:dyDescent="0.3">
      <c r="B66039"/>
    </row>
    <row r="66040" spans="2:2" ht="16.5" x14ac:dyDescent="0.3">
      <c r="B66040"/>
    </row>
    <row r="66041" spans="2:2" ht="16.5" x14ac:dyDescent="0.3">
      <c r="B66041"/>
    </row>
    <row r="66042" spans="2:2" ht="16.5" x14ac:dyDescent="0.3">
      <c r="B66042"/>
    </row>
    <row r="66043" spans="2:2" ht="16.5" x14ac:dyDescent="0.3">
      <c r="B66043"/>
    </row>
    <row r="66044" spans="2:2" ht="16.5" x14ac:dyDescent="0.3">
      <c r="B66044"/>
    </row>
    <row r="66045" spans="2:2" ht="16.5" x14ac:dyDescent="0.3">
      <c r="B66045"/>
    </row>
    <row r="66046" spans="2:2" ht="16.5" x14ac:dyDescent="0.3">
      <c r="B66046"/>
    </row>
    <row r="66047" spans="2:2" ht="16.5" x14ac:dyDescent="0.3">
      <c r="B66047"/>
    </row>
    <row r="66048" spans="2:2" ht="16.5" x14ac:dyDescent="0.3">
      <c r="B66048"/>
    </row>
    <row r="66049" spans="2:2" ht="16.5" x14ac:dyDescent="0.3">
      <c r="B66049"/>
    </row>
    <row r="66050" spans="2:2" ht="16.5" x14ac:dyDescent="0.3">
      <c r="B66050"/>
    </row>
    <row r="66051" spans="2:2" ht="16.5" x14ac:dyDescent="0.3">
      <c r="B66051"/>
    </row>
    <row r="66052" spans="2:2" ht="16.5" x14ac:dyDescent="0.3">
      <c r="B66052"/>
    </row>
    <row r="66053" spans="2:2" ht="16.5" x14ac:dyDescent="0.3">
      <c r="B66053"/>
    </row>
    <row r="66054" spans="2:2" ht="16.5" x14ac:dyDescent="0.3">
      <c r="B66054"/>
    </row>
    <row r="66055" spans="2:2" ht="16.5" x14ac:dyDescent="0.3">
      <c r="B66055"/>
    </row>
    <row r="66056" spans="2:2" ht="16.5" x14ac:dyDescent="0.3">
      <c r="B66056"/>
    </row>
    <row r="66057" spans="2:2" ht="16.5" x14ac:dyDescent="0.3">
      <c r="B66057"/>
    </row>
    <row r="66058" spans="2:2" ht="16.5" x14ac:dyDescent="0.3">
      <c r="B66058"/>
    </row>
    <row r="66059" spans="2:2" ht="16.5" x14ac:dyDescent="0.3">
      <c r="B66059"/>
    </row>
    <row r="66060" spans="2:2" ht="16.5" x14ac:dyDescent="0.3">
      <c r="B66060"/>
    </row>
    <row r="66061" spans="2:2" ht="16.5" x14ac:dyDescent="0.3">
      <c r="B66061"/>
    </row>
    <row r="66062" spans="2:2" ht="16.5" x14ac:dyDescent="0.3">
      <c r="B66062"/>
    </row>
    <row r="66063" spans="2:2" ht="16.5" x14ac:dyDescent="0.3">
      <c r="B66063"/>
    </row>
    <row r="66064" spans="2:2" ht="16.5" x14ac:dyDescent="0.3">
      <c r="B66064"/>
    </row>
    <row r="66065" spans="2:2" ht="16.5" x14ac:dyDescent="0.3">
      <c r="B66065"/>
    </row>
    <row r="66066" spans="2:2" ht="16.5" x14ac:dyDescent="0.3">
      <c r="B66066"/>
    </row>
    <row r="66067" spans="2:2" ht="16.5" x14ac:dyDescent="0.3">
      <c r="B66067"/>
    </row>
    <row r="66068" spans="2:2" ht="16.5" x14ac:dyDescent="0.3">
      <c r="B66068"/>
    </row>
    <row r="66069" spans="2:2" ht="16.5" x14ac:dyDescent="0.3">
      <c r="B66069"/>
    </row>
    <row r="66070" spans="2:2" ht="16.5" x14ac:dyDescent="0.3">
      <c r="B66070"/>
    </row>
    <row r="66071" spans="2:2" ht="16.5" x14ac:dyDescent="0.3">
      <c r="B66071"/>
    </row>
    <row r="66072" spans="2:2" ht="16.5" x14ac:dyDescent="0.3">
      <c r="B66072"/>
    </row>
    <row r="66073" spans="2:2" ht="16.5" x14ac:dyDescent="0.3">
      <c r="B66073"/>
    </row>
    <row r="66074" spans="2:2" ht="16.5" x14ac:dyDescent="0.3">
      <c r="B66074"/>
    </row>
    <row r="66075" spans="2:2" ht="16.5" x14ac:dyDescent="0.3">
      <c r="B66075"/>
    </row>
    <row r="66076" spans="2:2" ht="16.5" x14ac:dyDescent="0.3">
      <c r="B66076"/>
    </row>
    <row r="66077" spans="2:2" ht="16.5" x14ac:dyDescent="0.3">
      <c r="B66077"/>
    </row>
    <row r="66078" spans="2:2" ht="16.5" x14ac:dyDescent="0.3">
      <c r="B66078"/>
    </row>
    <row r="66079" spans="2:2" ht="16.5" x14ac:dyDescent="0.3">
      <c r="B66079"/>
    </row>
    <row r="66080" spans="2:2" ht="16.5" x14ac:dyDescent="0.3">
      <c r="B66080"/>
    </row>
    <row r="66081" spans="2:2" ht="16.5" x14ac:dyDescent="0.3">
      <c r="B66081"/>
    </row>
    <row r="66082" spans="2:2" ht="16.5" x14ac:dyDescent="0.3">
      <c r="B66082"/>
    </row>
    <row r="66083" spans="2:2" ht="16.5" x14ac:dyDescent="0.3">
      <c r="B66083"/>
    </row>
    <row r="66084" spans="2:2" ht="16.5" x14ac:dyDescent="0.3">
      <c r="B66084"/>
    </row>
    <row r="66085" spans="2:2" ht="16.5" x14ac:dyDescent="0.3">
      <c r="B66085"/>
    </row>
    <row r="66086" spans="2:2" ht="16.5" x14ac:dyDescent="0.3">
      <c r="B66086"/>
    </row>
    <row r="66087" spans="2:2" ht="16.5" x14ac:dyDescent="0.3">
      <c r="B66087"/>
    </row>
    <row r="66088" spans="2:2" ht="16.5" x14ac:dyDescent="0.3">
      <c r="B66088"/>
    </row>
    <row r="66089" spans="2:2" ht="16.5" x14ac:dyDescent="0.3">
      <c r="B66089"/>
    </row>
    <row r="66090" spans="2:2" ht="16.5" x14ac:dyDescent="0.3">
      <c r="B66090"/>
    </row>
    <row r="66091" spans="2:2" ht="16.5" x14ac:dyDescent="0.3">
      <c r="B66091"/>
    </row>
    <row r="66092" spans="2:2" ht="16.5" x14ac:dyDescent="0.3">
      <c r="B66092"/>
    </row>
    <row r="66093" spans="2:2" ht="16.5" x14ac:dyDescent="0.3">
      <c r="B66093"/>
    </row>
    <row r="66094" spans="2:2" ht="16.5" x14ac:dyDescent="0.3">
      <c r="B66094"/>
    </row>
    <row r="66095" spans="2:2" ht="16.5" x14ac:dyDescent="0.3">
      <c r="B66095"/>
    </row>
    <row r="66096" spans="2:2" ht="16.5" x14ac:dyDescent="0.3">
      <c r="B66096"/>
    </row>
    <row r="66097" spans="2:2" ht="16.5" x14ac:dyDescent="0.3">
      <c r="B66097"/>
    </row>
    <row r="66098" spans="2:2" ht="16.5" x14ac:dyDescent="0.3">
      <c r="B66098"/>
    </row>
    <row r="66099" spans="2:2" ht="16.5" x14ac:dyDescent="0.3">
      <c r="B66099"/>
    </row>
    <row r="66100" spans="2:2" ht="16.5" x14ac:dyDescent="0.3">
      <c r="B66100"/>
    </row>
    <row r="66101" spans="2:2" ht="16.5" x14ac:dyDescent="0.3">
      <c r="B66101"/>
    </row>
    <row r="66102" spans="2:2" ht="16.5" x14ac:dyDescent="0.3">
      <c r="B66102"/>
    </row>
    <row r="66103" spans="2:2" ht="16.5" x14ac:dyDescent="0.3">
      <c r="B66103"/>
    </row>
    <row r="66104" spans="2:2" ht="16.5" x14ac:dyDescent="0.3">
      <c r="B66104"/>
    </row>
    <row r="66105" spans="2:2" ht="16.5" x14ac:dyDescent="0.3">
      <c r="B66105"/>
    </row>
    <row r="66106" spans="2:2" ht="16.5" x14ac:dyDescent="0.3">
      <c r="B66106"/>
    </row>
    <row r="66107" spans="2:2" ht="16.5" x14ac:dyDescent="0.3">
      <c r="B66107"/>
    </row>
    <row r="66108" spans="2:2" ht="16.5" x14ac:dyDescent="0.3">
      <c r="B66108"/>
    </row>
    <row r="66109" spans="2:2" ht="16.5" x14ac:dyDescent="0.3">
      <c r="B66109"/>
    </row>
    <row r="66110" spans="2:2" ht="16.5" x14ac:dyDescent="0.3">
      <c r="B66110"/>
    </row>
    <row r="66111" spans="2:2" ht="16.5" x14ac:dyDescent="0.3">
      <c r="B66111"/>
    </row>
    <row r="66112" spans="2:2" ht="16.5" x14ac:dyDescent="0.3">
      <c r="B66112"/>
    </row>
    <row r="66113" spans="2:2" ht="16.5" x14ac:dyDescent="0.3">
      <c r="B66113"/>
    </row>
    <row r="66114" spans="2:2" ht="16.5" x14ac:dyDescent="0.3">
      <c r="B66114"/>
    </row>
    <row r="66115" spans="2:2" ht="16.5" x14ac:dyDescent="0.3">
      <c r="B66115"/>
    </row>
    <row r="66116" spans="2:2" ht="16.5" x14ac:dyDescent="0.3">
      <c r="B66116"/>
    </row>
    <row r="66117" spans="2:2" ht="16.5" x14ac:dyDescent="0.3">
      <c r="B66117"/>
    </row>
    <row r="66118" spans="2:2" ht="16.5" x14ac:dyDescent="0.3">
      <c r="B66118"/>
    </row>
    <row r="66119" spans="2:2" ht="16.5" x14ac:dyDescent="0.3">
      <c r="B66119"/>
    </row>
    <row r="66120" spans="2:2" ht="16.5" x14ac:dyDescent="0.3">
      <c r="B66120"/>
    </row>
    <row r="66121" spans="2:2" ht="16.5" x14ac:dyDescent="0.3">
      <c r="B66121"/>
    </row>
    <row r="66122" spans="2:2" ht="16.5" x14ac:dyDescent="0.3">
      <c r="B66122"/>
    </row>
    <row r="66123" spans="2:2" ht="16.5" x14ac:dyDescent="0.3">
      <c r="B66123"/>
    </row>
    <row r="66124" spans="2:2" ht="16.5" x14ac:dyDescent="0.3">
      <c r="B66124"/>
    </row>
    <row r="66125" spans="2:2" ht="16.5" x14ac:dyDescent="0.3">
      <c r="B66125"/>
    </row>
    <row r="66126" spans="2:2" ht="16.5" x14ac:dyDescent="0.3">
      <c r="B66126"/>
    </row>
    <row r="66127" spans="2:2" ht="16.5" x14ac:dyDescent="0.3">
      <c r="B66127"/>
    </row>
    <row r="66128" spans="2:2" ht="16.5" x14ac:dyDescent="0.3">
      <c r="B66128"/>
    </row>
    <row r="66129" spans="2:2" ht="16.5" x14ac:dyDescent="0.3">
      <c r="B66129"/>
    </row>
    <row r="66130" spans="2:2" ht="16.5" x14ac:dyDescent="0.3">
      <c r="B66130"/>
    </row>
    <row r="66131" spans="2:2" ht="16.5" x14ac:dyDescent="0.3">
      <c r="B66131"/>
    </row>
    <row r="66132" spans="2:2" ht="16.5" x14ac:dyDescent="0.3">
      <c r="B66132"/>
    </row>
    <row r="66133" spans="2:2" ht="16.5" x14ac:dyDescent="0.3">
      <c r="B66133"/>
    </row>
    <row r="66134" spans="2:2" ht="16.5" x14ac:dyDescent="0.3">
      <c r="B66134"/>
    </row>
    <row r="66135" spans="2:2" ht="16.5" x14ac:dyDescent="0.3">
      <c r="B66135"/>
    </row>
    <row r="66136" spans="2:2" ht="16.5" x14ac:dyDescent="0.3">
      <c r="B66136"/>
    </row>
    <row r="66137" spans="2:2" ht="16.5" x14ac:dyDescent="0.3">
      <c r="B66137"/>
    </row>
    <row r="66138" spans="2:2" ht="16.5" x14ac:dyDescent="0.3">
      <c r="B66138"/>
    </row>
    <row r="66139" spans="2:2" ht="16.5" x14ac:dyDescent="0.3">
      <c r="B66139"/>
    </row>
    <row r="66140" spans="2:2" ht="16.5" x14ac:dyDescent="0.3">
      <c r="B66140"/>
    </row>
    <row r="66141" spans="2:2" ht="16.5" x14ac:dyDescent="0.3">
      <c r="B66141"/>
    </row>
    <row r="66142" spans="2:2" ht="16.5" x14ac:dyDescent="0.3">
      <c r="B66142"/>
    </row>
    <row r="66143" spans="2:2" ht="16.5" x14ac:dyDescent="0.3">
      <c r="B66143"/>
    </row>
    <row r="66144" spans="2:2" ht="16.5" x14ac:dyDescent="0.3">
      <c r="B66144"/>
    </row>
    <row r="66145" spans="2:2" ht="16.5" x14ac:dyDescent="0.3">
      <c r="B66145"/>
    </row>
    <row r="66146" spans="2:2" ht="16.5" x14ac:dyDescent="0.3">
      <c r="B66146"/>
    </row>
    <row r="66147" spans="2:2" ht="16.5" x14ac:dyDescent="0.3">
      <c r="B66147"/>
    </row>
    <row r="66148" spans="2:2" ht="16.5" x14ac:dyDescent="0.3">
      <c r="B66148"/>
    </row>
    <row r="66149" spans="2:2" ht="16.5" x14ac:dyDescent="0.3">
      <c r="B66149"/>
    </row>
    <row r="66150" spans="2:2" ht="16.5" x14ac:dyDescent="0.3">
      <c r="B66150"/>
    </row>
    <row r="66151" spans="2:2" ht="16.5" x14ac:dyDescent="0.3">
      <c r="B66151"/>
    </row>
    <row r="66152" spans="2:2" ht="16.5" x14ac:dyDescent="0.3">
      <c r="B66152"/>
    </row>
    <row r="66153" spans="2:2" ht="16.5" x14ac:dyDescent="0.3">
      <c r="B66153"/>
    </row>
    <row r="66154" spans="2:2" ht="16.5" x14ac:dyDescent="0.3">
      <c r="B66154"/>
    </row>
    <row r="66155" spans="2:2" ht="16.5" x14ac:dyDescent="0.3">
      <c r="B66155"/>
    </row>
    <row r="66156" spans="2:2" ht="16.5" x14ac:dyDescent="0.3">
      <c r="B66156"/>
    </row>
    <row r="66157" spans="2:2" ht="16.5" x14ac:dyDescent="0.3">
      <c r="B66157"/>
    </row>
    <row r="66158" spans="2:2" ht="16.5" x14ac:dyDescent="0.3">
      <c r="B66158"/>
    </row>
    <row r="66159" spans="2:2" ht="16.5" x14ac:dyDescent="0.3">
      <c r="B66159"/>
    </row>
    <row r="66160" spans="2:2" ht="16.5" x14ac:dyDescent="0.3">
      <c r="B66160"/>
    </row>
    <row r="66161" spans="2:2" ht="16.5" x14ac:dyDescent="0.3">
      <c r="B66161"/>
    </row>
    <row r="66162" spans="2:2" ht="16.5" x14ac:dyDescent="0.3">
      <c r="B66162"/>
    </row>
    <row r="66163" spans="2:2" ht="16.5" x14ac:dyDescent="0.3">
      <c r="B66163"/>
    </row>
    <row r="66164" spans="2:2" ht="16.5" x14ac:dyDescent="0.3">
      <c r="B66164"/>
    </row>
    <row r="66165" spans="2:2" ht="16.5" x14ac:dyDescent="0.3">
      <c r="B66165"/>
    </row>
    <row r="66166" spans="2:2" ht="16.5" x14ac:dyDescent="0.3">
      <c r="B66166"/>
    </row>
    <row r="66167" spans="2:2" ht="16.5" x14ac:dyDescent="0.3">
      <c r="B66167"/>
    </row>
    <row r="66168" spans="2:2" ht="16.5" x14ac:dyDescent="0.3">
      <c r="B66168"/>
    </row>
    <row r="66169" spans="2:2" ht="16.5" x14ac:dyDescent="0.3">
      <c r="B66169"/>
    </row>
    <row r="66170" spans="2:2" ht="16.5" x14ac:dyDescent="0.3">
      <c r="B66170"/>
    </row>
    <row r="66171" spans="2:2" ht="16.5" x14ac:dyDescent="0.3">
      <c r="B66171"/>
    </row>
    <row r="66172" spans="2:2" ht="16.5" x14ac:dyDescent="0.3">
      <c r="B66172"/>
    </row>
    <row r="66173" spans="2:2" ht="16.5" x14ac:dyDescent="0.3">
      <c r="B66173"/>
    </row>
    <row r="66174" spans="2:2" ht="16.5" x14ac:dyDescent="0.3">
      <c r="B66174"/>
    </row>
    <row r="66175" spans="2:2" ht="16.5" x14ac:dyDescent="0.3">
      <c r="B66175"/>
    </row>
    <row r="66176" spans="2:2" ht="16.5" x14ac:dyDescent="0.3">
      <c r="B66176"/>
    </row>
    <row r="66177" spans="2:2" ht="16.5" x14ac:dyDescent="0.3">
      <c r="B66177"/>
    </row>
    <row r="66178" spans="2:2" ht="16.5" x14ac:dyDescent="0.3">
      <c r="B66178"/>
    </row>
    <row r="66179" spans="2:2" ht="16.5" x14ac:dyDescent="0.3">
      <c r="B66179"/>
    </row>
    <row r="66180" spans="2:2" ht="16.5" x14ac:dyDescent="0.3">
      <c r="B66180"/>
    </row>
    <row r="66181" spans="2:2" ht="16.5" x14ac:dyDescent="0.3">
      <c r="B66181"/>
    </row>
    <row r="66182" spans="2:2" ht="16.5" x14ac:dyDescent="0.3">
      <c r="B66182"/>
    </row>
    <row r="66183" spans="2:2" ht="16.5" x14ac:dyDescent="0.3">
      <c r="B66183"/>
    </row>
    <row r="66184" spans="2:2" ht="16.5" x14ac:dyDescent="0.3">
      <c r="B66184"/>
    </row>
    <row r="66185" spans="2:2" ht="16.5" x14ac:dyDescent="0.3">
      <c r="B66185"/>
    </row>
    <row r="66186" spans="2:2" ht="16.5" x14ac:dyDescent="0.3">
      <c r="B66186"/>
    </row>
    <row r="66187" spans="2:2" ht="16.5" x14ac:dyDescent="0.3">
      <c r="B66187"/>
    </row>
    <row r="66188" spans="2:2" ht="16.5" x14ac:dyDescent="0.3">
      <c r="B66188"/>
    </row>
    <row r="66189" spans="2:2" ht="16.5" x14ac:dyDescent="0.3">
      <c r="B66189"/>
    </row>
    <row r="66190" spans="2:2" ht="16.5" x14ac:dyDescent="0.3">
      <c r="B66190"/>
    </row>
    <row r="66191" spans="2:2" ht="16.5" x14ac:dyDescent="0.3">
      <c r="B66191"/>
    </row>
    <row r="66192" spans="2:2" ht="16.5" x14ac:dyDescent="0.3">
      <c r="B66192"/>
    </row>
    <row r="66193" spans="2:2" ht="16.5" x14ac:dyDescent="0.3">
      <c r="B66193"/>
    </row>
    <row r="66194" spans="2:2" ht="16.5" x14ac:dyDescent="0.3">
      <c r="B66194"/>
    </row>
    <row r="66195" spans="2:2" ht="16.5" x14ac:dyDescent="0.3">
      <c r="B66195"/>
    </row>
    <row r="66196" spans="2:2" ht="16.5" x14ac:dyDescent="0.3">
      <c r="B66196"/>
    </row>
    <row r="66197" spans="2:2" ht="16.5" x14ac:dyDescent="0.3">
      <c r="B66197"/>
    </row>
    <row r="66198" spans="2:2" ht="16.5" x14ac:dyDescent="0.3">
      <c r="B66198"/>
    </row>
    <row r="66199" spans="2:2" ht="16.5" x14ac:dyDescent="0.3">
      <c r="B66199"/>
    </row>
    <row r="66200" spans="2:2" ht="16.5" x14ac:dyDescent="0.3">
      <c r="B66200"/>
    </row>
    <row r="66201" spans="2:2" ht="16.5" x14ac:dyDescent="0.3">
      <c r="B66201"/>
    </row>
    <row r="66202" spans="2:2" ht="16.5" x14ac:dyDescent="0.3">
      <c r="B66202"/>
    </row>
    <row r="66203" spans="2:2" ht="16.5" x14ac:dyDescent="0.3">
      <c r="B66203"/>
    </row>
    <row r="66204" spans="2:2" ht="16.5" x14ac:dyDescent="0.3">
      <c r="B66204"/>
    </row>
    <row r="66205" spans="2:2" ht="16.5" x14ac:dyDescent="0.3">
      <c r="B66205"/>
    </row>
    <row r="66206" spans="2:2" ht="16.5" x14ac:dyDescent="0.3">
      <c r="B66206"/>
    </row>
    <row r="66207" spans="2:2" ht="16.5" x14ac:dyDescent="0.3">
      <c r="B66207"/>
    </row>
    <row r="66208" spans="2:2" ht="16.5" x14ac:dyDescent="0.3">
      <c r="B66208"/>
    </row>
    <row r="66209" spans="2:2" ht="16.5" x14ac:dyDescent="0.3">
      <c r="B66209"/>
    </row>
    <row r="66210" spans="2:2" ht="16.5" x14ac:dyDescent="0.3">
      <c r="B66210"/>
    </row>
    <row r="66211" spans="2:2" ht="16.5" x14ac:dyDescent="0.3">
      <c r="B66211"/>
    </row>
    <row r="66212" spans="2:2" ht="16.5" x14ac:dyDescent="0.3">
      <c r="B66212"/>
    </row>
    <row r="66213" spans="2:2" ht="16.5" x14ac:dyDescent="0.3">
      <c r="B66213"/>
    </row>
    <row r="66214" spans="2:2" ht="16.5" x14ac:dyDescent="0.3">
      <c r="B66214"/>
    </row>
    <row r="66215" spans="2:2" ht="16.5" x14ac:dyDescent="0.3">
      <c r="B66215"/>
    </row>
    <row r="66216" spans="2:2" ht="16.5" x14ac:dyDescent="0.3">
      <c r="B66216"/>
    </row>
    <row r="66217" spans="2:2" ht="16.5" x14ac:dyDescent="0.3">
      <c r="B66217"/>
    </row>
    <row r="66218" spans="2:2" ht="16.5" x14ac:dyDescent="0.3">
      <c r="B66218"/>
    </row>
    <row r="66219" spans="2:2" ht="16.5" x14ac:dyDescent="0.3">
      <c r="B66219"/>
    </row>
    <row r="66220" spans="2:2" ht="16.5" x14ac:dyDescent="0.3">
      <c r="B66220"/>
    </row>
    <row r="66221" spans="2:2" ht="16.5" x14ac:dyDescent="0.3">
      <c r="B66221"/>
    </row>
    <row r="66222" spans="2:2" ht="16.5" x14ac:dyDescent="0.3">
      <c r="B66222"/>
    </row>
    <row r="66223" spans="2:2" ht="16.5" x14ac:dyDescent="0.3">
      <c r="B66223"/>
    </row>
    <row r="66224" spans="2:2" ht="16.5" x14ac:dyDescent="0.3">
      <c r="B66224"/>
    </row>
    <row r="66225" spans="2:2" ht="16.5" x14ac:dyDescent="0.3">
      <c r="B66225"/>
    </row>
    <row r="66226" spans="2:2" ht="16.5" x14ac:dyDescent="0.3">
      <c r="B66226"/>
    </row>
    <row r="66227" spans="2:2" ht="16.5" x14ac:dyDescent="0.3">
      <c r="B66227"/>
    </row>
    <row r="66228" spans="2:2" ht="16.5" x14ac:dyDescent="0.3">
      <c r="B66228"/>
    </row>
    <row r="66229" spans="2:2" ht="16.5" x14ac:dyDescent="0.3">
      <c r="B66229"/>
    </row>
    <row r="66230" spans="2:2" ht="16.5" x14ac:dyDescent="0.3">
      <c r="B66230"/>
    </row>
    <row r="66231" spans="2:2" ht="16.5" x14ac:dyDescent="0.3">
      <c r="B66231"/>
    </row>
    <row r="66232" spans="2:2" ht="16.5" x14ac:dyDescent="0.3">
      <c r="B66232"/>
    </row>
    <row r="66233" spans="2:2" ht="16.5" x14ac:dyDescent="0.3">
      <c r="B66233"/>
    </row>
    <row r="66234" spans="2:2" ht="16.5" x14ac:dyDescent="0.3">
      <c r="B66234"/>
    </row>
    <row r="66235" spans="2:2" ht="16.5" x14ac:dyDescent="0.3">
      <c r="B66235"/>
    </row>
    <row r="66236" spans="2:2" ht="16.5" x14ac:dyDescent="0.3">
      <c r="B66236"/>
    </row>
    <row r="66237" spans="2:2" ht="16.5" x14ac:dyDescent="0.3">
      <c r="B66237"/>
    </row>
    <row r="66238" spans="2:2" ht="16.5" x14ac:dyDescent="0.3">
      <c r="B66238"/>
    </row>
    <row r="66239" spans="2:2" ht="16.5" x14ac:dyDescent="0.3">
      <c r="B66239"/>
    </row>
    <row r="66240" spans="2:2" ht="16.5" x14ac:dyDescent="0.3">
      <c r="B66240"/>
    </row>
    <row r="66241" spans="2:2" ht="16.5" x14ac:dyDescent="0.3">
      <c r="B66241"/>
    </row>
    <row r="66242" spans="2:2" ht="16.5" x14ac:dyDescent="0.3">
      <c r="B66242"/>
    </row>
    <row r="66243" spans="2:2" ht="16.5" x14ac:dyDescent="0.3">
      <c r="B66243"/>
    </row>
    <row r="66244" spans="2:2" ht="16.5" x14ac:dyDescent="0.3">
      <c r="B66244"/>
    </row>
    <row r="66245" spans="2:2" ht="16.5" x14ac:dyDescent="0.3">
      <c r="B66245"/>
    </row>
    <row r="66246" spans="2:2" ht="16.5" x14ac:dyDescent="0.3">
      <c r="B66246"/>
    </row>
    <row r="66247" spans="2:2" ht="16.5" x14ac:dyDescent="0.3">
      <c r="B66247"/>
    </row>
    <row r="66248" spans="2:2" ht="16.5" x14ac:dyDescent="0.3">
      <c r="B66248"/>
    </row>
    <row r="66249" spans="2:2" ht="16.5" x14ac:dyDescent="0.3">
      <c r="B66249"/>
    </row>
    <row r="66250" spans="2:2" ht="16.5" x14ac:dyDescent="0.3">
      <c r="B66250"/>
    </row>
    <row r="66251" spans="2:2" ht="16.5" x14ac:dyDescent="0.3">
      <c r="B66251"/>
    </row>
    <row r="66252" spans="2:2" ht="16.5" x14ac:dyDescent="0.3">
      <c r="B66252"/>
    </row>
    <row r="66253" spans="2:2" ht="16.5" x14ac:dyDescent="0.3">
      <c r="B66253"/>
    </row>
    <row r="66254" spans="2:2" ht="16.5" x14ac:dyDescent="0.3">
      <c r="B66254"/>
    </row>
    <row r="66255" spans="2:2" ht="16.5" x14ac:dyDescent="0.3">
      <c r="B66255"/>
    </row>
    <row r="66256" spans="2:2" ht="16.5" x14ac:dyDescent="0.3">
      <c r="B66256"/>
    </row>
    <row r="66257" spans="2:2" ht="16.5" x14ac:dyDescent="0.3">
      <c r="B66257"/>
    </row>
    <row r="66258" spans="2:2" ht="16.5" x14ac:dyDescent="0.3">
      <c r="B66258"/>
    </row>
    <row r="66259" spans="2:2" ht="16.5" x14ac:dyDescent="0.3">
      <c r="B66259"/>
    </row>
    <row r="66260" spans="2:2" ht="16.5" x14ac:dyDescent="0.3">
      <c r="B66260"/>
    </row>
    <row r="66261" spans="2:2" ht="16.5" x14ac:dyDescent="0.3">
      <c r="B66261"/>
    </row>
    <row r="66262" spans="2:2" ht="16.5" x14ac:dyDescent="0.3">
      <c r="B66262"/>
    </row>
    <row r="66263" spans="2:2" ht="16.5" x14ac:dyDescent="0.3">
      <c r="B66263"/>
    </row>
    <row r="66264" spans="2:2" ht="16.5" x14ac:dyDescent="0.3">
      <c r="B66264"/>
    </row>
    <row r="66265" spans="2:2" ht="16.5" x14ac:dyDescent="0.3">
      <c r="B66265"/>
    </row>
    <row r="66266" spans="2:2" ht="16.5" x14ac:dyDescent="0.3">
      <c r="B66266"/>
    </row>
    <row r="66267" spans="2:2" ht="16.5" x14ac:dyDescent="0.3">
      <c r="B66267"/>
    </row>
    <row r="66268" spans="2:2" ht="16.5" x14ac:dyDescent="0.3">
      <c r="B66268"/>
    </row>
    <row r="66269" spans="2:2" ht="16.5" x14ac:dyDescent="0.3">
      <c r="B66269"/>
    </row>
    <row r="66270" spans="2:2" ht="16.5" x14ac:dyDescent="0.3">
      <c r="B66270"/>
    </row>
    <row r="66271" spans="2:2" ht="16.5" x14ac:dyDescent="0.3">
      <c r="B66271"/>
    </row>
    <row r="66272" spans="2:2" ht="16.5" x14ac:dyDescent="0.3">
      <c r="B66272"/>
    </row>
    <row r="66273" spans="2:2" ht="16.5" x14ac:dyDescent="0.3">
      <c r="B66273"/>
    </row>
    <row r="66274" spans="2:2" ht="16.5" x14ac:dyDescent="0.3">
      <c r="B66274"/>
    </row>
    <row r="66275" spans="2:2" ht="16.5" x14ac:dyDescent="0.3">
      <c r="B66275"/>
    </row>
    <row r="66276" spans="2:2" ht="16.5" x14ac:dyDescent="0.3">
      <c r="B66276"/>
    </row>
    <row r="66277" spans="2:2" ht="16.5" x14ac:dyDescent="0.3">
      <c r="B66277"/>
    </row>
    <row r="66278" spans="2:2" ht="16.5" x14ac:dyDescent="0.3">
      <c r="B66278"/>
    </row>
    <row r="66279" spans="2:2" ht="16.5" x14ac:dyDescent="0.3">
      <c r="B66279"/>
    </row>
    <row r="66280" spans="2:2" ht="16.5" x14ac:dyDescent="0.3">
      <c r="B66280"/>
    </row>
    <row r="66281" spans="2:2" ht="16.5" x14ac:dyDescent="0.3">
      <c r="B66281"/>
    </row>
    <row r="66282" spans="2:2" ht="16.5" x14ac:dyDescent="0.3">
      <c r="B66282"/>
    </row>
    <row r="66283" spans="2:2" ht="16.5" x14ac:dyDescent="0.3">
      <c r="B66283"/>
    </row>
    <row r="66284" spans="2:2" ht="16.5" x14ac:dyDescent="0.3">
      <c r="B66284"/>
    </row>
    <row r="66285" spans="2:2" ht="16.5" x14ac:dyDescent="0.3">
      <c r="B66285"/>
    </row>
    <row r="66286" spans="2:2" ht="16.5" x14ac:dyDescent="0.3">
      <c r="B66286"/>
    </row>
    <row r="66287" spans="2:2" ht="16.5" x14ac:dyDescent="0.3">
      <c r="B66287"/>
    </row>
    <row r="66288" spans="2:2" ht="16.5" x14ac:dyDescent="0.3">
      <c r="B66288"/>
    </row>
    <row r="66289" spans="2:2" ht="16.5" x14ac:dyDescent="0.3">
      <c r="B66289"/>
    </row>
    <row r="66290" spans="2:2" ht="16.5" x14ac:dyDescent="0.3">
      <c r="B66290"/>
    </row>
    <row r="66291" spans="2:2" ht="16.5" x14ac:dyDescent="0.3">
      <c r="B66291"/>
    </row>
    <row r="66292" spans="2:2" ht="16.5" x14ac:dyDescent="0.3">
      <c r="B66292"/>
    </row>
    <row r="66293" spans="2:2" ht="16.5" x14ac:dyDescent="0.3">
      <c r="B66293"/>
    </row>
    <row r="66294" spans="2:2" ht="16.5" x14ac:dyDescent="0.3">
      <c r="B66294"/>
    </row>
    <row r="66295" spans="2:2" ht="16.5" x14ac:dyDescent="0.3">
      <c r="B66295"/>
    </row>
    <row r="66296" spans="2:2" ht="16.5" x14ac:dyDescent="0.3">
      <c r="B66296"/>
    </row>
    <row r="66297" spans="2:2" ht="16.5" x14ac:dyDescent="0.3">
      <c r="B66297"/>
    </row>
    <row r="66298" spans="2:2" ht="16.5" x14ac:dyDescent="0.3">
      <c r="B66298"/>
    </row>
    <row r="66299" spans="2:2" ht="16.5" x14ac:dyDescent="0.3">
      <c r="B66299"/>
    </row>
    <row r="66300" spans="2:2" ht="16.5" x14ac:dyDescent="0.3">
      <c r="B66300"/>
    </row>
    <row r="66301" spans="2:2" ht="16.5" x14ac:dyDescent="0.3">
      <c r="B66301"/>
    </row>
    <row r="66302" spans="2:2" ht="16.5" x14ac:dyDescent="0.3">
      <c r="B66302"/>
    </row>
    <row r="66303" spans="2:2" ht="16.5" x14ac:dyDescent="0.3">
      <c r="B66303"/>
    </row>
    <row r="66304" spans="2:2" ht="16.5" x14ac:dyDescent="0.3">
      <c r="B66304"/>
    </row>
    <row r="66305" spans="2:2" ht="16.5" x14ac:dyDescent="0.3">
      <c r="B66305"/>
    </row>
    <row r="66306" spans="2:2" ht="16.5" x14ac:dyDescent="0.3">
      <c r="B66306"/>
    </row>
    <row r="66307" spans="2:2" ht="16.5" x14ac:dyDescent="0.3">
      <c r="B66307"/>
    </row>
    <row r="66308" spans="2:2" ht="16.5" x14ac:dyDescent="0.3">
      <c r="B66308"/>
    </row>
    <row r="66309" spans="2:2" ht="16.5" x14ac:dyDescent="0.3">
      <c r="B66309"/>
    </row>
    <row r="66310" spans="2:2" ht="16.5" x14ac:dyDescent="0.3">
      <c r="B66310"/>
    </row>
    <row r="66311" spans="2:2" ht="16.5" x14ac:dyDescent="0.3">
      <c r="B66311"/>
    </row>
    <row r="66312" spans="2:2" ht="16.5" x14ac:dyDescent="0.3">
      <c r="B66312"/>
    </row>
    <row r="66313" spans="2:2" ht="16.5" x14ac:dyDescent="0.3">
      <c r="B66313"/>
    </row>
    <row r="66314" spans="2:2" ht="16.5" x14ac:dyDescent="0.3">
      <c r="B66314"/>
    </row>
    <row r="66315" spans="2:2" ht="16.5" x14ac:dyDescent="0.3">
      <c r="B66315"/>
    </row>
    <row r="66316" spans="2:2" ht="16.5" x14ac:dyDescent="0.3">
      <c r="B66316"/>
    </row>
    <row r="66317" spans="2:2" ht="16.5" x14ac:dyDescent="0.3">
      <c r="B66317"/>
    </row>
    <row r="66318" spans="2:2" ht="16.5" x14ac:dyDescent="0.3">
      <c r="B66318"/>
    </row>
    <row r="66319" spans="2:2" ht="16.5" x14ac:dyDescent="0.3">
      <c r="B66319"/>
    </row>
    <row r="66320" spans="2:2" ht="16.5" x14ac:dyDescent="0.3">
      <c r="B66320"/>
    </row>
    <row r="66321" spans="2:2" ht="16.5" x14ac:dyDescent="0.3">
      <c r="B66321"/>
    </row>
    <row r="66322" spans="2:2" ht="16.5" x14ac:dyDescent="0.3">
      <c r="B66322"/>
    </row>
    <row r="66323" spans="2:2" ht="16.5" x14ac:dyDescent="0.3">
      <c r="B66323"/>
    </row>
    <row r="66324" spans="2:2" ht="16.5" x14ac:dyDescent="0.3">
      <c r="B66324"/>
    </row>
    <row r="66325" spans="2:2" ht="16.5" x14ac:dyDescent="0.3">
      <c r="B66325"/>
    </row>
    <row r="66326" spans="2:2" ht="16.5" x14ac:dyDescent="0.3">
      <c r="B66326"/>
    </row>
    <row r="66327" spans="2:2" ht="16.5" x14ac:dyDescent="0.3">
      <c r="B66327"/>
    </row>
    <row r="66328" spans="2:2" ht="16.5" x14ac:dyDescent="0.3">
      <c r="B66328"/>
    </row>
    <row r="66329" spans="2:2" ht="16.5" x14ac:dyDescent="0.3">
      <c r="B66329"/>
    </row>
    <row r="66330" spans="2:2" ht="16.5" x14ac:dyDescent="0.3">
      <c r="B66330"/>
    </row>
    <row r="66331" spans="2:2" ht="16.5" x14ac:dyDescent="0.3">
      <c r="B66331"/>
    </row>
    <row r="66332" spans="2:2" ht="16.5" x14ac:dyDescent="0.3">
      <c r="B66332"/>
    </row>
    <row r="66333" spans="2:2" ht="16.5" x14ac:dyDescent="0.3">
      <c r="B66333"/>
    </row>
    <row r="66334" spans="2:2" ht="16.5" x14ac:dyDescent="0.3">
      <c r="B66334"/>
    </row>
    <row r="66335" spans="2:2" ht="16.5" x14ac:dyDescent="0.3">
      <c r="B66335"/>
    </row>
    <row r="66336" spans="2:2" ht="16.5" x14ac:dyDescent="0.3">
      <c r="B66336"/>
    </row>
    <row r="66337" spans="2:2" ht="16.5" x14ac:dyDescent="0.3">
      <c r="B66337"/>
    </row>
    <row r="66338" spans="2:2" ht="16.5" x14ac:dyDescent="0.3">
      <c r="B66338"/>
    </row>
    <row r="66339" spans="2:2" ht="16.5" x14ac:dyDescent="0.3">
      <c r="B66339"/>
    </row>
    <row r="66340" spans="2:2" ht="16.5" x14ac:dyDescent="0.3">
      <c r="B66340"/>
    </row>
    <row r="66341" spans="2:2" ht="16.5" x14ac:dyDescent="0.3">
      <c r="B66341"/>
    </row>
    <row r="66342" spans="2:2" ht="16.5" x14ac:dyDescent="0.3">
      <c r="B66342"/>
    </row>
    <row r="66343" spans="2:2" ht="16.5" x14ac:dyDescent="0.3">
      <c r="B66343"/>
    </row>
    <row r="66344" spans="2:2" ht="16.5" x14ac:dyDescent="0.3">
      <c r="B66344"/>
    </row>
    <row r="66345" spans="2:2" ht="16.5" x14ac:dyDescent="0.3">
      <c r="B66345"/>
    </row>
    <row r="66346" spans="2:2" ht="16.5" x14ac:dyDescent="0.3">
      <c r="B66346"/>
    </row>
    <row r="66347" spans="2:2" ht="16.5" x14ac:dyDescent="0.3">
      <c r="B66347"/>
    </row>
    <row r="66348" spans="2:2" ht="16.5" x14ac:dyDescent="0.3">
      <c r="B66348"/>
    </row>
    <row r="66349" spans="2:2" ht="16.5" x14ac:dyDescent="0.3">
      <c r="B66349"/>
    </row>
    <row r="66350" spans="2:2" ht="16.5" x14ac:dyDescent="0.3">
      <c r="B66350"/>
    </row>
    <row r="66351" spans="2:2" ht="16.5" x14ac:dyDescent="0.3">
      <c r="B66351"/>
    </row>
    <row r="66352" spans="2:2" ht="16.5" x14ac:dyDescent="0.3">
      <c r="B66352"/>
    </row>
    <row r="66353" spans="2:2" ht="16.5" x14ac:dyDescent="0.3">
      <c r="B66353"/>
    </row>
    <row r="66354" spans="2:2" ht="16.5" x14ac:dyDescent="0.3">
      <c r="B66354"/>
    </row>
    <row r="66355" spans="2:2" ht="16.5" x14ac:dyDescent="0.3">
      <c r="B66355"/>
    </row>
    <row r="66356" spans="2:2" ht="16.5" x14ac:dyDescent="0.3">
      <c r="B66356"/>
    </row>
    <row r="66357" spans="2:2" ht="16.5" x14ac:dyDescent="0.3">
      <c r="B66357"/>
    </row>
    <row r="66358" spans="2:2" ht="16.5" x14ac:dyDescent="0.3">
      <c r="B66358"/>
    </row>
    <row r="66359" spans="2:2" ht="16.5" x14ac:dyDescent="0.3">
      <c r="B66359"/>
    </row>
    <row r="66360" spans="2:2" ht="16.5" x14ac:dyDescent="0.3">
      <c r="B66360"/>
    </row>
    <row r="66361" spans="2:2" ht="16.5" x14ac:dyDescent="0.3">
      <c r="B66361"/>
    </row>
    <row r="66362" spans="2:2" ht="16.5" x14ac:dyDescent="0.3">
      <c r="B66362"/>
    </row>
    <row r="66363" spans="2:2" ht="16.5" x14ac:dyDescent="0.3">
      <c r="B66363"/>
    </row>
    <row r="66364" spans="2:2" ht="16.5" x14ac:dyDescent="0.3">
      <c r="B66364"/>
    </row>
    <row r="66365" spans="2:2" ht="16.5" x14ac:dyDescent="0.3">
      <c r="B66365"/>
    </row>
    <row r="66366" spans="2:2" ht="16.5" x14ac:dyDescent="0.3">
      <c r="B66366"/>
    </row>
    <row r="66367" spans="2:2" ht="16.5" x14ac:dyDescent="0.3">
      <c r="B66367"/>
    </row>
    <row r="66368" spans="2:2" ht="16.5" x14ac:dyDescent="0.3">
      <c r="B66368"/>
    </row>
    <row r="66369" spans="2:2" ht="16.5" x14ac:dyDescent="0.3">
      <c r="B66369"/>
    </row>
    <row r="66370" spans="2:2" ht="16.5" x14ac:dyDescent="0.3">
      <c r="B66370"/>
    </row>
    <row r="66371" spans="2:2" ht="16.5" x14ac:dyDescent="0.3">
      <c r="B66371"/>
    </row>
    <row r="66372" spans="2:2" ht="16.5" x14ac:dyDescent="0.3">
      <c r="B66372"/>
    </row>
    <row r="66373" spans="2:2" ht="16.5" x14ac:dyDescent="0.3">
      <c r="B66373"/>
    </row>
    <row r="66374" spans="2:2" ht="16.5" x14ac:dyDescent="0.3">
      <c r="B66374"/>
    </row>
    <row r="66375" spans="2:2" ht="16.5" x14ac:dyDescent="0.3">
      <c r="B66375"/>
    </row>
    <row r="66376" spans="2:2" ht="16.5" x14ac:dyDescent="0.3">
      <c r="B66376"/>
    </row>
    <row r="66377" spans="2:2" ht="16.5" x14ac:dyDescent="0.3">
      <c r="B66377"/>
    </row>
    <row r="66378" spans="2:2" ht="16.5" x14ac:dyDescent="0.3">
      <c r="B66378"/>
    </row>
    <row r="66379" spans="2:2" ht="16.5" x14ac:dyDescent="0.3">
      <c r="B66379"/>
    </row>
    <row r="66380" spans="2:2" ht="16.5" x14ac:dyDescent="0.3">
      <c r="B66380"/>
    </row>
    <row r="66381" spans="2:2" ht="16.5" x14ac:dyDescent="0.3">
      <c r="B66381"/>
    </row>
    <row r="66382" spans="2:2" ht="16.5" x14ac:dyDescent="0.3">
      <c r="B66382"/>
    </row>
    <row r="66383" spans="2:2" ht="16.5" x14ac:dyDescent="0.3">
      <c r="B66383"/>
    </row>
    <row r="66384" spans="2:2" ht="16.5" x14ac:dyDescent="0.3">
      <c r="B66384"/>
    </row>
    <row r="66385" spans="2:2" ht="16.5" x14ac:dyDescent="0.3">
      <c r="B66385"/>
    </row>
    <row r="66386" spans="2:2" ht="16.5" x14ac:dyDescent="0.3">
      <c r="B66386"/>
    </row>
    <row r="66387" spans="2:2" ht="16.5" x14ac:dyDescent="0.3">
      <c r="B66387"/>
    </row>
    <row r="66388" spans="2:2" ht="16.5" x14ac:dyDescent="0.3">
      <c r="B66388"/>
    </row>
    <row r="66389" spans="2:2" ht="16.5" x14ac:dyDescent="0.3">
      <c r="B66389"/>
    </row>
    <row r="66390" spans="2:2" ht="16.5" x14ac:dyDescent="0.3">
      <c r="B66390"/>
    </row>
    <row r="66391" spans="2:2" ht="16.5" x14ac:dyDescent="0.3">
      <c r="B66391"/>
    </row>
    <row r="66392" spans="2:2" ht="16.5" x14ac:dyDescent="0.3">
      <c r="B66392"/>
    </row>
    <row r="66393" spans="2:2" ht="16.5" x14ac:dyDescent="0.3">
      <c r="B66393"/>
    </row>
    <row r="66394" spans="2:2" ht="16.5" x14ac:dyDescent="0.3">
      <c r="B66394"/>
    </row>
    <row r="66395" spans="2:2" ht="16.5" x14ac:dyDescent="0.3">
      <c r="B66395"/>
    </row>
    <row r="66396" spans="2:2" ht="16.5" x14ac:dyDescent="0.3">
      <c r="B66396"/>
    </row>
    <row r="66397" spans="2:2" ht="16.5" x14ac:dyDescent="0.3">
      <c r="B66397"/>
    </row>
    <row r="66398" spans="2:2" ht="16.5" x14ac:dyDescent="0.3">
      <c r="B66398"/>
    </row>
    <row r="66399" spans="2:2" ht="16.5" x14ac:dyDescent="0.3">
      <c r="B66399"/>
    </row>
    <row r="66400" spans="2:2" ht="16.5" x14ac:dyDescent="0.3">
      <c r="B66400"/>
    </row>
    <row r="66401" spans="2:2" ht="16.5" x14ac:dyDescent="0.3">
      <c r="B66401"/>
    </row>
    <row r="66402" spans="2:2" ht="16.5" x14ac:dyDescent="0.3">
      <c r="B66402"/>
    </row>
    <row r="66403" spans="2:2" ht="16.5" x14ac:dyDescent="0.3">
      <c r="B66403"/>
    </row>
    <row r="66404" spans="2:2" ht="16.5" x14ac:dyDescent="0.3">
      <c r="B66404"/>
    </row>
    <row r="66405" spans="2:2" ht="16.5" x14ac:dyDescent="0.3">
      <c r="B66405"/>
    </row>
    <row r="66406" spans="2:2" ht="16.5" x14ac:dyDescent="0.3">
      <c r="B66406"/>
    </row>
    <row r="66407" spans="2:2" ht="16.5" x14ac:dyDescent="0.3">
      <c r="B66407"/>
    </row>
    <row r="66408" spans="2:2" ht="16.5" x14ac:dyDescent="0.3">
      <c r="B66408"/>
    </row>
    <row r="66409" spans="2:2" ht="16.5" x14ac:dyDescent="0.3">
      <c r="B66409"/>
    </row>
    <row r="66410" spans="2:2" ht="16.5" x14ac:dyDescent="0.3">
      <c r="B66410"/>
    </row>
    <row r="66411" spans="2:2" ht="16.5" x14ac:dyDescent="0.3">
      <c r="B66411"/>
    </row>
    <row r="66412" spans="2:2" ht="16.5" x14ac:dyDescent="0.3">
      <c r="B66412"/>
    </row>
    <row r="66413" spans="2:2" ht="16.5" x14ac:dyDescent="0.3">
      <c r="B66413"/>
    </row>
    <row r="66414" spans="2:2" ht="16.5" x14ac:dyDescent="0.3">
      <c r="B66414"/>
    </row>
    <row r="66415" spans="2:2" ht="16.5" x14ac:dyDescent="0.3">
      <c r="B66415"/>
    </row>
    <row r="66416" spans="2:2" ht="16.5" x14ac:dyDescent="0.3">
      <c r="B66416"/>
    </row>
    <row r="66417" spans="2:2" ht="16.5" x14ac:dyDescent="0.3">
      <c r="B66417"/>
    </row>
    <row r="66418" spans="2:2" ht="16.5" x14ac:dyDescent="0.3">
      <c r="B66418"/>
    </row>
    <row r="66419" spans="2:2" ht="16.5" x14ac:dyDescent="0.3">
      <c r="B66419"/>
    </row>
    <row r="66420" spans="2:2" ht="16.5" x14ac:dyDescent="0.3">
      <c r="B66420"/>
    </row>
    <row r="66421" spans="2:2" ht="16.5" x14ac:dyDescent="0.3">
      <c r="B66421"/>
    </row>
    <row r="66422" spans="2:2" ht="16.5" x14ac:dyDescent="0.3">
      <c r="B66422"/>
    </row>
    <row r="66423" spans="2:2" ht="16.5" x14ac:dyDescent="0.3">
      <c r="B66423"/>
    </row>
    <row r="66424" spans="2:2" ht="16.5" x14ac:dyDescent="0.3">
      <c r="B66424"/>
    </row>
    <row r="66425" spans="2:2" ht="16.5" x14ac:dyDescent="0.3">
      <c r="B66425"/>
    </row>
    <row r="66426" spans="2:2" ht="16.5" x14ac:dyDescent="0.3">
      <c r="B66426"/>
    </row>
    <row r="66427" spans="2:2" ht="16.5" x14ac:dyDescent="0.3">
      <c r="B66427"/>
    </row>
    <row r="66428" spans="2:2" ht="16.5" x14ac:dyDescent="0.3">
      <c r="B66428"/>
    </row>
    <row r="66429" spans="2:2" ht="16.5" x14ac:dyDescent="0.3">
      <c r="B66429"/>
    </row>
    <row r="66430" spans="2:2" ht="16.5" x14ac:dyDescent="0.3">
      <c r="B66430"/>
    </row>
    <row r="66431" spans="2:2" ht="16.5" x14ac:dyDescent="0.3">
      <c r="B66431"/>
    </row>
    <row r="66432" spans="2:2" ht="16.5" x14ac:dyDescent="0.3">
      <c r="B66432"/>
    </row>
    <row r="66433" spans="2:2" ht="16.5" x14ac:dyDescent="0.3">
      <c r="B66433"/>
    </row>
    <row r="66434" spans="2:2" ht="16.5" x14ac:dyDescent="0.3">
      <c r="B66434"/>
    </row>
    <row r="66435" spans="2:2" ht="16.5" x14ac:dyDescent="0.3">
      <c r="B66435"/>
    </row>
    <row r="66436" spans="2:2" ht="16.5" x14ac:dyDescent="0.3">
      <c r="B66436"/>
    </row>
    <row r="66437" spans="2:2" ht="16.5" x14ac:dyDescent="0.3">
      <c r="B66437"/>
    </row>
    <row r="66438" spans="2:2" ht="16.5" x14ac:dyDescent="0.3">
      <c r="B66438"/>
    </row>
    <row r="66439" spans="2:2" ht="16.5" x14ac:dyDescent="0.3">
      <c r="B66439"/>
    </row>
    <row r="66440" spans="2:2" ht="16.5" x14ac:dyDescent="0.3">
      <c r="B66440"/>
    </row>
    <row r="66441" spans="2:2" ht="16.5" x14ac:dyDescent="0.3">
      <c r="B66441"/>
    </row>
    <row r="66442" spans="2:2" ht="16.5" x14ac:dyDescent="0.3">
      <c r="B66442"/>
    </row>
    <row r="66443" spans="2:2" ht="16.5" x14ac:dyDescent="0.3">
      <c r="B66443"/>
    </row>
    <row r="66444" spans="2:2" ht="16.5" x14ac:dyDescent="0.3">
      <c r="B66444"/>
    </row>
    <row r="66445" spans="2:2" ht="16.5" x14ac:dyDescent="0.3">
      <c r="B66445"/>
    </row>
    <row r="66446" spans="2:2" ht="16.5" x14ac:dyDescent="0.3">
      <c r="B66446"/>
    </row>
    <row r="66447" spans="2:2" ht="16.5" x14ac:dyDescent="0.3">
      <c r="B66447"/>
    </row>
    <row r="66448" spans="2:2" ht="16.5" x14ac:dyDescent="0.3">
      <c r="B66448"/>
    </row>
    <row r="66449" spans="2:2" ht="16.5" x14ac:dyDescent="0.3">
      <c r="B66449"/>
    </row>
    <row r="66450" spans="2:2" ht="16.5" x14ac:dyDescent="0.3">
      <c r="B66450"/>
    </row>
    <row r="66451" spans="2:2" ht="16.5" x14ac:dyDescent="0.3">
      <c r="B66451"/>
    </row>
    <row r="66452" spans="2:2" ht="16.5" x14ac:dyDescent="0.3">
      <c r="B66452"/>
    </row>
    <row r="66453" spans="2:2" ht="16.5" x14ac:dyDescent="0.3">
      <c r="B66453"/>
    </row>
    <row r="66454" spans="2:2" ht="16.5" x14ac:dyDescent="0.3">
      <c r="B66454"/>
    </row>
    <row r="66455" spans="2:2" ht="16.5" x14ac:dyDescent="0.3">
      <c r="B66455"/>
    </row>
    <row r="66456" spans="2:2" ht="16.5" x14ac:dyDescent="0.3">
      <c r="B66456"/>
    </row>
    <row r="66457" spans="2:2" ht="16.5" x14ac:dyDescent="0.3">
      <c r="B66457"/>
    </row>
    <row r="66458" spans="2:2" ht="16.5" x14ac:dyDescent="0.3">
      <c r="B66458"/>
    </row>
    <row r="66459" spans="2:2" ht="16.5" x14ac:dyDescent="0.3">
      <c r="B66459"/>
    </row>
    <row r="66460" spans="2:2" ht="16.5" x14ac:dyDescent="0.3">
      <c r="B66460"/>
    </row>
    <row r="66461" spans="2:2" ht="16.5" x14ac:dyDescent="0.3">
      <c r="B66461"/>
    </row>
    <row r="66462" spans="2:2" ht="16.5" x14ac:dyDescent="0.3">
      <c r="B66462"/>
    </row>
    <row r="66463" spans="2:2" ht="16.5" x14ac:dyDescent="0.3">
      <c r="B66463"/>
    </row>
    <row r="66464" spans="2:2" ht="16.5" x14ac:dyDescent="0.3">
      <c r="B66464"/>
    </row>
    <row r="66465" spans="2:2" ht="16.5" x14ac:dyDescent="0.3">
      <c r="B66465"/>
    </row>
    <row r="66466" spans="2:2" ht="16.5" x14ac:dyDescent="0.3">
      <c r="B66466"/>
    </row>
    <row r="66467" spans="2:2" ht="16.5" x14ac:dyDescent="0.3">
      <c r="B66467"/>
    </row>
    <row r="66468" spans="2:2" ht="16.5" x14ac:dyDescent="0.3">
      <c r="B66468"/>
    </row>
    <row r="66469" spans="2:2" ht="16.5" x14ac:dyDescent="0.3">
      <c r="B66469"/>
    </row>
    <row r="66470" spans="2:2" ht="16.5" x14ac:dyDescent="0.3">
      <c r="B66470"/>
    </row>
    <row r="66471" spans="2:2" ht="16.5" x14ac:dyDescent="0.3">
      <c r="B66471"/>
    </row>
    <row r="66472" spans="2:2" ht="16.5" x14ac:dyDescent="0.3">
      <c r="B66472"/>
    </row>
    <row r="66473" spans="2:2" ht="16.5" x14ac:dyDescent="0.3">
      <c r="B66473"/>
    </row>
    <row r="66474" spans="2:2" ht="16.5" x14ac:dyDescent="0.3">
      <c r="B66474"/>
    </row>
    <row r="66475" spans="2:2" ht="16.5" x14ac:dyDescent="0.3">
      <c r="B66475"/>
    </row>
    <row r="66476" spans="2:2" ht="16.5" x14ac:dyDescent="0.3">
      <c r="B66476"/>
    </row>
    <row r="66477" spans="2:2" ht="16.5" x14ac:dyDescent="0.3">
      <c r="B66477"/>
    </row>
    <row r="66478" spans="2:2" ht="16.5" x14ac:dyDescent="0.3">
      <c r="B66478"/>
    </row>
    <row r="66479" spans="2:2" ht="16.5" x14ac:dyDescent="0.3">
      <c r="B66479"/>
    </row>
    <row r="66480" spans="2:2" ht="16.5" x14ac:dyDescent="0.3">
      <c r="B66480"/>
    </row>
    <row r="66481" spans="2:2" ht="16.5" x14ac:dyDescent="0.3">
      <c r="B66481"/>
    </row>
    <row r="66482" spans="2:2" ht="16.5" x14ac:dyDescent="0.3">
      <c r="B66482"/>
    </row>
    <row r="66483" spans="2:2" ht="16.5" x14ac:dyDescent="0.3">
      <c r="B66483"/>
    </row>
    <row r="66484" spans="2:2" ht="16.5" x14ac:dyDescent="0.3">
      <c r="B66484"/>
    </row>
    <row r="66485" spans="2:2" ht="16.5" x14ac:dyDescent="0.3">
      <c r="B66485"/>
    </row>
    <row r="66486" spans="2:2" ht="16.5" x14ac:dyDescent="0.3">
      <c r="B66486"/>
    </row>
    <row r="66487" spans="2:2" ht="16.5" x14ac:dyDescent="0.3">
      <c r="B66487"/>
    </row>
    <row r="66488" spans="2:2" ht="16.5" x14ac:dyDescent="0.3">
      <c r="B66488"/>
    </row>
    <row r="66489" spans="2:2" ht="16.5" x14ac:dyDescent="0.3">
      <c r="B66489"/>
    </row>
    <row r="66490" spans="2:2" ht="16.5" x14ac:dyDescent="0.3">
      <c r="B66490"/>
    </row>
    <row r="66491" spans="2:2" ht="16.5" x14ac:dyDescent="0.3">
      <c r="B66491"/>
    </row>
    <row r="66492" spans="2:2" ht="16.5" x14ac:dyDescent="0.3">
      <c r="B66492"/>
    </row>
    <row r="66493" spans="2:2" ht="16.5" x14ac:dyDescent="0.3">
      <c r="B66493"/>
    </row>
    <row r="66494" spans="2:2" ht="16.5" x14ac:dyDescent="0.3">
      <c r="B66494"/>
    </row>
    <row r="66495" spans="2:2" ht="16.5" x14ac:dyDescent="0.3">
      <c r="B66495"/>
    </row>
    <row r="66496" spans="2:2" ht="16.5" x14ac:dyDescent="0.3">
      <c r="B66496"/>
    </row>
    <row r="66497" spans="2:2" ht="16.5" x14ac:dyDescent="0.3">
      <c r="B66497"/>
    </row>
    <row r="66498" spans="2:2" ht="16.5" x14ac:dyDescent="0.3">
      <c r="B66498"/>
    </row>
    <row r="66499" spans="2:2" ht="16.5" x14ac:dyDescent="0.3">
      <c r="B66499"/>
    </row>
    <row r="66500" spans="2:2" ht="16.5" x14ac:dyDescent="0.3">
      <c r="B66500"/>
    </row>
    <row r="66501" spans="2:2" ht="16.5" x14ac:dyDescent="0.3">
      <c r="B66501"/>
    </row>
    <row r="66502" spans="2:2" ht="16.5" x14ac:dyDescent="0.3">
      <c r="B66502"/>
    </row>
    <row r="66503" spans="2:2" ht="16.5" x14ac:dyDescent="0.3">
      <c r="B66503"/>
    </row>
    <row r="66504" spans="2:2" ht="16.5" x14ac:dyDescent="0.3">
      <c r="B66504"/>
    </row>
    <row r="66505" spans="2:2" ht="16.5" x14ac:dyDescent="0.3">
      <c r="B66505"/>
    </row>
    <row r="66506" spans="2:2" ht="16.5" x14ac:dyDescent="0.3">
      <c r="B66506"/>
    </row>
    <row r="66507" spans="2:2" ht="16.5" x14ac:dyDescent="0.3">
      <c r="B66507"/>
    </row>
    <row r="66508" spans="2:2" ht="16.5" x14ac:dyDescent="0.3">
      <c r="B66508"/>
    </row>
    <row r="66509" spans="2:2" ht="16.5" x14ac:dyDescent="0.3">
      <c r="B66509"/>
    </row>
    <row r="66510" spans="2:2" ht="16.5" x14ac:dyDescent="0.3">
      <c r="B66510"/>
    </row>
    <row r="66511" spans="2:2" ht="16.5" x14ac:dyDescent="0.3">
      <c r="B66511"/>
    </row>
    <row r="66512" spans="2:2" ht="16.5" x14ac:dyDescent="0.3">
      <c r="B66512"/>
    </row>
    <row r="66513" spans="2:2" ht="16.5" x14ac:dyDescent="0.3">
      <c r="B66513"/>
    </row>
    <row r="66514" spans="2:2" ht="16.5" x14ac:dyDescent="0.3">
      <c r="B66514"/>
    </row>
    <row r="66515" spans="2:2" ht="16.5" x14ac:dyDescent="0.3">
      <c r="B66515"/>
    </row>
    <row r="66516" spans="2:2" ht="16.5" x14ac:dyDescent="0.3">
      <c r="B66516"/>
    </row>
    <row r="66517" spans="2:2" ht="16.5" x14ac:dyDescent="0.3">
      <c r="B66517"/>
    </row>
    <row r="66518" spans="2:2" ht="16.5" x14ac:dyDescent="0.3">
      <c r="B66518"/>
    </row>
    <row r="66519" spans="2:2" ht="16.5" x14ac:dyDescent="0.3">
      <c r="B66519"/>
    </row>
    <row r="66520" spans="2:2" ht="16.5" x14ac:dyDescent="0.3">
      <c r="B66520"/>
    </row>
    <row r="66521" spans="2:2" ht="16.5" x14ac:dyDescent="0.3">
      <c r="B66521"/>
    </row>
    <row r="66522" spans="2:2" ht="16.5" x14ac:dyDescent="0.3">
      <c r="B66522"/>
    </row>
    <row r="66523" spans="2:2" ht="16.5" x14ac:dyDescent="0.3">
      <c r="B66523"/>
    </row>
    <row r="66524" spans="2:2" ht="16.5" x14ac:dyDescent="0.3">
      <c r="B66524"/>
    </row>
    <row r="66525" spans="2:2" ht="16.5" x14ac:dyDescent="0.3">
      <c r="B66525"/>
    </row>
    <row r="66526" spans="2:2" ht="16.5" x14ac:dyDescent="0.3">
      <c r="B66526"/>
    </row>
    <row r="66527" spans="2:2" ht="16.5" x14ac:dyDescent="0.3">
      <c r="B66527"/>
    </row>
    <row r="66528" spans="2:2" ht="16.5" x14ac:dyDescent="0.3">
      <c r="B66528"/>
    </row>
    <row r="66529" spans="2:2" ht="16.5" x14ac:dyDescent="0.3">
      <c r="B66529"/>
    </row>
    <row r="66530" spans="2:2" ht="16.5" x14ac:dyDescent="0.3">
      <c r="B66530"/>
    </row>
    <row r="66531" spans="2:2" ht="16.5" x14ac:dyDescent="0.3">
      <c r="B66531"/>
    </row>
    <row r="66532" spans="2:2" ht="16.5" x14ac:dyDescent="0.3">
      <c r="B66532"/>
    </row>
    <row r="66533" spans="2:2" ht="16.5" x14ac:dyDescent="0.3">
      <c r="B66533"/>
    </row>
    <row r="66534" spans="2:2" ht="16.5" x14ac:dyDescent="0.3">
      <c r="B66534"/>
    </row>
    <row r="66535" spans="2:2" ht="16.5" x14ac:dyDescent="0.3">
      <c r="B66535"/>
    </row>
    <row r="66536" spans="2:2" ht="16.5" x14ac:dyDescent="0.3">
      <c r="B66536"/>
    </row>
    <row r="66537" spans="2:2" ht="16.5" x14ac:dyDescent="0.3">
      <c r="B66537"/>
    </row>
    <row r="66538" spans="2:2" ht="16.5" x14ac:dyDescent="0.3">
      <c r="B66538"/>
    </row>
    <row r="66539" spans="2:2" ht="16.5" x14ac:dyDescent="0.3">
      <c r="B66539"/>
    </row>
    <row r="66540" spans="2:2" ht="16.5" x14ac:dyDescent="0.3">
      <c r="B66540"/>
    </row>
    <row r="66541" spans="2:2" ht="16.5" x14ac:dyDescent="0.3">
      <c r="B66541"/>
    </row>
    <row r="66542" spans="2:2" ht="16.5" x14ac:dyDescent="0.3">
      <c r="B66542"/>
    </row>
    <row r="66543" spans="2:2" ht="16.5" x14ac:dyDescent="0.3">
      <c r="B66543"/>
    </row>
    <row r="66544" spans="2:2" ht="16.5" x14ac:dyDescent="0.3">
      <c r="B66544"/>
    </row>
    <row r="66545" spans="2:2" ht="16.5" x14ac:dyDescent="0.3">
      <c r="B66545"/>
    </row>
    <row r="66546" spans="2:2" ht="16.5" x14ac:dyDescent="0.3">
      <c r="B66546"/>
    </row>
    <row r="66547" spans="2:2" ht="16.5" x14ac:dyDescent="0.3">
      <c r="B66547"/>
    </row>
    <row r="66548" spans="2:2" ht="16.5" x14ac:dyDescent="0.3">
      <c r="B66548"/>
    </row>
    <row r="66549" spans="2:2" ht="16.5" x14ac:dyDescent="0.3">
      <c r="B66549"/>
    </row>
    <row r="66550" spans="2:2" ht="16.5" x14ac:dyDescent="0.3">
      <c r="B66550"/>
    </row>
    <row r="66551" spans="2:2" ht="16.5" x14ac:dyDescent="0.3">
      <c r="B66551"/>
    </row>
    <row r="66552" spans="2:2" ht="16.5" x14ac:dyDescent="0.3">
      <c r="B66552"/>
    </row>
    <row r="66553" spans="2:2" ht="16.5" x14ac:dyDescent="0.3">
      <c r="B66553"/>
    </row>
    <row r="66554" spans="2:2" ht="16.5" x14ac:dyDescent="0.3">
      <c r="B66554"/>
    </row>
    <row r="66555" spans="2:2" ht="16.5" x14ac:dyDescent="0.3">
      <c r="B66555"/>
    </row>
    <row r="66556" spans="2:2" ht="16.5" x14ac:dyDescent="0.3">
      <c r="B66556"/>
    </row>
    <row r="66557" spans="2:2" ht="16.5" x14ac:dyDescent="0.3">
      <c r="B66557"/>
    </row>
    <row r="66558" spans="2:2" ht="16.5" x14ac:dyDescent="0.3">
      <c r="B66558"/>
    </row>
    <row r="66559" spans="2:2" ht="16.5" x14ac:dyDescent="0.3">
      <c r="B66559"/>
    </row>
    <row r="66560" spans="2:2" ht="16.5" x14ac:dyDescent="0.3">
      <c r="B66560"/>
    </row>
    <row r="66561" spans="2:2" ht="16.5" x14ac:dyDescent="0.3">
      <c r="B66561"/>
    </row>
    <row r="66562" spans="2:2" ht="16.5" x14ac:dyDescent="0.3">
      <c r="B66562"/>
    </row>
    <row r="66563" spans="2:2" ht="16.5" x14ac:dyDescent="0.3">
      <c r="B66563"/>
    </row>
    <row r="66564" spans="2:2" ht="16.5" x14ac:dyDescent="0.3">
      <c r="B66564"/>
    </row>
    <row r="66565" spans="2:2" ht="16.5" x14ac:dyDescent="0.3">
      <c r="B66565"/>
    </row>
    <row r="66566" spans="2:2" ht="16.5" x14ac:dyDescent="0.3">
      <c r="B66566"/>
    </row>
    <row r="66567" spans="2:2" ht="16.5" x14ac:dyDescent="0.3">
      <c r="B66567"/>
    </row>
    <row r="66568" spans="2:2" ht="16.5" x14ac:dyDescent="0.3">
      <c r="B66568"/>
    </row>
    <row r="66569" spans="2:2" ht="16.5" x14ac:dyDescent="0.3">
      <c r="B66569"/>
    </row>
    <row r="66570" spans="2:2" ht="16.5" x14ac:dyDescent="0.3">
      <c r="B66570"/>
    </row>
    <row r="66571" spans="2:2" ht="16.5" x14ac:dyDescent="0.3">
      <c r="B66571"/>
    </row>
    <row r="66572" spans="2:2" ht="16.5" x14ac:dyDescent="0.3">
      <c r="B66572"/>
    </row>
    <row r="66573" spans="2:2" ht="16.5" x14ac:dyDescent="0.3">
      <c r="B66573"/>
    </row>
    <row r="66574" spans="2:2" ht="16.5" x14ac:dyDescent="0.3">
      <c r="B66574"/>
    </row>
    <row r="66575" spans="2:2" ht="16.5" x14ac:dyDescent="0.3">
      <c r="B66575"/>
    </row>
    <row r="66576" spans="2:2" ht="16.5" x14ac:dyDescent="0.3">
      <c r="B66576"/>
    </row>
    <row r="66577" spans="2:2" ht="16.5" x14ac:dyDescent="0.3">
      <c r="B66577"/>
    </row>
    <row r="66578" spans="2:2" ht="16.5" x14ac:dyDescent="0.3">
      <c r="B66578"/>
    </row>
    <row r="66579" spans="2:2" ht="16.5" x14ac:dyDescent="0.3">
      <c r="B66579"/>
    </row>
    <row r="66580" spans="2:2" ht="16.5" x14ac:dyDescent="0.3">
      <c r="B66580"/>
    </row>
    <row r="66581" spans="2:2" ht="16.5" x14ac:dyDescent="0.3">
      <c r="B66581"/>
    </row>
    <row r="66582" spans="2:2" ht="16.5" x14ac:dyDescent="0.3">
      <c r="B66582"/>
    </row>
    <row r="66583" spans="2:2" ht="16.5" x14ac:dyDescent="0.3">
      <c r="B66583"/>
    </row>
    <row r="66584" spans="2:2" ht="16.5" x14ac:dyDescent="0.3">
      <c r="B66584"/>
    </row>
    <row r="66585" spans="2:2" ht="16.5" x14ac:dyDescent="0.3">
      <c r="B66585"/>
    </row>
    <row r="66586" spans="2:2" ht="16.5" x14ac:dyDescent="0.3">
      <c r="B66586"/>
    </row>
    <row r="66587" spans="2:2" ht="16.5" x14ac:dyDescent="0.3">
      <c r="B66587"/>
    </row>
    <row r="66588" spans="2:2" ht="16.5" x14ac:dyDescent="0.3">
      <c r="B66588"/>
    </row>
    <row r="66589" spans="2:2" ht="16.5" x14ac:dyDescent="0.3">
      <c r="B66589"/>
    </row>
    <row r="66590" spans="2:2" ht="16.5" x14ac:dyDescent="0.3">
      <c r="B66590"/>
    </row>
    <row r="66591" spans="2:2" ht="16.5" x14ac:dyDescent="0.3">
      <c r="B66591"/>
    </row>
    <row r="66592" spans="2:2" ht="16.5" x14ac:dyDescent="0.3">
      <c r="B66592"/>
    </row>
    <row r="66593" spans="2:2" ht="16.5" x14ac:dyDescent="0.3">
      <c r="B66593"/>
    </row>
    <row r="66594" spans="2:2" ht="16.5" x14ac:dyDescent="0.3">
      <c r="B66594"/>
    </row>
    <row r="66595" spans="2:2" ht="16.5" x14ac:dyDescent="0.3">
      <c r="B66595"/>
    </row>
    <row r="66596" spans="2:2" ht="16.5" x14ac:dyDescent="0.3">
      <c r="B66596"/>
    </row>
    <row r="66597" spans="2:2" ht="16.5" x14ac:dyDescent="0.3">
      <c r="B66597"/>
    </row>
    <row r="66598" spans="2:2" ht="16.5" x14ac:dyDescent="0.3">
      <c r="B66598"/>
    </row>
    <row r="66599" spans="2:2" ht="16.5" x14ac:dyDescent="0.3">
      <c r="B66599"/>
    </row>
    <row r="66600" spans="2:2" ht="16.5" x14ac:dyDescent="0.3">
      <c r="B66600"/>
    </row>
    <row r="66601" spans="2:2" ht="16.5" x14ac:dyDescent="0.3">
      <c r="B66601"/>
    </row>
    <row r="66602" spans="2:2" ht="16.5" x14ac:dyDescent="0.3">
      <c r="B66602"/>
    </row>
    <row r="66603" spans="2:2" ht="16.5" x14ac:dyDescent="0.3">
      <c r="B66603"/>
    </row>
    <row r="66604" spans="2:2" ht="16.5" x14ac:dyDescent="0.3">
      <c r="B66604"/>
    </row>
    <row r="66605" spans="2:2" ht="16.5" x14ac:dyDescent="0.3">
      <c r="B66605"/>
    </row>
    <row r="66606" spans="2:2" ht="16.5" x14ac:dyDescent="0.3">
      <c r="B66606"/>
    </row>
    <row r="66607" spans="2:2" ht="16.5" x14ac:dyDescent="0.3">
      <c r="B66607"/>
    </row>
    <row r="66608" spans="2:2" ht="16.5" x14ac:dyDescent="0.3">
      <c r="B66608"/>
    </row>
    <row r="66609" spans="2:2" ht="16.5" x14ac:dyDescent="0.3">
      <c r="B66609"/>
    </row>
    <row r="66610" spans="2:2" ht="16.5" x14ac:dyDescent="0.3">
      <c r="B66610"/>
    </row>
    <row r="66611" spans="2:2" ht="16.5" x14ac:dyDescent="0.3">
      <c r="B66611"/>
    </row>
    <row r="66612" spans="2:2" ht="16.5" x14ac:dyDescent="0.3">
      <c r="B66612"/>
    </row>
    <row r="66613" spans="2:2" ht="16.5" x14ac:dyDescent="0.3">
      <c r="B66613"/>
    </row>
    <row r="66614" spans="2:2" ht="16.5" x14ac:dyDescent="0.3">
      <c r="B66614"/>
    </row>
    <row r="66615" spans="2:2" ht="16.5" x14ac:dyDescent="0.3">
      <c r="B66615"/>
    </row>
    <row r="66616" spans="2:2" ht="16.5" x14ac:dyDescent="0.3">
      <c r="B66616"/>
    </row>
    <row r="66617" spans="2:2" ht="16.5" x14ac:dyDescent="0.3">
      <c r="B66617"/>
    </row>
    <row r="66618" spans="2:2" ht="16.5" x14ac:dyDescent="0.3">
      <c r="B66618"/>
    </row>
    <row r="66619" spans="2:2" ht="16.5" x14ac:dyDescent="0.3">
      <c r="B66619"/>
    </row>
    <row r="66620" spans="2:2" ht="16.5" x14ac:dyDescent="0.3">
      <c r="B66620"/>
    </row>
    <row r="66621" spans="2:2" ht="16.5" x14ac:dyDescent="0.3">
      <c r="B66621"/>
    </row>
    <row r="66622" spans="2:2" ht="16.5" x14ac:dyDescent="0.3">
      <c r="B66622"/>
    </row>
    <row r="66623" spans="2:2" ht="16.5" x14ac:dyDescent="0.3">
      <c r="B66623"/>
    </row>
    <row r="66624" spans="2:2" ht="16.5" x14ac:dyDescent="0.3">
      <c r="B66624"/>
    </row>
    <row r="66625" spans="2:2" ht="16.5" x14ac:dyDescent="0.3">
      <c r="B66625"/>
    </row>
    <row r="66626" spans="2:2" ht="16.5" x14ac:dyDescent="0.3">
      <c r="B66626"/>
    </row>
    <row r="66627" spans="2:2" ht="16.5" x14ac:dyDescent="0.3">
      <c r="B66627"/>
    </row>
    <row r="66628" spans="2:2" ht="16.5" x14ac:dyDescent="0.3">
      <c r="B66628"/>
    </row>
    <row r="66629" spans="2:2" ht="16.5" x14ac:dyDescent="0.3">
      <c r="B66629"/>
    </row>
    <row r="66630" spans="2:2" ht="16.5" x14ac:dyDescent="0.3">
      <c r="B66630"/>
    </row>
    <row r="66631" spans="2:2" ht="16.5" x14ac:dyDescent="0.3">
      <c r="B66631"/>
    </row>
    <row r="66632" spans="2:2" ht="16.5" x14ac:dyDescent="0.3">
      <c r="B66632"/>
    </row>
    <row r="66633" spans="2:2" ht="16.5" x14ac:dyDescent="0.3">
      <c r="B66633"/>
    </row>
    <row r="66634" spans="2:2" ht="16.5" x14ac:dyDescent="0.3">
      <c r="B66634"/>
    </row>
    <row r="66635" spans="2:2" ht="16.5" x14ac:dyDescent="0.3">
      <c r="B66635"/>
    </row>
    <row r="66636" spans="2:2" ht="16.5" x14ac:dyDescent="0.3">
      <c r="B66636"/>
    </row>
    <row r="66637" spans="2:2" ht="16.5" x14ac:dyDescent="0.3">
      <c r="B66637"/>
    </row>
    <row r="66638" spans="2:2" ht="16.5" x14ac:dyDescent="0.3">
      <c r="B66638"/>
    </row>
    <row r="66639" spans="2:2" ht="16.5" x14ac:dyDescent="0.3">
      <c r="B66639"/>
    </row>
    <row r="66640" spans="2:2" ht="16.5" x14ac:dyDescent="0.3">
      <c r="B66640"/>
    </row>
    <row r="66641" spans="2:2" ht="16.5" x14ac:dyDescent="0.3">
      <c r="B66641"/>
    </row>
    <row r="66642" spans="2:2" ht="16.5" x14ac:dyDescent="0.3">
      <c r="B66642"/>
    </row>
    <row r="66643" spans="2:2" ht="16.5" x14ac:dyDescent="0.3">
      <c r="B66643"/>
    </row>
    <row r="66644" spans="2:2" ht="16.5" x14ac:dyDescent="0.3">
      <c r="B66644"/>
    </row>
    <row r="66645" spans="2:2" ht="16.5" x14ac:dyDescent="0.3">
      <c r="B66645"/>
    </row>
    <row r="66646" spans="2:2" ht="16.5" x14ac:dyDescent="0.3">
      <c r="B66646"/>
    </row>
    <row r="66647" spans="2:2" ht="16.5" x14ac:dyDescent="0.3">
      <c r="B66647"/>
    </row>
    <row r="66648" spans="2:2" ht="16.5" x14ac:dyDescent="0.3">
      <c r="B66648"/>
    </row>
    <row r="66649" spans="2:2" ht="16.5" x14ac:dyDescent="0.3">
      <c r="B66649"/>
    </row>
    <row r="66650" spans="2:2" ht="16.5" x14ac:dyDescent="0.3">
      <c r="B66650"/>
    </row>
    <row r="66651" spans="2:2" ht="16.5" x14ac:dyDescent="0.3">
      <c r="B66651"/>
    </row>
    <row r="66652" spans="2:2" ht="16.5" x14ac:dyDescent="0.3">
      <c r="B66652"/>
    </row>
    <row r="66653" spans="2:2" ht="16.5" x14ac:dyDescent="0.3">
      <c r="B66653"/>
    </row>
    <row r="66654" spans="2:2" ht="16.5" x14ac:dyDescent="0.3">
      <c r="B66654"/>
    </row>
    <row r="66655" spans="2:2" ht="16.5" x14ac:dyDescent="0.3">
      <c r="B66655"/>
    </row>
    <row r="66656" spans="2:2" ht="16.5" x14ac:dyDescent="0.3">
      <c r="B66656"/>
    </row>
    <row r="66657" spans="2:2" ht="16.5" x14ac:dyDescent="0.3">
      <c r="B66657"/>
    </row>
    <row r="66658" spans="2:2" ht="16.5" x14ac:dyDescent="0.3">
      <c r="B66658"/>
    </row>
    <row r="66659" spans="2:2" ht="16.5" x14ac:dyDescent="0.3">
      <c r="B66659"/>
    </row>
    <row r="66660" spans="2:2" ht="16.5" x14ac:dyDescent="0.3">
      <c r="B66660"/>
    </row>
    <row r="66661" spans="2:2" ht="16.5" x14ac:dyDescent="0.3">
      <c r="B66661"/>
    </row>
    <row r="66662" spans="2:2" ht="16.5" x14ac:dyDescent="0.3">
      <c r="B66662"/>
    </row>
    <row r="66663" spans="2:2" ht="16.5" x14ac:dyDescent="0.3">
      <c r="B66663"/>
    </row>
    <row r="66664" spans="2:2" ht="16.5" x14ac:dyDescent="0.3">
      <c r="B66664"/>
    </row>
    <row r="66665" spans="2:2" ht="16.5" x14ac:dyDescent="0.3">
      <c r="B66665"/>
    </row>
    <row r="66666" spans="2:2" ht="16.5" x14ac:dyDescent="0.3">
      <c r="B66666"/>
    </row>
    <row r="66667" spans="2:2" ht="16.5" x14ac:dyDescent="0.3">
      <c r="B66667"/>
    </row>
    <row r="66668" spans="2:2" ht="16.5" x14ac:dyDescent="0.3">
      <c r="B66668"/>
    </row>
    <row r="66669" spans="2:2" ht="16.5" x14ac:dyDescent="0.3">
      <c r="B66669"/>
    </row>
    <row r="66670" spans="2:2" ht="16.5" x14ac:dyDescent="0.3">
      <c r="B66670"/>
    </row>
    <row r="66671" spans="2:2" ht="16.5" x14ac:dyDescent="0.3">
      <c r="B66671"/>
    </row>
    <row r="66672" spans="2:2" ht="16.5" x14ac:dyDescent="0.3">
      <c r="B66672"/>
    </row>
    <row r="66673" spans="2:2" ht="16.5" x14ac:dyDescent="0.3">
      <c r="B66673"/>
    </row>
    <row r="66674" spans="2:2" ht="16.5" x14ac:dyDescent="0.3">
      <c r="B66674"/>
    </row>
    <row r="66675" spans="2:2" ht="16.5" x14ac:dyDescent="0.3">
      <c r="B66675"/>
    </row>
    <row r="66676" spans="2:2" ht="16.5" x14ac:dyDescent="0.3">
      <c r="B66676"/>
    </row>
    <row r="66677" spans="2:2" ht="16.5" x14ac:dyDescent="0.3">
      <c r="B66677"/>
    </row>
    <row r="66678" spans="2:2" ht="16.5" x14ac:dyDescent="0.3">
      <c r="B66678"/>
    </row>
    <row r="66679" spans="2:2" ht="16.5" x14ac:dyDescent="0.3">
      <c r="B66679"/>
    </row>
    <row r="66680" spans="2:2" ht="16.5" x14ac:dyDescent="0.3">
      <c r="B66680"/>
    </row>
    <row r="66681" spans="2:2" ht="16.5" x14ac:dyDescent="0.3">
      <c r="B66681"/>
    </row>
    <row r="66682" spans="2:2" ht="16.5" x14ac:dyDescent="0.3">
      <c r="B66682"/>
    </row>
    <row r="66683" spans="2:2" ht="16.5" x14ac:dyDescent="0.3">
      <c r="B66683"/>
    </row>
    <row r="66684" spans="2:2" ht="16.5" x14ac:dyDescent="0.3">
      <c r="B66684"/>
    </row>
    <row r="66685" spans="2:2" ht="16.5" x14ac:dyDescent="0.3">
      <c r="B66685"/>
    </row>
    <row r="66686" spans="2:2" ht="16.5" x14ac:dyDescent="0.3">
      <c r="B66686"/>
    </row>
    <row r="66687" spans="2:2" ht="16.5" x14ac:dyDescent="0.3">
      <c r="B66687"/>
    </row>
    <row r="66688" spans="2:2" ht="16.5" x14ac:dyDescent="0.3">
      <c r="B66688"/>
    </row>
    <row r="66689" spans="2:2" ht="16.5" x14ac:dyDescent="0.3">
      <c r="B66689"/>
    </row>
    <row r="66690" spans="2:2" ht="16.5" x14ac:dyDescent="0.3">
      <c r="B66690"/>
    </row>
    <row r="66691" spans="2:2" ht="16.5" x14ac:dyDescent="0.3">
      <c r="B66691"/>
    </row>
    <row r="66692" spans="2:2" ht="16.5" x14ac:dyDescent="0.3">
      <c r="B66692"/>
    </row>
    <row r="66693" spans="2:2" ht="16.5" x14ac:dyDescent="0.3">
      <c r="B66693"/>
    </row>
    <row r="66694" spans="2:2" ht="16.5" x14ac:dyDescent="0.3">
      <c r="B66694"/>
    </row>
    <row r="66695" spans="2:2" ht="16.5" x14ac:dyDescent="0.3">
      <c r="B66695"/>
    </row>
    <row r="66696" spans="2:2" ht="16.5" x14ac:dyDescent="0.3">
      <c r="B66696"/>
    </row>
    <row r="66697" spans="2:2" ht="16.5" x14ac:dyDescent="0.3">
      <c r="B66697"/>
    </row>
    <row r="66698" spans="2:2" ht="16.5" x14ac:dyDescent="0.3">
      <c r="B66698"/>
    </row>
    <row r="66699" spans="2:2" ht="16.5" x14ac:dyDescent="0.3">
      <c r="B66699"/>
    </row>
    <row r="66700" spans="2:2" ht="16.5" x14ac:dyDescent="0.3">
      <c r="B66700"/>
    </row>
    <row r="66701" spans="2:2" ht="16.5" x14ac:dyDescent="0.3">
      <c r="B66701"/>
    </row>
    <row r="66702" spans="2:2" ht="16.5" x14ac:dyDescent="0.3">
      <c r="B66702"/>
    </row>
    <row r="66703" spans="2:2" ht="16.5" x14ac:dyDescent="0.3">
      <c r="B66703"/>
    </row>
    <row r="66704" spans="2:2" ht="16.5" x14ac:dyDescent="0.3">
      <c r="B66704"/>
    </row>
    <row r="66705" spans="2:2" ht="16.5" x14ac:dyDescent="0.3">
      <c r="B66705"/>
    </row>
    <row r="66706" spans="2:2" ht="16.5" x14ac:dyDescent="0.3">
      <c r="B66706"/>
    </row>
    <row r="66707" spans="2:2" ht="16.5" x14ac:dyDescent="0.3">
      <c r="B66707"/>
    </row>
    <row r="66708" spans="2:2" ht="16.5" x14ac:dyDescent="0.3">
      <c r="B66708"/>
    </row>
    <row r="66709" spans="2:2" ht="16.5" x14ac:dyDescent="0.3">
      <c r="B66709"/>
    </row>
    <row r="66710" spans="2:2" ht="16.5" x14ac:dyDescent="0.3">
      <c r="B66710"/>
    </row>
    <row r="66711" spans="2:2" ht="16.5" x14ac:dyDescent="0.3">
      <c r="B66711"/>
    </row>
    <row r="66712" spans="2:2" ht="16.5" x14ac:dyDescent="0.3">
      <c r="B66712"/>
    </row>
    <row r="66713" spans="2:2" ht="16.5" x14ac:dyDescent="0.3">
      <c r="B66713"/>
    </row>
    <row r="66714" spans="2:2" ht="16.5" x14ac:dyDescent="0.3">
      <c r="B66714"/>
    </row>
    <row r="66715" spans="2:2" ht="16.5" x14ac:dyDescent="0.3">
      <c r="B66715"/>
    </row>
    <row r="66716" spans="2:2" ht="16.5" x14ac:dyDescent="0.3">
      <c r="B66716"/>
    </row>
    <row r="66717" spans="2:2" ht="16.5" x14ac:dyDescent="0.3">
      <c r="B66717"/>
    </row>
    <row r="66718" spans="2:2" ht="16.5" x14ac:dyDescent="0.3">
      <c r="B66718"/>
    </row>
    <row r="66719" spans="2:2" ht="16.5" x14ac:dyDescent="0.3">
      <c r="B66719"/>
    </row>
    <row r="66720" spans="2:2" ht="16.5" x14ac:dyDescent="0.3">
      <c r="B66720"/>
    </row>
    <row r="66721" spans="2:2" ht="16.5" x14ac:dyDescent="0.3">
      <c r="B66721"/>
    </row>
    <row r="66722" spans="2:2" ht="16.5" x14ac:dyDescent="0.3">
      <c r="B66722"/>
    </row>
    <row r="66723" spans="2:2" ht="16.5" x14ac:dyDescent="0.3">
      <c r="B66723"/>
    </row>
    <row r="66724" spans="2:2" ht="16.5" x14ac:dyDescent="0.3">
      <c r="B66724"/>
    </row>
    <row r="66725" spans="2:2" ht="16.5" x14ac:dyDescent="0.3">
      <c r="B66725"/>
    </row>
    <row r="66726" spans="2:2" ht="16.5" x14ac:dyDescent="0.3">
      <c r="B66726"/>
    </row>
    <row r="66727" spans="2:2" ht="16.5" x14ac:dyDescent="0.3">
      <c r="B66727"/>
    </row>
    <row r="66728" spans="2:2" ht="16.5" x14ac:dyDescent="0.3">
      <c r="B66728"/>
    </row>
    <row r="66729" spans="2:2" ht="16.5" x14ac:dyDescent="0.3">
      <c r="B66729"/>
    </row>
    <row r="66730" spans="2:2" ht="16.5" x14ac:dyDescent="0.3">
      <c r="B66730"/>
    </row>
    <row r="66731" spans="2:2" ht="16.5" x14ac:dyDescent="0.3">
      <c r="B66731"/>
    </row>
    <row r="66732" spans="2:2" ht="16.5" x14ac:dyDescent="0.3">
      <c r="B66732"/>
    </row>
    <row r="66733" spans="2:2" ht="16.5" x14ac:dyDescent="0.3">
      <c r="B66733"/>
    </row>
    <row r="66734" spans="2:2" ht="16.5" x14ac:dyDescent="0.3">
      <c r="B66734"/>
    </row>
    <row r="66735" spans="2:2" ht="16.5" x14ac:dyDescent="0.3">
      <c r="B66735"/>
    </row>
    <row r="66736" spans="2:2" ht="16.5" x14ac:dyDescent="0.3">
      <c r="B66736"/>
    </row>
    <row r="66737" spans="2:2" ht="16.5" x14ac:dyDescent="0.3">
      <c r="B66737"/>
    </row>
    <row r="66738" spans="2:2" ht="16.5" x14ac:dyDescent="0.3">
      <c r="B66738"/>
    </row>
    <row r="66739" spans="2:2" ht="16.5" x14ac:dyDescent="0.3">
      <c r="B66739"/>
    </row>
    <row r="66740" spans="2:2" ht="16.5" x14ac:dyDescent="0.3">
      <c r="B66740"/>
    </row>
    <row r="66741" spans="2:2" ht="16.5" x14ac:dyDescent="0.3">
      <c r="B66741"/>
    </row>
    <row r="66742" spans="2:2" ht="16.5" x14ac:dyDescent="0.3">
      <c r="B66742"/>
    </row>
    <row r="66743" spans="2:2" ht="16.5" x14ac:dyDescent="0.3">
      <c r="B66743"/>
    </row>
    <row r="66744" spans="2:2" ht="16.5" x14ac:dyDescent="0.3">
      <c r="B66744"/>
    </row>
    <row r="66745" spans="2:2" ht="16.5" x14ac:dyDescent="0.3">
      <c r="B66745"/>
    </row>
    <row r="66746" spans="2:2" ht="16.5" x14ac:dyDescent="0.3">
      <c r="B66746"/>
    </row>
    <row r="66747" spans="2:2" ht="16.5" x14ac:dyDescent="0.3">
      <c r="B66747"/>
    </row>
    <row r="66748" spans="2:2" ht="16.5" x14ac:dyDescent="0.3">
      <c r="B66748"/>
    </row>
    <row r="66749" spans="2:2" ht="16.5" x14ac:dyDescent="0.3">
      <c r="B66749"/>
    </row>
    <row r="66750" spans="2:2" ht="16.5" x14ac:dyDescent="0.3">
      <c r="B66750"/>
    </row>
    <row r="66751" spans="2:2" ht="16.5" x14ac:dyDescent="0.3">
      <c r="B66751"/>
    </row>
    <row r="66752" spans="2:2" ht="16.5" x14ac:dyDescent="0.3">
      <c r="B66752"/>
    </row>
    <row r="66753" spans="2:2" ht="16.5" x14ac:dyDescent="0.3">
      <c r="B66753"/>
    </row>
    <row r="66754" spans="2:2" ht="16.5" x14ac:dyDescent="0.3">
      <c r="B66754"/>
    </row>
    <row r="66755" spans="2:2" ht="16.5" x14ac:dyDescent="0.3">
      <c r="B66755"/>
    </row>
    <row r="66756" spans="2:2" ht="16.5" x14ac:dyDescent="0.3">
      <c r="B66756"/>
    </row>
    <row r="66757" spans="2:2" ht="16.5" x14ac:dyDescent="0.3">
      <c r="B66757"/>
    </row>
    <row r="66758" spans="2:2" ht="16.5" x14ac:dyDescent="0.3">
      <c r="B66758"/>
    </row>
    <row r="66759" spans="2:2" ht="16.5" x14ac:dyDescent="0.3">
      <c r="B66759"/>
    </row>
    <row r="66760" spans="2:2" ht="16.5" x14ac:dyDescent="0.3">
      <c r="B66760"/>
    </row>
    <row r="66761" spans="2:2" ht="16.5" x14ac:dyDescent="0.3">
      <c r="B66761"/>
    </row>
    <row r="66762" spans="2:2" ht="16.5" x14ac:dyDescent="0.3">
      <c r="B66762"/>
    </row>
    <row r="66763" spans="2:2" ht="16.5" x14ac:dyDescent="0.3">
      <c r="B66763"/>
    </row>
    <row r="66764" spans="2:2" ht="16.5" x14ac:dyDescent="0.3">
      <c r="B66764"/>
    </row>
    <row r="66765" spans="2:2" ht="16.5" x14ac:dyDescent="0.3">
      <c r="B66765"/>
    </row>
    <row r="66766" spans="2:2" ht="16.5" x14ac:dyDescent="0.3">
      <c r="B66766"/>
    </row>
    <row r="66767" spans="2:2" ht="16.5" x14ac:dyDescent="0.3">
      <c r="B66767"/>
    </row>
    <row r="66768" spans="2:2" ht="16.5" x14ac:dyDescent="0.3">
      <c r="B66768"/>
    </row>
    <row r="66769" spans="2:2" ht="16.5" x14ac:dyDescent="0.3">
      <c r="B66769"/>
    </row>
    <row r="66770" spans="2:2" ht="16.5" x14ac:dyDescent="0.3">
      <c r="B66770"/>
    </row>
    <row r="66771" spans="2:2" ht="16.5" x14ac:dyDescent="0.3">
      <c r="B66771"/>
    </row>
    <row r="66772" spans="2:2" ht="16.5" x14ac:dyDescent="0.3">
      <c r="B66772"/>
    </row>
    <row r="66773" spans="2:2" ht="16.5" x14ac:dyDescent="0.3">
      <c r="B66773"/>
    </row>
    <row r="66774" spans="2:2" ht="16.5" x14ac:dyDescent="0.3">
      <c r="B66774"/>
    </row>
    <row r="66775" spans="2:2" ht="16.5" x14ac:dyDescent="0.3">
      <c r="B66775"/>
    </row>
    <row r="66776" spans="2:2" ht="16.5" x14ac:dyDescent="0.3">
      <c r="B66776"/>
    </row>
    <row r="66777" spans="2:2" ht="16.5" x14ac:dyDescent="0.3">
      <c r="B66777"/>
    </row>
    <row r="66778" spans="2:2" ht="16.5" x14ac:dyDescent="0.3">
      <c r="B66778"/>
    </row>
    <row r="66779" spans="2:2" ht="16.5" x14ac:dyDescent="0.3">
      <c r="B66779"/>
    </row>
    <row r="66780" spans="2:2" ht="16.5" x14ac:dyDescent="0.3">
      <c r="B66780"/>
    </row>
    <row r="66781" spans="2:2" ht="16.5" x14ac:dyDescent="0.3">
      <c r="B66781"/>
    </row>
    <row r="66782" spans="2:2" ht="16.5" x14ac:dyDescent="0.3">
      <c r="B66782"/>
    </row>
    <row r="66783" spans="2:2" ht="16.5" x14ac:dyDescent="0.3">
      <c r="B66783"/>
    </row>
    <row r="66784" spans="2:2" ht="16.5" x14ac:dyDescent="0.3">
      <c r="B66784"/>
    </row>
    <row r="66785" spans="2:2" ht="16.5" x14ac:dyDescent="0.3">
      <c r="B66785"/>
    </row>
    <row r="66786" spans="2:2" ht="16.5" x14ac:dyDescent="0.3">
      <c r="B66786"/>
    </row>
    <row r="66787" spans="2:2" ht="16.5" x14ac:dyDescent="0.3">
      <c r="B66787"/>
    </row>
    <row r="66788" spans="2:2" ht="16.5" x14ac:dyDescent="0.3">
      <c r="B66788"/>
    </row>
    <row r="66789" spans="2:2" ht="16.5" x14ac:dyDescent="0.3">
      <c r="B66789"/>
    </row>
    <row r="66790" spans="2:2" ht="16.5" x14ac:dyDescent="0.3">
      <c r="B66790"/>
    </row>
    <row r="66791" spans="2:2" ht="16.5" x14ac:dyDescent="0.3">
      <c r="B66791"/>
    </row>
    <row r="66792" spans="2:2" ht="16.5" x14ac:dyDescent="0.3">
      <c r="B66792"/>
    </row>
    <row r="66793" spans="2:2" ht="16.5" x14ac:dyDescent="0.3">
      <c r="B66793"/>
    </row>
    <row r="66794" spans="2:2" ht="16.5" x14ac:dyDescent="0.3">
      <c r="B66794"/>
    </row>
    <row r="66795" spans="2:2" ht="16.5" x14ac:dyDescent="0.3">
      <c r="B66795"/>
    </row>
    <row r="66796" spans="2:2" ht="16.5" x14ac:dyDescent="0.3">
      <c r="B66796"/>
    </row>
    <row r="66797" spans="2:2" ht="16.5" x14ac:dyDescent="0.3">
      <c r="B66797"/>
    </row>
    <row r="66798" spans="2:2" ht="16.5" x14ac:dyDescent="0.3">
      <c r="B66798"/>
    </row>
    <row r="66799" spans="2:2" ht="16.5" x14ac:dyDescent="0.3">
      <c r="B66799"/>
    </row>
    <row r="66800" spans="2:2" ht="16.5" x14ac:dyDescent="0.3">
      <c r="B66800"/>
    </row>
    <row r="66801" spans="2:2" ht="16.5" x14ac:dyDescent="0.3">
      <c r="B66801"/>
    </row>
    <row r="66802" spans="2:2" ht="16.5" x14ac:dyDescent="0.3">
      <c r="B66802"/>
    </row>
    <row r="66803" spans="2:2" ht="16.5" x14ac:dyDescent="0.3">
      <c r="B66803"/>
    </row>
    <row r="66804" spans="2:2" ht="16.5" x14ac:dyDescent="0.3">
      <c r="B66804"/>
    </row>
    <row r="66805" spans="2:2" ht="16.5" x14ac:dyDescent="0.3">
      <c r="B66805"/>
    </row>
    <row r="66806" spans="2:2" ht="16.5" x14ac:dyDescent="0.3">
      <c r="B66806"/>
    </row>
    <row r="66807" spans="2:2" ht="16.5" x14ac:dyDescent="0.3">
      <c r="B66807"/>
    </row>
    <row r="66808" spans="2:2" ht="16.5" x14ac:dyDescent="0.3">
      <c r="B66808"/>
    </row>
    <row r="66809" spans="2:2" ht="16.5" x14ac:dyDescent="0.3">
      <c r="B66809"/>
    </row>
    <row r="66810" spans="2:2" ht="16.5" x14ac:dyDescent="0.3">
      <c r="B66810"/>
    </row>
    <row r="66811" spans="2:2" ht="16.5" x14ac:dyDescent="0.3">
      <c r="B66811"/>
    </row>
    <row r="66812" spans="2:2" ht="16.5" x14ac:dyDescent="0.3">
      <c r="B66812"/>
    </row>
    <row r="66813" spans="2:2" ht="16.5" x14ac:dyDescent="0.3">
      <c r="B66813"/>
    </row>
    <row r="66814" spans="2:2" ht="16.5" x14ac:dyDescent="0.3">
      <c r="B66814"/>
    </row>
    <row r="66815" spans="2:2" ht="16.5" x14ac:dyDescent="0.3">
      <c r="B66815"/>
    </row>
    <row r="66816" spans="2:2" ht="16.5" x14ac:dyDescent="0.3">
      <c r="B66816"/>
    </row>
    <row r="66817" spans="2:2" ht="16.5" x14ac:dyDescent="0.3">
      <c r="B66817"/>
    </row>
    <row r="66818" spans="2:2" ht="16.5" x14ac:dyDescent="0.3">
      <c r="B66818"/>
    </row>
    <row r="66819" spans="2:2" ht="16.5" x14ac:dyDescent="0.3">
      <c r="B66819"/>
    </row>
    <row r="66820" spans="2:2" ht="16.5" x14ac:dyDescent="0.3">
      <c r="B66820"/>
    </row>
    <row r="66821" spans="2:2" ht="16.5" x14ac:dyDescent="0.3">
      <c r="B66821"/>
    </row>
    <row r="66822" spans="2:2" ht="16.5" x14ac:dyDescent="0.3">
      <c r="B66822"/>
    </row>
    <row r="66823" spans="2:2" ht="16.5" x14ac:dyDescent="0.3">
      <c r="B66823"/>
    </row>
    <row r="66824" spans="2:2" ht="16.5" x14ac:dyDescent="0.3">
      <c r="B66824"/>
    </row>
    <row r="66825" spans="2:2" ht="16.5" x14ac:dyDescent="0.3">
      <c r="B66825"/>
    </row>
    <row r="66826" spans="2:2" ht="16.5" x14ac:dyDescent="0.3">
      <c r="B66826"/>
    </row>
    <row r="66827" spans="2:2" ht="16.5" x14ac:dyDescent="0.3">
      <c r="B66827"/>
    </row>
    <row r="66828" spans="2:2" ht="16.5" x14ac:dyDescent="0.3">
      <c r="B66828"/>
    </row>
    <row r="66829" spans="2:2" ht="16.5" x14ac:dyDescent="0.3">
      <c r="B66829"/>
    </row>
    <row r="66830" spans="2:2" ht="16.5" x14ac:dyDescent="0.3">
      <c r="B66830"/>
    </row>
    <row r="66831" spans="2:2" ht="16.5" x14ac:dyDescent="0.3">
      <c r="B66831"/>
    </row>
    <row r="66832" spans="2:2" ht="16.5" x14ac:dyDescent="0.3">
      <c r="B66832"/>
    </row>
    <row r="66833" spans="2:2" ht="16.5" x14ac:dyDescent="0.3">
      <c r="B66833"/>
    </row>
    <row r="66834" spans="2:2" ht="16.5" x14ac:dyDescent="0.3">
      <c r="B66834"/>
    </row>
    <row r="66835" spans="2:2" ht="16.5" x14ac:dyDescent="0.3">
      <c r="B66835"/>
    </row>
    <row r="66836" spans="2:2" ht="16.5" x14ac:dyDescent="0.3">
      <c r="B66836"/>
    </row>
    <row r="66837" spans="2:2" ht="16.5" x14ac:dyDescent="0.3">
      <c r="B66837"/>
    </row>
    <row r="66838" spans="2:2" ht="16.5" x14ac:dyDescent="0.3">
      <c r="B66838"/>
    </row>
    <row r="66839" spans="2:2" ht="16.5" x14ac:dyDescent="0.3">
      <c r="B66839"/>
    </row>
    <row r="66840" spans="2:2" ht="16.5" x14ac:dyDescent="0.3">
      <c r="B66840"/>
    </row>
    <row r="66841" spans="2:2" ht="16.5" x14ac:dyDescent="0.3">
      <c r="B66841"/>
    </row>
    <row r="66842" spans="2:2" ht="16.5" x14ac:dyDescent="0.3">
      <c r="B66842"/>
    </row>
    <row r="66843" spans="2:2" ht="16.5" x14ac:dyDescent="0.3">
      <c r="B66843"/>
    </row>
    <row r="66844" spans="2:2" ht="16.5" x14ac:dyDescent="0.3">
      <c r="B66844"/>
    </row>
    <row r="66845" spans="2:2" ht="16.5" x14ac:dyDescent="0.3">
      <c r="B66845"/>
    </row>
    <row r="66846" spans="2:2" ht="16.5" x14ac:dyDescent="0.3">
      <c r="B66846"/>
    </row>
    <row r="66847" spans="2:2" ht="16.5" x14ac:dyDescent="0.3">
      <c r="B66847"/>
    </row>
    <row r="66848" spans="2:2" ht="16.5" x14ac:dyDescent="0.3">
      <c r="B66848"/>
    </row>
    <row r="66849" spans="2:2" ht="16.5" x14ac:dyDescent="0.3">
      <c r="B66849"/>
    </row>
    <row r="66850" spans="2:2" ht="16.5" x14ac:dyDescent="0.3">
      <c r="B66850"/>
    </row>
    <row r="66851" spans="2:2" ht="16.5" x14ac:dyDescent="0.3">
      <c r="B66851"/>
    </row>
    <row r="66852" spans="2:2" ht="16.5" x14ac:dyDescent="0.3">
      <c r="B66852"/>
    </row>
    <row r="66853" spans="2:2" ht="16.5" x14ac:dyDescent="0.3">
      <c r="B66853"/>
    </row>
    <row r="66854" spans="2:2" ht="16.5" x14ac:dyDescent="0.3">
      <c r="B66854"/>
    </row>
    <row r="66855" spans="2:2" ht="16.5" x14ac:dyDescent="0.3">
      <c r="B66855"/>
    </row>
    <row r="66856" spans="2:2" ht="16.5" x14ac:dyDescent="0.3">
      <c r="B66856"/>
    </row>
    <row r="66857" spans="2:2" ht="16.5" x14ac:dyDescent="0.3">
      <c r="B66857"/>
    </row>
    <row r="66858" spans="2:2" ht="16.5" x14ac:dyDescent="0.3">
      <c r="B66858"/>
    </row>
    <row r="66859" spans="2:2" ht="16.5" x14ac:dyDescent="0.3">
      <c r="B66859"/>
    </row>
    <row r="66860" spans="2:2" ht="16.5" x14ac:dyDescent="0.3">
      <c r="B66860"/>
    </row>
    <row r="66861" spans="2:2" ht="16.5" x14ac:dyDescent="0.3">
      <c r="B66861"/>
    </row>
    <row r="66862" spans="2:2" ht="16.5" x14ac:dyDescent="0.3">
      <c r="B66862"/>
    </row>
    <row r="66863" spans="2:2" ht="16.5" x14ac:dyDescent="0.3">
      <c r="B66863"/>
    </row>
    <row r="66864" spans="2:2" ht="16.5" x14ac:dyDescent="0.3">
      <c r="B66864"/>
    </row>
    <row r="66865" spans="2:2" ht="16.5" x14ac:dyDescent="0.3">
      <c r="B66865"/>
    </row>
    <row r="66866" spans="2:2" ht="16.5" x14ac:dyDescent="0.3">
      <c r="B66866"/>
    </row>
    <row r="66867" spans="2:2" ht="16.5" x14ac:dyDescent="0.3">
      <c r="B66867"/>
    </row>
    <row r="66868" spans="2:2" ht="16.5" x14ac:dyDescent="0.3">
      <c r="B66868"/>
    </row>
    <row r="66869" spans="2:2" ht="16.5" x14ac:dyDescent="0.3">
      <c r="B66869"/>
    </row>
    <row r="66870" spans="2:2" ht="16.5" x14ac:dyDescent="0.3">
      <c r="B66870"/>
    </row>
    <row r="66871" spans="2:2" ht="16.5" x14ac:dyDescent="0.3">
      <c r="B66871"/>
    </row>
    <row r="66872" spans="2:2" ht="16.5" x14ac:dyDescent="0.3">
      <c r="B66872"/>
    </row>
    <row r="66873" spans="2:2" ht="16.5" x14ac:dyDescent="0.3">
      <c r="B66873"/>
    </row>
    <row r="66874" spans="2:2" ht="16.5" x14ac:dyDescent="0.3">
      <c r="B66874"/>
    </row>
    <row r="66875" spans="2:2" ht="16.5" x14ac:dyDescent="0.3">
      <c r="B66875"/>
    </row>
    <row r="66876" spans="2:2" ht="16.5" x14ac:dyDescent="0.3">
      <c r="B66876"/>
    </row>
    <row r="66877" spans="2:2" ht="16.5" x14ac:dyDescent="0.3">
      <c r="B66877"/>
    </row>
    <row r="66878" spans="2:2" ht="16.5" x14ac:dyDescent="0.3">
      <c r="B66878"/>
    </row>
    <row r="66879" spans="2:2" ht="16.5" x14ac:dyDescent="0.3">
      <c r="B66879"/>
    </row>
    <row r="66880" spans="2:2" ht="16.5" x14ac:dyDescent="0.3">
      <c r="B66880"/>
    </row>
    <row r="66881" spans="2:2" ht="16.5" x14ac:dyDescent="0.3">
      <c r="B66881"/>
    </row>
    <row r="66882" spans="2:2" ht="16.5" x14ac:dyDescent="0.3">
      <c r="B66882"/>
    </row>
    <row r="66883" spans="2:2" ht="16.5" x14ac:dyDescent="0.3">
      <c r="B66883"/>
    </row>
    <row r="66884" spans="2:2" ht="16.5" x14ac:dyDescent="0.3">
      <c r="B66884"/>
    </row>
    <row r="66885" spans="2:2" ht="16.5" x14ac:dyDescent="0.3">
      <c r="B66885"/>
    </row>
    <row r="66886" spans="2:2" ht="16.5" x14ac:dyDescent="0.3">
      <c r="B66886"/>
    </row>
    <row r="66887" spans="2:2" ht="16.5" x14ac:dyDescent="0.3">
      <c r="B66887"/>
    </row>
    <row r="66888" spans="2:2" ht="16.5" x14ac:dyDescent="0.3">
      <c r="B66888"/>
    </row>
    <row r="66889" spans="2:2" ht="16.5" x14ac:dyDescent="0.3">
      <c r="B66889"/>
    </row>
    <row r="66890" spans="2:2" ht="16.5" x14ac:dyDescent="0.3">
      <c r="B66890"/>
    </row>
    <row r="66891" spans="2:2" ht="16.5" x14ac:dyDescent="0.3">
      <c r="B66891"/>
    </row>
    <row r="66892" spans="2:2" ht="16.5" x14ac:dyDescent="0.3">
      <c r="B66892"/>
    </row>
    <row r="66893" spans="2:2" ht="16.5" x14ac:dyDescent="0.3">
      <c r="B66893"/>
    </row>
    <row r="66894" spans="2:2" ht="16.5" x14ac:dyDescent="0.3">
      <c r="B66894"/>
    </row>
    <row r="66895" spans="2:2" ht="16.5" x14ac:dyDescent="0.3">
      <c r="B66895"/>
    </row>
    <row r="66896" spans="2:2" ht="16.5" x14ac:dyDescent="0.3">
      <c r="B66896"/>
    </row>
    <row r="66897" spans="2:2" ht="16.5" x14ac:dyDescent="0.3">
      <c r="B66897"/>
    </row>
    <row r="66898" spans="2:2" ht="16.5" x14ac:dyDescent="0.3">
      <c r="B66898"/>
    </row>
    <row r="66899" spans="2:2" ht="16.5" x14ac:dyDescent="0.3">
      <c r="B66899"/>
    </row>
    <row r="66900" spans="2:2" ht="16.5" x14ac:dyDescent="0.3">
      <c r="B66900"/>
    </row>
    <row r="66901" spans="2:2" ht="16.5" x14ac:dyDescent="0.3">
      <c r="B66901"/>
    </row>
    <row r="66902" spans="2:2" ht="16.5" x14ac:dyDescent="0.3">
      <c r="B66902"/>
    </row>
    <row r="66903" spans="2:2" ht="16.5" x14ac:dyDescent="0.3">
      <c r="B66903"/>
    </row>
    <row r="66904" spans="2:2" ht="16.5" x14ac:dyDescent="0.3">
      <c r="B66904"/>
    </row>
    <row r="66905" spans="2:2" ht="16.5" x14ac:dyDescent="0.3">
      <c r="B66905"/>
    </row>
    <row r="66906" spans="2:2" ht="16.5" x14ac:dyDescent="0.3">
      <c r="B66906"/>
    </row>
    <row r="66907" spans="2:2" ht="16.5" x14ac:dyDescent="0.3">
      <c r="B66907"/>
    </row>
    <row r="66908" spans="2:2" ht="16.5" x14ac:dyDescent="0.3">
      <c r="B66908"/>
    </row>
    <row r="66909" spans="2:2" ht="16.5" x14ac:dyDescent="0.3">
      <c r="B66909"/>
    </row>
    <row r="66910" spans="2:2" ht="16.5" x14ac:dyDescent="0.3">
      <c r="B66910"/>
    </row>
    <row r="66911" spans="2:2" ht="16.5" x14ac:dyDescent="0.3">
      <c r="B66911"/>
    </row>
    <row r="66912" spans="2:2" ht="16.5" x14ac:dyDescent="0.3">
      <c r="B66912"/>
    </row>
    <row r="66913" spans="2:2" ht="16.5" x14ac:dyDescent="0.3">
      <c r="B66913"/>
    </row>
    <row r="66914" spans="2:2" ht="16.5" x14ac:dyDescent="0.3">
      <c r="B66914"/>
    </row>
    <row r="66915" spans="2:2" ht="16.5" x14ac:dyDescent="0.3">
      <c r="B66915"/>
    </row>
    <row r="66916" spans="2:2" ht="16.5" x14ac:dyDescent="0.3">
      <c r="B66916"/>
    </row>
    <row r="66917" spans="2:2" ht="16.5" x14ac:dyDescent="0.3">
      <c r="B66917"/>
    </row>
    <row r="66918" spans="2:2" ht="16.5" x14ac:dyDescent="0.3">
      <c r="B66918"/>
    </row>
    <row r="66919" spans="2:2" ht="16.5" x14ac:dyDescent="0.3">
      <c r="B66919"/>
    </row>
    <row r="66920" spans="2:2" ht="16.5" x14ac:dyDescent="0.3">
      <c r="B66920"/>
    </row>
    <row r="66921" spans="2:2" ht="16.5" x14ac:dyDescent="0.3">
      <c r="B66921"/>
    </row>
    <row r="66922" spans="2:2" ht="16.5" x14ac:dyDescent="0.3">
      <c r="B66922"/>
    </row>
    <row r="66923" spans="2:2" ht="16.5" x14ac:dyDescent="0.3">
      <c r="B66923"/>
    </row>
    <row r="66924" spans="2:2" ht="16.5" x14ac:dyDescent="0.3">
      <c r="B66924"/>
    </row>
    <row r="66925" spans="2:2" ht="16.5" x14ac:dyDescent="0.3">
      <c r="B66925"/>
    </row>
    <row r="66926" spans="2:2" ht="16.5" x14ac:dyDescent="0.3">
      <c r="B66926"/>
    </row>
    <row r="66927" spans="2:2" ht="16.5" x14ac:dyDescent="0.3">
      <c r="B66927"/>
    </row>
    <row r="66928" spans="2:2" ht="16.5" x14ac:dyDescent="0.3">
      <c r="B66928"/>
    </row>
    <row r="66929" spans="2:2" ht="16.5" x14ac:dyDescent="0.3">
      <c r="B66929"/>
    </row>
    <row r="66930" spans="2:2" ht="16.5" x14ac:dyDescent="0.3">
      <c r="B66930"/>
    </row>
    <row r="66931" spans="2:2" ht="16.5" x14ac:dyDescent="0.3">
      <c r="B66931"/>
    </row>
    <row r="66932" spans="2:2" ht="16.5" x14ac:dyDescent="0.3">
      <c r="B66932"/>
    </row>
    <row r="66933" spans="2:2" ht="16.5" x14ac:dyDescent="0.3">
      <c r="B66933"/>
    </row>
    <row r="66934" spans="2:2" ht="16.5" x14ac:dyDescent="0.3">
      <c r="B66934"/>
    </row>
    <row r="66935" spans="2:2" ht="16.5" x14ac:dyDescent="0.3">
      <c r="B66935"/>
    </row>
    <row r="66936" spans="2:2" ht="16.5" x14ac:dyDescent="0.3">
      <c r="B66936"/>
    </row>
    <row r="66937" spans="2:2" ht="16.5" x14ac:dyDescent="0.3">
      <c r="B66937"/>
    </row>
    <row r="66938" spans="2:2" ht="16.5" x14ac:dyDescent="0.3">
      <c r="B66938"/>
    </row>
    <row r="66939" spans="2:2" ht="16.5" x14ac:dyDescent="0.3">
      <c r="B66939"/>
    </row>
    <row r="66940" spans="2:2" ht="16.5" x14ac:dyDescent="0.3">
      <c r="B66940"/>
    </row>
    <row r="66941" spans="2:2" ht="16.5" x14ac:dyDescent="0.3">
      <c r="B66941"/>
    </row>
    <row r="66942" spans="2:2" ht="16.5" x14ac:dyDescent="0.3">
      <c r="B66942"/>
    </row>
    <row r="66943" spans="2:2" ht="16.5" x14ac:dyDescent="0.3">
      <c r="B66943"/>
    </row>
    <row r="66944" spans="2:2" ht="16.5" x14ac:dyDescent="0.3">
      <c r="B66944"/>
    </row>
    <row r="66945" spans="2:2" ht="16.5" x14ac:dyDescent="0.3">
      <c r="B66945"/>
    </row>
    <row r="66946" spans="2:2" ht="16.5" x14ac:dyDescent="0.3">
      <c r="B66946"/>
    </row>
    <row r="66947" spans="2:2" ht="16.5" x14ac:dyDescent="0.3">
      <c r="B66947"/>
    </row>
    <row r="66948" spans="2:2" ht="16.5" x14ac:dyDescent="0.3">
      <c r="B66948"/>
    </row>
    <row r="66949" spans="2:2" ht="16.5" x14ac:dyDescent="0.3">
      <c r="B66949"/>
    </row>
    <row r="66950" spans="2:2" ht="16.5" x14ac:dyDescent="0.3">
      <c r="B66950"/>
    </row>
    <row r="66951" spans="2:2" ht="16.5" x14ac:dyDescent="0.3">
      <c r="B66951"/>
    </row>
    <row r="66952" spans="2:2" ht="16.5" x14ac:dyDescent="0.3">
      <c r="B66952"/>
    </row>
    <row r="66953" spans="2:2" ht="16.5" x14ac:dyDescent="0.3">
      <c r="B66953"/>
    </row>
    <row r="66954" spans="2:2" ht="16.5" x14ac:dyDescent="0.3">
      <c r="B66954"/>
    </row>
    <row r="66955" spans="2:2" ht="16.5" x14ac:dyDescent="0.3">
      <c r="B66955"/>
    </row>
    <row r="66956" spans="2:2" ht="16.5" x14ac:dyDescent="0.3">
      <c r="B66956"/>
    </row>
    <row r="66957" spans="2:2" ht="16.5" x14ac:dyDescent="0.3">
      <c r="B66957"/>
    </row>
    <row r="66958" spans="2:2" ht="16.5" x14ac:dyDescent="0.3">
      <c r="B66958"/>
    </row>
    <row r="66959" spans="2:2" ht="16.5" x14ac:dyDescent="0.3">
      <c r="B66959"/>
    </row>
    <row r="66960" spans="2:2" ht="16.5" x14ac:dyDescent="0.3">
      <c r="B66960"/>
    </row>
    <row r="66961" spans="2:2" ht="16.5" x14ac:dyDescent="0.3">
      <c r="B66961"/>
    </row>
    <row r="66962" spans="2:2" ht="16.5" x14ac:dyDescent="0.3">
      <c r="B66962"/>
    </row>
    <row r="66963" spans="2:2" ht="16.5" x14ac:dyDescent="0.3">
      <c r="B66963"/>
    </row>
    <row r="66964" spans="2:2" ht="16.5" x14ac:dyDescent="0.3">
      <c r="B66964"/>
    </row>
    <row r="66965" spans="2:2" ht="16.5" x14ac:dyDescent="0.3">
      <c r="B66965"/>
    </row>
    <row r="66966" spans="2:2" ht="16.5" x14ac:dyDescent="0.3">
      <c r="B66966"/>
    </row>
    <row r="66967" spans="2:2" ht="16.5" x14ac:dyDescent="0.3">
      <c r="B66967"/>
    </row>
    <row r="66968" spans="2:2" ht="16.5" x14ac:dyDescent="0.3">
      <c r="B66968"/>
    </row>
    <row r="66969" spans="2:2" ht="16.5" x14ac:dyDescent="0.3">
      <c r="B66969"/>
    </row>
    <row r="66970" spans="2:2" ht="16.5" x14ac:dyDescent="0.3">
      <c r="B66970"/>
    </row>
    <row r="66971" spans="2:2" ht="16.5" x14ac:dyDescent="0.3">
      <c r="B66971"/>
    </row>
    <row r="66972" spans="2:2" ht="16.5" x14ac:dyDescent="0.3">
      <c r="B66972"/>
    </row>
    <row r="66973" spans="2:2" ht="16.5" x14ac:dyDescent="0.3">
      <c r="B66973"/>
    </row>
    <row r="66974" spans="2:2" ht="16.5" x14ac:dyDescent="0.3">
      <c r="B66974"/>
    </row>
    <row r="66975" spans="2:2" ht="16.5" x14ac:dyDescent="0.3">
      <c r="B66975"/>
    </row>
    <row r="66976" spans="2:2" ht="16.5" x14ac:dyDescent="0.3">
      <c r="B66976"/>
    </row>
    <row r="66977" spans="2:2" ht="16.5" x14ac:dyDescent="0.3">
      <c r="B66977"/>
    </row>
    <row r="66978" spans="2:2" ht="16.5" x14ac:dyDescent="0.3">
      <c r="B66978"/>
    </row>
    <row r="66979" spans="2:2" ht="16.5" x14ac:dyDescent="0.3">
      <c r="B66979"/>
    </row>
    <row r="66980" spans="2:2" ht="16.5" x14ac:dyDescent="0.3">
      <c r="B66980"/>
    </row>
    <row r="66981" spans="2:2" ht="16.5" x14ac:dyDescent="0.3">
      <c r="B66981"/>
    </row>
    <row r="66982" spans="2:2" ht="16.5" x14ac:dyDescent="0.3">
      <c r="B66982"/>
    </row>
    <row r="66983" spans="2:2" ht="16.5" x14ac:dyDescent="0.3">
      <c r="B66983"/>
    </row>
    <row r="66984" spans="2:2" ht="16.5" x14ac:dyDescent="0.3">
      <c r="B66984"/>
    </row>
    <row r="66985" spans="2:2" ht="16.5" x14ac:dyDescent="0.3">
      <c r="B66985"/>
    </row>
    <row r="66986" spans="2:2" ht="16.5" x14ac:dyDescent="0.3">
      <c r="B66986"/>
    </row>
    <row r="66987" spans="2:2" ht="16.5" x14ac:dyDescent="0.3">
      <c r="B66987"/>
    </row>
    <row r="66988" spans="2:2" ht="16.5" x14ac:dyDescent="0.3">
      <c r="B66988"/>
    </row>
    <row r="66989" spans="2:2" ht="16.5" x14ac:dyDescent="0.3">
      <c r="B66989"/>
    </row>
    <row r="66990" spans="2:2" ht="16.5" x14ac:dyDescent="0.3">
      <c r="B66990"/>
    </row>
    <row r="66991" spans="2:2" ht="16.5" x14ac:dyDescent="0.3">
      <c r="B66991"/>
    </row>
    <row r="66992" spans="2:2" ht="16.5" x14ac:dyDescent="0.3">
      <c r="B66992"/>
    </row>
    <row r="66993" spans="2:2" ht="16.5" x14ac:dyDescent="0.3">
      <c r="B66993"/>
    </row>
    <row r="66994" spans="2:2" ht="16.5" x14ac:dyDescent="0.3">
      <c r="B66994"/>
    </row>
    <row r="66995" spans="2:2" ht="16.5" x14ac:dyDescent="0.3">
      <c r="B66995"/>
    </row>
    <row r="66996" spans="2:2" ht="16.5" x14ac:dyDescent="0.3">
      <c r="B66996"/>
    </row>
    <row r="66997" spans="2:2" ht="16.5" x14ac:dyDescent="0.3">
      <c r="B66997"/>
    </row>
    <row r="66998" spans="2:2" ht="16.5" x14ac:dyDescent="0.3">
      <c r="B66998"/>
    </row>
    <row r="66999" spans="2:2" ht="16.5" x14ac:dyDescent="0.3">
      <c r="B66999"/>
    </row>
    <row r="67000" spans="2:2" ht="16.5" x14ac:dyDescent="0.3">
      <c r="B67000"/>
    </row>
    <row r="67001" spans="2:2" ht="16.5" x14ac:dyDescent="0.3">
      <c r="B67001"/>
    </row>
    <row r="67002" spans="2:2" ht="16.5" x14ac:dyDescent="0.3">
      <c r="B67002"/>
    </row>
    <row r="67003" spans="2:2" ht="16.5" x14ac:dyDescent="0.3">
      <c r="B67003"/>
    </row>
    <row r="67004" spans="2:2" ht="16.5" x14ac:dyDescent="0.3">
      <c r="B67004"/>
    </row>
    <row r="67005" spans="2:2" ht="16.5" x14ac:dyDescent="0.3">
      <c r="B67005"/>
    </row>
    <row r="67006" spans="2:2" ht="16.5" x14ac:dyDescent="0.3">
      <c r="B67006"/>
    </row>
    <row r="67007" spans="2:2" ht="16.5" x14ac:dyDescent="0.3">
      <c r="B67007"/>
    </row>
    <row r="67008" spans="2:2" ht="16.5" x14ac:dyDescent="0.3">
      <c r="B67008"/>
    </row>
    <row r="67009" spans="2:2" ht="16.5" x14ac:dyDescent="0.3">
      <c r="B67009"/>
    </row>
    <row r="67010" spans="2:2" ht="16.5" x14ac:dyDescent="0.3">
      <c r="B67010"/>
    </row>
    <row r="67011" spans="2:2" ht="16.5" x14ac:dyDescent="0.3">
      <c r="B67011"/>
    </row>
    <row r="67012" spans="2:2" ht="16.5" x14ac:dyDescent="0.3">
      <c r="B67012"/>
    </row>
    <row r="67013" spans="2:2" ht="16.5" x14ac:dyDescent="0.3">
      <c r="B67013"/>
    </row>
    <row r="67014" spans="2:2" ht="16.5" x14ac:dyDescent="0.3">
      <c r="B67014"/>
    </row>
    <row r="67015" spans="2:2" ht="16.5" x14ac:dyDescent="0.3">
      <c r="B67015"/>
    </row>
    <row r="67016" spans="2:2" ht="16.5" x14ac:dyDescent="0.3">
      <c r="B67016"/>
    </row>
    <row r="67017" spans="2:2" ht="16.5" x14ac:dyDescent="0.3">
      <c r="B67017"/>
    </row>
    <row r="67018" spans="2:2" ht="16.5" x14ac:dyDescent="0.3">
      <c r="B67018"/>
    </row>
    <row r="67019" spans="2:2" ht="16.5" x14ac:dyDescent="0.3">
      <c r="B67019"/>
    </row>
    <row r="67020" spans="2:2" ht="16.5" x14ac:dyDescent="0.3">
      <c r="B67020"/>
    </row>
    <row r="67021" spans="2:2" ht="16.5" x14ac:dyDescent="0.3">
      <c r="B67021"/>
    </row>
    <row r="67022" spans="2:2" ht="16.5" x14ac:dyDescent="0.3">
      <c r="B67022"/>
    </row>
    <row r="67023" spans="2:2" ht="16.5" x14ac:dyDescent="0.3">
      <c r="B67023"/>
    </row>
    <row r="67024" spans="2:2" ht="16.5" x14ac:dyDescent="0.3">
      <c r="B67024"/>
    </row>
    <row r="67025" spans="2:2" ht="16.5" x14ac:dyDescent="0.3">
      <c r="B67025"/>
    </row>
    <row r="67026" spans="2:2" ht="16.5" x14ac:dyDescent="0.3">
      <c r="B67026"/>
    </row>
    <row r="67027" spans="2:2" ht="16.5" x14ac:dyDescent="0.3">
      <c r="B67027"/>
    </row>
    <row r="67028" spans="2:2" ht="16.5" x14ac:dyDescent="0.3">
      <c r="B67028"/>
    </row>
    <row r="67029" spans="2:2" ht="16.5" x14ac:dyDescent="0.3">
      <c r="B67029"/>
    </row>
    <row r="67030" spans="2:2" ht="16.5" x14ac:dyDescent="0.3">
      <c r="B67030"/>
    </row>
    <row r="67031" spans="2:2" ht="16.5" x14ac:dyDescent="0.3">
      <c r="B67031"/>
    </row>
    <row r="67032" spans="2:2" ht="16.5" x14ac:dyDescent="0.3">
      <c r="B67032"/>
    </row>
    <row r="67033" spans="2:2" ht="16.5" x14ac:dyDescent="0.3">
      <c r="B67033"/>
    </row>
    <row r="67034" spans="2:2" ht="16.5" x14ac:dyDescent="0.3">
      <c r="B67034"/>
    </row>
    <row r="67035" spans="2:2" ht="16.5" x14ac:dyDescent="0.3">
      <c r="B67035"/>
    </row>
    <row r="67036" spans="2:2" ht="16.5" x14ac:dyDescent="0.3">
      <c r="B67036"/>
    </row>
    <row r="67037" spans="2:2" ht="16.5" x14ac:dyDescent="0.3">
      <c r="B67037"/>
    </row>
    <row r="67038" spans="2:2" ht="16.5" x14ac:dyDescent="0.3">
      <c r="B67038"/>
    </row>
    <row r="67039" spans="2:2" ht="16.5" x14ac:dyDescent="0.3">
      <c r="B67039"/>
    </row>
    <row r="67040" spans="2:2" ht="16.5" x14ac:dyDescent="0.3">
      <c r="B67040"/>
    </row>
    <row r="67041" spans="2:2" ht="16.5" x14ac:dyDescent="0.3">
      <c r="B67041"/>
    </row>
    <row r="67042" spans="2:2" ht="16.5" x14ac:dyDescent="0.3">
      <c r="B67042"/>
    </row>
    <row r="67043" spans="2:2" ht="16.5" x14ac:dyDescent="0.3">
      <c r="B67043"/>
    </row>
    <row r="67044" spans="2:2" ht="16.5" x14ac:dyDescent="0.3">
      <c r="B67044"/>
    </row>
    <row r="67045" spans="2:2" ht="16.5" x14ac:dyDescent="0.3">
      <c r="B67045"/>
    </row>
    <row r="67046" spans="2:2" ht="16.5" x14ac:dyDescent="0.3">
      <c r="B67046"/>
    </row>
    <row r="67047" spans="2:2" ht="16.5" x14ac:dyDescent="0.3">
      <c r="B67047"/>
    </row>
    <row r="67048" spans="2:2" ht="16.5" x14ac:dyDescent="0.3">
      <c r="B67048"/>
    </row>
    <row r="67049" spans="2:2" ht="16.5" x14ac:dyDescent="0.3">
      <c r="B67049"/>
    </row>
    <row r="67050" spans="2:2" ht="16.5" x14ac:dyDescent="0.3">
      <c r="B67050"/>
    </row>
    <row r="67051" spans="2:2" ht="16.5" x14ac:dyDescent="0.3">
      <c r="B67051"/>
    </row>
    <row r="67052" spans="2:2" ht="16.5" x14ac:dyDescent="0.3">
      <c r="B67052"/>
    </row>
    <row r="67053" spans="2:2" ht="16.5" x14ac:dyDescent="0.3">
      <c r="B67053"/>
    </row>
    <row r="67054" spans="2:2" ht="16.5" x14ac:dyDescent="0.3">
      <c r="B67054"/>
    </row>
    <row r="67055" spans="2:2" ht="16.5" x14ac:dyDescent="0.3">
      <c r="B67055"/>
    </row>
    <row r="67056" spans="2:2" ht="16.5" x14ac:dyDescent="0.3">
      <c r="B67056"/>
    </row>
    <row r="67057" spans="2:2" ht="16.5" x14ac:dyDescent="0.3">
      <c r="B67057"/>
    </row>
    <row r="67058" spans="2:2" ht="16.5" x14ac:dyDescent="0.3">
      <c r="B67058"/>
    </row>
    <row r="67059" spans="2:2" ht="16.5" x14ac:dyDescent="0.3">
      <c r="B67059"/>
    </row>
    <row r="67060" spans="2:2" ht="16.5" x14ac:dyDescent="0.3">
      <c r="B67060"/>
    </row>
    <row r="67061" spans="2:2" ht="16.5" x14ac:dyDescent="0.3">
      <c r="B67061"/>
    </row>
    <row r="67062" spans="2:2" ht="16.5" x14ac:dyDescent="0.3">
      <c r="B67062"/>
    </row>
    <row r="67063" spans="2:2" ht="16.5" x14ac:dyDescent="0.3">
      <c r="B67063"/>
    </row>
    <row r="67064" spans="2:2" ht="16.5" x14ac:dyDescent="0.3">
      <c r="B67064"/>
    </row>
    <row r="67065" spans="2:2" ht="16.5" x14ac:dyDescent="0.3">
      <c r="B67065"/>
    </row>
    <row r="67066" spans="2:2" ht="16.5" x14ac:dyDescent="0.3">
      <c r="B67066"/>
    </row>
    <row r="67067" spans="2:2" ht="16.5" x14ac:dyDescent="0.3">
      <c r="B67067"/>
    </row>
    <row r="67068" spans="2:2" ht="16.5" x14ac:dyDescent="0.3">
      <c r="B67068"/>
    </row>
    <row r="67069" spans="2:2" ht="16.5" x14ac:dyDescent="0.3">
      <c r="B67069"/>
    </row>
    <row r="67070" spans="2:2" ht="16.5" x14ac:dyDescent="0.3">
      <c r="B67070"/>
    </row>
    <row r="67071" spans="2:2" ht="16.5" x14ac:dyDescent="0.3">
      <c r="B67071"/>
    </row>
    <row r="67072" spans="2:2" ht="16.5" x14ac:dyDescent="0.3">
      <c r="B67072"/>
    </row>
    <row r="67073" spans="2:2" ht="16.5" x14ac:dyDescent="0.3">
      <c r="B67073"/>
    </row>
    <row r="67074" spans="2:2" ht="16.5" x14ac:dyDescent="0.3">
      <c r="B67074"/>
    </row>
    <row r="67075" spans="2:2" ht="16.5" x14ac:dyDescent="0.3">
      <c r="B67075"/>
    </row>
    <row r="67076" spans="2:2" ht="16.5" x14ac:dyDescent="0.3">
      <c r="B67076"/>
    </row>
    <row r="67077" spans="2:2" ht="16.5" x14ac:dyDescent="0.3">
      <c r="B67077"/>
    </row>
    <row r="67078" spans="2:2" ht="16.5" x14ac:dyDescent="0.3">
      <c r="B67078"/>
    </row>
    <row r="67079" spans="2:2" ht="16.5" x14ac:dyDescent="0.3">
      <c r="B67079"/>
    </row>
    <row r="67080" spans="2:2" ht="16.5" x14ac:dyDescent="0.3">
      <c r="B67080"/>
    </row>
    <row r="67081" spans="2:2" ht="16.5" x14ac:dyDescent="0.3">
      <c r="B67081"/>
    </row>
    <row r="67082" spans="2:2" ht="16.5" x14ac:dyDescent="0.3">
      <c r="B67082"/>
    </row>
    <row r="67083" spans="2:2" ht="16.5" x14ac:dyDescent="0.3">
      <c r="B67083"/>
    </row>
    <row r="67084" spans="2:2" ht="16.5" x14ac:dyDescent="0.3">
      <c r="B67084"/>
    </row>
    <row r="67085" spans="2:2" ht="16.5" x14ac:dyDescent="0.3">
      <c r="B67085"/>
    </row>
    <row r="67086" spans="2:2" ht="16.5" x14ac:dyDescent="0.3">
      <c r="B67086"/>
    </row>
    <row r="67087" spans="2:2" ht="16.5" x14ac:dyDescent="0.3">
      <c r="B67087"/>
    </row>
    <row r="67088" spans="2:2" ht="16.5" x14ac:dyDescent="0.3">
      <c r="B67088"/>
    </row>
    <row r="67089" spans="2:2" ht="16.5" x14ac:dyDescent="0.3">
      <c r="B67089"/>
    </row>
    <row r="67090" spans="2:2" ht="16.5" x14ac:dyDescent="0.3">
      <c r="B67090"/>
    </row>
    <row r="67091" spans="2:2" ht="16.5" x14ac:dyDescent="0.3">
      <c r="B67091"/>
    </row>
    <row r="67092" spans="2:2" ht="16.5" x14ac:dyDescent="0.3">
      <c r="B67092"/>
    </row>
    <row r="67093" spans="2:2" ht="16.5" x14ac:dyDescent="0.3">
      <c r="B67093"/>
    </row>
    <row r="67094" spans="2:2" ht="16.5" x14ac:dyDescent="0.3">
      <c r="B67094"/>
    </row>
    <row r="67095" spans="2:2" ht="16.5" x14ac:dyDescent="0.3">
      <c r="B67095"/>
    </row>
    <row r="67096" spans="2:2" ht="16.5" x14ac:dyDescent="0.3">
      <c r="B67096"/>
    </row>
    <row r="67097" spans="2:2" ht="16.5" x14ac:dyDescent="0.3">
      <c r="B67097"/>
    </row>
    <row r="67098" spans="2:2" ht="16.5" x14ac:dyDescent="0.3">
      <c r="B67098"/>
    </row>
    <row r="67099" spans="2:2" ht="16.5" x14ac:dyDescent="0.3">
      <c r="B67099"/>
    </row>
    <row r="67100" spans="2:2" ht="16.5" x14ac:dyDescent="0.3">
      <c r="B67100"/>
    </row>
    <row r="67101" spans="2:2" ht="16.5" x14ac:dyDescent="0.3">
      <c r="B67101"/>
    </row>
    <row r="67102" spans="2:2" ht="16.5" x14ac:dyDescent="0.3">
      <c r="B67102"/>
    </row>
    <row r="67103" spans="2:2" ht="16.5" x14ac:dyDescent="0.3">
      <c r="B67103"/>
    </row>
    <row r="67104" spans="2:2" ht="16.5" x14ac:dyDescent="0.3">
      <c r="B67104"/>
    </row>
    <row r="67105" spans="2:2" ht="16.5" x14ac:dyDescent="0.3">
      <c r="B67105"/>
    </row>
    <row r="67106" spans="2:2" ht="16.5" x14ac:dyDescent="0.3">
      <c r="B67106"/>
    </row>
    <row r="67107" spans="2:2" ht="16.5" x14ac:dyDescent="0.3">
      <c r="B67107"/>
    </row>
    <row r="67108" spans="2:2" ht="16.5" x14ac:dyDescent="0.3">
      <c r="B67108"/>
    </row>
    <row r="67109" spans="2:2" ht="16.5" x14ac:dyDescent="0.3">
      <c r="B67109"/>
    </row>
    <row r="67110" spans="2:2" ht="16.5" x14ac:dyDescent="0.3">
      <c r="B67110"/>
    </row>
    <row r="67111" spans="2:2" ht="16.5" x14ac:dyDescent="0.3">
      <c r="B67111"/>
    </row>
    <row r="67112" spans="2:2" ht="16.5" x14ac:dyDescent="0.3">
      <c r="B67112"/>
    </row>
    <row r="67113" spans="2:2" ht="16.5" x14ac:dyDescent="0.3">
      <c r="B67113"/>
    </row>
    <row r="67114" spans="2:2" ht="16.5" x14ac:dyDescent="0.3">
      <c r="B67114"/>
    </row>
    <row r="67115" spans="2:2" ht="16.5" x14ac:dyDescent="0.3">
      <c r="B67115"/>
    </row>
    <row r="67116" spans="2:2" ht="16.5" x14ac:dyDescent="0.3">
      <c r="B67116"/>
    </row>
    <row r="67117" spans="2:2" ht="16.5" x14ac:dyDescent="0.3">
      <c r="B67117"/>
    </row>
    <row r="67118" spans="2:2" ht="16.5" x14ac:dyDescent="0.3">
      <c r="B67118"/>
    </row>
    <row r="67119" spans="2:2" ht="16.5" x14ac:dyDescent="0.3">
      <c r="B67119"/>
    </row>
    <row r="67120" spans="2:2" ht="16.5" x14ac:dyDescent="0.3">
      <c r="B67120"/>
    </row>
    <row r="67121" spans="2:2" ht="16.5" x14ac:dyDescent="0.3">
      <c r="B67121"/>
    </row>
    <row r="67122" spans="2:2" ht="16.5" x14ac:dyDescent="0.3">
      <c r="B67122"/>
    </row>
    <row r="67123" spans="2:2" ht="16.5" x14ac:dyDescent="0.3">
      <c r="B67123"/>
    </row>
    <row r="67124" spans="2:2" ht="16.5" x14ac:dyDescent="0.3">
      <c r="B67124"/>
    </row>
    <row r="67125" spans="2:2" ht="16.5" x14ac:dyDescent="0.3">
      <c r="B67125"/>
    </row>
    <row r="67126" spans="2:2" ht="16.5" x14ac:dyDescent="0.3">
      <c r="B67126"/>
    </row>
    <row r="67127" spans="2:2" ht="16.5" x14ac:dyDescent="0.3">
      <c r="B67127"/>
    </row>
    <row r="67128" spans="2:2" ht="16.5" x14ac:dyDescent="0.3">
      <c r="B67128"/>
    </row>
    <row r="67129" spans="2:2" ht="16.5" x14ac:dyDescent="0.3">
      <c r="B67129"/>
    </row>
    <row r="67130" spans="2:2" ht="16.5" x14ac:dyDescent="0.3">
      <c r="B67130"/>
    </row>
    <row r="67131" spans="2:2" ht="16.5" x14ac:dyDescent="0.3">
      <c r="B67131"/>
    </row>
    <row r="67132" spans="2:2" ht="16.5" x14ac:dyDescent="0.3">
      <c r="B67132"/>
    </row>
    <row r="67133" spans="2:2" ht="16.5" x14ac:dyDescent="0.3">
      <c r="B67133"/>
    </row>
    <row r="67134" spans="2:2" ht="16.5" x14ac:dyDescent="0.3">
      <c r="B67134"/>
    </row>
    <row r="67135" spans="2:2" ht="16.5" x14ac:dyDescent="0.3">
      <c r="B67135"/>
    </row>
    <row r="67136" spans="2:2" ht="16.5" x14ac:dyDescent="0.3">
      <c r="B67136"/>
    </row>
    <row r="67137" spans="2:2" ht="16.5" x14ac:dyDescent="0.3">
      <c r="B67137"/>
    </row>
    <row r="67138" spans="2:2" ht="16.5" x14ac:dyDescent="0.3">
      <c r="B67138"/>
    </row>
    <row r="67139" spans="2:2" ht="16.5" x14ac:dyDescent="0.3">
      <c r="B67139"/>
    </row>
    <row r="67140" spans="2:2" ht="16.5" x14ac:dyDescent="0.3">
      <c r="B67140"/>
    </row>
    <row r="67141" spans="2:2" ht="16.5" x14ac:dyDescent="0.3">
      <c r="B67141"/>
    </row>
    <row r="67142" spans="2:2" ht="16.5" x14ac:dyDescent="0.3">
      <c r="B67142"/>
    </row>
    <row r="67143" spans="2:2" ht="16.5" x14ac:dyDescent="0.3">
      <c r="B67143"/>
    </row>
    <row r="67144" spans="2:2" ht="16.5" x14ac:dyDescent="0.3">
      <c r="B67144"/>
    </row>
    <row r="67145" spans="2:2" ht="16.5" x14ac:dyDescent="0.3">
      <c r="B67145"/>
    </row>
    <row r="67146" spans="2:2" ht="16.5" x14ac:dyDescent="0.3">
      <c r="B67146"/>
    </row>
    <row r="67147" spans="2:2" ht="16.5" x14ac:dyDescent="0.3">
      <c r="B67147"/>
    </row>
    <row r="67148" spans="2:2" ht="16.5" x14ac:dyDescent="0.3">
      <c r="B67148"/>
    </row>
    <row r="67149" spans="2:2" ht="16.5" x14ac:dyDescent="0.3">
      <c r="B67149"/>
    </row>
    <row r="67150" spans="2:2" ht="16.5" x14ac:dyDescent="0.3">
      <c r="B67150"/>
    </row>
    <row r="67151" spans="2:2" ht="16.5" x14ac:dyDescent="0.3">
      <c r="B67151"/>
    </row>
    <row r="67152" spans="2:2" ht="16.5" x14ac:dyDescent="0.3">
      <c r="B67152"/>
    </row>
    <row r="67153" spans="2:2" ht="16.5" x14ac:dyDescent="0.3">
      <c r="B67153"/>
    </row>
    <row r="67154" spans="2:2" ht="16.5" x14ac:dyDescent="0.3">
      <c r="B67154"/>
    </row>
    <row r="67155" spans="2:2" ht="16.5" x14ac:dyDescent="0.3">
      <c r="B67155"/>
    </row>
    <row r="67156" spans="2:2" ht="16.5" x14ac:dyDescent="0.3">
      <c r="B67156"/>
    </row>
    <row r="67157" spans="2:2" ht="16.5" x14ac:dyDescent="0.3">
      <c r="B67157"/>
    </row>
    <row r="67158" spans="2:2" ht="16.5" x14ac:dyDescent="0.3">
      <c r="B67158"/>
    </row>
    <row r="67159" spans="2:2" ht="16.5" x14ac:dyDescent="0.3">
      <c r="B67159"/>
    </row>
    <row r="67160" spans="2:2" ht="16.5" x14ac:dyDescent="0.3">
      <c r="B67160"/>
    </row>
    <row r="67161" spans="2:2" ht="16.5" x14ac:dyDescent="0.3">
      <c r="B67161"/>
    </row>
    <row r="67162" spans="2:2" ht="16.5" x14ac:dyDescent="0.3">
      <c r="B67162"/>
    </row>
    <row r="67163" spans="2:2" ht="16.5" x14ac:dyDescent="0.3">
      <c r="B67163"/>
    </row>
    <row r="67164" spans="2:2" ht="16.5" x14ac:dyDescent="0.3">
      <c r="B67164"/>
    </row>
    <row r="67165" spans="2:2" ht="16.5" x14ac:dyDescent="0.3">
      <c r="B67165"/>
    </row>
    <row r="67166" spans="2:2" ht="16.5" x14ac:dyDescent="0.3">
      <c r="B67166"/>
    </row>
    <row r="67167" spans="2:2" ht="16.5" x14ac:dyDescent="0.3">
      <c r="B67167"/>
    </row>
    <row r="67168" spans="2:2" ht="16.5" x14ac:dyDescent="0.3">
      <c r="B67168"/>
    </row>
    <row r="67169" spans="2:2" ht="16.5" x14ac:dyDescent="0.3">
      <c r="B67169"/>
    </row>
    <row r="67170" spans="2:2" ht="16.5" x14ac:dyDescent="0.3">
      <c r="B67170"/>
    </row>
    <row r="67171" spans="2:2" ht="16.5" x14ac:dyDescent="0.3">
      <c r="B67171"/>
    </row>
    <row r="67172" spans="2:2" ht="16.5" x14ac:dyDescent="0.3">
      <c r="B67172"/>
    </row>
    <row r="67173" spans="2:2" ht="16.5" x14ac:dyDescent="0.3">
      <c r="B67173"/>
    </row>
    <row r="67174" spans="2:2" ht="16.5" x14ac:dyDescent="0.3">
      <c r="B67174"/>
    </row>
    <row r="67175" spans="2:2" ht="16.5" x14ac:dyDescent="0.3">
      <c r="B67175"/>
    </row>
    <row r="67176" spans="2:2" ht="16.5" x14ac:dyDescent="0.3">
      <c r="B67176"/>
    </row>
    <row r="67177" spans="2:2" ht="16.5" x14ac:dyDescent="0.3">
      <c r="B67177"/>
    </row>
    <row r="67178" spans="2:2" ht="16.5" x14ac:dyDescent="0.3">
      <c r="B67178"/>
    </row>
    <row r="67179" spans="2:2" ht="16.5" x14ac:dyDescent="0.3">
      <c r="B67179"/>
    </row>
    <row r="67180" spans="2:2" ht="16.5" x14ac:dyDescent="0.3">
      <c r="B67180"/>
    </row>
    <row r="67181" spans="2:2" ht="16.5" x14ac:dyDescent="0.3">
      <c r="B67181"/>
    </row>
    <row r="67182" spans="2:2" ht="16.5" x14ac:dyDescent="0.3">
      <c r="B67182"/>
    </row>
    <row r="67183" spans="2:2" ht="16.5" x14ac:dyDescent="0.3">
      <c r="B67183"/>
    </row>
    <row r="67184" spans="2:2" ht="16.5" x14ac:dyDescent="0.3">
      <c r="B67184"/>
    </row>
    <row r="67185" spans="2:2" ht="16.5" x14ac:dyDescent="0.3">
      <c r="B67185"/>
    </row>
    <row r="67186" spans="2:2" ht="16.5" x14ac:dyDescent="0.3">
      <c r="B67186"/>
    </row>
    <row r="67187" spans="2:2" ht="16.5" x14ac:dyDescent="0.3">
      <c r="B67187"/>
    </row>
    <row r="67188" spans="2:2" ht="16.5" x14ac:dyDescent="0.3">
      <c r="B67188"/>
    </row>
    <row r="67189" spans="2:2" ht="16.5" x14ac:dyDescent="0.3">
      <c r="B67189"/>
    </row>
    <row r="67190" spans="2:2" ht="16.5" x14ac:dyDescent="0.3">
      <c r="B67190"/>
    </row>
    <row r="67191" spans="2:2" ht="16.5" x14ac:dyDescent="0.3">
      <c r="B67191"/>
    </row>
    <row r="67192" spans="2:2" ht="16.5" x14ac:dyDescent="0.3">
      <c r="B67192"/>
    </row>
    <row r="67193" spans="2:2" ht="16.5" x14ac:dyDescent="0.3">
      <c r="B67193"/>
    </row>
    <row r="67194" spans="2:2" ht="16.5" x14ac:dyDescent="0.3">
      <c r="B67194"/>
    </row>
    <row r="67195" spans="2:2" ht="16.5" x14ac:dyDescent="0.3">
      <c r="B67195"/>
    </row>
    <row r="67196" spans="2:2" ht="16.5" x14ac:dyDescent="0.3">
      <c r="B67196"/>
    </row>
    <row r="67197" spans="2:2" ht="16.5" x14ac:dyDescent="0.3">
      <c r="B67197"/>
    </row>
    <row r="67198" spans="2:2" ht="16.5" x14ac:dyDescent="0.3">
      <c r="B67198"/>
    </row>
    <row r="67199" spans="2:2" ht="16.5" x14ac:dyDescent="0.3">
      <c r="B67199"/>
    </row>
    <row r="67200" spans="2:2" ht="16.5" x14ac:dyDescent="0.3">
      <c r="B67200"/>
    </row>
    <row r="67201" spans="2:2" ht="16.5" x14ac:dyDescent="0.3">
      <c r="B67201"/>
    </row>
    <row r="67202" spans="2:2" ht="16.5" x14ac:dyDescent="0.3">
      <c r="B67202"/>
    </row>
    <row r="67203" spans="2:2" ht="16.5" x14ac:dyDescent="0.3">
      <c r="B67203"/>
    </row>
    <row r="67204" spans="2:2" ht="16.5" x14ac:dyDescent="0.3">
      <c r="B67204"/>
    </row>
    <row r="67205" spans="2:2" ht="16.5" x14ac:dyDescent="0.3">
      <c r="B67205"/>
    </row>
    <row r="67206" spans="2:2" ht="16.5" x14ac:dyDescent="0.3">
      <c r="B67206"/>
    </row>
    <row r="67207" spans="2:2" ht="16.5" x14ac:dyDescent="0.3">
      <c r="B67207"/>
    </row>
    <row r="67208" spans="2:2" ht="16.5" x14ac:dyDescent="0.3">
      <c r="B67208"/>
    </row>
    <row r="67209" spans="2:2" ht="16.5" x14ac:dyDescent="0.3">
      <c r="B67209"/>
    </row>
    <row r="67210" spans="2:2" ht="16.5" x14ac:dyDescent="0.3">
      <c r="B67210"/>
    </row>
    <row r="67211" spans="2:2" ht="16.5" x14ac:dyDescent="0.3">
      <c r="B67211"/>
    </row>
    <row r="67212" spans="2:2" ht="16.5" x14ac:dyDescent="0.3">
      <c r="B67212"/>
    </row>
    <row r="67213" spans="2:2" ht="16.5" x14ac:dyDescent="0.3">
      <c r="B67213"/>
    </row>
    <row r="67214" spans="2:2" ht="16.5" x14ac:dyDescent="0.3">
      <c r="B67214"/>
    </row>
    <row r="67215" spans="2:2" ht="16.5" x14ac:dyDescent="0.3">
      <c r="B67215"/>
    </row>
    <row r="67216" spans="2:2" ht="16.5" x14ac:dyDescent="0.3">
      <c r="B67216"/>
    </row>
    <row r="67217" spans="2:2" ht="16.5" x14ac:dyDescent="0.3">
      <c r="B67217"/>
    </row>
    <row r="67218" spans="2:2" ht="16.5" x14ac:dyDescent="0.3">
      <c r="B67218"/>
    </row>
    <row r="67219" spans="2:2" ht="16.5" x14ac:dyDescent="0.3">
      <c r="B67219"/>
    </row>
    <row r="67220" spans="2:2" ht="16.5" x14ac:dyDescent="0.3">
      <c r="B67220"/>
    </row>
    <row r="67221" spans="2:2" ht="16.5" x14ac:dyDescent="0.3">
      <c r="B67221"/>
    </row>
    <row r="67222" spans="2:2" ht="16.5" x14ac:dyDescent="0.3">
      <c r="B67222"/>
    </row>
    <row r="67223" spans="2:2" ht="16.5" x14ac:dyDescent="0.3">
      <c r="B67223"/>
    </row>
    <row r="67224" spans="2:2" ht="16.5" x14ac:dyDescent="0.3">
      <c r="B67224"/>
    </row>
    <row r="67225" spans="2:2" ht="16.5" x14ac:dyDescent="0.3">
      <c r="B67225"/>
    </row>
    <row r="67226" spans="2:2" ht="16.5" x14ac:dyDescent="0.3">
      <c r="B67226"/>
    </row>
    <row r="67227" spans="2:2" ht="16.5" x14ac:dyDescent="0.3">
      <c r="B67227"/>
    </row>
    <row r="67228" spans="2:2" ht="16.5" x14ac:dyDescent="0.3">
      <c r="B67228"/>
    </row>
    <row r="67229" spans="2:2" ht="16.5" x14ac:dyDescent="0.3">
      <c r="B67229"/>
    </row>
    <row r="67230" spans="2:2" ht="16.5" x14ac:dyDescent="0.3">
      <c r="B67230"/>
    </row>
    <row r="67231" spans="2:2" ht="16.5" x14ac:dyDescent="0.3">
      <c r="B67231"/>
    </row>
    <row r="67232" spans="2:2" ht="16.5" x14ac:dyDescent="0.3">
      <c r="B67232"/>
    </row>
    <row r="67233" spans="2:2" ht="16.5" x14ac:dyDescent="0.3">
      <c r="B67233"/>
    </row>
    <row r="67234" spans="2:2" ht="16.5" x14ac:dyDescent="0.3">
      <c r="B67234"/>
    </row>
    <row r="67235" spans="2:2" ht="16.5" x14ac:dyDescent="0.3">
      <c r="B67235"/>
    </row>
    <row r="67236" spans="2:2" ht="16.5" x14ac:dyDescent="0.3">
      <c r="B67236"/>
    </row>
    <row r="67237" spans="2:2" ht="16.5" x14ac:dyDescent="0.3">
      <c r="B67237"/>
    </row>
    <row r="67238" spans="2:2" ht="16.5" x14ac:dyDescent="0.3">
      <c r="B67238"/>
    </row>
    <row r="67239" spans="2:2" ht="16.5" x14ac:dyDescent="0.3">
      <c r="B67239"/>
    </row>
    <row r="67240" spans="2:2" ht="16.5" x14ac:dyDescent="0.3">
      <c r="B67240"/>
    </row>
    <row r="67241" spans="2:2" ht="16.5" x14ac:dyDescent="0.3">
      <c r="B67241"/>
    </row>
    <row r="67242" spans="2:2" ht="16.5" x14ac:dyDescent="0.3">
      <c r="B67242"/>
    </row>
    <row r="67243" spans="2:2" ht="16.5" x14ac:dyDescent="0.3">
      <c r="B67243"/>
    </row>
    <row r="67244" spans="2:2" ht="16.5" x14ac:dyDescent="0.3">
      <c r="B67244"/>
    </row>
    <row r="67245" spans="2:2" ht="16.5" x14ac:dyDescent="0.3">
      <c r="B67245"/>
    </row>
    <row r="67246" spans="2:2" ht="16.5" x14ac:dyDescent="0.3">
      <c r="B67246"/>
    </row>
    <row r="67247" spans="2:2" ht="16.5" x14ac:dyDescent="0.3">
      <c r="B67247"/>
    </row>
    <row r="67248" spans="2:2" ht="16.5" x14ac:dyDescent="0.3">
      <c r="B67248"/>
    </row>
    <row r="67249" spans="2:2" ht="16.5" x14ac:dyDescent="0.3">
      <c r="B67249"/>
    </row>
    <row r="67250" spans="2:2" ht="16.5" x14ac:dyDescent="0.3">
      <c r="B67250"/>
    </row>
    <row r="67251" spans="2:2" ht="16.5" x14ac:dyDescent="0.3">
      <c r="B67251"/>
    </row>
    <row r="67252" spans="2:2" ht="16.5" x14ac:dyDescent="0.3">
      <c r="B67252"/>
    </row>
    <row r="67253" spans="2:2" ht="16.5" x14ac:dyDescent="0.3">
      <c r="B67253"/>
    </row>
    <row r="67254" spans="2:2" ht="16.5" x14ac:dyDescent="0.3">
      <c r="B67254"/>
    </row>
    <row r="67255" spans="2:2" ht="16.5" x14ac:dyDescent="0.3">
      <c r="B67255"/>
    </row>
    <row r="67256" spans="2:2" ht="16.5" x14ac:dyDescent="0.3">
      <c r="B67256"/>
    </row>
    <row r="67257" spans="2:2" ht="16.5" x14ac:dyDescent="0.3">
      <c r="B67257"/>
    </row>
    <row r="67258" spans="2:2" ht="16.5" x14ac:dyDescent="0.3">
      <c r="B67258"/>
    </row>
    <row r="67259" spans="2:2" ht="16.5" x14ac:dyDescent="0.3">
      <c r="B67259"/>
    </row>
    <row r="67260" spans="2:2" ht="16.5" x14ac:dyDescent="0.3">
      <c r="B67260"/>
    </row>
    <row r="67261" spans="2:2" ht="16.5" x14ac:dyDescent="0.3">
      <c r="B67261"/>
    </row>
    <row r="67262" spans="2:2" ht="16.5" x14ac:dyDescent="0.3">
      <c r="B67262"/>
    </row>
    <row r="67263" spans="2:2" ht="16.5" x14ac:dyDescent="0.3">
      <c r="B67263"/>
    </row>
    <row r="67264" spans="2:2" ht="16.5" x14ac:dyDescent="0.3">
      <c r="B67264"/>
    </row>
    <row r="67265" spans="2:2" ht="16.5" x14ac:dyDescent="0.3">
      <c r="B67265"/>
    </row>
    <row r="67266" spans="2:2" ht="16.5" x14ac:dyDescent="0.3">
      <c r="B67266"/>
    </row>
    <row r="67267" spans="2:2" ht="16.5" x14ac:dyDescent="0.3">
      <c r="B67267"/>
    </row>
    <row r="67268" spans="2:2" ht="16.5" x14ac:dyDescent="0.3">
      <c r="B67268"/>
    </row>
    <row r="67269" spans="2:2" ht="16.5" x14ac:dyDescent="0.3">
      <c r="B67269"/>
    </row>
    <row r="67270" spans="2:2" ht="16.5" x14ac:dyDescent="0.3">
      <c r="B67270"/>
    </row>
    <row r="67271" spans="2:2" ht="16.5" x14ac:dyDescent="0.3">
      <c r="B67271"/>
    </row>
    <row r="67272" spans="2:2" ht="16.5" x14ac:dyDescent="0.3">
      <c r="B67272"/>
    </row>
    <row r="67273" spans="2:2" ht="16.5" x14ac:dyDescent="0.3">
      <c r="B67273"/>
    </row>
    <row r="67274" spans="2:2" ht="16.5" x14ac:dyDescent="0.3">
      <c r="B67274"/>
    </row>
    <row r="67275" spans="2:2" ht="16.5" x14ac:dyDescent="0.3">
      <c r="B67275"/>
    </row>
    <row r="67276" spans="2:2" ht="16.5" x14ac:dyDescent="0.3">
      <c r="B67276"/>
    </row>
    <row r="67277" spans="2:2" ht="16.5" x14ac:dyDescent="0.3">
      <c r="B67277"/>
    </row>
    <row r="67278" spans="2:2" ht="16.5" x14ac:dyDescent="0.3">
      <c r="B67278"/>
    </row>
    <row r="67279" spans="2:2" ht="16.5" x14ac:dyDescent="0.3">
      <c r="B67279"/>
    </row>
    <row r="67280" spans="2:2" ht="16.5" x14ac:dyDescent="0.3">
      <c r="B67280"/>
    </row>
    <row r="67281" spans="2:2" ht="16.5" x14ac:dyDescent="0.3">
      <c r="B67281"/>
    </row>
    <row r="67282" spans="2:2" ht="16.5" x14ac:dyDescent="0.3">
      <c r="B67282"/>
    </row>
    <row r="67283" spans="2:2" ht="16.5" x14ac:dyDescent="0.3">
      <c r="B67283"/>
    </row>
    <row r="67284" spans="2:2" ht="16.5" x14ac:dyDescent="0.3">
      <c r="B67284"/>
    </row>
    <row r="67285" spans="2:2" ht="16.5" x14ac:dyDescent="0.3">
      <c r="B67285"/>
    </row>
    <row r="67286" spans="2:2" ht="16.5" x14ac:dyDescent="0.3">
      <c r="B67286"/>
    </row>
    <row r="67287" spans="2:2" ht="16.5" x14ac:dyDescent="0.3">
      <c r="B67287"/>
    </row>
    <row r="67288" spans="2:2" ht="16.5" x14ac:dyDescent="0.3">
      <c r="B67288"/>
    </row>
    <row r="67289" spans="2:2" ht="16.5" x14ac:dyDescent="0.3">
      <c r="B67289"/>
    </row>
    <row r="67290" spans="2:2" ht="16.5" x14ac:dyDescent="0.3">
      <c r="B67290"/>
    </row>
    <row r="67291" spans="2:2" ht="16.5" x14ac:dyDescent="0.3">
      <c r="B67291"/>
    </row>
    <row r="67292" spans="2:2" ht="16.5" x14ac:dyDescent="0.3">
      <c r="B67292"/>
    </row>
    <row r="67293" spans="2:2" ht="16.5" x14ac:dyDescent="0.3">
      <c r="B67293"/>
    </row>
    <row r="67294" spans="2:2" ht="16.5" x14ac:dyDescent="0.3">
      <c r="B67294"/>
    </row>
    <row r="67295" spans="2:2" ht="16.5" x14ac:dyDescent="0.3">
      <c r="B67295"/>
    </row>
    <row r="67296" spans="2:2" ht="16.5" x14ac:dyDescent="0.3">
      <c r="B67296"/>
    </row>
    <row r="67297" spans="2:2" ht="16.5" x14ac:dyDescent="0.3">
      <c r="B67297"/>
    </row>
    <row r="67298" spans="2:2" ht="16.5" x14ac:dyDescent="0.3">
      <c r="B67298"/>
    </row>
    <row r="67299" spans="2:2" ht="16.5" x14ac:dyDescent="0.3">
      <c r="B67299"/>
    </row>
    <row r="67300" spans="2:2" ht="16.5" x14ac:dyDescent="0.3">
      <c r="B67300"/>
    </row>
    <row r="67301" spans="2:2" ht="16.5" x14ac:dyDescent="0.3">
      <c r="B67301"/>
    </row>
    <row r="67302" spans="2:2" ht="16.5" x14ac:dyDescent="0.3">
      <c r="B67302"/>
    </row>
    <row r="67303" spans="2:2" ht="16.5" x14ac:dyDescent="0.3">
      <c r="B67303"/>
    </row>
    <row r="67304" spans="2:2" ht="16.5" x14ac:dyDescent="0.3">
      <c r="B67304"/>
    </row>
    <row r="67305" spans="2:2" ht="16.5" x14ac:dyDescent="0.3">
      <c r="B67305"/>
    </row>
    <row r="67306" spans="2:2" ht="16.5" x14ac:dyDescent="0.3">
      <c r="B67306"/>
    </row>
    <row r="67307" spans="2:2" ht="16.5" x14ac:dyDescent="0.3">
      <c r="B67307"/>
    </row>
    <row r="67308" spans="2:2" ht="16.5" x14ac:dyDescent="0.3">
      <c r="B67308"/>
    </row>
    <row r="67309" spans="2:2" ht="16.5" x14ac:dyDescent="0.3">
      <c r="B67309"/>
    </row>
    <row r="67310" spans="2:2" ht="16.5" x14ac:dyDescent="0.3">
      <c r="B67310"/>
    </row>
    <row r="67311" spans="2:2" ht="16.5" x14ac:dyDescent="0.3">
      <c r="B67311"/>
    </row>
    <row r="67312" spans="2:2" ht="16.5" x14ac:dyDescent="0.3">
      <c r="B67312"/>
    </row>
    <row r="67313" spans="2:2" ht="16.5" x14ac:dyDescent="0.3">
      <c r="B67313"/>
    </row>
    <row r="67314" spans="2:2" ht="16.5" x14ac:dyDescent="0.3">
      <c r="B67314"/>
    </row>
    <row r="67315" spans="2:2" ht="16.5" x14ac:dyDescent="0.3">
      <c r="B67315"/>
    </row>
    <row r="67316" spans="2:2" ht="16.5" x14ac:dyDescent="0.3">
      <c r="B67316"/>
    </row>
    <row r="67317" spans="2:2" ht="16.5" x14ac:dyDescent="0.3">
      <c r="B67317"/>
    </row>
    <row r="67318" spans="2:2" ht="16.5" x14ac:dyDescent="0.3">
      <c r="B67318"/>
    </row>
    <row r="67319" spans="2:2" ht="16.5" x14ac:dyDescent="0.3">
      <c r="B67319"/>
    </row>
    <row r="67320" spans="2:2" ht="16.5" x14ac:dyDescent="0.3">
      <c r="B67320"/>
    </row>
    <row r="67321" spans="2:2" ht="16.5" x14ac:dyDescent="0.3">
      <c r="B67321"/>
    </row>
    <row r="67322" spans="2:2" ht="16.5" x14ac:dyDescent="0.3">
      <c r="B67322"/>
    </row>
    <row r="67323" spans="2:2" ht="16.5" x14ac:dyDescent="0.3">
      <c r="B67323"/>
    </row>
    <row r="67324" spans="2:2" ht="16.5" x14ac:dyDescent="0.3">
      <c r="B67324"/>
    </row>
    <row r="67325" spans="2:2" ht="16.5" x14ac:dyDescent="0.3">
      <c r="B67325"/>
    </row>
    <row r="67326" spans="2:2" ht="16.5" x14ac:dyDescent="0.3">
      <c r="B67326"/>
    </row>
    <row r="67327" spans="2:2" ht="16.5" x14ac:dyDescent="0.3">
      <c r="B67327"/>
    </row>
    <row r="67328" spans="2:2" ht="16.5" x14ac:dyDescent="0.3">
      <c r="B67328"/>
    </row>
    <row r="67329" spans="2:2" ht="16.5" x14ac:dyDescent="0.3">
      <c r="B67329"/>
    </row>
    <row r="67330" spans="2:2" ht="16.5" x14ac:dyDescent="0.3">
      <c r="B67330"/>
    </row>
    <row r="67331" spans="2:2" ht="16.5" x14ac:dyDescent="0.3">
      <c r="B67331"/>
    </row>
    <row r="67332" spans="2:2" ht="16.5" x14ac:dyDescent="0.3">
      <c r="B67332"/>
    </row>
    <row r="67333" spans="2:2" ht="16.5" x14ac:dyDescent="0.3">
      <c r="B67333"/>
    </row>
    <row r="67334" spans="2:2" ht="16.5" x14ac:dyDescent="0.3">
      <c r="B67334"/>
    </row>
    <row r="67335" spans="2:2" ht="16.5" x14ac:dyDescent="0.3">
      <c r="B67335"/>
    </row>
    <row r="67336" spans="2:2" ht="16.5" x14ac:dyDescent="0.3">
      <c r="B67336"/>
    </row>
    <row r="67337" spans="2:2" ht="16.5" x14ac:dyDescent="0.3">
      <c r="B67337"/>
    </row>
    <row r="67338" spans="2:2" ht="16.5" x14ac:dyDescent="0.3">
      <c r="B67338"/>
    </row>
    <row r="67339" spans="2:2" ht="16.5" x14ac:dyDescent="0.3">
      <c r="B67339"/>
    </row>
    <row r="67340" spans="2:2" ht="16.5" x14ac:dyDescent="0.3">
      <c r="B67340"/>
    </row>
    <row r="67341" spans="2:2" ht="16.5" x14ac:dyDescent="0.3">
      <c r="B67341"/>
    </row>
    <row r="67342" spans="2:2" ht="16.5" x14ac:dyDescent="0.3">
      <c r="B67342"/>
    </row>
    <row r="67343" spans="2:2" ht="16.5" x14ac:dyDescent="0.3">
      <c r="B67343"/>
    </row>
    <row r="67344" spans="2:2" ht="16.5" x14ac:dyDescent="0.3">
      <c r="B67344"/>
    </row>
    <row r="67345" spans="2:2" ht="16.5" x14ac:dyDescent="0.3">
      <c r="B67345"/>
    </row>
    <row r="67346" spans="2:2" ht="16.5" x14ac:dyDescent="0.3">
      <c r="B67346"/>
    </row>
    <row r="67347" spans="2:2" ht="16.5" x14ac:dyDescent="0.3">
      <c r="B67347"/>
    </row>
    <row r="67348" spans="2:2" ht="16.5" x14ac:dyDescent="0.3">
      <c r="B67348"/>
    </row>
    <row r="67349" spans="2:2" ht="16.5" x14ac:dyDescent="0.3">
      <c r="B67349"/>
    </row>
    <row r="67350" spans="2:2" ht="16.5" x14ac:dyDescent="0.3">
      <c r="B67350"/>
    </row>
    <row r="67351" spans="2:2" ht="16.5" x14ac:dyDescent="0.3">
      <c r="B67351"/>
    </row>
    <row r="67352" spans="2:2" ht="16.5" x14ac:dyDescent="0.3">
      <c r="B67352"/>
    </row>
    <row r="67353" spans="2:2" ht="16.5" x14ac:dyDescent="0.3">
      <c r="B67353"/>
    </row>
    <row r="67354" spans="2:2" ht="16.5" x14ac:dyDescent="0.3">
      <c r="B67354"/>
    </row>
    <row r="67355" spans="2:2" ht="16.5" x14ac:dyDescent="0.3">
      <c r="B67355"/>
    </row>
    <row r="67356" spans="2:2" ht="16.5" x14ac:dyDescent="0.3">
      <c r="B67356"/>
    </row>
    <row r="67357" spans="2:2" ht="16.5" x14ac:dyDescent="0.3">
      <c r="B67357"/>
    </row>
    <row r="67358" spans="2:2" ht="16.5" x14ac:dyDescent="0.3">
      <c r="B67358"/>
    </row>
    <row r="67359" spans="2:2" ht="16.5" x14ac:dyDescent="0.3">
      <c r="B67359"/>
    </row>
    <row r="67360" spans="2:2" ht="16.5" x14ac:dyDescent="0.3">
      <c r="B67360"/>
    </row>
    <row r="67361" spans="2:2" ht="16.5" x14ac:dyDescent="0.3">
      <c r="B67361"/>
    </row>
    <row r="67362" spans="2:2" ht="16.5" x14ac:dyDescent="0.3">
      <c r="B67362"/>
    </row>
    <row r="67363" spans="2:2" ht="16.5" x14ac:dyDescent="0.3">
      <c r="B67363"/>
    </row>
    <row r="67364" spans="2:2" ht="16.5" x14ac:dyDescent="0.3">
      <c r="B67364"/>
    </row>
    <row r="67365" spans="2:2" ht="16.5" x14ac:dyDescent="0.3">
      <c r="B67365"/>
    </row>
    <row r="67366" spans="2:2" ht="16.5" x14ac:dyDescent="0.3">
      <c r="B67366"/>
    </row>
    <row r="67367" spans="2:2" ht="16.5" x14ac:dyDescent="0.3">
      <c r="B67367"/>
    </row>
    <row r="67368" spans="2:2" ht="16.5" x14ac:dyDescent="0.3">
      <c r="B67368"/>
    </row>
    <row r="67369" spans="2:2" ht="16.5" x14ac:dyDescent="0.3">
      <c r="B67369"/>
    </row>
    <row r="67370" spans="2:2" ht="16.5" x14ac:dyDescent="0.3">
      <c r="B67370"/>
    </row>
    <row r="67371" spans="2:2" ht="16.5" x14ac:dyDescent="0.3">
      <c r="B67371"/>
    </row>
    <row r="67372" spans="2:2" ht="16.5" x14ac:dyDescent="0.3">
      <c r="B67372"/>
    </row>
    <row r="67373" spans="2:2" ht="16.5" x14ac:dyDescent="0.3">
      <c r="B67373"/>
    </row>
    <row r="67374" spans="2:2" ht="16.5" x14ac:dyDescent="0.3">
      <c r="B67374"/>
    </row>
    <row r="67375" spans="2:2" ht="16.5" x14ac:dyDescent="0.3">
      <c r="B67375"/>
    </row>
    <row r="67376" spans="2:2" ht="16.5" x14ac:dyDescent="0.3">
      <c r="B67376"/>
    </row>
    <row r="67377" spans="2:2" ht="16.5" x14ac:dyDescent="0.3">
      <c r="B67377"/>
    </row>
    <row r="67378" spans="2:2" ht="16.5" x14ac:dyDescent="0.3">
      <c r="B67378"/>
    </row>
    <row r="67379" spans="2:2" ht="16.5" x14ac:dyDescent="0.3">
      <c r="B67379"/>
    </row>
    <row r="67380" spans="2:2" ht="16.5" x14ac:dyDescent="0.3">
      <c r="B67380"/>
    </row>
    <row r="67381" spans="2:2" ht="16.5" x14ac:dyDescent="0.3">
      <c r="B67381"/>
    </row>
    <row r="67382" spans="2:2" ht="16.5" x14ac:dyDescent="0.3">
      <c r="B67382"/>
    </row>
    <row r="67383" spans="2:2" ht="16.5" x14ac:dyDescent="0.3">
      <c r="B67383"/>
    </row>
    <row r="67384" spans="2:2" ht="16.5" x14ac:dyDescent="0.3">
      <c r="B67384"/>
    </row>
    <row r="67385" spans="2:2" ht="16.5" x14ac:dyDescent="0.3">
      <c r="B67385"/>
    </row>
    <row r="67386" spans="2:2" ht="16.5" x14ac:dyDescent="0.3">
      <c r="B67386"/>
    </row>
    <row r="67387" spans="2:2" ht="16.5" x14ac:dyDescent="0.3">
      <c r="B67387"/>
    </row>
    <row r="67388" spans="2:2" ht="16.5" x14ac:dyDescent="0.3">
      <c r="B67388"/>
    </row>
    <row r="67389" spans="2:2" ht="16.5" x14ac:dyDescent="0.3">
      <c r="B67389"/>
    </row>
    <row r="67390" spans="2:2" ht="16.5" x14ac:dyDescent="0.3">
      <c r="B67390"/>
    </row>
    <row r="67391" spans="2:2" ht="16.5" x14ac:dyDescent="0.3">
      <c r="B67391"/>
    </row>
    <row r="67392" spans="2:2" ht="16.5" x14ac:dyDescent="0.3">
      <c r="B67392"/>
    </row>
    <row r="67393" spans="2:2" ht="16.5" x14ac:dyDescent="0.3">
      <c r="B67393"/>
    </row>
    <row r="67394" spans="2:2" ht="16.5" x14ac:dyDescent="0.3">
      <c r="B67394"/>
    </row>
    <row r="67395" spans="2:2" ht="16.5" x14ac:dyDescent="0.3">
      <c r="B67395"/>
    </row>
    <row r="67396" spans="2:2" ht="16.5" x14ac:dyDescent="0.3">
      <c r="B67396"/>
    </row>
    <row r="67397" spans="2:2" ht="16.5" x14ac:dyDescent="0.3">
      <c r="B67397"/>
    </row>
    <row r="67398" spans="2:2" ht="16.5" x14ac:dyDescent="0.3">
      <c r="B67398"/>
    </row>
    <row r="67399" spans="2:2" ht="16.5" x14ac:dyDescent="0.3">
      <c r="B67399"/>
    </row>
    <row r="67400" spans="2:2" ht="16.5" x14ac:dyDescent="0.3">
      <c r="B67400"/>
    </row>
    <row r="67401" spans="2:2" ht="16.5" x14ac:dyDescent="0.3">
      <c r="B67401"/>
    </row>
    <row r="67402" spans="2:2" ht="16.5" x14ac:dyDescent="0.3">
      <c r="B67402"/>
    </row>
    <row r="67403" spans="2:2" ht="16.5" x14ac:dyDescent="0.3">
      <c r="B67403"/>
    </row>
    <row r="67404" spans="2:2" ht="16.5" x14ac:dyDescent="0.3">
      <c r="B67404"/>
    </row>
    <row r="67405" spans="2:2" ht="16.5" x14ac:dyDescent="0.3">
      <c r="B67405"/>
    </row>
    <row r="67406" spans="2:2" ht="16.5" x14ac:dyDescent="0.3">
      <c r="B67406"/>
    </row>
    <row r="67407" spans="2:2" ht="16.5" x14ac:dyDescent="0.3">
      <c r="B67407"/>
    </row>
    <row r="67408" spans="2:2" ht="16.5" x14ac:dyDescent="0.3">
      <c r="B67408"/>
    </row>
    <row r="67409" spans="2:2" ht="16.5" x14ac:dyDescent="0.3">
      <c r="B67409"/>
    </row>
    <row r="67410" spans="2:2" ht="16.5" x14ac:dyDescent="0.3">
      <c r="B67410"/>
    </row>
    <row r="67411" spans="2:2" ht="16.5" x14ac:dyDescent="0.3">
      <c r="B67411"/>
    </row>
    <row r="67412" spans="2:2" ht="16.5" x14ac:dyDescent="0.3">
      <c r="B67412"/>
    </row>
    <row r="67413" spans="2:2" ht="16.5" x14ac:dyDescent="0.3">
      <c r="B67413"/>
    </row>
    <row r="67414" spans="2:2" ht="16.5" x14ac:dyDescent="0.3">
      <c r="B67414"/>
    </row>
    <row r="67415" spans="2:2" ht="16.5" x14ac:dyDescent="0.3">
      <c r="B67415"/>
    </row>
    <row r="67416" spans="2:2" ht="16.5" x14ac:dyDescent="0.3">
      <c r="B67416"/>
    </row>
    <row r="67417" spans="2:2" ht="16.5" x14ac:dyDescent="0.3">
      <c r="B67417"/>
    </row>
    <row r="67418" spans="2:2" ht="16.5" x14ac:dyDescent="0.3">
      <c r="B67418"/>
    </row>
    <row r="67419" spans="2:2" ht="16.5" x14ac:dyDescent="0.3">
      <c r="B67419"/>
    </row>
    <row r="67420" spans="2:2" ht="16.5" x14ac:dyDescent="0.3">
      <c r="B67420"/>
    </row>
    <row r="67421" spans="2:2" ht="16.5" x14ac:dyDescent="0.3">
      <c r="B67421"/>
    </row>
    <row r="67422" spans="2:2" ht="16.5" x14ac:dyDescent="0.3">
      <c r="B67422"/>
    </row>
    <row r="67423" spans="2:2" ht="16.5" x14ac:dyDescent="0.3">
      <c r="B67423"/>
    </row>
    <row r="67424" spans="2:2" ht="16.5" x14ac:dyDescent="0.3">
      <c r="B67424"/>
    </row>
    <row r="67425" spans="2:2" ht="16.5" x14ac:dyDescent="0.3">
      <c r="B67425"/>
    </row>
    <row r="67426" spans="2:2" ht="16.5" x14ac:dyDescent="0.3">
      <c r="B67426"/>
    </row>
    <row r="67427" spans="2:2" ht="16.5" x14ac:dyDescent="0.3">
      <c r="B67427"/>
    </row>
    <row r="67428" spans="2:2" ht="16.5" x14ac:dyDescent="0.3">
      <c r="B67428"/>
    </row>
    <row r="67429" spans="2:2" ht="16.5" x14ac:dyDescent="0.3">
      <c r="B67429"/>
    </row>
    <row r="67430" spans="2:2" ht="16.5" x14ac:dyDescent="0.3">
      <c r="B67430"/>
    </row>
    <row r="67431" spans="2:2" ht="16.5" x14ac:dyDescent="0.3">
      <c r="B67431"/>
    </row>
    <row r="67432" spans="2:2" ht="16.5" x14ac:dyDescent="0.3">
      <c r="B67432"/>
    </row>
    <row r="67433" spans="2:2" ht="16.5" x14ac:dyDescent="0.3">
      <c r="B67433"/>
    </row>
    <row r="67434" spans="2:2" ht="16.5" x14ac:dyDescent="0.3">
      <c r="B67434"/>
    </row>
    <row r="67435" spans="2:2" ht="16.5" x14ac:dyDescent="0.3">
      <c r="B67435"/>
    </row>
    <row r="67436" spans="2:2" ht="16.5" x14ac:dyDescent="0.3">
      <c r="B67436"/>
    </row>
    <row r="67437" spans="2:2" ht="16.5" x14ac:dyDescent="0.3">
      <c r="B67437"/>
    </row>
    <row r="67438" spans="2:2" ht="16.5" x14ac:dyDescent="0.3">
      <c r="B67438"/>
    </row>
    <row r="67439" spans="2:2" ht="16.5" x14ac:dyDescent="0.3">
      <c r="B67439"/>
    </row>
    <row r="67440" spans="2:2" ht="16.5" x14ac:dyDescent="0.3">
      <c r="B67440"/>
    </row>
    <row r="67441" spans="2:2" ht="16.5" x14ac:dyDescent="0.3">
      <c r="B67441"/>
    </row>
    <row r="67442" spans="2:2" ht="16.5" x14ac:dyDescent="0.3">
      <c r="B67442"/>
    </row>
    <row r="67443" spans="2:2" ht="16.5" x14ac:dyDescent="0.3">
      <c r="B67443"/>
    </row>
    <row r="67444" spans="2:2" ht="16.5" x14ac:dyDescent="0.3">
      <c r="B67444"/>
    </row>
    <row r="67445" spans="2:2" ht="16.5" x14ac:dyDescent="0.3">
      <c r="B67445"/>
    </row>
    <row r="67446" spans="2:2" ht="16.5" x14ac:dyDescent="0.3">
      <c r="B67446"/>
    </row>
    <row r="67447" spans="2:2" ht="16.5" x14ac:dyDescent="0.3">
      <c r="B67447"/>
    </row>
    <row r="67448" spans="2:2" ht="16.5" x14ac:dyDescent="0.3">
      <c r="B67448"/>
    </row>
    <row r="67449" spans="2:2" ht="16.5" x14ac:dyDescent="0.3">
      <c r="B67449"/>
    </row>
    <row r="67450" spans="2:2" ht="16.5" x14ac:dyDescent="0.3">
      <c r="B67450"/>
    </row>
    <row r="67451" spans="2:2" ht="16.5" x14ac:dyDescent="0.3">
      <c r="B67451"/>
    </row>
    <row r="67452" spans="2:2" ht="16.5" x14ac:dyDescent="0.3">
      <c r="B67452"/>
    </row>
    <row r="67453" spans="2:2" ht="16.5" x14ac:dyDescent="0.3">
      <c r="B67453"/>
    </row>
    <row r="67454" spans="2:2" ht="16.5" x14ac:dyDescent="0.3">
      <c r="B67454"/>
    </row>
    <row r="67455" spans="2:2" ht="16.5" x14ac:dyDescent="0.3">
      <c r="B67455"/>
    </row>
    <row r="67456" spans="2:2" ht="16.5" x14ac:dyDescent="0.3">
      <c r="B67456"/>
    </row>
    <row r="67457" spans="2:2" ht="16.5" x14ac:dyDescent="0.3">
      <c r="B67457"/>
    </row>
    <row r="67458" spans="2:2" ht="16.5" x14ac:dyDescent="0.3">
      <c r="B67458"/>
    </row>
    <row r="67459" spans="2:2" ht="16.5" x14ac:dyDescent="0.3">
      <c r="B67459"/>
    </row>
    <row r="67460" spans="2:2" ht="16.5" x14ac:dyDescent="0.3">
      <c r="B67460"/>
    </row>
    <row r="67461" spans="2:2" ht="16.5" x14ac:dyDescent="0.3">
      <c r="B67461"/>
    </row>
    <row r="67462" spans="2:2" ht="16.5" x14ac:dyDescent="0.3">
      <c r="B67462"/>
    </row>
    <row r="67463" spans="2:2" ht="16.5" x14ac:dyDescent="0.3">
      <c r="B67463"/>
    </row>
    <row r="67464" spans="2:2" ht="16.5" x14ac:dyDescent="0.3">
      <c r="B67464"/>
    </row>
    <row r="67465" spans="2:2" ht="16.5" x14ac:dyDescent="0.3">
      <c r="B67465"/>
    </row>
    <row r="67466" spans="2:2" ht="16.5" x14ac:dyDescent="0.3">
      <c r="B67466"/>
    </row>
    <row r="67467" spans="2:2" ht="16.5" x14ac:dyDescent="0.3">
      <c r="B67467"/>
    </row>
    <row r="67468" spans="2:2" ht="16.5" x14ac:dyDescent="0.3">
      <c r="B67468"/>
    </row>
    <row r="67469" spans="2:2" ht="16.5" x14ac:dyDescent="0.3">
      <c r="B67469"/>
    </row>
    <row r="67470" spans="2:2" ht="16.5" x14ac:dyDescent="0.3">
      <c r="B67470"/>
    </row>
    <row r="67471" spans="2:2" ht="16.5" x14ac:dyDescent="0.3">
      <c r="B67471"/>
    </row>
    <row r="67472" spans="2:2" ht="16.5" x14ac:dyDescent="0.3">
      <c r="B67472"/>
    </row>
    <row r="67473" spans="2:2" ht="16.5" x14ac:dyDescent="0.3">
      <c r="B67473"/>
    </row>
    <row r="67474" spans="2:2" ht="16.5" x14ac:dyDescent="0.3">
      <c r="B67474"/>
    </row>
    <row r="67475" spans="2:2" ht="16.5" x14ac:dyDescent="0.3">
      <c r="B67475"/>
    </row>
    <row r="67476" spans="2:2" ht="16.5" x14ac:dyDescent="0.3">
      <c r="B67476"/>
    </row>
    <row r="67477" spans="2:2" ht="16.5" x14ac:dyDescent="0.3">
      <c r="B67477"/>
    </row>
    <row r="67478" spans="2:2" ht="16.5" x14ac:dyDescent="0.3">
      <c r="B67478"/>
    </row>
    <row r="67479" spans="2:2" ht="16.5" x14ac:dyDescent="0.3">
      <c r="B67479"/>
    </row>
    <row r="67480" spans="2:2" ht="16.5" x14ac:dyDescent="0.3">
      <c r="B67480"/>
    </row>
    <row r="67481" spans="2:2" ht="16.5" x14ac:dyDescent="0.3">
      <c r="B67481"/>
    </row>
    <row r="67482" spans="2:2" ht="16.5" x14ac:dyDescent="0.3">
      <c r="B67482"/>
    </row>
    <row r="67483" spans="2:2" ht="16.5" x14ac:dyDescent="0.3">
      <c r="B67483"/>
    </row>
    <row r="67484" spans="2:2" ht="16.5" x14ac:dyDescent="0.3">
      <c r="B67484"/>
    </row>
    <row r="67485" spans="2:2" ht="16.5" x14ac:dyDescent="0.3">
      <c r="B67485"/>
    </row>
    <row r="67486" spans="2:2" ht="16.5" x14ac:dyDescent="0.3">
      <c r="B67486"/>
    </row>
    <row r="67487" spans="2:2" ht="16.5" x14ac:dyDescent="0.3">
      <c r="B67487"/>
    </row>
    <row r="67488" spans="2:2" ht="16.5" x14ac:dyDescent="0.3">
      <c r="B67488"/>
    </row>
    <row r="67489" spans="2:2" ht="16.5" x14ac:dyDescent="0.3">
      <c r="B67489"/>
    </row>
    <row r="67490" spans="2:2" ht="16.5" x14ac:dyDescent="0.3">
      <c r="B67490"/>
    </row>
    <row r="67491" spans="2:2" ht="16.5" x14ac:dyDescent="0.3">
      <c r="B67491"/>
    </row>
    <row r="67492" spans="2:2" ht="16.5" x14ac:dyDescent="0.3">
      <c r="B67492"/>
    </row>
    <row r="67493" spans="2:2" ht="16.5" x14ac:dyDescent="0.3">
      <c r="B67493"/>
    </row>
    <row r="67494" spans="2:2" ht="16.5" x14ac:dyDescent="0.3">
      <c r="B67494"/>
    </row>
    <row r="67495" spans="2:2" ht="16.5" x14ac:dyDescent="0.3">
      <c r="B67495"/>
    </row>
    <row r="67496" spans="2:2" ht="16.5" x14ac:dyDescent="0.3">
      <c r="B67496"/>
    </row>
    <row r="67497" spans="2:2" ht="16.5" x14ac:dyDescent="0.3">
      <c r="B67497"/>
    </row>
    <row r="67498" spans="2:2" ht="16.5" x14ac:dyDescent="0.3">
      <c r="B67498"/>
    </row>
    <row r="67499" spans="2:2" ht="16.5" x14ac:dyDescent="0.3">
      <c r="B67499"/>
    </row>
    <row r="67500" spans="2:2" ht="16.5" x14ac:dyDescent="0.3">
      <c r="B67500"/>
    </row>
    <row r="67501" spans="2:2" ht="16.5" x14ac:dyDescent="0.3">
      <c r="B67501"/>
    </row>
    <row r="67502" spans="2:2" ht="16.5" x14ac:dyDescent="0.3">
      <c r="B67502"/>
    </row>
    <row r="67503" spans="2:2" ht="16.5" x14ac:dyDescent="0.3">
      <c r="B67503"/>
    </row>
    <row r="67504" spans="2:2" ht="16.5" x14ac:dyDescent="0.3">
      <c r="B67504"/>
    </row>
    <row r="67505" spans="2:2" ht="16.5" x14ac:dyDescent="0.3">
      <c r="B67505"/>
    </row>
    <row r="67506" spans="2:2" ht="16.5" x14ac:dyDescent="0.3">
      <c r="B67506"/>
    </row>
    <row r="67507" spans="2:2" ht="16.5" x14ac:dyDescent="0.3">
      <c r="B67507"/>
    </row>
    <row r="67508" spans="2:2" ht="16.5" x14ac:dyDescent="0.3">
      <c r="B67508"/>
    </row>
    <row r="67509" spans="2:2" ht="16.5" x14ac:dyDescent="0.3">
      <c r="B67509"/>
    </row>
    <row r="67510" spans="2:2" ht="16.5" x14ac:dyDescent="0.3">
      <c r="B67510"/>
    </row>
    <row r="67511" spans="2:2" ht="16.5" x14ac:dyDescent="0.3">
      <c r="B67511"/>
    </row>
    <row r="67512" spans="2:2" ht="16.5" x14ac:dyDescent="0.3">
      <c r="B67512"/>
    </row>
    <row r="67513" spans="2:2" ht="16.5" x14ac:dyDescent="0.3">
      <c r="B67513"/>
    </row>
    <row r="67514" spans="2:2" ht="16.5" x14ac:dyDescent="0.3">
      <c r="B67514"/>
    </row>
    <row r="67515" spans="2:2" ht="16.5" x14ac:dyDescent="0.3">
      <c r="B67515"/>
    </row>
    <row r="67516" spans="2:2" ht="16.5" x14ac:dyDescent="0.3">
      <c r="B67516"/>
    </row>
    <row r="67517" spans="2:2" ht="16.5" x14ac:dyDescent="0.3">
      <c r="B67517"/>
    </row>
    <row r="67518" spans="2:2" ht="16.5" x14ac:dyDescent="0.3">
      <c r="B67518"/>
    </row>
    <row r="67519" spans="2:2" ht="16.5" x14ac:dyDescent="0.3">
      <c r="B67519"/>
    </row>
    <row r="67520" spans="2:2" ht="16.5" x14ac:dyDescent="0.3">
      <c r="B67520"/>
    </row>
    <row r="67521" spans="2:2" ht="16.5" x14ac:dyDescent="0.3">
      <c r="B67521"/>
    </row>
    <row r="67522" spans="2:2" ht="16.5" x14ac:dyDescent="0.3">
      <c r="B67522"/>
    </row>
    <row r="67523" spans="2:2" ht="16.5" x14ac:dyDescent="0.3">
      <c r="B67523"/>
    </row>
    <row r="67524" spans="2:2" ht="16.5" x14ac:dyDescent="0.3">
      <c r="B67524"/>
    </row>
    <row r="67525" spans="2:2" ht="16.5" x14ac:dyDescent="0.3">
      <c r="B67525"/>
    </row>
    <row r="67526" spans="2:2" ht="16.5" x14ac:dyDescent="0.3">
      <c r="B67526"/>
    </row>
    <row r="67527" spans="2:2" ht="16.5" x14ac:dyDescent="0.3">
      <c r="B67527"/>
    </row>
    <row r="67528" spans="2:2" ht="16.5" x14ac:dyDescent="0.3">
      <c r="B67528"/>
    </row>
    <row r="67529" spans="2:2" ht="16.5" x14ac:dyDescent="0.3">
      <c r="B67529"/>
    </row>
    <row r="67530" spans="2:2" ht="16.5" x14ac:dyDescent="0.3">
      <c r="B67530"/>
    </row>
    <row r="67531" spans="2:2" ht="16.5" x14ac:dyDescent="0.3">
      <c r="B67531"/>
    </row>
    <row r="67532" spans="2:2" ht="16.5" x14ac:dyDescent="0.3">
      <c r="B67532"/>
    </row>
    <row r="67533" spans="2:2" ht="16.5" x14ac:dyDescent="0.3">
      <c r="B67533"/>
    </row>
    <row r="67534" spans="2:2" ht="16.5" x14ac:dyDescent="0.3">
      <c r="B67534"/>
    </row>
    <row r="67535" spans="2:2" ht="16.5" x14ac:dyDescent="0.3">
      <c r="B67535"/>
    </row>
    <row r="67536" spans="2:2" ht="16.5" x14ac:dyDescent="0.3">
      <c r="B67536"/>
    </row>
    <row r="67537" spans="2:2" ht="16.5" x14ac:dyDescent="0.3">
      <c r="B67537"/>
    </row>
    <row r="67538" spans="2:2" ht="16.5" x14ac:dyDescent="0.3">
      <c r="B67538"/>
    </row>
    <row r="67539" spans="2:2" ht="16.5" x14ac:dyDescent="0.3">
      <c r="B67539"/>
    </row>
    <row r="67540" spans="2:2" ht="16.5" x14ac:dyDescent="0.3">
      <c r="B67540"/>
    </row>
    <row r="67541" spans="2:2" ht="16.5" x14ac:dyDescent="0.3">
      <c r="B67541"/>
    </row>
    <row r="67542" spans="2:2" ht="16.5" x14ac:dyDescent="0.3">
      <c r="B67542"/>
    </row>
    <row r="67543" spans="2:2" ht="16.5" x14ac:dyDescent="0.3">
      <c r="B67543"/>
    </row>
    <row r="67544" spans="2:2" ht="16.5" x14ac:dyDescent="0.3">
      <c r="B67544"/>
    </row>
    <row r="67545" spans="2:2" ht="16.5" x14ac:dyDescent="0.3">
      <c r="B67545"/>
    </row>
    <row r="67546" spans="2:2" ht="16.5" x14ac:dyDescent="0.3">
      <c r="B67546"/>
    </row>
    <row r="67547" spans="2:2" ht="16.5" x14ac:dyDescent="0.3">
      <c r="B67547"/>
    </row>
    <row r="67548" spans="2:2" ht="16.5" x14ac:dyDescent="0.3">
      <c r="B67548"/>
    </row>
    <row r="67549" spans="2:2" ht="16.5" x14ac:dyDescent="0.3">
      <c r="B67549"/>
    </row>
    <row r="67550" spans="2:2" ht="16.5" x14ac:dyDescent="0.3">
      <c r="B67550"/>
    </row>
    <row r="67551" spans="2:2" ht="16.5" x14ac:dyDescent="0.3">
      <c r="B67551"/>
    </row>
    <row r="67552" spans="2:2" ht="16.5" x14ac:dyDescent="0.3">
      <c r="B67552"/>
    </row>
    <row r="67553" spans="2:2" ht="16.5" x14ac:dyDescent="0.3">
      <c r="B67553"/>
    </row>
    <row r="67554" spans="2:2" ht="16.5" x14ac:dyDescent="0.3">
      <c r="B67554"/>
    </row>
    <row r="67555" spans="2:2" ht="16.5" x14ac:dyDescent="0.3">
      <c r="B67555"/>
    </row>
    <row r="67556" spans="2:2" ht="16.5" x14ac:dyDescent="0.3">
      <c r="B67556"/>
    </row>
    <row r="67557" spans="2:2" ht="16.5" x14ac:dyDescent="0.3">
      <c r="B67557"/>
    </row>
    <row r="67558" spans="2:2" ht="16.5" x14ac:dyDescent="0.3">
      <c r="B67558"/>
    </row>
    <row r="67559" spans="2:2" ht="16.5" x14ac:dyDescent="0.3">
      <c r="B67559"/>
    </row>
    <row r="67560" spans="2:2" ht="16.5" x14ac:dyDescent="0.3">
      <c r="B67560"/>
    </row>
    <row r="67561" spans="2:2" ht="16.5" x14ac:dyDescent="0.3">
      <c r="B67561"/>
    </row>
    <row r="67562" spans="2:2" ht="16.5" x14ac:dyDescent="0.3">
      <c r="B67562"/>
    </row>
    <row r="67563" spans="2:2" ht="16.5" x14ac:dyDescent="0.3">
      <c r="B67563"/>
    </row>
    <row r="67564" spans="2:2" ht="16.5" x14ac:dyDescent="0.3">
      <c r="B67564"/>
    </row>
    <row r="67565" spans="2:2" ht="16.5" x14ac:dyDescent="0.3">
      <c r="B67565"/>
    </row>
    <row r="67566" spans="2:2" ht="16.5" x14ac:dyDescent="0.3">
      <c r="B67566"/>
    </row>
    <row r="67567" spans="2:2" ht="16.5" x14ac:dyDescent="0.3">
      <c r="B67567"/>
    </row>
    <row r="67568" spans="2:2" ht="16.5" x14ac:dyDescent="0.3">
      <c r="B67568"/>
    </row>
    <row r="67569" spans="2:2" ht="16.5" x14ac:dyDescent="0.3">
      <c r="B67569"/>
    </row>
    <row r="67570" spans="2:2" ht="16.5" x14ac:dyDescent="0.3">
      <c r="B67570"/>
    </row>
    <row r="67571" spans="2:2" ht="16.5" x14ac:dyDescent="0.3">
      <c r="B67571"/>
    </row>
    <row r="67572" spans="2:2" ht="16.5" x14ac:dyDescent="0.3">
      <c r="B67572"/>
    </row>
    <row r="67573" spans="2:2" ht="16.5" x14ac:dyDescent="0.3">
      <c r="B67573"/>
    </row>
    <row r="67574" spans="2:2" ht="16.5" x14ac:dyDescent="0.3">
      <c r="B67574"/>
    </row>
    <row r="67575" spans="2:2" ht="16.5" x14ac:dyDescent="0.3">
      <c r="B67575"/>
    </row>
    <row r="67576" spans="2:2" ht="16.5" x14ac:dyDescent="0.3">
      <c r="B67576"/>
    </row>
    <row r="67577" spans="2:2" ht="16.5" x14ac:dyDescent="0.3">
      <c r="B67577"/>
    </row>
    <row r="67578" spans="2:2" ht="16.5" x14ac:dyDescent="0.3">
      <c r="B67578"/>
    </row>
    <row r="67579" spans="2:2" ht="16.5" x14ac:dyDescent="0.3">
      <c r="B67579"/>
    </row>
    <row r="67580" spans="2:2" ht="16.5" x14ac:dyDescent="0.3">
      <c r="B67580"/>
    </row>
    <row r="67581" spans="2:2" ht="16.5" x14ac:dyDescent="0.3">
      <c r="B67581"/>
    </row>
    <row r="67582" spans="2:2" ht="16.5" x14ac:dyDescent="0.3">
      <c r="B67582"/>
    </row>
    <row r="67583" spans="2:2" ht="16.5" x14ac:dyDescent="0.3">
      <c r="B67583"/>
    </row>
    <row r="67584" spans="2:2" ht="16.5" x14ac:dyDescent="0.3">
      <c r="B67584"/>
    </row>
    <row r="67585" spans="2:2" ht="16.5" x14ac:dyDescent="0.3">
      <c r="B67585"/>
    </row>
    <row r="67586" spans="2:2" ht="16.5" x14ac:dyDescent="0.3">
      <c r="B67586"/>
    </row>
    <row r="67587" spans="2:2" ht="16.5" x14ac:dyDescent="0.3">
      <c r="B67587"/>
    </row>
    <row r="67588" spans="2:2" ht="16.5" x14ac:dyDescent="0.3">
      <c r="B67588"/>
    </row>
    <row r="67589" spans="2:2" ht="16.5" x14ac:dyDescent="0.3">
      <c r="B67589"/>
    </row>
    <row r="67590" spans="2:2" ht="16.5" x14ac:dyDescent="0.3">
      <c r="B67590"/>
    </row>
    <row r="67591" spans="2:2" ht="16.5" x14ac:dyDescent="0.3">
      <c r="B67591"/>
    </row>
    <row r="67592" spans="2:2" ht="16.5" x14ac:dyDescent="0.3">
      <c r="B67592"/>
    </row>
    <row r="67593" spans="2:2" ht="16.5" x14ac:dyDescent="0.3">
      <c r="B67593"/>
    </row>
    <row r="67594" spans="2:2" ht="16.5" x14ac:dyDescent="0.3">
      <c r="B67594"/>
    </row>
    <row r="67595" spans="2:2" ht="16.5" x14ac:dyDescent="0.3">
      <c r="B67595"/>
    </row>
    <row r="67596" spans="2:2" ht="16.5" x14ac:dyDescent="0.3">
      <c r="B67596"/>
    </row>
    <row r="67597" spans="2:2" ht="16.5" x14ac:dyDescent="0.3">
      <c r="B67597"/>
    </row>
    <row r="67598" spans="2:2" ht="16.5" x14ac:dyDescent="0.3">
      <c r="B67598"/>
    </row>
    <row r="67599" spans="2:2" ht="16.5" x14ac:dyDescent="0.3">
      <c r="B67599"/>
    </row>
    <row r="67600" spans="2:2" ht="16.5" x14ac:dyDescent="0.3">
      <c r="B67600"/>
    </row>
    <row r="67601" spans="2:2" ht="16.5" x14ac:dyDescent="0.3">
      <c r="B67601"/>
    </row>
    <row r="67602" spans="2:2" ht="16.5" x14ac:dyDescent="0.3">
      <c r="B67602"/>
    </row>
    <row r="67603" spans="2:2" ht="16.5" x14ac:dyDescent="0.3">
      <c r="B67603"/>
    </row>
    <row r="67604" spans="2:2" ht="16.5" x14ac:dyDescent="0.3">
      <c r="B67604"/>
    </row>
    <row r="67605" spans="2:2" ht="16.5" x14ac:dyDescent="0.3">
      <c r="B67605"/>
    </row>
    <row r="67606" spans="2:2" ht="16.5" x14ac:dyDescent="0.3">
      <c r="B67606"/>
    </row>
    <row r="67607" spans="2:2" ht="16.5" x14ac:dyDescent="0.3">
      <c r="B67607"/>
    </row>
    <row r="67608" spans="2:2" ht="16.5" x14ac:dyDescent="0.3">
      <c r="B67608"/>
    </row>
    <row r="67609" spans="2:2" ht="16.5" x14ac:dyDescent="0.3">
      <c r="B67609"/>
    </row>
    <row r="67610" spans="2:2" ht="16.5" x14ac:dyDescent="0.3">
      <c r="B67610"/>
    </row>
    <row r="67611" spans="2:2" ht="16.5" x14ac:dyDescent="0.3">
      <c r="B67611"/>
    </row>
    <row r="67612" spans="2:2" ht="16.5" x14ac:dyDescent="0.3">
      <c r="B67612"/>
    </row>
    <row r="67613" spans="2:2" ht="16.5" x14ac:dyDescent="0.3">
      <c r="B67613"/>
    </row>
    <row r="67614" spans="2:2" ht="16.5" x14ac:dyDescent="0.3">
      <c r="B67614"/>
    </row>
    <row r="67615" spans="2:2" ht="16.5" x14ac:dyDescent="0.3">
      <c r="B67615"/>
    </row>
    <row r="67616" spans="2:2" ht="16.5" x14ac:dyDescent="0.3">
      <c r="B67616"/>
    </row>
    <row r="67617" spans="2:2" ht="16.5" x14ac:dyDescent="0.3">
      <c r="B67617"/>
    </row>
    <row r="67618" spans="2:2" ht="16.5" x14ac:dyDescent="0.3">
      <c r="B67618"/>
    </row>
    <row r="67619" spans="2:2" ht="16.5" x14ac:dyDescent="0.3">
      <c r="B67619"/>
    </row>
    <row r="67620" spans="2:2" ht="16.5" x14ac:dyDescent="0.3">
      <c r="B67620"/>
    </row>
    <row r="67621" spans="2:2" ht="16.5" x14ac:dyDescent="0.3">
      <c r="B67621"/>
    </row>
    <row r="67622" spans="2:2" ht="16.5" x14ac:dyDescent="0.3">
      <c r="B67622"/>
    </row>
    <row r="67623" spans="2:2" ht="16.5" x14ac:dyDescent="0.3">
      <c r="B67623"/>
    </row>
    <row r="67624" spans="2:2" ht="16.5" x14ac:dyDescent="0.3">
      <c r="B67624"/>
    </row>
    <row r="67625" spans="2:2" ht="16.5" x14ac:dyDescent="0.3">
      <c r="B67625"/>
    </row>
    <row r="67626" spans="2:2" ht="16.5" x14ac:dyDescent="0.3">
      <c r="B67626"/>
    </row>
    <row r="67627" spans="2:2" ht="16.5" x14ac:dyDescent="0.3">
      <c r="B67627"/>
    </row>
    <row r="67628" spans="2:2" ht="16.5" x14ac:dyDescent="0.3">
      <c r="B67628"/>
    </row>
    <row r="67629" spans="2:2" ht="16.5" x14ac:dyDescent="0.3">
      <c r="B67629"/>
    </row>
    <row r="67630" spans="2:2" ht="16.5" x14ac:dyDescent="0.3">
      <c r="B67630"/>
    </row>
    <row r="67631" spans="2:2" ht="16.5" x14ac:dyDescent="0.3">
      <c r="B67631"/>
    </row>
    <row r="67632" spans="2:2" ht="16.5" x14ac:dyDescent="0.3">
      <c r="B67632"/>
    </row>
    <row r="67633" spans="2:2" ht="16.5" x14ac:dyDescent="0.3">
      <c r="B67633"/>
    </row>
    <row r="67634" spans="2:2" ht="16.5" x14ac:dyDescent="0.3">
      <c r="B67634"/>
    </row>
    <row r="67635" spans="2:2" ht="16.5" x14ac:dyDescent="0.3">
      <c r="B67635"/>
    </row>
    <row r="67636" spans="2:2" ht="16.5" x14ac:dyDescent="0.3">
      <c r="B67636"/>
    </row>
    <row r="67637" spans="2:2" ht="16.5" x14ac:dyDescent="0.3">
      <c r="B67637"/>
    </row>
    <row r="67638" spans="2:2" ht="16.5" x14ac:dyDescent="0.3">
      <c r="B67638"/>
    </row>
    <row r="67639" spans="2:2" ht="16.5" x14ac:dyDescent="0.3">
      <c r="B67639"/>
    </row>
    <row r="67640" spans="2:2" ht="16.5" x14ac:dyDescent="0.3">
      <c r="B67640"/>
    </row>
    <row r="67641" spans="2:2" ht="16.5" x14ac:dyDescent="0.3">
      <c r="B67641"/>
    </row>
    <row r="67642" spans="2:2" ht="16.5" x14ac:dyDescent="0.3">
      <c r="B67642"/>
    </row>
    <row r="67643" spans="2:2" ht="16.5" x14ac:dyDescent="0.3">
      <c r="B67643"/>
    </row>
    <row r="67644" spans="2:2" ht="16.5" x14ac:dyDescent="0.3">
      <c r="B67644"/>
    </row>
    <row r="67645" spans="2:2" ht="16.5" x14ac:dyDescent="0.3">
      <c r="B67645"/>
    </row>
    <row r="67646" spans="2:2" ht="16.5" x14ac:dyDescent="0.3">
      <c r="B67646"/>
    </row>
    <row r="67647" spans="2:2" ht="16.5" x14ac:dyDescent="0.3">
      <c r="B67647"/>
    </row>
    <row r="67648" spans="2:2" ht="16.5" x14ac:dyDescent="0.3">
      <c r="B67648"/>
    </row>
    <row r="67649" spans="2:2" ht="16.5" x14ac:dyDescent="0.3">
      <c r="B67649"/>
    </row>
    <row r="67650" spans="2:2" ht="16.5" x14ac:dyDescent="0.3">
      <c r="B67650"/>
    </row>
    <row r="67651" spans="2:2" ht="16.5" x14ac:dyDescent="0.3">
      <c r="B67651"/>
    </row>
    <row r="67652" spans="2:2" ht="16.5" x14ac:dyDescent="0.3">
      <c r="B67652"/>
    </row>
    <row r="67653" spans="2:2" ht="16.5" x14ac:dyDescent="0.3">
      <c r="B67653"/>
    </row>
    <row r="67654" spans="2:2" ht="16.5" x14ac:dyDescent="0.3">
      <c r="B67654"/>
    </row>
    <row r="67655" spans="2:2" ht="16.5" x14ac:dyDescent="0.3">
      <c r="B67655"/>
    </row>
    <row r="67656" spans="2:2" ht="16.5" x14ac:dyDescent="0.3">
      <c r="B67656"/>
    </row>
    <row r="67657" spans="2:2" ht="16.5" x14ac:dyDescent="0.3">
      <c r="B67657"/>
    </row>
    <row r="67658" spans="2:2" ht="16.5" x14ac:dyDescent="0.3">
      <c r="B67658"/>
    </row>
    <row r="67659" spans="2:2" ht="16.5" x14ac:dyDescent="0.3">
      <c r="B67659"/>
    </row>
    <row r="67660" spans="2:2" ht="16.5" x14ac:dyDescent="0.3">
      <c r="B67660"/>
    </row>
    <row r="67661" spans="2:2" ht="16.5" x14ac:dyDescent="0.3">
      <c r="B67661"/>
    </row>
    <row r="67662" spans="2:2" ht="16.5" x14ac:dyDescent="0.3">
      <c r="B67662"/>
    </row>
    <row r="67663" spans="2:2" ht="16.5" x14ac:dyDescent="0.3">
      <c r="B67663"/>
    </row>
    <row r="67664" spans="2:2" ht="16.5" x14ac:dyDescent="0.3">
      <c r="B67664"/>
    </row>
    <row r="67665" spans="2:2" ht="16.5" x14ac:dyDescent="0.3">
      <c r="B67665"/>
    </row>
    <row r="67666" spans="2:2" ht="16.5" x14ac:dyDescent="0.3">
      <c r="B67666"/>
    </row>
    <row r="67667" spans="2:2" ht="16.5" x14ac:dyDescent="0.3">
      <c r="B67667"/>
    </row>
    <row r="67668" spans="2:2" ht="16.5" x14ac:dyDescent="0.3">
      <c r="B67668"/>
    </row>
    <row r="67669" spans="2:2" ht="16.5" x14ac:dyDescent="0.3">
      <c r="B67669"/>
    </row>
    <row r="67670" spans="2:2" ht="16.5" x14ac:dyDescent="0.3">
      <c r="B67670"/>
    </row>
    <row r="67671" spans="2:2" ht="16.5" x14ac:dyDescent="0.3">
      <c r="B67671"/>
    </row>
    <row r="67672" spans="2:2" ht="16.5" x14ac:dyDescent="0.3">
      <c r="B67672"/>
    </row>
    <row r="67673" spans="2:2" ht="16.5" x14ac:dyDescent="0.3">
      <c r="B67673"/>
    </row>
    <row r="67674" spans="2:2" ht="16.5" x14ac:dyDescent="0.3">
      <c r="B67674"/>
    </row>
    <row r="67675" spans="2:2" ht="16.5" x14ac:dyDescent="0.3">
      <c r="B67675"/>
    </row>
    <row r="67676" spans="2:2" ht="16.5" x14ac:dyDescent="0.3">
      <c r="B67676"/>
    </row>
    <row r="67677" spans="2:2" ht="16.5" x14ac:dyDescent="0.3">
      <c r="B67677"/>
    </row>
    <row r="67678" spans="2:2" ht="16.5" x14ac:dyDescent="0.3">
      <c r="B67678"/>
    </row>
    <row r="67679" spans="2:2" ht="16.5" x14ac:dyDescent="0.3">
      <c r="B67679"/>
    </row>
    <row r="67680" spans="2:2" ht="16.5" x14ac:dyDescent="0.3">
      <c r="B67680"/>
    </row>
    <row r="67681" spans="2:2" ht="16.5" x14ac:dyDescent="0.3">
      <c r="B67681"/>
    </row>
    <row r="67682" spans="2:2" ht="16.5" x14ac:dyDescent="0.3">
      <c r="B67682"/>
    </row>
    <row r="67683" spans="2:2" ht="16.5" x14ac:dyDescent="0.3">
      <c r="B67683"/>
    </row>
    <row r="67684" spans="2:2" ht="16.5" x14ac:dyDescent="0.3">
      <c r="B67684"/>
    </row>
    <row r="67685" spans="2:2" ht="16.5" x14ac:dyDescent="0.3">
      <c r="B67685"/>
    </row>
    <row r="67686" spans="2:2" ht="16.5" x14ac:dyDescent="0.3">
      <c r="B67686"/>
    </row>
    <row r="67687" spans="2:2" ht="16.5" x14ac:dyDescent="0.3">
      <c r="B67687"/>
    </row>
    <row r="67688" spans="2:2" ht="16.5" x14ac:dyDescent="0.3">
      <c r="B67688"/>
    </row>
    <row r="67689" spans="2:2" ht="16.5" x14ac:dyDescent="0.3">
      <c r="B67689"/>
    </row>
    <row r="67690" spans="2:2" ht="16.5" x14ac:dyDescent="0.3">
      <c r="B67690"/>
    </row>
    <row r="67691" spans="2:2" ht="16.5" x14ac:dyDescent="0.3">
      <c r="B67691"/>
    </row>
    <row r="67692" spans="2:2" ht="16.5" x14ac:dyDescent="0.3">
      <c r="B67692"/>
    </row>
    <row r="67693" spans="2:2" ht="16.5" x14ac:dyDescent="0.3">
      <c r="B67693"/>
    </row>
    <row r="67694" spans="2:2" ht="16.5" x14ac:dyDescent="0.3">
      <c r="B67694"/>
    </row>
    <row r="67695" spans="2:2" ht="16.5" x14ac:dyDescent="0.3">
      <c r="B67695"/>
    </row>
    <row r="67696" spans="2:2" ht="16.5" x14ac:dyDescent="0.3">
      <c r="B67696"/>
    </row>
    <row r="67697" spans="2:2" ht="16.5" x14ac:dyDescent="0.3">
      <c r="B67697"/>
    </row>
    <row r="67698" spans="2:2" ht="16.5" x14ac:dyDescent="0.3">
      <c r="B67698"/>
    </row>
    <row r="67699" spans="2:2" ht="16.5" x14ac:dyDescent="0.3">
      <c r="B67699"/>
    </row>
    <row r="67700" spans="2:2" ht="16.5" x14ac:dyDescent="0.3">
      <c r="B67700"/>
    </row>
    <row r="67701" spans="2:2" ht="16.5" x14ac:dyDescent="0.3">
      <c r="B67701"/>
    </row>
    <row r="67702" spans="2:2" ht="16.5" x14ac:dyDescent="0.3">
      <c r="B67702"/>
    </row>
    <row r="67703" spans="2:2" ht="16.5" x14ac:dyDescent="0.3">
      <c r="B67703"/>
    </row>
    <row r="67704" spans="2:2" ht="16.5" x14ac:dyDescent="0.3">
      <c r="B67704"/>
    </row>
    <row r="67705" spans="2:2" ht="16.5" x14ac:dyDescent="0.3">
      <c r="B67705"/>
    </row>
    <row r="67706" spans="2:2" ht="16.5" x14ac:dyDescent="0.3">
      <c r="B67706"/>
    </row>
    <row r="67707" spans="2:2" ht="16.5" x14ac:dyDescent="0.3">
      <c r="B67707"/>
    </row>
    <row r="67708" spans="2:2" ht="16.5" x14ac:dyDescent="0.3">
      <c r="B67708"/>
    </row>
    <row r="67709" spans="2:2" ht="16.5" x14ac:dyDescent="0.3">
      <c r="B67709"/>
    </row>
    <row r="67710" spans="2:2" ht="16.5" x14ac:dyDescent="0.3">
      <c r="B67710"/>
    </row>
    <row r="67711" spans="2:2" ht="16.5" x14ac:dyDescent="0.3">
      <c r="B67711"/>
    </row>
    <row r="67712" spans="2:2" ht="16.5" x14ac:dyDescent="0.3">
      <c r="B67712"/>
    </row>
    <row r="67713" spans="2:2" ht="16.5" x14ac:dyDescent="0.3">
      <c r="B67713"/>
    </row>
    <row r="67714" spans="2:2" ht="16.5" x14ac:dyDescent="0.3">
      <c r="B67714"/>
    </row>
    <row r="67715" spans="2:2" ht="16.5" x14ac:dyDescent="0.3">
      <c r="B67715"/>
    </row>
    <row r="67716" spans="2:2" ht="16.5" x14ac:dyDescent="0.3">
      <c r="B67716"/>
    </row>
    <row r="67717" spans="2:2" ht="16.5" x14ac:dyDescent="0.3">
      <c r="B67717"/>
    </row>
    <row r="67718" spans="2:2" ht="16.5" x14ac:dyDescent="0.3">
      <c r="B67718"/>
    </row>
    <row r="67719" spans="2:2" ht="16.5" x14ac:dyDescent="0.3">
      <c r="B67719"/>
    </row>
    <row r="67720" spans="2:2" ht="16.5" x14ac:dyDescent="0.3">
      <c r="B67720"/>
    </row>
    <row r="67721" spans="2:2" ht="16.5" x14ac:dyDescent="0.3">
      <c r="B67721"/>
    </row>
    <row r="67722" spans="2:2" ht="16.5" x14ac:dyDescent="0.3">
      <c r="B67722"/>
    </row>
    <row r="67723" spans="2:2" ht="16.5" x14ac:dyDescent="0.3">
      <c r="B67723"/>
    </row>
    <row r="67724" spans="2:2" ht="16.5" x14ac:dyDescent="0.3">
      <c r="B67724"/>
    </row>
    <row r="67725" spans="2:2" ht="16.5" x14ac:dyDescent="0.3">
      <c r="B67725"/>
    </row>
    <row r="67726" spans="2:2" ht="16.5" x14ac:dyDescent="0.3">
      <c r="B67726"/>
    </row>
    <row r="67727" spans="2:2" ht="16.5" x14ac:dyDescent="0.3">
      <c r="B67727"/>
    </row>
    <row r="67728" spans="2:2" ht="16.5" x14ac:dyDescent="0.3">
      <c r="B67728"/>
    </row>
    <row r="67729" spans="2:2" ht="16.5" x14ac:dyDescent="0.3">
      <c r="B67729"/>
    </row>
    <row r="67730" spans="2:2" ht="16.5" x14ac:dyDescent="0.3">
      <c r="B67730"/>
    </row>
    <row r="67731" spans="2:2" ht="16.5" x14ac:dyDescent="0.3">
      <c r="B67731"/>
    </row>
    <row r="67732" spans="2:2" ht="16.5" x14ac:dyDescent="0.3">
      <c r="B67732"/>
    </row>
    <row r="67733" spans="2:2" ht="16.5" x14ac:dyDescent="0.3">
      <c r="B67733"/>
    </row>
    <row r="67734" spans="2:2" ht="16.5" x14ac:dyDescent="0.3">
      <c r="B67734"/>
    </row>
    <row r="67735" spans="2:2" ht="16.5" x14ac:dyDescent="0.3">
      <c r="B67735"/>
    </row>
    <row r="67736" spans="2:2" ht="16.5" x14ac:dyDescent="0.3">
      <c r="B67736"/>
    </row>
    <row r="67737" spans="2:2" ht="16.5" x14ac:dyDescent="0.3">
      <c r="B67737"/>
    </row>
    <row r="67738" spans="2:2" ht="16.5" x14ac:dyDescent="0.3">
      <c r="B67738"/>
    </row>
    <row r="67739" spans="2:2" ht="16.5" x14ac:dyDescent="0.3">
      <c r="B67739"/>
    </row>
    <row r="67740" spans="2:2" ht="16.5" x14ac:dyDescent="0.3">
      <c r="B67740"/>
    </row>
    <row r="67741" spans="2:2" ht="16.5" x14ac:dyDescent="0.3">
      <c r="B67741"/>
    </row>
    <row r="67742" spans="2:2" ht="16.5" x14ac:dyDescent="0.3">
      <c r="B67742"/>
    </row>
    <row r="67743" spans="2:2" ht="16.5" x14ac:dyDescent="0.3">
      <c r="B67743"/>
    </row>
    <row r="67744" spans="2:2" ht="16.5" x14ac:dyDescent="0.3">
      <c r="B67744"/>
    </row>
    <row r="67745" spans="2:2" ht="16.5" x14ac:dyDescent="0.3">
      <c r="B67745"/>
    </row>
    <row r="67746" spans="2:2" ht="16.5" x14ac:dyDescent="0.3">
      <c r="B67746"/>
    </row>
    <row r="67747" spans="2:2" ht="16.5" x14ac:dyDescent="0.3">
      <c r="B67747"/>
    </row>
    <row r="67748" spans="2:2" ht="16.5" x14ac:dyDescent="0.3">
      <c r="B67748"/>
    </row>
    <row r="67749" spans="2:2" ht="16.5" x14ac:dyDescent="0.3">
      <c r="B67749"/>
    </row>
    <row r="67750" spans="2:2" ht="16.5" x14ac:dyDescent="0.3">
      <c r="B67750"/>
    </row>
    <row r="67751" spans="2:2" ht="16.5" x14ac:dyDescent="0.3">
      <c r="B67751"/>
    </row>
    <row r="67752" spans="2:2" ht="16.5" x14ac:dyDescent="0.3">
      <c r="B67752"/>
    </row>
    <row r="67753" spans="2:2" ht="16.5" x14ac:dyDescent="0.3">
      <c r="B67753"/>
    </row>
    <row r="67754" spans="2:2" ht="16.5" x14ac:dyDescent="0.3">
      <c r="B67754"/>
    </row>
    <row r="67755" spans="2:2" ht="16.5" x14ac:dyDescent="0.3">
      <c r="B67755"/>
    </row>
    <row r="67756" spans="2:2" ht="16.5" x14ac:dyDescent="0.3">
      <c r="B67756"/>
    </row>
    <row r="67757" spans="2:2" ht="16.5" x14ac:dyDescent="0.3">
      <c r="B67757"/>
    </row>
    <row r="67758" spans="2:2" ht="16.5" x14ac:dyDescent="0.3">
      <c r="B67758"/>
    </row>
    <row r="67759" spans="2:2" ht="16.5" x14ac:dyDescent="0.3">
      <c r="B67759"/>
    </row>
    <row r="67760" spans="2:2" ht="16.5" x14ac:dyDescent="0.3">
      <c r="B67760"/>
    </row>
    <row r="67761" spans="2:2" ht="16.5" x14ac:dyDescent="0.3">
      <c r="B67761"/>
    </row>
    <row r="67762" spans="2:2" ht="16.5" x14ac:dyDescent="0.3">
      <c r="B67762"/>
    </row>
    <row r="67763" spans="2:2" ht="16.5" x14ac:dyDescent="0.3">
      <c r="B67763"/>
    </row>
    <row r="67764" spans="2:2" ht="16.5" x14ac:dyDescent="0.3">
      <c r="B67764"/>
    </row>
    <row r="67765" spans="2:2" ht="16.5" x14ac:dyDescent="0.3">
      <c r="B67765"/>
    </row>
    <row r="67766" spans="2:2" ht="16.5" x14ac:dyDescent="0.3">
      <c r="B67766"/>
    </row>
    <row r="67767" spans="2:2" ht="16.5" x14ac:dyDescent="0.3">
      <c r="B67767"/>
    </row>
    <row r="67768" spans="2:2" ht="16.5" x14ac:dyDescent="0.3">
      <c r="B67768"/>
    </row>
    <row r="67769" spans="2:2" ht="16.5" x14ac:dyDescent="0.3">
      <c r="B67769"/>
    </row>
    <row r="67770" spans="2:2" ht="16.5" x14ac:dyDescent="0.3">
      <c r="B67770"/>
    </row>
    <row r="67771" spans="2:2" ht="16.5" x14ac:dyDescent="0.3">
      <c r="B67771"/>
    </row>
    <row r="67772" spans="2:2" ht="16.5" x14ac:dyDescent="0.3">
      <c r="B67772"/>
    </row>
    <row r="67773" spans="2:2" ht="16.5" x14ac:dyDescent="0.3">
      <c r="B67773"/>
    </row>
    <row r="67774" spans="2:2" ht="16.5" x14ac:dyDescent="0.3">
      <c r="B67774"/>
    </row>
    <row r="67775" spans="2:2" ht="16.5" x14ac:dyDescent="0.3">
      <c r="B67775"/>
    </row>
    <row r="67776" spans="2:2" ht="16.5" x14ac:dyDescent="0.3">
      <c r="B67776"/>
    </row>
    <row r="67777" spans="2:2" ht="16.5" x14ac:dyDescent="0.3">
      <c r="B67777"/>
    </row>
    <row r="67778" spans="2:2" ht="16.5" x14ac:dyDescent="0.3">
      <c r="B67778"/>
    </row>
    <row r="67779" spans="2:2" ht="16.5" x14ac:dyDescent="0.3">
      <c r="B67779"/>
    </row>
    <row r="67780" spans="2:2" ht="16.5" x14ac:dyDescent="0.3">
      <c r="B67780"/>
    </row>
    <row r="67781" spans="2:2" ht="16.5" x14ac:dyDescent="0.3">
      <c r="B67781"/>
    </row>
    <row r="67782" spans="2:2" ht="16.5" x14ac:dyDescent="0.3">
      <c r="B67782"/>
    </row>
    <row r="67783" spans="2:2" ht="16.5" x14ac:dyDescent="0.3">
      <c r="B67783"/>
    </row>
    <row r="67784" spans="2:2" ht="16.5" x14ac:dyDescent="0.3">
      <c r="B67784"/>
    </row>
    <row r="67785" spans="2:2" ht="16.5" x14ac:dyDescent="0.3">
      <c r="B67785"/>
    </row>
    <row r="67786" spans="2:2" ht="16.5" x14ac:dyDescent="0.3">
      <c r="B67786"/>
    </row>
    <row r="67787" spans="2:2" ht="16.5" x14ac:dyDescent="0.3">
      <c r="B67787"/>
    </row>
    <row r="67788" spans="2:2" ht="16.5" x14ac:dyDescent="0.3">
      <c r="B67788"/>
    </row>
    <row r="67789" spans="2:2" ht="16.5" x14ac:dyDescent="0.3">
      <c r="B67789"/>
    </row>
    <row r="67790" spans="2:2" ht="16.5" x14ac:dyDescent="0.3">
      <c r="B67790"/>
    </row>
    <row r="67791" spans="2:2" ht="16.5" x14ac:dyDescent="0.3">
      <c r="B67791"/>
    </row>
    <row r="67792" spans="2:2" ht="16.5" x14ac:dyDescent="0.3">
      <c r="B67792"/>
    </row>
    <row r="67793" spans="2:2" ht="16.5" x14ac:dyDescent="0.3">
      <c r="B67793"/>
    </row>
    <row r="67794" spans="2:2" ht="16.5" x14ac:dyDescent="0.3">
      <c r="B67794"/>
    </row>
    <row r="67795" spans="2:2" ht="16.5" x14ac:dyDescent="0.3">
      <c r="B67795"/>
    </row>
    <row r="67796" spans="2:2" ht="16.5" x14ac:dyDescent="0.3">
      <c r="B67796"/>
    </row>
    <row r="67797" spans="2:2" ht="16.5" x14ac:dyDescent="0.3">
      <c r="B67797"/>
    </row>
    <row r="67798" spans="2:2" ht="16.5" x14ac:dyDescent="0.3">
      <c r="B67798"/>
    </row>
    <row r="67799" spans="2:2" ht="16.5" x14ac:dyDescent="0.3">
      <c r="B67799"/>
    </row>
    <row r="67800" spans="2:2" ht="16.5" x14ac:dyDescent="0.3">
      <c r="B67800"/>
    </row>
    <row r="67801" spans="2:2" ht="16.5" x14ac:dyDescent="0.3">
      <c r="B67801"/>
    </row>
    <row r="67802" spans="2:2" ht="16.5" x14ac:dyDescent="0.3">
      <c r="B67802"/>
    </row>
    <row r="67803" spans="2:2" ht="16.5" x14ac:dyDescent="0.3">
      <c r="B67803"/>
    </row>
    <row r="67804" spans="2:2" ht="16.5" x14ac:dyDescent="0.3">
      <c r="B67804"/>
    </row>
    <row r="67805" spans="2:2" ht="16.5" x14ac:dyDescent="0.3">
      <c r="B67805"/>
    </row>
    <row r="67806" spans="2:2" ht="16.5" x14ac:dyDescent="0.3">
      <c r="B67806"/>
    </row>
    <row r="67807" spans="2:2" ht="16.5" x14ac:dyDescent="0.3">
      <c r="B67807"/>
    </row>
    <row r="67808" spans="2:2" ht="16.5" x14ac:dyDescent="0.3">
      <c r="B67808"/>
    </row>
    <row r="67809" spans="2:2" ht="16.5" x14ac:dyDescent="0.3">
      <c r="B67809"/>
    </row>
    <row r="67810" spans="2:2" ht="16.5" x14ac:dyDescent="0.3">
      <c r="B67810"/>
    </row>
    <row r="67811" spans="2:2" ht="16.5" x14ac:dyDescent="0.3">
      <c r="B67811"/>
    </row>
    <row r="67812" spans="2:2" ht="16.5" x14ac:dyDescent="0.3">
      <c r="B67812"/>
    </row>
    <row r="67813" spans="2:2" ht="16.5" x14ac:dyDescent="0.3">
      <c r="B67813"/>
    </row>
    <row r="67814" spans="2:2" ht="16.5" x14ac:dyDescent="0.3">
      <c r="B67814"/>
    </row>
    <row r="67815" spans="2:2" ht="16.5" x14ac:dyDescent="0.3">
      <c r="B67815"/>
    </row>
    <row r="67816" spans="2:2" ht="16.5" x14ac:dyDescent="0.3">
      <c r="B67816"/>
    </row>
    <row r="67817" spans="2:2" ht="16.5" x14ac:dyDescent="0.3">
      <c r="B67817"/>
    </row>
    <row r="67818" spans="2:2" ht="16.5" x14ac:dyDescent="0.3">
      <c r="B67818"/>
    </row>
    <row r="67819" spans="2:2" ht="16.5" x14ac:dyDescent="0.3">
      <c r="B67819"/>
    </row>
    <row r="67820" spans="2:2" ht="16.5" x14ac:dyDescent="0.3">
      <c r="B67820"/>
    </row>
    <row r="67821" spans="2:2" ht="16.5" x14ac:dyDescent="0.3">
      <c r="B67821"/>
    </row>
    <row r="67822" spans="2:2" ht="16.5" x14ac:dyDescent="0.3">
      <c r="B67822"/>
    </row>
    <row r="67823" spans="2:2" ht="16.5" x14ac:dyDescent="0.3">
      <c r="B67823"/>
    </row>
    <row r="67824" spans="2:2" ht="16.5" x14ac:dyDescent="0.3">
      <c r="B67824"/>
    </row>
    <row r="67825" spans="2:2" ht="16.5" x14ac:dyDescent="0.3">
      <c r="B67825"/>
    </row>
    <row r="67826" spans="2:2" ht="16.5" x14ac:dyDescent="0.3">
      <c r="B67826"/>
    </row>
    <row r="67827" spans="2:2" ht="16.5" x14ac:dyDescent="0.3">
      <c r="B67827"/>
    </row>
    <row r="67828" spans="2:2" ht="16.5" x14ac:dyDescent="0.3">
      <c r="B67828"/>
    </row>
    <row r="67829" spans="2:2" ht="16.5" x14ac:dyDescent="0.3">
      <c r="B67829"/>
    </row>
    <row r="67830" spans="2:2" ht="16.5" x14ac:dyDescent="0.3">
      <c r="B67830"/>
    </row>
    <row r="67831" spans="2:2" ht="16.5" x14ac:dyDescent="0.3">
      <c r="B67831"/>
    </row>
    <row r="67832" spans="2:2" ht="16.5" x14ac:dyDescent="0.3">
      <c r="B67832"/>
    </row>
    <row r="67833" spans="2:2" ht="16.5" x14ac:dyDescent="0.3">
      <c r="B67833"/>
    </row>
    <row r="67834" spans="2:2" ht="16.5" x14ac:dyDescent="0.3">
      <c r="B67834"/>
    </row>
    <row r="67835" spans="2:2" ht="16.5" x14ac:dyDescent="0.3">
      <c r="B67835"/>
    </row>
    <row r="67836" spans="2:2" ht="16.5" x14ac:dyDescent="0.3">
      <c r="B67836"/>
    </row>
    <row r="67837" spans="2:2" ht="16.5" x14ac:dyDescent="0.3">
      <c r="B67837"/>
    </row>
    <row r="67838" spans="2:2" ht="16.5" x14ac:dyDescent="0.3">
      <c r="B67838"/>
    </row>
    <row r="67839" spans="2:2" ht="16.5" x14ac:dyDescent="0.3">
      <c r="B67839"/>
    </row>
    <row r="67840" spans="2:2" ht="16.5" x14ac:dyDescent="0.3">
      <c r="B67840"/>
    </row>
    <row r="67841" spans="2:2" ht="16.5" x14ac:dyDescent="0.3">
      <c r="B67841"/>
    </row>
    <row r="67842" spans="2:2" ht="16.5" x14ac:dyDescent="0.3">
      <c r="B67842"/>
    </row>
    <row r="67843" spans="2:2" ht="16.5" x14ac:dyDescent="0.3">
      <c r="B67843"/>
    </row>
    <row r="67844" spans="2:2" ht="16.5" x14ac:dyDescent="0.3">
      <c r="B67844"/>
    </row>
    <row r="67845" spans="2:2" ht="16.5" x14ac:dyDescent="0.3">
      <c r="B67845"/>
    </row>
    <row r="67846" spans="2:2" ht="16.5" x14ac:dyDescent="0.3">
      <c r="B67846"/>
    </row>
    <row r="67847" spans="2:2" ht="16.5" x14ac:dyDescent="0.3">
      <c r="B67847"/>
    </row>
    <row r="67848" spans="2:2" ht="16.5" x14ac:dyDescent="0.3">
      <c r="B67848"/>
    </row>
    <row r="67849" spans="2:2" ht="16.5" x14ac:dyDescent="0.3">
      <c r="B67849"/>
    </row>
    <row r="67850" spans="2:2" ht="16.5" x14ac:dyDescent="0.3">
      <c r="B67850"/>
    </row>
    <row r="67851" spans="2:2" ht="16.5" x14ac:dyDescent="0.3">
      <c r="B67851"/>
    </row>
    <row r="67852" spans="2:2" ht="16.5" x14ac:dyDescent="0.3">
      <c r="B67852"/>
    </row>
    <row r="67853" spans="2:2" ht="16.5" x14ac:dyDescent="0.3">
      <c r="B67853"/>
    </row>
    <row r="67854" spans="2:2" ht="16.5" x14ac:dyDescent="0.3">
      <c r="B67854"/>
    </row>
    <row r="67855" spans="2:2" ht="16.5" x14ac:dyDescent="0.3">
      <c r="B67855"/>
    </row>
    <row r="67856" spans="2:2" ht="16.5" x14ac:dyDescent="0.3">
      <c r="B67856"/>
    </row>
    <row r="67857" spans="2:2" ht="16.5" x14ac:dyDescent="0.3">
      <c r="B67857"/>
    </row>
    <row r="67858" spans="2:2" ht="16.5" x14ac:dyDescent="0.3">
      <c r="B67858"/>
    </row>
    <row r="67859" spans="2:2" ht="16.5" x14ac:dyDescent="0.3">
      <c r="B67859"/>
    </row>
    <row r="67860" spans="2:2" ht="16.5" x14ac:dyDescent="0.3">
      <c r="B67860"/>
    </row>
    <row r="67861" spans="2:2" ht="16.5" x14ac:dyDescent="0.3">
      <c r="B67861"/>
    </row>
    <row r="67862" spans="2:2" ht="16.5" x14ac:dyDescent="0.3">
      <c r="B67862"/>
    </row>
    <row r="67863" spans="2:2" ht="16.5" x14ac:dyDescent="0.3">
      <c r="B67863"/>
    </row>
    <row r="67864" spans="2:2" ht="16.5" x14ac:dyDescent="0.3">
      <c r="B67864"/>
    </row>
    <row r="67865" spans="2:2" ht="16.5" x14ac:dyDescent="0.3">
      <c r="B67865"/>
    </row>
    <row r="67866" spans="2:2" ht="16.5" x14ac:dyDescent="0.3">
      <c r="B67866"/>
    </row>
    <row r="67867" spans="2:2" ht="16.5" x14ac:dyDescent="0.3">
      <c r="B67867"/>
    </row>
    <row r="67868" spans="2:2" ht="16.5" x14ac:dyDescent="0.3">
      <c r="B67868"/>
    </row>
    <row r="67869" spans="2:2" ht="16.5" x14ac:dyDescent="0.3">
      <c r="B67869"/>
    </row>
    <row r="67870" spans="2:2" ht="16.5" x14ac:dyDescent="0.3">
      <c r="B67870"/>
    </row>
    <row r="67871" spans="2:2" ht="16.5" x14ac:dyDescent="0.3">
      <c r="B67871"/>
    </row>
    <row r="67872" spans="2:2" ht="16.5" x14ac:dyDescent="0.3">
      <c r="B67872"/>
    </row>
    <row r="67873" spans="2:2" ht="16.5" x14ac:dyDescent="0.3">
      <c r="B67873"/>
    </row>
    <row r="67874" spans="2:2" ht="16.5" x14ac:dyDescent="0.3">
      <c r="B67874"/>
    </row>
    <row r="67875" spans="2:2" ht="16.5" x14ac:dyDescent="0.3">
      <c r="B67875"/>
    </row>
    <row r="67876" spans="2:2" ht="16.5" x14ac:dyDescent="0.3">
      <c r="B67876"/>
    </row>
    <row r="67877" spans="2:2" ht="16.5" x14ac:dyDescent="0.3">
      <c r="B67877"/>
    </row>
    <row r="67878" spans="2:2" ht="16.5" x14ac:dyDescent="0.3">
      <c r="B67878"/>
    </row>
    <row r="67879" spans="2:2" ht="16.5" x14ac:dyDescent="0.3">
      <c r="B67879"/>
    </row>
    <row r="67880" spans="2:2" ht="16.5" x14ac:dyDescent="0.3">
      <c r="B67880"/>
    </row>
    <row r="67881" spans="2:2" ht="16.5" x14ac:dyDescent="0.3">
      <c r="B67881"/>
    </row>
    <row r="67882" spans="2:2" ht="16.5" x14ac:dyDescent="0.3">
      <c r="B67882"/>
    </row>
    <row r="67883" spans="2:2" ht="16.5" x14ac:dyDescent="0.3">
      <c r="B67883"/>
    </row>
    <row r="67884" spans="2:2" ht="16.5" x14ac:dyDescent="0.3">
      <c r="B67884"/>
    </row>
    <row r="67885" spans="2:2" ht="16.5" x14ac:dyDescent="0.3">
      <c r="B67885"/>
    </row>
    <row r="67886" spans="2:2" ht="16.5" x14ac:dyDescent="0.3">
      <c r="B67886"/>
    </row>
    <row r="67887" spans="2:2" ht="16.5" x14ac:dyDescent="0.3">
      <c r="B67887"/>
    </row>
    <row r="67888" spans="2:2" ht="16.5" x14ac:dyDescent="0.3">
      <c r="B67888"/>
    </row>
    <row r="67889" spans="2:2" ht="16.5" x14ac:dyDescent="0.3">
      <c r="B67889"/>
    </row>
    <row r="67890" spans="2:2" ht="16.5" x14ac:dyDescent="0.3">
      <c r="B67890"/>
    </row>
    <row r="67891" spans="2:2" ht="16.5" x14ac:dyDescent="0.3">
      <c r="B67891"/>
    </row>
    <row r="67892" spans="2:2" ht="16.5" x14ac:dyDescent="0.3">
      <c r="B67892"/>
    </row>
    <row r="67893" spans="2:2" ht="16.5" x14ac:dyDescent="0.3">
      <c r="B67893"/>
    </row>
    <row r="67894" spans="2:2" ht="16.5" x14ac:dyDescent="0.3">
      <c r="B67894"/>
    </row>
    <row r="67895" spans="2:2" ht="16.5" x14ac:dyDescent="0.3">
      <c r="B67895"/>
    </row>
    <row r="67896" spans="2:2" ht="16.5" x14ac:dyDescent="0.3">
      <c r="B67896"/>
    </row>
    <row r="67897" spans="2:2" ht="16.5" x14ac:dyDescent="0.3">
      <c r="B67897"/>
    </row>
    <row r="67898" spans="2:2" ht="16.5" x14ac:dyDescent="0.3">
      <c r="B67898"/>
    </row>
    <row r="67899" spans="2:2" ht="16.5" x14ac:dyDescent="0.3">
      <c r="B67899"/>
    </row>
    <row r="67900" spans="2:2" ht="16.5" x14ac:dyDescent="0.3">
      <c r="B67900"/>
    </row>
    <row r="67901" spans="2:2" ht="16.5" x14ac:dyDescent="0.3">
      <c r="B67901"/>
    </row>
    <row r="67902" spans="2:2" ht="16.5" x14ac:dyDescent="0.3">
      <c r="B67902"/>
    </row>
    <row r="67903" spans="2:2" ht="16.5" x14ac:dyDescent="0.3">
      <c r="B67903"/>
    </row>
    <row r="67904" spans="2:2" ht="16.5" x14ac:dyDescent="0.3">
      <c r="B67904"/>
    </row>
    <row r="67905" spans="2:2" ht="16.5" x14ac:dyDescent="0.3">
      <c r="B67905"/>
    </row>
    <row r="67906" spans="2:2" ht="16.5" x14ac:dyDescent="0.3">
      <c r="B67906"/>
    </row>
    <row r="67907" spans="2:2" ht="16.5" x14ac:dyDescent="0.3">
      <c r="B67907"/>
    </row>
    <row r="67908" spans="2:2" ht="16.5" x14ac:dyDescent="0.3">
      <c r="B67908"/>
    </row>
    <row r="67909" spans="2:2" ht="16.5" x14ac:dyDescent="0.3">
      <c r="B67909"/>
    </row>
    <row r="67910" spans="2:2" ht="16.5" x14ac:dyDescent="0.3">
      <c r="B67910"/>
    </row>
    <row r="67911" spans="2:2" ht="16.5" x14ac:dyDescent="0.3">
      <c r="B67911"/>
    </row>
    <row r="67912" spans="2:2" ht="16.5" x14ac:dyDescent="0.3">
      <c r="B67912"/>
    </row>
    <row r="67913" spans="2:2" ht="16.5" x14ac:dyDescent="0.3">
      <c r="B67913"/>
    </row>
    <row r="67914" spans="2:2" ht="16.5" x14ac:dyDescent="0.3">
      <c r="B67914"/>
    </row>
    <row r="67915" spans="2:2" ht="16.5" x14ac:dyDescent="0.3">
      <c r="B67915"/>
    </row>
    <row r="67916" spans="2:2" ht="16.5" x14ac:dyDescent="0.3">
      <c r="B67916"/>
    </row>
    <row r="67917" spans="2:2" ht="16.5" x14ac:dyDescent="0.3">
      <c r="B67917"/>
    </row>
    <row r="67918" spans="2:2" ht="16.5" x14ac:dyDescent="0.3">
      <c r="B67918"/>
    </row>
    <row r="67919" spans="2:2" ht="16.5" x14ac:dyDescent="0.3">
      <c r="B67919"/>
    </row>
    <row r="67920" spans="2:2" ht="16.5" x14ac:dyDescent="0.3">
      <c r="B67920"/>
    </row>
    <row r="67921" spans="2:2" ht="16.5" x14ac:dyDescent="0.3">
      <c r="B67921"/>
    </row>
    <row r="67922" spans="2:2" ht="16.5" x14ac:dyDescent="0.3">
      <c r="B67922"/>
    </row>
    <row r="67923" spans="2:2" ht="16.5" x14ac:dyDescent="0.3">
      <c r="B67923"/>
    </row>
    <row r="67924" spans="2:2" ht="16.5" x14ac:dyDescent="0.3">
      <c r="B67924"/>
    </row>
    <row r="67925" spans="2:2" ht="16.5" x14ac:dyDescent="0.3">
      <c r="B67925"/>
    </row>
    <row r="67926" spans="2:2" ht="16.5" x14ac:dyDescent="0.3">
      <c r="B67926"/>
    </row>
    <row r="67927" spans="2:2" ht="16.5" x14ac:dyDescent="0.3">
      <c r="B67927"/>
    </row>
    <row r="67928" spans="2:2" ht="16.5" x14ac:dyDescent="0.3">
      <c r="B67928"/>
    </row>
    <row r="67929" spans="2:2" ht="16.5" x14ac:dyDescent="0.3">
      <c r="B67929"/>
    </row>
    <row r="67930" spans="2:2" ht="16.5" x14ac:dyDescent="0.3">
      <c r="B67930"/>
    </row>
    <row r="67931" spans="2:2" ht="16.5" x14ac:dyDescent="0.3">
      <c r="B67931"/>
    </row>
    <row r="67932" spans="2:2" ht="16.5" x14ac:dyDescent="0.3">
      <c r="B67932"/>
    </row>
    <row r="67933" spans="2:2" ht="16.5" x14ac:dyDescent="0.3">
      <c r="B67933"/>
    </row>
    <row r="67934" spans="2:2" ht="16.5" x14ac:dyDescent="0.3">
      <c r="B67934"/>
    </row>
    <row r="67935" spans="2:2" ht="16.5" x14ac:dyDescent="0.3">
      <c r="B67935"/>
    </row>
    <row r="67936" spans="2:2" ht="16.5" x14ac:dyDescent="0.3">
      <c r="B67936"/>
    </row>
    <row r="67937" spans="2:2" ht="16.5" x14ac:dyDescent="0.3">
      <c r="B67937"/>
    </row>
    <row r="67938" spans="2:2" ht="16.5" x14ac:dyDescent="0.3">
      <c r="B67938"/>
    </row>
    <row r="67939" spans="2:2" ht="16.5" x14ac:dyDescent="0.3">
      <c r="B67939"/>
    </row>
    <row r="67940" spans="2:2" ht="16.5" x14ac:dyDescent="0.3">
      <c r="B67940"/>
    </row>
    <row r="67941" spans="2:2" ht="16.5" x14ac:dyDescent="0.3">
      <c r="B67941"/>
    </row>
    <row r="67942" spans="2:2" ht="16.5" x14ac:dyDescent="0.3">
      <c r="B67942"/>
    </row>
    <row r="67943" spans="2:2" ht="16.5" x14ac:dyDescent="0.3">
      <c r="B67943"/>
    </row>
    <row r="67944" spans="2:2" ht="16.5" x14ac:dyDescent="0.3">
      <c r="B67944"/>
    </row>
    <row r="67945" spans="2:2" ht="16.5" x14ac:dyDescent="0.3">
      <c r="B67945"/>
    </row>
    <row r="67946" spans="2:2" ht="16.5" x14ac:dyDescent="0.3">
      <c r="B67946"/>
    </row>
    <row r="67947" spans="2:2" ht="16.5" x14ac:dyDescent="0.3">
      <c r="B67947"/>
    </row>
    <row r="67948" spans="2:2" ht="16.5" x14ac:dyDescent="0.3">
      <c r="B67948"/>
    </row>
    <row r="67949" spans="2:2" ht="16.5" x14ac:dyDescent="0.3">
      <c r="B67949"/>
    </row>
    <row r="67950" spans="2:2" ht="16.5" x14ac:dyDescent="0.3">
      <c r="B67950"/>
    </row>
    <row r="67951" spans="2:2" ht="16.5" x14ac:dyDescent="0.3">
      <c r="B67951"/>
    </row>
    <row r="67952" spans="2:2" ht="16.5" x14ac:dyDescent="0.3">
      <c r="B67952"/>
    </row>
    <row r="67953" spans="2:2" ht="16.5" x14ac:dyDescent="0.3">
      <c r="B67953"/>
    </row>
    <row r="67954" spans="2:2" ht="16.5" x14ac:dyDescent="0.3">
      <c r="B67954"/>
    </row>
    <row r="67955" spans="2:2" ht="16.5" x14ac:dyDescent="0.3">
      <c r="B67955"/>
    </row>
    <row r="67956" spans="2:2" ht="16.5" x14ac:dyDescent="0.3">
      <c r="B67956"/>
    </row>
    <row r="67957" spans="2:2" ht="16.5" x14ac:dyDescent="0.3">
      <c r="B67957"/>
    </row>
    <row r="67958" spans="2:2" ht="16.5" x14ac:dyDescent="0.3">
      <c r="B67958"/>
    </row>
    <row r="67959" spans="2:2" ht="16.5" x14ac:dyDescent="0.3">
      <c r="B67959"/>
    </row>
    <row r="67960" spans="2:2" ht="16.5" x14ac:dyDescent="0.3">
      <c r="B67960"/>
    </row>
    <row r="67961" spans="2:2" ht="16.5" x14ac:dyDescent="0.3">
      <c r="B67961"/>
    </row>
    <row r="67962" spans="2:2" ht="16.5" x14ac:dyDescent="0.3">
      <c r="B67962"/>
    </row>
    <row r="67963" spans="2:2" ht="16.5" x14ac:dyDescent="0.3">
      <c r="B67963"/>
    </row>
    <row r="67964" spans="2:2" ht="16.5" x14ac:dyDescent="0.3">
      <c r="B67964"/>
    </row>
    <row r="67965" spans="2:2" ht="16.5" x14ac:dyDescent="0.3">
      <c r="B67965"/>
    </row>
    <row r="67966" spans="2:2" ht="16.5" x14ac:dyDescent="0.3">
      <c r="B67966"/>
    </row>
    <row r="67967" spans="2:2" ht="16.5" x14ac:dyDescent="0.3">
      <c r="B67967"/>
    </row>
    <row r="67968" spans="2:2" ht="16.5" x14ac:dyDescent="0.3">
      <c r="B67968"/>
    </row>
    <row r="67969" spans="2:2" ht="16.5" x14ac:dyDescent="0.3">
      <c r="B67969"/>
    </row>
    <row r="67970" spans="2:2" ht="16.5" x14ac:dyDescent="0.3">
      <c r="B67970"/>
    </row>
    <row r="67971" spans="2:2" ht="16.5" x14ac:dyDescent="0.3">
      <c r="B67971"/>
    </row>
    <row r="67972" spans="2:2" ht="16.5" x14ac:dyDescent="0.3">
      <c r="B67972"/>
    </row>
    <row r="67973" spans="2:2" ht="16.5" x14ac:dyDescent="0.3">
      <c r="B67973"/>
    </row>
    <row r="67974" spans="2:2" ht="16.5" x14ac:dyDescent="0.3">
      <c r="B67974"/>
    </row>
    <row r="67975" spans="2:2" ht="16.5" x14ac:dyDescent="0.3">
      <c r="B67975"/>
    </row>
    <row r="67976" spans="2:2" ht="16.5" x14ac:dyDescent="0.3">
      <c r="B67976"/>
    </row>
    <row r="67977" spans="2:2" ht="16.5" x14ac:dyDescent="0.3">
      <c r="B67977"/>
    </row>
    <row r="67978" spans="2:2" ht="16.5" x14ac:dyDescent="0.3">
      <c r="B67978"/>
    </row>
    <row r="67979" spans="2:2" ht="16.5" x14ac:dyDescent="0.3">
      <c r="B67979"/>
    </row>
    <row r="67980" spans="2:2" ht="16.5" x14ac:dyDescent="0.3">
      <c r="B67980"/>
    </row>
    <row r="67981" spans="2:2" ht="16.5" x14ac:dyDescent="0.3">
      <c r="B67981"/>
    </row>
    <row r="67982" spans="2:2" ht="16.5" x14ac:dyDescent="0.3">
      <c r="B67982"/>
    </row>
    <row r="67983" spans="2:2" ht="16.5" x14ac:dyDescent="0.3">
      <c r="B67983"/>
    </row>
    <row r="67984" spans="2:2" ht="16.5" x14ac:dyDescent="0.3">
      <c r="B67984"/>
    </row>
    <row r="67985" spans="2:2" ht="16.5" x14ac:dyDescent="0.3">
      <c r="B67985"/>
    </row>
    <row r="67986" spans="2:2" ht="16.5" x14ac:dyDescent="0.3">
      <c r="B67986"/>
    </row>
    <row r="67987" spans="2:2" ht="16.5" x14ac:dyDescent="0.3">
      <c r="B67987"/>
    </row>
    <row r="67988" spans="2:2" ht="16.5" x14ac:dyDescent="0.3">
      <c r="B67988"/>
    </row>
    <row r="67989" spans="2:2" ht="16.5" x14ac:dyDescent="0.3">
      <c r="B67989"/>
    </row>
    <row r="67990" spans="2:2" ht="16.5" x14ac:dyDescent="0.3">
      <c r="B67990"/>
    </row>
    <row r="67991" spans="2:2" ht="16.5" x14ac:dyDescent="0.3">
      <c r="B67991"/>
    </row>
    <row r="67992" spans="2:2" ht="16.5" x14ac:dyDescent="0.3">
      <c r="B67992"/>
    </row>
    <row r="67993" spans="2:2" ht="16.5" x14ac:dyDescent="0.3">
      <c r="B67993"/>
    </row>
    <row r="67994" spans="2:2" ht="16.5" x14ac:dyDescent="0.3">
      <c r="B67994"/>
    </row>
    <row r="67995" spans="2:2" ht="16.5" x14ac:dyDescent="0.3">
      <c r="B67995"/>
    </row>
    <row r="67996" spans="2:2" ht="16.5" x14ac:dyDescent="0.3">
      <c r="B67996"/>
    </row>
    <row r="67997" spans="2:2" ht="16.5" x14ac:dyDescent="0.3">
      <c r="B67997"/>
    </row>
    <row r="67998" spans="2:2" ht="16.5" x14ac:dyDescent="0.3">
      <c r="B67998"/>
    </row>
    <row r="67999" spans="2:2" ht="16.5" x14ac:dyDescent="0.3">
      <c r="B67999"/>
    </row>
    <row r="68000" spans="2:2" ht="16.5" x14ac:dyDescent="0.3">
      <c r="B68000"/>
    </row>
    <row r="68001" spans="2:2" ht="16.5" x14ac:dyDescent="0.3">
      <c r="B68001"/>
    </row>
    <row r="68002" spans="2:2" ht="16.5" x14ac:dyDescent="0.3">
      <c r="B68002"/>
    </row>
    <row r="68003" spans="2:2" ht="16.5" x14ac:dyDescent="0.3">
      <c r="B68003"/>
    </row>
    <row r="68004" spans="2:2" ht="16.5" x14ac:dyDescent="0.3">
      <c r="B68004"/>
    </row>
    <row r="68005" spans="2:2" ht="16.5" x14ac:dyDescent="0.3">
      <c r="B68005"/>
    </row>
    <row r="68006" spans="2:2" ht="16.5" x14ac:dyDescent="0.3">
      <c r="B68006"/>
    </row>
    <row r="68007" spans="2:2" ht="16.5" x14ac:dyDescent="0.3">
      <c r="B68007"/>
    </row>
    <row r="68008" spans="2:2" ht="16.5" x14ac:dyDescent="0.3">
      <c r="B68008"/>
    </row>
    <row r="68009" spans="2:2" ht="16.5" x14ac:dyDescent="0.3">
      <c r="B68009"/>
    </row>
    <row r="68010" spans="2:2" ht="16.5" x14ac:dyDescent="0.3">
      <c r="B68010"/>
    </row>
    <row r="68011" spans="2:2" ht="16.5" x14ac:dyDescent="0.3">
      <c r="B68011"/>
    </row>
    <row r="68012" spans="2:2" ht="16.5" x14ac:dyDescent="0.3">
      <c r="B68012"/>
    </row>
    <row r="68013" spans="2:2" ht="16.5" x14ac:dyDescent="0.3">
      <c r="B68013"/>
    </row>
    <row r="68014" spans="2:2" ht="16.5" x14ac:dyDescent="0.3">
      <c r="B68014"/>
    </row>
    <row r="68015" spans="2:2" ht="16.5" x14ac:dyDescent="0.3">
      <c r="B68015"/>
    </row>
    <row r="68016" spans="2:2" ht="16.5" x14ac:dyDescent="0.3">
      <c r="B68016"/>
    </row>
    <row r="68017" spans="2:2" ht="16.5" x14ac:dyDescent="0.3">
      <c r="B68017"/>
    </row>
    <row r="68018" spans="2:2" ht="16.5" x14ac:dyDescent="0.3">
      <c r="B68018"/>
    </row>
    <row r="68019" spans="2:2" ht="16.5" x14ac:dyDescent="0.3">
      <c r="B68019"/>
    </row>
    <row r="68020" spans="2:2" ht="16.5" x14ac:dyDescent="0.3">
      <c r="B68020"/>
    </row>
    <row r="68021" spans="2:2" ht="16.5" x14ac:dyDescent="0.3">
      <c r="B68021"/>
    </row>
    <row r="68022" spans="2:2" ht="16.5" x14ac:dyDescent="0.3">
      <c r="B68022"/>
    </row>
    <row r="68023" spans="2:2" ht="16.5" x14ac:dyDescent="0.3">
      <c r="B68023"/>
    </row>
    <row r="68024" spans="2:2" ht="16.5" x14ac:dyDescent="0.3">
      <c r="B68024"/>
    </row>
    <row r="68025" spans="2:2" ht="16.5" x14ac:dyDescent="0.3">
      <c r="B68025"/>
    </row>
    <row r="68026" spans="2:2" ht="16.5" x14ac:dyDescent="0.3">
      <c r="B68026"/>
    </row>
    <row r="68027" spans="2:2" ht="16.5" x14ac:dyDescent="0.3">
      <c r="B68027"/>
    </row>
    <row r="68028" spans="2:2" ht="16.5" x14ac:dyDescent="0.3">
      <c r="B68028"/>
    </row>
    <row r="68029" spans="2:2" ht="16.5" x14ac:dyDescent="0.3">
      <c r="B68029"/>
    </row>
    <row r="68030" spans="2:2" ht="16.5" x14ac:dyDescent="0.3">
      <c r="B68030"/>
    </row>
    <row r="68031" spans="2:2" ht="16.5" x14ac:dyDescent="0.3">
      <c r="B68031"/>
    </row>
    <row r="68032" spans="2:2" ht="16.5" x14ac:dyDescent="0.3">
      <c r="B68032"/>
    </row>
    <row r="68033" spans="2:2" ht="16.5" x14ac:dyDescent="0.3">
      <c r="B68033"/>
    </row>
    <row r="68034" spans="2:2" ht="16.5" x14ac:dyDescent="0.3">
      <c r="B68034"/>
    </row>
    <row r="68035" spans="2:2" ht="16.5" x14ac:dyDescent="0.3">
      <c r="B68035"/>
    </row>
    <row r="68036" spans="2:2" ht="16.5" x14ac:dyDescent="0.3">
      <c r="B68036"/>
    </row>
    <row r="68037" spans="2:2" ht="16.5" x14ac:dyDescent="0.3">
      <c r="B68037"/>
    </row>
    <row r="68038" spans="2:2" ht="16.5" x14ac:dyDescent="0.3">
      <c r="B68038"/>
    </row>
    <row r="68039" spans="2:2" ht="16.5" x14ac:dyDescent="0.3">
      <c r="B68039"/>
    </row>
    <row r="68040" spans="2:2" ht="16.5" x14ac:dyDescent="0.3">
      <c r="B68040"/>
    </row>
    <row r="68041" spans="2:2" ht="16.5" x14ac:dyDescent="0.3">
      <c r="B68041"/>
    </row>
    <row r="68042" spans="2:2" ht="16.5" x14ac:dyDescent="0.3">
      <c r="B68042"/>
    </row>
    <row r="68043" spans="2:2" ht="16.5" x14ac:dyDescent="0.3">
      <c r="B68043"/>
    </row>
    <row r="68044" spans="2:2" ht="16.5" x14ac:dyDescent="0.3">
      <c r="B68044"/>
    </row>
    <row r="68045" spans="2:2" ht="16.5" x14ac:dyDescent="0.3">
      <c r="B68045"/>
    </row>
    <row r="68046" spans="2:2" ht="16.5" x14ac:dyDescent="0.3">
      <c r="B68046"/>
    </row>
    <row r="68047" spans="2:2" ht="16.5" x14ac:dyDescent="0.3">
      <c r="B68047"/>
    </row>
    <row r="68048" spans="2:2" ht="16.5" x14ac:dyDescent="0.3">
      <c r="B68048"/>
    </row>
    <row r="68049" spans="2:2" ht="16.5" x14ac:dyDescent="0.3">
      <c r="B68049"/>
    </row>
    <row r="68050" spans="2:2" ht="16.5" x14ac:dyDescent="0.3">
      <c r="B68050"/>
    </row>
    <row r="68051" spans="2:2" ht="16.5" x14ac:dyDescent="0.3">
      <c r="B68051"/>
    </row>
    <row r="68052" spans="2:2" ht="16.5" x14ac:dyDescent="0.3">
      <c r="B68052"/>
    </row>
    <row r="68053" spans="2:2" ht="16.5" x14ac:dyDescent="0.3">
      <c r="B68053"/>
    </row>
    <row r="68054" spans="2:2" ht="16.5" x14ac:dyDescent="0.3">
      <c r="B68054"/>
    </row>
    <row r="68055" spans="2:2" ht="16.5" x14ac:dyDescent="0.3">
      <c r="B68055"/>
    </row>
    <row r="68056" spans="2:2" ht="16.5" x14ac:dyDescent="0.3">
      <c r="B68056"/>
    </row>
    <row r="68057" spans="2:2" ht="16.5" x14ac:dyDescent="0.3">
      <c r="B68057"/>
    </row>
    <row r="68058" spans="2:2" ht="16.5" x14ac:dyDescent="0.3">
      <c r="B68058"/>
    </row>
    <row r="68059" spans="2:2" ht="16.5" x14ac:dyDescent="0.3">
      <c r="B68059"/>
    </row>
    <row r="68060" spans="2:2" ht="16.5" x14ac:dyDescent="0.3">
      <c r="B68060"/>
    </row>
    <row r="68061" spans="2:2" ht="16.5" x14ac:dyDescent="0.3">
      <c r="B68061"/>
    </row>
    <row r="68062" spans="2:2" ht="16.5" x14ac:dyDescent="0.3">
      <c r="B68062"/>
    </row>
    <row r="68063" spans="2:2" ht="16.5" x14ac:dyDescent="0.3">
      <c r="B68063"/>
    </row>
    <row r="68064" spans="2:2" ht="16.5" x14ac:dyDescent="0.3">
      <c r="B68064"/>
    </row>
    <row r="68065" spans="2:2" ht="16.5" x14ac:dyDescent="0.3">
      <c r="B68065"/>
    </row>
    <row r="68066" spans="2:2" ht="16.5" x14ac:dyDescent="0.3">
      <c r="B68066"/>
    </row>
    <row r="68067" spans="2:2" ht="16.5" x14ac:dyDescent="0.3">
      <c r="B68067"/>
    </row>
    <row r="68068" spans="2:2" ht="16.5" x14ac:dyDescent="0.3">
      <c r="B68068"/>
    </row>
    <row r="68069" spans="2:2" ht="16.5" x14ac:dyDescent="0.3">
      <c r="B68069"/>
    </row>
    <row r="68070" spans="2:2" ht="16.5" x14ac:dyDescent="0.3">
      <c r="B68070"/>
    </row>
    <row r="68071" spans="2:2" ht="16.5" x14ac:dyDescent="0.3">
      <c r="B68071"/>
    </row>
    <row r="68072" spans="2:2" ht="16.5" x14ac:dyDescent="0.3">
      <c r="B68072"/>
    </row>
    <row r="68073" spans="2:2" ht="16.5" x14ac:dyDescent="0.3">
      <c r="B68073"/>
    </row>
    <row r="68074" spans="2:2" ht="16.5" x14ac:dyDescent="0.3">
      <c r="B68074"/>
    </row>
    <row r="68075" spans="2:2" ht="16.5" x14ac:dyDescent="0.3">
      <c r="B68075"/>
    </row>
    <row r="68076" spans="2:2" ht="16.5" x14ac:dyDescent="0.3">
      <c r="B68076"/>
    </row>
    <row r="68077" spans="2:2" ht="16.5" x14ac:dyDescent="0.3">
      <c r="B68077"/>
    </row>
    <row r="68078" spans="2:2" ht="16.5" x14ac:dyDescent="0.3">
      <c r="B68078"/>
    </row>
    <row r="68079" spans="2:2" ht="16.5" x14ac:dyDescent="0.3">
      <c r="B68079"/>
    </row>
    <row r="68080" spans="2:2" ht="16.5" x14ac:dyDescent="0.3">
      <c r="B68080"/>
    </row>
    <row r="68081" spans="2:2" ht="16.5" x14ac:dyDescent="0.3">
      <c r="B68081"/>
    </row>
    <row r="68082" spans="2:2" ht="16.5" x14ac:dyDescent="0.3">
      <c r="B68082"/>
    </row>
    <row r="68083" spans="2:2" ht="16.5" x14ac:dyDescent="0.3">
      <c r="B68083"/>
    </row>
    <row r="68084" spans="2:2" ht="16.5" x14ac:dyDescent="0.3">
      <c r="B68084"/>
    </row>
    <row r="68085" spans="2:2" ht="16.5" x14ac:dyDescent="0.3">
      <c r="B68085"/>
    </row>
    <row r="68086" spans="2:2" ht="16.5" x14ac:dyDescent="0.3">
      <c r="B68086"/>
    </row>
    <row r="68087" spans="2:2" ht="16.5" x14ac:dyDescent="0.3">
      <c r="B68087"/>
    </row>
    <row r="68088" spans="2:2" ht="16.5" x14ac:dyDescent="0.3">
      <c r="B68088"/>
    </row>
    <row r="68089" spans="2:2" ht="16.5" x14ac:dyDescent="0.3">
      <c r="B68089"/>
    </row>
    <row r="68090" spans="2:2" ht="16.5" x14ac:dyDescent="0.3">
      <c r="B68090"/>
    </row>
    <row r="68091" spans="2:2" ht="16.5" x14ac:dyDescent="0.3">
      <c r="B68091"/>
    </row>
    <row r="68092" spans="2:2" ht="16.5" x14ac:dyDescent="0.3">
      <c r="B68092"/>
    </row>
    <row r="68093" spans="2:2" ht="16.5" x14ac:dyDescent="0.3">
      <c r="B68093"/>
    </row>
    <row r="68094" spans="2:2" ht="16.5" x14ac:dyDescent="0.3">
      <c r="B68094"/>
    </row>
    <row r="68095" spans="2:2" ht="16.5" x14ac:dyDescent="0.3">
      <c r="B68095"/>
    </row>
    <row r="68096" spans="2:2" ht="16.5" x14ac:dyDescent="0.3">
      <c r="B68096"/>
    </row>
    <row r="68097" spans="2:2" ht="16.5" x14ac:dyDescent="0.3">
      <c r="B68097"/>
    </row>
    <row r="68098" spans="2:2" ht="16.5" x14ac:dyDescent="0.3">
      <c r="B68098"/>
    </row>
    <row r="68099" spans="2:2" ht="16.5" x14ac:dyDescent="0.3">
      <c r="B68099"/>
    </row>
    <row r="68100" spans="2:2" ht="16.5" x14ac:dyDescent="0.3">
      <c r="B68100"/>
    </row>
    <row r="68101" spans="2:2" ht="16.5" x14ac:dyDescent="0.3">
      <c r="B68101"/>
    </row>
    <row r="68102" spans="2:2" ht="16.5" x14ac:dyDescent="0.3">
      <c r="B68102"/>
    </row>
    <row r="68103" spans="2:2" ht="16.5" x14ac:dyDescent="0.3">
      <c r="B68103"/>
    </row>
    <row r="68104" spans="2:2" ht="16.5" x14ac:dyDescent="0.3">
      <c r="B68104"/>
    </row>
    <row r="68105" spans="2:2" ht="16.5" x14ac:dyDescent="0.3">
      <c r="B68105"/>
    </row>
    <row r="68106" spans="2:2" ht="16.5" x14ac:dyDescent="0.3">
      <c r="B68106"/>
    </row>
    <row r="68107" spans="2:2" ht="16.5" x14ac:dyDescent="0.3">
      <c r="B68107"/>
    </row>
    <row r="68108" spans="2:2" ht="16.5" x14ac:dyDescent="0.3">
      <c r="B68108"/>
    </row>
    <row r="68109" spans="2:2" ht="16.5" x14ac:dyDescent="0.3">
      <c r="B68109"/>
    </row>
    <row r="68110" spans="2:2" ht="16.5" x14ac:dyDescent="0.3">
      <c r="B68110"/>
    </row>
    <row r="68111" spans="2:2" ht="16.5" x14ac:dyDescent="0.3">
      <c r="B68111"/>
    </row>
    <row r="68112" spans="2:2" ht="16.5" x14ac:dyDescent="0.3">
      <c r="B68112"/>
    </row>
    <row r="68113" spans="2:2" ht="16.5" x14ac:dyDescent="0.3">
      <c r="B68113"/>
    </row>
    <row r="68114" spans="2:2" ht="16.5" x14ac:dyDescent="0.3">
      <c r="B68114"/>
    </row>
    <row r="68115" spans="2:2" ht="16.5" x14ac:dyDescent="0.3">
      <c r="B68115"/>
    </row>
    <row r="68116" spans="2:2" ht="16.5" x14ac:dyDescent="0.3">
      <c r="B68116"/>
    </row>
    <row r="68117" spans="2:2" ht="16.5" x14ac:dyDescent="0.3">
      <c r="B68117"/>
    </row>
    <row r="68118" spans="2:2" ht="16.5" x14ac:dyDescent="0.3">
      <c r="B68118"/>
    </row>
    <row r="68119" spans="2:2" ht="16.5" x14ac:dyDescent="0.3">
      <c r="B68119"/>
    </row>
    <row r="68120" spans="2:2" ht="16.5" x14ac:dyDescent="0.3">
      <c r="B68120"/>
    </row>
    <row r="68121" spans="2:2" ht="16.5" x14ac:dyDescent="0.3">
      <c r="B68121"/>
    </row>
    <row r="68122" spans="2:2" ht="16.5" x14ac:dyDescent="0.3">
      <c r="B68122"/>
    </row>
    <row r="68123" spans="2:2" ht="16.5" x14ac:dyDescent="0.3">
      <c r="B68123"/>
    </row>
    <row r="68124" spans="2:2" ht="16.5" x14ac:dyDescent="0.3">
      <c r="B68124"/>
    </row>
    <row r="68125" spans="2:2" ht="16.5" x14ac:dyDescent="0.3">
      <c r="B68125"/>
    </row>
    <row r="68126" spans="2:2" ht="16.5" x14ac:dyDescent="0.3">
      <c r="B68126"/>
    </row>
    <row r="68127" spans="2:2" ht="16.5" x14ac:dyDescent="0.3">
      <c r="B68127"/>
    </row>
    <row r="68128" spans="2:2" ht="16.5" x14ac:dyDescent="0.3">
      <c r="B68128"/>
    </row>
    <row r="68129" spans="2:2" ht="16.5" x14ac:dyDescent="0.3">
      <c r="B68129"/>
    </row>
    <row r="68130" spans="2:2" ht="16.5" x14ac:dyDescent="0.3">
      <c r="B68130"/>
    </row>
    <row r="68131" spans="2:2" ht="16.5" x14ac:dyDescent="0.3">
      <c r="B68131"/>
    </row>
    <row r="68132" spans="2:2" ht="16.5" x14ac:dyDescent="0.3">
      <c r="B68132"/>
    </row>
    <row r="68133" spans="2:2" ht="16.5" x14ac:dyDescent="0.3">
      <c r="B68133"/>
    </row>
    <row r="68134" spans="2:2" ht="16.5" x14ac:dyDescent="0.3">
      <c r="B68134"/>
    </row>
    <row r="68135" spans="2:2" ht="16.5" x14ac:dyDescent="0.3">
      <c r="B68135"/>
    </row>
    <row r="68136" spans="2:2" ht="16.5" x14ac:dyDescent="0.3">
      <c r="B68136"/>
    </row>
    <row r="68137" spans="2:2" ht="16.5" x14ac:dyDescent="0.3">
      <c r="B68137"/>
    </row>
    <row r="68138" spans="2:2" ht="16.5" x14ac:dyDescent="0.3">
      <c r="B68138"/>
    </row>
    <row r="68139" spans="2:2" ht="16.5" x14ac:dyDescent="0.3">
      <c r="B68139"/>
    </row>
    <row r="68140" spans="2:2" ht="16.5" x14ac:dyDescent="0.3">
      <c r="B68140"/>
    </row>
    <row r="68141" spans="2:2" ht="16.5" x14ac:dyDescent="0.3">
      <c r="B68141"/>
    </row>
    <row r="68142" spans="2:2" ht="16.5" x14ac:dyDescent="0.3">
      <c r="B68142"/>
    </row>
    <row r="68143" spans="2:2" ht="16.5" x14ac:dyDescent="0.3">
      <c r="B68143"/>
    </row>
    <row r="68144" spans="2:2" ht="16.5" x14ac:dyDescent="0.3">
      <c r="B68144"/>
    </row>
    <row r="68145" spans="2:2" ht="16.5" x14ac:dyDescent="0.3">
      <c r="B68145"/>
    </row>
    <row r="68146" spans="2:2" ht="16.5" x14ac:dyDescent="0.3">
      <c r="B68146"/>
    </row>
    <row r="68147" spans="2:2" ht="16.5" x14ac:dyDescent="0.3">
      <c r="B68147"/>
    </row>
    <row r="68148" spans="2:2" ht="16.5" x14ac:dyDescent="0.3">
      <c r="B68148"/>
    </row>
    <row r="68149" spans="2:2" ht="16.5" x14ac:dyDescent="0.3">
      <c r="B68149"/>
    </row>
    <row r="68150" spans="2:2" ht="16.5" x14ac:dyDescent="0.3">
      <c r="B68150"/>
    </row>
    <row r="68151" spans="2:2" ht="16.5" x14ac:dyDescent="0.3">
      <c r="B68151"/>
    </row>
    <row r="68152" spans="2:2" ht="16.5" x14ac:dyDescent="0.3">
      <c r="B68152"/>
    </row>
    <row r="68153" spans="2:2" ht="16.5" x14ac:dyDescent="0.3">
      <c r="B68153"/>
    </row>
    <row r="68154" spans="2:2" ht="16.5" x14ac:dyDescent="0.3">
      <c r="B68154"/>
    </row>
    <row r="68155" spans="2:2" ht="16.5" x14ac:dyDescent="0.3">
      <c r="B68155"/>
    </row>
    <row r="68156" spans="2:2" ht="16.5" x14ac:dyDescent="0.3">
      <c r="B68156"/>
    </row>
    <row r="68157" spans="2:2" ht="16.5" x14ac:dyDescent="0.3">
      <c r="B68157"/>
    </row>
    <row r="68158" spans="2:2" ht="16.5" x14ac:dyDescent="0.3">
      <c r="B68158"/>
    </row>
    <row r="68159" spans="2:2" ht="16.5" x14ac:dyDescent="0.3">
      <c r="B68159"/>
    </row>
    <row r="68160" spans="2:2" ht="16.5" x14ac:dyDescent="0.3">
      <c r="B68160"/>
    </row>
    <row r="68161" spans="2:2" ht="16.5" x14ac:dyDescent="0.3">
      <c r="B68161"/>
    </row>
    <row r="68162" spans="2:2" ht="16.5" x14ac:dyDescent="0.3">
      <c r="B68162"/>
    </row>
    <row r="68163" spans="2:2" ht="16.5" x14ac:dyDescent="0.3">
      <c r="B68163"/>
    </row>
    <row r="68164" spans="2:2" ht="16.5" x14ac:dyDescent="0.3">
      <c r="B68164"/>
    </row>
    <row r="68165" spans="2:2" ht="16.5" x14ac:dyDescent="0.3">
      <c r="B68165"/>
    </row>
    <row r="68166" spans="2:2" ht="16.5" x14ac:dyDescent="0.3">
      <c r="B68166"/>
    </row>
    <row r="68167" spans="2:2" ht="16.5" x14ac:dyDescent="0.3">
      <c r="B68167"/>
    </row>
    <row r="68168" spans="2:2" ht="16.5" x14ac:dyDescent="0.3">
      <c r="B68168"/>
    </row>
    <row r="68169" spans="2:2" ht="16.5" x14ac:dyDescent="0.3">
      <c r="B68169"/>
    </row>
    <row r="68170" spans="2:2" ht="16.5" x14ac:dyDescent="0.3">
      <c r="B68170"/>
    </row>
    <row r="68171" spans="2:2" ht="16.5" x14ac:dyDescent="0.3">
      <c r="B68171"/>
    </row>
    <row r="68172" spans="2:2" ht="16.5" x14ac:dyDescent="0.3">
      <c r="B68172"/>
    </row>
    <row r="68173" spans="2:2" ht="16.5" x14ac:dyDescent="0.3">
      <c r="B68173"/>
    </row>
    <row r="68174" spans="2:2" ht="16.5" x14ac:dyDescent="0.3">
      <c r="B68174"/>
    </row>
    <row r="68175" spans="2:2" ht="16.5" x14ac:dyDescent="0.3">
      <c r="B68175"/>
    </row>
    <row r="68176" spans="2:2" ht="16.5" x14ac:dyDescent="0.3">
      <c r="B68176"/>
    </row>
    <row r="68177" spans="2:2" ht="16.5" x14ac:dyDescent="0.3">
      <c r="B68177"/>
    </row>
    <row r="68178" spans="2:2" ht="16.5" x14ac:dyDescent="0.3">
      <c r="B68178"/>
    </row>
    <row r="68179" spans="2:2" ht="16.5" x14ac:dyDescent="0.3">
      <c r="B68179"/>
    </row>
    <row r="68180" spans="2:2" ht="16.5" x14ac:dyDescent="0.3">
      <c r="B68180"/>
    </row>
    <row r="68181" spans="2:2" ht="16.5" x14ac:dyDescent="0.3">
      <c r="B68181"/>
    </row>
    <row r="68182" spans="2:2" ht="16.5" x14ac:dyDescent="0.3">
      <c r="B68182"/>
    </row>
    <row r="68183" spans="2:2" ht="16.5" x14ac:dyDescent="0.3">
      <c r="B68183"/>
    </row>
    <row r="68184" spans="2:2" ht="16.5" x14ac:dyDescent="0.3">
      <c r="B68184"/>
    </row>
    <row r="68185" spans="2:2" ht="16.5" x14ac:dyDescent="0.3">
      <c r="B68185"/>
    </row>
    <row r="68186" spans="2:2" ht="16.5" x14ac:dyDescent="0.3">
      <c r="B68186"/>
    </row>
    <row r="68187" spans="2:2" ht="16.5" x14ac:dyDescent="0.3">
      <c r="B68187"/>
    </row>
    <row r="68188" spans="2:2" ht="16.5" x14ac:dyDescent="0.3">
      <c r="B68188"/>
    </row>
    <row r="68189" spans="2:2" ht="16.5" x14ac:dyDescent="0.3">
      <c r="B68189"/>
    </row>
    <row r="68190" spans="2:2" ht="16.5" x14ac:dyDescent="0.3">
      <c r="B68190"/>
    </row>
    <row r="68191" spans="2:2" ht="16.5" x14ac:dyDescent="0.3">
      <c r="B68191"/>
    </row>
    <row r="68192" spans="2:2" ht="16.5" x14ac:dyDescent="0.3">
      <c r="B68192"/>
    </row>
    <row r="68193" spans="2:2" ht="16.5" x14ac:dyDescent="0.3">
      <c r="B68193"/>
    </row>
    <row r="68194" spans="2:2" ht="16.5" x14ac:dyDescent="0.3">
      <c r="B68194"/>
    </row>
    <row r="68195" spans="2:2" ht="16.5" x14ac:dyDescent="0.3">
      <c r="B68195"/>
    </row>
    <row r="68196" spans="2:2" ht="16.5" x14ac:dyDescent="0.3">
      <c r="B68196"/>
    </row>
    <row r="68197" spans="2:2" ht="16.5" x14ac:dyDescent="0.3">
      <c r="B68197"/>
    </row>
    <row r="68198" spans="2:2" ht="16.5" x14ac:dyDescent="0.3">
      <c r="B68198"/>
    </row>
    <row r="68199" spans="2:2" ht="16.5" x14ac:dyDescent="0.3">
      <c r="B68199"/>
    </row>
    <row r="68200" spans="2:2" ht="16.5" x14ac:dyDescent="0.3">
      <c r="B68200"/>
    </row>
    <row r="68201" spans="2:2" ht="16.5" x14ac:dyDescent="0.3">
      <c r="B68201"/>
    </row>
    <row r="68202" spans="2:2" ht="16.5" x14ac:dyDescent="0.3">
      <c r="B68202"/>
    </row>
    <row r="68203" spans="2:2" ht="16.5" x14ac:dyDescent="0.3">
      <c r="B68203"/>
    </row>
    <row r="68204" spans="2:2" ht="16.5" x14ac:dyDescent="0.3">
      <c r="B68204"/>
    </row>
    <row r="68205" spans="2:2" ht="16.5" x14ac:dyDescent="0.3">
      <c r="B68205"/>
    </row>
    <row r="68206" spans="2:2" ht="16.5" x14ac:dyDescent="0.3">
      <c r="B68206"/>
    </row>
    <row r="68207" spans="2:2" ht="16.5" x14ac:dyDescent="0.3">
      <c r="B68207"/>
    </row>
    <row r="68208" spans="2:2" ht="16.5" x14ac:dyDescent="0.3">
      <c r="B68208"/>
    </row>
    <row r="68209" spans="2:2" ht="16.5" x14ac:dyDescent="0.3">
      <c r="B68209"/>
    </row>
    <row r="68210" spans="2:2" ht="16.5" x14ac:dyDescent="0.3">
      <c r="B68210"/>
    </row>
    <row r="68211" spans="2:2" ht="16.5" x14ac:dyDescent="0.3">
      <c r="B68211"/>
    </row>
    <row r="68212" spans="2:2" ht="16.5" x14ac:dyDescent="0.3">
      <c r="B68212"/>
    </row>
    <row r="68213" spans="2:2" ht="16.5" x14ac:dyDescent="0.3">
      <c r="B68213"/>
    </row>
    <row r="68214" spans="2:2" ht="16.5" x14ac:dyDescent="0.3">
      <c r="B68214"/>
    </row>
    <row r="68215" spans="2:2" ht="16.5" x14ac:dyDescent="0.3">
      <c r="B68215"/>
    </row>
    <row r="68216" spans="2:2" ht="16.5" x14ac:dyDescent="0.3">
      <c r="B68216"/>
    </row>
    <row r="68217" spans="2:2" ht="16.5" x14ac:dyDescent="0.3">
      <c r="B68217"/>
    </row>
    <row r="68218" spans="2:2" ht="16.5" x14ac:dyDescent="0.3">
      <c r="B68218"/>
    </row>
    <row r="68219" spans="2:2" ht="16.5" x14ac:dyDescent="0.3">
      <c r="B68219"/>
    </row>
    <row r="68220" spans="2:2" ht="16.5" x14ac:dyDescent="0.3">
      <c r="B68220"/>
    </row>
    <row r="68221" spans="2:2" ht="16.5" x14ac:dyDescent="0.3">
      <c r="B68221"/>
    </row>
    <row r="68222" spans="2:2" ht="16.5" x14ac:dyDescent="0.3">
      <c r="B68222"/>
    </row>
    <row r="68223" spans="2:2" ht="16.5" x14ac:dyDescent="0.3">
      <c r="B68223"/>
    </row>
    <row r="68224" spans="2:2" ht="16.5" x14ac:dyDescent="0.3">
      <c r="B68224"/>
    </row>
    <row r="68225" spans="2:2" ht="16.5" x14ac:dyDescent="0.3">
      <c r="B68225"/>
    </row>
    <row r="68226" spans="2:2" ht="16.5" x14ac:dyDescent="0.3">
      <c r="B68226"/>
    </row>
    <row r="68227" spans="2:2" ht="16.5" x14ac:dyDescent="0.3">
      <c r="B68227"/>
    </row>
    <row r="68228" spans="2:2" ht="16.5" x14ac:dyDescent="0.3">
      <c r="B68228"/>
    </row>
    <row r="68229" spans="2:2" ht="16.5" x14ac:dyDescent="0.3">
      <c r="B68229"/>
    </row>
    <row r="68230" spans="2:2" ht="16.5" x14ac:dyDescent="0.3">
      <c r="B68230"/>
    </row>
    <row r="68231" spans="2:2" ht="16.5" x14ac:dyDescent="0.3">
      <c r="B68231"/>
    </row>
    <row r="68232" spans="2:2" ht="16.5" x14ac:dyDescent="0.3">
      <c r="B68232"/>
    </row>
    <row r="68233" spans="2:2" ht="16.5" x14ac:dyDescent="0.3">
      <c r="B68233"/>
    </row>
    <row r="68234" spans="2:2" ht="16.5" x14ac:dyDescent="0.3">
      <c r="B68234"/>
    </row>
    <row r="68235" spans="2:2" ht="16.5" x14ac:dyDescent="0.3">
      <c r="B68235"/>
    </row>
    <row r="68236" spans="2:2" ht="16.5" x14ac:dyDescent="0.3">
      <c r="B68236"/>
    </row>
    <row r="68237" spans="2:2" ht="16.5" x14ac:dyDescent="0.3">
      <c r="B68237"/>
    </row>
    <row r="68238" spans="2:2" ht="16.5" x14ac:dyDescent="0.3">
      <c r="B68238"/>
    </row>
    <row r="68239" spans="2:2" ht="16.5" x14ac:dyDescent="0.3">
      <c r="B68239"/>
    </row>
    <row r="68240" spans="2:2" ht="16.5" x14ac:dyDescent="0.3">
      <c r="B68240"/>
    </row>
    <row r="68241" spans="2:2" ht="16.5" x14ac:dyDescent="0.3">
      <c r="B68241"/>
    </row>
    <row r="68242" spans="2:2" ht="16.5" x14ac:dyDescent="0.3">
      <c r="B68242"/>
    </row>
    <row r="68243" spans="2:2" ht="16.5" x14ac:dyDescent="0.3">
      <c r="B68243"/>
    </row>
    <row r="68244" spans="2:2" ht="16.5" x14ac:dyDescent="0.3">
      <c r="B68244"/>
    </row>
    <row r="68245" spans="2:2" ht="16.5" x14ac:dyDescent="0.3">
      <c r="B68245"/>
    </row>
    <row r="68246" spans="2:2" ht="16.5" x14ac:dyDescent="0.3">
      <c r="B68246"/>
    </row>
    <row r="68247" spans="2:2" ht="16.5" x14ac:dyDescent="0.3">
      <c r="B68247"/>
    </row>
    <row r="68248" spans="2:2" ht="16.5" x14ac:dyDescent="0.3">
      <c r="B68248"/>
    </row>
    <row r="68249" spans="2:2" ht="16.5" x14ac:dyDescent="0.3">
      <c r="B68249"/>
    </row>
    <row r="68250" spans="2:2" ht="16.5" x14ac:dyDescent="0.3">
      <c r="B68250"/>
    </row>
    <row r="68251" spans="2:2" ht="16.5" x14ac:dyDescent="0.3">
      <c r="B68251"/>
    </row>
    <row r="68252" spans="2:2" ht="16.5" x14ac:dyDescent="0.3">
      <c r="B68252"/>
    </row>
    <row r="68253" spans="2:2" ht="16.5" x14ac:dyDescent="0.3">
      <c r="B68253"/>
    </row>
    <row r="68254" spans="2:2" ht="16.5" x14ac:dyDescent="0.3">
      <c r="B68254"/>
    </row>
    <row r="68255" spans="2:2" ht="16.5" x14ac:dyDescent="0.3">
      <c r="B68255"/>
    </row>
    <row r="68256" spans="2:2" ht="16.5" x14ac:dyDescent="0.3">
      <c r="B68256"/>
    </row>
    <row r="68257" spans="2:2" ht="16.5" x14ac:dyDescent="0.3">
      <c r="B68257"/>
    </row>
    <row r="68258" spans="2:2" ht="16.5" x14ac:dyDescent="0.3">
      <c r="B68258"/>
    </row>
    <row r="68259" spans="2:2" ht="16.5" x14ac:dyDescent="0.3">
      <c r="B68259"/>
    </row>
    <row r="68260" spans="2:2" ht="16.5" x14ac:dyDescent="0.3">
      <c r="B68260"/>
    </row>
    <row r="68261" spans="2:2" ht="16.5" x14ac:dyDescent="0.3">
      <c r="B68261"/>
    </row>
    <row r="68262" spans="2:2" ht="16.5" x14ac:dyDescent="0.3">
      <c r="B68262"/>
    </row>
    <row r="68263" spans="2:2" ht="16.5" x14ac:dyDescent="0.3">
      <c r="B68263"/>
    </row>
    <row r="68264" spans="2:2" ht="16.5" x14ac:dyDescent="0.3">
      <c r="B68264"/>
    </row>
    <row r="68265" spans="2:2" ht="16.5" x14ac:dyDescent="0.3">
      <c r="B68265"/>
    </row>
    <row r="68266" spans="2:2" ht="16.5" x14ac:dyDescent="0.3">
      <c r="B68266"/>
    </row>
    <row r="68267" spans="2:2" ht="16.5" x14ac:dyDescent="0.3">
      <c r="B68267"/>
    </row>
    <row r="68268" spans="2:2" ht="16.5" x14ac:dyDescent="0.3">
      <c r="B68268"/>
    </row>
    <row r="68269" spans="2:2" ht="16.5" x14ac:dyDescent="0.3">
      <c r="B68269"/>
    </row>
    <row r="68270" spans="2:2" ht="16.5" x14ac:dyDescent="0.3">
      <c r="B68270"/>
    </row>
    <row r="68271" spans="2:2" ht="16.5" x14ac:dyDescent="0.3">
      <c r="B68271"/>
    </row>
    <row r="68272" spans="2:2" ht="16.5" x14ac:dyDescent="0.3">
      <c r="B68272"/>
    </row>
    <row r="68273" spans="2:2" ht="16.5" x14ac:dyDescent="0.3">
      <c r="B68273"/>
    </row>
    <row r="68274" spans="2:2" ht="16.5" x14ac:dyDescent="0.3">
      <c r="B68274"/>
    </row>
    <row r="68275" spans="2:2" ht="16.5" x14ac:dyDescent="0.3">
      <c r="B68275"/>
    </row>
    <row r="68276" spans="2:2" ht="16.5" x14ac:dyDescent="0.3">
      <c r="B68276"/>
    </row>
    <row r="68277" spans="2:2" ht="16.5" x14ac:dyDescent="0.3">
      <c r="B68277"/>
    </row>
    <row r="68278" spans="2:2" ht="16.5" x14ac:dyDescent="0.3">
      <c r="B68278"/>
    </row>
    <row r="68279" spans="2:2" ht="16.5" x14ac:dyDescent="0.3">
      <c r="B68279"/>
    </row>
    <row r="68280" spans="2:2" ht="16.5" x14ac:dyDescent="0.3">
      <c r="B68280"/>
    </row>
    <row r="68281" spans="2:2" ht="16.5" x14ac:dyDescent="0.3">
      <c r="B68281"/>
    </row>
    <row r="68282" spans="2:2" ht="16.5" x14ac:dyDescent="0.3">
      <c r="B68282"/>
    </row>
    <row r="68283" spans="2:2" ht="16.5" x14ac:dyDescent="0.3">
      <c r="B68283"/>
    </row>
    <row r="68284" spans="2:2" ht="16.5" x14ac:dyDescent="0.3">
      <c r="B68284"/>
    </row>
    <row r="68285" spans="2:2" ht="16.5" x14ac:dyDescent="0.3">
      <c r="B68285"/>
    </row>
    <row r="68286" spans="2:2" ht="16.5" x14ac:dyDescent="0.3">
      <c r="B68286"/>
    </row>
    <row r="68287" spans="2:2" ht="16.5" x14ac:dyDescent="0.3">
      <c r="B68287"/>
    </row>
    <row r="68288" spans="2:2" ht="16.5" x14ac:dyDescent="0.3">
      <c r="B68288"/>
    </row>
    <row r="68289" spans="2:2" ht="16.5" x14ac:dyDescent="0.3">
      <c r="B68289"/>
    </row>
    <row r="68290" spans="2:2" ht="16.5" x14ac:dyDescent="0.3">
      <c r="B68290"/>
    </row>
    <row r="68291" spans="2:2" ht="16.5" x14ac:dyDescent="0.3">
      <c r="B68291"/>
    </row>
    <row r="68292" spans="2:2" ht="16.5" x14ac:dyDescent="0.3">
      <c r="B68292"/>
    </row>
    <row r="68293" spans="2:2" ht="16.5" x14ac:dyDescent="0.3">
      <c r="B68293"/>
    </row>
    <row r="68294" spans="2:2" ht="16.5" x14ac:dyDescent="0.3">
      <c r="B68294"/>
    </row>
    <row r="68295" spans="2:2" ht="16.5" x14ac:dyDescent="0.3">
      <c r="B68295"/>
    </row>
    <row r="68296" spans="2:2" ht="16.5" x14ac:dyDescent="0.3">
      <c r="B68296"/>
    </row>
    <row r="68297" spans="2:2" ht="16.5" x14ac:dyDescent="0.3">
      <c r="B68297"/>
    </row>
    <row r="68298" spans="2:2" ht="16.5" x14ac:dyDescent="0.3">
      <c r="B68298"/>
    </row>
    <row r="68299" spans="2:2" ht="16.5" x14ac:dyDescent="0.3">
      <c r="B68299"/>
    </row>
    <row r="68300" spans="2:2" ht="16.5" x14ac:dyDescent="0.3">
      <c r="B68300"/>
    </row>
    <row r="68301" spans="2:2" ht="16.5" x14ac:dyDescent="0.3">
      <c r="B68301"/>
    </row>
    <row r="68302" spans="2:2" ht="16.5" x14ac:dyDescent="0.3">
      <c r="B68302"/>
    </row>
    <row r="68303" spans="2:2" ht="16.5" x14ac:dyDescent="0.3">
      <c r="B68303"/>
    </row>
    <row r="68304" spans="2:2" ht="16.5" x14ac:dyDescent="0.3">
      <c r="B68304"/>
    </row>
    <row r="68305" spans="2:2" ht="16.5" x14ac:dyDescent="0.3">
      <c r="B68305"/>
    </row>
    <row r="68306" spans="2:2" ht="16.5" x14ac:dyDescent="0.3">
      <c r="B68306"/>
    </row>
    <row r="68307" spans="2:2" ht="16.5" x14ac:dyDescent="0.3">
      <c r="B68307"/>
    </row>
    <row r="68308" spans="2:2" ht="16.5" x14ac:dyDescent="0.3">
      <c r="B68308"/>
    </row>
    <row r="68309" spans="2:2" ht="16.5" x14ac:dyDescent="0.3">
      <c r="B68309"/>
    </row>
    <row r="68310" spans="2:2" ht="16.5" x14ac:dyDescent="0.3">
      <c r="B68310"/>
    </row>
    <row r="68311" spans="2:2" ht="16.5" x14ac:dyDescent="0.3">
      <c r="B68311"/>
    </row>
    <row r="68312" spans="2:2" ht="16.5" x14ac:dyDescent="0.3">
      <c r="B68312"/>
    </row>
    <row r="68313" spans="2:2" ht="16.5" x14ac:dyDescent="0.3">
      <c r="B68313"/>
    </row>
    <row r="68314" spans="2:2" ht="16.5" x14ac:dyDescent="0.3">
      <c r="B68314"/>
    </row>
    <row r="68315" spans="2:2" ht="16.5" x14ac:dyDescent="0.3">
      <c r="B68315"/>
    </row>
    <row r="68316" spans="2:2" ht="16.5" x14ac:dyDescent="0.3">
      <c r="B68316"/>
    </row>
    <row r="68317" spans="2:2" ht="16.5" x14ac:dyDescent="0.3">
      <c r="B68317"/>
    </row>
    <row r="68318" spans="2:2" ht="16.5" x14ac:dyDescent="0.3">
      <c r="B68318"/>
    </row>
    <row r="68319" spans="2:2" ht="16.5" x14ac:dyDescent="0.3">
      <c r="B68319"/>
    </row>
    <row r="68320" spans="2:2" ht="16.5" x14ac:dyDescent="0.3">
      <c r="B68320"/>
    </row>
    <row r="68321" spans="2:2" ht="16.5" x14ac:dyDescent="0.3">
      <c r="B68321"/>
    </row>
    <row r="68322" spans="2:2" ht="16.5" x14ac:dyDescent="0.3">
      <c r="B68322"/>
    </row>
    <row r="68323" spans="2:2" ht="16.5" x14ac:dyDescent="0.3">
      <c r="B68323"/>
    </row>
    <row r="68324" spans="2:2" ht="16.5" x14ac:dyDescent="0.3">
      <c r="B68324"/>
    </row>
    <row r="68325" spans="2:2" ht="16.5" x14ac:dyDescent="0.3">
      <c r="B68325"/>
    </row>
    <row r="68326" spans="2:2" ht="16.5" x14ac:dyDescent="0.3">
      <c r="B68326"/>
    </row>
    <row r="68327" spans="2:2" ht="16.5" x14ac:dyDescent="0.3">
      <c r="B68327"/>
    </row>
    <row r="68328" spans="2:2" ht="16.5" x14ac:dyDescent="0.3">
      <c r="B68328"/>
    </row>
    <row r="68329" spans="2:2" ht="16.5" x14ac:dyDescent="0.3">
      <c r="B68329"/>
    </row>
    <row r="68330" spans="2:2" ht="16.5" x14ac:dyDescent="0.3">
      <c r="B68330"/>
    </row>
    <row r="68331" spans="2:2" ht="16.5" x14ac:dyDescent="0.3">
      <c r="B68331"/>
    </row>
    <row r="68332" spans="2:2" ht="16.5" x14ac:dyDescent="0.3">
      <c r="B68332"/>
    </row>
    <row r="68333" spans="2:2" ht="16.5" x14ac:dyDescent="0.3">
      <c r="B68333"/>
    </row>
    <row r="68334" spans="2:2" ht="16.5" x14ac:dyDescent="0.3">
      <c r="B68334"/>
    </row>
    <row r="68335" spans="2:2" ht="16.5" x14ac:dyDescent="0.3">
      <c r="B68335"/>
    </row>
    <row r="68336" spans="2:2" ht="16.5" x14ac:dyDescent="0.3">
      <c r="B68336"/>
    </row>
    <row r="68337" spans="2:2" ht="16.5" x14ac:dyDescent="0.3">
      <c r="B68337"/>
    </row>
    <row r="68338" spans="2:2" ht="16.5" x14ac:dyDescent="0.3">
      <c r="B68338"/>
    </row>
    <row r="68339" spans="2:2" ht="16.5" x14ac:dyDescent="0.3">
      <c r="B68339"/>
    </row>
    <row r="68340" spans="2:2" ht="16.5" x14ac:dyDescent="0.3">
      <c r="B68340"/>
    </row>
    <row r="68341" spans="2:2" ht="16.5" x14ac:dyDescent="0.3">
      <c r="B68341"/>
    </row>
    <row r="68342" spans="2:2" ht="16.5" x14ac:dyDescent="0.3">
      <c r="B68342"/>
    </row>
    <row r="68343" spans="2:2" ht="16.5" x14ac:dyDescent="0.3">
      <c r="B68343"/>
    </row>
    <row r="68344" spans="2:2" ht="16.5" x14ac:dyDescent="0.3">
      <c r="B68344"/>
    </row>
    <row r="68345" spans="2:2" ht="16.5" x14ac:dyDescent="0.3">
      <c r="B68345"/>
    </row>
    <row r="68346" spans="2:2" ht="16.5" x14ac:dyDescent="0.3">
      <c r="B68346"/>
    </row>
    <row r="68347" spans="2:2" ht="16.5" x14ac:dyDescent="0.3">
      <c r="B68347"/>
    </row>
    <row r="68348" spans="2:2" ht="16.5" x14ac:dyDescent="0.3">
      <c r="B68348"/>
    </row>
    <row r="68349" spans="2:2" ht="16.5" x14ac:dyDescent="0.3">
      <c r="B68349"/>
    </row>
    <row r="68350" spans="2:2" ht="16.5" x14ac:dyDescent="0.3">
      <c r="B68350"/>
    </row>
    <row r="68351" spans="2:2" ht="16.5" x14ac:dyDescent="0.3">
      <c r="B68351"/>
    </row>
    <row r="68352" spans="2:2" ht="16.5" x14ac:dyDescent="0.3">
      <c r="B68352"/>
    </row>
    <row r="68353" spans="2:2" ht="16.5" x14ac:dyDescent="0.3">
      <c r="B68353"/>
    </row>
    <row r="68354" spans="2:2" ht="16.5" x14ac:dyDescent="0.3">
      <c r="B68354"/>
    </row>
    <row r="68355" spans="2:2" ht="16.5" x14ac:dyDescent="0.3">
      <c r="B68355"/>
    </row>
    <row r="68356" spans="2:2" ht="16.5" x14ac:dyDescent="0.3">
      <c r="B68356"/>
    </row>
    <row r="68357" spans="2:2" ht="16.5" x14ac:dyDescent="0.3">
      <c r="B68357"/>
    </row>
    <row r="68358" spans="2:2" ht="16.5" x14ac:dyDescent="0.3">
      <c r="B68358"/>
    </row>
    <row r="68359" spans="2:2" ht="16.5" x14ac:dyDescent="0.3">
      <c r="B68359"/>
    </row>
    <row r="68360" spans="2:2" ht="16.5" x14ac:dyDescent="0.3">
      <c r="B68360"/>
    </row>
    <row r="68361" spans="2:2" ht="16.5" x14ac:dyDescent="0.3">
      <c r="B68361"/>
    </row>
    <row r="68362" spans="2:2" ht="16.5" x14ac:dyDescent="0.3">
      <c r="B68362"/>
    </row>
    <row r="68363" spans="2:2" ht="16.5" x14ac:dyDescent="0.3">
      <c r="B68363"/>
    </row>
    <row r="68364" spans="2:2" ht="16.5" x14ac:dyDescent="0.3">
      <c r="B68364"/>
    </row>
    <row r="68365" spans="2:2" ht="16.5" x14ac:dyDescent="0.3">
      <c r="B68365"/>
    </row>
    <row r="68366" spans="2:2" ht="16.5" x14ac:dyDescent="0.3">
      <c r="B68366"/>
    </row>
    <row r="68367" spans="2:2" ht="16.5" x14ac:dyDescent="0.3">
      <c r="B68367"/>
    </row>
    <row r="68368" spans="2:2" ht="16.5" x14ac:dyDescent="0.3">
      <c r="B68368"/>
    </row>
    <row r="68369" spans="2:2" ht="16.5" x14ac:dyDescent="0.3">
      <c r="B68369"/>
    </row>
    <row r="68370" spans="2:2" ht="16.5" x14ac:dyDescent="0.3">
      <c r="B68370"/>
    </row>
    <row r="68371" spans="2:2" ht="16.5" x14ac:dyDescent="0.3">
      <c r="B68371"/>
    </row>
    <row r="68372" spans="2:2" ht="16.5" x14ac:dyDescent="0.3">
      <c r="B68372"/>
    </row>
    <row r="68373" spans="2:2" ht="16.5" x14ac:dyDescent="0.3">
      <c r="B68373"/>
    </row>
    <row r="68374" spans="2:2" ht="16.5" x14ac:dyDescent="0.3">
      <c r="B68374"/>
    </row>
    <row r="68375" spans="2:2" ht="16.5" x14ac:dyDescent="0.3">
      <c r="B68375"/>
    </row>
    <row r="68376" spans="2:2" ht="16.5" x14ac:dyDescent="0.3">
      <c r="B68376"/>
    </row>
    <row r="68377" spans="2:2" ht="16.5" x14ac:dyDescent="0.3">
      <c r="B68377"/>
    </row>
    <row r="68378" spans="2:2" ht="16.5" x14ac:dyDescent="0.3">
      <c r="B68378"/>
    </row>
    <row r="68379" spans="2:2" ht="16.5" x14ac:dyDescent="0.3">
      <c r="B68379"/>
    </row>
    <row r="68380" spans="2:2" ht="16.5" x14ac:dyDescent="0.3">
      <c r="B68380"/>
    </row>
    <row r="68381" spans="2:2" ht="16.5" x14ac:dyDescent="0.3">
      <c r="B68381"/>
    </row>
    <row r="68382" spans="2:2" ht="16.5" x14ac:dyDescent="0.3">
      <c r="B68382"/>
    </row>
    <row r="68383" spans="2:2" ht="16.5" x14ac:dyDescent="0.3">
      <c r="B68383"/>
    </row>
    <row r="68384" spans="2:2" ht="16.5" x14ac:dyDescent="0.3">
      <c r="B68384"/>
    </row>
    <row r="68385" spans="2:2" ht="16.5" x14ac:dyDescent="0.3">
      <c r="B68385"/>
    </row>
    <row r="68386" spans="2:2" ht="16.5" x14ac:dyDescent="0.3">
      <c r="B68386"/>
    </row>
    <row r="68387" spans="2:2" ht="16.5" x14ac:dyDescent="0.3">
      <c r="B68387"/>
    </row>
    <row r="68388" spans="2:2" ht="16.5" x14ac:dyDescent="0.3">
      <c r="B68388"/>
    </row>
    <row r="68389" spans="2:2" ht="16.5" x14ac:dyDescent="0.3">
      <c r="B68389"/>
    </row>
    <row r="68390" spans="2:2" ht="16.5" x14ac:dyDescent="0.3">
      <c r="B68390"/>
    </row>
    <row r="68391" spans="2:2" ht="16.5" x14ac:dyDescent="0.3">
      <c r="B68391"/>
    </row>
    <row r="68392" spans="2:2" ht="16.5" x14ac:dyDescent="0.3">
      <c r="B68392"/>
    </row>
    <row r="68393" spans="2:2" ht="16.5" x14ac:dyDescent="0.3">
      <c r="B68393"/>
    </row>
    <row r="68394" spans="2:2" ht="16.5" x14ac:dyDescent="0.3">
      <c r="B68394"/>
    </row>
    <row r="68395" spans="2:2" ht="16.5" x14ac:dyDescent="0.3">
      <c r="B68395"/>
    </row>
    <row r="68396" spans="2:2" ht="16.5" x14ac:dyDescent="0.3">
      <c r="B68396"/>
    </row>
    <row r="68397" spans="2:2" ht="16.5" x14ac:dyDescent="0.3">
      <c r="B68397"/>
    </row>
    <row r="68398" spans="2:2" ht="16.5" x14ac:dyDescent="0.3">
      <c r="B68398"/>
    </row>
    <row r="68399" spans="2:2" ht="16.5" x14ac:dyDescent="0.3">
      <c r="B68399"/>
    </row>
    <row r="68400" spans="2:2" ht="16.5" x14ac:dyDescent="0.3">
      <c r="B68400"/>
    </row>
    <row r="68401" spans="2:2" ht="16.5" x14ac:dyDescent="0.3">
      <c r="B68401"/>
    </row>
    <row r="68402" spans="2:2" ht="16.5" x14ac:dyDescent="0.3">
      <c r="B68402"/>
    </row>
    <row r="68403" spans="2:2" ht="16.5" x14ac:dyDescent="0.3">
      <c r="B68403"/>
    </row>
    <row r="68404" spans="2:2" ht="16.5" x14ac:dyDescent="0.3">
      <c r="B68404"/>
    </row>
    <row r="68405" spans="2:2" ht="16.5" x14ac:dyDescent="0.3">
      <c r="B68405"/>
    </row>
    <row r="68406" spans="2:2" ht="16.5" x14ac:dyDescent="0.3">
      <c r="B68406"/>
    </row>
    <row r="68407" spans="2:2" ht="16.5" x14ac:dyDescent="0.3">
      <c r="B68407"/>
    </row>
    <row r="68408" spans="2:2" ht="16.5" x14ac:dyDescent="0.3">
      <c r="B68408"/>
    </row>
    <row r="68409" spans="2:2" ht="16.5" x14ac:dyDescent="0.3">
      <c r="B68409"/>
    </row>
    <row r="68410" spans="2:2" ht="16.5" x14ac:dyDescent="0.3">
      <c r="B68410"/>
    </row>
    <row r="68411" spans="2:2" ht="16.5" x14ac:dyDescent="0.3">
      <c r="B68411"/>
    </row>
    <row r="68412" spans="2:2" ht="16.5" x14ac:dyDescent="0.3">
      <c r="B68412"/>
    </row>
    <row r="68413" spans="2:2" ht="16.5" x14ac:dyDescent="0.3">
      <c r="B68413"/>
    </row>
    <row r="68414" spans="2:2" ht="16.5" x14ac:dyDescent="0.3">
      <c r="B68414"/>
    </row>
    <row r="68415" spans="2:2" ht="16.5" x14ac:dyDescent="0.3">
      <c r="B68415"/>
    </row>
    <row r="68416" spans="2:2" ht="16.5" x14ac:dyDescent="0.3">
      <c r="B68416"/>
    </row>
    <row r="68417" spans="2:2" ht="16.5" x14ac:dyDescent="0.3">
      <c r="B68417"/>
    </row>
    <row r="68418" spans="2:2" ht="16.5" x14ac:dyDescent="0.3">
      <c r="B68418"/>
    </row>
    <row r="68419" spans="2:2" ht="16.5" x14ac:dyDescent="0.3">
      <c r="B68419"/>
    </row>
    <row r="68420" spans="2:2" ht="16.5" x14ac:dyDescent="0.3">
      <c r="B68420"/>
    </row>
    <row r="68421" spans="2:2" ht="16.5" x14ac:dyDescent="0.3">
      <c r="B68421"/>
    </row>
    <row r="68422" spans="2:2" ht="16.5" x14ac:dyDescent="0.3">
      <c r="B68422"/>
    </row>
    <row r="68423" spans="2:2" ht="16.5" x14ac:dyDescent="0.3">
      <c r="B68423"/>
    </row>
    <row r="68424" spans="2:2" ht="16.5" x14ac:dyDescent="0.3">
      <c r="B68424"/>
    </row>
    <row r="68425" spans="2:2" ht="16.5" x14ac:dyDescent="0.3">
      <c r="B68425"/>
    </row>
    <row r="68426" spans="2:2" ht="16.5" x14ac:dyDescent="0.3">
      <c r="B68426"/>
    </row>
    <row r="68427" spans="2:2" ht="16.5" x14ac:dyDescent="0.3">
      <c r="B68427"/>
    </row>
    <row r="68428" spans="2:2" ht="16.5" x14ac:dyDescent="0.3">
      <c r="B68428"/>
    </row>
    <row r="68429" spans="2:2" ht="16.5" x14ac:dyDescent="0.3">
      <c r="B68429"/>
    </row>
    <row r="68430" spans="2:2" ht="16.5" x14ac:dyDescent="0.3">
      <c r="B68430"/>
    </row>
    <row r="68431" spans="2:2" ht="16.5" x14ac:dyDescent="0.3">
      <c r="B68431"/>
    </row>
    <row r="68432" spans="2:2" ht="16.5" x14ac:dyDescent="0.3">
      <c r="B68432"/>
    </row>
    <row r="68433" spans="2:2" ht="16.5" x14ac:dyDescent="0.3">
      <c r="B68433"/>
    </row>
    <row r="68434" spans="2:2" ht="16.5" x14ac:dyDescent="0.3">
      <c r="B68434"/>
    </row>
    <row r="68435" spans="2:2" ht="16.5" x14ac:dyDescent="0.3">
      <c r="B68435"/>
    </row>
    <row r="68436" spans="2:2" ht="16.5" x14ac:dyDescent="0.3">
      <c r="B68436"/>
    </row>
    <row r="68437" spans="2:2" ht="16.5" x14ac:dyDescent="0.3">
      <c r="B68437"/>
    </row>
    <row r="68438" spans="2:2" ht="16.5" x14ac:dyDescent="0.3">
      <c r="B68438"/>
    </row>
    <row r="68439" spans="2:2" ht="16.5" x14ac:dyDescent="0.3">
      <c r="B68439"/>
    </row>
    <row r="68440" spans="2:2" ht="16.5" x14ac:dyDescent="0.3">
      <c r="B68440"/>
    </row>
    <row r="68441" spans="2:2" ht="16.5" x14ac:dyDescent="0.3">
      <c r="B68441"/>
    </row>
    <row r="68442" spans="2:2" ht="16.5" x14ac:dyDescent="0.3">
      <c r="B68442"/>
    </row>
    <row r="68443" spans="2:2" ht="16.5" x14ac:dyDescent="0.3">
      <c r="B68443"/>
    </row>
    <row r="68444" spans="2:2" ht="16.5" x14ac:dyDescent="0.3">
      <c r="B68444"/>
    </row>
    <row r="68445" spans="2:2" ht="16.5" x14ac:dyDescent="0.3">
      <c r="B68445"/>
    </row>
    <row r="68446" spans="2:2" ht="16.5" x14ac:dyDescent="0.3">
      <c r="B68446"/>
    </row>
    <row r="68447" spans="2:2" ht="16.5" x14ac:dyDescent="0.3">
      <c r="B68447"/>
    </row>
    <row r="68448" spans="2:2" ht="16.5" x14ac:dyDescent="0.3">
      <c r="B68448"/>
    </row>
    <row r="68449" spans="2:2" ht="16.5" x14ac:dyDescent="0.3">
      <c r="B68449"/>
    </row>
    <row r="68450" spans="2:2" ht="16.5" x14ac:dyDescent="0.3">
      <c r="B68450"/>
    </row>
    <row r="68451" spans="2:2" ht="16.5" x14ac:dyDescent="0.3">
      <c r="B68451"/>
    </row>
    <row r="68452" spans="2:2" ht="16.5" x14ac:dyDescent="0.3">
      <c r="B68452"/>
    </row>
    <row r="68453" spans="2:2" ht="16.5" x14ac:dyDescent="0.3">
      <c r="B68453"/>
    </row>
    <row r="68454" spans="2:2" ht="16.5" x14ac:dyDescent="0.3">
      <c r="B68454"/>
    </row>
    <row r="68455" spans="2:2" ht="16.5" x14ac:dyDescent="0.3">
      <c r="B68455"/>
    </row>
    <row r="68456" spans="2:2" ht="16.5" x14ac:dyDescent="0.3">
      <c r="B68456"/>
    </row>
    <row r="68457" spans="2:2" ht="16.5" x14ac:dyDescent="0.3">
      <c r="B68457"/>
    </row>
    <row r="68458" spans="2:2" ht="16.5" x14ac:dyDescent="0.3">
      <c r="B68458"/>
    </row>
    <row r="68459" spans="2:2" ht="16.5" x14ac:dyDescent="0.3">
      <c r="B68459"/>
    </row>
    <row r="68460" spans="2:2" ht="16.5" x14ac:dyDescent="0.3">
      <c r="B68460"/>
    </row>
    <row r="68461" spans="2:2" ht="16.5" x14ac:dyDescent="0.3">
      <c r="B68461"/>
    </row>
    <row r="68462" spans="2:2" ht="16.5" x14ac:dyDescent="0.3">
      <c r="B68462"/>
    </row>
    <row r="68463" spans="2:2" ht="16.5" x14ac:dyDescent="0.3">
      <c r="B68463"/>
    </row>
    <row r="68464" spans="2:2" ht="16.5" x14ac:dyDescent="0.3">
      <c r="B68464"/>
    </row>
    <row r="68465" spans="2:2" ht="16.5" x14ac:dyDescent="0.3">
      <c r="B68465"/>
    </row>
    <row r="68466" spans="2:2" ht="16.5" x14ac:dyDescent="0.3">
      <c r="B68466"/>
    </row>
    <row r="68467" spans="2:2" ht="16.5" x14ac:dyDescent="0.3">
      <c r="B68467"/>
    </row>
    <row r="68468" spans="2:2" ht="16.5" x14ac:dyDescent="0.3">
      <c r="B68468"/>
    </row>
    <row r="68469" spans="2:2" ht="16.5" x14ac:dyDescent="0.3">
      <c r="B68469"/>
    </row>
    <row r="68470" spans="2:2" ht="16.5" x14ac:dyDescent="0.3">
      <c r="B68470"/>
    </row>
    <row r="68471" spans="2:2" ht="16.5" x14ac:dyDescent="0.3">
      <c r="B68471"/>
    </row>
    <row r="68472" spans="2:2" ht="16.5" x14ac:dyDescent="0.3">
      <c r="B68472"/>
    </row>
    <row r="68473" spans="2:2" ht="16.5" x14ac:dyDescent="0.3">
      <c r="B68473"/>
    </row>
    <row r="68474" spans="2:2" ht="16.5" x14ac:dyDescent="0.3">
      <c r="B68474"/>
    </row>
    <row r="68475" spans="2:2" ht="16.5" x14ac:dyDescent="0.3">
      <c r="B68475"/>
    </row>
    <row r="68476" spans="2:2" ht="16.5" x14ac:dyDescent="0.3">
      <c r="B68476"/>
    </row>
    <row r="68477" spans="2:2" ht="16.5" x14ac:dyDescent="0.3">
      <c r="B68477"/>
    </row>
    <row r="68478" spans="2:2" ht="16.5" x14ac:dyDescent="0.3">
      <c r="B68478"/>
    </row>
    <row r="68479" spans="2:2" ht="16.5" x14ac:dyDescent="0.3">
      <c r="B68479"/>
    </row>
    <row r="68480" spans="2:2" ht="16.5" x14ac:dyDescent="0.3">
      <c r="B68480"/>
    </row>
    <row r="68481" spans="2:2" ht="16.5" x14ac:dyDescent="0.3">
      <c r="B68481"/>
    </row>
    <row r="68482" spans="2:2" ht="16.5" x14ac:dyDescent="0.3">
      <c r="B68482"/>
    </row>
    <row r="68483" spans="2:2" ht="16.5" x14ac:dyDescent="0.3">
      <c r="B68483"/>
    </row>
    <row r="68484" spans="2:2" ht="16.5" x14ac:dyDescent="0.3">
      <c r="B68484"/>
    </row>
    <row r="68485" spans="2:2" ht="16.5" x14ac:dyDescent="0.3">
      <c r="B68485"/>
    </row>
    <row r="68486" spans="2:2" ht="16.5" x14ac:dyDescent="0.3">
      <c r="B68486"/>
    </row>
    <row r="68487" spans="2:2" ht="16.5" x14ac:dyDescent="0.3">
      <c r="B68487"/>
    </row>
    <row r="68488" spans="2:2" ht="16.5" x14ac:dyDescent="0.3">
      <c r="B68488"/>
    </row>
    <row r="68489" spans="2:2" ht="16.5" x14ac:dyDescent="0.3">
      <c r="B68489"/>
    </row>
    <row r="68490" spans="2:2" ht="16.5" x14ac:dyDescent="0.3">
      <c r="B68490"/>
    </row>
    <row r="68491" spans="2:2" ht="16.5" x14ac:dyDescent="0.3">
      <c r="B68491"/>
    </row>
    <row r="68492" spans="2:2" ht="16.5" x14ac:dyDescent="0.3">
      <c r="B68492"/>
    </row>
    <row r="68493" spans="2:2" ht="16.5" x14ac:dyDescent="0.3">
      <c r="B68493"/>
    </row>
    <row r="68494" spans="2:2" ht="16.5" x14ac:dyDescent="0.3">
      <c r="B68494"/>
    </row>
    <row r="68495" spans="2:2" ht="16.5" x14ac:dyDescent="0.3">
      <c r="B68495"/>
    </row>
    <row r="68496" spans="2:2" ht="16.5" x14ac:dyDescent="0.3">
      <c r="B68496"/>
    </row>
    <row r="68497" spans="2:2" ht="16.5" x14ac:dyDescent="0.3">
      <c r="B68497"/>
    </row>
    <row r="68498" spans="2:2" ht="16.5" x14ac:dyDescent="0.3">
      <c r="B68498"/>
    </row>
    <row r="68499" spans="2:2" ht="16.5" x14ac:dyDescent="0.3">
      <c r="B68499"/>
    </row>
    <row r="68500" spans="2:2" ht="16.5" x14ac:dyDescent="0.3">
      <c r="B68500"/>
    </row>
    <row r="68501" spans="2:2" ht="16.5" x14ac:dyDescent="0.3">
      <c r="B68501"/>
    </row>
    <row r="68502" spans="2:2" ht="16.5" x14ac:dyDescent="0.3">
      <c r="B68502"/>
    </row>
    <row r="68503" spans="2:2" ht="16.5" x14ac:dyDescent="0.3">
      <c r="B68503"/>
    </row>
    <row r="68504" spans="2:2" ht="16.5" x14ac:dyDescent="0.3">
      <c r="B68504"/>
    </row>
    <row r="68505" spans="2:2" ht="16.5" x14ac:dyDescent="0.3">
      <c r="B68505"/>
    </row>
    <row r="68506" spans="2:2" ht="16.5" x14ac:dyDescent="0.3">
      <c r="B68506"/>
    </row>
    <row r="68507" spans="2:2" ht="16.5" x14ac:dyDescent="0.3">
      <c r="B68507"/>
    </row>
    <row r="68508" spans="2:2" ht="16.5" x14ac:dyDescent="0.3">
      <c r="B68508"/>
    </row>
    <row r="68509" spans="2:2" ht="16.5" x14ac:dyDescent="0.3">
      <c r="B68509"/>
    </row>
    <row r="68510" spans="2:2" ht="16.5" x14ac:dyDescent="0.3">
      <c r="B68510"/>
    </row>
    <row r="68511" spans="2:2" ht="16.5" x14ac:dyDescent="0.3">
      <c r="B68511"/>
    </row>
    <row r="68512" spans="2:2" ht="16.5" x14ac:dyDescent="0.3">
      <c r="B68512"/>
    </row>
    <row r="68513" spans="2:2" ht="16.5" x14ac:dyDescent="0.3">
      <c r="B68513"/>
    </row>
    <row r="68514" spans="2:2" ht="16.5" x14ac:dyDescent="0.3">
      <c r="B68514"/>
    </row>
    <row r="68515" spans="2:2" ht="16.5" x14ac:dyDescent="0.3">
      <c r="B68515"/>
    </row>
    <row r="68516" spans="2:2" ht="16.5" x14ac:dyDescent="0.3">
      <c r="B68516"/>
    </row>
    <row r="68517" spans="2:2" ht="16.5" x14ac:dyDescent="0.3">
      <c r="B68517"/>
    </row>
    <row r="68518" spans="2:2" ht="16.5" x14ac:dyDescent="0.3">
      <c r="B68518"/>
    </row>
    <row r="68519" spans="2:2" ht="16.5" x14ac:dyDescent="0.3">
      <c r="B68519"/>
    </row>
    <row r="68520" spans="2:2" ht="16.5" x14ac:dyDescent="0.3">
      <c r="B68520"/>
    </row>
    <row r="68521" spans="2:2" ht="16.5" x14ac:dyDescent="0.3">
      <c r="B68521"/>
    </row>
    <row r="68522" spans="2:2" ht="16.5" x14ac:dyDescent="0.3">
      <c r="B68522"/>
    </row>
    <row r="68523" spans="2:2" ht="16.5" x14ac:dyDescent="0.3">
      <c r="B68523"/>
    </row>
    <row r="68524" spans="2:2" ht="16.5" x14ac:dyDescent="0.3">
      <c r="B68524"/>
    </row>
    <row r="68525" spans="2:2" ht="16.5" x14ac:dyDescent="0.3">
      <c r="B68525"/>
    </row>
    <row r="68526" spans="2:2" ht="16.5" x14ac:dyDescent="0.3">
      <c r="B68526"/>
    </row>
    <row r="68527" spans="2:2" ht="16.5" x14ac:dyDescent="0.3">
      <c r="B68527"/>
    </row>
    <row r="68528" spans="2:2" ht="16.5" x14ac:dyDescent="0.3">
      <c r="B68528"/>
    </row>
    <row r="68529" spans="2:2" ht="16.5" x14ac:dyDescent="0.3">
      <c r="B68529"/>
    </row>
    <row r="68530" spans="2:2" ht="16.5" x14ac:dyDescent="0.3">
      <c r="B68530"/>
    </row>
    <row r="68531" spans="2:2" ht="16.5" x14ac:dyDescent="0.3">
      <c r="B68531"/>
    </row>
    <row r="68532" spans="2:2" ht="16.5" x14ac:dyDescent="0.3">
      <c r="B68532"/>
    </row>
    <row r="68533" spans="2:2" ht="16.5" x14ac:dyDescent="0.3">
      <c r="B68533"/>
    </row>
    <row r="68534" spans="2:2" ht="16.5" x14ac:dyDescent="0.3">
      <c r="B68534"/>
    </row>
    <row r="68535" spans="2:2" ht="16.5" x14ac:dyDescent="0.3">
      <c r="B68535"/>
    </row>
    <row r="68536" spans="2:2" ht="16.5" x14ac:dyDescent="0.3">
      <c r="B68536"/>
    </row>
    <row r="68537" spans="2:2" ht="16.5" x14ac:dyDescent="0.3">
      <c r="B68537"/>
    </row>
    <row r="68538" spans="2:2" ht="16.5" x14ac:dyDescent="0.3">
      <c r="B68538"/>
    </row>
    <row r="68539" spans="2:2" ht="16.5" x14ac:dyDescent="0.3">
      <c r="B68539"/>
    </row>
    <row r="68540" spans="2:2" ht="16.5" x14ac:dyDescent="0.3">
      <c r="B68540"/>
    </row>
    <row r="68541" spans="2:2" ht="16.5" x14ac:dyDescent="0.3">
      <c r="B68541"/>
    </row>
    <row r="68542" spans="2:2" ht="16.5" x14ac:dyDescent="0.3">
      <c r="B68542"/>
    </row>
    <row r="68543" spans="2:2" ht="16.5" x14ac:dyDescent="0.3">
      <c r="B68543"/>
    </row>
    <row r="68544" spans="2:2" ht="16.5" x14ac:dyDescent="0.3">
      <c r="B68544"/>
    </row>
    <row r="68545" spans="2:2" ht="16.5" x14ac:dyDescent="0.3">
      <c r="B68545"/>
    </row>
    <row r="68546" spans="2:2" ht="16.5" x14ac:dyDescent="0.3">
      <c r="B68546"/>
    </row>
    <row r="68547" spans="2:2" ht="16.5" x14ac:dyDescent="0.3">
      <c r="B68547"/>
    </row>
    <row r="68548" spans="2:2" ht="16.5" x14ac:dyDescent="0.3">
      <c r="B68548"/>
    </row>
    <row r="68549" spans="2:2" ht="16.5" x14ac:dyDescent="0.3">
      <c r="B68549"/>
    </row>
    <row r="68550" spans="2:2" ht="16.5" x14ac:dyDescent="0.3">
      <c r="B68550"/>
    </row>
    <row r="68551" spans="2:2" ht="16.5" x14ac:dyDescent="0.3">
      <c r="B68551"/>
    </row>
    <row r="68552" spans="2:2" ht="16.5" x14ac:dyDescent="0.3">
      <c r="B68552"/>
    </row>
    <row r="68553" spans="2:2" ht="16.5" x14ac:dyDescent="0.3">
      <c r="B68553"/>
    </row>
    <row r="68554" spans="2:2" ht="16.5" x14ac:dyDescent="0.3">
      <c r="B68554"/>
    </row>
    <row r="68555" spans="2:2" ht="16.5" x14ac:dyDescent="0.3">
      <c r="B68555"/>
    </row>
    <row r="68556" spans="2:2" ht="16.5" x14ac:dyDescent="0.3">
      <c r="B68556"/>
    </row>
    <row r="68557" spans="2:2" ht="16.5" x14ac:dyDescent="0.3">
      <c r="B68557"/>
    </row>
    <row r="68558" spans="2:2" ht="16.5" x14ac:dyDescent="0.3">
      <c r="B68558"/>
    </row>
    <row r="68559" spans="2:2" ht="16.5" x14ac:dyDescent="0.3">
      <c r="B68559"/>
    </row>
    <row r="68560" spans="2:2" ht="16.5" x14ac:dyDescent="0.3">
      <c r="B68560"/>
    </row>
    <row r="68561" spans="2:2" ht="16.5" x14ac:dyDescent="0.3">
      <c r="B68561"/>
    </row>
    <row r="68562" spans="2:2" ht="16.5" x14ac:dyDescent="0.3">
      <c r="B68562"/>
    </row>
    <row r="68563" spans="2:2" ht="16.5" x14ac:dyDescent="0.3">
      <c r="B68563"/>
    </row>
    <row r="68564" spans="2:2" ht="16.5" x14ac:dyDescent="0.3">
      <c r="B68564"/>
    </row>
    <row r="68565" spans="2:2" ht="16.5" x14ac:dyDescent="0.3">
      <c r="B68565"/>
    </row>
    <row r="68566" spans="2:2" ht="16.5" x14ac:dyDescent="0.3">
      <c r="B68566"/>
    </row>
    <row r="68567" spans="2:2" ht="16.5" x14ac:dyDescent="0.3">
      <c r="B68567"/>
    </row>
    <row r="68568" spans="2:2" ht="16.5" x14ac:dyDescent="0.3">
      <c r="B68568"/>
    </row>
    <row r="68569" spans="2:2" ht="16.5" x14ac:dyDescent="0.3">
      <c r="B68569"/>
    </row>
    <row r="68570" spans="2:2" ht="16.5" x14ac:dyDescent="0.3">
      <c r="B68570"/>
    </row>
    <row r="68571" spans="2:2" ht="16.5" x14ac:dyDescent="0.3">
      <c r="B68571"/>
    </row>
    <row r="68572" spans="2:2" ht="16.5" x14ac:dyDescent="0.3">
      <c r="B68572"/>
    </row>
    <row r="68573" spans="2:2" ht="16.5" x14ac:dyDescent="0.3">
      <c r="B68573"/>
    </row>
    <row r="68574" spans="2:2" ht="16.5" x14ac:dyDescent="0.3">
      <c r="B68574"/>
    </row>
    <row r="68575" spans="2:2" ht="16.5" x14ac:dyDescent="0.3">
      <c r="B68575"/>
    </row>
    <row r="68576" spans="2:2" ht="16.5" x14ac:dyDescent="0.3">
      <c r="B68576"/>
    </row>
    <row r="68577" spans="2:2" ht="16.5" x14ac:dyDescent="0.3">
      <c r="B68577"/>
    </row>
    <row r="68578" spans="2:2" ht="16.5" x14ac:dyDescent="0.3">
      <c r="B68578"/>
    </row>
    <row r="68579" spans="2:2" ht="16.5" x14ac:dyDescent="0.3">
      <c r="B68579"/>
    </row>
    <row r="68580" spans="2:2" ht="16.5" x14ac:dyDescent="0.3">
      <c r="B68580"/>
    </row>
    <row r="68581" spans="2:2" ht="16.5" x14ac:dyDescent="0.3">
      <c r="B68581"/>
    </row>
    <row r="68582" spans="2:2" ht="16.5" x14ac:dyDescent="0.3">
      <c r="B68582"/>
    </row>
    <row r="68583" spans="2:2" ht="16.5" x14ac:dyDescent="0.3">
      <c r="B68583"/>
    </row>
    <row r="68584" spans="2:2" ht="16.5" x14ac:dyDescent="0.3">
      <c r="B68584"/>
    </row>
    <row r="68585" spans="2:2" ht="16.5" x14ac:dyDescent="0.3">
      <c r="B68585"/>
    </row>
    <row r="68586" spans="2:2" ht="16.5" x14ac:dyDescent="0.3">
      <c r="B68586"/>
    </row>
    <row r="68587" spans="2:2" ht="16.5" x14ac:dyDescent="0.3">
      <c r="B68587"/>
    </row>
    <row r="68588" spans="2:2" ht="16.5" x14ac:dyDescent="0.3">
      <c r="B68588"/>
    </row>
    <row r="68589" spans="2:2" ht="16.5" x14ac:dyDescent="0.3">
      <c r="B68589"/>
    </row>
    <row r="68590" spans="2:2" ht="16.5" x14ac:dyDescent="0.3">
      <c r="B68590"/>
    </row>
    <row r="68591" spans="2:2" ht="16.5" x14ac:dyDescent="0.3">
      <c r="B68591"/>
    </row>
    <row r="68592" spans="2:2" ht="16.5" x14ac:dyDescent="0.3">
      <c r="B68592"/>
    </row>
    <row r="68593" spans="2:2" ht="16.5" x14ac:dyDescent="0.3">
      <c r="B68593"/>
    </row>
    <row r="68594" spans="2:2" ht="16.5" x14ac:dyDescent="0.3">
      <c r="B68594"/>
    </row>
    <row r="68595" spans="2:2" ht="16.5" x14ac:dyDescent="0.3">
      <c r="B68595"/>
    </row>
    <row r="68596" spans="2:2" ht="16.5" x14ac:dyDescent="0.3">
      <c r="B68596"/>
    </row>
    <row r="68597" spans="2:2" ht="16.5" x14ac:dyDescent="0.3">
      <c r="B68597"/>
    </row>
    <row r="68598" spans="2:2" ht="16.5" x14ac:dyDescent="0.3">
      <c r="B68598"/>
    </row>
    <row r="68599" spans="2:2" ht="16.5" x14ac:dyDescent="0.3">
      <c r="B68599"/>
    </row>
    <row r="68600" spans="2:2" ht="16.5" x14ac:dyDescent="0.3">
      <c r="B68600"/>
    </row>
    <row r="68601" spans="2:2" ht="16.5" x14ac:dyDescent="0.3">
      <c r="B68601"/>
    </row>
    <row r="68602" spans="2:2" ht="16.5" x14ac:dyDescent="0.3">
      <c r="B68602"/>
    </row>
    <row r="68603" spans="2:2" ht="16.5" x14ac:dyDescent="0.3">
      <c r="B68603"/>
    </row>
    <row r="68604" spans="2:2" ht="16.5" x14ac:dyDescent="0.3">
      <c r="B68604"/>
    </row>
    <row r="68605" spans="2:2" ht="16.5" x14ac:dyDescent="0.3">
      <c r="B68605"/>
    </row>
    <row r="68606" spans="2:2" ht="16.5" x14ac:dyDescent="0.3">
      <c r="B68606"/>
    </row>
    <row r="68607" spans="2:2" ht="16.5" x14ac:dyDescent="0.3">
      <c r="B68607"/>
    </row>
    <row r="68608" spans="2:2" ht="16.5" x14ac:dyDescent="0.3">
      <c r="B68608"/>
    </row>
    <row r="68609" spans="2:2" ht="16.5" x14ac:dyDescent="0.3">
      <c r="B68609"/>
    </row>
    <row r="68610" spans="2:2" ht="16.5" x14ac:dyDescent="0.3">
      <c r="B68610"/>
    </row>
    <row r="68611" spans="2:2" ht="16.5" x14ac:dyDescent="0.3">
      <c r="B68611"/>
    </row>
    <row r="68612" spans="2:2" ht="16.5" x14ac:dyDescent="0.3">
      <c r="B68612"/>
    </row>
    <row r="68613" spans="2:2" ht="16.5" x14ac:dyDescent="0.3">
      <c r="B68613"/>
    </row>
    <row r="68614" spans="2:2" ht="16.5" x14ac:dyDescent="0.3">
      <c r="B68614"/>
    </row>
    <row r="68615" spans="2:2" ht="16.5" x14ac:dyDescent="0.3">
      <c r="B68615"/>
    </row>
    <row r="68616" spans="2:2" ht="16.5" x14ac:dyDescent="0.3">
      <c r="B68616"/>
    </row>
    <row r="68617" spans="2:2" ht="16.5" x14ac:dyDescent="0.3">
      <c r="B68617"/>
    </row>
    <row r="68618" spans="2:2" ht="16.5" x14ac:dyDescent="0.3">
      <c r="B68618"/>
    </row>
    <row r="68619" spans="2:2" ht="16.5" x14ac:dyDescent="0.3">
      <c r="B68619"/>
    </row>
    <row r="68620" spans="2:2" ht="16.5" x14ac:dyDescent="0.3">
      <c r="B68620"/>
    </row>
    <row r="68621" spans="2:2" ht="16.5" x14ac:dyDescent="0.3">
      <c r="B68621"/>
    </row>
    <row r="68622" spans="2:2" ht="16.5" x14ac:dyDescent="0.3">
      <c r="B68622"/>
    </row>
    <row r="68623" spans="2:2" ht="16.5" x14ac:dyDescent="0.3">
      <c r="B68623"/>
    </row>
    <row r="68624" spans="2:2" ht="16.5" x14ac:dyDescent="0.3">
      <c r="B68624"/>
    </row>
    <row r="68625" spans="2:2" ht="16.5" x14ac:dyDescent="0.3">
      <c r="B68625"/>
    </row>
    <row r="68626" spans="2:2" ht="16.5" x14ac:dyDescent="0.3">
      <c r="B68626"/>
    </row>
    <row r="68627" spans="2:2" ht="16.5" x14ac:dyDescent="0.3">
      <c r="B68627"/>
    </row>
    <row r="68628" spans="2:2" ht="16.5" x14ac:dyDescent="0.3">
      <c r="B68628"/>
    </row>
    <row r="68629" spans="2:2" ht="16.5" x14ac:dyDescent="0.3">
      <c r="B68629"/>
    </row>
    <row r="68630" spans="2:2" ht="16.5" x14ac:dyDescent="0.3">
      <c r="B68630"/>
    </row>
    <row r="68631" spans="2:2" ht="16.5" x14ac:dyDescent="0.3">
      <c r="B68631"/>
    </row>
    <row r="68632" spans="2:2" ht="16.5" x14ac:dyDescent="0.3">
      <c r="B68632"/>
    </row>
    <row r="68633" spans="2:2" ht="16.5" x14ac:dyDescent="0.3">
      <c r="B68633"/>
    </row>
    <row r="68634" spans="2:2" ht="16.5" x14ac:dyDescent="0.3">
      <c r="B68634"/>
    </row>
    <row r="68635" spans="2:2" ht="16.5" x14ac:dyDescent="0.3">
      <c r="B68635"/>
    </row>
    <row r="68636" spans="2:2" ht="16.5" x14ac:dyDescent="0.3">
      <c r="B68636"/>
    </row>
    <row r="68637" spans="2:2" ht="16.5" x14ac:dyDescent="0.3">
      <c r="B68637"/>
    </row>
    <row r="68638" spans="2:2" ht="16.5" x14ac:dyDescent="0.3">
      <c r="B68638"/>
    </row>
    <row r="68639" spans="2:2" ht="16.5" x14ac:dyDescent="0.3">
      <c r="B68639"/>
    </row>
    <row r="68640" spans="2:2" ht="16.5" x14ac:dyDescent="0.3">
      <c r="B68640"/>
    </row>
    <row r="68641" spans="2:2" ht="16.5" x14ac:dyDescent="0.3">
      <c r="B68641"/>
    </row>
    <row r="68642" spans="2:2" ht="16.5" x14ac:dyDescent="0.3">
      <c r="B68642"/>
    </row>
    <row r="68643" spans="2:2" ht="16.5" x14ac:dyDescent="0.3">
      <c r="B68643"/>
    </row>
    <row r="68644" spans="2:2" ht="16.5" x14ac:dyDescent="0.3">
      <c r="B68644"/>
    </row>
    <row r="68645" spans="2:2" ht="16.5" x14ac:dyDescent="0.3">
      <c r="B68645"/>
    </row>
    <row r="68646" spans="2:2" ht="16.5" x14ac:dyDescent="0.3">
      <c r="B68646"/>
    </row>
    <row r="68647" spans="2:2" ht="16.5" x14ac:dyDescent="0.3">
      <c r="B68647"/>
    </row>
    <row r="68648" spans="2:2" ht="16.5" x14ac:dyDescent="0.3">
      <c r="B68648"/>
    </row>
    <row r="68649" spans="2:2" ht="16.5" x14ac:dyDescent="0.3">
      <c r="B68649"/>
    </row>
    <row r="68650" spans="2:2" ht="16.5" x14ac:dyDescent="0.3">
      <c r="B68650"/>
    </row>
    <row r="68651" spans="2:2" ht="16.5" x14ac:dyDescent="0.3">
      <c r="B68651"/>
    </row>
    <row r="68652" spans="2:2" ht="16.5" x14ac:dyDescent="0.3">
      <c r="B68652"/>
    </row>
    <row r="68653" spans="2:2" ht="16.5" x14ac:dyDescent="0.3">
      <c r="B68653"/>
    </row>
    <row r="68654" spans="2:2" ht="16.5" x14ac:dyDescent="0.3">
      <c r="B68654"/>
    </row>
    <row r="68655" spans="2:2" ht="16.5" x14ac:dyDescent="0.3">
      <c r="B68655"/>
    </row>
    <row r="68656" spans="2:2" ht="16.5" x14ac:dyDescent="0.3">
      <c r="B68656"/>
    </row>
    <row r="68657" spans="2:2" ht="16.5" x14ac:dyDescent="0.3">
      <c r="B68657"/>
    </row>
    <row r="68658" spans="2:2" ht="16.5" x14ac:dyDescent="0.3">
      <c r="B68658"/>
    </row>
    <row r="68659" spans="2:2" ht="16.5" x14ac:dyDescent="0.3">
      <c r="B68659"/>
    </row>
    <row r="68660" spans="2:2" ht="16.5" x14ac:dyDescent="0.3">
      <c r="B68660"/>
    </row>
    <row r="68661" spans="2:2" ht="16.5" x14ac:dyDescent="0.3">
      <c r="B68661"/>
    </row>
    <row r="68662" spans="2:2" ht="16.5" x14ac:dyDescent="0.3">
      <c r="B68662"/>
    </row>
    <row r="68663" spans="2:2" ht="16.5" x14ac:dyDescent="0.3">
      <c r="B68663"/>
    </row>
    <row r="68664" spans="2:2" ht="16.5" x14ac:dyDescent="0.3">
      <c r="B68664"/>
    </row>
    <row r="68665" spans="2:2" ht="16.5" x14ac:dyDescent="0.3">
      <c r="B68665"/>
    </row>
    <row r="68666" spans="2:2" ht="16.5" x14ac:dyDescent="0.3">
      <c r="B68666"/>
    </row>
    <row r="68667" spans="2:2" ht="16.5" x14ac:dyDescent="0.3">
      <c r="B68667"/>
    </row>
    <row r="68668" spans="2:2" ht="16.5" x14ac:dyDescent="0.3">
      <c r="B68668"/>
    </row>
    <row r="68669" spans="2:2" ht="16.5" x14ac:dyDescent="0.3">
      <c r="B68669"/>
    </row>
    <row r="68670" spans="2:2" ht="16.5" x14ac:dyDescent="0.3">
      <c r="B68670"/>
    </row>
    <row r="68671" spans="2:2" ht="16.5" x14ac:dyDescent="0.3">
      <c r="B68671"/>
    </row>
    <row r="68672" spans="2:2" ht="16.5" x14ac:dyDescent="0.3">
      <c r="B68672"/>
    </row>
    <row r="68673" spans="2:2" ht="16.5" x14ac:dyDescent="0.3">
      <c r="B68673"/>
    </row>
    <row r="68674" spans="2:2" ht="16.5" x14ac:dyDescent="0.3">
      <c r="B68674"/>
    </row>
    <row r="68675" spans="2:2" ht="16.5" x14ac:dyDescent="0.3">
      <c r="B68675"/>
    </row>
    <row r="68676" spans="2:2" ht="16.5" x14ac:dyDescent="0.3">
      <c r="B68676"/>
    </row>
    <row r="68677" spans="2:2" ht="16.5" x14ac:dyDescent="0.3">
      <c r="B68677"/>
    </row>
    <row r="68678" spans="2:2" ht="16.5" x14ac:dyDescent="0.3">
      <c r="B68678"/>
    </row>
    <row r="68679" spans="2:2" ht="16.5" x14ac:dyDescent="0.3">
      <c r="B68679"/>
    </row>
    <row r="68680" spans="2:2" ht="16.5" x14ac:dyDescent="0.3">
      <c r="B68680"/>
    </row>
    <row r="68681" spans="2:2" ht="16.5" x14ac:dyDescent="0.3">
      <c r="B68681"/>
    </row>
    <row r="68682" spans="2:2" ht="16.5" x14ac:dyDescent="0.3">
      <c r="B68682"/>
    </row>
    <row r="68683" spans="2:2" ht="16.5" x14ac:dyDescent="0.3">
      <c r="B68683"/>
    </row>
    <row r="68684" spans="2:2" ht="16.5" x14ac:dyDescent="0.3">
      <c r="B68684"/>
    </row>
    <row r="68685" spans="2:2" ht="16.5" x14ac:dyDescent="0.3">
      <c r="B68685"/>
    </row>
    <row r="68686" spans="2:2" ht="16.5" x14ac:dyDescent="0.3">
      <c r="B68686"/>
    </row>
    <row r="68687" spans="2:2" ht="16.5" x14ac:dyDescent="0.3">
      <c r="B68687"/>
    </row>
    <row r="68688" spans="2:2" ht="16.5" x14ac:dyDescent="0.3">
      <c r="B68688"/>
    </row>
    <row r="68689" spans="2:2" ht="16.5" x14ac:dyDescent="0.3">
      <c r="B68689"/>
    </row>
    <row r="68690" spans="2:2" ht="16.5" x14ac:dyDescent="0.3">
      <c r="B68690"/>
    </row>
    <row r="68691" spans="2:2" ht="16.5" x14ac:dyDescent="0.3">
      <c r="B68691"/>
    </row>
    <row r="68692" spans="2:2" ht="16.5" x14ac:dyDescent="0.3">
      <c r="B68692"/>
    </row>
    <row r="68693" spans="2:2" ht="16.5" x14ac:dyDescent="0.3">
      <c r="B68693"/>
    </row>
    <row r="68694" spans="2:2" ht="16.5" x14ac:dyDescent="0.3">
      <c r="B68694"/>
    </row>
    <row r="68695" spans="2:2" ht="16.5" x14ac:dyDescent="0.3">
      <c r="B68695"/>
    </row>
    <row r="68696" spans="2:2" ht="16.5" x14ac:dyDescent="0.3">
      <c r="B68696"/>
    </row>
    <row r="68697" spans="2:2" ht="16.5" x14ac:dyDescent="0.3">
      <c r="B68697"/>
    </row>
    <row r="68698" spans="2:2" ht="16.5" x14ac:dyDescent="0.3">
      <c r="B68698"/>
    </row>
    <row r="68699" spans="2:2" ht="16.5" x14ac:dyDescent="0.3">
      <c r="B68699"/>
    </row>
    <row r="68700" spans="2:2" ht="16.5" x14ac:dyDescent="0.3">
      <c r="B68700"/>
    </row>
    <row r="68701" spans="2:2" ht="16.5" x14ac:dyDescent="0.3">
      <c r="B68701"/>
    </row>
    <row r="68702" spans="2:2" ht="16.5" x14ac:dyDescent="0.3">
      <c r="B68702"/>
    </row>
    <row r="68703" spans="2:2" ht="16.5" x14ac:dyDescent="0.3">
      <c r="B68703"/>
    </row>
    <row r="68704" spans="2:2" ht="16.5" x14ac:dyDescent="0.3">
      <c r="B68704"/>
    </row>
    <row r="68705" spans="2:2" ht="16.5" x14ac:dyDescent="0.3">
      <c r="B68705"/>
    </row>
    <row r="68706" spans="2:2" ht="16.5" x14ac:dyDescent="0.3">
      <c r="B68706"/>
    </row>
    <row r="68707" spans="2:2" ht="16.5" x14ac:dyDescent="0.3">
      <c r="B68707"/>
    </row>
    <row r="68708" spans="2:2" ht="16.5" x14ac:dyDescent="0.3">
      <c r="B68708"/>
    </row>
    <row r="68709" spans="2:2" ht="16.5" x14ac:dyDescent="0.3">
      <c r="B68709"/>
    </row>
    <row r="68710" spans="2:2" ht="16.5" x14ac:dyDescent="0.3">
      <c r="B68710"/>
    </row>
    <row r="68711" spans="2:2" ht="16.5" x14ac:dyDescent="0.3">
      <c r="B68711"/>
    </row>
    <row r="68712" spans="2:2" ht="16.5" x14ac:dyDescent="0.3">
      <c r="B68712"/>
    </row>
    <row r="68713" spans="2:2" ht="16.5" x14ac:dyDescent="0.3">
      <c r="B68713"/>
    </row>
    <row r="68714" spans="2:2" ht="16.5" x14ac:dyDescent="0.3">
      <c r="B68714"/>
    </row>
    <row r="68715" spans="2:2" ht="16.5" x14ac:dyDescent="0.3">
      <c r="B68715"/>
    </row>
    <row r="68716" spans="2:2" ht="16.5" x14ac:dyDescent="0.3">
      <c r="B68716"/>
    </row>
    <row r="68717" spans="2:2" ht="16.5" x14ac:dyDescent="0.3">
      <c r="B68717"/>
    </row>
    <row r="68718" spans="2:2" ht="16.5" x14ac:dyDescent="0.3">
      <c r="B68718"/>
    </row>
    <row r="68719" spans="2:2" ht="16.5" x14ac:dyDescent="0.3">
      <c r="B68719"/>
    </row>
    <row r="68720" spans="2:2" ht="16.5" x14ac:dyDescent="0.3">
      <c r="B68720"/>
    </row>
    <row r="68721" spans="2:2" ht="16.5" x14ac:dyDescent="0.3">
      <c r="B68721"/>
    </row>
    <row r="68722" spans="2:2" ht="16.5" x14ac:dyDescent="0.3">
      <c r="B68722"/>
    </row>
    <row r="68723" spans="2:2" ht="16.5" x14ac:dyDescent="0.3">
      <c r="B68723"/>
    </row>
    <row r="68724" spans="2:2" ht="16.5" x14ac:dyDescent="0.3">
      <c r="B68724"/>
    </row>
    <row r="68725" spans="2:2" ht="16.5" x14ac:dyDescent="0.3">
      <c r="B68725"/>
    </row>
    <row r="68726" spans="2:2" ht="16.5" x14ac:dyDescent="0.3">
      <c r="B68726"/>
    </row>
    <row r="68727" spans="2:2" ht="16.5" x14ac:dyDescent="0.3">
      <c r="B68727"/>
    </row>
    <row r="68728" spans="2:2" ht="16.5" x14ac:dyDescent="0.3">
      <c r="B68728"/>
    </row>
    <row r="68729" spans="2:2" ht="16.5" x14ac:dyDescent="0.3">
      <c r="B68729"/>
    </row>
    <row r="68730" spans="2:2" ht="16.5" x14ac:dyDescent="0.3">
      <c r="B68730"/>
    </row>
    <row r="68731" spans="2:2" ht="16.5" x14ac:dyDescent="0.3">
      <c r="B68731"/>
    </row>
    <row r="68732" spans="2:2" ht="16.5" x14ac:dyDescent="0.3">
      <c r="B68732"/>
    </row>
    <row r="68733" spans="2:2" ht="16.5" x14ac:dyDescent="0.3">
      <c r="B68733"/>
    </row>
    <row r="68734" spans="2:2" ht="16.5" x14ac:dyDescent="0.3">
      <c r="B68734"/>
    </row>
    <row r="68735" spans="2:2" ht="16.5" x14ac:dyDescent="0.3">
      <c r="B68735"/>
    </row>
    <row r="68736" spans="2:2" ht="16.5" x14ac:dyDescent="0.3">
      <c r="B68736"/>
    </row>
    <row r="68737" spans="2:2" ht="16.5" x14ac:dyDescent="0.3">
      <c r="B68737"/>
    </row>
    <row r="68738" spans="2:2" ht="16.5" x14ac:dyDescent="0.3">
      <c r="B68738"/>
    </row>
    <row r="68739" spans="2:2" ht="16.5" x14ac:dyDescent="0.3">
      <c r="B68739"/>
    </row>
    <row r="68740" spans="2:2" ht="16.5" x14ac:dyDescent="0.3">
      <c r="B68740"/>
    </row>
    <row r="68741" spans="2:2" ht="16.5" x14ac:dyDescent="0.3">
      <c r="B68741"/>
    </row>
    <row r="68742" spans="2:2" ht="16.5" x14ac:dyDescent="0.3">
      <c r="B68742"/>
    </row>
    <row r="68743" spans="2:2" ht="16.5" x14ac:dyDescent="0.3">
      <c r="B68743"/>
    </row>
    <row r="68744" spans="2:2" ht="16.5" x14ac:dyDescent="0.3">
      <c r="B68744"/>
    </row>
    <row r="68745" spans="2:2" ht="16.5" x14ac:dyDescent="0.3">
      <c r="B68745"/>
    </row>
    <row r="68746" spans="2:2" ht="16.5" x14ac:dyDescent="0.3">
      <c r="B68746"/>
    </row>
    <row r="68747" spans="2:2" ht="16.5" x14ac:dyDescent="0.3">
      <c r="B68747"/>
    </row>
    <row r="68748" spans="2:2" ht="16.5" x14ac:dyDescent="0.3">
      <c r="B68748"/>
    </row>
    <row r="68749" spans="2:2" ht="16.5" x14ac:dyDescent="0.3">
      <c r="B68749"/>
    </row>
    <row r="68750" spans="2:2" ht="16.5" x14ac:dyDescent="0.3">
      <c r="B68750"/>
    </row>
    <row r="68751" spans="2:2" ht="16.5" x14ac:dyDescent="0.3">
      <c r="B68751"/>
    </row>
    <row r="68752" spans="2:2" ht="16.5" x14ac:dyDescent="0.3">
      <c r="B68752"/>
    </row>
    <row r="68753" spans="2:2" ht="16.5" x14ac:dyDescent="0.3">
      <c r="B68753"/>
    </row>
    <row r="68754" spans="2:2" ht="16.5" x14ac:dyDescent="0.3">
      <c r="B68754"/>
    </row>
    <row r="68755" spans="2:2" ht="16.5" x14ac:dyDescent="0.3">
      <c r="B68755"/>
    </row>
    <row r="68756" spans="2:2" ht="16.5" x14ac:dyDescent="0.3">
      <c r="B68756"/>
    </row>
    <row r="68757" spans="2:2" ht="16.5" x14ac:dyDescent="0.3">
      <c r="B68757"/>
    </row>
    <row r="68758" spans="2:2" ht="16.5" x14ac:dyDescent="0.3">
      <c r="B68758"/>
    </row>
    <row r="68759" spans="2:2" ht="16.5" x14ac:dyDescent="0.3">
      <c r="B68759"/>
    </row>
    <row r="68760" spans="2:2" ht="16.5" x14ac:dyDescent="0.3">
      <c r="B68760"/>
    </row>
    <row r="68761" spans="2:2" ht="16.5" x14ac:dyDescent="0.3">
      <c r="B68761"/>
    </row>
    <row r="68762" spans="2:2" ht="16.5" x14ac:dyDescent="0.3">
      <c r="B68762"/>
    </row>
    <row r="68763" spans="2:2" ht="16.5" x14ac:dyDescent="0.3">
      <c r="B68763"/>
    </row>
    <row r="68764" spans="2:2" ht="16.5" x14ac:dyDescent="0.3">
      <c r="B68764"/>
    </row>
    <row r="68765" spans="2:2" ht="16.5" x14ac:dyDescent="0.3">
      <c r="B68765"/>
    </row>
    <row r="68766" spans="2:2" ht="16.5" x14ac:dyDescent="0.3">
      <c r="B68766"/>
    </row>
    <row r="68767" spans="2:2" ht="16.5" x14ac:dyDescent="0.3">
      <c r="B68767"/>
    </row>
    <row r="68768" spans="2:2" ht="16.5" x14ac:dyDescent="0.3">
      <c r="B68768"/>
    </row>
    <row r="68769" spans="2:2" ht="16.5" x14ac:dyDescent="0.3">
      <c r="B68769"/>
    </row>
    <row r="68770" spans="2:2" ht="16.5" x14ac:dyDescent="0.3">
      <c r="B68770"/>
    </row>
    <row r="68771" spans="2:2" ht="16.5" x14ac:dyDescent="0.3">
      <c r="B68771"/>
    </row>
    <row r="68772" spans="2:2" ht="16.5" x14ac:dyDescent="0.3">
      <c r="B68772"/>
    </row>
    <row r="68773" spans="2:2" ht="16.5" x14ac:dyDescent="0.3">
      <c r="B68773"/>
    </row>
    <row r="68774" spans="2:2" ht="16.5" x14ac:dyDescent="0.3">
      <c r="B68774"/>
    </row>
    <row r="68775" spans="2:2" ht="16.5" x14ac:dyDescent="0.3">
      <c r="B68775"/>
    </row>
    <row r="68776" spans="2:2" ht="16.5" x14ac:dyDescent="0.3">
      <c r="B68776"/>
    </row>
    <row r="68777" spans="2:2" ht="16.5" x14ac:dyDescent="0.3">
      <c r="B68777"/>
    </row>
    <row r="68778" spans="2:2" ht="16.5" x14ac:dyDescent="0.3">
      <c r="B68778"/>
    </row>
    <row r="68779" spans="2:2" ht="16.5" x14ac:dyDescent="0.3">
      <c r="B68779"/>
    </row>
    <row r="68780" spans="2:2" ht="16.5" x14ac:dyDescent="0.3">
      <c r="B68780"/>
    </row>
    <row r="68781" spans="2:2" ht="16.5" x14ac:dyDescent="0.3">
      <c r="B68781"/>
    </row>
    <row r="68782" spans="2:2" ht="16.5" x14ac:dyDescent="0.3">
      <c r="B68782"/>
    </row>
    <row r="68783" spans="2:2" ht="16.5" x14ac:dyDescent="0.3">
      <c r="B68783"/>
    </row>
    <row r="68784" spans="2:2" ht="16.5" x14ac:dyDescent="0.3">
      <c r="B68784"/>
    </row>
    <row r="68785" spans="2:2" ht="16.5" x14ac:dyDescent="0.3">
      <c r="B68785"/>
    </row>
    <row r="68786" spans="2:2" ht="16.5" x14ac:dyDescent="0.3">
      <c r="B68786"/>
    </row>
    <row r="68787" spans="2:2" ht="16.5" x14ac:dyDescent="0.3">
      <c r="B68787"/>
    </row>
    <row r="68788" spans="2:2" ht="16.5" x14ac:dyDescent="0.3">
      <c r="B68788"/>
    </row>
    <row r="68789" spans="2:2" ht="16.5" x14ac:dyDescent="0.3">
      <c r="B68789"/>
    </row>
    <row r="68790" spans="2:2" ht="16.5" x14ac:dyDescent="0.3">
      <c r="B68790"/>
    </row>
    <row r="68791" spans="2:2" ht="16.5" x14ac:dyDescent="0.3">
      <c r="B68791"/>
    </row>
    <row r="68792" spans="2:2" ht="16.5" x14ac:dyDescent="0.3">
      <c r="B68792"/>
    </row>
    <row r="68793" spans="2:2" ht="16.5" x14ac:dyDescent="0.3">
      <c r="B68793"/>
    </row>
    <row r="68794" spans="2:2" ht="16.5" x14ac:dyDescent="0.3">
      <c r="B68794"/>
    </row>
    <row r="68795" spans="2:2" ht="16.5" x14ac:dyDescent="0.3">
      <c r="B68795"/>
    </row>
    <row r="68796" spans="2:2" ht="16.5" x14ac:dyDescent="0.3">
      <c r="B68796"/>
    </row>
    <row r="68797" spans="2:2" ht="16.5" x14ac:dyDescent="0.3">
      <c r="B68797"/>
    </row>
    <row r="68798" spans="2:2" ht="16.5" x14ac:dyDescent="0.3">
      <c r="B68798"/>
    </row>
    <row r="68799" spans="2:2" ht="16.5" x14ac:dyDescent="0.3">
      <c r="B68799"/>
    </row>
    <row r="68800" spans="2:2" ht="16.5" x14ac:dyDescent="0.3">
      <c r="B68800"/>
    </row>
    <row r="68801" spans="2:2" ht="16.5" x14ac:dyDescent="0.3">
      <c r="B68801"/>
    </row>
    <row r="68802" spans="2:2" ht="16.5" x14ac:dyDescent="0.3">
      <c r="B68802"/>
    </row>
    <row r="68803" spans="2:2" ht="16.5" x14ac:dyDescent="0.3">
      <c r="B68803"/>
    </row>
    <row r="68804" spans="2:2" ht="16.5" x14ac:dyDescent="0.3">
      <c r="B68804"/>
    </row>
    <row r="68805" spans="2:2" ht="16.5" x14ac:dyDescent="0.3">
      <c r="B68805"/>
    </row>
    <row r="68806" spans="2:2" ht="16.5" x14ac:dyDescent="0.3">
      <c r="B68806"/>
    </row>
    <row r="68807" spans="2:2" ht="16.5" x14ac:dyDescent="0.3">
      <c r="B68807"/>
    </row>
    <row r="68808" spans="2:2" ht="16.5" x14ac:dyDescent="0.3">
      <c r="B68808"/>
    </row>
    <row r="68809" spans="2:2" ht="16.5" x14ac:dyDescent="0.3">
      <c r="B68809"/>
    </row>
    <row r="68810" spans="2:2" ht="16.5" x14ac:dyDescent="0.3">
      <c r="B68810"/>
    </row>
    <row r="68811" spans="2:2" ht="16.5" x14ac:dyDescent="0.3">
      <c r="B68811"/>
    </row>
    <row r="68812" spans="2:2" ht="16.5" x14ac:dyDescent="0.3">
      <c r="B68812"/>
    </row>
    <row r="68813" spans="2:2" ht="16.5" x14ac:dyDescent="0.3">
      <c r="B68813"/>
    </row>
    <row r="68814" spans="2:2" ht="16.5" x14ac:dyDescent="0.3">
      <c r="B68814"/>
    </row>
    <row r="68815" spans="2:2" ht="16.5" x14ac:dyDescent="0.3">
      <c r="B68815"/>
    </row>
    <row r="68816" spans="2:2" ht="16.5" x14ac:dyDescent="0.3">
      <c r="B68816"/>
    </row>
    <row r="68817" spans="2:2" ht="16.5" x14ac:dyDescent="0.3">
      <c r="B68817"/>
    </row>
    <row r="68818" spans="2:2" ht="16.5" x14ac:dyDescent="0.3">
      <c r="B68818"/>
    </row>
    <row r="68819" spans="2:2" ht="16.5" x14ac:dyDescent="0.3">
      <c r="B68819"/>
    </row>
    <row r="68820" spans="2:2" ht="16.5" x14ac:dyDescent="0.3">
      <c r="B68820"/>
    </row>
    <row r="68821" spans="2:2" ht="16.5" x14ac:dyDescent="0.3">
      <c r="B68821"/>
    </row>
    <row r="68822" spans="2:2" ht="16.5" x14ac:dyDescent="0.3">
      <c r="B68822"/>
    </row>
    <row r="68823" spans="2:2" ht="16.5" x14ac:dyDescent="0.3">
      <c r="B68823"/>
    </row>
    <row r="68824" spans="2:2" ht="16.5" x14ac:dyDescent="0.3">
      <c r="B68824"/>
    </row>
    <row r="68825" spans="2:2" ht="16.5" x14ac:dyDescent="0.3">
      <c r="B68825"/>
    </row>
    <row r="68826" spans="2:2" ht="16.5" x14ac:dyDescent="0.3">
      <c r="B68826"/>
    </row>
    <row r="68827" spans="2:2" ht="16.5" x14ac:dyDescent="0.3">
      <c r="B68827"/>
    </row>
    <row r="68828" spans="2:2" ht="16.5" x14ac:dyDescent="0.3">
      <c r="B68828"/>
    </row>
    <row r="68829" spans="2:2" ht="16.5" x14ac:dyDescent="0.3">
      <c r="B68829"/>
    </row>
    <row r="68830" spans="2:2" ht="16.5" x14ac:dyDescent="0.3">
      <c r="B68830"/>
    </row>
    <row r="68831" spans="2:2" ht="16.5" x14ac:dyDescent="0.3">
      <c r="B68831"/>
    </row>
    <row r="68832" spans="2:2" ht="16.5" x14ac:dyDescent="0.3">
      <c r="B68832"/>
    </row>
    <row r="68833" spans="2:2" ht="16.5" x14ac:dyDescent="0.3">
      <c r="B68833"/>
    </row>
    <row r="68834" spans="2:2" ht="16.5" x14ac:dyDescent="0.3">
      <c r="B68834"/>
    </row>
    <row r="68835" spans="2:2" ht="16.5" x14ac:dyDescent="0.3">
      <c r="B68835"/>
    </row>
    <row r="68836" spans="2:2" ht="16.5" x14ac:dyDescent="0.3">
      <c r="B68836"/>
    </row>
    <row r="68837" spans="2:2" ht="16.5" x14ac:dyDescent="0.3">
      <c r="B68837"/>
    </row>
    <row r="68838" spans="2:2" ht="16.5" x14ac:dyDescent="0.3">
      <c r="B68838"/>
    </row>
    <row r="68839" spans="2:2" ht="16.5" x14ac:dyDescent="0.3">
      <c r="B68839"/>
    </row>
    <row r="68840" spans="2:2" ht="16.5" x14ac:dyDescent="0.3">
      <c r="B68840"/>
    </row>
    <row r="68841" spans="2:2" ht="16.5" x14ac:dyDescent="0.3">
      <c r="B68841"/>
    </row>
    <row r="68842" spans="2:2" ht="16.5" x14ac:dyDescent="0.3">
      <c r="B68842"/>
    </row>
    <row r="68843" spans="2:2" ht="16.5" x14ac:dyDescent="0.3">
      <c r="B68843"/>
    </row>
    <row r="68844" spans="2:2" ht="16.5" x14ac:dyDescent="0.3">
      <c r="B68844"/>
    </row>
    <row r="68845" spans="2:2" ht="16.5" x14ac:dyDescent="0.3">
      <c r="B68845"/>
    </row>
    <row r="68846" spans="2:2" ht="16.5" x14ac:dyDescent="0.3">
      <c r="B68846"/>
    </row>
    <row r="68847" spans="2:2" ht="16.5" x14ac:dyDescent="0.3">
      <c r="B68847"/>
    </row>
    <row r="68848" spans="2:2" ht="16.5" x14ac:dyDescent="0.3">
      <c r="B68848"/>
    </row>
    <row r="68849" spans="2:2" ht="16.5" x14ac:dyDescent="0.3">
      <c r="B68849"/>
    </row>
    <row r="68850" spans="2:2" ht="16.5" x14ac:dyDescent="0.3">
      <c r="B68850"/>
    </row>
    <row r="68851" spans="2:2" ht="16.5" x14ac:dyDescent="0.3">
      <c r="B68851"/>
    </row>
    <row r="68852" spans="2:2" ht="16.5" x14ac:dyDescent="0.3">
      <c r="B68852"/>
    </row>
    <row r="68853" spans="2:2" ht="16.5" x14ac:dyDescent="0.3">
      <c r="B68853"/>
    </row>
    <row r="68854" spans="2:2" ht="16.5" x14ac:dyDescent="0.3">
      <c r="B68854"/>
    </row>
    <row r="68855" spans="2:2" ht="16.5" x14ac:dyDescent="0.3">
      <c r="B68855"/>
    </row>
    <row r="68856" spans="2:2" ht="16.5" x14ac:dyDescent="0.3">
      <c r="B68856"/>
    </row>
    <row r="68857" spans="2:2" ht="16.5" x14ac:dyDescent="0.3">
      <c r="B68857"/>
    </row>
    <row r="68858" spans="2:2" ht="16.5" x14ac:dyDescent="0.3">
      <c r="B68858"/>
    </row>
    <row r="68859" spans="2:2" ht="16.5" x14ac:dyDescent="0.3">
      <c r="B68859"/>
    </row>
    <row r="68860" spans="2:2" ht="16.5" x14ac:dyDescent="0.3">
      <c r="B68860"/>
    </row>
    <row r="68861" spans="2:2" ht="16.5" x14ac:dyDescent="0.3">
      <c r="B68861"/>
    </row>
    <row r="68862" spans="2:2" ht="16.5" x14ac:dyDescent="0.3">
      <c r="B68862"/>
    </row>
    <row r="68863" spans="2:2" ht="16.5" x14ac:dyDescent="0.3">
      <c r="B68863"/>
    </row>
    <row r="68864" spans="2:2" ht="16.5" x14ac:dyDescent="0.3">
      <c r="B68864"/>
    </row>
    <row r="68865" spans="2:2" ht="16.5" x14ac:dyDescent="0.3">
      <c r="B68865"/>
    </row>
    <row r="68866" spans="2:2" ht="16.5" x14ac:dyDescent="0.3">
      <c r="B68866"/>
    </row>
    <row r="68867" spans="2:2" ht="16.5" x14ac:dyDescent="0.3">
      <c r="B68867"/>
    </row>
    <row r="68868" spans="2:2" ht="16.5" x14ac:dyDescent="0.3">
      <c r="B68868"/>
    </row>
    <row r="68869" spans="2:2" ht="16.5" x14ac:dyDescent="0.3">
      <c r="B68869"/>
    </row>
    <row r="68870" spans="2:2" ht="16.5" x14ac:dyDescent="0.3">
      <c r="B68870"/>
    </row>
    <row r="68871" spans="2:2" ht="16.5" x14ac:dyDescent="0.3">
      <c r="B68871"/>
    </row>
    <row r="68872" spans="2:2" ht="16.5" x14ac:dyDescent="0.3">
      <c r="B68872"/>
    </row>
    <row r="68873" spans="2:2" ht="16.5" x14ac:dyDescent="0.3">
      <c r="B68873"/>
    </row>
    <row r="68874" spans="2:2" ht="16.5" x14ac:dyDescent="0.3">
      <c r="B68874"/>
    </row>
    <row r="68875" spans="2:2" ht="16.5" x14ac:dyDescent="0.3">
      <c r="B68875"/>
    </row>
    <row r="68876" spans="2:2" ht="16.5" x14ac:dyDescent="0.3">
      <c r="B68876"/>
    </row>
    <row r="68877" spans="2:2" ht="16.5" x14ac:dyDescent="0.3">
      <c r="B68877"/>
    </row>
    <row r="68878" spans="2:2" ht="16.5" x14ac:dyDescent="0.3">
      <c r="B68878"/>
    </row>
    <row r="68879" spans="2:2" ht="16.5" x14ac:dyDescent="0.3">
      <c r="B68879"/>
    </row>
    <row r="68880" spans="2:2" ht="16.5" x14ac:dyDescent="0.3">
      <c r="B68880"/>
    </row>
    <row r="68881" spans="2:2" ht="16.5" x14ac:dyDescent="0.3">
      <c r="B68881"/>
    </row>
    <row r="68882" spans="2:2" ht="16.5" x14ac:dyDescent="0.3">
      <c r="B68882"/>
    </row>
    <row r="68883" spans="2:2" ht="16.5" x14ac:dyDescent="0.3">
      <c r="B68883"/>
    </row>
    <row r="68884" spans="2:2" ht="16.5" x14ac:dyDescent="0.3">
      <c r="B68884"/>
    </row>
    <row r="68885" spans="2:2" ht="16.5" x14ac:dyDescent="0.3">
      <c r="B68885"/>
    </row>
    <row r="68886" spans="2:2" ht="16.5" x14ac:dyDescent="0.3">
      <c r="B68886"/>
    </row>
    <row r="68887" spans="2:2" ht="16.5" x14ac:dyDescent="0.3">
      <c r="B68887"/>
    </row>
    <row r="68888" spans="2:2" ht="16.5" x14ac:dyDescent="0.3">
      <c r="B68888"/>
    </row>
    <row r="68889" spans="2:2" ht="16.5" x14ac:dyDescent="0.3">
      <c r="B68889"/>
    </row>
    <row r="68890" spans="2:2" ht="16.5" x14ac:dyDescent="0.3">
      <c r="B68890"/>
    </row>
    <row r="68891" spans="2:2" ht="16.5" x14ac:dyDescent="0.3">
      <c r="B68891"/>
    </row>
    <row r="68892" spans="2:2" ht="16.5" x14ac:dyDescent="0.3">
      <c r="B68892"/>
    </row>
    <row r="68893" spans="2:2" ht="16.5" x14ac:dyDescent="0.3">
      <c r="B68893"/>
    </row>
    <row r="68894" spans="2:2" ht="16.5" x14ac:dyDescent="0.3">
      <c r="B68894"/>
    </row>
    <row r="68895" spans="2:2" ht="16.5" x14ac:dyDescent="0.3">
      <c r="B68895"/>
    </row>
    <row r="68896" spans="2:2" ht="16.5" x14ac:dyDescent="0.3">
      <c r="B68896"/>
    </row>
    <row r="68897" spans="2:2" ht="16.5" x14ac:dyDescent="0.3">
      <c r="B68897"/>
    </row>
    <row r="68898" spans="2:2" ht="16.5" x14ac:dyDescent="0.3">
      <c r="B68898"/>
    </row>
    <row r="68899" spans="2:2" ht="16.5" x14ac:dyDescent="0.3">
      <c r="B68899"/>
    </row>
    <row r="68900" spans="2:2" ht="16.5" x14ac:dyDescent="0.3">
      <c r="B68900"/>
    </row>
    <row r="68901" spans="2:2" ht="16.5" x14ac:dyDescent="0.3">
      <c r="B68901"/>
    </row>
    <row r="68902" spans="2:2" ht="16.5" x14ac:dyDescent="0.3">
      <c r="B68902"/>
    </row>
    <row r="68903" spans="2:2" ht="16.5" x14ac:dyDescent="0.3">
      <c r="B68903"/>
    </row>
    <row r="68904" spans="2:2" ht="16.5" x14ac:dyDescent="0.3">
      <c r="B68904"/>
    </row>
    <row r="68905" spans="2:2" ht="16.5" x14ac:dyDescent="0.3">
      <c r="B68905"/>
    </row>
    <row r="68906" spans="2:2" ht="16.5" x14ac:dyDescent="0.3">
      <c r="B68906"/>
    </row>
    <row r="68907" spans="2:2" ht="16.5" x14ac:dyDescent="0.3">
      <c r="B68907"/>
    </row>
    <row r="68908" spans="2:2" ht="16.5" x14ac:dyDescent="0.3">
      <c r="B68908"/>
    </row>
    <row r="68909" spans="2:2" ht="16.5" x14ac:dyDescent="0.3">
      <c r="B68909"/>
    </row>
    <row r="68910" spans="2:2" ht="16.5" x14ac:dyDescent="0.3">
      <c r="B68910"/>
    </row>
    <row r="68911" spans="2:2" ht="16.5" x14ac:dyDescent="0.3">
      <c r="B68911"/>
    </row>
    <row r="68912" spans="2:2" ht="16.5" x14ac:dyDescent="0.3">
      <c r="B68912"/>
    </row>
    <row r="68913" spans="2:2" ht="16.5" x14ac:dyDescent="0.3">
      <c r="B68913"/>
    </row>
    <row r="68914" spans="2:2" ht="16.5" x14ac:dyDescent="0.3">
      <c r="B68914"/>
    </row>
    <row r="68915" spans="2:2" ht="16.5" x14ac:dyDescent="0.3">
      <c r="B68915"/>
    </row>
    <row r="68916" spans="2:2" ht="16.5" x14ac:dyDescent="0.3">
      <c r="B68916"/>
    </row>
    <row r="68917" spans="2:2" ht="16.5" x14ac:dyDescent="0.3">
      <c r="B68917"/>
    </row>
    <row r="68918" spans="2:2" ht="16.5" x14ac:dyDescent="0.3">
      <c r="B68918"/>
    </row>
    <row r="68919" spans="2:2" ht="16.5" x14ac:dyDescent="0.3">
      <c r="B68919"/>
    </row>
    <row r="68920" spans="2:2" ht="16.5" x14ac:dyDescent="0.3">
      <c r="B68920"/>
    </row>
    <row r="68921" spans="2:2" ht="16.5" x14ac:dyDescent="0.3">
      <c r="B68921"/>
    </row>
    <row r="68922" spans="2:2" ht="16.5" x14ac:dyDescent="0.3">
      <c r="B68922"/>
    </row>
    <row r="68923" spans="2:2" ht="16.5" x14ac:dyDescent="0.3">
      <c r="B68923"/>
    </row>
    <row r="68924" spans="2:2" ht="16.5" x14ac:dyDescent="0.3">
      <c r="B68924"/>
    </row>
    <row r="68925" spans="2:2" ht="16.5" x14ac:dyDescent="0.3">
      <c r="B68925"/>
    </row>
    <row r="68926" spans="2:2" ht="16.5" x14ac:dyDescent="0.3">
      <c r="B68926"/>
    </row>
    <row r="68927" spans="2:2" ht="16.5" x14ac:dyDescent="0.3">
      <c r="B68927"/>
    </row>
    <row r="68928" spans="2:2" ht="16.5" x14ac:dyDescent="0.3">
      <c r="B68928"/>
    </row>
    <row r="68929" spans="2:2" ht="16.5" x14ac:dyDescent="0.3">
      <c r="B68929"/>
    </row>
    <row r="68930" spans="2:2" ht="16.5" x14ac:dyDescent="0.3">
      <c r="B68930"/>
    </row>
    <row r="68931" spans="2:2" ht="16.5" x14ac:dyDescent="0.3">
      <c r="B68931"/>
    </row>
    <row r="68932" spans="2:2" ht="16.5" x14ac:dyDescent="0.3">
      <c r="B68932"/>
    </row>
    <row r="68933" spans="2:2" ht="16.5" x14ac:dyDescent="0.3">
      <c r="B68933"/>
    </row>
    <row r="68934" spans="2:2" ht="16.5" x14ac:dyDescent="0.3">
      <c r="B68934"/>
    </row>
    <row r="68935" spans="2:2" ht="16.5" x14ac:dyDescent="0.3">
      <c r="B68935"/>
    </row>
    <row r="68936" spans="2:2" ht="16.5" x14ac:dyDescent="0.3">
      <c r="B68936"/>
    </row>
    <row r="68937" spans="2:2" ht="16.5" x14ac:dyDescent="0.3">
      <c r="B68937"/>
    </row>
    <row r="68938" spans="2:2" ht="16.5" x14ac:dyDescent="0.3">
      <c r="B68938"/>
    </row>
    <row r="68939" spans="2:2" ht="16.5" x14ac:dyDescent="0.3">
      <c r="B68939"/>
    </row>
    <row r="68940" spans="2:2" ht="16.5" x14ac:dyDescent="0.3">
      <c r="B68940"/>
    </row>
    <row r="68941" spans="2:2" ht="16.5" x14ac:dyDescent="0.3">
      <c r="B68941"/>
    </row>
    <row r="68942" spans="2:2" ht="16.5" x14ac:dyDescent="0.3">
      <c r="B68942"/>
    </row>
    <row r="68943" spans="2:2" ht="16.5" x14ac:dyDescent="0.3">
      <c r="B68943"/>
    </row>
    <row r="68944" spans="2:2" ht="16.5" x14ac:dyDescent="0.3">
      <c r="B68944"/>
    </row>
    <row r="68945" spans="2:2" ht="16.5" x14ac:dyDescent="0.3">
      <c r="B68945"/>
    </row>
    <row r="68946" spans="2:2" ht="16.5" x14ac:dyDescent="0.3">
      <c r="B68946"/>
    </row>
    <row r="68947" spans="2:2" ht="16.5" x14ac:dyDescent="0.3">
      <c r="B68947"/>
    </row>
    <row r="68948" spans="2:2" ht="16.5" x14ac:dyDescent="0.3">
      <c r="B68948"/>
    </row>
    <row r="68949" spans="2:2" ht="16.5" x14ac:dyDescent="0.3">
      <c r="B68949"/>
    </row>
    <row r="68950" spans="2:2" ht="16.5" x14ac:dyDescent="0.3">
      <c r="B68950"/>
    </row>
    <row r="68951" spans="2:2" ht="16.5" x14ac:dyDescent="0.3">
      <c r="B68951"/>
    </row>
    <row r="68952" spans="2:2" ht="16.5" x14ac:dyDescent="0.3">
      <c r="B68952"/>
    </row>
    <row r="68953" spans="2:2" ht="16.5" x14ac:dyDescent="0.3">
      <c r="B68953"/>
    </row>
    <row r="68954" spans="2:2" ht="16.5" x14ac:dyDescent="0.3">
      <c r="B68954"/>
    </row>
    <row r="68955" spans="2:2" ht="16.5" x14ac:dyDescent="0.3">
      <c r="B68955"/>
    </row>
    <row r="68956" spans="2:2" ht="16.5" x14ac:dyDescent="0.3">
      <c r="B68956"/>
    </row>
    <row r="68957" spans="2:2" ht="16.5" x14ac:dyDescent="0.3">
      <c r="B68957"/>
    </row>
    <row r="68958" spans="2:2" ht="16.5" x14ac:dyDescent="0.3">
      <c r="B68958"/>
    </row>
    <row r="68959" spans="2:2" ht="16.5" x14ac:dyDescent="0.3">
      <c r="B68959"/>
    </row>
    <row r="68960" spans="2:2" ht="16.5" x14ac:dyDescent="0.3">
      <c r="B68960"/>
    </row>
    <row r="68961" spans="2:2" ht="16.5" x14ac:dyDescent="0.3">
      <c r="B68961"/>
    </row>
    <row r="68962" spans="2:2" ht="16.5" x14ac:dyDescent="0.3">
      <c r="B68962"/>
    </row>
    <row r="68963" spans="2:2" ht="16.5" x14ac:dyDescent="0.3">
      <c r="B68963"/>
    </row>
    <row r="68964" spans="2:2" ht="16.5" x14ac:dyDescent="0.3">
      <c r="B68964"/>
    </row>
    <row r="68965" spans="2:2" ht="16.5" x14ac:dyDescent="0.3">
      <c r="B68965"/>
    </row>
    <row r="68966" spans="2:2" ht="16.5" x14ac:dyDescent="0.3">
      <c r="B68966"/>
    </row>
    <row r="68967" spans="2:2" ht="16.5" x14ac:dyDescent="0.3">
      <c r="B68967"/>
    </row>
    <row r="68968" spans="2:2" ht="16.5" x14ac:dyDescent="0.3">
      <c r="B68968"/>
    </row>
    <row r="68969" spans="2:2" ht="16.5" x14ac:dyDescent="0.3">
      <c r="B68969"/>
    </row>
    <row r="68970" spans="2:2" ht="16.5" x14ac:dyDescent="0.3">
      <c r="B68970"/>
    </row>
    <row r="68971" spans="2:2" ht="16.5" x14ac:dyDescent="0.3">
      <c r="B68971"/>
    </row>
    <row r="68972" spans="2:2" ht="16.5" x14ac:dyDescent="0.3">
      <c r="B68972"/>
    </row>
    <row r="68973" spans="2:2" ht="16.5" x14ac:dyDescent="0.3">
      <c r="B68973"/>
    </row>
    <row r="68974" spans="2:2" ht="16.5" x14ac:dyDescent="0.3">
      <c r="B68974"/>
    </row>
    <row r="68975" spans="2:2" ht="16.5" x14ac:dyDescent="0.3">
      <c r="B68975"/>
    </row>
    <row r="68976" spans="2:2" ht="16.5" x14ac:dyDescent="0.3">
      <c r="B68976"/>
    </row>
    <row r="68977" spans="2:2" ht="16.5" x14ac:dyDescent="0.3">
      <c r="B68977"/>
    </row>
    <row r="68978" spans="2:2" ht="16.5" x14ac:dyDescent="0.3">
      <c r="B68978"/>
    </row>
    <row r="68979" spans="2:2" ht="16.5" x14ac:dyDescent="0.3">
      <c r="B68979"/>
    </row>
    <row r="68980" spans="2:2" ht="16.5" x14ac:dyDescent="0.3">
      <c r="B68980"/>
    </row>
    <row r="68981" spans="2:2" ht="16.5" x14ac:dyDescent="0.3">
      <c r="B68981"/>
    </row>
    <row r="68982" spans="2:2" ht="16.5" x14ac:dyDescent="0.3">
      <c r="B68982"/>
    </row>
    <row r="68983" spans="2:2" ht="16.5" x14ac:dyDescent="0.3">
      <c r="B68983"/>
    </row>
    <row r="68984" spans="2:2" ht="16.5" x14ac:dyDescent="0.3">
      <c r="B68984"/>
    </row>
    <row r="68985" spans="2:2" ht="16.5" x14ac:dyDescent="0.3">
      <c r="B68985"/>
    </row>
    <row r="68986" spans="2:2" ht="16.5" x14ac:dyDescent="0.3">
      <c r="B68986"/>
    </row>
    <row r="68987" spans="2:2" ht="16.5" x14ac:dyDescent="0.3">
      <c r="B68987"/>
    </row>
    <row r="68988" spans="2:2" ht="16.5" x14ac:dyDescent="0.3">
      <c r="B68988"/>
    </row>
    <row r="68989" spans="2:2" ht="16.5" x14ac:dyDescent="0.3">
      <c r="B68989"/>
    </row>
    <row r="68990" spans="2:2" ht="16.5" x14ac:dyDescent="0.3">
      <c r="B68990"/>
    </row>
    <row r="68991" spans="2:2" ht="16.5" x14ac:dyDescent="0.3">
      <c r="B68991"/>
    </row>
    <row r="68992" spans="2:2" ht="16.5" x14ac:dyDescent="0.3">
      <c r="B68992"/>
    </row>
    <row r="68993" spans="2:2" ht="16.5" x14ac:dyDescent="0.3">
      <c r="B68993"/>
    </row>
    <row r="68994" spans="2:2" ht="16.5" x14ac:dyDescent="0.3">
      <c r="B68994"/>
    </row>
    <row r="68995" spans="2:2" ht="16.5" x14ac:dyDescent="0.3">
      <c r="B68995"/>
    </row>
    <row r="68996" spans="2:2" ht="16.5" x14ac:dyDescent="0.3">
      <c r="B68996"/>
    </row>
    <row r="68997" spans="2:2" ht="16.5" x14ac:dyDescent="0.3">
      <c r="B68997"/>
    </row>
    <row r="68998" spans="2:2" ht="16.5" x14ac:dyDescent="0.3">
      <c r="B68998"/>
    </row>
    <row r="68999" spans="2:2" ht="16.5" x14ac:dyDescent="0.3">
      <c r="B68999"/>
    </row>
    <row r="69000" spans="2:2" ht="16.5" x14ac:dyDescent="0.3">
      <c r="B69000"/>
    </row>
    <row r="69001" spans="2:2" ht="16.5" x14ac:dyDescent="0.3">
      <c r="B69001"/>
    </row>
    <row r="69002" spans="2:2" ht="16.5" x14ac:dyDescent="0.3">
      <c r="B69002"/>
    </row>
    <row r="69003" spans="2:2" ht="16.5" x14ac:dyDescent="0.3">
      <c r="B69003"/>
    </row>
    <row r="69004" spans="2:2" ht="16.5" x14ac:dyDescent="0.3">
      <c r="B69004"/>
    </row>
    <row r="69005" spans="2:2" ht="16.5" x14ac:dyDescent="0.3">
      <c r="B69005"/>
    </row>
    <row r="69006" spans="2:2" ht="16.5" x14ac:dyDescent="0.3">
      <c r="B69006"/>
    </row>
    <row r="69007" spans="2:2" ht="16.5" x14ac:dyDescent="0.3">
      <c r="B69007"/>
    </row>
    <row r="69008" spans="2:2" ht="16.5" x14ac:dyDescent="0.3">
      <c r="B69008"/>
    </row>
    <row r="69009" spans="2:2" ht="16.5" x14ac:dyDescent="0.3">
      <c r="B69009"/>
    </row>
    <row r="69010" spans="2:2" ht="16.5" x14ac:dyDescent="0.3">
      <c r="B69010"/>
    </row>
    <row r="69011" spans="2:2" ht="16.5" x14ac:dyDescent="0.3">
      <c r="B69011"/>
    </row>
    <row r="69012" spans="2:2" ht="16.5" x14ac:dyDescent="0.3">
      <c r="B69012"/>
    </row>
    <row r="69013" spans="2:2" ht="16.5" x14ac:dyDescent="0.3">
      <c r="B69013"/>
    </row>
    <row r="69014" spans="2:2" ht="16.5" x14ac:dyDescent="0.3">
      <c r="B69014"/>
    </row>
    <row r="69015" spans="2:2" ht="16.5" x14ac:dyDescent="0.3">
      <c r="B69015"/>
    </row>
    <row r="69016" spans="2:2" ht="16.5" x14ac:dyDescent="0.3">
      <c r="B69016"/>
    </row>
    <row r="69017" spans="2:2" ht="16.5" x14ac:dyDescent="0.3">
      <c r="B69017"/>
    </row>
    <row r="69018" spans="2:2" ht="16.5" x14ac:dyDescent="0.3">
      <c r="B69018"/>
    </row>
    <row r="69019" spans="2:2" ht="16.5" x14ac:dyDescent="0.3">
      <c r="B69019"/>
    </row>
    <row r="69020" spans="2:2" ht="16.5" x14ac:dyDescent="0.3">
      <c r="B69020"/>
    </row>
    <row r="69021" spans="2:2" ht="16.5" x14ac:dyDescent="0.3">
      <c r="B69021"/>
    </row>
    <row r="69022" spans="2:2" ht="16.5" x14ac:dyDescent="0.3">
      <c r="B69022"/>
    </row>
    <row r="69023" spans="2:2" ht="16.5" x14ac:dyDescent="0.3">
      <c r="B69023"/>
    </row>
    <row r="69024" spans="2:2" ht="16.5" x14ac:dyDescent="0.3">
      <c r="B69024"/>
    </row>
    <row r="69025" spans="2:2" ht="16.5" x14ac:dyDescent="0.3">
      <c r="B69025"/>
    </row>
    <row r="69026" spans="2:2" ht="16.5" x14ac:dyDescent="0.3">
      <c r="B69026"/>
    </row>
    <row r="69027" spans="2:2" ht="16.5" x14ac:dyDescent="0.3">
      <c r="B69027"/>
    </row>
    <row r="69028" spans="2:2" ht="16.5" x14ac:dyDescent="0.3">
      <c r="B69028"/>
    </row>
    <row r="69029" spans="2:2" ht="16.5" x14ac:dyDescent="0.3">
      <c r="B69029"/>
    </row>
    <row r="69030" spans="2:2" ht="16.5" x14ac:dyDescent="0.3">
      <c r="B69030"/>
    </row>
    <row r="69031" spans="2:2" ht="16.5" x14ac:dyDescent="0.3">
      <c r="B69031"/>
    </row>
    <row r="69032" spans="2:2" ht="16.5" x14ac:dyDescent="0.3">
      <c r="B69032"/>
    </row>
    <row r="69033" spans="2:2" ht="16.5" x14ac:dyDescent="0.3">
      <c r="B69033"/>
    </row>
    <row r="69034" spans="2:2" ht="16.5" x14ac:dyDescent="0.3">
      <c r="B69034"/>
    </row>
    <row r="69035" spans="2:2" ht="16.5" x14ac:dyDescent="0.3">
      <c r="B69035"/>
    </row>
    <row r="69036" spans="2:2" ht="16.5" x14ac:dyDescent="0.3">
      <c r="B69036"/>
    </row>
    <row r="69037" spans="2:2" ht="16.5" x14ac:dyDescent="0.3">
      <c r="B69037"/>
    </row>
    <row r="69038" spans="2:2" ht="16.5" x14ac:dyDescent="0.3">
      <c r="B69038"/>
    </row>
    <row r="69039" spans="2:2" ht="16.5" x14ac:dyDescent="0.3">
      <c r="B69039"/>
    </row>
    <row r="69040" spans="2:2" ht="16.5" x14ac:dyDescent="0.3">
      <c r="B69040"/>
    </row>
    <row r="69041" spans="2:2" ht="16.5" x14ac:dyDescent="0.3">
      <c r="B69041"/>
    </row>
    <row r="69042" spans="2:2" ht="16.5" x14ac:dyDescent="0.3">
      <c r="B69042"/>
    </row>
    <row r="69043" spans="2:2" ht="16.5" x14ac:dyDescent="0.3">
      <c r="B69043"/>
    </row>
    <row r="69044" spans="2:2" ht="16.5" x14ac:dyDescent="0.3">
      <c r="B69044"/>
    </row>
    <row r="69045" spans="2:2" ht="16.5" x14ac:dyDescent="0.3">
      <c r="B69045"/>
    </row>
    <row r="69046" spans="2:2" ht="16.5" x14ac:dyDescent="0.3">
      <c r="B69046"/>
    </row>
    <row r="69047" spans="2:2" ht="16.5" x14ac:dyDescent="0.3">
      <c r="B69047"/>
    </row>
    <row r="69048" spans="2:2" ht="16.5" x14ac:dyDescent="0.3">
      <c r="B69048"/>
    </row>
    <row r="69049" spans="2:2" ht="16.5" x14ac:dyDescent="0.3">
      <c r="B69049"/>
    </row>
    <row r="69050" spans="2:2" ht="16.5" x14ac:dyDescent="0.3">
      <c r="B69050"/>
    </row>
    <row r="69051" spans="2:2" ht="16.5" x14ac:dyDescent="0.3">
      <c r="B69051"/>
    </row>
    <row r="69052" spans="2:2" ht="16.5" x14ac:dyDescent="0.3">
      <c r="B69052"/>
    </row>
    <row r="69053" spans="2:2" ht="16.5" x14ac:dyDescent="0.3">
      <c r="B69053"/>
    </row>
    <row r="69054" spans="2:2" ht="16.5" x14ac:dyDescent="0.3">
      <c r="B69054"/>
    </row>
    <row r="69055" spans="2:2" ht="16.5" x14ac:dyDescent="0.3">
      <c r="B69055"/>
    </row>
    <row r="69056" spans="2:2" ht="16.5" x14ac:dyDescent="0.3">
      <c r="B69056"/>
    </row>
    <row r="69057" spans="2:2" ht="16.5" x14ac:dyDescent="0.3">
      <c r="B69057"/>
    </row>
    <row r="69058" spans="2:2" ht="16.5" x14ac:dyDescent="0.3">
      <c r="B69058"/>
    </row>
    <row r="69059" spans="2:2" ht="16.5" x14ac:dyDescent="0.3">
      <c r="B69059"/>
    </row>
    <row r="69060" spans="2:2" ht="16.5" x14ac:dyDescent="0.3">
      <c r="B69060"/>
    </row>
    <row r="69061" spans="2:2" ht="16.5" x14ac:dyDescent="0.3">
      <c r="B69061"/>
    </row>
    <row r="69062" spans="2:2" ht="16.5" x14ac:dyDescent="0.3">
      <c r="B69062"/>
    </row>
    <row r="69063" spans="2:2" ht="16.5" x14ac:dyDescent="0.3">
      <c r="B69063"/>
    </row>
    <row r="69064" spans="2:2" ht="16.5" x14ac:dyDescent="0.3">
      <c r="B69064"/>
    </row>
    <row r="69065" spans="2:2" ht="16.5" x14ac:dyDescent="0.3">
      <c r="B69065"/>
    </row>
    <row r="69066" spans="2:2" ht="16.5" x14ac:dyDescent="0.3">
      <c r="B69066"/>
    </row>
    <row r="69067" spans="2:2" ht="16.5" x14ac:dyDescent="0.3">
      <c r="B69067"/>
    </row>
    <row r="69068" spans="2:2" ht="16.5" x14ac:dyDescent="0.3">
      <c r="B69068"/>
    </row>
    <row r="69069" spans="2:2" ht="16.5" x14ac:dyDescent="0.3">
      <c r="B69069"/>
    </row>
    <row r="69070" spans="2:2" ht="16.5" x14ac:dyDescent="0.3">
      <c r="B69070"/>
    </row>
    <row r="69071" spans="2:2" ht="16.5" x14ac:dyDescent="0.3">
      <c r="B69071"/>
    </row>
    <row r="69072" spans="2:2" ht="16.5" x14ac:dyDescent="0.3">
      <c r="B69072"/>
    </row>
    <row r="69073" spans="2:2" ht="16.5" x14ac:dyDescent="0.3">
      <c r="B69073"/>
    </row>
    <row r="69074" spans="2:2" ht="16.5" x14ac:dyDescent="0.3">
      <c r="B69074"/>
    </row>
    <row r="69075" spans="2:2" ht="16.5" x14ac:dyDescent="0.3">
      <c r="B69075"/>
    </row>
    <row r="69076" spans="2:2" ht="16.5" x14ac:dyDescent="0.3">
      <c r="B69076"/>
    </row>
    <row r="69077" spans="2:2" ht="16.5" x14ac:dyDescent="0.3">
      <c r="B69077"/>
    </row>
    <row r="69078" spans="2:2" ht="16.5" x14ac:dyDescent="0.3">
      <c r="B69078"/>
    </row>
    <row r="69079" spans="2:2" ht="16.5" x14ac:dyDescent="0.3">
      <c r="B69079"/>
    </row>
    <row r="69080" spans="2:2" ht="16.5" x14ac:dyDescent="0.3">
      <c r="B69080"/>
    </row>
    <row r="69081" spans="2:2" ht="16.5" x14ac:dyDescent="0.3">
      <c r="B69081"/>
    </row>
    <row r="69082" spans="2:2" ht="16.5" x14ac:dyDescent="0.3">
      <c r="B69082"/>
    </row>
    <row r="69083" spans="2:2" ht="16.5" x14ac:dyDescent="0.3">
      <c r="B69083"/>
    </row>
    <row r="69084" spans="2:2" ht="16.5" x14ac:dyDescent="0.3">
      <c r="B69084"/>
    </row>
    <row r="69085" spans="2:2" ht="16.5" x14ac:dyDescent="0.3">
      <c r="B69085"/>
    </row>
    <row r="69086" spans="2:2" ht="16.5" x14ac:dyDescent="0.3">
      <c r="B69086"/>
    </row>
    <row r="69087" spans="2:2" ht="16.5" x14ac:dyDescent="0.3">
      <c r="B69087"/>
    </row>
    <row r="69088" spans="2:2" ht="16.5" x14ac:dyDescent="0.3">
      <c r="B69088"/>
    </row>
    <row r="69089" spans="2:2" ht="16.5" x14ac:dyDescent="0.3">
      <c r="B69089"/>
    </row>
    <row r="69090" spans="2:2" ht="16.5" x14ac:dyDescent="0.3">
      <c r="B69090"/>
    </row>
    <row r="69091" spans="2:2" ht="16.5" x14ac:dyDescent="0.3">
      <c r="B69091"/>
    </row>
    <row r="69092" spans="2:2" ht="16.5" x14ac:dyDescent="0.3">
      <c r="B69092"/>
    </row>
    <row r="69093" spans="2:2" ht="16.5" x14ac:dyDescent="0.3">
      <c r="B69093"/>
    </row>
    <row r="69094" spans="2:2" ht="16.5" x14ac:dyDescent="0.3">
      <c r="B69094"/>
    </row>
    <row r="69095" spans="2:2" ht="16.5" x14ac:dyDescent="0.3">
      <c r="B69095"/>
    </row>
    <row r="69096" spans="2:2" ht="16.5" x14ac:dyDescent="0.3">
      <c r="B69096"/>
    </row>
    <row r="69097" spans="2:2" ht="16.5" x14ac:dyDescent="0.3">
      <c r="B69097"/>
    </row>
    <row r="69098" spans="2:2" ht="16.5" x14ac:dyDescent="0.3">
      <c r="B69098"/>
    </row>
    <row r="69099" spans="2:2" ht="16.5" x14ac:dyDescent="0.3">
      <c r="B69099"/>
    </row>
    <row r="69100" spans="2:2" ht="16.5" x14ac:dyDescent="0.3">
      <c r="B69100"/>
    </row>
    <row r="69101" spans="2:2" ht="16.5" x14ac:dyDescent="0.3">
      <c r="B69101"/>
    </row>
    <row r="69102" spans="2:2" ht="16.5" x14ac:dyDescent="0.3">
      <c r="B69102"/>
    </row>
    <row r="69103" spans="2:2" ht="16.5" x14ac:dyDescent="0.3">
      <c r="B69103"/>
    </row>
    <row r="69104" spans="2:2" ht="16.5" x14ac:dyDescent="0.3">
      <c r="B69104"/>
    </row>
    <row r="69105" spans="2:2" ht="16.5" x14ac:dyDescent="0.3">
      <c r="B69105"/>
    </row>
    <row r="69106" spans="2:2" ht="16.5" x14ac:dyDescent="0.3">
      <c r="B69106"/>
    </row>
    <row r="69107" spans="2:2" ht="16.5" x14ac:dyDescent="0.3">
      <c r="B69107"/>
    </row>
    <row r="69108" spans="2:2" ht="16.5" x14ac:dyDescent="0.3">
      <c r="B69108"/>
    </row>
    <row r="69109" spans="2:2" ht="16.5" x14ac:dyDescent="0.3">
      <c r="B69109"/>
    </row>
    <row r="69110" spans="2:2" ht="16.5" x14ac:dyDescent="0.3">
      <c r="B69110"/>
    </row>
    <row r="69111" spans="2:2" ht="16.5" x14ac:dyDescent="0.3">
      <c r="B69111"/>
    </row>
    <row r="69112" spans="2:2" ht="16.5" x14ac:dyDescent="0.3">
      <c r="B69112"/>
    </row>
    <row r="69113" spans="2:2" ht="16.5" x14ac:dyDescent="0.3">
      <c r="B69113"/>
    </row>
    <row r="69114" spans="2:2" ht="16.5" x14ac:dyDescent="0.3">
      <c r="B69114"/>
    </row>
    <row r="69115" spans="2:2" ht="16.5" x14ac:dyDescent="0.3">
      <c r="B69115"/>
    </row>
    <row r="69116" spans="2:2" ht="16.5" x14ac:dyDescent="0.3">
      <c r="B69116"/>
    </row>
    <row r="69117" spans="2:2" ht="16.5" x14ac:dyDescent="0.3">
      <c r="B69117"/>
    </row>
    <row r="69118" spans="2:2" ht="16.5" x14ac:dyDescent="0.3">
      <c r="B69118"/>
    </row>
    <row r="69119" spans="2:2" ht="16.5" x14ac:dyDescent="0.3">
      <c r="B69119"/>
    </row>
    <row r="69120" spans="2:2" ht="16.5" x14ac:dyDescent="0.3">
      <c r="B69120"/>
    </row>
    <row r="69121" spans="2:2" ht="16.5" x14ac:dyDescent="0.3">
      <c r="B69121"/>
    </row>
    <row r="69122" spans="2:2" ht="16.5" x14ac:dyDescent="0.3">
      <c r="B69122"/>
    </row>
    <row r="69123" spans="2:2" ht="16.5" x14ac:dyDescent="0.3">
      <c r="B69123"/>
    </row>
    <row r="69124" spans="2:2" ht="16.5" x14ac:dyDescent="0.3">
      <c r="B69124"/>
    </row>
    <row r="69125" spans="2:2" ht="16.5" x14ac:dyDescent="0.3">
      <c r="B69125"/>
    </row>
    <row r="69126" spans="2:2" ht="16.5" x14ac:dyDescent="0.3">
      <c r="B69126"/>
    </row>
    <row r="69127" spans="2:2" ht="16.5" x14ac:dyDescent="0.3">
      <c r="B69127"/>
    </row>
    <row r="69128" spans="2:2" ht="16.5" x14ac:dyDescent="0.3">
      <c r="B69128"/>
    </row>
    <row r="69129" spans="2:2" ht="16.5" x14ac:dyDescent="0.3">
      <c r="B69129"/>
    </row>
    <row r="69130" spans="2:2" ht="16.5" x14ac:dyDescent="0.3">
      <c r="B69130"/>
    </row>
    <row r="69131" spans="2:2" ht="16.5" x14ac:dyDescent="0.3">
      <c r="B69131"/>
    </row>
    <row r="69132" spans="2:2" ht="16.5" x14ac:dyDescent="0.3">
      <c r="B69132"/>
    </row>
    <row r="69133" spans="2:2" ht="16.5" x14ac:dyDescent="0.3">
      <c r="B69133"/>
    </row>
    <row r="69134" spans="2:2" ht="16.5" x14ac:dyDescent="0.3">
      <c r="B69134"/>
    </row>
    <row r="69135" spans="2:2" ht="16.5" x14ac:dyDescent="0.3">
      <c r="B69135"/>
    </row>
    <row r="69136" spans="2:2" ht="16.5" x14ac:dyDescent="0.3">
      <c r="B69136"/>
    </row>
    <row r="69137" spans="2:2" ht="16.5" x14ac:dyDescent="0.3">
      <c r="B69137"/>
    </row>
    <row r="69138" spans="2:2" ht="16.5" x14ac:dyDescent="0.3">
      <c r="B69138"/>
    </row>
    <row r="69139" spans="2:2" ht="16.5" x14ac:dyDescent="0.3">
      <c r="B69139"/>
    </row>
    <row r="69140" spans="2:2" ht="16.5" x14ac:dyDescent="0.3">
      <c r="B69140"/>
    </row>
    <row r="69141" spans="2:2" ht="16.5" x14ac:dyDescent="0.3">
      <c r="B69141"/>
    </row>
    <row r="69142" spans="2:2" ht="16.5" x14ac:dyDescent="0.3">
      <c r="B69142"/>
    </row>
    <row r="69143" spans="2:2" ht="16.5" x14ac:dyDescent="0.3">
      <c r="B69143"/>
    </row>
    <row r="69144" spans="2:2" ht="16.5" x14ac:dyDescent="0.3">
      <c r="B69144"/>
    </row>
    <row r="69145" spans="2:2" ht="16.5" x14ac:dyDescent="0.3">
      <c r="B69145"/>
    </row>
    <row r="69146" spans="2:2" ht="16.5" x14ac:dyDescent="0.3">
      <c r="B69146"/>
    </row>
    <row r="69147" spans="2:2" ht="16.5" x14ac:dyDescent="0.3">
      <c r="B69147"/>
    </row>
    <row r="69148" spans="2:2" ht="16.5" x14ac:dyDescent="0.3">
      <c r="B69148"/>
    </row>
    <row r="69149" spans="2:2" ht="16.5" x14ac:dyDescent="0.3">
      <c r="B69149"/>
    </row>
    <row r="69150" spans="2:2" ht="16.5" x14ac:dyDescent="0.3">
      <c r="B69150"/>
    </row>
    <row r="69151" spans="2:2" ht="16.5" x14ac:dyDescent="0.3">
      <c r="B69151"/>
    </row>
    <row r="69152" spans="2:2" ht="16.5" x14ac:dyDescent="0.3">
      <c r="B69152"/>
    </row>
    <row r="69153" spans="2:2" ht="16.5" x14ac:dyDescent="0.3">
      <c r="B69153"/>
    </row>
    <row r="69154" spans="2:2" ht="16.5" x14ac:dyDescent="0.3">
      <c r="B69154"/>
    </row>
    <row r="69155" spans="2:2" ht="16.5" x14ac:dyDescent="0.3">
      <c r="B69155"/>
    </row>
    <row r="69156" spans="2:2" ht="16.5" x14ac:dyDescent="0.3">
      <c r="B69156"/>
    </row>
    <row r="69157" spans="2:2" ht="16.5" x14ac:dyDescent="0.3">
      <c r="B69157"/>
    </row>
    <row r="69158" spans="2:2" ht="16.5" x14ac:dyDescent="0.3">
      <c r="B69158"/>
    </row>
    <row r="69159" spans="2:2" ht="16.5" x14ac:dyDescent="0.3">
      <c r="B69159"/>
    </row>
    <row r="69160" spans="2:2" ht="16.5" x14ac:dyDescent="0.3">
      <c r="B69160"/>
    </row>
    <row r="69161" spans="2:2" ht="16.5" x14ac:dyDescent="0.3">
      <c r="B69161"/>
    </row>
    <row r="69162" spans="2:2" ht="16.5" x14ac:dyDescent="0.3">
      <c r="B69162"/>
    </row>
    <row r="69163" spans="2:2" ht="16.5" x14ac:dyDescent="0.3">
      <c r="B69163"/>
    </row>
    <row r="69164" spans="2:2" ht="16.5" x14ac:dyDescent="0.3">
      <c r="B69164"/>
    </row>
    <row r="69165" spans="2:2" ht="16.5" x14ac:dyDescent="0.3">
      <c r="B69165"/>
    </row>
    <row r="69166" spans="2:2" ht="16.5" x14ac:dyDescent="0.3">
      <c r="B69166"/>
    </row>
    <row r="69167" spans="2:2" ht="16.5" x14ac:dyDescent="0.3">
      <c r="B69167"/>
    </row>
    <row r="69168" spans="2:2" ht="16.5" x14ac:dyDescent="0.3">
      <c r="B69168"/>
    </row>
    <row r="69169" spans="2:2" ht="16.5" x14ac:dyDescent="0.3">
      <c r="B69169"/>
    </row>
    <row r="69170" spans="2:2" ht="16.5" x14ac:dyDescent="0.3">
      <c r="B69170"/>
    </row>
    <row r="69171" spans="2:2" ht="16.5" x14ac:dyDescent="0.3">
      <c r="B69171"/>
    </row>
    <row r="69172" spans="2:2" ht="16.5" x14ac:dyDescent="0.3">
      <c r="B69172"/>
    </row>
    <row r="69173" spans="2:2" ht="16.5" x14ac:dyDescent="0.3">
      <c r="B69173"/>
    </row>
    <row r="69174" spans="2:2" ht="16.5" x14ac:dyDescent="0.3">
      <c r="B69174"/>
    </row>
    <row r="69175" spans="2:2" ht="16.5" x14ac:dyDescent="0.3">
      <c r="B69175"/>
    </row>
    <row r="69176" spans="2:2" ht="16.5" x14ac:dyDescent="0.3">
      <c r="B69176"/>
    </row>
    <row r="69177" spans="2:2" ht="16.5" x14ac:dyDescent="0.3">
      <c r="B69177"/>
    </row>
    <row r="69178" spans="2:2" ht="16.5" x14ac:dyDescent="0.3">
      <c r="B69178"/>
    </row>
    <row r="69179" spans="2:2" ht="16.5" x14ac:dyDescent="0.3">
      <c r="B69179"/>
    </row>
    <row r="69180" spans="2:2" ht="16.5" x14ac:dyDescent="0.3">
      <c r="B69180"/>
    </row>
    <row r="69181" spans="2:2" ht="16.5" x14ac:dyDescent="0.3">
      <c r="B69181"/>
    </row>
    <row r="69182" spans="2:2" ht="16.5" x14ac:dyDescent="0.3">
      <c r="B69182"/>
    </row>
    <row r="69183" spans="2:2" ht="16.5" x14ac:dyDescent="0.3">
      <c r="B69183"/>
    </row>
    <row r="69184" spans="2:2" ht="16.5" x14ac:dyDescent="0.3">
      <c r="B69184"/>
    </row>
    <row r="69185" spans="2:2" ht="16.5" x14ac:dyDescent="0.3">
      <c r="B69185"/>
    </row>
    <row r="69186" spans="2:2" ht="16.5" x14ac:dyDescent="0.3">
      <c r="B69186"/>
    </row>
    <row r="69187" spans="2:2" ht="16.5" x14ac:dyDescent="0.3">
      <c r="B69187"/>
    </row>
    <row r="69188" spans="2:2" ht="16.5" x14ac:dyDescent="0.3">
      <c r="B69188"/>
    </row>
    <row r="69189" spans="2:2" ht="16.5" x14ac:dyDescent="0.3">
      <c r="B69189"/>
    </row>
    <row r="69190" spans="2:2" ht="16.5" x14ac:dyDescent="0.3">
      <c r="B69190"/>
    </row>
    <row r="69191" spans="2:2" ht="16.5" x14ac:dyDescent="0.3">
      <c r="B69191"/>
    </row>
    <row r="69192" spans="2:2" ht="16.5" x14ac:dyDescent="0.3">
      <c r="B69192"/>
    </row>
    <row r="69193" spans="2:2" ht="16.5" x14ac:dyDescent="0.3">
      <c r="B69193"/>
    </row>
    <row r="69194" spans="2:2" ht="16.5" x14ac:dyDescent="0.3">
      <c r="B69194"/>
    </row>
    <row r="69195" spans="2:2" ht="16.5" x14ac:dyDescent="0.3">
      <c r="B69195"/>
    </row>
    <row r="69196" spans="2:2" ht="16.5" x14ac:dyDescent="0.3">
      <c r="B69196"/>
    </row>
    <row r="69197" spans="2:2" ht="16.5" x14ac:dyDescent="0.3">
      <c r="B69197"/>
    </row>
    <row r="69198" spans="2:2" ht="16.5" x14ac:dyDescent="0.3">
      <c r="B69198"/>
    </row>
    <row r="69199" spans="2:2" ht="16.5" x14ac:dyDescent="0.3">
      <c r="B69199"/>
    </row>
    <row r="69200" spans="2:2" ht="16.5" x14ac:dyDescent="0.3">
      <c r="B69200"/>
    </row>
    <row r="69201" spans="2:2" ht="16.5" x14ac:dyDescent="0.3">
      <c r="B69201"/>
    </row>
    <row r="69202" spans="2:2" ht="16.5" x14ac:dyDescent="0.3">
      <c r="B69202"/>
    </row>
    <row r="69203" spans="2:2" ht="16.5" x14ac:dyDescent="0.3">
      <c r="B69203"/>
    </row>
    <row r="69204" spans="2:2" ht="16.5" x14ac:dyDescent="0.3">
      <c r="B69204"/>
    </row>
    <row r="69205" spans="2:2" ht="16.5" x14ac:dyDescent="0.3">
      <c r="B69205"/>
    </row>
    <row r="69206" spans="2:2" ht="16.5" x14ac:dyDescent="0.3">
      <c r="B69206"/>
    </row>
    <row r="69207" spans="2:2" ht="16.5" x14ac:dyDescent="0.3">
      <c r="B69207"/>
    </row>
    <row r="69208" spans="2:2" ht="16.5" x14ac:dyDescent="0.3">
      <c r="B69208"/>
    </row>
    <row r="69209" spans="2:2" ht="16.5" x14ac:dyDescent="0.3">
      <c r="B69209"/>
    </row>
    <row r="69210" spans="2:2" ht="16.5" x14ac:dyDescent="0.3">
      <c r="B69210"/>
    </row>
    <row r="69211" spans="2:2" ht="16.5" x14ac:dyDescent="0.3">
      <c r="B69211"/>
    </row>
    <row r="69212" spans="2:2" ht="16.5" x14ac:dyDescent="0.3">
      <c r="B69212"/>
    </row>
    <row r="69213" spans="2:2" ht="16.5" x14ac:dyDescent="0.3">
      <c r="B69213"/>
    </row>
    <row r="69214" spans="2:2" ht="16.5" x14ac:dyDescent="0.3">
      <c r="B69214"/>
    </row>
    <row r="69215" spans="2:2" ht="16.5" x14ac:dyDescent="0.3">
      <c r="B69215"/>
    </row>
    <row r="69216" spans="2:2" ht="16.5" x14ac:dyDescent="0.3">
      <c r="B69216"/>
    </row>
    <row r="69217" spans="2:2" ht="16.5" x14ac:dyDescent="0.3">
      <c r="B69217"/>
    </row>
    <row r="69218" spans="2:2" ht="16.5" x14ac:dyDescent="0.3">
      <c r="B69218"/>
    </row>
    <row r="69219" spans="2:2" ht="16.5" x14ac:dyDescent="0.3">
      <c r="B69219"/>
    </row>
    <row r="69220" spans="2:2" ht="16.5" x14ac:dyDescent="0.3">
      <c r="B69220"/>
    </row>
    <row r="69221" spans="2:2" ht="16.5" x14ac:dyDescent="0.3">
      <c r="B69221"/>
    </row>
    <row r="69222" spans="2:2" ht="16.5" x14ac:dyDescent="0.3">
      <c r="B69222"/>
    </row>
    <row r="69223" spans="2:2" ht="16.5" x14ac:dyDescent="0.3">
      <c r="B69223"/>
    </row>
    <row r="69224" spans="2:2" ht="16.5" x14ac:dyDescent="0.3">
      <c r="B69224"/>
    </row>
    <row r="69225" spans="2:2" ht="16.5" x14ac:dyDescent="0.3">
      <c r="B69225"/>
    </row>
    <row r="69226" spans="2:2" ht="16.5" x14ac:dyDescent="0.3">
      <c r="B69226"/>
    </row>
    <row r="69227" spans="2:2" ht="16.5" x14ac:dyDescent="0.3">
      <c r="B69227"/>
    </row>
    <row r="69228" spans="2:2" ht="16.5" x14ac:dyDescent="0.3">
      <c r="B69228"/>
    </row>
    <row r="69229" spans="2:2" ht="16.5" x14ac:dyDescent="0.3">
      <c r="B69229"/>
    </row>
    <row r="69230" spans="2:2" ht="16.5" x14ac:dyDescent="0.3">
      <c r="B69230"/>
    </row>
    <row r="69231" spans="2:2" ht="16.5" x14ac:dyDescent="0.3">
      <c r="B69231"/>
    </row>
    <row r="69232" spans="2:2" ht="16.5" x14ac:dyDescent="0.3">
      <c r="B69232"/>
    </row>
    <row r="69233" spans="2:2" ht="16.5" x14ac:dyDescent="0.3">
      <c r="B69233"/>
    </row>
    <row r="69234" spans="2:2" ht="16.5" x14ac:dyDescent="0.3">
      <c r="B69234"/>
    </row>
    <row r="69235" spans="2:2" ht="16.5" x14ac:dyDescent="0.3">
      <c r="B69235"/>
    </row>
    <row r="69236" spans="2:2" ht="16.5" x14ac:dyDescent="0.3">
      <c r="B69236"/>
    </row>
    <row r="69237" spans="2:2" ht="16.5" x14ac:dyDescent="0.3">
      <c r="B69237"/>
    </row>
    <row r="69238" spans="2:2" ht="16.5" x14ac:dyDescent="0.3">
      <c r="B69238"/>
    </row>
    <row r="69239" spans="2:2" ht="16.5" x14ac:dyDescent="0.3">
      <c r="B69239"/>
    </row>
    <row r="69240" spans="2:2" ht="16.5" x14ac:dyDescent="0.3">
      <c r="B69240"/>
    </row>
    <row r="69241" spans="2:2" ht="16.5" x14ac:dyDescent="0.3">
      <c r="B69241"/>
    </row>
    <row r="69242" spans="2:2" ht="16.5" x14ac:dyDescent="0.3">
      <c r="B69242"/>
    </row>
    <row r="69243" spans="2:2" ht="16.5" x14ac:dyDescent="0.3">
      <c r="B69243"/>
    </row>
    <row r="69244" spans="2:2" ht="16.5" x14ac:dyDescent="0.3">
      <c r="B69244"/>
    </row>
    <row r="69245" spans="2:2" ht="16.5" x14ac:dyDescent="0.3">
      <c r="B69245"/>
    </row>
    <row r="69246" spans="2:2" ht="16.5" x14ac:dyDescent="0.3">
      <c r="B69246"/>
    </row>
    <row r="69247" spans="2:2" ht="16.5" x14ac:dyDescent="0.3">
      <c r="B69247"/>
    </row>
    <row r="69248" spans="2:2" ht="16.5" x14ac:dyDescent="0.3">
      <c r="B69248"/>
    </row>
    <row r="69249" spans="2:2" ht="16.5" x14ac:dyDescent="0.3">
      <c r="B69249"/>
    </row>
    <row r="69250" spans="2:2" ht="16.5" x14ac:dyDescent="0.3">
      <c r="B69250"/>
    </row>
    <row r="69251" spans="2:2" ht="16.5" x14ac:dyDescent="0.3">
      <c r="B69251"/>
    </row>
    <row r="69252" spans="2:2" ht="16.5" x14ac:dyDescent="0.3">
      <c r="B69252"/>
    </row>
    <row r="69253" spans="2:2" ht="16.5" x14ac:dyDescent="0.3">
      <c r="B69253"/>
    </row>
    <row r="69254" spans="2:2" ht="16.5" x14ac:dyDescent="0.3">
      <c r="B69254"/>
    </row>
    <row r="69255" spans="2:2" ht="16.5" x14ac:dyDescent="0.3">
      <c r="B69255"/>
    </row>
    <row r="69256" spans="2:2" ht="16.5" x14ac:dyDescent="0.3">
      <c r="B69256"/>
    </row>
    <row r="69257" spans="2:2" ht="16.5" x14ac:dyDescent="0.3">
      <c r="B69257"/>
    </row>
    <row r="69258" spans="2:2" ht="16.5" x14ac:dyDescent="0.3">
      <c r="B69258"/>
    </row>
    <row r="69259" spans="2:2" ht="16.5" x14ac:dyDescent="0.3">
      <c r="B69259"/>
    </row>
    <row r="69260" spans="2:2" ht="16.5" x14ac:dyDescent="0.3">
      <c r="B69260"/>
    </row>
    <row r="69261" spans="2:2" ht="16.5" x14ac:dyDescent="0.3">
      <c r="B69261"/>
    </row>
    <row r="69262" spans="2:2" ht="16.5" x14ac:dyDescent="0.3">
      <c r="B69262"/>
    </row>
    <row r="69263" spans="2:2" ht="16.5" x14ac:dyDescent="0.3">
      <c r="B69263"/>
    </row>
    <row r="69264" spans="2:2" ht="16.5" x14ac:dyDescent="0.3">
      <c r="B69264"/>
    </row>
    <row r="69265" spans="2:2" ht="16.5" x14ac:dyDescent="0.3">
      <c r="B69265"/>
    </row>
    <row r="69266" spans="2:2" ht="16.5" x14ac:dyDescent="0.3">
      <c r="B69266"/>
    </row>
    <row r="69267" spans="2:2" ht="16.5" x14ac:dyDescent="0.3">
      <c r="B69267"/>
    </row>
    <row r="69268" spans="2:2" ht="16.5" x14ac:dyDescent="0.3">
      <c r="B69268"/>
    </row>
    <row r="69269" spans="2:2" ht="16.5" x14ac:dyDescent="0.3">
      <c r="B69269"/>
    </row>
    <row r="69270" spans="2:2" ht="16.5" x14ac:dyDescent="0.3">
      <c r="B69270"/>
    </row>
    <row r="69271" spans="2:2" ht="16.5" x14ac:dyDescent="0.3">
      <c r="B69271"/>
    </row>
    <row r="69272" spans="2:2" ht="16.5" x14ac:dyDescent="0.3">
      <c r="B69272"/>
    </row>
    <row r="69273" spans="2:2" ht="16.5" x14ac:dyDescent="0.3">
      <c r="B69273"/>
    </row>
    <row r="69274" spans="2:2" ht="16.5" x14ac:dyDescent="0.3">
      <c r="B69274"/>
    </row>
    <row r="69275" spans="2:2" ht="16.5" x14ac:dyDescent="0.3">
      <c r="B69275"/>
    </row>
    <row r="69276" spans="2:2" ht="16.5" x14ac:dyDescent="0.3">
      <c r="B69276"/>
    </row>
    <row r="69277" spans="2:2" ht="16.5" x14ac:dyDescent="0.3">
      <c r="B69277"/>
    </row>
    <row r="69278" spans="2:2" ht="16.5" x14ac:dyDescent="0.3">
      <c r="B69278"/>
    </row>
    <row r="69279" spans="2:2" ht="16.5" x14ac:dyDescent="0.3">
      <c r="B69279"/>
    </row>
    <row r="69280" spans="2:2" ht="16.5" x14ac:dyDescent="0.3">
      <c r="B69280"/>
    </row>
    <row r="69281" spans="2:2" ht="16.5" x14ac:dyDescent="0.3">
      <c r="B69281"/>
    </row>
    <row r="69282" spans="2:2" ht="16.5" x14ac:dyDescent="0.3">
      <c r="B69282"/>
    </row>
    <row r="69283" spans="2:2" ht="16.5" x14ac:dyDescent="0.3">
      <c r="B69283"/>
    </row>
    <row r="69284" spans="2:2" ht="16.5" x14ac:dyDescent="0.3">
      <c r="B69284"/>
    </row>
    <row r="69285" spans="2:2" ht="16.5" x14ac:dyDescent="0.3">
      <c r="B69285"/>
    </row>
    <row r="69286" spans="2:2" ht="16.5" x14ac:dyDescent="0.3">
      <c r="B69286"/>
    </row>
    <row r="69287" spans="2:2" ht="16.5" x14ac:dyDescent="0.3">
      <c r="B69287"/>
    </row>
    <row r="69288" spans="2:2" ht="16.5" x14ac:dyDescent="0.3">
      <c r="B69288"/>
    </row>
    <row r="69289" spans="2:2" ht="16.5" x14ac:dyDescent="0.3">
      <c r="B69289"/>
    </row>
    <row r="69290" spans="2:2" ht="16.5" x14ac:dyDescent="0.3">
      <c r="B69290"/>
    </row>
    <row r="69291" spans="2:2" ht="16.5" x14ac:dyDescent="0.3">
      <c r="B69291"/>
    </row>
    <row r="69292" spans="2:2" ht="16.5" x14ac:dyDescent="0.3">
      <c r="B69292"/>
    </row>
    <row r="69293" spans="2:2" ht="16.5" x14ac:dyDescent="0.3">
      <c r="B69293"/>
    </row>
    <row r="69294" spans="2:2" ht="16.5" x14ac:dyDescent="0.3">
      <c r="B69294"/>
    </row>
    <row r="69295" spans="2:2" ht="16.5" x14ac:dyDescent="0.3">
      <c r="B69295"/>
    </row>
    <row r="69296" spans="2:2" ht="16.5" x14ac:dyDescent="0.3">
      <c r="B69296"/>
    </row>
    <row r="69297" spans="2:2" ht="16.5" x14ac:dyDescent="0.3">
      <c r="B69297"/>
    </row>
    <row r="69298" spans="2:2" ht="16.5" x14ac:dyDescent="0.3">
      <c r="B69298"/>
    </row>
    <row r="69299" spans="2:2" ht="16.5" x14ac:dyDescent="0.3">
      <c r="B69299"/>
    </row>
    <row r="69300" spans="2:2" ht="16.5" x14ac:dyDescent="0.3">
      <c r="B69300"/>
    </row>
    <row r="69301" spans="2:2" ht="16.5" x14ac:dyDescent="0.3">
      <c r="B69301"/>
    </row>
    <row r="69302" spans="2:2" ht="16.5" x14ac:dyDescent="0.3">
      <c r="B69302"/>
    </row>
    <row r="69303" spans="2:2" ht="16.5" x14ac:dyDescent="0.3">
      <c r="B69303"/>
    </row>
    <row r="69304" spans="2:2" ht="16.5" x14ac:dyDescent="0.3">
      <c r="B69304"/>
    </row>
    <row r="69305" spans="2:2" ht="16.5" x14ac:dyDescent="0.3">
      <c r="B69305"/>
    </row>
    <row r="69306" spans="2:2" ht="16.5" x14ac:dyDescent="0.3">
      <c r="B69306"/>
    </row>
    <row r="69307" spans="2:2" ht="16.5" x14ac:dyDescent="0.3">
      <c r="B69307"/>
    </row>
    <row r="69308" spans="2:2" ht="16.5" x14ac:dyDescent="0.3">
      <c r="B69308"/>
    </row>
    <row r="69309" spans="2:2" ht="16.5" x14ac:dyDescent="0.3">
      <c r="B69309"/>
    </row>
    <row r="69310" spans="2:2" ht="16.5" x14ac:dyDescent="0.3">
      <c r="B69310"/>
    </row>
    <row r="69311" spans="2:2" ht="16.5" x14ac:dyDescent="0.3">
      <c r="B69311"/>
    </row>
    <row r="69312" spans="2:2" ht="16.5" x14ac:dyDescent="0.3">
      <c r="B69312"/>
    </row>
    <row r="69313" spans="2:2" ht="16.5" x14ac:dyDescent="0.3">
      <c r="B69313"/>
    </row>
    <row r="69314" spans="2:2" ht="16.5" x14ac:dyDescent="0.3">
      <c r="B69314"/>
    </row>
    <row r="69315" spans="2:2" ht="16.5" x14ac:dyDescent="0.3">
      <c r="B69315"/>
    </row>
    <row r="69316" spans="2:2" ht="16.5" x14ac:dyDescent="0.3">
      <c r="B69316"/>
    </row>
    <row r="69317" spans="2:2" ht="16.5" x14ac:dyDescent="0.3">
      <c r="B69317"/>
    </row>
    <row r="69318" spans="2:2" ht="16.5" x14ac:dyDescent="0.3">
      <c r="B69318"/>
    </row>
    <row r="69319" spans="2:2" ht="16.5" x14ac:dyDescent="0.3">
      <c r="B69319"/>
    </row>
    <row r="69320" spans="2:2" ht="16.5" x14ac:dyDescent="0.3">
      <c r="B69320"/>
    </row>
    <row r="69321" spans="2:2" ht="16.5" x14ac:dyDescent="0.3">
      <c r="B69321"/>
    </row>
    <row r="69322" spans="2:2" ht="16.5" x14ac:dyDescent="0.3">
      <c r="B69322"/>
    </row>
    <row r="69323" spans="2:2" ht="16.5" x14ac:dyDescent="0.3">
      <c r="B69323"/>
    </row>
    <row r="69324" spans="2:2" ht="16.5" x14ac:dyDescent="0.3">
      <c r="B69324"/>
    </row>
    <row r="69325" spans="2:2" ht="16.5" x14ac:dyDescent="0.3">
      <c r="B69325"/>
    </row>
    <row r="69326" spans="2:2" ht="16.5" x14ac:dyDescent="0.3">
      <c r="B69326"/>
    </row>
    <row r="69327" spans="2:2" ht="16.5" x14ac:dyDescent="0.3">
      <c r="B69327"/>
    </row>
    <row r="69328" spans="2:2" ht="16.5" x14ac:dyDescent="0.3">
      <c r="B69328"/>
    </row>
    <row r="69329" spans="2:2" ht="16.5" x14ac:dyDescent="0.3">
      <c r="B69329"/>
    </row>
    <row r="69330" spans="2:2" ht="16.5" x14ac:dyDescent="0.3">
      <c r="B69330"/>
    </row>
    <row r="69331" spans="2:2" ht="16.5" x14ac:dyDescent="0.3">
      <c r="B69331"/>
    </row>
    <row r="69332" spans="2:2" ht="16.5" x14ac:dyDescent="0.3">
      <c r="B69332"/>
    </row>
    <row r="69333" spans="2:2" ht="16.5" x14ac:dyDescent="0.3">
      <c r="B69333"/>
    </row>
    <row r="69334" spans="2:2" ht="16.5" x14ac:dyDescent="0.3">
      <c r="B69334"/>
    </row>
    <row r="69335" spans="2:2" ht="16.5" x14ac:dyDescent="0.3">
      <c r="B69335"/>
    </row>
    <row r="69336" spans="2:2" ht="16.5" x14ac:dyDescent="0.3">
      <c r="B69336"/>
    </row>
    <row r="69337" spans="2:2" ht="16.5" x14ac:dyDescent="0.3">
      <c r="B69337"/>
    </row>
    <row r="69338" spans="2:2" ht="16.5" x14ac:dyDescent="0.3">
      <c r="B69338"/>
    </row>
    <row r="69339" spans="2:2" ht="16.5" x14ac:dyDescent="0.3">
      <c r="B69339"/>
    </row>
    <row r="69340" spans="2:2" ht="16.5" x14ac:dyDescent="0.3">
      <c r="B69340"/>
    </row>
    <row r="69341" spans="2:2" ht="16.5" x14ac:dyDescent="0.3">
      <c r="B69341"/>
    </row>
    <row r="69342" spans="2:2" ht="16.5" x14ac:dyDescent="0.3">
      <c r="B69342"/>
    </row>
    <row r="69343" spans="2:2" ht="16.5" x14ac:dyDescent="0.3">
      <c r="B69343"/>
    </row>
    <row r="69344" spans="2:2" ht="16.5" x14ac:dyDescent="0.3">
      <c r="B69344"/>
    </row>
    <row r="69345" spans="2:2" ht="16.5" x14ac:dyDescent="0.3">
      <c r="B69345"/>
    </row>
    <row r="69346" spans="2:2" ht="16.5" x14ac:dyDescent="0.3">
      <c r="B69346"/>
    </row>
    <row r="69347" spans="2:2" ht="16.5" x14ac:dyDescent="0.3">
      <c r="B69347"/>
    </row>
    <row r="69348" spans="2:2" ht="16.5" x14ac:dyDescent="0.3">
      <c r="B69348"/>
    </row>
    <row r="69349" spans="2:2" ht="16.5" x14ac:dyDescent="0.3">
      <c r="B69349"/>
    </row>
    <row r="69350" spans="2:2" ht="16.5" x14ac:dyDescent="0.3">
      <c r="B69350"/>
    </row>
    <row r="69351" spans="2:2" ht="16.5" x14ac:dyDescent="0.3">
      <c r="B69351"/>
    </row>
    <row r="69352" spans="2:2" ht="16.5" x14ac:dyDescent="0.3">
      <c r="B69352"/>
    </row>
    <row r="69353" spans="2:2" ht="16.5" x14ac:dyDescent="0.3">
      <c r="B69353"/>
    </row>
    <row r="69354" spans="2:2" ht="16.5" x14ac:dyDescent="0.3">
      <c r="B69354"/>
    </row>
    <row r="69355" spans="2:2" ht="16.5" x14ac:dyDescent="0.3">
      <c r="B69355"/>
    </row>
    <row r="69356" spans="2:2" ht="16.5" x14ac:dyDescent="0.3">
      <c r="B69356"/>
    </row>
    <row r="69357" spans="2:2" ht="16.5" x14ac:dyDescent="0.3">
      <c r="B69357"/>
    </row>
    <row r="69358" spans="2:2" ht="16.5" x14ac:dyDescent="0.3">
      <c r="B69358"/>
    </row>
    <row r="69359" spans="2:2" ht="16.5" x14ac:dyDescent="0.3">
      <c r="B69359"/>
    </row>
    <row r="69360" spans="2:2" ht="16.5" x14ac:dyDescent="0.3">
      <c r="B69360"/>
    </row>
    <row r="69361" spans="2:2" ht="16.5" x14ac:dyDescent="0.3">
      <c r="B69361"/>
    </row>
    <row r="69362" spans="2:2" ht="16.5" x14ac:dyDescent="0.3">
      <c r="B69362"/>
    </row>
    <row r="69363" spans="2:2" ht="16.5" x14ac:dyDescent="0.3">
      <c r="B69363"/>
    </row>
    <row r="69364" spans="2:2" ht="16.5" x14ac:dyDescent="0.3">
      <c r="B69364"/>
    </row>
    <row r="69365" spans="2:2" ht="16.5" x14ac:dyDescent="0.3">
      <c r="B69365"/>
    </row>
    <row r="69366" spans="2:2" ht="16.5" x14ac:dyDescent="0.3">
      <c r="B69366"/>
    </row>
    <row r="69367" spans="2:2" ht="16.5" x14ac:dyDescent="0.3">
      <c r="B69367"/>
    </row>
    <row r="69368" spans="2:2" ht="16.5" x14ac:dyDescent="0.3">
      <c r="B69368"/>
    </row>
    <row r="69369" spans="2:2" ht="16.5" x14ac:dyDescent="0.3">
      <c r="B69369"/>
    </row>
    <row r="69370" spans="2:2" ht="16.5" x14ac:dyDescent="0.3">
      <c r="B69370"/>
    </row>
    <row r="69371" spans="2:2" ht="16.5" x14ac:dyDescent="0.3">
      <c r="B69371"/>
    </row>
    <row r="69372" spans="2:2" ht="16.5" x14ac:dyDescent="0.3">
      <c r="B69372"/>
    </row>
    <row r="69373" spans="2:2" ht="16.5" x14ac:dyDescent="0.3">
      <c r="B69373"/>
    </row>
    <row r="69374" spans="2:2" ht="16.5" x14ac:dyDescent="0.3">
      <c r="B69374"/>
    </row>
    <row r="69375" spans="2:2" ht="16.5" x14ac:dyDescent="0.3">
      <c r="B69375"/>
    </row>
    <row r="69376" spans="2:2" ht="16.5" x14ac:dyDescent="0.3">
      <c r="B69376"/>
    </row>
    <row r="69377" spans="2:2" ht="16.5" x14ac:dyDescent="0.3">
      <c r="B69377"/>
    </row>
    <row r="69378" spans="2:2" ht="16.5" x14ac:dyDescent="0.3">
      <c r="B69378"/>
    </row>
    <row r="69379" spans="2:2" ht="16.5" x14ac:dyDescent="0.3">
      <c r="B69379"/>
    </row>
    <row r="69380" spans="2:2" ht="16.5" x14ac:dyDescent="0.3">
      <c r="B69380"/>
    </row>
    <row r="69381" spans="2:2" ht="16.5" x14ac:dyDescent="0.3">
      <c r="B69381"/>
    </row>
    <row r="69382" spans="2:2" ht="16.5" x14ac:dyDescent="0.3">
      <c r="B69382"/>
    </row>
    <row r="69383" spans="2:2" ht="16.5" x14ac:dyDescent="0.3">
      <c r="B69383"/>
    </row>
    <row r="69384" spans="2:2" ht="16.5" x14ac:dyDescent="0.3">
      <c r="B69384"/>
    </row>
    <row r="69385" spans="2:2" ht="16.5" x14ac:dyDescent="0.3">
      <c r="B69385"/>
    </row>
    <row r="69386" spans="2:2" ht="16.5" x14ac:dyDescent="0.3">
      <c r="B69386"/>
    </row>
    <row r="69387" spans="2:2" ht="16.5" x14ac:dyDescent="0.3">
      <c r="B69387"/>
    </row>
    <row r="69388" spans="2:2" ht="16.5" x14ac:dyDescent="0.3">
      <c r="B69388"/>
    </row>
    <row r="69389" spans="2:2" ht="16.5" x14ac:dyDescent="0.3">
      <c r="B69389"/>
    </row>
    <row r="69390" spans="2:2" ht="16.5" x14ac:dyDescent="0.3">
      <c r="B69390"/>
    </row>
    <row r="69391" spans="2:2" ht="16.5" x14ac:dyDescent="0.3">
      <c r="B69391"/>
    </row>
    <row r="69392" spans="2:2" ht="16.5" x14ac:dyDescent="0.3">
      <c r="B69392"/>
    </row>
    <row r="69393" spans="2:2" ht="16.5" x14ac:dyDescent="0.3">
      <c r="B69393"/>
    </row>
    <row r="69394" spans="2:2" ht="16.5" x14ac:dyDescent="0.3">
      <c r="B69394"/>
    </row>
    <row r="69395" spans="2:2" ht="16.5" x14ac:dyDescent="0.3">
      <c r="B69395"/>
    </row>
    <row r="69396" spans="2:2" ht="16.5" x14ac:dyDescent="0.3">
      <c r="B69396"/>
    </row>
    <row r="69397" spans="2:2" ht="16.5" x14ac:dyDescent="0.3">
      <c r="B69397"/>
    </row>
    <row r="69398" spans="2:2" ht="16.5" x14ac:dyDescent="0.3">
      <c r="B69398"/>
    </row>
    <row r="69399" spans="2:2" ht="16.5" x14ac:dyDescent="0.3">
      <c r="B69399"/>
    </row>
    <row r="69400" spans="2:2" ht="16.5" x14ac:dyDescent="0.3">
      <c r="B69400"/>
    </row>
    <row r="69401" spans="2:2" ht="16.5" x14ac:dyDescent="0.3">
      <c r="B69401"/>
    </row>
    <row r="69402" spans="2:2" ht="16.5" x14ac:dyDescent="0.3">
      <c r="B69402"/>
    </row>
    <row r="69403" spans="2:2" ht="16.5" x14ac:dyDescent="0.3">
      <c r="B69403"/>
    </row>
    <row r="69404" spans="2:2" ht="16.5" x14ac:dyDescent="0.3">
      <c r="B69404"/>
    </row>
    <row r="69405" spans="2:2" ht="16.5" x14ac:dyDescent="0.3">
      <c r="B69405"/>
    </row>
    <row r="69406" spans="2:2" ht="16.5" x14ac:dyDescent="0.3">
      <c r="B69406"/>
    </row>
    <row r="69407" spans="2:2" ht="16.5" x14ac:dyDescent="0.3">
      <c r="B69407"/>
    </row>
    <row r="69408" spans="2:2" ht="16.5" x14ac:dyDescent="0.3">
      <c r="B69408"/>
    </row>
    <row r="69409" spans="2:2" ht="16.5" x14ac:dyDescent="0.3">
      <c r="B69409"/>
    </row>
    <row r="69410" spans="2:2" ht="16.5" x14ac:dyDescent="0.3">
      <c r="B69410"/>
    </row>
    <row r="69411" spans="2:2" ht="16.5" x14ac:dyDescent="0.3">
      <c r="B69411"/>
    </row>
    <row r="69412" spans="2:2" ht="16.5" x14ac:dyDescent="0.3">
      <c r="B69412"/>
    </row>
    <row r="69413" spans="2:2" ht="16.5" x14ac:dyDescent="0.3">
      <c r="B69413"/>
    </row>
    <row r="69414" spans="2:2" ht="16.5" x14ac:dyDescent="0.3">
      <c r="B69414"/>
    </row>
    <row r="69415" spans="2:2" ht="16.5" x14ac:dyDescent="0.3">
      <c r="B69415"/>
    </row>
    <row r="69416" spans="2:2" ht="16.5" x14ac:dyDescent="0.3">
      <c r="B69416"/>
    </row>
    <row r="69417" spans="2:2" ht="16.5" x14ac:dyDescent="0.3">
      <c r="B69417"/>
    </row>
    <row r="69418" spans="2:2" ht="16.5" x14ac:dyDescent="0.3">
      <c r="B69418"/>
    </row>
    <row r="69419" spans="2:2" ht="16.5" x14ac:dyDescent="0.3">
      <c r="B69419"/>
    </row>
    <row r="69420" spans="2:2" ht="16.5" x14ac:dyDescent="0.3">
      <c r="B69420"/>
    </row>
    <row r="69421" spans="2:2" ht="16.5" x14ac:dyDescent="0.3">
      <c r="B69421"/>
    </row>
    <row r="69422" spans="2:2" ht="16.5" x14ac:dyDescent="0.3">
      <c r="B69422"/>
    </row>
    <row r="69423" spans="2:2" ht="16.5" x14ac:dyDescent="0.3">
      <c r="B69423"/>
    </row>
    <row r="69424" spans="2:2" ht="16.5" x14ac:dyDescent="0.3">
      <c r="B69424"/>
    </row>
    <row r="69425" spans="2:2" ht="16.5" x14ac:dyDescent="0.3">
      <c r="B69425"/>
    </row>
    <row r="69426" spans="2:2" ht="16.5" x14ac:dyDescent="0.3">
      <c r="B69426"/>
    </row>
    <row r="69427" spans="2:2" ht="16.5" x14ac:dyDescent="0.3">
      <c r="B69427"/>
    </row>
    <row r="69428" spans="2:2" ht="16.5" x14ac:dyDescent="0.3">
      <c r="B69428"/>
    </row>
    <row r="69429" spans="2:2" ht="16.5" x14ac:dyDescent="0.3">
      <c r="B69429"/>
    </row>
    <row r="69430" spans="2:2" ht="16.5" x14ac:dyDescent="0.3">
      <c r="B69430"/>
    </row>
    <row r="69431" spans="2:2" ht="16.5" x14ac:dyDescent="0.3">
      <c r="B69431"/>
    </row>
    <row r="69432" spans="2:2" ht="16.5" x14ac:dyDescent="0.3">
      <c r="B69432"/>
    </row>
    <row r="69433" spans="2:2" ht="16.5" x14ac:dyDescent="0.3">
      <c r="B69433"/>
    </row>
    <row r="69434" spans="2:2" ht="16.5" x14ac:dyDescent="0.3">
      <c r="B69434"/>
    </row>
    <row r="69435" spans="2:2" ht="16.5" x14ac:dyDescent="0.3">
      <c r="B69435"/>
    </row>
    <row r="69436" spans="2:2" ht="16.5" x14ac:dyDescent="0.3">
      <c r="B69436"/>
    </row>
    <row r="69437" spans="2:2" ht="16.5" x14ac:dyDescent="0.3">
      <c r="B69437"/>
    </row>
    <row r="69438" spans="2:2" ht="16.5" x14ac:dyDescent="0.3">
      <c r="B69438"/>
    </row>
    <row r="69439" spans="2:2" ht="16.5" x14ac:dyDescent="0.3">
      <c r="B69439"/>
    </row>
    <row r="69440" spans="2:2" ht="16.5" x14ac:dyDescent="0.3">
      <c r="B69440"/>
    </row>
    <row r="69441" spans="2:2" ht="16.5" x14ac:dyDescent="0.3">
      <c r="B69441"/>
    </row>
    <row r="69442" spans="2:2" ht="16.5" x14ac:dyDescent="0.3">
      <c r="B69442"/>
    </row>
    <row r="69443" spans="2:2" ht="16.5" x14ac:dyDescent="0.3">
      <c r="B69443"/>
    </row>
    <row r="69444" spans="2:2" ht="16.5" x14ac:dyDescent="0.3">
      <c r="B69444"/>
    </row>
    <row r="69445" spans="2:2" ht="16.5" x14ac:dyDescent="0.3">
      <c r="B69445"/>
    </row>
    <row r="69446" spans="2:2" ht="16.5" x14ac:dyDescent="0.3">
      <c r="B69446"/>
    </row>
    <row r="69447" spans="2:2" ht="16.5" x14ac:dyDescent="0.3">
      <c r="B69447"/>
    </row>
    <row r="69448" spans="2:2" ht="16.5" x14ac:dyDescent="0.3">
      <c r="B69448"/>
    </row>
    <row r="69449" spans="2:2" ht="16.5" x14ac:dyDescent="0.3">
      <c r="B69449"/>
    </row>
    <row r="69450" spans="2:2" ht="16.5" x14ac:dyDescent="0.3">
      <c r="B69450"/>
    </row>
    <row r="69451" spans="2:2" ht="16.5" x14ac:dyDescent="0.3">
      <c r="B69451"/>
    </row>
    <row r="69452" spans="2:2" ht="16.5" x14ac:dyDescent="0.3">
      <c r="B69452"/>
    </row>
    <row r="69453" spans="2:2" ht="16.5" x14ac:dyDescent="0.3">
      <c r="B69453"/>
    </row>
    <row r="69454" spans="2:2" ht="16.5" x14ac:dyDescent="0.3">
      <c r="B69454"/>
    </row>
    <row r="69455" spans="2:2" ht="16.5" x14ac:dyDescent="0.3">
      <c r="B69455"/>
    </row>
    <row r="69456" spans="2:2" ht="16.5" x14ac:dyDescent="0.3">
      <c r="B69456"/>
    </row>
    <row r="69457" spans="2:2" ht="16.5" x14ac:dyDescent="0.3">
      <c r="B69457"/>
    </row>
    <row r="69458" spans="2:2" ht="16.5" x14ac:dyDescent="0.3">
      <c r="B69458"/>
    </row>
    <row r="69459" spans="2:2" ht="16.5" x14ac:dyDescent="0.3">
      <c r="B69459"/>
    </row>
    <row r="69460" spans="2:2" ht="16.5" x14ac:dyDescent="0.3">
      <c r="B69460"/>
    </row>
    <row r="69461" spans="2:2" ht="16.5" x14ac:dyDescent="0.3">
      <c r="B69461"/>
    </row>
    <row r="69462" spans="2:2" ht="16.5" x14ac:dyDescent="0.3">
      <c r="B69462"/>
    </row>
    <row r="69463" spans="2:2" ht="16.5" x14ac:dyDescent="0.3">
      <c r="B69463"/>
    </row>
    <row r="69464" spans="2:2" ht="16.5" x14ac:dyDescent="0.3">
      <c r="B69464"/>
    </row>
    <row r="69465" spans="2:2" ht="16.5" x14ac:dyDescent="0.3">
      <c r="B69465"/>
    </row>
    <row r="69466" spans="2:2" ht="16.5" x14ac:dyDescent="0.3">
      <c r="B69466"/>
    </row>
    <row r="69467" spans="2:2" ht="16.5" x14ac:dyDescent="0.3">
      <c r="B69467"/>
    </row>
    <row r="69468" spans="2:2" ht="16.5" x14ac:dyDescent="0.3">
      <c r="B69468"/>
    </row>
    <row r="69469" spans="2:2" ht="16.5" x14ac:dyDescent="0.3">
      <c r="B69469"/>
    </row>
    <row r="69470" spans="2:2" ht="16.5" x14ac:dyDescent="0.3">
      <c r="B69470"/>
    </row>
    <row r="69471" spans="2:2" ht="16.5" x14ac:dyDescent="0.3">
      <c r="B69471"/>
    </row>
    <row r="69472" spans="2:2" ht="16.5" x14ac:dyDescent="0.3">
      <c r="B69472"/>
    </row>
    <row r="69473" spans="2:2" ht="16.5" x14ac:dyDescent="0.3">
      <c r="B69473"/>
    </row>
    <row r="69474" spans="2:2" ht="16.5" x14ac:dyDescent="0.3">
      <c r="B69474"/>
    </row>
    <row r="69475" spans="2:2" ht="16.5" x14ac:dyDescent="0.3">
      <c r="B69475"/>
    </row>
    <row r="69476" spans="2:2" ht="16.5" x14ac:dyDescent="0.3">
      <c r="B69476"/>
    </row>
    <row r="69477" spans="2:2" ht="16.5" x14ac:dyDescent="0.3">
      <c r="B69477"/>
    </row>
    <row r="69478" spans="2:2" ht="16.5" x14ac:dyDescent="0.3">
      <c r="B69478"/>
    </row>
    <row r="69479" spans="2:2" ht="16.5" x14ac:dyDescent="0.3">
      <c r="B69479"/>
    </row>
    <row r="69480" spans="2:2" ht="16.5" x14ac:dyDescent="0.3">
      <c r="B69480"/>
    </row>
    <row r="69481" spans="2:2" ht="16.5" x14ac:dyDescent="0.3">
      <c r="B69481"/>
    </row>
    <row r="69482" spans="2:2" ht="16.5" x14ac:dyDescent="0.3">
      <c r="B69482"/>
    </row>
    <row r="69483" spans="2:2" ht="16.5" x14ac:dyDescent="0.3">
      <c r="B69483"/>
    </row>
    <row r="69484" spans="2:2" ht="16.5" x14ac:dyDescent="0.3">
      <c r="B69484"/>
    </row>
    <row r="69485" spans="2:2" ht="16.5" x14ac:dyDescent="0.3">
      <c r="B69485"/>
    </row>
    <row r="69486" spans="2:2" ht="16.5" x14ac:dyDescent="0.3">
      <c r="B69486"/>
    </row>
    <row r="69487" spans="2:2" ht="16.5" x14ac:dyDescent="0.3">
      <c r="B69487"/>
    </row>
    <row r="69488" spans="2:2" ht="16.5" x14ac:dyDescent="0.3">
      <c r="B69488"/>
    </row>
    <row r="69489" spans="2:2" ht="16.5" x14ac:dyDescent="0.3">
      <c r="B69489"/>
    </row>
    <row r="69490" spans="2:2" ht="16.5" x14ac:dyDescent="0.3">
      <c r="B69490"/>
    </row>
    <row r="69491" spans="2:2" ht="16.5" x14ac:dyDescent="0.3">
      <c r="B69491"/>
    </row>
    <row r="69492" spans="2:2" ht="16.5" x14ac:dyDescent="0.3">
      <c r="B69492"/>
    </row>
    <row r="69493" spans="2:2" ht="16.5" x14ac:dyDescent="0.3">
      <c r="B69493"/>
    </row>
    <row r="69494" spans="2:2" ht="16.5" x14ac:dyDescent="0.3">
      <c r="B69494"/>
    </row>
    <row r="69495" spans="2:2" ht="16.5" x14ac:dyDescent="0.3">
      <c r="B69495"/>
    </row>
    <row r="69496" spans="2:2" ht="16.5" x14ac:dyDescent="0.3">
      <c r="B69496"/>
    </row>
    <row r="69497" spans="2:2" ht="16.5" x14ac:dyDescent="0.3">
      <c r="B69497"/>
    </row>
    <row r="69498" spans="2:2" ht="16.5" x14ac:dyDescent="0.3">
      <c r="B69498"/>
    </row>
    <row r="69499" spans="2:2" ht="16.5" x14ac:dyDescent="0.3">
      <c r="B69499"/>
    </row>
    <row r="69500" spans="2:2" ht="16.5" x14ac:dyDescent="0.3">
      <c r="B69500"/>
    </row>
    <row r="69501" spans="2:2" ht="16.5" x14ac:dyDescent="0.3">
      <c r="B69501"/>
    </row>
    <row r="69502" spans="2:2" ht="16.5" x14ac:dyDescent="0.3">
      <c r="B69502"/>
    </row>
    <row r="69503" spans="2:2" ht="16.5" x14ac:dyDescent="0.3">
      <c r="B69503"/>
    </row>
    <row r="69504" spans="2:2" ht="16.5" x14ac:dyDescent="0.3">
      <c r="B69504"/>
    </row>
    <row r="69505" spans="2:2" ht="16.5" x14ac:dyDescent="0.3">
      <c r="B69505"/>
    </row>
    <row r="69506" spans="2:2" ht="16.5" x14ac:dyDescent="0.3">
      <c r="B69506"/>
    </row>
    <row r="69507" spans="2:2" ht="16.5" x14ac:dyDescent="0.3">
      <c r="B69507"/>
    </row>
    <row r="69508" spans="2:2" ht="16.5" x14ac:dyDescent="0.3">
      <c r="B69508"/>
    </row>
    <row r="69509" spans="2:2" ht="16.5" x14ac:dyDescent="0.3">
      <c r="B69509"/>
    </row>
    <row r="69510" spans="2:2" ht="16.5" x14ac:dyDescent="0.3">
      <c r="B69510"/>
    </row>
    <row r="69511" spans="2:2" ht="16.5" x14ac:dyDescent="0.3">
      <c r="B69511"/>
    </row>
    <row r="69512" spans="2:2" ht="16.5" x14ac:dyDescent="0.3">
      <c r="B69512"/>
    </row>
    <row r="69513" spans="2:2" ht="16.5" x14ac:dyDescent="0.3">
      <c r="B69513"/>
    </row>
    <row r="69514" spans="2:2" ht="16.5" x14ac:dyDescent="0.3">
      <c r="B69514"/>
    </row>
    <row r="69515" spans="2:2" ht="16.5" x14ac:dyDescent="0.3">
      <c r="B69515"/>
    </row>
    <row r="69516" spans="2:2" ht="16.5" x14ac:dyDescent="0.3">
      <c r="B69516"/>
    </row>
    <row r="69517" spans="2:2" ht="16.5" x14ac:dyDescent="0.3">
      <c r="B69517"/>
    </row>
    <row r="69518" spans="2:2" ht="16.5" x14ac:dyDescent="0.3">
      <c r="B69518"/>
    </row>
    <row r="69519" spans="2:2" ht="16.5" x14ac:dyDescent="0.3">
      <c r="B69519"/>
    </row>
    <row r="69520" spans="2:2" ht="16.5" x14ac:dyDescent="0.3">
      <c r="B69520"/>
    </row>
    <row r="69521" spans="2:2" ht="16.5" x14ac:dyDescent="0.3">
      <c r="B69521"/>
    </row>
    <row r="69522" spans="2:2" ht="16.5" x14ac:dyDescent="0.3">
      <c r="B69522"/>
    </row>
    <row r="69523" spans="2:2" ht="16.5" x14ac:dyDescent="0.3">
      <c r="B69523"/>
    </row>
    <row r="69524" spans="2:2" ht="16.5" x14ac:dyDescent="0.3">
      <c r="B69524"/>
    </row>
    <row r="69525" spans="2:2" ht="16.5" x14ac:dyDescent="0.3">
      <c r="B69525"/>
    </row>
    <row r="69526" spans="2:2" ht="16.5" x14ac:dyDescent="0.3">
      <c r="B69526"/>
    </row>
    <row r="69527" spans="2:2" ht="16.5" x14ac:dyDescent="0.3">
      <c r="B69527"/>
    </row>
    <row r="69528" spans="2:2" ht="16.5" x14ac:dyDescent="0.3">
      <c r="B69528"/>
    </row>
    <row r="69529" spans="2:2" ht="16.5" x14ac:dyDescent="0.3">
      <c r="B69529"/>
    </row>
    <row r="69530" spans="2:2" ht="16.5" x14ac:dyDescent="0.3">
      <c r="B69530"/>
    </row>
    <row r="69531" spans="2:2" ht="16.5" x14ac:dyDescent="0.3">
      <c r="B69531"/>
    </row>
    <row r="69532" spans="2:2" ht="16.5" x14ac:dyDescent="0.3">
      <c r="B69532"/>
    </row>
    <row r="69533" spans="2:2" ht="16.5" x14ac:dyDescent="0.3">
      <c r="B69533"/>
    </row>
    <row r="69534" spans="2:2" ht="16.5" x14ac:dyDescent="0.3">
      <c r="B69534"/>
    </row>
    <row r="69535" spans="2:2" ht="16.5" x14ac:dyDescent="0.3">
      <c r="B69535"/>
    </row>
    <row r="69536" spans="2:2" ht="16.5" x14ac:dyDescent="0.3">
      <c r="B69536"/>
    </row>
    <row r="69537" spans="2:2" ht="16.5" x14ac:dyDescent="0.3">
      <c r="B69537"/>
    </row>
    <row r="69538" spans="2:2" ht="16.5" x14ac:dyDescent="0.3">
      <c r="B69538"/>
    </row>
    <row r="69539" spans="2:2" ht="16.5" x14ac:dyDescent="0.3">
      <c r="B69539"/>
    </row>
    <row r="69540" spans="2:2" ht="16.5" x14ac:dyDescent="0.3">
      <c r="B69540"/>
    </row>
    <row r="69541" spans="2:2" ht="16.5" x14ac:dyDescent="0.3">
      <c r="B69541"/>
    </row>
    <row r="69542" spans="2:2" ht="16.5" x14ac:dyDescent="0.3">
      <c r="B69542"/>
    </row>
    <row r="69543" spans="2:2" ht="16.5" x14ac:dyDescent="0.3">
      <c r="B69543"/>
    </row>
    <row r="69544" spans="2:2" ht="16.5" x14ac:dyDescent="0.3">
      <c r="B69544"/>
    </row>
    <row r="69545" spans="2:2" ht="16.5" x14ac:dyDescent="0.3">
      <c r="B69545"/>
    </row>
    <row r="69546" spans="2:2" ht="16.5" x14ac:dyDescent="0.3">
      <c r="B69546"/>
    </row>
    <row r="69547" spans="2:2" ht="16.5" x14ac:dyDescent="0.3">
      <c r="B69547"/>
    </row>
    <row r="69548" spans="2:2" ht="16.5" x14ac:dyDescent="0.3">
      <c r="B69548"/>
    </row>
    <row r="69549" spans="2:2" ht="16.5" x14ac:dyDescent="0.3">
      <c r="B69549"/>
    </row>
    <row r="69550" spans="2:2" ht="16.5" x14ac:dyDescent="0.3">
      <c r="B69550"/>
    </row>
    <row r="69551" spans="2:2" ht="16.5" x14ac:dyDescent="0.3">
      <c r="B69551"/>
    </row>
    <row r="69552" spans="2:2" ht="16.5" x14ac:dyDescent="0.3">
      <c r="B69552"/>
    </row>
    <row r="69553" spans="2:2" ht="16.5" x14ac:dyDescent="0.3">
      <c r="B69553"/>
    </row>
    <row r="69554" spans="2:2" ht="16.5" x14ac:dyDescent="0.3">
      <c r="B69554"/>
    </row>
    <row r="69555" spans="2:2" ht="16.5" x14ac:dyDescent="0.3">
      <c r="B69555"/>
    </row>
    <row r="69556" spans="2:2" ht="16.5" x14ac:dyDescent="0.3">
      <c r="B69556"/>
    </row>
    <row r="69557" spans="2:2" ht="16.5" x14ac:dyDescent="0.3">
      <c r="B69557"/>
    </row>
    <row r="69558" spans="2:2" ht="16.5" x14ac:dyDescent="0.3">
      <c r="B69558"/>
    </row>
    <row r="69559" spans="2:2" ht="16.5" x14ac:dyDescent="0.3">
      <c r="B69559"/>
    </row>
    <row r="69560" spans="2:2" ht="16.5" x14ac:dyDescent="0.3">
      <c r="B69560"/>
    </row>
    <row r="69561" spans="2:2" ht="16.5" x14ac:dyDescent="0.3">
      <c r="B69561"/>
    </row>
    <row r="69562" spans="2:2" ht="16.5" x14ac:dyDescent="0.3">
      <c r="B69562"/>
    </row>
    <row r="69563" spans="2:2" ht="16.5" x14ac:dyDescent="0.3">
      <c r="B69563"/>
    </row>
    <row r="69564" spans="2:2" ht="16.5" x14ac:dyDescent="0.3">
      <c r="B69564"/>
    </row>
    <row r="69565" spans="2:2" ht="16.5" x14ac:dyDescent="0.3">
      <c r="B69565"/>
    </row>
    <row r="69566" spans="2:2" ht="16.5" x14ac:dyDescent="0.3">
      <c r="B69566"/>
    </row>
    <row r="69567" spans="2:2" ht="16.5" x14ac:dyDescent="0.3">
      <c r="B69567"/>
    </row>
    <row r="69568" spans="2:2" ht="16.5" x14ac:dyDescent="0.3">
      <c r="B69568"/>
    </row>
    <row r="69569" spans="2:2" ht="16.5" x14ac:dyDescent="0.3">
      <c r="B69569"/>
    </row>
    <row r="69570" spans="2:2" ht="16.5" x14ac:dyDescent="0.3">
      <c r="B69570"/>
    </row>
    <row r="69571" spans="2:2" ht="16.5" x14ac:dyDescent="0.3">
      <c r="B69571"/>
    </row>
    <row r="69572" spans="2:2" ht="16.5" x14ac:dyDescent="0.3">
      <c r="B69572"/>
    </row>
    <row r="69573" spans="2:2" ht="16.5" x14ac:dyDescent="0.3">
      <c r="B69573"/>
    </row>
    <row r="69574" spans="2:2" ht="16.5" x14ac:dyDescent="0.3">
      <c r="B69574"/>
    </row>
    <row r="69575" spans="2:2" ht="16.5" x14ac:dyDescent="0.3">
      <c r="B69575"/>
    </row>
    <row r="69576" spans="2:2" ht="16.5" x14ac:dyDescent="0.3">
      <c r="B69576"/>
    </row>
    <row r="69577" spans="2:2" ht="16.5" x14ac:dyDescent="0.3">
      <c r="B69577"/>
    </row>
    <row r="69578" spans="2:2" ht="16.5" x14ac:dyDescent="0.3">
      <c r="B69578"/>
    </row>
    <row r="69579" spans="2:2" ht="16.5" x14ac:dyDescent="0.3">
      <c r="B69579"/>
    </row>
    <row r="69580" spans="2:2" ht="16.5" x14ac:dyDescent="0.3">
      <c r="B69580"/>
    </row>
    <row r="69581" spans="2:2" ht="16.5" x14ac:dyDescent="0.3">
      <c r="B69581"/>
    </row>
    <row r="69582" spans="2:2" ht="16.5" x14ac:dyDescent="0.3">
      <c r="B69582"/>
    </row>
    <row r="69583" spans="2:2" ht="16.5" x14ac:dyDescent="0.3">
      <c r="B69583"/>
    </row>
    <row r="69584" spans="2:2" ht="16.5" x14ac:dyDescent="0.3">
      <c r="B69584"/>
    </row>
    <row r="69585" spans="2:2" ht="16.5" x14ac:dyDescent="0.3">
      <c r="B69585"/>
    </row>
    <row r="69586" spans="2:2" ht="16.5" x14ac:dyDescent="0.3">
      <c r="B69586"/>
    </row>
    <row r="69587" spans="2:2" ht="16.5" x14ac:dyDescent="0.3">
      <c r="B69587"/>
    </row>
    <row r="69588" spans="2:2" ht="16.5" x14ac:dyDescent="0.3">
      <c r="B69588"/>
    </row>
    <row r="69589" spans="2:2" ht="16.5" x14ac:dyDescent="0.3">
      <c r="B69589"/>
    </row>
    <row r="69590" spans="2:2" ht="16.5" x14ac:dyDescent="0.3">
      <c r="B69590"/>
    </row>
    <row r="69591" spans="2:2" ht="16.5" x14ac:dyDescent="0.3">
      <c r="B69591"/>
    </row>
    <row r="69592" spans="2:2" ht="16.5" x14ac:dyDescent="0.3">
      <c r="B69592"/>
    </row>
    <row r="69593" spans="2:2" ht="16.5" x14ac:dyDescent="0.3">
      <c r="B69593"/>
    </row>
    <row r="69594" spans="2:2" ht="16.5" x14ac:dyDescent="0.3">
      <c r="B69594"/>
    </row>
    <row r="69595" spans="2:2" ht="16.5" x14ac:dyDescent="0.3">
      <c r="B69595"/>
    </row>
    <row r="69596" spans="2:2" ht="16.5" x14ac:dyDescent="0.3">
      <c r="B69596"/>
    </row>
    <row r="69597" spans="2:2" ht="16.5" x14ac:dyDescent="0.3">
      <c r="B69597"/>
    </row>
    <row r="69598" spans="2:2" ht="16.5" x14ac:dyDescent="0.3">
      <c r="B69598"/>
    </row>
    <row r="69599" spans="2:2" ht="16.5" x14ac:dyDescent="0.3">
      <c r="B69599"/>
    </row>
    <row r="69600" spans="2:2" ht="16.5" x14ac:dyDescent="0.3">
      <c r="B69600"/>
    </row>
    <row r="69601" spans="2:2" ht="16.5" x14ac:dyDescent="0.3">
      <c r="B69601"/>
    </row>
    <row r="69602" spans="2:2" ht="16.5" x14ac:dyDescent="0.3">
      <c r="B69602"/>
    </row>
    <row r="69603" spans="2:2" ht="16.5" x14ac:dyDescent="0.3">
      <c r="B69603"/>
    </row>
    <row r="69604" spans="2:2" ht="16.5" x14ac:dyDescent="0.3">
      <c r="B69604"/>
    </row>
    <row r="69605" spans="2:2" ht="16.5" x14ac:dyDescent="0.3">
      <c r="B69605"/>
    </row>
    <row r="69606" spans="2:2" ht="16.5" x14ac:dyDescent="0.3">
      <c r="B69606"/>
    </row>
    <row r="69607" spans="2:2" ht="16.5" x14ac:dyDescent="0.3">
      <c r="B69607"/>
    </row>
    <row r="69608" spans="2:2" ht="16.5" x14ac:dyDescent="0.3">
      <c r="B69608"/>
    </row>
    <row r="69609" spans="2:2" ht="16.5" x14ac:dyDescent="0.3">
      <c r="B69609"/>
    </row>
    <row r="69610" spans="2:2" ht="16.5" x14ac:dyDescent="0.3">
      <c r="B69610"/>
    </row>
    <row r="69611" spans="2:2" ht="16.5" x14ac:dyDescent="0.3">
      <c r="B69611"/>
    </row>
    <row r="69612" spans="2:2" ht="16.5" x14ac:dyDescent="0.3">
      <c r="B69612"/>
    </row>
    <row r="69613" spans="2:2" ht="16.5" x14ac:dyDescent="0.3">
      <c r="B69613"/>
    </row>
    <row r="69614" spans="2:2" ht="16.5" x14ac:dyDescent="0.3">
      <c r="B69614"/>
    </row>
    <row r="69615" spans="2:2" ht="16.5" x14ac:dyDescent="0.3">
      <c r="B69615"/>
    </row>
    <row r="69616" spans="2:2" ht="16.5" x14ac:dyDescent="0.3">
      <c r="B69616"/>
    </row>
    <row r="69617" spans="2:2" ht="16.5" x14ac:dyDescent="0.3">
      <c r="B69617"/>
    </row>
    <row r="69618" spans="2:2" ht="16.5" x14ac:dyDescent="0.3">
      <c r="B69618"/>
    </row>
    <row r="69619" spans="2:2" ht="16.5" x14ac:dyDescent="0.3">
      <c r="B69619"/>
    </row>
    <row r="69620" spans="2:2" ht="16.5" x14ac:dyDescent="0.3">
      <c r="B69620"/>
    </row>
    <row r="69621" spans="2:2" ht="16.5" x14ac:dyDescent="0.3">
      <c r="B69621"/>
    </row>
    <row r="69622" spans="2:2" ht="16.5" x14ac:dyDescent="0.3">
      <c r="B69622"/>
    </row>
    <row r="69623" spans="2:2" ht="16.5" x14ac:dyDescent="0.3">
      <c r="B69623"/>
    </row>
    <row r="69624" spans="2:2" ht="16.5" x14ac:dyDescent="0.3">
      <c r="B69624"/>
    </row>
    <row r="69625" spans="2:2" ht="16.5" x14ac:dyDescent="0.3">
      <c r="B69625"/>
    </row>
    <row r="69626" spans="2:2" ht="16.5" x14ac:dyDescent="0.3">
      <c r="B69626"/>
    </row>
    <row r="69627" spans="2:2" ht="16.5" x14ac:dyDescent="0.3">
      <c r="B69627"/>
    </row>
    <row r="69628" spans="2:2" ht="16.5" x14ac:dyDescent="0.3">
      <c r="B69628"/>
    </row>
    <row r="69629" spans="2:2" ht="16.5" x14ac:dyDescent="0.3">
      <c r="B69629"/>
    </row>
    <row r="69630" spans="2:2" ht="16.5" x14ac:dyDescent="0.3">
      <c r="B69630"/>
    </row>
    <row r="69631" spans="2:2" ht="16.5" x14ac:dyDescent="0.3">
      <c r="B69631"/>
    </row>
    <row r="69632" spans="2:2" ht="16.5" x14ac:dyDescent="0.3">
      <c r="B69632"/>
    </row>
    <row r="69633" spans="2:2" ht="16.5" x14ac:dyDescent="0.3">
      <c r="B69633"/>
    </row>
    <row r="69634" spans="2:2" ht="16.5" x14ac:dyDescent="0.3">
      <c r="B69634"/>
    </row>
    <row r="69635" spans="2:2" ht="16.5" x14ac:dyDescent="0.3">
      <c r="B69635"/>
    </row>
    <row r="69636" spans="2:2" ht="16.5" x14ac:dyDescent="0.3">
      <c r="B69636"/>
    </row>
    <row r="69637" spans="2:2" ht="16.5" x14ac:dyDescent="0.3">
      <c r="B69637"/>
    </row>
    <row r="69638" spans="2:2" ht="16.5" x14ac:dyDescent="0.3">
      <c r="B69638"/>
    </row>
    <row r="69639" spans="2:2" ht="16.5" x14ac:dyDescent="0.3">
      <c r="B69639"/>
    </row>
    <row r="69640" spans="2:2" ht="16.5" x14ac:dyDescent="0.3">
      <c r="B69640"/>
    </row>
    <row r="69641" spans="2:2" ht="16.5" x14ac:dyDescent="0.3">
      <c r="B69641"/>
    </row>
    <row r="69642" spans="2:2" ht="16.5" x14ac:dyDescent="0.3">
      <c r="B69642"/>
    </row>
    <row r="69643" spans="2:2" ht="16.5" x14ac:dyDescent="0.3">
      <c r="B69643"/>
    </row>
    <row r="69644" spans="2:2" ht="16.5" x14ac:dyDescent="0.3">
      <c r="B69644"/>
    </row>
    <row r="69645" spans="2:2" ht="16.5" x14ac:dyDescent="0.3">
      <c r="B69645"/>
    </row>
    <row r="69646" spans="2:2" ht="16.5" x14ac:dyDescent="0.3">
      <c r="B69646"/>
    </row>
    <row r="69647" spans="2:2" ht="16.5" x14ac:dyDescent="0.3">
      <c r="B69647"/>
    </row>
    <row r="69648" spans="2:2" ht="16.5" x14ac:dyDescent="0.3">
      <c r="B69648"/>
    </row>
    <row r="69649" spans="2:2" ht="16.5" x14ac:dyDescent="0.3">
      <c r="B69649"/>
    </row>
    <row r="69650" spans="2:2" ht="16.5" x14ac:dyDescent="0.3">
      <c r="B69650"/>
    </row>
    <row r="69651" spans="2:2" ht="16.5" x14ac:dyDescent="0.3">
      <c r="B69651"/>
    </row>
    <row r="69652" spans="2:2" ht="16.5" x14ac:dyDescent="0.3">
      <c r="B69652"/>
    </row>
    <row r="69653" spans="2:2" ht="16.5" x14ac:dyDescent="0.3">
      <c r="B69653"/>
    </row>
    <row r="69654" spans="2:2" ht="16.5" x14ac:dyDescent="0.3">
      <c r="B69654"/>
    </row>
    <row r="69655" spans="2:2" ht="16.5" x14ac:dyDescent="0.3">
      <c r="B69655"/>
    </row>
    <row r="69656" spans="2:2" ht="16.5" x14ac:dyDescent="0.3">
      <c r="B69656"/>
    </row>
    <row r="69657" spans="2:2" ht="16.5" x14ac:dyDescent="0.3">
      <c r="B69657"/>
    </row>
    <row r="69658" spans="2:2" ht="16.5" x14ac:dyDescent="0.3">
      <c r="B69658"/>
    </row>
    <row r="69659" spans="2:2" ht="16.5" x14ac:dyDescent="0.3">
      <c r="B69659"/>
    </row>
    <row r="69660" spans="2:2" ht="16.5" x14ac:dyDescent="0.3">
      <c r="B69660"/>
    </row>
    <row r="69661" spans="2:2" ht="16.5" x14ac:dyDescent="0.3">
      <c r="B69661"/>
    </row>
    <row r="69662" spans="2:2" ht="16.5" x14ac:dyDescent="0.3">
      <c r="B69662"/>
    </row>
    <row r="69663" spans="2:2" ht="16.5" x14ac:dyDescent="0.3">
      <c r="B69663"/>
    </row>
    <row r="69664" spans="2:2" ht="16.5" x14ac:dyDescent="0.3">
      <c r="B69664"/>
    </row>
    <row r="69665" spans="2:2" ht="16.5" x14ac:dyDescent="0.3">
      <c r="B69665"/>
    </row>
    <row r="69666" spans="2:2" ht="16.5" x14ac:dyDescent="0.3">
      <c r="B69666"/>
    </row>
    <row r="69667" spans="2:2" ht="16.5" x14ac:dyDescent="0.3">
      <c r="B69667"/>
    </row>
    <row r="69668" spans="2:2" ht="16.5" x14ac:dyDescent="0.3">
      <c r="B69668"/>
    </row>
    <row r="69669" spans="2:2" ht="16.5" x14ac:dyDescent="0.3">
      <c r="B69669"/>
    </row>
    <row r="69670" spans="2:2" ht="16.5" x14ac:dyDescent="0.3">
      <c r="B69670"/>
    </row>
    <row r="69671" spans="2:2" ht="16.5" x14ac:dyDescent="0.3">
      <c r="B69671"/>
    </row>
    <row r="69672" spans="2:2" ht="16.5" x14ac:dyDescent="0.3">
      <c r="B69672"/>
    </row>
    <row r="69673" spans="2:2" ht="16.5" x14ac:dyDescent="0.3">
      <c r="B69673"/>
    </row>
    <row r="69674" spans="2:2" ht="16.5" x14ac:dyDescent="0.3">
      <c r="B69674"/>
    </row>
    <row r="69675" spans="2:2" ht="16.5" x14ac:dyDescent="0.3">
      <c r="B69675"/>
    </row>
    <row r="69676" spans="2:2" ht="16.5" x14ac:dyDescent="0.3">
      <c r="B69676"/>
    </row>
    <row r="69677" spans="2:2" ht="16.5" x14ac:dyDescent="0.3">
      <c r="B69677"/>
    </row>
    <row r="69678" spans="2:2" ht="16.5" x14ac:dyDescent="0.3">
      <c r="B69678"/>
    </row>
    <row r="69679" spans="2:2" ht="16.5" x14ac:dyDescent="0.3">
      <c r="B69679"/>
    </row>
    <row r="69680" spans="2:2" ht="16.5" x14ac:dyDescent="0.3">
      <c r="B69680"/>
    </row>
    <row r="69681" spans="2:2" ht="16.5" x14ac:dyDescent="0.3">
      <c r="B69681"/>
    </row>
    <row r="69682" spans="2:2" ht="16.5" x14ac:dyDescent="0.3">
      <c r="B69682"/>
    </row>
    <row r="69683" spans="2:2" ht="16.5" x14ac:dyDescent="0.3">
      <c r="B69683"/>
    </row>
    <row r="69684" spans="2:2" ht="16.5" x14ac:dyDescent="0.3">
      <c r="B69684"/>
    </row>
    <row r="69685" spans="2:2" ht="16.5" x14ac:dyDescent="0.3">
      <c r="B69685"/>
    </row>
    <row r="69686" spans="2:2" ht="16.5" x14ac:dyDescent="0.3">
      <c r="B69686"/>
    </row>
    <row r="69687" spans="2:2" ht="16.5" x14ac:dyDescent="0.3">
      <c r="B69687"/>
    </row>
    <row r="69688" spans="2:2" ht="16.5" x14ac:dyDescent="0.3">
      <c r="B69688"/>
    </row>
    <row r="69689" spans="2:2" ht="16.5" x14ac:dyDescent="0.3">
      <c r="B69689"/>
    </row>
    <row r="69690" spans="2:2" ht="16.5" x14ac:dyDescent="0.3">
      <c r="B69690"/>
    </row>
    <row r="69691" spans="2:2" ht="16.5" x14ac:dyDescent="0.3">
      <c r="B69691"/>
    </row>
    <row r="69692" spans="2:2" ht="16.5" x14ac:dyDescent="0.3">
      <c r="B69692"/>
    </row>
    <row r="69693" spans="2:2" ht="16.5" x14ac:dyDescent="0.3">
      <c r="B69693"/>
    </row>
    <row r="69694" spans="2:2" ht="16.5" x14ac:dyDescent="0.3">
      <c r="B69694"/>
    </row>
    <row r="69695" spans="2:2" ht="16.5" x14ac:dyDescent="0.3">
      <c r="B69695"/>
    </row>
    <row r="69696" spans="2:2" ht="16.5" x14ac:dyDescent="0.3">
      <c r="B69696"/>
    </row>
    <row r="69697" spans="2:2" ht="16.5" x14ac:dyDescent="0.3">
      <c r="B69697"/>
    </row>
    <row r="69698" spans="2:2" ht="16.5" x14ac:dyDescent="0.3">
      <c r="B69698"/>
    </row>
    <row r="69699" spans="2:2" ht="16.5" x14ac:dyDescent="0.3">
      <c r="B69699"/>
    </row>
    <row r="69700" spans="2:2" ht="16.5" x14ac:dyDescent="0.3">
      <c r="B69700"/>
    </row>
    <row r="69701" spans="2:2" ht="16.5" x14ac:dyDescent="0.3">
      <c r="B69701"/>
    </row>
    <row r="69702" spans="2:2" ht="16.5" x14ac:dyDescent="0.3">
      <c r="B69702"/>
    </row>
    <row r="69703" spans="2:2" ht="16.5" x14ac:dyDescent="0.3">
      <c r="B69703"/>
    </row>
    <row r="69704" spans="2:2" ht="16.5" x14ac:dyDescent="0.3">
      <c r="B69704"/>
    </row>
    <row r="69705" spans="2:2" ht="16.5" x14ac:dyDescent="0.3">
      <c r="B69705"/>
    </row>
    <row r="69706" spans="2:2" ht="16.5" x14ac:dyDescent="0.3">
      <c r="B69706"/>
    </row>
    <row r="69707" spans="2:2" ht="16.5" x14ac:dyDescent="0.3">
      <c r="B69707"/>
    </row>
    <row r="69708" spans="2:2" ht="16.5" x14ac:dyDescent="0.3">
      <c r="B69708"/>
    </row>
    <row r="69709" spans="2:2" ht="16.5" x14ac:dyDescent="0.3">
      <c r="B69709"/>
    </row>
    <row r="69710" spans="2:2" ht="16.5" x14ac:dyDescent="0.3">
      <c r="B69710"/>
    </row>
    <row r="69711" spans="2:2" ht="16.5" x14ac:dyDescent="0.3">
      <c r="B69711"/>
    </row>
    <row r="69712" spans="2:2" ht="16.5" x14ac:dyDescent="0.3">
      <c r="B69712"/>
    </row>
    <row r="69713" spans="2:2" ht="16.5" x14ac:dyDescent="0.3">
      <c r="B69713"/>
    </row>
    <row r="69714" spans="2:2" ht="16.5" x14ac:dyDescent="0.3">
      <c r="B69714"/>
    </row>
    <row r="69715" spans="2:2" ht="16.5" x14ac:dyDescent="0.3">
      <c r="B69715"/>
    </row>
    <row r="69716" spans="2:2" ht="16.5" x14ac:dyDescent="0.3">
      <c r="B69716"/>
    </row>
    <row r="69717" spans="2:2" ht="16.5" x14ac:dyDescent="0.3">
      <c r="B69717"/>
    </row>
    <row r="69718" spans="2:2" ht="16.5" x14ac:dyDescent="0.3">
      <c r="B69718"/>
    </row>
    <row r="69719" spans="2:2" ht="16.5" x14ac:dyDescent="0.3">
      <c r="B69719"/>
    </row>
    <row r="69720" spans="2:2" ht="16.5" x14ac:dyDescent="0.3">
      <c r="B69720"/>
    </row>
    <row r="69721" spans="2:2" ht="16.5" x14ac:dyDescent="0.3">
      <c r="B69721"/>
    </row>
    <row r="69722" spans="2:2" ht="16.5" x14ac:dyDescent="0.3">
      <c r="B69722"/>
    </row>
    <row r="69723" spans="2:2" ht="16.5" x14ac:dyDescent="0.3">
      <c r="B69723"/>
    </row>
    <row r="69724" spans="2:2" ht="16.5" x14ac:dyDescent="0.3">
      <c r="B69724"/>
    </row>
    <row r="69725" spans="2:2" ht="16.5" x14ac:dyDescent="0.3">
      <c r="B69725"/>
    </row>
    <row r="69726" spans="2:2" ht="16.5" x14ac:dyDescent="0.3">
      <c r="B69726"/>
    </row>
    <row r="69727" spans="2:2" ht="16.5" x14ac:dyDescent="0.3">
      <c r="B69727"/>
    </row>
    <row r="69728" spans="2:2" ht="16.5" x14ac:dyDescent="0.3">
      <c r="B69728"/>
    </row>
    <row r="69729" spans="2:2" ht="16.5" x14ac:dyDescent="0.3">
      <c r="B69729"/>
    </row>
    <row r="69730" spans="2:2" ht="16.5" x14ac:dyDescent="0.3">
      <c r="B69730"/>
    </row>
    <row r="69731" spans="2:2" ht="16.5" x14ac:dyDescent="0.3">
      <c r="B69731"/>
    </row>
    <row r="69732" spans="2:2" ht="16.5" x14ac:dyDescent="0.3">
      <c r="B69732"/>
    </row>
    <row r="69733" spans="2:2" ht="16.5" x14ac:dyDescent="0.3">
      <c r="B69733"/>
    </row>
    <row r="69734" spans="2:2" ht="16.5" x14ac:dyDescent="0.3">
      <c r="B69734"/>
    </row>
    <row r="69735" spans="2:2" ht="16.5" x14ac:dyDescent="0.3">
      <c r="B69735"/>
    </row>
    <row r="69736" spans="2:2" ht="16.5" x14ac:dyDescent="0.3">
      <c r="B69736"/>
    </row>
    <row r="69737" spans="2:2" ht="16.5" x14ac:dyDescent="0.3">
      <c r="B69737"/>
    </row>
    <row r="69738" spans="2:2" ht="16.5" x14ac:dyDescent="0.3">
      <c r="B69738"/>
    </row>
    <row r="69739" spans="2:2" ht="16.5" x14ac:dyDescent="0.3">
      <c r="B69739"/>
    </row>
    <row r="69740" spans="2:2" ht="16.5" x14ac:dyDescent="0.3">
      <c r="B69740"/>
    </row>
    <row r="69741" spans="2:2" ht="16.5" x14ac:dyDescent="0.3">
      <c r="B69741"/>
    </row>
    <row r="69742" spans="2:2" ht="16.5" x14ac:dyDescent="0.3">
      <c r="B69742"/>
    </row>
    <row r="69743" spans="2:2" ht="16.5" x14ac:dyDescent="0.3">
      <c r="B69743"/>
    </row>
    <row r="69744" spans="2:2" ht="16.5" x14ac:dyDescent="0.3">
      <c r="B69744"/>
    </row>
    <row r="69745" spans="2:2" ht="16.5" x14ac:dyDescent="0.3">
      <c r="B69745"/>
    </row>
    <row r="69746" spans="2:2" ht="16.5" x14ac:dyDescent="0.3">
      <c r="B69746"/>
    </row>
    <row r="69747" spans="2:2" ht="16.5" x14ac:dyDescent="0.3">
      <c r="B69747"/>
    </row>
    <row r="69748" spans="2:2" ht="16.5" x14ac:dyDescent="0.3">
      <c r="B69748"/>
    </row>
    <row r="69749" spans="2:2" ht="16.5" x14ac:dyDescent="0.3">
      <c r="B69749"/>
    </row>
    <row r="69750" spans="2:2" ht="16.5" x14ac:dyDescent="0.3">
      <c r="B69750"/>
    </row>
    <row r="69751" spans="2:2" ht="16.5" x14ac:dyDescent="0.3">
      <c r="B69751"/>
    </row>
    <row r="69752" spans="2:2" ht="16.5" x14ac:dyDescent="0.3">
      <c r="B69752"/>
    </row>
    <row r="69753" spans="2:2" ht="16.5" x14ac:dyDescent="0.3">
      <c r="B69753"/>
    </row>
    <row r="69754" spans="2:2" ht="16.5" x14ac:dyDescent="0.3">
      <c r="B69754"/>
    </row>
    <row r="69755" spans="2:2" ht="16.5" x14ac:dyDescent="0.3">
      <c r="B69755"/>
    </row>
    <row r="69756" spans="2:2" ht="16.5" x14ac:dyDescent="0.3">
      <c r="B69756"/>
    </row>
    <row r="69757" spans="2:2" ht="16.5" x14ac:dyDescent="0.3">
      <c r="B69757"/>
    </row>
    <row r="69758" spans="2:2" ht="16.5" x14ac:dyDescent="0.3">
      <c r="B69758"/>
    </row>
    <row r="69759" spans="2:2" ht="16.5" x14ac:dyDescent="0.3">
      <c r="B69759"/>
    </row>
    <row r="69760" spans="2:2" ht="16.5" x14ac:dyDescent="0.3">
      <c r="B69760"/>
    </row>
    <row r="69761" spans="2:2" ht="16.5" x14ac:dyDescent="0.3">
      <c r="B69761"/>
    </row>
    <row r="69762" spans="2:2" ht="16.5" x14ac:dyDescent="0.3">
      <c r="B69762"/>
    </row>
    <row r="69763" spans="2:2" ht="16.5" x14ac:dyDescent="0.3">
      <c r="B69763"/>
    </row>
    <row r="69764" spans="2:2" ht="16.5" x14ac:dyDescent="0.3">
      <c r="B69764"/>
    </row>
    <row r="69765" spans="2:2" ht="16.5" x14ac:dyDescent="0.3">
      <c r="B69765"/>
    </row>
    <row r="69766" spans="2:2" ht="16.5" x14ac:dyDescent="0.3">
      <c r="B69766"/>
    </row>
    <row r="69767" spans="2:2" ht="16.5" x14ac:dyDescent="0.3">
      <c r="B69767"/>
    </row>
    <row r="69768" spans="2:2" ht="16.5" x14ac:dyDescent="0.3">
      <c r="B69768"/>
    </row>
    <row r="69769" spans="2:2" ht="16.5" x14ac:dyDescent="0.3">
      <c r="B69769"/>
    </row>
    <row r="69770" spans="2:2" ht="16.5" x14ac:dyDescent="0.3">
      <c r="B69770"/>
    </row>
    <row r="69771" spans="2:2" ht="16.5" x14ac:dyDescent="0.3">
      <c r="B69771"/>
    </row>
    <row r="69772" spans="2:2" ht="16.5" x14ac:dyDescent="0.3">
      <c r="B69772"/>
    </row>
    <row r="69773" spans="2:2" ht="16.5" x14ac:dyDescent="0.3">
      <c r="B69773"/>
    </row>
    <row r="69774" spans="2:2" ht="16.5" x14ac:dyDescent="0.3">
      <c r="B69774"/>
    </row>
    <row r="69775" spans="2:2" ht="16.5" x14ac:dyDescent="0.3">
      <c r="B69775"/>
    </row>
    <row r="69776" spans="2:2" ht="16.5" x14ac:dyDescent="0.3">
      <c r="B69776"/>
    </row>
    <row r="69777" spans="2:2" ht="16.5" x14ac:dyDescent="0.3">
      <c r="B69777"/>
    </row>
    <row r="69778" spans="2:2" ht="16.5" x14ac:dyDescent="0.3">
      <c r="B69778"/>
    </row>
    <row r="69779" spans="2:2" ht="16.5" x14ac:dyDescent="0.3">
      <c r="B69779"/>
    </row>
    <row r="69780" spans="2:2" ht="16.5" x14ac:dyDescent="0.3">
      <c r="B69780"/>
    </row>
    <row r="69781" spans="2:2" ht="16.5" x14ac:dyDescent="0.3">
      <c r="B69781"/>
    </row>
    <row r="69782" spans="2:2" ht="16.5" x14ac:dyDescent="0.3">
      <c r="B69782"/>
    </row>
    <row r="69783" spans="2:2" ht="16.5" x14ac:dyDescent="0.3">
      <c r="B69783"/>
    </row>
    <row r="69784" spans="2:2" ht="16.5" x14ac:dyDescent="0.3">
      <c r="B69784"/>
    </row>
    <row r="69785" spans="2:2" ht="16.5" x14ac:dyDescent="0.3">
      <c r="B69785"/>
    </row>
    <row r="69786" spans="2:2" ht="16.5" x14ac:dyDescent="0.3">
      <c r="B69786"/>
    </row>
    <row r="69787" spans="2:2" ht="16.5" x14ac:dyDescent="0.3">
      <c r="B69787"/>
    </row>
    <row r="69788" spans="2:2" ht="16.5" x14ac:dyDescent="0.3">
      <c r="B69788"/>
    </row>
    <row r="69789" spans="2:2" ht="16.5" x14ac:dyDescent="0.3">
      <c r="B69789"/>
    </row>
    <row r="69790" spans="2:2" ht="16.5" x14ac:dyDescent="0.3">
      <c r="B69790"/>
    </row>
    <row r="69791" spans="2:2" ht="16.5" x14ac:dyDescent="0.3">
      <c r="B69791"/>
    </row>
    <row r="69792" spans="2:2" ht="16.5" x14ac:dyDescent="0.3">
      <c r="B69792"/>
    </row>
    <row r="69793" spans="2:2" ht="16.5" x14ac:dyDescent="0.3">
      <c r="B69793"/>
    </row>
    <row r="69794" spans="2:2" ht="16.5" x14ac:dyDescent="0.3">
      <c r="B69794"/>
    </row>
    <row r="69795" spans="2:2" ht="16.5" x14ac:dyDescent="0.3">
      <c r="B69795"/>
    </row>
    <row r="69796" spans="2:2" ht="16.5" x14ac:dyDescent="0.3">
      <c r="B69796"/>
    </row>
    <row r="69797" spans="2:2" ht="16.5" x14ac:dyDescent="0.3">
      <c r="B69797"/>
    </row>
    <row r="69798" spans="2:2" ht="16.5" x14ac:dyDescent="0.3">
      <c r="B69798"/>
    </row>
    <row r="69799" spans="2:2" ht="16.5" x14ac:dyDescent="0.3">
      <c r="B69799"/>
    </row>
    <row r="69800" spans="2:2" ht="16.5" x14ac:dyDescent="0.3">
      <c r="B69800"/>
    </row>
    <row r="69801" spans="2:2" ht="16.5" x14ac:dyDescent="0.3">
      <c r="B69801"/>
    </row>
    <row r="69802" spans="2:2" ht="16.5" x14ac:dyDescent="0.3">
      <c r="B69802"/>
    </row>
    <row r="69803" spans="2:2" ht="16.5" x14ac:dyDescent="0.3">
      <c r="B69803"/>
    </row>
    <row r="69804" spans="2:2" ht="16.5" x14ac:dyDescent="0.3">
      <c r="B69804"/>
    </row>
    <row r="69805" spans="2:2" ht="16.5" x14ac:dyDescent="0.3">
      <c r="B69805"/>
    </row>
    <row r="69806" spans="2:2" ht="16.5" x14ac:dyDescent="0.3">
      <c r="B69806"/>
    </row>
    <row r="69807" spans="2:2" ht="16.5" x14ac:dyDescent="0.3">
      <c r="B69807"/>
    </row>
    <row r="69808" spans="2:2" ht="16.5" x14ac:dyDescent="0.3">
      <c r="B69808"/>
    </row>
    <row r="69809" spans="2:2" ht="16.5" x14ac:dyDescent="0.3">
      <c r="B69809"/>
    </row>
    <row r="69810" spans="2:2" ht="16.5" x14ac:dyDescent="0.3">
      <c r="B69810"/>
    </row>
    <row r="69811" spans="2:2" ht="16.5" x14ac:dyDescent="0.3">
      <c r="B69811"/>
    </row>
    <row r="69812" spans="2:2" ht="16.5" x14ac:dyDescent="0.3">
      <c r="B69812"/>
    </row>
    <row r="69813" spans="2:2" ht="16.5" x14ac:dyDescent="0.3">
      <c r="B69813"/>
    </row>
    <row r="69814" spans="2:2" ht="16.5" x14ac:dyDescent="0.3">
      <c r="B69814"/>
    </row>
    <row r="69815" spans="2:2" ht="16.5" x14ac:dyDescent="0.3">
      <c r="B69815"/>
    </row>
    <row r="69816" spans="2:2" ht="16.5" x14ac:dyDescent="0.3">
      <c r="B69816"/>
    </row>
    <row r="69817" spans="2:2" ht="16.5" x14ac:dyDescent="0.3">
      <c r="B69817"/>
    </row>
    <row r="69818" spans="2:2" ht="16.5" x14ac:dyDescent="0.3">
      <c r="B69818"/>
    </row>
    <row r="69819" spans="2:2" ht="16.5" x14ac:dyDescent="0.3">
      <c r="B69819"/>
    </row>
    <row r="69820" spans="2:2" ht="16.5" x14ac:dyDescent="0.3">
      <c r="B69820"/>
    </row>
    <row r="69821" spans="2:2" ht="16.5" x14ac:dyDescent="0.3">
      <c r="B69821"/>
    </row>
    <row r="69822" spans="2:2" ht="16.5" x14ac:dyDescent="0.3">
      <c r="B69822"/>
    </row>
    <row r="69823" spans="2:2" ht="16.5" x14ac:dyDescent="0.3">
      <c r="B69823"/>
    </row>
    <row r="69824" spans="2:2" ht="16.5" x14ac:dyDescent="0.3">
      <c r="B69824"/>
    </row>
    <row r="69825" spans="2:2" ht="16.5" x14ac:dyDescent="0.3">
      <c r="B69825"/>
    </row>
    <row r="69826" spans="2:2" ht="16.5" x14ac:dyDescent="0.3">
      <c r="B69826"/>
    </row>
    <row r="69827" spans="2:2" ht="16.5" x14ac:dyDescent="0.3">
      <c r="B69827"/>
    </row>
    <row r="69828" spans="2:2" ht="16.5" x14ac:dyDescent="0.3">
      <c r="B69828"/>
    </row>
    <row r="69829" spans="2:2" ht="16.5" x14ac:dyDescent="0.3">
      <c r="B69829"/>
    </row>
    <row r="69830" spans="2:2" ht="16.5" x14ac:dyDescent="0.3">
      <c r="B69830"/>
    </row>
    <row r="69831" spans="2:2" ht="16.5" x14ac:dyDescent="0.3">
      <c r="B69831"/>
    </row>
    <row r="69832" spans="2:2" ht="16.5" x14ac:dyDescent="0.3">
      <c r="B69832"/>
    </row>
    <row r="69833" spans="2:2" ht="16.5" x14ac:dyDescent="0.3">
      <c r="B69833"/>
    </row>
    <row r="69834" spans="2:2" ht="16.5" x14ac:dyDescent="0.3">
      <c r="B69834"/>
    </row>
    <row r="69835" spans="2:2" ht="16.5" x14ac:dyDescent="0.3">
      <c r="B69835"/>
    </row>
    <row r="69836" spans="2:2" ht="16.5" x14ac:dyDescent="0.3">
      <c r="B69836"/>
    </row>
    <row r="69837" spans="2:2" ht="16.5" x14ac:dyDescent="0.3">
      <c r="B69837"/>
    </row>
    <row r="69838" spans="2:2" ht="16.5" x14ac:dyDescent="0.3">
      <c r="B69838"/>
    </row>
    <row r="69839" spans="2:2" ht="16.5" x14ac:dyDescent="0.3">
      <c r="B69839"/>
    </row>
    <row r="69840" spans="2:2" ht="16.5" x14ac:dyDescent="0.3">
      <c r="B69840"/>
    </row>
    <row r="69841" spans="2:2" ht="16.5" x14ac:dyDescent="0.3">
      <c r="B69841"/>
    </row>
    <row r="69842" spans="2:2" ht="16.5" x14ac:dyDescent="0.3">
      <c r="B69842"/>
    </row>
    <row r="69843" spans="2:2" ht="16.5" x14ac:dyDescent="0.3">
      <c r="B69843"/>
    </row>
    <row r="69844" spans="2:2" ht="16.5" x14ac:dyDescent="0.3">
      <c r="B69844"/>
    </row>
    <row r="69845" spans="2:2" ht="16.5" x14ac:dyDescent="0.3">
      <c r="B69845"/>
    </row>
    <row r="69846" spans="2:2" ht="16.5" x14ac:dyDescent="0.3">
      <c r="B69846"/>
    </row>
    <row r="69847" spans="2:2" ht="16.5" x14ac:dyDescent="0.3">
      <c r="B69847"/>
    </row>
    <row r="69848" spans="2:2" ht="16.5" x14ac:dyDescent="0.3">
      <c r="B69848"/>
    </row>
    <row r="69849" spans="2:2" ht="16.5" x14ac:dyDescent="0.3">
      <c r="B69849"/>
    </row>
    <row r="69850" spans="2:2" ht="16.5" x14ac:dyDescent="0.3">
      <c r="B69850"/>
    </row>
    <row r="69851" spans="2:2" ht="16.5" x14ac:dyDescent="0.3">
      <c r="B69851"/>
    </row>
    <row r="69852" spans="2:2" ht="16.5" x14ac:dyDescent="0.3">
      <c r="B69852"/>
    </row>
    <row r="69853" spans="2:2" ht="16.5" x14ac:dyDescent="0.3">
      <c r="B69853"/>
    </row>
    <row r="69854" spans="2:2" ht="16.5" x14ac:dyDescent="0.3">
      <c r="B69854"/>
    </row>
    <row r="69855" spans="2:2" ht="16.5" x14ac:dyDescent="0.3">
      <c r="B69855"/>
    </row>
    <row r="69856" spans="2:2" ht="16.5" x14ac:dyDescent="0.3">
      <c r="B69856"/>
    </row>
    <row r="69857" spans="2:2" ht="16.5" x14ac:dyDescent="0.3">
      <c r="B69857"/>
    </row>
    <row r="69858" spans="2:2" ht="16.5" x14ac:dyDescent="0.3">
      <c r="B69858"/>
    </row>
    <row r="69859" spans="2:2" ht="16.5" x14ac:dyDescent="0.3">
      <c r="B69859"/>
    </row>
    <row r="69860" spans="2:2" ht="16.5" x14ac:dyDescent="0.3">
      <c r="B69860"/>
    </row>
    <row r="69861" spans="2:2" ht="16.5" x14ac:dyDescent="0.3">
      <c r="B69861"/>
    </row>
    <row r="69862" spans="2:2" ht="16.5" x14ac:dyDescent="0.3">
      <c r="B69862"/>
    </row>
    <row r="69863" spans="2:2" ht="16.5" x14ac:dyDescent="0.3">
      <c r="B69863"/>
    </row>
    <row r="69864" spans="2:2" ht="16.5" x14ac:dyDescent="0.3">
      <c r="B69864"/>
    </row>
    <row r="69865" spans="2:2" ht="16.5" x14ac:dyDescent="0.3">
      <c r="B69865"/>
    </row>
    <row r="69866" spans="2:2" ht="16.5" x14ac:dyDescent="0.3">
      <c r="B69866"/>
    </row>
    <row r="69867" spans="2:2" ht="16.5" x14ac:dyDescent="0.3">
      <c r="B69867"/>
    </row>
    <row r="69868" spans="2:2" ht="16.5" x14ac:dyDescent="0.3">
      <c r="B69868"/>
    </row>
    <row r="69869" spans="2:2" ht="16.5" x14ac:dyDescent="0.3">
      <c r="B69869"/>
    </row>
    <row r="69870" spans="2:2" ht="16.5" x14ac:dyDescent="0.3">
      <c r="B69870"/>
    </row>
    <row r="69871" spans="2:2" ht="16.5" x14ac:dyDescent="0.3">
      <c r="B69871"/>
    </row>
    <row r="69872" spans="2:2" ht="16.5" x14ac:dyDescent="0.3">
      <c r="B69872"/>
    </row>
    <row r="69873" spans="2:2" ht="16.5" x14ac:dyDescent="0.3">
      <c r="B69873"/>
    </row>
    <row r="69874" spans="2:2" ht="16.5" x14ac:dyDescent="0.3">
      <c r="B69874"/>
    </row>
    <row r="69875" spans="2:2" ht="16.5" x14ac:dyDescent="0.3">
      <c r="B69875"/>
    </row>
    <row r="69876" spans="2:2" ht="16.5" x14ac:dyDescent="0.3">
      <c r="B69876"/>
    </row>
    <row r="69877" spans="2:2" ht="16.5" x14ac:dyDescent="0.3">
      <c r="B69877"/>
    </row>
    <row r="69878" spans="2:2" ht="16.5" x14ac:dyDescent="0.3">
      <c r="B69878"/>
    </row>
    <row r="69879" spans="2:2" ht="16.5" x14ac:dyDescent="0.3">
      <c r="B69879"/>
    </row>
    <row r="69880" spans="2:2" ht="16.5" x14ac:dyDescent="0.3">
      <c r="B69880"/>
    </row>
    <row r="69881" spans="2:2" ht="16.5" x14ac:dyDescent="0.3">
      <c r="B69881"/>
    </row>
    <row r="69882" spans="2:2" ht="16.5" x14ac:dyDescent="0.3">
      <c r="B69882"/>
    </row>
    <row r="69883" spans="2:2" ht="16.5" x14ac:dyDescent="0.3">
      <c r="B69883"/>
    </row>
    <row r="69884" spans="2:2" ht="16.5" x14ac:dyDescent="0.3">
      <c r="B69884"/>
    </row>
    <row r="69885" spans="2:2" ht="16.5" x14ac:dyDescent="0.3">
      <c r="B69885"/>
    </row>
    <row r="69886" spans="2:2" ht="16.5" x14ac:dyDescent="0.3">
      <c r="B69886"/>
    </row>
    <row r="69887" spans="2:2" ht="16.5" x14ac:dyDescent="0.3">
      <c r="B69887"/>
    </row>
    <row r="69888" spans="2:2" ht="16.5" x14ac:dyDescent="0.3">
      <c r="B69888"/>
    </row>
    <row r="69889" spans="2:2" ht="16.5" x14ac:dyDescent="0.3">
      <c r="B69889"/>
    </row>
    <row r="69890" spans="2:2" ht="16.5" x14ac:dyDescent="0.3">
      <c r="B69890"/>
    </row>
    <row r="69891" spans="2:2" ht="16.5" x14ac:dyDescent="0.3">
      <c r="B69891"/>
    </row>
    <row r="69892" spans="2:2" ht="16.5" x14ac:dyDescent="0.3">
      <c r="B69892"/>
    </row>
    <row r="69893" spans="2:2" ht="16.5" x14ac:dyDescent="0.3">
      <c r="B69893"/>
    </row>
    <row r="69894" spans="2:2" ht="16.5" x14ac:dyDescent="0.3">
      <c r="B69894"/>
    </row>
    <row r="69895" spans="2:2" ht="16.5" x14ac:dyDescent="0.3">
      <c r="B69895"/>
    </row>
    <row r="69896" spans="2:2" ht="16.5" x14ac:dyDescent="0.3">
      <c r="B69896"/>
    </row>
    <row r="69897" spans="2:2" ht="16.5" x14ac:dyDescent="0.3">
      <c r="B69897"/>
    </row>
    <row r="69898" spans="2:2" ht="16.5" x14ac:dyDescent="0.3">
      <c r="B69898"/>
    </row>
    <row r="69899" spans="2:2" ht="16.5" x14ac:dyDescent="0.3">
      <c r="B69899"/>
    </row>
    <row r="69900" spans="2:2" ht="16.5" x14ac:dyDescent="0.3">
      <c r="B69900"/>
    </row>
    <row r="69901" spans="2:2" ht="16.5" x14ac:dyDescent="0.3">
      <c r="B69901"/>
    </row>
    <row r="69902" spans="2:2" ht="16.5" x14ac:dyDescent="0.3">
      <c r="B69902"/>
    </row>
    <row r="69903" spans="2:2" ht="16.5" x14ac:dyDescent="0.3">
      <c r="B69903"/>
    </row>
    <row r="69904" spans="2:2" ht="16.5" x14ac:dyDescent="0.3">
      <c r="B69904"/>
    </row>
    <row r="69905" spans="2:2" ht="16.5" x14ac:dyDescent="0.3">
      <c r="B69905"/>
    </row>
    <row r="69906" spans="2:2" ht="16.5" x14ac:dyDescent="0.3">
      <c r="B69906"/>
    </row>
    <row r="69907" spans="2:2" ht="16.5" x14ac:dyDescent="0.3">
      <c r="B69907"/>
    </row>
    <row r="69908" spans="2:2" ht="16.5" x14ac:dyDescent="0.3">
      <c r="B69908"/>
    </row>
    <row r="69909" spans="2:2" ht="16.5" x14ac:dyDescent="0.3">
      <c r="B69909"/>
    </row>
    <row r="69910" spans="2:2" ht="16.5" x14ac:dyDescent="0.3">
      <c r="B69910"/>
    </row>
    <row r="69911" spans="2:2" ht="16.5" x14ac:dyDescent="0.3">
      <c r="B69911"/>
    </row>
    <row r="69912" spans="2:2" ht="16.5" x14ac:dyDescent="0.3">
      <c r="B69912"/>
    </row>
    <row r="69913" spans="2:2" ht="16.5" x14ac:dyDescent="0.3">
      <c r="B69913"/>
    </row>
    <row r="69914" spans="2:2" ht="16.5" x14ac:dyDescent="0.3">
      <c r="B69914"/>
    </row>
    <row r="69915" spans="2:2" ht="16.5" x14ac:dyDescent="0.3">
      <c r="B69915"/>
    </row>
    <row r="69916" spans="2:2" ht="16.5" x14ac:dyDescent="0.3">
      <c r="B69916"/>
    </row>
    <row r="69917" spans="2:2" ht="16.5" x14ac:dyDescent="0.3">
      <c r="B69917"/>
    </row>
    <row r="69918" spans="2:2" ht="16.5" x14ac:dyDescent="0.3">
      <c r="B69918"/>
    </row>
    <row r="69919" spans="2:2" ht="16.5" x14ac:dyDescent="0.3">
      <c r="B69919"/>
    </row>
    <row r="69920" spans="2:2" ht="16.5" x14ac:dyDescent="0.3">
      <c r="B69920"/>
    </row>
    <row r="69921" spans="2:2" ht="16.5" x14ac:dyDescent="0.3">
      <c r="B69921"/>
    </row>
    <row r="69922" spans="2:2" ht="16.5" x14ac:dyDescent="0.3">
      <c r="B69922"/>
    </row>
    <row r="69923" spans="2:2" ht="16.5" x14ac:dyDescent="0.3">
      <c r="B69923"/>
    </row>
    <row r="69924" spans="2:2" ht="16.5" x14ac:dyDescent="0.3">
      <c r="B69924"/>
    </row>
    <row r="69925" spans="2:2" ht="16.5" x14ac:dyDescent="0.3">
      <c r="B69925"/>
    </row>
    <row r="69926" spans="2:2" ht="16.5" x14ac:dyDescent="0.3">
      <c r="B69926"/>
    </row>
    <row r="69927" spans="2:2" ht="16.5" x14ac:dyDescent="0.3">
      <c r="B69927"/>
    </row>
    <row r="69928" spans="2:2" ht="16.5" x14ac:dyDescent="0.3">
      <c r="B69928"/>
    </row>
    <row r="69929" spans="2:2" ht="16.5" x14ac:dyDescent="0.3">
      <c r="B69929"/>
    </row>
    <row r="69930" spans="2:2" ht="16.5" x14ac:dyDescent="0.3">
      <c r="B69930"/>
    </row>
    <row r="69931" spans="2:2" ht="16.5" x14ac:dyDescent="0.3">
      <c r="B69931"/>
    </row>
    <row r="69932" spans="2:2" ht="16.5" x14ac:dyDescent="0.3">
      <c r="B69932"/>
    </row>
    <row r="69933" spans="2:2" ht="16.5" x14ac:dyDescent="0.3">
      <c r="B69933"/>
    </row>
    <row r="69934" spans="2:2" ht="16.5" x14ac:dyDescent="0.3">
      <c r="B69934"/>
    </row>
    <row r="69935" spans="2:2" ht="16.5" x14ac:dyDescent="0.3">
      <c r="B69935"/>
    </row>
    <row r="69936" spans="2:2" ht="16.5" x14ac:dyDescent="0.3">
      <c r="B69936"/>
    </row>
    <row r="69937" spans="2:2" ht="16.5" x14ac:dyDescent="0.3">
      <c r="B69937"/>
    </row>
    <row r="69938" spans="2:2" ht="16.5" x14ac:dyDescent="0.3">
      <c r="B69938"/>
    </row>
    <row r="69939" spans="2:2" ht="16.5" x14ac:dyDescent="0.3">
      <c r="B69939"/>
    </row>
    <row r="69940" spans="2:2" ht="16.5" x14ac:dyDescent="0.3">
      <c r="B69940"/>
    </row>
    <row r="69941" spans="2:2" ht="16.5" x14ac:dyDescent="0.3">
      <c r="B69941"/>
    </row>
    <row r="69942" spans="2:2" ht="16.5" x14ac:dyDescent="0.3">
      <c r="B69942"/>
    </row>
    <row r="69943" spans="2:2" ht="16.5" x14ac:dyDescent="0.3">
      <c r="B69943"/>
    </row>
    <row r="69944" spans="2:2" ht="16.5" x14ac:dyDescent="0.3">
      <c r="B69944"/>
    </row>
    <row r="69945" spans="2:2" ht="16.5" x14ac:dyDescent="0.3">
      <c r="B69945"/>
    </row>
    <row r="69946" spans="2:2" ht="16.5" x14ac:dyDescent="0.3">
      <c r="B69946"/>
    </row>
    <row r="69947" spans="2:2" ht="16.5" x14ac:dyDescent="0.3">
      <c r="B69947"/>
    </row>
    <row r="69948" spans="2:2" ht="16.5" x14ac:dyDescent="0.3">
      <c r="B69948"/>
    </row>
    <row r="69949" spans="2:2" ht="16.5" x14ac:dyDescent="0.3">
      <c r="B69949"/>
    </row>
    <row r="69950" spans="2:2" ht="16.5" x14ac:dyDescent="0.3">
      <c r="B69950"/>
    </row>
    <row r="69951" spans="2:2" ht="16.5" x14ac:dyDescent="0.3">
      <c r="B69951"/>
    </row>
    <row r="69952" spans="2:2" ht="16.5" x14ac:dyDescent="0.3">
      <c r="B69952"/>
    </row>
    <row r="69953" spans="2:2" ht="16.5" x14ac:dyDescent="0.3">
      <c r="B69953"/>
    </row>
    <row r="69954" spans="2:2" ht="16.5" x14ac:dyDescent="0.3">
      <c r="B69954"/>
    </row>
    <row r="69955" spans="2:2" ht="16.5" x14ac:dyDescent="0.3">
      <c r="B69955"/>
    </row>
    <row r="69956" spans="2:2" ht="16.5" x14ac:dyDescent="0.3">
      <c r="B69956"/>
    </row>
    <row r="69957" spans="2:2" ht="16.5" x14ac:dyDescent="0.3">
      <c r="B69957"/>
    </row>
    <row r="69958" spans="2:2" ht="16.5" x14ac:dyDescent="0.3">
      <c r="B69958"/>
    </row>
    <row r="69959" spans="2:2" ht="16.5" x14ac:dyDescent="0.3">
      <c r="B69959"/>
    </row>
    <row r="69960" spans="2:2" ht="16.5" x14ac:dyDescent="0.3">
      <c r="B69960"/>
    </row>
    <row r="69961" spans="2:2" ht="16.5" x14ac:dyDescent="0.3">
      <c r="B69961"/>
    </row>
    <row r="69962" spans="2:2" ht="16.5" x14ac:dyDescent="0.3">
      <c r="B69962"/>
    </row>
    <row r="69963" spans="2:2" ht="16.5" x14ac:dyDescent="0.3">
      <c r="B69963"/>
    </row>
    <row r="69964" spans="2:2" ht="16.5" x14ac:dyDescent="0.3">
      <c r="B69964"/>
    </row>
    <row r="69965" spans="2:2" ht="16.5" x14ac:dyDescent="0.3">
      <c r="B69965"/>
    </row>
    <row r="69966" spans="2:2" ht="16.5" x14ac:dyDescent="0.3">
      <c r="B69966"/>
    </row>
    <row r="69967" spans="2:2" ht="16.5" x14ac:dyDescent="0.3">
      <c r="B69967"/>
    </row>
    <row r="69968" spans="2:2" ht="16.5" x14ac:dyDescent="0.3">
      <c r="B69968"/>
    </row>
    <row r="69969" spans="2:2" ht="16.5" x14ac:dyDescent="0.3">
      <c r="B69969"/>
    </row>
    <row r="69970" spans="2:2" ht="16.5" x14ac:dyDescent="0.3">
      <c r="B69970"/>
    </row>
    <row r="69971" spans="2:2" ht="16.5" x14ac:dyDescent="0.3">
      <c r="B69971"/>
    </row>
    <row r="69972" spans="2:2" ht="16.5" x14ac:dyDescent="0.3">
      <c r="B69972"/>
    </row>
    <row r="69973" spans="2:2" ht="16.5" x14ac:dyDescent="0.3">
      <c r="B69973"/>
    </row>
    <row r="69974" spans="2:2" ht="16.5" x14ac:dyDescent="0.3">
      <c r="B69974"/>
    </row>
    <row r="69975" spans="2:2" ht="16.5" x14ac:dyDescent="0.3">
      <c r="B69975"/>
    </row>
    <row r="69976" spans="2:2" ht="16.5" x14ac:dyDescent="0.3">
      <c r="B69976"/>
    </row>
    <row r="69977" spans="2:2" ht="16.5" x14ac:dyDescent="0.3">
      <c r="B69977"/>
    </row>
    <row r="69978" spans="2:2" ht="16.5" x14ac:dyDescent="0.3">
      <c r="B69978"/>
    </row>
    <row r="69979" spans="2:2" ht="16.5" x14ac:dyDescent="0.3">
      <c r="B69979"/>
    </row>
    <row r="69980" spans="2:2" ht="16.5" x14ac:dyDescent="0.3">
      <c r="B69980"/>
    </row>
    <row r="69981" spans="2:2" ht="16.5" x14ac:dyDescent="0.3">
      <c r="B69981"/>
    </row>
    <row r="69982" spans="2:2" ht="16.5" x14ac:dyDescent="0.3">
      <c r="B69982"/>
    </row>
    <row r="69983" spans="2:2" ht="16.5" x14ac:dyDescent="0.3">
      <c r="B69983"/>
    </row>
    <row r="69984" spans="2:2" ht="16.5" x14ac:dyDescent="0.3">
      <c r="B69984"/>
    </row>
    <row r="69985" spans="2:2" ht="16.5" x14ac:dyDescent="0.3">
      <c r="B69985"/>
    </row>
    <row r="69986" spans="2:2" ht="16.5" x14ac:dyDescent="0.3">
      <c r="B69986"/>
    </row>
    <row r="69987" spans="2:2" ht="16.5" x14ac:dyDescent="0.3">
      <c r="B69987"/>
    </row>
    <row r="69988" spans="2:2" ht="16.5" x14ac:dyDescent="0.3">
      <c r="B69988"/>
    </row>
    <row r="69989" spans="2:2" ht="16.5" x14ac:dyDescent="0.3">
      <c r="B69989"/>
    </row>
    <row r="69990" spans="2:2" ht="16.5" x14ac:dyDescent="0.3">
      <c r="B69990"/>
    </row>
    <row r="69991" spans="2:2" ht="16.5" x14ac:dyDescent="0.3">
      <c r="B69991"/>
    </row>
    <row r="69992" spans="2:2" ht="16.5" x14ac:dyDescent="0.3">
      <c r="B69992"/>
    </row>
    <row r="69993" spans="2:2" ht="16.5" x14ac:dyDescent="0.3">
      <c r="B69993"/>
    </row>
    <row r="69994" spans="2:2" ht="16.5" x14ac:dyDescent="0.3">
      <c r="B69994"/>
    </row>
    <row r="69995" spans="2:2" ht="16.5" x14ac:dyDescent="0.3">
      <c r="B69995"/>
    </row>
    <row r="69996" spans="2:2" ht="16.5" x14ac:dyDescent="0.3">
      <c r="B69996"/>
    </row>
    <row r="69997" spans="2:2" ht="16.5" x14ac:dyDescent="0.3">
      <c r="B69997"/>
    </row>
    <row r="69998" spans="2:2" ht="16.5" x14ac:dyDescent="0.3">
      <c r="B69998"/>
    </row>
    <row r="69999" spans="2:2" ht="16.5" x14ac:dyDescent="0.3">
      <c r="B69999"/>
    </row>
    <row r="70000" spans="2:2" ht="16.5" x14ac:dyDescent="0.3">
      <c r="B70000"/>
    </row>
    <row r="70001" spans="2:2" ht="16.5" x14ac:dyDescent="0.3">
      <c r="B70001"/>
    </row>
    <row r="70002" spans="2:2" ht="16.5" x14ac:dyDescent="0.3">
      <c r="B70002"/>
    </row>
    <row r="70003" spans="2:2" ht="16.5" x14ac:dyDescent="0.3">
      <c r="B70003"/>
    </row>
    <row r="70004" spans="2:2" ht="16.5" x14ac:dyDescent="0.3">
      <c r="B70004"/>
    </row>
    <row r="70005" spans="2:2" ht="16.5" x14ac:dyDescent="0.3">
      <c r="B70005"/>
    </row>
    <row r="70006" spans="2:2" ht="16.5" x14ac:dyDescent="0.3">
      <c r="B70006"/>
    </row>
    <row r="70007" spans="2:2" ht="16.5" x14ac:dyDescent="0.3">
      <c r="B70007"/>
    </row>
    <row r="70008" spans="2:2" ht="16.5" x14ac:dyDescent="0.3">
      <c r="B70008"/>
    </row>
    <row r="70009" spans="2:2" ht="16.5" x14ac:dyDescent="0.3">
      <c r="B70009"/>
    </row>
    <row r="70010" spans="2:2" ht="16.5" x14ac:dyDescent="0.3">
      <c r="B70010"/>
    </row>
    <row r="70011" spans="2:2" ht="16.5" x14ac:dyDescent="0.3">
      <c r="B70011"/>
    </row>
    <row r="70012" spans="2:2" ht="16.5" x14ac:dyDescent="0.3">
      <c r="B70012"/>
    </row>
    <row r="70013" spans="2:2" ht="16.5" x14ac:dyDescent="0.3">
      <c r="B70013"/>
    </row>
    <row r="70014" spans="2:2" ht="16.5" x14ac:dyDescent="0.3">
      <c r="B70014"/>
    </row>
    <row r="70015" spans="2:2" ht="16.5" x14ac:dyDescent="0.3">
      <c r="B70015"/>
    </row>
    <row r="70016" spans="2:2" ht="16.5" x14ac:dyDescent="0.3">
      <c r="B70016"/>
    </row>
    <row r="70017" spans="2:2" ht="16.5" x14ac:dyDescent="0.3">
      <c r="B70017"/>
    </row>
    <row r="70018" spans="2:2" ht="16.5" x14ac:dyDescent="0.3">
      <c r="B70018"/>
    </row>
    <row r="70019" spans="2:2" ht="16.5" x14ac:dyDescent="0.3">
      <c r="B70019"/>
    </row>
    <row r="70020" spans="2:2" ht="16.5" x14ac:dyDescent="0.3">
      <c r="B70020"/>
    </row>
    <row r="70021" spans="2:2" ht="16.5" x14ac:dyDescent="0.3">
      <c r="B70021"/>
    </row>
    <row r="70022" spans="2:2" ht="16.5" x14ac:dyDescent="0.3">
      <c r="B70022"/>
    </row>
    <row r="70023" spans="2:2" ht="16.5" x14ac:dyDescent="0.3">
      <c r="B70023"/>
    </row>
    <row r="70024" spans="2:2" ht="16.5" x14ac:dyDescent="0.3">
      <c r="B70024"/>
    </row>
    <row r="70025" spans="2:2" ht="16.5" x14ac:dyDescent="0.3">
      <c r="B70025"/>
    </row>
    <row r="70026" spans="2:2" ht="16.5" x14ac:dyDescent="0.3">
      <c r="B70026"/>
    </row>
    <row r="70027" spans="2:2" ht="16.5" x14ac:dyDescent="0.3">
      <c r="B70027"/>
    </row>
    <row r="70028" spans="2:2" ht="16.5" x14ac:dyDescent="0.3">
      <c r="B70028"/>
    </row>
    <row r="70029" spans="2:2" ht="16.5" x14ac:dyDescent="0.3">
      <c r="B70029"/>
    </row>
    <row r="70030" spans="2:2" ht="16.5" x14ac:dyDescent="0.3">
      <c r="B70030"/>
    </row>
    <row r="70031" spans="2:2" ht="16.5" x14ac:dyDescent="0.3">
      <c r="B70031"/>
    </row>
    <row r="70032" spans="2:2" ht="16.5" x14ac:dyDescent="0.3">
      <c r="B70032"/>
    </row>
    <row r="70033" spans="2:2" ht="16.5" x14ac:dyDescent="0.3">
      <c r="B70033"/>
    </row>
    <row r="70034" spans="2:2" ht="16.5" x14ac:dyDescent="0.3">
      <c r="B70034"/>
    </row>
    <row r="70035" spans="2:2" ht="16.5" x14ac:dyDescent="0.3">
      <c r="B70035"/>
    </row>
    <row r="70036" spans="2:2" ht="16.5" x14ac:dyDescent="0.3">
      <c r="B70036"/>
    </row>
    <row r="70037" spans="2:2" ht="16.5" x14ac:dyDescent="0.3">
      <c r="B70037"/>
    </row>
    <row r="70038" spans="2:2" ht="16.5" x14ac:dyDescent="0.3">
      <c r="B70038"/>
    </row>
    <row r="70039" spans="2:2" ht="16.5" x14ac:dyDescent="0.3">
      <c r="B70039"/>
    </row>
    <row r="70040" spans="2:2" ht="16.5" x14ac:dyDescent="0.3">
      <c r="B70040"/>
    </row>
    <row r="70041" spans="2:2" ht="16.5" x14ac:dyDescent="0.3">
      <c r="B70041"/>
    </row>
    <row r="70042" spans="2:2" ht="16.5" x14ac:dyDescent="0.3">
      <c r="B70042"/>
    </row>
    <row r="70043" spans="2:2" ht="16.5" x14ac:dyDescent="0.3">
      <c r="B70043"/>
    </row>
    <row r="70044" spans="2:2" ht="16.5" x14ac:dyDescent="0.3">
      <c r="B70044"/>
    </row>
    <row r="70045" spans="2:2" ht="16.5" x14ac:dyDescent="0.3">
      <c r="B70045"/>
    </row>
    <row r="70046" spans="2:2" ht="16.5" x14ac:dyDescent="0.3">
      <c r="B70046"/>
    </row>
    <row r="70047" spans="2:2" ht="16.5" x14ac:dyDescent="0.3">
      <c r="B70047"/>
    </row>
    <row r="70048" spans="2:2" ht="16.5" x14ac:dyDescent="0.3">
      <c r="B70048"/>
    </row>
    <row r="70049" spans="2:2" ht="16.5" x14ac:dyDescent="0.3">
      <c r="B70049"/>
    </row>
    <row r="70050" spans="2:2" ht="16.5" x14ac:dyDescent="0.3">
      <c r="B70050"/>
    </row>
    <row r="70051" spans="2:2" ht="16.5" x14ac:dyDescent="0.3">
      <c r="B70051"/>
    </row>
    <row r="70052" spans="2:2" ht="16.5" x14ac:dyDescent="0.3">
      <c r="B70052"/>
    </row>
    <row r="70053" spans="2:2" ht="16.5" x14ac:dyDescent="0.3">
      <c r="B70053"/>
    </row>
    <row r="70054" spans="2:2" ht="16.5" x14ac:dyDescent="0.3">
      <c r="B70054"/>
    </row>
    <row r="70055" spans="2:2" ht="16.5" x14ac:dyDescent="0.3">
      <c r="B70055"/>
    </row>
    <row r="70056" spans="2:2" ht="16.5" x14ac:dyDescent="0.3">
      <c r="B70056"/>
    </row>
    <row r="70057" spans="2:2" ht="16.5" x14ac:dyDescent="0.3">
      <c r="B70057"/>
    </row>
    <row r="70058" spans="2:2" ht="16.5" x14ac:dyDescent="0.3">
      <c r="B70058"/>
    </row>
    <row r="70059" spans="2:2" ht="16.5" x14ac:dyDescent="0.3">
      <c r="B70059"/>
    </row>
    <row r="70060" spans="2:2" ht="16.5" x14ac:dyDescent="0.3">
      <c r="B70060"/>
    </row>
    <row r="70061" spans="2:2" ht="16.5" x14ac:dyDescent="0.3">
      <c r="B70061"/>
    </row>
    <row r="70062" spans="2:2" ht="16.5" x14ac:dyDescent="0.3">
      <c r="B70062"/>
    </row>
    <row r="70063" spans="2:2" ht="16.5" x14ac:dyDescent="0.3">
      <c r="B70063"/>
    </row>
    <row r="70064" spans="2:2" ht="16.5" x14ac:dyDescent="0.3">
      <c r="B70064"/>
    </row>
    <row r="70065" spans="2:2" ht="16.5" x14ac:dyDescent="0.3">
      <c r="B70065"/>
    </row>
    <row r="70066" spans="2:2" ht="16.5" x14ac:dyDescent="0.3">
      <c r="B70066"/>
    </row>
    <row r="70067" spans="2:2" ht="16.5" x14ac:dyDescent="0.3">
      <c r="B70067"/>
    </row>
    <row r="70068" spans="2:2" ht="16.5" x14ac:dyDescent="0.3">
      <c r="B70068"/>
    </row>
    <row r="70069" spans="2:2" ht="16.5" x14ac:dyDescent="0.3">
      <c r="B70069"/>
    </row>
    <row r="70070" spans="2:2" ht="16.5" x14ac:dyDescent="0.3">
      <c r="B70070"/>
    </row>
    <row r="70071" spans="2:2" ht="16.5" x14ac:dyDescent="0.3">
      <c r="B70071"/>
    </row>
    <row r="70072" spans="2:2" ht="16.5" x14ac:dyDescent="0.3">
      <c r="B70072"/>
    </row>
    <row r="70073" spans="2:2" ht="16.5" x14ac:dyDescent="0.3">
      <c r="B70073"/>
    </row>
    <row r="70074" spans="2:2" ht="16.5" x14ac:dyDescent="0.3">
      <c r="B70074"/>
    </row>
    <row r="70075" spans="2:2" ht="16.5" x14ac:dyDescent="0.3">
      <c r="B70075"/>
    </row>
    <row r="70076" spans="2:2" ht="16.5" x14ac:dyDescent="0.3">
      <c r="B70076"/>
    </row>
    <row r="70077" spans="2:2" ht="16.5" x14ac:dyDescent="0.3">
      <c r="B70077"/>
    </row>
    <row r="70078" spans="2:2" ht="16.5" x14ac:dyDescent="0.3">
      <c r="B70078"/>
    </row>
    <row r="70079" spans="2:2" ht="16.5" x14ac:dyDescent="0.3">
      <c r="B70079"/>
    </row>
    <row r="70080" spans="2:2" ht="16.5" x14ac:dyDescent="0.3">
      <c r="B70080"/>
    </row>
    <row r="70081" spans="2:2" ht="16.5" x14ac:dyDescent="0.3">
      <c r="B70081"/>
    </row>
    <row r="70082" spans="2:2" ht="16.5" x14ac:dyDescent="0.3">
      <c r="B70082"/>
    </row>
    <row r="70083" spans="2:2" ht="16.5" x14ac:dyDescent="0.3">
      <c r="B70083"/>
    </row>
    <row r="70084" spans="2:2" ht="16.5" x14ac:dyDescent="0.3">
      <c r="B70084"/>
    </row>
    <row r="70085" spans="2:2" ht="16.5" x14ac:dyDescent="0.3">
      <c r="B70085"/>
    </row>
    <row r="70086" spans="2:2" ht="16.5" x14ac:dyDescent="0.3">
      <c r="B70086"/>
    </row>
    <row r="70087" spans="2:2" ht="16.5" x14ac:dyDescent="0.3">
      <c r="B70087"/>
    </row>
    <row r="70088" spans="2:2" ht="16.5" x14ac:dyDescent="0.3">
      <c r="B70088"/>
    </row>
    <row r="70089" spans="2:2" ht="16.5" x14ac:dyDescent="0.3">
      <c r="B70089"/>
    </row>
    <row r="70090" spans="2:2" ht="16.5" x14ac:dyDescent="0.3">
      <c r="B70090"/>
    </row>
    <row r="70091" spans="2:2" ht="16.5" x14ac:dyDescent="0.3">
      <c r="B70091"/>
    </row>
    <row r="70092" spans="2:2" ht="16.5" x14ac:dyDescent="0.3">
      <c r="B70092"/>
    </row>
    <row r="70093" spans="2:2" ht="16.5" x14ac:dyDescent="0.3">
      <c r="B70093"/>
    </row>
    <row r="70094" spans="2:2" ht="16.5" x14ac:dyDescent="0.3">
      <c r="B70094"/>
    </row>
    <row r="70095" spans="2:2" ht="16.5" x14ac:dyDescent="0.3">
      <c r="B70095"/>
    </row>
    <row r="70096" spans="2:2" ht="16.5" x14ac:dyDescent="0.3">
      <c r="B70096"/>
    </row>
    <row r="70097" spans="2:2" ht="16.5" x14ac:dyDescent="0.3">
      <c r="B70097"/>
    </row>
    <row r="70098" spans="2:2" ht="16.5" x14ac:dyDescent="0.3">
      <c r="B70098"/>
    </row>
    <row r="70099" spans="2:2" ht="16.5" x14ac:dyDescent="0.3">
      <c r="B70099"/>
    </row>
    <row r="70100" spans="2:2" ht="16.5" x14ac:dyDescent="0.3">
      <c r="B70100"/>
    </row>
    <row r="70101" spans="2:2" ht="16.5" x14ac:dyDescent="0.3">
      <c r="B70101"/>
    </row>
    <row r="70102" spans="2:2" ht="16.5" x14ac:dyDescent="0.3">
      <c r="B70102"/>
    </row>
    <row r="70103" spans="2:2" ht="16.5" x14ac:dyDescent="0.3">
      <c r="B70103"/>
    </row>
    <row r="70104" spans="2:2" ht="16.5" x14ac:dyDescent="0.3">
      <c r="B70104"/>
    </row>
    <row r="70105" spans="2:2" ht="16.5" x14ac:dyDescent="0.3">
      <c r="B70105"/>
    </row>
    <row r="70106" spans="2:2" ht="16.5" x14ac:dyDescent="0.3">
      <c r="B70106"/>
    </row>
    <row r="70107" spans="2:2" ht="16.5" x14ac:dyDescent="0.3">
      <c r="B70107"/>
    </row>
    <row r="70108" spans="2:2" ht="16.5" x14ac:dyDescent="0.3">
      <c r="B70108"/>
    </row>
    <row r="70109" spans="2:2" ht="16.5" x14ac:dyDescent="0.3">
      <c r="B70109"/>
    </row>
    <row r="70110" spans="2:2" ht="16.5" x14ac:dyDescent="0.3">
      <c r="B70110"/>
    </row>
    <row r="70111" spans="2:2" ht="16.5" x14ac:dyDescent="0.3">
      <c r="B70111"/>
    </row>
    <row r="70112" spans="2:2" ht="16.5" x14ac:dyDescent="0.3">
      <c r="B70112"/>
    </row>
    <row r="70113" spans="2:2" ht="16.5" x14ac:dyDescent="0.3">
      <c r="B70113"/>
    </row>
    <row r="70114" spans="2:2" ht="16.5" x14ac:dyDescent="0.3">
      <c r="B70114"/>
    </row>
    <row r="70115" spans="2:2" ht="16.5" x14ac:dyDescent="0.3">
      <c r="B70115"/>
    </row>
    <row r="70116" spans="2:2" ht="16.5" x14ac:dyDescent="0.3">
      <c r="B70116"/>
    </row>
    <row r="70117" spans="2:2" ht="16.5" x14ac:dyDescent="0.3">
      <c r="B70117"/>
    </row>
    <row r="70118" spans="2:2" ht="16.5" x14ac:dyDescent="0.3">
      <c r="B70118"/>
    </row>
    <row r="70119" spans="2:2" ht="16.5" x14ac:dyDescent="0.3">
      <c r="B70119"/>
    </row>
    <row r="70120" spans="2:2" ht="16.5" x14ac:dyDescent="0.3">
      <c r="B70120"/>
    </row>
    <row r="70121" spans="2:2" ht="16.5" x14ac:dyDescent="0.3">
      <c r="B70121"/>
    </row>
    <row r="70122" spans="2:2" ht="16.5" x14ac:dyDescent="0.3">
      <c r="B70122"/>
    </row>
    <row r="70123" spans="2:2" ht="16.5" x14ac:dyDescent="0.3">
      <c r="B70123"/>
    </row>
    <row r="70124" spans="2:2" ht="16.5" x14ac:dyDescent="0.3">
      <c r="B70124"/>
    </row>
    <row r="70125" spans="2:2" ht="16.5" x14ac:dyDescent="0.3">
      <c r="B70125"/>
    </row>
    <row r="70126" spans="2:2" ht="16.5" x14ac:dyDescent="0.3">
      <c r="B70126"/>
    </row>
    <row r="70127" spans="2:2" ht="16.5" x14ac:dyDescent="0.3">
      <c r="B70127"/>
    </row>
    <row r="70128" spans="2:2" ht="16.5" x14ac:dyDescent="0.3">
      <c r="B70128"/>
    </row>
    <row r="70129" spans="2:2" ht="16.5" x14ac:dyDescent="0.3">
      <c r="B70129"/>
    </row>
    <row r="70130" spans="2:2" ht="16.5" x14ac:dyDescent="0.3">
      <c r="B70130"/>
    </row>
    <row r="70131" spans="2:2" ht="16.5" x14ac:dyDescent="0.3">
      <c r="B70131"/>
    </row>
    <row r="70132" spans="2:2" ht="16.5" x14ac:dyDescent="0.3">
      <c r="B70132"/>
    </row>
    <row r="70133" spans="2:2" ht="16.5" x14ac:dyDescent="0.3">
      <c r="B70133"/>
    </row>
    <row r="70134" spans="2:2" ht="16.5" x14ac:dyDescent="0.3">
      <c r="B70134"/>
    </row>
    <row r="70135" spans="2:2" ht="16.5" x14ac:dyDescent="0.3">
      <c r="B70135"/>
    </row>
    <row r="70136" spans="2:2" ht="16.5" x14ac:dyDescent="0.3">
      <c r="B70136"/>
    </row>
    <row r="70137" spans="2:2" ht="16.5" x14ac:dyDescent="0.3">
      <c r="B70137"/>
    </row>
    <row r="70138" spans="2:2" ht="16.5" x14ac:dyDescent="0.3">
      <c r="B70138"/>
    </row>
    <row r="70139" spans="2:2" ht="16.5" x14ac:dyDescent="0.3">
      <c r="B70139"/>
    </row>
    <row r="70140" spans="2:2" ht="16.5" x14ac:dyDescent="0.3">
      <c r="B70140"/>
    </row>
    <row r="70141" spans="2:2" ht="16.5" x14ac:dyDescent="0.3">
      <c r="B70141"/>
    </row>
    <row r="70142" spans="2:2" ht="16.5" x14ac:dyDescent="0.3">
      <c r="B70142"/>
    </row>
    <row r="70143" spans="2:2" ht="16.5" x14ac:dyDescent="0.3">
      <c r="B70143"/>
    </row>
    <row r="70144" spans="2:2" ht="16.5" x14ac:dyDescent="0.3">
      <c r="B70144"/>
    </row>
    <row r="70145" spans="2:2" ht="16.5" x14ac:dyDescent="0.3">
      <c r="B70145"/>
    </row>
    <row r="70146" spans="2:2" ht="16.5" x14ac:dyDescent="0.3">
      <c r="B70146"/>
    </row>
    <row r="70147" spans="2:2" ht="16.5" x14ac:dyDescent="0.3">
      <c r="B70147"/>
    </row>
    <row r="70148" spans="2:2" ht="16.5" x14ac:dyDescent="0.3">
      <c r="B70148"/>
    </row>
    <row r="70149" spans="2:2" ht="16.5" x14ac:dyDescent="0.3">
      <c r="B70149"/>
    </row>
    <row r="70150" spans="2:2" ht="16.5" x14ac:dyDescent="0.3">
      <c r="B70150"/>
    </row>
    <row r="70151" spans="2:2" ht="16.5" x14ac:dyDescent="0.3">
      <c r="B70151"/>
    </row>
    <row r="70152" spans="2:2" ht="16.5" x14ac:dyDescent="0.3">
      <c r="B70152"/>
    </row>
    <row r="70153" spans="2:2" ht="16.5" x14ac:dyDescent="0.3">
      <c r="B70153"/>
    </row>
    <row r="70154" spans="2:2" ht="16.5" x14ac:dyDescent="0.3">
      <c r="B70154"/>
    </row>
    <row r="70155" spans="2:2" ht="16.5" x14ac:dyDescent="0.3">
      <c r="B70155"/>
    </row>
    <row r="70156" spans="2:2" ht="16.5" x14ac:dyDescent="0.3">
      <c r="B70156"/>
    </row>
    <row r="70157" spans="2:2" ht="16.5" x14ac:dyDescent="0.3">
      <c r="B70157"/>
    </row>
    <row r="70158" spans="2:2" ht="16.5" x14ac:dyDescent="0.3">
      <c r="B70158"/>
    </row>
    <row r="70159" spans="2:2" ht="16.5" x14ac:dyDescent="0.3">
      <c r="B70159"/>
    </row>
    <row r="70160" spans="2:2" ht="16.5" x14ac:dyDescent="0.3">
      <c r="B70160"/>
    </row>
    <row r="70161" spans="2:2" ht="16.5" x14ac:dyDescent="0.3">
      <c r="B70161"/>
    </row>
    <row r="70162" spans="2:2" ht="16.5" x14ac:dyDescent="0.3">
      <c r="B70162"/>
    </row>
    <row r="70163" spans="2:2" ht="16.5" x14ac:dyDescent="0.3">
      <c r="B70163"/>
    </row>
    <row r="70164" spans="2:2" ht="16.5" x14ac:dyDescent="0.3">
      <c r="B70164"/>
    </row>
    <row r="70165" spans="2:2" ht="16.5" x14ac:dyDescent="0.3">
      <c r="B70165"/>
    </row>
    <row r="70166" spans="2:2" ht="16.5" x14ac:dyDescent="0.3">
      <c r="B70166"/>
    </row>
    <row r="70167" spans="2:2" ht="16.5" x14ac:dyDescent="0.3">
      <c r="B70167"/>
    </row>
    <row r="70168" spans="2:2" ht="16.5" x14ac:dyDescent="0.3">
      <c r="B70168"/>
    </row>
    <row r="70169" spans="2:2" ht="16.5" x14ac:dyDescent="0.3">
      <c r="B70169"/>
    </row>
    <row r="70170" spans="2:2" ht="16.5" x14ac:dyDescent="0.3">
      <c r="B70170"/>
    </row>
    <row r="70171" spans="2:2" ht="16.5" x14ac:dyDescent="0.3">
      <c r="B70171"/>
    </row>
    <row r="70172" spans="2:2" ht="16.5" x14ac:dyDescent="0.3">
      <c r="B70172"/>
    </row>
    <row r="70173" spans="2:2" ht="16.5" x14ac:dyDescent="0.3">
      <c r="B70173"/>
    </row>
    <row r="70174" spans="2:2" ht="16.5" x14ac:dyDescent="0.3">
      <c r="B70174"/>
    </row>
    <row r="70175" spans="2:2" ht="16.5" x14ac:dyDescent="0.3">
      <c r="B70175"/>
    </row>
    <row r="70176" spans="2:2" ht="16.5" x14ac:dyDescent="0.3">
      <c r="B70176"/>
    </row>
    <row r="70177" spans="2:2" ht="16.5" x14ac:dyDescent="0.3">
      <c r="B70177"/>
    </row>
    <row r="70178" spans="2:2" ht="16.5" x14ac:dyDescent="0.3">
      <c r="B70178"/>
    </row>
    <row r="70179" spans="2:2" ht="16.5" x14ac:dyDescent="0.3">
      <c r="B70179"/>
    </row>
    <row r="70180" spans="2:2" ht="16.5" x14ac:dyDescent="0.3">
      <c r="B70180"/>
    </row>
    <row r="70181" spans="2:2" ht="16.5" x14ac:dyDescent="0.3">
      <c r="B70181"/>
    </row>
    <row r="70182" spans="2:2" ht="16.5" x14ac:dyDescent="0.3">
      <c r="B70182"/>
    </row>
    <row r="70183" spans="2:2" ht="16.5" x14ac:dyDescent="0.3">
      <c r="B70183"/>
    </row>
    <row r="70184" spans="2:2" ht="16.5" x14ac:dyDescent="0.3">
      <c r="B70184"/>
    </row>
    <row r="70185" spans="2:2" ht="16.5" x14ac:dyDescent="0.3">
      <c r="B70185"/>
    </row>
    <row r="70186" spans="2:2" ht="16.5" x14ac:dyDescent="0.3">
      <c r="B70186"/>
    </row>
    <row r="70187" spans="2:2" ht="16.5" x14ac:dyDescent="0.3">
      <c r="B70187"/>
    </row>
    <row r="70188" spans="2:2" ht="16.5" x14ac:dyDescent="0.3">
      <c r="B70188"/>
    </row>
    <row r="70189" spans="2:2" ht="16.5" x14ac:dyDescent="0.3">
      <c r="B70189"/>
    </row>
    <row r="70190" spans="2:2" ht="16.5" x14ac:dyDescent="0.3">
      <c r="B70190"/>
    </row>
    <row r="70191" spans="2:2" ht="16.5" x14ac:dyDescent="0.3">
      <c r="B70191"/>
    </row>
    <row r="70192" spans="2:2" ht="16.5" x14ac:dyDescent="0.3">
      <c r="B70192"/>
    </row>
    <row r="70193" spans="2:2" ht="16.5" x14ac:dyDescent="0.3">
      <c r="B70193"/>
    </row>
    <row r="70194" spans="2:2" ht="16.5" x14ac:dyDescent="0.3">
      <c r="B70194"/>
    </row>
    <row r="70195" spans="2:2" ht="16.5" x14ac:dyDescent="0.3">
      <c r="B70195"/>
    </row>
    <row r="70196" spans="2:2" ht="16.5" x14ac:dyDescent="0.3">
      <c r="B70196"/>
    </row>
    <row r="70197" spans="2:2" ht="16.5" x14ac:dyDescent="0.3">
      <c r="B70197"/>
    </row>
    <row r="70198" spans="2:2" ht="16.5" x14ac:dyDescent="0.3">
      <c r="B70198"/>
    </row>
    <row r="70199" spans="2:2" ht="16.5" x14ac:dyDescent="0.3">
      <c r="B70199"/>
    </row>
    <row r="70200" spans="2:2" ht="16.5" x14ac:dyDescent="0.3">
      <c r="B70200"/>
    </row>
    <row r="70201" spans="2:2" ht="16.5" x14ac:dyDescent="0.3">
      <c r="B70201"/>
    </row>
    <row r="70202" spans="2:2" ht="16.5" x14ac:dyDescent="0.3">
      <c r="B70202"/>
    </row>
    <row r="70203" spans="2:2" ht="16.5" x14ac:dyDescent="0.3">
      <c r="B70203"/>
    </row>
    <row r="70204" spans="2:2" ht="16.5" x14ac:dyDescent="0.3">
      <c r="B70204"/>
    </row>
    <row r="70205" spans="2:2" ht="16.5" x14ac:dyDescent="0.3">
      <c r="B70205"/>
    </row>
    <row r="70206" spans="2:2" ht="16.5" x14ac:dyDescent="0.3">
      <c r="B70206"/>
    </row>
    <row r="70207" spans="2:2" ht="16.5" x14ac:dyDescent="0.3">
      <c r="B70207"/>
    </row>
    <row r="70208" spans="2:2" ht="16.5" x14ac:dyDescent="0.3">
      <c r="B70208"/>
    </row>
    <row r="70209" spans="2:2" ht="16.5" x14ac:dyDescent="0.3">
      <c r="B70209"/>
    </row>
    <row r="70210" spans="2:2" ht="16.5" x14ac:dyDescent="0.3">
      <c r="B70210"/>
    </row>
    <row r="70211" spans="2:2" ht="16.5" x14ac:dyDescent="0.3">
      <c r="B70211"/>
    </row>
    <row r="70212" spans="2:2" ht="16.5" x14ac:dyDescent="0.3">
      <c r="B70212"/>
    </row>
    <row r="70213" spans="2:2" ht="16.5" x14ac:dyDescent="0.3">
      <c r="B70213"/>
    </row>
    <row r="70214" spans="2:2" ht="16.5" x14ac:dyDescent="0.3">
      <c r="B70214"/>
    </row>
    <row r="70215" spans="2:2" ht="16.5" x14ac:dyDescent="0.3">
      <c r="B70215"/>
    </row>
    <row r="70216" spans="2:2" ht="16.5" x14ac:dyDescent="0.3">
      <c r="B70216"/>
    </row>
    <row r="70217" spans="2:2" ht="16.5" x14ac:dyDescent="0.3">
      <c r="B70217"/>
    </row>
    <row r="70218" spans="2:2" ht="16.5" x14ac:dyDescent="0.3">
      <c r="B70218"/>
    </row>
    <row r="70219" spans="2:2" ht="16.5" x14ac:dyDescent="0.3">
      <c r="B70219"/>
    </row>
    <row r="70220" spans="2:2" ht="16.5" x14ac:dyDescent="0.3">
      <c r="B70220"/>
    </row>
    <row r="70221" spans="2:2" ht="16.5" x14ac:dyDescent="0.3">
      <c r="B70221"/>
    </row>
    <row r="70222" spans="2:2" ht="16.5" x14ac:dyDescent="0.3">
      <c r="B70222"/>
    </row>
    <row r="70223" spans="2:2" ht="16.5" x14ac:dyDescent="0.3">
      <c r="B70223"/>
    </row>
    <row r="70224" spans="2:2" ht="16.5" x14ac:dyDescent="0.3">
      <c r="B70224"/>
    </row>
    <row r="70225" spans="2:2" ht="16.5" x14ac:dyDescent="0.3">
      <c r="B70225"/>
    </row>
    <row r="70226" spans="2:2" ht="16.5" x14ac:dyDescent="0.3">
      <c r="B70226"/>
    </row>
    <row r="70227" spans="2:2" ht="16.5" x14ac:dyDescent="0.3">
      <c r="B70227"/>
    </row>
    <row r="70228" spans="2:2" ht="16.5" x14ac:dyDescent="0.3">
      <c r="B70228"/>
    </row>
    <row r="70229" spans="2:2" ht="16.5" x14ac:dyDescent="0.3">
      <c r="B70229"/>
    </row>
    <row r="70230" spans="2:2" ht="16.5" x14ac:dyDescent="0.3">
      <c r="B70230"/>
    </row>
    <row r="70231" spans="2:2" ht="16.5" x14ac:dyDescent="0.3">
      <c r="B70231"/>
    </row>
    <row r="70232" spans="2:2" ht="16.5" x14ac:dyDescent="0.3">
      <c r="B70232"/>
    </row>
    <row r="70233" spans="2:2" ht="16.5" x14ac:dyDescent="0.3">
      <c r="B70233"/>
    </row>
    <row r="70234" spans="2:2" ht="16.5" x14ac:dyDescent="0.3">
      <c r="B70234"/>
    </row>
    <row r="70235" spans="2:2" ht="16.5" x14ac:dyDescent="0.3">
      <c r="B70235"/>
    </row>
    <row r="70236" spans="2:2" ht="16.5" x14ac:dyDescent="0.3">
      <c r="B70236"/>
    </row>
    <row r="70237" spans="2:2" ht="16.5" x14ac:dyDescent="0.3">
      <c r="B70237"/>
    </row>
    <row r="70238" spans="2:2" ht="16.5" x14ac:dyDescent="0.3">
      <c r="B70238"/>
    </row>
    <row r="70239" spans="2:2" ht="16.5" x14ac:dyDescent="0.3">
      <c r="B70239"/>
    </row>
    <row r="70240" spans="2:2" ht="16.5" x14ac:dyDescent="0.3">
      <c r="B70240"/>
    </row>
    <row r="70241" spans="2:2" ht="16.5" x14ac:dyDescent="0.3">
      <c r="B70241"/>
    </row>
    <row r="70242" spans="2:2" ht="16.5" x14ac:dyDescent="0.3">
      <c r="B70242"/>
    </row>
    <row r="70243" spans="2:2" ht="16.5" x14ac:dyDescent="0.3">
      <c r="B70243"/>
    </row>
    <row r="70244" spans="2:2" ht="16.5" x14ac:dyDescent="0.3">
      <c r="B70244"/>
    </row>
    <row r="70245" spans="2:2" ht="16.5" x14ac:dyDescent="0.3">
      <c r="B70245"/>
    </row>
    <row r="70246" spans="2:2" ht="16.5" x14ac:dyDescent="0.3">
      <c r="B70246"/>
    </row>
    <row r="70247" spans="2:2" ht="16.5" x14ac:dyDescent="0.3">
      <c r="B70247"/>
    </row>
    <row r="70248" spans="2:2" ht="16.5" x14ac:dyDescent="0.3">
      <c r="B70248"/>
    </row>
    <row r="70249" spans="2:2" ht="16.5" x14ac:dyDescent="0.3">
      <c r="B70249"/>
    </row>
    <row r="70250" spans="2:2" ht="16.5" x14ac:dyDescent="0.3">
      <c r="B70250"/>
    </row>
    <row r="70251" spans="2:2" ht="16.5" x14ac:dyDescent="0.3">
      <c r="B70251"/>
    </row>
    <row r="70252" spans="2:2" ht="16.5" x14ac:dyDescent="0.3">
      <c r="B70252"/>
    </row>
    <row r="70253" spans="2:2" ht="16.5" x14ac:dyDescent="0.3">
      <c r="B70253"/>
    </row>
    <row r="70254" spans="2:2" ht="16.5" x14ac:dyDescent="0.3">
      <c r="B70254"/>
    </row>
    <row r="70255" spans="2:2" ht="16.5" x14ac:dyDescent="0.3">
      <c r="B70255"/>
    </row>
    <row r="70256" spans="2:2" ht="16.5" x14ac:dyDescent="0.3">
      <c r="B70256"/>
    </row>
    <row r="70257" spans="2:2" ht="16.5" x14ac:dyDescent="0.3">
      <c r="B70257"/>
    </row>
    <row r="70258" spans="2:2" ht="16.5" x14ac:dyDescent="0.3">
      <c r="B70258"/>
    </row>
    <row r="70259" spans="2:2" ht="16.5" x14ac:dyDescent="0.3">
      <c r="B70259"/>
    </row>
    <row r="70260" spans="2:2" ht="16.5" x14ac:dyDescent="0.3">
      <c r="B70260"/>
    </row>
    <row r="70261" spans="2:2" ht="16.5" x14ac:dyDescent="0.3">
      <c r="B70261"/>
    </row>
    <row r="70262" spans="2:2" ht="16.5" x14ac:dyDescent="0.3">
      <c r="B70262"/>
    </row>
    <row r="70263" spans="2:2" ht="16.5" x14ac:dyDescent="0.3">
      <c r="B70263"/>
    </row>
    <row r="70264" spans="2:2" ht="16.5" x14ac:dyDescent="0.3">
      <c r="B70264"/>
    </row>
    <row r="70265" spans="2:2" ht="16.5" x14ac:dyDescent="0.3">
      <c r="B70265"/>
    </row>
    <row r="70266" spans="2:2" ht="16.5" x14ac:dyDescent="0.3">
      <c r="B70266"/>
    </row>
    <row r="70267" spans="2:2" ht="16.5" x14ac:dyDescent="0.3">
      <c r="B70267"/>
    </row>
    <row r="70268" spans="2:2" ht="16.5" x14ac:dyDescent="0.3">
      <c r="B70268"/>
    </row>
    <row r="70269" spans="2:2" ht="16.5" x14ac:dyDescent="0.3">
      <c r="B70269"/>
    </row>
    <row r="70270" spans="2:2" ht="16.5" x14ac:dyDescent="0.3">
      <c r="B70270"/>
    </row>
    <row r="70271" spans="2:2" ht="16.5" x14ac:dyDescent="0.3">
      <c r="B70271"/>
    </row>
    <row r="70272" spans="2:2" ht="16.5" x14ac:dyDescent="0.3">
      <c r="B70272"/>
    </row>
    <row r="70273" spans="2:2" ht="16.5" x14ac:dyDescent="0.3">
      <c r="B70273"/>
    </row>
    <row r="70274" spans="2:2" ht="16.5" x14ac:dyDescent="0.3">
      <c r="B70274"/>
    </row>
    <row r="70275" spans="2:2" ht="16.5" x14ac:dyDescent="0.3">
      <c r="B70275"/>
    </row>
    <row r="70276" spans="2:2" ht="16.5" x14ac:dyDescent="0.3">
      <c r="B70276"/>
    </row>
    <row r="70277" spans="2:2" ht="16.5" x14ac:dyDescent="0.3">
      <c r="B70277"/>
    </row>
    <row r="70278" spans="2:2" ht="16.5" x14ac:dyDescent="0.3">
      <c r="B70278"/>
    </row>
    <row r="70279" spans="2:2" ht="16.5" x14ac:dyDescent="0.3">
      <c r="B70279"/>
    </row>
    <row r="70280" spans="2:2" ht="16.5" x14ac:dyDescent="0.3">
      <c r="B70280"/>
    </row>
    <row r="70281" spans="2:2" ht="16.5" x14ac:dyDescent="0.3">
      <c r="B70281"/>
    </row>
    <row r="70282" spans="2:2" ht="16.5" x14ac:dyDescent="0.3">
      <c r="B70282"/>
    </row>
    <row r="70283" spans="2:2" ht="16.5" x14ac:dyDescent="0.3">
      <c r="B70283"/>
    </row>
    <row r="70284" spans="2:2" ht="16.5" x14ac:dyDescent="0.3">
      <c r="B70284"/>
    </row>
    <row r="70285" spans="2:2" ht="16.5" x14ac:dyDescent="0.3">
      <c r="B70285"/>
    </row>
    <row r="70286" spans="2:2" ht="16.5" x14ac:dyDescent="0.3">
      <c r="B70286"/>
    </row>
    <row r="70287" spans="2:2" ht="16.5" x14ac:dyDescent="0.3">
      <c r="B70287"/>
    </row>
    <row r="70288" spans="2:2" ht="16.5" x14ac:dyDescent="0.3">
      <c r="B70288"/>
    </row>
    <row r="70289" spans="2:2" ht="16.5" x14ac:dyDescent="0.3">
      <c r="B70289"/>
    </row>
    <row r="70290" spans="2:2" ht="16.5" x14ac:dyDescent="0.3">
      <c r="B70290"/>
    </row>
    <row r="70291" spans="2:2" ht="16.5" x14ac:dyDescent="0.3">
      <c r="B70291"/>
    </row>
    <row r="70292" spans="2:2" ht="16.5" x14ac:dyDescent="0.3">
      <c r="B70292"/>
    </row>
    <row r="70293" spans="2:2" ht="16.5" x14ac:dyDescent="0.3">
      <c r="B70293"/>
    </row>
    <row r="70294" spans="2:2" ht="16.5" x14ac:dyDescent="0.3">
      <c r="B70294"/>
    </row>
    <row r="70295" spans="2:2" ht="16.5" x14ac:dyDescent="0.3">
      <c r="B70295"/>
    </row>
    <row r="70296" spans="2:2" ht="16.5" x14ac:dyDescent="0.3">
      <c r="B70296"/>
    </row>
    <row r="70297" spans="2:2" ht="16.5" x14ac:dyDescent="0.3">
      <c r="B70297"/>
    </row>
    <row r="70298" spans="2:2" ht="16.5" x14ac:dyDescent="0.3">
      <c r="B70298"/>
    </row>
    <row r="70299" spans="2:2" ht="16.5" x14ac:dyDescent="0.3">
      <c r="B70299"/>
    </row>
    <row r="70300" spans="2:2" ht="16.5" x14ac:dyDescent="0.3">
      <c r="B70300"/>
    </row>
    <row r="70301" spans="2:2" ht="16.5" x14ac:dyDescent="0.3">
      <c r="B70301"/>
    </row>
    <row r="70302" spans="2:2" ht="16.5" x14ac:dyDescent="0.3">
      <c r="B70302"/>
    </row>
    <row r="70303" spans="2:2" ht="16.5" x14ac:dyDescent="0.3">
      <c r="B70303"/>
    </row>
    <row r="70304" spans="2:2" ht="16.5" x14ac:dyDescent="0.3">
      <c r="B70304"/>
    </row>
    <row r="70305" spans="2:2" ht="16.5" x14ac:dyDescent="0.3">
      <c r="B70305"/>
    </row>
    <row r="70306" spans="2:2" ht="16.5" x14ac:dyDescent="0.3">
      <c r="B70306"/>
    </row>
    <row r="70307" spans="2:2" ht="16.5" x14ac:dyDescent="0.3">
      <c r="B70307"/>
    </row>
    <row r="70308" spans="2:2" ht="16.5" x14ac:dyDescent="0.3">
      <c r="B70308"/>
    </row>
    <row r="70309" spans="2:2" ht="16.5" x14ac:dyDescent="0.3">
      <c r="B70309"/>
    </row>
    <row r="70310" spans="2:2" ht="16.5" x14ac:dyDescent="0.3">
      <c r="B70310"/>
    </row>
    <row r="70311" spans="2:2" ht="16.5" x14ac:dyDescent="0.3">
      <c r="B70311"/>
    </row>
    <row r="70312" spans="2:2" ht="16.5" x14ac:dyDescent="0.3">
      <c r="B70312"/>
    </row>
    <row r="70313" spans="2:2" ht="16.5" x14ac:dyDescent="0.3">
      <c r="B70313"/>
    </row>
    <row r="70314" spans="2:2" ht="16.5" x14ac:dyDescent="0.3">
      <c r="B70314"/>
    </row>
    <row r="70315" spans="2:2" ht="16.5" x14ac:dyDescent="0.3">
      <c r="B70315"/>
    </row>
    <row r="70316" spans="2:2" ht="16.5" x14ac:dyDescent="0.3">
      <c r="B70316"/>
    </row>
    <row r="70317" spans="2:2" ht="16.5" x14ac:dyDescent="0.3">
      <c r="B70317"/>
    </row>
    <row r="70318" spans="2:2" ht="16.5" x14ac:dyDescent="0.3">
      <c r="B70318"/>
    </row>
    <row r="70319" spans="2:2" ht="16.5" x14ac:dyDescent="0.3">
      <c r="B70319"/>
    </row>
    <row r="70320" spans="2:2" ht="16.5" x14ac:dyDescent="0.3">
      <c r="B70320"/>
    </row>
    <row r="70321" spans="2:2" ht="16.5" x14ac:dyDescent="0.3">
      <c r="B70321"/>
    </row>
    <row r="70322" spans="2:2" ht="16.5" x14ac:dyDescent="0.3">
      <c r="B70322"/>
    </row>
    <row r="70323" spans="2:2" ht="16.5" x14ac:dyDescent="0.3">
      <c r="B70323"/>
    </row>
    <row r="70324" spans="2:2" ht="16.5" x14ac:dyDescent="0.3">
      <c r="B70324"/>
    </row>
    <row r="70325" spans="2:2" ht="16.5" x14ac:dyDescent="0.3">
      <c r="B70325"/>
    </row>
    <row r="70326" spans="2:2" ht="16.5" x14ac:dyDescent="0.3">
      <c r="B70326"/>
    </row>
    <row r="70327" spans="2:2" ht="16.5" x14ac:dyDescent="0.3">
      <c r="B70327"/>
    </row>
    <row r="70328" spans="2:2" ht="16.5" x14ac:dyDescent="0.3">
      <c r="B70328"/>
    </row>
    <row r="70329" spans="2:2" ht="16.5" x14ac:dyDescent="0.3">
      <c r="B70329"/>
    </row>
    <row r="70330" spans="2:2" ht="16.5" x14ac:dyDescent="0.3">
      <c r="B70330"/>
    </row>
    <row r="70331" spans="2:2" ht="16.5" x14ac:dyDescent="0.3">
      <c r="B70331"/>
    </row>
    <row r="70332" spans="2:2" ht="16.5" x14ac:dyDescent="0.3">
      <c r="B70332"/>
    </row>
    <row r="70333" spans="2:2" ht="16.5" x14ac:dyDescent="0.3">
      <c r="B70333"/>
    </row>
    <row r="70334" spans="2:2" ht="16.5" x14ac:dyDescent="0.3">
      <c r="B70334"/>
    </row>
    <row r="70335" spans="2:2" ht="16.5" x14ac:dyDescent="0.3">
      <c r="B70335"/>
    </row>
    <row r="70336" spans="2:2" ht="16.5" x14ac:dyDescent="0.3">
      <c r="B70336"/>
    </row>
    <row r="70337" spans="2:2" ht="16.5" x14ac:dyDescent="0.3">
      <c r="B70337"/>
    </row>
    <row r="70338" spans="2:2" ht="16.5" x14ac:dyDescent="0.3">
      <c r="B70338"/>
    </row>
    <row r="70339" spans="2:2" ht="16.5" x14ac:dyDescent="0.3">
      <c r="B70339"/>
    </row>
    <row r="70340" spans="2:2" ht="16.5" x14ac:dyDescent="0.3">
      <c r="B70340"/>
    </row>
    <row r="70341" spans="2:2" ht="16.5" x14ac:dyDescent="0.3">
      <c r="B70341"/>
    </row>
    <row r="70342" spans="2:2" ht="16.5" x14ac:dyDescent="0.3">
      <c r="B70342"/>
    </row>
    <row r="70343" spans="2:2" ht="16.5" x14ac:dyDescent="0.3">
      <c r="B70343"/>
    </row>
    <row r="70344" spans="2:2" ht="16.5" x14ac:dyDescent="0.3">
      <c r="B70344"/>
    </row>
    <row r="70345" spans="2:2" ht="16.5" x14ac:dyDescent="0.3">
      <c r="B70345"/>
    </row>
    <row r="70346" spans="2:2" ht="16.5" x14ac:dyDescent="0.3">
      <c r="B70346"/>
    </row>
    <row r="70347" spans="2:2" ht="16.5" x14ac:dyDescent="0.3">
      <c r="B70347"/>
    </row>
    <row r="70348" spans="2:2" ht="16.5" x14ac:dyDescent="0.3">
      <c r="B70348"/>
    </row>
    <row r="70349" spans="2:2" ht="16.5" x14ac:dyDescent="0.3">
      <c r="B70349"/>
    </row>
    <row r="70350" spans="2:2" ht="16.5" x14ac:dyDescent="0.3">
      <c r="B70350"/>
    </row>
    <row r="70351" spans="2:2" ht="16.5" x14ac:dyDescent="0.3">
      <c r="B70351"/>
    </row>
    <row r="70352" spans="2:2" ht="16.5" x14ac:dyDescent="0.3">
      <c r="B70352"/>
    </row>
    <row r="70353" spans="2:2" ht="16.5" x14ac:dyDescent="0.3">
      <c r="B70353"/>
    </row>
    <row r="70354" spans="2:2" ht="16.5" x14ac:dyDescent="0.3">
      <c r="B70354"/>
    </row>
    <row r="70355" spans="2:2" ht="16.5" x14ac:dyDescent="0.3">
      <c r="B70355"/>
    </row>
    <row r="70356" spans="2:2" ht="16.5" x14ac:dyDescent="0.3">
      <c r="B70356"/>
    </row>
    <row r="70357" spans="2:2" ht="16.5" x14ac:dyDescent="0.3">
      <c r="B70357"/>
    </row>
    <row r="70358" spans="2:2" ht="16.5" x14ac:dyDescent="0.3">
      <c r="B70358"/>
    </row>
    <row r="70359" spans="2:2" ht="16.5" x14ac:dyDescent="0.3">
      <c r="B70359"/>
    </row>
    <row r="70360" spans="2:2" ht="16.5" x14ac:dyDescent="0.3">
      <c r="B70360"/>
    </row>
    <row r="70361" spans="2:2" ht="16.5" x14ac:dyDescent="0.3">
      <c r="B70361"/>
    </row>
    <row r="70362" spans="2:2" ht="16.5" x14ac:dyDescent="0.3">
      <c r="B70362"/>
    </row>
    <row r="70363" spans="2:2" ht="16.5" x14ac:dyDescent="0.3">
      <c r="B70363"/>
    </row>
    <row r="70364" spans="2:2" ht="16.5" x14ac:dyDescent="0.3">
      <c r="B70364"/>
    </row>
    <row r="70365" spans="2:2" ht="16.5" x14ac:dyDescent="0.3">
      <c r="B70365"/>
    </row>
    <row r="70366" spans="2:2" ht="16.5" x14ac:dyDescent="0.3">
      <c r="B70366"/>
    </row>
    <row r="70367" spans="2:2" ht="16.5" x14ac:dyDescent="0.3">
      <c r="B70367"/>
    </row>
    <row r="70368" spans="2:2" ht="16.5" x14ac:dyDescent="0.3">
      <c r="B70368"/>
    </row>
    <row r="70369" spans="2:2" ht="16.5" x14ac:dyDescent="0.3">
      <c r="B70369"/>
    </row>
    <row r="70370" spans="2:2" ht="16.5" x14ac:dyDescent="0.3">
      <c r="B70370"/>
    </row>
    <row r="70371" spans="2:2" ht="16.5" x14ac:dyDescent="0.3">
      <c r="B70371"/>
    </row>
    <row r="70372" spans="2:2" ht="16.5" x14ac:dyDescent="0.3">
      <c r="B70372"/>
    </row>
    <row r="70373" spans="2:2" ht="16.5" x14ac:dyDescent="0.3">
      <c r="B70373"/>
    </row>
    <row r="70374" spans="2:2" ht="16.5" x14ac:dyDescent="0.3">
      <c r="B70374"/>
    </row>
    <row r="70375" spans="2:2" ht="16.5" x14ac:dyDescent="0.3">
      <c r="B70375"/>
    </row>
    <row r="70376" spans="2:2" ht="16.5" x14ac:dyDescent="0.3">
      <c r="B70376"/>
    </row>
    <row r="70377" spans="2:2" ht="16.5" x14ac:dyDescent="0.3">
      <c r="B70377"/>
    </row>
    <row r="70378" spans="2:2" ht="16.5" x14ac:dyDescent="0.3">
      <c r="B70378"/>
    </row>
    <row r="70379" spans="2:2" ht="16.5" x14ac:dyDescent="0.3">
      <c r="B70379"/>
    </row>
    <row r="70380" spans="2:2" ht="16.5" x14ac:dyDescent="0.3">
      <c r="B70380"/>
    </row>
    <row r="70381" spans="2:2" ht="16.5" x14ac:dyDescent="0.3">
      <c r="B70381"/>
    </row>
    <row r="70382" spans="2:2" ht="16.5" x14ac:dyDescent="0.3">
      <c r="B70382"/>
    </row>
    <row r="70383" spans="2:2" ht="16.5" x14ac:dyDescent="0.3">
      <c r="B70383"/>
    </row>
    <row r="70384" spans="2:2" ht="16.5" x14ac:dyDescent="0.3">
      <c r="B70384"/>
    </row>
    <row r="70385" spans="2:2" ht="16.5" x14ac:dyDescent="0.3">
      <c r="B70385"/>
    </row>
    <row r="70386" spans="2:2" ht="16.5" x14ac:dyDescent="0.3">
      <c r="B70386"/>
    </row>
    <row r="70387" spans="2:2" ht="16.5" x14ac:dyDescent="0.3">
      <c r="B70387"/>
    </row>
    <row r="70388" spans="2:2" ht="16.5" x14ac:dyDescent="0.3">
      <c r="B70388"/>
    </row>
    <row r="70389" spans="2:2" ht="16.5" x14ac:dyDescent="0.3">
      <c r="B70389"/>
    </row>
    <row r="70390" spans="2:2" ht="16.5" x14ac:dyDescent="0.3">
      <c r="B70390"/>
    </row>
    <row r="70391" spans="2:2" ht="16.5" x14ac:dyDescent="0.3">
      <c r="B70391"/>
    </row>
    <row r="70392" spans="2:2" ht="16.5" x14ac:dyDescent="0.3">
      <c r="B70392"/>
    </row>
    <row r="70393" spans="2:2" ht="16.5" x14ac:dyDescent="0.3">
      <c r="B70393"/>
    </row>
    <row r="70394" spans="2:2" ht="16.5" x14ac:dyDescent="0.3">
      <c r="B70394"/>
    </row>
    <row r="70395" spans="2:2" ht="16.5" x14ac:dyDescent="0.3">
      <c r="B70395"/>
    </row>
    <row r="70396" spans="2:2" ht="16.5" x14ac:dyDescent="0.3">
      <c r="B70396"/>
    </row>
    <row r="70397" spans="2:2" ht="16.5" x14ac:dyDescent="0.3">
      <c r="B70397"/>
    </row>
    <row r="70398" spans="2:2" ht="16.5" x14ac:dyDescent="0.3">
      <c r="B70398"/>
    </row>
    <row r="70399" spans="2:2" ht="16.5" x14ac:dyDescent="0.3">
      <c r="B70399"/>
    </row>
    <row r="70400" spans="2:2" ht="16.5" x14ac:dyDescent="0.3">
      <c r="B70400"/>
    </row>
    <row r="70401" spans="2:2" ht="16.5" x14ac:dyDescent="0.3">
      <c r="B70401"/>
    </row>
    <row r="70402" spans="2:2" ht="16.5" x14ac:dyDescent="0.3">
      <c r="B70402"/>
    </row>
    <row r="70403" spans="2:2" ht="16.5" x14ac:dyDescent="0.3">
      <c r="B70403"/>
    </row>
    <row r="70404" spans="2:2" ht="16.5" x14ac:dyDescent="0.3">
      <c r="B70404"/>
    </row>
    <row r="70405" spans="2:2" ht="16.5" x14ac:dyDescent="0.3">
      <c r="B70405"/>
    </row>
    <row r="70406" spans="2:2" ht="16.5" x14ac:dyDescent="0.3">
      <c r="B70406"/>
    </row>
    <row r="70407" spans="2:2" ht="16.5" x14ac:dyDescent="0.3">
      <c r="B70407"/>
    </row>
    <row r="70408" spans="2:2" ht="16.5" x14ac:dyDescent="0.3">
      <c r="B70408"/>
    </row>
    <row r="70409" spans="2:2" ht="16.5" x14ac:dyDescent="0.3">
      <c r="B70409"/>
    </row>
    <row r="70410" spans="2:2" ht="16.5" x14ac:dyDescent="0.3">
      <c r="B70410"/>
    </row>
    <row r="70411" spans="2:2" ht="16.5" x14ac:dyDescent="0.3">
      <c r="B70411"/>
    </row>
    <row r="70412" spans="2:2" ht="16.5" x14ac:dyDescent="0.3">
      <c r="B70412"/>
    </row>
    <row r="70413" spans="2:2" ht="16.5" x14ac:dyDescent="0.3">
      <c r="B70413"/>
    </row>
    <row r="70414" spans="2:2" ht="16.5" x14ac:dyDescent="0.3">
      <c r="B70414"/>
    </row>
    <row r="70415" spans="2:2" ht="16.5" x14ac:dyDescent="0.3">
      <c r="B70415"/>
    </row>
    <row r="70416" spans="2:2" ht="16.5" x14ac:dyDescent="0.3">
      <c r="B70416"/>
    </row>
    <row r="70417" spans="2:2" ht="16.5" x14ac:dyDescent="0.3">
      <c r="B70417"/>
    </row>
    <row r="70418" spans="2:2" ht="16.5" x14ac:dyDescent="0.3">
      <c r="B70418"/>
    </row>
    <row r="70419" spans="2:2" ht="16.5" x14ac:dyDescent="0.3">
      <c r="B70419"/>
    </row>
    <row r="70420" spans="2:2" ht="16.5" x14ac:dyDescent="0.3">
      <c r="B70420"/>
    </row>
    <row r="70421" spans="2:2" ht="16.5" x14ac:dyDescent="0.3">
      <c r="B70421"/>
    </row>
    <row r="70422" spans="2:2" ht="16.5" x14ac:dyDescent="0.3">
      <c r="B70422"/>
    </row>
    <row r="70423" spans="2:2" ht="16.5" x14ac:dyDescent="0.3">
      <c r="B70423"/>
    </row>
    <row r="70424" spans="2:2" ht="16.5" x14ac:dyDescent="0.3">
      <c r="B70424"/>
    </row>
    <row r="70425" spans="2:2" ht="16.5" x14ac:dyDescent="0.3">
      <c r="B70425"/>
    </row>
    <row r="70426" spans="2:2" ht="16.5" x14ac:dyDescent="0.3">
      <c r="B70426"/>
    </row>
    <row r="70427" spans="2:2" ht="16.5" x14ac:dyDescent="0.3">
      <c r="B70427"/>
    </row>
    <row r="70428" spans="2:2" ht="16.5" x14ac:dyDescent="0.3">
      <c r="B70428"/>
    </row>
    <row r="70429" spans="2:2" ht="16.5" x14ac:dyDescent="0.3">
      <c r="B70429"/>
    </row>
    <row r="70430" spans="2:2" ht="16.5" x14ac:dyDescent="0.3">
      <c r="B70430"/>
    </row>
    <row r="70431" spans="2:2" ht="16.5" x14ac:dyDescent="0.3">
      <c r="B70431"/>
    </row>
    <row r="70432" spans="2:2" ht="16.5" x14ac:dyDescent="0.3">
      <c r="B70432"/>
    </row>
    <row r="70433" spans="2:2" ht="16.5" x14ac:dyDescent="0.3">
      <c r="B70433"/>
    </row>
    <row r="70434" spans="2:2" ht="16.5" x14ac:dyDescent="0.3">
      <c r="B70434"/>
    </row>
    <row r="70435" spans="2:2" ht="16.5" x14ac:dyDescent="0.3">
      <c r="B70435"/>
    </row>
    <row r="70436" spans="2:2" ht="16.5" x14ac:dyDescent="0.3">
      <c r="B70436"/>
    </row>
    <row r="70437" spans="2:2" ht="16.5" x14ac:dyDescent="0.3">
      <c r="B70437"/>
    </row>
    <row r="70438" spans="2:2" ht="16.5" x14ac:dyDescent="0.3">
      <c r="B70438"/>
    </row>
    <row r="70439" spans="2:2" ht="16.5" x14ac:dyDescent="0.3">
      <c r="B70439"/>
    </row>
    <row r="70440" spans="2:2" ht="16.5" x14ac:dyDescent="0.3">
      <c r="B70440"/>
    </row>
    <row r="70441" spans="2:2" ht="16.5" x14ac:dyDescent="0.3">
      <c r="B70441"/>
    </row>
    <row r="70442" spans="2:2" ht="16.5" x14ac:dyDescent="0.3">
      <c r="B70442"/>
    </row>
    <row r="70443" spans="2:2" ht="16.5" x14ac:dyDescent="0.3">
      <c r="B70443"/>
    </row>
    <row r="70444" spans="2:2" ht="16.5" x14ac:dyDescent="0.3">
      <c r="B70444"/>
    </row>
    <row r="70445" spans="2:2" ht="16.5" x14ac:dyDescent="0.3">
      <c r="B70445"/>
    </row>
    <row r="70446" spans="2:2" ht="16.5" x14ac:dyDescent="0.3">
      <c r="B70446"/>
    </row>
    <row r="70447" spans="2:2" ht="16.5" x14ac:dyDescent="0.3">
      <c r="B70447"/>
    </row>
    <row r="70448" spans="2:2" ht="16.5" x14ac:dyDescent="0.3">
      <c r="B70448"/>
    </row>
    <row r="70449" spans="2:2" ht="16.5" x14ac:dyDescent="0.3">
      <c r="B70449"/>
    </row>
    <row r="70450" spans="2:2" ht="16.5" x14ac:dyDescent="0.3">
      <c r="B70450"/>
    </row>
    <row r="70451" spans="2:2" ht="16.5" x14ac:dyDescent="0.3">
      <c r="B70451"/>
    </row>
    <row r="70452" spans="2:2" ht="16.5" x14ac:dyDescent="0.3">
      <c r="B70452"/>
    </row>
    <row r="70453" spans="2:2" ht="16.5" x14ac:dyDescent="0.3">
      <c r="B70453"/>
    </row>
    <row r="70454" spans="2:2" ht="16.5" x14ac:dyDescent="0.3">
      <c r="B70454"/>
    </row>
    <row r="70455" spans="2:2" ht="16.5" x14ac:dyDescent="0.3">
      <c r="B70455"/>
    </row>
    <row r="70456" spans="2:2" ht="16.5" x14ac:dyDescent="0.3">
      <c r="B70456"/>
    </row>
    <row r="70457" spans="2:2" ht="16.5" x14ac:dyDescent="0.3">
      <c r="B70457"/>
    </row>
    <row r="70458" spans="2:2" ht="16.5" x14ac:dyDescent="0.3">
      <c r="B70458"/>
    </row>
    <row r="70459" spans="2:2" ht="16.5" x14ac:dyDescent="0.3">
      <c r="B70459"/>
    </row>
    <row r="70460" spans="2:2" ht="16.5" x14ac:dyDescent="0.3">
      <c r="B70460"/>
    </row>
    <row r="70461" spans="2:2" ht="16.5" x14ac:dyDescent="0.3">
      <c r="B70461"/>
    </row>
    <row r="70462" spans="2:2" ht="16.5" x14ac:dyDescent="0.3">
      <c r="B70462"/>
    </row>
    <row r="70463" spans="2:2" ht="16.5" x14ac:dyDescent="0.3">
      <c r="B70463"/>
    </row>
    <row r="70464" spans="2:2" ht="16.5" x14ac:dyDescent="0.3">
      <c r="B70464"/>
    </row>
    <row r="70465" spans="2:2" ht="16.5" x14ac:dyDescent="0.3">
      <c r="B70465"/>
    </row>
    <row r="70466" spans="2:2" ht="16.5" x14ac:dyDescent="0.3">
      <c r="B70466"/>
    </row>
    <row r="70467" spans="2:2" ht="16.5" x14ac:dyDescent="0.3">
      <c r="B70467"/>
    </row>
    <row r="70468" spans="2:2" ht="16.5" x14ac:dyDescent="0.3">
      <c r="B70468"/>
    </row>
    <row r="70469" spans="2:2" ht="16.5" x14ac:dyDescent="0.3">
      <c r="B70469"/>
    </row>
    <row r="70470" spans="2:2" ht="16.5" x14ac:dyDescent="0.3">
      <c r="B70470"/>
    </row>
    <row r="70471" spans="2:2" ht="16.5" x14ac:dyDescent="0.3">
      <c r="B70471"/>
    </row>
    <row r="70472" spans="2:2" ht="16.5" x14ac:dyDescent="0.3">
      <c r="B70472"/>
    </row>
    <row r="70473" spans="2:2" ht="16.5" x14ac:dyDescent="0.3">
      <c r="B70473"/>
    </row>
    <row r="70474" spans="2:2" ht="16.5" x14ac:dyDescent="0.3">
      <c r="B70474"/>
    </row>
    <row r="70475" spans="2:2" ht="16.5" x14ac:dyDescent="0.3">
      <c r="B70475"/>
    </row>
    <row r="70476" spans="2:2" ht="16.5" x14ac:dyDescent="0.3">
      <c r="B70476"/>
    </row>
    <row r="70477" spans="2:2" ht="16.5" x14ac:dyDescent="0.3">
      <c r="B70477"/>
    </row>
    <row r="70478" spans="2:2" ht="16.5" x14ac:dyDescent="0.3">
      <c r="B70478"/>
    </row>
    <row r="70479" spans="2:2" ht="16.5" x14ac:dyDescent="0.3">
      <c r="B70479"/>
    </row>
    <row r="70480" spans="2:2" ht="16.5" x14ac:dyDescent="0.3">
      <c r="B70480"/>
    </row>
    <row r="70481" spans="2:2" ht="16.5" x14ac:dyDescent="0.3">
      <c r="B70481"/>
    </row>
    <row r="70482" spans="2:2" ht="16.5" x14ac:dyDescent="0.3">
      <c r="B70482"/>
    </row>
    <row r="70483" spans="2:2" ht="16.5" x14ac:dyDescent="0.3">
      <c r="B70483"/>
    </row>
    <row r="70484" spans="2:2" ht="16.5" x14ac:dyDescent="0.3">
      <c r="B70484"/>
    </row>
    <row r="70485" spans="2:2" ht="16.5" x14ac:dyDescent="0.3">
      <c r="B70485"/>
    </row>
    <row r="70486" spans="2:2" ht="16.5" x14ac:dyDescent="0.3">
      <c r="B70486"/>
    </row>
    <row r="70487" spans="2:2" ht="16.5" x14ac:dyDescent="0.3">
      <c r="B70487"/>
    </row>
    <row r="70488" spans="2:2" ht="16.5" x14ac:dyDescent="0.3">
      <c r="B70488"/>
    </row>
    <row r="70489" spans="2:2" ht="16.5" x14ac:dyDescent="0.3">
      <c r="B70489"/>
    </row>
    <row r="70490" spans="2:2" ht="16.5" x14ac:dyDescent="0.3">
      <c r="B70490"/>
    </row>
    <row r="70491" spans="2:2" ht="16.5" x14ac:dyDescent="0.3">
      <c r="B70491"/>
    </row>
    <row r="70492" spans="2:2" ht="16.5" x14ac:dyDescent="0.3">
      <c r="B70492"/>
    </row>
    <row r="70493" spans="2:2" ht="16.5" x14ac:dyDescent="0.3">
      <c r="B70493"/>
    </row>
    <row r="70494" spans="2:2" ht="16.5" x14ac:dyDescent="0.3">
      <c r="B70494"/>
    </row>
    <row r="70495" spans="2:2" ht="16.5" x14ac:dyDescent="0.3">
      <c r="B70495"/>
    </row>
    <row r="70496" spans="2:2" ht="16.5" x14ac:dyDescent="0.3">
      <c r="B70496"/>
    </row>
    <row r="70497" spans="2:2" ht="16.5" x14ac:dyDescent="0.3">
      <c r="B70497"/>
    </row>
    <row r="70498" spans="2:2" ht="16.5" x14ac:dyDescent="0.3">
      <c r="B70498"/>
    </row>
    <row r="70499" spans="2:2" ht="16.5" x14ac:dyDescent="0.3">
      <c r="B70499"/>
    </row>
    <row r="70500" spans="2:2" ht="16.5" x14ac:dyDescent="0.3">
      <c r="B70500"/>
    </row>
    <row r="70501" spans="2:2" ht="16.5" x14ac:dyDescent="0.3">
      <c r="B70501"/>
    </row>
    <row r="70502" spans="2:2" ht="16.5" x14ac:dyDescent="0.3">
      <c r="B70502"/>
    </row>
    <row r="70503" spans="2:2" ht="16.5" x14ac:dyDescent="0.3">
      <c r="B70503"/>
    </row>
    <row r="70504" spans="2:2" ht="16.5" x14ac:dyDescent="0.3">
      <c r="B70504"/>
    </row>
    <row r="70505" spans="2:2" ht="16.5" x14ac:dyDescent="0.3">
      <c r="B70505"/>
    </row>
    <row r="70506" spans="2:2" ht="16.5" x14ac:dyDescent="0.3">
      <c r="B70506"/>
    </row>
    <row r="70507" spans="2:2" ht="16.5" x14ac:dyDescent="0.3">
      <c r="B70507"/>
    </row>
    <row r="70508" spans="2:2" ht="16.5" x14ac:dyDescent="0.3">
      <c r="B70508"/>
    </row>
    <row r="70509" spans="2:2" ht="16.5" x14ac:dyDescent="0.3">
      <c r="B70509"/>
    </row>
    <row r="70510" spans="2:2" ht="16.5" x14ac:dyDescent="0.3">
      <c r="B70510"/>
    </row>
    <row r="70511" spans="2:2" ht="16.5" x14ac:dyDescent="0.3">
      <c r="B70511"/>
    </row>
    <row r="70512" spans="2:2" ht="16.5" x14ac:dyDescent="0.3">
      <c r="B70512"/>
    </row>
    <row r="70513" spans="2:2" ht="16.5" x14ac:dyDescent="0.3">
      <c r="B70513"/>
    </row>
    <row r="70514" spans="2:2" ht="16.5" x14ac:dyDescent="0.3">
      <c r="B70514"/>
    </row>
    <row r="70515" spans="2:2" ht="16.5" x14ac:dyDescent="0.3">
      <c r="B70515"/>
    </row>
    <row r="70516" spans="2:2" ht="16.5" x14ac:dyDescent="0.3">
      <c r="B70516"/>
    </row>
    <row r="70517" spans="2:2" ht="16.5" x14ac:dyDescent="0.3">
      <c r="B70517"/>
    </row>
    <row r="70518" spans="2:2" ht="16.5" x14ac:dyDescent="0.3">
      <c r="B70518"/>
    </row>
    <row r="70519" spans="2:2" ht="16.5" x14ac:dyDescent="0.3">
      <c r="B70519"/>
    </row>
    <row r="70520" spans="2:2" ht="16.5" x14ac:dyDescent="0.3">
      <c r="B70520"/>
    </row>
    <row r="70521" spans="2:2" ht="16.5" x14ac:dyDescent="0.3">
      <c r="B70521"/>
    </row>
    <row r="70522" spans="2:2" ht="16.5" x14ac:dyDescent="0.3">
      <c r="B70522"/>
    </row>
    <row r="70523" spans="2:2" ht="16.5" x14ac:dyDescent="0.3">
      <c r="B70523"/>
    </row>
    <row r="70524" spans="2:2" ht="16.5" x14ac:dyDescent="0.3">
      <c r="B70524"/>
    </row>
    <row r="70525" spans="2:2" ht="16.5" x14ac:dyDescent="0.3">
      <c r="B70525"/>
    </row>
    <row r="70526" spans="2:2" ht="16.5" x14ac:dyDescent="0.3">
      <c r="B70526"/>
    </row>
    <row r="70527" spans="2:2" ht="16.5" x14ac:dyDescent="0.3">
      <c r="B70527"/>
    </row>
    <row r="70528" spans="2:2" ht="16.5" x14ac:dyDescent="0.3">
      <c r="B70528"/>
    </row>
    <row r="70529" spans="2:2" ht="16.5" x14ac:dyDescent="0.3">
      <c r="B70529"/>
    </row>
    <row r="70530" spans="2:2" ht="16.5" x14ac:dyDescent="0.3">
      <c r="B70530"/>
    </row>
    <row r="70531" spans="2:2" ht="16.5" x14ac:dyDescent="0.3">
      <c r="B70531"/>
    </row>
    <row r="70532" spans="2:2" ht="16.5" x14ac:dyDescent="0.3">
      <c r="B70532"/>
    </row>
    <row r="70533" spans="2:2" ht="16.5" x14ac:dyDescent="0.3">
      <c r="B70533"/>
    </row>
    <row r="70534" spans="2:2" ht="16.5" x14ac:dyDescent="0.3">
      <c r="B70534"/>
    </row>
    <row r="70535" spans="2:2" ht="16.5" x14ac:dyDescent="0.3">
      <c r="B70535"/>
    </row>
    <row r="70536" spans="2:2" ht="16.5" x14ac:dyDescent="0.3">
      <c r="B70536"/>
    </row>
    <row r="70537" spans="2:2" ht="16.5" x14ac:dyDescent="0.3">
      <c r="B70537"/>
    </row>
    <row r="70538" spans="2:2" ht="16.5" x14ac:dyDescent="0.3">
      <c r="B70538"/>
    </row>
    <row r="70539" spans="2:2" ht="16.5" x14ac:dyDescent="0.3">
      <c r="B70539"/>
    </row>
    <row r="70540" spans="2:2" ht="16.5" x14ac:dyDescent="0.3">
      <c r="B70540"/>
    </row>
    <row r="70541" spans="2:2" ht="16.5" x14ac:dyDescent="0.3">
      <c r="B70541"/>
    </row>
    <row r="70542" spans="2:2" ht="16.5" x14ac:dyDescent="0.3">
      <c r="B70542"/>
    </row>
    <row r="70543" spans="2:2" ht="16.5" x14ac:dyDescent="0.3">
      <c r="B70543"/>
    </row>
    <row r="70544" spans="2:2" ht="16.5" x14ac:dyDescent="0.3">
      <c r="B70544"/>
    </row>
    <row r="70545" spans="2:2" ht="16.5" x14ac:dyDescent="0.3">
      <c r="B70545"/>
    </row>
    <row r="70546" spans="2:2" ht="16.5" x14ac:dyDescent="0.3">
      <c r="B70546"/>
    </row>
    <row r="70547" spans="2:2" ht="16.5" x14ac:dyDescent="0.3">
      <c r="B70547"/>
    </row>
    <row r="70548" spans="2:2" ht="16.5" x14ac:dyDescent="0.3">
      <c r="B70548"/>
    </row>
    <row r="70549" spans="2:2" ht="16.5" x14ac:dyDescent="0.3">
      <c r="B70549"/>
    </row>
    <row r="70550" spans="2:2" ht="16.5" x14ac:dyDescent="0.3">
      <c r="B70550"/>
    </row>
    <row r="70551" spans="2:2" ht="16.5" x14ac:dyDescent="0.3">
      <c r="B70551"/>
    </row>
    <row r="70552" spans="2:2" ht="16.5" x14ac:dyDescent="0.3">
      <c r="B70552"/>
    </row>
    <row r="70553" spans="2:2" ht="16.5" x14ac:dyDescent="0.3">
      <c r="B70553"/>
    </row>
    <row r="70554" spans="2:2" ht="16.5" x14ac:dyDescent="0.3">
      <c r="B70554"/>
    </row>
    <row r="70555" spans="2:2" ht="16.5" x14ac:dyDescent="0.3">
      <c r="B70555"/>
    </row>
    <row r="70556" spans="2:2" ht="16.5" x14ac:dyDescent="0.3">
      <c r="B70556"/>
    </row>
    <row r="70557" spans="2:2" ht="16.5" x14ac:dyDescent="0.3">
      <c r="B70557"/>
    </row>
    <row r="70558" spans="2:2" ht="16.5" x14ac:dyDescent="0.3">
      <c r="B70558"/>
    </row>
    <row r="70559" spans="2:2" ht="16.5" x14ac:dyDescent="0.3">
      <c r="B70559"/>
    </row>
    <row r="70560" spans="2:2" ht="16.5" x14ac:dyDescent="0.3">
      <c r="B70560"/>
    </row>
    <row r="70561" spans="2:2" ht="16.5" x14ac:dyDescent="0.3">
      <c r="B70561"/>
    </row>
    <row r="70562" spans="2:2" ht="16.5" x14ac:dyDescent="0.3">
      <c r="B70562"/>
    </row>
    <row r="70563" spans="2:2" ht="16.5" x14ac:dyDescent="0.3">
      <c r="B70563"/>
    </row>
    <row r="70564" spans="2:2" ht="16.5" x14ac:dyDescent="0.3">
      <c r="B70564"/>
    </row>
    <row r="70565" spans="2:2" ht="16.5" x14ac:dyDescent="0.3">
      <c r="B70565"/>
    </row>
    <row r="70566" spans="2:2" ht="16.5" x14ac:dyDescent="0.3">
      <c r="B70566"/>
    </row>
    <row r="70567" spans="2:2" ht="16.5" x14ac:dyDescent="0.3">
      <c r="B70567"/>
    </row>
    <row r="70568" spans="2:2" ht="16.5" x14ac:dyDescent="0.3">
      <c r="B70568"/>
    </row>
    <row r="70569" spans="2:2" ht="16.5" x14ac:dyDescent="0.3">
      <c r="B70569"/>
    </row>
    <row r="70570" spans="2:2" ht="16.5" x14ac:dyDescent="0.3">
      <c r="B70570"/>
    </row>
    <row r="70571" spans="2:2" ht="16.5" x14ac:dyDescent="0.3">
      <c r="B70571"/>
    </row>
    <row r="70572" spans="2:2" ht="16.5" x14ac:dyDescent="0.3">
      <c r="B70572"/>
    </row>
    <row r="70573" spans="2:2" ht="16.5" x14ac:dyDescent="0.3">
      <c r="B70573"/>
    </row>
    <row r="70574" spans="2:2" ht="16.5" x14ac:dyDescent="0.3">
      <c r="B70574"/>
    </row>
    <row r="70575" spans="2:2" ht="16.5" x14ac:dyDescent="0.3">
      <c r="B70575"/>
    </row>
    <row r="70576" spans="2:2" ht="16.5" x14ac:dyDescent="0.3">
      <c r="B70576"/>
    </row>
    <row r="70577" spans="2:2" ht="16.5" x14ac:dyDescent="0.3">
      <c r="B70577"/>
    </row>
    <row r="70578" spans="2:2" ht="16.5" x14ac:dyDescent="0.3">
      <c r="B70578"/>
    </row>
    <row r="70579" spans="2:2" ht="16.5" x14ac:dyDescent="0.3">
      <c r="B70579"/>
    </row>
    <row r="70580" spans="2:2" ht="16.5" x14ac:dyDescent="0.3">
      <c r="B70580"/>
    </row>
    <row r="70581" spans="2:2" ht="16.5" x14ac:dyDescent="0.3">
      <c r="B70581"/>
    </row>
    <row r="70582" spans="2:2" ht="16.5" x14ac:dyDescent="0.3">
      <c r="B70582"/>
    </row>
    <row r="70583" spans="2:2" ht="16.5" x14ac:dyDescent="0.3">
      <c r="B70583"/>
    </row>
    <row r="70584" spans="2:2" ht="16.5" x14ac:dyDescent="0.3">
      <c r="B70584"/>
    </row>
    <row r="70585" spans="2:2" ht="16.5" x14ac:dyDescent="0.3">
      <c r="B70585"/>
    </row>
    <row r="70586" spans="2:2" ht="16.5" x14ac:dyDescent="0.3">
      <c r="B70586"/>
    </row>
    <row r="70587" spans="2:2" ht="16.5" x14ac:dyDescent="0.3">
      <c r="B70587"/>
    </row>
    <row r="70588" spans="2:2" ht="16.5" x14ac:dyDescent="0.3">
      <c r="B70588"/>
    </row>
    <row r="70589" spans="2:2" ht="16.5" x14ac:dyDescent="0.3">
      <c r="B70589"/>
    </row>
    <row r="70590" spans="2:2" ht="16.5" x14ac:dyDescent="0.3">
      <c r="B70590"/>
    </row>
    <row r="70591" spans="2:2" ht="16.5" x14ac:dyDescent="0.3">
      <c r="B70591"/>
    </row>
    <row r="70592" spans="2:2" ht="16.5" x14ac:dyDescent="0.3">
      <c r="B70592"/>
    </row>
    <row r="70593" spans="2:2" ht="16.5" x14ac:dyDescent="0.3">
      <c r="B70593"/>
    </row>
    <row r="70594" spans="2:2" ht="16.5" x14ac:dyDescent="0.3">
      <c r="B70594"/>
    </row>
    <row r="70595" spans="2:2" ht="16.5" x14ac:dyDescent="0.3">
      <c r="B70595"/>
    </row>
    <row r="70596" spans="2:2" ht="16.5" x14ac:dyDescent="0.3">
      <c r="B70596"/>
    </row>
    <row r="70597" spans="2:2" ht="16.5" x14ac:dyDescent="0.3">
      <c r="B70597"/>
    </row>
    <row r="70598" spans="2:2" ht="16.5" x14ac:dyDescent="0.3">
      <c r="B70598"/>
    </row>
    <row r="70599" spans="2:2" ht="16.5" x14ac:dyDescent="0.3">
      <c r="B70599"/>
    </row>
    <row r="70600" spans="2:2" ht="16.5" x14ac:dyDescent="0.3">
      <c r="B70600"/>
    </row>
    <row r="70601" spans="2:2" ht="16.5" x14ac:dyDescent="0.3">
      <c r="B70601"/>
    </row>
    <row r="70602" spans="2:2" ht="16.5" x14ac:dyDescent="0.3">
      <c r="B70602"/>
    </row>
    <row r="70603" spans="2:2" ht="16.5" x14ac:dyDescent="0.3">
      <c r="B70603"/>
    </row>
    <row r="70604" spans="2:2" ht="16.5" x14ac:dyDescent="0.3">
      <c r="B70604"/>
    </row>
    <row r="70605" spans="2:2" ht="16.5" x14ac:dyDescent="0.3">
      <c r="B70605"/>
    </row>
    <row r="70606" spans="2:2" ht="16.5" x14ac:dyDescent="0.3">
      <c r="B70606"/>
    </row>
    <row r="70607" spans="2:2" ht="16.5" x14ac:dyDescent="0.3">
      <c r="B70607"/>
    </row>
    <row r="70608" spans="2:2" ht="16.5" x14ac:dyDescent="0.3">
      <c r="B70608"/>
    </row>
    <row r="70609" spans="2:2" ht="16.5" x14ac:dyDescent="0.3">
      <c r="B70609"/>
    </row>
    <row r="70610" spans="2:2" ht="16.5" x14ac:dyDescent="0.3">
      <c r="B70610"/>
    </row>
    <row r="70611" spans="2:2" ht="16.5" x14ac:dyDescent="0.3">
      <c r="B70611"/>
    </row>
    <row r="70612" spans="2:2" ht="16.5" x14ac:dyDescent="0.3">
      <c r="B70612"/>
    </row>
    <row r="70613" spans="2:2" ht="16.5" x14ac:dyDescent="0.3">
      <c r="B70613"/>
    </row>
    <row r="70614" spans="2:2" ht="16.5" x14ac:dyDescent="0.3">
      <c r="B70614"/>
    </row>
    <row r="70615" spans="2:2" ht="16.5" x14ac:dyDescent="0.3">
      <c r="B70615"/>
    </row>
    <row r="70616" spans="2:2" ht="16.5" x14ac:dyDescent="0.3">
      <c r="B70616"/>
    </row>
    <row r="70617" spans="2:2" ht="16.5" x14ac:dyDescent="0.3">
      <c r="B70617"/>
    </row>
    <row r="70618" spans="2:2" ht="16.5" x14ac:dyDescent="0.3">
      <c r="B70618"/>
    </row>
    <row r="70619" spans="2:2" ht="16.5" x14ac:dyDescent="0.3">
      <c r="B70619"/>
    </row>
    <row r="70620" spans="2:2" ht="16.5" x14ac:dyDescent="0.3">
      <c r="B70620"/>
    </row>
    <row r="70621" spans="2:2" ht="16.5" x14ac:dyDescent="0.3">
      <c r="B70621"/>
    </row>
    <row r="70622" spans="2:2" ht="16.5" x14ac:dyDescent="0.3">
      <c r="B70622"/>
    </row>
    <row r="70623" spans="2:2" ht="16.5" x14ac:dyDescent="0.3">
      <c r="B70623"/>
    </row>
    <row r="70624" spans="2:2" ht="16.5" x14ac:dyDescent="0.3">
      <c r="B70624"/>
    </row>
    <row r="70625" spans="2:2" ht="16.5" x14ac:dyDescent="0.3">
      <c r="B70625"/>
    </row>
    <row r="70626" spans="2:2" ht="16.5" x14ac:dyDescent="0.3">
      <c r="B70626"/>
    </row>
    <row r="70627" spans="2:2" ht="16.5" x14ac:dyDescent="0.3">
      <c r="B70627"/>
    </row>
    <row r="70628" spans="2:2" ht="16.5" x14ac:dyDescent="0.3">
      <c r="B70628"/>
    </row>
    <row r="70629" spans="2:2" ht="16.5" x14ac:dyDescent="0.3">
      <c r="B70629"/>
    </row>
    <row r="70630" spans="2:2" ht="16.5" x14ac:dyDescent="0.3">
      <c r="B70630"/>
    </row>
    <row r="70631" spans="2:2" ht="16.5" x14ac:dyDescent="0.3">
      <c r="B70631"/>
    </row>
    <row r="70632" spans="2:2" ht="16.5" x14ac:dyDescent="0.3">
      <c r="B70632"/>
    </row>
    <row r="70633" spans="2:2" ht="16.5" x14ac:dyDescent="0.3">
      <c r="B70633"/>
    </row>
    <row r="70634" spans="2:2" ht="16.5" x14ac:dyDescent="0.3">
      <c r="B70634"/>
    </row>
    <row r="70635" spans="2:2" ht="16.5" x14ac:dyDescent="0.3">
      <c r="B70635"/>
    </row>
    <row r="70636" spans="2:2" ht="16.5" x14ac:dyDescent="0.3">
      <c r="B70636"/>
    </row>
    <row r="70637" spans="2:2" ht="16.5" x14ac:dyDescent="0.3">
      <c r="B70637"/>
    </row>
    <row r="70638" spans="2:2" ht="16.5" x14ac:dyDescent="0.3">
      <c r="B70638"/>
    </row>
    <row r="70639" spans="2:2" ht="16.5" x14ac:dyDescent="0.3">
      <c r="B70639"/>
    </row>
    <row r="70640" spans="2:2" ht="16.5" x14ac:dyDescent="0.3">
      <c r="B70640"/>
    </row>
    <row r="70641" spans="2:2" ht="16.5" x14ac:dyDescent="0.3">
      <c r="B70641"/>
    </row>
    <row r="70642" spans="2:2" ht="16.5" x14ac:dyDescent="0.3">
      <c r="B70642"/>
    </row>
    <row r="70643" spans="2:2" ht="16.5" x14ac:dyDescent="0.3">
      <c r="B70643"/>
    </row>
    <row r="70644" spans="2:2" ht="16.5" x14ac:dyDescent="0.3">
      <c r="B70644"/>
    </row>
    <row r="70645" spans="2:2" ht="16.5" x14ac:dyDescent="0.3">
      <c r="B70645"/>
    </row>
    <row r="70646" spans="2:2" ht="16.5" x14ac:dyDescent="0.3">
      <c r="B70646"/>
    </row>
    <row r="70647" spans="2:2" ht="16.5" x14ac:dyDescent="0.3">
      <c r="B70647"/>
    </row>
    <row r="70648" spans="2:2" ht="16.5" x14ac:dyDescent="0.3">
      <c r="B70648"/>
    </row>
    <row r="70649" spans="2:2" ht="16.5" x14ac:dyDescent="0.3">
      <c r="B70649"/>
    </row>
    <row r="70650" spans="2:2" ht="16.5" x14ac:dyDescent="0.3">
      <c r="B70650"/>
    </row>
    <row r="70651" spans="2:2" ht="16.5" x14ac:dyDescent="0.3">
      <c r="B70651"/>
    </row>
    <row r="70652" spans="2:2" ht="16.5" x14ac:dyDescent="0.3">
      <c r="B70652"/>
    </row>
    <row r="70653" spans="2:2" ht="16.5" x14ac:dyDescent="0.3">
      <c r="B70653"/>
    </row>
    <row r="70654" spans="2:2" ht="16.5" x14ac:dyDescent="0.3">
      <c r="B70654"/>
    </row>
    <row r="70655" spans="2:2" ht="16.5" x14ac:dyDescent="0.3">
      <c r="B70655"/>
    </row>
    <row r="70656" spans="2:2" ht="16.5" x14ac:dyDescent="0.3">
      <c r="B70656"/>
    </row>
    <row r="70657" spans="2:2" ht="16.5" x14ac:dyDescent="0.3">
      <c r="B70657"/>
    </row>
    <row r="70658" spans="2:2" ht="16.5" x14ac:dyDescent="0.3">
      <c r="B70658"/>
    </row>
    <row r="70659" spans="2:2" ht="16.5" x14ac:dyDescent="0.3">
      <c r="B70659"/>
    </row>
    <row r="70660" spans="2:2" ht="16.5" x14ac:dyDescent="0.3">
      <c r="B70660"/>
    </row>
    <row r="70661" spans="2:2" ht="16.5" x14ac:dyDescent="0.3">
      <c r="B70661"/>
    </row>
    <row r="70662" spans="2:2" ht="16.5" x14ac:dyDescent="0.3">
      <c r="B70662"/>
    </row>
    <row r="70663" spans="2:2" ht="16.5" x14ac:dyDescent="0.3">
      <c r="B70663"/>
    </row>
    <row r="70664" spans="2:2" ht="16.5" x14ac:dyDescent="0.3">
      <c r="B70664"/>
    </row>
    <row r="70665" spans="2:2" ht="16.5" x14ac:dyDescent="0.3">
      <c r="B70665"/>
    </row>
    <row r="70666" spans="2:2" ht="16.5" x14ac:dyDescent="0.3">
      <c r="B70666"/>
    </row>
    <row r="70667" spans="2:2" ht="16.5" x14ac:dyDescent="0.3">
      <c r="B70667"/>
    </row>
    <row r="70668" spans="2:2" ht="16.5" x14ac:dyDescent="0.3">
      <c r="B70668"/>
    </row>
    <row r="70669" spans="2:2" ht="16.5" x14ac:dyDescent="0.3">
      <c r="B70669"/>
    </row>
    <row r="70670" spans="2:2" ht="16.5" x14ac:dyDescent="0.3">
      <c r="B70670"/>
    </row>
    <row r="70671" spans="2:2" ht="16.5" x14ac:dyDescent="0.3">
      <c r="B70671"/>
    </row>
    <row r="70672" spans="2:2" ht="16.5" x14ac:dyDescent="0.3">
      <c r="B70672"/>
    </row>
    <row r="70673" spans="2:2" ht="16.5" x14ac:dyDescent="0.3">
      <c r="B70673"/>
    </row>
    <row r="70674" spans="2:2" ht="16.5" x14ac:dyDescent="0.3">
      <c r="B70674"/>
    </row>
    <row r="70675" spans="2:2" ht="16.5" x14ac:dyDescent="0.3">
      <c r="B70675"/>
    </row>
    <row r="70676" spans="2:2" ht="16.5" x14ac:dyDescent="0.3">
      <c r="B70676"/>
    </row>
    <row r="70677" spans="2:2" ht="16.5" x14ac:dyDescent="0.3">
      <c r="B70677"/>
    </row>
    <row r="70678" spans="2:2" ht="16.5" x14ac:dyDescent="0.3">
      <c r="B70678"/>
    </row>
    <row r="70679" spans="2:2" ht="16.5" x14ac:dyDescent="0.3">
      <c r="B70679"/>
    </row>
    <row r="70680" spans="2:2" ht="16.5" x14ac:dyDescent="0.3">
      <c r="B70680"/>
    </row>
    <row r="70681" spans="2:2" ht="16.5" x14ac:dyDescent="0.3">
      <c r="B70681"/>
    </row>
    <row r="70682" spans="2:2" ht="16.5" x14ac:dyDescent="0.3">
      <c r="B70682"/>
    </row>
    <row r="70683" spans="2:2" ht="16.5" x14ac:dyDescent="0.3">
      <c r="B70683"/>
    </row>
    <row r="70684" spans="2:2" ht="16.5" x14ac:dyDescent="0.3">
      <c r="B70684"/>
    </row>
    <row r="70685" spans="2:2" ht="16.5" x14ac:dyDescent="0.3">
      <c r="B70685"/>
    </row>
    <row r="70686" spans="2:2" ht="16.5" x14ac:dyDescent="0.3">
      <c r="B70686"/>
    </row>
    <row r="70687" spans="2:2" ht="16.5" x14ac:dyDescent="0.3">
      <c r="B70687"/>
    </row>
    <row r="70688" spans="2:2" ht="16.5" x14ac:dyDescent="0.3">
      <c r="B70688"/>
    </row>
    <row r="70689" spans="2:2" ht="16.5" x14ac:dyDescent="0.3">
      <c r="B70689"/>
    </row>
    <row r="70690" spans="2:2" ht="16.5" x14ac:dyDescent="0.3">
      <c r="B70690"/>
    </row>
    <row r="70691" spans="2:2" ht="16.5" x14ac:dyDescent="0.3">
      <c r="B70691"/>
    </row>
    <row r="70692" spans="2:2" ht="16.5" x14ac:dyDescent="0.3">
      <c r="B70692"/>
    </row>
    <row r="70693" spans="2:2" ht="16.5" x14ac:dyDescent="0.3">
      <c r="B70693"/>
    </row>
    <row r="70694" spans="2:2" ht="16.5" x14ac:dyDescent="0.3">
      <c r="B70694"/>
    </row>
    <row r="70695" spans="2:2" ht="16.5" x14ac:dyDescent="0.3">
      <c r="B70695"/>
    </row>
    <row r="70696" spans="2:2" ht="16.5" x14ac:dyDescent="0.3">
      <c r="B70696"/>
    </row>
    <row r="70697" spans="2:2" ht="16.5" x14ac:dyDescent="0.3">
      <c r="B70697"/>
    </row>
    <row r="70698" spans="2:2" ht="16.5" x14ac:dyDescent="0.3">
      <c r="B70698"/>
    </row>
    <row r="70699" spans="2:2" ht="16.5" x14ac:dyDescent="0.3">
      <c r="B70699"/>
    </row>
    <row r="70700" spans="2:2" ht="16.5" x14ac:dyDescent="0.3">
      <c r="B70700"/>
    </row>
    <row r="70701" spans="2:2" ht="16.5" x14ac:dyDescent="0.3">
      <c r="B70701"/>
    </row>
    <row r="70702" spans="2:2" ht="16.5" x14ac:dyDescent="0.3">
      <c r="B70702"/>
    </row>
    <row r="70703" spans="2:2" ht="16.5" x14ac:dyDescent="0.3">
      <c r="B70703"/>
    </row>
    <row r="70704" spans="2:2" ht="16.5" x14ac:dyDescent="0.3">
      <c r="B70704"/>
    </row>
    <row r="70705" spans="2:2" ht="16.5" x14ac:dyDescent="0.3">
      <c r="B70705"/>
    </row>
    <row r="70706" spans="2:2" ht="16.5" x14ac:dyDescent="0.3">
      <c r="B70706"/>
    </row>
    <row r="70707" spans="2:2" ht="16.5" x14ac:dyDescent="0.3">
      <c r="B70707"/>
    </row>
    <row r="70708" spans="2:2" ht="16.5" x14ac:dyDescent="0.3">
      <c r="B70708"/>
    </row>
    <row r="70709" spans="2:2" ht="16.5" x14ac:dyDescent="0.3">
      <c r="B70709"/>
    </row>
    <row r="70710" spans="2:2" ht="16.5" x14ac:dyDescent="0.3">
      <c r="B70710"/>
    </row>
    <row r="70711" spans="2:2" ht="16.5" x14ac:dyDescent="0.3">
      <c r="B70711"/>
    </row>
    <row r="70712" spans="2:2" ht="16.5" x14ac:dyDescent="0.3">
      <c r="B70712"/>
    </row>
    <row r="70713" spans="2:2" ht="16.5" x14ac:dyDescent="0.3">
      <c r="B70713"/>
    </row>
    <row r="70714" spans="2:2" ht="16.5" x14ac:dyDescent="0.3">
      <c r="B70714"/>
    </row>
    <row r="70715" spans="2:2" ht="16.5" x14ac:dyDescent="0.3">
      <c r="B70715"/>
    </row>
    <row r="70716" spans="2:2" ht="16.5" x14ac:dyDescent="0.3">
      <c r="B70716"/>
    </row>
    <row r="70717" spans="2:2" ht="16.5" x14ac:dyDescent="0.3">
      <c r="B70717"/>
    </row>
    <row r="70718" spans="2:2" ht="16.5" x14ac:dyDescent="0.3">
      <c r="B70718"/>
    </row>
    <row r="70719" spans="2:2" ht="16.5" x14ac:dyDescent="0.3">
      <c r="B70719"/>
    </row>
    <row r="70720" spans="2:2" ht="16.5" x14ac:dyDescent="0.3">
      <c r="B70720"/>
    </row>
    <row r="70721" spans="2:2" ht="16.5" x14ac:dyDescent="0.3">
      <c r="B70721"/>
    </row>
    <row r="70722" spans="2:2" ht="16.5" x14ac:dyDescent="0.3">
      <c r="B70722"/>
    </row>
    <row r="70723" spans="2:2" ht="16.5" x14ac:dyDescent="0.3">
      <c r="B70723"/>
    </row>
    <row r="70724" spans="2:2" ht="16.5" x14ac:dyDescent="0.3">
      <c r="B70724"/>
    </row>
    <row r="70725" spans="2:2" ht="16.5" x14ac:dyDescent="0.3">
      <c r="B70725"/>
    </row>
    <row r="70726" spans="2:2" ht="16.5" x14ac:dyDescent="0.3">
      <c r="B70726"/>
    </row>
    <row r="70727" spans="2:2" ht="16.5" x14ac:dyDescent="0.3">
      <c r="B70727"/>
    </row>
    <row r="70728" spans="2:2" ht="16.5" x14ac:dyDescent="0.3">
      <c r="B70728"/>
    </row>
    <row r="70729" spans="2:2" ht="16.5" x14ac:dyDescent="0.3">
      <c r="B70729"/>
    </row>
    <row r="70730" spans="2:2" ht="16.5" x14ac:dyDescent="0.3">
      <c r="B70730"/>
    </row>
    <row r="70731" spans="2:2" ht="16.5" x14ac:dyDescent="0.3">
      <c r="B70731"/>
    </row>
    <row r="70732" spans="2:2" ht="16.5" x14ac:dyDescent="0.3">
      <c r="B70732"/>
    </row>
    <row r="70733" spans="2:2" ht="16.5" x14ac:dyDescent="0.3">
      <c r="B70733"/>
    </row>
    <row r="70734" spans="2:2" ht="16.5" x14ac:dyDescent="0.3">
      <c r="B70734"/>
    </row>
    <row r="70735" spans="2:2" ht="16.5" x14ac:dyDescent="0.3">
      <c r="B70735"/>
    </row>
    <row r="70736" spans="2:2" ht="16.5" x14ac:dyDescent="0.3">
      <c r="B70736"/>
    </row>
    <row r="70737" spans="2:2" ht="16.5" x14ac:dyDescent="0.3">
      <c r="B70737"/>
    </row>
    <row r="70738" spans="2:2" ht="16.5" x14ac:dyDescent="0.3">
      <c r="B70738"/>
    </row>
    <row r="70739" spans="2:2" ht="16.5" x14ac:dyDescent="0.3">
      <c r="B70739"/>
    </row>
    <row r="70740" spans="2:2" ht="16.5" x14ac:dyDescent="0.3">
      <c r="B70740"/>
    </row>
    <row r="70741" spans="2:2" ht="16.5" x14ac:dyDescent="0.3">
      <c r="B70741"/>
    </row>
    <row r="70742" spans="2:2" ht="16.5" x14ac:dyDescent="0.3">
      <c r="B70742"/>
    </row>
    <row r="70743" spans="2:2" ht="16.5" x14ac:dyDescent="0.3">
      <c r="B70743"/>
    </row>
    <row r="70744" spans="2:2" ht="16.5" x14ac:dyDescent="0.3">
      <c r="B70744"/>
    </row>
    <row r="70745" spans="2:2" ht="16.5" x14ac:dyDescent="0.3">
      <c r="B70745"/>
    </row>
    <row r="70746" spans="2:2" ht="16.5" x14ac:dyDescent="0.3">
      <c r="B70746"/>
    </row>
    <row r="70747" spans="2:2" ht="16.5" x14ac:dyDescent="0.3">
      <c r="B70747"/>
    </row>
    <row r="70748" spans="2:2" ht="16.5" x14ac:dyDescent="0.3">
      <c r="B70748"/>
    </row>
    <row r="70749" spans="2:2" ht="16.5" x14ac:dyDescent="0.3">
      <c r="B70749"/>
    </row>
    <row r="70750" spans="2:2" ht="16.5" x14ac:dyDescent="0.3">
      <c r="B70750"/>
    </row>
    <row r="70751" spans="2:2" ht="16.5" x14ac:dyDescent="0.3">
      <c r="B70751"/>
    </row>
    <row r="70752" spans="2:2" ht="16.5" x14ac:dyDescent="0.3">
      <c r="B70752"/>
    </row>
    <row r="70753" spans="2:2" ht="16.5" x14ac:dyDescent="0.3">
      <c r="B70753"/>
    </row>
    <row r="70754" spans="2:2" ht="16.5" x14ac:dyDescent="0.3">
      <c r="B70754"/>
    </row>
    <row r="70755" spans="2:2" ht="16.5" x14ac:dyDescent="0.3">
      <c r="B70755"/>
    </row>
    <row r="70756" spans="2:2" ht="16.5" x14ac:dyDescent="0.3">
      <c r="B70756"/>
    </row>
    <row r="70757" spans="2:2" ht="16.5" x14ac:dyDescent="0.3">
      <c r="B70757"/>
    </row>
    <row r="70758" spans="2:2" ht="16.5" x14ac:dyDescent="0.3">
      <c r="B70758"/>
    </row>
    <row r="70759" spans="2:2" ht="16.5" x14ac:dyDescent="0.3">
      <c r="B70759"/>
    </row>
    <row r="70760" spans="2:2" ht="16.5" x14ac:dyDescent="0.3">
      <c r="B70760"/>
    </row>
    <row r="70761" spans="2:2" ht="16.5" x14ac:dyDescent="0.3">
      <c r="B70761"/>
    </row>
    <row r="70762" spans="2:2" ht="16.5" x14ac:dyDescent="0.3">
      <c r="B70762"/>
    </row>
  </sheetData>
  <sortState xmlns:xlrd2="http://schemas.microsoft.com/office/spreadsheetml/2017/richdata2" ref="Y90:Y168">
    <sortCondition ref="Y90:Y168"/>
  </sortState>
  <pageMargins left="0.7" right="0.7" top="0.75" bottom="0.75" header="0.3" footer="0.3"/>
  <pageSetup scale="53" orientation="landscape" r:id="rId1"/>
  <headerFooter scaleWithDoc="0">
    <oddFooter>&amp;L&amp;"Calibri,Regular"&amp;A&amp;R&amp;"Calibri,Regular"Page &amp;P of &amp;N</oddFooter>
  </headerFooter>
  <rowBreaks count="1" manualBreakCount="1">
    <brk id="71" max="2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55566-BBAF-482C-9696-1C4301738CB8}">
  <sheetPr>
    <tabColor theme="8"/>
  </sheetPr>
  <dimension ref="A1:V1532"/>
  <sheetViews>
    <sheetView showGridLines="0" view="pageBreakPreview" zoomScaleNormal="100" zoomScaleSheetLayoutView="100" workbookViewId="0">
      <pane xSplit="4" ySplit="8" topLeftCell="E9" activePane="bottomRight" state="frozen"/>
      <selection pane="topRight"/>
      <selection pane="bottomLeft"/>
      <selection pane="bottomRight"/>
    </sheetView>
  </sheetViews>
  <sheetFormatPr defaultColWidth="9.140625" defaultRowHeight="15" x14ac:dyDescent="0.25"/>
  <cols>
    <col min="1" max="1" width="1.7109375" style="46" customWidth="1"/>
    <col min="2" max="4" width="13.5703125" style="3" customWidth="1"/>
    <col min="5" max="6" width="13.5703125" style="46" customWidth="1"/>
    <col min="7" max="19" width="13.5703125" style="3" customWidth="1"/>
    <col min="20" max="20" width="1.7109375" style="3" customWidth="1"/>
    <col min="21" max="16384" width="9.140625" style="3"/>
  </cols>
  <sheetData>
    <row r="1" spans="1:22" s="46" customFormat="1" x14ac:dyDescent="0.25">
      <c r="A1" s="47" t="str">
        <f>Inputs!A1</f>
        <v>Appendix 3.5</v>
      </c>
    </row>
    <row r="2" spans="1:22" s="46" customFormat="1" x14ac:dyDescent="0.25">
      <c r="A2" s="46" t="str">
        <f>Inputs!A2</f>
        <v>Measurement and Bill Impact Analysis - Schedule 84 (Commercial)</v>
      </c>
    </row>
    <row r="3" spans="1:22" s="46" customFormat="1" ht="5.0999999999999996" customHeight="1" x14ac:dyDescent="0.25"/>
    <row r="4" spans="1:22" s="46" customFormat="1" ht="21" x14ac:dyDescent="0.35">
      <c r="B4" s="1" t="s">
        <v>236</v>
      </c>
      <c r="C4" s="12"/>
      <c r="D4" s="12"/>
      <c r="E4" s="12"/>
      <c r="F4" s="12"/>
      <c r="G4" s="12"/>
      <c r="H4" s="12"/>
      <c r="I4" s="12"/>
      <c r="J4" s="2"/>
      <c r="K4" s="2"/>
      <c r="L4" s="2"/>
      <c r="M4" s="2"/>
      <c r="N4" s="2"/>
      <c r="O4" s="2"/>
      <c r="P4" s="2"/>
      <c r="Q4" s="2"/>
      <c r="R4" s="2"/>
      <c r="S4" s="2" t="s">
        <v>72</v>
      </c>
    </row>
    <row r="5" spans="1:22" s="46" customFormat="1" ht="5.0999999999999996" customHeight="1" x14ac:dyDescent="0.25"/>
    <row r="6" spans="1:22" x14ac:dyDescent="0.25">
      <c r="E6" s="11" t="s">
        <v>81</v>
      </c>
      <c r="F6" s="11" t="s">
        <v>81</v>
      </c>
      <c r="G6" s="11" t="s">
        <v>9</v>
      </c>
      <c r="H6" s="11" t="s">
        <v>9</v>
      </c>
      <c r="I6" s="11" t="s">
        <v>9</v>
      </c>
      <c r="J6" s="11" t="s">
        <v>9</v>
      </c>
      <c r="K6" s="11" t="s">
        <v>9</v>
      </c>
      <c r="L6" s="11" t="s">
        <v>9</v>
      </c>
      <c r="M6" s="11" t="s">
        <v>9</v>
      </c>
      <c r="N6" s="11" t="s">
        <v>23</v>
      </c>
      <c r="O6" s="11" t="s">
        <v>23</v>
      </c>
      <c r="P6" s="11" t="s">
        <v>23</v>
      </c>
      <c r="Q6" s="11" t="s">
        <v>23</v>
      </c>
      <c r="R6" s="11" t="s">
        <v>23</v>
      </c>
      <c r="S6" s="11" t="s">
        <v>23</v>
      </c>
    </row>
    <row r="7" spans="1:22" x14ac:dyDescent="0.25">
      <c r="B7" s="23" t="s">
        <v>28</v>
      </c>
      <c r="C7" s="24"/>
      <c r="D7" s="24"/>
      <c r="E7" s="26"/>
      <c r="F7" s="24"/>
      <c r="G7" s="25" t="s">
        <v>29</v>
      </c>
      <c r="H7" s="25" t="s">
        <v>69</v>
      </c>
      <c r="I7" s="24"/>
      <c r="J7" s="24"/>
      <c r="K7" s="25" t="s">
        <v>31</v>
      </c>
      <c r="L7" s="24"/>
      <c r="M7" s="24"/>
      <c r="N7" s="25" t="s">
        <v>71</v>
      </c>
      <c r="O7" s="24"/>
      <c r="P7" s="24"/>
      <c r="Q7" s="25" t="s">
        <v>247</v>
      </c>
      <c r="R7" s="24"/>
      <c r="S7" s="24"/>
    </row>
    <row r="8" spans="1:22" ht="30" x14ac:dyDescent="0.25">
      <c r="B8" s="27" t="s">
        <v>68</v>
      </c>
      <c r="C8" s="28" t="s">
        <v>35</v>
      </c>
      <c r="D8" s="28" t="s">
        <v>5</v>
      </c>
      <c r="E8" s="28" t="s">
        <v>229</v>
      </c>
      <c r="F8" s="28" t="s">
        <v>82</v>
      </c>
      <c r="G8" s="28" t="s">
        <v>36</v>
      </c>
      <c r="H8" s="28" t="s">
        <v>86</v>
      </c>
      <c r="I8" s="28" t="s">
        <v>26</v>
      </c>
      <c r="J8" s="28" t="s">
        <v>27</v>
      </c>
      <c r="K8" s="28" t="s">
        <v>87</v>
      </c>
      <c r="L8" s="28" t="s">
        <v>37</v>
      </c>
      <c r="M8" s="28" t="s">
        <v>38</v>
      </c>
      <c r="N8" s="28" t="s">
        <v>88</v>
      </c>
      <c r="O8" s="28" t="s">
        <v>41</v>
      </c>
      <c r="P8" s="28" t="s">
        <v>42</v>
      </c>
      <c r="Q8" s="28" t="s">
        <v>89</v>
      </c>
      <c r="R8" s="28" t="s">
        <v>43</v>
      </c>
      <c r="S8" s="38" t="s">
        <v>44</v>
      </c>
    </row>
    <row r="9" spans="1:22" x14ac:dyDescent="0.25">
      <c r="A9" s="46" t="s">
        <v>85</v>
      </c>
      <c r="B9" s="48" t="s">
        <v>99</v>
      </c>
      <c r="C9" s="8">
        <v>2021</v>
      </c>
      <c r="D9" s="37">
        <v>1</v>
      </c>
      <c r="E9" s="49">
        <f>Data!J9</f>
        <v>21</v>
      </c>
      <c r="F9" s="49">
        <f>+Data!I9</f>
        <v>16.6297</v>
      </c>
      <c r="G9" s="31">
        <f>+NEM!G9</f>
        <v>4118.8438999999998</v>
      </c>
      <c r="H9" s="31">
        <f>NoSolar!E9</f>
        <v>5571.1170000000002</v>
      </c>
      <c r="I9" s="31">
        <f>+NEM!M9</f>
        <v>4118.8438999999998</v>
      </c>
      <c r="J9" s="31">
        <f>+NB.Hour!E9</f>
        <v>4414.3697000000002</v>
      </c>
      <c r="K9" s="67">
        <v>0</v>
      </c>
      <c r="L9" s="31">
        <f>+-MIN(NEM!G9,0)</f>
        <v>0</v>
      </c>
      <c r="M9" s="31">
        <f>NB.Hour!H9</f>
        <v>295.5258</v>
      </c>
      <c r="N9" s="33">
        <f>NoSolar!H9</f>
        <v>347.31308693200003</v>
      </c>
      <c r="O9" s="33">
        <f>+NEM!P9</f>
        <v>283.12842500440001</v>
      </c>
      <c r="P9" s="33">
        <f>+NB.Hour!N9</f>
        <v>285.01565276320002</v>
      </c>
      <c r="Q9" s="22">
        <f>+SUM(N9,MAX($E9-20,0)*INDEX(Inputs!$F$24:$F$35,MATCH($D9,Inputs!$B$24:$B$35,0)),MAX($F9-20,0)*INDEX(Inputs!$G$24:$G$35,MATCH($D9,Inputs!$B$24:$B$35,0)))</f>
        <v>348.34308693200001</v>
      </c>
      <c r="R9" s="22">
        <f>+SUM(O9,MAX($E9-20,0)*INDEX(Inputs!$F$24:$F$35,MATCH($D9,Inputs!$B$24:$B$35,0)),MAX($F9-20,0)*INDEX(Inputs!$G$24:$G$35,MATCH($D9,Inputs!$B$24:$B$35,0)))</f>
        <v>284.15842500439999</v>
      </c>
      <c r="S9" s="22">
        <f>+SUM(P9,MAX($E9-20,0)*INDEX(Inputs!$F$24:$F$35,MATCH($D9,Inputs!$B$24:$B$35,0)),MAX($F9-20,0)*INDEX(Inputs!$G$24:$G$35,MATCH($D9,Inputs!$B$24:$B$35,0)))</f>
        <v>286.0456527632</v>
      </c>
      <c r="U9" s="19"/>
      <c r="V9" s="36"/>
    </row>
    <row r="10" spans="1:22" x14ac:dyDescent="0.25">
      <c r="B10" s="48" t="s">
        <v>99</v>
      </c>
      <c r="C10" s="8">
        <v>2021</v>
      </c>
      <c r="D10" s="37">
        <v>2</v>
      </c>
      <c r="E10" s="49">
        <f>Data!J10</f>
        <v>21</v>
      </c>
      <c r="F10" s="49">
        <f>+Data!I10</f>
        <v>15.339499999999999</v>
      </c>
      <c r="G10" s="31">
        <f>+NEM!G10</f>
        <v>3509.3697999999995</v>
      </c>
      <c r="H10" s="31">
        <f>NoSolar!E10</f>
        <v>5089.5955999999996</v>
      </c>
      <c r="I10" s="31">
        <f>+NEM!M10</f>
        <v>3509.3697999999995</v>
      </c>
      <c r="J10" s="31">
        <f>+NB.Hour!E10</f>
        <v>3936.5014000000001</v>
      </c>
      <c r="K10" s="67">
        <v>0</v>
      </c>
      <c r="L10" s="31">
        <f>+-MIN(NEM!G10,0)</f>
        <v>0</v>
      </c>
      <c r="M10" s="31">
        <f>NB.Hour!H10</f>
        <v>427.13159999999999</v>
      </c>
      <c r="N10" s="33">
        <f>NoSolar!H10</f>
        <v>326.03176713760001</v>
      </c>
      <c r="O10" s="33">
        <f>+NEM!P10</f>
        <v>256.19210768079995</v>
      </c>
      <c r="P10" s="33">
        <f>+NB.Hour!N10</f>
        <v>258.91977007840001</v>
      </c>
      <c r="Q10" s="22">
        <f>+SUM(N10,MAX($E10-20,0)*INDEX(Inputs!$F$24:$F$35,MATCH($D10,Inputs!$B$24:$B$35,0)),MAX($F10-20,0)*INDEX(Inputs!$G$24:$G$35,MATCH($D10,Inputs!$B$24:$B$35,0)))</f>
        <v>327.06176713759999</v>
      </c>
      <c r="R10" s="22">
        <f>+SUM(O10,MAX($E10-20,0)*INDEX(Inputs!$F$24:$F$35,MATCH($D10,Inputs!$B$24:$B$35,0)),MAX($F10-20,0)*INDEX(Inputs!$G$24:$G$35,MATCH($D10,Inputs!$B$24:$B$35,0)))</f>
        <v>257.22210768079992</v>
      </c>
      <c r="S10" s="22">
        <f>+SUM(P10,MAX($E10-20,0)*INDEX(Inputs!$F$24:$F$35,MATCH($D10,Inputs!$B$24:$B$35,0)),MAX($F10-20,0)*INDEX(Inputs!$G$24:$G$35,MATCH($D10,Inputs!$B$24:$B$35,0)))</f>
        <v>259.94977007839998</v>
      </c>
      <c r="U10" s="19"/>
    </row>
    <row r="11" spans="1:22" s="46" customFormat="1" x14ac:dyDescent="0.25">
      <c r="B11" s="48" t="s">
        <v>99</v>
      </c>
      <c r="C11" s="8">
        <v>2021</v>
      </c>
      <c r="D11" s="37">
        <v>3</v>
      </c>
      <c r="E11" s="49">
        <f>Data!J11</f>
        <v>21</v>
      </c>
      <c r="F11" s="49">
        <f>+Data!I11</f>
        <v>14.6227</v>
      </c>
      <c r="G11" s="31">
        <f>+NEM!G11</f>
        <v>2025.5446999999995</v>
      </c>
      <c r="H11" s="31">
        <f>NoSolar!E11</f>
        <v>5329.7290999999996</v>
      </c>
      <c r="I11" s="31">
        <f>+NEM!M11</f>
        <v>2025.5446999999995</v>
      </c>
      <c r="J11" s="31">
        <f>+NB.Hour!E11</f>
        <v>3089.5916999999995</v>
      </c>
      <c r="K11" s="67">
        <v>0</v>
      </c>
      <c r="L11" s="31">
        <f>+-MIN(NEM!G11,0)</f>
        <v>0</v>
      </c>
      <c r="M11" s="31">
        <f>NB.Hour!H11</f>
        <v>1064.047</v>
      </c>
      <c r="N11" s="33">
        <f>NoSolar!H11</f>
        <v>336.6447073036</v>
      </c>
      <c r="O11" s="33">
        <f>+NEM!P11</f>
        <v>190.61297356119999</v>
      </c>
      <c r="P11" s="33">
        <f>+NB.Hour!N11</f>
        <v>197.40797770319998</v>
      </c>
      <c r="Q11" s="22">
        <f>+SUM(N11,MAX($E11-20,0)*INDEX(Inputs!$F$24:$F$35,MATCH($D11,Inputs!$B$24:$B$35,0)),MAX($F11-20,0)*INDEX(Inputs!$G$24:$G$35,MATCH($D11,Inputs!$B$24:$B$35,0)))</f>
        <v>337.67470730359997</v>
      </c>
      <c r="R11" s="22">
        <f>+SUM(O11,MAX($E11-20,0)*INDEX(Inputs!$F$24:$F$35,MATCH($D11,Inputs!$B$24:$B$35,0)),MAX($F11-20,0)*INDEX(Inputs!$G$24:$G$35,MATCH($D11,Inputs!$B$24:$B$35,0)))</f>
        <v>191.64297356119999</v>
      </c>
      <c r="S11" s="22">
        <f>+SUM(P11,MAX($E11-20,0)*INDEX(Inputs!$F$24:$F$35,MATCH($D11,Inputs!$B$24:$B$35,0)),MAX($F11-20,0)*INDEX(Inputs!$G$24:$G$35,MATCH($D11,Inputs!$B$24:$B$35,0)))</f>
        <v>198.43797770319998</v>
      </c>
      <c r="U11" s="19"/>
    </row>
    <row r="12" spans="1:22" s="46" customFormat="1" x14ac:dyDescent="0.25">
      <c r="B12" s="48" t="s">
        <v>99</v>
      </c>
      <c r="C12" s="8">
        <v>2021</v>
      </c>
      <c r="D12" s="37">
        <v>4</v>
      </c>
      <c r="E12" s="49">
        <f>Data!J12</f>
        <v>21</v>
      </c>
      <c r="F12" s="49">
        <f>+Data!I12</f>
        <v>19.742699999999999</v>
      </c>
      <c r="G12" s="31">
        <f>+NEM!G12</f>
        <v>1765.8345999999997</v>
      </c>
      <c r="H12" s="31">
        <f>NoSolar!E12</f>
        <v>5096.0411999999997</v>
      </c>
      <c r="I12" s="31">
        <f>+NEM!M12</f>
        <v>1765.8345999999997</v>
      </c>
      <c r="J12" s="31">
        <f>+NB.Hour!E12</f>
        <v>2632.9776999999999</v>
      </c>
      <c r="K12" s="67">
        <v>0</v>
      </c>
      <c r="L12" s="31">
        <f>+-MIN(NEM!G12,0)</f>
        <v>0</v>
      </c>
      <c r="M12" s="31">
        <f>NB.Hour!H12</f>
        <v>867.1431</v>
      </c>
      <c r="N12" s="33">
        <f>NoSolar!H12</f>
        <v>326.3166368752</v>
      </c>
      <c r="O12" s="33">
        <f>+NEM!P12</f>
        <v>167.29870167319999</v>
      </c>
      <c r="P12" s="33">
        <f>+NB.Hour!N12</f>
        <v>184.6724018182</v>
      </c>
      <c r="Q12" s="22">
        <f>+SUM(N12,MAX($E12-20,0)*INDEX(Inputs!$F$24:$F$35,MATCH($D12,Inputs!$B$24:$B$35,0)),MAX($F12-20,0)*INDEX(Inputs!$G$24:$G$35,MATCH($D12,Inputs!$B$24:$B$35,0)))</f>
        <v>327.34663687519998</v>
      </c>
      <c r="R12" s="22">
        <f>+SUM(O12,MAX($E12-20,0)*INDEX(Inputs!$F$24:$F$35,MATCH($D12,Inputs!$B$24:$B$35,0)),MAX($F12-20,0)*INDEX(Inputs!$G$24:$G$35,MATCH($D12,Inputs!$B$24:$B$35,0)))</f>
        <v>168.32870167319999</v>
      </c>
      <c r="S12" s="22">
        <f>+SUM(P12,MAX($E12-20,0)*INDEX(Inputs!$F$24:$F$35,MATCH($D12,Inputs!$B$24:$B$35,0)),MAX($F12-20,0)*INDEX(Inputs!$G$24:$G$35,MATCH($D12,Inputs!$B$24:$B$35,0)))</f>
        <v>185.7024018182</v>
      </c>
      <c r="U12" s="19"/>
    </row>
    <row r="13" spans="1:22" s="46" customFormat="1" x14ac:dyDescent="0.25">
      <c r="B13" s="48" t="s">
        <v>99</v>
      </c>
      <c r="C13" s="8">
        <v>2021</v>
      </c>
      <c r="D13" s="37">
        <v>5</v>
      </c>
      <c r="E13" s="49">
        <f>Data!J13</f>
        <v>21</v>
      </c>
      <c r="F13" s="49">
        <f>+Data!I13</f>
        <v>17.920000000000002</v>
      </c>
      <c r="G13" s="31">
        <f>+NEM!G13</f>
        <v>1289.9013999999997</v>
      </c>
      <c r="H13" s="31">
        <f>NoSolar!E13</f>
        <v>4822.7642999999998</v>
      </c>
      <c r="I13" s="31">
        <f>+NEM!M13</f>
        <v>1289.9013999999997</v>
      </c>
      <c r="J13" s="31">
        <f>+NB.Hour!E13</f>
        <v>2033.0384999999997</v>
      </c>
      <c r="K13" s="67">
        <v>0</v>
      </c>
      <c r="L13" s="31">
        <f>+-MIN(NEM!G13,0)</f>
        <v>0</v>
      </c>
      <c r="M13" s="31">
        <f>NB.Hour!H13</f>
        <v>743.13710000000003</v>
      </c>
      <c r="N13" s="33">
        <f>NoSolar!H13</f>
        <v>314.23889100280002</v>
      </c>
      <c r="O13" s="33">
        <f>+NEM!P13</f>
        <v>122.20783843879998</v>
      </c>
      <c r="P13" s="33">
        <f>+NB.Hour!N13</f>
        <v>162.84615579499999</v>
      </c>
      <c r="Q13" s="22">
        <f>+SUM(N13,MAX($E13-20,0)*INDEX(Inputs!$F$24:$F$35,MATCH($D13,Inputs!$B$24:$B$35,0)),MAX($F13-20,0)*INDEX(Inputs!$G$24:$G$35,MATCH($D13,Inputs!$B$24:$B$35,0)))</f>
        <v>315.26889100279999</v>
      </c>
      <c r="R13" s="22">
        <f>+SUM(O13,MAX($E13-20,0)*INDEX(Inputs!$F$24:$F$35,MATCH($D13,Inputs!$B$24:$B$35,0)),MAX($F13-20,0)*INDEX(Inputs!$G$24:$G$35,MATCH($D13,Inputs!$B$24:$B$35,0)))</f>
        <v>123.23783843879998</v>
      </c>
      <c r="S13" s="22">
        <f>+SUM(P13,MAX($E13-20,0)*INDEX(Inputs!$F$24:$F$35,MATCH($D13,Inputs!$B$24:$B$35,0)),MAX($F13-20,0)*INDEX(Inputs!$G$24:$G$35,MATCH($D13,Inputs!$B$24:$B$35,0)))</f>
        <v>163.87615579499999</v>
      </c>
      <c r="U13" s="19"/>
    </row>
    <row r="14" spans="1:22" s="46" customFormat="1" x14ac:dyDescent="0.25">
      <c r="B14" s="48" t="s">
        <v>99</v>
      </c>
      <c r="C14" s="8">
        <v>2021</v>
      </c>
      <c r="D14" s="37">
        <v>6</v>
      </c>
      <c r="E14" s="49">
        <f>Data!J14</f>
        <v>21</v>
      </c>
      <c r="F14" s="49">
        <f>+Data!I14</f>
        <v>22.917100000000001</v>
      </c>
      <c r="G14" s="31">
        <f>+NEM!G14</f>
        <v>3804.4725000000003</v>
      </c>
      <c r="H14" s="31">
        <f>NoSolar!E14</f>
        <v>7620.8342000000002</v>
      </c>
      <c r="I14" s="31">
        <f>+NEM!M14</f>
        <v>3804.4725000000003</v>
      </c>
      <c r="J14" s="31">
        <f>+NB.Hour!E14</f>
        <v>4067.0059999999999</v>
      </c>
      <c r="K14" s="67">
        <v>0</v>
      </c>
      <c r="L14" s="31">
        <f>+-MIN(NEM!G14,0)</f>
        <v>0</v>
      </c>
      <c r="M14" s="31">
        <f>NB.Hour!H14</f>
        <v>262.5335</v>
      </c>
      <c r="N14" s="33">
        <f>NoSolar!H14</f>
        <v>484.3245588872</v>
      </c>
      <c r="O14" s="33">
        <f>+NEM!P14</f>
        <v>298.40668231000001</v>
      </c>
      <c r="P14" s="33">
        <f>+NB.Hour!N14</f>
        <v>301.26987266099997</v>
      </c>
      <c r="Q14" s="22">
        <f>+SUM(N14,MAX($E14-20,0)*INDEX(Inputs!$F$24:$F$35,MATCH($D14,Inputs!$B$24:$B$35,0)),MAX($F14-20,0)*INDEX(Inputs!$G$24:$G$35,MATCH($D14,Inputs!$B$24:$B$35,0)))</f>
        <v>503.0321848872</v>
      </c>
      <c r="R14" s="22">
        <f>+SUM(O14,MAX($E14-20,0)*INDEX(Inputs!$F$24:$F$35,MATCH($D14,Inputs!$B$24:$B$35,0)),MAX($F14-20,0)*INDEX(Inputs!$G$24:$G$35,MATCH($D14,Inputs!$B$24:$B$35,0)))</f>
        <v>317.11430831000001</v>
      </c>
      <c r="S14" s="22">
        <f>+SUM(P14,MAX($E14-20,0)*INDEX(Inputs!$F$24:$F$35,MATCH($D14,Inputs!$B$24:$B$35,0)),MAX($F14-20,0)*INDEX(Inputs!$G$24:$G$35,MATCH($D14,Inputs!$B$24:$B$35,0)))</f>
        <v>319.97749866099997</v>
      </c>
      <c r="U14" s="19"/>
    </row>
    <row r="15" spans="1:22" s="46" customFormat="1" x14ac:dyDescent="0.25">
      <c r="B15" s="48" t="s">
        <v>99</v>
      </c>
      <c r="C15" s="8">
        <v>2021</v>
      </c>
      <c r="D15" s="37">
        <v>7</v>
      </c>
      <c r="E15" s="49">
        <f>Data!J15</f>
        <v>23</v>
      </c>
      <c r="F15" s="49">
        <f>+Data!I15</f>
        <v>23.0809</v>
      </c>
      <c r="G15" s="31">
        <f>+NEM!G15</f>
        <v>4918.6406999999999</v>
      </c>
      <c r="H15" s="31">
        <f>NoSolar!E15</f>
        <v>7093.8032000000003</v>
      </c>
      <c r="I15" s="31">
        <f>+NEM!M15</f>
        <v>4918.6406999999999</v>
      </c>
      <c r="J15" s="31">
        <f>+NB.Hour!E15</f>
        <v>4925.1737999999996</v>
      </c>
      <c r="K15" s="67">
        <v>0</v>
      </c>
      <c r="L15" s="31">
        <f>+-MIN(NEM!G15,0)</f>
        <v>0</v>
      </c>
      <c r="M15" s="31">
        <f>NB.Hour!H15</f>
        <v>6.5331000000000001</v>
      </c>
      <c r="N15" s="33">
        <f>NoSolar!H15</f>
        <v>458.64971669120001</v>
      </c>
      <c r="O15" s="33">
        <f>+NEM!P15</f>
        <v>352.68450034119996</v>
      </c>
      <c r="P15" s="33">
        <f>+NB.Hour!N15</f>
        <v>352.75575032979992</v>
      </c>
      <c r="Q15" s="22">
        <f>+SUM(N15,MAX($E15-20,0)*INDEX(Inputs!$F$24:$F$35,MATCH($D15,Inputs!$B$24:$B$35,0)),MAX($F15-20,0)*INDEX(Inputs!$G$24:$G$35,MATCH($D15,Inputs!$B$24:$B$35,0)))</f>
        <v>480.40997069119999</v>
      </c>
      <c r="R15" s="22">
        <f>+SUM(O15,MAX($E15-20,0)*INDEX(Inputs!$F$24:$F$35,MATCH($D15,Inputs!$B$24:$B$35,0)),MAX($F15-20,0)*INDEX(Inputs!$G$24:$G$35,MATCH($D15,Inputs!$B$24:$B$35,0)))</f>
        <v>374.44475434119994</v>
      </c>
      <c r="S15" s="22">
        <f>+SUM(P15,MAX($E15-20,0)*INDEX(Inputs!$F$24:$F$35,MATCH($D15,Inputs!$B$24:$B$35,0)),MAX($F15-20,0)*INDEX(Inputs!$G$24:$G$35,MATCH($D15,Inputs!$B$24:$B$35,0)))</f>
        <v>374.5160043297999</v>
      </c>
      <c r="U15" s="19"/>
    </row>
    <row r="16" spans="1:22" s="46" customFormat="1" x14ac:dyDescent="0.25">
      <c r="B16" s="48" t="s">
        <v>99</v>
      </c>
      <c r="C16" s="8">
        <v>2021</v>
      </c>
      <c r="D16" s="37">
        <v>8</v>
      </c>
      <c r="E16" s="49">
        <f>Data!J16</f>
        <v>24</v>
      </c>
      <c r="F16" s="49">
        <f>+Data!I16</f>
        <v>21.135300000000001</v>
      </c>
      <c r="G16" s="31">
        <f>+NEM!G16</f>
        <v>4500.1689999999999</v>
      </c>
      <c r="H16" s="31">
        <f>NoSolar!E16</f>
        <v>6430.6226999999999</v>
      </c>
      <c r="I16" s="31">
        <f>+NEM!M16</f>
        <v>4500.1689999999999</v>
      </c>
      <c r="J16" s="31">
        <f>+NB.Hour!E16</f>
        <v>4546.1466</v>
      </c>
      <c r="K16" s="67">
        <v>0</v>
      </c>
      <c r="L16" s="31">
        <f>+-MIN(NEM!G16,0)</f>
        <v>0</v>
      </c>
      <c r="M16" s="31">
        <f>NB.Hour!H16</f>
        <v>45.977600000000002</v>
      </c>
      <c r="N16" s="33">
        <f>NoSolar!H16</f>
        <v>426.34221545319997</v>
      </c>
      <c r="O16" s="33">
        <f>+NEM!P16</f>
        <v>332.298233004</v>
      </c>
      <c r="P16" s="33">
        <f>+NB.Hour!N16</f>
        <v>332.79966470959999</v>
      </c>
      <c r="Q16" s="22">
        <f>+SUM(N16,MAX($E16-20,0)*INDEX(Inputs!$F$24:$F$35,MATCH($D16,Inputs!$B$24:$B$35,0)),MAX($F16-20,0)*INDEX(Inputs!$G$24:$G$35,MATCH($D16,Inputs!$B$24:$B$35,0)))</f>
        <v>437.34213345320001</v>
      </c>
      <c r="R16" s="22">
        <f>+SUM(O16,MAX($E16-20,0)*INDEX(Inputs!$F$24:$F$35,MATCH($D16,Inputs!$B$24:$B$35,0)),MAX($F16-20,0)*INDEX(Inputs!$G$24:$G$35,MATCH($D16,Inputs!$B$24:$B$35,0)))</f>
        <v>343.29815100400003</v>
      </c>
      <c r="S16" s="22">
        <f>+SUM(P16,MAX($E16-20,0)*INDEX(Inputs!$F$24:$F$35,MATCH($D16,Inputs!$B$24:$B$35,0)),MAX($F16-20,0)*INDEX(Inputs!$G$24:$G$35,MATCH($D16,Inputs!$B$24:$B$35,0)))</f>
        <v>343.79958270960003</v>
      </c>
      <c r="U16" s="19"/>
    </row>
    <row r="17" spans="2:21" s="46" customFormat="1" x14ac:dyDescent="0.25">
      <c r="B17" s="48" t="s">
        <v>99</v>
      </c>
      <c r="C17" s="8">
        <v>2021</v>
      </c>
      <c r="D17" s="37">
        <v>9</v>
      </c>
      <c r="E17" s="49">
        <f>Data!J17</f>
        <v>24</v>
      </c>
      <c r="F17" s="49">
        <f>+Data!I17</f>
        <v>21.032900000000001</v>
      </c>
      <c r="G17" s="31">
        <f>+NEM!G17</f>
        <v>2720.3151000000003</v>
      </c>
      <c r="H17" s="31">
        <f>NoSolar!E17</f>
        <v>6098.7560000000003</v>
      </c>
      <c r="I17" s="31">
        <f>+NEM!M17</f>
        <v>2720.3151000000003</v>
      </c>
      <c r="J17" s="31">
        <f>+NB.Hour!E17</f>
        <v>3223.9998999999998</v>
      </c>
      <c r="K17" s="67">
        <v>0</v>
      </c>
      <c r="L17" s="31">
        <f>+-MIN(NEM!G17,0)</f>
        <v>0</v>
      </c>
      <c r="M17" s="31">
        <f>NB.Hour!H17</f>
        <v>503.6848</v>
      </c>
      <c r="N17" s="33">
        <f>NoSolar!H17</f>
        <v>370.63262017600005</v>
      </c>
      <c r="O17" s="33">
        <f>+NEM!P17</f>
        <v>221.31904615960002</v>
      </c>
      <c r="P17" s="33">
        <f>+NB.Hour!N17</f>
        <v>224.53557729240001</v>
      </c>
      <c r="Q17" s="22">
        <f>+SUM(N17,MAX($E17-20,0)*INDEX(Inputs!$F$24:$F$35,MATCH($D17,Inputs!$B$24:$B$35,0)),MAX($F17-20,0)*INDEX(Inputs!$G$24:$G$35,MATCH($D17,Inputs!$B$24:$B$35,0)))</f>
        <v>379.34902517600005</v>
      </c>
      <c r="R17" s="22">
        <f>+SUM(O17,MAX($E17-20,0)*INDEX(Inputs!$F$24:$F$35,MATCH($D17,Inputs!$B$24:$B$35,0)),MAX($F17-20,0)*INDEX(Inputs!$G$24:$G$35,MATCH($D17,Inputs!$B$24:$B$35,0)))</f>
        <v>230.03545115960003</v>
      </c>
      <c r="S17" s="22">
        <f>+SUM(P17,MAX($E17-20,0)*INDEX(Inputs!$F$24:$F$35,MATCH($D17,Inputs!$B$24:$B$35,0)),MAX($F17-20,0)*INDEX(Inputs!$G$24:$G$35,MATCH($D17,Inputs!$B$24:$B$35,0)))</f>
        <v>233.25198229240002</v>
      </c>
      <c r="U17" s="19"/>
    </row>
    <row r="18" spans="2:21" s="46" customFormat="1" x14ac:dyDescent="0.25">
      <c r="B18" s="48" t="s">
        <v>99</v>
      </c>
      <c r="C18" s="8">
        <v>2021</v>
      </c>
      <c r="D18" s="37">
        <v>10</v>
      </c>
      <c r="E18" s="49">
        <f>Data!J18</f>
        <v>24</v>
      </c>
      <c r="F18" s="49">
        <f>+Data!I18</f>
        <v>20.029399999999999</v>
      </c>
      <c r="G18" s="31">
        <f>+NEM!G18</f>
        <v>2283.8179999999998</v>
      </c>
      <c r="H18" s="31">
        <f>NoSolar!E18</f>
        <v>4822.3019999999997</v>
      </c>
      <c r="I18" s="31">
        <f>+NEM!M18</f>
        <v>2283.8179999999998</v>
      </c>
      <c r="J18" s="31">
        <f>+NB.Hour!E18</f>
        <v>3042.1360999999997</v>
      </c>
      <c r="K18" s="67">
        <v>0</v>
      </c>
      <c r="L18" s="31">
        <f>+-MIN(NEM!G18,0)</f>
        <v>0</v>
      </c>
      <c r="M18" s="31">
        <f>NB.Hour!H18</f>
        <v>758.31809999999996</v>
      </c>
      <c r="N18" s="33">
        <f>NoSolar!H18</f>
        <v>314.21845919200001</v>
      </c>
      <c r="O18" s="33">
        <f>+NEM!P18</f>
        <v>202.02762032800001</v>
      </c>
      <c r="P18" s="33">
        <f>+NB.Hour!N18</f>
        <v>206.87023971459999</v>
      </c>
      <c r="Q18" s="22">
        <f>+SUM(N18,MAX($E18-20,0)*INDEX(Inputs!$F$24:$F$35,MATCH($D18,Inputs!$B$24:$B$35,0)),MAX($F18-20,0)*INDEX(Inputs!$G$24:$G$35,MATCH($D18,Inputs!$B$24:$B$35,0)))</f>
        <v>318.46928919200002</v>
      </c>
      <c r="R18" s="22">
        <f>+SUM(O18,MAX($E18-20,0)*INDEX(Inputs!$F$24:$F$35,MATCH($D18,Inputs!$B$24:$B$35,0)),MAX($F18-20,0)*INDEX(Inputs!$G$24:$G$35,MATCH($D18,Inputs!$B$24:$B$35,0)))</f>
        <v>206.27845032800002</v>
      </c>
      <c r="S18" s="22">
        <f>+SUM(P18,MAX($E18-20,0)*INDEX(Inputs!$F$24:$F$35,MATCH($D18,Inputs!$B$24:$B$35,0)),MAX($F18-20,0)*INDEX(Inputs!$G$24:$G$35,MATCH($D18,Inputs!$B$24:$B$35,0)))</f>
        <v>211.1210697146</v>
      </c>
      <c r="U18" s="19"/>
    </row>
    <row r="19" spans="2:21" s="46" customFormat="1" x14ac:dyDescent="0.25">
      <c r="B19" s="48" t="s">
        <v>99</v>
      </c>
      <c r="C19" s="8">
        <v>2021</v>
      </c>
      <c r="D19" s="37">
        <v>11</v>
      </c>
      <c r="E19" s="49">
        <f>Data!J19</f>
        <v>24</v>
      </c>
      <c r="F19" s="49">
        <f>+Data!I19</f>
        <v>17.1008</v>
      </c>
      <c r="G19" s="31">
        <f>+NEM!G19</f>
        <v>3340.4196999999995</v>
      </c>
      <c r="H19" s="31">
        <f>NoSolar!E19</f>
        <v>5366.3896999999997</v>
      </c>
      <c r="I19" s="31">
        <f>+NEM!M19</f>
        <v>3340.4196999999995</v>
      </c>
      <c r="J19" s="31">
        <f>+NB.Hour!E19</f>
        <v>3902.8825999999995</v>
      </c>
      <c r="K19" s="67">
        <v>0</v>
      </c>
      <c r="L19" s="31">
        <f>+-MIN(NEM!G19,0)</f>
        <v>0</v>
      </c>
      <c r="M19" s="31">
        <f>NB.Hour!H19</f>
        <v>562.46289999999999</v>
      </c>
      <c r="N19" s="33">
        <f>NoSolar!H19</f>
        <v>338.26495918119997</v>
      </c>
      <c r="O19" s="33">
        <f>+NEM!P19</f>
        <v>248.72518906119998</v>
      </c>
      <c r="P19" s="33">
        <f>+NB.Hour!N19</f>
        <v>252.31707714060002</v>
      </c>
      <c r="Q19" s="22">
        <f>+SUM(N19,MAX($E19-20,0)*INDEX(Inputs!$F$24:$F$35,MATCH($D19,Inputs!$B$24:$B$35,0)),MAX($F19-20,0)*INDEX(Inputs!$G$24:$G$35,MATCH($D19,Inputs!$B$24:$B$35,0)))</f>
        <v>342.38495918119997</v>
      </c>
      <c r="R19" s="22">
        <f>+SUM(O19,MAX($E19-20,0)*INDEX(Inputs!$F$24:$F$35,MATCH($D19,Inputs!$B$24:$B$35,0)),MAX($F19-20,0)*INDEX(Inputs!$G$24:$G$35,MATCH($D19,Inputs!$B$24:$B$35,0)))</f>
        <v>252.84518906119999</v>
      </c>
      <c r="S19" s="22">
        <f>+SUM(P19,MAX($E19-20,0)*INDEX(Inputs!$F$24:$F$35,MATCH($D19,Inputs!$B$24:$B$35,0)),MAX($F19-20,0)*INDEX(Inputs!$G$24:$G$35,MATCH($D19,Inputs!$B$24:$B$35,0)))</f>
        <v>256.43707714060002</v>
      </c>
      <c r="U19" s="19"/>
    </row>
    <row r="20" spans="2:21" s="46" customFormat="1" x14ac:dyDescent="0.25">
      <c r="B20" s="48" t="s">
        <v>99</v>
      </c>
      <c r="C20" s="8">
        <v>2021</v>
      </c>
      <c r="D20" s="37">
        <v>12</v>
      </c>
      <c r="E20" s="49">
        <f>Data!J20</f>
        <v>24</v>
      </c>
      <c r="F20" s="49">
        <f>+Data!I20</f>
        <v>17.018799999999999</v>
      </c>
      <c r="G20" s="31">
        <f>+NEM!G20</f>
        <v>4809.7282999999998</v>
      </c>
      <c r="H20" s="31">
        <f>NoSolar!E20</f>
        <v>5953.2145</v>
      </c>
      <c r="I20" s="31">
        <f>+NEM!M20</f>
        <v>4809.7282999999998</v>
      </c>
      <c r="J20" s="31">
        <f>+NB.Hour!E20</f>
        <v>5059.4615000000003</v>
      </c>
      <c r="K20" s="67">
        <v>0</v>
      </c>
      <c r="L20" s="31">
        <f>+-MIN(NEM!G20,0)</f>
        <v>0</v>
      </c>
      <c r="M20" s="31">
        <f>NB.Hour!H20</f>
        <v>249.73320000000001</v>
      </c>
      <c r="N20" s="33">
        <f>NoSolar!H20</f>
        <v>364.200268042</v>
      </c>
      <c r="O20" s="33">
        <f>+NEM!P20</f>
        <v>313.66275194679997</v>
      </c>
      <c r="P20" s="33">
        <f>+NB.Hour!N20</f>
        <v>315.25754816199998</v>
      </c>
      <c r="Q20" s="22">
        <f>+SUM(N20,MAX($E20-20,0)*INDEX(Inputs!$F$24:$F$35,MATCH($D20,Inputs!$B$24:$B$35,0)),MAX($F20-20,0)*INDEX(Inputs!$G$24:$G$35,MATCH($D20,Inputs!$B$24:$B$35,0)))</f>
        <v>368.32026804200001</v>
      </c>
      <c r="R20" s="22">
        <f>+SUM(O20,MAX($E20-20,0)*INDEX(Inputs!$F$24:$F$35,MATCH($D20,Inputs!$B$24:$B$35,0)),MAX($F20-20,0)*INDEX(Inputs!$G$24:$G$35,MATCH($D20,Inputs!$B$24:$B$35,0)))</f>
        <v>317.78275194679998</v>
      </c>
      <c r="S20" s="22">
        <f>+SUM(P20,MAX($E20-20,0)*INDEX(Inputs!$F$24:$F$35,MATCH($D20,Inputs!$B$24:$B$35,0)),MAX($F20-20,0)*INDEX(Inputs!$G$24:$G$35,MATCH($D20,Inputs!$B$24:$B$35,0)))</f>
        <v>319.37754816199998</v>
      </c>
      <c r="U20" s="19"/>
    </row>
    <row r="21" spans="2:21" s="46" customFormat="1" x14ac:dyDescent="0.25">
      <c r="B21" s="48" t="s">
        <v>100</v>
      </c>
      <c r="C21" s="8">
        <v>2021</v>
      </c>
      <c r="D21" s="37">
        <v>1</v>
      </c>
      <c r="E21" s="49">
        <f>Data!J21</f>
        <v>16</v>
      </c>
      <c r="F21" s="49">
        <f>+Data!I21</f>
        <v>15.231999999999999</v>
      </c>
      <c r="G21" s="31">
        <f>+NEM!G21</f>
        <v>7753.8110000000006</v>
      </c>
      <c r="H21" s="31">
        <f>NoSolar!E21</f>
        <v>9508.4639000000006</v>
      </c>
      <c r="I21" s="31">
        <f>+NEM!M21</f>
        <v>105.47430000000077</v>
      </c>
      <c r="J21" s="31">
        <f>+NB.Hour!E21</f>
        <v>7910.8672999999999</v>
      </c>
      <c r="K21" s="67">
        <v>0</v>
      </c>
      <c r="L21" s="31">
        <f>+-MIN(NEM!G21,0)</f>
        <v>0</v>
      </c>
      <c r="M21" s="31">
        <f>NB.Hour!H21</f>
        <v>157.05629999999999</v>
      </c>
      <c r="N21" s="33">
        <f>NoSolar!H21</f>
        <v>521.3280705244</v>
      </c>
      <c r="O21" s="33">
        <f>+NEM!P21</f>
        <v>9.9928461306000731</v>
      </c>
      <c r="P21" s="33">
        <f>+NB.Hour!N21</f>
        <v>444.78239248780005</v>
      </c>
      <c r="Q21" s="22">
        <f>+SUM(N21,MAX($E21-20,0)*INDEX(Inputs!$F$24:$F$35,MATCH($D21,Inputs!$B$24:$B$35,0)),MAX($F21-20,0)*INDEX(Inputs!$G$24:$G$35,MATCH($D21,Inputs!$B$24:$B$35,0)))</f>
        <v>521.3280705244</v>
      </c>
      <c r="R21" s="22">
        <f>+SUM(O21,MAX($E21-20,0)*INDEX(Inputs!$F$24:$F$35,MATCH($D21,Inputs!$B$24:$B$35,0)),MAX($F21-20,0)*INDEX(Inputs!$G$24:$G$35,MATCH($D21,Inputs!$B$24:$B$35,0)))</f>
        <v>9.9928461306000731</v>
      </c>
      <c r="S21" s="22">
        <f>+SUM(P21,MAX($E21-20,0)*INDEX(Inputs!$F$24:$F$35,MATCH($D21,Inputs!$B$24:$B$35,0)),MAX($F21-20,0)*INDEX(Inputs!$G$24:$G$35,MATCH($D21,Inputs!$B$24:$B$35,0)))</f>
        <v>444.78239248780005</v>
      </c>
      <c r="U21" s="19"/>
    </row>
    <row r="22" spans="2:21" s="46" customFormat="1" x14ac:dyDescent="0.25">
      <c r="B22" s="48" t="s">
        <v>100</v>
      </c>
      <c r="C22" s="8">
        <v>2021</v>
      </c>
      <c r="D22" s="37">
        <v>2</v>
      </c>
      <c r="E22" s="49">
        <f>Data!J22</f>
        <v>16</v>
      </c>
      <c r="F22" s="49">
        <f>+Data!I22</f>
        <v>31.687999999999999</v>
      </c>
      <c r="G22" s="31">
        <f>+NEM!G22</f>
        <v>5381.7543000000005</v>
      </c>
      <c r="H22" s="31">
        <f>NoSolar!E22</f>
        <v>8095.5839999999998</v>
      </c>
      <c r="I22" s="31">
        <f>+NEM!M22</f>
        <v>5381.7543000000005</v>
      </c>
      <c r="J22" s="31">
        <f>+NB.Hour!E22</f>
        <v>6017.5104000000001</v>
      </c>
      <c r="K22" s="67">
        <v>0</v>
      </c>
      <c r="L22" s="31">
        <f>+-MIN(NEM!G22,0)</f>
        <v>0</v>
      </c>
      <c r="M22" s="31">
        <f>NB.Hour!H22</f>
        <v>635.75609999999995</v>
      </c>
      <c r="N22" s="33">
        <f>NoSolar!H22</f>
        <v>458.88443046400005</v>
      </c>
      <c r="O22" s="33">
        <f>+NEM!P22</f>
        <v>338.94401304280007</v>
      </c>
      <c r="P22" s="33">
        <f>+NB.Hour!N22</f>
        <v>343.00395149740001</v>
      </c>
      <c r="Q22" s="22">
        <f>+SUM(N22,MAX($E22-20,0)*INDEX(Inputs!$F$24:$F$35,MATCH($D22,Inputs!$B$24:$B$35,0)),MAX($F22-20,0)*INDEX(Inputs!$G$24:$G$35,MATCH($D22,Inputs!$B$24:$B$35,0)))</f>
        <v>510.89603046400003</v>
      </c>
      <c r="R22" s="22">
        <f>+SUM(O22,MAX($E22-20,0)*INDEX(Inputs!$F$24:$F$35,MATCH($D22,Inputs!$B$24:$B$35,0)),MAX($F22-20,0)*INDEX(Inputs!$G$24:$G$35,MATCH($D22,Inputs!$B$24:$B$35,0)))</f>
        <v>390.95561304280005</v>
      </c>
      <c r="S22" s="22">
        <f>+SUM(P22,MAX($E22-20,0)*INDEX(Inputs!$F$24:$F$35,MATCH($D22,Inputs!$B$24:$B$35,0)),MAX($F22-20,0)*INDEX(Inputs!$G$24:$G$35,MATCH($D22,Inputs!$B$24:$B$35,0)))</f>
        <v>395.0155514974</v>
      </c>
      <c r="U22" s="19"/>
    </row>
    <row r="23" spans="2:21" s="46" customFormat="1" x14ac:dyDescent="0.25">
      <c r="B23" s="48" t="s">
        <v>100</v>
      </c>
      <c r="C23" s="8">
        <v>2021</v>
      </c>
      <c r="D23" s="37">
        <v>3</v>
      </c>
      <c r="E23" s="49">
        <f>Data!J23</f>
        <v>16</v>
      </c>
      <c r="F23" s="49">
        <f>+Data!I23</f>
        <v>14.208</v>
      </c>
      <c r="G23" s="31">
        <f>+NEM!G23</f>
        <v>2613.1905999999994</v>
      </c>
      <c r="H23" s="31">
        <f>NoSolar!E23</f>
        <v>6626.44</v>
      </c>
      <c r="I23" s="31">
        <f>+NEM!M23</f>
        <v>2613.1905999999994</v>
      </c>
      <c r="J23" s="31">
        <f>+NB.Hour!E23</f>
        <v>5112.146999999999</v>
      </c>
      <c r="K23" s="67">
        <v>0</v>
      </c>
      <c r="L23" s="31">
        <f>+-MIN(NEM!G23,0)</f>
        <v>0</v>
      </c>
      <c r="M23" s="31">
        <f>NB.Hour!H23</f>
        <v>2498.9564</v>
      </c>
      <c r="N23" s="33">
        <f>NoSolar!H23</f>
        <v>393.95414224000001</v>
      </c>
      <c r="O23" s="33">
        <f>+NEM!P23</f>
        <v>216.58457175759997</v>
      </c>
      <c r="P23" s="33">
        <f>+NB.Hour!N23</f>
        <v>232.54290732799996</v>
      </c>
      <c r="Q23" s="22">
        <f>+SUM(N23,MAX($E23-20,0)*INDEX(Inputs!$F$24:$F$35,MATCH($D23,Inputs!$B$24:$B$35,0)),MAX($F23-20,0)*INDEX(Inputs!$G$24:$G$35,MATCH($D23,Inputs!$B$24:$B$35,0)))</f>
        <v>393.95414224000001</v>
      </c>
      <c r="R23" s="22">
        <f>+SUM(O23,MAX($E23-20,0)*INDEX(Inputs!$F$24:$F$35,MATCH($D23,Inputs!$B$24:$B$35,0)),MAX($F23-20,0)*INDEX(Inputs!$G$24:$G$35,MATCH($D23,Inputs!$B$24:$B$35,0)))</f>
        <v>216.58457175759997</v>
      </c>
      <c r="S23" s="22">
        <f>+SUM(P23,MAX($E23-20,0)*INDEX(Inputs!$F$24:$F$35,MATCH($D23,Inputs!$B$24:$B$35,0)),MAX($F23-20,0)*INDEX(Inputs!$G$24:$G$35,MATCH($D23,Inputs!$B$24:$B$35,0)))</f>
        <v>232.54290732799996</v>
      </c>
      <c r="U23" s="19"/>
    </row>
    <row r="24" spans="2:21" s="46" customFormat="1" x14ac:dyDescent="0.25">
      <c r="B24" s="48" t="s">
        <v>100</v>
      </c>
      <c r="C24" s="8">
        <v>2021</v>
      </c>
      <c r="D24" s="37">
        <v>4</v>
      </c>
      <c r="E24" s="49">
        <f>Data!J24</f>
        <v>16</v>
      </c>
      <c r="F24" s="49">
        <f>+Data!I24</f>
        <v>13.632</v>
      </c>
      <c r="G24" s="31">
        <f>+NEM!G24</f>
        <v>229.18799999999919</v>
      </c>
      <c r="H24" s="31">
        <f>NoSolar!E24</f>
        <v>4660.4399999999996</v>
      </c>
      <c r="I24" s="31">
        <f>+NEM!M24</f>
        <v>229.18799999999919</v>
      </c>
      <c r="J24" s="31">
        <f>+NB.Hour!E24</f>
        <v>3673.0395999999992</v>
      </c>
      <c r="K24" s="67">
        <v>0</v>
      </c>
      <c r="L24" s="31">
        <f>+-MIN(NEM!G24,0)</f>
        <v>0</v>
      </c>
      <c r="M24" s="31">
        <f>NB.Hour!H24</f>
        <v>3443.8516</v>
      </c>
      <c r="N24" s="33">
        <f>NoSolar!H24</f>
        <v>307.06480624</v>
      </c>
      <c r="O24" s="33">
        <f>+NEM!P24</f>
        <v>21.713729495999925</v>
      </c>
      <c r="P24" s="33">
        <f>+NB.Hour!N24</f>
        <v>133.21362916559997</v>
      </c>
      <c r="Q24" s="22">
        <f>+SUM(N24,MAX($E24-20,0)*INDEX(Inputs!$F$24:$F$35,MATCH($D24,Inputs!$B$24:$B$35,0)),MAX($F24-20,0)*INDEX(Inputs!$G$24:$G$35,MATCH($D24,Inputs!$B$24:$B$35,0)))</f>
        <v>307.06480624</v>
      </c>
      <c r="R24" s="22">
        <f>+SUM(O24,MAX($E24-20,0)*INDEX(Inputs!$F$24:$F$35,MATCH($D24,Inputs!$B$24:$B$35,0)),MAX($F24-20,0)*INDEX(Inputs!$G$24:$G$35,MATCH($D24,Inputs!$B$24:$B$35,0)))</f>
        <v>21.713729495999925</v>
      </c>
      <c r="S24" s="22">
        <f>+SUM(P24,MAX($E24-20,0)*INDEX(Inputs!$F$24:$F$35,MATCH($D24,Inputs!$B$24:$B$35,0)),MAX($F24-20,0)*INDEX(Inputs!$G$24:$G$35,MATCH($D24,Inputs!$B$24:$B$35,0)))</f>
        <v>133.21362916559997</v>
      </c>
      <c r="U24" s="19"/>
    </row>
    <row r="25" spans="2:21" s="46" customFormat="1" x14ac:dyDescent="0.25">
      <c r="B25" s="48" t="s">
        <v>100</v>
      </c>
      <c r="C25" s="8">
        <v>2021</v>
      </c>
      <c r="D25" s="37">
        <v>5</v>
      </c>
      <c r="E25" s="49">
        <f>Data!J25</f>
        <v>16</v>
      </c>
      <c r="F25" s="49">
        <f>+Data!I25</f>
        <v>11.2</v>
      </c>
      <c r="G25" s="31">
        <f>+NEM!G25</f>
        <v>-3532.63</v>
      </c>
      <c r="H25" s="31">
        <f>NoSolar!E25</f>
        <v>1302.7599</v>
      </c>
      <c r="I25" s="31">
        <f>+NEM!M25</f>
        <v>0</v>
      </c>
      <c r="J25" s="31">
        <f>+NB.Hour!E25</f>
        <v>990.42619999999999</v>
      </c>
      <c r="K25" s="67">
        <v>0</v>
      </c>
      <c r="L25" s="31">
        <f>+-MIN(NEM!G25,0)</f>
        <v>3532.63</v>
      </c>
      <c r="M25" s="31">
        <f>NB.Hour!H25</f>
        <v>4523.0562</v>
      </c>
      <c r="N25" s="33">
        <f>NoSolar!H25</f>
        <v>123.42607844580002</v>
      </c>
      <c r="O25" s="33">
        <f>+NEM!P25</f>
        <v>0</v>
      </c>
      <c r="P25" s="33">
        <f>+NB.Hour!N25</f>
        <v>0</v>
      </c>
      <c r="Q25" s="22">
        <f>+SUM(N25,MAX($E25-20,0)*INDEX(Inputs!$F$24:$F$35,MATCH($D25,Inputs!$B$24:$B$35,0)),MAX($F25-20,0)*INDEX(Inputs!$G$24:$G$35,MATCH($D25,Inputs!$B$24:$B$35,0)))</f>
        <v>123.42607844580002</v>
      </c>
      <c r="R25" s="22">
        <f>+SUM(O25,MAX($E25-20,0)*INDEX(Inputs!$F$24:$F$35,MATCH($D25,Inputs!$B$24:$B$35,0)),MAX($F25-20,0)*INDEX(Inputs!$G$24:$G$35,MATCH($D25,Inputs!$B$24:$B$35,0)))</f>
        <v>0</v>
      </c>
      <c r="S25" s="22">
        <f>+SUM(P25,MAX($E25-20,0)*INDEX(Inputs!$F$24:$F$35,MATCH($D25,Inputs!$B$24:$B$35,0)),MAX($F25-20,0)*INDEX(Inputs!$G$24:$G$35,MATCH($D25,Inputs!$B$24:$B$35,0)))</f>
        <v>0</v>
      </c>
      <c r="U25" s="19"/>
    </row>
    <row r="26" spans="2:21" s="46" customFormat="1" x14ac:dyDescent="0.25">
      <c r="B26" s="48" t="s">
        <v>100</v>
      </c>
      <c r="C26" s="8">
        <v>2021</v>
      </c>
      <c r="D26" s="37">
        <v>6</v>
      </c>
      <c r="E26" s="49">
        <f>Data!J26</f>
        <v>16</v>
      </c>
      <c r="F26" s="49">
        <f>+Data!I26</f>
        <v>1.4079999999999999</v>
      </c>
      <c r="G26" s="31">
        <f>+NEM!G26</f>
        <v>-4781.9021999999995</v>
      </c>
      <c r="H26" s="31">
        <f>NoSolar!E26</f>
        <v>234.88</v>
      </c>
      <c r="I26" s="31">
        <f>+NEM!M26</f>
        <v>0</v>
      </c>
      <c r="J26" s="31">
        <f>+NB.Hour!E26</f>
        <v>76.932199999999995</v>
      </c>
      <c r="K26" s="67">
        <v>0</v>
      </c>
      <c r="L26" s="31">
        <f>+-MIN(NEM!G26,0)</f>
        <v>4781.9021999999995</v>
      </c>
      <c r="M26" s="31">
        <f>NB.Hour!H26</f>
        <v>4858.8343999999997</v>
      </c>
      <c r="N26" s="33">
        <f>NoSolar!H26</f>
        <v>24.721119999999999</v>
      </c>
      <c r="O26" s="33">
        <f>+NEM!P26</f>
        <v>0</v>
      </c>
      <c r="P26" s="33">
        <f>+NB.Hour!N26</f>
        <v>0</v>
      </c>
      <c r="Q26" s="22">
        <f>+SUM(N26,MAX($E26-20,0)*INDEX(Inputs!$F$24:$F$35,MATCH($D26,Inputs!$B$24:$B$35,0)),MAX($F26-20,0)*INDEX(Inputs!$G$24:$G$35,MATCH($D26,Inputs!$B$24:$B$35,0)))</f>
        <v>24.721119999999999</v>
      </c>
      <c r="R26" s="22">
        <f>+SUM(O26,MAX($E26-20,0)*INDEX(Inputs!$F$24:$F$35,MATCH($D26,Inputs!$B$24:$B$35,0)),MAX($F26-20,0)*INDEX(Inputs!$G$24:$G$35,MATCH($D26,Inputs!$B$24:$B$35,0)))</f>
        <v>0</v>
      </c>
      <c r="S26" s="22">
        <f>+SUM(P26,MAX($E26-20,0)*INDEX(Inputs!$F$24:$F$35,MATCH($D26,Inputs!$B$24:$B$35,0)),MAX($F26-20,0)*INDEX(Inputs!$G$24:$G$35,MATCH($D26,Inputs!$B$24:$B$35,0)))</f>
        <v>0</v>
      </c>
      <c r="U26" s="19"/>
    </row>
    <row r="27" spans="2:21" s="46" customFormat="1" x14ac:dyDescent="0.25">
      <c r="B27" s="48" t="s">
        <v>100</v>
      </c>
      <c r="C27" s="8">
        <v>2021</v>
      </c>
      <c r="D27" s="37">
        <v>7</v>
      </c>
      <c r="E27" s="49">
        <f>Data!J27</f>
        <v>16</v>
      </c>
      <c r="F27" s="49">
        <f>+Data!I27</f>
        <v>1.984</v>
      </c>
      <c r="G27" s="31">
        <f>+NEM!G27</f>
        <v>-3739.6124999999997</v>
      </c>
      <c r="H27" s="31">
        <f>NoSolar!E27</f>
        <v>501.82400000000001</v>
      </c>
      <c r="I27" s="31">
        <f>+NEM!M27</f>
        <v>0</v>
      </c>
      <c r="J27" s="31">
        <f>+NB.Hour!E27</f>
        <v>202.74209999999999</v>
      </c>
      <c r="K27" s="67">
        <v>0</v>
      </c>
      <c r="L27" s="31">
        <f>+-MIN(NEM!G27,0)</f>
        <v>3739.6124999999997</v>
      </c>
      <c r="M27" s="31">
        <f>NB.Hour!H27</f>
        <v>3942.3546000000001</v>
      </c>
      <c r="N27" s="33">
        <f>NoSolar!H27</f>
        <v>52.816975999999997</v>
      </c>
      <c r="O27" s="33">
        <f>+NEM!P27</f>
        <v>0</v>
      </c>
      <c r="P27" s="33">
        <f>+NB.Hour!N27</f>
        <v>0</v>
      </c>
      <c r="Q27" s="22">
        <f>+SUM(N27,MAX($E27-20,0)*INDEX(Inputs!$F$24:$F$35,MATCH($D27,Inputs!$B$24:$B$35,0)),MAX($F27-20,0)*INDEX(Inputs!$G$24:$G$35,MATCH($D27,Inputs!$B$24:$B$35,0)))</f>
        <v>52.816975999999997</v>
      </c>
      <c r="R27" s="22">
        <f>+SUM(O27,MAX($E27-20,0)*INDEX(Inputs!$F$24:$F$35,MATCH($D27,Inputs!$B$24:$B$35,0)),MAX($F27-20,0)*INDEX(Inputs!$G$24:$G$35,MATCH($D27,Inputs!$B$24:$B$35,0)))</f>
        <v>0</v>
      </c>
      <c r="S27" s="22">
        <f>+SUM(P27,MAX($E27-20,0)*INDEX(Inputs!$F$24:$F$35,MATCH($D27,Inputs!$B$24:$B$35,0)),MAX($F27-20,0)*INDEX(Inputs!$G$24:$G$35,MATCH($D27,Inputs!$B$24:$B$35,0)))</f>
        <v>0</v>
      </c>
      <c r="U27" s="19"/>
    </row>
    <row r="28" spans="2:21" s="46" customFormat="1" x14ac:dyDescent="0.25">
      <c r="B28" s="48" t="s">
        <v>100</v>
      </c>
      <c r="C28" s="8">
        <v>2021</v>
      </c>
      <c r="D28" s="37">
        <v>8</v>
      </c>
      <c r="E28" s="49">
        <f>Data!J28</f>
        <v>16</v>
      </c>
      <c r="F28" s="49">
        <f>+Data!I28</f>
        <v>1.4079999999999999</v>
      </c>
      <c r="G28" s="31">
        <f>+NEM!G28</f>
        <v>-3651.1665000000003</v>
      </c>
      <c r="H28" s="31">
        <f>NoSolar!E28</f>
        <v>332.76</v>
      </c>
      <c r="I28" s="31">
        <f>+NEM!M28</f>
        <v>0</v>
      </c>
      <c r="J28" s="31">
        <f>+NB.Hour!E28</f>
        <v>149.98309999999975</v>
      </c>
      <c r="K28" s="67">
        <v>0</v>
      </c>
      <c r="L28" s="31">
        <f>+-MIN(NEM!G28,0)</f>
        <v>3651.1665000000003</v>
      </c>
      <c r="M28" s="31">
        <f>NB.Hour!H28</f>
        <v>3801.1496000000002</v>
      </c>
      <c r="N28" s="33">
        <f>NoSolar!H28</f>
        <v>35.02299</v>
      </c>
      <c r="O28" s="33">
        <f>+NEM!P28</f>
        <v>0</v>
      </c>
      <c r="P28" s="33">
        <f>+NB.Hour!N28</f>
        <v>0</v>
      </c>
      <c r="Q28" s="22">
        <f>+SUM(N28,MAX($E28-20,0)*INDEX(Inputs!$F$24:$F$35,MATCH($D28,Inputs!$B$24:$B$35,0)),MAX($F28-20,0)*INDEX(Inputs!$G$24:$G$35,MATCH($D28,Inputs!$B$24:$B$35,0)))</f>
        <v>35.02299</v>
      </c>
      <c r="R28" s="22">
        <f>+SUM(O28,MAX($E28-20,0)*INDEX(Inputs!$F$24:$F$35,MATCH($D28,Inputs!$B$24:$B$35,0)),MAX($F28-20,0)*INDEX(Inputs!$G$24:$G$35,MATCH($D28,Inputs!$B$24:$B$35,0)))</f>
        <v>0</v>
      </c>
      <c r="S28" s="22">
        <f>+SUM(P28,MAX($E28-20,0)*INDEX(Inputs!$F$24:$F$35,MATCH($D28,Inputs!$B$24:$B$35,0)),MAX($F28-20,0)*INDEX(Inputs!$G$24:$G$35,MATCH($D28,Inputs!$B$24:$B$35,0)))</f>
        <v>0</v>
      </c>
      <c r="U28" s="19"/>
    </row>
    <row r="29" spans="2:21" s="46" customFormat="1" x14ac:dyDescent="0.25">
      <c r="B29" s="48" t="s">
        <v>100</v>
      </c>
      <c r="C29" s="8">
        <v>2021</v>
      </c>
      <c r="D29" s="37">
        <v>9</v>
      </c>
      <c r="E29" s="49">
        <f>Data!J29</f>
        <v>16</v>
      </c>
      <c r="F29" s="49">
        <f>+Data!I29</f>
        <v>10.88</v>
      </c>
      <c r="G29" s="31">
        <f>+NEM!G29</f>
        <v>-3267.7622000000001</v>
      </c>
      <c r="H29" s="31">
        <f>NoSolar!E29</f>
        <v>643.58699999999999</v>
      </c>
      <c r="I29" s="31">
        <f>+NEM!M29</f>
        <v>0</v>
      </c>
      <c r="J29" s="31">
        <f>+NB.Hour!E29</f>
        <v>480.17549999999977</v>
      </c>
      <c r="K29" s="67">
        <v>0</v>
      </c>
      <c r="L29" s="31">
        <f>+-MIN(NEM!G29,0)</f>
        <v>3267.7622000000001</v>
      </c>
      <c r="M29" s="31">
        <f>NB.Hour!H29</f>
        <v>3747.9376999999999</v>
      </c>
      <c r="N29" s="33">
        <f>NoSolar!H29</f>
        <v>60.974719554000004</v>
      </c>
      <c r="O29" s="33">
        <f>+NEM!P29</f>
        <v>0</v>
      </c>
      <c r="P29" s="33">
        <f>+NB.Hour!N29</f>
        <v>0</v>
      </c>
      <c r="Q29" s="22">
        <f>+SUM(N29,MAX($E29-20,0)*INDEX(Inputs!$F$24:$F$35,MATCH($D29,Inputs!$B$24:$B$35,0)),MAX($F29-20,0)*INDEX(Inputs!$G$24:$G$35,MATCH($D29,Inputs!$B$24:$B$35,0)))</f>
        <v>60.974719554000004</v>
      </c>
      <c r="R29" s="22">
        <f>+SUM(O29,MAX($E29-20,0)*INDEX(Inputs!$F$24:$F$35,MATCH($D29,Inputs!$B$24:$B$35,0)),MAX($F29-20,0)*INDEX(Inputs!$G$24:$G$35,MATCH($D29,Inputs!$B$24:$B$35,0)))</f>
        <v>0</v>
      </c>
      <c r="S29" s="22">
        <f>+SUM(P29,MAX($E29-20,0)*INDEX(Inputs!$F$24:$F$35,MATCH($D29,Inputs!$B$24:$B$35,0)),MAX($F29-20,0)*INDEX(Inputs!$G$24:$G$35,MATCH($D29,Inputs!$B$24:$B$35,0)))</f>
        <v>0</v>
      </c>
      <c r="U29" s="19"/>
    </row>
    <row r="30" spans="2:21" s="46" customFormat="1" x14ac:dyDescent="0.25">
      <c r="B30" s="48" t="s">
        <v>100</v>
      </c>
      <c r="C30" s="8">
        <v>2021</v>
      </c>
      <c r="D30" s="37">
        <v>10</v>
      </c>
      <c r="E30" s="49">
        <f>Data!J30</f>
        <v>16</v>
      </c>
      <c r="F30" s="49">
        <f>+Data!I30</f>
        <v>12.992000000000001</v>
      </c>
      <c r="G30" s="31">
        <f>+NEM!G30</f>
        <v>-358.82709999999997</v>
      </c>
      <c r="H30" s="31">
        <f>NoSolar!E30</f>
        <v>2420.5050000000001</v>
      </c>
      <c r="I30" s="31">
        <f>+NEM!M30</f>
        <v>0</v>
      </c>
      <c r="J30" s="31">
        <f>+NB.Hour!E30</f>
        <v>2257.4328999999902</v>
      </c>
      <c r="K30" s="67">
        <v>0</v>
      </c>
      <c r="L30" s="31">
        <f>+-MIN(NEM!G30,0)</f>
        <v>358.82709999999997</v>
      </c>
      <c r="M30" s="31">
        <f>NB.Hour!H30</f>
        <v>2616.2599999999902</v>
      </c>
      <c r="N30" s="33">
        <f>NoSolar!H30</f>
        <v>208.06863898</v>
      </c>
      <c r="O30" s="33">
        <f>+NEM!P30</f>
        <v>0</v>
      </c>
      <c r="P30" s="33">
        <f>+NB.Hour!N30</f>
        <v>0</v>
      </c>
      <c r="Q30" s="22">
        <f>+SUM(N30,MAX($E30-20,0)*INDEX(Inputs!$F$24:$F$35,MATCH($D30,Inputs!$B$24:$B$35,0)),MAX($F30-20,0)*INDEX(Inputs!$G$24:$G$35,MATCH($D30,Inputs!$B$24:$B$35,0)))</f>
        <v>208.06863898</v>
      </c>
      <c r="R30" s="22">
        <f>+SUM(O30,MAX($E30-20,0)*INDEX(Inputs!$F$24:$F$35,MATCH($D30,Inputs!$B$24:$B$35,0)),MAX($F30-20,0)*INDEX(Inputs!$G$24:$G$35,MATCH($D30,Inputs!$B$24:$B$35,0)))</f>
        <v>0</v>
      </c>
      <c r="S30" s="22">
        <f>+SUM(P30,MAX($E30-20,0)*INDEX(Inputs!$F$24:$F$35,MATCH($D30,Inputs!$B$24:$B$35,0)),MAX($F30-20,0)*INDEX(Inputs!$G$24:$G$35,MATCH($D30,Inputs!$B$24:$B$35,0)))</f>
        <v>0</v>
      </c>
      <c r="U30" s="19"/>
    </row>
    <row r="31" spans="2:21" s="46" customFormat="1" x14ac:dyDescent="0.25">
      <c r="B31" s="48" t="s">
        <v>100</v>
      </c>
      <c r="C31" s="8">
        <v>2021</v>
      </c>
      <c r="D31" s="37">
        <v>11</v>
      </c>
      <c r="E31" s="49">
        <f>Data!J31</f>
        <v>16</v>
      </c>
      <c r="F31" s="49">
        <f>+Data!I31</f>
        <v>21.702999999999999</v>
      </c>
      <c r="G31" s="31">
        <f>+NEM!G31</f>
        <v>4073.4955999999997</v>
      </c>
      <c r="H31" s="31">
        <f>NoSolar!E31</f>
        <v>6270.9579999999996</v>
      </c>
      <c r="I31" s="31">
        <f>+NEM!M31</f>
        <v>0</v>
      </c>
      <c r="J31" s="31">
        <f>+NB.Hour!E31</f>
        <v>5559.9922999999999</v>
      </c>
      <c r="K31" s="67">
        <v>0</v>
      </c>
      <c r="L31" s="31">
        <f>+-MIN(NEM!G31,0)</f>
        <v>0</v>
      </c>
      <c r="M31" s="31">
        <f>NB.Hour!H31</f>
        <v>1486.4966999999999</v>
      </c>
      <c r="N31" s="33">
        <f>NoSolar!H31</f>
        <v>378.24325976800003</v>
      </c>
      <c r="O31" s="33">
        <f>+NEM!P31</f>
        <v>0</v>
      </c>
      <c r="P31" s="33">
        <f>+NB.Hour!N31</f>
        <v>0</v>
      </c>
      <c r="Q31" s="22">
        <f>+SUM(N31,MAX($E31-20,0)*INDEX(Inputs!$F$24:$F$35,MATCH($D31,Inputs!$B$24:$B$35,0)),MAX($F31-20,0)*INDEX(Inputs!$G$24:$G$35,MATCH($D31,Inputs!$B$24:$B$35,0)))</f>
        <v>385.82160976800003</v>
      </c>
      <c r="R31" s="22">
        <f>+SUM(O31,MAX($E31-20,0)*INDEX(Inputs!$F$24:$F$35,MATCH($D31,Inputs!$B$24:$B$35,0)),MAX($F31-20,0)*INDEX(Inputs!$G$24:$G$35,MATCH($D31,Inputs!$B$24:$B$35,0)))</f>
        <v>7.5783499999999977</v>
      </c>
      <c r="S31" s="22">
        <f>+SUM(P31,MAX($E31-20,0)*INDEX(Inputs!$F$24:$F$35,MATCH($D31,Inputs!$B$24:$B$35,0)),MAX($F31-20,0)*INDEX(Inputs!$G$24:$G$35,MATCH($D31,Inputs!$B$24:$B$35,0)))</f>
        <v>7.5783499999999977</v>
      </c>
      <c r="U31" s="19"/>
    </row>
    <row r="32" spans="2:21" s="46" customFormat="1" x14ac:dyDescent="0.25">
      <c r="B32" s="48" t="s">
        <v>100</v>
      </c>
      <c r="C32" s="8">
        <v>2021</v>
      </c>
      <c r="D32" s="37">
        <v>12</v>
      </c>
      <c r="E32" s="49">
        <f>Data!J32</f>
        <v>16</v>
      </c>
      <c r="F32" s="49">
        <f>+Data!I32</f>
        <v>15.231999999999999</v>
      </c>
      <c r="G32" s="31">
        <f>+NEM!G32</f>
        <v>7610.0681999999997</v>
      </c>
      <c r="H32" s="31">
        <f>NoSolar!E32</f>
        <v>8783.5010000000002</v>
      </c>
      <c r="I32" s="31">
        <f>+NEM!M32</f>
        <v>0</v>
      </c>
      <c r="J32" s="31">
        <f>+NB.Hour!E32</f>
        <v>8075.6310000000003</v>
      </c>
      <c r="K32" s="67">
        <v>0</v>
      </c>
      <c r="L32" s="31">
        <f>+-MIN(NEM!G32,0)</f>
        <v>0</v>
      </c>
      <c r="M32" s="31">
        <f>NB.Hour!H32</f>
        <v>465.56279999999998</v>
      </c>
      <c r="N32" s="33">
        <f>NoSolar!H32</f>
        <v>489.28761019600006</v>
      </c>
      <c r="O32" s="33">
        <f>+NEM!P32</f>
        <v>0</v>
      </c>
      <c r="P32" s="33">
        <f>+NB.Hour!N32</f>
        <v>228.28583730659966</v>
      </c>
      <c r="Q32" s="22">
        <f>+SUM(N32,MAX($E32-20,0)*INDEX(Inputs!$F$24:$F$35,MATCH($D32,Inputs!$B$24:$B$35,0)),MAX($F32-20,0)*INDEX(Inputs!$G$24:$G$35,MATCH($D32,Inputs!$B$24:$B$35,0)))</f>
        <v>489.28761019600006</v>
      </c>
      <c r="R32" s="22">
        <f>+SUM(O32,MAX($E32-20,0)*INDEX(Inputs!$F$24:$F$35,MATCH($D32,Inputs!$B$24:$B$35,0)),MAX($F32-20,0)*INDEX(Inputs!$G$24:$G$35,MATCH($D32,Inputs!$B$24:$B$35,0)))</f>
        <v>0</v>
      </c>
      <c r="S32" s="22">
        <f>+SUM(P32,MAX($E32-20,0)*INDEX(Inputs!$F$24:$F$35,MATCH($D32,Inputs!$B$24:$B$35,0)),MAX($F32-20,0)*INDEX(Inputs!$G$24:$G$35,MATCH($D32,Inputs!$B$24:$B$35,0)))</f>
        <v>228.28583730659966</v>
      </c>
      <c r="U32" s="19"/>
    </row>
    <row r="33" spans="2:21" s="46" customFormat="1" x14ac:dyDescent="0.25">
      <c r="B33" s="48" t="s">
        <v>101</v>
      </c>
      <c r="C33" s="8">
        <v>2021</v>
      </c>
      <c r="D33" s="37">
        <v>1</v>
      </c>
      <c r="E33" s="49">
        <f>Data!J33</f>
        <v>14</v>
      </c>
      <c r="F33" s="49">
        <f>+Data!I33</f>
        <v>10.176</v>
      </c>
      <c r="G33" s="31">
        <f>+NEM!G33</f>
        <v>2534.2157999999999</v>
      </c>
      <c r="H33" s="31">
        <f>NoSolar!E33</f>
        <v>2862.8717999999999</v>
      </c>
      <c r="I33" s="31">
        <f>+NEM!M33</f>
        <v>2534.2157999999999</v>
      </c>
      <c r="J33" s="31">
        <f>+NB.Hour!E33</f>
        <v>2554.8159000000001</v>
      </c>
      <c r="K33" s="67">
        <v>0</v>
      </c>
      <c r="L33" s="31">
        <f>+-MIN(NEM!G33,0)</f>
        <v>0</v>
      </c>
      <c r="M33" s="31">
        <f>NB.Hour!H33</f>
        <v>20.600100000000001</v>
      </c>
      <c r="N33" s="33">
        <f>NoSolar!H33</f>
        <v>227.6194820728</v>
      </c>
      <c r="O33" s="33">
        <f>+NEM!P33</f>
        <v>213.0942014968</v>
      </c>
      <c r="P33" s="33">
        <f>+NB.Hour!N33</f>
        <v>213.22575373540002</v>
      </c>
      <c r="Q33" s="22">
        <f>+SUM(N33,MAX($E33-20,0)*INDEX(Inputs!$F$24:$F$35,MATCH($D33,Inputs!$B$24:$B$35,0)),MAX($F33-20,0)*INDEX(Inputs!$G$24:$G$35,MATCH($D33,Inputs!$B$24:$B$35,0)))</f>
        <v>227.6194820728</v>
      </c>
      <c r="R33" s="22">
        <f>+SUM(O33,MAX($E33-20,0)*INDEX(Inputs!$F$24:$F$35,MATCH($D33,Inputs!$B$24:$B$35,0)),MAX($F33-20,0)*INDEX(Inputs!$G$24:$G$35,MATCH($D33,Inputs!$B$24:$B$35,0)))</f>
        <v>213.0942014968</v>
      </c>
      <c r="S33" s="22">
        <f>+SUM(P33,MAX($E33-20,0)*INDEX(Inputs!$F$24:$F$35,MATCH($D33,Inputs!$B$24:$B$35,0)),MAX($F33-20,0)*INDEX(Inputs!$G$24:$G$35,MATCH($D33,Inputs!$B$24:$B$35,0)))</f>
        <v>213.22575373540002</v>
      </c>
      <c r="U33" s="19"/>
    </row>
    <row r="34" spans="2:21" s="46" customFormat="1" x14ac:dyDescent="0.25">
      <c r="B34" s="48" t="s">
        <v>101</v>
      </c>
      <c r="C34" s="8">
        <v>2021</v>
      </c>
      <c r="D34" s="37">
        <v>2</v>
      </c>
      <c r="E34" s="49">
        <f>Data!J34</f>
        <v>14</v>
      </c>
      <c r="F34" s="49">
        <f>+Data!I34</f>
        <v>9.984</v>
      </c>
      <c r="G34" s="31">
        <f>+NEM!G34</f>
        <v>2181.576</v>
      </c>
      <c r="H34" s="31">
        <f>NoSolar!E34</f>
        <v>2587.3359999999998</v>
      </c>
      <c r="I34" s="31">
        <f>+NEM!M34</f>
        <v>2181.576</v>
      </c>
      <c r="J34" s="31">
        <f>+NB.Hour!E34</f>
        <v>2210.8240000000001</v>
      </c>
      <c r="K34" s="67">
        <v>0</v>
      </c>
      <c r="L34" s="31">
        <f>+-MIN(NEM!G34,0)</f>
        <v>0</v>
      </c>
      <c r="M34" s="31">
        <f>NB.Hour!H34</f>
        <v>29.248000000000001</v>
      </c>
      <c r="N34" s="33">
        <f>NoSolar!H34</f>
        <v>215.44190185599999</v>
      </c>
      <c r="O34" s="33">
        <f>+NEM!P34</f>
        <v>197.508932896</v>
      </c>
      <c r="P34" s="33">
        <f>+NB.Hour!N34</f>
        <v>197.69571062400001</v>
      </c>
      <c r="Q34" s="22">
        <f>+SUM(N34,MAX($E34-20,0)*INDEX(Inputs!$F$24:$F$35,MATCH($D34,Inputs!$B$24:$B$35,0)),MAX($F34-20,0)*INDEX(Inputs!$G$24:$G$35,MATCH($D34,Inputs!$B$24:$B$35,0)))</f>
        <v>215.44190185599999</v>
      </c>
      <c r="R34" s="22">
        <f>+SUM(O34,MAX($E34-20,0)*INDEX(Inputs!$F$24:$F$35,MATCH($D34,Inputs!$B$24:$B$35,0)),MAX($F34-20,0)*INDEX(Inputs!$G$24:$G$35,MATCH($D34,Inputs!$B$24:$B$35,0)))</f>
        <v>197.508932896</v>
      </c>
      <c r="S34" s="22">
        <f>+SUM(P34,MAX($E34-20,0)*INDEX(Inputs!$F$24:$F$35,MATCH($D34,Inputs!$B$24:$B$35,0)),MAX($F34-20,0)*INDEX(Inputs!$G$24:$G$35,MATCH($D34,Inputs!$B$24:$B$35,0)))</f>
        <v>197.69571062400001</v>
      </c>
      <c r="U34" s="19"/>
    </row>
    <row r="35" spans="2:21" s="46" customFormat="1" x14ac:dyDescent="0.25">
      <c r="B35" s="48" t="s">
        <v>101</v>
      </c>
      <c r="C35" s="8">
        <v>2021</v>
      </c>
      <c r="D35" s="37">
        <v>3</v>
      </c>
      <c r="E35" s="49">
        <f>Data!J35</f>
        <v>14</v>
      </c>
      <c r="F35" s="49">
        <f>+Data!I35</f>
        <v>9.1519999999999992</v>
      </c>
      <c r="G35" s="31">
        <f>+NEM!G35</f>
        <v>1801.4236999999998</v>
      </c>
      <c r="H35" s="31">
        <f>NoSolar!E35</f>
        <v>2620.0794999999998</v>
      </c>
      <c r="I35" s="31">
        <f>+NEM!M35</f>
        <v>1801.4236999999998</v>
      </c>
      <c r="J35" s="31">
        <f>+NB.Hour!E35</f>
        <v>1877.2636999999997</v>
      </c>
      <c r="K35" s="67">
        <v>0</v>
      </c>
      <c r="L35" s="31">
        <f>+-MIN(NEM!G35,0)</f>
        <v>0</v>
      </c>
      <c r="M35" s="31">
        <f>NB.Hour!H35</f>
        <v>75.84</v>
      </c>
      <c r="N35" s="33">
        <f>NoSolar!H35</f>
        <v>216.889033582</v>
      </c>
      <c r="O35" s="33">
        <f>+NEM!P35</f>
        <v>170.6704841854</v>
      </c>
      <c r="P35" s="33">
        <f>+NB.Hour!N35</f>
        <v>174.98820706539999</v>
      </c>
      <c r="Q35" s="22">
        <f>+SUM(N35,MAX($E35-20,0)*INDEX(Inputs!$F$24:$F$35,MATCH($D35,Inputs!$B$24:$B$35,0)),MAX($F35-20,0)*INDEX(Inputs!$G$24:$G$35,MATCH($D35,Inputs!$B$24:$B$35,0)))</f>
        <v>216.889033582</v>
      </c>
      <c r="R35" s="22">
        <f>+SUM(O35,MAX($E35-20,0)*INDEX(Inputs!$F$24:$F$35,MATCH($D35,Inputs!$B$24:$B$35,0)),MAX($F35-20,0)*INDEX(Inputs!$G$24:$G$35,MATCH($D35,Inputs!$B$24:$B$35,0)))</f>
        <v>170.6704841854</v>
      </c>
      <c r="S35" s="22">
        <f>+SUM(P35,MAX($E35-20,0)*INDEX(Inputs!$F$24:$F$35,MATCH($D35,Inputs!$B$24:$B$35,0)),MAX($F35-20,0)*INDEX(Inputs!$G$24:$G$35,MATCH($D35,Inputs!$B$24:$B$35,0)))</f>
        <v>174.98820706539999</v>
      </c>
      <c r="U35" s="19"/>
    </row>
    <row r="36" spans="2:21" s="46" customFormat="1" x14ac:dyDescent="0.25">
      <c r="B36" s="48" t="s">
        <v>101</v>
      </c>
      <c r="C36" s="8">
        <v>2021</v>
      </c>
      <c r="D36" s="37">
        <v>4</v>
      </c>
      <c r="E36" s="49">
        <f>Data!J36</f>
        <v>14</v>
      </c>
      <c r="F36" s="49">
        <f>+Data!I36</f>
        <v>8.32</v>
      </c>
      <c r="G36" s="31">
        <f>+NEM!G36</f>
        <v>1529.5118</v>
      </c>
      <c r="H36" s="31">
        <f>NoSolar!E36</f>
        <v>2403.7511</v>
      </c>
      <c r="I36" s="31">
        <f>+NEM!M36</f>
        <v>1529.5118</v>
      </c>
      <c r="J36" s="31">
        <f>+NB.Hour!E36</f>
        <v>1619.1015</v>
      </c>
      <c r="K36" s="67">
        <v>0</v>
      </c>
      <c r="L36" s="31">
        <f>+-MIN(NEM!G36,0)</f>
        <v>0</v>
      </c>
      <c r="M36" s="31">
        <f>NB.Hour!H36</f>
        <v>89.589699999999993</v>
      </c>
      <c r="N36" s="33">
        <f>NoSolar!H36</f>
        <v>207.32818361560001</v>
      </c>
      <c r="O36" s="33">
        <f>+NEM!P36</f>
        <v>144.90900695560001</v>
      </c>
      <c r="P36" s="33">
        <f>+NB.Hour!N36</f>
        <v>150.00952775599998</v>
      </c>
      <c r="Q36" s="22">
        <f>+SUM(N36,MAX($E36-20,0)*INDEX(Inputs!$F$24:$F$35,MATCH($D36,Inputs!$B$24:$B$35,0)),MAX($F36-20,0)*INDEX(Inputs!$G$24:$G$35,MATCH($D36,Inputs!$B$24:$B$35,0)))</f>
        <v>207.32818361560001</v>
      </c>
      <c r="R36" s="22">
        <f>+SUM(O36,MAX($E36-20,0)*INDEX(Inputs!$F$24:$F$35,MATCH($D36,Inputs!$B$24:$B$35,0)),MAX($F36-20,0)*INDEX(Inputs!$G$24:$G$35,MATCH($D36,Inputs!$B$24:$B$35,0)))</f>
        <v>144.90900695560001</v>
      </c>
      <c r="S36" s="22">
        <f>+SUM(P36,MAX($E36-20,0)*INDEX(Inputs!$F$24:$F$35,MATCH($D36,Inputs!$B$24:$B$35,0)),MAX($F36-20,0)*INDEX(Inputs!$G$24:$G$35,MATCH($D36,Inputs!$B$24:$B$35,0)))</f>
        <v>150.00952775599998</v>
      </c>
      <c r="U36" s="19"/>
    </row>
    <row r="37" spans="2:21" s="46" customFormat="1" x14ac:dyDescent="0.25">
      <c r="B37" s="48" t="s">
        <v>101</v>
      </c>
      <c r="C37" s="8">
        <v>2021</v>
      </c>
      <c r="D37" s="37">
        <v>5</v>
      </c>
      <c r="E37" s="49">
        <f>Data!J37</f>
        <v>14</v>
      </c>
      <c r="F37" s="49">
        <f>+Data!I37</f>
        <v>7.4880000000000004</v>
      </c>
      <c r="G37" s="31">
        <f>+NEM!G37</f>
        <v>1381.5678999999998</v>
      </c>
      <c r="H37" s="31">
        <f>NoSolar!E37</f>
        <v>2250.5198999999998</v>
      </c>
      <c r="I37" s="31">
        <f>+NEM!M37</f>
        <v>1381.5678999999998</v>
      </c>
      <c r="J37" s="31">
        <f>+NB.Hour!E37</f>
        <v>1507.08</v>
      </c>
      <c r="K37" s="67">
        <v>0</v>
      </c>
      <c r="L37" s="31">
        <f>+-MIN(NEM!G37,0)</f>
        <v>0</v>
      </c>
      <c r="M37" s="31">
        <f>NB.Hour!H37</f>
        <v>125.5121</v>
      </c>
      <c r="N37" s="33">
        <f>NoSolar!H37</f>
        <v>200.55597750039999</v>
      </c>
      <c r="O37" s="33">
        <f>+NEM!P37</f>
        <v>130.89250598179999</v>
      </c>
      <c r="P37" s="33">
        <f>+NB.Hour!N37</f>
        <v>138.03816085899999</v>
      </c>
      <c r="Q37" s="22">
        <f>+SUM(N37,MAX($E37-20,0)*INDEX(Inputs!$F$24:$F$35,MATCH($D37,Inputs!$B$24:$B$35,0)),MAX($F37-20,0)*INDEX(Inputs!$G$24:$G$35,MATCH($D37,Inputs!$B$24:$B$35,0)))</f>
        <v>200.55597750039999</v>
      </c>
      <c r="R37" s="22">
        <f>+SUM(O37,MAX($E37-20,0)*INDEX(Inputs!$F$24:$F$35,MATCH($D37,Inputs!$B$24:$B$35,0)),MAX($F37-20,0)*INDEX(Inputs!$G$24:$G$35,MATCH($D37,Inputs!$B$24:$B$35,0)))</f>
        <v>130.89250598179999</v>
      </c>
      <c r="S37" s="22">
        <f>+SUM(P37,MAX($E37-20,0)*INDEX(Inputs!$F$24:$F$35,MATCH($D37,Inputs!$B$24:$B$35,0)),MAX($F37-20,0)*INDEX(Inputs!$G$24:$G$35,MATCH($D37,Inputs!$B$24:$B$35,0)))</f>
        <v>138.03816085899999</v>
      </c>
      <c r="U37" s="19"/>
    </row>
    <row r="38" spans="2:21" s="46" customFormat="1" x14ac:dyDescent="0.25">
      <c r="B38" s="48" t="s">
        <v>101</v>
      </c>
      <c r="C38" s="8">
        <v>2021</v>
      </c>
      <c r="D38" s="37">
        <v>6</v>
      </c>
      <c r="E38" s="49">
        <f>Data!J38</f>
        <v>14</v>
      </c>
      <c r="F38" s="49">
        <f>+Data!I38</f>
        <v>10.496</v>
      </c>
      <c r="G38" s="31">
        <f>+NEM!G38</f>
        <v>1883.7438999999999</v>
      </c>
      <c r="H38" s="31">
        <f>NoSolar!E38</f>
        <v>2760.2478999999998</v>
      </c>
      <c r="I38" s="31">
        <f>+NEM!M38</f>
        <v>1883.7438999999999</v>
      </c>
      <c r="J38" s="31">
        <f>+NB.Hour!E38</f>
        <v>2015.68</v>
      </c>
      <c r="K38" s="67">
        <v>0</v>
      </c>
      <c r="L38" s="31">
        <f>+-MIN(NEM!G38,0)</f>
        <v>0</v>
      </c>
      <c r="M38" s="31">
        <f>NB.Hour!H38</f>
        <v>131.93610000000001</v>
      </c>
      <c r="N38" s="33">
        <f>NoSolar!H38</f>
        <v>247.53623669640001</v>
      </c>
      <c r="O38" s="33">
        <f>+NEM!P38</f>
        <v>198.26404547499999</v>
      </c>
      <c r="P38" s="33">
        <f>+NB.Hour!N38</f>
        <v>206.27536293899999</v>
      </c>
      <c r="Q38" s="22">
        <f>+SUM(N38,MAX($E38-20,0)*INDEX(Inputs!$F$24:$F$35,MATCH($D38,Inputs!$B$24:$B$35,0)),MAX($F38-20,0)*INDEX(Inputs!$G$24:$G$35,MATCH($D38,Inputs!$B$24:$B$35,0)))</f>
        <v>247.53623669640001</v>
      </c>
      <c r="R38" s="22">
        <f>+SUM(O38,MAX($E38-20,0)*INDEX(Inputs!$F$24:$F$35,MATCH($D38,Inputs!$B$24:$B$35,0)),MAX($F38-20,0)*INDEX(Inputs!$G$24:$G$35,MATCH($D38,Inputs!$B$24:$B$35,0)))</f>
        <v>198.26404547499999</v>
      </c>
      <c r="S38" s="22">
        <f>+SUM(P38,MAX($E38-20,0)*INDEX(Inputs!$F$24:$F$35,MATCH($D38,Inputs!$B$24:$B$35,0)),MAX($F38-20,0)*INDEX(Inputs!$G$24:$G$35,MATCH($D38,Inputs!$B$24:$B$35,0)))</f>
        <v>206.27536293899999</v>
      </c>
      <c r="U38" s="19"/>
    </row>
    <row r="39" spans="2:21" s="46" customFormat="1" x14ac:dyDescent="0.25">
      <c r="B39" s="48" t="s">
        <v>101</v>
      </c>
      <c r="C39" s="8">
        <v>2021</v>
      </c>
      <c r="D39" s="37">
        <v>7</v>
      </c>
      <c r="E39" s="49">
        <f>Data!J39</f>
        <v>14</v>
      </c>
      <c r="F39" s="49">
        <f>+Data!I39</f>
        <v>11.263999999999999</v>
      </c>
      <c r="G39" s="31">
        <f>+NEM!G39</f>
        <v>2478.3040000000001</v>
      </c>
      <c r="H39" s="31">
        <f>NoSolar!E39</f>
        <v>3208.6959999999999</v>
      </c>
      <c r="I39" s="31">
        <f>+NEM!M39</f>
        <v>2478.3040000000001</v>
      </c>
      <c r="J39" s="31">
        <f>+NB.Hour!E39</f>
        <v>2547.9360000000001</v>
      </c>
      <c r="K39" s="67">
        <v>0</v>
      </c>
      <c r="L39" s="31">
        <f>+-MIN(NEM!G39,0)</f>
        <v>0</v>
      </c>
      <c r="M39" s="31">
        <f>NB.Hour!H39</f>
        <v>69.632000000000005</v>
      </c>
      <c r="N39" s="33">
        <f>NoSolar!H39</f>
        <v>269.38283433599997</v>
      </c>
      <c r="O39" s="33">
        <f>+NEM!P39</f>
        <v>233.80105766400001</v>
      </c>
      <c r="P39" s="33">
        <f>+NB.Hour!N39</f>
        <v>234.56046425600002</v>
      </c>
      <c r="Q39" s="22">
        <f>+SUM(N39,MAX($E39-20,0)*INDEX(Inputs!$F$24:$F$35,MATCH($D39,Inputs!$B$24:$B$35,0)),MAX($F39-20,0)*INDEX(Inputs!$G$24:$G$35,MATCH($D39,Inputs!$B$24:$B$35,0)))</f>
        <v>269.38283433599997</v>
      </c>
      <c r="R39" s="22">
        <f>+SUM(O39,MAX($E39-20,0)*INDEX(Inputs!$F$24:$F$35,MATCH($D39,Inputs!$B$24:$B$35,0)),MAX($F39-20,0)*INDEX(Inputs!$G$24:$G$35,MATCH($D39,Inputs!$B$24:$B$35,0)))</f>
        <v>233.80105766400001</v>
      </c>
      <c r="S39" s="22">
        <f>+SUM(P39,MAX($E39-20,0)*INDEX(Inputs!$F$24:$F$35,MATCH($D39,Inputs!$B$24:$B$35,0)),MAX($F39-20,0)*INDEX(Inputs!$G$24:$G$35,MATCH($D39,Inputs!$B$24:$B$35,0)))</f>
        <v>234.56046425600002</v>
      </c>
      <c r="U39" s="19"/>
    </row>
    <row r="40" spans="2:21" s="46" customFormat="1" x14ac:dyDescent="0.25">
      <c r="B40" s="48" t="s">
        <v>101</v>
      </c>
      <c r="C40" s="8">
        <v>2021</v>
      </c>
      <c r="D40" s="37">
        <v>8</v>
      </c>
      <c r="E40" s="49">
        <f>Data!J40</f>
        <v>14</v>
      </c>
      <c r="F40" s="49">
        <f>+Data!I40</f>
        <v>10.496</v>
      </c>
      <c r="G40" s="31">
        <f>+NEM!G40</f>
        <v>2048.1279999999997</v>
      </c>
      <c r="H40" s="31">
        <f>NoSolar!E40</f>
        <v>2807.616</v>
      </c>
      <c r="I40" s="31">
        <f>+NEM!M40</f>
        <v>2048.1279999999997</v>
      </c>
      <c r="J40" s="31">
        <f>+NB.Hour!E40</f>
        <v>2140.4480999999996</v>
      </c>
      <c r="K40" s="67">
        <v>0</v>
      </c>
      <c r="L40" s="31">
        <f>+-MIN(NEM!G40,0)</f>
        <v>0</v>
      </c>
      <c r="M40" s="31">
        <f>NB.Hour!H40</f>
        <v>92.320099999999996</v>
      </c>
      <c r="N40" s="33">
        <f>NoSolar!H40</f>
        <v>249.843821056</v>
      </c>
      <c r="O40" s="33">
        <f>+NEM!P40</f>
        <v>212.84460364799997</v>
      </c>
      <c r="P40" s="33">
        <f>+NB.Hour!N40</f>
        <v>213.85144665859997</v>
      </c>
      <c r="Q40" s="22">
        <f>+SUM(N40,MAX($E40-20,0)*INDEX(Inputs!$F$24:$F$35,MATCH($D40,Inputs!$B$24:$B$35,0)),MAX($F40-20,0)*INDEX(Inputs!$G$24:$G$35,MATCH($D40,Inputs!$B$24:$B$35,0)))</f>
        <v>249.843821056</v>
      </c>
      <c r="R40" s="22">
        <f>+SUM(O40,MAX($E40-20,0)*INDEX(Inputs!$F$24:$F$35,MATCH($D40,Inputs!$B$24:$B$35,0)),MAX($F40-20,0)*INDEX(Inputs!$G$24:$G$35,MATCH($D40,Inputs!$B$24:$B$35,0)))</f>
        <v>212.84460364799997</v>
      </c>
      <c r="S40" s="22">
        <f>+SUM(P40,MAX($E40-20,0)*INDEX(Inputs!$F$24:$F$35,MATCH($D40,Inputs!$B$24:$B$35,0)),MAX($F40-20,0)*INDEX(Inputs!$G$24:$G$35,MATCH($D40,Inputs!$B$24:$B$35,0)))</f>
        <v>213.85144665859997</v>
      </c>
      <c r="U40" s="19"/>
    </row>
    <row r="41" spans="2:21" s="46" customFormat="1" x14ac:dyDescent="0.25">
      <c r="B41" s="48" t="s">
        <v>101</v>
      </c>
      <c r="C41" s="8">
        <v>2021</v>
      </c>
      <c r="D41" s="37">
        <v>9</v>
      </c>
      <c r="E41" s="49">
        <f>Data!J41</f>
        <v>13</v>
      </c>
      <c r="F41" s="49">
        <f>+Data!I41</f>
        <v>9.3279999999999994</v>
      </c>
      <c r="G41" s="31">
        <f>+NEM!G41</f>
        <v>1527.4479999999999</v>
      </c>
      <c r="H41" s="31">
        <f>NoSolar!E41</f>
        <v>2285.576</v>
      </c>
      <c r="I41" s="31">
        <f>+NEM!M41</f>
        <v>1527.4479999999999</v>
      </c>
      <c r="J41" s="31">
        <f>+NB.Hour!E41</f>
        <v>1614.5519999999999</v>
      </c>
      <c r="K41" s="67">
        <v>0</v>
      </c>
      <c r="L41" s="31">
        <f>+-MIN(NEM!G41,0)</f>
        <v>0</v>
      </c>
      <c r="M41" s="31">
        <f>NB.Hour!H41</f>
        <v>87.103999999999999</v>
      </c>
      <c r="N41" s="33">
        <f>NoSolar!H41</f>
        <v>202.10531689600001</v>
      </c>
      <c r="O41" s="33">
        <f>+NEM!P41</f>
        <v>144.71347841599999</v>
      </c>
      <c r="P41" s="33">
        <f>+NB.Hour!N41</f>
        <v>149.672483344</v>
      </c>
      <c r="Q41" s="22">
        <f>+SUM(N41,MAX($E41-20,0)*INDEX(Inputs!$F$24:$F$35,MATCH($D41,Inputs!$B$24:$B$35,0)),MAX($F41-20,0)*INDEX(Inputs!$G$24:$G$35,MATCH($D41,Inputs!$B$24:$B$35,0)))</f>
        <v>202.10531689600001</v>
      </c>
      <c r="R41" s="22">
        <f>+SUM(O41,MAX($E41-20,0)*INDEX(Inputs!$F$24:$F$35,MATCH($D41,Inputs!$B$24:$B$35,0)),MAX($F41-20,0)*INDEX(Inputs!$G$24:$G$35,MATCH($D41,Inputs!$B$24:$B$35,0)))</f>
        <v>144.71347841599999</v>
      </c>
      <c r="S41" s="22">
        <f>+SUM(P41,MAX($E41-20,0)*INDEX(Inputs!$F$24:$F$35,MATCH($D41,Inputs!$B$24:$B$35,0)),MAX($F41-20,0)*INDEX(Inputs!$G$24:$G$35,MATCH($D41,Inputs!$B$24:$B$35,0)))</f>
        <v>149.672483344</v>
      </c>
      <c r="U41" s="19"/>
    </row>
    <row r="42" spans="2:21" s="46" customFormat="1" x14ac:dyDescent="0.25">
      <c r="B42" s="48" t="s">
        <v>101</v>
      </c>
      <c r="C42" s="8">
        <v>2021</v>
      </c>
      <c r="D42" s="37">
        <v>10</v>
      </c>
      <c r="E42" s="49">
        <f>Data!J42</f>
        <v>13</v>
      </c>
      <c r="F42" s="49">
        <f>+Data!I42</f>
        <v>7.4240000000000004</v>
      </c>
      <c r="G42" s="31">
        <f>+NEM!G42</f>
        <v>1685.739</v>
      </c>
      <c r="H42" s="31">
        <f>NoSolar!E42</f>
        <v>2229.9929999999999</v>
      </c>
      <c r="I42" s="31">
        <f>+NEM!M42</f>
        <v>1685.739</v>
      </c>
      <c r="J42" s="31">
        <f>+NB.Hour!E42</f>
        <v>1757.5891000000001</v>
      </c>
      <c r="K42" s="67">
        <v>0</v>
      </c>
      <c r="L42" s="31">
        <f>+-MIN(NEM!G42,0)</f>
        <v>0</v>
      </c>
      <c r="M42" s="31">
        <f>NB.Hour!H42</f>
        <v>71.850099999999998</v>
      </c>
      <c r="N42" s="33">
        <f>NoSolar!H42</f>
        <v>199.64877062799999</v>
      </c>
      <c r="O42" s="33">
        <f>+NEM!P42</f>
        <v>159.71028433800001</v>
      </c>
      <c r="P42" s="33">
        <f>+NB.Hour!N42</f>
        <v>163.80085423120002</v>
      </c>
      <c r="Q42" s="22">
        <f>+SUM(N42,MAX($E42-20,0)*INDEX(Inputs!$F$24:$F$35,MATCH($D42,Inputs!$B$24:$B$35,0)),MAX($F42-20,0)*INDEX(Inputs!$G$24:$G$35,MATCH($D42,Inputs!$B$24:$B$35,0)))</f>
        <v>199.64877062799999</v>
      </c>
      <c r="R42" s="22">
        <f>+SUM(O42,MAX($E42-20,0)*INDEX(Inputs!$F$24:$F$35,MATCH($D42,Inputs!$B$24:$B$35,0)),MAX($F42-20,0)*INDEX(Inputs!$G$24:$G$35,MATCH($D42,Inputs!$B$24:$B$35,0)))</f>
        <v>159.71028433800001</v>
      </c>
      <c r="S42" s="22">
        <f>+SUM(P42,MAX($E42-20,0)*INDEX(Inputs!$F$24:$F$35,MATCH($D42,Inputs!$B$24:$B$35,0)),MAX($F42-20,0)*INDEX(Inputs!$G$24:$G$35,MATCH($D42,Inputs!$B$24:$B$35,0)))</f>
        <v>163.80085423120002</v>
      </c>
      <c r="U42" s="19"/>
    </row>
    <row r="43" spans="2:21" s="46" customFormat="1" x14ac:dyDescent="0.25">
      <c r="B43" s="48" t="s">
        <v>101</v>
      </c>
      <c r="C43" s="8">
        <v>2021</v>
      </c>
      <c r="D43" s="37">
        <v>11</v>
      </c>
      <c r="E43" s="49">
        <f>Data!J43</f>
        <v>13</v>
      </c>
      <c r="F43" s="49">
        <f>+Data!I43</f>
        <v>9.0879999999999992</v>
      </c>
      <c r="G43" s="31">
        <f>+NEM!G43</f>
        <v>2007.6170000000002</v>
      </c>
      <c r="H43" s="31">
        <f>NoSolar!E43</f>
        <v>2380.4290000000001</v>
      </c>
      <c r="I43" s="31">
        <f>+NEM!M43</f>
        <v>2007.6170000000002</v>
      </c>
      <c r="J43" s="31">
        <f>+NB.Hour!E43</f>
        <v>2034.9450000000002</v>
      </c>
      <c r="K43" s="67">
        <v>0</v>
      </c>
      <c r="L43" s="31">
        <f>+-MIN(NEM!G43,0)</f>
        <v>0</v>
      </c>
      <c r="M43" s="31">
        <f>NB.Hour!H43</f>
        <v>27.327999999999999</v>
      </c>
      <c r="N43" s="33">
        <f>NoSolar!H43</f>
        <v>206.29744008400002</v>
      </c>
      <c r="O43" s="33">
        <f>+NEM!P43</f>
        <v>189.820640932</v>
      </c>
      <c r="P43" s="33">
        <f>+NB.Hour!N43</f>
        <v>189.99515754000001</v>
      </c>
      <c r="Q43" s="22">
        <f>+SUM(N43,MAX($E43-20,0)*INDEX(Inputs!$F$24:$F$35,MATCH($D43,Inputs!$B$24:$B$35,0)),MAX($F43-20,0)*INDEX(Inputs!$G$24:$G$35,MATCH($D43,Inputs!$B$24:$B$35,0)))</f>
        <v>206.29744008400002</v>
      </c>
      <c r="R43" s="22">
        <f>+SUM(O43,MAX($E43-20,0)*INDEX(Inputs!$F$24:$F$35,MATCH($D43,Inputs!$B$24:$B$35,0)),MAX($F43-20,0)*INDEX(Inputs!$G$24:$G$35,MATCH($D43,Inputs!$B$24:$B$35,0)))</f>
        <v>189.820640932</v>
      </c>
      <c r="S43" s="22">
        <f>+SUM(P43,MAX($E43-20,0)*INDEX(Inputs!$F$24:$F$35,MATCH($D43,Inputs!$B$24:$B$35,0)),MAX($F43-20,0)*INDEX(Inputs!$G$24:$G$35,MATCH($D43,Inputs!$B$24:$B$35,0)))</f>
        <v>189.99515754000001</v>
      </c>
      <c r="U43" s="19"/>
    </row>
    <row r="44" spans="2:21" s="46" customFormat="1" x14ac:dyDescent="0.25">
      <c r="B44" s="48" t="s">
        <v>101</v>
      </c>
      <c r="C44" s="8">
        <v>2021</v>
      </c>
      <c r="D44" s="37">
        <v>12</v>
      </c>
      <c r="E44" s="49">
        <f>Data!J44</f>
        <v>13</v>
      </c>
      <c r="F44" s="49">
        <f>+Data!I44</f>
        <v>9.6</v>
      </c>
      <c r="G44" s="31">
        <f>+NEM!G44</f>
        <v>2336.3329999999996</v>
      </c>
      <c r="H44" s="31">
        <f>NoSolar!E44</f>
        <v>2560.2689999999998</v>
      </c>
      <c r="I44" s="31">
        <f>+NEM!M44</f>
        <v>2336.3329999999996</v>
      </c>
      <c r="J44" s="31">
        <f>+NB.Hour!E44</f>
        <v>2353.2929999999997</v>
      </c>
      <c r="K44" s="67">
        <v>0</v>
      </c>
      <c r="L44" s="31">
        <f>+-MIN(NEM!G44,0)</f>
        <v>0</v>
      </c>
      <c r="M44" s="31">
        <f>NB.Hour!H44</f>
        <v>16.96</v>
      </c>
      <c r="N44" s="33">
        <f>NoSolar!H44</f>
        <v>214.24564872400001</v>
      </c>
      <c r="O44" s="33">
        <f>+NEM!P44</f>
        <v>204.348573268</v>
      </c>
      <c r="P44" s="33">
        <f>+NB.Hour!N44</f>
        <v>204.45687982800001</v>
      </c>
      <c r="Q44" s="22">
        <f>+SUM(N44,MAX($E44-20,0)*INDEX(Inputs!$F$24:$F$35,MATCH($D44,Inputs!$B$24:$B$35,0)),MAX($F44-20,0)*INDEX(Inputs!$G$24:$G$35,MATCH($D44,Inputs!$B$24:$B$35,0)))</f>
        <v>214.24564872400001</v>
      </c>
      <c r="R44" s="22">
        <f>+SUM(O44,MAX($E44-20,0)*INDEX(Inputs!$F$24:$F$35,MATCH($D44,Inputs!$B$24:$B$35,0)),MAX($F44-20,0)*INDEX(Inputs!$G$24:$G$35,MATCH($D44,Inputs!$B$24:$B$35,0)))</f>
        <v>204.348573268</v>
      </c>
      <c r="S44" s="22">
        <f>+SUM(P44,MAX($E44-20,0)*INDEX(Inputs!$F$24:$F$35,MATCH($D44,Inputs!$B$24:$B$35,0)),MAX($F44-20,0)*INDEX(Inputs!$G$24:$G$35,MATCH($D44,Inputs!$B$24:$B$35,0)))</f>
        <v>204.45687982800001</v>
      </c>
      <c r="U44" s="19"/>
    </row>
    <row r="45" spans="2:21" s="46" customFormat="1" x14ac:dyDescent="0.25">
      <c r="B45" s="48" t="s">
        <v>102</v>
      </c>
      <c r="C45" s="8">
        <v>2021</v>
      </c>
      <c r="D45" s="37">
        <v>1</v>
      </c>
      <c r="E45" s="49">
        <f>Data!J45</f>
        <v>15</v>
      </c>
      <c r="F45" s="49">
        <f>+Data!I45</f>
        <v>13.3324</v>
      </c>
      <c r="G45" s="31">
        <f>+NEM!G45</f>
        <v>1660.9550000000002</v>
      </c>
      <c r="H45" s="31">
        <f>NoSolar!E45</f>
        <v>3116.5761000000002</v>
      </c>
      <c r="I45" s="31">
        <f>+NEM!M45</f>
        <v>0</v>
      </c>
      <c r="J45" s="31">
        <f>+NB.Hour!E45</f>
        <v>2120.9746</v>
      </c>
      <c r="K45" s="67">
        <v>0</v>
      </c>
      <c r="L45" s="31">
        <f>+-MIN(NEM!G45,0)</f>
        <v>0</v>
      </c>
      <c r="M45" s="31">
        <f>NB.Hour!H45</f>
        <v>460.01960000000003</v>
      </c>
      <c r="N45" s="33">
        <f>NoSolar!H45</f>
        <v>238.83219731560001</v>
      </c>
      <c r="O45" s="33">
        <f>+NEM!P45</f>
        <v>0</v>
      </c>
      <c r="P45" s="33">
        <f>+NB.Hour!N45</f>
        <v>177.4372523456</v>
      </c>
      <c r="Q45" s="22">
        <f>+SUM(N45,MAX($E45-20,0)*INDEX(Inputs!$F$24:$F$35,MATCH($D45,Inputs!$B$24:$B$35,0)),MAX($F45-20,0)*INDEX(Inputs!$G$24:$G$35,MATCH($D45,Inputs!$B$24:$B$35,0)))</f>
        <v>238.83219731560001</v>
      </c>
      <c r="R45" s="22">
        <f>+SUM(O45,MAX($E45-20,0)*INDEX(Inputs!$F$24:$F$35,MATCH($D45,Inputs!$B$24:$B$35,0)),MAX($F45-20,0)*INDEX(Inputs!$G$24:$G$35,MATCH($D45,Inputs!$B$24:$B$35,0)))</f>
        <v>0</v>
      </c>
      <c r="S45" s="22">
        <f>+SUM(P45,MAX($E45-20,0)*INDEX(Inputs!$F$24:$F$35,MATCH($D45,Inputs!$B$24:$B$35,0)),MAX($F45-20,0)*INDEX(Inputs!$G$24:$G$35,MATCH($D45,Inputs!$B$24:$B$35,0)))</f>
        <v>177.4372523456</v>
      </c>
      <c r="U45" s="19"/>
    </row>
    <row r="46" spans="2:21" s="46" customFormat="1" x14ac:dyDescent="0.25">
      <c r="B46" s="48" t="s">
        <v>102</v>
      </c>
      <c r="C46" s="8">
        <v>2021</v>
      </c>
      <c r="D46" s="37">
        <v>2</v>
      </c>
      <c r="E46" s="49">
        <f>Data!J46</f>
        <v>15</v>
      </c>
      <c r="F46" s="49">
        <f>+Data!I46</f>
        <v>13.9468</v>
      </c>
      <c r="G46" s="31">
        <f>+NEM!G46</f>
        <v>1589.6554000000001</v>
      </c>
      <c r="H46" s="31">
        <f>NoSolar!E46</f>
        <v>3430.7103000000002</v>
      </c>
      <c r="I46" s="31">
        <f>+NEM!M46</f>
        <v>0</v>
      </c>
      <c r="J46" s="31">
        <f>+NB.Hour!E46</f>
        <v>2159.7982000000002</v>
      </c>
      <c r="K46" s="67">
        <v>0</v>
      </c>
      <c r="L46" s="31">
        <f>+-MIN(NEM!G46,0)</f>
        <v>0</v>
      </c>
      <c r="M46" s="31">
        <f>NB.Hour!H46</f>
        <v>570.14279999999997</v>
      </c>
      <c r="N46" s="33">
        <f>NoSolar!H46</f>
        <v>252.71567241880001</v>
      </c>
      <c r="O46" s="33">
        <f>+NEM!P46</f>
        <v>0</v>
      </c>
      <c r="P46" s="33">
        <f>+NB.Hour!N46</f>
        <v>174.98934197920002</v>
      </c>
      <c r="Q46" s="22">
        <f>+SUM(N46,MAX($E46-20,0)*INDEX(Inputs!$F$24:$F$35,MATCH($D46,Inputs!$B$24:$B$35,0)),MAX($F46-20,0)*INDEX(Inputs!$G$24:$G$35,MATCH($D46,Inputs!$B$24:$B$35,0)))</f>
        <v>252.71567241880001</v>
      </c>
      <c r="R46" s="22">
        <f>+SUM(O46,MAX($E46-20,0)*INDEX(Inputs!$F$24:$F$35,MATCH($D46,Inputs!$B$24:$B$35,0)),MAX($F46-20,0)*INDEX(Inputs!$G$24:$G$35,MATCH($D46,Inputs!$B$24:$B$35,0)))</f>
        <v>0</v>
      </c>
      <c r="S46" s="22">
        <f>+SUM(P46,MAX($E46-20,0)*INDEX(Inputs!$F$24:$F$35,MATCH($D46,Inputs!$B$24:$B$35,0)),MAX($F46-20,0)*INDEX(Inputs!$G$24:$G$35,MATCH($D46,Inputs!$B$24:$B$35,0)))</f>
        <v>174.98934197920002</v>
      </c>
      <c r="U46" s="19"/>
    </row>
    <row r="47" spans="2:21" s="46" customFormat="1" x14ac:dyDescent="0.25">
      <c r="B47" s="48" t="s">
        <v>102</v>
      </c>
      <c r="C47" s="8">
        <v>2021</v>
      </c>
      <c r="D47" s="37">
        <v>3</v>
      </c>
      <c r="E47" s="49">
        <f>Data!J47</f>
        <v>15</v>
      </c>
      <c r="F47" s="49">
        <f>+Data!I47</f>
        <v>13.578200000000001</v>
      </c>
      <c r="G47" s="31">
        <f>+NEM!G47</f>
        <v>-565.21590000000015</v>
      </c>
      <c r="H47" s="31">
        <f>NoSolar!E47</f>
        <v>3451.8125</v>
      </c>
      <c r="I47" s="31">
        <f>+NEM!M47</f>
        <v>0</v>
      </c>
      <c r="J47" s="31">
        <f>+NB.Hour!E47</f>
        <v>1647.7696999999998</v>
      </c>
      <c r="K47" s="67">
        <v>0</v>
      </c>
      <c r="L47" s="31">
        <f>+-MIN(NEM!G47,0)</f>
        <v>565.21590000000015</v>
      </c>
      <c r="M47" s="31">
        <f>NB.Hour!H47</f>
        <v>2212.9856</v>
      </c>
      <c r="N47" s="33">
        <f>NoSolar!H47</f>
        <v>253.64830525000002</v>
      </c>
      <c r="O47" s="33">
        <f>+NEM!P47</f>
        <v>0</v>
      </c>
      <c r="P47" s="33">
        <f>+NB.Hour!N47</f>
        <v>72.44001138139997</v>
      </c>
      <c r="Q47" s="22">
        <f>+SUM(N47,MAX($E47-20,0)*INDEX(Inputs!$F$24:$F$35,MATCH($D47,Inputs!$B$24:$B$35,0)),MAX($F47-20,0)*INDEX(Inputs!$G$24:$G$35,MATCH($D47,Inputs!$B$24:$B$35,0)))</f>
        <v>253.64830525000002</v>
      </c>
      <c r="R47" s="22">
        <f>+SUM(O47,MAX($E47-20,0)*INDEX(Inputs!$F$24:$F$35,MATCH($D47,Inputs!$B$24:$B$35,0)),MAX($F47-20,0)*INDEX(Inputs!$G$24:$G$35,MATCH($D47,Inputs!$B$24:$B$35,0)))</f>
        <v>0</v>
      </c>
      <c r="S47" s="22">
        <f>+SUM(P47,MAX($E47-20,0)*INDEX(Inputs!$F$24:$F$35,MATCH($D47,Inputs!$B$24:$B$35,0)),MAX($F47-20,0)*INDEX(Inputs!$G$24:$G$35,MATCH($D47,Inputs!$B$24:$B$35,0)))</f>
        <v>72.44001138139997</v>
      </c>
      <c r="U47" s="19"/>
    </row>
    <row r="48" spans="2:21" s="46" customFormat="1" x14ac:dyDescent="0.25">
      <c r="B48" s="48" t="s">
        <v>102</v>
      </c>
      <c r="C48" s="8">
        <v>2021</v>
      </c>
      <c r="D48" s="37">
        <v>4</v>
      </c>
      <c r="E48" s="49">
        <f>Data!J48</f>
        <v>16</v>
      </c>
      <c r="F48" s="49">
        <f>+Data!I48</f>
        <v>13.0252</v>
      </c>
      <c r="G48" s="31">
        <f>+NEM!G48</f>
        <v>-2041.6788000000001</v>
      </c>
      <c r="H48" s="31">
        <f>NoSolar!E48</f>
        <v>2844.3000999999999</v>
      </c>
      <c r="I48" s="31">
        <f>+NEM!M48</f>
        <v>0</v>
      </c>
      <c r="J48" s="31">
        <f>+NB.Hour!E48</f>
        <v>1109.5787</v>
      </c>
      <c r="K48" s="67">
        <v>0</v>
      </c>
      <c r="L48" s="31">
        <f>+-MIN(NEM!G48,0)</f>
        <v>2041.6788000000001</v>
      </c>
      <c r="M48" s="31">
        <f>NB.Hour!H48</f>
        <v>3151.2575000000002</v>
      </c>
      <c r="N48" s="33">
        <f>NoSolar!H48</f>
        <v>226.7986872196</v>
      </c>
      <c r="O48" s="33">
        <f>+NEM!P48</f>
        <v>0</v>
      </c>
      <c r="P48" s="33">
        <f>+NB.Hour!N48</f>
        <v>0</v>
      </c>
      <c r="Q48" s="22">
        <f>+SUM(N48,MAX($E48-20,0)*INDEX(Inputs!$F$24:$F$35,MATCH($D48,Inputs!$B$24:$B$35,0)),MAX($F48-20,0)*INDEX(Inputs!$G$24:$G$35,MATCH($D48,Inputs!$B$24:$B$35,0)))</f>
        <v>226.7986872196</v>
      </c>
      <c r="R48" s="22">
        <f>+SUM(O48,MAX($E48-20,0)*INDEX(Inputs!$F$24:$F$35,MATCH($D48,Inputs!$B$24:$B$35,0)),MAX($F48-20,0)*INDEX(Inputs!$G$24:$G$35,MATCH($D48,Inputs!$B$24:$B$35,0)))</f>
        <v>0</v>
      </c>
      <c r="S48" s="22">
        <f>+SUM(P48,MAX($E48-20,0)*INDEX(Inputs!$F$24:$F$35,MATCH($D48,Inputs!$B$24:$B$35,0)),MAX($F48-20,0)*INDEX(Inputs!$G$24:$G$35,MATCH($D48,Inputs!$B$24:$B$35,0)))</f>
        <v>0</v>
      </c>
      <c r="U48" s="19"/>
    </row>
    <row r="49" spans="2:21" s="46" customFormat="1" x14ac:dyDescent="0.25">
      <c r="B49" s="48" t="s">
        <v>102</v>
      </c>
      <c r="C49" s="8">
        <v>2021</v>
      </c>
      <c r="D49" s="37">
        <v>5</v>
      </c>
      <c r="E49" s="49">
        <f>Data!J49</f>
        <v>16</v>
      </c>
      <c r="F49" s="49">
        <f>+Data!I49</f>
        <v>7.2088999999999999</v>
      </c>
      <c r="G49" s="31">
        <f>+NEM!G49</f>
        <v>-3131.9852000000005</v>
      </c>
      <c r="H49" s="31">
        <f>NoSolar!E49</f>
        <v>2629.8440999999998</v>
      </c>
      <c r="I49" s="31">
        <f>+NEM!M49</f>
        <v>0</v>
      </c>
      <c r="J49" s="31">
        <f>+NB.Hour!E49</f>
        <v>789.03380000000004</v>
      </c>
      <c r="K49" s="67">
        <v>0</v>
      </c>
      <c r="L49" s="31">
        <f>+-MIN(NEM!G49,0)</f>
        <v>3131.9852000000005</v>
      </c>
      <c r="M49" s="31">
        <f>NB.Hour!H49</f>
        <v>3921.0189999999998</v>
      </c>
      <c r="N49" s="33">
        <f>NoSolar!H49</f>
        <v>217.3205898436</v>
      </c>
      <c r="O49" s="33">
        <f>+NEM!P49</f>
        <v>0</v>
      </c>
      <c r="P49" s="33">
        <f>+NB.Hour!N49</f>
        <v>0</v>
      </c>
      <c r="Q49" s="22">
        <f>+SUM(N49,MAX($E49-20,0)*INDEX(Inputs!$F$24:$F$35,MATCH($D49,Inputs!$B$24:$B$35,0)),MAX($F49-20,0)*INDEX(Inputs!$G$24:$G$35,MATCH($D49,Inputs!$B$24:$B$35,0)))</f>
        <v>217.3205898436</v>
      </c>
      <c r="R49" s="22">
        <f>+SUM(O49,MAX($E49-20,0)*INDEX(Inputs!$F$24:$F$35,MATCH($D49,Inputs!$B$24:$B$35,0)),MAX($F49-20,0)*INDEX(Inputs!$G$24:$G$35,MATCH($D49,Inputs!$B$24:$B$35,0)))</f>
        <v>0</v>
      </c>
      <c r="S49" s="22">
        <f>+SUM(P49,MAX($E49-20,0)*INDEX(Inputs!$F$24:$F$35,MATCH($D49,Inputs!$B$24:$B$35,0)),MAX($F49-20,0)*INDEX(Inputs!$G$24:$G$35,MATCH($D49,Inputs!$B$24:$B$35,0)))</f>
        <v>0</v>
      </c>
      <c r="U49" s="19"/>
    </row>
    <row r="50" spans="2:21" s="46" customFormat="1" x14ac:dyDescent="0.25">
      <c r="B50" s="48" t="s">
        <v>102</v>
      </c>
      <c r="C50" s="8">
        <v>2021</v>
      </c>
      <c r="D50" s="37">
        <v>6</v>
      </c>
      <c r="E50" s="49">
        <f>Data!J50</f>
        <v>16</v>
      </c>
      <c r="F50" s="49">
        <f>+Data!I50</f>
        <v>7.3727999999999998</v>
      </c>
      <c r="G50" s="31">
        <f>+NEM!G50</f>
        <v>-3763.5896000000002</v>
      </c>
      <c r="H50" s="31">
        <f>NoSolar!E50</f>
        <v>2528.7312000000002</v>
      </c>
      <c r="I50" s="31">
        <f>+NEM!M50</f>
        <v>0</v>
      </c>
      <c r="J50" s="31">
        <f>+NB.Hour!E50</f>
        <v>701.42769999999996</v>
      </c>
      <c r="K50" s="67">
        <v>0</v>
      </c>
      <c r="L50" s="31">
        <f>+-MIN(NEM!G50,0)</f>
        <v>3763.5896000000002</v>
      </c>
      <c r="M50" s="31">
        <f>NB.Hour!H50</f>
        <v>4465.0173000000004</v>
      </c>
      <c r="N50" s="33">
        <f>NoSolar!H50</f>
        <v>236.2576691392</v>
      </c>
      <c r="O50" s="33">
        <f>+NEM!P50</f>
        <v>0</v>
      </c>
      <c r="P50" s="33">
        <f>+NB.Hour!N50</f>
        <v>0</v>
      </c>
      <c r="Q50" s="22">
        <f>+SUM(N50,MAX($E50-20,0)*INDEX(Inputs!$F$24:$F$35,MATCH($D50,Inputs!$B$24:$B$35,0)),MAX($F50-20,0)*INDEX(Inputs!$G$24:$G$35,MATCH($D50,Inputs!$B$24:$B$35,0)))</f>
        <v>236.2576691392</v>
      </c>
      <c r="R50" s="22">
        <f>+SUM(O50,MAX($E50-20,0)*INDEX(Inputs!$F$24:$F$35,MATCH($D50,Inputs!$B$24:$B$35,0)),MAX($F50-20,0)*INDEX(Inputs!$G$24:$G$35,MATCH($D50,Inputs!$B$24:$B$35,0)))</f>
        <v>0</v>
      </c>
      <c r="S50" s="22">
        <f>+SUM(P50,MAX($E50-20,0)*INDEX(Inputs!$F$24:$F$35,MATCH($D50,Inputs!$B$24:$B$35,0)),MAX($F50-20,0)*INDEX(Inputs!$G$24:$G$35,MATCH($D50,Inputs!$B$24:$B$35,0)))</f>
        <v>0</v>
      </c>
      <c r="U50" s="19"/>
    </row>
    <row r="51" spans="2:21" s="46" customFormat="1" x14ac:dyDescent="0.25">
      <c r="B51" s="48" t="s">
        <v>102</v>
      </c>
      <c r="C51" s="8">
        <v>2021</v>
      </c>
      <c r="D51" s="37">
        <v>7</v>
      </c>
      <c r="E51" s="49">
        <f>Data!J51</f>
        <v>16</v>
      </c>
      <c r="F51" s="49">
        <f>+Data!I51</f>
        <v>7.1883999999999997</v>
      </c>
      <c r="G51" s="31">
        <f>+NEM!G51</f>
        <v>-2860.1830000000004</v>
      </c>
      <c r="H51" s="31">
        <f>NoSolar!E51</f>
        <v>2541.0356999999999</v>
      </c>
      <c r="I51" s="31">
        <f>+NEM!M51</f>
        <v>0</v>
      </c>
      <c r="J51" s="31">
        <f>+NB.Hour!E51</f>
        <v>721.39679999999998</v>
      </c>
      <c r="K51" s="67">
        <v>0</v>
      </c>
      <c r="L51" s="31">
        <f>+-MIN(NEM!G51,0)</f>
        <v>2860.1830000000004</v>
      </c>
      <c r="M51" s="31">
        <f>NB.Hour!H51</f>
        <v>3581.5798</v>
      </c>
      <c r="N51" s="33">
        <f>NoSolar!H51</f>
        <v>236.85709516119999</v>
      </c>
      <c r="O51" s="33">
        <f>+NEM!P51</f>
        <v>0</v>
      </c>
      <c r="P51" s="33">
        <f>+NB.Hour!N51</f>
        <v>0</v>
      </c>
      <c r="Q51" s="22">
        <f>+SUM(N51,MAX($E51-20,0)*INDEX(Inputs!$F$24:$F$35,MATCH($D51,Inputs!$B$24:$B$35,0)),MAX($F51-20,0)*INDEX(Inputs!$G$24:$G$35,MATCH($D51,Inputs!$B$24:$B$35,0)))</f>
        <v>236.85709516119999</v>
      </c>
      <c r="R51" s="22">
        <f>+SUM(O51,MAX($E51-20,0)*INDEX(Inputs!$F$24:$F$35,MATCH($D51,Inputs!$B$24:$B$35,0)),MAX($F51-20,0)*INDEX(Inputs!$G$24:$G$35,MATCH($D51,Inputs!$B$24:$B$35,0)))</f>
        <v>0</v>
      </c>
      <c r="S51" s="22">
        <f>+SUM(P51,MAX($E51-20,0)*INDEX(Inputs!$F$24:$F$35,MATCH($D51,Inputs!$B$24:$B$35,0)),MAX($F51-20,0)*INDEX(Inputs!$G$24:$G$35,MATCH($D51,Inputs!$B$24:$B$35,0)))</f>
        <v>0</v>
      </c>
      <c r="U51" s="19"/>
    </row>
    <row r="52" spans="2:21" s="46" customFormat="1" x14ac:dyDescent="0.25">
      <c r="B52" s="48" t="s">
        <v>102</v>
      </c>
      <c r="C52" s="8">
        <v>2021</v>
      </c>
      <c r="D52" s="37">
        <v>8</v>
      </c>
      <c r="E52" s="49">
        <f>Data!J52</f>
        <v>16</v>
      </c>
      <c r="F52" s="49">
        <f>+Data!I52</f>
        <v>7.1064999999999996</v>
      </c>
      <c r="G52" s="31">
        <f>+NEM!G52</f>
        <v>-2322.2557999999999</v>
      </c>
      <c r="H52" s="31">
        <f>NoSolar!E52</f>
        <v>2621.1383999999998</v>
      </c>
      <c r="I52" s="31">
        <f>+NEM!M52</f>
        <v>0</v>
      </c>
      <c r="J52" s="31">
        <f>+NB.Hour!E52</f>
        <v>851.90180000000021</v>
      </c>
      <c r="K52" s="67">
        <v>0</v>
      </c>
      <c r="L52" s="31">
        <f>+-MIN(NEM!G52,0)</f>
        <v>2322.2557999999999</v>
      </c>
      <c r="M52" s="31">
        <f>NB.Hour!H52</f>
        <v>3174.1576</v>
      </c>
      <c r="N52" s="33">
        <f>NoSolar!H52</f>
        <v>240.75937829439999</v>
      </c>
      <c r="O52" s="33">
        <f>+NEM!P52</f>
        <v>0</v>
      </c>
      <c r="P52" s="33">
        <f>+NB.Hour!N52</f>
        <v>0</v>
      </c>
      <c r="Q52" s="22">
        <f>+SUM(N52,MAX($E52-20,0)*INDEX(Inputs!$F$24:$F$35,MATCH($D52,Inputs!$B$24:$B$35,0)),MAX($F52-20,0)*INDEX(Inputs!$G$24:$G$35,MATCH($D52,Inputs!$B$24:$B$35,0)))</f>
        <v>240.75937829439999</v>
      </c>
      <c r="R52" s="22">
        <f>+SUM(O52,MAX($E52-20,0)*INDEX(Inputs!$F$24:$F$35,MATCH($D52,Inputs!$B$24:$B$35,0)),MAX($F52-20,0)*INDEX(Inputs!$G$24:$G$35,MATCH($D52,Inputs!$B$24:$B$35,0)))</f>
        <v>0</v>
      </c>
      <c r="S52" s="22">
        <f>+SUM(P52,MAX($E52-20,0)*INDEX(Inputs!$F$24:$F$35,MATCH($D52,Inputs!$B$24:$B$35,0)),MAX($F52-20,0)*INDEX(Inputs!$G$24:$G$35,MATCH($D52,Inputs!$B$24:$B$35,0)))</f>
        <v>0</v>
      </c>
      <c r="U52" s="19"/>
    </row>
    <row r="53" spans="2:21" s="46" customFormat="1" x14ac:dyDescent="0.25">
      <c r="B53" s="48" t="s">
        <v>102</v>
      </c>
      <c r="C53" s="8">
        <v>2021</v>
      </c>
      <c r="D53" s="37">
        <v>9</v>
      </c>
      <c r="E53" s="49">
        <f>Data!J53</f>
        <v>16</v>
      </c>
      <c r="F53" s="49">
        <f>+Data!I53</f>
        <v>7.3932000000000002</v>
      </c>
      <c r="G53" s="31">
        <f>+NEM!G53</f>
        <v>-1481.9708000000001</v>
      </c>
      <c r="H53" s="31">
        <f>NoSolar!E53</f>
        <v>2504.884</v>
      </c>
      <c r="I53" s="31">
        <f>+NEM!M53</f>
        <v>0</v>
      </c>
      <c r="J53" s="31">
        <f>+NB.Hour!E53</f>
        <v>934.79629999999997</v>
      </c>
      <c r="K53" s="67">
        <v>0</v>
      </c>
      <c r="L53" s="31">
        <f>+-MIN(NEM!G53,0)</f>
        <v>1481.9708000000001</v>
      </c>
      <c r="M53" s="31">
        <f>NB.Hour!H53</f>
        <v>2416.7671</v>
      </c>
      <c r="N53" s="33">
        <f>NoSolar!H53</f>
        <v>211.797853264</v>
      </c>
      <c r="O53" s="33">
        <f>+NEM!P53</f>
        <v>0</v>
      </c>
      <c r="P53" s="33">
        <f>+NB.Hour!N53</f>
        <v>0</v>
      </c>
      <c r="Q53" s="22">
        <f>+SUM(N53,MAX($E53-20,0)*INDEX(Inputs!$F$24:$F$35,MATCH($D53,Inputs!$B$24:$B$35,0)),MAX($F53-20,0)*INDEX(Inputs!$G$24:$G$35,MATCH($D53,Inputs!$B$24:$B$35,0)))</f>
        <v>211.797853264</v>
      </c>
      <c r="R53" s="22">
        <f>+SUM(O53,MAX($E53-20,0)*INDEX(Inputs!$F$24:$F$35,MATCH($D53,Inputs!$B$24:$B$35,0)),MAX($F53-20,0)*INDEX(Inputs!$G$24:$G$35,MATCH($D53,Inputs!$B$24:$B$35,0)))</f>
        <v>0</v>
      </c>
      <c r="S53" s="22">
        <f>+SUM(P53,MAX($E53-20,0)*INDEX(Inputs!$F$24:$F$35,MATCH($D53,Inputs!$B$24:$B$35,0)),MAX($F53-20,0)*INDEX(Inputs!$G$24:$G$35,MATCH($D53,Inputs!$B$24:$B$35,0)))</f>
        <v>0</v>
      </c>
      <c r="U53" s="19"/>
    </row>
    <row r="54" spans="2:21" s="46" customFormat="1" x14ac:dyDescent="0.25">
      <c r="B54" s="48" t="s">
        <v>102</v>
      </c>
      <c r="C54" s="8">
        <v>2021</v>
      </c>
      <c r="D54" s="37">
        <v>10</v>
      </c>
      <c r="E54" s="49">
        <f>Data!J54</f>
        <v>16</v>
      </c>
      <c r="F54" s="49">
        <f>+Data!I54</f>
        <v>12.6976</v>
      </c>
      <c r="G54" s="31">
        <f>+NEM!G54</f>
        <v>50.917500000000018</v>
      </c>
      <c r="H54" s="31">
        <f>NoSolar!E54</f>
        <v>2621.3332</v>
      </c>
      <c r="I54" s="31">
        <f>+NEM!M54</f>
        <v>0</v>
      </c>
      <c r="J54" s="31">
        <f>+NB.Hour!E54</f>
        <v>1332.0435</v>
      </c>
      <c r="K54" s="67">
        <v>0</v>
      </c>
      <c r="L54" s="31">
        <f>+-MIN(NEM!G54,0)</f>
        <v>0</v>
      </c>
      <c r="M54" s="31">
        <f>NB.Hour!H54</f>
        <v>1281.126</v>
      </c>
      <c r="N54" s="33">
        <f>NoSolar!H54</f>
        <v>216.94444210720002</v>
      </c>
      <c r="O54" s="33">
        <f>+NEM!P54</f>
        <v>0</v>
      </c>
      <c r="P54" s="33">
        <f>+NB.Hour!N54</f>
        <v>0</v>
      </c>
      <c r="Q54" s="22">
        <f>+SUM(N54,MAX($E54-20,0)*INDEX(Inputs!$F$24:$F$35,MATCH($D54,Inputs!$B$24:$B$35,0)),MAX($F54-20,0)*INDEX(Inputs!$G$24:$G$35,MATCH($D54,Inputs!$B$24:$B$35,0)))</f>
        <v>216.94444210720002</v>
      </c>
      <c r="R54" s="22">
        <f>+SUM(O54,MAX($E54-20,0)*INDEX(Inputs!$F$24:$F$35,MATCH($D54,Inputs!$B$24:$B$35,0)),MAX($F54-20,0)*INDEX(Inputs!$G$24:$G$35,MATCH($D54,Inputs!$B$24:$B$35,0)))</f>
        <v>0</v>
      </c>
      <c r="S54" s="22">
        <f>+SUM(P54,MAX($E54-20,0)*INDEX(Inputs!$F$24:$F$35,MATCH($D54,Inputs!$B$24:$B$35,0)),MAX($F54-20,0)*INDEX(Inputs!$G$24:$G$35,MATCH($D54,Inputs!$B$24:$B$35,0)))</f>
        <v>0</v>
      </c>
      <c r="U54" s="19"/>
    </row>
    <row r="55" spans="2:21" s="46" customFormat="1" x14ac:dyDescent="0.25">
      <c r="B55" s="48" t="s">
        <v>102</v>
      </c>
      <c r="C55" s="8">
        <v>2021</v>
      </c>
      <c r="D55" s="37">
        <v>11</v>
      </c>
      <c r="E55" s="49">
        <f>Data!J55</f>
        <v>16</v>
      </c>
      <c r="F55" s="49">
        <f>+Data!I55</f>
        <v>14.233599999999999</v>
      </c>
      <c r="G55" s="31">
        <f>+NEM!G55</f>
        <v>1513.3949</v>
      </c>
      <c r="H55" s="31">
        <f>NoSolar!E55</f>
        <v>3178.6695</v>
      </c>
      <c r="I55" s="31">
        <f>+NEM!M55</f>
        <v>0</v>
      </c>
      <c r="J55" s="31">
        <f>+NB.Hour!E55</f>
        <v>2069.0330000000004</v>
      </c>
      <c r="K55" s="67">
        <v>0</v>
      </c>
      <c r="L55" s="31">
        <f>+-MIN(NEM!G55,0)</f>
        <v>0</v>
      </c>
      <c r="M55" s="31">
        <f>NB.Hour!H55</f>
        <v>555.63810000000001</v>
      </c>
      <c r="N55" s="33">
        <f>NoSolar!H55</f>
        <v>241.57647722199999</v>
      </c>
      <c r="O55" s="33">
        <f>+NEM!P55</f>
        <v>0</v>
      </c>
      <c r="P55" s="33">
        <f>+NB.Hour!N55</f>
        <v>0</v>
      </c>
      <c r="Q55" s="22">
        <f>+SUM(N55,MAX($E55-20,0)*INDEX(Inputs!$F$24:$F$35,MATCH($D55,Inputs!$B$24:$B$35,0)),MAX($F55-20,0)*INDEX(Inputs!$G$24:$G$35,MATCH($D55,Inputs!$B$24:$B$35,0)))</f>
        <v>241.57647722199999</v>
      </c>
      <c r="R55" s="22">
        <f>+SUM(O55,MAX($E55-20,0)*INDEX(Inputs!$F$24:$F$35,MATCH($D55,Inputs!$B$24:$B$35,0)),MAX($F55-20,0)*INDEX(Inputs!$G$24:$G$35,MATCH($D55,Inputs!$B$24:$B$35,0)))</f>
        <v>0</v>
      </c>
      <c r="S55" s="22">
        <f>+SUM(P55,MAX($E55-20,0)*INDEX(Inputs!$F$24:$F$35,MATCH($D55,Inputs!$B$24:$B$35,0)),MAX($F55-20,0)*INDEX(Inputs!$G$24:$G$35,MATCH($D55,Inputs!$B$24:$B$35,0)))</f>
        <v>0</v>
      </c>
      <c r="U55" s="19"/>
    </row>
    <row r="56" spans="2:21" s="46" customFormat="1" x14ac:dyDescent="0.25">
      <c r="B56" s="48" t="s">
        <v>102</v>
      </c>
      <c r="C56" s="8">
        <v>2021</v>
      </c>
      <c r="D56" s="37">
        <v>12</v>
      </c>
      <c r="E56" s="49">
        <f>Data!J56</f>
        <v>16</v>
      </c>
      <c r="F56" s="49">
        <f>+Data!I56</f>
        <v>14.4793</v>
      </c>
      <c r="G56" s="31">
        <f>+NEM!G56</f>
        <v>3066.0958000000001</v>
      </c>
      <c r="H56" s="31">
        <f>NoSolar!E56</f>
        <v>3985.8640999999998</v>
      </c>
      <c r="I56" s="31">
        <f>+NEM!M56</f>
        <v>0</v>
      </c>
      <c r="J56" s="31">
        <f>+NB.Hour!E56</f>
        <v>3229.1986000000002</v>
      </c>
      <c r="K56" s="67">
        <v>0</v>
      </c>
      <c r="L56" s="31">
        <f>+-MIN(NEM!G56,0)</f>
        <v>0</v>
      </c>
      <c r="M56" s="31">
        <f>NB.Hour!H56</f>
        <v>163.1028</v>
      </c>
      <c r="N56" s="33">
        <f>NoSolar!H56</f>
        <v>277.25124976360001</v>
      </c>
      <c r="O56" s="33">
        <f>+NEM!P56</f>
        <v>0</v>
      </c>
      <c r="P56" s="33">
        <f>+NB.Hour!N56</f>
        <v>211.75042746320008</v>
      </c>
      <c r="Q56" s="22">
        <f>+SUM(N56,MAX($E56-20,0)*INDEX(Inputs!$F$24:$F$35,MATCH($D56,Inputs!$B$24:$B$35,0)),MAX($F56-20,0)*INDEX(Inputs!$G$24:$G$35,MATCH($D56,Inputs!$B$24:$B$35,0)))</f>
        <v>277.25124976360001</v>
      </c>
      <c r="R56" s="22">
        <f>+SUM(O56,MAX($E56-20,0)*INDEX(Inputs!$F$24:$F$35,MATCH($D56,Inputs!$B$24:$B$35,0)),MAX($F56-20,0)*INDEX(Inputs!$G$24:$G$35,MATCH($D56,Inputs!$B$24:$B$35,0)))</f>
        <v>0</v>
      </c>
      <c r="S56" s="22">
        <f>+SUM(P56,MAX($E56-20,0)*INDEX(Inputs!$F$24:$F$35,MATCH($D56,Inputs!$B$24:$B$35,0)),MAX($F56-20,0)*INDEX(Inputs!$G$24:$G$35,MATCH($D56,Inputs!$B$24:$B$35,0)))</f>
        <v>211.75042746320008</v>
      </c>
      <c r="U56" s="19"/>
    </row>
    <row r="57" spans="2:21" s="46" customFormat="1" x14ac:dyDescent="0.25">
      <c r="B57" s="48" t="s">
        <v>103</v>
      </c>
      <c r="C57" s="8">
        <v>2021</v>
      </c>
      <c r="D57" s="37">
        <v>1</v>
      </c>
      <c r="E57" s="49">
        <f>Data!J57</f>
        <v>21</v>
      </c>
      <c r="F57" s="49">
        <f>+Data!I57</f>
        <v>15.503299999999999</v>
      </c>
      <c r="G57" s="31">
        <f>+NEM!G57</f>
        <v>2165.1084000000001</v>
      </c>
      <c r="H57" s="31">
        <f>NoSolar!E57</f>
        <v>2782.3126000000002</v>
      </c>
      <c r="I57" s="31">
        <f>+NEM!M57</f>
        <v>1678.3124999999998</v>
      </c>
      <c r="J57" s="31">
        <f>+NB.Hour!E57</f>
        <v>2326.2858000000001</v>
      </c>
      <c r="K57" s="67">
        <v>0</v>
      </c>
      <c r="L57" s="31">
        <f>+-MIN(NEM!G57,0)</f>
        <v>0</v>
      </c>
      <c r="M57" s="31">
        <f>NB.Hour!H57</f>
        <v>161.17740000000001</v>
      </c>
      <c r="N57" s="33">
        <f>NoSolar!H57</f>
        <v>224.05908766960002</v>
      </c>
      <c r="O57" s="33">
        <f>+NEM!P57</f>
        <v>159.006682875</v>
      </c>
      <c r="P57" s="33">
        <f>+NB.Hour!N57</f>
        <v>197.81040972280002</v>
      </c>
      <c r="Q57" s="22">
        <f>+SUM(N57,MAX($E57-20,0)*INDEX(Inputs!$F$24:$F$35,MATCH($D57,Inputs!$B$24:$B$35,0)),MAX($F57-20,0)*INDEX(Inputs!$G$24:$G$35,MATCH($D57,Inputs!$B$24:$B$35,0)))</f>
        <v>225.08908766960002</v>
      </c>
      <c r="R57" s="22">
        <f>+SUM(O57,MAX($E57-20,0)*INDEX(Inputs!$F$24:$F$35,MATCH($D57,Inputs!$B$24:$B$35,0)),MAX($F57-20,0)*INDEX(Inputs!$G$24:$G$35,MATCH($D57,Inputs!$B$24:$B$35,0)))</f>
        <v>160.036682875</v>
      </c>
      <c r="S57" s="22">
        <f>+SUM(P57,MAX($E57-20,0)*INDEX(Inputs!$F$24:$F$35,MATCH($D57,Inputs!$B$24:$B$35,0)),MAX($F57-20,0)*INDEX(Inputs!$G$24:$G$35,MATCH($D57,Inputs!$B$24:$B$35,0)))</f>
        <v>198.84040972280002</v>
      </c>
      <c r="U57" s="19"/>
    </row>
    <row r="58" spans="2:21" s="46" customFormat="1" x14ac:dyDescent="0.25">
      <c r="B58" s="48" t="s">
        <v>103</v>
      </c>
      <c r="C58" s="8">
        <v>2021</v>
      </c>
      <c r="D58" s="37">
        <v>2</v>
      </c>
      <c r="E58" s="49">
        <f>Data!J58</f>
        <v>21</v>
      </c>
      <c r="F58" s="49">
        <f>+Data!I58</f>
        <v>15.482799999999999</v>
      </c>
      <c r="G58" s="31">
        <f>+NEM!G58</f>
        <v>1931.9703</v>
      </c>
      <c r="H58" s="31">
        <f>NoSolar!E58</f>
        <v>2710.3615</v>
      </c>
      <c r="I58" s="31">
        <f>+NEM!M58</f>
        <v>1931.9703</v>
      </c>
      <c r="J58" s="31">
        <f>+NB.Hour!E58</f>
        <v>2107.4431</v>
      </c>
      <c r="K58" s="67">
        <v>0</v>
      </c>
      <c r="L58" s="31">
        <f>+-MIN(NEM!G58,0)</f>
        <v>0</v>
      </c>
      <c r="M58" s="31">
        <f>NB.Hour!H58</f>
        <v>175.47280000000001</v>
      </c>
      <c r="N58" s="33">
        <f>NoSolar!H58</f>
        <v>220.879136854</v>
      </c>
      <c r="O58" s="33">
        <f>+NEM!P58</f>
        <v>183.03873016260002</v>
      </c>
      <c r="P58" s="33">
        <f>+NB.Hour!N58</f>
        <v>187.59792867960002</v>
      </c>
      <c r="Q58" s="22">
        <f>+SUM(N58,MAX($E58-20,0)*INDEX(Inputs!$F$24:$F$35,MATCH($D58,Inputs!$B$24:$B$35,0)),MAX($F58-20,0)*INDEX(Inputs!$G$24:$G$35,MATCH($D58,Inputs!$B$24:$B$35,0)))</f>
        <v>221.909136854</v>
      </c>
      <c r="R58" s="22">
        <f>+SUM(O58,MAX($E58-20,0)*INDEX(Inputs!$F$24:$F$35,MATCH($D58,Inputs!$B$24:$B$35,0)),MAX($F58-20,0)*INDEX(Inputs!$G$24:$G$35,MATCH($D58,Inputs!$B$24:$B$35,0)))</f>
        <v>184.06873016260002</v>
      </c>
      <c r="S58" s="22">
        <f>+SUM(P58,MAX($E58-20,0)*INDEX(Inputs!$F$24:$F$35,MATCH($D58,Inputs!$B$24:$B$35,0)),MAX($F58-20,0)*INDEX(Inputs!$G$24:$G$35,MATCH($D58,Inputs!$B$24:$B$35,0)))</f>
        <v>188.62792867960002</v>
      </c>
      <c r="U58" s="19"/>
    </row>
    <row r="59" spans="2:21" s="46" customFormat="1" x14ac:dyDescent="0.25">
      <c r="B59" s="48" t="s">
        <v>103</v>
      </c>
      <c r="C59" s="8">
        <v>2021</v>
      </c>
      <c r="D59" s="37">
        <v>3</v>
      </c>
      <c r="E59" s="49">
        <f>Data!J59</f>
        <v>21</v>
      </c>
      <c r="F59" s="49">
        <f>+Data!I59</f>
        <v>14.9299</v>
      </c>
      <c r="G59" s="31">
        <f>+NEM!G59</f>
        <v>610.11899999999991</v>
      </c>
      <c r="H59" s="31">
        <f>NoSolar!E59</f>
        <v>2218.4494</v>
      </c>
      <c r="I59" s="31">
        <f>+NEM!M59</f>
        <v>610.11899999999991</v>
      </c>
      <c r="J59" s="31">
        <f>+NB.Hour!E59</f>
        <v>1281.8856000000001</v>
      </c>
      <c r="K59" s="67">
        <v>0</v>
      </c>
      <c r="L59" s="31">
        <f>+-MIN(NEM!G59,0)</f>
        <v>0</v>
      </c>
      <c r="M59" s="31">
        <f>NB.Hour!H59</f>
        <v>671.76660000000004</v>
      </c>
      <c r="N59" s="33">
        <f>NoSolar!H59</f>
        <v>199.13858968240001</v>
      </c>
      <c r="O59" s="33">
        <f>+NEM!P59</f>
        <v>57.803894297999996</v>
      </c>
      <c r="P59" s="33">
        <f>+NB.Hour!N59</f>
        <v>96.048910369200001</v>
      </c>
      <c r="Q59" s="22">
        <f>+SUM(N59,MAX($E59-20,0)*INDEX(Inputs!$F$24:$F$35,MATCH($D59,Inputs!$B$24:$B$35,0)),MAX($F59-20,0)*INDEX(Inputs!$G$24:$G$35,MATCH($D59,Inputs!$B$24:$B$35,0)))</f>
        <v>200.16858968240001</v>
      </c>
      <c r="R59" s="22">
        <f>+SUM(O59,MAX($E59-20,0)*INDEX(Inputs!$F$24:$F$35,MATCH($D59,Inputs!$B$24:$B$35,0)),MAX($F59-20,0)*INDEX(Inputs!$G$24:$G$35,MATCH($D59,Inputs!$B$24:$B$35,0)))</f>
        <v>58.833894297999997</v>
      </c>
      <c r="S59" s="22">
        <f>+SUM(P59,MAX($E59-20,0)*INDEX(Inputs!$F$24:$F$35,MATCH($D59,Inputs!$B$24:$B$35,0)),MAX($F59-20,0)*INDEX(Inputs!$G$24:$G$35,MATCH($D59,Inputs!$B$24:$B$35,0)))</f>
        <v>97.078910369200003</v>
      </c>
      <c r="U59" s="19"/>
    </row>
    <row r="60" spans="2:21" s="46" customFormat="1" x14ac:dyDescent="0.25">
      <c r="B60" s="48" t="s">
        <v>103</v>
      </c>
      <c r="C60" s="8">
        <v>2021</v>
      </c>
      <c r="D60" s="37">
        <v>4</v>
      </c>
      <c r="E60" s="49">
        <f>Data!J60</f>
        <v>21</v>
      </c>
      <c r="F60" s="49">
        <f>+Data!I60</f>
        <v>14.069699999999999</v>
      </c>
      <c r="G60" s="31">
        <f>+NEM!G60</f>
        <v>-443.81299999999987</v>
      </c>
      <c r="H60" s="31">
        <f>NoSolar!E60</f>
        <v>1406.6811</v>
      </c>
      <c r="I60" s="31">
        <f>+NEM!M60</f>
        <v>0</v>
      </c>
      <c r="J60" s="31">
        <f>+NB.Hour!E60</f>
        <v>634.27279999999996</v>
      </c>
      <c r="K60" s="67">
        <v>0</v>
      </c>
      <c r="L60" s="31">
        <f>+-MIN(NEM!G60,0)</f>
        <v>443.81299999999987</v>
      </c>
      <c r="M60" s="31">
        <f>NB.Hour!H60</f>
        <v>1078.0858000000001</v>
      </c>
      <c r="N60" s="33">
        <f>NoSolar!H60</f>
        <v>133.27178077620002</v>
      </c>
      <c r="O60" s="33">
        <f>+NEM!P60</f>
        <v>0</v>
      </c>
      <c r="P60" s="33">
        <f>+NB.Hour!N60</f>
        <v>19.329849519599996</v>
      </c>
      <c r="Q60" s="22">
        <f>+SUM(N60,MAX($E60-20,0)*INDEX(Inputs!$F$24:$F$35,MATCH($D60,Inputs!$B$24:$B$35,0)),MAX($F60-20,0)*INDEX(Inputs!$G$24:$G$35,MATCH($D60,Inputs!$B$24:$B$35,0)))</f>
        <v>134.30178077620002</v>
      </c>
      <c r="R60" s="22">
        <f>+SUM(O60,MAX($E60-20,0)*INDEX(Inputs!$F$24:$F$35,MATCH($D60,Inputs!$B$24:$B$35,0)),MAX($F60-20,0)*INDEX(Inputs!$G$24:$G$35,MATCH($D60,Inputs!$B$24:$B$35,0)))</f>
        <v>1.03</v>
      </c>
      <c r="S60" s="22">
        <f>+SUM(P60,MAX($E60-20,0)*INDEX(Inputs!$F$24:$F$35,MATCH($D60,Inputs!$B$24:$B$35,0)),MAX($F60-20,0)*INDEX(Inputs!$G$24:$G$35,MATCH($D60,Inputs!$B$24:$B$35,0)))</f>
        <v>20.359849519599997</v>
      </c>
      <c r="U60" s="19"/>
    </row>
    <row r="61" spans="2:21" s="46" customFormat="1" x14ac:dyDescent="0.25">
      <c r="B61" s="48" t="s">
        <v>103</v>
      </c>
      <c r="C61" s="8">
        <v>2021</v>
      </c>
      <c r="D61" s="37">
        <v>5</v>
      </c>
      <c r="E61" s="49">
        <f>Data!J61</f>
        <v>21</v>
      </c>
      <c r="F61" s="49">
        <f>+Data!I61</f>
        <v>4.8742000000000001</v>
      </c>
      <c r="G61" s="31">
        <f>+NEM!G61</f>
        <v>-1032.133</v>
      </c>
      <c r="H61" s="31">
        <f>NoSolar!E61</f>
        <v>1063.3268</v>
      </c>
      <c r="I61" s="31">
        <f>+NEM!M61</f>
        <v>0</v>
      </c>
      <c r="J61" s="31">
        <f>+NB.Hour!E61</f>
        <v>262.6035</v>
      </c>
      <c r="K61" s="67">
        <v>0</v>
      </c>
      <c r="L61" s="31">
        <f>+-MIN(NEM!G61,0)</f>
        <v>1032.133</v>
      </c>
      <c r="M61" s="31">
        <f>NB.Hour!H61</f>
        <v>1294.7365</v>
      </c>
      <c r="N61" s="33">
        <f>NoSolar!H61</f>
        <v>100.74170768560001</v>
      </c>
      <c r="O61" s="33">
        <f>+NEM!P61</f>
        <v>0</v>
      </c>
      <c r="P61" s="33">
        <f>+NB.Hour!N61</f>
        <v>0</v>
      </c>
      <c r="Q61" s="22">
        <f>+SUM(N61,MAX($E61-20,0)*INDEX(Inputs!$F$24:$F$35,MATCH($D61,Inputs!$B$24:$B$35,0)),MAX($F61-20,0)*INDEX(Inputs!$G$24:$G$35,MATCH($D61,Inputs!$B$24:$B$35,0)))</f>
        <v>101.77170768560001</v>
      </c>
      <c r="R61" s="22">
        <f>+SUM(O61,MAX($E61-20,0)*INDEX(Inputs!$F$24:$F$35,MATCH($D61,Inputs!$B$24:$B$35,0)),MAX($F61-20,0)*INDEX(Inputs!$G$24:$G$35,MATCH($D61,Inputs!$B$24:$B$35,0)))</f>
        <v>1.03</v>
      </c>
      <c r="S61" s="22">
        <f>+SUM(P61,MAX($E61-20,0)*INDEX(Inputs!$F$24:$F$35,MATCH($D61,Inputs!$B$24:$B$35,0)),MAX($F61-20,0)*INDEX(Inputs!$G$24:$G$35,MATCH($D61,Inputs!$B$24:$B$35,0)))</f>
        <v>1.03</v>
      </c>
      <c r="U61" s="19"/>
    </row>
    <row r="62" spans="2:21" s="46" customFormat="1" x14ac:dyDescent="0.25">
      <c r="B62" s="48" t="s">
        <v>103</v>
      </c>
      <c r="C62" s="8">
        <v>2021</v>
      </c>
      <c r="D62" s="37">
        <v>6</v>
      </c>
      <c r="E62" s="49">
        <f>Data!J62</f>
        <v>21</v>
      </c>
      <c r="F62" s="49">
        <f>+Data!I62</f>
        <v>6.6969000000000003</v>
      </c>
      <c r="G62" s="31">
        <f>+NEM!G62</f>
        <v>-495.15150000000017</v>
      </c>
      <c r="H62" s="31">
        <f>NoSolar!E62</f>
        <v>1730.1883</v>
      </c>
      <c r="I62" s="31">
        <f>+NEM!M62</f>
        <v>0</v>
      </c>
      <c r="J62" s="31">
        <f>+NB.Hour!E62</f>
        <v>504.5557</v>
      </c>
      <c r="K62" s="67">
        <v>0</v>
      </c>
      <c r="L62" s="31">
        <f>+-MIN(NEM!G62,0)</f>
        <v>495.15150000000017</v>
      </c>
      <c r="M62" s="31">
        <f>NB.Hour!H62</f>
        <v>999.70719999999994</v>
      </c>
      <c r="N62" s="33">
        <f>NoSolar!H62</f>
        <v>182.102318575</v>
      </c>
      <c r="O62" s="33">
        <f>+NEM!P62</f>
        <v>0</v>
      </c>
      <c r="P62" s="33">
        <f>+NB.Hour!N62</f>
        <v>0</v>
      </c>
      <c r="Q62" s="22">
        <f>+SUM(N62,MAX($E62-20,0)*INDEX(Inputs!$F$24:$F$35,MATCH($D62,Inputs!$B$24:$B$35,0)),MAX($F62-20,0)*INDEX(Inputs!$G$24:$G$35,MATCH($D62,Inputs!$B$24:$B$35,0)))</f>
        <v>183.132318575</v>
      </c>
      <c r="R62" s="22">
        <f>+SUM(O62,MAX($E62-20,0)*INDEX(Inputs!$F$24:$F$35,MATCH($D62,Inputs!$B$24:$B$35,0)),MAX($F62-20,0)*INDEX(Inputs!$G$24:$G$35,MATCH($D62,Inputs!$B$24:$B$35,0)))</f>
        <v>1.03</v>
      </c>
      <c r="S62" s="22">
        <f>+SUM(P62,MAX($E62-20,0)*INDEX(Inputs!$F$24:$F$35,MATCH($D62,Inputs!$B$24:$B$35,0)),MAX($F62-20,0)*INDEX(Inputs!$G$24:$G$35,MATCH($D62,Inputs!$B$24:$B$35,0)))</f>
        <v>1.03</v>
      </c>
      <c r="U62" s="19"/>
    </row>
    <row r="63" spans="2:21" s="46" customFormat="1" x14ac:dyDescent="0.25">
      <c r="B63" s="48" t="s">
        <v>103</v>
      </c>
      <c r="C63" s="8">
        <v>2021</v>
      </c>
      <c r="D63" s="37">
        <v>7</v>
      </c>
      <c r="E63" s="49">
        <f>Data!J63</f>
        <v>21</v>
      </c>
      <c r="F63" s="49">
        <f>+Data!I63</f>
        <v>6.3487999999999998</v>
      </c>
      <c r="G63" s="31">
        <f>+NEM!G63</f>
        <v>-2.8351999999999862</v>
      </c>
      <c r="H63" s="31">
        <f>NoSolar!E63</f>
        <v>1943.6857</v>
      </c>
      <c r="I63" s="31">
        <f>+NEM!M63</f>
        <v>0</v>
      </c>
      <c r="J63" s="31">
        <f>+NB.Hour!E63</f>
        <v>674.56050000000005</v>
      </c>
      <c r="K63" s="67">
        <v>0</v>
      </c>
      <c r="L63" s="31">
        <f>+-MIN(NEM!G63,0)</f>
        <v>2.8351999999999862</v>
      </c>
      <c r="M63" s="31">
        <f>NB.Hour!H63</f>
        <v>677.39570000000003</v>
      </c>
      <c r="N63" s="33">
        <f>NoSolar!H63</f>
        <v>204.57291992499998</v>
      </c>
      <c r="O63" s="33">
        <f>+NEM!P63</f>
        <v>0</v>
      </c>
      <c r="P63" s="33">
        <f>+NB.Hour!N63</f>
        <v>36.616313132999991</v>
      </c>
      <c r="Q63" s="22">
        <f>+SUM(N63,MAX($E63-20,0)*INDEX(Inputs!$F$24:$F$35,MATCH($D63,Inputs!$B$24:$B$35,0)),MAX($F63-20,0)*INDEX(Inputs!$G$24:$G$35,MATCH($D63,Inputs!$B$24:$B$35,0)))</f>
        <v>205.60291992499998</v>
      </c>
      <c r="R63" s="22">
        <f>+SUM(O63,MAX($E63-20,0)*INDEX(Inputs!$F$24:$F$35,MATCH($D63,Inputs!$B$24:$B$35,0)),MAX($F63-20,0)*INDEX(Inputs!$G$24:$G$35,MATCH($D63,Inputs!$B$24:$B$35,0)))</f>
        <v>1.03</v>
      </c>
      <c r="S63" s="22">
        <f>+SUM(P63,MAX($E63-20,0)*INDEX(Inputs!$F$24:$F$35,MATCH($D63,Inputs!$B$24:$B$35,0)),MAX($F63-20,0)*INDEX(Inputs!$G$24:$G$35,MATCH($D63,Inputs!$B$24:$B$35,0)))</f>
        <v>37.646313132999992</v>
      </c>
      <c r="U63" s="19"/>
    </row>
    <row r="64" spans="2:21" s="46" customFormat="1" x14ac:dyDescent="0.25">
      <c r="B64" s="48" t="s">
        <v>103</v>
      </c>
      <c r="C64" s="8">
        <v>2021</v>
      </c>
      <c r="D64" s="37">
        <v>8</v>
      </c>
      <c r="E64" s="49">
        <f>Data!J64</f>
        <v>21</v>
      </c>
      <c r="F64" s="49">
        <f>+Data!I64</f>
        <v>6.3078000000000003</v>
      </c>
      <c r="G64" s="31">
        <f>+NEM!G64</f>
        <v>-372.92399999999998</v>
      </c>
      <c r="H64" s="31">
        <f>NoSolar!E64</f>
        <v>1436.3453999999999</v>
      </c>
      <c r="I64" s="31">
        <f>+NEM!M64</f>
        <v>0</v>
      </c>
      <c r="J64" s="31">
        <f>+NB.Hour!E64</f>
        <v>515.50810000000001</v>
      </c>
      <c r="K64" s="67">
        <v>0</v>
      </c>
      <c r="L64" s="31">
        <f>+-MIN(NEM!G64,0)</f>
        <v>372.92399999999998</v>
      </c>
      <c r="M64" s="31">
        <f>NB.Hour!H64</f>
        <v>888.43209999999999</v>
      </c>
      <c r="N64" s="33">
        <f>NoSolar!H64</f>
        <v>151.17535334999999</v>
      </c>
      <c r="O64" s="33">
        <f>+NEM!P64</f>
        <v>0</v>
      </c>
      <c r="P64" s="33">
        <f>+NB.Hour!N64</f>
        <v>20.665609823999993</v>
      </c>
      <c r="Q64" s="22">
        <f>+SUM(N64,MAX($E64-20,0)*INDEX(Inputs!$F$24:$F$35,MATCH($D64,Inputs!$B$24:$B$35,0)),MAX($F64-20,0)*INDEX(Inputs!$G$24:$G$35,MATCH($D64,Inputs!$B$24:$B$35,0)))</f>
        <v>152.20535335</v>
      </c>
      <c r="R64" s="22">
        <f>+SUM(O64,MAX($E64-20,0)*INDEX(Inputs!$F$24:$F$35,MATCH($D64,Inputs!$B$24:$B$35,0)),MAX($F64-20,0)*INDEX(Inputs!$G$24:$G$35,MATCH($D64,Inputs!$B$24:$B$35,0)))</f>
        <v>1.03</v>
      </c>
      <c r="S64" s="22">
        <f>+SUM(P64,MAX($E64-20,0)*INDEX(Inputs!$F$24:$F$35,MATCH($D64,Inputs!$B$24:$B$35,0)),MAX($F64-20,0)*INDEX(Inputs!$G$24:$G$35,MATCH($D64,Inputs!$B$24:$B$35,0)))</f>
        <v>21.695609823999995</v>
      </c>
      <c r="U64" s="19"/>
    </row>
    <row r="65" spans="2:21" s="46" customFormat="1" x14ac:dyDescent="0.25">
      <c r="B65" s="48" t="s">
        <v>103</v>
      </c>
      <c r="C65" s="8">
        <v>2021</v>
      </c>
      <c r="D65" s="37">
        <v>9</v>
      </c>
      <c r="E65" s="49">
        <f>Data!J65</f>
        <v>21</v>
      </c>
      <c r="F65" s="49">
        <f>+Data!I65</f>
        <v>5.1814</v>
      </c>
      <c r="G65" s="31">
        <f>+NEM!G65</f>
        <v>-181.03729999999996</v>
      </c>
      <c r="H65" s="31">
        <f>NoSolar!E65</f>
        <v>1051.9617000000001</v>
      </c>
      <c r="I65" s="31">
        <f>+NEM!M65</f>
        <v>0</v>
      </c>
      <c r="J65" s="31">
        <f>+NB.Hour!E65</f>
        <v>434.44380000000001</v>
      </c>
      <c r="K65" s="67">
        <v>0</v>
      </c>
      <c r="L65" s="31">
        <f>+-MIN(NEM!G65,0)</f>
        <v>181.03729999999996</v>
      </c>
      <c r="M65" s="31">
        <f>NB.Hour!H65</f>
        <v>615.48109999999997</v>
      </c>
      <c r="N65" s="33">
        <f>NoSolar!H65</f>
        <v>99.66495538140002</v>
      </c>
      <c r="O65" s="33">
        <f>+NEM!P65</f>
        <v>0</v>
      </c>
      <c r="P65" s="33">
        <f>+NB.Hour!N65</f>
        <v>17.888734108600005</v>
      </c>
      <c r="Q65" s="22">
        <f>+SUM(N65,MAX($E65-20,0)*INDEX(Inputs!$F$24:$F$35,MATCH($D65,Inputs!$B$24:$B$35,0)),MAX($F65-20,0)*INDEX(Inputs!$G$24:$G$35,MATCH($D65,Inputs!$B$24:$B$35,0)))</f>
        <v>100.69495538140002</v>
      </c>
      <c r="R65" s="22">
        <f>+SUM(O65,MAX($E65-20,0)*INDEX(Inputs!$F$24:$F$35,MATCH($D65,Inputs!$B$24:$B$35,0)),MAX($F65-20,0)*INDEX(Inputs!$G$24:$G$35,MATCH($D65,Inputs!$B$24:$B$35,0)))</f>
        <v>1.03</v>
      </c>
      <c r="S65" s="22">
        <f>+SUM(P65,MAX($E65-20,0)*INDEX(Inputs!$F$24:$F$35,MATCH($D65,Inputs!$B$24:$B$35,0)),MAX($F65-20,0)*INDEX(Inputs!$G$24:$G$35,MATCH($D65,Inputs!$B$24:$B$35,0)))</f>
        <v>18.918734108600006</v>
      </c>
      <c r="U65" s="19"/>
    </row>
    <row r="66" spans="2:21" s="46" customFormat="1" x14ac:dyDescent="0.25">
      <c r="B66" s="48" t="s">
        <v>103</v>
      </c>
      <c r="C66" s="8">
        <v>2021</v>
      </c>
      <c r="D66" s="37">
        <v>10</v>
      </c>
      <c r="E66" s="49">
        <f>Data!J66</f>
        <v>21</v>
      </c>
      <c r="F66" s="49">
        <f>+Data!I66</f>
        <v>11.714499999999999</v>
      </c>
      <c r="G66" s="31">
        <f>+NEM!G66</f>
        <v>271.93550000000005</v>
      </c>
      <c r="H66" s="31">
        <f>NoSolar!E66</f>
        <v>793.56479999999999</v>
      </c>
      <c r="I66" s="31">
        <f>+NEM!M66</f>
        <v>0</v>
      </c>
      <c r="J66" s="31">
        <f>+NB.Hour!E66</f>
        <v>474.64710000000008</v>
      </c>
      <c r="K66" s="67">
        <v>0</v>
      </c>
      <c r="L66" s="31">
        <f>+-MIN(NEM!G66,0)</f>
        <v>0</v>
      </c>
      <c r="M66" s="31">
        <f>NB.Hour!H66</f>
        <v>202.7116</v>
      </c>
      <c r="N66" s="33">
        <f>NoSolar!H66</f>
        <v>75.183916281600006</v>
      </c>
      <c r="O66" s="33">
        <f>+NEM!P66</f>
        <v>0</v>
      </c>
      <c r="P66" s="33">
        <f>+NB.Hour!N66</f>
        <v>37.304489952200015</v>
      </c>
      <c r="Q66" s="22">
        <f>+SUM(N66,MAX($E66-20,0)*INDEX(Inputs!$F$24:$F$35,MATCH($D66,Inputs!$B$24:$B$35,0)),MAX($F66-20,0)*INDEX(Inputs!$G$24:$G$35,MATCH($D66,Inputs!$B$24:$B$35,0)))</f>
        <v>76.213916281600007</v>
      </c>
      <c r="R66" s="22">
        <f>+SUM(O66,MAX($E66-20,0)*INDEX(Inputs!$F$24:$F$35,MATCH($D66,Inputs!$B$24:$B$35,0)),MAX($F66-20,0)*INDEX(Inputs!$G$24:$G$35,MATCH($D66,Inputs!$B$24:$B$35,0)))</f>
        <v>1.03</v>
      </c>
      <c r="S66" s="22">
        <f>+SUM(P66,MAX($E66-20,0)*INDEX(Inputs!$F$24:$F$35,MATCH($D66,Inputs!$B$24:$B$35,0)),MAX($F66-20,0)*INDEX(Inputs!$G$24:$G$35,MATCH($D66,Inputs!$B$24:$B$35,0)))</f>
        <v>38.334489952200016</v>
      </c>
      <c r="U66" s="19"/>
    </row>
    <row r="67" spans="2:21" s="46" customFormat="1" x14ac:dyDescent="0.25">
      <c r="B67" s="48" t="s">
        <v>103</v>
      </c>
      <c r="C67" s="8">
        <v>2021</v>
      </c>
      <c r="D67" s="37">
        <v>11</v>
      </c>
      <c r="E67" s="49">
        <f>Data!J67</f>
        <v>21</v>
      </c>
      <c r="F67" s="49">
        <f>+Data!I67</f>
        <v>3.8912</v>
      </c>
      <c r="G67" s="31">
        <f>+NEM!G67</f>
        <v>367.77079999999995</v>
      </c>
      <c r="H67" s="31">
        <f>NoSolar!E67</f>
        <v>719.82299999999998</v>
      </c>
      <c r="I67" s="31">
        <f>+NEM!M67</f>
        <v>0</v>
      </c>
      <c r="J67" s="31">
        <f>+NB.Hour!E67</f>
        <v>479.88059999999894</v>
      </c>
      <c r="K67" s="67">
        <v>0</v>
      </c>
      <c r="L67" s="31">
        <f>+-MIN(NEM!G67,0)</f>
        <v>0</v>
      </c>
      <c r="M67" s="31">
        <f>NB.Hour!H67</f>
        <v>112.109799999999</v>
      </c>
      <c r="N67" s="33">
        <f>NoSolar!H67</f>
        <v>68.197470666000001</v>
      </c>
      <c r="O67" s="33">
        <f>+NEM!P67</f>
        <v>0</v>
      </c>
      <c r="P67" s="33">
        <f>+NB.Hour!N67</f>
        <v>41.22597626719994</v>
      </c>
      <c r="Q67" s="22">
        <f>+SUM(N67,MAX($E67-20,0)*INDEX(Inputs!$F$24:$F$35,MATCH($D67,Inputs!$B$24:$B$35,0)),MAX($F67-20,0)*INDEX(Inputs!$G$24:$G$35,MATCH($D67,Inputs!$B$24:$B$35,0)))</f>
        <v>69.227470666000002</v>
      </c>
      <c r="R67" s="22">
        <f>+SUM(O67,MAX($E67-20,0)*INDEX(Inputs!$F$24:$F$35,MATCH($D67,Inputs!$B$24:$B$35,0)),MAX($F67-20,0)*INDEX(Inputs!$G$24:$G$35,MATCH($D67,Inputs!$B$24:$B$35,0)))</f>
        <v>1.03</v>
      </c>
      <c r="S67" s="22">
        <f>+SUM(P67,MAX($E67-20,0)*INDEX(Inputs!$F$24:$F$35,MATCH($D67,Inputs!$B$24:$B$35,0)),MAX($F67-20,0)*INDEX(Inputs!$G$24:$G$35,MATCH($D67,Inputs!$B$24:$B$35,0)))</f>
        <v>42.255976267199941</v>
      </c>
      <c r="U67" s="19"/>
    </row>
    <row r="68" spans="2:21" s="46" customFormat="1" x14ac:dyDescent="0.25">
      <c r="B68" s="48" t="s">
        <v>103</v>
      </c>
      <c r="C68" s="8">
        <v>2021</v>
      </c>
      <c r="D68" s="37">
        <v>12</v>
      </c>
      <c r="E68" s="49">
        <f>Data!J68</f>
        <v>21</v>
      </c>
      <c r="F68" s="49">
        <f>+Data!I68</f>
        <v>20.418500000000002</v>
      </c>
      <c r="G68" s="31">
        <f>+NEM!G68</f>
        <v>1401.3917999999999</v>
      </c>
      <c r="H68" s="31">
        <f>NoSolar!E68</f>
        <v>1596.9867999999999</v>
      </c>
      <c r="I68" s="31">
        <f>+NEM!M68</f>
        <v>0</v>
      </c>
      <c r="J68" s="31">
        <f>+NB.Hour!E68</f>
        <v>1445.4853999999998</v>
      </c>
      <c r="K68" s="67">
        <v>0</v>
      </c>
      <c r="L68" s="31">
        <f>+-MIN(NEM!G68,0)</f>
        <v>0</v>
      </c>
      <c r="M68" s="31">
        <f>NB.Hour!H68</f>
        <v>44.093600000000002</v>
      </c>
      <c r="N68" s="33">
        <f>NoSolar!H68</f>
        <v>151.3017234056</v>
      </c>
      <c r="O68" s="33">
        <f>+NEM!P68</f>
        <v>0</v>
      </c>
      <c r="P68" s="33">
        <f>+NB.Hour!N68</f>
        <v>135.28099875079999</v>
      </c>
      <c r="Q68" s="22">
        <f>+SUM(N68,MAX($E68-20,0)*INDEX(Inputs!$F$24:$F$35,MATCH($D68,Inputs!$B$24:$B$35,0)),MAX($F68-20,0)*INDEX(Inputs!$G$24:$G$35,MATCH($D68,Inputs!$B$24:$B$35,0)))</f>
        <v>154.1940484056</v>
      </c>
      <c r="R68" s="22">
        <f>+SUM(O68,MAX($E68-20,0)*INDEX(Inputs!$F$24:$F$35,MATCH($D68,Inputs!$B$24:$B$35,0)),MAX($F68-20,0)*INDEX(Inputs!$G$24:$G$35,MATCH($D68,Inputs!$B$24:$B$35,0)))</f>
        <v>2.8923250000000076</v>
      </c>
      <c r="S68" s="22">
        <f>+SUM(P68,MAX($E68-20,0)*INDEX(Inputs!$F$24:$F$35,MATCH($D68,Inputs!$B$24:$B$35,0)),MAX($F68-20,0)*INDEX(Inputs!$G$24:$G$35,MATCH($D68,Inputs!$B$24:$B$35,0)))</f>
        <v>138.17332375079999</v>
      </c>
      <c r="U68" s="19"/>
    </row>
    <row r="69" spans="2:21" s="46" customFormat="1" x14ac:dyDescent="0.25">
      <c r="B69" s="48" t="s">
        <v>104</v>
      </c>
      <c r="C69" s="8">
        <v>2021</v>
      </c>
      <c r="D69" s="37">
        <v>1</v>
      </c>
      <c r="E69" s="49">
        <f>Data!J69</f>
        <v>13</v>
      </c>
      <c r="F69" s="49">
        <f>+Data!I69</f>
        <v>10.3833</v>
      </c>
      <c r="G69" s="31">
        <f>+NEM!G69</f>
        <v>806.77639999999997</v>
      </c>
      <c r="H69" s="31">
        <f>NoSolar!E69</f>
        <v>1396.0353</v>
      </c>
      <c r="I69" s="31">
        <f>+NEM!M69</f>
        <v>0</v>
      </c>
      <c r="J69" s="31">
        <f>+NB.Hour!E69</f>
        <v>995.88900000000001</v>
      </c>
      <c r="K69" s="67">
        <v>0</v>
      </c>
      <c r="L69" s="31">
        <f>+-MIN(NEM!G69,0)</f>
        <v>0</v>
      </c>
      <c r="M69" s="31">
        <f>NB.Hour!H69</f>
        <v>189.11259999999999</v>
      </c>
      <c r="N69" s="33">
        <f>NoSolar!H69</f>
        <v>132.2631763926</v>
      </c>
      <c r="O69" s="33">
        <f>+NEM!P69</f>
        <v>0</v>
      </c>
      <c r="P69" s="33">
        <f>+NB.Hour!N69</f>
        <v>87.20216823200002</v>
      </c>
      <c r="Q69" s="22">
        <f>+SUM(N69,MAX($E69-20,0)*INDEX(Inputs!$F$24:$F$35,MATCH($D69,Inputs!$B$24:$B$35,0)),MAX($F69-20,0)*INDEX(Inputs!$G$24:$G$35,MATCH($D69,Inputs!$B$24:$B$35,0)))</f>
        <v>132.2631763926</v>
      </c>
      <c r="R69" s="22">
        <f>+SUM(O69,MAX($E69-20,0)*INDEX(Inputs!$F$24:$F$35,MATCH($D69,Inputs!$B$24:$B$35,0)),MAX($F69-20,0)*INDEX(Inputs!$G$24:$G$35,MATCH($D69,Inputs!$B$24:$B$35,0)))</f>
        <v>0</v>
      </c>
      <c r="S69" s="22">
        <f>+SUM(P69,MAX($E69-20,0)*INDEX(Inputs!$F$24:$F$35,MATCH($D69,Inputs!$B$24:$B$35,0)),MAX($F69-20,0)*INDEX(Inputs!$G$24:$G$35,MATCH($D69,Inputs!$B$24:$B$35,0)))</f>
        <v>87.20216823200002</v>
      </c>
      <c r="U69" s="19"/>
    </row>
    <row r="70" spans="2:21" s="46" customFormat="1" x14ac:dyDescent="0.25">
      <c r="B70" s="48" t="s">
        <v>104</v>
      </c>
      <c r="C70" s="8">
        <v>2021</v>
      </c>
      <c r="D70" s="37">
        <v>2</v>
      </c>
      <c r="E70" s="49">
        <f>Data!J70</f>
        <v>13</v>
      </c>
      <c r="F70" s="49">
        <f>+Data!I70</f>
        <v>10.24</v>
      </c>
      <c r="G70" s="31">
        <f>+NEM!G70</f>
        <v>409.30989999999997</v>
      </c>
      <c r="H70" s="31">
        <f>NoSolar!E70</f>
        <v>1249.0600999999999</v>
      </c>
      <c r="I70" s="31">
        <f>+NEM!M70</f>
        <v>0</v>
      </c>
      <c r="J70" s="31">
        <f>+NB.Hour!E70</f>
        <v>775.49090000000001</v>
      </c>
      <c r="K70" s="67">
        <v>0</v>
      </c>
      <c r="L70" s="31">
        <f>+-MIN(NEM!G70,0)</f>
        <v>0</v>
      </c>
      <c r="M70" s="31">
        <f>NB.Hour!H70</f>
        <v>366.18099999999998</v>
      </c>
      <c r="N70" s="33">
        <f>NoSolar!H70</f>
        <v>118.3384519942</v>
      </c>
      <c r="O70" s="33">
        <f>+NEM!P70</f>
        <v>0</v>
      </c>
      <c r="P70" s="33">
        <f>+NB.Hour!N70</f>
        <v>59.626255237800009</v>
      </c>
      <c r="Q70" s="22">
        <f>+SUM(N70,MAX($E70-20,0)*INDEX(Inputs!$F$24:$F$35,MATCH($D70,Inputs!$B$24:$B$35,0)),MAX($F70-20,0)*INDEX(Inputs!$G$24:$G$35,MATCH($D70,Inputs!$B$24:$B$35,0)))</f>
        <v>118.3384519942</v>
      </c>
      <c r="R70" s="22">
        <f>+SUM(O70,MAX($E70-20,0)*INDEX(Inputs!$F$24:$F$35,MATCH($D70,Inputs!$B$24:$B$35,0)),MAX($F70-20,0)*INDEX(Inputs!$G$24:$G$35,MATCH($D70,Inputs!$B$24:$B$35,0)))</f>
        <v>0</v>
      </c>
      <c r="S70" s="22">
        <f>+SUM(P70,MAX($E70-20,0)*INDEX(Inputs!$F$24:$F$35,MATCH($D70,Inputs!$B$24:$B$35,0)),MAX($F70-20,0)*INDEX(Inputs!$G$24:$G$35,MATCH($D70,Inputs!$B$24:$B$35,0)))</f>
        <v>59.626255237800009</v>
      </c>
      <c r="U70" s="19"/>
    </row>
    <row r="71" spans="2:21" s="46" customFormat="1" x14ac:dyDescent="0.25">
      <c r="B71" s="48" t="s">
        <v>104</v>
      </c>
      <c r="C71" s="8">
        <v>2021</v>
      </c>
      <c r="D71" s="37">
        <v>3</v>
      </c>
      <c r="E71" s="49">
        <f>Data!J71</f>
        <v>12</v>
      </c>
      <c r="F71" s="49">
        <f>+Data!I71</f>
        <v>6.8811999999999998</v>
      </c>
      <c r="G71" s="31">
        <f>+NEM!G71</f>
        <v>-592.59559999999988</v>
      </c>
      <c r="H71" s="31">
        <f>NoSolar!E71</f>
        <v>1228.3628000000001</v>
      </c>
      <c r="I71" s="31">
        <f>+NEM!M71</f>
        <v>0</v>
      </c>
      <c r="J71" s="31">
        <f>+NB.Hour!E71</f>
        <v>579.59010000000012</v>
      </c>
      <c r="K71" s="67">
        <v>0</v>
      </c>
      <c r="L71" s="31">
        <f>+-MIN(NEM!G71,0)</f>
        <v>592.59559999999988</v>
      </c>
      <c r="M71" s="31">
        <f>NB.Hour!H71</f>
        <v>1172.1857</v>
      </c>
      <c r="N71" s="33">
        <f>NoSolar!H71</f>
        <v>116.37754839760002</v>
      </c>
      <c r="O71" s="33">
        <f>+NEM!P71</f>
        <v>0</v>
      </c>
      <c r="P71" s="33">
        <f>+NB.Hour!N71</f>
        <v>10.591183937200014</v>
      </c>
      <c r="Q71" s="22">
        <f>+SUM(N71,MAX($E71-20,0)*INDEX(Inputs!$F$24:$F$35,MATCH($D71,Inputs!$B$24:$B$35,0)),MAX($F71-20,0)*INDEX(Inputs!$G$24:$G$35,MATCH($D71,Inputs!$B$24:$B$35,0)))</f>
        <v>116.37754839760002</v>
      </c>
      <c r="R71" s="22">
        <f>+SUM(O71,MAX($E71-20,0)*INDEX(Inputs!$F$24:$F$35,MATCH($D71,Inputs!$B$24:$B$35,0)),MAX($F71-20,0)*INDEX(Inputs!$G$24:$G$35,MATCH($D71,Inputs!$B$24:$B$35,0)))</f>
        <v>0</v>
      </c>
      <c r="S71" s="22">
        <f>+SUM(P71,MAX($E71-20,0)*INDEX(Inputs!$F$24:$F$35,MATCH($D71,Inputs!$B$24:$B$35,0)),MAX($F71-20,0)*INDEX(Inputs!$G$24:$G$35,MATCH($D71,Inputs!$B$24:$B$35,0)))</f>
        <v>10.591183937200014</v>
      </c>
      <c r="U71" s="19"/>
    </row>
    <row r="72" spans="2:21" s="46" customFormat="1" x14ac:dyDescent="0.25">
      <c r="B72" s="48" t="s">
        <v>104</v>
      </c>
      <c r="C72" s="8">
        <v>2021</v>
      </c>
      <c r="D72" s="37">
        <v>4</v>
      </c>
      <c r="E72" s="49">
        <f>Data!J72</f>
        <v>11</v>
      </c>
      <c r="F72" s="49">
        <f>+Data!I72</f>
        <v>5.9801000000000002</v>
      </c>
      <c r="G72" s="31">
        <f>+NEM!G72</f>
        <v>-1173.0324999999998</v>
      </c>
      <c r="H72" s="31">
        <f>NoSolar!E72</f>
        <v>1164.0340000000001</v>
      </c>
      <c r="I72" s="31">
        <f>+NEM!M72</f>
        <v>0</v>
      </c>
      <c r="J72" s="31">
        <f>+NB.Hour!E72</f>
        <v>511.94650000000001</v>
      </c>
      <c r="K72" s="67">
        <v>0</v>
      </c>
      <c r="L72" s="31">
        <f>+-MIN(NEM!G72,0)</f>
        <v>1173.0324999999998</v>
      </c>
      <c r="M72" s="31">
        <f>NB.Hour!H72</f>
        <v>1684.979</v>
      </c>
      <c r="N72" s="33">
        <f>NoSolar!H72</f>
        <v>110.28290922800002</v>
      </c>
      <c r="O72" s="33">
        <f>+NEM!P72</f>
        <v>0</v>
      </c>
      <c r="P72" s="33">
        <f>+NB.Hour!N72</f>
        <v>0</v>
      </c>
      <c r="Q72" s="22">
        <f>+SUM(N72,MAX($E72-20,0)*INDEX(Inputs!$F$24:$F$35,MATCH($D72,Inputs!$B$24:$B$35,0)),MAX($F72-20,0)*INDEX(Inputs!$G$24:$G$35,MATCH($D72,Inputs!$B$24:$B$35,0)))</f>
        <v>110.28290922800002</v>
      </c>
      <c r="R72" s="22">
        <f>+SUM(O72,MAX($E72-20,0)*INDEX(Inputs!$F$24:$F$35,MATCH($D72,Inputs!$B$24:$B$35,0)),MAX($F72-20,0)*INDEX(Inputs!$G$24:$G$35,MATCH($D72,Inputs!$B$24:$B$35,0)))</f>
        <v>0</v>
      </c>
      <c r="S72" s="22">
        <f>+SUM(P72,MAX($E72-20,0)*INDEX(Inputs!$F$24:$F$35,MATCH($D72,Inputs!$B$24:$B$35,0)),MAX($F72-20,0)*INDEX(Inputs!$G$24:$G$35,MATCH($D72,Inputs!$B$24:$B$35,0)))</f>
        <v>0</v>
      </c>
      <c r="U72" s="19"/>
    </row>
    <row r="73" spans="2:21" s="46" customFormat="1" x14ac:dyDescent="0.25">
      <c r="B73" s="48" t="s">
        <v>104</v>
      </c>
      <c r="C73" s="8">
        <v>2021</v>
      </c>
      <c r="D73" s="37">
        <v>5</v>
      </c>
      <c r="E73" s="49">
        <f>Data!J73</f>
        <v>11</v>
      </c>
      <c r="F73" s="49">
        <f>+Data!I73</f>
        <v>5.3861999999999997</v>
      </c>
      <c r="G73" s="31">
        <f>+NEM!G73</f>
        <v>-1964.0944000000002</v>
      </c>
      <c r="H73" s="31">
        <f>NoSolar!E73</f>
        <v>909.64869999999996</v>
      </c>
      <c r="I73" s="31">
        <f>+NEM!M73</f>
        <v>0</v>
      </c>
      <c r="J73" s="31">
        <f>+NB.Hour!E73</f>
        <v>173.0635</v>
      </c>
      <c r="K73" s="67">
        <v>0</v>
      </c>
      <c r="L73" s="31">
        <f>+-MIN(NEM!G73,0)</f>
        <v>1964.0944000000002</v>
      </c>
      <c r="M73" s="31">
        <f>NB.Hour!H73</f>
        <v>2137.1579000000002</v>
      </c>
      <c r="N73" s="33">
        <f>NoSolar!H73</f>
        <v>86.181937135400005</v>
      </c>
      <c r="O73" s="33">
        <f>+NEM!P73</f>
        <v>0</v>
      </c>
      <c r="P73" s="33">
        <f>+NB.Hour!N73</f>
        <v>0</v>
      </c>
      <c r="Q73" s="22">
        <f>+SUM(N73,MAX($E73-20,0)*INDEX(Inputs!$F$24:$F$35,MATCH($D73,Inputs!$B$24:$B$35,0)),MAX($F73-20,0)*INDEX(Inputs!$G$24:$G$35,MATCH($D73,Inputs!$B$24:$B$35,0)))</f>
        <v>86.181937135400005</v>
      </c>
      <c r="R73" s="22">
        <f>+SUM(O73,MAX($E73-20,0)*INDEX(Inputs!$F$24:$F$35,MATCH($D73,Inputs!$B$24:$B$35,0)),MAX($F73-20,0)*INDEX(Inputs!$G$24:$G$35,MATCH($D73,Inputs!$B$24:$B$35,0)))</f>
        <v>0</v>
      </c>
      <c r="S73" s="22">
        <f>+SUM(P73,MAX($E73-20,0)*INDEX(Inputs!$F$24:$F$35,MATCH($D73,Inputs!$B$24:$B$35,0)),MAX($F73-20,0)*INDEX(Inputs!$G$24:$G$35,MATCH($D73,Inputs!$B$24:$B$35,0)))</f>
        <v>0</v>
      </c>
      <c r="U73" s="19"/>
    </row>
    <row r="74" spans="2:21" s="46" customFormat="1" x14ac:dyDescent="0.25">
      <c r="B74" s="48" t="s">
        <v>104</v>
      </c>
      <c r="C74" s="8">
        <v>2021</v>
      </c>
      <c r="D74" s="37">
        <v>6</v>
      </c>
      <c r="E74" s="49">
        <f>Data!J74</f>
        <v>11</v>
      </c>
      <c r="F74" s="49">
        <f>+Data!I74</f>
        <v>9.0315999999999992</v>
      </c>
      <c r="G74" s="31">
        <f>+NEM!G74</f>
        <v>-1443.6130000000003</v>
      </c>
      <c r="H74" s="31">
        <f>NoSolar!E74</f>
        <v>1727.3816999999999</v>
      </c>
      <c r="I74" s="31">
        <f>+NEM!M74</f>
        <v>0</v>
      </c>
      <c r="J74" s="31">
        <f>+NB.Hour!E74</f>
        <v>306.3075</v>
      </c>
      <c r="K74" s="67">
        <v>0</v>
      </c>
      <c r="L74" s="31">
        <f>+-MIN(NEM!G74,0)</f>
        <v>1443.6130000000003</v>
      </c>
      <c r="M74" s="31">
        <f>NB.Hour!H74</f>
        <v>1749.9204999999999</v>
      </c>
      <c r="N74" s="33">
        <f>NoSolar!H74</f>
        <v>181.80692392499998</v>
      </c>
      <c r="O74" s="33">
        <f>+NEM!P74</f>
        <v>0</v>
      </c>
      <c r="P74" s="33">
        <f>+NB.Hour!N74</f>
        <v>0</v>
      </c>
      <c r="Q74" s="22">
        <f>+SUM(N74,MAX($E74-20,0)*INDEX(Inputs!$F$24:$F$35,MATCH($D74,Inputs!$B$24:$B$35,0)),MAX($F74-20,0)*INDEX(Inputs!$G$24:$G$35,MATCH($D74,Inputs!$B$24:$B$35,0)))</f>
        <v>181.80692392499998</v>
      </c>
      <c r="R74" s="22">
        <f>+SUM(O74,MAX($E74-20,0)*INDEX(Inputs!$F$24:$F$35,MATCH($D74,Inputs!$B$24:$B$35,0)),MAX($F74-20,0)*INDEX(Inputs!$G$24:$G$35,MATCH($D74,Inputs!$B$24:$B$35,0)))</f>
        <v>0</v>
      </c>
      <c r="S74" s="22">
        <f>+SUM(P74,MAX($E74-20,0)*INDEX(Inputs!$F$24:$F$35,MATCH($D74,Inputs!$B$24:$B$35,0)),MAX($F74-20,0)*INDEX(Inputs!$G$24:$G$35,MATCH($D74,Inputs!$B$24:$B$35,0)))</f>
        <v>0</v>
      </c>
      <c r="U74" s="19"/>
    </row>
    <row r="75" spans="2:21" s="46" customFormat="1" x14ac:dyDescent="0.25">
      <c r="B75" s="48" t="s">
        <v>104</v>
      </c>
      <c r="C75" s="8">
        <v>2021</v>
      </c>
      <c r="D75" s="37">
        <v>7</v>
      </c>
      <c r="E75" s="49">
        <f>Data!J75</f>
        <v>11</v>
      </c>
      <c r="F75" s="49">
        <f>+Data!I75</f>
        <v>8.8064</v>
      </c>
      <c r="G75" s="31">
        <f>+NEM!G75</f>
        <v>-452.20029999999997</v>
      </c>
      <c r="H75" s="31">
        <f>NoSolar!E75</f>
        <v>2237.8085999999998</v>
      </c>
      <c r="I75" s="31">
        <f>+NEM!M75</f>
        <v>0</v>
      </c>
      <c r="J75" s="31">
        <f>+NB.Hour!E75</f>
        <v>482.85820000000001</v>
      </c>
      <c r="K75" s="67">
        <v>0</v>
      </c>
      <c r="L75" s="31">
        <f>+-MIN(NEM!G75,0)</f>
        <v>452.20029999999997</v>
      </c>
      <c r="M75" s="31">
        <f>NB.Hour!H75</f>
        <v>935.05849999999998</v>
      </c>
      <c r="N75" s="33">
        <f>NoSolar!H75</f>
        <v>222.08508375759999</v>
      </c>
      <c r="O75" s="33">
        <f>+NEM!P75</f>
        <v>0</v>
      </c>
      <c r="P75" s="33">
        <f>+NB.Hour!N75</f>
        <v>0</v>
      </c>
      <c r="Q75" s="22">
        <f>+SUM(N75,MAX($E75-20,0)*INDEX(Inputs!$F$24:$F$35,MATCH($D75,Inputs!$B$24:$B$35,0)),MAX($F75-20,0)*INDEX(Inputs!$G$24:$G$35,MATCH($D75,Inputs!$B$24:$B$35,0)))</f>
        <v>222.08508375759999</v>
      </c>
      <c r="R75" s="22">
        <f>+SUM(O75,MAX($E75-20,0)*INDEX(Inputs!$F$24:$F$35,MATCH($D75,Inputs!$B$24:$B$35,0)),MAX($F75-20,0)*INDEX(Inputs!$G$24:$G$35,MATCH($D75,Inputs!$B$24:$B$35,0)))</f>
        <v>0</v>
      </c>
      <c r="S75" s="22">
        <f>+SUM(P75,MAX($E75-20,0)*INDEX(Inputs!$F$24:$F$35,MATCH($D75,Inputs!$B$24:$B$35,0)),MAX($F75-20,0)*INDEX(Inputs!$G$24:$G$35,MATCH($D75,Inputs!$B$24:$B$35,0)))</f>
        <v>0</v>
      </c>
      <c r="U75" s="19"/>
    </row>
    <row r="76" spans="2:21" s="46" customFormat="1" x14ac:dyDescent="0.25">
      <c r="B76" s="48" t="s">
        <v>104</v>
      </c>
      <c r="C76" s="8">
        <v>2021</v>
      </c>
      <c r="D76" s="37">
        <v>8</v>
      </c>
      <c r="E76" s="49">
        <f>Data!J76</f>
        <v>11</v>
      </c>
      <c r="F76" s="49">
        <f>+Data!I76</f>
        <v>8.1509999999999998</v>
      </c>
      <c r="G76" s="31">
        <f>+NEM!G76</f>
        <v>-517.95979999999986</v>
      </c>
      <c r="H76" s="31">
        <f>NoSolar!E76</f>
        <v>1884.7578000000001</v>
      </c>
      <c r="I76" s="31">
        <f>+NEM!M76</f>
        <v>0</v>
      </c>
      <c r="J76" s="31">
        <f>+NB.Hour!E76</f>
        <v>473.72700000000009</v>
      </c>
      <c r="K76" s="67">
        <v>0</v>
      </c>
      <c r="L76" s="31">
        <f>+-MIN(NEM!G76,0)</f>
        <v>517.95979999999986</v>
      </c>
      <c r="M76" s="31">
        <f>NB.Hour!H76</f>
        <v>991.68679999999995</v>
      </c>
      <c r="N76" s="33">
        <f>NoSolar!H76</f>
        <v>198.37075845000001</v>
      </c>
      <c r="O76" s="33">
        <f>+NEM!P76</f>
        <v>0</v>
      </c>
      <c r="P76" s="33">
        <f>+NB.Hour!N76</f>
        <v>0</v>
      </c>
      <c r="Q76" s="22">
        <f>+SUM(N76,MAX($E76-20,0)*INDEX(Inputs!$F$24:$F$35,MATCH($D76,Inputs!$B$24:$B$35,0)),MAX($F76-20,0)*INDEX(Inputs!$G$24:$G$35,MATCH($D76,Inputs!$B$24:$B$35,0)))</f>
        <v>198.37075845000001</v>
      </c>
      <c r="R76" s="22">
        <f>+SUM(O76,MAX($E76-20,0)*INDEX(Inputs!$F$24:$F$35,MATCH($D76,Inputs!$B$24:$B$35,0)),MAX($F76-20,0)*INDEX(Inputs!$G$24:$G$35,MATCH($D76,Inputs!$B$24:$B$35,0)))</f>
        <v>0</v>
      </c>
      <c r="S76" s="22">
        <f>+SUM(P76,MAX($E76-20,0)*INDEX(Inputs!$F$24:$F$35,MATCH($D76,Inputs!$B$24:$B$35,0)),MAX($F76-20,0)*INDEX(Inputs!$G$24:$G$35,MATCH($D76,Inputs!$B$24:$B$35,0)))</f>
        <v>0</v>
      </c>
      <c r="U76" s="19"/>
    </row>
    <row r="77" spans="2:21" s="46" customFormat="1" x14ac:dyDescent="0.25">
      <c r="B77" s="48" t="s">
        <v>104</v>
      </c>
      <c r="C77" s="8">
        <v>2021</v>
      </c>
      <c r="D77" s="37">
        <v>9</v>
      </c>
      <c r="E77" s="49">
        <f>Data!J77</f>
        <v>11</v>
      </c>
      <c r="F77" s="49">
        <f>+Data!I77</f>
        <v>7.2704000000000004</v>
      </c>
      <c r="G77" s="31">
        <f>+NEM!G77</f>
        <v>-453.17270000000008</v>
      </c>
      <c r="H77" s="31">
        <f>NoSolar!E77</f>
        <v>1388.3109999999999</v>
      </c>
      <c r="I77" s="31">
        <f>+NEM!M77</f>
        <v>0</v>
      </c>
      <c r="J77" s="31">
        <f>+NB.Hour!E77</f>
        <v>385.01229999999987</v>
      </c>
      <c r="K77" s="67">
        <v>0</v>
      </c>
      <c r="L77" s="31">
        <f>+-MIN(NEM!G77,0)</f>
        <v>453.17270000000008</v>
      </c>
      <c r="M77" s="31">
        <f>NB.Hour!H77</f>
        <v>838.18499999999995</v>
      </c>
      <c r="N77" s="33">
        <f>NoSolar!H77</f>
        <v>131.53136076199999</v>
      </c>
      <c r="O77" s="33">
        <f>+NEM!P77</f>
        <v>0</v>
      </c>
      <c r="P77" s="33">
        <f>+NB.Hour!N77</f>
        <v>0</v>
      </c>
      <c r="Q77" s="22">
        <f>+SUM(N77,MAX($E77-20,0)*INDEX(Inputs!$F$24:$F$35,MATCH($D77,Inputs!$B$24:$B$35,0)),MAX($F77-20,0)*INDEX(Inputs!$G$24:$G$35,MATCH($D77,Inputs!$B$24:$B$35,0)))</f>
        <v>131.53136076199999</v>
      </c>
      <c r="R77" s="22">
        <f>+SUM(O77,MAX($E77-20,0)*INDEX(Inputs!$F$24:$F$35,MATCH($D77,Inputs!$B$24:$B$35,0)),MAX($F77-20,0)*INDEX(Inputs!$G$24:$G$35,MATCH($D77,Inputs!$B$24:$B$35,0)))</f>
        <v>0</v>
      </c>
      <c r="S77" s="22">
        <f>+SUM(P77,MAX($E77-20,0)*INDEX(Inputs!$F$24:$F$35,MATCH($D77,Inputs!$B$24:$B$35,0)),MAX($F77-20,0)*INDEX(Inputs!$G$24:$G$35,MATCH($D77,Inputs!$B$24:$B$35,0)))</f>
        <v>0</v>
      </c>
      <c r="U77" s="19"/>
    </row>
    <row r="78" spans="2:21" s="46" customFormat="1" x14ac:dyDescent="0.25">
      <c r="B78" s="48" t="s">
        <v>104</v>
      </c>
      <c r="C78" s="8">
        <v>2021</v>
      </c>
      <c r="D78" s="37">
        <v>10</v>
      </c>
      <c r="E78" s="49">
        <f>Data!J78</f>
        <v>11</v>
      </c>
      <c r="F78" s="49">
        <f>+Data!I78</f>
        <v>6.0210999999999997</v>
      </c>
      <c r="G78" s="31">
        <f>+NEM!G78</f>
        <v>416.47029999999995</v>
      </c>
      <c r="H78" s="31">
        <f>NoSolar!E78</f>
        <v>1543.7557999999999</v>
      </c>
      <c r="I78" s="31">
        <f>+NEM!M78</f>
        <v>0</v>
      </c>
      <c r="J78" s="31">
        <f>+NB.Hour!E78</f>
        <v>847.63480000000004</v>
      </c>
      <c r="K78" s="67">
        <v>0</v>
      </c>
      <c r="L78" s="31">
        <f>+-MIN(NEM!G78,0)</f>
        <v>0</v>
      </c>
      <c r="M78" s="31">
        <f>NB.Hour!H78</f>
        <v>431.16449999999998</v>
      </c>
      <c r="N78" s="33">
        <f>NoSolar!H78</f>
        <v>146.2585120036</v>
      </c>
      <c r="O78" s="33">
        <f>+NEM!P78</f>
        <v>0</v>
      </c>
      <c r="P78" s="33">
        <f>+NB.Hour!N78</f>
        <v>0</v>
      </c>
      <c r="Q78" s="22">
        <f>+SUM(N78,MAX($E78-20,0)*INDEX(Inputs!$F$24:$F$35,MATCH($D78,Inputs!$B$24:$B$35,0)),MAX($F78-20,0)*INDEX(Inputs!$G$24:$G$35,MATCH($D78,Inputs!$B$24:$B$35,0)))</f>
        <v>146.2585120036</v>
      </c>
      <c r="R78" s="22">
        <f>+SUM(O78,MAX($E78-20,0)*INDEX(Inputs!$F$24:$F$35,MATCH($D78,Inputs!$B$24:$B$35,0)),MAX($F78-20,0)*INDEX(Inputs!$G$24:$G$35,MATCH($D78,Inputs!$B$24:$B$35,0)))</f>
        <v>0</v>
      </c>
      <c r="S78" s="22">
        <f>+SUM(P78,MAX($E78-20,0)*INDEX(Inputs!$F$24:$F$35,MATCH($D78,Inputs!$B$24:$B$35,0)),MAX($F78-20,0)*INDEX(Inputs!$G$24:$G$35,MATCH($D78,Inputs!$B$24:$B$35,0)))</f>
        <v>0</v>
      </c>
      <c r="U78" s="19"/>
    </row>
    <row r="79" spans="2:21" s="46" customFormat="1" x14ac:dyDescent="0.25">
      <c r="B79" s="48" t="s">
        <v>104</v>
      </c>
      <c r="C79" s="8">
        <v>2021</v>
      </c>
      <c r="D79" s="37">
        <v>11</v>
      </c>
      <c r="E79" s="49">
        <f>Data!J79</f>
        <v>11</v>
      </c>
      <c r="F79" s="49">
        <f>+Data!I79</f>
        <v>6.3897000000000004</v>
      </c>
      <c r="G79" s="31">
        <f>+NEM!G79</f>
        <v>1149.8680999999999</v>
      </c>
      <c r="H79" s="31">
        <f>NoSolar!E79</f>
        <v>1816.7909</v>
      </c>
      <c r="I79" s="31">
        <f>+NEM!M79</f>
        <v>0</v>
      </c>
      <c r="J79" s="31">
        <f>+NB.Hour!E79</f>
        <v>1220.6628999999998</v>
      </c>
      <c r="K79" s="67">
        <v>0</v>
      </c>
      <c r="L79" s="31">
        <f>+-MIN(NEM!G79,0)</f>
        <v>0</v>
      </c>
      <c r="M79" s="31">
        <f>NB.Hour!H79</f>
        <v>70.794799999999995</v>
      </c>
      <c r="N79" s="33">
        <f>NoSolar!H79</f>
        <v>172.12640344780002</v>
      </c>
      <c r="O79" s="33">
        <f>+NEM!P79</f>
        <v>0</v>
      </c>
      <c r="P79" s="33">
        <f>+NB.Hour!N79</f>
        <v>96.04958404499996</v>
      </c>
      <c r="Q79" s="22">
        <f>+SUM(N79,MAX($E79-20,0)*INDEX(Inputs!$F$24:$F$35,MATCH($D79,Inputs!$B$24:$B$35,0)),MAX($F79-20,0)*INDEX(Inputs!$G$24:$G$35,MATCH($D79,Inputs!$B$24:$B$35,0)))</f>
        <v>172.12640344780002</v>
      </c>
      <c r="R79" s="22">
        <f>+SUM(O79,MAX($E79-20,0)*INDEX(Inputs!$F$24:$F$35,MATCH($D79,Inputs!$B$24:$B$35,0)),MAX($F79-20,0)*INDEX(Inputs!$G$24:$G$35,MATCH($D79,Inputs!$B$24:$B$35,0)))</f>
        <v>0</v>
      </c>
      <c r="S79" s="22">
        <f>+SUM(P79,MAX($E79-20,0)*INDEX(Inputs!$F$24:$F$35,MATCH($D79,Inputs!$B$24:$B$35,0)),MAX($F79-20,0)*INDEX(Inputs!$G$24:$G$35,MATCH($D79,Inputs!$B$24:$B$35,0)))</f>
        <v>96.04958404499996</v>
      </c>
      <c r="U79" s="19"/>
    </row>
    <row r="80" spans="2:21" s="46" customFormat="1" x14ac:dyDescent="0.25">
      <c r="B80" s="48" t="s">
        <v>104</v>
      </c>
      <c r="C80" s="8">
        <v>2021</v>
      </c>
      <c r="D80" s="37">
        <v>12</v>
      </c>
      <c r="E80" s="49">
        <f>Data!J80</f>
        <v>11</v>
      </c>
      <c r="F80" s="49">
        <f>+Data!I80</f>
        <v>9.7484000000000002</v>
      </c>
      <c r="G80" s="31">
        <f>+NEM!G80</f>
        <v>1702.4088000000002</v>
      </c>
      <c r="H80" s="31">
        <f>NoSolar!E80</f>
        <v>2064.7112000000002</v>
      </c>
      <c r="I80" s="31">
        <f>+NEM!M80</f>
        <v>0</v>
      </c>
      <c r="J80" s="31">
        <f>+NB.Hour!E80</f>
        <v>1705.7879000000003</v>
      </c>
      <c r="K80" s="67">
        <v>0</v>
      </c>
      <c r="L80" s="31">
        <f>+-MIN(NEM!G80,0)</f>
        <v>0</v>
      </c>
      <c r="M80" s="31">
        <f>NB.Hour!H80</f>
        <v>3.3791000000000002</v>
      </c>
      <c r="N80" s="33">
        <f>NoSolar!H80</f>
        <v>192.34397619520001</v>
      </c>
      <c r="O80" s="33">
        <f>+NEM!P80</f>
        <v>0</v>
      </c>
      <c r="P80" s="33">
        <f>+NB.Hour!N80</f>
        <v>161.48199345080005</v>
      </c>
      <c r="Q80" s="22">
        <f>+SUM(N80,MAX($E80-20,0)*INDEX(Inputs!$F$24:$F$35,MATCH($D80,Inputs!$B$24:$B$35,0)),MAX($F80-20,0)*INDEX(Inputs!$G$24:$G$35,MATCH($D80,Inputs!$B$24:$B$35,0)))</f>
        <v>192.34397619520001</v>
      </c>
      <c r="R80" s="22">
        <f>+SUM(O80,MAX($E80-20,0)*INDEX(Inputs!$F$24:$F$35,MATCH($D80,Inputs!$B$24:$B$35,0)),MAX($F80-20,0)*INDEX(Inputs!$G$24:$G$35,MATCH($D80,Inputs!$B$24:$B$35,0)))</f>
        <v>0</v>
      </c>
      <c r="S80" s="22">
        <f>+SUM(P80,MAX($E80-20,0)*INDEX(Inputs!$F$24:$F$35,MATCH($D80,Inputs!$B$24:$B$35,0)),MAX($F80-20,0)*INDEX(Inputs!$G$24:$G$35,MATCH($D80,Inputs!$B$24:$B$35,0)))</f>
        <v>161.48199345080005</v>
      </c>
      <c r="U80" s="19"/>
    </row>
    <row r="81" spans="2:21" s="46" customFormat="1" x14ac:dyDescent="0.25">
      <c r="B81" s="48" t="s">
        <v>105</v>
      </c>
      <c r="C81" s="8">
        <v>2021</v>
      </c>
      <c r="D81" s="37">
        <v>1</v>
      </c>
      <c r="E81" s="49">
        <f>Data!J81</f>
        <v>113</v>
      </c>
      <c r="F81" s="49">
        <f>+Data!I81</f>
        <v>109.11199999999999</v>
      </c>
      <c r="G81" s="31">
        <f>+NEM!G81</f>
        <v>30064.532299999999</v>
      </c>
      <c r="H81" s="31">
        <f>NoSolar!E81</f>
        <v>31908.144</v>
      </c>
      <c r="I81" s="31">
        <f>+NEM!M81</f>
        <v>30064.532299999999</v>
      </c>
      <c r="J81" s="31">
        <f>+NB.Hour!E81</f>
        <v>30064.532299999999</v>
      </c>
      <c r="K81" s="67">
        <v>0</v>
      </c>
      <c r="L81" s="31">
        <f>+-MIN(NEM!G81,0)</f>
        <v>0</v>
      </c>
      <c r="M81" s="31">
        <f>NB.Hour!H81</f>
        <v>0</v>
      </c>
      <c r="N81" s="33">
        <f>NoSolar!H81</f>
        <v>1511.3043322239998</v>
      </c>
      <c r="O81" s="33">
        <f>+NEM!P81</f>
        <v>1429.8240695307998</v>
      </c>
      <c r="P81" s="33">
        <f>+NB.Hour!N81</f>
        <v>1429.8240695307998</v>
      </c>
      <c r="Q81" s="22">
        <f>+SUM(N81,MAX($E81-20,0)*INDEX(Inputs!$F$24:$F$35,MATCH($D81,Inputs!$B$24:$B$35,0)),MAX($F81-20,0)*INDEX(Inputs!$G$24:$G$35,MATCH($D81,Inputs!$B$24:$B$35,0)))</f>
        <v>2003.6427322239997</v>
      </c>
      <c r="R81" s="22">
        <f>+SUM(O81,MAX($E81-20,0)*INDEX(Inputs!$F$24:$F$35,MATCH($D81,Inputs!$B$24:$B$35,0)),MAX($F81-20,0)*INDEX(Inputs!$G$24:$G$35,MATCH($D81,Inputs!$B$24:$B$35,0)))</f>
        <v>1922.1624695307996</v>
      </c>
      <c r="S81" s="22">
        <f>+SUM(P81,MAX($E81-20,0)*INDEX(Inputs!$F$24:$F$35,MATCH($D81,Inputs!$B$24:$B$35,0)),MAX($F81-20,0)*INDEX(Inputs!$G$24:$G$35,MATCH($D81,Inputs!$B$24:$B$35,0)))</f>
        <v>1922.1624695307996</v>
      </c>
      <c r="U81" s="19"/>
    </row>
    <row r="82" spans="2:21" s="46" customFormat="1" x14ac:dyDescent="0.25">
      <c r="B82" s="48" t="s">
        <v>105</v>
      </c>
      <c r="C82" s="8">
        <v>2021</v>
      </c>
      <c r="D82" s="37">
        <v>2</v>
      </c>
      <c r="E82" s="49">
        <f>Data!J82</f>
        <v>115</v>
      </c>
      <c r="F82" s="49">
        <f>+Data!I82</f>
        <v>98.304000000000002</v>
      </c>
      <c r="G82" s="31">
        <f>+NEM!G82</f>
        <v>27837.143700000001</v>
      </c>
      <c r="H82" s="31">
        <f>NoSolar!E82</f>
        <v>30052.696</v>
      </c>
      <c r="I82" s="31">
        <f>+NEM!M82</f>
        <v>27837.143700000001</v>
      </c>
      <c r="J82" s="31">
        <f>+NB.Hour!E82</f>
        <v>27844.655200000001</v>
      </c>
      <c r="K82" s="67">
        <v>0</v>
      </c>
      <c r="L82" s="31">
        <f>+-MIN(NEM!G82,0)</f>
        <v>0</v>
      </c>
      <c r="M82" s="31">
        <f>NB.Hour!H82</f>
        <v>7.5114999999999998</v>
      </c>
      <c r="N82" s="33">
        <f>NoSolar!H82</f>
        <v>1429.300952416</v>
      </c>
      <c r="O82" s="33">
        <f>+NEM!P82</f>
        <v>1331.3824029651998</v>
      </c>
      <c r="P82" s="33">
        <f>+NB.Hour!N82</f>
        <v>1331.4303714042001</v>
      </c>
      <c r="Q82" s="22">
        <f>+SUM(N82,MAX($E82-20,0)*INDEX(Inputs!$F$24:$F$35,MATCH($D82,Inputs!$B$24:$B$35,0)),MAX($F82-20,0)*INDEX(Inputs!$G$24:$G$35,MATCH($D82,Inputs!$B$24:$B$35,0)))</f>
        <v>1875.6037524159999</v>
      </c>
      <c r="R82" s="22">
        <f>+SUM(O82,MAX($E82-20,0)*INDEX(Inputs!$F$24:$F$35,MATCH($D82,Inputs!$B$24:$B$35,0)),MAX($F82-20,0)*INDEX(Inputs!$G$24:$G$35,MATCH($D82,Inputs!$B$24:$B$35,0)))</f>
        <v>1777.6852029651998</v>
      </c>
      <c r="S82" s="22">
        <f>+SUM(P82,MAX($E82-20,0)*INDEX(Inputs!$F$24:$F$35,MATCH($D82,Inputs!$B$24:$B$35,0)),MAX($F82-20,0)*INDEX(Inputs!$G$24:$G$35,MATCH($D82,Inputs!$B$24:$B$35,0)))</f>
        <v>1777.7331714042</v>
      </c>
      <c r="U82" s="19"/>
    </row>
    <row r="83" spans="2:21" s="46" customFormat="1" x14ac:dyDescent="0.25">
      <c r="B83" s="48" t="s">
        <v>105</v>
      </c>
      <c r="C83" s="8">
        <v>2021</v>
      </c>
      <c r="D83" s="37">
        <v>3</v>
      </c>
      <c r="E83" s="49">
        <f>Data!J83</f>
        <v>113</v>
      </c>
      <c r="F83" s="49">
        <f>+Data!I83</f>
        <v>98.951999999999998</v>
      </c>
      <c r="G83" s="31">
        <f>+NEM!G83</f>
        <v>26164.731400000001</v>
      </c>
      <c r="H83" s="31">
        <f>NoSolar!E83</f>
        <v>30920.240000000002</v>
      </c>
      <c r="I83" s="31">
        <f>+NEM!M83</f>
        <v>26164.731400000001</v>
      </c>
      <c r="J83" s="31">
        <f>+NB.Hour!E83</f>
        <v>26164.731400000001</v>
      </c>
      <c r="K83" s="67">
        <v>0</v>
      </c>
      <c r="L83" s="31">
        <f>+-MIN(NEM!G83,0)</f>
        <v>0</v>
      </c>
      <c r="M83" s="31">
        <f>NB.Hour!H83</f>
        <v>0</v>
      </c>
      <c r="N83" s="33">
        <f>NoSolar!H83</f>
        <v>1467.6429270399999</v>
      </c>
      <c r="O83" s="33">
        <f>+NEM!P83</f>
        <v>1257.4684689543999</v>
      </c>
      <c r="P83" s="33">
        <f>+NB.Hour!N83</f>
        <v>1257.4684689543999</v>
      </c>
      <c r="Q83" s="22">
        <f>+SUM(N83,MAX($E83-20,0)*INDEX(Inputs!$F$24:$F$35,MATCH($D83,Inputs!$B$24:$B$35,0)),MAX($F83-20,0)*INDEX(Inputs!$G$24:$G$35,MATCH($D83,Inputs!$B$24:$B$35,0)))</f>
        <v>1914.76932704</v>
      </c>
      <c r="R83" s="22">
        <f>+SUM(O83,MAX($E83-20,0)*INDEX(Inputs!$F$24:$F$35,MATCH($D83,Inputs!$B$24:$B$35,0)),MAX($F83-20,0)*INDEX(Inputs!$G$24:$G$35,MATCH($D83,Inputs!$B$24:$B$35,0)))</f>
        <v>1704.5948689543998</v>
      </c>
      <c r="S83" s="22">
        <f>+SUM(P83,MAX($E83-20,0)*INDEX(Inputs!$F$24:$F$35,MATCH($D83,Inputs!$B$24:$B$35,0)),MAX($F83-20,0)*INDEX(Inputs!$G$24:$G$35,MATCH($D83,Inputs!$B$24:$B$35,0)))</f>
        <v>1704.5948689543998</v>
      </c>
      <c r="U83" s="19"/>
    </row>
    <row r="84" spans="2:21" s="46" customFormat="1" x14ac:dyDescent="0.25">
      <c r="B84" s="48" t="s">
        <v>105</v>
      </c>
      <c r="C84" s="8">
        <v>2021</v>
      </c>
      <c r="D84" s="37">
        <v>4</v>
      </c>
      <c r="E84" s="49">
        <f>Data!J84</f>
        <v>113</v>
      </c>
      <c r="F84" s="49">
        <f>+Data!I84</f>
        <v>71.760000000000005</v>
      </c>
      <c r="G84" s="31">
        <f>+NEM!G84</f>
        <v>22284.048699999999</v>
      </c>
      <c r="H84" s="31">
        <f>NoSolar!E84</f>
        <v>27997.624</v>
      </c>
      <c r="I84" s="31">
        <f>+NEM!M84</f>
        <v>22284.048699999999</v>
      </c>
      <c r="J84" s="31">
        <f>+NB.Hour!E84</f>
        <v>22284.611799999999</v>
      </c>
      <c r="K84" s="67">
        <v>0</v>
      </c>
      <c r="L84" s="31">
        <f>+-MIN(NEM!G84,0)</f>
        <v>0</v>
      </c>
      <c r="M84" s="31">
        <f>NB.Hour!H84</f>
        <v>0.56310000000000004</v>
      </c>
      <c r="N84" s="33">
        <f>NoSolar!H84</f>
        <v>1338.4749903039999</v>
      </c>
      <c r="O84" s="33">
        <f>+NEM!P84</f>
        <v>1085.9578163451999</v>
      </c>
      <c r="P84" s="33">
        <f>+NB.Hour!N84</f>
        <v>1085.9614123018</v>
      </c>
      <c r="Q84" s="22">
        <f>+SUM(N84,MAX($E84-20,0)*INDEX(Inputs!$F$24:$F$35,MATCH($D84,Inputs!$B$24:$B$35,0)),MAX($F84-20,0)*INDEX(Inputs!$G$24:$G$35,MATCH($D84,Inputs!$B$24:$B$35,0)))</f>
        <v>1664.596990304</v>
      </c>
      <c r="R84" s="22">
        <f>+SUM(O84,MAX($E84-20,0)*INDEX(Inputs!$F$24:$F$35,MATCH($D84,Inputs!$B$24:$B$35,0)),MAX($F84-20,0)*INDEX(Inputs!$G$24:$G$35,MATCH($D84,Inputs!$B$24:$B$35,0)))</f>
        <v>1412.0798163452</v>
      </c>
      <c r="S84" s="22">
        <f>+SUM(P84,MAX($E84-20,0)*INDEX(Inputs!$F$24:$F$35,MATCH($D84,Inputs!$B$24:$B$35,0)),MAX($F84-20,0)*INDEX(Inputs!$G$24:$G$35,MATCH($D84,Inputs!$B$24:$B$35,0)))</f>
        <v>1412.0834123018001</v>
      </c>
      <c r="U84" s="19"/>
    </row>
    <row r="85" spans="2:21" s="46" customFormat="1" x14ac:dyDescent="0.25">
      <c r="B85" s="48" t="s">
        <v>105</v>
      </c>
      <c r="C85" s="8">
        <v>2021</v>
      </c>
      <c r="D85" s="37">
        <v>5</v>
      </c>
      <c r="E85" s="49">
        <f>Data!J85</f>
        <v>113</v>
      </c>
      <c r="F85" s="49">
        <f>+Data!I85</f>
        <v>67.495999999999995</v>
      </c>
      <c r="G85" s="31">
        <f>+NEM!G85</f>
        <v>18552.745999999999</v>
      </c>
      <c r="H85" s="31">
        <f>NoSolar!E85</f>
        <v>25119.32</v>
      </c>
      <c r="I85" s="31">
        <f>+NEM!M85</f>
        <v>18552.745999999999</v>
      </c>
      <c r="J85" s="31">
        <f>+NB.Hour!E85</f>
        <v>18639.1944</v>
      </c>
      <c r="K85" s="67">
        <v>0</v>
      </c>
      <c r="L85" s="31">
        <f>+-MIN(NEM!G85,0)</f>
        <v>0</v>
      </c>
      <c r="M85" s="31">
        <f>NB.Hour!H85</f>
        <v>86.448400000000007</v>
      </c>
      <c r="N85" s="33">
        <f>NoSolar!H85</f>
        <v>1211.2654667199999</v>
      </c>
      <c r="O85" s="33">
        <f>+NEM!P85</f>
        <v>921.04916221600001</v>
      </c>
      <c r="P85" s="33">
        <f>+NB.Hour!N85</f>
        <v>921.60122169839997</v>
      </c>
      <c r="Q85" s="22">
        <f>+SUM(N85,MAX($E85-20,0)*INDEX(Inputs!$F$24:$F$35,MATCH($D85,Inputs!$B$24:$B$35,0)),MAX($F85-20,0)*INDEX(Inputs!$G$24:$G$35,MATCH($D85,Inputs!$B$24:$B$35,0)))</f>
        <v>1518.4126667199998</v>
      </c>
      <c r="R85" s="22">
        <f>+SUM(O85,MAX($E85-20,0)*INDEX(Inputs!$F$24:$F$35,MATCH($D85,Inputs!$B$24:$B$35,0)),MAX($F85-20,0)*INDEX(Inputs!$G$24:$G$35,MATCH($D85,Inputs!$B$24:$B$35,0)))</f>
        <v>1228.1963622159999</v>
      </c>
      <c r="S85" s="22">
        <f>+SUM(P85,MAX($E85-20,0)*INDEX(Inputs!$F$24:$F$35,MATCH($D85,Inputs!$B$24:$B$35,0)),MAX($F85-20,0)*INDEX(Inputs!$G$24:$G$35,MATCH($D85,Inputs!$B$24:$B$35,0)))</f>
        <v>1228.7484216983999</v>
      </c>
      <c r="U85" s="19"/>
    </row>
    <row r="86" spans="2:21" s="46" customFormat="1" x14ac:dyDescent="0.25">
      <c r="B86" s="48" t="s">
        <v>105</v>
      </c>
      <c r="C86" s="8">
        <v>2021</v>
      </c>
      <c r="D86" s="37">
        <v>6</v>
      </c>
      <c r="E86" s="49">
        <f>Data!J86</f>
        <v>113</v>
      </c>
      <c r="F86" s="49">
        <f>+Data!I86</f>
        <v>85.52</v>
      </c>
      <c r="G86" s="31">
        <f>+NEM!G86</f>
        <v>19555.265100000001</v>
      </c>
      <c r="H86" s="31">
        <f>NoSolar!E86</f>
        <v>26518.168000000001</v>
      </c>
      <c r="I86" s="31">
        <f>+NEM!M86</f>
        <v>19555.265100000001</v>
      </c>
      <c r="J86" s="31">
        <f>+NB.Hour!E86</f>
        <v>19622.318899999998</v>
      </c>
      <c r="K86" s="67">
        <v>0</v>
      </c>
      <c r="L86" s="31">
        <f>+-MIN(NEM!G86,0)</f>
        <v>0</v>
      </c>
      <c r="M86" s="31">
        <f>NB.Hour!H86</f>
        <v>67.053799999999995</v>
      </c>
      <c r="N86" s="33">
        <f>NoSolar!H86</f>
        <v>1404.9270722880001</v>
      </c>
      <c r="O86" s="33">
        <f>+NEM!P86</f>
        <v>1065.7222946116001</v>
      </c>
      <c r="P86" s="33">
        <f>+NB.Hour!N86</f>
        <v>1066.4535833544001</v>
      </c>
      <c r="Q86" s="22">
        <f>+SUM(N86,MAX($E86-20,0)*INDEX(Inputs!$F$24:$F$35,MATCH($D86,Inputs!$B$24:$B$35,0)),MAX($F86-20,0)*INDEX(Inputs!$G$24:$G$35,MATCH($D86,Inputs!$B$24:$B$35,0)))</f>
        <v>1897.7682722879999</v>
      </c>
      <c r="R86" s="22">
        <f>+SUM(O86,MAX($E86-20,0)*INDEX(Inputs!$F$24:$F$35,MATCH($D86,Inputs!$B$24:$B$35,0)),MAX($F86-20,0)*INDEX(Inputs!$G$24:$G$35,MATCH($D86,Inputs!$B$24:$B$35,0)))</f>
        <v>1558.5634946115999</v>
      </c>
      <c r="S86" s="22">
        <f>+SUM(P86,MAX($E86-20,0)*INDEX(Inputs!$F$24:$F$35,MATCH($D86,Inputs!$B$24:$B$35,0)),MAX($F86-20,0)*INDEX(Inputs!$G$24:$G$35,MATCH($D86,Inputs!$B$24:$B$35,0)))</f>
        <v>1559.2947833543999</v>
      </c>
      <c r="U86" s="19"/>
    </row>
    <row r="87" spans="2:21" s="46" customFormat="1" x14ac:dyDescent="0.25">
      <c r="B87" s="48" t="s">
        <v>105</v>
      </c>
      <c r="C87" s="8">
        <v>2021</v>
      </c>
      <c r="D87" s="37">
        <v>7</v>
      </c>
      <c r="E87" s="49">
        <f>Data!J87</f>
        <v>113</v>
      </c>
      <c r="F87" s="49">
        <f>+Data!I87</f>
        <v>85.191999999999993</v>
      </c>
      <c r="G87" s="31">
        <f>+NEM!G87</f>
        <v>21893.713500000002</v>
      </c>
      <c r="H87" s="31">
        <f>NoSolar!E87</f>
        <v>27858.272000000001</v>
      </c>
      <c r="I87" s="31">
        <f>+NEM!M87</f>
        <v>21893.713500000002</v>
      </c>
      <c r="J87" s="31">
        <f>+NB.Hour!E87</f>
        <v>21898.2395</v>
      </c>
      <c r="K87" s="67">
        <v>0</v>
      </c>
      <c r="L87" s="31">
        <f>+-MIN(NEM!G87,0)</f>
        <v>0</v>
      </c>
      <c r="M87" s="31">
        <f>NB.Hour!H87</f>
        <v>4.5259999999999998</v>
      </c>
      <c r="N87" s="33">
        <f>NoSolar!H87</f>
        <v>1470.2115787520002</v>
      </c>
      <c r="O87" s="33">
        <f>+NEM!P87</f>
        <v>1179.6421468660001</v>
      </c>
      <c r="P87" s="33">
        <f>+NB.Hour!N87</f>
        <v>1179.6915074220001</v>
      </c>
      <c r="Q87" s="22">
        <f>+SUM(N87,MAX($E87-20,0)*INDEX(Inputs!$F$24:$F$35,MATCH($D87,Inputs!$B$24:$B$35,0)),MAX($F87-20,0)*INDEX(Inputs!$G$24:$G$35,MATCH($D87,Inputs!$B$24:$B$35,0)))</f>
        <v>1961.065098752</v>
      </c>
      <c r="R87" s="22">
        <f>+SUM(O87,MAX($E87-20,0)*INDEX(Inputs!$F$24:$F$35,MATCH($D87,Inputs!$B$24:$B$35,0)),MAX($F87-20,0)*INDEX(Inputs!$G$24:$G$35,MATCH($D87,Inputs!$B$24:$B$35,0)))</f>
        <v>1670.495666866</v>
      </c>
      <c r="S87" s="22">
        <f>+SUM(P87,MAX($E87-20,0)*INDEX(Inputs!$F$24:$F$35,MATCH($D87,Inputs!$B$24:$B$35,0)),MAX($F87-20,0)*INDEX(Inputs!$G$24:$G$35,MATCH($D87,Inputs!$B$24:$B$35,0)))</f>
        <v>1670.545027422</v>
      </c>
      <c r="U87" s="19"/>
    </row>
    <row r="88" spans="2:21" s="46" customFormat="1" x14ac:dyDescent="0.25">
      <c r="B88" s="48" t="s">
        <v>105</v>
      </c>
      <c r="C88" s="8">
        <v>2021</v>
      </c>
      <c r="D88" s="37">
        <v>8</v>
      </c>
      <c r="E88" s="49">
        <f>Data!J88</f>
        <v>113</v>
      </c>
      <c r="F88" s="49">
        <f>+Data!I88</f>
        <v>75.616</v>
      </c>
      <c r="G88" s="31">
        <f>+NEM!G88</f>
        <v>19475.052799999998</v>
      </c>
      <c r="H88" s="31">
        <f>NoSolar!E88</f>
        <v>25031.439999999999</v>
      </c>
      <c r="I88" s="31">
        <f>+NEM!M88</f>
        <v>19475.052799999998</v>
      </c>
      <c r="J88" s="31">
        <f>+NB.Hour!E88</f>
        <v>19510.611999999997</v>
      </c>
      <c r="K88" s="67">
        <v>0</v>
      </c>
      <c r="L88" s="31">
        <f>+-MIN(NEM!G88,0)</f>
        <v>0</v>
      </c>
      <c r="M88" s="31">
        <f>NB.Hour!H88</f>
        <v>35.559199999999997</v>
      </c>
      <c r="N88" s="33">
        <f>NoSolar!H88</f>
        <v>1332.4996310399999</v>
      </c>
      <c r="O88" s="33">
        <f>+NEM!P88</f>
        <v>1061.8146722048</v>
      </c>
      <c r="P88" s="33">
        <f>+NB.Hour!N88</f>
        <v>1062.2024808399999</v>
      </c>
      <c r="Q88" s="22">
        <f>+SUM(N88,MAX($E88-20,0)*INDEX(Inputs!$F$24:$F$35,MATCH($D88,Inputs!$B$24:$B$35,0)),MAX($F88-20,0)*INDEX(Inputs!$G$24:$G$35,MATCH($D88,Inputs!$B$24:$B$35,0)))</f>
        <v>1765.3225910399999</v>
      </c>
      <c r="R88" s="22">
        <f>+SUM(O88,MAX($E88-20,0)*INDEX(Inputs!$F$24:$F$35,MATCH($D88,Inputs!$B$24:$B$35,0)),MAX($F88-20,0)*INDEX(Inputs!$G$24:$G$35,MATCH($D88,Inputs!$B$24:$B$35,0)))</f>
        <v>1494.6376322048</v>
      </c>
      <c r="S88" s="22">
        <f>+SUM(P88,MAX($E88-20,0)*INDEX(Inputs!$F$24:$F$35,MATCH($D88,Inputs!$B$24:$B$35,0)),MAX($F88-20,0)*INDEX(Inputs!$G$24:$G$35,MATCH($D88,Inputs!$B$24:$B$35,0)))</f>
        <v>1495.0254408399999</v>
      </c>
      <c r="U88" s="19"/>
    </row>
    <row r="89" spans="2:21" s="46" customFormat="1" x14ac:dyDescent="0.25">
      <c r="B89" s="48" t="s">
        <v>105</v>
      </c>
      <c r="C89" s="8">
        <v>2021</v>
      </c>
      <c r="D89" s="37">
        <v>9</v>
      </c>
      <c r="E89" s="49">
        <f>Data!J89</f>
        <v>113</v>
      </c>
      <c r="F89" s="49">
        <f>+Data!I89</f>
        <v>62.911999999999999</v>
      </c>
      <c r="G89" s="31">
        <f>+NEM!G89</f>
        <v>17249.988000000001</v>
      </c>
      <c r="H89" s="31">
        <f>NoSolar!E89</f>
        <v>21891.68</v>
      </c>
      <c r="I89" s="31">
        <f>+NEM!M89</f>
        <v>17249.988000000001</v>
      </c>
      <c r="J89" s="31">
        <f>+NB.Hour!E89</f>
        <v>17290.918900000001</v>
      </c>
      <c r="K89" s="67">
        <v>0</v>
      </c>
      <c r="L89" s="31">
        <f>+-MIN(NEM!G89,0)</f>
        <v>0</v>
      </c>
      <c r="M89" s="31">
        <f>NB.Hour!H89</f>
        <v>40.930900000000001</v>
      </c>
      <c r="N89" s="33">
        <f>NoSolar!H89</f>
        <v>1068.6166892799999</v>
      </c>
      <c r="O89" s="33">
        <f>+NEM!P89</f>
        <v>863.47246964800013</v>
      </c>
      <c r="P89" s="33">
        <f>+NB.Hour!N89</f>
        <v>863.73385437540003</v>
      </c>
      <c r="Q89" s="22">
        <f>+SUM(N89,MAX($E89-20,0)*INDEX(Inputs!$F$24:$F$35,MATCH($D89,Inputs!$B$24:$B$35,0)),MAX($F89-20,0)*INDEX(Inputs!$G$24:$G$35,MATCH($D89,Inputs!$B$24:$B$35,0)))</f>
        <v>1355.3650892799999</v>
      </c>
      <c r="R89" s="22">
        <f>+SUM(O89,MAX($E89-20,0)*INDEX(Inputs!$F$24:$F$35,MATCH($D89,Inputs!$B$24:$B$35,0)),MAX($F89-20,0)*INDEX(Inputs!$G$24:$G$35,MATCH($D89,Inputs!$B$24:$B$35,0)))</f>
        <v>1150.2208696480002</v>
      </c>
      <c r="S89" s="22">
        <f>+SUM(P89,MAX($E89-20,0)*INDEX(Inputs!$F$24:$F$35,MATCH($D89,Inputs!$B$24:$B$35,0)),MAX($F89-20,0)*INDEX(Inputs!$G$24:$G$35,MATCH($D89,Inputs!$B$24:$B$35,0)))</f>
        <v>1150.4822543754001</v>
      </c>
      <c r="U89" s="19"/>
    </row>
    <row r="90" spans="2:21" s="46" customFormat="1" x14ac:dyDescent="0.25">
      <c r="B90" s="48" t="s">
        <v>105</v>
      </c>
      <c r="C90" s="8">
        <v>2021</v>
      </c>
      <c r="D90" s="37">
        <v>10</v>
      </c>
      <c r="E90" s="49">
        <f>Data!J90</f>
        <v>113</v>
      </c>
      <c r="F90" s="49">
        <f>+Data!I90</f>
        <v>60.616</v>
      </c>
      <c r="G90" s="31">
        <f>+NEM!G90</f>
        <v>19223.662400000001</v>
      </c>
      <c r="H90" s="31">
        <f>NoSolar!E90</f>
        <v>22276.808000000001</v>
      </c>
      <c r="I90" s="31">
        <f>+NEM!M90</f>
        <v>19223.662400000001</v>
      </c>
      <c r="J90" s="31">
        <f>+NB.Hour!E90</f>
        <v>19231.393</v>
      </c>
      <c r="K90" s="67">
        <v>0</v>
      </c>
      <c r="L90" s="31">
        <f>+-MIN(NEM!G90,0)</f>
        <v>0</v>
      </c>
      <c r="M90" s="31">
        <f>NB.Hour!H90</f>
        <v>7.7305999999999999</v>
      </c>
      <c r="N90" s="33">
        <f>NoSolar!H90</f>
        <v>1085.6378063679999</v>
      </c>
      <c r="O90" s="33">
        <f>+NEM!P90</f>
        <v>950.70098343040002</v>
      </c>
      <c r="P90" s="33">
        <f>+NB.Hour!N90</f>
        <v>950.75035104200003</v>
      </c>
      <c r="Q90" s="22">
        <f>+SUM(N90,MAX($E90-20,0)*INDEX(Inputs!$F$24:$F$35,MATCH($D90,Inputs!$B$24:$B$35,0)),MAX($F90-20,0)*INDEX(Inputs!$G$24:$G$35,MATCH($D90,Inputs!$B$24:$B$35,0)))</f>
        <v>1362.1690063679998</v>
      </c>
      <c r="R90" s="22">
        <f>+SUM(O90,MAX($E90-20,0)*INDEX(Inputs!$F$24:$F$35,MATCH($D90,Inputs!$B$24:$B$35,0)),MAX($F90-20,0)*INDEX(Inputs!$G$24:$G$35,MATCH($D90,Inputs!$B$24:$B$35,0)))</f>
        <v>1227.2321834304</v>
      </c>
      <c r="S90" s="22">
        <f>+SUM(P90,MAX($E90-20,0)*INDEX(Inputs!$F$24:$F$35,MATCH($D90,Inputs!$B$24:$B$35,0)),MAX($F90-20,0)*INDEX(Inputs!$G$24:$G$35,MATCH($D90,Inputs!$B$24:$B$35,0)))</f>
        <v>1227.281551042</v>
      </c>
      <c r="U90" s="19"/>
    </row>
    <row r="91" spans="2:21" s="46" customFormat="1" x14ac:dyDescent="0.25">
      <c r="B91" s="48" t="s">
        <v>105</v>
      </c>
      <c r="C91" s="8">
        <v>2021</v>
      </c>
      <c r="D91" s="37">
        <v>11</v>
      </c>
      <c r="E91" s="49">
        <f>Data!J91</f>
        <v>113</v>
      </c>
      <c r="F91" s="49">
        <f>+Data!I91</f>
        <v>86.504000000000005</v>
      </c>
      <c r="G91" s="31">
        <f>+NEM!G91</f>
        <v>24257.453300000001</v>
      </c>
      <c r="H91" s="31">
        <f>NoSolar!E91</f>
        <v>26321.24</v>
      </c>
      <c r="I91" s="31">
        <f>+NEM!M91</f>
        <v>24257.453300000001</v>
      </c>
      <c r="J91" s="31">
        <f>+NB.Hour!E91</f>
        <v>24257.453300000001</v>
      </c>
      <c r="K91" s="67">
        <v>0</v>
      </c>
      <c r="L91" s="31">
        <f>+-MIN(NEM!G91,0)</f>
        <v>0</v>
      </c>
      <c r="M91" s="31">
        <f>NB.Hour!H91</f>
        <v>0</v>
      </c>
      <c r="N91" s="33">
        <f>NoSolar!H91</f>
        <v>1264.38552304</v>
      </c>
      <c r="O91" s="33">
        <f>+NEM!P91</f>
        <v>1173.1744060468</v>
      </c>
      <c r="P91" s="33">
        <f>+NB.Hour!N91</f>
        <v>1173.1744060468</v>
      </c>
      <c r="Q91" s="22">
        <f>+SUM(N91,MAX($E91-20,0)*INDEX(Inputs!$F$24:$F$35,MATCH($D91,Inputs!$B$24:$B$35,0)),MAX($F91-20,0)*INDEX(Inputs!$G$24:$G$35,MATCH($D91,Inputs!$B$24:$B$35,0)))</f>
        <v>1656.11832304</v>
      </c>
      <c r="R91" s="22">
        <f>+SUM(O91,MAX($E91-20,0)*INDEX(Inputs!$F$24:$F$35,MATCH($D91,Inputs!$B$24:$B$35,0)),MAX($F91-20,0)*INDEX(Inputs!$G$24:$G$35,MATCH($D91,Inputs!$B$24:$B$35,0)))</f>
        <v>1564.9072060468</v>
      </c>
      <c r="S91" s="22">
        <f>+SUM(P91,MAX($E91-20,0)*INDEX(Inputs!$F$24:$F$35,MATCH($D91,Inputs!$B$24:$B$35,0)),MAX($F91-20,0)*INDEX(Inputs!$G$24:$G$35,MATCH($D91,Inputs!$B$24:$B$35,0)))</f>
        <v>1564.9072060468</v>
      </c>
      <c r="U91" s="19"/>
    </row>
    <row r="92" spans="2:21" s="46" customFormat="1" x14ac:dyDescent="0.25">
      <c r="B92" s="48" t="s">
        <v>105</v>
      </c>
      <c r="C92" s="8">
        <v>2021</v>
      </c>
      <c r="D92" s="37">
        <v>12</v>
      </c>
      <c r="E92" s="49">
        <f>Data!J92</f>
        <v>113</v>
      </c>
      <c r="F92" s="49">
        <f>+Data!I92</f>
        <v>92.727999999999994</v>
      </c>
      <c r="G92" s="31">
        <f>+NEM!G92</f>
        <v>34163.710800000001</v>
      </c>
      <c r="H92" s="31">
        <f>NoSolar!E92</f>
        <v>35331.343999999997</v>
      </c>
      <c r="I92" s="31">
        <f>+NEM!M92</f>
        <v>34163.710800000001</v>
      </c>
      <c r="J92" s="31">
        <f>+NB.Hour!E92</f>
        <v>34163.710800000001</v>
      </c>
      <c r="K92" s="67">
        <v>0</v>
      </c>
      <c r="L92" s="31">
        <f>+-MIN(NEM!G92,0)</f>
        <v>0</v>
      </c>
      <c r="M92" s="31">
        <f>NB.Hour!H92</f>
        <v>0</v>
      </c>
      <c r="N92" s="33">
        <f>NoSolar!H92</f>
        <v>1662.5960794239998</v>
      </c>
      <c r="O92" s="33">
        <f>+NEM!P92</f>
        <v>1610.9913625167999</v>
      </c>
      <c r="P92" s="33">
        <f>+NB.Hour!N92</f>
        <v>1610.9913625167999</v>
      </c>
      <c r="Q92" s="22">
        <f>+SUM(N92,MAX($E92-20,0)*INDEX(Inputs!$F$24:$F$35,MATCH($D92,Inputs!$B$24:$B$35,0)),MAX($F92-20,0)*INDEX(Inputs!$G$24:$G$35,MATCH($D92,Inputs!$B$24:$B$35,0)))</f>
        <v>2082.0256794239995</v>
      </c>
      <c r="R92" s="22">
        <f>+SUM(O92,MAX($E92-20,0)*INDEX(Inputs!$F$24:$F$35,MATCH($D92,Inputs!$B$24:$B$35,0)),MAX($F92-20,0)*INDEX(Inputs!$G$24:$G$35,MATCH($D92,Inputs!$B$24:$B$35,0)))</f>
        <v>2030.4209625167998</v>
      </c>
      <c r="S92" s="22">
        <f>+SUM(P92,MAX($E92-20,0)*INDEX(Inputs!$F$24:$F$35,MATCH($D92,Inputs!$B$24:$B$35,0)),MAX($F92-20,0)*INDEX(Inputs!$G$24:$G$35,MATCH($D92,Inputs!$B$24:$B$35,0)))</f>
        <v>2030.4209625167998</v>
      </c>
      <c r="U92" s="19"/>
    </row>
    <row r="93" spans="2:21" s="46" customFormat="1" x14ac:dyDescent="0.25">
      <c r="B93" s="48" t="s">
        <v>106</v>
      </c>
      <c r="C93" s="8">
        <v>2021</v>
      </c>
      <c r="D93" s="37">
        <v>1</v>
      </c>
      <c r="E93" s="49">
        <f>Data!J93</f>
        <v>36</v>
      </c>
      <c r="F93" s="49">
        <f>+Data!I93</f>
        <v>38.543999999999997</v>
      </c>
      <c r="G93" s="31">
        <f>+NEM!G93</f>
        <v>3034.76</v>
      </c>
      <c r="H93" s="31">
        <f>NoSolar!E93</f>
        <v>5938.6080000000002</v>
      </c>
      <c r="I93" s="31">
        <f>+NEM!M93</f>
        <v>3034.76</v>
      </c>
      <c r="J93" s="31">
        <f>+NB.Hour!E93</f>
        <v>4262.8559999999998</v>
      </c>
      <c r="K93" s="67">
        <v>0</v>
      </c>
      <c r="L93" s="31">
        <f>+-MIN(NEM!G93,0)</f>
        <v>0</v>
      </c>
      <c r="M93" s="31">
        <f>NB.Hour!H93</f>
        <v>1228.096</v>
      </c>
      <c r="N93" s="33">
        <f>NoSolar!H93</f>
        <v>363.55471916800002</v>
      </c>
      <c r="O93" s="33">
        <f>+NEM!P93</f>
        <v>235.21625296000002</v>
      </c>
      <c r="P93" s="33">
        <f>+NB.Hour!N93</f>
        <v>243.058874016</v>
      </c>
      <c r="Q93" s="22">
        <f>+SUM(N93,MAX($E93-20,0)*INDEX(Inputs!$F$24:$F$35,MATCH($D93,Inputs!$B$24:$B$35,0)),MAX($F93-20,0)*INDEX(Inputs!$G$24:$G$35,MATCH($D93,Inputs!$B$24:$B$35,0)))</f>
        <v>462.55551916800005</v>
      </c>
      <c r="R93" s="22">
        <f>+SUM(O93,MAX($E93-20,0)*INDEX(Inputs!$F$24:$F$35,MATCH($D93,Inputs!$B$24:$B$35,0)),MAX($F93-20,0)*INDEX(Inputs!$G$24:$G$35,MATCH($D93,Inputs!$B$24:$B$35,0)))</f>
        <v>334.21705295999999</v>
      </c>
      <c r="S93" s="22">
        <f>+SUM(P93,MAX($E93-20,0)*INDEX(Inputs!$F$24:$F$35,MATCH($D93,Inputs!$B$24:$B$35,0)),MAX($F93-20,0)*INDEX(Inputs!$G$24:$G$35,MATCH($D93,Inputs!$B$24:$B$35,0)))</f>
        <v>342.05967401600003</v>
      </c>
      <c r="U93" s="19"/>
    </row>
    <row r="94" spans="2:21" s="46" customFormat="1" x14ac:dyDescent="0.25">
      <c r="B94" s="48" t="s">
        <v>106</v>
      </c>
      <c r="C94" s="8">
        <v>2021</v>
      </c>
      <c r="D94" s="37">
        <v>2</v>
      </c>
      <c r="E94" s="49">
        <f>Data!J94</f>
        <v>36</v>
      </c>
      <c r="F94" s="49">
        <f>+Data!I94</f>
        <v>51.335999999999999</v>
      </c>
      <c r="G94" s="31">
        <f>+NEM!G94</f>
        <v>2553.0160000000001</v>
      </c>
      <c r="H94" s="31">
        <f>NoSolar!E94</f>
        <v>5608.6480000000001</v>
      </c>
      <c r="I94" s="31">
        <f>+NEM!M94</f>
        <v>2553.0160000000001</v>
      </c>
      <c r="J94" s="31">
        <f>+NB.Hour!E94</f>
        <v>3964.8319999999999</v>
      </c>
      <c r="K94" s="67">
        <v>0</v>
      </c>
      <c r="L94" s="31">
        <f>+-MIN(NEM!G94,0)</f>
        <v>0</v>
      </c>
      <c r="M94" s="31">
        <f>NB.Hour!H94</f>
        <v>1411.816</v>
      </c>
      <c r="N94" s="33">
        <f>NoSolar!H94</f>
        <v>348.97180700800004</v>
      </c>
      <c r="O94" s="33">
        <f>+NEM!P94</f>
        <v>213.92509513600001</v>
      </c>
      <c r="P94" s="33">
        <f>+NB.Hour!N94</f>
        <v>222.94095211200002</v>
      </c>
      <c r="Q94" s="22">
        <f>+SUM(N94,MAX($E94-20,0)*INDEX(Inputs!$F$24:$F$35,MATCH($D94,Inputs!$B$24:$B$35,0)),MAX($F94-20,0)*INDEX(Inputs!$G$24:$G$35,MATCH($D94,Inputs!$B$24:$B$35,0)))</f>
        <v>504.89700700800006</v>
      </c>
      <c r="R94" s="22">
        <f>+SUM(O94,MAX($E94-20,0)*INDEX(Inputs!$F$24:$F$35,MATCH($D94,Inputs!$B$24:$B$35,0)),MAX($F94-20,0)*INDEX(Inputs!$G$24:$G$35,MATCH($D94,Inputs!$B$24:$B$35,0)))</f>
        <v>369.850295136</v>
      </c>
      <c r="S94" s="22">
        <f>+SUM(P94,MAX($E94-20,0)*INDEX(Inputs!$F$24:$F$35,MATCH($D94,Inputs!$B$24:$B$35,0)),MAX($F94-20,0)*INDEX(Inputs!$G$24:$G$35,MATCH($D94,Inputs!$B$24:$B$35,0)))</f>
        <v>378.86615211200001</v>
      </c>
      <c r="U94" s="19"/>
    </row>
    <row r="95" spans="2:21" s="46" customFormat="1" x14ac:dyDescent="0.25">
      <c r="B95" s="48" t="s">
        <v>106</v>
      </c>
      <c r="C95" s="8">
        <v>2021</v>
      </c>
      <c r="D95" s="37">
        <v>3</v>
      </c>
      <c r="E95" s="49">
        <f>Data!J95</f>
        <v>36</v>
      </c>
      <c r="F95" s="49">
        <f>+Data!I95</f>
        <v>21.623999999999999</v>
      </c>
      <c r="G95" s="31">
        <f>+NEM!G95</f>
        <v>-1329.6880000000001</v>
      </c>
      <c r="H95" s="31">
        <f>NoSolar!E95</f>
        <v>6147.8320000000003</v>
      </c>
      <c r="I95" s="31">
        <f>+NEM!M95</f>
        <v>0</v>
      </c>
      <c r="J95" s="31">
        <f>+NB.Hour!E95</f>
        <v>3023.9039999999995</v>
      </c>
      <c r="K95" s="67">
        <v>0</v>
      </c>
      <c r="L95" s="31">
        <f>+-MIN(NEM!G95,0)</f>
        <v>1329.6880000000001</v>
      </c>
      <c r="M95" s="31">
        <f>NB.Hour!H95</f>
        <v>4353.5919999999996</v>
      </c>
      <c r="N95" s="33">
        <f>NoSolar!H95</f>
        <v>372.80158307200003</v>
      </c>
      <c r="O95" s="33">
        <f>+NEM!P95</f>
        <v>0</v>
      </c>
      <c r="P95" s="33">
        <f>+NB.Hour!N95</f>
        <v>70.127147663999978</v>
      </c>
      <c r="Q95" s="22">
        <f>+SUM(N95,MAX($E95-20,0)*INDEX(Inputs!$F$24:$F$35,MATCH($D95,Inputs!$B$24:$B$35,0)),MAX($F95-20,0)*INDEX(Inputs!$G$24:$G$35,MATCH($D95,Inputs!$B$24:$B$35,0)))</f>
        <v>396.50838307200002</v>
      </c>
      <c r="R95" s="22">
        <f>+SUM(O95,MAX($E95-20,0)*INDEX(Inputs!$F$24:$F$35,MATCH($D95,Inputs!$B$24:$B$35,0)),MAX($F95-20,0)*INDEX(Inputs!$G$24:$G$35,MATCH($D95,Inputs!$B$24:$B$35,0)))</f>
        <v>23.706799999999994</v>
      </c>
      <c r="S95" s="22">
        <f>+SUM(P95,MAX($E95-20,0)*INDEX(Inputs!$F$24:$F$35,MATCH($D95,Inputs!$B$24:$B$35,0)),MAX($F95-20,0)*INDEX(Inputs!$G$24:$G$35,MATCH($D95,Inputs!$B$24:$B$35,0)))</f>
        <v>93.833947663999979</v>
      </c>
      <c r="U95" s="19"/>
    </row>
    <row r="96" spans="2:21" s="46" customFormat="1" x14ac:dyDescent="0.25">
      <c r="B96" s="48" t="s">
        <v>106</v>
      </c>
      <c r="C96" s="8">
        <v>2021</v>
      </c>
      <c r="D96" s="37">
        <v>4</v>
      </c>
      <c r="E96" s="49">
        <f>Data!J96</f>
        <v>36</v>
      </c>
      <c r="F96" s="49">
        <f>+Data!I96</f>
        <v>79.8</v>
      </c>
      <c r="G96" s="31">
        <f>+NEM!G96</f>
        <v>-2559.7120000000004</v>
      </c>
      <c r="H96" s="31">
        <f>NoSolar!E96</f>
        <v>5890.808</v>
      </c>
      <c r="I96" s="31">
        <f>+NEM!M96</f>
        <v>0</v>
      </c>
      <c r="J96" s="31">
        <f>+NB.Hour!E96</f>
        <v>2660.2</v>
      </c>
      <c r="K96" s="67">
        <v>0</v>
      </c>
      <c r="L96" s="31">
        <f>+-MIN(NEM!G96,0)</f>
        <v>2559.7120000000004</v>
      </c>
      <c r="M96" s="31">
        <f>NB.Hour!H96</f>
        <v>5219.9120000000003</v>
      </c>
      <c r="N96" s="33">
        <f>NoSolar!H96</f>
        <v>361.442150368</v>
      </c>
      <c r="O96" s="33">
        <f>+NEM!P96</f>
        <v>0</v>
      </c>
      <c r="P96" s="33">
        <f>+NB.Hour!N96</f>
        <v>21.297326479999981</v>
      </c>
      <c r="Q96" s="22">
        <f>+SUM(N96,MAX($E96-20,0)*INDEX(Inputs!$F$24:$F$35,MATCH($D96,Inputs!$B$24:$B$35,0)),MAX($F96-20,0)*INDEX(Inputs!$G$24:$G$35,MATCH($D96,Inputs!$B$24:$B$35,0)))</f>
        <v>644.03215036799998</v>
      </c>
      <c r="R96" s="22">
        <f>+SUM(O96,MAX($E96-20,0)*INDEX(Inputs!$F$24:$F$35,MATCH($D96,Inputs!$B$24:$B$35,0)),MAX($F96-20,0)*INDEX(Inputs!$G$24:$G$35,MATCH($D96,Inputs!$B$24:$B$35,0)))</f>
        <v>282.59000000000003</v>
      </c>
      <c r="S96" s="22">
        <f>+SUM(P96,MAX($E96-20,0)*INDEX(Inputs!$F$24:$F$35,MATCH($D96,Inputs!$B$24:$B$35,0)),MAX($F96-20,0)*INDEX(Inputs!$G$24:$G$35,MATCH($D96,Inputs!$B$24:$B$35,0)))</f>
        <v>303.88732648000001</v>
      </c>
      <c r="U96" s="19"/>
    </row>
    <row r="97" spans="2:21" s="46" customFormat="1" x14ac:dyDescent="0.25">
      <c r="B97" s="48" t="s">
        <v>106</v>
      </c>
      <c r="C97" s="8">
        <v>2021</v>
      </c>
      <c r="D97" s="37">
        <v>5</v>
      </c>
      <c r="E97" s="49">
        <f>Data!J97</f>
        <v>36</v>
      </c>
      <c r="F97" s="49">
        <f>+Data!I97</f>
        <v>34.951999999999998</v>
      </c>
      <c r="G97" s="31">
        <f>+NEM!G97</f>
        <v>-1806.2480000000005</v>
      </c>
      <c r="H97" s="31">
        <f>NoSolar!E97</f>
        <v>7112.5680000000002</v>
      </c>
      <c r="I97" s="31">
        <f>+NEM!M97</f>
        <v>0</v>
      </c>
      <c r="J97" s="31">
        <f>+NB.Hour!E97</f>
        <v>2748.36</v>
      </c>
      <c r="K97" s="67">
        <v>0</v>
      </c>
      <c r="L97" s="31">
        <f>+-MIN(NEM!G97,0)</f>
        <v>1806.2480000000005</v>
      </c>
      <c r="M97" s="31">
        <f>NB.Hour!H97</f>
        <v>4554.6080000000002</v>
      </c>
      <c r="N97" s="33">
        <f>NoSolar!H97</f>
        <v>415.43905532799999</v>
      </c>
      <c r="O97" s="33">
        <f>+NEM!P97</f>
        <v>0</v>
      </c>
      <c r="P97" s="33">
        <f>+NB.Hour!N97</f>
        <v>50.348790079999986</v>
      </c>
      <c r="Q97" s="22">
        <f>+SUM(N97,MAX($E97-20,0)*INDEX(Inputs!$F$24:$F$35,MATCH($D97,Inputs!$B$24:$B$35,0)),MAX($F97-20,0)*INDEX(Inputs!$G$24:$G$35,MATCH($D97,Inputs!$B$24:$B$35,0)))</f>
        <v>498.45545532800003</v>
      </c>
      <c r="R97" s="22">
        <f>+SUM(O97,MAX($E97-20,0)*INDEX(Inputs!$F$24:$F$35,MATCH($D97,Inputs!$B$24:$B$35,0)),MAX($F97-20,0)*INDEX(Inputs!$G$24:$G$35,MATCH($D97,Inputs!$B$24:$B$35,0)))</f>
        <v>83.016400000000004</v>
      </c>
      <c r="S97" s="22">
        <f>+SUM(P97,MAX($E97-20,0)*INDEX(Inputs!$F$24:$F$35,MATCH($D97,Inputs!$B$24:$B$35,0)),MAX($F97-20,0)*INDEX(Inputs!$G$24:$G$35,MATCH($D97,Inputs!$B$24:$B$35,0)))</f>
        <v>133.36519007999999</v>
      </c>
      <c r="U97" s="19"/>
    </row>
    <row r="98" spans="2:21" s="46" customFormat="1" x14ac:dyDescent="0.25">
      <c r="B98" s="48" t="s">
        <v>106</v>
      </c>
      <c r="C98" s="8">
        <v>2021</v>
      </c>
      <c r="D98" s="37">
        <v>6</v>
      </c>
      <c r="E98" s="49">
        <f>Data!J98</f>
        <v>36</v>
      </c>
      <c r="F98" s="49">
        <f>+Data!I98</f>
        <v>26.207999999999998</v>
      </c>
      <c r="G98" s="31">
        <f>+NEM!G98</f>
        <v>42.200000000000728</v>
      </c>
      <c r="H98" s="31">
        <f>NoSolar!E98</f>
        <v>9145.7440000000006</v>
      </c>
      <c r="I98" s="31">
        <f>+NEM!M98</f>
        <v>0</v>
      </c>
      <c r="J98" s="31">
        <f>+NB.Hour!E98</f>
        <v>3712.1360000000009</v>
      </c>
      <c r="K98" s="67">
        <v>0</v>
      </c>
      <c r="L98" s="31">
        <f>+-MIN(NEM!G98,0)</f>
        <v>0</v>
      </c>
      <c r="M98" s="31">
        <f>NB.Hour!H98</f>
        <v>3669.9360000000001</v>
      </c>
      <c r="N98" s="33">
        <f>NoSolar!H98</f>
        <v>558.61206470399998</v>
      </c>
      <c r="O98" s="33">
        <f>+NEM!P98</f>
        <v>0</v>
      </c>
      <c r="P98" s="33">
        <f>+NB.Hour!N98</f>
        <v>155.14813721600004</v>
      </c>
      <c r="Q98" s="22">
        <f>+SUM(N98,MAX($E98-20,0)*INDEX(Inputs!$F$24:$F$35,MATCH($D98,Inputs!$B$24:$B$35,0)),MAX($F98-20,0)*INDEX(Inputs!$G$24:$G$35,MATCH($D98,Inputs!$B$24:$B$35,0)))</f>
        <v>612.71254470400004</v>
      </c>
      <c r="R98" s="22">
        <f>+SUM(O98,MAX($E98-20,0)*INDEX(Inputs!$F$24:$F$35,MATCH($D98,Inputs!$B$24:$B$35,0)),MAX($F98-20,0)*INDEX(Inputs!$G$24:$G$35,MATCH($D98,Inputs!$B$24:$B$35,0)))</f>
        <v>54.10047999999999</v>
      </c>
      <c r="S98" s="22">
        <f>+SUM(P98,MAX($E98-20,0)*INDEX(Inputs!$F$24:$F$35,MATCH($D98,Inputs!$B$24:$B$35,0)),MAX($F98-20,0)*INDEX(Inputs!$G$24:$G$35,MATCH($D98,Inputs!$B$24:$B$35,0)))</f>
        <v>209.24861721600001</v>
      </c>
      <c r="U98" s="19"/>
    </row>
    <row r="99" spans="2:21" s="46" customFormat="1" x14ac:dyDescent="0.25">
      <c r="B99" s="48" t="s">
        <v>106</v>
      </c>
      <c r="C99" s="8">
        <v>2021</v>
      </c>
      <c r="D99" s="37">
        <v>7</v>
      </c>
      <c r="E99" s="49">
        <f>Data!J99</f>
        <v>36</v>
      </c>
      <c r="F99" s="49">
        <f>+Data!I99</f>
        <v>62.591999999999999</v>
      </c>
      <c r="G99" s="31">
        <f>+NEM!G99</f>
        <v>2656.24</v>
      </c>
      <c r="H99" s="31">
        <f>NoSolar!E99</f>
        <v>10875.791999999999</v>
      </c>
      <c r="I99" s="31">
        <f>+NEM!M99</f>
        <v>0</v>
      </c>
      <c r="J99" s="31">
        <f>+NB.Hour!E99</f>
        <v>5072.384</v>
      </c>
      <c r="K99" s="67">
        <v>0</v>
      </c>
      <c r="L99" s="31">
        <f>+-MIN(NEM!G99,0)</f>
        <v>0</v>
      </c>
      <c r="M99" s="31">
        <f>NB.Hour!H99</f>
        <v>2416.1439999999998</v>
      </c>
      <c r="N99" s="33">
        <f>NoSolar!H99</f>
        <v>642.89308307199997</v>
      </c>
      <c r="O99" s="33">
        <f>+NEM!P99</f>
        <v>0</v>
      </c>
      <c r="P99" s="33">
        <f>+NB.Hour!N99</f>
        <v>268.81985430400005</v>
      </c>
      <c r="Q99" s="22">
        <f>+SUM(N99,MAX($E99-20,0)*INDEX(Inputs!$F$24:$F$35,MATCH($D99,Inputs!$B$24:$B$35,0)),MAX($F99-20,0)*INDEX(Inputs!$G$24:$G$35,MATCH($D99,Inputs!$B$24:$B$35,0)))</f>
        <v>917.48060307199989</v>
      </c>
      <c r="R99" s="22">
        <f>+SUM(O99,MAX($E99-20,0)*INDEX(Inputs!$F$24:$F$35,MATCH($D99,Inputs!$B$24:$B$35,0)),MAX($F99-20,0)*INDEX(Inputs!$G$24:$G$35,MATCH($D99,Inputs!$B$24:$B$35,0)))</f>
        <v>274.58751999999998</v>
      </c>
      <c r="S99" s="22">
        <f>+SUM(P99,MAX($E99-20,0)*INDEX(Inputs!$F$24:$F$35,MATCH($D99,Inputs!$B$24:$B$35,0)),MAX($F99-20,0)*INDEX(Inputs!$G$24:$G$35,MATCH($D99,Inputs!$B$24:$B$35,0)))</f>
        <v>543.40737430400009</v>
      </c>
      <c r="U99" s="19"/>
    </row>
    <row r="100" spans="2:21" s="46" customFormat="1" x14ac:dyDescent="0.25">
      <c r="B100" s="48" t="s">
        <v>106</v>
      </c>
      <c r="C100" s="8">
        <v>2021</v>
      </c>
      <c r="D100" s="37">
        <v>8</v>
      </c>
      <c r="E100" s="49">
        <f>Data!J100</f>
        <v>36</v>
      </c>
      <c r="F100" s="49">
        <f>+Data!I100</f>
        <v>84.656000000000006</v>
      </c>
      <c r="G100" s="31">
        <f>+NEM!G100</f>
        <v>6998.6880000000001</v>
      </c>
      <c r="H100" s="31">
        <f>NoSolar!E100</f>
        <v>14721.208000000001</v>
      </c>
      <c r="I100" s="31">
        <f>+NEM!M100</f>
        <v>4001.4799999999996</v>
      </c>
      <c r="J100" s="31">
        <f>+NB.Hour!E100</f>
        <v>8237.5840000000007</v>
      </c>
      <c r="K100" s="67">
        <v>0</v>
      </c>
      <c r="L100" s="31">
        <f>+-MIN(NEM!G100,0)</f>
        <v>0</v>
      </c>
      <c r="M100" s="31">
        <f>NB.Hour!H100</f>
        <v>1238.896</v>
      </c>
      <c r="N100" s="33">
        <f>NoSolar!H100</f>
        <v>830.22636892800006</v>
      </c>
      <c r="O100" s="33">
        <f>+NEM!P100</f>
        <v>308.00409967999997</v>
      </c>
      <c r="P100" s="33">
        <f>+NB.Hour!N100</f>
        <v>467.52748438400005</v>
      </c>
      <c r="Q100" s="22">
        <f>+SUM(N100,MAX($E100-20,0)*INDEX(Inputs!$F$24:$F$35,MATCH($D100,Inputs!$B$24:$B$35,0)),MAX($F100-20,0)*INDEX(Inputs!$G$24:$G$35,MATCH($D100,Inputs!$B$24:$B$35,0)))</f>
        <v>1238.5217289280001</v>
      </c>
      <c r="R100" s="22">
        <f>+SUM(O100,MAX($E100-20,0)*INDEX(Inputs!$F$24:$F$35,MATCH($D100,Inputs!$B$24:$B$35,0)),MAX($F100-20,0)*INDEX(Inputs!$G$24:$G$35,MATCH($D100,Inputs!$B$24:$B$35,0)))</f>
        <v>716.29945967999993</v>
      </c>
      <c r="S100" s="22">
        <f>+SUM(P100,MAX($E100-20,0)*INDEX(Inputs!$F$24:$F$35,MATCH($D100,Inputs!$B$24:$B$35,0)),MAX($F100-20,0)*INDEX(Inputs!$G$24:$G$35,MATCH($D100,Inputs!$B$24:$B$35,0)))</f>
        <v>875.82284438400006</v>
      </c>
      <c r="U100" s="19"/>
    </row>
    <row r="101" spans="2:21" s="46" customFormat="1" x14ac:dyDescent="0.25">
      <c r="B101" s="48" t="s">
        <v>106</v>
      </c>
      <c r="C101" s="8">
        <v>2021</v>
      </c>
      <c r="D101" s="37">
        <v>9</v>
      </c>
      <c r="E101" s="49">
        <f>Data!J101</f>
        <v>36</v>
      </c>
      <c r="F101" s="49">
        <f>+Data!I101</f>
        <v>22.936</v>
      </c>
      <c r="G101" s="31">
        <f>+NEM!G101</f>
        <v>1091.152</v>
      </c>
      <c r="H101" s="31">
        <f>NoSolar!E101</f>
        <v>7693.2719999999999</v>
      </c>
      <c r="I101" s="31">
        <f>+NEM!M101</f>
        <v>1091.152</v>
      </c>
      <c r="J101" s="31">
        <f>+NB.Hour!E101</f>
        <v>4018.712</v>
      </c>
      <c r="K101" s="67">
        <v>0</v>
      </c>
      <c r="L101" s="31">
        <f>+-MIN(NEM!G101,0)</f>
        <v>0</v>
      </c>
      <c r="M101" s="31">
        <f>NB.Hour!H101</f>
        <v>2927.56</v>
      </c>
      <c r="N101" s="33">
        <f>NoSolar!H101</f>
        <v>441.10384931199997</v>
      </c>
      <c r="O101" s="33">
        <f>+NEM!P101</f>
        <v>103.37792278400001</v>
      </c>
      <c r="P101" s="33">
        <f>+NB.Hour!N101</f>
        <v>168.011951952</v>
      </c>
      <c r="Q101" s="22">
        <f>+SUM(N101,MAX($E101-20,0)*INDEX(Inputs!$F$24:$F$35,MATCH($D101,Inputs!$B$24:$B$35,0)),MAX($F101-20,0)*INDEX(Inputs!$G$24:$G$35,MATCH($D101,Inputs!$B$24:$B$35,0)))</f>
        <v>470.64904931199999</v>
      </c>
      <c r="R101" s="22">
        <f>+SUM(O101,MAX($E101-20,0)*INDEX(Inputs!$F$24:$F$35,MATCH($D101,Inputs!$B$24:$B$35,0)),MAX($F101-20,0)*INDEX(Inputs!$G$24:$G$35,MATCH($D101,Inputs!$B$24:$B$35,0)))</f>
        <v>132.92312278400001</v>
      </c>
      <c r="S101" s="22">
        <f>+SUM(P101,MAX($E101-20,0)*INDEX(Inputs!$F$24:$F$35,MATCH($D101,Inputs!$B$24:$B$35,0)),MAX($F101-20,0)*INDEX(Inputs!$G$24:$G$35,MATCH($D101,Inputs!$B$24:$B$35,0)))</f>
        <v>197.557151952</v>
      </c>
      <c r="U101" s="19"/>
    </row>
    <row r="102" spans="2:21" s="46" customFormat="1" x14ac:dyDescent="0.25">
      <c r="B102" s="48" t="s">
        <v>106</v>
      </c>
      <c r="C102" s="8">
        <v>2021</v>
      </c>
      <c r="D102" s="37">
        <v>10</v>
      </c>
      <c r="E102" s="49">
        <f>Data!J102</f>
        <v>36</v>
      </c>
      <c r="F102" s="49">
        <f>+Data!I102</f>
        <v>20.968</v>
      </c>
      <c r="G102" s="31">
        <f>+NEM!G102</f>
        <v>2138.1120000000001</v>
      </c>
      <c r="H102" s="31">
        <f>NoSolar!E102</f>
        <v>6742.36</v>
      </c>
      <c r="I102" s="31">
        <f>+NEM!M102</f>
        <v>2138.1120000000001</v>
      </c>
      <c r="J102" s="31">
        <f>+NB.Hour!E102</f>
        <v>4030.48</v>
      </c>
      <c r="K102" s="67">
        <v>0</v>
      </c>
      <c r="L102" s="31">
        <f>+-MIN(NEM!G102,0)</f>
        <v>0</v>
      </c>
      <c r="M102" s="31">
        <f>NB.Hour!H102</f>
        <v>1892.3679999999999</v>
      </c>
      <c r="N102" s="33">
        <f>NoSolar!H102</f>
        <v>399.07734255999998</v>
      </c>
      <c r="O102" s="33">
        <f>+NEM!P102</f>
        <v>195.58799795200002</v>
      </c>
      <c r="P102" s="33">
        <f>+NB.Hour!N102</f>
        <v>207.67266000000001</v>
      </c>
      <c r="Q102" s="22">
        <f>+SUM(N102,MAX($E102-20,0)*INDEX(Inputs!$F$24:$F$35,MATCH($D102,Inputs!$B$24:$B$35,0)),MAX($F102-20,0)*INDEX(Inputs!$G$24:$G$35,MATCH($D102,Inputs!$B$24:$B$35,0)))</f>
        <v>419.86494255999997</v>
      </c>
      <c r="R102" s="22">
        <f>+SUM(O102,MAX($E102-20,0)*INDEX(Inputs!$F$24:$F$35,MATCH($D102,Inputs!$B$24:$B$35,0)),MAX($F102-20,0)*INDEX(Inputs!$G$24:$G$35,MATCH($D102,Inputs!$B$24:$B$35,0)))</f>
        <v>216.37559795200002</v>
      </c>
      <c r="S102" s="22">
        <f>+SUM(P102,MAX($E102-20,0)*INDEX(Inputs!$F$24:$F$35,MATCH($D102,Inputs!$B$24:$B$35,0)),MAX($F102-20,0)*INDEX(Inputs!$G$24:$G$35,MATCH($D102,Inputs!$B$24:$B$35,0)))</f>
        <v>228.46026000000001</v>
      </c>
      <c r="U102" s="19"/>
    </row>
    <row r="103" spans="2:21" s="46" customFormat="1" x14ac:dyDescent="0.25">
      <c r="B103" s="48" t="s">
        <v>106</v>
      </c>
      <c r="C103" s="8">
        <v>2021</v>
      </c>
      <c r="D103" s="37">
        <v>11</v>
      </c>
      <c r="E103" s="49">
        <f>Data!J103</f>
        <v>36</v>
      </c>
      <c r="F103" s="49">
        <f>+Data!I103</f>
        <v>15.4</v>
      </c>
      <c r="G103" s="31">
        <f>+NEM!G103</f>
        <v>2830.4319999999998</v>
      </c>
      <c r="H103" s="31">
        <f>NoSolar!E103</f>
        <v>5848.0879999999997</v>
      </c>
      <c r="I103" s="31">
        <f>+NEM!M103</f>
        <v>2830.4319999999998</v>
      </c>
      <c r="J103" s="31">
        <f>+NB.Hour!E103</f>
        <v>3955.7279999999996</v>
      </c>
      <c r="K103" s="67">
        <v>0</v>
      </c>
      <c r="L103" s="31">
        <f>+-MIN(NEM!G103,0)</f>
        <v>0</v>
      </c>
      <c r="M103" s="31">
        <f>NB.Hour!H103</f>
        <v>1125.296</v>
      </c>
      <c r="N103" s="33">
        <f>NoSolar!H103</f>
        <v>359.55409724800001</v>
      </c>
      <c r="O103" s="33">
        <f>+NEM!P103</f>
        <v>226.18577267199998</v>
      </c>
      <c r="P103" s="33">
        <f>+NB.Hour!N103</f>
        <v>233.371912928</v>
      </c>
      <c r="Q103" s="22">
        <f>+SUM(N103,MAX($E103-20,0)*INDEX(Inputs!$F$24:$F$35,MATCH($D103,Inputs!$B$24:$B$35,0)),MAX($F103-20,0)*INDEX(Inputs!$G$24:$G$35,MATCH($D103,Inputs!$B$24:$B$35,0)))</f>
        <v>376.03409724800002</v>
      </c>
      <c r="R103" s="22">
        <f>+SUM(O103,MAX($E103-20,0)*INDEX(Inputs!$F$24:$F$35,MATCH($D103,Inputs!$B$24:$B$35,0)),MAX($F103-20,0)*INDEX(Inputs!$G$24:$G$35,MATCH($D103,Inputs!$B$24:$B$35,0)))</f>
        <v>242.66577267199997</v>
      </c>
      <c r="S103" s="22">
        <f>+SUM(P103,MAX($E103-20,0)*INDEX(Inputs!$F$24:$F$35,MATCH($D103,Inputs!$B$24:$B$35,0)),MAX($F103-20,0)*INDEX(Inputs!$G$24:$G$35,MATCH($D103,Inputs!$B$24:$B$35,0)))</f>
        <v>249.85191292799999</v>
      </c>
      <c r="U103" s="19"/>
    </row>
    <row r="104" spans="2:21" s="46" customFormat="1" x14ac:dyDescent="0.25">
      <c r="B104" s="48" t="s">
        <v>106</v>
      </c>
      <c r="C104" s="8">
        <v>2021</v>
      </c>
      <c r="D104" s="37">
        <v>12</v>
      </c>
      <c r="E104" s="49">
        <f>Data!J104</f>
        <v>36</v>
      </c>
      <c r="F104" s="49">
        <f>+Data!I104</f>
        <v>18.015999999999998</v>
      </c>
      <c r="G104" s="31">
        <f>+NEM!G104</f>
        <v>3988.6720000000005</v>
      </c>
      <c r="H104" s="31">
        <f>NoSolar!E104</f>
        <v>5502.3360000000002</v>
      </c>
      <c r="I104" s="31">
        <f>+NEM!M104</f>
        <v>3988.6720000000005</v>
      </c>
      <c r="J104" s="31">
        <f>+NB.Hour!E104</f>
        <v>4417.2880000000005</v>
      </c>
      <c r="K104" s="67">
        <v>0</v>
      </c>
      <c r="L104" s="31">
        <f>+-MIN(NEM!G104,0)</f>
        <v>0</v>
      </c>
      <c r="M104" s="31">
        <f>NB.Hour!H104</f>
        <v>428.61599999999999</v>
      </c>
      <c r="N104" s="33">
        <f>NoSolar!H104</f>
        <v>344.27324185600003</v>
      </c>
      <c r="O104" s="33">
        <f>+NEM!P104</f>
        <v>277.37534771200001</v>
      </c>
      <c r="P104" s="33">
        <f>+NB.Hour!N104</f>
        <v>280.11248948799999</v>
      </c>
      <c r="Q104" s="22">
        <f>+SUM(N104,MAX($E104-20,0)*INDEX(Inputs!$F$24:$F$35,MATCH($D104,Inputs!$B$24:$B$35,0)),MAX($F104-20,0)*INDEX(Inputs!$G$24:$G$35,MATCH($D104,Inputs!$B$24:$B$35,0)))</f>
        <v>360.75324185600005</v>
      </c>
      <c r="R104" s="22">
        <f>+SUM(O104,MAX($E104-20,0)*INDEX(Inputs!$F$24:$F$35,MATCH($D104,Inputs!$B$24:$B$35,0)),MAX($F104-20,0)*INDEX(Inputs!$G$24:$G$35,MATCH($D104,Inputs!$B$24:$B$35,0)))</f>
        <v>293.85534771200003</v>
      </c>
      <c r="S104" s="22">
        <f>+SUM(P104,MAX($E104-20,0)*INDEX(Inputs!$F$24:$F$35,MATCH($D104,Inputs!$B$24:$B$35,0)),MAX($F104-20,0)*INDEX(Inputs!$G$24:$G$35,MATCH($D104,Inputs!$B$24:$B$35,0)))</f>
        <v>296.59248948800001</v>
      </c>
      <c r="U104" s="19"/>
    </row>
    <row r="105" spans="2:21" s="46" customFormat="1" x14ac:dyDescent="0.25">
      <c r="B105" s="48" t="s">
        <v>107</v>
      </c>
      <c r="C105" s="8">
        <v>2021</v>
      </c>
      <c r="D105" s="37">
        <v>1</v>
      </c>
      <c r="E105" s="49">
        <f>Data!J105</f>
        <v>27</v>
      </c>
      <c r="F105" s="49">
        <f>+Data!I105</f>
        <v>20.64</v>
      </c>
      <c r="G105" s="31">
        <f>+NEM!G105</f>
        <v>1557.3239999999996</v>
      </c>
      <c r="H105" s="31">
        <f>NoSolar!E105</f>
        <v>5528.8239999999996</v>
      </c>
      <c r="I105" s="31">
        <f>+NEM!M105</f>
        <v>0</v>
      </c>
      <c r="J105" s="31">
        <f>+NB.Hour!E105</f>
        <v>3958.6120000000001</v>
      </c>
      <c r="K105" s="67">
        <v>0</v>
      </c>
      <c r="L105" s="31">
        <f>+-MIN(NEM!G105,0)</f>
        <v>0</v>
      </c>
      <c r="M105" s="31">
        <f>NB.Hour!H105</f>
        <v>2401.288</v>
      </c>
      <c r="N105" s="33">
        <f>NoSolar!H105</f>
        <v>345.44390550399999</v>
      </c>
      <c r="O105" s="33">
        <f>+NEM!P105</f>
        <v>0</v>
      </c>
      <c r="P105" s="33">
        <f>+NB.Hour!N105</f>
        <v>0</v>
      </c>
      <c r="Q105" s="22">
        <f>+SUM(N105,MAX($E105-20,0)*INDEX(Inputs!$F$24:$F$35,MATCH($D105,Inputs!$B$24:$B$35,0)),MAX($F105-20,0)*INDEX(Inputs!$G$24:$G$35,MATCH($D105,Inputs!$B$24:$B$35,0)))</f>
        <v>355.50190550399998</v>
      </c>
      <c r="R105" s="22">
        <f>+SUM(O105,MAX($E105-20,0)*INDEX(Inputs!$F$24:$F$35,MATCH($D105,Inputs!$B$24:$B$35,0)),MAX($F105-20,0)*INDEX(Inputs!$G$24:$G$35,MATCH($D105,Inputs!$B$24:$B$35,0)))</f>
        <v>10.058000000000003</v>
      </c>
      <c r="S105" s="22">
        <f>+SUM(P105,MAX($E105-20,0)*INDEX(Inputs!$F$24:$F$35,MATCH($D105,Inputs!$B$24:$B$35,0)),MAX($F105-20,0)*INDEX(Inputs!$G$24:$G$35,MATCH($D105,Inputs!$B$24:$B$35,0)))</f>
        <v>10.058000000000003</v>
      </c>
      <c r="U105" s="19"/>
    </row>
    <row r="106" spans="2:21" s="46" customFormat="1" x14ac:dyDescent="0.25">
      <c r="B106" s="48" t="s">
        <v>107</v>
      </c>
      <c r="C106" s="8">
        <v>2021</v>
      </c>
      <c r="D106" s="37">
        <v>2</v>
      </c>
      <c r="E106" s="49">
        <f>Data!J106</f>
        <v>26</v>
      </c>
      <c r="F106" s="49">
        <f>+Data!I106</f>
        <v>61.496000000000002</v>
      </c>
      <c r="G106" s="31">
        <f>+NEM!G106</f>
        <v>758.41200000000026</v>
      </c>
      <c r="H106" s="31">
        <f>NoSolar!E106</f>
        <v>5382.96</v>
      </c>
      <c r="I106" s="31">
        <f>+NEM!M106</f>
        <v>0</v>
      </c>
      <c r="J106" s="31">
        <f>+NB.Hour!E106</f>
        <v>3625.5639999999999</v>
      </c>
      <c r="K106" s="67">
        <v>0</v>
      </c>
      <c r="L106" s="31">
        <f>+-MIN(NEM!G106,0)</f>
        <v>0</v>
      </c>
      <c r="M106" s="31">
        <f>NB.Hour!H106</f>
        <v>2867.152</v>
      </c>
      <c r="N106" s="33">
        <f>NoSolar!H106</f>
        <v>338.99730016000001</v>
      </c>
      <c r="O106" s="33">
        <f>+NEM!P106</f>
        <v>0</v>
      </c>
      <c r="P106" s="33">
        <f>+NB.Hour!N106</f>
        <v>47.684224743999579</v>
      </c>
      <c r="Q106" s="22">
        <f>+SUM(N106,MAX($E106-20,0)*INDEX(Inputs!$F$24:$F$35,MATCH($D106,Inputs!$B$24:$B$35,0)),MAX($F106-20,0)*INDEX(Inputs!$G$24:$G$35,MATCH($D106,Inputs!$B$24:$B$35,0)))</f>
        <v>529.83450016000006</v>
      </c>
      <c r="R106" s="22">
        <f>+SUM(O106,MAX($E106-20,0)*INDEX(Inputs!$F$24:$F$35,MATCH($D106,Inputs!$B$24:$B$35,0)),MAX($F106-20,0)*INDEX(Inputs!$G$24:$G$35,MATCH($D106,Inputs!$B$24:$B$35,0)))</f>
        <v>190.83720000000002</v>
      </c>
      <c r="S106" s="22">
        <f>+SUM(P106,MAX($E106-20,0)*INDEX(Inputs!$F$24:$F$35,MATCH($D106,Inputs!$B$24:$B$35,0)),MAX($F106-20,0)*INDEX(Inputs!$G$24:$G$35,MATCH($D106,Inputs!$B$24:$B$35,0)))</f>
        <v>238.5214247439996</v>
      </c>
      <c r="U106" s="19"/>
    </row>
    <row r="107" spans="2:21" s="46" customFormat="1" x14ac:dyDescent="0.25">
      <c r="B107" s="48" t="s">
        <v>107</v>
      </c>
      <c r="C107" s="8">
        <v>2021</v>
      </c>
      <c r="D107" s="37">
        <v>3</v>
      </c>
      <c r="E107" s="49">
        <f>Data!J107</f>
        <v>26</v>
      </c>
      <c r="F107" s="49">
        <f>+Data!I107</f>
        <v>62.432000000000002</v>
      </c>
      <c r="G107" s="31">
        <f>+NEM!G107</f>
        <v>-3390.0880000000006</v>
      </c>
      <c r="H107" s="31">
        <f>NoSolar!E107</f>
        <v>5285.1120000000001</v>
      </c>
      <c r="I107" s="31">
        <f>+NEM!M107</f>
        <v>0</v>
      </c>
      <c r="J107" s="31">
        <f>+NB.Hour!E107</f>
        <v>2837.2039999999997</v>
      </c>
      <c r="K107" s="67">
        <v>0</v>
      </c>
      <c r="L107" s="31">
        <f>+-MIN(NEM!G107,0)</f>
        <v>3390.0880000000006</v>
      </c>
      <c r="M107" s="31">
        <f>NB.Hour!H107</f>
        <v>6227.2920000000004</v>
      </c>
      <c r="N107" s="33">
        <f>NoSolar!H107</f>
        <v>334.67280995200002</v>
      </c>
      <c r="O107" s="33">
        <f>+NEM!P107</f>
        <v>0</v>
      </c>
      <c r="P107" s="33">
        <f>+NB.Hour!N107</f>
        <v>0</v>
      </c>
      <c r="Q107" s="22">
        <f>+SUM(N107,MAX($E107-20,0)*INDEX(Inputs!$F$24:$F$35,MATCH($D107,Inputs!$B$24:$B$35,0)),MAX($F107-20,0)*INDEX(Inputs!$G$24:$G$35,MATCH($D107,Inputs!$B$24:$B$35,0)))</f>
        <v>529.67520995200005</v>
      </c>
      <c r="R107" s="22">
        <f>+SUM(O107,MAX($E107-20,0)*INDEX(Inputs!$F$24:$F$35,MATCH($D107,Inputs!$B$24:$B$35,0)),MAX($F107-20,0)*INDEX(Inputs!$G$24:$G$35,MATCH($D107,Inputs!$B$24:$B$35,0)))</f>
        <v>195.00240000000002</v>
      </c>
      <c r="S107" s="22">
        <f>+SUM(P107,MAX($E107-20,0)*INDEX(Inputs!$F$24:$F$35,MATCH($D107,Inputs!$B$24:$B$35,0)),MAX($F107-20,0)*INDEX(Inputs!$G$24:$G$35,MATCH($D107,Inputs!$B$24:$B$35,0)))</f>
        <v>195.00240000000002</v>
      </c>
      <c r="U107" s="19"/>
    </row>
    <row r="108" spans="2:21" s="46" customFormat="1" x14ac:dyDescent="0.25">
      <c r="B108" s="48" t="s">
        <v>107</v>
      </c>
      <c r="C108" s="8">
        <v>2021</v>
      </c>
      <c r="D108" s="37">
        <v>4</v>
      </c>
      <c r="E108" s="49">
        <f>Data!J108</f>
        <v>26</v>
      </c>
      <c r="F108" s="49">
        <f>+Data!I108</f>
        <v>24.431999999999999</v>
      </c>
      <c r="G108" s="31">
        <f>+NEM!G108</f>
        <v>-4989.8999999999996</v>
      </c>
      <c r="H108" s="31">
        <f>NoSolar!E108</f>
        <v>4105.5439999999999</v>
      </c>
      <c r="I108" s="31">
        <f>+NEM!M108</f>
        <v>0</v>
      </c>
      <c r="J108" s="31">
        <f>+NB.Hour!E108</f>
        <v>1884.308</v>
      </c>
      <c r="K108" s="67">
        <v>0</v>
      </c>
      <c r="L108" s="31">
        <f>+-MIN(NEM!G108,0)</f>
        <v>4989.8999999999996</v>
      </c>
      <c r="M108" s="31">
        <f>NB.Hour!H108</f>
        <v>6874.2079999999996</v>
      </c>
      <c r="N108" s="33">
        <f>NoSolar!H108</f>
        <v>282.54062262399998</v>
      </c>
      <c r="O108" s="33">
        <f>+NEM!P108</f>
        <v>0</v>
      </c>
      <c r="P108" s="33">
        <f>+NB.Hour!N108</f>
        <v>0</v>
      </c>
      <c r="Q108" s="22">
        <f>+SUM(N108,MAX($E108-20,0)*INDEX(Inputs!$F$24:$F$35,MATCH($D108,Inputs!$B$24:$B$35,0)),MAX($F108-20,0)*INDEX(Inputs!$G$24:$G$35,MATCH($D108,Inputs!$B$24:$B$35,0)))</f>
        <v>308.44302262399998</v>
      </c>
      <c r="R108" s="22">
        <f>+SUM(O108,MAX($E108-20,0)*INDEX(Inputs!$F$24:$F$35,MATCH($D108,Inputs!$B$24:$B$35,0)),MAX($F108-20,0)*INDEX(Inputs!$G$24:$G$35,MATCH($D108,Inputs!$B$24:$B$35,0)))</f>
        <v>25.902399999999993</v>
      </c>
      <c r="S108" s="22">
        <f>+SUM(P108,MAX($E108-20,0)*INDEX(Inputs!$F$24:$F$35,MATCH($D108,Inputs!$B$24:$B$35,0)),MAX($F108-20,0)*INDEX(Inputs!$G$24:$G$35,MATCH($D108,Inputs!$B$24:$B$35,0)))</f>
        <v>25.902399999999993</v>
      </c>
      <c r="U108" s="19"/>
    </row>
    <row r="109" spans="2:21" s="46" customFormat="1" x14ac:dyDescent="0.25">
      <c r="B109" s="48" t="s">
        <v>107</v>
      </c>
      <c r="C109" s="8">
        <v>2021</v>
      </c>
      <c r="D109" s="37">
        <v>5</v>
      </c>
      <c r="E109" s="49">
        <f>Data!J109</f>
        <v>26</v>
      </c>
      <c r="F109" s="49">
        <f>+Data!I109</f>
        <v>37.216000000000001</v>
      </c>
      <c r="G109" s="31">
        <f>+NEM!G109</f>
        <v>-6952.4759999999997</v>
      </c>
      <c r="H109" s="31">
        <f>NoSolar!E109</f>
        <v>3612.1120000000001</v>
      </c>
      <c r="I109" s="31">
        <f>+NEM!M109</f>
        <v>0</v>
      </c>
      <c r="J109" s="31">
        <f>+NB.Hour!E109</f>
        <v>1458.8679999999999</v>
      </c>
      <c r="K109" s="67">
        <v>0</v>
      </c>
      <c r="L109" s="31">
        <f>+-MIN(NEM!G109,0)</f>
        <v>6952.4759999999997</v>
      </c>
      <c r="M109" s="31">
        <f>NB.Hour!H109</f>
        <v>8411.3439999999991</v>
      </c>
      <c r="N109" s="33">
        <f>NoSolar!H109</f>
        <v>260.73290195200002</v>
      </c>
      <c r="O109" s="33">
        <f>+NEM!P109</f>
        <v>0</v>
      </c>
      <c r="P109" s="33">
        <f>+NB.Hour!N109</f>
        <v>0</v>
      </c>
      <c r="Q109" s="22">
        <f>+SUM(N109,MAX($E109-20,0)*INDEX(Inputs!$F$24:$F$35,MATCH($D109,Inputs!$B$24:$B$35,0)),MAX($F109-20,0)*INDEX(Inputs!$G$24:$G$35,MATCH($D109,Inputs!$B$24:$B$35,0)))</f>
        <v>343.52410195200002</v>
      </c>
      <c r="R109" s="22">
        <f>+SUM(O109,MAX($E109-20,0)*INDEX(Inputs!$F$24:$F$35,MATCH($D109,Inputs!$B$24:$B$35,0)),MAX($F109-20,0)*INDEX(Inputs!$G$24:$G$35,MATCH($D109,Inputs!$B$24:$B$35,0)))</f>
        <v>82.791200000000003</v>
      </c>
      <c r="S109" s="22">
        <f>+SUM(P109,MAX($E109-20,0)*INDEX(Inputs!$F$24:$F$35,MATCH($D109,Inputs!$B$24:$B$35,0)),MAX($F109-20,0)*INDEX(Inputs!$G$24:$G$35,MATCH($D109,Inputs!$B$24:$B$35,0)))</f>
        <v>82.791200000000003</v>
      </c>
      <c r="U109" s="19"/>
    </row>
    <row r="110" spans="2:21" s="46" customFormat="1" x14ac:dyDescent="0.25">
      <c r="B110" s="48" t="s">
        <v>107</v>
      </c>
      <c r="C110" s="8">
        <v>2021</v>
      </c>
      <c r="D110" s="37">
        <v>6</v>
      </c>
      <c r="E110" s="49">
        <f>Data!J110</f>
        <v>26</v>
      </c>
      <c r="F110" s="49">
        <f>+Data!I110</f>
        <v>65.447999999999993</v>
      </c>
      <c r="G110" s="31">
        <f>+NEM!G110</f>
        <v>-6990.4879999999994</v>
      </c>
      <c r="H110" s="31">
        <f>NoSolar!E110</f>
        <v>3883.36</v>
      </c>
      <c r="I110" s="31">
        <f>+NEM!M110</f>
        <v>0</v>
      </c>
      <c r="J110" s="31">
        <f>+NB.Hour!E110</f>
        <v>1543.8520000000001</v>
      </c>
      <c r="K110" s="67">
        <v>0</v>
      </c>
      <c r="L110" s="31">
        <f>+-MIN(NEM!G110,0)</f>
        <v>6990.4879999999994</v>
      </c>
      <c r="M110" s="31">
        <f>NB.Hour!H110</f>
        <v>8534.34</v>
      </c>
      <c r="N110" s="33">
        <f>NoSolar!H110</f>
        <v>302.24976576</v>
      </c>
      <c r="O110" s="33">
        <f>+NEM!P110</f>
        <v>0</v>
      </c>
      <c r="P110" s="33">
        <f>+NB.Hour!N110</f>
        <v>0</v>
      </c>
      <c r="Q110" s="22">
        <f>+SUM(N110,MAX($E110-20,0)*INDEX(Inputs!$F$24:$F$35,MATCH($D110,Inputs!$B$24:$B$35,0)),MAX($F110-20,0)*INDEX(Inputs!$G$24:$G$35,MATCH($D110,Inputs!$B$24:$B$35,0)))</f>
        <v>583.84464575999993</v>
      </c>
      <c r="R110" s="22">
        <f>+SUM(O110,MAX($E110-20,0)*INDEX(Inputs!$F$24:$F$35,MATCH($D110,Inputs!$B$24:$B$35,0)),MAX($F110-20,0)*INDEX(Inputs!$G$24:$G$35,MATCH($D110,Inputs!$B$24:$B$35,0)))</f>
        <v>281.59487999999993</v>
      </c>
      <c r="S110" s="22">
        <f>+SUM(P110,MAX($E110-20,0)*INDEX(Inputs!$F$24:$F$35,MATCH($D110,Inputs!$B$24:$B$35,0)),MAX($F110-20,0)*INDEX(Inputs!$G$24:$G$35,MATCH($D110,Inputs!$B$24:$B$35,0)))</f>
        <v>281.59487999999993</v>
      </c>
      <c r="U110" s="19"/>
    </row>
    <row r="111" spans="2:21" s="46" customFormat="1" x14ac:dyDescent="0.25">
      <c r="B111" s="48" t="s">
        <v>107</v>
      </c>
      <c r="C111" s="8">
        <v>2021</v>
      </c>
      <c r="D111" s="37">
        <v>7</v>
      </c>
      <c r="E111" s="49">
        <f>Data!J111</f>
        <v>26</v>
      </c>
      <c r="F111" s="49">
        <f>+Data!I111</f>
        <v>15.4</v>
      </c>
      <c r="G111" s="31">
        <f>+NEM!G111</f>
        <v>-5668.1760000000004</v>
      </c>
      <c r="H111" s="31">
        <f>NoSolar!E111</f>
        <v>3998.0320000000002</v>
      </c>
      <c r="I111" s="31">
        <f>+NEM!M111</f>
        <v>0</v>
      </c>
      <c r="J111" s="31">
        <f>+NB.Hour!E111</f>
        <v>1538.0999999999992</v>
      </c>
      <c r="K111" s="67">
        <v>0</v>
      </c>
      <c r="L111" s="31">
        <f>+-MIN(NEM!G111,0)</f>
        <v>5668.1760000000004</v>
      </c>
      <c r="M111" s="31">
        <f>NB.Hour!H111</f>
        <v>7206.2759999999998</v>
      </c>
      <c r="N111" s="33">
        <f>NoSolar!H111</f>
        <v>307.836126912</v>
      </c>
      <c r="O111" s="33">
        <f>+NEM!P111</f>
        <v>0</v>
      </c>
      <c r="P111" s="33">
        <f>+NB.Hour!N111</f>
        <v>0</v>
      </c>
      <c r="Q111" s="22">
        <f>+SUM(N111,MAX($E111-20,0)*INDEX(Inputs!$F$24:$F$35,MATCH($D111,Inputs!$B$24:$B$35,0)),MAX($F111-20,0)*INDEX(Inputs!$G$24:$G$35,MATCH($D111,Inputs!$B$24:$B$35,0)))</f>
        <v>314.016126912</v>
      </c>
      <c r="R111" s="22">
        <f>+SUM(O111,MAX($E111-20,0)*INDEX(Inputs!$F$24:$F$35,MATCH($D111,Inputs!$B$24:$B$35,0)),MAX($F111-20,0)*INDEX(Inputs!$G$24:$G$35,MATCH($D111,Inputs!$B$24:$B$35,0)))</f>
        <v>6.18</v>
      </c>
      <c r="S111" s="22">
        <f>+SUM(P111,MAX($E111-20,0)*INDEX(Inputs!$F$24:$F$35,MATCH($D111,Inputs!$B$24:$B$35,0)),MAX($F111-20,0)*INDEX(Inputs!$G$24:$G$35,MATCH($D111,Inputs!$B$24:$B$35,0)))</f>
        <v>6.18</v>
      </c>
      <c r="U111" s="19"/>
    </row>
    <row r="112" spans="2:21" s="46" customFormat="1" x14ac:dyDescent="0.25">
      <c r="B112" s="48" t="s">
        <v>107</v>
      </c>
      <c r="C112" s="8">
        <v>2021</v>
      </c>
      <c r="D112" s="37">
        <v>8</v>
      </c>
      <c r="E112" s="49">
        <f>Data!J112</f>
        <v>26</v>
      </c>
      <c r="F112" s="49">
        <f>+Data!I112</f>
        <v>20.504000000000001</v>
      </c>
      <c r="G112" s="31">
        <f>+NEM!G112</f>
        <v>-5096.5840000000007</v>
      </c>
      <c r="H112" s="31">
        <f>NoSolar!E112</f>
        <v>3971.864</v>
      </c>
      <c r="I112" s="31">
        <f>+NEM!M112</f>
        <v>0</v>
      </c>
      <c r="J112" s="31">
        <f>+NB.Hour!E112</f>
        <v>1622.5919999999992</v>
      </c>
      <c r="K112" s="67">
        <v>0</v>
      </c>
      <c r="L112" s="31">
        <f>+-MIN(NEM!G112,0)</f>
        <v>5096.5840000000007</v>
      </c>
      <c r="M112" s="31">
        <f>NB.Hour!H112</f>
        <v>6719.1760000000004</v>
      </c>
      <c r="N112" s="33">
        <f>NoSolar!H112</f>
        <v>306.561326624</v>
      </c>
      <c r="O112" s="33">
        <f>+NEM!P112</f>
        <v>0</v>
      </c>
      <c r="P112" s="33">
        <f>+NB.Hour!N112</f>
        <v>0</v>
      </c>
      <c r="Q112" s="22">
        <f>+SUM(N112,MAX($E112-20,0)*INDEX(Inputs!$F$24:$F$35,MATCH($D112,Inputs!$B$24:$B$35,0)),MAX($F112-20,0)*INDEX(Inputs!$G$24:$G$35,MATCH($D112,Inputs!$B$24:$B$35,0)))</f>
        <v>315.795566624</v>
      </c>
      <c r="R112" s="22">
        <f>+SUM(O112,MAX($E112-20,0)*INDEX(Inputs!$F$24:$F$35,MATCH($D112,Inputs!$B$24:$B$35,0)),MAX($F112-20,0)*INDEX(Inputs!$G$24:$G$35,MATCH($D112,Inputs!$B$24:$B$35,0)))</f>
        <v>9.2342400000000069</v>
      </c>
      <c r="S112" s="22">
        <f>+SUM(P112,MAX($E112-20,0)*INDEX(Inputs!$F$24:$F$35,MATCH($D112,Inputs!$B$24:$B$35,0)),MAX($F112-20,0)*INDEX(Inputs!$G$24:$G$35,MATCH($D112,Inputs!$B$24:$B$35,0)))</f>
        <v>9.2342400000000069</v>
      </c>
      <c r="U112" s="19"/>
    </row>
    <row r="113" spans="2:21" s="46" customFormat="1" x14ac:dyDescent="0.25">
      <c r="B113" s="48" t="s">
        <v>107</v>
      </c>
      <c r="C113" s="8">
        <v>2021</v>
      </c>
      <c r="D113" s="37">
        <v>9</v>
      </c>
      <c r="E113" s="49">
        <f>Data!J113</f>
        <v>26</v>
      </c>
      <c r="F113" s="49">
        <f>+Data!I113</f>
        <v>21.175999999999998</v>
      </c>
      <c r="G113" s="31">
        <f>+NEM!G113</f>
        <v>-4430.7520000000004</v>
      </c>
      <c r="H113" s="31">
        <f>NoSolar!E113</f>
        <v>3741.712</v>
      </c>
      <c r="I113" s="31">
        <f>+NEM!M113</f>
        <v>0</v>
      </c>
      <c r="J113" s="31">
        <f>+NB.Hour!E113</f>
        <v>1717.2639999999992</v>
      </c>
      <c r="K113" s="67">
        <v>0</v>
      </c>
      <c r="L113" s="31">
        <f>+-MIN(NEM!G113,0)</f>
        <v>4430.7520000000004</v>
      </c>
      <c r="M113" s="31">
        <f>NB.Hour!H113</f>
        <v>6148.0159999999996</v>
      </c>
      <c r="N113" s="33">
        <f>NoSolar!H113</f>
        <v>266.46070355200004</v>
      </c>
      <c r="O113" s="33">
        <f>+NEM!P113</f>
        <v>0</v>
      </c>
      <c r="P113" s="33">
        <f>+NB.Hour!N113</f>
        <v>0</v>
      </c>
      <c r="Q113" s="22">
        <f>+SUM(N113,MAX($E113-20,0)*INDEX(Inputs!$F$24:$F$35,MATCH($D113,Inputs!$B$24:$B$35,0)),MAX($F113-20,0)*INDEX(Inputs!$G$24:$G$35,MATCH($D113,Inputs!$B$24:$B$35,0)))</f>
        <v>277.87390355200006</v>
      </c>
      <c r="R113" s="22">
        <f>+SUM(O113,MAX($E113-20,0)*INDEX(Inputs!$F$24:$F$35,MATCH($D113,Inputs!$B$24:$B$35,0)),MAX($F113-20,0)*INDEX(Inputs!$G$24:$G$35,MATCH($D113,Inputs!$B$24:$B$35,0)))</f>
        <v>11.413199999999993</v>
      </c>
      <c r="S113" s="22">
        <f>+SUM(P113,MAX($E113-20,0)*INDEX(Inputs!$F$24:$F$35,MATCH($D113,Inputs!$B$24:$B$35,0)),MAX($F113-20,0)*INDEX(Inputs!$G$24:$G$35,MATCH($D113,Inputs!$B$24:$B$35,0)))</f>
        <v>11.413199999999993</v>
      </c>
      <c r="U113" s="19"/>
    </row>
    <row r="114" spans="2:21" s="46" customFormat="1" x14ac:dyDescent="0.25">
      <c r="B114" s="48" t="s">
        <v>107</v>
      </c>
      <c r="C114" s="8">
        <v>2021</v>
      </c>
      <c r="D114" s="37">
        <v>10</v>
      </c>
      <c r="E114" s="49">
        <f>Data!J114</f>
        <v>26</v>
      </c>
      <c r="F114" s="49">
        <f>+Data!I114</f>
        <v>17.36</v>
      </c>
      <c r="G114" s="31">
        <f>+NEM!G114</f>
        <v>-2102.7240000000006</v>
      </c>
      <c r="H114" s="31">
        <f>NoSolar!E114</f>
        <v>3742.72</v>
      </c>
      <c r="I114" s="31">
        <f>+NEM!M114</f>
        <v>0</v>
      </c>
      <c r="J114" s="31">
        <f>+NB.Hour!E114</f>
        <v>2059.5759999999996</v>
      </c>
      <c r="K114" s="67">
        <v>0</v>
      </c>
      <c r="L114" s="31">
        <f>+-MIN(NEM!G114,0)</f>
        <v>2102.7240000000006</v>
      </c>
      <c r="M114" s="31">
        <f>NB.Hour!H114</f>
        <v>4162.3</v>
      </c>
      <c r="N114" s="33">
        <f>NoSolar!H114</f>
        <v>266.50525312000002</v>
      </c>
      <c r="O114" s="33">
        <f>+NEM!P114</f>
        <v>0</v>
      </c>
      <c r="P114" s="33">
        <f>+NB.Hour!N114</f>
        <v>0</v>
      </c>
      <c r="Q114" s="22">
        <f>+SUM(N114,MAX($E114-20,0)*INDEX(Inputs!$F$24:$F$35,MATCH($D114,Inputs!$B$24:$B$35,0)),MAX($F114-20,0)*INDEX(Inputs!$G$24:$G$35,MATCH($D114,Inputs!$B$24:$B$35,0)))</f>
        <v>272.68525312000003</v>
      </c>
      <c r="R114" s="22">
        <f>+SUM(O114,MAX($E114-20,0)*INDEX(Inputs!$F$24:$F$35,MATCH($D114,Inputs!$B$24:$B$35,0)),MAX($F114-20,0)*INDEX(Inputs!$G$24:$G$35,MATCH($D114,Inputs!$B$24:$B$35,0)))</f>
        <v>6.18</v>
      </c>
      <c r="S114" s="22">
        <f>+SUM(P114,MAX($E114-20,0)*INDEX(Inputs!$F$24:$F$35,MATCH($D114,Inputs!$B$24:$B$35,0)),MAX($F114-20,0)*INDEX(Inputs!$G$24:$G$35,MATCH($D114,Inputs!$B$24:$B$35,0)))</f>
        <v>6.18</v>
      </c>
      <c r="U114" s="19"/>
    </row>
    <row r="115" spans="2:21" s="46" customFormat="1" x14ac:dyDescent="0.25">
      <c r="B115" s="48" t="s">
        <v>107</v>
      </c>
      <c r="C115" s="8">
        <v>2021</v>
      </c>
      <c r="D115" s="37">
        <v>11</v>
      </c>
      <c r="E115" s="49">
        <f>Data!J115</f>
        <v>26</v>
      </c>
      <c r="F115" s="49">
        <f>+Data!I115</f>
        <v>19.655999999999999</v>
      </c>
      <c r="G115" s="31">
        <f>+NEM!G115</f>
        <v>37.104000000000269</v>
      </c>
      <c r="H115" s="31">
        <f>NoSolar!E115</f>
        <v>4462.808</v>
      </c>
      <c r="I115" s="31">
        <f>+NEM!M115</f>
        <v>0</v>
      </c>
      <c r="J115" s="31">
        <f>+NB.Hour!E115</f>
        <v>2780.28</v>
      </c>
      <c r="K115" s="67">
        <v>0</v>
      </c>
      <c r="L115" s="31">
        <f>+-MIN(NEM!G115,0)</f>
        <v>0</v>
      </c>
      <c r="M115" s="31">
        <f>NB.Hour!H115</f>
        <v>2743.1759999999999</v>
      </c>
      <c r="N115" s="33">
        <f>NoSolar!H115</f>
        <v>298.33026236800004</v>
      </c>
      <c r="O115" s="33">
        <f>+NEM!P115</f>
        <v>0</v>
      </c>
      <c r="P115" s="33">
        <f>+NB.Hour!N115</f>
        <v>0</v>
      </c>
      <c r="Q115" s="22">
        <f>+SUM(N115,MAX($E115-20,0)*INDEX(Inputs!$F$24:$F$35,MATCH($D115,Inputs!$B$24:$B$35,0)),MAX($F115-20,0)*INDEX(Inputs!$G$24:$G$35,MATCH($D115,Inputs!$B$24:$B$35,0)))</f>
        <v>304.51026236800004</v>
      </c>
      <c r="R115" s="22">
        <f>+SUM(O115,MAX($E115-20,0)*INDEX(Inputs!$F$24:$F$35,MATCH($D115,Inputs!$B$24:$B$35,0)),MAX($F115-20,0)*INDEX(Inputs!$G$24:$G$35,MATCH($D115,Inputs!$B$24:$B$35,0)))</f>
        <v>6.18</v>
      </c>
      <c r="S115" s="22">
        <f>+SUM(P115,MAX($E115-20,0)*INDEX(Inputs!$F$24:$F$35,MATCH($D115,Inputs!$B$24:$B$35,0)),MAX($F115-20,0)*INDEX(Inputs!$G$24:$G$35,MATCH($D115,Inputs!$B$24:$B$35,0)))</f>
        <v>6.18</v>
      </c>
      <c r="U115" s="19"/>
    </row>
    <row r="116" spans="2:21" s="46" customFormat="1" x14ac:dyDescent="0.25">
      <c r="B116" s="48" t="s">
        <v>107</v>
      </c>
      <c r="C116" s="8">
        <v>2021</v>
      </c>
      <c r="D116" s="37">
        <v>12</v>
      </c>
      <c r="E116" s="49">
        <f>Data!J116</f>
        <v>26</v>
      </c>
      <c r="F116" s="49">
        <f>+Data!I116</f>
        <v>22.28</v>
      </c>
      <c r="G116" s="31">
        <f>+NEM!G116</f>
        <v>3141.3359999999998</v>
      </c>
      <c r="H116" s="31">
        <f>NoSolar!E116</f>
        <v>5923.24</v>
      </c>
      <c r="I116" s="31">
        <f>+NEM!M116</f>
        <v>0</v>
      </c>
      <c r="J116" s="31">
        <f>+NB.Hour!E116</f>
        <v>4484.9480000000003</v>
      </c>
      <c r="K116" s="67">
        <v>0</v>
      </c>
      <c r="L116" s="31">
        <f>+-MIN(NEM!G116,0)</f>
        <v>0</v>
      </c>
      <c r="M116" s="31">
        <f>NB.Hour!H116</f>
        <v>1343.6120000000001</v>
      </c>
      <c r="N116" s="33">
        <f>NoSolar!H116</f>
        <v>362.87551503999998</v>
      </c>
      <c r="O116" s="33">
        <f>+NEM!P116</f>
        <v>0</v>
      </c>
      <c r="P116" s="33">
        <f>+NB.Hour!N116</f>
        <v>0</v>
      </c>
      <c r="Q116" s="22">
        <f>+SUM(N116,MAX($E116-20,0)*INDEX(Inputs!$F$24:$F$35,MATCH($D116,Inputs!$B$24:$B$35,0)),MAX($F116-20,0)*INDEX(Inputs!$G$24:$G$35,MATCH($D116,Inputs!$B$24:$B$35,0)))</f>
        <v>379.20151504</v>
      </c>
      <c r="R116" s="22">
        <f>+SUM(O116,MAX($E116-20,0)*INDEX(Inputs!$F$24:$F$35,MATCH($D116,Inputs!$B$24:$B$35,0)),MAX($F116-20,0)*INDEX(Inputs!$G$24:$G$35,MATCH($D116,Inputs!$B$24:$B$35,0)))</f>
        <v>16.326000000000008</v>
      </c>
      <c r="S116" s="22">
        <f>+SUM(P116,MAX($E116-20,0)*INDEX(Inputs!$F$24:$F$35,MATCH($D116,Inputs!$B$24:$B$35,0)),MAX($F116-20,0)*INDEX(Inputs!$G$24:$G$35,MATCH($D116,Inputs!$B$24:$B$35,0)))</f>
        <v>16.326000000000008</v>
      </c>
      <c r="U116" s="19"/>
    </row>
    <row r="117" spans="2:21" s="46" customFormat="1" x14ac:dyDescent="0.25">
      <c r="B117" s="48" t="s">
        <v>108</v>
      </c>
      <c r="C117" s="8">
        <v>2021</v>
      </c>
      <c r="D117" s="37">
        <v>1</v>
      </c>
      <c r="E117" s="49">
        <f>Data!J117</f>
        <v>469</v>
      </c>
      <c r="F117" s="49">
        <f>+Data!I117</f>
        <v>468.57600000000002</v>
      </c>
      <c r="G117" s="31">
        <f>+NEM!G117</f>
        <v>93183.614999999991</v>
      </c>
      <c r="H117" s="31">
        <f>NoSolar!E117</f>
        <v>93594.551999999996</v>
      </c>
      <c r="I117" s="31">
        <f>+NEM!M117</f>
        <v>93183.614999999991</v>
      </c>
      <c r="J117" s="31">
        <f>+NB.Hour!E117</f>
        <v>93183.615000000005</v>
      </c>
      <c r="K117" s="67">
        <v>0</v>
      </c>
      <c r="L117" s="31">
        <f>+-MIN(NEM!G117,0)</f>
        <v>0</v>
      </c>
      <c r="M117" s="31">
        <f>NB.Hour!H117</f>
        <v>0</v>
      </c>
      <c r="N117" s="33">
        <f>NoSolar!H117</f>
        <v>4237.5968201919995</v>
      </c>
      <c r="O117" s="33">
        <f>+NEM!P117</f>
        <v>4219.43504854</v>
      </c>
      <c r="P117" s="33">
        <f>+NB.Hour!N117</f>
        <v>4219.43504854</v>
      </c>
      <c r="Q117" s="22">
        <f>+SUM(N117,MAX($E117-20,0)*INDEX(Inputs!$F$24:$F$35,MATCH($D117,Inputs!$B$24:$B$35,0)),MAX($F117-20,0)*INDEX(Inputs!$G$24:$G$35,MATCH($D117,Inputs!$B$24:$B$35,0)))</f>
        <v>6696.2300201919998</v>
      </c>
      <c r="R117" s="22">
        <f>+SUM(O117,MAX($E117-20,0)*INDEX(Inputs!$F$24:$F$35,MATCH($D117,Inputs!$B$24:$B$35,0)),MAX($F117-20,0)*INDEX(Inputs!$G$24:$G$35,MATCH($D117,Inputs!$B$24:$B$35,0)))</f>
        <v>6678.0682485400002</v>
      </c>
      <c r="S117" s="22">
        <f>+SUM(P117,MAX($E117-20,0)*INDEX(Inputs!$F$24:$F$35,MATCH($D117,Inputs!$B$24:$B$35,0)),MAX($F117-20,0)*INDEX(Inputs!$G$24:$G$35,MATCH($D117,Inputs!$B$24:$B$35,0)))</f>
        <v>6678.0682485400002</v>
      </c>
      <c r="U117" s="19"/>
    </row>
    <row r="118" spans="2:21" s="46" customFormat="1" x14ac:dyDescent="0.25">
      <c r="B118" s="48" t="s">
        <v>108</v>
      </c>
      <c r="C118" s="8">
        <v>2021</v>
      </c>
      <c r="D118" s="37">
        <v>2</v>
      </c>
      <c r="E118" s="49">
        <f>Data!J118</f>
        <v>468</v>
      </c>
      <c r="F118" s="49">
        <f>+Data!I118</f>
        <v>437.44799999999998</v>
      </c>
      <c r="G118" s="31">
        <f>+NEM!G118</f>
        <v>81432.819499999998</v>
      </c>
      <c r="H118" s="31">
        <f>NoSolar!E118</f>
        <v>81908.36</v>
      </c>
      <c r="I118" s="31">
        <f>+NEM!M118</f>
        <v>81432.819499999998</v>
      </c>
      <c r="J118" s="31">
        <f>+NB.Hour!E118</f>
        <v>81432.819499999998</v>
      </c>
      <c r="K118" s="67">
        <v>0</v>
      </c>
      <c r="L118" s="31">
        <f>+-MIN(NEM!G118,0)</f>
        <v>0</v>
      </c>
      <c r="M118" s="31">
        <f>NB.Hour!H118</f>
        <v>0</v>
      </c>
      <c r="N118" s="33">
        <f>NoSolar!H118</f>
        <v>3721.1138785600001</v>
      </c>
      <c r="O118" s="33">
        <f>+NEM!P118</f>
        <v>3700.0968906219996</v>
      </c>
      <c r="P118" s="33">
        <f>+NB.Hour!N118</f>
        <v>3700.0968906219996</v>
      </c>
      <c r="Q118" s="22">
        <f>+SUM(N118,MAX($E118-20,0)*INDEX(Inputs!$F$24:$F$35,MATCH($D118,Inputs!$B$24:$B$35,0)),MAX($F118-20,0)*INDEX(Inputs!$G$24:$G$35,MATCH($D118,Inputs!$B$24:$B$35,0)))</f>
        <v>6040.1974785599996</v>
      </c>
      <c r="R118" s="22">
        <f>+SUM(O118,MAX($E118-20,0)*INDEX(Inputs!$F$24:$F$35,MATCH($D118,Inputs!$B$24:$B$35,0)),MAX($F118-20,0)*INDEX(Inputs!$G$24:$G$35,MATCH($D118,Inputs!$B$24:$B$35,0)))</f>
        <v>6019.1804906219986</v>
      </c>
      <c r="S118" s="22">
        <f>+SUM(P118,MAX($E118-20,0)*INDEX(Inputs!$F$24:$F$35,MATCH($D118,Inputs!$B$24:$B$35,0)),MAX($F118-20,0)*INDEX(Inputs!$G$24:$G$35,MATCH($D118,Inputs!$B$24:$B$35,0)))</f>
        <v>6019.1804906219986</v>
      </c>
      <c r="U118" s="19"/>
    </row>
    <row r="119" spans="2:21" s="46" customFormat="1" x14ac:dyDescent="0.25">
      <c r="B119" s="48" t="s">
        <v>108</v>
      </c>
      <c r="C119" s="8">
        <v>2021</v>
      </c>
      <c r="D119" s="37">
        <v>3</v>
      </c>
      <c r="E119" s="49">
        <f>Data!J119</f>
        <v>468</v>
      </c>
      <c r="F119" s="49">
        <f>+Data!I119</f>
        <v>444.32799999999997</v>
      </c>
      <c r="G119" s="31">
        <f>+NEM!G119</f>
        <v>114597.76359999999</v>
      </c>
      <c r="H119" s="31">
        <f>NoSolar!E119</f>
        <v>115455.264</v>
      </c>
      <c r="I119" s="31">
        <f>+NEM!M119</f>
        <v>114597.76359999999</v>
      </c>
      <c r="J119" s="31">
        <f>+NB.Hour!E119</f>
        <v>114597.76359999999</v>
      </c>
      <c r="K119" s="67">
        <v>0</v>
      </c>
      <c r="L119" s="31">
        <f>+-MIN(NEM!G119,0)</f>
        <v>0</v>
      </c>
      <c r="M119" s="31">
        <f>NB.Hour!H119</f>
        <v>0</v>
      </c>
      <c r="N119" s="33">
        <f>NoSolar!H119</f>
        <v>5203.7528477440001</v>
      </c>
      <c r="O119" s="33">
        <f>+NEM!P119</f>
        <v>5165.8547600656002</v>
      </c>
      <c r="P119" s="33">
        <f>+NB.Hour!N119</f>
        <v>5165.8547600656002</v>
      </c>
      <c r="Q119" s="22">
        <f>+SUM(N119,MAX($E119-20,0)*INDEX(Inputs!$F$24:$F$35,MATCH($D119,Inputs!$B$24:$B$35,0)),MAX($F119-20,0)*INDEX(Inputs!$G$24:$G$35,MATCH($D119,Inputs!$B$24:$B$35,0)))</f>
        <v>7553.4524477439991</v>
      </c>
      <c r="R119" s="22">
        <f>+SUM(O119,MAX($E119-20,0)*INDEX(Inputs!$F$24:$F$35,MATCH($D119,Inputs!$B$24:$B$35,0)),MAX($F119-20,0)*INDEX(Inputs!$G$24:$G$35,MATCH($D119,Inputs!$B$24:$B$35,0)))</f>
        <v>7515.5543600656001</v>
      </c>
      <c r="S119" s="22">
        <f>+SUM(P119,MAX($E119-20,0)*INDEX(Inputs!$F$24:$F$35,MATCH($D119,Inputs!$B$24:$B$35,0)),MAX($F119-20,0)*INDEX(Inputs!$G$24:$G$35,MATCH($D119,Inputs!$B$24:$B$35,0)))</f>
        <v>7515.5543600656001</v>
      </c>
      <c r="U119" s="19"/>
    </row>
    <row r="120" spans="2:21" s="46" customFormat="1" x14ac:dyDescent="0.25">
      <c r="B120" s="48" t="s">
        <v>108</v>
      </c>
      <c r="C120" s="8">
        <v>2021</v>
      </c>
      <c r="D120" s="37">
        <v>4</v>
      </c>
      <c r="E120" s="49">
        <f>Data!J120</f>
        <v>468</v>
      </c>
      <c r="F120" s="49">
        <f>+Data!I120</f>
        <v>419.096</v>
      </c>
      <c r="G120" s="31">
        <f>+NEM!G120</f>
        <v>109163.9993</v>
      </c>
      <c r="H120" s="31">
        <f>NoSolar!E120</f>
        <v>109721.992</v>
      </c>
      <c r="I120" s="31">
        <f>+NEM!M120</f>
        <v>109163.9993</v>
      </c>
      <c r="J120" s="31">
        <f>+NB.Hour!E120</f>
        <v>109163.9993</v>
      </c>
      <c r="K120" s="67">
        <v>0</v>
      </c>
      <c r="L120" s="31">
        <f>+-MIN(NEM!G120,0)</f>
        <v>0</v>
      </c>
      <c r="M120" s="31">
        <f>NB.Hour!H120</f>
        <v>0</v>
      </c>
      <c r="N120" s="33">
        <f>NoSolar!H120</f>
        <v>4950.3651584320005</v>
      </c>
      <c r="O120" s="33">
        <f>+NEM!P120</f>
        <v>4925.7041130628004</v>
      </c>
      <c r="P120" s="33">
        <f>+NB.Hour!N120</f>
        <v>4925.7041130628004</v>
      </c>
      <c r="Q120" s="22">
        <f>+SUM(N120,MAX($E120-20,0)*INDEX(Inputs!$F$24:$F$35,MATCH($D120,Inputs!$B$24:$B$35,0)),MAX($F120-20,0)*INDEX(Inputs!$G$24:$G$35,MATCH($D120,Inputs!$B$24:$B$35,0)))</f>
        <v>7187.7823584320004</v>
      </c>
      <c r="R120" s="22">
        <f>+SUM(O120,MAX($E120-20,0)*INDEX(Inputs!$F$24:$F$35,MATCH($D120,Inputs!$B$24:$B$35,0)),MAX($F120-20,0)*INDEX(Inputs!$G$24:$G$35,MATCH($D120,Inputs!$B$24:$B$35,0)))</f>
        <v>7163.1213130628003</v>
      </c>
      <c r="S120" s="22">
        <f>+SUM(P120,MAX($E120-20,0)*INDEX(Inputs!$F$24:$F$35,MATCH($D120,Inputs!$B$24:$B$35,0)),MAX($F120-20,0)*INDEX(Inputs!$G$24:$G$35,MATCH($D120,Inputs!$B$24:$B$35,0)))</f>
        <v>7163.1213130628003</v>
      </c>
      <c r="U120" s="19"/>
    </row>
    <row r="121" spans="2:21" s="46" customFormat="1" x14ac:dyDescent="0.25">
      <c r="B121" s="48" t="s">
        <v>108</v>
      </c>
      <c r="C121" s="8">
        <v>2021</v>
      </c>
      <c r="D121" s="37">
        <v>5</v>
      </c>
      <c r="E121" s="49">
        <f>Data!J121</f>
        <v>468</v>
      </c>
      <c r="F121" s="49">
        <f>+Data!I121</f>
        <v>426.96</v>
      </c>
      <c r="G121" s="31">
        <f>+NEM!G121</f>
        <v>111735.75510000001</v>
      </c>
      <c r="H121" s="31">
        <f>NoSolar!E121</f>
        <v>112004.09600000001</v>
      </c>
      <c r="I121" s="31">
        <f>+NEM!M121</f>
        <v>111735.75510000001</v>
      </c>
      <c r="J121" s="31">
        <f>+NB.Hour!E121</f>
        <v>111735.75509999999</v>
      </c>
      <c r="K121" s="67">
        <v>0</v>
      </c>
      <c r="L121" s="31">
        <f>+-MIN(NEM!G121,0)</f>
        <v>0</v>
      </c>
      <c r="M121" s="31">
        <f>NB.Hour!H121</f>
        <v>0</v>
      </c>
      <c r="N121" s="33">
        <f>NoSolar!H121</f>
        <v>5051.2250268160005</v>
      </c>
      <c r="O121" s="33">
        <f>+NEM!P121</f>
        <v>5039.3654323996006</v>
      </c>
      <c r="P121" s="33">
        <f>+NB.Hour!N121</f>
        <v>5039.3654323995997</v>
      </c>
      <c r="Q121" s="22">
        <f>+SUM(N121,MAX($E121-20,0)*INDEX(Inputs!$F$24:$F$35,MATCH($D121,Inputs!$B$24:$B$35,0)),MAX($F121-20,0)*INDEX(Inputs!$G$24:$G$35,MATCH($D121,Inputs!$B$24:$B$35,0)))</f>
        <v>7323.6370268159999</v>
      </c>
      <c r="R121" s="22">
        <f>+SUM(O121,MAX($E121-20,0)*INDEX(Inputs!$F$24:$F$35,MATCH($D121,Inputs!$B$24:$B$35,0)),MAX($F121-20,0)*INDEX(Inputs!$G$24:$G$35,MATCH($D121,Inputs!$B$24:$B$35,0)))</f>
        <v>7311.7774323996</v>
      </c>
      <c r="S121" s="22">
        <f>+SUM(P121,MAX($E121-20,0)*INDEX(Inputs!$F$24:$F$35,MATCH($D121,Inputs!$B$24:$B$35,0)),MAX($F121-20,0)*INDEX(Inputs!$G$24:$G$35,MATCH($D121,Inputs!$B$24:$B$35,0)))</f>
        <v>7311.7774323995991</v>
      </c>
      <c r="U121" s="19"/>
    </row>
    <row r="122" spans="2:21" s="46" customFormat="1" x14ac:dyDescent="0.25">
      <c r="B122" s="48" t="s">
        <v>108</v>
      </c>
      <c r="C122" s="8">
        <v>2021</v>
      </c>
      <c r="D122" s="37">
        <v>6</v>
      </c>
      <c r="E122" s="49">
        <f>Data!J122</f>
        <v>468</v>
      </c>
      <c r="F122" s="49">
        <f>+Data!I122</f>
        <v>418.11200000000002</v>
      </c>
      <c r="G122" s="31">
        <f>+NEM!G122</f>
        <v>117596.47850000001</v>
      </c>
      <c r="H122" s="31">
        <f>NoSolar!E122</f>
        <v>117834.52800000001</v>
      </c>
      <c r="I122" s="31">
        <f>+NEM!M122</f>
        <v>117596.47850000001</v>
      </c>
      <c r="J122" s="31">
        <f>+NB.Hour!E122</f>
        <v>117596.4785</v>
      </c>
      <c r="K122" s="67">
        <v>0</v>
      </c>
      <c r="L122" s="31">
        <f>+-MIN(NEM!G122,0)</f>
        <v>0</v>
      </c>
      <c r="M122" s="31">
        <f>NB.Hour!H122</f>
        <v>0</v>
      </c>
      <c r="N122" s="33">
        <f>NoSolar!H122</f>
        <v>5853.4948660480004</v>
      </c>
      <c r="O122" s="33">
        <f>+NEM!P122</f>
        <v>5841.8980466060011</v>
      </c>
      <c r="P122" s="33">
        <f>+NB.Hour!N122</f>
        <v>5841.8980466060002</v>
      </c>
      <c r="Q122" s="22">
        <f>+SUM(N122,MAX($E122-20,0)*INDEX(Inputs!$F$24:$F$35,MATCH($D122,Inputs!$B$24:$B$35,0)),MAX($F122-20,0)*INDEX(Inputs!$G$24:$G$35,MATCH($D122,Inputs!$B$24:$B$35,0)))</f>
        <v>8727.493586048</v>
      </c>
      <c r="R122" s="22">
        <f>+SUM(O122,MAX($E122-20,0)*INDEX(Inputs!$F$24:$F$35,MATCH($D122,Inputs!$B$24:$B$35,0)),MAX($F122-20,0)*INDEX(Inputs!$G$24:$G$35,MATCH($D122,Inputs!$B$24:$B$35,0)))</f>
        <v>8715.8967666060016</v>
      </c>
      <c r="S122" s="22">
        <f>+SUM(P122,MAX($E122-20,0)*INDEX(Inputs!$F$24:$F$35,MATCH($D122,Inputs!$B$24:$B$35,0)),MAX($F122-20,0)*INDEX(Inputs!$G$24:$G$35,MATCH($D122,Inputs!$B$24:$B$35,0)))</f>
        <v>8715.8967666059998</v>
      </c>
      <c r="U122" s="19"/>
    </row>
    <row r="123" spans="2:21" s="46" customFormat="1" x14ac:dyDescent="0.25">
      <c r="B123" s="48" t="s">
        <v>108</v>
      </c>
      <c r="C123" s="8">
        <v>2021</v>
      </c>
      <c r="D123" s="37">
        <v>7</v>
      </c>
      <c r="E123" s="49">
        <f>Data!J123</f>
        <v>468</v>
      </c>
      <c r="F123" s="49">
        <f>+Data!I123</f>
        <v>401.40800000000002</v>
      </c>
      <c r="G123" s="31">
        <f>+NEM!G123</f>
        <v>115159.8723</v>
      </c>
      <c r="H123" s="31">
        <f>NoSolar!E123</f>
        <v>115693.08</v>
      </c>
      <c r="I123" s="31">
        <f>+NEM!M123</f>
        <v>115159.8723</v>
      </c>
      <c r="J123" s="31">
        <f>+NB.Hour!E123</f>
        <v>115159.8723</v>
      </c>
      <c r="K123" s="67">
        <v>0</v>
      </c>
      <c r="L123" s="31">
        <f>+-MIN(NEM!G123,0)</f>
        <v>0</v>
      </c>
      <c r="M123" s="31">
        <f>NB.Hour!H123</f>
        <v>0</v>
      </c>
      <c r="N123" s="33">
        <f>NoSolar!H123</f>
        <v>5749.1720852799999</v>
      </c>
      <c r="O123" s="33">
        <f>+NEM!P123</f>
        <v>5723.1963389668008</v>
      </c>
      <c r="P123" s="33">
        <f>+NB.Hour!N123</f>
        <v>5723.1963389668008</v>
      </c>
      <c r="Q123" s="22">
        <f>+SUM(N123,MAX($E123-20,0)*INDEX(Inputs!$F$24:$F$35,MATCH($D123,Inputs!$B$24:$B$35,0)),MAX($F123-20,0)*INDEX(Inputs!$G$24:$G$35,MATCH($D123,Inputs!$B$24:$B$35,0)))</f>
        <v>8521.9445652799986</v>
      </c>
      <c r="R123" s="22">
        <f>+SUM(O123,MAX($E123-20,0)*INDEX(Inputs!$F$24:$F$35,MATCH($D123,Inputs!$B$24:$B$35,0)),MAX($F123-20,0)*INDEX(Inputs!$G$24:$G$35,MATCH($D123,Inputs!$B$24:$B$35,0)))</f>
        <v>8495.9688189668013</v>
      </c>
      <c r="S123" s="22">
        <f>+SUM(P123,MAX($E123-20,0)*INDEX(Inputs!$F$24:$F$35,MATCH($D123,Inputs!$B$24:$B$35,0)),MAX($F123-20,0)*INDEX(Inputs!$G$24:$G$35,MATCH($D123,Inputs!$B$24:$B$35,0)))</f>
        <v>8495.9688189668013</v>
      </c>
      <c r="U123" s="19"/>
    </row>
    <row r="124" spans="2:21" s="46" customFormat="1" x14ac:dyDescent="0.25">
      <c r="B124" s="48" t="s">
        <v>108</v>
      </c>
      <c r="C124" s="8">
        <v>2021</v>
      </c>
      <c r="D124" s="37">
        <v>8</v>
      </c>
      <c r="E124" s="49">
        <f>Data!J124</f>
        <v>468</v>
      </c>
      <c r="F124" s="49">
        <f>+Data!I124</f>
        <v>412.21600000000001</v>
      </c>
      <c r="G124" s="31">
        <f>+NEM!G124</f>
        <v>110471.83900000001</v>
      </c>
      <c r="H124" s="31">
        <f>NoSolar!E124</f>
        <v>110605.38400000001</v>
      </c>
      <c r="I124" s="31">
        <f>+NEM!M124</f>
        <v>110471.83900000001</v>
      </c>
      <c r="J124" s="31">
        <f>+NB.Hour!E124</f>
        <v>110471.83900000001</v>
      </c>
      <c r="K124" s="67">
        <v>0</v>
      </c>
      <c r="L124" s="31">
        <f>+-MIN(NEM!G124,0)</f>
        <v>0</v>
      </c>
      <c r="M124" s="31">
        <f>NB.Hour!H124</f>
        <v>0</v>
      </c>
      <c r="N124" s="33">
        <f>NoSolar!H124</f>
        <v>5501.3198869440002</v>
      </c>
      <c r="O124" s="33">
        <f>+NEM!P124</f>
        <v>5494.814108724001</v>
      </c>
      <c r="P124" s="33">
        <f>+NB.Hour!N124</f>
        <v>5494.814108724001</v>
      </c>
      <c r="Q124" s="22">
        <f>+SUM(N124,MAX($E124-20,0)*INDEX(Inputs!$F$24:$F$35,MATCH($D124,Inputs!$B$24:$B$35,0)),MAX($F124-20,0)*INDEX(Inputs!$G$24:$G$35,MATCH($D124,Inputs!$B$24:$B$35,0)))</f>
        <v>8339.5888469439997</v>
      </c>
      <c r="R124" s="22">
        <f>+SUM(O124,MAX($E124-20,0)*INDEX(Inputs!$F$24:$F$35,MATCH($D124,Inputs!$B$24:$B$35,0)),MAX($F124-20,0)*INDEX(Inputs!$G$24:$G$35,MATCH($D124,Inputs!$B$24:$B$35,0)))</f>
        <v>8333.0830687240014</v>
      </c>
      <c r="S124" s="22">
        <f>+SUM(P124,MAX($E124-20,0)*INDEX(Inputs!$F$24:$F$35,MATCH($D124,Inputs!$B$24:$B$35,0)),MAX($F124-20,0)*INDEX(Inputs!$G$24:$G$35,MATCH($D124,Inputs!$B$24:$B$35,0)))</f>
        <v>8333.0830687240014</v>
      </c>
      <c r="U124" s="19"/>
    </row>
    <row r="125" spans="2:21" s="46" customFormat="1" x14ac:dyDescent="0.25">
      <c r="B125" s="48" t="s">
        <v>108</v>
      </c>
      <c r="C125" s="8">
        <v>2021</v>
      </c>
      <c r="D125" s="37">
        <v>9</v>
      </c>
      <c r="E125" s="49">
        <f>Data!J125</f>
        <v>468</v>
      </c>
      <c r="F125" s="49">
        <f>+Data!I125</f>
        <v>429.25599999999997</v>
      </c>
      <c r="G125" s="31">
        <f>+NEM!G125</f>
        <v>107781.90830000001</v>
      </c>
      <c r="H125" s="31">
        <f>NoSolar!E125</f>
        <v>108134.09600000001</v>
      </c>
      <c r="I125" s="31">
        <f>+NEM!M125</f>
        <v>107781.90830000001</v>
      </c>
      <c r="J125" s="31">
        <f>+NB.Hour!E125</f>
        <v>107781.90830000001</v>
      </c>
      <c r="K125" s="67">
        <v>0</v>
      </c>
      <c r="L125" s="31">
        <f>+-MIN(NEM!G125,0)</f>
        <v>0</v>
      </c>
      <c r="M125" s="31">
        <f>NB.Hour!H125</f>
        <v>0</v>
      </c>
      <c r="N125" s="33">
        <f>NoSolar!H125</f>
        <v>4880.1865068160005</v>
      </c>
      <c r="O125" s="33">
        <f>+NEM!P125</f>
        <v>4864.6212192268003</v>
      </c>
      <c r="P125" s="33">
        <f>+NB.Hour!N125</f>
        <v>4864.6212192268003</v>
      </c>
      <c r="Q125" s="22">
        <f>+SUM(N125,MAX($E125-20,0)*INDEX(Inputs!$F$24:$F$35,MATCH($D125,Inputs!$B$24:$B$35,0)),MAX($F125-20,0)*INDEX(Inputs!$G$24:$G$35,MATCH($D125,Inputs!$B$24:$B$35,0)))</f>
        <v>7162.8157068159999</v>
      </c>
      <c r="R125" s="22">
        <f>+SUM(O125,MAX($E125-20,0)*INDEX(Inputs!$F$24:$F$35,MATCH($D125,Inputs!$B$24:$B$35,0)),MAX($F125-20,0)*INDEX(Inputs!$G$24:$G$35,MATCH($D125,Inputs!$B$24:$B$35,0)))</f>
        <v>7147.2504192267997</v>
      </c>
      <c r="S125" s="22">
        <f>+SUM(P125,MAX($E125-20,0)*INDEX(Inputs!$F$24:$F$35,MATCH($D125,Inputs!$B$24:$B$35,0)),MAX($F125-20,0)*INDEX(Inputs!$G$24:$G$35,MATCH($D125,Inputs!$B$24:$B$35,0)))</f>
        <v>7147.2504192267997</v>
      </c>
      <c r="U125" s="19"/>
    </row>
    <row r="126" spans="2:21" s="46" customFormat="1" x14ac:dyDescent="0.25">
      <c r="B126" s="48" t="s">
        <v>108</v>
      </c>
      <c r="C126" s="8">
        <v>2021</v>
      </c>
      <c r="D126" s="37">
        <v>10</v>
      </c>
      <c r="E126" s="49">
        <f>Data!J126</f>
        <v>468</v>
      </c>
      <c r="F126" s="49">
        <f>+Data!I126</f>
        <v>396.81599999999997</v>
      </c>
      <c r="G126" s="31">
        <f>+NEM!G126</f>
        <v>89772.044200000004</v>
      </c>
      <c r="H126" s="31">
        <f>NoSolar!E126</f>
        <v>89909.28</v>
      </c>
      <c r="I126" s="31">
        <f>+NEM!M126</f>
        <v>89772.044200000004</v>
      </c>
      <c r="J126" s="31">
        <f>+NB.Hour!E126</f>
        <v>89772.044200000004</v>
      </c>
      <c r="K126" s="67">
        <v>0</v>
      </c>
      <c r="L126" s="31">
        <f>+-MIN(NEM!G126,0)</f>
        <v>0</v>
      </c>
      <c r="M126" s="31">
        <f>NB.Hour!H126</f>
        <v>0</v>
      </c>
      <c r="N126" s="33">
        <f>NoSolar!H126</f>
        <v>4074.7225388799998</v>
      </c>
      <c r="O126" s="33">
        <f>+NEM!P126</f>
        <v>4068.6572654632</v>
      </c>
      <c r="P126" s="33">
        <f>+NB.Hour!N126</f>
        <v>4068.6572654632</v>
      </c>
      <c r="Q126" s="22">
        <f>+SUM(N126,MAX($E126-20,0)*INDEX(Inputs!$F$24:$F$35,MATCH($D126,Inputs!$B$24:$B$35,0)),MAX($F126-20,0)*INDEX(Inputs!$G$24:$G$35,MATCH($D126,Inputs!$B$24:$B$35,0)))</f>
        <v>6212.993738879999</v>
      </c>
      <c r="R126" s="22">
        <f>+SUM(O126,MAX($E126-20,0)*INDEX(Inputs!$F$24:$F$35,MATCH($D126,Inputs!$B$24:$B$35,0)),MAX($F126-20,0)*INDEX(Inputs!$G$24:$G$35,MATCH($D126,Inputs!$B$24:$B$35,0)))</f>
        <v>6206.9284654631992</v>
      </c>
      <c r="S126" s="22">
        <f>+SUM(P126,MAX($E126-20,0)*INDEX(Inputs!$F$24:$F$35,MATCH($D126,Inputs!$B$24:$B$35,0)),MAX($F126-20,0)*INDEX(Inputs!$G$24:$G$35,MATCH($D126,Inputs!$B$24:$B$35,0)))</f>
        <v>6206.9284654631992</v>
      </c>
      <c r="U126" s="19"/>
    </row>
    <row r="127" spans="2:21" s="46" customFormat="1" x14ac:dyDescent="0.25">
      <c r="B127" s="48" t="s">
        <v>108</v>
      </c>
      <c r="C127" s="8">
        <v>2021</v>
      </c>
      <c r="D127" s="37">
        <v>11</v>
      </c>
      <c r="E127" s="49">
        <f>Data!J127</f>
        <v>468</v>
      </c>
      <c r="F127" s="49">
        <f>+Data!I127</f>
        <v>388.952</v>
      </c>
      <c r="G127" s="31">
        <f>+NEM!G127</f>
        <v>78745.460400000011</v>
      </c>
      <c r="H127" s="31">
        <f>NoSolar!E127</f>
        <v>78833.664000000004</v>
      </c>
      <c r="I127" s="31">
        <f>+NEM!M127</f>
        <v>78745.460400000011</v>
      </c>
      <c r="J127" s="31">
        <f>+NB.Hour!E127</f>
        <v>78745.460400000011</v>
      </c>
      <c r="K127" s="67">
        <v>0</v>
      </c>
      <c r="L127" s="31">
        <f>+-MIN(NEM!G127,0)</f>
        <v>0</v>
      </c>
      <c r="M127" s="31">
        <f>NB.Hour!H127</f>
        <v>0</v>
      </c>
      <c r="N127" s="33">
        <f>NoSolar!H127</f>
        <v>3585.224614144</v>
      </c>
      <c r="O127" s="33">
        <f>+NEM!P127</f>
        <v>3581.3263678384005</v>
      </c>
      <c r="P127" s="33">
        <f>+NB.Hour!N127</f>
        <v>3581.3263678384005</v>
      </c>
      <c r="Q127" s="22">
        <f>+SUM(N127,MAX($E127-20,0)*INDEX(Inputs!$F$24:$F$35,MATCH($D127,Inputs!$B$24:$B$35,0)),MAX($F127-20,0)*INDEX(Inputs!$G$24:$G$35,MATCH($D127,Inputs!$B$24:$B$35,0)))</f>
        <v>5688.5010141439998</v>
      </c>
      <c r="R127" s="22">
        <f>+SUM(O127,MAX($E127-20,0)*INDEX(Inputs!$F$24:$F$35,MATCH($D127,Inputs!$B$24:$B$35,0)),MAX($F127-20,0)*INDEX(Inputs!$G$24:$G$35,MATCH($D127,Inputs!$B$24:$B$35,0)))</f>
        <v>5684.6027678384007</v>
      </c>
      <c r="S127" s="22">
        <f>+SUM(P127,MAX($E127-20,0)*INDEX(Inputs!$F$24:$F$35,MATCH($D127,Inputs!$B$24:$B$35,0)),MAX($F127-20,0)*INDEX(Inputs!$G$24:$G$35,MATCH($D127,Inputs!$B$24:$B$35,0)))</f>
        <v>5684.6027678384007</v>
      </c>
      <c r="U127" s="19"/>
    </row>
    <row r="128" spans="2:21" s="46" customFormat="1" x14ac:dyDescent="0.25">
      <c r="B128" s="48" t="s">
        <v>108</v>
      </c>
      <c r="C128" s="8">
        <v>2021</v>
      </c>
      <c r="D128" s="37">
        <v>12</v>
      </c>
      <c r="E128" s="49">
        <f>Data!J128</f>
        <v>465</v>
      </c>
      <c r="F128" s="49">
        <f>+Data!I128</f>
        <v>411.23200000000003</v>
      </c>
      <c r="G128" s="31">
        <f>+NEM!G128</f>
        <v>79814.422599999991</v>
      </c>
      <c r="H128" s="31">
        <f>NoSolar!E128</f>
        <v>79864.903999999995</v>
      </c>
      <c r="I128" s="31">
        <f>+NEM!M128</f>
        <v>79814.422599999991</v>
      </c>
      <c r="J128" s="31">
        <f>+NB.Hour!E128</f>
        <v>79814.422599999991</v>
      </c>
      <c r="K128" s="67">
        <v>0</v>
      </c>
      <c r="L128" s="31">
        <f>+-MIN(NEM!G128,0)</f>
        <v>0</v>
      </c>
      <c r="M128" s="31">
        <f>NB.Hour!H128</f>
        <v>0</v>
      </c>
      <c r="N128" s="33">
        <f>NoSolar!H128</f>
        <v>3630.8012971839998</v>
      </c>
      <c r="O128" s="33">
        <f>+NEM!P128</f>
        <v>3628.5702212295996</v>
      </c>
      <c r="P128" s="33">
        <f>+NB.Hour!N128</f>
        <v>3628.5702212295996</v>
      </c>
      <c r="Q128" s="22">
        <f>+SUM(N128,MAX($E128-20,0)*INDEX(Inputs!$F$24:$F$35,MATCH($D128,Inputs!$B$24:$B$35,0)),MAX($F128-20,0)*INDEX(Inputs!$G$24:$G$35,MATCH($D128,Inputs!$B$24:$B$35,0)))</f>
        <v>5830.1336971840001</v>
      </c>
      <c r="R128" s="22">
        <f>+SUM(O128,MAX($E128-20,0)*INDEX(Inputs!$F$24:$F$35,MATCH($D128,Inputs!$B$24:$B$35,0)),MAX($F128-20,0)*INDEX(Inputs!$G$24:$G$35,MATCH($D128,Inputs!$B$24:$B$35,0)))</f>
        <v>5827.9026212295994</v>
      </c>
      <c r="S128" s="22">
        <f>+SUM(P128,MAX($E128-20,0)*INDEX(Inputs!$F$24:$F$35,MATCH($D128,Inputs!$B$24:$B$35,0)),MAX($F128-20,0)*INDEX(Inputs!$G$24:$G$35,MATCH($D128,Inputs!$B$24:$B$35,0)))</f>
        <v>5827.9026212295994</v>
      </c>
      <c r="U128" s="19"/>
    </row>
    <row r="129" spans="2:21" s="46" customFormat="1" x14ac:dyDescent="0.25">
      <c r="B129" s="48" t="s">
        <v>109</v>
      </c>
      <c r="C129" s="8">
        <v>2021</v>
      </c>
      <c r="D129" s="37">
        <v>1</v>
      </c>
      <c r="E129" s="49">
        <f>Data!J129</f>
        <v>3</v>
      </c>
      <c r="F129" s="49">
        <f>+Data!I129</f>
        <v>1.792</v>
      </c>
      <c r="G129" s="31">
        <f>+NEM!G129</f>
        <v>-727.09609999999998</v>
      </c>
      <c r="H129" s="31">
        <f>NoSolar!E129</f>
        <v>492.8877</v>
      </c>
      <c r="I129" s="31">
        <f>+NEM!M129</f>
        <v>0</v>
      </c>
      <c r="J129" s="31">
        <f>+NB.Hour!E129</f>
        <v>323.63200000000001</v>
      </c>
      <c r="K129" s="67">
        <v>0</v>
      </c>
      <c r="L129" s="31">
        <f>+-MIN(NEM!G129,0)</f>
        <v>727.09609999999998</v>
      </c>
      <c r="M129" s="31">
        <f>NB.Hour!H129</f>
        <v>1050.7281</v>
      </c>
      <c r="N129" s="33">
        <f>NoSolar!H129</f>
        <v>46.697166473400003</v>
      </c>
      <c r="O129" s="33">
        <f>+NEM!P129</f>
        <v>0</v>
      </c>
      <c r="P129" s="33">
        <f>+NB.Hour!N129</f>
        <v>0</v>
      </c>
      <c r="Q129" s="22">
        <f>+SUM(N129,MAX($E129-20,0)*INDEX(Inputs!$F$24:$F$35,MATCH($D129,Inputs!$B$24:$B$35,0)),MAX($F129-20,0)*INDEX(Inputs!$G$24:$G$35,MATCH($D129,Inputs!$B$24:$B$35,0)))</f>
        <v>46.697166473400003</v>
      </c>
      <c r="R129" s="22">
        <f>+SUM(O129,MAX($E129-20,0)*INDEX(Inputs!$F$24:$F$35,MATCH($D129,Inputs!$B$24:$B$35,0)),MAX($F129-20,0)*INDEX(Inputs!$G$24:$G$35,MATCH($D129,Inputs!$B$24:$B$35,0)))</f>
        <v>0</v>
      </c>
      <c r="S129" s="22">
        <f>+SUM(P129,MAX($E129-20,0)*INDEX(Inputs!$F$24:$F$35,MATCH($D129,Inputs!$B$24:$B$35,0)),MAX($F129-20,0)*INDEX(Inputs!$G$24:$G$35,MATCH($D129,Inputs!$B$24:$B$35,0)))</f>
        <v>0</v>
      </c>
      <c r="U129" s="19"/>
    </row>
    <row r="130" spans="2:21" s="46" customFormat="1" x14ac:dyDescent="0.25">
      <c r="B130" s="48" t="s">
        <v>109</v>
      </c>
      <c r="C130" s="8">
        <v>2021</v>
      </c>
      <c r="D130" s="37">
        <v>2</v>
      </c>
      <c r="E130" s="49">
        <f>Data!J130</f>
        <v>3</v>
      </c>
      <c r="F130" s="49">
        <f>+Data!I130</f>
        <v>1.3440000000000001</v>
      </c>
      <c r="G130" s="31">
        <f>+NEM!G130</f>
        <v>-1063.008</v>
      </c>
      <c r="H130" s="31">
        <f>NoSolar!E130</f>
        <v>438.89580000000001</v>
      </c>
      <c r="I130" s="31">
        <f>+NEM!M130</f>
        <v>0</v>
      </c>
      <c r="J130" s="31">
        <f>+NB.Hour!E130</f>
        <v>276.38400000000001</v>
      </c>
      <c r="K130" s="67">
        <v>0</v>
      </c>
      <c r="L130" s="31">
        <f>+-MIN(NEM!G130,0)</f>
        <v>1063.008</v>
      </c>
      <c r="M130" s="31">
        <f>NB.Hour!H130</f>
        <v>1339.3920000000001</v>
      </c>
      <c r="N130" s="33">
        <f>NoSolar!H130</f>
        <v>41.581865883600003</v>
      </c>
      <c r="O130" s="33">
        <f>+NEM!P130</f>
        <v>0</v>
      </c>
      <c r="P130" s="33">
        <f>+NB.Hour!N130</f>
        <v>0</v>
      </c>
      <c r="Q130" s="22">
        <f>+SUM(N130,MAX($E130-20,0)*INDEX(Inputs!$F$24:$F$35,MATCH($D130,Inputs!$B$24:$B$35,0)),MAX($F130-20,0)*INDEX(Inputs!$G$24:$G$35,MATCH($D130,Inputs!$B$24:$B$35,0)))</f>
        <v>41.581865883600003</v>
      </c>
      <c r="R130" s="22">
        <f>+SUM(O130,MAX($E130-20,0)*INDEX(Inputs!$F$24:$F$35,MATCH($D130,Inputs!$B$24:$B$35,0)),MAX($F130-20,0)*INDEX(Inputs!$G$24:$G$35,MATCH($D130,Inputs!$B$24:$B$35,0)))</f>
        <v>0</v>
      </c>
      <c r="S130" s="22">
        <f>+SUM(P130,MAX($E130-20,0)*INDEX(Inputs!$F$24:$F$35,MATCH($D130,Inputs!$B$24:$B$35,0)),MAX($F130-20,0)*INDEX(Inputs!$G$24:$G$35,MATCH($D130,Inputs!$B$24:$B$35,0)))</f>
        <v>0</v>
      </c>
      <c r="U130" s="19"/>
    </row>
    <row r="131" spans="2:21" s="46" customFormat="1" x14ac:dyDescent="0.25">
      <c r="B131" s="48" t="s">
        <v>109</v>
      </c>
      <c r="C131" s="8">
        <v>2021</v>
      </c>
      <c r="D131" s="37">
        <v>3</v>
      </c>
      <c r="E131" s="49">
        <f>Data!J131</f>
        <v>3</v>
      </c>
      <c r="F131" s="49">
        <f>+Data!I131</f>
        <v>2.1760000000000002</v>
      </c>
      <c r="G131" s="31">
        <f>+NEM!G131</f>
        <v>-2053.1603999999998</v>
      </c>
      <c r="H131" s="31">
        <f>NoSolar!E131</f>
        <v>495.83949999999999</v>
      </c>
      <c r="I131" s="31">
        <f>+NEM!M131</f>
        <v>0</v>
      </c>
      <c r="J131" s="31">
        <f>+NB.Hour!E131</f>
        <v>267.7356000000002</v>
      </c>
      <c r="K131" s="67">
        <v>0</v>
      </c>
      <c r="L131" s="31">
        <f>+-MIN(NEM!G131,0)</f>
        <v>2053.1603999999998</v>
      </c>
      <c r="M131" s="31">
        <f>NB.Hour!H131</f>
        <v>2320.8960000000002</v>
      </c>
      <c r="N131" s="33">
        <f>NoSolar!H131</f>
        <v>46.976825908999999</v>
      </c>
      <c r="O131" s="33">
        <f>+NEM!P131</f>
        <v>0</v>
      </c>
      <c r="P131" s="33">
        <f>+NB.Hour!N131</f>
        <v>0</v>
      </c>
      <c r="Q131" s="22">
        <f>+SUM(N131,MAX($E131-20,0)*INDEX(Inputs!$F$24:$F$35,MATCH($D131,Inputs!$B$24:$B$35,0)),MAX($F131-20,0)*INDEX(Inputs!$G$24:$G$35,MATCH($D131,Inputs!$B$24:$B$35,0)))</f>
        <v>46.976825908999999</v>
      </c>
      <c r="R131" s="22">
        <f>+SUM(O131,MAX($E131-20,0)*INDEX(Inputs!$F$24:$F$35,MATCH($D131,Inputs!$B$24:$B$35,0)),MAX($F131-20,0)*INDEX(Inputs!$G$24:$G$35,MATCH($D131,Inputs!$B$24:$B$35,0)))</f>
        <v>0</v>
      </c>
      <c r="S131" s="22">
        <f>+SUM(P131,MAX($E131-20,0)*INDEX(Inputs!$F$24:$F$35,MATCH($D131,Inputs!$B$24:$B$35,0)),MAX($F131-20,0)*INDEX(Inputs!$G$24:$G$35,MATCH($D131,Inputs!$B$24:$B$35,0)))</f>
        <v>0</v>
      </c>
      <c r="U131" s="19"/>
    </row>
    <row r="132" spans="2:21" s="46" customFormat="1" x14ac:dyDescent="0.25">
      <c r="B132" s="48" t="s">
        <v>109</v>
      </c>
      <c r="C132" s="8">
        <v>2021</v>
      </c>
      <c r="D132" s="37">
        <v>4</v>
      </c>
      <c r="E132" s="49">
        <f>Data!J132</f>
        <v>3</v>
      </c>
      <c r="F132" s="49">
        <f>+Data!I132</f>
        <v>2.2400000000000002</v>
      </c>
      <c r="G132" s="31">
        <f>+NEM!G132</f>
        <v>-2504.8401000000003</v>
      </c>
      <c r="H132" s="31">
        <f>NoSolar!E132</f>
        <v>460.67169999999999</v>
      </c>
      <c r="I132" s="31">
        <f>+NEM!M132</f>
        <v>0</v>
      </c>
      <c r="J132" s="31">
        <f>+NB.Hour!E132</f>
        <v>216.7919</v>
      </c>
      <c r="K132" s="67">
        <v>0</v>
      </c>
      <c r="L132" s="31">
        <f>+-MIN(NEM!G132,0)</f>
        <v>2504.8401000000003</v>
      </c>
      <c r="M132" s="31">
        <f>NB.Hour!H132</f>
        <v>2721.6320000000001</v>
      </c>
      <c r="N132" s="33">
        <f>NoSolar!H132</f>
        <v>43.644958201400001</v>
      </c>
      <c r="O132" s="33">
        <f>+NEM!P132</f>
        <v>0</v>
      </c>
      <c r="P132" s="33">
        <f>+NB.Hour!N132</f>
        <v>0</v>
      </c>
      <c r="Q132" s="22">
        <f>+SUM(N132,MAX($E132-20,0)*INDEX(Inputs!$F$24:$F$35,MATCH($D132,Inputs!$B$24:$B$35,0)),MAX($F132-20,0)*INDEX(Inputs!$G$24:$G$35,MATCH($D132,Inputs!$B$24:$B$35,0)))</f>
        <v>43.644958201400001</v>
      </c>
      <c r="R132" s="22">
        <f>+SUM(O132,MAX($E132-20,0)*INDEX(Inputs!$F$24:$F$35,MATCH($D132,Inputs!$B$24:$B$35,0)),MAX($F132-20,0)*INDEX(Inputs!$G$24:$G$35,MATCH($D132,Inputs!$B$24:$B$35,0)))</f>
        <v>0</v>
      </c>
      <c r="S132" s="22">
        <f>+SUM(P132,MAX($E132-20,0)*INDEX(Inputs!$F$24:$F$35,MATCH($D132,Inputs!$B$24:$B$35,0)),MAX($F132-20,0)*INDEX(Inputs!$G$24:$G$35,MATCH($D132,Inputs!$B$24:$B$35,0)))</f>
        <v>0</v>
      </c>
      <c r="U132" s="19"/>
    </row>
    <row r="133" spans="2:21" s="46" customFormat="1" x14ac:dyDescent="0.25">
      <c r="B133" s="48" t="s">
        <v>109</v>
      </c>
      <c r="C133" s="8">
        <v>2021</v>
      </c>
      <c r="D133" s="37">
        <v>5</v>
      </c>
      <c r="E133" s="49">
        <f>Data!J133</f>
        <v>3</v>
      </c>
      <c r="F133" s="49">
        <f>+Data!I133</f>
        <v>2.1120000000000001</v>
      </c>
      <c r="G133" s="31">
        <f>+NEM!G133</f>
        <v>-2985.8406</v>
      </c>
      <c r="H133" s="31">
        <f>NoSolar!E133</f>
        <v>210.55930000000001</v>
      </c>
      <c r="I133" s="31">
        <f>+NEM!M133</f>
        <v>0</v>
      </c>
      <c r="J133" s="31">
        <f>+NB.Hour!E133</f>
        <v>94.411799999999999</v>
      </c>
      <c r="K133" s="67">
        <v>0</v>
      </c>
      <c r="L133" s="31">
        <f>+-MIN(NEM!G133,0)</f>
        <v>2985.8406</v>
      </c>
      <c r="M133" s="31">
        <f>NB.Hour!H133</f>
        <v>3080.2523999999999</v>
      </c>
      <c r="N133" s="33">
        <f>NoSolar!H133</f>
        <v>19.948809200600003</v>
      </c>
      <c r="O133" s="33">
        <f>+NEM!P133</f>
        <v>0</v>
      </c>
      <c r="P133" s="33">
        <f>+NB.Hour!N133</f>
        <v>0</v>
      </c>
      <c r="Q133" s="22">
        <f>+SUM(N133,MAX($E133-20,0)*INDEX(Inputs!$F$24:$F$35,MATCH($D133,Inputs!$B$24:$B$35,0)),MAX($F133-20,0)*INDEX(Inputs!$G$24:$G$35,MATCH($D133,Inputs!$B$24:$B$35,0)))</f>
        <v>19.948809200600003</v>
      </c>
      <c r="R133" s="22">
        <f>+SUM(O133,MAX($E133-20,0)*INDEX(Inputs!$F$24:$F$35,MATCH($D133,Inputs!$B$24:$B$35,0)),MAX($F133-20,0)*INDEX(Inputs!$G$24:$G$35,MATCH($D133,Inputs!$B$24:$B$35,0)))</f>
        <v>0</v>
      </c>
      <c r="S133" s="22">
        <f>+SUM(P133,MAX($E133-20,0)*INDEX(Inputs!$F$24:$F$35,MATCH($D133,Inputs!$B$24:$B$35,0)),MAX($F133-20,0)*INDEX(Inputs!$G$24:$G$35,MATCH($D133,Inputs!$B$24:$B$35,0)))</f>
        <v>0</v>
      </c>
      <c r="U133" s="19"/>
    </row>
    <row r="134" spans="2:21" s="46" customFormat="1" x14ac:dyDescent="0.25">
      <c r="B134" s="48" t="s">
        <v>109</v>
      </c>
      <c r="C134" s="8">
        <v>2021</v>
      </c>
      <c r="D134" s="37">
        <v>6</v>
      </c>
      <c r="E134" s="49">
        <f>Data!J134</f>
        <v>3</v>
      </c>
      <c r="F134" s="49">
        <f>+Data!I134</f>
        <v>1.6</v>
      </c>
      <c r="G134" s="31">
        <f>+NEM!G134</f>
        <v>-3337.8720000000003</v>
      </c>
      <c r="H134" s="31">
        <f>NoSolar!E134</f>
        <v>53.2639</v>
      </c>
      <c r="I134" s="31">
        <f>+NEM!M134</f>
        <v>0</v>
      </c>
      <c r="J134" s="31">
        <f>+NB.Hour!E134</f>
        <v>27.983899999999998</v>
      </c>
      <c r="K134" s="67">
        <v>0</v>
      </c>
      <c r="L134" s="31">
        <f>+-MIN(NEM!G134,0)</f>
        <v>3337.8720000000003</v>
      </c>
      <c r="M134" s="31">
        <f>NB.Hour!H134</f>
        <v>3365.8559</v>
      </c>
      <c r="N134" s="33">
        <f>NoSolar!H134</f>
        <v>5.606025475</v>
      </c>
      <c r="O134" s="33">
        <f>+NEM!P134</f>
        <v>0</v>
      </c>
      <c r="P134" s="33">
        <f>+NB.Hour!N134</f>
        <v>0</v>
      </c>
      <c r="Q134" s="22">
        <f>+SUM(N134,MAX($E134-20,0)*INDEX(Inputs!$F$24:$F$35,MATCH($D134,Inputs!$B$24:$B$35,0)),MAX($F134-20,0)*INDEX(Inputs!$G$24:$G$35,MATCH($D134,Inputs!$B$24:$B$35,0)))</f>
        <v>5.606025475</v>
      </c>
      <c r="R134" s="22">
        <f>+SUM(O134,MAX($E134-20,0)*INDEX(Inputs!$F$24:$F$35,MATCH($D134,Inputs!$B$24:$B$35,0)),MAX($F134-20,0)*INDEX(Inputs!$G$24:$G$35,MATCH($D134,Inputs!$B$24:$B$35,0)))</f>
        <v>0</v>
      </c>
      <c r="S134" s="22">
        <f>+SUM(P134,MAX($E134-20,0)*INDEX(Inputs!$F$24:$F$35,MATCH($D134,Inputs!$B$24:$B$35,0)),MAX($F134-20,0)*INDEX(Inputs!$G$24:$G$35,MATCH($D134,Inputs!$B$24:$B$35,0)))</f>
        <v>0</v>
      </c>
      <c r="U134" s="19"/>
    </row>
    <row r="135" spans="2:21" s="46" customFormat="1" x14ac:dyDescent="0.25">
      <c r="B135" s="48" t="s">
        <v>109</v>
      </c>
      <c r="C135" s="8">
        <v>2021</v>
      </c>
      <c r="D135" s="37">
        <v>7</v>
      </c>
      <c r="E135" s="49">
        <f>Data!J135</f>
        <v>3</v>
      </c>
      <c r="F135" s="49">
        <f>+Data!I135</f>
        <v>1.6</v>
      </c>
      <c r="G135" s="31">
        <f>+NEM!G135</f>
        <v>-2757.8240999999998</v>
      </c>
      <c r="H135" s="31">
        <f>NoSolar!E135</f>
        <v>57.991900000000001</v>
      </c>
      <c r="I135" s="31">
        <f>+NEM!M135</f>
        <v>0</v>
      </c>
      <c r="J135" s="31">
        <f>+NB.Hour!E135</f>
        <v>24.92</v>
      </c>
      <c r="K135" s="67">
        <v>0</v>
      </c>
      <c r="L135" s="31">
        <f>+-MIN(NEM!G135,0)</f>
        <v>2757.8240999999998</v>
      </c>
      <c r="M135" s="31">
        <f>NB.Hour!H135</f>
        <v>2782.7440999999999</v>
      </c>
      <c r="N135" s="33">
        <f>NoSolar!H135</f>
        <v>6.1036474749999998</v>
      </c>
      <c r="O135" s="33">
        <f>+NEM!P135</f>
        <v>0</v>
      </c>
      <c r="P135" s="33">
        <f>+NB.Hour!N135</f>
        <v>0</v>
      </c>
      <c r="Q135" s="22">
        <f>+SUM(N135,MAX($E135-20,0)*INDEX(Inputs!$F$24:$F$35,MATCH($D135,Inputs!$B$24:$B$35,0)),MAX($F135-20,0)*INDEX(Inputs!$G$24:$G$35,MATCH($D135,Inputs!$B$24:$B$35,0)))</f>
        <v>6.1036474749999998</v>
      </c>
      <c r="R135" s="22">
        <f>+SUM(O135,MAX($E135-20,0)*INDEX(Inputs!$F$24:$F$35,MATCH($D135,Inputs!$B$24:$B$35,0)),MAX($F135-20,0)*INDEX(Inputs!$G$24:$G$35,MATCH($D135,Inputs!$B$24:$B$35,0)))</f>
        <v>0</v>
      </c>
      <c r="S135" s="22">
        <f>+SUM(P135,MAX($E135-20,0)*INDEX(Inputs!$F$24:$F$35,MATCH($D135,Inputs!$B$24:$B$35,0)),MAX($F135-20,0)*INDEX(Inputs!$G$24:$G$35,MATCH($D135,Inputs!$B$24:$B$35,0)))</f>
        <v>0</v>
      </c>
      <c r="U135" s="19"/>
    </row>
    <row r="136" spans="2:21" s="46" customFormat="1" x14ac:dyDescent="0.25">
      <c r="B136" s="48" t="s">
        <v>109</v>
      </c>
      <c r="C136" s="8">
        <v>2021</v>
      </c>
      <c r="D136" s="37">
        <v>8</v>
      </c>
      <c r="E136" s="49">
        <f>Data!J136</f>
        <v>3</v>
      </c>
      <c r="F136" s="49">
        <f>+Data!I136</f>
        <v>1.536</v>
      </c>
      <c r="G136" s="31">
        <f>+NEM!G136</f>
        <v>-2635.288</v>
      </c>
      <c r="H136" s="31">
        <f>NoSolar!E136</f>
        <v>47.584000000000003</v>
      </c>
      <c r="I136" s="31">
        <f>+NEM!M136</f>
        <v>0</v>
      </c>
      <c r="J136" s="31">
        <f>+NB.Hour!E136</f>
        <v>28.815999999999747</v>
      </c>
      <c r="K136" s="67">
        <v>0</v>
      </c>
      <c r="L136" s="31">
        <f>+-MIN(NEM!G136,0)</f>
        <v>2635.288</v>
      </c>
      <c r="M136" s="31">
        <f>NB.Hour!H136</f>
        <v>2664.1039999999998</v>
      </c>
      <c r="N136" s="33">
        <f>NoSolar!H136</f>
        <v>5.008216</v>
      </c>
      <c r="O136" s="33">
        <f>+NEM!P136</f>
        <v>0</v>
      </c>
      <c r="P136" s="33">
        <f>+NB.Hour!N136</f>
        <v>0</v>
      </c>
      <c r="Q136" s="22">
        <f>+SUM(N136,MAX($E136-20,0)*INDEX(Inputs!$F$24:$F$35,MATCH($D136,Inputs!$B$24:$B$35,0)),MAX($F136-20,0)*INDEX(Inputs!$G$24:$G$35,MATCH($D136,Inputs!$B$24:$B$35,0)))</f>
        <v>5.008216</v>
      </c>
      <c r="R136" s="22">
        <f>+SUM(O136,MAX($E136-20,0)*INDEX(Inputs!$F$24:$F$35,MATCH($D136,Inputs!$B$24:$B$35,0)),MAX($F136-20,0)*INDEX(Inputs!$G$24:$G$35,MATCH($D136,Inputs!$B$24:$B$35,0)))</f>
        <v>0</v>
      </c>
      <c r="S136" s="22">
        <f>+SUM(P136,MAX($E136-20,0)*INDEX(Inputs!$F$24:$F$35,MATCH($D136,Inputs!$B$24:$B$35,0)),MAX($F136-20,0)*INDEX(Inputs!$G$24:$G$35,MATCH($D136,Inputs!$B$24:$B$35,0)))</f>
        <v>0</v>
      </c>
      <c r="U136" s="19"/>
    </row>
    <row r="137" spans="2:21" s="46" customFormat="1" x14ac:dyDescent="0.25">
      <c r="B137" s="48" t="s">
        <v>109</v>
      </c>
      <c r="C137" s="8">
        <v>2021</v>
      </c>
      <c r="D137" s="37">
        <v>9</v>
      </c>
      <c r="E137" s="49">
        <f>Data!J137</f>
        <v>3</v>
      </c>
      <c r="F137" s="49">
        <f>+Data!I137</f>
        <v>0.89600000000000002</v>
      </c>
      <c r="G137" s="31">
        <f>+NEM!G137</f>
        <v>-2524.6820000000002</v>
      </c>
      <c r="H137" s="31">
        <f>NoSolar!E137</f>
        <v>56.673999999999999</v>
      </c>
      <c r="I137" s="31">
        <f>+NEM!M137</f>
        <v>0</v>
      </c>
      <c r="J137" s="31">
        <f>+NB.Hour!E137</f>
        <v>36.1208999999998</v>
      </c>
      <c r="K137" s="67">
        <v>0</v>
      </c>
      <c r="L137" s="31">
        <f>+-MIN(NEM!G137,0)</f>
        <v>2524.6820000000002</v>
      </c>
      <c r="M137" s="31">
        <f>NB.Hour!H137</f>
        <v>2560.8029000000001</v>
      </c>
      <c r="N137" s="33">
        <f>NoSolar!H137</f>
        <v>5.369408108</v>
      </c>
      <c r="O137" s="33">
        <f>+NEM!P137</f>
        <v>0</v>
      </c>
      <c r="P137" s="33">
        <f>+NB.Hour!N137</f>
        <v>0</v>
      </c>
      <c r="Q137" s="22">
        <f>+SUM(N137,MAX($E137-20,0)*INDEX(Inputs!$F$24:$F$35,MATCH($D137,Inputs!$B$24:$B$35,0)),MAX($F137-20,0)*INDEX(Inputs!$G$24:$G$35,MATCH($D137,Inputs!$B$24:$B$35,0)))</f>
        <v>5.369408108</v>
      </c>
      <c r="R137" s="22">
        <f>+SUM(O137,MAX($E137-20,0)*INDEX(Inputs!$F$24:$F$35,MATCH($D137,Inputs!$B$24:$B$35,0)),MAX($F137-20,0)*INDEX(Inputs!$G$24:$G$35,MATCH($D137,Inputs!$B$24:$B$35,0)))</f>
        <v>0</v>
      </c>
      <c r="S137" s="22">
        <f>+SUM(P137,MAX($E137-20,0)*INDEX(Inputs!$F$24:$F$35,MATCH($D137,Inputs!$B$24:$B$35,0)),MAX($F137-20,0)*INDEX(Inputs!$G$24:$G$35,MATCH($D137,Inputs!$B$24:$B$35,0)))</f>
        <v>0</v>
      </c>
      <c r="U137" s="19"/>
    </row>
    <row r="138" spans="2:21" s="46" customFormat="1" x14ac:dyDescent="0.25">
      <c r="B138" s="48" t="s">
        <v>109</v>
      </c>
      <c r="C138" s="8">
        <v>2021</v>
      </c>
      <c r="D138" s="37">
        <v>10</v>
      </c>
      <c r="E138" s="49">
        <f>Data!J138</f>
        <v>3</v>
      </c>
      <c r="F138" s="49">
        <f>+Data!I138</f>
        <v>1.3440000000000001</v>
      </c>
      <c r="G138" s="31">
        <f>+NEM!G138</f>
        <v>-1404.374</v>
      </c>
      <c r="H138" s="31">
        <f>NoSolar!E138</f>
        <v>310.54199999999997</v>
      </c>
      <c r="I138" s="31">
        <f>+NEM!M138</f>
        <v>0</v>
      </c>
      <c r="J138" s="31">
        <f>+NB.Hour!E138</f>
        <v>184.56290000000001</v>
      </c>
      <c r="K138" s="67">
        <v>0</v>
      </c>
      <c r="L138" s="31">
        <f>+-MIN(NEM!G138,0)</f>
        <v>1404.374</v>
      </c>
      <c r="M138" s="31">
        <f>NB.Hour!H138</f>
        <v>1588.9368999999999</v>
      </c>
      <c r="N138" s="33">
        <f>NoSolar!H138</f>
        <v>29.421370163999999</v>
      </c>
      <c r="O138" s="33">
        <f>+NEM!P138</f>
        <v>0</v>
      </c>
      <c r="P138" s="33">
        <f>+NB.Hour!N138</f>
        <v>0</v>
      </c>
      <c r="Q138" s="22">
        <f>+SUM(N138,MAX($E138-20,0)*INDEX(Inputs!$F$24:$F$35,MATCH($D138,Inputs!$B$24:$B$35,0)),MAX($F138-20,0)*INDEX(Inputs!$G$24:$G$35,MATCH($D138,Inputs!$B$24:$B$35,0)))</f>
        <v>29.421370163999999</v>
      </c>
      <c r="R138" s="22">
        <f>+SUM(O138,MAX($E138-20,0)*INDEX(Inputs!$F$24:$F$35,MATCH($D138,Inputs!$B$24:$B$35,0)),MAX($F138-20,0)*INDEX(Inputs!$G$24:$G$35,MATCH($D138,Inputs!$B$24:$B$35,0)))</f>
        <v>0</v>
      </c>
      <c r="S138" s="22">
        <f>+SUM(P138,MAX($E138-20,0)*INDEX(Inputs!$F$24:$F$35,MATCH($D138,Inputs!$B$24:$B$35,0)),MAX($F138-20,0)*INDEX(Inputs!$G$24:$G$35,MATCH($D138,Inputs!$B$24:$B$35,0)))</f>
        <v>0</v>
      </c>
      <c r="U138" s="19"/>
    </row>
    <row r="139" spans="2:21" s="46" customFormat="1" x14ac:dyDescent="0.25">
      <c r="B139" s="48" t="s">
        <v>109</v>
      </c>
      <c r="C139" s="8">
        <v>2021</v>
      </c>
      <c r="D139" s="37">
        <v>11</v>
      </c>
      <c r="E139" s="49">
        <f>Data!J139</f>
        <v>3</v>
      </c>
      <c r="F139" s="49">
        <f>+Data!I139</f>
        <v>0.83199999999999996</v>
      </c>
      <c r="G139" s="31">
        <f>+NEM!G139</f>
        <v>-1140.4950000000001</v>
      </c>
      <c r="H139" s="31">
        <f>NoSolar!E139</f>
        <v>299.01299999999998</v>
      </c>
      <c r="I139" s="31">
        <f>+NEM!M139</f>
        <v>0</v>
      </c>
      <c r="J139" s="31">
        <f>+NB.Hour!E139</f>
        <v>193.46199999999999</v>
      </c>
      <c r="K139" s="67">
        <v>0</v>
      </c>
      <c r="L139" s="31">
        <f>+-MIN(NEM!G139,0)</f>
        <v>1140.4950000000001</v>
      </c>
      <c r="M139" s="31">
        <f>NB.Hour!H139</f>
        <v>1333.9570000000001</v>
      </c>
      <c r="N139" s="33">
        <f>NoSolar!H139</f>
        <v>28.329089646</v>
      </c>
      <c r="O139" s="33">
        <f>+NEM!P139</f>
        <v>0</v>
      </c>
      <c r="P139" s="33">
        <f>+NB.Hour!N139</f>
        <v>0</v>
      </c>
      <c r="Q139" s="22">
        <f>+SUM(N139,MAX($E139-20,0)*INDEX(Inputs!$F$24:$F$35,MATCH($D139,Inputs!$B$24:$B$35,0)),MAX($F139-20,0)*INDEX(Inputs!$G$24:$G$35,MATCH($D139,Inputs!$B$24:$B$35,0)))</f>
        <v>28.329089646</v>
      </c>
      <c r="R139" s="22">
        <f>+SUM(O139,MAX($E139-20,0)*INDEX(Inputs!$F$24:$F$35,MATCH($D139,Inputs!$B$24:$B$35,0)),MAX($F139-20,0)*INDEX(Inputs!$G$24:$G$35,MATCH($D139,Inputs!$B$24:$B$35,0)))</f>
        <v>0</v>
      </c>
      <c r="S139" s="22">
        <f>+SUM(P139,MAX($E139-20,0)*INDEX(Inputs!$F$24:$F$35,MATCH($D139,Inputs!$B$24:$B$35,0)),MAX($F139-20,0)*INDEX(Inputs!$G$24:$G$35,MATCH($D139,Inputs!$B$24:$B$35,0)))</f>
        <v>0</v>
      </c>
      <c r="U139" s="19"/>
    </row>
    <row r="140" spans="2:21" s="46" customFormat="1" x14ac:dyDescent="0.25">
      <c r="B140" s="48" t="s">
        <v>109</v>
      </c>
      <c r="C140" s="8">
        <v>2021</v>
      </c>
      <c r="D140" s="37">
        <v>12</v>
      </c>
      <c r="E140" s="49">
        <f>Data!J140</f>
        <v>3</v>
      </c>
      <c r="F140" s="49">
        <f>+Data!I140</f>
        <v>1.6639999999999999</v>
      </c>
      <c r="G140" s="31">
        <f>+NEM!G140</f>
        <v>-360.89699999999999</v>
      </c>
      <c r="H140" s="31">
        <f>NoSolar!E140</f>
        <v>364.17500000000001</v>
      </c>
      <c r="I140" s="31">
        <f>+NEM!M140</f>
        <v>0</v>
      </c>
      <c r="J140" s="31">
        <f>+NB.Hour!E140</f>
        <v>276.54300000000006</v>
      </c>
      <c r="K140" s="67">
        <v>0</v>
      </c>
      <c r="L140" s="31">
        <f>+-MIN(NEM!G140,0)</f>
        <v>360.89699999999999</v>
      </c>
      <c r="M140" s="31">
        <f>NB.Hour!H140</f>
        <v>637.44000000000005</v>
      </c>
      <c r="N140" s="33">
        <f>NoSolar!H140</f>
        <v>34.502667850000002</v>
      </c>
      <c r="O140" s="33">
        <f>+NEM!P140</f>
        <v>0</v>
      </c>
      <c r="P140" s="33">
        <f>+NB.Hour!N140</f>
        <v>0</v>
      </c>
      <c r="Q140" s="22">
        <f>+SUM(N140,MAX($E140-20,0)*INDEX(Inputs!$F$24:$F$35,MATCH($D140,Inputs!$B$24:$B$35,0)),MAX($F140-20,0)*INDEX(Inputs!$G$24:$G$35,MATCH($D140,Inputs!$B$24:$B$35,0)))</f>
        <v>34.502667850000002</v>
      </c>
      <c r="R140" s="22">
        <f>+SUM(O140,MAX($E140-20,0)*INDEX(Inputs!$F$24:$F$35,MATCH($D140,Inputs!$B$24:$B$35,0)),MAX($F140-20,0)*INDEX(Inputs!$G$24:$G$35,MATCH($D140,Inputs!$B$24:$B$35,0)))</f>
        <v>0</v>
      </c>
      <c r="S140" s="22">
        <f>+SUM(P140,MAX($E140-20,0)*INDEX(Inputs!$F$24:$F$35,MATCH($D140,Inputs!$B$24:$B$35,0)),MAX($F140-20,0)*INDEX(Inputs!$G$24:$G$35,MATCH($D140,Inputs!$B$24:$B$35,0)))</f>
        <v>0</v>
      </c>
      <c r="U140" s="19"/>
    </row>
    <row r="141" spans="2:21" s="46" customFormat="1" x14ac:dyDescent="0.25">
      <c r="B141" s="48" t="s">
        <v>110</v>
      </c>
      <c r="C141" s="8">
        <v>2021</v>
      </c>
      <c r="D141" s="37">
        <v>1</v>
      </c>
      <c r="E141" s="49">
        <f>Data!J141</f>
        <v>21</v>
      </c>
      <c r="F141" s="49">
        <f>+Data!I141</f>
        <v>38.496000000000002</v>
      </c>
      <c r="G141" s="31">
        <f>+NEM!G141</f>
        <v>2488.8624</v>
      </c>
      <c r="H141" s="31">
        <f>NoSolar!E141</f>
        <v>4014.3519999999999</v>
      </c>
      <c r="I141" s="31">
        <f>+NEM!M141</f>
        <v>2488.8624</v>
      </c>
      <c r="J141" s="31">
        <f>+NB.Hour!E141</f>
        <v>3198.9582</v>
      </c>
      <c r="K141" s="67">
        <v>0</v>
      </c>
      <c r="L141" s="31">
        <f>+-MIN(NEM!G141,0)</f>
        <v>0</v>
      </c>
      <c r="M141" s="31">
        <f>NB.Hour!H141</f>
        <v>710.09580000000005</v>
      </c>
      <c r="N141" s="33">
        <f>NoSolar!H141</f>
        <v>278.510300992</v>
      </c>
      <c r="O141" s="33">
        <f>+NEM!P141</f>
        <v>211.0897626304</v>
      </c>
      <c r="P141" s="33">
        <f>+NB.Hour!N141</f>
        <v>215.62443440919998</v>
      </c>
      <c r="Q141" s="22">
        <f>+SUM(N141,MAX($E141-20,0)*INDEX(Inputs!$F$24:$F$35,MATCH($D141,Inputs!$B$24:$B$35,0)),MAX($F141-20,0)*INDEX(Inputs!$G$24:$G$35,MATCH($D141,Inputs!$B$24:$B$35,0)))</f>
        <v>361.84750099199999</v>
      </c>
      <c r="R141" s="22">
        <f>+SUM(O141,MAX($E141-20,0)*INDEX(Inputs!$F$24:$F$35,MATCH($D141,Inputs!$B$24:$B$35,0)),MAX($F141-20,0)*INDEX(Inputs!$G$24:$G$35,MATCH($D141,Inputs!$B$24:$B$35,0)))</f>
        <v>294.4269626304</v>
      </c>
      <c r="S141" s="22">
        <f>+SUM(P141,MAX($E141-20,0)*INDEX(Inputs!$F$24:$F$35,MATCH($D141,Inputs!$B$24:$B$35,0)),MAX($F141-20,0)*INDEX(Inputs!$G$24:$G$35,MATCH($D141,Inputs!$B$24:$B$35,0)))</f>
        <v>298.96163440919997</v>
      </c>
      <c r="U141" s="19"/>
    </row>
    <row r="142" spans="2:21" s="46" customFormat="1" x14ac:dyDescent="0.25">
      <c r="B142" s="48" t="s">
        <v>110</v>
      </c>
      <c r="C142" s="8">
        <v>2021</v>
      </c>
      <c r="D142" s="37">
        <v>2</v>
      </c>
      <c r="E142" s="49">
        <f>Data!J142</f>
        <v>21</v>
      </c>
      <c r="F142" s="49">
        <f>+Data!I142</f>
        <v>39.488</v>
      </c>
      <c r="G142" s="31">
        <f>+NEM!G142</f>
        <v>1802.2242000000001</v>
      </c>
      <c r="H142" s="31">
        <f>NoSolar!E142</f>
        <v>3394.1280000000002</v>
      </c>
      <c r="I142" s="31">
        <f>+NEM!M142</f>
        <v>1802.2242000000001</v>
      </c>
      <c r="J142" s="31">
        <f>+NB.Hour!E142</f>
        <v>2629.3577</v>
      </c>
      <c r="K142" s="67">
        <v>0</v>
      </c>
      <c r="L142" s="31">
        <f>+-MIN(NEM!G142,0)</f>
        <v>0</v>
      </c>
      <c r="M142" s="31">
        <f>NB.Hour!H142</f>
        <v>827.13350000000003</v>
      </c>
      <c r="N142" s="33">
        <f>NoSolar!H142</f>
        <v>251.09888108800001</v>
      </c>
      <c r="O142" s="33">
        <f>+NEM!P142</f>
        <v>170.74632515640002</v>
      </c>
      <c r="P142" s="33">
        <f>+NB.Hour!N142</f>
        <v>186.0251752742</v>
      </c>
      <c r="Q142" s="22">
        <f>+SUM(N142,MAX($E142-20,0)*INDEX(Inputs!$F$24:$F$35,MATCH($D142,Inputs!$B$24:$B$35,0)),MAX($F142-20,0)*INDEX(Inputs!$G$24:$G$35,MATCH($D142,Inputs!$B$24:$B$35,0)))</f>
        <v>338.85048108800004</v>
      </c>
      <c r="R142" s="22">
        <f>+SUM(O142,MAX($E142-20,0)*INDEX(Inputs!$F$24:$F$35,MATCH($D142,Inputs!$B$24:$B$35,0)),MAX($F142-20,0)*INDEX(Inputs!$G$24:$G$35,MATCH($D142,Inputs!$B$24:$B$35,0)))</f>
        <v>258.49792515640002</v>
      </c>
      <c r="S142" s="22">
        <f>+SUM(P142,MAX($E142-20,0)*INDEX(Inputs!$F$24:$F$35,MATCH($D142,Inputs!$B$24:$B$35,0)),MAX($F142-20,0)*INDEX(Inputs!$G$24:$G$35,MATCH($D142,Inputs!$B$24:$B$35,0)))</f>
        <v>273.77677527419996</v>
      </c>
      <c r="U142" s="19"/>
    </row>
    <row r="143" spans="2:21" s="46" customFormat="1" x14ac:dyDescent="0.25">
      <c r="B143" s="48" t="s">
        <v>110</v>
      </c>
      <c r="C143" s="8">
        <v>2021</v>
      </c>
      <c r="D143" s="37">
        <v>3</v>
      </c>
      <c r="E143" s="49">
        <f>Data!J143</f>
        <v>21</v>
      </c>
      <c r="F143" s="49">
        <f>+Data!I143</f>
        <v>59.816000000000003</v>
      </c>
      <c r="G143" s="31">
        <f>+NEM!G143</f>
        <v>-181.1898000000001</v>
      </c>
      <c r="H143" s="31">
        <f>NoSolar!E143</f>
        <v>3303.0239999999999</v>
      </c>
      <c r="I143" s="31">
        <f>+NEM!M143</f>
        <v>0</v>
      </c>
      <c r="J143" s="31">
        <f>+NB.Hour!E143</f>
        <v>2155.835</v>
      </c>
      <c r="K143" s="67">
        <v>0</v>
      </c>
      <c r="L143" s="31">
        <f>+-MIN(NEM!G143,0)</f>
        <v>181.1898000000001</v>
      </c>
      <c r="M143" s="31">
        <f>NB.Hour!H143</f>
        <v>2337.0248000000001</v>
      </c>
      <c r="N143" s="33">
        <f>NoSolar!H143</f>
        <v>247.07244870400001</v>
      </c>
      <c r="O143" s="33">
        <f>+NEM!P143</f>
        <v>0</v>
      </c>
      <c r="P143" s="33">
        <f>+NB.Hour!N143</f>
        <v>108.00837597200001</v>
      </c>
      <c r="Q143" s="22">
        <f>+SUM(N143,MAX($E143-20,0)*INDEX(Inputs!$F$24:$F$35,MATCH($D143,Inputs!$B$24:$B$35,0)),MAX($F143-20,0)*INDEX(Inputs!$G$24:$G$35,MATCH($D143,Inputs!$B$24:$B$35,0)))</f>
        <v>425.28364870400003</v>
      </c>
      <c r="R143" s="22">
        <f>+SUM(O143,MAX($E143-20,0)*INDEX(Inputs!$F$24:$F$35,MATCH($D143,Inputs!$B$24:$B$35,0)),MAX($F143-20,0)*INDEX(Inputs!$G$24:$G$35,MATCH($D143,Inputs!$B$24:$B$35,0)))</f>
        <v>178.21120000000002</v>
      </c>
      <c r="S143" s="22">
        <f>+SUM(P143,MAX($E143-20,0)*INDEX(Inputs!$F$24:$F$35,MATCH($D143,Inputs!$B$24:$B$35,0)),MAX($F143-20,0)*INDEX(Inputs!$G$24:$G$35,MATCH($D143,Inputs!$B$24:$B$35,0)))</f>
        <v>286.21957597200003</v>
      </c>
      <c r="U143" s="19"/>
    </row>
    <row r="144" spans="2:21" s="46" customFormat="1" x14ac:dyDescent="0.25">
      <c r="B144" s="48" t="s">
        <v>110</v>
      </c>
      <c r="C144" s="8">
        <v>2021</v>
      </c>
      <c r="D144" s="37">
        <v>4</v>
      </c>
      <c r="E144" s="49">
        <f>Data!J144</f>
        <v>21</v>
      </c>
      <c r="F144" s="49">
        <f>+Data!I144</f>
        <v>73.263999999999996</v>
      </c>
      <c r="G144" s="31">
        <f>+NEM!G144</f>
        <v>-803.04320000000007</v>
      </c>
      <c r="H144" s="31">
        <f>NoSolar!E144</f>
        <v>3008.6880000000001</v>
      </c>
      <c r="I144" s="31">
        <f>+NEM!M144</f>
        <v>0</v>
      </c>
      <c r="J144" s="31">
        <f>+NB.Hour!E144</f>
        <v>1796.7278999999999</v>
      </c>
      <c r="K144" s="67">
        <v>0</v>
      </c>
      <c r="L144" s="31">
        <f>+-MIN(NEM!G144,0)</f>
        <v>803.04320000000007</v>
      </c>
      <c r="M144" s="31">
        <f>NB.Hour!H144</f>
        <v>2599.7710999999999</v>
      </c>
      <c r="N144" s="33">
        <f>NoSolar!H144</f>
        <v>234.06397484800002</v>
      </c>
      <c r="O144" s="33">
        <f>+NEM!P144</f>
        <v>0</v>
      </c>
      <c r="P144" s="33">
        <f>+NB.Hour!N144</f>
        <v>71.928249410799992</v>
      </c>
      <c r="Q144" s="22">
        <f>+SUM(N144,MAX($E144-20,0)*INDEX(Inputs!$F$24:$F$35,MATCH($D144,Inputs!$B$24:$B$35,0)),MAX($F144-20,0)*INDEX(Inputs!$G$24:$G$35,MATCH($D144,Inputs!$B$24:$B$35,0)))</f>
        <v>472.11877484800004</v>
      </c>
      <c r="R144" s="22">
        <f>+SUM(O144,MAX($E144-20,0)*INDEX(Inputs!$F$24:$F$35,MATCH($D144,Inputs!$B$24:$B$35,0)),MAX($F144-20,0)*INDEX(Inputs!$G$24:$G$35,MATCH($D144,Inputs!$B$24:$B$35,0)))</f>
        <v>238.0548</v>
      </c>
      <c r="S144" s="22">
        <f>+SUM(P144,MAX($E144-20,0)*INDEX(Inputs!$F$24:$F$35,MATCH($D144,Inputs!$B$24:$B$35,0)),MAX($F144-20,0)*INDEX(Inputs!$G$24:$G$35,MATCH($D144,Inputs!$B$24:$B$35,0)))</f>
        <v>309.98304941079999</v>
      </c>
      <c r="U144" s="19"/>
    </row>
    <row r="145" spans="2:21" s="46" customFormat="1" x14ac:dyDescent="0.25">
      <c r="B145" s="48" t="s">
        <v>110</v>
      </c>
      <c r="C145" s="8">
        <v>2021</v>
      </c>
      <c r="D145" s="37">
        <v>5</v>
      </c>
      <c r="E145" s="49">
        <f>Data!J145</f>
        <v>21</v>
      </c>
      <c r="F145" s="49">
        <f>+Data!I145</f>
        <v>11.135999999999999</v>
      </c>
      <c r="G145" s="31">
        <f>+NEM!G145</f>
        <v>-957.75820000000022</v>
      </c>
      <c r="H145" s="31">
        <f>NoSolar!E145</f>
        <v>3166.1120000000001</v>
      </c>
      <c r="I145" s="31">
        <f>+NEM!M145</f>
        <v>0</v>
      </c>
      <c r="J145" s="31">
        <f>+NB.Hour!E145</f>
        <v>1702.6856</v>
      </c>
      <c r="K145" s="67">
        <v>0</v>
      </c>
      <c r="L145" s="31">
        <f>+-MIN(NEM!G145,0)</f>
        <v>957.75820000000022</v>
      </c>
      <c r="M145" s="31">
        <f>NB.Hour!H145</f>
        <v>2660.4438</v>
      </c>
      <c r="N145" s="33">
        <f>NoSolar!H145</f>
        <v>241.02148595200001</v>
      </c>
      <c r="O145" s="33">
        <f>+NEM!P145</f>
        <v>0</v>
      </c>
      <c r="P145" s="33">
        <f>+NB.Hour!N145</f>
        <v>60.724459037200006</v>
      </c>
      <c r="Q145" s="22">
        <f>+SUM(N145,MAX($E145-20,0)*INDEX(Inputs!$F$24:$F$35,MATCH($D145,Inputs!$B$24:$B$35,0)),MAX($F145-20,0)*INDEX(Inputs!$G$24:$G$35,MATCH($D145,Inputs!$B$24:$B$35,0)))</f>
        <v>242.05148595200001</v>
      </c>
      <c r="R145" s="22">
        <f>+SUM(O145,MAX($E145-20,0)*INDEX(Inputs!$F$24:$F$35,MATCH($D145,Inputs!$B$24:$B$35,0)),MAX($F145-20,0)*INDEX(Inputs!$G$24:$G$35,MATCH($D145,Inputs!$B$24:$B$35,0)))</f>
        <v>1.03</v>
      </c>
      <c r="S145" s="22">
        <f>+SUM(P145,MAX($E145-20,0)*INDEX(Inputs!$F$24:$F$35,MATCH($D145,Inputs!$B$24:$B$35,0)),MAX($F145-20,0)*INDEX(Inputs!$G$24:$G$35,MATCH($D145,Inputs!$B$24:$B$35,0)))</f>
        <v>61.754459037200007</v>
      </c>
      <c r="U145" s="19"/>
    </row>
    <row r="146" spans="2:21" s="46" customFormat="1" x14ac:dyDescent="0.25">
      <c r="B146" s="48" t="s">
        <v>110</v>
      </c>
      <c r="C146" s="8">
        <v>2021</v>
      </c>
      <c r="D146" s="37">
        <v>6</v>
      </c>
      <c r="E146" s="49">
        <f>Data!J146</f>
        <v>21</v>
      </c>
      <c r="F146" s="49">
        <f>+Data!I146</f>
        <v>47.351999999999997</v>
      </c>
      <c r="G146" s="31">
        <f>+NEM!G146</f>
        <v>30.003600000000006</v>
      </c>
      <c r="H146" s="31">
        <f>NoSolar!E146</f>
        <v>4327.5839999999998</v>
      </c>
      <c r="I146" s="31">
        <f>+NEM!M146</f>
        <v>0</v>
      </c>
      <c r="J146" s="31">
        <f>+NB.Hour!E146</f>
        <v>2229.2019</v>
      </c>
      <c r="K146" s="67">
        <v>0</v>
      </c>
      <c r="L146" s="31">
        <f>+-MIN(NEM!G146,0)</f>
        <v>0</v>
      </c>
      <c r="M146" s="31">
        <f>NB.Hour!H146</f>
        <v>2199.1983</v>
      </c>
      <c r="N146" s="33">
        <f>NoSolar!H146</f>
        <v>323.89058214400001</v>
      </c>
      <c r="O146" s="33">
        <f>+NEM!P146</f>
        <v>0</v>
      </c>
      <c r="P146" s="33">
        <f>+NB.Hour!N146</f>
        <v>138.5141120374</v>
      </c>
      <c r="Q146" s="22">
        <f>+SUM(N146,MAX($E146-20,0)*INDEX(Inputs!$F$24:$F$35,MATCH($D146,Inputs!$B$24:$B$35,0)),MAX($F146-20,0)*INDEX(Inputs!$G$24:$G$35,MATCH($D146,Inputs!$B$24:$B$35,0)))</f>
        <v>490.67370214399995</v>
      </c>
      <c r="R146" s="22">
        <f>+SUM(O146,MAX($E146-20,0)*INDEX(Inputs!$F$24:$F$35,MATCH($D146,Inputs!$B$24:$B$35,0)),MAX($F146-20,0)*INDEX(Inputs!$G$24:$G$35,MATCH($D146,Inputs!$B$24:$B$35,0)))</f>
        <v>166.78311999999997</v>
      </c>
      <c r="S146" s="22">
        <f>+SUM(P146,MAX($E146-20,0)*INDEX(Inputs!$F$24:$F$35,MATCH($D146,Inputs!$B$24:$B$35,0)),MAX($F146-20,0)*INDEX(Inputs!$G$24:$G$35,MATCH($D146,Inputs!$B$24:$B$35,0)))</f>
        <v>305.29723203739997</v>
      </c>
      <c r="U146" s="19"/>
    </row>
    <row r="147" spans="2:21" s="46" customFormat="1" x14ac:dyDescent="0.25">
      <c r="B147" s="48" t="s">
        <v>110</v>
      </c>
      <c r="C147" s="8">
        <v>2021</v>
      </c>
      <c r="D147" s="37">
        <v>7</v>
      </c>
      <c r="E147" s="49">
        <f>Data!J147</f>
        <v>21</v>
      </c>
      <c r="F147" s="49">
        <f>+Data!I147</f>
        <v>28</v>
      </c>
      <c r="G147" s="31">
        <f>+NEM!G147</f>
        <v>902.32530000000042</v>
      </c>
      <c r="H147" s="31">
        <f>NoSolar!E147</f>
        <v>4755.7920000000004</v>
      </c>
      <c r="I147" s="31">
        <f>+NEM!M147</f>
        <v>0</v>
      </c>
      <c r="J147" s="31">
        <f>+NB.Hour!E147</f>
        <v>2609.5249000000003</v>
      </c>
      <c r="K147" s="67">
        <v>0</v>
      </c>
      <c r="L147" s="31">
        <f>+-MIN(NEM!G147,0)</f>
        <v>0</v>
      </c>
      <c r="M147" s="31">
        <f>NB.Hour!H147</f>
        <v>1707.1995999999999</v>
      </c>
      <c r="N147" s="33">
        <f>NoSolar!H147</f>
        <v>344.75116307200005</v>
      </c>
      <c r="O147" s="33">
        <f>+NEM!P147</f>
        <v>0</v>
      </c>
      <c r="P147" s="33">
        <f>+NB.Hour!N147</f>
        <v>175.64439815240002</v>
      </c>
      <c r="Q147" s="22">
        <f>+SUM(N147,MAX($E147-20,0)*INDEX(Inputs!$F$24:$F$35,MATCH($D147,Inputs!$B$24:$B$35,0)),MAX($F147-20,0)*INDEX(Inputs!$G$24:$G$35,MATCH($D147,Inputs!$B$24:$B$35,0)))</f>
        <v>394.26116307200004</v>
      </c>
      <c r="R147" s="22">
        <f>+SUM(O147,MAX($E147-20,0)*INDEX(Inputs!$F$24:$F$35,MATCH($D147,Inputs!$B$24:$B$35,0)),MAX($F147-20,0)*INDEX(Inputs!$G$24:$G$35,MATCH($D147,Inputs!$B$24:$B$35,0)))</f>
        <v>49.51</v>
      </c>
      <c r="S147" s="22">
        <f>+SUM(P147,MAX($E147-20,0)*INDEX(Inputs!$F$24:$F$35,MATCH($D147,Inputs!$B$24:$B$35,0)),MAX($F147-20,0)*INDEX(Inputs!$G$24:$G$35,MATCH($D147,Inputs!$B$24:$B$35,0)))</f>
        <v>225.15439815240001</v>
      </c>
      <c r="U147" s="19"/>
    </row>
    <row r="148" spans="2:21" s="46" customFormat="1" x14ac:dyDescent="0.25">
      <c r="B148" s="48" t="s">
        <v>110</v>
      </c>
      <c r="C148" s="8">
        <v>2021</v>
      </c>
      <c r="D148" s="37">
        <v>8</v>
      </c>
      <c r="E148" s="49">
        <f>Data!J148</f>
        <v>19</v>
      </c>
      <c r="F148" s="49">
        <f>+Data!I148</f>
        <v>26.384</v>
      </c>
      <c r="G148" s="31">
        <f>+NEM!G148</f>
        <v>222.95089999999982</v>
      </c>
      <c r="H148" s="31">
        <f>NoSolar!E148</f>
        <v>3904.192</v>
      </c>
      <c r="I148" s="31">
        <f>+NEM!M148</f>
        <v>0</v>
      </c>
      <c r="J148" s="31">
        <f>+NB.Hour!E148</f>
        <v>2218.4675999999999</v>
      </c>
      <c r="K148" s="67">
        <v>0</v>
      </c>
      <c r="L148" s="31">
        <f>+-MIN(NEM!G148,0)</f>
        <v>0</v>
      </c>
      <c r="M148" s="31">
        <f>NB.Hour!H148</f>
        <v>1995.5166999999999</v>
      </c>
      <c r="N148" s="33">
        <f>NoSolar!H148</f>
        <v>303.264617472</v>
      </c>
      <c r="O148" s="33">
        <f>+NEM!P148</f>
        <v>0</v>
      </c>
      <c r="P148" s="33">
        <f>+NB.Hour!N148</f>
        <v>145.69238117459997</v>
      </c>
      <c r="Q148" s="22">
        <f>+SUM(N148,MAX($E148-20,0)*INDEX(Inputs!$F$24:$F$35,MATCH($D148,Inputs!$B$24:$B$35,0)),MAX($F148-20,0)*INDEX(Inputs!$G$24:$G$35,MATCH($D148,Inputs!$B$24:$B$35,0)))</f>
        <v>341.95165747199997</v>
      </c>
      <c r="R148" s="22">
        <f>+SUM(O148,MAX($E148-20,0)*INDEX(Inputs!$F$24:$F$35,MATCH($D148,Inputs!$B$24:$B$35,0)),MAX($F148-20,0)*INDEX(Inputs!$G$24:$G$35,MATCH($D148,Inputs!$B$24:$B$35,0)))</f>
        <v>38.687039999999996</v>
      </c>
      <c r="S148" s="22">
        <f>+SUM(P148,MAX($E148-20,0)*INDEX(Inputs!$F$24:$F$35,MATCH($D148,Inputs!$B$24:$B$35,0)),MAX($F148-20,0)*INDEX(Inputs!$G$24:$G$35,MATCH($D148,Inputs!$B$24:$B$35,0)))</f>
        <v>184.37942117459997</v>
      </c>
      <c r="U148" s="19"/>
    </row>
    <row r="149" spans="2:21" s="46" customFormat="1" x14ac:dyDescent="0.25">
      <c r="B149" s="48" t="s">
        <v>110</v>
      </c>
      <c r="C149" s="8">
        <v>2021</v>
      </c>
      <c r="D149" s="37">
        <v>9</v>
      </c>
      <c r="E149" s="49">
        <f>Data!J149</f>
        <v>19</v>
      </c>
      <c r="F149" s="49">
        <f>+Data!I149</f>
        <v>9.8239999999999998</v>
      </c>
      <c r="G149" s="31">
        <f>+NEM!G149</f>
        <v>-270.60300000000007</v>
      </c>
      <c r="H149" s="31">
        <f>NoSolar!E149</f>
        <v>3033.1759999999999</v>
      </c>
      <c r="I149" s="31">
        <f>+NEM!M149</f>
        <v>0</v>
      </c>
      <c r="J149" s="31">
        <f>+NB.Hour!E149</f>
        <v>1880.3371999999999</v>
      </c>
      <c r="K149" s="67">
        <v>0</v>
      </c>
      <c r="L149" s="31">
        <f>+-MIN(NEM!G149,0)</f>
        <v>270.60300000000007</v>
      </c>
      <c r="M149" s="31">
        <f>NB.Hour!H149</f>
        <v>2150.9402</v>
      </c>
      <c r="N149" s="33">
        <f>NoSolar!H149</f>
        <v>235.146246496</v>
      </c>
      <c r="O149" s="33">
        <f>+NEM!P149</f>
        <v>0</v>
      </c>
      <c r="P149" s="33">
        <f>+NB.Hour!N149</f>
        <v>96.819858040400007</v>
      </c>
      <c r="Q149" s="22">
        <f>+SUM(N149,MAX($E149-20,0)*INDEX(Inputs!$F$24:$F$35,MATCH($D149,Inputs!$B$24:$B$35,0)),MAX($F149-20,0)*INDEX(Inputs!$G$24:$G$35,MATCH($D149,Inputs!$B$24:$B$35,0)))</f>
        <v>235.146246496</v>
      </c>
      <c r="R149" s="22">
        <f>+SUM(O149,MAX($E149-20,0)*INDEX(Inputs!$F$24:$F$35,MATCH($D149,Inputs!$B$24:$B$35,0)),MAX($F149-20,0)*INDEX(Inputs!$G$24:$G$35,MATCH($D149,Inputs!$B$24:$B$35,0)))</f>
        <v>0</v>
      </c>
      <c r="S149" s="22">
        <f>+SUM(P149,MAX($E149-20,0)*INDEX(Inputs!$F$24:$F$35,MATCH($D149,Inputs!$B$24:$B$35,0)),MAX($F149-20,0)*INDEX(Inputs!$G$24:$G$35,MATCH($D149,Inputs!$B$24:$B$35,0)))</f>
        <v>96.819858040400007</v>
      </c>
      <c r="U149" s="19"/>
    </row>
    <row r="150" spans="2:21" s="46" customFormat="1" x14ac:dyDescent="0.25">
      <c r="B150" s="48" t="s">
        <v>110</v>
      </c>
      <c r="C150" s="8">
        <v>2021</v>
      </c>
      <c r="D150" s="37">
        <v>10</v>
      </c>
      <c r="E150" s="49">
        <f>Data!J150</f>
        <v>19</v>
      </c>
      <c r="F150" s="49">
        <f>+Data!I150</f>
        <v>10.151999999999999</v>
      </c>
      <c r="G150" s="31">
        <f>+NEM!G150</f>
        <v>697.3141999999998</v>
      </c>
      <c r="H150" s="31">
        <f>NoSolar!E150</f>
        <v>3038.6959999999999</v>
      </c>
      <c r="I150" s="31">
        <f>+NEM!M150</f>
        <v>0</v>
      </c>
      <c r="J150" s="31">
        <f>+NB.Hour!E150</f>
        <v>2151.2807999999995</v>
      </c>
      <c r="K150" s="67">
        <v>0</v>
      </c>
      <c r="L150" s="31">
        <f>+-MIN(NEM!G150,0)</f>
        <v>0</v>
      </c>
      <c r="M150" s="31">
        <f>NB.Hour!H150</f>
        <v>1453.9666</v>
      </c>
      <c r="N150" s="33">
        <f>NoSolar!H150</f>
        <v>235.39020841600001</v>
      </c>
      <c r="O150" s="33">
        <f>+NEM!P150</f>
        <v>0</v>
      </c>
      <c r="P150" s="33">
        <f>+NB.Hour!N150</f>
        <v>141.19552909079999</v>
      </c>
      <c r="Q150" s="22">
        <f>+SUM(N150,MAX($E150-20,0)*INDEX(Inputs!$F$24:$F$35,MATCH($D150,Inputs!$B$24:$B$35,0)),MAX($F150-20,0)*INDEX(Inputs!$G$24:$G$35,MATCH($D150,Inputs!$B$24:$B$35,0)))</f>
        <v>235.39020841600001</v>
      </c>
      <c r="R150" s="22">
        <f>+SUM(O150,MAX($E150-20,0)*INDEX(Inputs!$F$24:$F$35,MATCH($D150,Inputs!$B$24:$B$35,0)),MAX($F150-20,0)*INDEX(Inputs!$G$24:$G$35,MATCH($D150,Inputs!$B$24:$B$35,0)))</f>
        <v>0</v>
      </c>
      <c r="S150" s="22">
        <f>+SUM(P150,MAX($E150-20,0)*INDEX(Inputs!$F$24:$F$35,MATCH($D150,Inputs!$B$24:$B$35,0)),MAX($F150-20,0)*INDEX(Inputs!$G$24:$G$35,MATCH($D150,Inputs!$B$24:$B$35,0)))</f>
        <v>141.19552909079999</v>
      </c>
      <c r="U150" s="19"/>
    </row>
    <row r="151" spans="2:21" s="46" customFormat="1" x14ac:dyDescent="0.25">
      <c r="B151" s="48" t="s">
        <v>110</v>
      </c>
      <c r="C151" s="8">
        <v>2021</v>
      </c>
      <c r="D151" s="37">
        <v>11</v>
      </c>
      <c r="E151" s="49">
        <f>Data!J151</f>
        <v>18</v>
      </c>
      <c r="F151" s="49">
        <f>+Data!I151</f>
        <v>8.5120000000000005</v>
      </c>
      <c r="G151" s="31">
        <f>+NEM!G151</f>
        <v>1425.0075000000002</v>
      </c>
      <c r="H151" s="31">
        <f>NoSolar!E151</f>
        <v>3172.6640000000002</v>
      </c>
      <c r="I151" s="31">
        <f>+NEM!M151</f>
        <v>1065.0072999999998</v>
      </c>
      <c r="J151" s="31">
        <f>+NB.Hour!E151</f>
        <v>2365.3987000000002</v>
      </c>
      <c r="K151" s="67">
        <v>0</v>
      </c>
      <c r="L151" s="31">
        <f>+-MIN(NEM!G151,0)</f>
        <v>0</v>
      </c>
      <c r="M151" s="31">
        <f>NB.Hour!H151</f>
        <v>940.39120000000003</v>
      </c>
      <c r="N151" s="33">
        <f>NoSolar!H151</f>
        <v>241.31105814400001</v>
      </c>
      <c r="O151" s="33">
        <f>+NEM!P151</f>
        <v>100.90092161659999</v>
      </c>
      <c r="P151" s="33">
        <f>+NB.Hour!N151</f>
        <v>170.07696967320001</v>
      </c>
      <c r="Q151" s="22">
        <f>+SUM(N151,MAX($E151-20,0)*INDEX(Inputs!$F$24:$F$35,MATCH($D151,Inputs!$B$24:$B$35,0)),MAX($F151-20,0)*INDEX(Inputs!$G$24:$G$35,MATCH($D151,Inputs!$B$24:$B$35,0)))</f>
        <v>241.31105814400001</v>
      </c>
      <c r="R151" s="22">
        <f>+SUM(O151,MAX($E151-20,0)*INDEX(Inputs!$F$24:$F$35,MATCH($D151,Inputs!$B$24:$B$35,0)),MAX($F151-20,0)*INDEX(Inputs!$G$24:$G$35,MATCH($D151,Inputs!$B$24:$B$35,0)))</f>
        <v>100.90092161659999</v>
      </c>
      <c r="S151" s="22">
        <f>+SUM(P151,MAX($E151-20,0)*INDEX(Inputs!$F$24:$F$35,MATCH($D151,Inputs!$B$24:$B$35,0)),MAX($F151-20,0)*INDEX(Inputs!$G$24:$G$35,MATCH($D151,Inputs!$B$24:$B$35,0)))</f>
        <v>170.07696967320001</v>
      </c>
      <c r="U151" s="19"/>
    </row>
    <row r="152" spans="2:21" s="46" customFormat="1" x14ac:dyDescent="0.25">
      <c r="B152" s="48" t="s">
        <v>110</v>
      </c>
      <c r="C152" s="8">
        <v>2021</v>
      </c>
      <c r="D152" s="37">
        <v>12</v>
      </c>
      <c r="E152" s="49">
        <f>Data!J152</f>
        <v>18</v>
      </c>
      <c r="F152" s="49">
        <f>+Data!I152</f>
        <v>10.48</v>
      </c>
      <c r="G152" s="31">
        <f>+NEM!G152</f>
        <v>2712.8267999999998</v>
      </c>
      <c r="H152" s="31">
        <f>NoSolar!E152</f>
        <v>3695.152</v>
      </c>
      <c r="I152" s="31">
        <f>+NEM!M152</f>
        <v>2712.8267999999998</v>
      </c>
      <c r="J152" s="31">
        <f>+NB.Hour!E152</f>
        <v>3152.4997999999996</v>
      </c>
      <c r="K152" s="67">
        <v>0</v>
      </c>
      <c r="L152" s="31">
        <f>+-MIN(NEM!G152,0)</f>
        <v>0</v>
      </c>
      <c r="M152" s="31">
        <f>NB.Hour!H152</f>
        <v>439.673</v>
      </c>
      <c r="N152" s="33">
        <f>NoSolar!H152</f>
        <v>264.40293779199999</v>
      </c>
      <c r="O152" s="33">
        <f>+NEM!P152</f>
        <v>220.98809325280001</v>
      </c>
      <c r="P152" s="33">
        <f>+NB.Hour!N152</f>
        <v>223.7958450308</v>
      </c>
      <c r="Q152" s="22">
        <f>+SUM(N152,MAX($E152-20,0)*INDEX(Inputs!$F$24:$F$35,MATCH($D152,Inputs!$B$24:$B$35,0)),MAX($F152-20,0)*INDEX(Inputs!$G$24:$G$35,MATCH($D152,Inputs!$B$24:$B$35,0)))</f>
        <v>264.40293779199999</v>
      </c>
      <c r="R152" s="22">
        <f>+SUM(O152,MAX($E152-20,0)*INDEX(Inputs!$F$24:$F$35,MATCH($D152,Inputs!$B$24:$B$35,0)),MAX($F152-20,0)*INDEX(Inputs!$G$24:$G$35,MATCH($D152,Inputs!$B$24:$B$35,0)))</f>
        <v>220.98809325280001</v>
      </c>
      <c r="S152" s="22">
        <f>+SUM(P152,MAX($E152-20,0)*INDEX(Inputs!$F$24:$F$35,MATCH($D152,Inputs!$B$24:$B$35,0)),MAX($F152-20,0)*INDEX(Inputs!$G$24:$G$35,MATCH($D152,Inputs!$B$24:$B$35,0)))</f>
        <v>223.7958450308</v>
      </c>
      <c r="U152" s="19"/>
    </row>
    <row r="153" spans="2:21" s="46" customFormat="1" x14ac:dyDescent="0.25">
      <c r="B153" s="48" t="s">
        <v>111</v>
      </c>
      <c r="C153" s="8">
        <v>2021</v>
      </c>
      <c r="D153" s="37">
        <v>1</v>
      </c>
      <c r="E153" s="49">
        <f>Data!J153</f>
        <v>17</v>
      </c>
      <c r="F153" s="49">
        <f>+Data!I153</f>
        <v>11.795999999999999</v>
      </c>
      <c r="G153" s="31">
        <f>+NEM!G153</f>
        <v>-736.63059999999996</v>
      </c>
      <c r="H153" s="31">
        <f>NoSolar!E153</f>
        <v>2891.8560000000002</v>
      </c>
      <c r="I153" s="31">
        <f>+NEM!M153</f>
        <v>0</v>
      </c>
      <c r="J153" s="31">
        <f>+NB.Hour!E153</f>
        <v>1699.9558</v>
      </c>
      <c r="K153" s="67">
        <v>0</v>
      </c>
      <c r="L153" s="31">
        <f>+-MIN(NEM!G153,0)</f>
        <v>736.63059999999996</v>
      </c>
      <c r="M153" s="31">
        <f>NB.Hour!H153</f>
        <v>2436.5864000000001</v>
      </c>
      <c r="N153" s="33">
        <f>NoSolar!H153</f>
        <v>228.90046777600003</v>
      </c>
      <c r="O153" s="33">
        <f>+NEM!P153</f>
        <v>0</v>
      </c>
      <c r="P153" s="33">
        <f>+NB.Hour!N153</f>
        <v>0</v>
      </c>
      <c r="Q153" s="22">
        <f>+SUM(N153,MAX($E153-20,0)*INDEX(Inputs!$F$24:$F$35,MATCH($D153,Inputs!$B$24:$B$35,0)),MAX($F153-20,0)*INDEX(Inputs!$G$24:$G$35,MATCH($D153,Inputs!$B$24:$B$35,0)))</f>
        <v>228.90046777600003</v>
      </c>
      <c r="R153" s="22">
        <f>+SUM(O153,MAX($E153-20,0)*INDEX(Inputs!$F$24:$F$35,MATCH($D153,Inputs!$B$24:$B$35,0)),MAX($F153-20,0)*INDEX(Inputs!$G$24:$G$35,MATCH($D153,Inputs!$B$24:$B$35,0)))</f>
        <v>0</v>
      </c>
      <c r="S153" s="22">
        <f>+SUM(P153,MAX($E153-20,0)*INDEX(Inputs!$F$24:$F$35,MATCH($D153,Inputs!$B$24:$B$35,0)),MAX($F153-20,0)*INDEX(Inputs!$G$24:$G$35,MATCH($D153,Inputs!$B$24:$B$35,0)))</f>
        <v>0</v>
      </c>
      <c r="U153" s="19"/>
    </row>
    <row r="154" spans="2:21" s="46" customFormat="1" x14ac:dyDescent="0.25">
      <c r="B154" s="48" t="s">
        <v>111</v>
      </c>
      <c r="C154" s="8">
        <v>2021</v>
      </c>
      <c r="D154" s="37">
        <v>2</v>
      </c>
      <c r="E154" s="49">
        <f>Data!J154</f>
        <v>17</v>
      </c>
      <c r="F154" s="49">
        <f>+Data!I154</f>
        <v>12.776</v>
      </c>
      <c r="G154" s="31">
        <f>+NEM!G154</f>
        <v>-2487.2626999999998</v>
      </c>
      <c r="H154" s="31">
        <f>NoSolar!E154</f>
        <v>2886.596</v>
      </c>
      <c r="I154" s="31">
        <f>+NEM!M154</f>
        <v>0</v>
      </c>
      <c r="J154" s="31">
        <f>+NB.Hour!E154</f>
        <v>1374.1809000000001</v>
      </c>
      <c r="K154" s="67">
        <v>0</v>
      </c>
      <c r="L154" s="31">
        <f>+-MIN(NEM!G154,0)</f>
        <v>2487.2626999999998</v>
      </c>
      <c r="M154" s="31">
        <f>NB.Hour!H154</f>
        <v>3861.4436000000001</v>
      </c>
      <c r="N154" s="33">
        <f>NoSolar!H154</f>
        <v>228.667996816</v>
      </c>
      <c r="O154" s="33">
        <f>+NEM!P154</f>
        <v>0</v>
      </c>
      <c r="P154" s="33">
        <f>+NB.Hour!N154</f>
        <v>0</v>
      </c>
      <c r="Q154" s="22">
        <f>+SUM(N154,MAX($E154-20,0)*INDEX(Inputs!$F$24:$F$35,MATCH($D154,Inputs!$B$24:$B$35,0)),MAX($F154-20,0)*INDEX(Inputs!$G$24:$G$35,MATCH($D154,Inputs!$B$24:$B$35,0)))</f>
        <v>228.667996816</v>
      </c>
      <c r="R154" s="22">
        <f>+SUM(O154,MAX($E154-20,0)*INDEX(Inputs!$F$24:$F$35,MATCH($D154,Inputs!$B$24:$B$35,0)),MAX($F154-20,0)*INDEX(Inputs!$G$24:$G$35,MATCH($D154,Inputs!$B$24:$B$35,0)))</f>
        <v>0</v>
      </c>
      <c r="S154" s="22">
        <f>+SUM(P154,MAX($E154-20,0)*INDEX(Inputs!$F$24:$F$35,MATCH($D154,Inputs!$B$24:$B$35,0)),MAX($F154-20,0)*INDEX(Inputs!$G$24:$G$35,MATCH($D154,Inputs!$B$24:$B$35,0)))</f>
        <v>0</v>
      </c>
      <c r="U154" s="19"/>
    </row>
    <row r="155" spans="2:21" s="46" customFormat="1" x14ac:dyDescent="0.25">
      <c r="B155" s="48" t="s">
        <v>111</v>
      </c>
      <c r="C155" s="8">
        <v>2021</v>
      </c>
      <c r="D155" s="37">
        <v>3</v>
      </c>
      <c r="E155" s="49">
        <f>Data!J155</f>
        <v>18</v>
      </c>
      <c r="F155" s="49">
        <f>+Data!I155</f>
        <v>32.08</v>
      </c>
      <c r="G155" s="31">
        <f>+NEM!G155</f>
        <v>-5444.2968000000001</v>
      </c>
      <c r="H155" s="31">
        <f>NoSolar!E155</f>
        <v>3521.56</v>
      </c>
      <c r="I155" s="31">
        <f>+NEM!M155</f>
        <v>0</v>
      </c>
      <c r="J155" s="31">
        <f>+NB.Hour!E155</f>
        <v>1421.3829000000001</v>
      </c>
      <c r="K155" s="67">
        <v>0</v>
      </c>
      <c r="L155" s="31">
        <f>+-MIN(NEM!G155,0)</f>
        <v>5444.2968000000001</v>
      </c>
      <c r="M155" s="31">
        <f>NB.Hour!H155</f>
        <v>6865.6796999999997</v>
      </c>
      <c r="N155" s="33">
        <f>NoSolar!H155</f>
        <v>256.73086576000003</v>
      </c>
      <c r="O155" s="33">
        <f>+NEM!P155</f>
        <v>0</v>
      </c>
      <c r="P155" s="33">
        <f>+NB.Hour!N155</f>
        <v>0</v>
      </c>
      <c r="Q155" s="22">
        <f>+SUM(N155,MAX($E155-20,0)*INDEX(Inputs!$F$24:$F$35,MATCH($D155,Inputs!$B$24:$B$35,0)),MAX($F155-20,0)*INDEX(Inputs!$G$24:$G$35,MATCH($D155,Inputs!$B$24:$B$35,0)))</f>
        <v>310.48686576</v>
      </c>
      <c r="R155" s="22">
        <f>+SUM(O155,MAX($E155-20,0)*INDEX(Inputs!$F$24:$F$35,MATCH($D155,Inputs!$B$24:$B$35,0)),MAX($F155-20,0)*INDEX(Inputs!$G$24:$G$35,MATCH($D155,Inputs!$B$24:$B$35,0)))</f>
        <v>53.755999999999993</v>
      </c>
      <c r="S155" s="22">
        <f>+SUM(P155,MAX($E155-20,0)*INDEX(Inputs!$F$24:$F$35,MATCH($D155,Inputs!$B$24:$B$35,0)),MAX($F155-20,0)*INDEX(Inputs!$G$24:$G$35,MATCH($D155,Inputs!$B$24:$B$35,0)))</f>
        <v>53.755999999999993</v>
      </c>
      <c r="U155" s="19"/>
    </row>
    <row r="156" spans="2:21" s="46" customFormat="1" x14ac:dyDescent="0.25">
      <c r="B156" s="48" t="s">
        <v>111</v>
      </c>
      <c r="C156" s="8">
        <v>2021</v>
      </c>
      <c r="D156" s="37">
        <v>4</v>
      </c>
      <c r="E156" s="49">
        <f>Data!J156</f>
        <v>19</v>
      </c>
      <c r="F156" s="49">
        <f>+Data!I156</f>
        <v>32.892000000000003</v>
      </c>
      <c r="G156" s="31">
        <f>+NEM!G156</f>
        <v>-7099.1579999999994</v>
      </c>
      <c r="H156" s="31">
        <f>NoSolar!E156</f>
        <v>3608.752</v>
      </c>
      <c r="I156" s="31">
        <f>+NEM!M156</f>
        <v>0</v>
      </c>
      <c r="J156" s="31">
        <f>+NB.Hour!E156</f>
        <v>1208.2956999999999</v>
      </c>
      <c r="K156" s="67">
        <v>0</v>
      </c>
      <c r="L156" s="31">
        <f>+-MIN(NEM!G156,0)</f>
        <v>7099.1579999999994</v>
      </c>
      <c r="M156" s="31">
        <f>NB.Hour!H156</f>
        <v>8307.4537</v>
      </c>
      <c r="N156" s="33">
        <f>NoSolar!H156</f>
        <v>260.58440339200001</v>
      </c>
      <c r="O156" s="33">
        <f>+NEM!P156</f>
        <v>0</v>
      </c>
      <c r="P156" s="33">
        <f>+NB.Hour!N156</f>
        <v>0</v>
      </c>
      <c r="Q156" s="22">
        <f>+SUM(N156,MAX($E156-20,0)*INDEX(Inputs!$F$24:$F$35,MATCH($D156,Inputs!$B$24:$B$35,0)),MAX($F156-20,0)*INDEX(Inputs!$G$24:$G$35,MATCH($D156,Inputs!$B$24:$B$35,0)))</f>
        <v>317.95380339200005</v>
      </c>
      <c r="R156" s="22">
        <f>+SUM(O156,MAX($E156-20,0)*INDEX(Inputs!$F$24:$F$35,MATCH($D156,Inputs!$B$24:$B$35,0)),MAX($F156-20,0)*INDEX(Inputs!$G$24:$G$35,MATCH($D156,Inputs!$B$24:$B$35,0)))</f>
        <v>57.369400000000013</v>
      </c>
      <c r="S156" s="22">
        <f>+SUM(P156,MAX($E156-20,0)*INDEX(Inputs!$F$24:$F$35,MATCH($D156,Inputs!$B$24:$B$35,0)),MAX($F156-20,0)*INDEX(Inputs!$G$24:$G$35,MATCH($D156,Inputs!$B$24:$B$35,0)))</f>
        <v>57.369400000000013</v>
      </c>
      <c r="U156" s="19"/>
    </row>
    <row r="157" spans="2:21" s="46" customFormat="1" x14ac:dyDescent="0.25">
      <c r="B157" s="48" t="s">
        <v>111</v>
      </c>
      <c r="C157" s="8">
        <v>2021</v>
      </c>
      <c r="D157" s="37">
        <v>5</v>
      </c>
      <c r="E157" s="49">
        <f>Data!J157</f>
        <v>19</v>
      </c>
      <c r="F157" s="49">
        <f>+Data!I157</f>
        <v>24.216000000000001</v>
      </c>
      <c r="G157" s="31">
        <f>+NEM!G157</f>
        <v>-8936.9363999999987</v>
      </c>
      <c r="H157" s="31">
        <f>NoSolar!E157</f>
        <v>3390.6559999999999</v>
      </c>
      <c r="I157" s="31">
        <f>+NEM!M157</f>
        <v>0</v>
      </c>
      <c r="J157" s="31">
        <f>+NB.Hour!E157</f>
        <v>1034.5719999999999</v>
      </c>
      <c r="K157" s="67">
        <v>0</v>
      </c>
      <c r="L157" s="31">
        <f>+-MIN(NEM!G157,0)</f>
        <v>8936.9363999999987</v>
      </c>
      <c r="M157" s="31">
        <f>NB.Hour!H157</f>
        <v>9971.5084000000006</v>
      </c>
      <c r="N157" s="33">
        <f>NoSolar!H157</f>
        <v>250.945432576</v>
      </c>
      <c r="O157" s="33">
        <f>+NEM!P157</f>
        <v>0</v>
      </c>
      <c r="P157" s="33">
        <f>+NB.Hour!N157</f>
        <v>0</v>
      </c>
      <c r="Q157" s="22">
        <f>+SUM(N157,MAX($E157-20,0)*INDEX(Inputs!$F$24:$F$35,MATCH($D157,Inputs!$B$24:$B$35,0)),MAX($F157-20,0)*INDEX(Inputs!$G$24:$G$35,MATCH($D157,Inputs!$B$24:$B$35,0)))</f>
        <v>269.706632576</v>
      </c>
      <c r="R157" s="22">
        <f>+SUM(O157,MAX($E157-20,0)*INDEX(Inputs!$F$24:$F$35,MATCH($D157,Inputs!$B$24:$B$35,0)),MAX($F157-20,0)*INDEX(Inputs!$G$24:$G$35,MATCH($D157,Inputs!$B$24:$B$35,0)))</f>
        <v>18.761200000000006</v>
      </c>
      <c r="S157" s="22">
        <f>+SUM(P157,MAX($E157-20,0)*INDEX(Inputs!$F$24:$F$35,MATCH($D157,Inputs!$B$24:$B$35,0)),MAX($F157-20,0)*INDEX(Inputs!$G$24:$G$35,MATCH($D157,Inputs!$B$24:$B$35,0)))</f>
        <v>18.761200000000006</v>
      </c>
      <c r="U157" s="19"/>
    </row>
    <row r="158" spans="2:21" s="46" customFormat="1" x14ac:dyDescent="0.25">
      <c r="B158" s="48" t="s">
        <v>111</v>
      </c>
      <c r="C158" s="8">
        <v>2021</v>
      </c>
      <c r="D158" s="37">
        <v>6</v>
      </c>
      <c r="E158" s="49">
        <f>Data!J158</f>
        <v>19</v>
      </c>
      <c r="F158" s="49">
        <f>+Data!I158</f>
        <v>24.38</v>
      </c>
      <c r="G158" s="31">
        <f>+NEM!G158</f>
        <v>-9298.928100000001</v>
      </c>
      <c r="H158" s="31">
        <f>NoSolar!E158</f>
        <v>3681.0880000000002</v>
      </c>
      <c r="I158" s="31">
        <f>+NEM!M158</f>
        <v>0</v>
      </c>
      <c r="J158" s="31">
        <f>+NB.Hour!E158</f>
        <v>954.40329999999994</v>
      </c>
      <c r="K158" s="67">
        <v>0</v>
      </c>
      <c r="L158" s="31">
        <f>+-MIN(NEM!G158,0)</f>
        <v>9298.928100000001</v>
      </c>
      <c r="M158" s="31">
        <f>NB.Hour!H158</f>
        <v>10253.331399999999</v>
      </c>
      <c r="N158" s="33">
        <f>NoSolar!H158</f>
        <v>292.395883008</v>
      </c>
      <c r="O158" s="33">
        <f>+NEM!P158</f>
        <v>0</v>
      </c>
      <c r="P158" s="33">
        <f>+NB.Hour!N158</f>
        <v>0</v>
      </c>
      <c r="Q158" s="22">
        <f>+SUM(N158,MAX($E158-20,0)*INDEX(Inputs!$F$24:$F$35,MATCH($D158,Inputs!$B$24:$B$35,0)),MAX($F158-20,0)*INDEX(Inputs!$G$24:$G$35,MATCH($D158,Inputs!$B$24:$B$35,0)))</f>
        <v>318.938683008</v>
      </c>
      <c r="R158" s="22">
        <f>+SUM(O158,MAX($E158-20,0)*INDEX(Inputs!$F$24:$F$35,MATCH($D158,Inputs!$B$24:$B$35,0)),MAX($F158-20,0)*INDEX(Inputs!$G$24:$G$35,MATCH($D158,Inputs!$B$24:$B$35,0)))</f>
        <v>26.542799999999993</v>
      </c>
      <c r="S158" s="22">
        <f>+SUM(P158,MAX($E158-20,0)*INDEX(Inputs!$F$24:$F$35,MATCH($D158,Inputs!$B$24:$B$35,0)),MAX($F158-20,0)*INDEX(Inputs!$G$24:$G$35,MATCH($D158,Inputs!$B$24:$B$35,0)))</f>
        <v>26.542799999999993</v>
      </c>
      <c r="U158" s="19"/>
    </row>
    <row r="159" spans="2:21" s="46" customFormat="1" x14ac:dyDescent="0.25">
      <c r="B159" s="48" t="s">
        <v>111</v>
      </c>
      <c r="C159" s="8">
        <v>2021</v>
      </c>
      <c r="D159" s="37">
        <v>7</v>
      </c>
      <c r="E159" s="49">
        <f>Data!J159</f>
        <v>19</v>
      </c>
      <c r="F159" s="49">
        <f>+Data!I159</f>
        <v>31.756</v>
      </c>
      <c r="G159" s="31">
        <f>+NEM!G159</f>
        <v>-6805.1889999999994</v>
      </c>
      <c r="H159" s="31">
        <f>NoSolar!E159</f>
        <v>3601.54</v>
      </c>
      <c r="I159" s="31">
        <f>+NEM!M159</f>
        <v>0</v>
      </c>
      <c r="J159" s="31">
        <f>+NB.Hour!E159</f>
        <v>1065.6306</v>
      </c>
      <c r="K159" s="67">
        <v>0</v>
      </c>
      <c r="L159" s="31">
        <f>+-MIN(NEM!G159,0)</f>
        <v>6805.1889999999994</v>
      </c>
      <c r="M159" s="31">
        <f>NB.Hour!H159</f>
        <v>7870.8195999999998</v>
      </c>
      <c r="N159" s="33">
        <f>NoSolar!H159</f>
        <v>288.52062264</v>
      </c>
      <c r="O159" s="33">
        <f>+NEM!P159</f>
        <v>0</v>
      </c>
      <c r="P159" s="33">
        <f>+NB.Hour!N159</f>
        <v>0</v>
      </c>
      <c r="Q159" s="22">
        <f>+SUM(N159,MAX($E159-20,0)*INDEX(Inputs!$F$24:$F$35,MATCH($D159,Inputs!$B$24:$B$35,0)),MAX($F159-20,0)*INDEX(Inputs!$G$24:$G$35,MATCH($D159,Inputs!$B$24:$B$35,0)))</f>
        <v>359.76198263999999</v>
      </c>
      <c r="R159" s="22">
        <f>+SUM(O159,MAX($E159-20,0)*INDEX(Inputs!$F$24:$F$35,MATCH($D159,Inputs!$B$24:$B$35,0)),MAX($F159-20,0)*INDEX(Inputs!$G$24:$G$35,MATCH($D159,Inputs!$B$24:$B$35,0)))</f>
        <v>71.24136</v>
      </c>
      <c r="S159" s="22">
        <f>+SUM(P159,MAX($E159-20,0)*INDEX(Inputs!$F$24:$F$35,MATCH($D159,Inputs!$B$24:$B$35,0)),MAX($F159-20,0)*INDEX(Inputs!$G$24:$G$35,MATCH($D159,Inputs!$B$24:$B$35,0)))</f>
        <v>71.24136</v>
      </c>
      <c r="U159" s="19"/>
    </row>
    <row r="160" spans="2:21" s="46" customFormat="1" x14ac:dyDescent="0.25">
      <c r="B160" s="48" t="s">
        <v>111</v>
      </c>
      <c r="C160" s="8">
        <v>2021</v>
      </c>
      <c r="D160" s="37">
        <v>8</v>
      </c>
      <c r="E160" s="49">
        <f>Data!J160</f>
        <v>19</v>
      </c>
      <c r="F160" s="49">
        <f>+Data!I160</f>
        <v>40.764000000000003</v>
      </c>
      <c r="G160" s="31">
        <f>+NEM!G160</f>
        <v>-6082.1044000000002</v>
      </c>
      <c r="H160" s="31">
        <f>NoSolar!E160</f>
        <v>3374.7759999999998</v>
      </c>
      <c r="I160" s="31">
        <f>+NEM!M160</f>
        <v>0</v>
      </c>
      <c r="J160" s="31">
        <f>+NB.Hour!E160</f>
        <v>1152.2830999999996</v>
      </c>
      <c r="K160" s="67">
        <v>0</v>
      </c>
      <c r="L160" s="31">
        <f>+-MIN(NEM!G160,0)</f>
        <v>6082.1044000000002</v>
      </c>
      <c r="M160" s="31">
        <f>NB.Hour!H160</f>
        <v>7234.3874999999998</v>
      </c>
      <c r="N160" s="33">
        <f>NoSolar!H160</f>
        <v>277.47358761599997</v>
      </c>
      <c r="O160" s="33">
        <f>+NEM!P160</f>
        <v>0</v>
      </c>
      <c r="P160" s="33">
        <f>+NB.Hour!N160</f>
        <v>0</v>
      </c>
      <c r="Q160" s="22">
        <f>+SUM(N160,MAX($E160-20,0)*INDEX(Inputs!$F$24:$F$35,MATCH($D160,Inputs!$B$24:$B$35,0)),MAX($F160-20,0)*INDEX(Inputs!$G$24:$G$35,MATCH($D160,Inputs!$B$24:$B$35,0)))</f>
        <v>403.30342761599996</v>
      </c>
      <c r="R160" s="22">
        <f>+SUM(O160,MAX($E160-20,0)*INDEX(Inputs!$F$24:$F$35,MATCH($D160,Inputs!$B$24:$B$35,0)),MAX($F160-20,0)*INDEX(Inputs!$G$24:$G$35,MATCH($D160,Inputs!$B$24:$B$35,0)))</f>
        <v>125.82984</v>
      </c>
      <c r="S160" s="22">
        <f>+SUM(P160,MAX($E160-20,0)*INDEX(Inputs!$F$24:$F$35,MATCH($D160,Inputs!$B$24:$B$35,0)),MAX($F160-20,0)*INDEX(Inputs!$G$24:$G$35,MATCH($D160,Inputs!$B$24:$B$35,0)))</f>
        <v>125.82984</v>
      </c>
      <c r="U160" s="19"/>
    </row>
    <row r="161" spans="2:21" s="46" customFormat="1" x14ac:dyDescent="0.25">
      <c r="B161" s="48" t="s">
        <v>111</v>
      </c>
      <c r="C161" s="8">
        <v>2021</v>
      </c>
      <c r="D161" s="37">
        <v>9</v>
      </c>
      <c r="E161" s="49">
        <f>Data!J161</f>
        <v>19</v>
      </c>
      <c r="F161" s="49">
        <f>+Data!I161</f>
        <v>12.94</v>
      </c>
      <c r="G161" s="31">
        <f>+NEM!G161</f>
        <v>-5362.1400999999987</v>
      </c>
      <c r="H161" s="31">
        <f>NoSolar!E161</f>
        <v>3355.3679999999999</v>
      </c>
      <c r="I161" s="31">
        <f>+NEM!M161</f>
        <v>0</v>
      </c>
      <c r="J161" s="31">
        <f>+NB.Hour!E161</f>
        <v>1313.4459000000015</v>
      </c>
      <c r="K161" s="67">
        <v>0</v>
      </c>
      <c r="L161" s="31">
        <f>+-MIN(NEM!G161,0)</f>
        <v>5362.1400999999987</v>
      </c>
      <c r="M161" s="31">
        <f>NB.Hour!H161</f>
        <v>6675.5860000000002</v>
      </c>
      <c r="N161" s="33">
        <f>NoSolar!H161</f>
        <v>249.385844128</v>
      </c>
      <c r="O161" s="33">
        <f>+NEM!P161</f>
        <v>0</v>
      </c>
      <c r="P161" s="33">
        <f>+NB.Hour!N161</f>
        <v>0</v>
      </c>
      <c r="Q161" s="22">
        <f>+SUM(N161,MAX($E161-20,0)*INDEX(Inputs!$F$24:$F$35,MATCH($D161,Inputs!$B$24:$B$35,0)),MAX($F161-20,0)*INDEX(Inputs!$G$24:$G$35,MATCH($D161,Inputs!$B$24:$B$35,0)))</f>
        <v>249.385844128</v>
      </c>
      <c r="R161" s="22">
        <f>+SUM(O161,MAX($E161-20,0)*INDEX(Inputs!$F$24:$F$35,MATCH($D161,Inputs!$B$24:$B$35,0)),MAX($F161-20,0)*INDEX(Inputs!$G$24:$G$35,MATCH($D161,Inputs!$B$24:$B$35,0)))</f>
        <v>0</v>
      </c>
      <c r="S161" s="22">
        <f>+SUM(P161,MAX($E161-20,0)*INDEX(Inputs!$F$24:$F$35,MATCH($D161,Inputs!$B$24:$B$35,0)),MAX($F161-20,0)*INDEX(Inputs!$G$24:$G$35,MATCH($D161,Inputs!$B$24:$B$35,0)))</f>
        <v>0</v>
      </c>
      <c r="U161" s="19"/>
    </row>
    <row r="162" spans="2:21" s="46" customFormat="1" x14ac:dyDescent="0.25">
      <c r="B162" s="48" t="s">
        <v>111</v>
      </c>
      <c r="C162" s="8">
        <v>2021</v>
      </c>
      <c r="D162" s="37">
        <v>10</v>
      </c>
      <c r="E162" s="49">
        <f>Data!J162</f>
        <v>19</v>
      </c>
      <c r="F162" s="49">
        <f>+Data!I162</f>
        <v>12.94</v>
      </c>
      <c r="G162" s="31">
        <f>+NEM!G162</f>
        <v>-2545.5710999999997</v>
      </c>
      <c r="H162" s="31">
        <f>NoSolar!E162</f>
        <v>3375.0120000000002</v>
      </c>
      <c r="I162" s="31">
        <f>+NEM!M162</f>
        <v>0</v>
      </c>
      <c r="J162" s="31">
        <f>+NB.Hour!E162</f>
        <v>1600.1080999999997</v>
      </c>
      <c r="K162" s="67">
        <v>0</v>
      </c>
      <c r="L162" s="31">
        <f>+-MIN(NEM!G162,0)</f>
        <v>2545.5710999999997</v>
      </c>
      <c r="M162" s="31">
        <f>NB.Hour!H162</f>
        <v>4145.6791999999996</v>
      </c>
      <c r="N162" s="33">
        <f>NoSolar!H162</f>
        <v>250.25403035200003</v>
      </c>
      <c r="O162" s="33">
        <f>+NEM!P162</f>
        <v>0</v>
      </c>
      <c r="P162" s="33">
        <f>+NB.Hour!N162</f>
        <v>0</v>
      </c>
      <c r="Q162" s="22">
        <f>+SUM(N162,MAX($E162-20,0)*INDEX(Inputs!$F$24:$F$35,MATCH($D162,Inputs!$B$24:$B$35,0)),MAX($F162-20,0)*INDEX(Inputs!$G$24:$G$35,MATCH($D162,Inputs!$B$24:$B$35,0)))</f>
        <v>250.25403035200003</v>
      </c>
      <c r="R162" s="22">
        <f>+SUM(O162,MAX($E162-20,0)*INDEX(Inputs!$F$24:$F$35,MATCH($D162,Inputs!$B$24:$B$35,0)),MAX($F162-20,0)*INDEX(Inputs!$G$24:$G$35,MATCH($D162,Inputs!$B$24:$B$35,0)))</f>
        <v>0</v>
      </c>
      <c r="S162" s="22">
        <f>+SUM(P162,MAX($E162-20,0)*INDEX(Inputs!$F$24:$F$35,MATCH($D162,Inputs!$B$24:$B$35,0)),MAX($F162-20,0)*INDEX(Inputs!$G$24:$G$35,MATCH($D162,Inputs!$B$24:$B$35,0)))</f>
        <v>0</v>
      </c>
      <c r="U162" s="19"/>
    </row>
    <row r="163" spans="2:21" s="46" customFormat="1" x14ac:dyDescent="0.25">
      <c r="B163" s="48" t="s">
        <v>111</v>
      </c>
      <c r="C163" s="8">
        <v>2021</v>
      </c>
      <c r="D163" s="37">
        <v>11</v>
      </c>
      <c r="E163" s="49">
        <f>Data!J163</f>
        <v>19</v>
      </c>
      <c r="F163" s="49">
        <f>+Data!I163</f>
        <v>13.268000000000001</v>
      </c>
      <c r="G163" s="31">
        <f>+NEM!G163</f>
        <v>-1155.3152999999998</v>
      </c>
      <c r="H163" s="31">
        <f>NoSolar!E163</f>
        <v>3143.9760000000001</v>
      </c>
      <c r="I163" s="31">
        <f>+NEM!M163</f>
        <v>0</v>
      </c>
      <c r="J163" s="31">
        <f>+NB.Hour!E163</f>
        <v>1599.6411000000003</v>
      </c>
      <c r="K163" s="67">
        <v>0</v>
      </c>
      <c r="L163" s="31">
        <f>+-MIN(NEM!G163,0)</f>
        <v>1155.3152999999998</v>
      </c>
      <c r="M163" s="31">
        <f>NB.Hour!H163</f>
        <v>2754.9564</v>
      </c>
      <c r="N163" s="33">
        <f>NoSolar!H163</f>
        <v>240.04316329600002</v>
      </c>
      <c r="O163" s="33">
        <f>+NEM!P163</f>
        <v>0</v>
      </c>
      <c r="P163" s="33">
        <f>+NB.Hour!N163</f>
        <v>0</v>
      </c>
      <c r="Q163" s="22">
        <f>+SUM(N163,MAX($E163-20,0)*INDEX(Inputs!$F$24:$F$35,MATCH($D163,Inputs!$B$24:$B$35,0)),MAX($F163-20,0)*INDEX(Inputs!$G$24:$G$35,MATCH($D163,Inputs!$B$24:$B$35,0)))</f>
        <v>240.04316329600002</v>
      </c>
      <c r="R163" s="22">
        <f>+SUM(O163,MAX($E163-20,0)*INDEX(Inputs!$F$24:$F$35,MATCH($D163,Inputs!$B$24:$B$35,0)),MAX($F163-20,0)*INDEX(Inputs!$G$24:$G$35,MATCH($D163,Inputs!$B$24:$B$35,0)))</f>
        <v>0</v>
      </c>
      <c r="S163" s="22">
        <f>+SUM(P163,MAX($E163-20,0)*INDEX(Inputs!$F$24:$F$35,MATCH($D163,Inputs!$B$24:$B$35,0)),MAX($F163-20,0)*INDEX(Inputs!$G$24:$G$35,MATCH($D163,Inputs!$B$24:$B$35,0)))</f>
        <v>0</v>
      </c>
      <c r="U163" s="19"/>
    </row>
    <row r="164" spans="2:21" s="46" customFormat="1" x14ac:dyDescent="0.25">
      <c r="B164" s="48" t="s">
        <v>111</v>
      </c>
      <c r="C164" s="8">
        <v>2021</v>
      </c>
      <c r="D164" s="37">
        <v>12</v>
      </c>
      <c r="E164" s="49">
        <f>Data!J164</f>
        <v>19</v>
      </c>
      <c r="F164" s="49">
        <f>+Data!I164</f>
        <v>14.58</v>
      </c>
      <c r="G164" s="31">
        <f>+NEM!G164</f>
        <v>1220.414</v>
      </c>
      <c r="H164" s="31">
        <f>NoSolar!E164</f>
        <v>3123.5360000000001</v>
      </c>
      <c r="I164" s="31">
        <f>+NEM!M164</f>
        <v>0</v>
      </c>
      <c r="J164" s="31">
        <f>+NB.Hour!E164</f>
        <v>2201.1122999999998</v>
      </c>
      <c r="K164" s="67">
        <v>0</v>
      </c>
      <c r="L164" s="31">
        <f>+-MIN(NEM!G164,0)</f>
        <v>0</v>
      </c>
      <c r="M164" s="31">
        <f>NB.Hour!H164</f>
        <v>980.69830000000002</v>
      </c>
      <c r="N164" s="33">
        <f>NoSolar!H164</f>
        <v>239.13979705600002</v>
      </c>
      <c r="O164" s="33">
        <f>+NEM!P164</f>
        <v>0</v>
      </c>
      <c r="P164" s="33">
        <f>+NB.Hour!N164</f>
        <v>0</v>
      </c>
      <c r="Q164" s="22">
        <f>+SUM(N164,MAX($E164-20,0)*INDEX(Inputs!$F$24:$F$35,MATCH($D164,Inputs!$B$24:$B$35,0)),MAX($F164-20,0)*INDEX(Inputs!$G$24:$G$35,MATCH($D164,Inputs!$B$24:$B$35,0)))</f>
        <v>239.13979705600002</v>
      </c>
      <c r="R164" s="22">
        <f>+SUM(O164,MAX($E164-20,0)*INDEX(Inputs!$F$24:$F$35,MATCH($D164,Inputs!$B$24:$B$35,0)),MAX($F164-20,0)*INDEX(Inputs!$G$24:$G$35,MATCH($D164,Inputs!$B$24:$B$35,0)))</f>
        <v>0</v>
      </c>
      <c r="S164" s="22">
        <f>+SUM(P164,MAX($E164-20,0)*INDEX(Inputs!$F$24:$F$35,MATCH($D164,Inputs!$B$24:$B$35,0)),MAX($F164-20,0)*INDEX(Inputs!$G$24:$G$35,MATCH($D164,Inputs!$B$24:$B$35,0)))</f>
        <v>0</v>
      </c>
      <c r="U164" s="19"/>
    </row>
    <row r="165" spans="2:21" s="46" customFormat="1" x14ac:dyDescent="0.25">
      <c r="B165" s="48" t="s">
        <v>112</v>
      </c>
      <c r="C165" s="8">
        <v>2021</v>
      </c>
      <c r="D165" s="37">
        <v>1</v>
      </c>
      <c r="E165" s="49">
        <f>Data!J165</f>
        <v>45</v>
      </c>
      <c r="F165" s="49">
        <f>+Data!I165</f>
        <v>36.04</v>
      </c>
      <c r="G165" s="31">
        <f>+NEM!G165</f>
        <v>10959.547500000001</v>
      </c>
      <c r="H165" s="31">
        <f>NoSolar!E165</f>
        <v>11054.904</v>
      </c>
      <c r="I165" s="31">
        <f>+NEM!M165</f>
        <v>10959.547500000001</v>
      </c>
      <c r="J165" s="31">
        <f>+NB.Hour!E165</f>
        <v>10959.547500000001</v>
      </c>
      <c r="K165" s="67">
        <v>0</v>
      </c>
      <c r="L165" s="31">
        <f>+-MIN(NEM!G165,0)</f>
        <v>0</v>
      </c>
      <c r="M165" s="31">
        <f>NB.Hour!H165</f>
        <v>0</v>
      </c>
      <c r="N165" s="33">
        <f>NoSolar!H165</f>
        <v>589.67453718399997</v>
      </c>
      <c r="O165" s="33">
        <f>+NEM!P165</f>
        <v>585.46016130999999</v>
      </c>
      <c r="P165" s="33">
        <f>+NB.Hour!N165</f>
        <v>585.46016130999999</v>
      </c>
      <c r="Q165" s="22">
        <f>+SUM(N165,MAX($E165-20,0)*INDEX(Inputs!$F$24:$F$35,MATCH($D165,Inputs!$B$24:$B$35,0)),MAX($F165-20,0)*INDEX(Inputs!$G$24:$G$35,MATCH($D165,Inputs!$B$24:$B$35,0)))</f>
        <v>686.80253718400002</v>
      </c>
      <c r="R165" s="22">
        <f>+SUM(O165,MAX($E165-20,0)*INDEX(Inputs!$F$24:$F$35,MATCH($D165,Inputs!$B$24:$B$35,0)),MAX($F165-20,0)*INDEX(Inputs!$G$24:$G$35,MATCH($D165,Inputs!$B$24:$B$35,0)))</f>
        <v>682.58816131000003</v>
      </c>
      <c r="S165" s="22">
        <f>+SUM(P165,MAX($E165-20,0)*INDEX(Inputs!$F$24:$F$35,MATCH($D165,Inputs!$B$24:$B$35,0)),MAX($F165-20,0)*INDEX(Inputs!$G$24:$G$35,MATCH($D165,Inputs!$B$24:$B$35,0)))</f>
        <v>682.58816131000003</v>
      </c>
      <c r="U165" s="19"/>
    </row>
    <row r="166" spans="2:21" s="46" customFormat="1" x14ac:dyDescent="0.25">
      <c r="B166" s="48" t="s">
        <v>112</v>
      </c>
      <c r="C166" s="8">
        <v>2021</v>
      </c>
      <c r="D166" s="37">
        <v>2</v>
      </c>
      <c r="E166" s="49">
        <f>Data!J166</f>
        <v>45</v>
      </c>
      <c r="F166" s="49">
        <f>+Data!I166</f>
        <v>31.783999999999999</v>
      </c>
      <c r="G166" s="31">
        <f>+NEM!G166</f>
        <v>11089.379199999999</v>
      </c>
      <c r="H166" s="31">
        <f>NoSolar!E166</f>
        <v>11190.328</v>
      </c>
      <c r="I166" s="31">
        <f>+NEM!M166</f>
        <v>11089.379199999999</v>
      </c>
      <c r="J166" s="31">
        <f>+NB.Hour!E166</f>
        <v>11089.379199999999</v>
      </c>
      <c r="K166" s="67">
        <v>0</v>
      </c>
      <c r="L166" s="31">
        <f>+-MIN(NEM!G166,0)</f>
        <v>0</v>
      </c>
      <c r="M166" s="31">
        <f>NB.Hour!H166</f>
        <v>0</v>
      </c>
      <c r="N166" s="33">
        <f>NoSolar!H166</f>
        <v>595.65973628799998</v>
      </c>
      <c r="O166" s="33">
        <f>+NEM!P166</f>
        <v>591.19820312319996</v>
      </c>
      <c r="P166" s="33">
        <f>+NB.Hour!N166</f>
        <v>591.19820312319996</v>
      </c>
      <c r="Q166" s="22">
        <f>+SUM(N166,MAX($E166-20,0)*INDEX(Inputs!$F$24:$F$35,MATCH($D166,Inputs!$B$24:$B$35,0)),MAX($F166-20,0)*INDEX(Inputs!$G$24:$G$35,MATCH($D166,Inputs!$B$24:$B$35,0)))</f>
        <v>673.84853628799999</v>
      </c>
      <c r="R166" s="22">
        <f>+SUM(O166,MAX($E166-20,0)*INDEX(Inputs!$F$24:$F$35,MATCH($D166,Inputs!$B$24:$B$35,0)),MAX($F166-20,0)*INDEX(Inputs!$G$24:$G$35,MATCH($D166,Inputs!$B$24:$B$35,0)))</f>
        <v>669.38700312319997</v>
      </c>
      <c r="S166" s="22">
        <f>+SUM(P166,MAX($E166-20,0)*INDEX(Inputs!$F$24:$F$35,MATCH($D166,Inputs!$B$24:$B$35,0)),MAX($F166-20,0)*INDEX(Inputs!$G$24:$G$35,MATCH($D166,Inputs!$B$24:$B$35,0)))</f>
        <v>669.38700312319997</v>
      </c>
      <c r="U166" s="19"/>
    </row>
    <row r="167" spans="2:21" s="46" customFormat="1" x14ac:dyDescent="0.25">
      <c r="B167" s="48" t="s">
        <v>112</v>
      </c>
      <c r="C167" s="8">
        <v>2021</v>
      </c>
      <c r="D167" s="37">
        <v>3</v>
      </c>
      <c r="E167" s="49">
        <f>Data!J167</f>
        <v>42</v>
      </c>
      <c r="F167" s="49">
        <f>+Data!I167</f>
        <v>32.432000000000002</v>
      </c>
      <c r="G167" s="31">
        <f>+NEM!G167</f>
        <v>12552.162699999999</v>
      </c>
      <c r="H167" s="31">
        <f>NoSolar!E167</f>
        <v>12807.56</v>
      </c>
      <c r="I167" s="31">
        <f>+NEM!M167</f>
        <v>12552.162699999999</v>
      </c>
      <c r="J167" s="31">
        <f>+NB.Hour!E167</f>
        <v>12552.916799999999</v>
      </c>
      <c r="K167" s="67">
        <v>0</v>
      </c>
      <c r="L167" s="31">
        <f>+-MIN(NEM!G167,0)</f>
        <v>0</v>
      </c>
      <c r="M167" s="31">
        <f>NB.Hour!H167</f>
        <v>0.75409999999999999</v>
      </c>
      <c r="N167" s="33">
        <f>NoSolar!H167</f>
        <v>667.13492176</v>
      </c>
      <c r="O167" s="33">
        <f>+NEM!P167</f>
        <v>655.8473826892</v>
      </c>
      <c r="P167" s="33">
        <f>+NB.Hour!N167</f>
        <v>655.85219837179989</v>
      </c>
      <c r="Q167" s="22">
        <f>+SUM(N167,MAX($E167-20,0)*INDEX(Inputs!$F$24:$F$35,MATCH($D167,Inputs!$B$24:$B$35,0)),MAX($F167-20,0)*INDEX(Inputs!$G$24:$G$35,MATCH($D167,Inputs!$B$24:$B$35,0)))</f>
        <v>745.11732175999998</v>
      </c>
      <c r="R167" s="22">
        <f>+SUM(O167,MAX($E167-20,0)*INDEX(Inputs!$F$24:$F$35,MATCH($D167,Inputs!$B$24:$B$35,0)),MAX($F167-20,0)*INDEX(Inputs!$G$24:$G$35,MATCH($D167,Inputs!$B$24:$B$35,0)))</f>
        <v>733.82978268919999</v>
      </c>
      <c r="S167" s="22">
        <f>+SUM(P167,MAX($E167-20,0)*INDEX(Inputs!$F$24:$F$35,MATCH($D167,Inputs!$B$24:$B$35,0)),MAX($F167-20,0)*INDEX(Inputs!$G$24:$G$35,MATCH($D167,Inputs!$B$24:$B$35,0)))</f>
        <v>733.83459837179987</v>
      </c>
      <c r="U167" s="19"/>
    </row>
    <row r="168" spans="2:21" s="46" customFormat="1" x14ac:dyDescent="0.25">
      <c r="B168" s="48" t="s">
        <v>112</v>
      </c>
      <c r="C168" s="8">
        <v>2021</v>
      </c>
      <c r="D168" s="37">
        <v>4</v>
      </c>
      <c r="E168" s="49">
        <f>Data!J168</f>
        <v>42</v>
      </c>
      <c r="F168" s="49">
        <f>+Data!I168</f>
        <v>63.304000000000002</v>
      </c>
      <c r="G168" s="31">
        <f>+NEM!G168</f>
        <v>12372.3778</v>
      </c>
      <c r="H168" s="31">
        <f>NoSolar!E168</f>
        <v>12677.08</v>
      </c>
      <c r="I168" s="31">
        <f>+NEM!M168</f>
        <v>12372.3778</v>
      </c>
      <c r="J168" s="31">
        <f>+NB.Hour!E168</f>
        <v>12372.3778</v>
      </c>
      <c r="K168" s="67">
        <v>0</v>
      </c>
      <c r="L168" s="31">
        <f>+-MIN(NEM!G168,0)</f>
        <v>0</v>
      </c>
      <c r="M168" s="31">
        <f>NB.Hour!H168</f>
        <v>0</v>
      </c>
      <c r="N168" s="33">
        <f>NoSolar!H168</f>
        <v>661.36822768000002</v>
      </c>
      <c r="O168" s="33">
        <f>+NEM!P168</f>
        <v>647.90160924880001</v>
      </c>
      <c r="P168" s="33">
        <f>+NB.Hour!N168</f>
        <v>647.90160924880001</v>
      </c>
      <c r="Q168" s="22">
        <f>+SUM(N168,MAX($E168-20,0)*INDEX(Inputs!$F$24:$F$35,MATCH($D168,Inputs!$B$24:$B$35,0)),MAX($F168-20,0)*INDEX(Inputs!$G$24:$G$35,MATCH($D168,Inputs!$B$24:$B$35,0)))</f>
        <v>876.73102768000001</v>
      </c>
      <c r="R168" s="22">
        <f>+SUM(O168,MAX($E168-20,0)*INDEX(Inputs!$F$24:$F$35,MATCH($D168,Inputs!$B$24:$B$35,0)),MAX($F168-20,0)*INDEX(Inputs!$G$24:$G$35,MATCH($D168,Inputs!$B$24:$B$35,0)))</f>
        <v>863.26440924880001</v>
      </c>
      <c r="S168" s="22">
        <f>+SUM(P168,MAX($E168-20,0)*INDEX(Inputs!$F$24:$F$35,MATCH($D168,Inputs!$B$24:$B$35,0)),MAX($F168-20,0)*INDEX(Inputs!$G$24:$G$35,MATCH($D168,Inputs!$B$24:$B$35,0)))</f>
        <v>863.26440924880001</v>
      </c>
      <c r="U168" s="19"/>
    </row>
    <row r="169" spans="2:21" s="46" customFormat="1" x14ac:dyDescent="0.25">
      <c r="B169" s="48" t="s">
        <v>112</v>
      </c>
      <c r="C169" s="8">
        <v>2021</v>
      </c>
      <c r="D169" s="37">
        <v>5</v>
      </c>
      <c r="E169" s="49">
        <f>Data!J169</f>
        <v>42</v>
      </c>
      <c r="F169" s="49">
        <f>+Data!I169</f>
        <v>39.024000000000001</v>
      </c>
      <c r="G169" s="31">
        <f>+NEM!G169</f>
        <v>12673.408299999999</v>
      </c>
      <c r="H169" s="31">
        <f>NoSolar!E169</f>
        <v>13037.175999999999</v>
      </c>
      <c r="I169" s="31">
        <f>+NEM!M169</f>
        <v>12673.408299999999</v>
      </c>
      <c r="J169" s="31">
        <f>+NB.Hour!E169</f>
        <v>12673.408299999999</v>
      </c>
      <c r="K169" s="67">
        <v>0</v>
      </c>
      <c r="L169" s="31">
        <f>+-MIN(NEM!G169,0)</f>
        <v>0</v>
      </c>
      <c r="M169" s="31">
        <f>NB.Hour!H169</f>
        <v>0</v>
      </c>
      <c r="N169" s="33">
        <f>NoSolar!H169</f>
        <v>677.28303049599992</v>
      </c>
      <c r="O169" s="33">
        <f>+NEM!P169</f>
        <v>661.20595322679992</v>
      </c>
      <c r="P169" s="33">
        <f>+NB.Hour!N169</f>
        <v>661.20595322679992</v>
      </c>
      <c r="Q169" s="22">
        <f>+SUM(N169,MAX($E169-20,0)*INDEX(Inputs!$F$24:$F$35,MATCH($D169,Inputs!$B$24:$B$35,0)),MAX($F169-20,0)*INDEX(Inputs!$G$24:$G$35,MATCH($D169,Inputs!$B$24:$B$35,0)))</f>
        <v>784.59983049599987</v>
      </c>
      <c r="R169" s="22">
        <f>+SUM(O169,MAX($E169-20,0)*INDEX(Inputs!$F$24:$F$35,MATCH($D169,Inputs!$B$24:$B$35,0)),MAX($F169-20,0)*INDEX(Inputs!$G$24:$G$35,MATCH($D169,Inputs!$B$24:$B$35,0)))</f>
        <v>768.52275322679986</v>
      </c>
      <c r="S169" s="22">
        <f>+SUM(P169,MAX($E169-20,0)*INDEX(Inputs!$F$24:$F$35,MATCH($D169,Inputs!$B$24:$B$35,0)),MAX($F169-20,0)*INDEX(Inputs!$G$24:$G$35,MATCH($D169,Inputs!$B$24:$B$35,0)))</f>
        <v>768.52275322679986</v>
      </c>
      <c r="U169" s="19"/>
    </row>
    <row r="170" spans="2:21" s="46" customFormat="1" x14ac:dyDescent="0.25">
      <c r="B170" s="48" t="s">
        <v>112</v>
      </c>
      <c r="C170" s="8">
        <v>2021</v>
      </c>
      <c r="D170" s="37">
        <v>6</v>
      </c>
      <c r="E170" s="49">
        <f>Data!J170</f>
        <v>47</v>
      </c>
      <c r="F170" s="49">
        <f>+Data!I170</f>
        <v>101.992</v>
      </c>
      <c r="G170" s="31">
        <f>+NEM!G170</f>
        <v>15887.6692</v>
      </c>
      <c r="H170" s="31">
        <f>NoSolar!E170</f>
        <v>16274.448</v>
      </c>
      <c r="I170" s="31">
        <f>+NEM!M170</f>
        <v>15887.6692</v>
      </c>
      <c r="J170" s="31">
        <f>+NB.Hour!E170</f>
        <v>15887.955900000001</v>
      </c>
      <c r="K170" s="67">
        <v>0</v>
      </c>
      <c r="L170" s="31">
        <f>+-MIN(NEM!G170,0)</f>
        <v>0</v>
      </c>
      <c r="M170" s="31">
        <f>NB.Hour!H170</f>
        <v>0.28670000000000001</v>
      </c>
      <c r="N170" s="33">
        <f>NoSolar!H170</f>
        <v>905.89400876800005</v>
      </c>
      <c r="O170" s="33">
        <f>+NEM!P170</f>
        <v>887.05169274720004</v>
      </c>
      <c r="P170" s="33">
        <f>+NB.Hour!N170</f>
        <v>887.05481949739999</v>
      </c>
      <c r="Q170" s="22">
        <f>+SUM(N170,MAX($E170-20,0)*INDEX(Inputs!$F$24:$F$35,MATCH($D170,Inputs!$B$24:$B$35,0)),MAX($F170-20,0)*INDEX(Inputs!$G$24:$G$35,MATCH($D170,Inputs!$B$24:$B$35,0)))</f>
        <v>1430.5755287679999</v>
      </c>
      <c r="R170" s="22">
        <f>+SUM(O170,MAX($E170-20,0)*INDEX(Inputs!$F$24:$F$35,MATCH($D170,Inputs!$B$24:$B$35,0)),MAX($F170-20,0)*INDEX(Inputs!$G$24:$G$35,MATCH($D170,Inputs!$B$24:$B$35,0)))</f>
        <v>1411.7332127472</v>
      </c>
      <c r="S170" s="22">
        <f>+SUM(P170,MAX($E170-20,0)*INDEX(Inputs!$F$24:$F$35,MATCH($D170,Inputs!$B$24:$B$35,0)),MAX($F170-20,0)*INDEX(Inputs!$G$24:$G$35,MATCH($D170,Inputs!$B$24:$B$35,0)))</f>
        <v>1411.7363394974</v>
      </c>
      <c r="U170" s="19"/>
    </row>
    <row r="171" spans="2:21" s="46" customFormat="1" x14ac:dyDescent="0.25">
      <c r="B171" s="48" t="s">
        <v>112</v>
      </c>
      <c r="C171" s="8">
        <v>2021</v>
      </c>
      <c r="D171" s="37">
        <v>7</v>
      </c>
      <c r="E171" s="49">
        <f>Data!J171</f>
        <v>53</v>
      </c>
      <c r="F171" s="49">
        <f>+Data!I171</f>
        <v>52.231999999999999</v>
      </c>
      <c r="G171" s="31">
        <f>+NEM!G171</f>
        <v>18123.915700000001</v>
      </c>
      <c r="H171" s="31">
        <f>NoSolar!E171</f>
        <v>18461.144</v>
      </c>
      <c r="I171" s="31">
        <f>+NEM!M171</f>
        <v>18123.915700000001</v>
      </c>
      <c r="J171" s="31">
        <f>+NB.Hour!E171</f>
        <v>18126.1479</v>
      </c>
      <c r="K171" s="67">
        <v>0</v>
      </c>
      <c r="L171" s="31">
        <f>+-MIN(NEM!G171,0)</f>
        <v>0</v>
      </c>
      <c r="M171" s="31">
        <f>NB.Hour!H171</f>
        <v>2.2322000000000002</v>
      </c>
      <c r="N171" s="33">
        <f>NoSolar!H171</f>
        <v>1012.4210911040001</v>
      </c>
      <c r="O171" s="33">
        <f>+NEM!P171</f>
        <v>995.99267724120011</v>
      </c>
      <c r="P171" s="33">
        <f>+NB.Hour!N171</f>
        <v>996.01702161440005</v>
      </c>
      <c r="Q171" s="22">
        <f>+SUM(N171,MAX($E171-20,0)*INDEX(Inputs!$F$24:$F$35,MATCH($D171,Inputs!$B$24:$B$35,0)),MAX($F171-20,0)*INDEX(Inputs!$G$24:$G$35,MATCH($D171,Inputs!$B$24:$B$35,0)))</f>
        <v>1241.737011104</v>
      </c>
      <c r="R171" s="22">
        <f>+SUM(O171,MAX($E171-20,0)*INDEX(Inputs!$F$24:$F$35,MATCH($D171,Inputs!$B$24:$B$35,0)),MAX($F171-20,0)*INDEX(Inputs!$G$24:$G$35,MATCH($D171,Inputs!$B$24:$B$35,0)))</f>
        <v>1225.3085972412</v>
      </c>
      <c r="S171" s="22">
        <f>+SUM(P171,MAX($E171-20,0)*INDEX(Inputs!$F$24:$F$35,MATCH($D171,Inputs!$B$24:$B$35,0)),MAX($F171-20,0)*INDEX(Inputs!$G$24:$G$35,MATCH($D171,Inputs!$B$24:$B$35,0)))</f>
        <v>1225.3329416143999</v>
      </c>
      <c r="U171" s="19"/>
    </row>
    <row r="172" spans="2:21" s="46" customFormat="1" x14ac:dyDescent="0.25">
      <c r="B172" s="48" t="s">
        <v>112</v>
      </c>
      <c r="C172" s="8">
        <v>2021</v>
      </c>
      <c r="D172" s="37">
        <v>8</v>
      </c>
      <c r="E172" s="49">
        <f>Data!J172</f>
        <v>55</v>
      </c>
      <c r="F172" s="49">
        <f>+Data!I172</f>
        <v>58.055999999999997</v>
      </c>
      <c r="G172" s="31">
        <f>+NEM!G172</f>
        <v>15994.3598</v>
      </c>
      <c r="H172" s="31">
        <f>NoSolar!E172</f>
        <v>16296.791999999999</v>
      </c>
      <c r="I172" s="31">
        <f>+NEM!M172</f>
        <v>15994.3598</v>
      </c>
      <c r="J172" s="31">
        <f>+NB.Hour!E172</f>
        <v>15994.3598</v>
      </c>
      <c r="K172" s="67">
        <v>0</v>
      </c>
      <c r="L172" s="31">
        <f>+-MIN(NEM!G172,0)</f>
        <v>0</v>
      </c>
      <c r="M172" s="31">
        <f>NB.Hour!H172</f>
        <v>0</v>
      </c>
      <c r="N172" s="33">
        <f>NoSolar!H172</f>
        <v>906.98251907200006</v>
      </c>
      <c r="O172" s="33">
        <f>+NEM!P172</f>
        <v>892.24923201680008</v>
      </c>
      <c r="P172" s="33">
        <f>+NB.Hour!N172</f>
        <v>892.24923201680008</v>
      </c>
      <c r="Q172" s="22">
        <f>+SUM(N172,MAX($E172-20,0)*INDEX(Inputs!$F$24:$F$35,MATCH($D172,Inputs!$B$24:$B$35,0)),MAX($F172-20,0)*INDEX(Inputs!$G$24:$G$35,MATCH($D172,Inputs!$B$24:$B$35,0)))</f>
        <v>1173.6518790719999</v>
      </c>
      <c r="R172" s="22">
        <f>+SUM(O172,MAX($E172-20,0)*INDEX(Inputs!$F$24:$F$35,MATCH($D172,Inputs!$B$24:$B$35,0)),MAX($F172-20,0)*INDEX(Inputs!$G$24:$G$35,MATCH($D172,Inputs!$B$24:$B$35,0)))</f>
        <v>1158.9185920167999</v>
      </c>
      <c r="S172" s="22">
        <f>+SUM(P172,MAX($E172-20,0)*INDEX(Inputs!$F$24:$F$35,MATCH($D172,Inputs!$B$24:$B$35,0)),MAX($F172-20,0)*INDEX(Inputs!$G$24:$G$35,MATCH($D172,Inputs!$B$24:$B$35,0)))</f>
        <v>1158.9185920167999</v>
      </c>
      <c r="U172" s="19"/>
    </row>
    <row r="173" spans="2:21" s="46" customFormat="1" x14ac:dyDescent="0.25">
      <c r="B173" s="48" t="s">
        <v>112</v>
      </c>
      <c r="C173" s="8">
        <v>2021</v>
      </c>
      <c r="D173" s="37">
        <v>9</v>
      </c>
      <c r="E173" s="49">
        <f>Data!J173</f>
        <v>55</v>
      </c>
      <c r="F173" s="49">
        <f>+Data!I173</f>
        <v>44.56</v>
      </c>
      <c r="G173" s="31">
        <f>+NEM!G173</f>
        <v>14427.4512</v>
      </c>
      <c r="H173" s="31">
        <f>NoSolar!E173</f>
        <v>14679.111999999999</v>
      </c>
      <c r="I173" s="31">
        <f>+NEM!M173</f>
        <v>14427.4512</v>
      </c>
      <c r="J173" s="31">
        <f>+NB.Hour!E173</f>
        <v>14427.471599999999</v>
      </c>
      <c r="K173" s="67">
        <v>0</v>
      </c>
      <c r="L173" s="31">
        <f>+-MIN(NEM!G173,0)</f>
        <v>0</v>
      </c>
      <c r="M173" s="31">
        <f>NB.Hour!H173</f>
        <v>2.0400000000000001E-2</v>
      </c>
      <c r="N173" s="33">
        <f>NoSolar!H173</f>
        <v>749.85003395199999</v>
      </c>
      <c r="O173" s="33">
        <f>+NEM!P173</f>
        <v>738.72763323519996</v>
      </c>
      <c r="P173" s="33">
        <f>+NB.Hour!N173</f>
        <v>738.72776350959998</v>
      </c>
      <c r="Q173" s="22">
        <f>+SUM(N173,MAX($E173-20,0)*INDEX(Inputs!$F$24:$F$35,MATCH($D173,Inputs!$B$24:$B$35,0)),MAX($F173-20,0)*INDEX(Inputs!$G$24:$G$35,MATCH($D173,Inputs!$B$24:$B$35,0)))</f>
        <v>895.19203395199997</v>
      </c>
      <c r="R173" s="22">
        <f>+SUM(O173,MAX($E173-20,0)*INDEX(Inputs!$F$24:$F$35,MATCH($D173,Inputs!$B$24:$B$35,0)),MAX($F173-20,0)*INDEX(Inputs!$G$24:$G$35,MATCH($D173,Inputs!$B$24:$B$35,0)))</f>
        <v>884.06963323519994</v>
      </c>
      <c r="S173" s="22">
        <f>+SUM(P173,MAX($E173-20,0)*INDEX(Inputs!$F$24:$F$35,MATCH($D173,Inputs!$B$24:$B$35,0)),MAX($F173-20,0)*INDEX(Inputs!$G$24:$G$35,MATCH($D173,Inputs!$B$24:$B$35,0)))</f>
        <v>884.06976350959997</v>
      </c>
      <c r="U173" s="19"/>
    </row>
    <row r="174" spans="2:21" s="46" customFormat="1" x14ac:dyDescent="0.25">
      <c r="B174" s="48" t="s">
        <v>112</v>
      </c>
      <c r="C174" s="8">
        <v>2021</v>
      </c>
      <c r="D174" s="37">
        <v>10</v>
      </c>
      <c r="E174" s="49">
        <f>Data!J174</f>
        <v>55</v>
      </c>
      <c r="F174" s="49">
        <f>+Data!I174</f>
        <v>39.32</v>
      </c>
      <c r="G174" s="31">
        <f>+NEM!G174</f>
        <v>13504.655499999999</v>
      </c>
      <c r="H174" s="31">
        <f>NoSolar!E174</f>
        <v>13669.72</v>
      </c>
      <c r="I174" s="31">
        <f>+NEM!M174</f>
        <v>13504.655499999999</v>
      </c>
      <c r="J174" s="31">
        <f>+NB.Hour!E174</f>
        <v>13504.655499999999</v>
      </c>
      <c r="K174" s="67">
        <v>0</v>
      </c>
      <c r="L174" s="31">
        <f>+-MIN(NEM!G174,0)</f>
        <v>0</v>
      </c>
      <c r="M174" s="31">
        <f>NB.Hour!H174</f>
        <v>0</v>
      </c>
      <c r="N174" s="33">
        <f>NoSolar!H174</f>
        <v>705.23894512000004</v>
      </c>
      <c r="O174" s="33">
        <f>+NEM!P174</f>
        <v>697.94375447799996</v>
      </c>
      <c r="P174" s="33">
        <f>+NB.Hour!N174</f>
        <v>697.94375447799996</v>
      </c>
      <c r="Q174" s="22">
        <f>+SUM(N174,MAX($E174-20,0)*INDEX(Inputs!$F$24:$F$35,MATCH($D174,Inputs!$B$24:$B$35,0)),MAX($F174-20,0)*INDEX(Inputs!$G$24:$G$35,MATCH($D174,Inputs!$B$24:$B$35,0)))</f>
        <v>827.26294512000004</v>
      </c>
      <c r="R174" s="22">
        <f>+SUM(O174,MAX($E174-20,0)*INDEX(Inputs!$F$24:$F$35,MATCH($D174,Inputs!$B$24:$B$35,0)),MAX($F174-20,0)*INDEX(Inputs!$G$24:$G$35,MATCH($D174,Inputs!$B$24:$B$35,0)))</f>
        <v>819.96775447799996</v>
      </c>
      <c r="S174" s="22">
        <f>+SUM(P174,MAX($E174-20,0)*INDEX(Inputs!$F$24:$F$35,MATCH($D174,Inputs!$B$24:$B$35,0)),MAX($F174-20,0)*INDEX(Inputs!$G$24:$G$35,MATCH($D174,Inputs!$B$24:$B$35,0)))</f>
        <v>819.96775447799996</v>
      </c>
      <c r="U174" s="19"/>
    </row>
    <row r="175" spans="2:21" s="46" customFormat="1" x14ac:dyDescent="0.25">
      <c r="B175" s="48" t="s">
        <v>112</v>
      </c>
      <c r="C175" s="8">
        <v>2021</v>
      </c>
      <c r="D175" s="37">
        <v>11</v>
      </c>
      <c r="E175" s="49">
        <f>Data!J175</f>
        <v>55</v>
      </c>
      <c r="F175" s="49">
        <f>+Data!I175</f>
        <v>39.648000000000003</v>
      </c>
      <c r="G175" s="31">
        <f>+NEM!G175</f>
        <v>13063.265700000002</v>
      </c>
      <c r="H175" s="31">
        <f>NoSolar!E175</f>
        <v>13170.04</v>
      </c>
      <c r="I175" s="31">
        <f>+NEM!M175</f>
        <v>13063.265700000002</v>
      </c>
      <c r="J175" s="31">
        <f>+NB.Hour!E175</f>
        <v>13063.265700000002</v>
      </c>
      <c r="K175" s="67">
        <v>0</v>
      </c>
      <c r="L175" s="31">
        <f>+-MIN(NEM!G175,0)</f>
        <v>0</v>
      </c>
      <c r="M175" s="31">
        <f>NB.Hour!H175</f>
        <v>0</v>
      </c>
      <c r="N175" s="33">
        <f>NoSolar!H175</f>
        <v>683.15508784000008</v>
      </c>
      <c r="O175" s="33">
        <f>+NEM!P175</f>
        <v>678.43609087720006</v>
      </c>
      <c r="P175" s="33">
        <f>+NB.Hour!N175</f>
        <v>678.43609087720006</v>
      </c>
      <c r="Q175" s="22">
        <f>+SUM(N175,MAX($E175-20,0)*INDEX(Inputs!$F$24:$F$35,MATCH($D175,Inputs!$B$24:$B$35,0)),MAX($F175-20,0)*INDEX(Inputs!$G$24:$G$35,MATCH($D175,Inputs!$B$24:$B$35,0)))</f>
        <v>806.6386878400001</v>
      </c>
      <c r="R175" s="22">
        <f>+SUM(O175,MAX($E175-20,0)*INDEX(Inputs!$F$24:$F$35,MATCH($D175,Inputs!$B$24:$B$35,0)),MAX($F175-20,0)*INDEX(Inputs!$G$24:$G$35,MATCH($D175,Inputs!$B$24:$B$35,0)))</f>
        <v>801.91969087720008</v>
      </c>
      <c r="S175" s="22">
        <f>+SUM(P175,MAX($E175-20,0)*INDEX(Inputs!$F$24:$F$35,MATCH($D175,Inputs!$B$24:$B$35,0)),MAX($F175-20,0)*INDEX(Inputs!$G$24:$G$35,MATCH($D175,Inputs!$B$24:$B$35,0)))</f>
        <v>801.91969087720008</v>
      </c>
      <c r="U175" s="19"/>
    </row>
    <row r="176" spans="2:21" s="46" customFormat="1" x14ac:dyDescent="0.25">
      <c r="B176" s="48" t="s">
        <v>112</v>
      </c>
      <c r="C176" s="8">
        <v>2021</v>
      </c>
      <c r="D176" s="37">
        <v>12</v>
      </c>
      <c r="E176" s="49">
        <f>Data!J176</f>
        <v>55</v>
      </c>
      <c r="F176" s="49">
        <f>+Data!I176</f>
        <v>38.664000000000001</v>
      </c>
      <c r="G176" s="31">
        <f>+NEM!G176</f>
        <v>13843.8688</v>
      </c>
      <c r="H176" s="31">
        <f>NoSolar!E176</f>
        <v>13888.312</v>
      </c>
      <c r="I176" s="31">
        <f>+NEM!M176</f>
        <v>13843.8688</v>
      </c>
      <c r="J176" s="31">
        <f>+NB.Hour!E176</f>
        <v>13843.8688</v>
      </c>
      <c r="K176" s="67">
        <v>0</v>
      </c>
      <c r="L176" s="31">
        <f>+-MIN(NEM!G176,0)</f>
        <v>0</v>
      </c>
      <c r="M176" s="31">
        <f>NB.Hour!H176</f>
        <v>0</v>
      </c>
      <c r="N176" s="33">
        <f>NoSolar!H176</f>
        <v>714.89983715200003</v>
      </c>
      <c r="O176" s="33">
        <f>+NEM!P176</f>
        <v>712.93562548480008</v>
      </c>
      <c r="P176" s="33">
        <f>+NB.Hour!N176</f>
        <v>712.93562548480008</v>
      </c>
      <c r="Q176" s="22">
        <f>+SUM(N176,MAX($E176-20,0)*INDEX(Inputs!$F$24:$F$35,MATCH($D176,Inputs!$B$24:$B$35,0)),MAX($F176-20,0)*INDEX(Inputs!$G$24:$G$35,MATCH($D176,Inputs!$B$24:$B$35,0)))</f>
        <v>834.00463715199999</v>
      </c>
      <c r="R176" s="22">
        <f>+SUM(O176,MAX($E176-20,0)*INDEX(Inputs!$F$24:$F$35,MATCH($D176,Inputs!$B$24:$B$35,0)),MAX($F176-20,0)*INDEX(Inputs!$G$24:$G$35,MATCH($D176,Inputs!$B$24:$B$35,0)))</f>
        <v>832.04042548480004</v>
      </c>
      <c r="S176" s="22">
        <f>+SUM(P176,MAX($E176-20,0)*INDEX(Inputs!$F$24:$F$35,MATCH($D176,Inputs!$B$24:$B$35,0)),MAX($F176-20,0)*INDEX(Inputs!$G$24:$G$35,MATCH($D176,Inputs!$B$24:$B$35,0)))</f>
        <v>832.04042548480004</v>
      </c>
      <c r="U176" s="19"/>
    </row>
    <row r="177" spans="2:21" s="46" customFormat="1" x14ac:dyDescent="0.25">
      <c r="B177" s="48" t="s">
        <v>113</v>
      </c>
      <c r="C177" s="8">
        <v>2021</v>
      </c>
      <c r="D177" s="37">
        <v>1</v>
      </c>
      <c r="E177" s="49">
        <f>Data!J177</f>
        <v>33</v>
      </c>
      <c r="F177" s="49">
        <f>+Data!I177</f>
        <v>22.08</v>
      </c>
      <c r="G177" s="31">
        <f>+NEM!G177</f>
        <v>6935.8440999999993</v>
      </c>
      <c r="H177" s="31">
        <f>NoSolar!E177</f>
        <v>8947.8359999999993</v>
      </c>
      <c r="I177" s="31">
        <f>+NEM!M177</f>
        <v>6935.8440999999993</v>
      </c>
      <c r="J177" s="31">
        <f>+NB.Hour!E177</f>
        <v>7480.7401</v>
      </c>
      <c r="K177" s="67">
        <v>0</v>
      </c>
      <c r="L177" s="31">
        <f>+-MIN(NEM!G177,0)</f>
        <v>0</v>
      </c>
      <c r="M177" s="31">
        <f>NB.Hour!H177</f>
        <v>544.89599999999996</v>
      </c>
      <c r="N177" s="33">
        <f>NoSolar!H177</f>
        <v>496.55055985599995</v>
      </c>
      <c r="O177" s="33">
        <f>+NEM!P177</f>
        <v>407.62856584359997</v>
      </c>
      <c r="P177" s="33">
        <f>+NB.Hour!N177</f>
        <v>411.10827169959998</v>
      </c>
      <c r="Q177" s="22">
        <f>+SUM(N177,MAX($E177-20,0)*INDEX(Inputs!$F$24:$F$35,MATCH($D177,Inputs!$B$24:$B$35,0)),MAX($F177-20,0)*INDEX(Inputs!$G$24:$G$35,MATCH($D177,Inputs!$B$24:$B$35,0)))</f>
        <v>519.19655985599991</v>
      </c>
      <c r="R177" s="22">
        <f>+SUM(O177,MAX($E177-20,0)*INDEX(Inputs!$F$24:$F$35,MATCH($D177,Inputs!$B$24:$B$35,0)),MAX($F177-20,0)*INDEX(Inputs!$G$24:$G$35,MATCH($D177,Inputs!$B$24:$B$35,0)))</f>
        <v>430.27456584359993</v>
      </c>
      <c r="S177" s="22">
        <f>+SUM(P177,MAX($E177-20,0)*INDEX(Inputs!$F$24:$F$35,MATCH($D177,Inputs!$B$24:$B$35,0)),MAX($F177-20,0)*INDEX(Inputs!$G$24:$G$35,MATCH($D177,Inputs!$B$24:$B$35,0)))</f>
        <v>433.75427169959994</v>
      </c>
      <c r="U177" s="19"/>
    </row>
    <row r="178" spans="2:21" s="46" customFormat="1" x14ac:dyDescent="0.25">
      <c r="B178" s="48" t="s">
        <v>113</v>
      </c>
      <c r="C178" s="8">
        <v>2021</v>
      </c>
      <c r="D178" s="37">
        <v>2</v>
      </c>
      <c r="E178" s="49">
        <f>Data!J178</f>
        <v>27</v>
      </c>
      <c r="F178" s="49">
        <f>+Data!I178</f>
        <v>25.916</v>
      </c>
      <c r="G178" s="31">
        <f>+NEM!G178</f>
        <v>5242.6360000000004</v>
      </c>
      <c r="H178" s="31">
        <f>NoSolar!E178</f>
        <v>7559.0360000000001</v>
      </c>
      <c r="I178" s="31">
        <f>+NEM!M178</f>
        <v>5242.6360000000004</v>
      </c>
      <c r="J178" s="31">
        <f>+NB.Hour!E178</f>
        <v>6177.1</v>
      </c>
      <c r="K178" s="67">
        <v>0</v>
      </c>
      <c r="L178" s="31">
        <f>+-MIN(NEM!G178,0)</f>
        <v>0</v>
      </c>
      <c r="M178" s="31">
        <f>NB.Hour!H178</f>
        <v>934.46400000000006</v>
      </c>
      <c r="N178" s="33">
        <f>NoSolar!H178</f>
        <v>435.17115505599998</v>
      </c>
      <c r="O178" s="33">
        <f>+NEM!P178</f>
        <v>332.79554065600001</v>
      </c>
      <c r="P178" s="33">
        <f>+NB.Hour!N178</f>
        <v>338.76302776</v>
      </c>
      <c r="Q178" s="22">
        <f>+SUM(N178,MAX($E178-20,0)*INDEX(Inputs!$F$24:$F$35,MATCH($D178,Inputs!$B$24:$B$35,0)),MAX($F178-20,0)*INDEX(Inputs!$G$24:$G$35,MATCH($D178,Inputs!$B$24:$B$35,0)))</f>
        <v>468.70735505599998</v>
      </c>
      <c r="R178" s="22">
        <f>+SUM(O178,MAX($E178-20,0)*INDEX(Inputs!$F$24:$F$35,MATCH($D178,Inputs!$B$24:$B$35,0)),MAX($F178-20,0)*INDEX(Inputs!$G$24:$G$35,MATCH($D178,Inputs!$B$24:$B$35,0)))</f>
        <v>366.33174065600002</v>
      </c>
      <c r="S178" s="22">
        <f>+SUM(P178,MAX($E178-20,0)*INDEX(Inputs!$F$24:$F$35,MATCH($D178,Inputs!$B$24:$B$35,0)),MAX($F178-20,0)*INDEX(Inputs!$G$24:$G$35,MATCH($D178,Inputs!$B$24:$B$35,0)))</f>
        <v>372.29922776000001</v>
      </c>
      <c r="U178" s="19"/>
    </row>
    <row r="179" spans="2:21" s="46" customFormat="1" x14ac:dyDescent="0.25">
      <c r="B179" s="48" t="s">
        <v>113</v>
      </c>
      <c r="C179" s="8">
        <v>2021</v>
      </c>
      <c r="D179" s="37">
        <v>3</v>
      </c>
      <c r="E179" s="49">
        <f>Data!J179</f>
        <v>28</v>
      </c>
      <c r="F179" s="49">
        <f>+Data!I179</f>
        <v>17.916</v>
      </c>
      <c r="G179" s="31">
        <f>+NEM!G179</f>
        <v>1498.2359999999999</v>
      </c>
      <c r="H179" s="31">
        <f>NoSolar!E179</f>
        <v>6346.5559999999996</v>
      </c>
      <c r="I179" s="31">
        <f>+NEM!M179</f>
        <v>1498.2359999999999</v>
      </c>
      <c r="J179" s="31">
        <f>+NB.Hour!E179</f>
        <v>4385.0200000000004</v>
      </c>
      <c r="K179" s="67">
        <v>0</v>
      </c>
      <c r="L179" s="31">
        <f>+-MIN(NEM!G179,0)</f>
        <v>0</v>
      </c>
      <c r="M179" s="31">
        <f>NB.Hour!H179</f>
        <v>2886.7840000000001</v>
      </c>
      <c r="N179" s="33">
        <f>NoSolar!H179</f>
        <v>381.58438897600001</v>
      </c>
      <c r="O179" s="33">
        <f>+NEM!P179</f>
        <v>141.94587511200001</v>
      </c>
      <c r="P179" s="33">
        <f>+NB.Hour!N179</f>
        <v>185.74304088000002</v>
      </c>
      <c r="Q179" s="22">
        <f>+SUM(N179,MAX($E179-20,0)*INDEX(Inputs!$F$24:$F$35,MATCH($D179,Inputs!$B$24:$B$35,0)),MAX($F179-20,0)*INDEX(Inputs!$G$24:$G$35,MATCH($D179,Inputs!$B$24:$B$35,0)))</f>
        <v>389.82438897600002</v>
      </c>
      <c r="R179" s="22">
        <f>+SUM(O179,MAX($E179-20,0)*INDEX(Inputs!$F$24:$F$35,MATCH($D179,Inputs!$B$24:$B$35,0)),MAX($F179-20,0)*INDEX(Inputs!$G$24:$G$35,MATCH($D179,Inputs!$B$24:$B$35,0)))</f>
        <v>150.18587511200002</v>
      </c>
      <c r="S179" s="22">
        <f>+SUM(P179,MAX($E179-20,0)*INDEX(Inputs!$F$24:$F$35,MATCH($D179,Inputs!$B$24:$B$35,0)),MAX($F179-20,0)*INDEX(Inputs!$G$24:$G$35,MATCH($D179,Inputs!$B$24:$B$35,0)))</f>
        <v>193.98304088000003</v>
      </c>
      <c r="U179" s="19"/>
    </row>
    <row r="180" spans="2:21" s="46" customFormat="1" x14ac:dyDescent="0.25">
      <c r="B180" s="48" t="s">
        <v>113</v>
      </c>
      <c r="C180" s="8">
        <v>2021</v>
      </c>
      <c r="D180" s="37">
        <v>4</v>
      </c>
      <c r="E180" s="49">
        <f>Data!J180</f>
        <v>28</v>
      </c>
      <c r="F180" s="49">
        <f>+Data!I180</f>
        <v>13.44</v>
      </c>
      <c r="G180" s="31">
        <f>+NEM!G180</f>
        <v>-1167.9879000000001</v>
      </c>
      <c r="H180" s="31">
        <f>NoSolar!E180</f>
        <v>4415.3559999999998</v>
      </c>
      <c r="I180" s="31">
        <f>+NEM!M180</f>
        <v>0</v>
      </c>
      <c r="J180" s="31">
        <f>+NB.Hour!E180</f>
        <v>2613.1961000000001</v>
      </c>
      <c r="K180" s="67">
        <v>0</v>
      </c>
      <c r="L180" s="31">
        <f>+-MIN(NEM!G180,0)</f>
        <v>1167.9879000000001</v>
      </c>
      <c r="M180" s="31">
        <f>NB.Hour!H180</f>
        <v>3781.1840000000002</v>
      </c>
      <c r="N180" s="33">
        <f>NoSolar!H180</f>
        <v>296.23307377599997</v>
      </c>
      <c r="O180" s="33">
        <f>+NEM!P180</f>
        <v>0</v>
      </c>
      <c r="P180" s="33">
        <f>+NB.Hour!N180</f>
        <v>73.618247795599984</v>
      </c>
      <c r="Q180" s="22">
        <f>+SUM(N180,MAX($E180-20,0)*INDEX(Inputs!$F$24:$F$35,MATCH($D180,Inputs!$B$24:$B$35,0)),MAX($F180-20,0)*INDEX(Inputs!$G$24:$G$35,MATCH($D180,Inputs!$B$24:$B$35,0)))</f>
        <v>304.47307377599998</v>
      </c>
      <c r="R180" s="22">
        <f>+SUM(O180,MAX($E180-20,0)*INDEX(Inputs!$F$24:$F$35,MATCH($D180,Inputs!$B$24:$B$35,0)),MAX($F180-20,0)*INDEX(Inputs!$G$24:$G$35,MATCH($D180,Inputs!$B$24:$B$35,0)))</f>
        <v>8.24</v>
      </c>
      <c r="S180" s="22">
        <f>+SUM(P180,MAX($E180-20,0)*INDEX(Inputs!$F$24:$F$35,MATCH($D180,Inputs!$B$24:$B$35,0)),MAX($F180-20,0)*INDEX(Inputs!$G$24:$G$35,MATCH($D180,Inputs!$B$24:$B$35,0)))</f>
        <v>81.858247795599979</v>
      </c>
      <c r="U180" s="19"/>
    </row>
    <row r="181" spans="2:21" s="46" customFormat="1" x14ac:dyDescent="0.25">
      <c r="B181" s="48" t="s">
        <v>113</v>
      </c>
      <c r="C181" s="8">
        <v>2021</v>
      </c>
      <c r="D181" s="37">
        <v>5</v>
      </c>
      <c r="E181" s="49">
        <f>Data!J181</f>
        <v>28</v>
      </c>
      <c r="F181" s="49">
        <f>+Data!I181</f>
        <v>13.12</v>
      </c>
      <c r="G181" s="31">
        <f>+NEM!G181</f>
        <v>-2187.0918999999994</v>
      </c>
      <c r="H181" s="31">
        <f>NoSolar!E181</f>
        <v>3928.9560000000001</v>
      </c>
      <c r="I181" s="31">
        <f>+NEM!M181</f>
        <v>0</v>
      </c>
      <c r="J181" s="31">
        <f>+NB.Hour!E181</f>
        <v>1941.1001000000001</v>
      </c>
      <c r="K181" s="67">
        <v>0</v>
      </c>
      <c r="L181" s="31">
        <f>+-MIN(NEM!G181,0)</f>
        <v>2187.0918999999994</v>
      </c>
      <c r="M181" s="31">
        <f>NB.Hour!H181</f>
        <v>4128.192</v>
      </c>
      <c r="N181" s="33">
        <f>NoSolar!H181</f>
        <v>274.73613937599998</v>
      </c>
      <c r="O181" s="33">
        <f>+NEM!P181</f>
        <v>0</v>
      </c>
      <c r="P181" s="33">
        <f>+NB.Hour!N181</f>
        <v>27.816766154199996</v>
      </c>
      <c r="Q181" s="22">
        <f>+SUM(N181,MAX($E181-20,0)*INDEX(Inputs!$F$24:$F$35,MATCH($D181,Inputs!$B$24:$B$35,0)),MAX($F181-20,0)*INDEX(Inputs!$G$24:$G$35,MATCH($D181,Inputs!$B$24:$B$35,0)))</f>
        <v>282.97613937599999</v>
      </c>
      <c r="R181" s="22">
        <f>+SUM(O181,MAX($E181-20,0)*INDEX(Inputs!$F$24:$F$35,MATCH($D181,Inputs!$B$24:$B$35,0)),MAX($F181-20,0)*INDEX(Inputs!$G$24:$G$35,MATCH($D181,Inputs!$B$24:$B$35,0)))</f>
        <v>8.24</v>
      </c>
      <c r="S181" s="22">
        <f>+SUM(P181,MAX($E181-20,0)*INDEX(Inputs!$F$24:$F$35,MATCH($D181,Inputs!$B$24:$B$35,0)),MAX($F181-20,0)*INDEX(Inputs!$G$24:$G$35,MATCH($D181,Inputs!$B$24:$B$35,0)))</f>
        <v>36.056766154199998</v>
      </c>
      <c r="U181" s="19"/>
    </row>
    <row r="182" spans="2:21" s="46" customFormat="1" x14ac:dyDescent="0.25">
      <c r="B182" s="48" t="s">
        <v>113</v>
      </c>
      <c r="C182" s="8">
        <v>2021</v>
      </c>
      <c r="D182" s="37">
        <v>6</v>
      </c>
      <c r="E182" s="49">
        <f>Data!J182</f>
        <v>28</v>
      </c>
      <c r="F182" s="49">
        <f>+Data!I182</f>
        <v>15.68</v>
      </c>
      <c r="G182" s="31">
        <f>+NEM!G182</f>
        <v>-1831.3599999999997</v>
      </c>
      <c r="H182" s="31">
        <f>NoSolar!E182</f>
        <v>4942.72</v>
      </c>
      <c r="I182" s="31">
        <f>+NEM!M182</f>
        <v>0</v>
      </c>
      <c r="J182" s="31">
        <f>+NB.Hour!E182</f>
        <v>2032.1279999999999</v>
      </c>
      <c r="K182" s="67">
        <v>0</v>
      </c>
      <c r="L182" s="31">
        <f>+-MIN(NEM!G182,0)</f>
        <v>1831.3599999999997</v>
      </c>
      <c r="M182" s="31">
        <f>NB.Hour!H182</f>
        <v>3863.4879999999998</v>
      </c>
      <c r="N182" s="33">
        <f>NoSolar!H182</f>
        <v>353.85754752000003</v>
      </c>
      <c r="O182" s="33">
        <f>+NEM!P182</f>
        <v>0</v>
      </c>
      <c r="P182" s="33">
        <f>+NB.Hour!N182</f>
        <v>65.986666367999987</v>
      </c>
      <c r="Q182" s="22">
        <f>+SUM(N182,MAX($E182-20,0)*INDEX(Inputs!$F$24:$F$35,MATCH($D182,Inputs!$B$24:$B$35,0)),MAX($F182-20,0)*INDEX(Inputs!$G$24:$G$35,MATCH($D182,Inputs!$B$24:$B$35,0)))</f>
        <v>362.09754752000003</v>
      </c>
      <c r="R182" s="22">
        <f>+SUM(O182,MAX($E182-20,0)*INDEX(Inputs!$F$24:$F$35,MATCH($D182,Inputs!$B$24:$B$35,0)),MAX($F182-20,0)*INDEX(Inputs!$G$24:$G$35,MATCH($D182,Inputs!$B$24:$B$35,0)))</f>
        <v>8.24</v>
      </c>
      <c r="S182" s="22">
        <f>+SUM(P182,MAX($E182-20,0)*INDEX(Inputs!$F$24:$F$35,MATCH($D182,Inputs!$B$24:$B$35,0)),MAX($F182-20,0)*INDEX(Inputs!$G$24:$G$35,MATCH($D182,Inputs!$B$24:$B$35,0)))</f>
        <v>74.226666367999982</v>
      </c>
      <c r="U182" s="19"/>
    </row>
    <row r="183" spans="2:21" s="46" customFormat="1" x14ac:dyDescent="0.25">
      <c r="B183" s="48" t="s">
        <v>113</v>
      </c>
      <c r="C183" s="8">
        <v>2021</v>
      </c>
      <c r="D183" s="37">
        <v>7</v>
      </c>
      <c r="E183" s="49">
        <f>Data!J183</f>
        <v>28</v>
      </c>
      <c r="F183" s="49">
        <f>+Data!I183</f>
        <v>18.236000000000001</v>
      </c>
      <c r="G183" s="31">
        <f>+NEM!G183</f>
        <v>303.44400000000041</v>
      </c>
      <c r="H183" s="31">
        <f>NoSolar!E183</f>
        <v>6082.8760000000002</v>
      </c>
      <c r="I183" s="31">
        <f>+NEM!M183</f>
        <v>0</v>
      </c>
      <c r="J183" s="31">
        <f>+NB.Hour!E183</f>
        <v>2662.2920000000004</v>
      </c>
      <c r="K183" s="67">
        <v>0</v>
      </c>
      <c r="L183" s="31">
        <f>+-MIN(NEM!G183,0)</f>
        <v>0</v>
      </c>
      <c r="M183" s="31">
        <f>NB.Hour!H183</f>
        <v>2358.848</v>
      </c>
      <c r="N183" s="33">
        <f>NoSolar!H183</f>
        <v>409.40138721599999</v>
      </c>
      <c r="O183" s="33">
        <f>+NEM!P183</f>
        <v>0</v>
      </c>
      <c r="P183" s="33">
        <f>+NB.Hour!N183</f>
        <v>153.576174192</v>
      </c>
      <c r="Q183" s="22">
        <f>+SUM(N183,MAX($E183-20,0)*INDEX(Inputs!$F$24:$F$35,MATCH($D183,Inputs!$B$24:$B$35,0)),MAX($F183-20,0)*INDEX(Inputs!$G$24:$G$35,MATCH($D183,Inputs!$B$24:$B$35,0)))</f>
        <v>417.641387216</v>
      </c>
      <c r="R183" s="22">
        <f>+SUM(O183,MAX($E183-20,0)*INDEX(Inputs!$F$24:$F$35,MATCH($D183,Inputs!$B$24:$B$35,0)),MAX($F183-20,0)*INDEX(Inputs!$G$24:$G$35,MATCH($D183,Inputs!$B$24:$B$35,0)))</f>
        <v>8.24</v>
      </c>
      <c r="S183" s="22">
        <f>+SUM(P183,MAX($E183-20,0)*INDEX(Inputs!$F$24:$F$35,MATCH($D183,Inputs!$B$24:$B$35,0)),MAX($F183-20,0)*INDEX(Inputs!$G$24:$G$35,MATCH($D183,Inputs!$B$24:$B$35,0)))</f>
        <v>161.81617419200001</v>
      </c>
      <c r="U183" s="19"/>
    </row>
    <row r="184" spans="2:21" s="46" customFormat="1" x14ac:dyDescent="0.25">
      <c r="B184" s="48" t="s">
        <v>113</v>
      </c>
      <c r="C184" s="8">
        <v>2021</v>
      </c>
      <c r="D184" s="37">
        <v>8</v>
      </c>
      <c r="E184" s="49">
        <f>Data!J184</f>
        <v>28</v>
      </c>
      <c r="F184" s="49">
        <f>+Data!I184</f>
        <v>34.235999999999997</v>
      </c>
      <c r="G184" s="31">
        <f>+NEM!G184</f>
        <v>-304.63999999999942</v>
      </c>
      <c r="H184" s="31">
        <f>NoSolar!E184</f>
        <v>4798.72</v>
      </c>
      <c r="I184" s="31">
        <f>+NEM!M184</f>
        <v>0</v>
      </c>
      <c r="J184" s="31">
        <f>+NB.Hour!E184</f>
        <v>2243.8400000000006</v>
      </c>
      <c r="K184" s="67">
        <v>0</v>
      </c>
      <c r="L184" s="31">
        <f>+-MIN(NEM!G184,0)</f>
        <v>304.63999999999942</v>
      </c>
      <c r="M184" s="31">
        <f>NB.Hour!H184</f>
        <v>2548.48</v>
      </c>
      <c r="N184" s="33">
        <f>NoSolar!H184</f>
        <v>346.84244352000002</v>
      </c>
      <c r="O184" s="33">
        <f>+NEM!P184</f>
        <v>0</v>
      </c>
      <c r="P184" s="33">
        <f>+NB.Hour!N184</f>
        <v>126.02088064000002</v>
      </c>
      <c r="Q184" s="22">
        <f>+SUM(N184,MAX($E184-20,0)*INDEX(Inputs!$F$24:$F$35,MATCH($D184,Inputs!$B$24:$B$35,0)),MAX($F184-20,0)*INDEX(Inputs!$G$24:$G$35,MATCH($D184,Inputs!$B$24:$B$35,0)))</f>
        <v>441.35260352</v>
      </c>
      <c r="R184" s="22">
        <f>+SUM(O184,MAX($E184-20,0)*INDEX(Inputs!$F$24:$F$35,MATCH($D184,Inputs!$B$24:$B$35,0)),MAX($F184-20,0)*INDEX(Inputs!$G$24:$G$35,MATCH($D184,Inputs!$B$24:$B$35,0)))</f>
        <v>94.510159999999971</v>
      </c>
      <c r="S184" s="22">
        <f>+SUM(P184,MAX($E184-20,0)*INDEX(Inputs!$F$24:$F$35,MATCH($D184,Inputs!$B$24:$B$35,0)),MAX($F184-20,0)*INDEX(Inputs!$G$24:$G$35,MATCH($D184,Inputs!$B$24:$B$35,0)))</f>
        <v>220.53104063999999</v>
      </c>
      <c r="U184" s="19"/>
    </row>
    <row r="185" spans="2:21" s="46" customFormat="1" x14ac:dyDescent="0.25">
      <c r="B185" s="48" t="s">
        <v>113</v>
      </c>
      <c r="C185" s="8">
        <v>2021</v>
      </c>
      <c r="D185" s="37">
        <v>9</v>
      </c>
      <c r="E185" s="49">
        <f>Data!J185</f>
        <v>28</v>
      </c>
      <c r="F185" s="49">
        <f>+Data!I185</f>
        <v>14.4</v>
      </c>
      <c r="G185" s="31">
        <f>+NEM!G185</f>
        <v>-1083.9920000000002</v>
      </c>
      <c r="H185" s="31">
        <f>NoSolar!E185</f>
        <v>4264.28</v>
      </c>
      <c r="I185" s="31">
        <f>+NEM!M185</f>
        <v>0</v>
      </c>
      <c r="J185" s="31">
        <f>+NB.Hour!E185</f>
        <v>2055.3359999999998</v>
      </c>
      <c r="K185" s="67">
        <v>0</v>
      </c>
      <c r="L185" s="31">
        <f>+-MIN(NEM!G185,0)</f>
        <v>1083.9920000000002</v>
      </c>
      <c r="M185" s="31">
        <f>NB.Hour!H185</f>
        <v>3139.328</v>
      </c>
      <c r="N185" s="33">
        <f>NoSolar!H185</f>
        <v>289.55611887999999</v>
      </c>
      <c r="O185" s="33">
        <f>+NEM!P185</f>
        <v>0</v>
      </c>
      <c r="P185" s="33">
        <f>+NB.Hour!N185</f>
        <v>73.231638175999976</v>
      </c>
      <c r="Q185" s="22">
        <f>+SUM(N185,MAX($E185-20,0)*INDEX(Inputs!$F$24:$F$35,MATCH($D185,Inputs!$B$24:$B$35,0)),MAX($F185-20,0)*INDEX(Inputs!$G$24:$G$35,MATCH($D185,Inputs!$B$24:$B$35,0)))</f>
        <v>297.79611887999999</v>
      </c>
      <c r="R185" s="22">
        <f>+SUM(O185,MAX($E185-20,0)*INDEX(Inputs!$F$24:$F$35,MATCH($D185,Inputs!$B$24:$B$35,0)),MAX($F185-20,0)*INDEX(Inputs!$G$24:$G$35,MATCH($D185,Inputs!$B$24:$B$35,0)))</f>
        <v>8.24</v>
      </c>
      <c r="S185" s="22">
        <f>+SUM(P185,MAX($E185-20,0)*INDEX(Inputs!$F$24:$F$35,MATCH($D185,Inputs!$B$24:$B$35,0)),MAX($F185-20,0)*INDEX(Inputs!$G$24:$G$35,MATCH($D185,Inputs!$B$24:$B$35,0)))</f>
        <v>81.471638175999971</v>
      </c>
      <c r="U185" s="19"/>
    </row>
    <row r="186" spans="2:21" s="46" customFormat="1" x14ac:dyDescent="0.25">
      <c r="B186" s="48" t="s">
        <v>113</v>
      </c>
      <c r="C186" s="8">
        <v>2021</v>
      </c>
      <c r="D186" s="37">
        <v>10</v>
      </c>
      <c r="E186" s="49">
        <f>Data!J186</f>
        <v>28</v>
      </c>
      <c r="F186" s="49">
        <f>+Data!I186</f>
        <v>14.4</v>
      </c>
      <c r="G186" s="31">
        <f>+NEM!G186</f>
        <v>847.50799999999981</v>
      </c>
      <c r="H186" s="31">
        <f>NoSolar!E186</f>
        <v>3972.96</v>
      </c>
      <c r="I186" s="31">
        <f>+NEM!M186</f>
        <v>0</v>
      </c>
      <c r="J186" s="31">
        <f>+NB.Hour!E186</f>
        <v>2753.7316000000001</v>
      </c>
      <c r="K186" s="67">
        <v>0</v>
      </c>
      <c r="L186" s="31">
        <f>+-MIN(NEM!G186,0)</f>
        <v>0</v>
      </c>
      <c r="M186" s="31">
        <f>NB.Hour!H186</f>
        <v>1906.2236</v>
      </c>
      <c r="N186" s="33">
        <f>NoSolar!H186</f>
        <v>276.68094015999998</v>
      </c>
      <c r="O186" s="33">
        <f>+NEM!P186</f>
        <v>0</v>
      </c>
      <c r="P186" s="33">
        <f>+NB.Hour!N186</f>
        <v>150.7216074776</v>
      </c>
      <c r="Q186" s="22">
        <f>+SUM(N186,MAX($E186-20,0)*INDEX(Inputs!$F$24:$F$35,MATCH($D186,Inputs!$B$24:$B$35,0)),MAX($F186-20,0)*INDEX(Inputs!$G$24:$G$35,MATCH($D186,Inputs!$B$24:$B$35,0)))</f>
        <v>284.92094015999999</v>
      </c>
      <c r="R186" s="22">
        <f>+SUM(O186,MAX($E186-20,0)*INDEX(Inputs!$F$24:$F$35,MATCH($D186,Inputs!$B$24:$B$35,0)),MAX($F186-20,0)*INDEX(Inputs!$G$24:$G$35,MATCH($D186,Inputs!$B$24:$B$35,0)))</f>
        <v>8.24</v>
      </c>
      <c r="S186" s="22">
        <f>+SUM(P186,MAX($E186-20,0)*INDEX(Inputs!$F$24:$F$35,MATCH($D186,Inputs!$B$24:$B$35,0)),MAX($F186-20,0)*INDEX(Inputs!$G$24:$G$35,MATCH($D186,Inputs!$B$24:$B$35,0)))</f>
        <v>158.96160747760001</v>
      </c>
      <c r="U186" s="19"/>
    </row>
    <row r="187" spans="2:21" s="46" customFormat="1" x14ac:dyDescent="0.25">
      <c r="B187" s="48" t="s">
        <v>113</v>
      </c>
      <c r="C187" s="8">
        <v>2021</v>
      </c>
      <c r="D187" s="37">
        <v>11</v>
      </c>
      <c r="E187" s="49">
        <f>Data!J187</f>
        <v>33</v>
      </c>
      <c r="F187" s="49">
        <f>+Data!I187</f>
        <v>24</v>
      </c>
      <c r="G187" s="31">
        <f>+NEM!G187</f>
        <v>3017.1200000000003</v>
      </c>
      <c r="H187" s="31">
        <f>NoSolar!E187</f>
        <v>5441.76</v>
      </c>
      <c r="I187" s="31">
        <f>+NEM!M187</f>
        <v>0</v>
      </c>
      <c r="J187" s="31">
        <f>+NB.Hour!E187</f>
        <v>4122.5920000000006</v>
      </c>
      <c r="K187" s="67">
        <v>0</v>
      </c>
      <c r="L187" s="31">
        <f>+-MIN(NEM!G187,0)</f>
        <v>0</v>
      </c>
      <c r="M187" s="31">
        <f>NB.Hour!H187</f>
        <v>1105.472</v>
      </c>
      <c r="N187" s="33">
        <f>NoSolar!H187</f>
        <v>341.59602496000002</v>
      </c>
      <c r="O187" s="33">
        <f>+NEM!P187</f>
        <v>0</v>
      </c>
      <c r="P187" s="33">
        <f>+NB.Hour!N187</f>
        <v>241.49617971200001</v>
      </c>
      <c r="Q187" s="22">
        <f>+SUM(N187,MAX($E187-20,0)*INDEX(Inputs!$F$24:$F$35,MATCH($D187,Inputs!$B$24:$B$35,0)),MAX($F187-20,0)*INDEX(Inputs!$G$24:$G$35,MATCH($D187,Inputs!$B$24:$B$35,0)))</f>
        <v>372.78602496000002</v>
      </c>
      <c r="R187" s="22">
        <f>+SUM(O187,MAX($E187-20,0)*INDEX(Inputs!$F$24:$F$35,MATCH($D187,Inputs!$B$24:$B$35,0)),MAX($F187-20,0)*INDEX(Inputs!$G$24:$G$35,MATCH($D187,Inputs!$B$24:$B$35,0)))</f>
        <v>31.19</v>
      </c>
      <c r="S187" s="22">
        <f>+SUM(P187,MAX($E187-20,0)*INDEX(Inputs!$F$24:$F$35,MATCH($D187,Inputs!$B$24:$B$35,0)),MAX($F187-20,0)*INDEX(Inputs!$G$24:$G$35,MATCH($D187,Inputs!$B$24:$B$35,0)))</f>
        <v>272.68617971200001</v>
      </c>
      <c r="U187" s="19"/>
    </row>
    <row r="188" spans="2:21" s="46" customFormat="1" x14ac:dyDescent="0.25">
      <c r="B188" s="48" t="s">
        <v>113</v>
      </c>
      <c r="C188" s="8">
        <v>2021</v>
      </c>
      <c r="D188" s="37">
        <v>12</v>
      </c>
      <c r="E188" s="49">
        <f>Data!J188</f>
        <v>34</v>
      </c>
      <c r="F188" s="49">
        <f>+Data!I188</f>
        <v>27.2</v>
      </c>
      <c r="G188" s="31">
        <f>+NEM!G188</f>
        <v>6789.6799999999994</v>
      </c>
      <c r="H188" s="31">
        <f>NoSolar!E188</f>
        <v>8076.36</v>
      </c>
      <c r="I188" s="31">
        <f>+NEM!M188</f>
        <v>4382.6802000000007</v>
      </c>
      <c r="J188" s="31">
        <f>+NB.Hour!E188</f>
        <v>7169.1999999999989</v>
      </c>
      <c r="K188" s="67">
        <v>0</v>
      </c>
      <c r="L188" s="31">
        <f>+-MIN(NEM!G188,0)</f>
        <v>0</v>
      </c>
      <c r="M188" s="31">
        <f>NB.Hour!H188</f>
        <v>379.52</v>
      </c>
      <c r="N188" s="33">
        <f>NoSolar!H188</f>
        <v>458.03480655999999</v>
      </c>
      <c r="O188" s="33">
        <f>+NEM!P188</f>
        <v>294.78893411920001</v>
      </c>
      <c r="P188" s="33">
        <f>+NB.Hour!N188</f>
        <v>403.59231199999994</v>
      </c>
      <c r="Q188" s="22">
        <f>+SUM(N188,MAX($E188-20,0)*INDEX(Inputs!$F$24:$F$35,MATCH($D188,Inputs!$B$24:$B$35,0)),MAX($F188-20,0)*INDEX(Inputs!$G$24:$G$35,MATCH($D188,Inputs!$B$24:$B$35,0)))</f>
        <v>504.49480656000003</v>
      </c>
      <c r="R188" s="22">
        <f>+SUM(O188,MAX($E188-20,0)*INDEX(Inputs!$F$24:$F$35,MATCH($D188,Inputs!$B$24:$B$35,0)),MAX($F188-20,0)*INDEX(Inputs!$G$24:$G$35,MATCH($D188,Inputs!$B$24:$B$35,0)))</f>
        <v>341.24893411920004</v>
      </c>
      <c r="S188" s="22">
        <f>+SUM(P188,MAX($E188-20,0)*INDEX(Inputs!$F$24:$F$35,MATCH($D188,Inputs!$B$24:$B$35,0)),MAX($F188-20,0)*INDEX(Inputs!$G$24:$G$35,MATCH($D188,Inputs!$B$24:$B$35,0)))</f>
        <v>450.05231199999997</v>
      </c>
      <c r="U188" s="19"/>
    </row>
    <row r="189" spans="2:21" s="46" customFormat="1" x14ac:dyDescent="0.25">
      <c r="B189" s="48" t="s">
        <v>114</v>
      </c>
      <c r="C189" s="8">
        <v>2021</v>
      </c>
      <c r="D189" s="37">
        <v>1</v>
      </c>
      <c r="E189" s="49">
        <f>Data!J189</f>
        <v>22</v>
      </c>
      <c r="F189" s="49">
        <f>+Data!I189</f>
        <v>70.287999999999997</v>
      </c>
      <c r="G189" s="31">
        <f>+NEM!G189</f>
        <v>4330.7794000000004</v>
      </c>
      <c r="H189" s="31">
        <f>NoSolar!E189</f>
        <v>5463.8</v>
      </c>
      <c r="I189" s="31">
        <f>+NEM!M189</f>
        <v>4330.7794000000004</v>
      </c>
      <c r="J189" s="31">
        <f>+NB.Hour!E189</f>
        <v>4535.3423000000003</v>
      </c>
      <c r="K189" s="67">
        <v>0</v>
      </c>
      <c r="L189" s="31">
        <f>+-MIN(NEM!G189,0)</f>
        <v>0</v>
      </c>
      <c r="M189" s="31">
        <f>NB.Hour!H189</f>
        <v>204.56290000000001</v>
      </c>
      <c r="N189" s="33">
        <f>NoSolar!H189</f>
        <v>342.57010480000002</v>
      </c>
      <c r="O189" s="33">
        <f>+NEM!P189</f>
        <v>292.49512636240001</v>
      </c>
      <c r="P189" s="33">
        <f>+NB.Hour!N189</f>
        <v>293.80146504179999</v>
      </c>
      <c r="Q189" s="22">
        <f>+SUM(N189,MAX($E189-20,0)*INDEX(Inputs!$F$24:$F$35,MATCH($D189,Inputs!$B$24:$B$35,0)),MAX($F189-20,0)*INDEX(Inputs!$G$24:$G$35,MATCH($D189,Inputs!$B$24:$B$35,0)))</f>
        <v>568.41170480000005</v>
      </c>
      <c r="R189" s="22">
        <f>+SUM(O189,MAX($E189-20,0)*INDEX(Inputs!$F$24:$F$35,MATCH($D189,Inputs!$B$24:$B$35,0)),MAX($F189-20,0)*INDEX(Inputs!$G$24:$G$35,MATCH($D189,Inputs!$B$24:$B$35,0)))</f>
        <v>518.33672636239999</v>
      </c>
      <c r="S189" s="22">
        <f>+SUM(P189,MAX($E189-20,0)*INDEX(Inputs!$F$24:$F$35,MATCH($D189,Inputs!$B$24:$B$35,0)),MAX($F189-20,0)*INDEX(Inputs!$G$24:$G$35,MATCH($D189,Inputs!$B$24:$B$35,0)))</f>
        <v>519.64306504180001</v>
      </c>
      <c r="U189" s="19"/>
    </row>
    <row r="190" spans="2:21" s="46" customFormat="1" x14ac:dyDescent="0.25">
      <c r="B190" s="48" t="s">
        <v>114</v>
      </c>
      <c r="C190" s="8">
        <v>2021</v>
      </c>
      <c r="D190" s="37">
        <v>2</v>
      </c>
      <c r="E190" s="49">
        <f>Data!J190</f>
        <v>21</v>
      </c>
      <c r="F190" s="49">
        <f>+Data!I190</f>
        <v>13.432</v>
      </c>
      <c r="G190" s="31">
        <f>+NEM!G190</f>
        <v>3425.4635000000003</v>
      </c>
      <c r="H190" s="31">
        <f>NoSolar!E190</f>
        <v>4747.6000000000004</v>
      </c>
      <c r="I190" s="31">
        <f>+NEM!M190</f>
        <v>3425.4635000000003</v>
      </c>
      <c r="J190" s="31">
        <f>+NB.Hour!E190</f>
        <v>3773.2883000000002</v>
      </c>
      <c r="K190" s="67">
        <v>0</v>
      </c>
      <c r="L190" s="31">
        <f>+-MIN(NEM!G190,0)</f>
        <v>0</v>
      </c>
      <c r="M190" s="31">
        <f>NB.Hour!H190</f>
        <v>347.82479999999998</v>
      </c>
      <c r="N190" s="33">
        <f>NoSolar!H190</f>
        <v>310.9169296</v>
      </c>
      <c r="O190" s="33">
        <f>+NEM!P190</f>
        <v>252.48378484600002</v>
      </c>
      <c r="P190" s="33">
        <f>+NB.Hour!N190</f>
        <v>254.70499401879999</v>
      </c>
      <c r="Q190" s="22">
        <f>+SUM(N190,MAX($E190-20,0)*INDEX(Inputs!$F$24:$F$35,MATCH($D190,Inputs!$B$24:$B$35,0)),MAX($F190-20,0)*INDEX(Inputs!$G$24:$G$35,MATCH($D190,Inputs!$B$24:$B$35,0)))</f>
        <v>311.94692959999998</v>
      </c>
      <c r="R190" s="22">
        <f>+SUM(O190,MAX($E190-20,0)*INDEX(Inputs!$F$24:$F$35,MATCH($D190,Inputs!$B$24:$B$35,0)),MAX($F190-20,0)*INDEX(Inputs!$G$24:$G$35,MATCH($D190,Inputs!$B$24:$B$35,0)))</f>
        <v>253.51378484600002</v>
      </c>
      <c r="S190" s="22">
        <f>+SUM(P190,MAX($E190-20,0)*INDEX(Inputs!$F$24:$F$35,MATCH($D190,Inputs!$B$24:$B$35,0)),MAX($F190-20,0)*INDEX(Inputs!$G$24:$G$35,MATCH($D190,Inputs!$B$24:$B$35,0)))</f>
        <v>255.73499401879999</v>
      </c>
      <c r="U190" s="19"/>
    </row>
    <row r="191" spans="2:21" s="46" customFormat="1" x14ac:dyDescent="0.25">
      <c r="B191" s="48" t="s">
        <v>114</v>
      </c>
      <c r="C191" s="8">
        <v>2021</v>
      </c>
      <c r="D191" s="37">
        <v>3</v>
      </c>
      <c r="E191" s="49">
        <f>Data!J191</f>
        <v>21</v>
      </c>
      <c r="F191" s="49">
        <f>+Data!I191</f>
        <v>18.152000000000001</v>
      </c>
      <c r="G191" s="31">
        <f>+NEM!G191</f>
        <v>1794.0432999999998</v>
      </c>
      <c r="H191" s="31">
        <f>NoSolar!E191</f>
        <v>4690.848</v>
      </c>
      <c r="I191" s="31">
        <f>+NEM!M191</f>
        <v>1794.0432999999998</v>
      </c>
      <c r="J191" s="31">
        <f>+NB.Hour!E191</f>
        <v>3110.9426999999996</v>
      </c>
      <c r="K191" s="67">
        <v>0</v>
      </c>
      <c r="L191" s="31">
        <f>+-MIN(NEM!G191,0)</f>
        <v>0</v>
      </c>
      <c r="M191" s="31">
        <f>NB.Hour!H191</f>
        <v>1316.8994</v>
      </c>
      <c r="N191" s="33">
        <f>NoSolar!H191</f>
        <v>308.40871820799998</v>
      </c>
      <c r="O191" s="33">
        <f>+NEM!P191</f>
        <v>169.97125032860001</v>
      </c>
      <c r="P191" s="33">
        <f>+NB.Hour!N191</f>
        <v>188.79125725519998</v>
      </c>
      <c r="Q191" s="22">
        <f>+SUM(N191,MAX($E191-20,0)*INDEX(Inputs!$F$24:$F$35,MATCH($D191,Inputs!$B$24:$B$35,0)),MAX($F191-20,0)*INDEX(Inputs!$G$24:$G$35,MATCH($D191,Inputs!$B$24:$B$35,0)))</f>
        <v>309.43871820799995</v>
      </c>
      <c r="R191" s="22">
        <f>+SUM(O191,MAX($E191-20,0)*INDEX(Inputs!$F$24:$F$35,MATCH($D191,Inputs!$B$24:$B$35,0)),MAX($F191-20,0)*INDEX(Inputs!$G$24:$G$35,MATCH($D191,Inputs!$B$24:$B$35,0)))</f>
        <v>171.00125032860001</v>
      </c>
      <c r="S191" s="22">
        <f>+SUM(P191,MAX($E191-20,0)*INDEX(Inputs!$F$24:$F$35,MATCH($D191,Inputs!$B$24:$B$35,0)),MAX($F191-20,0)*INDEX(Inputs!$G$24:$G$35,MATCH($D191,Inputs!$B$24:$B$35,0)))</f>
        <v>189.82125725519998</v>
      </c>
      <c r="U191" s="19"/>
    </row>
    <row r="192" spans="2:21" s="46" customFormat="1" x14ac:dyDescent="0.25">
      <c r="B192" s="48" t="s">
        <v>114</v>
      </c>
      <c r="C192" s="8">
        <v>2021</v>
      </c>
      <c r="D192" s="37">
        <v>4</v>
      </c>
      <c r="E192" s="49">
        <f>Data!J192</f>
        <v>21</v>
      </c>
      <c r="F192" s="49">
        <f>+Data!I192</f>
        <v>27.344000000000001</v>
      </c>
      <c r="G192" s="31">
        <f>+NEM!G192</f>
        <v>773.9054000000001</v>
      </c>
      <c r="H192" s="31">
        <f>NoSolar!E192</f>
        <v>4229.8879999999999</v>
      </c>
      <c r="I192" s="31">
        <f>+NEM!M192</f>
        <v>773.9054000000001</v>
      </c>
      <c r="J192" s="31">
        <f>+NB.Hour!E192</f>
        <v>2513.6156999999998</v>
      </c>
      <c r="K192" s="67">
        <v>0</v>
      </c>
      <c r="L192" s="31">
        <f>+-MIN(NEM!G192,0)</f>
        <v>0</v>
      </c>
      <c r="M192" s="31">
        <f>NB.Hour!H192</f>
        <v>1739.7103</v>
      </c>
      <c r="N192" s="33">
        <f>NoSolar!H192</f>
        <v>288.03613004800002</v>
      </c>
      <c r="O192" s="33">
        <f>+NEM!P192</f>
        <v>73.32134540680002</v>
      </c>
      <c r="P192" s="33">
        <f>+NB.Hour!N192</f>
        <v>146.40531303419999</v>
      </c>
      <c r="Q192" s="22">
        <f>+SUM(N192,MAX($E192-20,0)*INDEX(Inputs!$F$24:$F$35,MATCH($D192,Inputs!$B$24:$B$35,0)),MAX($F192-20,0)*INDEX(Inputs!$G$24:$G$35,MATCH($D192,Inputs!$B$24:$B$35,0)))</f>
        <v>321.74693004799997</v>
      </c>
      <c r="R192" s="22">
        <f>+SUM(O192,MAX($E192-20,0)*INDEX(Inputs!$F$24:$F$35,MATCH($D192,Inputs!$B$24:$B$35,0)),MAX($F192-20,0)*INDEX(Inputs!$G$24:$G$35,MATCH($D192,Inputs!$B$24:$B$35,0)))</f>
        <v>107.03214540680003</v>
      </c>
      <c r="S192" s="22">
        <f>+SUM(P192,MAX($E192-20,0)*INDEX(Inputs!$F$24:$F$35,MATCH($D192,Inputs!$B$24:$B$35,0)),MAX($F192-20,0)*INDEX(Inputs!$G$24:$G$35,MATCH($D192,Inputs!$B$24:$B$35,0)))</f>
        <v>180.1161130342</v>
      </c>
      <c r="U192" s="19"/>
    </row>
    <row r="193" spans="2:21" s="46" customFormat="1" x14ac:dyDescent="0.25">
      <c r="B193" s="48" t="s">
        <v>114</v>
      </c>
      <c r="C193" s="8">
        <v>2021</v>
      </c>
      <c r="D193" s="37">
        <v>5</v>
      </c>
      <c r="E193" s="49">
        <f>Data!J193</f>
        <v>21</v>
      </c>
      <c r="F193" s="49">
        <f>+Data!I193</f>
        <v>28</v>
      </c>
      <c r="G193" s="31">
        <f>+NEM!G193</f>
        <v>273.51580000000013</v>
      </c>
      <c r="H193" s="31">
        <f>NoSolar!E193</f>
        <v>4223.7280000000001</v>
      </c>
      <c r="I193" s="31">
        <f>+NEM!M193</f>
        <v>273.51580000000013</v>
      </c>
      <c r="J193" s="31">
        <f>+NB.Hour!E193</f>
        <v>2179.4357</v>
      </c>
      <c r="K193" s="67">
        <v>0</v>
      </c>
      <c r="L193" s="31">
        <f>+-MIN(NEM!G193,0)</f>
        <v>0</v>
      </c>
      <c r="M193" s="31">
        <f>NB.Hour!H193</f>
        <v>1905.9199000000001</v>
      </c>
      <c r="N193" s="33">
        <f>NoSolar!H193</f>
        <v>287.76388268800002</v>
      </c>
      <c r="O193" s="33">
        <f>+NEM!P193</f>
        <v>25.913433923600014</v>
      </c>
      <c r="P193" s="33">
        <f>+NB.Hour!N193</f>
        <v>125.3515087782</v>
      </c>
      <c r="Q193" s="22">
        <f>+SUM(N193,MAX($E193-20,0)*INDEX(Inputs!$F$24:$F$35,MATCH($D193,Inputs!$B$24:$B$35,0)),MAX($F193-20,0)*INDEX(Inputs!$G$24:$G$35,MATCH($D193,Inputs!$B$24:$B$35,0)))</f>
        <v>324.39388268800002</v>
      </c>
      <c r="R193" s="22">
        <f>+SUM(O193,MAX($E193-20,0)*INDEX(Inputs!$F$24:$F$35,MATCH($D193,Inputs!$B$24:$B$35,0)),MAX($F193-20,0)*INDEX(Inputs!$G$24:$G$35,MATCH($D193,Inputs!$B$24:$B$35,0)))</f>
        <v>62.54343392360002</v>
      </c>
      <c r="S193" s="22">
        <f>+SUM(P193,MAX($E193-20,0)*INDEX(Inputs!$F$24:$F$35,MATCH($D193,Inputs!$B$24:$B$35,0)),MAX($F193-20,0)*INDEX(Inputs!$G$24:$G$35,MATCH($D193,Inputs!$B$24:$B$35,0)))</f>
        <v>161.98150877820001</v>
      </c>
      <c r="U193" s="19"/>
    </row>
    <row r="194" spans="2:21" s="46" customFormat="1" x14ac:dyDescent="0.25">
      <c r="B194" s="48" t="s">
        <v>114</v>
      </c>
      <c r="C194" s="8">
        <v>2021</v>
      </c>
      <c r="D194" s="37">
        <v>6</v>
      </c>
      <c r="E194" s="49">
        <f>Data!J194</f>
        <v>21</v>
      </c>
      <c r="F194" s="49">
        <f>+Data!I194</f>
        <v>15.4</v>
      </c>
      <c r="G194" s="31">
        <f>+NEM!G194</f>
        <v>681.25790000000052</v>
      </c>
      <c r="H194" s="31">
        <f>NoSolar!E194</f>
        <v>4933.2640000000001</v>
      </c>
      <c r="I194" s="31">
        <f>+NEM!M194</f>
        <v>681.25790000000052</v>
      </c>
      <c r="J194" s="31">
        <f>+NB.Hour!E194</f>
        <v>2335.1774</v>
      </c>
      <c r="K194" s="67">
        <v>0</v>
      </c>
      <c r="L194" s="31">
        <f>+-MIN(NEM!G194,0)</f>
        <v>0</v>
      </c>
      <c r="M194" s="31">
        <f>NB.Hour!H194</f>
        <v>1653.9195</v>
      </c>
      <c r="N194" s="33">
        <f>NoSolar!H194</f>
        <v>353.39688902400002</v>
      </c>
      <c r="O194" s="33">
        <f>+NEM!P194</f>
        <v>71.702393975000049</v>
      </c>
      <c r="P194" s="33">
        <f>+NB.Hour!N194</f>
        <v>164.29380592339999</v>
      </c>
      <c r="Q194" s="22">
        <f>+SUM(N194,MAX($E194-20,0)*INDEX(Inputs!$F$24:$F$35,MATCH($D194,Inputs!$B$24:$B$35,0)),MAX($F194-20,0)*INDEX(Inputs!$G$24:$G$35,MATCH($D194,Inputs!$B$24:$B$35,0)))</f>
        <v>354.42688902399999</v>
      </c>
      <c r="R194" s="22">
        <f>+SUM(O194,MAX($E194-20,0)*INDEX(Inputs!$F$24:$F$35,MATCH($D194,Inputs!$B$24:$B$35,0)),MAX($F194-20,0)*INDEX(Inputs!$G$24:$G$35,MATCH($D194,Inputs!$B$24:$B$35,0)))</f>
        <v>72.732393975000051</v>
      </c>
      <c r="S194" s="22">
        <f>+SUM(P194,MAX($E194-20,0)*INDEX(Inputs!$F$24:$F$35,MATCH($D194,Inputs!$B$24:$B$35,0)),MAX($F194-20,0)*INDEX(Inputs!$G$24:$G$35,MATCH($D194,Inputs!$B$24:$B$35,0)))</f>
        <v>165.32380592339999</v>
      </c>
      <c r="U194" s="19"/>
    </row>
    <row r="195" spans="2:21" s="46" customFormat="1" x14ac:dyDescent="0.25">
      <c r="B195" s="48" t="s">
        <v>114</v>
      </c>
      <c r="C195" s="8">
        <v>2021</v>
      </c>
      <c r="D195" s="37">
        <v>7</v>
      </c>
      <c r="E195" s="49">
        <f>Data!J195</f>
        <v>21</v>
      </c>
      <c r="F195" s="49">
        <f>+Data!I195</f>
        <v>47.415999999999997</v>
      </c>
      <c r="G195" s="31">
        <f>+NEM!G195</f>
        <v>2292.7463000000002</v>
      </c>
      <c r="H195" s="31">
        <f>NoSolar!E195</f>
        <v>5907.8720000000003</v>
      </c>
      <c r="I195" s="31">
        <f>+NEM!M195</f>
        <v>2292.7463000000002</v>
      </c>
      <c r="J195" s="31">
        <f>+NB.Hour!E195</f>
        <v>3049.3533000000002</v>
      </c>
      <c r="K195" s="67">
        <v>0</v>
      </c>
      <c r="L195" s="31">
        <f>+-MIN(NEM!G195,0)</f>
        <v>0</v>
      </c>
      <c r="M195" s="31">
        <f>NB.Hour!H195</f>
        <v>756.60699999999997</v>
      </c>
      <c r="N195" s="33">
        <f>NoSolar!H195</f>
        <v>400.87589235200005</v>
      </c>
      <c r="O195" s="33">
        <f>+NEM!P195</f>
        <v>224.76142875080001</v>
      </c>
      <c r="P195" s="33">
        <f>+NB.Hour!N195</f>
        <v>233.01298469279999</v>
      </c>
      <c r="Q195" s="22">
        <f>+SUM(N195,MAX($E195-20,0)*INDEX(Inputs!$F$24:$F$35,MATCH($D195,Inputs!$B$24:$B$35,0)),MAX($F195-20,0)*INDEX(Inputs!$G$24:$G$35,MATCH($D195,Inputs!$B$24:$B$35,0)))</f>
        <v>568.04685235199997</v>
      </c>
      <c r="R195" s="22">
        <f>+SUM(O195,MAX($E195-20,0)*INDEX(Inputs!$F$24:$F$35,MATCH($D195,Inputs!$B$24:$B$35,0)),MAX($F195-20,0)*INDEX(Inputs!$G$24:$G$35,MATCH($D195,Inputs!$B$24:$B$35,0)))</f>
        <v>391.93238875079999</v>
      </c>
      <c r="S195" s="22">
        <f>+SUM(P195,MAX($E195-20,0)*INDEX(Inputs!$F$24:$F$35,MATCH($D195,Inputs!$B$24:$B$35,0)),MAX($F195-20,0)*INDEX(Inputs!$G$24:$G$35,MATCH($D195,Inputs!$B$24:$B$35,0)))</f>
        <v>400.18394469279997</v>
      </c>
      <c r="U195" s="19"/>
    </row>
    <row r="196" spans="2:21" s="46" customFormat="1" x14ac:dyDescent="0.25">
      <c r="B196" s="48" t="s">
        <v>114</v>
      </c>
      <c r="C196" s="8">
        <v>2021</v>
      </c>
      <c r="D196" s="37">
        <v>8</v>
      </c>
      <c r="E196" s="49">
        <f>Data!J196</f>
        <v>21</v>
      </c>
      <c r="F196" s="49">
        <f>+Data!I196</f>
        <v>19.8</v>
      </c>
      <c r="G196" s="31">
        <f>+NEM!G196</f>
        <v>1770.3430000000003</v>
      </c>
      <c r="H196" s="31">
        <f>NoSolar!E196</f>
        <v>5189.5200000000004</v>
      </c>
      <c r="I196" s="31">
        <f>+NEM!M196</f>
        <v>1770.3430000000003</v>
      </c>
      <c r="J196" s="31">
        <f>+NB.Hour!E196</f>
        <v>2773.3198000000002</v>
      </c>
      <c r="K196" s="67">
        <v>0</v>
      </c>
      <c r="L196" s="31">
        <f>+-MIN(NEM!G196,0)</f>
        <v>0</v>
      </c>
      <c r="M196" s="31">
        <f>NB.Hour!H196</f>
        <v>1002.9768</v>
      </c>
      <c r="N196" s="33">
        <f>NoSolar!H196</f>
        <v>365.88065632000007</v>
      </c>
      <c r="O196" s="33">
        <f>+NEM!P196</f>
        <v>186.32860075000002</v>
      </c>
      <c r="P196" s="33">
        <f>+NB.Hour!N196</f>
        <v>210.25049456880001</v>
      </c>
      <c r="Q196" s="22">
        <f>+SUM(N196,MAX($E196-20,0)*INDEX(Inputs!$F$24:$F$35,MATCH($D196,Inputs!$B$24:$B$35,0)),MAX($F196-20,0)*INDEX(Inputs!$G$24:$G$35,MATCH($D196,Inputs!$B$24:$B$35,0)))</f>
        <v>366.91065632000004</v>
      </c>
      <c r="R196" s="22">
        <f>+SUM(O196,MAX($E196-20,0)*INDEX(Inputs!$F$24:$F$35,MATCH($D196,Inputs!$B$24:$B$35,0)),MAX($F196-20,0)*INDEX(Inputs!$G$24:$G$35,MATCH($D196,Inputs!$B$24:$B$35,0)))</f>
        <v>187.35860075000002</v>
      </c>
      <c r="S196" s="22">
        <f>+SUM(P196,MAX($E196-20,0)*INDEX(Inputs!$F$24:$F$35,MATCH($D196,Inputs!$B$24:$B$35,0)),MAX($F196-20,0)*INDEX(Inputs!$G$24:$G$35,MATCH($D196,Inputs!$B$24:$B$35,0)))</f>
        <v>211.28049456880001</v>
      </c>
      <c r="U196" s="19"/>
    </row>
    <row r="197" spans="2:21" s="46" customFormat="1" x14ac:dyDescent="0.25">
      <c r="B197" s="48" t="s">
        <v>114</v>
      </c>
      <c r="C197" s="8">
        <v>2021</v>
      </c>
      <c r="D197" s="37">
        <v>9</v>
      </c>
      <c r="E197" s="49">
        <f>Data!J197</f>
        <v>21</v>
      </c>
      <c r="F197" s="49">
        <f>+Data!I197</f>
        <v>17.824000000000002</v>
      </c>
      <c r="G197" s="31">
        <f>+NEM!G197</f>
        <v>1649.6400999999996</v>
      </c>
      <c r="H197" s="31">
        <f>NoSolar!E197</f>
        <v>4479.2079999999996</v>
      </c>
      <c r="I197" s="31">
        <f>+NEM!M197</f>
        <v>1649.6400999999996</v>
      </c>
      <c r="J197" s="31">
        <f>+NB.Hour!E197</f>
        <v>2611.0843999999997</v>
      </c>
      <c r="K197" s="67">
        <v>0</v>
      </c>
      <c r="L197" s="31">
        <f>+-MIN(NEM!G197,0)</f>
        <v>0</v>
      </c>
      <c r="M197" s="31">
        <f>NB.Hour!H197</f>
        <v>961.4443</v>
      </c>
      <c r="N197" s="33">
        <f>NoSolar!H197</f>
        <v>299.05507676799999</v>
      </c>
      <c r="O197" s="33">
        <f>+NEM!P197</f>
        <v>156.29020235419998</v>
      </c>
      <c r="P197" s="33">
        <f>+NB.Hour!N197</f>
        <v>180.1392771594</v>
      </c>
      <c r="Q197" s="22">
        <f>+SUM(N197,MAX($E197-20,0)*INDEX(Inputs!$F$24:$F$35,MATCH($D197,Inputs!$B$24:$B$35,0)),MAX($F197-20,0)*INDEX(Inputs!$G$24:$G$35,MATCH($D197,Inputs!$B$24:$B$35,0)))</f>
        <v>300.08507676799996</v>
      </c>
      <c r="R197" s="22">
        <f>+SUM(O197,MAX($E197-20,0)*INDEX(Inputs!$F$24:$F$35,MATCH($D197,Inputs!$B$24:$B$35,0)),MAX($F197-20,0)*INDEX(Inputs!$G$24:$G$35,MATCH($D197,Inputs!$B$24:$B$35,0)))</f>
        <v>157.32020235419998</v>
      </c>
      <c r="S197" s="22">
        <f>+SUM(P197,MAX($E197-20,0)*INDEX(Inputs!$F$24:$F$35,MATCH($D197,Inputs!$B$24:$B$35,0)),MAX($F197-20,0)*INDEX(Inputs!$G$24:$G$35,MATCH($D197,Inputs!$B$24:$B$35,0)))</f>
        <v>181.1692771594</v>
      </c>
      <c r="U197" s="19"/>
    </row>
    <row r="198" spans="2:21" s="46" customFormat="1" x14ac:dyDescent="0.25">
      <c r="B198" s="48" t="s">
        <v>114</v>
      </c>
      <c r="C198" s="8">
        <v>2021</v>
      </c>
      <c r="D198" s="37">
        <v>10</v>
      </c>
      <c r="E198" s="49">
        <f>Data!J198</f>
        <v>21</v>
      </c>
      <c r="F198" s="49">
        <f>+Data!I198</f>
        <v>12.448</v>
      </c>
      <c r="G198" s="31">
        <f>+NEM!G198</f>
        <v>2104.8779999999997</v>
      </c>
      <c r="H198" s="31">
        <f>NoSolar!E198</f>
        <v>4023.5839999999998</v>
      </c>
      <c r="I198" s="31">
        <f>+NEM!M198</f>
        <v>2104.8779999999997</v>
      </c>
      <c r="J198" s="31">
        <f>+NB.Hour!E198</f>
        <v>2840.7026999999998</v>
      </c>
      <c r="K198" s="67">
        <v>0</v>
      </c>
      <c r="L198" s="31">
        <f>+-MIN(NEM!G198,0)</f>
        <v>0</v>
      </c>
      <c r="M198" s="31">
        <f>NB.Hour!H198</f>
        <v>735.82470000000001</v>
      </c>
      <c r="N198" s="33">
        <f>NoSolar!H198</f>
        <v>278.91831846399998</v>
      </c>
      <c r="O198" s="33">
        <f>+NEM!P198</f>
        <v>194.11918808799999</v>
      </c>
      <c r="P198" s="33">
        <f>+NB.Hour!N198</f>
        <v>198.81816462219999</v>
      </c>
      <c r="Q198" s="22">
        <f>+SUM(N198,MAX($E198-20,0)*INDEX(Inputs!$F$24:$F$35,MATCH($D198,Inputs!$B$24:$B$35,0)),MAX($F198-20,0)*INDEX(Inputs!$G$24:$G$35,MATCH($D198,Inputs!$B$24:$B$35,0)))</f>
        <v>279.94831846399995</v>
      </c>
      <c r="R198" s="22">
        <f>+SUM(O198,MAX($E198-20,0)*INDEX(Inputs!$F$24:$F$35,MATCH($D198,Inputs!$B$24:$B$35,0)),MAX($F198-20,0)*INDEX(Inputs!$G$24:$G$35,MATCH($D198,Inputs!$B$24:$B$35,0)))</f>
        <v>195.14918808799999</v>
      </c>
      <c r="S198" s="22">
        <f>+SUM(P198,MAX($E198-20,0)*INDEX(Inputs!$F$24:$F$35,MATCH($D198,Inputs!$B$24:$B$35,0)),MAX($F198-20,0)*INDEX(Inputs!$G$24:$G$35,MATCH($D198,Inputs!$B$24:$B$35,0)))</f>
        <v>199.84816462219999</v>
      </c>
      <c r="U198" s="19"/>
    </row>
    <row r="199" spans="2:21" s="46" customFormat="1" x14ac:dyDescent="0.25">
      <c r="B199" s="48" t="s">
        <v>114</v>
      </c>
      <c r="C199" s="8">
        <v>2021</v>
      </c>
      <c r="D199" s="37">
        <v>11</v>
      </c>
      <c r="E199" s="49">
        <f>Data!J199</f>
        <v>21</v>
      </c>
      <c r="F199" s="49">
        <f>+Data!I199</f>
        <v>18.344000000000001</v>
      </c>
      <c r="G199" s="31">
        <f>+NEM!G199</f>
        <v>3128.8187000000003</v>
      </c>
      <c r="H199" s="31">
        <f>NoSolar!E199</f>
        <v>4419.6400000000003</v>
      </c>
      <c r="I199" s="31">
        <f>+NEM!M199</f>
        <v>3128.8187000000003</v>
      </c>
      <c r="J199" s="31">
        <f>+NB.Hour!E199</f>
        <v>3450.8253000000004</v>
      </c>
      <c r="K199" s="67">
        <v>0</v>
      </c>
      <c r="L199" s="31">
        <f>+-MIN(NEM!G199,0)</f>
        <v>0</v>
      </c>
      <c r="M199" s="31">
        <f>NB.Hour!H199</f>
        <v>322.00659999999999</v>
      </c>
      <c r="N199" s="33">
        <f>NoSolar!H199</f>
        <v>296.42240944000002</v>
      </c>
      <c r="O199" s="33">
        <f>+NEM!P199</f>
        <v>239.3732712652</v>
      </c>
      <c r="P199" s="33">
        <f>+NB.Hour!N199</f>
        <v>241.42960541280004</v>
      </c>
      <c r="Q199" s="22">
        <f>+SUM(N199,MAX($E199-20,0)*INDEX(Inputs!$F$24:$F$35,MATCH($D199,Inputs!$B$24:$B$35,0)),MAX($F199-20,0)*INDEX(Inputs!$G$24:$G$35,MATCH($D199,Inputs!$B$24:$B$35,0)))</f>
        <v>297.45240944</v>
      </c>
      <c r="R199" s="22">
        <f>+SUM(O199,MAX($E199-20,0)*INDEX(Inputs!$F$24:$F$35,MATCH($D199,Inputs!$B$24:$B$35,0)),MAX($F199-20,0)*INDEX(Inputs!$G$24:$G$35,MATCH($D199,Inputs!$B$24:$B$35,0)))</f>
        <v>240.4032712652</v>
      </c>
      <c r="S199" s="22">
        <f>+SUM(P199,MAX($E199-20,0)*INDEX(Inputs!$F$24:$F$35,MATCH($D199,Inputs!$B$24:$B$35,0)),MAX($F199-20,0)*INDEX(Inputs!$G$24:$G$35,MATCH($D199,Inputs!$B$24:$B$35,0)))</f>
        <v>242.45960541280004</v>
      </c>
      <c r="U199" s="19"/>
    </row>
    <row r="200" spans="2:21" s="46" customFormat="1" x14ac:dyDescent="0.25">
      <c r="B200" s="48" t="s">
        <v>114</v>
      </c>
      <c r="C200" s="8">
        <v>2021</v>
      </c>
      <c r="D200" s="37">
        <v>12</v>
      </c>
      <c r="E200" s="49">
        <f>Data!J200</f>
        <v>22</v>
      </c>
      <c r="F200" s="49">
        <f>+Data!I200</f>
        <v>16.056000000000001</v>
      </c>
      <c r="G200" s="31">
        <f>+NEM!G200</f>
        <v>4818.1255999999994</v>
      </c>
      <c r="H200" s="31">
        <f>NoSolar!E200</f>
        <v>5553.0079999999998</v>
      </c>
      <c r="I200" s="31">
        <f>+NEM!M200</f>
        <v>4818.1255999999994</v>
      </c>
      <c r="J200" s="31">
        <f>+NB.Hour!E200</f>
        <v>4892.3435999999992</v>
      </c>
      <c r="K200" s="67">
        <v>0</v>
      </c>
      <c r="L200" s="31">
        <f>+-MIN(NEM!G200,0)</f>
        <v>0</v>
      </c>
      <c r="M200" s="31">
        <f>NB.Hour!H200</f>
        <v>74.218000000000004</v>
      </c>
      <c r="N200" s="33">
        <f>NoSolar!H200</f>
        <v>346.51274156800002</v>
      </c>
      <c r="O200" s="33">
        <f>+NEM!P200</f>
        <v>314.03387901759999</v>
      </c>
      <c r="P200" s="33">
        <f>+NB.Hour!N200</f>
        <v>314.5078351656</v>
      </c>
      <c r="Q200" s="22">
        <f>+SUM(N200,MAX($E200-20,0)*INDEX(Inputs!$F$24:$F$35,MATCH($D200,Inputs!$B$24:$B$35,0)),MAX($F200-20,0)*INDEX(Inputs!$G$24:$G$35,MATCH($D200,Inputs!$B$24:$B$35,0)))</f>
        <v>348.57274156800003</v>
      </c>
      <c r="R200" s="22">
        <f>+SUM(O200,MAX($E200-20,0)*INDEX(Inputs!$F$24:$F$35,MATCH($D200,Inputs!$B$24:$B$35,0)),MAX($F200-20,0)*INDEX(Inputs!$G$24:$G$35,MATCH($D200,Inputs!$B$24:$B$35,0)))</f>
        <v>316.09387901759999</v>
      </c>
      <c r="S200" s="22">
        <f>+SUM(P200,MAX($E200-20,0)*INDEX(Inputs!$F$24:$F$35,MATCH($D200,Inputs!$B$24:$B$35,0)),MAX($F200-20,0)*INDEX(Inputs!$G$24:$G$35,MATCH($D200,Inputs!$B$24:$B$35,0)))</f>
        <v>316.5678351656</v>
      </c>
      <c r="U200" s="19"/>
    </row>
    <row r="201" spans="2:21" s="46" customFormat="1" x14ac:dyDescent="0.25">
      <c r="B201" s="48" t="s">
        <v>115</v>
      </c>
      <c r="C201" s="8">
        <v>2021</v>
      </c>
      <c r="D201" s="37">
        <v>1</v>
      </c>
      <c r="E201" s="49">
        <f>Data!J201</f>
        <v>258</v>
      </c>
      <c r="F201" s="49">
        <f>+Data!I201</f>
        <v>245.79</v>
      </c>
      <c r="G201" s="31">
        <f>+NEM!G201</f>
        <v>101493.356</v>
      </c>
      <c r="H201" s="31">
        <f>NoSolar!E201</f>
        <v>105439.86</v>
      </c>
      <c r="I201" s="31">
        <f>+NEM!M201</f>
        <v>101493.356</v>
      </c>
      <c r="J201" s="31">
        <f>+NB.Hour!E201</f>
        <v>101493.356</v>
      </c>
      <c r="K201" s="67">
        <v>0</v>
      </c>
      <c r="L201" s="31">
        <f>+-MIN(NEM!G201,0)</f>
        <v>0</v>
      </c>
      <c r="M201" s="31">
        <f>NB.Hour!H201</f>
        <v>0</v>
      </c>
      <c r="N201" s="33">
        <f>NoSolar!H201</f>
        <v>4761.1120525599999</v>
      </c>
      <c r="O201" s="33">
        <f>+NEM!P201</f>
        <v>4586.6923617760003</v>
      </c>
      <c r="P201" s="33">
        <f>+NB.Hour!N201</f>
        <v>4586.6923617760003</v>
      </c>
      <c r="Q201" s="22">
        <f>+SUM(N201,MAX($E201-20,0)*INDEX(Inputs!$F$24:$F$35,MATCH($D201,Inputs!$B$24:$B$35,0)),MAX($F201-20,0)*INDEX(Inputs!$G$24:$G$35,MATCH($D201,Inputs!$B$24:$B$35,0)))</f>
        <v>6011.0175525600007</v>
      </c>
      <c r="R201" s="22">
        <f>+SUM(O201,MAX($E201-20,0)*INDEX(Inputs!$F$24:$F$35,MATCH($D201,Inputs!$B$24:$B$35,0)),MAX($F201-20,0)*INDEX(Inputs!$G$24:$G$35,MATCH($D201,Inputs!$B$24:$B$35,0)))</f>
        <v>5836.5978617760011</v>
      </c>
      <c r="S201" s="22">
        <f>+SUM(P201,MAX($E201-20,0)*INDEX(Inputs!$F$24:$F$35,MATCH($D201,Inputs!$B$24:$B$35,0)),MAX($F201-20,0)*INDEX(Inputs!$G$24:$G$35,MATCH($D201,Inputs!$B$24:$B$35,0)))</f>
        <v>5836.5978617760011</v>
      </c>
      <c r="U201" s="19"/>
    </row>
    <row r="202" spans="2:21" s="46" customFormat="1" x14ac:dyDescent="0.25">
      <c r="B202" s="48" t="s">
        <v>115</v>
      </c>
      <c r="C202" s="8">
        <v>2021</v>
      </c>
      <c r="D202" s="37">
        <v>2</v>
      </c>
      <c r="E202" s="49">
        <f>Data!J202</f>
        <v>258</v>
      </c>
      <c r="F202" s="49">
        <f>+Data!I202</f>
        <v>280.32</v>
      </c>
      <c r="G202" s="31">
        <f>+NEM!G202</f>
        <v>86278.034</v>
      </c>
      <c r="H202" s="31">
        <f>NoSolar!E202</f>
        <v>92533.35</v>
      </c>
      <c r="I202" s="31">
        <f>+NEM!M202</f>
        <v>86278.034</v>
      </c>
      <c r="J202" s="31">
        <f>+NB.Hour!E202</f>
        <v>86278.034</v>
      </c>
      <c r="K202" s="67">
        <v>0</v>
      </c>
      <c r="L202" s="31">
        <f>+-MIN(NEM!G202,0)</f>
        <v>0</v>
      </c>
      <c r="M202" s="31">
        <f>NB.Hour!H202</f>
        <v>0</v>
      </c>
      <c r="N202" s="33">
        <f>NoSolar!H202</f>
        <v>4190.6959366000001</v>
      </c>
      <c r="O202" s="33">
        <f>+NEM!P202</f>
        <v>3914.2359906639999</v>
      </c>
      <c r="P202" s="33">
        <f>+NB.Hour!N202</f>
        <v>3914.2359906639999</v>
      </c>
      <c r="Q202" s="22">
        <f>+SUM(N202,MAX($E202-20,0)*INDEX(Inputs!$F$24:$F$35,MATCH($D202,Inputs!$B$24:$B$35,0)),MAX($F202-20,0)*INDEX(Inputs!$G$24:$G$35,MATCH($D202,Inputs!$B$24:$B$35,0)))</f>
        <v>5594.2599366000004</v>
      </c>
      <c r="R202" s="22">
        <f>+SUM(O202,MAX($E202-20,0)*INDEX(Inputs!$F$24:$F$35,MATCH($D202,Inputs!$B$24:$B$35,0)),MAX($F202-20,0)*INDEX(Inputs!$G$24:$G$35,MATCH($D202,Inputs!$B$24:$B$35,0)))</f>
        <v>5317.7999906639998</v>
      </c>
      <c r="S202" s="22">
        <f>+SUM(P202,MAX($E202-20,0)*INDEX(Inputs!$F$24:$F$35,MATCH($D202,Inputs!$B$24:$B$35,0)),MAX($F202-20,0)*INDEX(Inputs!$G$24:$G$35,MATCH($D202,Inputs!$B$24:$B$35,0)))</f>
        <v>5317.7999906639998</v>
      </c>
      <c r="U202" s="19"/>
    </row>
    <row r="203" spans="2:21" s="46" customFormat="1" x14ac:dyDescent="0.25">
      <c r="B203" s="48" t="s">
        <v>115</v>
      </c>
      <c r="C203" s="8">
        <v>2021</v>
      </c>
      <c r="D203" s="37">
        <v>3</v>
      </c>
      <c r="E203" s="49">
        <f>Data!J203</f>
        <v>265</v>
      </c>
      <c r="F203" s="49">
        <f>+Data!I203</f>
        <v>203.97</v>
      </c>
      <c r="G203" s="31">
        <f>+NEM!G203</f>
        <v>62375.561999999998</v>
      </c>
      <c r="H203" s="31">
        <f>NoSolar!E203</f>
        <v>75779.67</v>
      </c>
      <c r="I203" s="31">
        <f>+NEM!M203</f>
        <v>62375.561999999998</v>
      </c>
      <c r="J203" s="31">
        <f>+NB.Hour!E203</f>
        <v>62550.608</v>
      </c>
      <c r="K203" s="67">
        <v>0</v>
      </c>
      <c r="L203" s="31">
        <f>+-MIN(NEM!G203,0)</f>
        <v>0</v>
      </c>
      <c r="M203" s="31">
        <f>NB.Hour!H203</f>
        <v>175.04599999999999</v>
      </c>
      <c r="N203" s="33">
        <f>NoSolar!H203</f>
        <v>3450.2502953199996</v>
      </c>
      <c r="O203" s="33">
        <f>+NEM!P203</f>
        <v>2857.8423381519997</v>
      </c>
      <c r="P203" s="33">
        <f>+NB.Hour!N203</f>
        <v>2858.9601819079999</v>
      </c>
      <c r="Q203" s="22">
        <f>+SUM(N203,MAX($E203-20,0)*INDEX(Inputs!$F$24:$F$35,MATCH($D203,Inputs!$B$24:$B$35,0)),MAX($F203-20,0)*INDEX(Inputs!$G$24:$G$35,MATCH($D203,Inputs!$B$24:$B$35,0)))</f>
        <v>4521.2667953199998</v>
      </c>
      <c r="R203" s="22">
        <f>+SUM(O203,MAX($E203-20,0)*INDEX(Inputs!$F$24:$F$35,MATCH($D203,Inputs!$B$24:$B$35,0)),MAX($F203-20,0)*INDEX(Inputs!$G$24:$G$35,MATCH($D203,Inputs!$B$24:$B$35,0)))</f>
        <v>3928.8588381519994</v>
      </c>
      <c r="S203" s="22">
        <f>+SUM(P203,MAX($E203-20,0)*INDEX(Inputs!$F$24:$F$35,MATCH($D203,Inputs!$B$24:$B$35,0)),MAX($F203-20,0)*INDEX(Inputs!$G$24:$G$35,MATCH($D203,Inputs!$B$24:$B$35,0)))</f>
        <v>3929.9766819079996</v>
      </c>
      <c r="U203" s="19"/>
    </row>
    <row r="204" spans="2:21" s="46" customFormat="1" x14ac:dyDescent="0.25">
      <c r="B204" s="48" t="s">
        <v>115</v>
      </c>
      <c r="C204" s="8">
        <v>2021</v>
      </c>
      <c r="D204" s="37">
        <v>4</v>
      </c>
      <c r="E204" s="49">
        <f>Data!J204</f>
        <v>265</v>
      </c>
      <c r="F204" s="49">
        <f>+Data!I204</f>
        <v>260.88</v>
      </c>
      <c r="G204" s="31">
        <f>+NEM!G204</f>
        <v>42484.884000000005</v>
      </c>
      <c r="H204" s="31">
        <f>NoSolar!E204</f>
        <v>57039.66</v>
      </c>
      <c r="I204" s="31">
        <f>+NEM!M204</f>
        <v>42484.884000000005</v>
      </c>
      <c r="J204" s="31">
        <f>+NB.Hour!E204</f>
        <v>43350.088000000003</v>
      </c>
      <c r="K204" s="67">
        <v>0</v>
      </c>
      <c r="L204" s="31">
        <f>+-MIN(NEM!G204,0)</f>
        <v>0</v>
      </c>
      <c r="M204" s="31">
        <f>NB.Hour!H204</f>
        <v>865.20399999999995</v>
      </c>
      <c r="N204" s="33">
        <f>NoSolar!H204</f>
        <v>2622.01681336</v>
      </c>
      <c r="O204" s="33">
        <f>+NEM!P204</f>
        <v>1978.7539332640001</v>
      </c>
      <c r="P204" s="33">
        <f>+NB.Hour!N204</f>
        <v>1984.279126008</v>
      </c>
      <c r="Q204" s="22">
        <f>+SUM(N204,MAX($E204-20,0)*INDEX(Inputs!$F$24:$F$35,MATCH($D204,Inputs!$B$24:$B$35,0)),MAX($F204-20,0)*INDEX(Inputs!$G$24:$G$35,MATCH($D204,Inputs!$B$24:$B$35,0)))</f>
        <v>3946.2828133599996</v>
      </c>
      <c r="R204" s="22">
        <f>+SUM(O204,MAX($E204-20,0)*INDEX(Inputs!$F$24:$F$35,MATCH($D204,Inputs!$B$24:$B$35,0)),MAX($F204-20,0)*INDEX(Inputs!$G$24:$G$35,MATCH($D204,Inputs!$B$24:$B$35,0)))</f>
        <v>3303.0199332640004</v>
      </c>
      <c r="S204" s="22">
        <f>+SUM(P204,MAX($E204-20,0)*INDEX(Inputs!$F$24:$F$35,MATCH($D204,Inputs!$B$24:$B$35,0)),MAX($F204-20,0)*INDEX(Inputs!$G$24:$G$35,MATCH($D204,Inputs!$B$24:$B$35,0)))</f>
        <v>3308.5451260079999</v>
      </c>
      <c r="U204" s="19"/>
    </row>
    <row r="205" spans="2:21" s="46" customFormat="1" x14ac:dyDescent="0.25">
      <c r="B205" s="48" t="s">
        <v>115</v>
      </c>
      <c r="C205" s="8">
        <v>2021</v>
      </c>
      <c r="D205" s="37">
        <v>5</v>
      </c>
      <c r="E205" s="49">
        <f>Data!J205</f>
        <v>265</v>
      </c>
      <c r="F205" s="49">
        <f>+Data!I205</f>
        <v>132.69</v>
      </c>
      <c r="G205" s="31">
        <f>+NEM!G205</f>
        <v>28844.86</v>
      </c>
      <c r="H205" s="31">
        <f>NoSolar!E205</f>
        <v>44063.28</v>
      </c>
      <c r="I205" s="31">
        <f>+NEM!M205</f>
        <v>28844.86</v>
      </c>
      <c r="J205" s="31">
        <f>+NB.Hour!E205</f>
        <v>29664.583999999999</v>
      </c>
      <c r="K205" s="67">
        <v>0</v>
      </c>
      <c r="L205" s="31">
        <f>+-MIN(NEM!G205,0)</f>
        <v>0</v>
      </c>
      <c r="M205" s="31">
        <f>NB.Hour!H205</f>
        <v>819.72400000000005</v>
      </c>
      <c r="N205" s="33">
        <f>NoSolar!H205</f>
        <v>2048.5127228799997</v>
      </c>
      <c r="O205" s="33">
        <f>+NEM!P205</f>
        <v>1375.9194325599999</v>
      </c>
      <c r="P205" s="33">
        <f>+NB.Hour!N205</f>
        <v>1381.1541900239999</v>
      </c>
      <c r="Q205" s="22">
        <f>+SUM(N205,MAX($E205-20,0)*INDEX(Inputs!$F$24:$F$35,MATCH($D205,Inputs!$B$24:$B$35,0)),MAX($F205-20,0)*INDEX(Inputs!$G$24:$G$35,MATCH($D205,Inputs!$B$24:$B$35,0)))</f>
        <v>2802.3332228799995</v>
      </c>
      <c r="R205" s="22">
        <f>+SUM(O205,MAX($E205-20,0)*INDEX(Inputs!$F$24:$F$35,MATCH($D205,Inputs!$B$24:$B$35,0)),MAX($F205-20,0)*INDEX(Inputs!$G$24:$G$35,MATCH($D205,Inputs!$B$24:$B$35,0)))</f>
        <v>2129.7399325599999</v>
      </c>
      <c r="S205" s="22">
        <f>+SUM(P205,MAX($E205-20,0)*INDEX(Inputs!$F$24:$F$35,MATCH($D205,Inputs!$B$24:$B$35,0)),MAX($F205-20,0)*INDEX(Inputs!$G$24:$G$35,MATCH($D205,Inputs!$B$24:$B$35,0)))</f>
        <v>2134.9746900239998</v>
      </c>
      <c r="U205" s="19"/>
    </row>
    <row r="206" spans="2:21" s="46" customFormat="1" x14ac:dyDescent="0.25">
      <c r="B206" s="48" t="s">
        <v>115</v>
      </c>
      <c r="C206" s="8">
        <v>2021</v>
      </c>
      <c r="D206" s="37">
        <v>6</v>
      </c>
      <c r="E206" s="49">
        <f>Data!J206</f>
        <v>265</v>
      </c>
      <c r="F206" s="49">
        <f>+Data!I206</f>
        <v>141.24</v>
      </c>
      <c r="G206" s="31">
        <f>+NEM!G206</f>
        <v>25480.420000000002</v>
      </c>
      <c r="H206" s="31">
        <f>NoSolar!E206</f>
        <v>42928.68</v>
      </c>
      <c r="I206" s="31">
        <f>+NEM!M206</f>
        <v>25480.420000000002</v>
      </c>
      <c r="J206" s="31">
        <f>+NB.Hour!E206</f>
        <v>25714.441999999999</v>
      </c>
      <c r="K206" s="67">
        <v>0</v>
      </c>
      <c r="L206" s="31">
        <f>+-MIN(NEM!G206,0)</f>
        <v>0</v>
      </c>
      <c r="M206" s="31">
        <f>NB.Hour!H206</f>
        <v>234.02199999999999</v>
      </c>
      <c r="N206" s="33">
        <f>NoSolar!H206</f>
        <v>2204.3815748799998</v>
      </c>
      <c r="O206" s="33">
        <f>+NEM!P206</f>
        <v>1354.3721407200001</v>
      </c>
      <c r="P206" s="33">
        <f>+NB.Hour!N206</f>
        <v>1356.9243846520001</v>
      </c>
      <c r="Q206" s="22">
        <f>+SUM(N206,MAX($E206-20,0)*INDEX(Inputs!$F$24:$F$35,MATCH($D206,Inputs!$B$24:$B$35,0)),MAX($F206-20,0)*INDEX(Inputs!$G$24:$G$35,MATCH($D206,Inputs!$B$24:$B$35,0)))</f>
        <v>3191.4459748799995</v>
      </c>
      <c r="R206" s="22">
        <f>+SUM(O206,MAX($E206-20,0)*INDEX(Inputs!$F$24:$F$35,MATCH($D206,Inputs!$B$24:$B$35,0)),MAX($F206-20,0)*INDEX(Inputs!$G$24:$G$35,MATCH($D206,Inputs!$B$24:$B$35,0)))</f>
        <v>2341.4365407199998</v>
      </c>
      <c r="S206" s="22">
        <f>+SUM(P206,MAX($E206-20,0)*INDEX(Inputs!$F$24:$F$35,MATCH($D206,Inputs!$B$24:$B$35,0)),MAX($F206-20,0)*INDEX(Inputs!$G$24:$G$35,MATCH($D206,Inputs!$B$24:$B$35,0)))</f>
        <v>2343.988784652</v>
      </c>
      <c r="U206" s="19"/>
    </row>
    <row r="207" spans="2:21" s="46" customFormat="1" x14ac:dyDescent="0.25">
      <c r="B207" s="48" t="s">
        <v>115</v>
      </c>
      <c r="C207" s="8">
        <v>2021</v>
      </c>
      <c r="D207" s="37">
        <v>7</v>
      </c>
      <c r="E207" s="49">
        <f>Data!J207</f>
        <v>265</v>
      </c>
      <c r="F207" s="49">
        <f>+Data!I207</f>
        <v>90.93</v>
      </c>
      <c r="G207" s="31">
        <f>+NEM!G207</f>
        <v>30123.998000000003</v>
      </c>
      <c r="H207" s="31">
        <f>NoSolar!E207</f>
        <v>45080.37</v>
      </c>
      <c r="I207" s="31">
        <f>+NEM!M207</f>
        <v>30123.998000000003</v>
      </c>
      <c r="J207" s="31">
        <f>+NB.Hour!E207</f>
        <v>30190.022000000001</v>
      </c>
      <c r="K207" s="67">
        <v>0</v>
      </c>
      <c r="L207" s="31">
        <f>+-MIN(NEM!G207,0)</f>
        <v>0</v>
      </c>
      <c r="M207" s="31">
        <f>NB.Hour!H207</f>
        <v>66.024000000000001</v>
      </c>
      <c r="N207" s="33">
        <f>NoSolar!H207</f>
        <v>2309.2033049200004</v>
      </c>
      <c r="O207" s="33">
        <f>+NEM!P207</f>
        <v>1580.5886865680002</v>
      </c>
      <c r="P207" s="33">
        <f>+NB.Hour!N207</f>
        <v>1581.308744312</v>
      </c>
      <c r="Q207" s="22">
        <f>+SUM(N207,MAX($E207-20,0)*INDEX(Inputs!$F$24:$F$35,MATCH($D207,Inputs!$B$24:$B$35,0)),MAX($F207-20,0)*INDEX(Inputs!$G$24:$G$35,MATCH($D207,Inputs!$B$24:$B$35,0)))</f>
        <v>2991.3891049200001</v>
      </c>
      <c r="R207" s="22">
        <f>+SUM(O207,MAX($E207-20,0)*INDEX(Inputs!$F$24:$F$35,MATCH($D207,Inputs!$B$24:$B$35,0)),MAX($F207-20,0)*INDEX(Inputs!$G$24:$G$35,MATCH($D207,Inputs!$B$24:$B$35,0)))</f>
        <v>2262.7744865680002</v>
      </c>
      <c r="S207" s="22">
        <f>+SUM(P207,MAX($E207-20,0)*INDEX(Inputs!$F$24:$F$35,MATCH($D207,Inputs!$B$24:$B$35,0)),MAX($F207-20,0)*INDEX(Inputs!$G$24:$G$35,MATCH($D207,Inputs!$B$24:$B$35,0)))</f>
        <v>2263.494544312</v>
      </c>
      <c r="U207" s="19"/>
    </row>
    <row r="208" spans="2:21" s="46" customFormat="1" x14ac:dyDescent="0.25">
      <c r="B208" s="48" t="s">
        <v>115</v>
      </c>
      <c r="C208" s="8">
        <v>2021</v>
      </c>
      <c r="D208" s="37">
        <v>8</v>
      </c>
      <c r="E208" s="49">
        <f>Data!J208</f>
        <v>265</v>
      </c>
      <c r="F208" s="49">
        <f>+Data!I208</f>
        <v>213.78</v>
      </c>
      <c r="G208" s="31">
        <f>+NEM!G208</f>
        <v>30240.85</v>
      </c>
      <c r="H208" s="31">
        <f>NoSolar!E208</f>
        <v>43797.75</v>
      </c>
      <c r="I208" s="31">
        <f>+NEM!M208</f>
        <v>30240.85</v>
      </c>
      <c r="J208" s="31">
        <f>+NB.Hour!E208</f>
        <v>30269.041999999998</v>
      </c>
      <c r="K208" s="67">
        <v>0</v>
      </c>
      <c r="L208" s="31">
        <f>+-MIN(NEM!G208,0)</f>
        <v>0</v>
      </c>
      <c r="M208" s="31">
        <f>NB.Hour!H208</f>
        <v>28.192</v>
      </c>
      <c r="N208" s="33">
        <f>NoSolar!H208</f>
        <v>2246.7191890000004</v>
      </c>
      <c r="O208" s="33">
        <f>+NEM!P208</f>
        <v>1586.2812486</v>
      </c>
      <c r="P208" s="33">
        <f>+NB.Hour!N208</f>
        <v>1586.5887105519998</v>
      </c>
      <c r="Q208" s="22">
        <f>+SUM(N208,MAX($E208-20,0)*INDEX(Inputs!$F$24:$F$35,MATCH($D208,Inputs!$B$24:$B$35,0)),MAX($F208-20,0)*INDEX(Inputs!$G$24:$G$35,MATCH($D208,Inputs!$B$24:$B$35,0)))</f>
        <v>3673.3759890000001</v>
      </c>
      <c r="R208" s="22">
        <f>+SUM(O208,MAX($E208-20,0)*INDEX(Inputs!$F$24:$F$35,MATCH($D208,Inputs!$B$24:$B$35,0)),MAX($F208-20,0)*INDEX(Inputs!$G$24:$G$35,MATCH($D208,Inputs!$B$24:$B$35,0)))</f>
        <v>3012.9380486</v>
      </c>
      <c r="S208" s="22">
        <f>+SUM(P208,MAX($E208-20,0)*INDEX(Inputs!$F$24:$F$35,MATCH($D208,Inputs!$B$24:$B$35,0)),MAX($F208-20,0)*INDEX(Inputs!$G$24:$G$35,MATCH($D208,Inputs!$B$24:$B$35,0)))</f>
        <v>3013.2455105519994</v>
      </c>
      <c r="U208" s="19"/>
    </row>
    <row r="209" spans="2:21" s="46" customFormat="1" x14ac:dyDescent="0.25">
      <c r="B209" s="48" t="s">
        <v>115</v>
      </c>
      <c r="C209" s="8">
        <v>2021</v>
      </c>
      <c r="D209" s="37">
        <v>9</v>
      </c>
      <c r="E209" s="49">
        <f>Data!J209</f>
        <v>265</v>
      </c>
      <c r="F209" s="49">
        <f>+Data!I209</f>
        <v>117.96</v>
      </c>
      <c r="G209" s="31">
        <f>+NEM!G209</f>
        <v>31699.408000000003</v>
      </c>
      <c r="H209" s="31">
        <f>NoSolar!E209</f>
        <v>45075.12</v>
      </c>
      <c r="I209" s="31">
        <f>+NEM!M209</f>
        <v>31699.408000000003</v>
      </c>
      <c r="J209" s="31">
        <f>+NB.Hour!E209</f>
        <v>31826.614000000001</v>
      </c>
      <c r="K209" s="67">
        <v>0</v>
      </c>
      <c r="L209" s="31">
        <f>+-MIN(NEM!G209,0)</f>
        <v>0</v>
      </c>
      <c r="M209" s="31">
        <f>NB.Hour!H209</f>
        <v>127.206</v>
      </c>
      <c r="N209" s="33">
        <f>NoSolar!H209</f>
        <v>2093.23200352</v>
      </c>
      <c r="O209" s="33">
        <f>+NEM!P209</f>
        <v>1502.079035968</v>
      </c>
      <c r="P209" s="33">
        <f>+NB.Hour!N209</f>
        <v>1502.891373484</v>
      </c>
      <c r="Q209" s="22">
        <f>+SUM(N209,MAX($E209-20,0)*INDEX(Inputs!$F$24:$F$35,MATCH($D209,Inputs!$B$24:$B$35,0)),MAX($F209-20,0)*INDEX(Inputs!$G$24:$G$35,MATCH($D209,Inputs!$B$24:$B$35,0)))</f>
        <v>2781.50400352</v>
      </c>
      <c r="R209" s="22">
        <f>+SUM(O209,MAX($E209-20,0)*INDEX(Inputs!$F$24:$F$35,MATCH($D209,Inputs!$B$24:$B$35,0)),MAX($F209-20,0)*INDEX(Inputs!$G$24:$G$35,MATCH($D209,Inputs!$B$24:$B$35,0)))</f>
        <v>2190.3510359679999</v>
      </c>
      <c r="S209" s="22">
        <f>+SUM(P209,MAX($E209-20,0)*INDEX(Inputs!$F$24:$F$35,MATCH($D209,Inputs!$B$24:$B$35,0)),MAX($F209-20,0)*INDEX(Inputs!$G$24:$G$35,MATCH($D209,Inputs!$B$24:$B$35,0)))</f>
        <v>2191.1633734839997</v>
      </c>
      <c r="U209" s="19"/>
    </row>
    <row r="210" spans="2:21" s="46" customFormat="1" x14ac:dyDescent="0.25">
      <c r="B210" s="48" t="s">
        <v>115</v>
      </c>
      <c r="C210" s="8">
        <v>2021</v>
      </c>
      <c r="D210" s="37">
        <v>10</v>
      </c>
      <c r="E210" s="49">
        <f>Data!J210</f>
        <v>265</v>
      </c>
      <c r="F210" s="49">
        <f>+Data!I210</f>
        <v>132.69</v>
      </c>
      <c r="G210" s="31">
        <f>+NEM!G210</f>
        <v>46316.597999999998</v>
      </c>
      <c r="H210" s="31">
        <f>NoSolar!E210</f>
        <v>55182.69</v>
      </c>
      <c r="I210" s="31">
        <f>+NEM!M210</f>
        <v>46316.597999999998</v>
      </c>
      <c r="J210" s="31">
        <f>+NB.Hour!E210</f>
        <v>46321.42</v>
      </c>
      <c r="K210" s="67">
        <v>0</v>
      </c>
      <c r="L210" s="31">
        <f>+-MIN(NEM!G210,0)</f>
        <v>0</v>
      </c>
      <c r="M210" s="31">
        <f>NB.Hour!H210</f>
        <v>4.8220000000000001</v>
      </c>
      <c r="N210" s="33">
        <f>NoSolar!H210</f>
        <v>2539.9461672399998</v>
      </c>
      <c r="O210" s="33">
        <f>+NEM!P210</f>
        <v>2148.1003652079999</v>
      </c>
      <c r="P210" s="33">
        <f>+NB.Hour!N210</f>
        <v>2148.1311584999999</v>
      </c>
      <c r="Q210" s="22">
        <f>+SUM(N210,MAX($E210-20,0)*INDEX(Inputs!$F$24:$F$35,MATCH($D210,Inputs!$B$24:$B$35,0)),MAX($F210-20,0)*INDEX(Inputs!$G$24:$G$35,MATCH($D210,Inputs!$B$24:$B$35,0)))</f>
        <v>3293.7666672399996</v>
      </c>
      <c r="R210" s="22">
        <f>+SUM(O210,MAX($E210-20,0)*INDEX(Inputs!$F$24:$F$35,MATCH($D210,Inputs!$B$24:$B$35,0)),MAX($F210-20,0)*INDEX(Inputs!$G$24:$G$35,MATCH($D210,Inputs!$B$24:$B$35,0)))</f>
        <v>2901.9208652079997</v>
      </c>
      <c r="S210" s="22">
        <f>+SUM(P210,MAX($E210-20,0)*INDEX(Inputs!$F$24:$F$35,MATCH($D210,Inputs!$B$24:$B$35,0)),MAX($F210-20,0)*INDEX(Inputs!$G$24:$G$35,MATCH($D210,Inputs!$B$24:$B$35,0)))</f>
        <v>2901.9516584999997</v>
      </c>
      <c r="U210" s="19"/>
    </row>
    <row r="211" spans="2:21" s="46" customFormat="1" x14ac:dyDescent="0.25">
      <c r="B211" s="48" t="s">
        <v>115</v>
      </c>
      <c r="C211" s="8">
        <v>2021</v>
      </c>
      <c r="D211" s="37">
        <v>11</v>
      </c>
      <c r="E211" s="49">
        <f>Data!J211</f>
        <v>265</v>
      </c>
      <c r="F211" s="49">
        <f>+Data!I211</f>
        <v>167.1</v>
      </c>
      <c r="G211" s="31">
        <f>+NEM!G211</f>
        <v>60075.008000000009</v>
      </c>
      <c r="H211" s="31">
        <f>NoSolar!E211</f>
        <v>66630.960000000006</v>
      </c>
      <c r="I211" s="31">
        <f>+NEM!M211</f>
        <v>60075.008000000009</v>
      </c>
      <c r="J211" s="31">
        <f>+NB.Hour!E211</f>
        <v>60075.008000000009</v>
      </c>
      <c r="K211" s="67">
        <v>0</v>
      </c>
      <c r="L211" s="31">
        <f>+-MIN(NEM!G211,0)</f>
        <v>0</v>
      </c>
      <c r="M211" s="31">
        <f>NB.Hour!H211</f>
        <v>0</v>
      </c>
      <c r="N211" s="33">
        <f>NoSolar!H211</f>
        <v>3045.9139081600001</v>
      </c>
      <c r="O211" s="33">
        <f>+NEM!P211</f>
        <v>2756.1670535680005</v>
      </c>
      <c r="P211" s="33">
        <f>+NB.Hour!N211</f>
        <v>2756.1670535680005</v>
      </c>
      <c r="Q211" s="22">
        <f>+SUM(N211,MAX($E211-20,0)*INDEX(Inputs!$F$24:$F$35,MATCH($D211,Inputs!$B$24:$B$35,0)),MAX($F211-20,0)*INDEX(Inputs!$G$24:$G$35,MATCH($D211,Inputs!$B$24:$B$35,0)))</f>
        <v>3952.8589081600003</v>
      </c>
      <c r="R211" s="22">
        <f>+SUM(O211,MAX($E211-20,0)*INDEX(Inputs!$F$24:$F$35,MATCH($D211,Inputs!$B$24:$B$35,0)),MAX($F211-20,0)*INDEX(Inputs!$G$24:$G$35,MATCH($D211,Inputs!$B$24:$B$35,0)))</f>
        <v>3663.1120535680002</v>
      </c>
      <c r="S211" s="22">
        <f>+SUM(P211,MAX($E211-20,0)*INDEX(Inputs!$F$24:$F$35,MATCH($D211,Inputs!$B$24:$B$35,0)),MAX($F211-20,0)*INDEX(Inputs!$G$24:$G$35,MATCH($D211,Inputs!$B$24:$B$35,0)))</f>
        <v>3663.1120535680002</v>
      </c>
      <c r="U211" s="19"/>
    </row>
    <row r="212" spans="2:21" s="46" customFormat="1" x14ac:dyDescent="0.25">
      <c r="B212" s="48" t="s">
        <v>115</v>
      </c>
      <c r="C212" s="8">
        <v>2021</v>
      </c>
      <c r="D212" s="37">
        <v>12</v>
      </c>
      <c r="E212" s="49">
        <f>Data!J212</f>
        <v>265</v>
      </c>
      <c r="F212" s="49">
        <f>+Data!I212</f>
        <v>237.15</v>
      </c>
      <c r="G212" s="31">
        <f>+NEM!G212</f>
        <v>88961.566000000006</v>
      </c>
      <c r="H212" s="31">
        <f>NoSolar!E212</f>
        <v>91184.25</v>
      </c>
      <c r="I212" s="31">
        <f>+NEM!M212</f>
        <v>88961.566000000006</v>
      </c>
      <c r="J212" s="31">
        <f>+NB.Hour!E212</f>
        <v>88961.566000000006</v>
      </c>
      <c r="K212" s="67">
        <v>0</v>
      </c>
      <c r="L212" s="31">
        <f>+-MIN(NEM!G212,0)</f>
        <v>0</v>
      </c>
      <c r="M212" s="31">
        <f>NB.Hour!H212</f>
        <v>0</v>
      </c>
      <c r="N212" s="33">
        <f>NoSolar!H212</f>
        <v>4131.071113</v>
      </c>
      <c r="O212" s="33">
        <f>+NEM!P212</f>
        <v>4032.8373709360003</v>
      </c>
      <c r="P212" s="33">
        <f>+NB.Hour!N212</f>
        <v>4032.8373709360003</v>
      </c>
      <c r="Q212" s="22">
        <f>+SUM(N212,MAX($E212-20,0)*INDEX(Inputs!$F$24:$F$35,MATCH($D212,Inputs!$B$24:$B$35,0)),MAX($F212-20,0)*INDEX(Inputs!$G$24:$G$35,MATCH($D212,Inputs!$B$24:$B$35,0)))</f>
        <v>5349.7386130000004</v>
      </c>
      <c r="R212" s="22">
        <f>+SUM(O212,MAX($E212-20,0)*INDEX(Inputs!$F$24:$F$35,MATCH($D212,Inputs!$B$24:$B$35,0)),MAX($F212-20,0)*INDEX(Inputs!$G$24:$G$35,MATCH($D212,Inputs!$B$24:$B$35,0)))</f>
        <v>5251.5048709360008</v>
      </c>
      <c r="S212" s="22">
        <f>+SUM(P212,MAX($E212-20,0)*INDEX(Inputs!$F$24:$F$35,MATCH($D212,Inputs!$B$24:$B$35,0)),MAX($F212-20,0)*INDEX(Inputs!$G$24:$G$35,MATCH($D212,Inputs!$B$24:$B$35,0)))</f>
        <v>5251.5048709360008</v>
      </c>
      <c r="U212" s="19"/>
    </row>
    <row r="213" spans="2:21" s="46" customFormat="1" x14ac:dyDescent="0.25">
      <c r="B213" s="48" t="s">
        <v>116</v>
      </c>
      <c r="C213" s="8">
        <v>2021</v>
      </c>
      <c r="D213" s="37">
        <v>1</v>
      </c>
      <c r="E213" s="49">
        <f>Data!J213</f>
        <v>33</v>
      </c>
      <c r="F213" s="49">
        <f>+Data!I213</f>
        <v>31.68</v>
      </c>
      <c r="G213" s="31">
        <f>+NEM!G213</f>
        <v>11126.708000000001</v>
      </c>
      <c r="H213" s="31">
        <f>NoSolar!E213</f>
        <v>11126.708000000001</v>
      </c>
      <c r="I213" s="31">
        <f>+NEM!M213</f>
        <v>11126.708000000001</v>
      </c>
      <c r="J213" s="31">
        <f>+NB.Hour!E213</f>
        <v>11126.708000000001</v>
      </c>
      <c r="K213" s="67">
        <v>0</v>
      </c>
      <c r="L213" s="31">
        <f>+-MIN(NEM!G213,0)</f>
        <v>0</v>
      </c>
      <c r="M213" s="31">
        <f>NB.Hour!H213</f>
        <v>0</v>
      </c>
      <c r="N213" s="33">
        <f>NoSolar!H213</f>
        <v>592.84798676800006</v>
      </c>
      <c r="O213" s="33">
        <f>+NEM!P213</f>
        <v>592.84798676800006</v>
      </c>
      <c r="P213" s="33">
        <f>+NB.Hour!N213</f>
        <v>592.84798676800006</v>
      </c>
      <c r="Q213" s="22">
        <f>+SUM(N213,MAX($E213-20,0)*INDEX(Inputs!$F$24:$F$35,MATCH($D213,Inputs!$B$24:$B$35,0)),MAX($F213-20,0)*INDEX(Inputs!$G$24:$G$35,MATCH($D213,Inputs!$B$24:$B$35,0)))</f>
        <v>658.21398676800004</v>
      </c>
      <c r="R213" s="22">
        <f>+SUM(O213,MAX($E213-20,0)*INDEX(Inputs!$F$24:$F$35,MATCH($D213,Inputs!$B$24:$B$35,0)),MAX($F213-20,0)*INDEX(Inputs!$G$24:$G$35,MATCH($D213,Inputs!$B$24:$B$35,0)))</f>
        <v>658.21398676800004</v>
      </c>
      <c r="S213" s="22">
        <f>+SUM(P213,MAX($E213-20,0)*INDEX(Inputs!$F$24:$F$35,MATCH($D213,Inputs!$B$24:$B$35,0)),MAX($F213-20,0)*INDEX(Inputs!$G$24:$G$35,MATCH($D213,Inputs!$B$24:$B$35,0)))</f>
        <v>658.21398676800004</v>
      </c>
      <c r="U213" s="19"/>
    </row>
    <row r="214" spans="2:21" s="46" customFormat="1" x14ac:dyDescent="0.25">
      <c r="B214" s="48" t="s">
        <v>116</v>
      </c>
      <c r="C214" s="8">
        <v>2021</v>
      </c>
      <c r="D214" s="37">
        <v>2</v>
      </c>
      <c r="E214" s="49">
        <f>Data!J214</f>
        <v>34</v>
      </c>
      <c r="F214" s="49">
        <f>+Data!I214</f>
        <v>27.2</v>
      </c>
      <c r="G214" s="31">
        <f>+NEM!G214</f>
        <v>9359.0959999999995</v>
      </c>
      <c r="H214" s="31">
        <f>NoSolar!E214</f>
        <v>9852.152</v>
      </c>
      <c r="I214" s="31">
        <f>+NEM!M214</f>
        <v>9359.0959999999995</v>
      </c>
      <c r="J214" s="31">
        <f>+NB.Hour!E214</f>
        <v>9359.9920000000002</v>
      </c>
      <c r="K214" s="67">
        <v>0</v>
      </c>
      <c r="L214" s="31">
        <f>+-MIN(NEM!G214,0)</f>
        <v>0</v>
      </c>
      <c r="M214" s="31">
        <f>NB.Hour!H214</f>
        <v>0.89600000000000002</v>
      </c>
      <c r="N214" s="33">
        <f>NoSolar!H214</f>
        <v>536.51770979200001</v>
      </c>
      <c r="O214" s="33">
        <f>+NEM!P214</f>
        <v>514.72660681599996</v>
      </c>
      <c r="P214" s="33">
        <f>+NB.Hour!N214</f>
        <v>514.73232867199999</v>
      </c>
      <c r="Q214" s="22">
        <f>+SUM(N214,MAX($E214-20,0)*INDEX(Inputs!$F$24:$F$35,MATCH($D214,Inputs!$B$24:$B$35,0)),MAX($F214-20,0)*INDEX(Inputs!$G$24:$G$35,MATCH($D214,Inputs!$B$24:$B$35,0)))</f>
        <v>582.97770979199993</v>
      </c>
      <c r="R214" s="22">
        <f>+SUM(O214,MAX($E214-20,0)*INDEX(Inputs!$F$24:$F$35,MATCH($D214,Inputs!$B$24:$B$35,0)),MAX($F214-20,0)*INDEX(Inputs!$G$24:$G$35,MATCH($D214,Inputs!$B$24:$B$35,0)))</f>
        <v>561.18660681599988</v>
      </c>
      <c r="S214" s="22">
        <f>+SUM(P214,MAX($E214-20,0)*INDEX(Inputs!$F$24:$F$35,MATCH($D214,Inputs!$B$24:$B$35,0)),MAX($F214-20,0)*INDEX(Inputs!$G$24:$G$35,MATCH($D214,Inputs!$B$24:$B$35,0)))</f>
        <v>561.19232867199992</v>
      </c>
      <c r="U214" s="19"/>
    </row>
    <row r="215" spans="2:21" s="46" customFormat="1" x14ac:dyDescent="0.25">
      <c r="B215" s="48" t="s">
        <v>116</v>
      </c>
      <c r="C215" s="8">
        <v>2021</v>
      </c>
      <c r="D215" s="37">
        <v>3</v>
      </c>
      <c r="E215" s="49">
        <f>Data!J215</f>
        <v>33</v>
      </c>
      <c r="F215" s="49">
        <f>+Data!I215</f>
        <v>25.92</v>
      </c>
      <c r="G215" s="31">
        <f>+NEM!G215</f>
        <v>6443.6440000000002</v>
      </c>
      <c r="H215" s="31">
        <f>NoSolar!E215</f>
        <v>8332.7960000000003</v>
      </c>
      <c r="I215" s="31">
        <f>+NEM!M215</f>
        <v>6443.6440000000002</v>
      </c>
      <c r="J215" s="31">
        <f>+NB.Hour!E215</f>
        <v>6613.3720000000003</v>
      </c>
      <c r="K215" s="67">
        <v>0</v>
      </c>
      <c r="L215" s="31">
        <f>+-MIN(NEM!G215,0)</f>
        <v>0</v>
      </c>
      <c r="M215" s="31">
        <f>NB.Hour!H215</f>
        <v>169.72800000000001</v>
      </c>
      <c r="N215" s="33">
        <f>NoSolar!H215</f>
        <v>469.36825201600004</v>
      </c>
      <c r="O215" s="33">
        <f>+NEM!P215</f>
        <v>385.87529022400003</v>
      </c>
      <c r="P215" s="33">
        <f>+NB.Hour!N215</f>
        <v>386.95917323200001</v>
      </c>
      <c r="Q215" s="22">
        <f>+SUM(N215,MAX($E215-20,0)*INDEX(Inputs!$F$24:$F$35,MATCH($D215,Inputs!$B$24:$B$35,0)),MAX($F215-20,0)*INDEX(Inputs!$G$24:$G$35,MATCH($D215,Inputs!$B$24:$B$35,0)))</f>
        <v>509.10225201600002</v>
      </c>
      <c r="R215" s="22">
        <f>+SUM(O215,MAX($E215-20,0)*INDEX(Inputs!$F$24:$F$35,MATCH($D215,Inputs!$B$24:$B$35,0)),MAX($F215-20,0)*INDEX(Inputs!$G$24:$G$35,MATCH($D215,Inputs!$B$24:$B$35,0)))</f>
        <v>425.60929022400001</v>
      </c>
      <c r="S215" s="22">
        <f>+SUM(P215,MAX($E215-20,0)*INDEX(Inputs!$F$24:$F$35,MATCH($D215,Inputs!$B$24:$B$35,0)),MAX($F215-20,0)*INDEX(Inputs!$G$24:$G$35,MATCH($D215,Inputs!$B$24:$B$35,0)))</f>
        <v>426.69317323199999</v>
      </c>
      <c r="U215" s="19"/>
    </row>
    <row r="216" spans="2:21" s="46" customFormat="1" x14ac:dyDescent="0.25">
      <c r="B216" s="48" t="s">
        <v>116</v>
      </c>
      <c r="C216" s="8">
        <v>2021</v>
      </c>
      <c r="D216" s="37">
        <v>4</v>
      </c>
      <c r="E216" s="49">
        <f>Data!J216</f>
        <v>33</v>
      </c>
      <c r="F216" s="49">
        <f>+Data!I216</f>
        <v>24.64</v>
      </c>
      <c r="G216" s="31">
        <f>+NEM!G216</f>
        <v>5724.2159999999994</v>
      </c>
      <c r="H216" s="31">
        <f>NoSolar!E216</f>
        <v>7316.4719999999998</v>
      </c>
      <c r="I216" s="31">
        <f>+NEM!M216</f>
        <v>5724.2159999999994</v>
      </c>
      <c r="J216" s="31">
        <f>+NB.Hour!E216</f>
        <v>5835.8959999999997</v>
      </c>
      <c r="K216" s="67">
        <v>0</v>
      </c>
      <c r="L216" s="31">
        <f>+-MIN(NEM!G216,0)</f>
        <v>0</v>
      </c>
      <c r="M216" s="31">
        <f>NB.Hour!H216</f>
        <v>111.68</v>
      </c>
      <c r="N216" s="33">
        <f>NoSolar!H216</f>
        <v>424.45079651200001</v>
      </c>
      <c r="O216" s="33">
        <f>+NEM!P216</f>
        <v>354.07945033599998</v>
      </c>
      <c r="P216" s="33">
        <f>+NB.Hour!N216</f>
        <v>354.79263881599996</v>
      </c>
      <c r="Q216" s="22">
        <f>+SUM(N216,MAX($E216-20,0)*INDEX(Inputs!$F$24:$F$35,MATCH($D216,Inputs!$B$24:$B$35,0)),MAX($F216-20,0)*INDEX(Inputs!$G$24:$G$35,MATCH($D216,Inputs!$B$24:$B$35,0)))</f>
        <v>458.48879651200002</v>
      </c>
      <c r="R216" s="22">
        <f>+SUM(O216,MAX($E216-20,0)*INDEX(Inputs!$F$24:$F$35,MATCH($D216,Inputs!$B$24:$B$35,0)),MAX($F216-20,0)*INDEX(Inputs!$G$24:$G$35,MATCH($D216,Inputs!$B$24:$B$35,0)))</f>
        <v>388.11745033599999</v>
      </c>
      <c r="S216" s="22">
        <f>+SUM(P216,MAX($E216-20,0)*INDEX(Inputs!$F$24:$F$35,MATCH($D216,Inputs!$B$24:$B$35,0)),MAX($F216-20,0)*INDEX(Inputs!$G$24:$G$35,MATCH($D216,Inputs!$B$24:$B$35,0)))</f>
        <v>388.83063881599998</v>
      </c>
      <c r="U216" s="19"/>
    </row>
    <row r="217" spans="2:21" s="46" customFormat="1" x14ac:dyDescent="0.25">
      <c r="B217" s="48" t="s">
        <v>116</v>
      </c>
      <c r="C217" s="8">
        <v>2021</v>
      </c>
      <c r="D217" s="37">
        <v>5</v>
      </c>
      <c r="E217" s="49">
        <f>Data!J217</f>
        <v>33</v>
      </c>
      <c r="F217" s="49">
        <f>+Data!I217</f>
        <v>21.76</v>
      </c>
      <c r="G217" s="31">
        <f>+NEM!G217</f>
        <v>4658.8720000000003</v>
      </c>
      <c r="H217" s="31">
        <f>NoSolar!E217</f>
        <v>5750.0720000000001</v>
      </c>
      <c r="I217" s="31">
        <f>+NEM!M217</f>
        <v>4658.8720000000003</v>
      </c>
      <c r="J217" s="31">
        <f>+NB.Hour!E217</f>
        <v>4665.2719999999999</v>
      </c>
      <c r="K217" s="67">
        <v>0</v>
      </c>
      <c r="L217" s="31">
        <f>+-MIN(NEM!G217,0)</f>
        <v>0</v>
      </c>
      <c r="M217" s="31">
        <f>NB.Hour!H217</f>
        <v>6.3999999999999897</v>
      </c>
      <c r="N217" s="33">
        <f>NoSolar!H217</f>
        <v>355.22218211200004</v>
      </c>
      <c r="O217" s="33">
        <f>+NEM!P217</f>
        <v>306.995506912</v>
      </c>
      <c r="P217" s="33">
        <f>+NB.Hour!N217</f>
        <v>307.03637731200001</v>
      </c>
      <c r="Q217" s="22">
        <f>+SUM(N217,MAX($E217-20,0)*INDEX(Inputs!$F$24:$F$35,MATCH($D217,Inputs!$B$24:$B$35,0)),MAX($F217-20,0)*INDEX(Inputs!$G$24:$G$35,MATCH($D217,Inputs!$B$24:$B$35,0)))</f>
        <v>376.44418211200002</v>
      </c>
      <c r="R217" s="22">
        <f>+SUM(O217,MAX($E217-20,0)*INDEX(Inputs!$F$24:$F$35,MATCH($D217,Inputs!$B$24:$B$35,0)),MAX($F217-20,0)*INDEX(Inputs!$G$24:$G$35,MATCH($D217,Inputs!$B$24:$B$35,0)))</f>
        <v>328.21750691199998</v>
      </c>
      <c r="S217" s="22">
        <f>+SUM(P217,MAX($E217-20,0)*INDEX(Inputs!$F$24:$F$35,MATCH($D217,Inputs!$B$24:$B$35,0)),MAX($F217-20,0)*INDEX(Inputs!$G$24:$G$35,MATCH($D217,Inputs!$B$24:$B$35,0)))</f>
        <v>328.25837731199999</v>
      </c>
      <c r="U217" s="19"/>
    </row>
    <row r="218" spans="2:21" s="46" customFormat="1" x14ac:dyDescent="0.25">
      <c r="B218" s="48" t="s">
        <v>116</v>
      </c>
      <c r="C218" s="8">
        <v>2021</v>
      </c>
      <c r="D218" s="37">
        <v>6</v>
      </c>
      <c r="E218" s="49">
        <f>Data!J218</f>
        <v>33</v>
      </c>
      <c r="F218" s="49">
        <f>+Data!I218</f>
        <v>22.396000000000001</v>
      </c>
      <c r="G218" s="31">
        <f>+NEM!G218</f>
        <v>3790.7435999999998</v>
      </c>
      <c r="H218" s="31">
        <f>NoSolar!E218</f>
        <v>4774.3879999999999</v>
      </c>
      <c r="I218" s="31">
        <f>+NEM!M218</f>
        <v>3790.7435999999998</v>
      </c>
      <c r="J218" s="31">
        <f>+NB.Hour!E218</f>
        <v>3810.3955999999998</v>
      </c>
      <c r="K218" s="67">
        <v>0</v>
      </c>
      <c r="L218" s="31">
        <f>+-MIN(NEM!G218,0)</f>
        <v>0</v>
      </c>
      <c r="M218" s="31">
        <f>NB.Hour!H218</f>
        <v>19.652000000000001</v>
      </c>
      <c r="N218" s="33">
        <f>NoSolar!H218</f>
        <v>345.65708580800003</v>
      </c>
      <c r="O218" s="33">
        <f>+NEM!P218</f>
        <v>297.73786521759996</v>
      </c>
      <c r="P218" s="33">
        <f>+NB.Hour!N218</f>
        <v>297.95218992960002</v>
      </c>
      <c r="Q218" s="22">
        <f>+SUM(N218,MAX($E218-20,0)*INDEX(Inputs!$F$24:$F$35,MATCH($D218,Inputs!$B$24:$B$35,0)),MAX($F218-20,0)*INDEX(Inputs!$G$24:$G$35,MATCH($D218,Inputs!$B$24:$B$35,0)))</f>
        <v>373.56684580800004</v>
      </c>
      <c r="R218" s="22">
        <f>+SUM(O218,MAX($E218-20,0)*INDEX(Inputs!$F$24:$F$35,MATCH($D218,Inputs!$B$24:$B$35,0)),MAX($F218-20,0)*INDEX(Inputs!$G$24:$G$35,MATCH($D218,Inputs!$B$24:$B$35,0)))</f>
        <v>325.64762521759997</v>
      </c>
      <c r="S218" s="22">
        <f>+SUM(P218,MAX($E218-20,0)*INDEX(Inputs!$F$24:$F$35,MATCH($D218,Inputs!$B$24:$B$35,0)),MAX($F218-20,0)*INDEX(Inputs!$G$24:$G$35,MATCH($D218,Inputs!$B$24:$B$35,0)))</f>
        <v>325.86194992960003</v>
      </c>
      <c r="U218" s="19"/>
    </row>
    <row r="219" spans="2:21" s="46" customFormat="1" x14ac:dyDescent="0.25">
      <c r="B219" s="48" t="s">
        <v>116</v>
      </c>
      <c r="C219" s="8">
        <v>2021</v>
      </c>
      <c r="D219" s="37">
        <v>7</v>
      </c>
      <c r="E219" s="49">
        <f>Data!J219</f>
        <v>33</v>
      </c>
      <c r="F219" s="49">
        <f>+Data!I219</f>
        <v>43.52</v>
      </c>
      <c r="G219" s="31">
        <f>+NEM!G219</f>
        <v>3750.4479999999994</v>
      </c>
      <c r="H219" s="31">
        <f>NoSolar!E219</f>
        <v>4859.8239999999996</v>
      </c>
      <c r="I219" s="31">
        <f>+NEM!M219</f>
        <v>3750.4479999999994</v>
      </c>
      <c r="J219" s="31">
        <f>+NB.Hour!E219</f>
        <v>3777.7759999999998</v>
      </c>
      <c r="K219" s="67">
        <v>0</v>
      </c>
      <c r="L219" s="31">
        <f>+-MIN(NEM!G219,0)</f>
        <v>0</v>
      </c>
      <c r="M219" s="31">
        <f>NB.Hour!H219</f>
        <v>27.327999999999999</v>
      </c>
      <c r="N219" s="33">
        <f>NoSolar!H219</f>
        <v>349.819185984</v>
      </c>
      <c r="O219" s="33">
        <f>+NEM!P219</f>
        <v>295.77482476799997</v>
      </c>
      <c r="P219" s="33">
        <f>+NB.Hour!N219</f>
        <v>296.07286393600003</v>
      </c>
      <c r="Q219" s="22">
        <f>+SUM(N219,MAX($E219-20,0)*INDEX(Inputs!$F$24:$F$35,MATCH($D219,Inputs!$B$24:$B$35,0)),MAX($F219-20,0)*INDEX(Inputs!$G$24:$G$35,MATCH($D219,Inputs!$B$24:$B$35,0)))</f>
        <v>505.740385984</v>
      </c>
      <c r="R219" s="22">
        <f>+SUM(O219,MAX($E219-20,0)*INDEX(Inputs!$F$24:$F$35,MATCH($D219,Inputs!$B$24:$B$35,0)),MAX($F219-20,0)*INDEX(Inputs!$G$24:$G$35,MATCH($D219,Inputs!$B$24:$B$35,0)))</f>
        <v>451.69602476799997</v>
      </c>
      <c r="S219" s="22">
        <f>+SUM(P219,MAX($E219-20,0)*INDEX(Inputs!$F$24:$F$35,MATCH($D219,Inputs!$B$24:$B$35,0)),MAX($F219-20,0)*INDEX(Inputs!$G$24:$G$35,MATCH($D219,Inputs!$B$24:$B$35,0)))</f>
        <v>451.99406393600003</v>
      </c>
      <c r="U219" s="19"/>
    </row>
    <row r="220" spans="2:21" s="46" customFormat="1" x14ac:dyDescent="0.25">
      <c r="B220" s="48" t="s">
        <v>116</v>
      </c>
      <c r="C220" s="8">
        <v>2021</v>
      </c>
      <c r="D220" s="37">
        <v>8</v>
      </c>
      <c r="E220" s="49">
        <f>Data!J220</f>
        <v>33</v>
      </c>
      <c r="F220" s="49">
        <f>+Data!I220</f>
        <v>38.08</v>
      </c>
      <c r="G220" s="31">
        <f>+NEM!G220</f>
        <v>2948.6881000000003</v>
      </c>
      <c r="H220" s="31">
        <f>NoSolar!E220</f>
        <v>4303.68</v>
      </c>
      <c r="I220" s="31">
        <f>+NEM!M220</f>
        <v>2948.6881000000003</v>
      </c>
      <c r="J220" s="31">
        <f>+NB.Hour!E220</f>
        <v>3040.5012000000002</v>
      </c>
      <c r="K220" s="67">
        <v>0</v>
      </c>
      <c r="L220" s="31">
        <f>+-MIN(NEM!G220,0)</f>
        <v>0</v>
      </c>
      <c r="M220" s="31">
        <f>NB.Hour!H220</f>
        <v>91.813100000000006</v>
      </c>
      <c r="N220" s="33">
        <f>NoSolar!H220</f>
        <v>322.72607488</v>
      </c>
      <c r="O220" s="33">
        <f>+NEM!P220</f>
        <v>256.71628947959999</v>
      </c>
      <c r="P220" s="33">
        <f>+NB.Hour!N220</f>
        <v>257.7176031482</v>
      </c>
      <c r="Q220" s="22">
        <f>+SUM(N220,MAX($E220-20,0)*INDEX(Inputs!$F$24:$F$35,MATCH($D220,Inputs!$B$24:$B$35,0)),MAX($F220-20,0)*INDEX(Inputs!$G$24:$G$35,MATCH($D220,Inputs!$B$24:$B$35,0)))</f>
        <v>445.68087487999998</v>
      </c>
      <c r="R220" s="22">
        <f>+SUM(O220,MAX($E220-20,0)*INDEX(Inputs!$F$24:$F$35,MATCH($D220,Inputs!$B$24:$B$35,0)),MAX($F220-20,0)*INDEX(Inputs!$G$24:$G$35,MATCH($D220,Inputs!$B$24:$B$35,0)))</f>
        <v>379.67108947959997</v>
      </c>
      <c r="S220" s="22">
        <f>+SUM(P220,MAX($E220-20,0)*INDEX(Inputs!$F$24:$F$35,MATCH($D220,Inputs!$B$24:$B$35,0)),MAX($F220-20,0)*INDEX(Inputs!$G$24:$G$35,MATCH($D220,Inputs!$B$24:$B$35,0)))</f>
        <v>380.67240314819998</v>
      </c>
      <c r="U220" s="19"/>
    </row>
    <row r="221" spans="2:21" s="46" customFormat="1" x14ac:dyDescent="0.25">
      <c r="B221" s="48" t="s">
        <v>116</v>
      </c>
      <c r="C221" s="8">
        <v>2021</v>
      </c>
      <c r="D221" s="37">
        <v>9</v>
      </c>
      <c r="E221" s="49">
        <f>Data!J221</f>
        <v>33</v>
      </c>
      <c r="F221" s="49">
        <f>+Data!I221</f>
        <v>18.559999999999999</v>
      </c>
      <c r="G221" s="31">
        <f>+NEM!G221</f>
        <v>3338.4920000000002</v>
      </c>
      <c r="H221" s="31">
        <f>NoSolar!E221</f>
        <v>4914.6880000000001</v>
      </c>
      <c r="I221" s="31">
        <f>+NEM!M221</f>
        <v>3338.4920000000002</v>
      </c>
      <c r="J221" s="31">
        <f>+NB.Hour!E221</f>
        <v>3484.1808000000001</v>
      </c>
      <c r="K221" s="67">
        <v>0</v>
      </c>
      <c r="L221" s="31">
        <f>+-MIN(NEM!G221,0)</f>
        <v>0</v>
      </c>
      <c r="M221" s="31">
        <f>NB.Hour!H221</f>
        <v>145.68879999999999</v>
      </c>
      <c r="N221" s="33">
        <f>NoSolar!H221</f>
        <v>318.30155084800003</v>
      </c>
      <c r="O221" s="33">
        <f>+NEM!P221</f>
        <v>248.63999243200001</v>
      </c>
      <c r="P221" s="33">
        <f>+NB.Hour!N221</f>
        <v>249.57036110880003</v>
      </c>
      <c r="Q221" s="22">
        <f>+SUM(N221,MAX($E221-20,0)*INDEX(Inputs!$F$24:$F$35,MATCH($D221,Inputs!$B$24:$B$35,0)),MAX($F221-20,0)*INDEX(Inputs!$G$24:$G$35,MATCH($D221,Inputs!$B$24:$B$35,0)))</f>
        <v>331.69155084800002</v>
      </c>
      <c r="R221" s="22">
        <f>+SUM(O221,MAX($E221-20,0)*INDEX(Inputs!$F$24:$F$35,MATCH($D221,Inputs!$B$24:$B$35,0)),MAX($F221-20,0)*INDEX(Inputs!$G$24:$G$35,MATCH($D221,Inputs!$B$24:$B$35,0)))</f>
        <v>262.02999243200003</v>
      </c>
      <c r="S221" s="22">
        <f>+SUM(P221,MAX($E221-20,0)*INDEX(Inputs!$F$24:$F$35,MATCH($D221,Inputs!$B$24:$B$35,0)),MAX($F221-20,0)*INDEX(Inputs!$G$24:$G$35,MATCH($D221,Inputs!$B$24:$B$35,0)))</f>
        <v>262.96036110880004</v>
      </c>
      <c r="U221" s="19"/>
    </row>
    <row r="222" spans="2:21" s="46" customFormat="1" x14ac:dyDescent="0.25">
      <c r="B222" s="48" t="s">
        <v>116</v>
      </c>
      <c r="C222" s="8">
        <v>2021</v>
      </c>
      <c r="D222" s="37">
        <v>10</v>
      </c>
      <c r="E222" s="49">
        <f>Data!J222</f>
        <v>33</v>
      </c>
      <c r="F222" s="49">
        <f>+Data!I222</f>
        <v>22.08</v>
      </c>
      <c r="G222" s="31">
        <f>+NEM!G222</f>
        <v>6079.3919999999998</v>
      </c>
      <c r="H222" s="31">
        <f>NoSolar!E222</f>
        <v>7275.04</v>
      </c>
      <c r="I222" s="31">
        <f>+NEM!M222</f>
        <v>6079.3919999999998</v>
      </c>
      <c r="J222" s="31">
        <f>+NB.Hour!E222</f>
        <v>6123.7839999999997</v>
      </c>
      <c r="K222" s="67">
        <v>0</v>
      </c>
      <c r="L222" s="31">
        <f>+-MIN(NEM!G222,0)</f>
        <v>0</v>
      </c>
      <c r="M222" s="31">
        <f>NB.Hour!H222</f>
        <v>44.392000000000003</v>
      </c>
      <c r="N222" s="33">
        <f>NoSolar!H222</f>
        <v>422.61966784000003</v>
      </c>
      <c r="O222" s="33">
        <f>+NEM!P222</f>
        <v>369.77680883200003</v>
      </c>
      <c r="P222" s="33">
        <f>+NB.Hour!N222</f>
        <v>370.06029614400001</v>
      </c>
      <c r="Q222" s="22">
        <f>+SUM(N222,MAX($E222-20,0)*INDEX(Inputs!$F$24:$F$35,MATCH($D222,Inputs!$B$24:$B$35,0)),MAX($F222-20,0)*INDEX(Inputs!$G$24:$G$35,MATCH($D222,Inputs!$B$24:$B$35,0)))</f>
        <v>445.26566783999999</v>
      </c>
      <c r="R222" s="22">
        <f>+SUM(O222,MAX($E222-20,0)*INDEX(Inputs!$F$24:$F$35,MATCH($D222,Inputs!$B$24:$B$35,0)),MAX($F222-20,0)*INDEX(Inputs!$G$24:$G$35,MATCH($D222,Inputs!$B$24:$B$35,0)))</f>
        <v>392.42280883199999</v>
      </c>
      <c r="S222" s="22">
        <f>+SUM(P222,MAX($E222-20,0)*INDEX(Inputs!$F$24:$F$35,MATCH($D222,Inputs!$B$24:$B$35,0)),MAX($F222-20,0)*INDEX(Inputs!$G$24:$G$35,MATCH($D222,Inputs!$B$24:$B$35,0)))</f>
        <v>392.70629614399996</v>
      </c>
      <c r="U222" s="19"/>
    </row>
    <row r="223" spans="2:21" s="46" customFormat="1" x14ac:dyDescent="0.25">
      <c r="B223" s="48" t="s">
        <v>116</v>
      </c>
      <c r="C223" s="8">
        <v>2021</v>
      </c>
      <c r="D223" s="37">
        <v>11</v>
      </c>
      <c r="E223" s="49">
        <f>Data!J223</f>
        <v>33</v>
      </c>
      <c r="F223" s="49">
        <f>+Data!I223</f>
        <v>27.24</v>
      </c>
      <c r="G223" s="31">
        <f>+NEM!G223</f>
        <v>7821.7759999999989</v>
      </c>
      <c r="H223" s="31">
        <f>NoSolar!E223</f>
        <v>8702.7999999999993</v>
      </c>
      <c r="I223" s="31">
        <f>+NEM!M223</f>
        <v>7821.7759999999989</v>
      </c>
      <c r="J223" s="31">
        <f>+NB.Hour!E223</f>
        <v>7830.0320000000002</v>
      </c>
      <c r="K223" s="67">
        <v>0</v>
      </c>
      <c r="L223" s="31">
        <f>+-MIN(NEM!G223,0)</f>
        <v>0</v>
      </c>
      <c r="M223" s="31">
        <f>NB.Hour!H223</f>
        <v>8.2560000000000002</v>
      </c>
      <c r="N223" s="33">
        <f>NoSolar!H223</f>
        <v>485.72094879999997</v>
      </c>
      <c r="O223" s="33">
        <f>+NEM!P223</f>
        <v>446.78321209599994</v>
      </c>
      <c r="P223" s="33">
        <f>+NB.Hour!N223</f>
        <v>446.83593491199997</v>
      </c>
      <c r="Q223" s="22">
        <f>+SUM(N223,MAX($E223-20,0)*INDEX(Inputs!$F$24:$F$35,MATCH($D223,Inputs!$B$24:$B$35,0)),MAX($F223-20,0)*INDEX(Inputs!$G$24:$G$35,MATCH($D223,Inputs!$B$24:$B$35,0)))</f>
        <v>531.32894879999992</v>
      </c>
      <c r="R223" s="22">
        <f>+SUM(O223,MAX($E223-20,0)*INDEX(Inputs!$F$24:$F$35,MATCH($D223,Inputs!$B$24:$B$35,0)),MAX($F223-20,0)*INDEX(Inputs!$G$24:$G$35,MATCH($D223,Inputs!$B$24:$B$35,0)))</f>
        <v>492.39121209599995</v>
      </c>
      <c r="S223" s="22">
        <f>+SUM(P223,MAX($E223-20,0)*INDEX(Inputs!$F$24:$F$35,MATCH($D223,Inputs!$B$24:$B$35,0)),MAX($F223-20,0)*INDEX(Inputs!$G$24:$G$35,MATCH($D223,Inputs!$B$24:$B$35,0)))</f>
        <v>492.44393491199997</v>
      </c>
      <c r="U223" s="19"/>
    </row>
    <row r="224" spans="2:21" s="46" customFormat="1" x14ac:dyDescent="0.25">
      <c r="B224" s="48" t="s">
        <v>116</v>
      </c>
      <c r="C224" s="8">
        <v>2021</v>
      </c>
      <c r="D224" s="37">
        <v>12</v>
      </c>
      <c r="E224" s="49">
        <f>Data!J224</f>
        <v>34</v>
      </c>
      <c r="F224" s="49">
        <f>+Data!I224</f>
        <v>40</v>
      </c>
      <c r="G224" s="31">
        <f>+NEM!G224</f>
        <v>11489.736000000001</v>
      </c>
      <c r="H224" s="31">
        <f>NoSolar!E224</f>
        <v>12118.92</v>
      </c>
      <c r="I224" s="31">
        <f>+NEM!M224</f>
        <v>11489.736000000001</v>
      </c>
      <c r="J224" s="31">
        <f>+NB.Hour!E224</f>
        <v>11491.976000000001</v>
      </c>
      <c r="K224" s="67">
        <v>0</v>
      </c>
      <c r="L224" s="31">
        <f>+-MIN(NEM!G224,0)</f>
        <v>0</v>
      </c>
      <c r="M224" s="31">
        <f>NB.Hour!H224</f>
        <v>2.2400000000000002</v>
      </c>
      <c r="N224" s="33">
        <f>NoSolar!H224</f>
        <v>636.69978832000004</v>
      </c>
      <c r="O224" s="33">
        <f>+NEM!P224</f>
        <v>608.89237225600004</v>
      </c>
      <c r="P224" s="33">
        <f>+NB.Hour!N224</f>
        <v>608.90667689600002</v>
      </c>
      <c r="Q224" s="22">
        <f>+SUM(N224,MAX($E224-20,0)*INDEX(Inputs!$F$24:$F$35,MATCH($D224,Inputs!$B$24:$B$35,0)),MAX($F224-20,0)*INDEX(Inputs!$G$24:$G$35,MATCH($D224,Inputs!$B$24:$B$35,0)))</f>
        <v>740.11978832</v>
      </c>
      <c r="R224" s="22">
        <f>+SUM(O224,MAX($E224-20,0)*INDEX(Inputs!$F$24:$F$35,MATCH($D224,Inputs!$B$24:$B$35,0)),MAX($F224-20,0)*INDEX(Inputs!$G$24:$G$35,MATCH($D224,Inputs!$B$24:$B$35,0)))</f>
        <v>712.312372256</v>
      </c>
      <c r="S224" s="22">
        <f>+SUM(P224,MAX($E224-20,0)*INDEX(Inputs!$F$24:$F$35,MATCH($D224,Inputs!$B$24:$B$35,0)),MAX($F224-20,0)*INDEX(Inputs!$G$24:$G$35,MATCH($D224,Inputs!$B$24:$B$35,0)))</f>
        <v>712.32667689599998</v>
      </c>
      <c r="U224" s="19"/>
    </row>
    <row r="225" spans="2:21" s="46" customFormat="1" x14ac:dyDescent="0.25">
      <c r="B225" s="48" t="s">
        <v>117</v>
      </c>
      <c r="C225" s="8">
        <v>2021</v>
      </c>
      <c r="D225" s="37">
        <v>1</v>
      </c>
      <c r="E225" s="49">
        <f>Data!J225</f>
        <v>9</v>
      </c>
      <c r="F225" s="49">
        <f>+Data!I225</f>
        <v>4.9279999999999999</v>
      </c>
      <c r="G225" s="31">
        <f>+NEM!G225</f>
        <v>177.97570000000019</v>
      </c>
      <c r="H225" s="31">
        <f>NoSolar!E225</f>
        <v>1289.1437000000001</v>
      </c>
      <c r="I225" s="31">
        <f>+NEM!M225</f>
        <v>0</v>
      </c>
      <c r="J225" s="31">
        <f>+NB.Hour!E225</f>
        <v>829.55970000000002</v>
      </c>
      <c r="K225" s="67">
        <v>0</v>
      </c>
      <c r="L225" s="31">
        <f>+-MIN(NEM!G225,0)</f>
        <v>0</v>
      </c>
      <c r="M225" s="31">
        <f>NB.Hour!H225</f>
        <v>651.58399999999995</v>
      </c>
      <c r="N225" s="33">
        <f>NoSolar!H225</f>
        <v>122.13605242540001</v>
      </c>
      <c r="O225" s="33">
        <f>+NEM!P225</f>
        <v>0</v>
      </c>
      <c r="P225" s="33">
        <f>+NB.Hour!N225</f>
        <v>0</v>
      </c>
      <c r="Q225" s="22">
        <f>+SUM(N225,MAX($E225-20,0)*INDEX(Inputs!$F$24:$F$35,MATCH($D225,Inputs!$B$24:$B$35,0)),MAX($F225-20,0)*INDEX(Inputs!$G$24:$G$35,MATCH($D225,Inputs!$B$24:$B$35,0)))</f>
        <v>122.13605242540001</v>
      </c>
      <c r="R225" s="22">
        <f>+SUM(O225,MAX($E225-20,0)*INDEX(Inputs!$F$24:$F$35,MATCH($D225,Inputs!$B$24:$B$35,0)),MAX($F225-20,0)*INDEX(Inputs!$G$24:$G$35,MATCH($D225,Inputs!$B$24:$B$35,0)))</f>
        <v>0</v>
      </c>
      <c r="S225" s="22">
        <f>+SUM(P225,MAX($E225-20,0)*INDEX(Inputs!$F$24:$F$35,MATCH($D225,Inputs!$B$24:$B$35,0)),MAX($F225-20,0)*INDEX(Inputs!$G$24:$G$35,MATCH($D225,Inputs!$B$24:$B$35,0)))</f>
        <v>0</v>
      </c>
      <c r="U225" s="19"/>
    </row>
    <row r="226" spans="2:21" s="46" customFormat="1" x14ac:dyDescent="0.25">
      <c r="B226" s="48" t="s">
        <v>117</v>
      </c>
      <c r="C226" s="8">
        <v>2021</v>
      </c>
      <c r="D226" s="37">
        <v>2</v>
      </c>
      <c r="E226" s="49">
        <f>Data!J226</f>
        <v>9</v>
      </c>
      <c r="F226" s="49">
        <f>+Data!I226</f>
        <v>4.5439999999999996</v>
      </c>
      <c r="G226" s="31">
        <f>+NEM!G226</f>
        <v>20.479600000000119</v>
      </c>
      <c r="H226" s="31">
        <f>NoSolar!E226</f>
        <v>1149.9436000000001</v>
      </c>
      <c r="I226" s="31">
        <f>+NEM!M226</f>
        <v>0</v>
      </c>
      <c r="J226" s="31">
        <f>+NB.Hour!E226</f>
        <v>742.91160000000013</v>
      </c>
      <c r="K226" s="67">
        <v>0</v>
      </c>
      <c r="L226" s="31">
        <f>+-MIN(NEM!G226,0)</f>
        <v>0</v>
      </c>
      <c r="M226" s="31">
        <f>NB.Hour!H226</f>
        <v>722.43200000000002</v>
      </c>
      <c r="N226" s="33">
        <f>NoSolar!H226</f>
        <v>108.94795655120001</v>
      </c>
      <c r="O226" s="33">
        <f>+NEM!P226</f>
        <v>0</v>
      </c>
      <c r="P226" s="33">
        <f>+NB.Hour!N226</f>
        <v>0</v>
      </c>
      <c r="Q226" s="22">
        <f>+SUM(N226,MAX($E226-20,0)*INDEX(Inputs!$F$24:$F$35,MATCH($D226,Inputs!$B$24:$B$35,0)),MAX($F226-20,0)*INDEX(Inputs!$G$24:$G$35,MATCH($D226,Inputs!$B$24:$B$35,0)))</f>
        <v>108.94795655120001</v>
      </c>
      <c r="R226" s="22">
        <f>+SUM(O226,MAX($E226-20,0)*INDEX(Inputs!$F$24:$F$35,MATCH($D226,Inputs!$B$24:$B$35,0)),MAX($F226-20,0)*INDEX(Inputs!$G$24:$G$35,MATCH($D226,Inputs!$B$24:$B$35,0)))</f>
        <v>0</v>
      </c>
      <c r="S226" s="22">
        <f>+SUM(P226,MAX($E226-20,0)*INDEX(Inputs!$F$24:$F$35,MATCH($D226,Inputs!$B$24:$B$35,0)),MAX($F226-20,0)*INDEX(Inputs!$G$24:$G$35,MATCH($D226,Inputs!$B$24:$B$35,0)))</f>
        <v>0</v>
      </c>
      <c r="U226" s="19"/>
    </row>
    <row r="227" spans="2:21" s="46" customFormat="1" x14ac:dyDescent="0.25">
      <c r="B227" s="48" t="s">
        <v>117</v>
      </c>
      <c r="C227" s="8">
        <v>2021</v>
      </c>
      <c r="D227" s="37">
        <v>3</v>
      </c>
      <c r="E227" s="49">
        <f>Data!J227</f>
        <v>9</v>
      </c>
      <c r="F227" s="49">
        <f>+Data!I227</f>
        <v>3.5840000000000001</v>
      </c>
      <c r="G227" s="31">
        <f>+NEM!G227</f>
        <v>-1647.5923999999998</v>
      </c>
      <c r="H227" s="31">
        <f>NoSolar!E227</f>
        <v>1259.8956000000001</v>
      </c>
      <c r="I227" s="31">
        <f>+NEM!M227</f>
        <v>0</v>
      </c>
      <c r="J227" s="31">
        <f>+NB.Hour!E227</f>
        <v>594.2397000000002</v>
      </c>
      <c r="K227" s="67">
        <v>0</v>
      </c>
      <c r="L227" s="31">
        <f>+-MIN(NEM!G227,0)</f>
        <v>1647.5923999999998</v>
      </c>
      <c r="M227" s="31">
        <f>NB.Hour!H227</f>
        <v>2241.8321000000001</v>
      </c>
      <c r="N227" s="33">
        <f>NoSolar!H227</f>
        <v>119.36502893520002</v>
      </c>
      <c r="O227" s="33">
        <f>+NEM!P227</f>
        <v>0</v>
      </c>
      <c r="P227" s="33">
        <f>+NB.Hour!N227</f>
        <v>0</v>
      </c>
      <c r="Q227" s="22">
        <f>+SUM(N227,MAX($E227-20,0)*INDEX(Inputs!$F$24:$F$35,MATCH($D227,Inputs!$B$24:$B$35,0)),MAX($F227-20,0)*INDEX(Inputs!$G$24:$G$35,MATCH($D227,Inputs!$B$24:$B$35,0)))</f>
        <v>119.36502893520002</v>
      </c>
      <c r="R227" s="22">
        <f>+SUM(O227,MAX($E227-20,0)*INDEX(Inputs!$F$24:$F$35,MATCH($D227,Inputs!$B$24:$B$35,0)),MAX($F227-20,0)*INDEX(Inputs!$G$24:$G$35,MATCH($D227,Inputs!$B$24:$B$35,0)))</f>
        <v>0</v>
      </c>
      <c r="S227" s="22">
        <f>+SUM(P227,MAX($E227-20,0)*INDEX(Inputs!$F$24:$F$35,MATCH($D227,Inputs!$B$24:$B$35,0)),MAX($F227-20,0)*INDEX(Inputs!$G$24:$G$35,MATCH($D227,Inputs!$B$24:$B$35,0)))</f>
        <v>0</v>
      </c>
      <c r="U227" s="19"/>
    </row>
    <row r="228" spans="2:21" s="46" customFormat="1" x14ac:dyDescent="0.25">
      <c r="B228" s="48" t="s">
        <v>117</v>
      </c>
      <c r="C228" s="8">
        <v>2021</v>
      </c>
      <c r="D228" s="37">
        <v>4</v>
      </c>
      <c r="E228" s="49">
        <f>Data!J228</f>
        <v>9</v>
      </c>
      <c r="F228" s="49">
        <f>+Data!I228</f>
        <v>3.9039999999999999</v>
      </c>
      <c r="G228" s="31">
        <f>+NEM!G228</f>
        <v>-2341.8001999999997</v>
      </c>
      <c r="H228" s="31">
        <f>NoSolar!E228</f>
        <v>1074.4558</v>
      </c>
      <c r="I228" s="31">
        <f>+NEM!M228</f>
        <v>0</v>
      </c>
      <c r="J228" s="31">
        <f>+NB.Hour!E228</f>
        <v>422.87180000000001</v>
      </c>
      <c r="K228" s="67">
        <v>0</v>
      </c>
      <c r="L228" s="31">
        <f>+-MIN(NEM!G228,0)</f>
        <v>2341.8001999999997</v>
      </c>
      <c r="M228" s="31">
        <f>NB.Hour!H228</f>
        <v>2764.672</v>
      </c>
      <c r="N228" s="33">
        <f>NoSolar!H228</f>
        <v>101.7960914036</v>
      </c>
      <c r="O228" s="33">
        <f>+NEM!P228</f>
        <v>0</v>
      </c>
      <c r="P228" s="33">
        <f>+NB.Hour!N228</f>
        <v>0</v>
      </c>
      <c r="Q228" s="22">
        <f>+SUM(N228,MAX($E228-20,0)*INDEX(Inputs!$F$24:$F$35,MATCH($D228,Inputs!$B$24:$B$35,0)),MAX($F228-20,0)*INDEX(Inputs!$G$24:$G$35,MATCH($D228,Inputs!$B$24:$B$35,0)))</f>
        <v>101.7960914036</v>
      </c>
      <c r="R228" s="22">
        <f>+SUM(O228,MAX($E228-20,0)*INDEX(Inputs!$F$24:$F$35,MATCH($D228,Inputs!$B$24:$B$35,0)),MAX($F228-20,0)*INDEX(Inputs!$G$24:$G$35,MATCH($D228,Inputs!$B$24:$B$35,0)))</f>
        <v>0</v>
      </c>
      <c r="S228" s="22">
        <f>+SUM(P228,MAX($E228-20,0)*INDEX(Inputs!$F$24:$F$35,MATCH($D228,Inputs!$B$24:$B$35,0)),MAX($F228-20,0)*INDEX(Inputs!$G$24:$G$35,MATCH($D228,Inputs!$B$24:$B$35,0)))</f>
        <v>0</v>
      </c>
      <c r="U228" s="19"/>
    </row>
    <row r="229" spans="2:21" s="46" customFormat="1" x14ac:dyDescent="0.25">
      <c r="B229" s="48" t="s">
        <v>117</v>
      </c>
      <c r="C229" s="8">
        <v>2021</v>
      </c>
      <c r="D229" s="37">
        <v>5</v>
      </c>
      <c r="E229" s="49">
        <f>Data!J229</f>
        <v>9</v>
      </c>
      <c r="F229" s="49">
        <f>+Data!I229</f>
        <v>3.9039999999999999</v>
      </c>
      <c r="G229" s="31">
        <f>+NEM!G229</f>
        <v>-2831.4481999999998</v>
      </c>
      <c r="H229" s="31">
        <f>NoSolar!E229</f>
        <v>1070.4398000000001</v>
      </c>
      <c r="I229" s="31">
        <f>+NEM!M229</f>
        <v>0</v>
      </c>
      <c r="J229" s="31">
        <f>+NB.Hour!E229</f>
        <v>360.95179999999999</v>
      </c>
      <c r="K229" s="67">
        <v>0</v>
      </c>
      <c r="L229" s="31">
        <f>+-MIN(NEM!G229,0)</f>
        <v>2831.4481999999998</v>
      </c>
      <c r="M229" s="31">
        <f>NB.Hour!H229</f>
        <v>3192.4</v>
      </c>
      <c r="N229" s="33">
        <f>NoSolar!H229</f>
        <v>101.41560753160002</v>
      </c>
      <c r="O229" s="33">
        <f>+NEM!P229</f>
        <v>0</v>
      </c>
      <c r="P229" s="33">
        <f>+NB.Hour!N229</f>
        <v>0</v>
      </c>
      <c r="Q229" s="22">
        <f>+SUM(N229,MAX($E229-20,0)*INDEX(Inputs!$F$24:$F$35,MATCH($D229,Inputs!$B$24:$B$35,0)),MAX($F229-20,0)*INDEX(Inputs!$G$24:$G$35,MATCH($D229,Inputs!$B$24:$B$35,0)))</f>
        <v>101.41560753160002</v>
      </c>
      <c r="R229" s="22">
        <f>+SUM(O229,MAX($E229-20,0)*INDEX(Inputs!$F$24:$F$35,MATCH($D229,Inputs!$B$24:$B$35,0)),MAX($F229-20,0)*INDEX(Inputs!$G$24:$G$35,MATCH($D229,Inputs!$B$24:$B$35,0)))</f>
        <v>0</v>
      </c>
      <c r="S229" s="22">
        <f>+SUM(P229,MAX($E229-20,0)*INDEX(Inputs!$F$24:$F$35,MATCH($D229,Inputs!$B$24:$B$35,0)),MAX($F229-20,0)*INDEX(Inputs!$G$24:$G$35,MATCH($D229,Inputs!$B$24:$B$35,0)))</f>
        <v>0</v>
      </c>
      <c r="U229" s="19"/>
    </row>
    <row r="230" spans="2:21" s="46" customFormat="1" x14ac:dyDescent="0.25">
      <c r="B230" s="48" t="s">
        <v>117</v>
      </c>
      <c r="C230" s="8">
        <v>2021</v>
      </c>
      <c r="D230" s="37">
        <v>6</v>
      </c>
      <c r="E230" s="49">
        <f>Data!J230</f>
        <v>9</v>
      </c>
      <c r="F230" s="49">
        <f>+Data!I230</f>
        <v>6.2720000000000002</v>
      </c>
      <c r="G230" s="31">
        <f>+NEM!G230</f>
        <v>-2807.4161999999997</v>
      </c>
      <c r="H230" s="31">
        <f>NoSolar!E230</f>
        <v>1393.4798000000001</v>
      </c>
      <c r="I230" s="31">
        <f>+NEM!M230</f>
        <v>0</v>
      </c>
      <c r="J230" s="31">
        <f>+NB.Hour!E230</f>
        <v>370.68799999999999</v>
      </c>
      <c r="K230" s="67">
        <v>0</v>
      </c>
      <c r="L230" s="31">
        <f>+-MIN(NEM!G230,0)</f>
        <v>2807.4161999999997</v>
      </c>
      <c r="M230" s="31">
        <f>NB.Hour!H230</f>
        <v>3178.1042000000002</v>
      </c>
      <c r="N230" s="33">
        <f>NoSolar!H230</f>
        <v>146.66374895000001</v>
      </c>
      <c r="O230" s="33">
        <f>+NEM!P230</f>
        <v>0</v>
      </c>
      <c r="P230" s="33">
        <f>+NB.Hour!N230</f>
        <v>0</v>
      </c>
      <c r="Q230" s="22">
        <f>+SUM(N230,MAX($E230-20,0)*INDEX(Inputs!$F$24:$F$35,MATCH($D230,Inputs!$B$24:$B$35,0)),MAX($F230-20,0)*INDEX(Inputs!$G$24:$G$35,MATCH($D230,Inputs!$B$24:$B$35,0)))</f>
        <v>146.66374895000001</v>
      </c>
      <c r="R230" s="22">
        <f>+SUM(O230,MAX($E230-20,0)*INDEX(Inputs!$F$24:$F$35,MATCH($D230,Inputs!$B$24:$B$35,0)),MAX($F230-20,0)*INDEX(Inputs!$G$24:$G$35,MATCH($D230,Inputs!$B$24:$B$35,0)))</f>
        <v>0</v>
      </c>
      <c r="S230" s="22">
        <f>+SUM(P230,MAX($E230-20,0)*INDEX(Inputs!$F$24:$F$35,MATCH($D230,Inputs!$B$24:$B$35,0)),MAX($F230-20,0)*INDEX(Inputs!$G$24:$G$35,MATCH($D230,Inputs!$B$24:$B$35,0)))</f>
        <v>0</v>
      </c>
      <c r="U230" s="19"/>
    </row>
    <row r="231" spans="2:21" s="46" customFormat="1" x14ac:dyDescent="0.25">
      <c r="B231" s="48" t="s">
        <v>117</v>
      </c>
      <c r="C231" s="8">
        <v>2021</v>
      </c>
      <c r="D231" s="37">
        <v>7</v>
      </c>
      <c r="E231" s="49">
        <f>Data!J231</f>
        <v>9</v>
      </c>
      <c r="F231" s="49">
        <f>+Data!I231</f>
        <v>6.7839999999999998</v>
      </c>
      <c r="G231" s="31">
        <f>+NEM!G231</f>
        <v>-2105.3935999999999</v>
      </c>
      <c r="H231" s="31">
        <f>NoSolar!E231</f>
        <v>1552.4027000000001</v>
      </c>
      <c r="I231" s="31">
        <f>+NEM!M231</f>
        <v>0</v>
      </c>
      <c r="J231" s="31">
        <f>+NB.Hour!E231</f>
        <v>424.4417000000002</v>
      </c>
      <c r="K231" s="67">
        <v>0</v>
      </c>
      <c r="L231" s="31">
        <f>+-MIN(NEM!G231,0)</f>
        <v>2105.3935999999999</v>
      </c>
      <c r="M231" s="31">
        <f>NB.Hour!H231</f>
        <v>2529.8353000000002</v>
      </c>
      <c r="N231" s="33">
        <f>NoSolar!H231</f>
        <v>163.39038417500001</v>
      </c>
      <c r="O231" s="33">
        <f>+NEM!P231</f>
        <v>0</v>
      </c>
      <c r="P231" s="33">
        <f>+NB.Hour!N231</f>
        <v>0</v>
      </c>
      <c r="Q231" s="22">
        <f>+SUM(N231,MAX($E231-20,0)*INDEX(Inputs!$F$24:$F$35,MATCH($D231,Inputs!$B$24:$B$35,0)),MAX($F231-20,0)*INDEX(Inputs!$G$24:$G$35,MATCH($D231,Inputs!$B$24:$B$35,0)))</f>
        <v>163.39038417500001</v>
      </c>
      <c r="R231" s="22">
        <f>+SUM(O231,MAX($E231-20,0)*INDEX(Inputs!$F$24:$F$35,MATCH($D231,Inputs!$B$24:$B$35,0)),MAX($F231-20,0)*INDEX(Inputs!$G$24:$G$35,MATCH($D231,Inputs!$B$24:$B$35,0)))</f>
        <v>0</v>
      </c>
      <c r="S231" s="22">
        <f>+SUM(P231,MAX($E231-20,0)*INDEX(Inputs!$F$24:$F$35,MATCH($D231,Inputs!$B$24:$B$35,0)),MAX($F231-20,0)*INDEX(Inputs!$G$24:$G$35,MATCH($D231,Inputs!$B$24:$B$35,0)))</f>
        <v>0</v>
      </c>
      <c r="U231" s="19"/>
    </row>
    <row r="232" spans="2:21" s="46" customFormat="1" x14ac:dyDescent="0.25">
      <c r="B232" s="48" t="s">
        <v>117</v>
      </c>
      <c r="C232" s="8">
        <v>2021</v>
      </c>
      <c r="D232" s="37">
        <v>8</v>
      </c>
      <c r="E232" s="49">
        <f>Data!J232</f>
        <v>9</v>
      </c>
      <c r="F232" s="49">
        <f>+Data!I232</f>
        <v>6.8479999999999999</v>
      </c>
      <c r="G232" s="31">
        <f>+NEM!G232</f>
        <v>-1960.856</v>
      </c>
      <c r="H232" s="31">
        <f>NoSolar!E232</f>
        <v>1393.36</v>
      </c>
      <c r="I232" s="31">
        <f>+NEM!M232</f>
        <v>0</v>
      </c>
      <c r="J232" s="31">
        <f>+NB.Hour!E232</f>
        <v>412.34409999999997</v>
      </c>
      <c r="K232" s="67">
        <v>0</v>
      </c>
      <c r="L232" s="31">
        <f>+-MIN(NEM!G232,0)</f>
        <v>1960.856</v>
      </c>
      <c r="M232" s="31">
        <f>NB.Hour!H232</f>
        <v>2373.2001</v>
      </c>
      <c r="N232" s="33">
        <f>NoSolar!H232</f>
        <v>146.65114</v>
      </c>
      <c r="O232" s="33">
        <f>+NEM!P232</f>
        <v>0</v>
      </c>
      <c r="P232" s="33">
        <f>+NB.Hour!N232</f>
        <v>0</v>
      </c>
      <c r="Q232" s="22">
        <f>+SUM(N232,MAX($E232-20,0)*INDEX(Inputs!$F$24:$F$35,MATCH($D232,Inputs!$B$24:$B$35,0)),MAX($F232-20,0)*INDEX(Inputs!$G$24:$G$35,MATCH($D232,Inputs!$B$24:$B$35,0)))</f>
        <v>146.65114</v>
      </c>
      <c r="R232" s="22">
        <f>+SUM(O232,MAX($E232-20,0)*INDEX(Inputs!$F$24:$F$35,MATCH($D232,Inputs!$B$24:$B$35,0)),MAX($F232-20,0)*INDEX(Inputs!$G$24:$G$35,MATCH($D232,Inputs!$B$24:$B$35,0)))</f>
        <v>0</v>
      </c>
      <c r="S232" s="22">
        <f>+SUM(P232,MAX($E232-20,0)*INDEX(Inputs!$F$24:$F$35,MATCH($D232,Inputs!$B$24:$B$35,0)),MAX($F232-20,0)*INDEX(Inputs!$G$24:$G$35,MATCH($D232,Inputs!$B$24:$B$35,0)))</f>
        <v>0</v>
      </c>
      <c r="U232" s="19"/>
    </row>
    <row r="233" spans="2:21" s="46" customFormat="1" x14ac:dyDescent="0.25">
      <c r="B233" s="48" t="s">
        <v>117</v>
      </c>
      <c r="C233" s="8">
        <v>2021</v>
      </c>
      <c r="D233" s="37">
        <v>9</v>
      </c>
      <c r="E233" s="49">
        <f>Data!J233</f>
        <v>8</v>
      </c>
      <c r="F233" s="49">
        <f>+Data!I233</f>
        <v>7.7439999999999998</v>
      </c>
      <c r="G233" s="31">
        <f>+NEM!G233</f>
        <v>-1620.1179999999999</v>
      </c>
      <c r="H233" s="31">
        <f>NoSolar!E233</f>
        <v>1169.002</v>
      </c>
      <c r="I233" s="31">
        <f>+NEM!M233</f>
        <v>0</v>
      </c>
      <c r="J233" s="31">
        <f>+NB.Hour!E233</f>
        <v>450.53909999999996</v>
      </c>
      <c r="K233" s="67">
        <v>0</v>
      </c>
      <c r="L233" s="31">
        <f>+-MIN(NEM!G233,0)</f>
        <v>1620.1179999999999</v>
      </c>
      <c r="M233" s="31">
        <f>NB.Hour!H233</f>
        <v>2070.6570999999999</v>
      </c>
      <c r="N233" s="33">
        <f>NoSolar!H233</f>
        <v>110.75358748400001</v>
      </c>
      <c r="O233" s="33">
        <f>+NEM!P233</f>
        <v>0</v>
      </c>
      <c r="P233" s="33">
        <f>+NB.Hour!N233</f>
        <v>0</v>
      </c>
      <c r="Q233" s="22">
        <f>+SUM(N233,MAX($E233-20,0)*INDEX(Inputs!$F$24:$F$35,MATCH($D233,Inputs!$B$24:$B$35,0)),MAX($F233-20,0)*INDEX(Inputs!$G$24:$G$35,MATCH($D233,Inputs!$B$24:$B$35,0)))</f>
        <v>110.75358748400001</v>
      </c>
      <c r="R233" s="22">
        <f>+SUM(O233,MAX($E233-20,0)*INDEX(Inputs!$F$24:$F$35,MATCH($D233,Inputs!$B$24:$B$35,0)),MAX($F233-20,0)*INDEX(Inputs!$G$24:$G$35,MATCH($D233,Inputs!$B$24:$B$35,0)))</f>
        <v>0</v>
      </c>
      <c r="S233" s="22">
        <f>+SUM(P233,MAX($E233-20,0)*INDEX(Inputs!$F$24:$F$35,MATCH($D233,Inputs!$B$24:$B$35,0)),MAX($F233-20,0)*INDEX(Inputs!$G$24:$G$35,MATCH($D233,Inputs!$B$24:$B$35,0)))</f>
        <v>0</v>
      </c>
      <c r="U233" s="19"/>
    </row>
    <row r="234" spans="2:21" s="46" customFormat="1" x14ac:dyDescent="0.25">
      <c r="B234" s="48" t="s">
        <v>117</v>
      </c>
      <c r="C234" s="8">
        <v>2021</v>
      </c>
      <c r="D234" s="37">
        <v>10</v>
      </c>
      <c r="E234" s="49">
        <f>Data!J234</f>
        <v>8</v>
      </c>
      <c r="F234" s="49">
        <f>+Data!I234</f>
        <v>4.4160000000000004</v>
      </c>
      <c r="G234" s="31">
        <f>+NEM!G234</f>
        <v>-697.66399999999999</v>
      </c>
      <c r="H234" s="31">
        <f>NoSolar!E234</f>
        <v>1186.1759999999999</v>
      </c>
      <c r="I234" s="31">
        <f>+NEM!M234</f>
        <v>0</v>
      </c>
      <c r="J234" s="31">
        <f>+NB.Hour!E234</f>
        <v>624.38400000000001</v>
      </c>
      <c r="K234" s="67">
        <v>0</v>
      </c>
      <c r="L234" s="31">
        <f>+-MIN(NEM!G234,0)</f>
        <v>697.66399999999999</v>
      </c>
      <c r="M234" s="31">
        <f>NB.Hour!H234</f>
        <v>1322.048</v>
      </c>
      <c r="N234" s="33">
        <f>NoSolar!H234</f>
        <v>112.380686592</v>
      </c>
      <c r="O234" s="33">
        <f>+NEM!P234</f>
        <v>0</v>
      </c>
      <c r="P234" s="33">
        <f>+NB.Hour!N234</f>
        <v>0</v>
      </c>
      <c r="Q234" s="22">
        <f>+SUM(N234,MAX($E234-20,0)*INDEX(Inputs!$F$24:$F$35,MATCH($D234,Inputs!$B$24:$B$35,0)),MAX($F234-20,0)*INDEX(Inputs!$G$24:$G$35,MATCH($D234,Inputs!$B$24:$B$35,0)))</f>
        <v>112.380686592</v>
      </c>
      <c r="R234" s="22">
        <f>+SUM(O234,MAX($E234-20,0)*INDEX(Inputs!$F$24:$F$35,MATCH($D234,Inputs!$B$24:$B$35,0)),MAX($F234-20,0)*INDEX(Inputs!$G$24:$G$35,MATCH($D234,Inputs!$B$24:$B$35,0)))</f>
        <v>0</v>
      </c>
      <c r="S234" s="22">
        <f>+SUM(P234,MAX($E234-20,0)*INDEX(Inputs!$F$24:$F$35,MATCH($D234,Inputs!$B$24:$B$35,0)),MAX($F234-20,0)*INDEX(Inputs!$G$24:$G$35,MATCH($D234,Inputs!$B$24:$B$35,0)))</f>
        <v>0</v>
      </c>
      <c r="U234" s="19"/>
    </row>
    <row r="235" spans="2:21" s="46" customFormat="1" x14ac:dyDescent="0.25">
      <c r="B235" s="48" t="s">
        <v>117</v>
      </c>
      <c r="C235" s="8">
        <v>2021</v>
      </c>
      <c r="D235" s="37">
        <v>11</v>
      </c>
      <c r="E235" s="49">
        <f>Data!J235</f>
        <v>8</v>
      </c>
      <c r="F235" s="49">
        <f>+Data!I235</f>
        <v>4.032</v>
      </c>
      <c r="G235" s="31">
        <f>+NEM!G235</f>
        <v>-27.670100000000048</v>
      </c>
      <c r="H235" s="31">
        <f>NoSolar!E235</f>
        <v>1236.896</v>
      </c>
      <c r="I235" s="31">
        <f>+NEM!M235</f>
        <v>0</v>
      </c>
      <c r="J235" s="31">
        <f>+NB.Hour!E235</f>
        <v>757.16739999999993</v>
      </c>
      <c r="K235" s="67">
        <v>0</v>
      </c>
      <c r="L235" s="31">
        <f>+-MIN(NEM!G235,0)</f>
        <v>27.670100000000048</v>
      </c>
      <c r="M235" s="31">
        <f>NB.Hour!H235</f>
        <v>784.83749999999998</v>
      </c>
      <c r="N235" s="33">
        <f>NoSolar!H235</f>
        <v>117.186000832</v>
      </c>
      <c r="O235" s="33">
        <f>+NEM!P235</f>
        <v>0</v>
      </c>
      <c r="P235" s="33">
        <f>+NB.Hour!N235</f>
        <v>0</v>
      </c>
      <c r="Q235" s="22">
        <f>+SUM(N235,MAX($E235-20,0)*INDEX(Inputs!$F$24:$F$35,MATCH($D235,Inputs!$B$24:$B$35,0)),MAX($F235-20,0)*INDEX(Inputs!$G$24:$G$35,MATCH($D235,Inputs!$B$24:$B$35,0)))</f>
        <v>117.186000832</v>
      </c>
      <c r="R235" s="22">
        <f>+SUM(O235,MAX($E235-20,0)*INDEX(Inputs!$F$24:$F$35,MATCH($D235,Inputs!$B$24:$B$35,0)),MAX($F235-20,0)*INDEX(Inputs!$G$24:$G$35,MATCH($D235,Inputs!$B$24:$B$35,0)))</f>
        <v>0</v>
      </c>
      <c r="S235" s="22">
        <f>+SUM(P235,MAX($E235-20,0)*INDEX(Inputs!$F$24:$F$35,MATCH($D235,Inputs!$B$24:$B$35,0)),MAX($F235-20,0)*INDEX(Inputs!$G$24:$G$35,MATCH($D235,Inputs!$B$24:$B$35,0)))</f>
        <v>0</v>
      </c>
      <c r="U235" s="19"/>
    </row>
    <row r="236" spans="2:21" s="46" customFormat="1" x14ac:dyDescent="0.25">
      <c r="B236" s="48" t="s">
        <v>117</v>
      </c>
      <c r="C236" s="8">
        <v>2021</v>
      </c>
      <c r="D236" s="37">
        <v>12</v>
      </c>
      <c r="E236" s="49">
        <f>Data!J236</f>
        <v>8</v>
      </c>
      <c r="F236" s="49">
        <f>+Data!I236</f>
        <v>7.1040000000000001</v>
      </c>
      <c r="G236" s="31">
        <f>+NEM!G236</f>
        <v>924.58100000000013</v>
      </c>
      <c r="H236" s="31">
        <f>NoSolar!E236</f>
        <v>1595.2370000000001</v>
      </c>
      <c r="I236" s="31">
        <f>+NEM!M236</f>
        <v>0</v>
      </c>
      <c r="J236" s="31">
        <f>+NB.Hour!E236</f>
        <v>1220.9211</v>
      </c>
      <c r="K236" s="67">
        <v>0</v>
      </c>
      <c r="L236" s="31">
        <f>+-MIN(NEM!G236,0)</f>
        <v>0</v>
      </c>
      <c r="M236" s="31">
        <f>NB.Hour!H236</f>
        <v>296.34010000000001</v>
      </c>
      <c r="N236" s="33">
        <f>NoSolar!H236</f>
        <v>151.135943854</v>
      </c>
      <c r="O236" s="33">
        <f>+NEM!P236</f>
        <v>0</v>
      </c>
      <c r="P236" s="33">
        <f>+NB.Hour!N236</f>
        <v>0</v>
      </c>
      <c r="Q236" s="22">
        <f>+SUM(N236,MAX($E236-20,0)*INDEX(Inputs!$F$24:$F$35,MATCH($D236,Inputs!$B$24:$B$35,0)),MAX($F236-20,0)*INDEX(Inputs!$G$24:$G$35,MATCH($D236,Inputs!$B$24:$B$35,0)))</f>
        <v>151.135943854</v>
      </c>
      <c r="R236" s="22">
        <f>+SUM(O236,MAX($E236-20,0)*INDEX(Inputs!$F$24:$F$35,MATCH($D236,Inputs!$B$24:$B$35,0)),MAX($F236-20,0)*INDEX(Inputs!$G$24:$G$35,MATCH($D236,Inputs!$B$24:$B$35,0)))</f>
        <v>0</v>
      </c>
      <c r="S236" s="22">
        <f>+SUM(P236,MAX($E236-20,0)*INDEX(Inputs!$F$24:$F$35,MATCH($D236,Inputs!$B$24:$B$35,0)),MAX($F236-20,0)*INDEX(Inputs!$G$24:$G$35,MATCH($D236,Inputs!$B$24:$B$35,0)))</f>
        <v>0</v>
      </c>
      <c r="U236" s="19"/>
    </row>
    <row r="237" spans="2:21" s="46" customFormat="1" x14ac:dyDescent="0.25">
      <c r="B237" s="48" t="s">
        <v>118</v>
      </c>
      <c r="C237" s="8">
        <v>2021</v>
      </c>
      <c r="D237" s="37">
        <v>1</v>
      </c>
      <c r="E237" s="49">
        <f>Data!J237</f>
        <v>194</v>
      </c>
      <c r="F237" s="49">
        <f>+Data!I237</f>
        <v>167.11199999999999</v>
      </c>
      <c r="G237" s="31">
        <f>+NEM!G237</f>
        <v>75670.259999999995</v>
      </c>
      <c r="H237" s="31">
        <f>NoSolar!E237</f>
        <v>79777.567999999999</v>
      </c>
      <c r="I237" s="31">
        <f>+NEM!M237</f>
        <v>75670.259999999995</v>
      </c>
      <c r="J237" s="31">
        <f>+NB.Hour!E237</f>
        <v>75670.259999999995</v>
      </c>
      <c r="K237" s="67">
        <v>0</v>
      </c>
      <c r="L237" s="31">
        <f>+-MIN(NEM!G237,0)</f>
        <v>0</v>
      </c>
      <c r="M237" s="31">
        <f>NB.Hour!H237</f>
        <v>0</v>
      </c>
      <c r="N237" s="33">
        <f>NoSolar!H237</f>
        <v>3626.941395328</v>
      </c>
      <c r="O237" s="33">
        <f>+NEM!P237</f>
        <v>3445.4148109599996</v>
      </c>
      <c r="P237" s="33">
        <f>+NB.Hour!N237</f>
        <v>3445.4148109599996</v>
      </c>
      <c r="Q237" s="22">
        <f>+SUM(N237,MAX($E237-20,0)*INDEX(Inputs!$F$24:$F$35,MATCH($D237,Inputs!$B$24:$B$35,0)),MAX($F237-20,0)*INDEX(Inputs!$G$24:$G$35,MATCH($D237,Inputs!$B$24:$B$35,0)))</f>
        <v>4460.8097953279994</v>
      </c>
      <c r="R237" s="22">
        <f>+SUM(O237,MAX($E237-20,0)*INDEX(Inputs!$F$24:$F$35,MATCH($D237,Inputs!$B$24:$B$35,0)),MAX($F237-20,0)*INDEX(Inputs!$G$24:$G$35,MATCH($D237,Inputs!$B$24:$B$35,0)))</f>
        <v>4279.2832109599995</v>
      </c>
      <c r="S237" s="22">
        <f>+SUM(P237,MAX($E237-20,0)*INDEX(Inputs!$F$24:$F$35,MATCH($D237,Inputs!$B$24:$B$35,0)),MAX($F237-20,0)*INDEX(Inputs!$G$24:$G$35,MATCH($D237,Inputs!$B$24:$B$35,0)))</f>
        <v>4279.2832109599995</v>
      </c>
      <c r="U237" s="19"/>
    </row>
    <row r="238" spans="2:21" s="46" customFormat="1" x14ac:dyDescent="0.25">
      <c r="B238" s="48" t="s">
        <v>118</v>
      </c>
      <c r="C238" s="8">
        <v>2021</v>
      </c>
      <c r="D238" s="37">
        <v>2</v>
      </c>
      <c r="E238" s="49">
        <f>Data!J238</f>
        <v>196</v>
      </c>
      <c r="F238" s="49">
        <f>+Data!I238</f>
        <v>173.66399999999999</v>
      </c>
      <c r="G238" s="31">
        <f>+NEM!G238</f>
        <v>66188.524000000005</v>
      </c>
      <c r="H238" s="31">
        <f>NoSolar!E238</f>
        <v>70755.168000000005</v>
      </c>
      <c r="I238" s="31">
        <f>+NEM!M238</f>
        <v>66188.524000000005</v>
      </c>
      <c r="J238" s="31">
        <f>+NB.Hour!E238</f>
        <v>66188.524000000005</v>
      </c>
      <c r="K238" s="67">
        <v>0</v>
      </c>
      <c r="L238" s="31">
        <f>+-MIN(NEM!G238,0)</f>
        <v>0</v>
      </c>
      <c r="M238" s="31">
        <f>NB.Hour!H238</f>
        <v>0</v>
      </c>
      <c r="N238" s="33">
        <f>NoSolar!H238</f>
        <v>3228.187404928</v>
      </c>
      <c r="O238" s="33">
        <f>+NEM!P238</f>
        <v>3026.3600067040002</v>
      </c>
      <c r="P238" s="33">
        <f>+NB.Hour!N238</f>
        <v>3026.3600067040002</v>
      </c>
      <c r="Q238" s="22">
        <f>+SUM(N238,MAX($E238-20,0)*INDEX(Inputs!$F$24:$F$35,MATCH($D238,Inputs!$B$24:$B$35,0)),MAX($F238-20,0)*INDEX(Inputs!$G$24:$G$35,MATCH($D238,Inputs!$B$24:$B$35,0)))</f>
        <v>4093.2722049280001</v>
      </c>
      <c r="R238" s="22">
        <f>+SUM(O238,MAX($E238-20,0)*INDEX(Inputs!$F$24:$F$35,MATCH($D238,Inputs!$B$24:$B$35,0)),MAX($F238-20,0)*INDEX(Inputs!$G$24:$G$35,MATCH($D238,Inputs!$B$24:$B$35,0)))</f>
        <v>3891.4448067040003</v>
      </c>
      <c r="S238" s="22">
        <f>+SUM(P238,MAX($E238-20,0)*INDEX(Inputs!$F$24:$F$35,MATCH($D238,Inputs!$B$24:$B$35,0)),MAX($F238-20,0)*INDEX(Inputs!$G$24:$G$35,MATCH($D238,Inputs!$B$24:$B$35,0)))</f>
        <v>3891.4448067040003</v>
      </c>
      <c r="U238" s="19"/>
    </row>
    <row r="239" spans="2:21" s="46" customFormat="1" x14ac:dyDescent="0.25">
      <c r="B239" s="48" t="s">
        <v>118</v>
      </c>
      <c r="C239" s="8">
        <v>2021</v>
      </c>
      <c r="D239" s="37">
        <v>3</v>
      </c>
      <c r="E239" s="49">
        <f>Data!J239</f>
        <v>196</v>
      </c>
      <c r="F239" s="49">
        <f>+Data!I239</f>
        <v>154.00800000000001</v>
      </c>
      <c r="G239" s="31">
        <f>+NEM!G239</f>
        <v>46756.111999999994</v>
      </c>
      <c r="H239" s="31">
        <f>NoSolar!E239</f>
        <v>57046.375999999997</v>
      </c>
      <c r="I239" s="31">
        <f>+NEM!M239</f>
        <v>46756.111999999994</v>
      </c>
      <c r="J239" s="31">
        <f>+NB.Hour!E239</f>
        <v>46799.723999999995</v>
      </c>
      <c r="K239" s="67">
        <v>0</v>
      </c>
      <c r="L239" s="31">
        <f>+-MIN(NEM!G239,0)</f>
        <v>0</v>
      </c>
      <c r="M239" s="31">
        <f>NB.Hour!H239</f>
        <v>43.612000000000002</v>
      </c>
      <c r="N239" s="33">
        <f>NoSolar!H239</f>
        <v>2622.3136336959997</v>
      </c>
      <c r="O239" s="33">
        <f>+NEM!P239</f>
        <v>2167.5251259519996</v>
      </c>
      <c r="P239" s="33">
        <f>+NB.Hour!N239</f>
        <v>2167.803632184</v>
      </c>
      <c r="Q239" s="22">
        <f>+SUM(N239,MAX($E239-20,0)*INDEX(Inputs!$F$24:$F$35,MATCH($D239,Inputs!$B$24:$B$35,0)),MAX($F239-20,0)*INDEX(Inputs!$G$24:$G$35,MATCH($D239,Inputs!$B$24:$B$35,0)))</f>
        <v>3399.9292336959998</v>
      </c>
      <c r="R239" s="22">
        <f>+SUM(O239,MAX($E239-20,0)*INDEX(Inputs!$F$24:$F$35,MATCH($D239,Inputs!$B$24:$B$35,0)),MAX($F239-20,0)*INDEX(Inputs!$G$24:$G$35,MATCH($D239,Inputs!$B$24:$B$35,0)))</f>
        <v>2945.1407259520001</v>
      </c>
      <c r="S239" s="22">
        <f>+SUM(P239,MAX($E239-20,0)*INDEX(Inputs!$F$24:$F$35,MATCH($D239,Inputs!$B$24:$B$35,0)),MAX($F239-20,0)*INDEX(Inputs!$G$24:$G$35,MATCH($D239,Inputs!$B$24:$B$35,0)))</f>
        <v>2945.4192321840001</v>
      </c>
      <c r="U239" s="19"/>
    </row>
    <row r="240" spans="2:21" s="46" customFormat="1" x14ac:dyDescent="0.25">
      <c r="B240" s="48" t="s">
        <v>118</v>
      </c>
      <c r="C240" s="8">
        <v>2021</v>
      </c>
      <c r="D240" s="37">
        <v>4</v>
      </c>
      <c r="E240" s="49">
        <f>Data!J240</f>
        <v>196</v>
      </c>
      <c r="F240" s="49">
        <f>+Data!I240</f>
        <v>125.16800000000001</v>
      </c>
      <c r="G240" s="31">
        <f>+NEM!G240</f>
        <v>33404.796000000002</v>
      </c>
      <c r="H240" s="31">
        <f>NoSolar!E240</f>
        <v>45113.36</v>
      </c>
      <c r="I240" s="31">
        <f>+NEM!M240</f>
        <v>33404.796000000002</v>
      </c>
      <c r="J240" s="31">
        <f>+NB.Hour!E240</f>
        <v>33540.796000000002</v>
      </c>
      <c r="K240" s="67">
        <v>0</v>
      </c>
      <c r="L240" s="31">
        <f>+-MIN(NEM!G240,0)</f>
        <v>0</v>
      </c>
      <c r="M240" s="31">
        <f>NB.Hour!H240</f>
        <v>136</v>
      </c>
      <c r="N240" s="33">
        <f>NoSolar!H240</f>
        <v>2094.9220585600001</v>
      </c>
      <c r="O240" s="33">
        <f>+NEM!P240</f>
        <v>1577.4503640160001</v>
      </c>
      <c r="P240" s="33">
        <f>+NB.Hour!N240</f>
        <v>1578.3188600159999</v>
      </c>
      <c r="Q240" s="22">
        <f>+SUM(N240,MAX($E240-20,0)*INDEX(Inputs!$F$24:$F$35,MATCH($D240,Inputs!$B$24:$B$35,0)),MAX($F240-20,0)*INDEX(Inputs!$G$24:$G$35,MATCH($D240,Inputs!$B$24:$B$35,0)))</f>
        <v>2744.1996585600004</v>
      </c>
      <c r="R240" s="22">
        <f>+SUM(O240,MAX($E240-20,0)*INDEX(Inputs!$F$24:$F$35,MATCH($D240,Inputs!$B$24:$B$35,0)),MAX($F240-20,0)*INDEX(Inputs!$G$24:$G$35,MATCH($D240,Inputs!$B$24:$B$35,0)))</f>
        <v>2226.727964016</v>
      </c>
      <c r="S240" s="22">
        <f>+SUM(P240,MAX($E240-20,0)*INDEX(Inputs!$F$24:$F$35,MATCH($D240,Inputs!$B$24:$B$35,0)),MAX($F240-20,0)*INDEX(Inputs!$G$24:$G$35,MATCH($D240,Inputs!$B$24:$B$35,0)))</f>
        <v>2227.596460016</v>
      </c>
      <c r="U240" s="19"/>
    </row>
    <row r="241" spans="2:21" s="46" customFormat="1" x14ac:dyDescent="0.25">
      <c r="B241" s="48" t="s">
        <v>118</v>
      </c>
      <c r="C241" s="8">
        <v>2021</v>
      </c>
      <c r="D241" s="37">
        <v>5</v>
      </c>
      <c r="E241" s="49">
        <f>Data!J241</f>
        <v>196</v>
      </c>
      <c r="F241" s="49">
        <f>+Data!I241</f>
        <v>59.631999999999998</v>
      </c>
      <c r="G241" s="31">
        <f>+NEM!G241</f>
        <v>15690.988000000001</v>
      </c>
      <c r="H241" s="31">
        <f>NoSolar!E241</f>
        <v>28287.056</v>
      </c>
      <c r="I241" s="31">
        <f>+NEM!M241</f>
        <v>15690.988000000001</v>
      </c>
      <c r="J241" s="31">
        <f>+NB.Hour!E241</f>
        <v>16750.439999999999</v>
      </c>
      <c r="K241" s="67">
        <v>0</v>
      </c>
      <c r="L241" s="31">
        <f>+-MIN(NEM!G241,0)</f>
        <v>0</v>
      </c>
      <c r="M241" s="31">
        <f>NB.Hour!H241</f>
        <v>1059.452</v>
      </c>
      <c r="N241" s="33">
        <f>NoSolar!H241</f>
        <v>1351.266726976</v>
      </c>
      <c r="O241" s="33">
        <f>+NEM!P241</f>
        <v>794.57090564800012</v>
      </c>
      <c r="P241" s="33">
        <f>+NB.Hour!N241</f>
        <v>801.33656611999993</v>
      </c>
      <c r="Q241" s="22">
        <f>+SUM(N241,MAX($E241-20,0)*INDEX(Inputs!$F$24:$F$35,MATCH($D241,Inputs!$B$24:$B$35,0)),MAX($F241-20,0)*INDEX(Inputs!$G$24:$G$35,MATCH($D241,Inputs!$B$24:$B$35,0)))</f>
        <v>1708.9091269759999</v>
      </c>
      <c r="R241" s="22">
        <f>+SUM(O241,MAX($E241-20,0)*INDEX(Inputs!$F$24:$F$35,MATCH($D241,Inputs!$B$24:$B$35,0)),MAX($F241-20,0)*INDEX(Inputs!$G$24:$G$35,MATCH($D241,Inputs!$B$24:$B$35,0)))</f>
        <v>1152.2133056480002</v>
      </c>
      <c r="S241" s="22">
        <f>+SUM(P241,MAX($E241-20,0)*INDEX(Inputs!$F$24:$F$35,MATCH($D241,Inputs!$B$24:$B$35,0)),MAX($F241-20,0)*INDEX(Inputs!$G$24:$G$35,MATCH($D241,Inputs!$B$24:$B$35,0)))</f>
        <v>1158.97896612</v>
      </c>
      <c r="U241" s="19"/>
    </row>
    <row r="242" spans="2:21" s="46" customFormat="1" x14ac:dyDescent="0.25">
      <c r="B242" s="48" t="s">
        <v>118</v>
      </c>
      <c r="C242" s="8">
        <v>2021</v>
      </c>
      <c r="D242" s="37">
        <v>6</v>
      </c>
      <c r="E242" s="49">
        <f>Data!J242</f>
        <v>196</v>
      </c>
      <c r="F242" s="49">
        <f>+Data!I242</f>
        <v>149.08799999999999</v>
      </c>
      <c r="G242" s="31">
        <f>+NEM!G242</f>
        <v>34244.644</v>
      </c>
      <c r="H242" s="31">
        <f>NoSolar!E242</f>
        <v>48006.175999999999</v>
      </c>
      <c r="I242" s="31">
        <f>+NEM!M242</f>
        <v>34244.644</v>
      </c>
      <c r="J242" s="31">
        <f>+NB.Hour!E242</f>
        <v>34422.300000000003</v>
      </c>
      <c r="K242" s="67">
        <v>0</v>
      </c>
      <c r="L242" s="31">
        <f>+-MIN(NEM!G242,0)</f>
        <v>0</v>
      </c>
      <c r="M242" s="31">
        <f>NB.Hour!H242</f>
        <v>177.65600000000001</v>
      </c>
      <c r="N242" s="33">
        <f>NoSolar!H242</f>
        <v>2451.736870016</v>
      </c>
      <c r="O242" s="33">
        <f>+NEM!P242</f>
        <v>1781.3300771040001</v>
      </c>
      <c r="P242" s="33">
        <f>+NB.Hour!N242</f>
        <v>1783.2675934400002</v>
      </c>
      <c r="Q242" s="22">
        <f>+SUM(N242,MAX($E242-20,0)*INDEX(Inputs!$F$24:$F$35,MATCH($D242,Inputs!$B$24:$B$35,0)),MAX($F242-20,0)*INDEX(Inputs!$G$24:$G$35,MATCH($D242,Inputs!$B$24:$B$35,0)))</f>
        <v>3415.2901500160001</v>
      </c>
      <c r="R242" s="22">
        <f>+SUM(O242,MAX($E242-20,0)*INDEX(Inputs!$F$24:$F$35,MATCH($D242,Inputs!$B$24:$B$35,0)),MAX($F242-20,0)*INDEX(Inputs!$G$24:$G$35,MATCH($D242,Inputs!$B$24:$B$35,0)))</f>
        <v>2744.883357104</v>
      </c>
      <c r="S242" s="22">
        <f>+SUM(P242,MAX($E242-20,0)*INDEX(Inputs!$F$24:$F$35,MATCH($D242,Inputs!$B$24:$B$35,0)),MAX($F242-20,0)*INDEX(Inputs!$G$24:$G$35,MATCH($D242,Inputs!$B$24:$B$35,0)))</f>
        <v>2746.82087344</v>
      </c>
      <c r="U242" s="19"/>
    </row>
    <row r="243" spans="2:21" s="46" customFormat="1" x14ac:dyDescent="0.25">
      <c r="B243" s="48" t="s">
        <v>118</v>
      </c>
      <c r="C243" s="8">
        <v>2021</v>
      </c>
      <c r="D243" s="37">
        <v>7</v>
      </c>
      <c r="E243" s="49">
        <f>Data!J243</f>
        <v>196</v>
      </c>
      <c r="F243" s="49">
        <f>+Data!I243</f>
        <v>155.32</v>
      </c>
      <c r="G243" s="31">
        <f>+NEM!G243</f>
        <v>49404.487999999998</v>
      </c>
      <c r="H243" s="31">
        <f>NoSolar!E243</f>
        <v>61159.487999999998</v>
      </c>
      <c r="I243" s="31">
        <f>+NEM!M243</f>
        <v>49404.487999999998</v>
      </c>
      <c r="J243" s="31">
        <f>+NB.Hour!E243</f>
        <v>49404.487999999998</v>
      </c>
      <c r="K243" s="67">
        <v>0</v>
      </c>
      <c r="L243" s="31">
        <f>+-MIN(NEM!G243,0)</f>
        <v>0</v>
      </c>
      <c r="M243" s="31">
        <f>NB.Hour!H243</f>
        <v>0</v>
      </c>
      <c r="N243" s="33">
        <f>NoSolar!H243</f>
        <v>3092.5136174079998</v>
      </c>
      <c r="O243" s="33">
        <f>+NEM!P243</f>
        <v>2519.857037408</v>
      </c>
      <c r="P243" s="33">
        <f>+NB.Hour!N243</f>
        <v>2519.857037408</v>
      </c>
      <c r="Q243" s="22">
        <f>+SUM(N243,MAX($E243-20,0)*INDEX(Inputs!$F$24:$F$35,MATCH($D243,Inputs!$B$24:$B$35,0)),MAX($F243-20,0)*INDEX(Inputs!$G$24:$G$35,MATCH($D243,Inputs!$B$24:$B$35,0)))</f>
        <v>4093.8328174079998</v>
      </c>
      <c r="R243" s="22">
        <f>+SUM(O243,MAX($E243-20,0)*INDEX(Inputs!$F$24:$F$35,MATCH($D243,Inputs!$B$24:$B$35,0)),MAX($F243-20,0)*INDEX(Inputs!$G$24:$G$35,MATCH($D243,Inputs!$B$24:$B$35,0)))</f>
        <v>3521.1762374079999</v>
      </c>
      <c r="S243" s="22">
        <f>+SUM(P243,MAX($E243-20,0)*INDEX(Inputs!$F$24:$F$35,MATCH($D243,Inputs!$B$24:$B$35,0)),MAX($F243-20,0)*INDEX(Inputs!$G$24:$G$35,MATCH($D243,Inputs!$B$24:$B$35,0)))</f>
        <v>3521.1762374079999</v>
      </c>
      <c r="U243" s="19"/>
    </row>
    <row r="244" spans="2:21" s="46" customFormat="1" x14ac:dyDescent="0.25">
      <c r="B244" s="48" t="s">
        <v>118</v>
      </c>
      <c r="C244" s="8">
        <v>2021</v>
      </c>
      <c r="D244" s="37">
        <v>8</v>
      </c>
      <c r="E244" s="49">
        <f>Data!J244</f>
        <v>196</v>
      </c>
      <c r="F244" s="49">
        <f>+Data!I244</f>
        <v>140.89599999999999</v>
      </c>
      <c r="G244" s="31">
        <f>+NEM!G244</f>
        <v>37226.324000000001</v>
      </c>
      <c r="H244" s="31">
        <f>NoSolar!E244</f>
        <v>48523.991999999998</v>
      </c>
      <c r="I244" s="31">
        <f>+NEM!M244</f>
        <v>37226.324000000001</v>
      </c>
      <c r="J244" s="31">
        <f>+NB.Hour!E244</f>
        <v>37226.324000000001</v>
      </c>
      <c r="K244" s="67">
        <v>0</v>
      </c>
      <c r="L244" s="31">
        <f>+-MIN(NEM!G244,0)</f>
        <v>0</v>
      </c>
      <c r="M244" s="31">
        <f>NB.Hour!H244</f>
        <v>0</v>
      </c>
      <c r="N244" s="33">
        <f>NoSolar!H244</f>
        <v>2476.9627942719999</v>
      </c>
      <c r="O244" s="33">
        <f>+NEM!P244</f>
        <v>1926.5855999840001</v>
      </c>
      <c r="P244" s="33">
        <f>+NB.Hour!N244</f>
        <v>1926.5855999840001</v>
      </c>
      <c r="Q244" s="22">
        <f>+SUM(N244,MAX($E244-20,0)*INDEX(Inputs!$F$24:$F$35,MATCH($D244,Inputs!$B$24:$B$35,0)),MAX($F244-20,0)*INDEX(Inputs!$G$24:$G$35,MATCH($D244,Inputs!$B$24:$B$35,0)))</f>
        <v>3390.8725542719999</v>
      </c>
      <c r="R244" s="22">
        <f>+SUM(O244,MAX($E244-20,0)*INDEX(Inputs!$F$24:$F$35,MATCH($D244,Inputs!$B$24:$B$35,0)),MAX($F244-20,0)*INDEX(Inputs!$G$24:$G$35,MATCH($D244,Inputs!$B$24:$B$35,0)))</f>
        <v>2840.4953599840001</v>
      </c>
      <c r="S244" s="22">
        <f>+SUM(P244,MAX($E244-20,0)*INDEX(Inputs!$F$24:$F$35,MATCH($D244,Inputs!$B$24:$B$35,0)),MAX($F244-20,0)*INDEX(Inputs!$G$24:$G$35,MATCH($D244,Inputs!$B$24:$B$35,0)))</f>
        <v>2840.4953599840001</v>
      </c>
      <c r="U244" s="19"/>
    </row>
    <row r="245" spans="2:21" s="46" customFormat="1" x14ac:dyDescent="0.25">
      <c r="B245" s="48" t="s">
        <v>118</v>
      </c>
      <c r="C245" s="8">
        <v>2021</v>
      </c>
      <c r="D245" s="37">
        <v>9</v>
      </c>
      <c r="E245" s="49">
        <f>Data!J245</f>
        <v>196</v>
      </c>
      <c r="F245" s="49">
        <f>+Data!I245</f>
        <v>104.70399999999999</v>
      </c>
      <c r="G245" s="31">
        <f>+NEM!G245</f>
        <v>30420.796000000002</v>
      </c>
      <c r="H245" s="31">
        <f>NoSolar!E245</f>
        <v>40050.472000000002</v>
      </c>
      <c r="I245" s="31">
        <f>+NEM!M245</f>
        <v>30420.796000000002</v>
      </c>
      <c r="J245" s="31">
        <f>+NB.Hour!E245</f>
        <v>30426.048000000003</v>
      </c>
      <c r="K245" s="67">
        <v>0</v>
      </c>
      <c r="L245" s="31">
        <f>+-MIN(NEM!G245,0)</f>
        <v>0</v>
      </c>
      <c r="M245" s="31">
        <f>NB.Hour!H245</f>
        <v>5.2519999999999998</v>
      </c>
      <c r="N245" s="33">
        <f>NoSolar!H245</f>
        <v>1871.162660512</v>
      </c>
      <c r="O245" s="33">
        <f>+NEM!P245</f>
        <v>1445.5695000159999</v>
      </c>
      <c r="P245" s="33">
        <f>+NB.Hour!N245</f>
        <v>1445.603039288</v>
      </c>
      <c r="Q245" s="22">
        <f>+SUM(N245,MAX($E245-20,0)*INDEX(Inputs!$F$24:$F$35,MATCH($D245,Inputs!$B$24:$B$35,0)),MAX($F245-20,0)*INDEX(Inputs!$G$24:$G$35,MATCH($D245,Inputs!$B$24:$B$35,0)))</f>
        <v>2429.3754605120002</v>
      </c>
      <c r="R245" s="22">
        <f>+SUM(O245,MAX($E245-20,0)*INDEX(Inputs!$F$24:$F$35,MATCH($D245,Inputs!$B$24:$B$35,0)),MAX($F245-20,0)*INDEX(Inputs!$G$24:$G$35,MATCH($D245,Inputs!$B$24:$B$35,0)))</f>
        <v>2003.7823000159999</v>
      </c>
      <c r="S245" s="22">
        <f>+SUM(P245,MAX($E245-20,0)*INDEX(Inputs!$F$24:$F$35,MATCH($D245,Inputs!$B$24:$B$35,0)),MAX($F245-20,0)*INDEX(Inputs!$G$24:$G$35,MATCH($D245,Inputs!$B$24:$B$35,0)))</f>
        <v>2003.815839288</v>
      </c>
      <c r="U245" s="19"/>
    </row>
    <row r="246" spans="2:21" s="46" customFormat="1" x14ac:dyDescent="0.25">
      <c r="B246" s="48" t="s">
        <v>118</v>
      </c>
      <c r="C246" s="8">
        <v>2021</v>
      </c>
      <c r="D246" s="37">
        <v>10</v>
      </c>
      <c r="E246" s="49">
        <f>Data!J246</f>
        <v>196</v>
      </c>
      <c r="F246" s="49">
        <f>+Data!I246</f>
        <v>119.6</v>
      </c>
      <c r="G246" s="31">
        <f>+NEM!G246</f>
        <v>37413.024000000005</v>
      </c>
      <c r="H246" s="31">
        <f>NoSolar!E246</f>
        <v>44095.72</v>
      </c>
      <c r="I246" s="31">
        <f>+NEM!M246</f>
        <v>37413.024000000005</v>
      </c>
      <c r="J246" s="31">
        <f>+NB.Hour!E246</f>
        <v>37413.024000000005</v>
      </c>
      <c r="K246" s="67">
        <v>0</v>
      </c>
      <c r="L246" s="31">
        <f>+-MIN(NEM!G246,0)</f>
        <v>0</v>
      </c>
      <c r="M246" s="31">
        <f>NB.Hour!H246</f>
        <v>0</v>
      </c>
      <c r="N246" s="33">
        <f>NoSolar!H246</f>
        <v>2049.9464411200001</v>
      </c>
      <c r="O246" s="33">
        <f>+NEM!P246</f>
        <v>1754.5980087040002</v>
      </c>
      <c r="P246" s="33">
        <f>+NB.Hour!N246</f>
        <v>1754.5980087040002</v>
      </c>
      <c r="Q246" s="22">
        <f>+SUM(N246,MAX($E246-20,0)*INDEX(Inputs!$F$24:$F$35,MATCH($D246,Inputs!$B$24:$B$35,0)),MAX($F246-20,0)*INDEX(Inputs!$G$24:$G$35,MATCH($D246,Inputs!$B$24:$B$35,0)))</f>
        <v>2674.4464411200001</v>
      </c>
      <c r="R246" s="22">
        <f>+SUM(O246,MAX($E246-20,0)*INDEX(Inputs!$F$24:$F$35,MATCH($D246,Inputs!$B$24:$B$35,0)),MAX($F246-20,0)*INDEX(Inputs!$G$24:$G$35,MATCH($D246,Inputs!$B$24:$B$35,0)))</f>
        <v>2379.0980087040002</v>
      </c>
      <c r="S246" s="22">
        <f>+SUM(P246,MAX($E246-20,0)*INDEX(Inputs!$F$24:$F$35,MATCH($D246,Inputs!$B$24:$B$35,0)),MAX($F246-20,0)*INDEX(Inputs!$G$24:$G$35,MATCH($D246,Inputs!$B$24:$B$35,0)))</f>
        <v>2379.0980087040002</v>
      </c>
      <c r="U246" s="19"/>
    </row>
    <row r="247" spans="2:21" s="46" customFormat="1" x14ac:dyDescent="0.25">
      <c r="B247" s="48" t="s">
        <v>118</v>
      </c>
      <c r="C247" s="8">
        <v>2021</v>
      </c>
      <c r="D247" s="37">
        <v>11</v>
      </c>
      <c r="E247" s="49">
        <f>Data!J247</f>
        <v>196</v>
      </c>
      <c r="F247" s="49">
        <f>+Data!I247</f>
        <v>169.40799999999999</v>
      </c>
      <c r="G247" s="31">
        <f>+NEM!G247</f>
        <v>54458.631999999998</v>
      </c>
      <c r="H247" s="31">
        <f>NoSolar!E247</f>
        <v>59179.567999999999</v>
      </c>
      <c r="I247" s="31">
        <f>+NEM!M247</f>
        <v>54458.631999999998</v>
      </c>
      <c r="J247" s="31">
        <f>+NB.Hour!E247</f>
        <v>54458.631999999998</v>
      </c>
      <c r="K247" s="67">
        <v>0</v>
      </c>
      <c r="L247" s="31">
        <f>+-MIN(NEM!G247,0)</f>
        <v>0</v>
      </c>
      <c r="M247" s="31">
        <f>NB.Hour!H247</f>
        <v>0</v>
      </c>
      <c r="N247" s="33">
        <f>NoSolar!H247</f>
        <v>2716.5921873279999</v>
      </c>
      <c r="O247" s="33">
        <f>+NEM!P247</f>
        <v>2507.9456998719998</v>
      </c>
      <c r="P247" s="33">
        <f>+NB.Hour!N247</f>
        <v>2507.9456998719998</v>
      </c>
      <c r="Q247" s="22">
        <f>+SUM(N247,MAX($E247-20,0)*INDEX(Inputs!$F$24:$F$35,MATCH($D247,Inputs!$B$24:$B$35,0)),MAX($F247-20,0)*INDEX(Inputs!$G$24:$G$35,MATCH($D247,Inputs!$B$24:$B$35,0)))</f>
        <v>3562.7377873280002</v>
      </c>
      <c r="R247" s="22">
        <f>+SUM(O247,MAX($E247-20,0)*INDEX(Inputs!$F$24:$F$35,MATCH($D247,Inputs!$B$24:$B$35,0)),MAX($F247-20,0)*INDEX(Inputs!$G$24:$G$35,MATCH($D247,Inputs!$B$24:$B$35,0)))</f>
        <v>3354.091299872</v>
      </c>
      <c r="S247" s="22">
        <f>+SUM(P247,MAX($E247-20,0)*INDEX(Inputs!$F$24:$F$35,MATCH($D247,Inputs!$B$24:$B$35,0)),MAX($F247-20,0)*INDEX(Inputs!$G$24:$G$35,MATCH($D247,Inputs!$B$24:$B$35,0)))</f>
        <v>3354.091299872</v>
      </c>
      <c r="U247" s="19"/>
    </row>
    <row r="248" spans="2:21" s="46" customFormat="1" x14ac:dyDescent="0.25">
      <c r="B248" s="48" t="s">
        <v>118</v>
      </c>
      <c r="C248" s="8">
        <v>2021</v>
      </c>
      <c r="D248" s="37">
        <v>12</v>
      </c>
      <c r="E248" s="49">
        <f>Data!J248</f>
        <v>192</v>
      </c>
      <c r="F248" s="49">
        <f>+Data!I248</f>
        <v>197.584</v>
      </c>
      <c r="G248" s="31">
        <f>+NEM!G248</f>
        <v>80110.028000000006</v>
      </c>
      <c r="H248" s="31">
        <f>NoSolar!E248</f>
        <v>82683.432000000001</v>
      </c>
      <c r="I248" s="31">
        <f>+NEM!M248</f>
        <v>80110.028000000006</v>
      </c>
      <c r="J248" s="31">
        <f>+NB.Hour!E248</f>
        <v>80110.028000000006</v>
      </c>
      <c r="K248" s="67">
        <v>0</v>
      </c>
      <c r="L248" s="31">
        <f>+-MIN(NEM!G248,0)</f>
        <v>0</v>
      </c>
      <c r="M248" s="31">
        <f>NB.Hour!H248</f>
        <v>0</v>
      </c>
      <c r="N248" s="33">
        <f>NoSolar!H248</f>
        <v>3755.368960672</v>
      </c>
      <c r="O248" s="33">
        <f>+NEM!P248</f>
        <v>3641.634797488</v>
      </c>
      <c r="P248" s="33">
        <f>+NB.Hour!N248</f>
        <v>3641.634797488</v>
      </c>
      <c r="Q248" s="22">
        <f>+SUM(N248,MAX($E248-20,0)*INDEX(Inputs!$F$24:$F$35,MATCH($D248,Inputs!$B$24:$B$35,0)),MAX($F248-20,0)*INDEX(Inputs!$G$24:$G$35,MATCH($D248,Inputs!$B$24:$B$35,0)))</f>
        <v>4722.7777606720001</v>
      </c>
      <c r="R248" s="22">
        <f>+SUM(O248,MAX($E248-20,0)*INDEX(Inputs!$F$24:$F$35,MATCH($D248,Inputs!$B$24:$B$35,0)),MAX($F248-20,0)*INDEX(Inputs!$G$24:$G$35,MATCH($D248,Inputs!$B$24:$B$35,0)))</f>
        <v>4609.0435974880002</v>
      </c>
      <c r="S248" s="22">
        <f>+SUM(P248,MAX($E248-20,0)*INDEX(Inputs!$F$24:$F$35,MATCH($D248,Inputs!$B$24:$B$35,0)),MAX($F248-20,0)*INDEX(Inputs!$G$24:$G$35,MATCH($D248,Inputs!$B$24:$B$35,0)))</f>
        <v>4609.0435974880002</v>
      </c>
      <c r="U248" s="19"/>
    </row>
    <row r="249" spans="2:21" s="46" customFormat="1" x14ac:dyDescent="0.25">
      <c r="B249" s="48" t="s">
        <v>119</v>
      </c>
      <c r="C249" s="8">
        <v>2021</v>
      </c>
      <c r="D249" s="37">
        <v>1</v>
      </c>
      <c r="E249" s="49">
        <f>Data!J249</f>
        <v>21</v>
      </c>
      <c r="F249" s="49">
        <f>+Data!I249</f>
        <v>15.728</v>
      </c>
      <c r="G249" s="31">
        <f>+NEM!G249</f>
        <v>4772.5899999999992</v>
      </c>
      <c r="H249" s="31">
        <f>NoSolar!E249</f>
        <v>6110.1719999999996</v>
      </c>
      <c r="I249" s="31">
        <f>+NEM!M249</f>
        <v>4772.5899999999992</v>
      </c>
      <c r="J249" s="31">
        <f>+NB.Hour!E249</f>
        <v>5007.6756999999998</v>
      </c>
      <c r="K249" s="67">
        <v>0</v>
      </c>
      <c r="L249" s="31">
        <f>+-MIN(NEM!G249,0)</f>
        <v>0</v>
      </c>
      <c r="M249" s="31">
        <f>NB.Hour!H249</f>
        <v>235.0857</v>
      </c>
      <c r="N249" s="33">
        <f>NoSolar!H249</f>
        <v>371.13716171199997</v>
      </c>
      <c r="O249" s="33">
        <f>+NEM!P249</f>
        <v>312.02138763999994</v>
      </c>
      <c r="P249" s="33">
        <f>+NB.Hour!N249</f>
        <v>313.52264492019998</v>
      </c>
      <c r="Q249" s="22">
        <f>+SUM(N249,MAX($E249-20,0)*INDEX(Inputs!$F$24:$F$35,MATCH($D249,Inputs!$B$24:$B$35,0)),MAX($F249-20,0)*INDEX(Inputs!$G$24:$G$35,MATCH($D249,Inputs!$B$24:$B$35,0)))</f>
        <v>372.16716171199994</v>
      </c>
      <c r="R249" s="22">
        <f>+SUM(O249,MAX($E249-20,0)*INDEX(Inputs!$F$24:$F$35,MATCH($D249,Inputs!$B$24:$B$35,0)),MAX($F249-20,0)*INDEX(Inputs!$G$24:$G$35,MATCH($D249,Inputs!$B$24:$B$35,0)))</f>
        <v>313.05138763999992</v>
      </c>
      <c r="S249" s="22">
        <f>+SUM(P249,MAX($E249-20,0)*INDEX(Inputs!$F$24:$F$35,MATCH($D249,Inputs!$B$24:$B$35,0)),MAX($F249-20,0)*INDEX(Inputs!$G$24:$G$35,MATCH($D249,Inputs!$B$24:$B$35,0)))</f>
        <v>314.55264492019995</v>
      </c>
      <c r="U249" s="19"/>
    </row>
    <row r="250" spans="2:21" s="46" customFormat="1" x14ac:dyDescent="0.25">
      <c r="B250" s="48" t="s">
        <v>119</v>
      </c>
      <c r="C250" s="8">
        <v>2021</v>
      </c>
      <c r="D250" s="37">
        <v>2</v>
      </c>
      <c r="E250" s="49">
        <f>Data!J250</f>
        <v>23</v>
      </c>
      <c r="F250" s="49">
        <f>+Data!I250</f>
        <v>35.375999999999998</v>
      </c>
      <c r="G250" s="31">
        <f>+NEM!G250</f>
        <v>2617.6027999999997</v>
      </c>
      <c r="H250" s="31">
        <f>NoSolar!E250</f>
        <v>4198.5159999999996</v>
      </c>
      <c r="I250" s="31">
        <f>+NEM!M250</f>
        <v>2617.6027999999997</v>
      </c>
      <c r="J250" s="31">
        <f>+NB.Hour!E250</f>
        <v>3175.5317999999997</v>
      </c>
      <c r="K250" s="67">
        <v>0</v>
      </c>
      <c r="L250" s="31">
        <f>+-MIN(NEM!G250,0)</f>
        <v>0</v>
      </c>
      <c r="M250" s="31">
        <f>NB.Hour!H250</f>
        <v>557.92899999999997</v>
      </c>
      <c r="N250" s="33">
        <f>NoSolar!H250</f>
        <v>286.64961313599997</v>
      </c>
      <c r="O250" s="33">
        <f>+NEM!P250</f>
        <v>216.7795733488</v>
      </c>
      <c r="P250" s="33">
        <f>+NB.Hour!N250</f>
        <v>220.34250794279998</v>
      </c>
      <c r="Q250" s="22">
        <f>+SUM(N250,MAX($E250-20,0)*INDEX(Inputs!$F$24:$F$35,MATCH($D250,Inputs!$B$24:$B$35,0)),MAX($F250-20,0)*INDEX(Inputs!$G$24:$G$35,MATCH($D250,Inputs!$B$24:$B$35,0)))</f>
        <v>358.16281313599995</v>
      </c>
      <c r="R250" s="22">
        <f>+SUM(O250,MAX($E250-20,0)*INDEX(Inputs!$F$24:$F$35,MATCH($D250,Inputs!$B$24:$B$35,0)),MAX($F250-20,0)*INDEX(Inputs!$G$24:$G$35,MATCH($D250,Inputs!$B$24:$B$35,0)))</f>
        <v>288.29277334879998</v>
      </c>
      <c r="S250" s="22">
        <f>+SUM(P250,MAX($E250-20,0)*INDEX(Inputs!$F$24:$F$35,MATCH($D250,Inputs!$B$24:$B$35,0)),MAX($F250-20,0)*INDEX(Inputs!$G$24:$G$35,MATCH($D250,Inputs!$B$24:$B$35,0)))</f>
        <v>291.8557079428</v>
      </c>
      <c r="U250" s="19"/>
    </row>
    <row r="251" spans="2:21" s="46" customFormat="1" x14ac:dyDescent="0.25">
      <c r="B251" s="48" t="s">
        <v>119</v>
      </c>
      <c r="C251" s="8">
        <v>2021</v>
      </c>
      <c r="D251" s="37">
        <v>3</v>
      </c>
      <c r="E251" s="49">
        <f>Data!J251</f>
        <v>23</v>
      </c>
      <c r="F251" s="49">
        <f>+Data!I251</f>
        <v>34.072000000000003</v>
      </c>
      <c r="G251" s="31">
        <f>+NEM!G251</f>
        <v>552.25790000000006</v>
      </c>
      <c r="H251" s="31">
        <f>NoSolar!E251</f>
        <v>3739.752</v>
      </c>
      <c r="I251" s="31">
        <f>+NEM!M251</f>
        <v>552.25790000000006</v>
      </c>
      <c r="J251" s="31">
        <f>+NB.Hour!E251</f>
        <v>2328.2894000000001</v>
      </c>
      <c r="K251" s="67">
        <v>0</v>
      </c>
      <c r="L251" s="31">
        <f>+-MIN(NEM!G251,0)</f>
        <v>0</v>
      </c>
      <c r="M251" s="31">
        <f>NB.Hour!H251</f>
        <v>1776.0315000000001</v>
      </c>
      <c r="N251" s="33">
        <f>NoSolar!H251</f>
        <v>266.374079392</v>
      </c>
      <c r="O251" s="33">
        <f>+NEM!P251</f>
        <v>52.322017961800007</v>
      </c>
      <c r="P251" s="33">
        <f>+NB.Hour!N251</f>
        <v>136.84132730740001</v>
      </c>
      <c r="Q251" s="22">
        <f>+SUM(N251,MAX($E251-20,0)*INDEX(Inputs!$F$24:$F$35,MATCH($D251,Inputs!$B$24:$B$35,0)),MAX($F251-20,0)*INDEX(Inputs!$G$24:$G$35,MATCH($D251,Inputs!$B$24:$B$35,0)))</f>
        <v>332.08447939199999</v>
      </c>
      <c r="R251" s="22">
        <f>+SUM(O251,MAX($E251-20,0)*INDEX(Inputs!$F$24:$F$35,MATCH($D251,Inputs!$B$24:$B$35,0)),MAX($F251-20,0)*INDEX(Inputs!$G$24:$G$35,MATCH($D251,Inputs!$B$24:$B$35,0)))</f>
        <v>118.03241796180002</v>
      </c>
      <c r="S251" s="22">
        <f>+SUM(P251,MAX($E251-20,0)*INDEX(Inputs!$F$24:$F$35,MATCH($D251,Inputs!$B$24:$B$35,0)),MAX($F251-20,0)*INDEX(Inputs!$G$24:$G$35,MATCH($D251,Inputs!$B$24:$B$35,0)))</f>
        <v>202.55172730740003</v>
      </c>
      <c r="U251" s="19"/>
    </row>
    <row r="252" spans="2:21" s="46" customFormat="1" x14ac:dyDescent="0.25">
      <c r="B252" s="48" t="s">
        <v>119</v>
      </c>
      <c r="C252" s="8">
        <v>2021</v>
      </c>
      <c r="D252" s="37">
        <v>4</v>
      </c>
      <c r="E252" s="49">
        <f>Data!J252</f>
        <v>23</v>
      </c>
      <c r="F252" s="49">
        <f>+Data!I252</f>
        <v>15.236000000000001</v>
      </c>
      <c r="G252" s="31">
        <f>+NEM!G252</f>
        <v>-123.26810000000023</v>
      </c>
      <c r="H252" s="31">
        <f>NoSolar!E252</f>
        <v>3420.4679999999998</v>
      </c>
      <c r="I252" s="31">
        <f>+NEM!M252</f>
        <v>0</v>
      </c>
      <c r="J252" s="31">
        <f>+NB.Hour!E252</f>
        <v>1950.6655999999998</v>
      </c>
      <c r="K252" s="67">
        <v>0</v>
      </c>
      <c r="L252" s="31">
        <f>+-MIN(NEM!G252,0)</f>
        <v>123.26810000000023</v>
      </c>
      <c r="M252" s="31">
        <f>NB.Hour!H252</f>
        <v>2073.9337</v>
      </c>
      <c r="N252" s="33">
        <f>NoSolar!H252</f>
        <v>252.263003728</v>
      </c>
      <c r="O252" s="33">
        <f>+NEM!P252</f>
        <v>0</v>
      </c>
      <c r="P252" s="33">
        <f>+NB.Hour!N252</f>
        <v>106.39452707819997</v>
      </c>
      <c r="Q252" s="22">
        <f>+SUM(N252,MAX($E252-20,0)*INDEX(Inputs!$F$24:$F$35,MATCH($D252,Inputs!$B$24:$B$35,0)),MAX($F252-20,0)*INDEX(Inputs!$G$24:$G$35,MATCH($D252,Inputs!$B$24:$B$35,0)))</f>
        <v>255.353003728</v>
      </c>
      <c r="R252" s="22">
        <f>+SUM(O252,MAX($E252-20,0)*INDEX(Inputs!$F$24:$F$35,MATCH($D252,Inputs!$B$24:$B$35,0)),MAX($F252-20,0)*INDEX(Inputs!$G$24:$G$35,MATCH($D252,Inputs!$B$24:$B$35,0)))</f>
        <v>3.09</v>
      </c>
      <c r="S252" s="22">
        <f>+SUM(P252,MAX($E252-20,0)*INDEX(Inputs!$F$24:$F$35,MATCH($D252,Inputs!$B$24:$B$35,0)),MAX($F252-20,0)*INDEX(Inputs!$G$24:$G$35,MATCH($D252,Inputs!$B$24:$B$35,0)))</f>
        <v>109.48452707819997</v>
      </c>
      <c r="U252" s="19"/>
    </row>
    <row r="253" spans="2:21" s="46" customFormat="1" x14ac:dyDescent="0.25">
      <c r="B253" s="48" t="s">
        <v>119</v>
      </c>
      <c r="C253" s="8">
        <v>2021</v>
      </c>
      <c r="D253" s="37">
        <v>5</v>
      </c>
      <c r="E253" s="49">
        <f>Data!J253</f>
        <v>23</v>
      </c>
      <c r="F253" s="49">
        <f>+Data!I253</f>
        <v>29.963999999999999</v>
      </c>
      <c r="G253" s="31">
        <f>+NEM!G253</f>
        <v>271.63900000000012</v>
      </c>
      <c r="H253" s="31">
        <f>NoSolar!E253</f>
        <v>3993.8679999999999</v>
      </c>
      <c r="I253" s="31">
        <f>+NEM!M253</f>
        <v>148.37089999999989</v>
      </c>
      <c r="J253" s="31">
        <f>+NB.Hour!E253</f>
        <v>2147.2658999999999</v>
      </c>
      <c r="K253" s="67">
        <v>0</v>
      </c>
      <c r="L253" s="31">
        <f>+-MIN(NEM!G253,0)</f>
        <v>0</v>
      </c>
      <c r="M253" s="31">
        <f>NB.Hour!H253</f>
        <v>1875.6269</v>
      </c>
      <c r="N253" s="33">
        <f>NoSolar!H253</f>
        <v>277.604990128</v>
      </c>
      <c r="O253" s="33">
        <f>+NEM!P253</f>
        <v>14.056955807799991</v>
      </c>
      <c r="P253" s="33">
        <f>+NB.Hour!N253</f>
        <v>125.07511062740001</v>
      </c>
      <c r="Q253" s="22">
        <f>+SUM(N253,MAX($E253-20,0)*INDEX(Inputs!$F$24:$F$35,MATCH($D253,Inputs!$B$24:$B$35,0)),MAX($F253-20,0)*INDEX(Inputs!$G$24:$G$35,MATCH($D253,Inputs!$B$24:$B$35,0)))</f>
        <v>325.03479012799994</v>
      </c>
      <c r="R253" s="22">
        <f>+SUM(O253,MAX($E253-20,0)*INDEX(Inputs!$F$24:$F$35,MATCH($D253,Inputs!$B$24:$B$35,0)),MAX($F253-20,0)*INDEX(Inputs!$G$24:$G$35,MATCH($D253,Inputs!$B$24:$B$35,0)))</f>
        <v>61.486755807799987</v>
      </c>
      <c r="S253" s="22">
        <f>+SUM(P253,MAX($E253-20,0)*INDEX(Inputs!$F$24:$F$35,MATCH($D253,Inputs!$B$24:$B$35,0)),MAX($F253-20,0)*INDEX(Inputs!$G$24:$G$35,MATCH($D253,Inputs!$B$24:$B$35,0)))</f>
        <v>172.50491062739999</v>
      </c>
      <c r="U253" s="19"/>
    </row>
    <row r="254" spans="2:21" s="46" customFormat="1" x14ac:dyDescent="0.25">
      <c r="B254" s="48" t="s">
        <v>119</v>
      </c>
      <c r="C254" s="8">
        <v>2021</v>
      </c>
      <c r="D254" s="37">
        <v>6</v>
      </c>
      <c r="E254" s="49">
        <f>Data!J254</f>
        <v>24</v>
      </c>
      <c r="F254" s="49">
        <f>+Data!I254</f>
        <v>18.324000000000002</v>
      </c>
      <c r="G254" s="31">
        <f>+NEM!G254</f>
        <v>1575.0294999999996</v>
      </c>
      <c r="H254" s="31">
        <f>NoSolar!E254</f>
        <v>5639.1719999999996</v>
      </c>
      <c r="I254" s="31">
        <f>+NEM!M254</f>
        <v>1575.0294999999996</v>
      </c>
      <c r="J254" s="31">
        <f>+NB.Hour!E254</f>
        <v>2967.4623000000001</v>
      </c>
      <c r="K254" s="67">
        <v>0</v>
      </c>
      <c r="L254" s="31">
        <f>+-MIN(NEM!G254,0)</f>
        <v>0</v>
      </c>
      <c r="M254" s="31">
        <f>NB.Hour!H254</f>
        <v>1392.4328</v>
      </c>
      <c r="N254" s="33">
        <f>NoSolar!H254</f>
        <v>387.78590315199995</v>
      </c>
      <c r="O254" s="33">
        <f>+NEM!P254</f>
        <v>165.77185487499995</v>
      </c>
      <c r="P254" s="33">
        <f>+NB.Hour!N254</f>
        <v>204.98300923879998</v>
      </c>
      <c r="Q254" s="22">
        <f>+SUM(N254,MAX($E254-20,0)*INDEX(Inputs!$F$24:$F$35,MATCH($D254,Inputs!$B$24:$B$35,0)),MAX($F254-20,0)*INDEX(Inputs!$G$24:$G$35,MATCH($D254,Inputs!$B$24:$B$35,0)))</f>
        <v>391.90590315199995</v>
      </c>
      <c r="R254" s="22">
        <f>+SUM(O254,MAX($E254-20,0)*INDEX(Inputs!$F$24:$F$35,MATCH($D254,Inputs!$B$24:$B$35,0)),MAX($F254-20,0)*INDEX(Inputs!$G$24:$G$35,MATCH($D254,Inputs!$B$24:$B$35,0)))</f>
        <v>169.89185487499995</v>
      </c>
      <c r="S254" s="22">
        <f>+SUM(P254,MAX($E254-20,0)*INDEX(Inputs!$F$24:$F$35,MATCH($D254,Inputs!$B$24:$B$35,0)),MAX($F254-20,0)*INDEX(Inputs!$G$24:$G$35,MATCH($D254,Inputs!$B$24:$B$35,0)))</f>
        <v>209.10300923879998</v>
      </c>
      <c r="U254" s="19"/>
    </row>
    <row r="255" spans="2:21" s="46" customFormat="1" x14ac:dyDescent="0.25">
      <c r="B255" s="48" t="s">
        <v>119</v>
      </c>
      <c r="C255" s="8">
        <v>2021</v>
      </c>
      <c r="D255" s="37">
        <v>7</v>
      </c>
      <c r="E255" s="49">
        <f>Data!J255</f>
        <v>24</v>
      </c>
      <c r="F255" s="49">
        <f>+Data!I255</f>
        <v>16.372</v>
      </c>
      <c r="G255" s="31">
        <f>+NEM!G255</f>
        <v>2716.4583999999995</v>
      </c>
      <c r="H255" s="31">
        <f>NoSolar!E255</f>
        <v>6298.6279999999997</v>
      </c>
      <c r="I255" s="31">
        <f>+NEM!M255</f>
        <v>2716.4583999999995</v>
      </c>
      <c r="J255" s="31">
        <f>+NB.Hour!E255</f>
        <v>3517.5529999999999</v>
      </c>
      <c r="K255" s="67">
        <v>0</v>
      </c>
      <c r="L255" s="31">
        <f>+-MIN(NEM!G255,0)</f>
        <v>0</v>
      </c>
      <c r="M255" s="31">
        <f>NB.Hour!H255</f>
        <v>801.09460000000001</v>
      </c>
      <c r="N255" s="33">
        <f>NoSolar!H255</f>
        <v>419.91196164799999</v>
      </c>
      <c r="O255" s="33">
        <f>+NEM!P255</f>
        <v>245.40298741439997</v>
      </c>
      <c r="P255" s="33">
        <f>+NB.Hour!N255</f>
        <v>254.13972512200002</v>
      </c>
      <c r="Q255" s="22">
        <f>+SUM(N255,MAX($E255-20,0)*INDEX(Inputs!$F$24:$F$35,MATCH($D255,Inputs!$B$24:$B$35,0)),MAX($F255-20,0)*INDEX(Inputs!$G$24:$G$35,MATCH($D255,Inputs!$B$24:$B$35,0)))</f>
        <v>424.03196164799999</v>
      </c>
      <c r="R255" s="22">
        <f>+SUM(O255,MAX($E255-20,0)*INDEX(Inputs!$F$24:$F$35,MATCH($D255,Inputs!$B$24:$B$35,0)),MAX($F255-20,0)*INDEX(Inputs!$G$24:$G$35,MATCH($D255,Inputs!$B$24:$B$35,0)))</f>
        <v>249.52298741439998</v>
      </c>
      <c r="S255" s="22">
        <f>+SUM(P255,MAX($E255-20,0)*INDEX(Inputs!$F$24:$F$35,MATCH($D255,Inputs!$B$24:$B$35,0)),MAX($F255-20,0)*INDEX(Inputs!$G$24:$G$35,MATCH($D255,Inputs!$B$24:$B$35,0)))</f>
        <v>258.25972512200002</v>
      </c>
      <c r="U255" s="19"/>
    </row>
    <row r="256" spans="2:21" s="46" customFormat="1" x14ac:dyDescent="0.25">
      <c r="B256" s="48" t="s">
        <v>119</v>
      </c>
      <c r="C256" s="8">
        <v>2021</v>
      </c>
      <c r="D256" s="37">
        <v>8</v>
      </c>
      <c r="E256" s="49">
        <f>Data!J256</f>
        <v>24</v>
      </c>
      <c r="F256" s="49">
        <f>+Data!I256</f>
        <v>18.004000000000001</v>
      </c>
      <c r="G256" s="31">
        <f>+NEM!G256</f>
        <v>1492.4188000000004</v>
      </c>
      <c r="H256" s="31">
        <f>NoSolar!E256</f>
        <v>4969.1360000000004</v>
      </c>
      <c r="I256" s="31">
        <f>+NEM!M256</f>
        <v>1492.4188000000004</v>
      </c>
      <c r="J256" s="31">
        <f>+NB.Hour!E256</f>
        <v>2732.0887000000002</v>
      </c>
      <c r="K256" s="67">
        <v>0</v>
      </c>
      <c r="L256" s="31">
        <f>+-MIN(NEM!G256,0)</f>
        <v>0</v>
      </c>
      <c r="M256" s="31">
        <f>NB.Hour!H256</f>
        <v>1239.6699000000001</v>
      </c>
      <c r="N256" s="33">
        <f>NoSolar!H256</f>
        <v>355.14442937600006</v>
      </c>
      <c r="O256" s="33">
        <f>+NEM!P256</f>
        <v>157.07707870000004</v>
      </c>
      <c r="P256" s="33">
        <f>+NB.Hour!N256</f>
        <v>199.2925141902</v>
      </c>
      <c r="Q256" s="22">
        <f>+SUM(N256,MAX($E256-20,0)*INDEX(Inputs!$F$24:$F$35,MATCH($D256,Inputs!$B$24:$B$35,0)),MAX($F256-20,0)*INDEX(Inputs!$G$24:$G$35,MATCH($D256,Inputs!$B$24:$B$35,0)))</f>
        <v>359.26442937600007</v>
      </c>
      <c r="R256" s="22">
        <f>+SUM(O256,MAX($E256-20,0)*INDEX(Inputs!$F$24:$F$35,MATCH($D256,Inputs!$B$24:$B$35,0)),MAX($F256-20,0)*INDEX(Inputs!$G$24:$G$35,MATCH($D256,Inputs!$B$24:$B$35,0)))</f>
        <v>161.19707870000005</v>
      </c>
      <c r="S256" s="22">
        <f>+SUM(P256,MAX($E256-20,0)*INDEX(Inputs!$F$24:$F$35,MATCH($D256,Inputs!$B$24:$B$35,0)),MAX($F256-20,0)*INDEX(Inputs!$G$24:$G$35,MATCH($D256,Inputs!$B$24:$B$35,0)))</f>
        <v>203.4125141902</v>
      </c>
      <c r="U256" s="19"/>
    </row>
    <row r="257" spans="2:21" s="46" customFormat="1" x14ac:dyDescent="0.25">
      <c r="B257" s="48" t="s">
        <v>119</v>
      </c>
      <c r="C257" s="8">
        <v>2021</v>
      </c>
      <c r="D257" s="37">
        <v>9</v>
      </c>
      <c r="E257" s="49">
        <f>Data!J257</f>
        <v>24</v>
      </c>
      <c r="F257" s="49">
        <f>+Data!I257</f>
        <v>24.4</v>
      </c>
      <c r="G257" s="31">
        <f>+NEM!G257</f>
        <v>1027.6336999999999</v>
      </c>
      <c r="H257" s="31">
        <f>NoSolar!E257</f>
        <v>4085.364</v>
      </c>
      <c r="I257" s="31">
        <f>+NEM!M257</f>
        <v>1027.6336999999999</v>
      </c>
      <c r="J257" s="31">
        <f>+NB.Hour!E257</f>
        <v>2349.7709999999997</v>
      </c>
      <c r="K257" s="67">
        <v>0</v>
      </c>
      <c r="L257" s="31">
        <f>+-MIN(NEM!G257,0)</f>
        <v>0</v>
      </c>
      <c r="M257" s="31">
        <f>NB.Hour!H257</f>
        <v>1322.1373000000001</v>
      </c>
      <c r="N257" s="33">
        <f>NoSolar!H257</f>
        <v>281.64874734400001</v>
      </c>
      <c r="O257" s="33">
        <f>+NEM!P257</f>
        <v>97.360072005399999</v>
      </c>
      <c r="P257" s="33">
        <f>+NB.Hour!N257</f>
        <v>154.95246780299999</v>
      </c>
      <c r="Q257" s="22">
        <f>+SUM(N257,MAX($E257-20,0)*INDEX(Inputs!$F$24:$F$35,MATCH($D257,Inputs!$B$24:$B$35,0)),MAX($F257-20,0)*INDEX(Inputs!$G$24:$G$35,MATCH($D257,Inputs!$B$24:$B$35,0)))</f>
        <v>305.348747344</v>
      </c>
      <c r="R257" s="22">
        <f>+SUM(O257,MAX($E257-20,0)*INDEX(Inputs!$F$24:$F$35,MATCH($D257,Inputs!$B$24:$B$35,0)),MAX($F257-20,0)*INDEX(Inputs!$G$24:$G$35,MATCH($D257,Inputs!$B$24:$B$35,0)))</f>
        <v>121.0600720054</v>
      </c>
      <c r="S257" s="22">
        <f>+SUM(P257,MAX($E257-20,0)*INDEX(Inputs!$F$24:$F$35,MATCH($D257,Inputs!$B$24:$B$35,0)),MAX($F257-20,0)*INDEX(Inputs!$G$24:$G$35,MATCH($D257,Inputs!$B$24:$B$35,0)))</f>
        <v>178.65246780299998</v>
      </c>
      <c r="U257" s="19"/>
    </row>
    <row r="258" spans="2:21" s="46" customFormat="1" x14ac:dyDescent="0.25">
      <c r="B258" s="48" t="s">
        <v>119</v>
      </c>
      <c r="C258" s="8">
        <v>2021</v>
      </c>
      <c r="D258" s="37">
        <v>10</v>
      </c>
      <c r="E258" s="49">
        <f>Data!J258</f>
        <v>24</v>
      </c>
      <c r="F258" s="49">
        <f>+Data!I258</f>
        <v>12.448</v>
      </c>
      <c r="G258" s="31">
        <f>+NEM!G258</f>
        <v>1575.7284</v>
      </c>
      <c r="H258" s="31">
        <f>NoSolar!E258</f>
        <v>3745</v>
      </c>
      <c r="I258" s="31">
        <f>+NEM!M258</f>
        <v>1575.7284</v>
      </c>
      <c r="J258" s="31">
        <f>+NB.Hour!E258</f>
        <v>2556.6741000000002</v>
      </c>
      <c r="K258" s="67">
        <v>0</v>
      </c>
      <c r="L258" s="31">
        <f>+-MIN(NEM!G258,0)</f>
        <v>0</v>
      </c>
      <c r="M258" s="31">
        <f>NB.Hour!H258</f>
        <v>980.94569999999999</v>
      </c>
      <c r="N258" s="33">
        <f>NoSolar!H258</f>
        <v>266.60602</v>
      </c>
      <c r="O258" s="33">
        <f>+NEM!P258</f>
        <v>149.28766007280001</v>
      </c>
      <c r="P258" s="33">
        <f>+NB.Hour!N258</f>
        <v>176.99721160660002</v>
      </c>
      <c r="Q258" s="22">
        <f>+SUM(N258,MAX($E258-20,0)*INDEX(Inputs!$F$24:$F$35,MATCH($D258,Inputs!$B$24:$B$35,0)),MAX($F258-20,0)*INDEX(Inputs!$G$24:$G$35,MATCH($D258,Inputs!$B$24:$B$35,0)))</f>
        <v>270.72602000000001</v>
      </c>
      <c r="R258" s="22">
        <f>+SUM(O258,MAX($E258-20,0)*INDEX(Inputs!$F$24:$F$35,MATCH($D258,Inputs!$B$24:$B$35,0)),MAX($F258-20,0)*INDEX(Inputs!$G$24:$G$35,MATCH($D258,Inputs!$B$24:$B$35,0)))</f>
        <v>153.40766007280001</v>
      </c>
      <c r="S258" s="22">
        <f>+SUM(P258,MAX($E258-20,0)*INDEX(Inputs!$F$24:$F$35,MATCH($D258,Inputs!$B$24:$B$35,0)),MAX($F258-20,0)*INDEX(Inputs!$G$24:$G$35,MATCH($D258,Inputs!$B$24:$B$35,0)))</f>
        <v>181.11721160660002</v>
      </c>
      <c r="U258" s="19"/>
    </row>
    <row r="259" spans="2:21" s="46" customFormat="1" x14ac:dyDescent="0.25">
      <c r="B259" s="48" t="s">
        <v>119</v>
      </c>
      <c r="C259" s="8">
        <v>2021</v>
      </c>
      <c r="D259" s="37">
        <v>11</v>
      </c>
      <c r="E259" s="49">
        <f>Data!J259</f>
        <v>24</v>
      </c>
      <c r="F259" s="49">
        <f>+Data!I259</f>
        <v>11.14</v>
      </c>
      <c r="G259" s="31">
        <f>+NEM!G259</f>
        <v>2340.5227</v>
      </c>
      <c r="H259" s="31">
        <f>NoSolar!E259</f>
        <v>3921.096</v>
      </c>
      <c r="I259" s="31">
        <f>+NEM!M259</f>
        <v>2340.5227</v>
      </c>
      <c r="J259" s="31">
        <f>+NB.Hour!E259</f>
        <v>2924.9515999999999</v>
      </c>
      <c r="K259" s="67">
        <v>0</v>
      </c>
      <c r="L259" s="31">
        <f>+-MIN(NEM!G259,0)</f>
        <v>0</v>
      </c>
      <c r="M259" s="31">
        <f>NB.Hour!H259</f>
        <v>584.4289</v>
      </c>
      <c r="N259" s="33">
        <f>NoSolar!H259</f>
        <v>274.38875881600001</v>
      </c>
      <c r="O259" s="33">
        <f>+NEM!P259</f>
        <v>204.53374124920001</v>
      </c>
      <c r="P259" s="33">
        <f>+NB.Hour!N259</f>
        <v>208.26590420460002</v>
      </c>
      <c r="Q259" s="22">
        <f>+SUM(N259,MAX($E259-20,0)*INDEX(Inputs!$F$24:$F$35,MATCH($D259,Inputs!$B$24:$B$35,0)),MAX($F259-20,0)*INDEX(Inputs!$G$24:$G$35,MATCH($D259,Inputs!$B$24:$B$35,0)))</f>
        <v>278.50875881600001</v>
      </c>
      <c r="R259" s="22">
        <f>+SUM(O259,MAX($E259-20,0)*INDEX(Inputs!$F$24:$F$35,MATCH($D259,Inputs!$B$24:$B$35,0)),MAX($F259-20,0)*INDEX(Inputs!$G$24:$G$35,MATCH($D259,Inputs!$B$24:$B$35,0)))</f>
        <v>208.65374124920001</v>
      </c>
      <c r="S259" s="22">
        <f>+SUM(P259,MAX($E259-20,0)*INDEX(Inputs!$F$24:$F$35,MATCH($D259,Inputs!$B$24:$B$35,0)),MAX($F259-20,0)*INDEX(Inputs!$G$24:$G$35,MATCH($D259,Inputs!$B$24:$B$35,0)))</f>
        <v>212.38590420460002</v>
      </c>
      <c r="U259" s="19"/>
    </row>
    <row r="260" spans="2:21" s="46" customFormat="1" x14ac:dyDescent="0.25">
      <c r="B260" s="48" t="s">
        <v>119</v>
      </c>
      <c r="C260" s="8">
        <v>2021</v>
      </c>
      <c r="D260" s="37">
        <v>12</v>
      </c>
      <c r="E260" s="49">
        <f>Data!J260</f>
        <v>24</v>
      </c>
      <c r="F260" s="49">
        <f>+Data!I260</f>
        <v>13.432</v>
      </c>
      <c r="G260" s="31">
        <f>+NEM!G260</f>
        <v>3592.5465000000004</v>
      </c>
      <c r="H260" s="31">
        <f>NoSolar!E260</f>
        <v>4453.6400000000003</v>
      </c>
      <c r="I260" s="31">
        <f>+NEM!M260</f>
        <v>3592.5465000000004</v>
      </c>
      <c r="J260" s="31">
        <f>+NB.Hour!E260</f>
        <v>3792.0585000000005</v>
      </c>
      <c r="K260" s="67">
        <v>0</v>
      </c>
      <c r="L260" s="31">
        <f>+-MIN(NEM!G260,0)</f>
        <v>0</v>
      </c>
      <c r="M260" s="31">
        <f>NB.Hour!H260</f>
        <v>199.512</v>
      </c>
      <c r="N260" s="33">
        <f>NoSolar!H260</f>
        <v>297.92507344000001</v>
      </c>
      <c r="O260" s="33">
        <f>+NEM!P260</f>
        <v>259.86818511400003</v>
      </c>
      <c r="P260" s="33">
        <f>+NB.Hour!N260</f>
        <v>261.14226874600001</v>
      </c>
      <c r="Q260" s="22">
        <f>+SUM(N260,MAX($E260-20,0)*INDEX(Inputs!$F$24:$F$35,MATCH($D260,Inputs!$B$24:$B$35,0)),MAX($F260-20,0)*INDEX(Inputs!$G$24:$G$35,MATCH($D260,Inputs!$B$24:$B$35,0)))</f>
        <v>302.04507344000001</v>
      </c>
      <c r="R260" s="22">
        <f>+SUM(O260,MAX($E260-20,0)*INDEX(Inputs!$F$24:$F$35,MATCH($D260,Inputs!$B$24:$B$35,0)),MAX($F260-20,0)*INDEX(Inputs!$G$24:$G$35,MATCH($D260,Inputs!$B$24:$B$35,0)))</f>
        <v>263.98818511400003</v>
      </c>
      <c r="S260" s="22">
        <f>+SUM(P260,MAX($E260-20,0)*INDEX(Inputs!$F$24:$F$35,MATCH($D260,Inputs!$B$24:$B$35,0)),MAX($F260-20,0)*INDEX(Inputs!$G$24:$G$35,MATCH($D260,Inputs!$B$24:$B$35,0)))</f>
        <v>265.26226874600002</v>
      </c>
      <c r="U260" s="19"/>
    </row>
    <row r="261" spans="2:21" s="46" customFormat="1" x14ac:dyDescent="0.25">
      <c r="B261" s="48" t="s">
        <v>120</v>
      </c>
      <c r="C261" s="8">
        <v>2021</v>
      </c>
      <c r="D261" s="37">
        <v>1</v>
      </c>
      <c r="E261" s="49">
        <f>Data!J261</f>
        <v>42</v>
      </c>
      <c r="F261" s="49">
        <f>+Data!I261</f>
        <v>49.688000000000002</v>
      </c>
      <c r="G261" s="31">
        <f>+NEM!G261</f>
        <v>15192.415999999999</v>
      </c>
      <c r="H261" s="31">
        <f>NoSolar!E261</f>
        <v>15192.415999999999</v>
      </c>
      <c r="I261" s="31">
        <f>+NEM!M261</f>
        <v>15192.415999999999</v>
      </c>
      <c r="J261" s="31">
        <f>+NB.Hour!E261</f>
        <v>15192.415999999999</v>
      </c>
      <c r="K261" s="67">
        <v>0</v>
      </c>
      <c r="L261" s="31">
        <f>+-MIN(NEM!G261,0)</f>
        <v>0</v>
      </c>
      <c r="M261" s="31">
        <f>NB.Hour!H261</f>
        <v>0</v>
      </c>
      <c r="N261" s="33">
        <f>NoSolar!H261</f>
        <v>772.53601753600003</v>
      </c>
      <c r="O261" s="33">
        <f>+NEM!P261</f>
        <v>772.53601753600003</v>
      </c>
      <c r="P261" s="33">
        <f>+NB.Hour!N261</f>
        <v>772.53601753600003</v>
      </c>
      <c r="Q261" s="22">
        <f>+SUM(N261,MAX($E261-20,0)*INDEX(Inputs!$F$24:$F$35,MATCH($D261,Inputs!$B$24:$B$35,0)),MAX($F261-20,0)*INDEX(Inputs!$G$24:$G$35,MATCH($D261,Inputs!$B$24:$B$35,0)))</f>
        <v>927.30761753599995</v>
      </c>
      <c r="R261" s="22">
        <f>+SUM(O261,MAX($E261-20,0)*INDEX(Inputs!$F$24:$F$35,MATCH($D261,Inputs!$B$24:$B$35,0)),MAX($F261-20,0)*INDEX(Inputs!$G$24:$G$35,MATCH($D261,Inputs!$B$24:$B$35,0)))</f>
        <v>927.30761753599995</v>
      </c>
      <c r="S261" s="22">
        <f>+SUM(P261,MAX($E261-20,0)*INDEX(Inputs!$F$24:$F$35,MATCH($D261,Inputs!$B$24:$B$35,0)),MAX($F261-20,0)*INDEX(Inputs!$G$24:$G$35,MATCH($D261,Inputs!$B$24:$B$35,0)))</f>
        <v>927.30761753599995</v>
      </c>
      <c r="U261" s="19"/>
    </row>
    <row r="262" spans="2:21" s="46" customFormat="1" x14ac:dyDescent="0.25">
      <c r="B262" s="48" t="s">
        <v>120</v>
      </c>
      <c r="C262" s="8">
        <v>2021</v>
      </c>
      <c r="D262" s="37">
        <v>2</v>
      </c>
      <c r="E262" s="49">
        <f>Data!J262</f>
        <v>46</v>
      </c>
      <c r="F262" s="49">
        <f>+Data!I262</f>
        <v>49.188000000000002</v>
      </c>
      <c r="G262" s="31">
        <f>+NEM!G262</f>
        <v>13034.116</v>
      </c>
      <c r="H262" s="31">
        <f>NoSolar!E262</f>
        <v>13034.116</v>
      </c>
      <c r="I262" s="31">
        <f>+NEM!M262</f>
        <v>13034.116</v>
      </c>
      <c r="J262" s="31">
        <f>+NB.Hour!E262</f>
        <v>13034.116</v>
      </c>
      <c r="K262" s="67">
        <v>0</v>
      </c>
      <c r="L262" s="31">
        <f>+-MIN(NEM!G262,0)</f>
        <v>0</v>
      </c>
      <c r="M262" s="31">
        <f>NB.Hour!H262</f>
        <v>0</v>
      </c>
      <c r="N262" s="33">
        <f>NoSolar!H262</f>
        <v>677.14779073600005</v>
      </c>
      <c r="O262" s="33">
        <f>+NEM!P262</f>
        <v>677.14779073600005</v>
      </c>
      <c r="P262" s="33">
        <f>+NB.Hour!N262</f>
        <v>677.14779073600005</v>
      </c>
      <c r="Q262" s="22">
        <f>+SUM(N262,MAX($E262-20,0)*INDEX(Inputs!$F$24:$F$35,MATCH($D262,Inputs!$B$24:$B$35,0)),MAX($F262-20,0)*INDEX(Inputs!$G$24:$G$35,MATCH($D262,Inputs!$B$24:$B$35,0)))</f>
        <v>833.81439073600006</v>
      </c>
      <c r="R262" s="22">
        <f>+SUM(O262,MAX($E262-20,0)*INDEX(Inputs!$F$24:$F$35,MATCH($D262,Inputs!$B$24:$B$35,0)),MAX($F262-20,0)*INDEX(Inputs!$G$24:$G$35,MATCH($D262,Inputs!$B$24:$B$35,0)))</f>
        <v>833.81439073600006</v>
      </c>
      <c r="S262" s="22">
        <f>+SUM(P262,MAX($E262-20,0)*INDEX(Inputs!$F$24:$F$35,MATCH($D262,Inputs!$B$24:$B$35,0)),MAX($F262-20,0)*INDEX(Inputs!$G$24:$G$35,MATCH($D262,Inputs!$B$24:$B$35,0)))</f>
        <v>833.81439073600006</v>
      </c>
      <c r="U262" s="19"/>
    </row>
    <row r="263" spans="2:21" s="46" customFormat="1" x14ac:dyDescent="0.25">
      <c r="B263" s="48" t="s">
        <v>120</v>
      </c>
      <c r="C263" s="8">
        <v>2021</v>
      </c>
      <c r="D263" s="37">
        <v>3</v>
      </c>
      <c r="E263" s="49">
        <f>Data!J263</f>
        <v>46</v>
      </c>
      <c r="F263" s="49">
        <f>+Data!I263</f>
        <v>39.787999999999997</v>
      </c>
      <c r="G263" s="31">
        <f>+NEM!G263</f>
        <v>9914.5820999999996</v>
      </c>
      <c r="H263" s="31">
        <f>NoSolar!E263</f>
        <v>11859.86</v>
      </c>
      <c r="I263" s="31">
        <f>+NEM!M263</f>
        <v>9914.5820999999996</v>
      </c>
      <c r="J263" s="31">
        <f>+NB.Hour!E263</f>
        <v>9940.1131000000005</v>
      </c>
      <c r="K263" s="67">
        <v>0</v>
      </c>
      <c r="L263" s="31">
        <f>+-MIN(NEM!G263,0)</f>
        <v>0</v>
      </c>
      <c r="M263" s="31">
        <f>NB.Hour!H263</f>
        <v>25.530999999999999</v>
      </c>
      <c r="N263" s="33">
        <f>NoSolar!H263</f>
        <v>625.25037256000007</v>
      </c>
      <c r="O263" s="33">
        <f>+NEM!P263</f>
        <v>539.27687049159999</v>
      </c>
      <c r="P263" s="33">
        <f>+NB.Hour!N263</f>
        <v>539.43991145760003</v>
      </c>
      <c r="Q263" s="22">
        <f>+SUM(N263,MAX($E263-20,0)*INDEX(Inputs!$F$24:$F$35,MATCH($D263,Inputs!$B$24:$B$35,0)),MAX($F263-20,0)*INDEX(Inputs!$G$24:$G$35,MATCH($D263,Inputs!$B$24:$B$35,0)))</f>
        <v>740.08697256000005</v>
      </c>
      <c r="R263" s="22">
        <f>+SUM(O263,MAX($E263-20,0)*INDEX(Inputs!$F$24:$F$35,MATCH($D263,Inputs!$B$24:$B$35,0)),MAX($F263-20,0)*INDEX(Inputs!$G$24:$G$35,MATCH($D263,Inputs!$B$24:$B$35,0)))</f>
        <v>654.11347049159997</v>
      </c>
      <c r="S263" s="22">
        <f>+SUM(P263,MAX($E263-20,0)*INDEX(Inputs!$F$24:$F$35,MATCH($D263,Inputs!$B$24:$B$35,0)),MAX($F263-20,0)*INDEX(Inputs!$G$24:$G$35,MATCH($D263,Inputs!$B$24:$B$35,0)))</f>
        <v>654.27651145760001</v>
      </c>
      <c r="U263" s="19"/>
    </row>
    <row r="264" spans="2:21" s="46" customFormat="1" x14ac:dyDescent="0.25">
      <c r="B264" s="48" t="s">
        <v>120</v>
      </c>
      <c r="C264" s="8">
        <v>2021</v>
      </c>
      <c r="D264" s="37">
        <v>4</v>
      </c>
      <c r="E264" s="49">
        <f>Data!J264</f>
        <v>46</v>
      </c>
      <c r="F264" s="49">
        <f>+Data!I264</f>
        <v>25.064</v>
      </c>
      <c r="G264" s="31">
        <f>+NEM!G264</f>
        <v>5397.4167999999991</v>
      </c>
      <c r="H264" s="31">
        <f>NoSolar!E264</f>
        <v>8266.6479999999992</v>
      </c>
      <c r="I264" s="31">
        <f>+NEM!M264</f>
        <v>5397.4167999999991</v>
      </c>
      <c r="J264" s="31">
        <f>+NB.Hour!E264</f>
        <v>5565.9416000000001</v>
      </c>
      <c r="K264" s="67">
        <v>0</v>
      </c>
      <c r="L264" s="31">
        <f>+-MIN(NEM!G264,0)</f>
        <v>0</v>
      </c>
      <c r="M264" s="31">
        <f>NB.Hour!H264</f>
        <v>168.5248</v>
      </c>
      <c r="N264" s="33">
        <f>NoSolar!H264</f>
        <v>466.44477500799997</v>
      </c>
      <c r="O264" s="33">
        <f>+NEM!P264</f>
        <v>339.63623289279997</v>
      </c>
      <c r="P264" s="33">
        <f>+NB.Hour!N264</f>
        <v>340.71243226560006</v>
      </c>
      <c r="Q264" s="22">
        <f>+SUM(N264,MAX($E264-20,0)*INDEX(Inputs!$F$24:$F$35,MATCH($D264,Inputs!$B$24:$B$35,0)),MAX($F264-20,0)*INDEX(Inputs!$G$24:$G$35,MATCH($D264,Inputs!$B$24:$B$35,0)))</f>
        <v>515.75957500799996</v>
      </c>
      <c r="R264" s="22">
        <f>+SUM(O264,MAX($E264-20,0)*INDEX(Inputs!$F$24:$F$35,MATCH($D264,Inputs!$B$24:$B$35,0)),MAX($F264-20,0)*INDEX(Inputs!$G$24:$G$35,MATCH($D264,Inputs!$B$24:$B$35,0)))</f>
        <v>388.95103289279996</v>
      </c>
      <c r="S264" s="22">
        <f>+SUM(P264,MAX($E264-20,0)*INDEX(Inputs!$F$24:$F$35,MATCH($D264,Inputs!$B$24:$B$35,0)),MAX($F264-20,0)*INDEX(Inputs!$G$24:$G$35,MATCH($D264,Inputs!$B$24:$B$35,0)))</f>
        <v>390.02723226560011</v>
      </c>
      <c r="U264" s="19"/>
    </row>
    <row r="265" spans="2:21" s="46" customFormat="1" x14ac:dyDescent="0.25">
      <c r="B265" s="48" t="s">
        <v>120</v>
      </c>
      <c r="C265" s="8">
        <v>2021</v>
      </c>
      <c r="D265" s="37">
        <v>5</v>
      </c>
      <c r="E265" s="49">
        <f>Data!J265</f>
        <v>46</v>
      </c>
      <c r="F265" s="49">
        <f>+Data!I265</f>
        <v>19.495999999999999</v>
      </c>
      <c r="G265" s="31">
        <f>+NEM!G265</f>
        <v>3599.9059000000002</v>
      </c>
      <c r="H265" s="31">
        <f>NoSolar!E265</f>
        <v>6727.1480000000001</v>
      </c>
      <c r="I265" s="31">
        <f>+NEM!M265</f>
        <v>3599.9059000000002</v>
      </c>
      <c r="J265" s="31">
        <f>+NB.Hour!E265</f>
        <v>4065.6547</v>
      </c>
      <c r="K265" s="67">
        <v>0</v>
      </c>
      <c r="L265" s="31">
        <f>+-MIN(NEM!G265,0)</f>
        <v>0</v>
      </c>
      <c r="M265" s="31">
        <f>NB.Hour!H265</f>
        <v>465.74880000000002</v>
      </c>
      <c r="N265" s="33">
        <f>NoSolar!H265</f>
        <v>398.40503300800003</v>
      </c>
      <c r="O265" s="33">
        <f>+NEM!P265</f>
        <v>260.19344115640001</v>
      </c>
      <c r="P265" s="33">
        <f>+NB.Hour!N265</f>
        <v>263.16771299319998</v>
      </c>
      <c r="Q265" s="22">
        <f>+SUM(N265,MAX($E265-20,0)*INDEX(Inputs!$F$24:$F$35,MATCH($D265,Inputs!$B$24:$B$35,0)),MAX($F265-20,0)*INDEX(Inputs!$G$24:$G$35,MATCH($D265,Inputs!$B$24:$B$35,0)))</f>
        <v>425.185033008</v>
      </c>
      <c r="R265" s="22">
        <f>+SUM(O265,MAX($E265-20,0)*INDEX(Inputs!$F$24:$F$35,MATCH($D265,Inputs!$B$24:$B$35,0)),MAX($F265-20,0)*INDEX(Inputs!$G$24:$G$35,MATCH($D265,Inputs!$B$24:$B$35,0)))</f>
        <v>286.97344115639999</v>
      </c>
      <c r="S265" s="22">
        <f>+SUM(P265,MAX($E265-20,0)*INDEX(Inputs!$F$24:$F$35,MATCH($D265,Inputs!$B$24:$B$35,0)),MAX($F265-20,0)*INDEX(Inputs!$G$24:$G$35,MATCH($D265,Inputs!$B$24:$B$35,0)))</f>
        <v>289.94771299319996</v>
      </c>
      <c r="U265" s="19"/>
    </row>
    <row r="266" spans="2:21" s="46" customFormat="1" x14ac:dyDescent="0.25">
      <c r="B266" s="48" t="s">
        <v>120</v>
      </c>
      <c r="C266" s="8">
        <v>2021</v>
      </c>
      <c r="D266" s="37">
        <v>6</v>
      </c>
      <c r="E266" s="49">
        <f>Data!J266</f>
        <v>46</v>
      </c>
      <c r="F266" s="49">
        <f>+Data!I266</f>
        <v>20.14</v>
      </c>
      <c r="G266" s="31">
        <f>+NEM!G266</f>
        <v>2000.3415</v>
      </c>
      <c r="H266" s="31">
        <f>NoSolar!E266</f>
        <v>5553.16</v>
      </c>
      <c r="I266" s="31">
        <f>+NEM!M266</f>
        <v>2000.3415</v>
      </c>
      <c r="J266" s="31">
        <f>+NB.Hour!E266</f>
        <v>2867.0565000000001</v>
      </c>
      <c r="K266" s="67">
        <v>0</v>
      </c>
      <c r="L266" s="31">
        <f>+-MIN(NEM!G266,0)</f>
        <v>0</v>
      </c>
      <c r="M266" s="31">
        <f>NB.Hour!H266</f>
        <v>866.71500000000003</v>
      </c>
      <c r="N266" s="33">
        <f>NoSolar!H266</f>
        <v>383.59574255999996</v>
      </c>
      <c r="O266" s="33">
        <f>+NEM!P266</f>
        <v>210.516636514</v>
      </c>
      <c r="P266" s="33">
        <f>+NB.Hour!N266</f>
        <v>219.969030304</v>
      </c>
      <c r="Q266" s="22">
        <f>+SUM(N266,MAX($E266-20,0)*INDEX(Inputs!$F$24:$F$35,MATCH($D266,Inputs!$B$24:$B$35,0)),MAX($F266-20,0)*INDEX(Inputs!$G$24:$G$35,MATCH($D266,Inputs!$B$24:$B$35,0)))</f>
        <v>411.22414255999996</v>
      </c>
      <c r="R266" s="22">
        <f>+SUM(O266,MAX($E266-20,0)*INDEX(Inputs!$F$24:$F$35,MATCH($D266,Inputs!$B$24:$B$35,0)),MAX($F266-20,0)*INDEX(Inputs!$G$24:$G$35,MATCH($D266,Inputs!$B$24:$B$35,0)))</f>
        <v>238.145036514</v>
      </c>
      <c r="S266" s="22">
        <f>+SUM(P266,MAX($E266-20,0)*INDEX(Inputs!$F$24:$F$35,MATCH($D266,Inputs!$B$24:$B$35,0)),MAX($F266-20,0)*INDEX(Inputs!$G$24:$G$35,MATCH($D266,Inputs!$B$24:$B$35,0)))</f>
        <v>247.597430304</v>
      </c>
      <c r="U266" s="19"/>
    </row>
    <row r="267" spans="2:21" s="46" customFormat="1" x14ac:dyDescent="0.25">
      <c r="B267" s="48" t="s">
        <v>120</v>
      </c>
      <c r="C267" s="8">
        <v>2021</v>
      </c>
      <c r="D267" s="37">
        <v>7</v>
      </c>
      <c r="E267" s="49">
        <f>Data!J267</f>
        <v>46</v>
      </c>
      <c r="F267" s="49">
        <f>+Data!I267</f>
        <v>26.884</v>
      </c>
      <c r="G267" s="31">
        <f>+NEM!G267</f>
        <v>3394.7775999999999</v>
      </c>
      <c r="H267" s="31">
        <f>NoSolar!E267</f>
        <v>6440.96</v>
      </c>
      <c r="I267" s="31">
        <f>+NEM!M267</f>
        <v>3394.7775999999999</v>
      </c>
      <c r="J267" s="31">
        <f>+NB.Hour!E267</f>
        <v>3864.4182999999998</v>
      </c>
      <c r="K267" s="67">
        <v>0</v>
      </c>
      <c r="L267" s="31">
        <f>+-MIN(NEM!G267,0)</f>
        <v>0</v>
      </c>
      <c r="M267" s="31">
        <f>NB.Hour!H267</f>
        <v>469.64069999999998</v>
      </c>
      <c r="N267" s="33">
        <f>NoSolar!H267</f>
        <v>426.84580735999998</v>
      </c>
      <c r="O267" s="33">
        <f>+NEM!P267</f>
        <v>278.44798556159998</v>
      </c>
      <c r="P267" s="33">
        <f>+NB.Hour!N267</f>
        <v>283.56988703580004</v>
      </c>
      <c r="Q267" s="22">
        <f>+SUM(N267,MAX($E267-20,0)*INDEX(Inputs!$F$24:$F$35,MATCH($D267,Inputs!$B$24:$B$35,0)),MAX($F267-20,0)*INDEX(Inputs!$G$24:$G$35,MATCH($D267,Inputs!$B$24:$B$35,0)))</f>
        <v>495.34284735999995</v>
      </c>
      <c r="R267" s="22">
        <f>+SUM(O267,MAX($E267-20,0)*INDEX(Inputs!$F$24:$F$35,MATCH($D267,Inputs!$B$24:$B$35,0)),MAX($F267-20,0)*INDEX(Inputs!$G$24:$G$35,MATCH($D267,Inputs!$B$24:$B$35,0)))</f>
        <v>346.9450255616</v>
      </c>
      <c r="S267" s="22">
        <f>+SUM(P267,MAX($E267-20,0)*INDEX(Inputs!$F$24:$F$35,MATCH($D267,Inputs!$B$24:$B$35,0)),MAX($F267-20,0)*INDEX(Inputs!$G$24:$G$35,MATCH($D267,Inputs!$B$24:$B$35,0)))</f>
        <v>352.06692703580006</v>
      </c>
      <c r="U267" s="19"/>
    </row>
    <row r="268" spans="2:21" s="46" customFormat="1" x14ac:dyDescent="0.25">
      <c r="B268" s="48" t="s">
        <v>120</v>
      </c>
      <c r="C268" s="8">
        <v>2021</v>
      </c>
      <c r="D268" s="37">
        <v>8</v>
      </c>
      <c r="E268" s="49">
        <f>Data!J268</f>
        <v>46</v>
      </c>
      <c r="F268" s="49">
        <f>+Data!I268</f>
        <v>46.06</v>
      </c>
      <c r="G268" s="31">
        <f>+NEM!G268</f>
        <v>3496.3939999999998</v>
      </c>
      <c r="H268" s="31">
        <f>NoSolar!E268</f>
        <v>6216.5039999999999</v>
      </c>
      <c r="I268" s="31">
        <f>+NEM!M268</f>
        <v>3496.3939999999998</v>
      </c>
      <c r="J268" s="31">
        <f>+NB.Hour!E268</f>
        <v>3960.9034999999999</v>
      </c>
      <c r="K268" s="67">
        <v>0</v>
      </c>
      <c r="L268" s="31">
        <f>+-MIN(NEM!G268,0)</f>
        <v>0</v>
      </c>
      <c r="M268" s="31">
        <f>NB.Hour!H268</f>
        <v>464.5095</v>
      </c>
      <c r="N268" s="33">
        <f>NoSolar!H268</f>
        <v>415.911208864</v>
      </c>
      <c r="O268" s="33">
        <f>+NEM!P268</f>
        <v>283.39833010400002</v>
      </c>
      <c r="P268" s="33">
        <f>+NB.Hour!N268</f>
        <v>288.46427071099998</v>
      </c>
      <c r="Q268" s="22">
        <f>+SUM(N268,MAX($E268-20,0)*INDEX(Inputs!$F$24:$F$35,MATCH($D268,Inputs!$B$24:$B$35,0)),MAX($F268-20,0)*INDEX(Inputs!$G$24:$G$35,MATCH($D268,Inputs!$B$24:$B$35,0)))</f>
        <v>600.614808864</v>
      </c>
      <c r="R268" s="22">
        <f>+SUM(O268,MAX($E268-20,0)*INDEX(Inputs!$F$24:$F$35,MATCH($D268,Inputs!$B$24:$B$35,0)),MAX($F268-20,0)*INDEX(Inputs!$G$24:$G$35,MATCH($D268,Inputs!$B$24:$B$35,0)))</f>
        <v>468.10193010399996</v>
      </c>
      <c r="S268" s="22">
        <f>+SUM(P268,MAX($E268-20,0)*INDEX(Inputs!$F$24:$F$35,MATCH($D268,Inputs!$B$24:$B$35,0)),MAX($F268-20,0)*INDEX(Inputs!$G$24:$G$35,MATCH($D268,Inputs!$B$24:$B$35,0)))</f>
        <v>473.16787071099998</v>
      </c>
      <c r="U268" s="19"/>
    </row>
    <row r="269" spans="2:21" s="46" customFormat="1" x14ac:dyDescent="0.25">
      <c r="B269" s="48" t="s">
        <v>120</v>
      </c>
      <c r="C269" s="8">
        <v>2021</v>
      </c>
      <c r="D269" s="37">
        <v>9</v>
      </c>
      <c r="E269" s="49">
        <f>Data!J269</f>
        <v>46</v>
      </c>
      <c r="F269" s="49">
        <f>+Data!I269</f>
        <v>18.84</v>
      </c>
      <c r="G269" s="31">
        <f>+NEM!G269</f>
        <v>3235.6001000000001</v>
      </c>
      <c r="H269" s="31">
        <f>NoSolar!E269</f>
        <v>5799.8879999999999</v>
      </c>
      <c r="I269" s="31">
        <f>+NEM!M269</f>
        <v>3235.6001000000001</v>
      </c>
      <c r="J269" s="31">
        <f>+NB.Hour!E269</f>
        <v>3602.6534999999999</v>
      </c>
      <c r="K269" s="67">
        <v>0</v>
      </c>
      <c r="L269" s="31">
        <f>+-MIN(NEM!G269,0)</f>
        <v>0</v>
      </c>
      <c r="M269" s="31">
        <f>NB.Hour!H269</f>
        <v>367.05340000000001</v>
      </c>
      <c r="N269" s="33">
        <f>NoSolar!H269</f>
        <v>357.42385004799996</v>
      </c>
      <c r="O269" s="33">
        <f>+NEM!P269</f>
        <v>244.0925820196</v>
      </c>
      <c r="P269" s="33">
        <f>+NB.Hour!N269</f>
        <v>246.43658503200004</v>
      </c>
      <c r="Q269" s="22">
        <f>+SUM(N269,MAX($E269-20,0)*INDEX(Inputs!$F$24:$F$35,MATCH($D269,Inputs!$B$24:$B$35,0)),MAX($F269-20,0)*INDEX(Inputs!$G$24:$G$35,MATCH($D269,Inputs!$B$24:$B$35,0)))</f>
        <v>384.20385004799994</v>
      </c>
      <c r="R269" s="22">
        <f>+SUM(O269,MAX($E269-20,0)*INDEX(Inputs!$F$24:$F$35,MATCH($D269,Inputs!$B$24:$B$35,0)),MAX($F269-20,0)*INDEX(Inputs!$G$24:$G$35,MATCH($D269,Inputs!$B$24:$B$35,0)))</f>
        <v>270.87258201960003</v>
      </c>
      <c r="S269" s="22">
        <f>+SUM(P269,MAX($E269-20,0)*INDEX(Inputs!$F$24:$F$35,MATCH($D269,Inputs!$B$24:$B$35,0)),MAX($F269-20,0)*INDEX(Inputs!$G$24:$G$35,MATCH($D269,Inputs!$B$24:$B$35,0)))</f>
        <v>273.21658503200001</v>
      </c>
      <c r="U269" s="19"/>
    </row>
    <row r="270" spans="2:21" s="46" customFormat="1" x14ac:dyDescent="0.25">
      <c r="B270" s="48" t="s">
        <v>120</v>
      </c>
      <c r="C270" s="8">
        <v>2021</v>
      </c>
      <c r="D270" s="37">
        <v>10</v>
      </c>
      <c r="E270" s="49">
        <f>Data!J270</f>
        <v>46</v>
      </c>
      <c r="F270" s="49">
        <f>+Data!I270</f>
        <v>23.5</v>
      </c>
      <c r="G270" s="31">
        <f>+NEM!G270</f>
        <v>5824.0849999999991</v>
      </c>
      <c r="H270" s="31">
        <f>NoSolar!E270</f>
        <v>7493.86</v>
      </c>
      <c r="I270" s="31">
        <f>+NEM!M270</f>
        <v>5824.0849999999991</v>
      </c>
      <c r="J270" s="31">
        <f>+NB.Hour!E270</f>
        <v>5933.9242999999988</v>
      </c>
      <c r="K270" s="67">
        <v>0</v>
      </c>
      <c r="L270" s="31">
        <f>+-MIN(NEM!G270,0)</f>
        <v>0</v>
      </c>
      <c r="M270" s="31">
        <f>NB.Hour!H270</f>
        <v>109.83929999999999</v>
      </c>
      <c r="N270" s="33">
        <f>NoSolar!H270</f>
        <v>432.29063656</v>
      </c>
      <c r="O270" s="33">
        <f>+NEM!P270</f>
        <v>358.49326065999998</v>
      </c>
      <c r="P270" s="33">
        <f>+NB.Hour!N270</f>
        <v>359.19469442979994</v>
      </c>
      <c r="Q270" s="22">
        <f>+SUM(N270,MAX($E270-20,0)*INDEX(Inputs!$F$24:$F$35,MATCH($D270,Inputs!$B$24:$B$35,0)),MAX($F270-20,0)*INDEX(Inputs!$G$24:$G$35,MATCH($D270,Inputs!$B$24:$B$35,0)))</f>
        <v>474.64563656000001</v>
      </c>
      <c r="R270" s="22">
        <f>+SUM(O270,MAX($E270-20,0)*INDEX(Inputs!$F$24:$F$35,MATCH($D270,Inputs!$B$24:$B$35,0)),MAX($F270-20,0)*INDEX(Inputs!$G$24:$G$35,MATCH($D270,Inputs!$B$24:$B$35,0)))</f>
        <v>400.84826065999999</v>
      </c>
      <c r="S270" s="22">
        <f>+SUM(P270,MAX($E270-20,0)*INDEX(Inputs!$F$24:$F$35,MATCH($D270,Inputs!$B$24:$B$35,0)),MAX($F270-20,0)*INDEX(Inputs!$G$24:$G$35,MATCH($D270,Inputs!$B$24:$B$35,0)))</f>
        <v>401.5496944297999</v>
      </c>
      <c r="U270" s="19"/>
    </row>
    <row r="271" spans="2:21" s="46" customFormat="1" x14ac:dyDescent="0.25">
      <c r="B271" s="48" t="s">
        <v>120</v>
      </c>
      <c r="C271" s="8">
        <v>2021</v>
      </c>
      <c r="D271" s="37">
        <v>11</v>
      </c>
      <c r="E271" s="49">
        <f>Data!J271</f>
        <v>46</v>
      </c>
      <c r="F271" s="49">
        <f>+Data!I271</f>
        <v>24.576000000000001</v>
      </c>
      <c r="G271" s="31">
        <f>+NEM!G271</f>
        <v>8068.0792000000001</v>
      </c>
      <c r="H271" s="31">
        <f>NoSolar!E271</f>
        <v>9158.6080000000002</v>
      </c>
      <c r="I271" s="31">
        <f>+NEM!M271</f>
        <v>8068.0792000000001</v>
      </c>
      <c r="J271" s="31">
        <f>+NB.Hour!E271</f>
        <v>8068.6526000000003</v>
      </c>
      <c r="K271" s="67">
        <v>0</v>
      </c>
      <c r="L271" s="31">
        <f>+-MIN(NEM!G271,0)</f>
        <v>0</v>
      </c>
      <c r="M271" s="31">
        <f>NB.Hour!H271</f>
        <v>0.57340000000000002</v>
      </c>
      <c r="N271" s="33">
        <f>NoSolar!H271</f>
        <v>505.86583916799998</v>
      </c>
      <c r="O271" s="33">
        <f>+NEM!P271</f>
        <v>457.66882832320005</v>
      </c>
      <c r="P271" s="33">
        <f>+NB.Hour!N271</f>
        <v>457.67249005560006</v>
      </c>
      <c r="Q271" s="22">
        <f>+SUM(N271,MAX($E271-20,0)*INDEX(Inputs!$F$24:$F$35,MATCH($D271,Inputs!$B$24:$B$35,0)),MAX($F271-20,0)*INDEX(Inputs!$G$24:$G$35,MATCH($D271,Inputs!$B$24:$B$35,0)))</f>
        <v>553.00903916799996</v>
      </c>
      <c r="R271" s="22">
        <f>+SUM(O271,MAX($E271-20,0)*INDEX(Inputs!$F$24:$F$35,MATCH($D271,Inputs!$B$24:$B$35,0)),MAX($F271-20,0)*INDEX(Inputs!$G$24:$G$35,MATCH($D271,Inputs!$B$24:$B$35,0)))</f>
        <v>504.81202832320002</v>
      </c>
      <c r="S271" s="22">
        <f>+SUM(P271,MAX($E271-20,0)*INDEX(Inputs!$F$24:$F$35,MATCH($D271,Inputs!$B$24:$B$35,0)),MAX($F271-20,0)*INDEX(Inputs!$G$24:$G$35,MATCH($D271,Inputs!$B$24:$B$35,0)))</f>
        <v>504.81569005560004</v>
      </c>
      <c r="U271" s="19"/>
    </row>
    <row r="272" spans="2:21" s="46" customFormat="1" x14ac:dyDescent="0.25">
      <c r="B272" s="48" t="s">
        <v>120</v>
      </c>
      <c r="C272" s="8">
        <v>2021</v>
      </c>
      <c r="D272" s="37">
        <v>12</v>
      </c>
      <c r="E272" s="49">
        <f>Data!J272</f>
        <v>46</v>
      </c>
      <c r="F272" s="49">
        <f>+Data!I272</f>
        <v>34.076000000000001</v>
      </c>
      <c r="G272" s="31">
        <f>+NEM!G272</f>
        <v>12322.8621</v>
      </c>
      <c r="H272" s="31">
        <f>NoSolar!E272</f>
        <v>12702.332</v>
      </c>
      <c r="I272" s="31">
        <f>+NEM!M272</f>
        <v>12322.8621</v>
      </c>
      <c r="J272" s="31">
        <f>+NB.Hour!E272</f>
        <v>12322.8621</v>
      </c>
      <c r="K272" s="67">
        <v>0</v>
      </c>
      <c r="L272" s="31">
        <f>+-MIN(NEM!G272,0)</f>
        <v>0</v>
      </c>
      <c r="M272" s="31">
        <f>NB.Hour!H272</f>
        <v>0</v>
      </c>
      <c r="N272" s="33">
        <f>NoSolar!H272</f>
        <v>662.48426507199997</v>
      </c>
      <c r="O272" s="33">
        <f>+NEM!P272</f>
        <v>645.71321337159998</v>
      </c>
      <c r="P272" s="33">
        <f>+NB.Hour!N272</f>
        <v>645.71321337159998</v>
      </c>
      <c r="Q272" s="22">
        <f>+SUM(N272,MAX($E272-20,0)*INDEX(Inputs!$F$24:$F$35,MATCH($D272,Inputs!$B$24:$B$35,0)),MAX($F272-20,0)*INDEX(Inputs!$G$24:$G$35,MATCH($D272,Inputs!$B$24:$B$35,0)))</f>
        <v>751.90246507199993</v>
      </c>
      <c r="R272" s="22">
        <f>+SUM(O272,MAX($E272-20,0)*INDEX(Inputs!$F$24:$F$35,MATCH($D272,Inputs!$B$24:$B$35,0)),MAX($F272-20,0)*INDEX(Inputs!$G$24:$G$35,MATCH($D272,Inputs!$B$24:$B$35,0)))</f>
        <v>735.13141337159993</v>
      </c>
      <c r="S272" s="22">
        <f>+SUM(P272,MAX($E272-20,0)*INDEX(Inputs!$F$24:$F$35,MATCH($D272,Inputs!$B$24:$B$35,0)),MAX($F272-20,0)*INDEX(Inputs!$G$24:$G$35,MATCH($D272,Inputs!$B$24:$B$35,0)))</f>
        <v>735.13141337159993</v>
      </c>
      <c r="U272" s="19"/>
    </row>
    <row r="273" spans="2:21" s="46" customFormat="1" x14ac:dyDescent="0.25">
      <c r="B273" s="48" t="s">
        <v>121</v>
      </c>
      <c r="C273" s="8">
        <v>2021</v>
      </c>
      <c r="D273" s="37">
        <v>1</v>
      </c>
      <c r="E273" s="49">
        <f>Data!J273</f>
        <v>22</v>
      </c>
      <c r="F273" s="49">
        <f>+Data!I273</f>
        <v>28.295999999999999</v>
      </c>
      <c r="G273" s="31">
        <f>+NEM!G273</f>
        <v>3049.8191000000002</v>
      </c>
      <c r="H273" s="31">
        <f>NoSolar!E273</f>
        <v>3589.5320000000002</v>
      </c>
      <c r="I273" s="31">
        <f>+NEM!M273</f>
        <v>3049.8191000000002</v>
      </c>
      <c r="J273" s="31">
        <f>+NB.Hour!E273</f>
        <v>3083.0495000000001</v>
      </c>
      <c r="K273" s="67">
        <v>0</v>
      </c>
      <c r="L273" s="31">
        <f>+-MIN(NEM!G273,0)</f>
        <v>0</v>
      </c>
      <c r="M273" s="31">
        <f>NB.Hour!H273</f>
        <v>33.230399999999896</v>
      </c>
      <c r="N273" s="33">
        <f>NoSolar!H273</f>
        <v>259.73495627200003</v>
      </c>
      <c r="O273" s="33">
        <f>+NEM!P273</f>
        <v>235.8818049436</v>
      </c>
      <c r="P273" s="33">
        <f>+NB.Hour!N273</f>
        <v>236.094014278</v>
      </c>
      <c r="Q273" s="22">
        <f>+SUM(N273,MAX($E273-20,0)*INDEX(Inputs!$F$24:$F$35,MATCH($D273,Inputs!$B$24:$B$35,0)),MAX($F273-20,0)*INDEX(Inputs!$G$24:$G$35,MATCH($D273,Inputs!$B$24:$B$35,0)))</f>
        <v>298.71215627200002</v>
      </c>
      <c r="R273" s="22">
        <f>+SUM(O273,MAX($E273-20,0)*INDEX(Inputs!$F$24:$F$35,MATCH($D273,Inputs!$B$24:$B$35,0)),MAX($F273-20,0)*INDEX(Inputs!$G$24:$G$35,MATCH($D273,Inputs!$B$24:$B$35,0)))</f>
        <v>274.85900494359998</v>
      </c>
      <c r="S273" s="22">
        <f>+SUM(P273,MAX($E273-20,0)*INDEX(Inputs!$F$24:$F$35,MATCH($D273,Inputs!$B$24:$B$35,0)),MAX($F273-20,0)*INDEX(Inputs!$G$24:$G$35,MATCH($D273,Inputs!$B$24:$B$35,0)))</f>
        <v>275.07121427800001</v>
      </c>
      <c r="U273" s="19"/>
    </row>
    <row r="274" spans="2:21" s="46" customFormat="1" x14ac:dyDescent="0.25">
      <c r="B274" s="48" t="s">
        <v>121</v>
      </c>
      <c r="C274" s="8">
        <v>2021</v>
      </c>
      <c r="D274" s="37">
        <v>2</v>
      </c>
      <c r="E274" s="49">
        <f>Data!J274</f>
        <v>22</v>
      </c>
      <c r="F274" s="49">
        <f>+Data!I274</f>
        <v>29.948</v>
      </c>
      <c r="G274" s="31">
        <f>+NEM!G274</f>
        <v>2707.4975999999997</v>
      </c>
      <c r="H274" s="31">
        <f>NoSolar!E274</f>
        <v>3345.6239999999998</v>
      </c>
      <c r="I274" s="31">
        <f>+NEM!M274</f>
        <v>2707.4975999999997</v>
      </c>
      <c r="J274" s="31">
        <f>+NB.Hour!E274</f>
        <v>2743.9512</v>
      </c>
      <c r="K274" s="67">
        <v>0</v>
      </c>
      <c r="L274" s="31">
        <f>+-MIN(NEM!G274,0)</f>
        <v>0</v>
      </c>
      <c r="M274" s="31">
        <f>NB.Hour!H274</f>
        <v>36.453600000000002</v>
      </c>
      <c r="N274" s="33">
        <f>NoSolar!H274</f>
        <v>248.95519830399999</v>
      </c>
      <c r="O274" s="33">
        <f>+NEM!P274</f>
        <v>220.7525639296</v>
      </c>
      <c r="P274" s="33">
        <f>+NB.Hour!N274</f>
        <v>220.98535661920002</v>
      </c>
      <c r="Q274" s="22">
        <f>+SUM(N274,MAX($E274-20,0)*INDEX(Inputs!$F$24:$F$35,MATCH($D274,Inputs!$B$24:$B$35,0)),MAX($F274-20,0)*INDEX(Inputs!$G$24:$G$35,MATCH($D274,Inputs!$B$24:$B$35,0)))</f>
        <v>295.28379830400002</v>
      </c>
      <c r="R274" s="22">
        <f>+SUM(O274,MAX($E274-20,0)*INDEX(Inputs!$F$24:$F$35,MATCH($D274,Inputs!$B$24:$B$35,0)),MAX($F274-20,0)*INDEX(Inputs!$G$24:$G$35,MATCH($D274,Inputs!$B$24:$B$35,0)))</f>
        <v>267.0811639296</v>
      </c>
      <c r="S274" s="22">
        <f>+SUM(P274,MAX($E274-20,0)*INDEX(Inputs!$F$24:$F$35,MATCH($D274,Inputs!$B$24:$B$35,0)),MAX($F274-20,0)*INDEX(Inputs!$G$24:$G$35,MATCH($D274,Inputs!$B$24:$B$35,0)))</f>
        <v>267.31395661920004</v>
      </c>
      <c r="U274" s="19"/>
    </row>
    <row r="275" spans="2:21" s="46" customFormat="1" x14ac:dyDescent="0.25">
      <c r="B275" s="48" t="s">
        <v>121</v>
      </c>
      <c r="C275" s="8">
        <v>2021</v>
      </c>
      <c r="D275" s="37">
        <v>3</v>
      </c>
      <c r="E275" s="49">
        <f>Data!J275</f>
        <v>22</v>
      </c>
      <c r="F275" s="49">
        <f>+Data!I275</f>
        <v>12.288</v>
      </c>
      <c r="G275" s="31">
        <f>+NEM!G275</f>
        <v>1605.8221999999998</v>
      </c>
      <c r="H275" s="31">
        <f>NoSolar!E275</f>
        <v>2991.08</v>
      </c>
      <c r="I275" s="31">
        <f>+NEM!M275</f>
        <v>1605.8221999999998</v>
      </c>
      <c r="J275" s="31">
        <f>+NB.Hour!E275</f>
        <v>1832.9932999999999</v>
      </c>
      <c r="K275" s="67">
        <v>0</v>
      </c>
      <c r="L275" s="31">
        <f>+-MIN(NEM!G275,0)</f>
        <v>0</v>
      </c>
      <c r="M275" s="31">
        <f>NB.Hour!H275</f>
        <v>227.1711</v>
      </c>
      <c r="N275" s="33">
        <f>NoSolar!H275</f>
        <v>233.28577168000001</v>
      </c>
      <c r="O275" s="33">
        <f>+NEM!P275</f>
        <v>152.13880687239998</v>
      </c>
      <c r="P275" s="33">
        <f>+NB.Hour!N275</f>
        <v>165.0721119376</v>
      </c>
      <c r="Q275" s="22">
        <f>+SUM(N275,MAX($E275-20,0)*INDEX(Inputs!$F$24:$F$35,MATCH($D275,Inputs!$B$24:$B$35,0)),MAX($F275-20,0)*INDEX(Inputs!$G$24:$G$35,MATCH($D275,Inputs!$B$24:$B$35,0)))</f>
        <v>235.34577168000001</v>
      </c>
      <c r="R275" s="22">
        <f>+SUM(O275,MAX($E275-20,0)*INDEX(Inputs!$F$24:$F$35,MATCH($D275,Inputs!$B$24:$B$35,0)),MAX($F275-20,0)*INDEX(Inputs!$G$24:$G$35,MATCH($D275,Inputs!$B$24:$B$35,0)))</f>
        <v>154.19880687239998</v>
      </c>
      <c r="S275" s="22">
        <f>+SUM(P275,MAX($E275-20,0)*INDEX(Inputs!$F$24:$F$35,MATCH($D275,Inputs!$B$24:$B$35,0)),MAX($F275-20,0)*INDEX(Inputs!$G$24:$G$35,MATCH($D275,Inputs!$B$24:$B$35,0)))</f>
        <v>167.1321119376</v>
      </c>
      <c r="U275" s="19"/>
    </row>
    <row r="276" spans="2:21" s="46" customFormat="1" x14ac:dyDescent="0.25">
      <c r="B276" s="48" t="s">
        <v>121</v>
      </c>
      <c r="C276" s="8">
        <v>2021</v>
      </c>
      <c r="D276" s="37">
        <v>4</v>
      </c>
      <c r="E276" s="49">
        <f>Data!J276</f>
        <v>22</v>
      </c>
      <c r="F276" s="49">
        <f>+Data!I276</f>
        <v>31.571999999999999</v>
      </c>
      <c r="G276" s="31">
        <f>+NEM!G276</f>
        <v>842.14160000000015</v>
      </c>
      <c r="H276" s="31">
        <f>NoSolar!E276</f>
        <v>2481.8560000000002</v>
      </c>
      <c r="I276" s="31">
        <f>+NEM!M276</f>
        <v>842.14160000000015</v>
      </c>
      <c r="J276" s="31">
        <f>+NB.Hour!E276</f>
        <v>1283.0052000000001</v>
      </c>
      <c r="K276" s="67">
        <v>0</v>
      </c>
      <c r="L276" s="31">
        <f>+-MIN(NEM!G276,0)</f>
        <v>0</v>
      </c>
      <c r="M276" s="31">
        <f>NB.Hour!H276</f>
        <v>440.86360000000002</v>
      </c>
      <c r="N276" s="33">
        <f>NoSolar!H276</f>
        <v>210.78010777600002</v>
      </c>
      <c r="O276" s="33">
        <f>+NEM!P276</f>
        <v>79.786179467200014</v>
      </c>
      <c r="P276" s="33">
        <f>+NB.Hour!N276</f>
        <v>104.88542594240002</v>
      </c>
      <c r="Q276" s="22">
        <f>+SUM(N276,MAX($E276-20,0)*INDEX(Inputs!$F$24:$F$35,MATCH($D276,Inputs!$B$24:$B$35,0)),MAX($F276-20,0)*INDEX(Inputs!$G$24:$G$35,MATCH($D276,Inputs!$B$24:$B$35,0)))</f>
        <v>264.33550777600004</v>
      </c>
      <c r="R276" s="22">
        <f>+SUM(O276,MAX($E276-20,0)*INDEX(Inputs!$F$24:$F$35,MATCH($D276,Inputs!$B$24:$B$35,0)),MAX($F276-20,0)*INDEX(Inputs!$G$24:$G$35,MATCH($D276,Inputs!$B$24:$B$35,0)))</f>
        <v>133.34157946720001</v>
      </c>
      <c r="S276" s="22">
        <f>+SUM(P276,MAX($E276-20,0)*INDEX(Inputs!$F$24:$F$35,MATCH($D276,Inputs!$B$24:$B$35,0)),MAX($F276-20,0)*INDEX(Inputs!$G$24:$G$35,MATCH($D276,Inputs!$B$24:$B$35,0)))</f>
        <v>158.44082594240001</v>
      </c>
      <c r="U276" s="19"/>
    </row>
    <row r="277" spans="2:21" s="46" customFormat="1" x14ac:dyDescent="0.25">
      <c r="B277" s="48" t="s">
        <v>121</v>
      </c>
      <c r="C277" s="8">
        <v>2021</v>
      </c>
      <c r="D277" s="37">
        <v>5</v>
      </c>
      <c r="E277" s="49">
        <f>Data!J277</f>
        <v>22</v>
      </c>
      <c r="F277" s="49">
        <f>+Data!I277</f>
        <v>10.484</v>
      </c>
      <c r="G277" s="31">
        <f>+NEM!G277</f>
        <v>679.29240000000004</v>
      </c>
      <c r="H277" s="31">
        <f>NoSolar!E277</f>
        <v>2449.076</v>
      </c>
      <c r="I277" s="31">
        <f>+NEM!M277</f>
        <v>679.29240000000004</v>
      </c>
      <c r="J277" s="31">
        <f>+NB.Hour!E277</f>
        <v>1079.3009</v>
      </c>
      <c r="K277" s="67">
        <v>0</v>
      </c>
      <c r="L277" s="31">
        <f>+-MIN(NEM!G277,0)</f>
        <v>0</v>
      </c>
      <c r="M277" s="31">
        <f>NB.Hour!H277</f>
        <v>400.00850000000003</v>
      </c>
      <c r="N277" s="33">
        <f>NoSolar!H277</f>
        <v>209.331362896</v>
      </c>
      <c r="O277" s="33">
        <f>+NEM!P277</f>
        <v>64.357520560800012</v>
      </c>
      <c r="P277" s="33">
        <f>+NB.Hour!N277</f>
        <v>87.130804482800002</v>
      </c>
      <c r="Q277" s="22">
        <f>+SUM(N277,MAX($E277-20,0)*INDEX(Inputs!$F$24:$F$35,MATCH($D277,Inputs!$B$24:$B$35,0)),MAX($F277-20,0)*INDEX(Inputs!$G$24:$G$35,MATCH($D277,Inputs!$B$24:$B$35,0)))</f>
        <v>211.391362896</v>
      </c>
      <c r="R277" s="22">
        <f>+SUM(O277,MAX($E277-20,0)*INDEX(Inputs!$F$24:$F$35,MATCH($D277,Inputs!$B$24:$B$35,0)),MAX($F277-20,0)*INDEX(Inputs!$G$24:$G$35,MATCH($D277,Inputs!$B$24:$B$35,0)))</f>
        <v>66.417520560800014</v>
      </c>
      <c r="S277" s="22">
        <f>+SUM(P277,MAX($E277-20,0)*INDEX(Inputs!$F$24:$F$35,MATCH($D277,Inputs!$B$24:$B$35,0)),MAX($F277-20,0)*INDEX(Inputs!$G$24:$G$35,MATCH($D277,Inputs!$B$24:$B$35,0)))</f>
        <v>89.190804482800004</v>
      </c>
      <c r="U277" s="19"/>
    </row>
    <row r="278" spans="2:21" s="46" customFormat="1" x14ac:dyDescent="0.25">
      <c r="B278" s="48" t="s">
        <v>121</v>
      </c>
      <c r="C278" s="8">
        <v>2021</v>
      </c>
      <c r="D278" s="37">
        <v>6</v>
      </c>
      <c r="E278" s="49">
        <f>Data!J278</f>
        <v>22</v>
      </c>
      <c r="F278" s="49">
        <f>+Data!I278</f>
        <v>14.412000000000001</v>
      </c>
      <c r="G278" s="31">
        <f>+NEM!G278</f>
        <v>1199.0785000000001</v>
      </c>
      <c r="H278" s="31">
        <f>NoSolar!E278</f>
        <v>3168.712</v>
      </c>
      <c r="I278" s="31">
        <f>+NEM!M278</f>
        <v>1199.0785000000001</v>
      </c>
      <c r="J278" s="31">
        <f>+NB.Hour!E278</f>
        <v>1475.4238</v>
      </c>
      <c r="K278" s="67">
        <v>0</v>
      </c>
      <c r="L278" s="31">
        <f>+-MIN(NEM!G278,0)</f>
        <v>0</v>
      </c>
      <c r="M278" s="31">
        <f>NB.Hour!H278</f>
        <v>276.34530000000001</v>
      </c>
      <c r="N278" s="33">
        <f>NoSolar!H278</f>
        <v>267.43497379199999</v>
      </c>
      <c r="O278" s="33">
        <f>+NEM!P278</f>
        <v>126.203012125</v>
      </c>
      <c r="P278" s="33">
        <f>+NB.Hour!N278</f>
        <v>144.839739157</v>
      </c>
      <c r="Q278" s="22">
        <f>+SUM(N278,MAX($E278-20,0)*INDEX(Inputs!$F$24:$F$35,MATCH($D278,Inputs!$B$24:$B$35,0)),MAX($F278-20,0)*INDEX(Inputs!$G$24:$G$35,MATCH($D278,Inputs!$B$24:$B$35,0)))</f>
        <v>269.494973792</v>
      </c>
      <c r="R278" s="22">
        <f>+SUM(O278,MAX($E278-20,0)*INDEX(Inputs!$F$24:$F$35,MATCH($D278,Inputs!$B$24:$B$35,0)),MAX($F278-20,0)*INDEX(Inputs!$G$24:$G$35,MATCH($D278,Inputs!$B$24:$B$35,0)))</f>
        <v>128.26301212499999</v>
      </c>
      <c r="S278" s="22">
        <f>+SUM(P278,MAX($E278-20,0)*INDEX(Inputs!$F$24:$F$35,MATCH($D278,Inputs!$B$24:$B$35,0)),MAX($F278-20,0)*INDEX(Inputs!$G$24:$G$35,MATCH($D278,Inputs!$B$24:$B$35,0)))</f>
        <v>146.899739157</v>
      </c>
      <c r="U278" s="19"/>
    </row>
    <row r="279" spans="2:21" s="46" customFormat="1" x14ac:dyDescent="0.25">
      <c r="B279" s="48" t="s">
        <v>121</v>
      </c>
      <c r="C279" s="8">
        <v>2021</v>
      </c>
      <c r="D279" s="37">
        <v>7</v>
      </c>
      <c r="E279" s="49">
        <f>Data!J279</f>
        <v>20</v>
      </c>
      <c r="F279" s="49">
        <f>+Data!I279</f>
        <v>11.96</v>
      </c>
      <c r="G279" s="31">
        <f>+NEM!G279</f>
        <v>1841.7933</v>
      </c>
      <c r="H279" s="31">
        <f>NoSolar!E279</f>
        <v>3516.944</v>
      </c>
      <c r="I279" s="31">
        <f>+NEM!M279</f>
        <v>1841.7933</v>
      </c>
      <c r="J279" s="31">
        <f>+NB.Hour!E279</f>
        <v>1926.6571000000001</v>
      </c>
      <c r="K279" s="67">
        <v>0</v>
      </c>
      <c r="L279" s="31">
        <f>+-MIN(NEM!G279,0)</f>
        <v>0</v>
      </c>
      <c r="M279" s="31">
        <f>NB.Hour!H279</f>
        <v>84.863799999999998</v>
      </c>
      <c r="N279" s="33">
        <f>NoSolar!H279</f>
        <v>284.39944390400001</v>
      </c>
      <c r="O279" s="33">
        <f>+NEM!P279</f>
        <v>193.84874482500001</v>
      </c>
      <c r="P279" s="33">
        <f>+NB.Hour!N279</f>
        <v>199.57195949699999</v>
      </c>
      <c r="Q279" s="22">
        <f>+SUM(N279,MAX($E279-20,0)*INDEX(Inputs!$F$24:$F$35,MATCH($D279,Inputs!$B$24:$B$35,0)),MAX($F279-20,0)*INDEX(Inputs!$G$24:$G$35,MATCH($D279,Inputs!$B$24:$B$35,0)))</f>
        <v>284.39944390400001</v>
      </c>
      <c r="R279" s="22">
        <f>+SUM(O279,MAX($E279-20,0)*INDEX(Inputs!$F$24:$F$35,MATCH($D279,Inputs!$B$24:$B$35,0)),MAX($F279-20,0)*INDEX(Inputs!$G$24:$G$35,MATCH($D279,Inputs!$B$24:$B$35,0)))</f>
        <v>193.84874482500001</v>
      </c>
      <c r="S279" s="22">
        <f>+SUM(P279,MAX($E279-20,0)*INDEX(Inputs!$F$24:$F$35,MATCH($D279,Inputs!$B$24:$B$35,0)),MAX($F279-20,0)*INDEX(Inputs!$G$24:$G$35,MATCH($D279,Inputs!$B$24:$B$35,0)))</f>
        <v>199.57195949699999</v>
      </c>
      <c r="U279" s="19"/>
    </row>
    <row r="280" spans="2:21" s="46" customFormat="1" x14ac:dyDescent="0.25">
      <c r="B280" s="48" t="s">
        <v>121</v>
      </c>
      <c r="C280" s="8">
        <v>2021</v>
      </c>
      <c r="D280" s="37">
        <v>8</v>
      </c>
      <c r="E280" s="49">
        <f>Data!J280</f>
        <v>22</v>
      </c>
      <c r="F280" s="49">
        <f>+Data!I280</f>
        <v>15.071999999999999</v>
      </c>
      <c r="G280" s="31">
        <f>+NEM!G280</f>
        <v>2187.7353000000003</v>
      </c>
      <c r="H280" s="31">
        <f>NoSolar!E280</f>
        <v>3775.4360000000001</v>
      </c>
      <c r="I280" s="31">
        <f>+NEM!M280</f>
        <v>2187.7353000000003</v>
      </c>
      <c r="J280" s="31">
        <f>+NB.Hour!E280</f>
        <v>2310.0089000000003</v>
      </c>
      <c r="K280" s="67">
        <v>0</v>
      </c>
      <c r="L280" s="31">
        <f>+-MIN(NEM!G280,0)</f>
        <v>0</v>
      </c>
      <c r="M280" s="31">
        <f>NB.Hour!H280</f>
        <v>122.2736</v>
      </c>
      <c r="N280" s="33">
        <f>NoSolar!H280</f>
        <v>296.99214017600002</v>
      </c>
      <c r="O280" s="33">
        <f>+NEM!P280</f>
        <v>219.64571287480001</v>
      </c>
      <c r="P280" s="33">
        <f>+NB.Hour!N280</f>
        <v>220.9792287564</v>
      </c>
      <c r="Q280" s="22">
        <f>+SUM(N280,MAX($E280-20,0)*INDEX(Inputs!$F$24:$F$35,MATCH($D280,Inputs!$B$24:$B$35,0)),MAX($F280-20,0)*INDEX(Inputs!$G$24:$G$35,MATCH($D280,Inputs!$B$24:$B$35,0)))</f>
        <v>299.05214017600002</v>
      </c>
      <c r="R280" s="22">
        <f>+SUM(O280,MAX($E280-20,0)*INDEX(Inputs!$F$24:$F$35,MATCH($D280,Inputs!$B$24:$B$35,0)),MAX($F280-20,0)*INDEX(Inputs!$G$24:$G$35,MATCH($D280,Inputs!$B$24:$B$35,0)))</f>
        <v>221.70571287480001</v>
      </c>
      <c r="S280" s="22">
        <f>+SUM(P280,MAX($E280-20,0)*INDEX(Inputs!$F$24:$F$35,MATCH($D280,Inputs!$B$24:$B$35,0)),MAX($F280-20,0)*INDEX(Inputs!$G$24:$G$35,MATCH($D280,Inputs!$B$24:$B$35,0)))</f>
        <v>223.03922875640001</v>
      </c>
      <c r="U280" s="19"/>
    </row>
    <row r="281" spans="2:21" s="46" customFormat="1" x14ac:dyDescent="0.25">
      <c r="B281" s="48" t="s">
        <v>121</v>
      </c>
      <c r="C281" s="8">
        <v>2021</v>
      </c>
      <c r="D281" s="37">
        <v>9</v>
      </c>
      <c r="E281" s="49">
        <f>Data!J281</f>
        <v>22</v>
      </c>
      <c r="F281" s="49">
        <f>+Data!I281</f>
        <v>9.8279999999999994</v>
      </c>
      <c r="G281" s="31">
        <f>+NEM!G281</f>
        <v>2784.2043999999996</v>
      </c>
      <c r="H281" s="31">
        <f>NoSolar!E281</f>
        <v>4076.348</v>
      </c>
      <c r="I281" s="31">
        <f>+NEM!M281</f>
        <v>2784.2043999999996</v>
      </c>
      <c r="J281" s="31">
        <f>+NB.Hour!E281</f>
        <v>2836.4465999999998</v>
      </c>
      <c r="K281" s="67">
        <v>0</v>
      </c>
      <c r="L281" s="31">
        <f>+-MIN(NEM!G281,0)</f>
        <v>0</v>
      </c>
      <c r="M281" s="31">
        <f>NB.Hour!H281</f>
        <v>52.242199999999997</v>
      </c>
      <c r="N281" s="33">
        <f>NoSolar!H281</f>
        <v>281.250276208</v>
      </c>
      <c r="O281" s="33">
        <f>+NEM!P281</f>
        <v>224.1426976624</v>
      </c>
      <c r="P281" s="33">
        <f>+NB.Hour!N281</f>
        <v>224.47631635160002</v>
      </c>
      <c r="Q281" s="22">
        <f>+SUM(N281,MAX($E281-20,0)*INDEX(Inputs!$F$24:$F$35,MATCH($D281,Inputs!$B$24:$B$35,0)),MAX($F281-20,0)*INDEX(Inputs!$G$24:$G$35,MATCH($D281,Inputs!$B$24:$B$35,0)))</f>
        <v>283.310276208</v>
      </c>
      <c r="R281" s="22">
        <f>+SUM(O281,MAX($E281-20,0)*INDEX(Inputs!$F$24:$F$35,MATCH($D281,Inputs!$B$24:$B$35,0)),MAX($F281-20,0)*INDEX(Inputs!$G$24:$G$35,MATCH($D281,Inputs!$B$24:$B$35,0)))</f>
        <v>226.2026976624</v>
      </c>
      <c r="S281" s="22">
        <f>+SUM(P281,MAX($E281-20,0)*INDEX(Inputs!$F$24:$F$35,MATCH($D281,Inputs!$B$24:$B$35,0)),MAX($F281-20,0)*INDEX(Inputs!$G$24:$G$35,MATCH($D281,Inputs!$B$24:$B$35,0)))</f>
        <v>226.53631635160002</v>
      </c>
      <c r="U281" s="19"/>
    </row>
    <row r="282" spans="2:21" s="46" customFormat="1" x14ac:dyDescent="0.25">
      <c r="B282" s="48" t="s">
        <v>121</v>
      </c>
      <c r="C282" s="8">
        <v>2021</v>
      </c>
      <c r="D282" s="37">
        <v>10</v>
      </c>
      <c r="E282" s="49">
        <f>Data!J282</f>
        <v>22</v>
      </c>
      <c r="F282" s="49">
        <f>+Data!I282</f>
        <v>9.3360000000000003</v>
      </c>
      <c r="G282" s="31">
        <f>+NEM!G282</f>
        <v>1461.4136000000001</v>
      </c>
      <c r="H282" s="31">
        <f>NoSolar!E282</f>
        <v>2358.056</v>
      </c>
      <c r="I282" s="31">
        <f>+NEM!M282</f>
        <v>1461.4136000000001</v>
      </c>
      <c r="J282" s="31">
        <f>+NB.Hour!E282</f>
        <v>1580.0840000000001</v>
      </c>
      <c r="K282" s="67">
        <v>0</v>
      </c>
      <c r="L282" s="31">
        <f>+-MIN(NEM!G282,0)</f>
        <v>0</v>
      </c>
      <c r="M282" s="31">
        <f>NB.Hour!H282</f>
        <v>118.6704</v>
      </c>
      <c r="N282" s="33">
        <f>NoSolar!H282</f>
        <v>205.30864297600002</v>
      </c>
      <c r="O282" s="33">
        <f>+NEM!P282</f>
        <v>138.45724729120002</v>
      </c>
      <c r="P282" s="33">
        <f>+NB.Hour!N282</f>
        <v>145.21339050400002</v>
      </c>
      <c r="Q282" s="22">
        <f>+SUM(N282,MAX($E282-20,0)*INDEX(Inputs!$F$24:$F$35,MATCH($D282,Inputs!$B$24:$B$35,0)),MAX($F282-20,0)*INDEX(Inputs!$G$24:$G$35,MATCH($D282,Inputs!$B$24:$B$35,0)))</f>
        <v>207.36864297600002</v>
      </c>
      <c r="R282" s="22">
        <f>+SUM(O282,MAX($E282-20,0)*INDEX(Inputs!$F$24:$F$35,MATCH($D282,Inputs!$B$24:$B$35,0)),MAX($F282-20,0)*INDEX(Inputs!$G$24:$G$35,MATCH($D282,Inputs!$B$24:$B$35,0)))</f>
        <v>140.51724729120002</v>
      </c>
      <c r="S282" s="22">
        <f>+SUM(P282,MAX($E282-20,0)*INDEX(Inputs!$F$24:$F$35,MATCH($D282,Inputs!$B$24:$B$35,0)),MAX($F282-20,0)*INDEX(Inputs!$G$24:$G$35,MATCH($D282,Inputs!$B$24:$B$35,0)))</f>
        <v>147.27339050400002</v>
      </c>
      <c r="U282" s="19"/>
    </row>
    <row r="283" spans="2:21" s="46" customFormat="1" x14ac:dyDescent="0.25">
      <c r="B283" s="48" t="s">
        <v>121</v>
      </c>
      <c r="C283" s="8">
        <v>2021</v>
      </c>
      <c r="D283" s="37">
        <v>11</v>
      </c>
      <c r="E283" s="49">
        <f>Data!J283</f>
        <v>22</v>
      </c>
      <c r="F283" s="49">
        <f>+Data!I283</f>
        <v>8.68</v>
      </c>
      <c r="G283" s="31">
        <f>+NEM!G283</f>
        <v>1382.1498000000001</v>
      </c>
      <c r="H283" s="31">
        <f>NoSolar!E283</f>
        <v>1974.8520000000001</v>
      </c>
      <c r="I283" s="31">
        <f>+NEM!M283</f>
        <v>1382.1498000000001</v>
      </c>
      <c r="J283" s="31">
        <f>+NB.Hour!E283</f>
        <v>1499.7419000000002</v>
      </c>
      <c r="K283" s="67">
        <v>0</v>
      </c>
      <c r="L283" s="31">
        <f>+-MIN(NEM!G283,0)</f>
        <v>0</v>
      </c>
      <c r="M283" s="31">
        <f>NB.Hour!H283</f>
        <v>117.5921</v>
      </c>
      <c r="N283" s="33">
        <f>NoSolar!H283</f>
        <v>187.10142818400001</v>
      </c>
      <c r="O283" s="33">
        <f>+NEM!P283</f>
        <v>130.94763635160001</v>
      </c>
      <c r="P283" s="33">
        <f>+NB.Hour!N283</f>
        <v>137.64238978880002</v>
      </c>
      <c r="Q283" s="22">
        <f>+SUM(N283,MAX($E283-20,0)*INDEX(Inputs!$F$24:$F$35,MATCH($D283,Inputs!$B$24:$B$35,0)),MAX($F283-20,0)*INDEX(Inputs!$G$24:$G$35,MATCH($D283,Inputs!$B$24:$B$35,0)))</f>
        <v>189.16142818400002</v>
      </c>
      <c r="R283" s="22">
        <f>+SUM(O283,MAX($E283-20,0)*INDEX(Inputs!$F$24:$F$35,MATCH($D283,Inputs!$B$24:$B$35,0)),MAX($F283-20,0)*INDEX(Inputs!$G$24:$G$35,MATCH($D283,Inputs!$B$24:$B$35,0)))</f>
        <v>133.00763635160001</v>
      </c>
      <c r="S283" s="22">
        <f>+SUM(P283,MAX($E283-20,0)*INDEX(Inputs!$F$24:$F$35,MATCH($D283,Inputs!$B$24:$B$35,0)),MAX($F283-20,0)*INDEX(Inputs!$G$24:$G$35,MATCH($D283,Inputs!$B$24:$B$35,0)))</f>
        <v>139.70238978880002</v>
      </c>
      <c r="U283" s="19"/>
    </row>
    <row r="284" spans="2:21" s="46" customFormat="1" x14ac:dyDescent="0.25">
      <c r="B284" s="48" t="s">
        <v>121</v>
      </c>
      <c r="C284" s="8">
        <v>2021</v>
      </c>
      <c r="D284" s="37">
        <v>12</v>
      </c>
      <c r="E284" s="49">
        <f>Data!J284</f>
        <v>22</v>
      </c>
      <c r="F284" s="49">
        <f>+Data!I284</f>
        <v>9.5</v>
      </c>
      <c r="G284" s="31">
        <f>+NEM!G284</f>
        <v>1785.1292999999998</v>
      </c>
      <c r="H284" s="31">
        <f>NoSolar!E284</f>
        <v>2106.0479999999998</v>
      </c>
      <c r="I284" s="31">
        <f>+NEM!M284</f>
        <v>1785.1292999999998</v>
      </c>
      <c r="J284" s="31">
        <f>+NB.Hour!E284</f>
        <v>1839.5844999999999</v>
      </c>
      <c r="K284" s="67">
        <v>0</v>
      </c>
      <c r="L284" s="31">
        <f>+-MIN(NEM!G284,0)</f>
        <v>0</v>
      </c>
      <c r="M284" s="31">
        <f>NB.Hour!H284</f>
        <v>54.455199999999998</v>
      </c>
      <c r="N284" s="33">
        <f>NoSolar!H284</f>
        <v>194.170897408</v>
      </c>
      <c r="O284" s="33">
        <f>+NEM!P284</f>
        <v>169.12672014059999</v>
      </c>
      <c r="P284" s="33">
        <f>+NB.Hour!N284</f>
        <v>172.22696358700003</v>
      </c>
      <c r="Q284" s="22">
        <f>+SUM(N284,MAX($E284-20,0)*INDEX(Inputs!$F$24:$F$35,MATCH($D284,Inputs!$B$24:$B$35,0)),MAX($F284-20,0)*INDEX(Inputs!$G$24:$G$35,MATCH($D284,Inputs!$B$24:$B$35,0)))</f>
        <v>196.230897408</v>
      </c>
      <c r="R284" s="22">
        <f>+SUM(O284,MAX($E284-20,0)*INDEX(Inputs!$F$24:$F$35,MATCH($D284,Inputs!$B$24:$B$35,0)),MAX($F284-20,0)*INDEX(Inputs!$G$24:$G$35,MATCH($D284,Inputs!$B$24:$B$35,0)))</f>
        <v>171.18672014059999</v>
      </c>
      <c r="S284" s="22">
        <f>+SUM(P284,MAX($E284-20,0)*INDEX(Inputs!$F$24:$F$35,MATCH($D284,Inputs!$B$24:$B$35,0)),MAX($F284-20,0)*INDEX(Inputs!$G$24:$G$35,MATCH($D284,Inputs!$B$24:$B$35,0)))</f>
        <v>174.28696358700003</v>
      </c>
      <c r="U284" s="19"/>
    </row>
    <row r="285" spans="2:21" s="46" customFormat="1" x14ac:dyDescent="0.25">
      <c r="B285" s="48" t="s">
        <v>122</v>
      </c>
      <c r="C285" s="8">
        <v>2021</v>
      </c>
      <c r="D285" s="37">
        <v>1</v>
      </c>
      <c r="E285" s="49">
        <f>Data!J285</f>
        <v>32</v>
      </c>
      <c r="F285" s="49">
        <f>+Data!I285</f>
        <v>23.263999999999999</v>
      </c>
      <c r="G285" s="31">
        <f>+NEM!G285</f>
        <v>7959.4429</v>
      </c>
      <c r="H285" s="31">
        <f>NoSolar!E285</f>
        <v>10349.904</v>
      </c>
      <c r="I285" s="31">
        <f>+NEM!M285</f>
        <v>7959.4429</v>
      </c>
      <c r="J285" s="31">
        <f>+NB.Hour!E285</f>
        <v>8342.4657000000007</v>
      </c>
      <c r="K285" s="67">
        <v>0</v>
      </c>
      <c r="L285" s="31">
        <f>+-MIN(NEM!G285,0)</f>
        <v>0</v>
      </c>
      <c r="M285" s="31">
        <f>NB.Hour!H285</f>
        <v>383.02280000000002</v>
      </c>
      <c r="N285" s="33">
        <f>NoSolar!H285</f>
        <v>558.51635718400007</v>
      </c>
      <c r="O285" s="33">
        <f>+NEM!P285</f>
        <v>452.86753840840004</v>
      </c>
      <c r="P285" s="33">
        <f>+NB.Hour!N285</f>
        <v>455.31352200920008</v>
      </c>
      <c r="Q285" s="22">
        <f>+SUM(N285,MAX($E285-20,0)*INDEX(Inputs!$F$24:$F$35,MATCH($D285,Inputs!$B$24:$B$35,0)),MAX($F285-20,0)*INDEX(Inputs!$G$24:$G$35,MATCH($D285,Inputs!$B$24:$B$35,0)))</f>
        <v>585.40115718400011</v>
      </c>
      <c r="R285" s="22">
        <f>+SUM(O285,MAX($E285-20,0)*INDEX(Inputs!$F$24:$F$35,MATCH($D285,Inputs!$B$24:$B$35,0)),MAX($F285-20,0)*INDEX(Inputs!$G$24:$G$35,MATCH($D285,Inputs!$B$24:$B$35,0)))</f>
        <v>479.75233840840002</v>
      </c>
      <c r="S285" s="22">
        <f>+SUM(P285,MAX($E285-20,0)*INDEX(Inputs!$F$24:$F$35,MATCH($D285,Inputs!$B$24:$B$35,0)),MAX($F285-20,0)*INDEX(Inputs!$G$24:$G$35,MATCH($D285,Inputs!$B$24:$B$35,0)))</f>
        <v>482.19832200920007</v>
      </c>
      <c r="U285" s="19"/>
    </row>
    <row r="286" spans="2:21" s="46" customFormat="1" x14ac:dyDescent="0.25">
      <c r="B286" s="48" t="s">
        <v>122</v>
      </c>
      <c r="C286" s="8">
        <v>2021</v>
      </c>
      <c r="D286" s="37">
        <v>2</v>
      </c>
      <c r="E286" s="49">
        <f>Data!J286</f>
        <v>32</v>
      </c>
      <c r="F286" s="49">
        <f>+Data!I286</f>
        <v>24.576000000000001</v>
      </c>
      <c r="G286" s="31">
        <f>+NEM!G286</f>
        <v>6109.3900999999996</v>
      </c>
      <c r="H286" s="31">
        <f>NoSolar!E286</f>
        <v>8865.1319999999996</v>
      </c>
      <c r="I286" s="31">
        <f>+NEM!M286</f>
        <v>6109.3900999999996</v>
      </c>
      <c r="J286" s="31">
        <f>+NB.Hour!E286</f>
        <v>6736.0520999999999</v>
      </c>
      <c r="K286" s="67">
        <v>0</v>
      </c>
      <c r="L286" s="31">
        <f>+-MIN(NEM!G286,0)</f>
        <v>0</v>
      </c>
      <c r="M286" s="31">
        <f>NB.Hour!H286</f>
        <v>626.66200000000003</v>
      </c>
      <c r="N286" s="33">
        <f>NoSolar!H286</f>
        <v>492.89537387199994</v>
      </c>
      <c r="O286" s="33">
        <f>+NEM!P286</f>
        <v>371.10260485959998</v>
      </c>
      <c r="P286" s="33">
        <f>+NB.Hour!N286</f>
        <v>375.10446839159999</v>
      </c>
      <c r="Q286" s="22">
        <f>+SUM(N286,MAX($E286-20,0)*INDEX(Inputs!$F$24:$F$35,MATCH($D286,Inputs!$B$24:$B$35,0)),MAX($F286-20,0)*INDEX(Inputs!$G$24:$G$35,MATCH($D286,Inputs!$B$24:$B$35,0)))</f>
        <v>525.61857387199996</v>
      </c>
      <c r="R286" s="22">
        <f>+SUM(O286,MAX($E286-20,0)*INDEX(Inputs!$F$24:$F$35,MATCH($D286,Inputs!$B$24:$B$35,0)),MAX($F286-20,0)*INDEX(Inputs!$G$24:$G$35,MATCH($D286,Inputs!$B$24:$B$35,0)))</f>
        <v>403.8258048596</v>
      </c>
      <c r="S286" s="22">
        <f>+SUM(P286,MAX($E286-20,0)*INDEX(Inputs!$F$24:$F$35,MATCH($D286,Inputs!$B$24:$B$35,0)),MAX($F286-20,0)*INDEX(Inputs!$G$24:$G$35,MATCH($D286,Inputs!$B$24:$B$35,0)))</f>
        <v>407.82766839160001</v>
      </c>
      <c r="U286" s="19"/>
    </row>
    <row r="287" spans="2:21" s="46" customFormat="1" x14ac:dyDescent="0.25">
      <c r="B287" s="48" t="s">
        <v>122</v>
      </c>
      <c r="C287" s="8">
        <v>2021</v>
      </c>
      <c r="D287" s="37">
        <v>3</v>
      </c>
      <c r="E287" s="49">
        <f>Data!J287</f>
        <v>33</v>
      </c>
      <c r="F287" s="49">
        <f>+Data!I287</f>
        <v>23.591999999999999</v>
      </c>
      <c r="G287" s="31">
        <f>+NEM!G287</f>
        <v>1977.4708000000001</v>
      </c>
      <c r="H287" s="31">
        <f>NoSolar!E287</f>
        <v>7253.308</v>
      </c>
      <c r="I287" s="31">
        <f>+NEM!M287</f>
        <v>1977.4708000000001</v>
      </c>
      <c r="J287" s="31">
        <f>+NB.Hour!E287</f>
        <v>4491.3982999999998</v>
      </c>
      <c r="K287" s="67">
        <v>0</v>
      </c>
      <c r="L287" s="31">
        <f>+-MIN(NEM!G287,0)</f>
        <v>0</v>
      </c>
      <c r="M287" s="31">
        <f>NB.Hour!H287</f>
        <v>2513.9274999999998</v>
      </c>
      <c r="N287" s="33">
        <f>NoSolar!H287</f>
        <v>421.65920036800003</v>
      </c>
      <c r="O287" s="33">
        <f>+NEM!P287</f>
        <v>187.34953853360003</v>
      </c>
      <c r="P287" s="33">
        <f>+NB.Hour!N287</f>
        <v>204.54224049179999</v>
      </c>
      <c r="Q287" s="22">
        <f>+SUM(N287,MAX($E287-20,0)*INDEX(Inputs!$F$24:$F$35,MATCH($D287,Inputs!$B$24:$B$35,0)),MAX($F287-20,0)*INDEX(Inputs!$G$24:$G$35,MATCH($D287,Inputs!$B$24:$B$35,0)))</f>
        <v>451.03360036800001</v>
      </c>
      <c r="R287" s="22">
        <f>+SUM(O287,MAX($E287-20,0)*INDEX(Inputs!$F$24:$F$35,MATCH($D287,Inputs!$B$24:$B$35,0)),MAX($F287-20,0)*INDEX(Inputs!$G$24:$G$35,MATCH($D287,Inputs!$B$24:$B$35,0)))</f>
        <v>216.72393853360001</v>
      </c>
      <c r="S287" s="22">
        <f>+SUM(P287,MAX($E287-20,0)*INDEX(Inputs!$F$24:$F$35,MATCH($D287,Inputs!$B$24:$B$35,0)),MAX($F287-20,0)*INDEX(Inputs!$G$24:$G$35,MATCH($D287,Inputs!$B$24:$B$35,0)))</f>
        <v>233.91664049179997</v>
      </c>
      <c r="U287" s="19"/>
    </row>
    <row r="288" spans="2:21" s="46" customFormat="1" x14ac:dyDescent="0.25">
      <c r="B288" s="48" t="s">
        <v>122</v>
      </c>
      <c r="C288" s="8">
        <v>2021</v>
      </c>
      <c r="D288" s="37">
        <v>4</v>
      </c>
      <c r="E288" s="49">
        <f>Data!J288</f>
        <v>33</v>
      </c>
      <c r="F288" s="49">
        <f>+Data!I288</f>
        <v>20.948</v>
      </c>
      <c r="G288" s="31">
        <f>+NEM!G288</f>
        <v>-229.70669999999973</v>
      </c>
      <c r="H288" s="31">
        <f>NoSolar!E288</f>
        <v>5614.1080000000002</v>
      </c>
      <c r="I288" s="31">
        <f>+NEM!M288</f>
        <v>0</v>
      </c>
      <c r="J288" s="31">
        <f>+NB.Hour!E288</f>
        <v>3183.3793000000001</v>
      </c>
      <c r="K288" s="67">
        <v>0</v>
      </c>
      <c r="L288" s="31">
        <f>+-MIN(NEM!G288,0)</f>
        <v>229.70669999999973</v>
      </c>
      <c r="M288" s="31">
        <f>NB.Hour!H288</f>
        <v>3413.0859999999998</v>
      </c>
      <c r="N288" s="33">
        <f>NoSolar!H288</f>
        <v>349.21311716800005</v>
      </c>
      <c r="O288" s="33">
        <f>+NEM!P288</f>
        <v>0</v>
      </c>
      <c r="P288" s="33">
        <f>+NB.Hour!N288</f>
        <v>112.73584988280001</v>
      </c>
      <c r="Q288" s="22">
        <f>+SUM(N288,MAX($E288-20,0)*INDEX(Inputs!$F$24:$F$35,MATCH($D288,Inputs!$B$24:$B$35,0)),MAX($F288-20,0)*INDEX(Inputs!$G$24:$G$35,MATCH($D288,Inputs!$B$24:$B$35,0)))</f>
        <v>366.82171716800002</v>
      </c>
      <c r="R288" s="22">
        <f>+SUM(O288,MAX($E288-20,0)*INDEX(Inputs!$F$24:$F$35,MATCH($D288,Inputs!$B$24:$B$35,0)),MAX($F288-20,0)*INDEX(Inputs!$G$24:$G$35,MATCH($D288,Inputs!$B$24:$B$35,0)))</f>
        <v>17.608600000000003</v>
      </c>
      <c r="S288" s="22">
        <f>+SUM(P288,MAX($E288-20,0)*INDEX(Inputs!$F$24:$F$35,MATCH($D288,Inputs!$B$24:$B$35,0)),MAX($F288-20,0)*INDEX(Inputs!$G$24:$G$35,MATCH($D288,Inputs!$B$24:$B$35,0)))</f>
        <v>130.34444988280001</v>
      </c>
      <c r="U288" s="19"/>
    </row>
    <row r="289" spans="2:21" s="46" customFormat="1" x14ac:dyDescent="0.25">
      <c r="B289" s="48" t="s">
        <v>122</v>
      </c>
      <c r="C289" s="8">
        <v>2021</v>
      </c>
      <c r="D289" s="37">
        <v>5</v>
      </c>
      <c r="E289" s="49">
        <f>Data!J289</f>
        <v>33</v>
      </c>
      <c r="F289" s="49">
        <f>+Data!I289</f>
        <v>16.707999999999998</v>
      </c>
      <c r="G289" s="31">
        <f>+NEM!G289</f>
        <v>-809.98550000000068</v>
      </c>
      <c r="H289" s="31">
        <f>NoSolar!E289</f>
        <v>5451.6319999999996</v>
      </c>
      <c r="I289" s="31">
        <f>+NEM!M289</f>
        <v>0</v>
      </c>
      <c r="J289" s="31">
        <f>+NB.Hour!E289</f>
        <v>2817.8883999999998</v>
      </c>
      <c r="K289" s="67">
        <v>0</v>
      </c>
      <c r="L289" s="31">
        <f>+-MIN(NEM!G289,0)</f>
        <v>809.98550000000068</v>
      </c>
      <c r="M289" s="31">
        <f>NB.Hour!H289</f>
        <v>3627.8739</v>
      </c>
      <c r="N289" s="33">
        <f>NoSolar!H289</f>
        <v>342.032327872</v>
      </c>
      <c r="O289" s="33">
        <f>+NEM!P289</f>
        <v>0</v>
      </c>
      <c r="P289" s="33">
        <f>+NB.Hour!N289</f>
        <v>88.461483567399995</v>
      </c>
      <c r="Q289" s="22">
        <f>+SUM(N289,MAX($E289-20,0)*INDEX(Inputs!$F$24:$F$35,MATCH($D289,Inputs!$B$24:$B$35,0)),MAX($F289-20,0)*INDEX(Inputs!$G$24:$G$35,MATCH($D289,Inputs!$B$24:$B$35,0)))</f>
        <v>355.42232787199998</v>
      </c>
      <c r="R289" s="22">
        <f>+SUM(O289,MAX($E289-20,0)*INDEX(Inputs!$F$24:$F$35,MATCH($D289,Inputs!$B$24:$B$35,0)),MAX($F289-20,0)*INDEX(Inputs!$G$24:$G$35,MATCH($D289,Inputs!$B$24:$B$35,0)))</f>
        <v>13.39</v>
      </c>
      <c r="S289" s="22">
        <f>+SUM(P289,MAX($E289-20,0)*INDEX(Inputs!$F$24:$F$35,MATCH($D289,Inputs!$B$24:$B$35,0)),MAX($F289-20,0)*INDEX(Inputs!$G$24:$G$35,MATCH($D289,Inputs!$B$24:$B$35,0)))</f>
        <v>101.8514835674</v>
      </c>
      <c r="U289" s="19"/>
    </row>
    <row r="290" spans="2:21" s="46" customFormat="1" x14ac:dyDescent="0.25">
      <c r="B290" s="48" t="s">
        <v>122</v>
      </c>
      <c r="C290" s="8">
        <v>2021</v>
      </c>
      <c r="D290" s="37">
        <v>6</v>
      </c>
      <c r="E290" s="49">
        <f>Data!J290</f>
        <v>33</v>
      </c>
      <c r="F290" s="49">
        <f>+Data!I290</f>
        <v>18.347999999999999</v>
      </c>
      <c r="G290" s="31">
        <f>+NEM!G290</f>
        <v>758.09289999999964</v>
      </c>
      <c r="H290" s="31">
        <f>NoSolar!E290</f>
        <v>7456.3959999999997</v>
      </c>
      <c r="I290" s="31">
        <f>+NEM!M290</f>
        <v>0</v>
      </c>
      <c r="J290" s="31">
        <f>+NB.Hour!E290</f>
        <v>3781.1756</v>
      </c>
      <c r="K290" s="67">
        <v>0</v>
      </c>
      <c r="L290" s="31">
        <f>+-MIN(NEM!G290,0)</f>
        <v>0</v>
      </c>
      <c r="M290" s="31">
        <f>NB.Hour!H290</f>
        <v>3023.0826999999999</v>
      </c>
      <c r="N290" s="33">
        <f>NoSolar!H290</f>
        <v>476.31378753600001</v>
      </c>
      <c r="O290" s="33">
        <f>+NEM!P290</f>
        <v>0</v>
      </c>
      <c r="P290" s="33">
        <f>+NB.Hour!N290</f>
        <v>182.96899364260003</v>
      </c>
      <c r="Q290" s="22">
        <f>+SUM(N290,MAX($E290-20,0)*INDEX(Inputs!$F$24:$F$35,MATCH($D290,Inputs!$B$24:$B$35,0)),MAX($F290-20,0)*INDEX(Inputs!$G$24:$G$35,MATCH($D290,Inputs!$B$24:$B$35,0)))</f>
        <v>489.70378753599999</v>
      </c>
      <c r="R290" s="22">
        <f>+SUM(O290,MAX($E290-20,0)*INDEX(Inputs!$F$24:$F$35,MATCH($D290,Inputs!$B$24:$B$35,0)),MAX($F290-20,0)*INDEX(Inputs!$G$24:$G$35,MATCH($D290,Inputs!$B$24:$B$35,0)))</f>
        <v>13.39</v>
      </c>
      <c r="S290" s="22">
        <f>+SUM(P290,MAX($E290-20,0)*INDEX(Inputs!$F$24:$F$35,MATCH($D290,Inputs!$B$24:$B$35,0)),MAX($F290-20,0)*INDEX(Inputs!$G$24:$G$35,MATCH($D290,Inputs!$B$24:$B$35,0)))</f>
        <v>196.35899364260001</v>
      </c>
      <c r="U290" s="19"/>
    </row>
    <row r="291" spans="2:21" s="46" customFormat="1" x14ac:dyDescent="0.25">
      <c r="B291" s="48" t="s">
        <v>122</v>
      </c>
      <c r="C291" s="8">
        <v>2021</v>
      </c>
      <c r="D291" s="37">
        <v>7</v>
      </c>
      <c r="E291" s="49">
        <f>Data!J291</f>
        <v>31</v>
      </c>
      <c r="F291" s="49">
        <f>+Data!I291</f>
        <v>26.116</v>
      </c>
      <c r="G291" s="31">
        <f>+NEM!G291</f>
        <v>3052.6415999999999</v>
      </c>
      <c r="H291" s="31">
        <f>NoSolar!E291</f>
        <v>8906.652</v>
      </c>
      <c r="I291" s="31">
        <f>+NEM!M291</f>
        <v>2771.0422999999992</v>
      </c>
      <c r="J291" s="31">
        <f>+NB.Hour!E291</f>
        <v>4755.45729999999</v>
      </c>
      <c r="K291" s="67">
        <v>0</v>
      </c>
      <c r="L291" s="31">
        <f>+-MIN(NEM!G291,0)</f>
        <v>0</v>
      </c>
      <c r="M291" s="31">
        <f>NB.Hour!H291</f>
        <v>1702.8156999999901</v>
      </c>
      <c r="N291" s="33">
        <f>NoSolar!H291</f>
        <v>546.96445883199999</v>
      </c>
      <c r="O291" s="33">
        <f>+NEM!P291</f>
        <v>248.06209668679998</v>
      </c>
      <c r="P291" s="33">
        <f>+NB.Hour!N291</f>
        <v>280.35139620979987</v>
      </c>
      <c r="Q291" s="22">
        <f>+SUM(N291,MAX($E291-20,0)*INDEX(Inputs!$F$24:$F$35,MATCH($D291,Inputs!$B$24:$B$35,0)),MAX($F291-20,0)*INDEX(Inputs!$G$24:$G$35,MATCH($D291,Inputs!$B$24:$B$35,0)))</f>
        <v>595.35741883200001</v>
      </c>
      <c r="R291" s="22">
        <f>+SUM(O291,MAX($E291-20,0)*INDEX(Inputs!$F$24:$F$35,MATCH($D291,Inputs!$B$24:$B$35,0)),MAX($F291-20,0)*INDEX(Inputs!$G$24:$G$35,MATCH($D291,Inputs!$B$24:$B$35,0)))</f>
        <v>296.45505668679994</v>
      </c>
      <c r="S291" s="22">
        <f>+SUM(P291,MAX($E291-20,0)*INDEX(Inputs!$F$24:$F$35,MATCH($D291,Inputs!$B$24:$B$35,0)),MAX($F291-20,0)*INDEX(Inputs!$G$24:$G$35,MATCH($D291,Inputs!$B$24:$B$35,0)))</f>
        <v>328.74435620979983</v>
      </c>
      <c r="U291" s="19"/>
    </row>
    <row r="292" spans="2:21" s="46" customFormat="1" x14ac:dyDescent="0.25">
      <c r="B292" s="48" t="s">
        <v>122</v>
      </c>
      <c r="C292" s="8">
        <v>2021</v>
      </c>
      <c r="D292" s="37">
        <v>8</v>
      </c>
      <c r="E292" s="49">
        <f>Data!J292</f>
        <v>31</v>
      </c>
      <c r="F292" s="49">
        <f>+Data!I292</f>
        <v>21.484000000000002</v>
      </c>
      <c r="G292" s="31">
        <f>+NEM!G292</f>
        <v>1863.6782000000003</v>
      </c>
      <c r="H292" s="31">
        <f>NoSolar!E292</f>
        <v>7538.52</v>
      </c>
      <c r="I292" s="31">
        <f>+NEM!M292</f>
        <v>1863.6782000000003</v>
      </c>
      <c r="J292" s="31">
        <f>+NB.Hour!E292</f>
        <v>4170.3343000000004</v>
      </c>
      <c r="K292" s="67">
        <v>0</v>
      </c>
      <c r="L292" s="31">
        <f>+-MIN(NEM!G292,0)</f>
        <v>0</v>
      </c>
      <c r="M292" s="31">
        <f>NB.Hour!H292</f>
        <v>2306.6561000000002</v>
      </c>
      <c r="N292" s="33">
        <f>NoSolar!H292</f>
        <v>480.31454032000005</v>
      </c>
      <c r="O292" s="33">
        <f>+NEM!P292</f>
        <v>196.15213055000001</v>
      </c>
      <c r="P292" s="33">
        <f>+NB.Hour!N292</f>
        <v>229.01533861780001</v>
      </c>
      <c r="Q292" s="22">
        <f>+SUM(N292,MAX($E292-20,0)*INDEX(Inputs!$F$24:$F$35,MATCH($D292,Inputs!$B$24:$B$35,0)),MAX($F292-20,0)*INDEX(Inputs!$G$24:$G$35,MATCH($D292,Inputs!$B$24:$B$35,0)))</f>
        <v>500.63758032000004</v>
      </c>
      <c r="R292" s="22">
        <f>+SUM(O292,MAX($E292-20,0)*INDEX(Inputs!$F$24:$F$35,MATCH($D292,Inputs!$B$24:$B$35,0)),MAX($F292-20,0)*INDEX(Inputs!$G$24:$G$35,MATCH($D292,Inputs!$B$24:$B$35,0)))</f>
        <v>216.47517055000003</v>
      </c>
      <c r="S292" s="22">
        <f>+SUM(P292,MAX($E292-20,0)*INDEX(Inputs!$F$24:$F$35,MATCH($D292,Inputs!$B$24:$B$35,0)),MAX($F292-20,0)*INDEX(Inputs!$G$24:$G$35,MATCH($D292,Inputs!$B$24:$B$35,0)))</f>
        <v>249.33837861780003</v>
      </c>
      <c r="U292" s="19"/>
    </row>
    <row r="293" spans="2:21" s="46" customFormat="1" x14ac:dyDescent="0.25">
      <c r="B293" s="48" t="s">
        <v>122</v>
      </c>
      <c r="C293" s="8">
        <v>2021</v>
      </c>
      <c r="D293" s="37">
        <v>9</v>
      </c>
      <c r="E293" s="49">
        <f>Data!J293</f>
        <v>31</v>
      </c>
      <c r="F293" s="49">
        <f>+Data!I293</f>
        <v>40.68</v>
      </c>
      <c r="G293" s="31">
        <f>+NEM!G293</f>
        <v>1118.6091999999999</v>
      </c>
      <c r="H293" s="31">
        <f>NoSolar!E293</f>
        <v>6143.0559999999996</v>
      </c>
      <c r="I293" s="31">
        <f>+NEM!M293</f>
        <v>1118.6091999999999</v>
      </c>
      <c r="J293" s="31">
        <f>+NB.Hour!E293</f>
        <v>3675.3368999999998</v>
      </c>
      <c r="K293" s="67">
        <v>0</v>
      </c>
      <c r="L293" s="31">
        <f>+-MIN(NEM!G293,0)</f>
        <v>0</v>
      </c>
      <c r="M293" s="31">
        <f>NB.Hour!H293</f>
        <v>2556.7276999999999</v>
      </c>
      <c r="N293" s="33">
        <f>NoSolar!H293</f>
        <v>372.59050297599998</v>
      </c>
      <c r="O293" s="33">
        <f>+NEM!P293</f>
        <v>105.97927282639999</v>
      </c>
      <c r="P293" s="33">
        <f>+NB.Hour!N293</f>
        <v>166.85731529539999</v>
      </c>
      <c r="Q293" s="22">
        <f>+SUM(N293,MAX($E293-20,0)*INDEX(Inputs!$F$24:$F$35,MATCH($D293,Inputs!$B$24:$B$35,0)),MAX($F293-20,0)*INDEX(Inputs!$G$24:$G$35,MATCH($D293,Inputs!$B$24:$B$35,0)))</f>
        <v>475.94650297599998</v>
      </c>
      <c r="R293" s="22">
        <f>+SUM(O293,MAX($E293-20,0)*INDEX(Inputs!$F$24:$F$35,MATCH($D293,Inputs!$B$24:$B$35,0)),MAX($F293-20,0)*INDEX(Inputs!$G$24:$G$35,MATCH($D293,Inputs!$B$24:$B$35,0)))</f>
        <v>209.3352728264</v>
      </c>
      <c r="S293" s="22">
        <f>+SUM(P293,MAX($E293-20,0)*INDEX(Inputs!$F$24:$F$35,MATCH($D293,Inputs!$B$24:$B$35,0)),MAX($F293-20,0)*INDEX(Inputs!$G$24:$G$35,MATCH($D293,Inputs!$B$24:$B$35,0)))</f>
        <v>270.21331529539998</v>
      </c>
      <c r="U293" s="19"/>
    </row>
    <row r="294" spans="2:21" s="46" customFormat="1" x14ac:dyDescent="0.25">
      <c r="B294" s="48" t="s">
        <v>122</v>
      </c>
      <c r="C294" s="8">
        <v>2021</v>
      </c>
      <c r="D294" s="37">
        <v>10</v>
      </c>
      <c r="E294" s="49">
        <f>Data!J294</f>
        <v>31</v>
      </c>
      <c r="F294" s="49">
        <f>+Data!I294</f>
        <v>13.268000000000001</v>
      </c>
      <c r="G294" s="31">
        <f>+NEM!G294</f>
        <v>1806.6008999999999</v>
      </c>
      <c r="H294" s="31">
        <f>NoSolar!E294</f>
        <v>5422.232</v>
      </c>
      <c r="I294" s="31">
        <f>+NEM!M294</f>
        <v>1806.6008999999999</v>
      </c>
      <c r="J294" s="31">
        <f>+NB.Hour!E294</f>
        <v>3699.5537999999997</v>
      </c>
      <c r="K294" s="67">
        <v>0</v>
      </c>
      <c r="L294" s="31">
        <f>+-MIN(NEM!G294,0)</f>
        <v>0</v>
      </c>
      <c r="M294" s="31">
        <f>NB.Hour!H294</f>
        <v>1892.9529</v>
      </c>
      <c r="N294" s="33">
        <f>NoSolar!H294</f>
        <v>340.73296547200005</v>
      </c>
      <c r="O294" s="33">
        <f>+NEM!P294</f>
        <v>171.16098246780001</v>
      </c>
      <c r="P294" s="33">
        <f>+NB.Hour!N294</f>
        <v>193.02493059580001</v>
      </c>
      <c r="Q294" s="22">
        <f>+SUM(N294,MAX($E294-20,0)*INDEX(Inputs!$F$24:$F$35,MATCH($D294,Inputs!$B$24:$B$35,0)),MAX($F294-20,0)*INDEX(Inputs!$G$24:$G$35,MATCH($D294,Inputs!$B$24:$B$35,0)))</f>
        <v>352.06296547200003</v>
      </c>
      <c r="R294" s="22">
        <f>+SUM(O294,MAX($E294-20,0)*INDEX(Inputs!$F$24:$F$35,MATCH($D294,Inputs!$B$24:$B$35,0)),MAX($F294-20,0)*INDEX(Inputs!$G$24:$G$35,MATCH($D294,Inputs!$B$24:$B$35,0)))</f>
        <v>182.49098246780002</v>
      </c>
      <c r="S294" s="22">
        <f>+SUM(P294,MAX($E294-20,0)*INDEX(Inputs!$F$24:$F$35,MATCH($D294,Inputs!$B$24:$B$35,0)),MAX($F294-20,0)*INDEX(Inputs!$G$24:$G$35,MATCH($D294,Inputs!$B$24:$B$35,0)))</f>
        <v>204.35493059580003</v>
      </c>
      <c r="U294" s="19"/>
    </row>
    <row r="295" spans="2:21" s="46" customFormat="1" x14ac:dyDescent="0.25">
      <c r="B295" s="48" t="s">
        <v>122</v>
      </c>
      <c r="C295" s="8">
        <v>2021</v>
      </c>
      <c r="D295" s="37">
        <v>11</v>
      </c>
      <c r="E295" s="49">
        <f>Data!J295</f>
        <v>31</v>
      </c>
      <c r="F295" s="49">
        <f>+Data!I295</f>
        <v>15.728</v>
      </c>
      <c r="G295" s="31">
        <f>+NEM!G295</f>
        <v>3425.5848000000005</v>
      </c>
      <c r="H295" s="31">
        <f>NoSolar!E295</f>
        <v>6090.6360000000004</v>
      </c>
      <c r="I295" s="31">
        <f>+NEM!M295</f>
        <v>3425.5848000000005</v>
      </c>
      <c r="J295" s="31">
        <f>+NB.Hour!E295</f>
        <v>4488.6504000000004</v>
      </c>
      <c r="K295" s="67">
        <v>0</v>
      </c>
      <c r="L295" s="31">
        <f>+-MIN(NEM!G295,0)</f>
        <v>0</v>
      </c>
      <c r="M295" s="31">
        <f>NB.Hour!H295</f>
        <v>1063.0655999999999</v>
      </c>
      <c r="N295" s="33">
        <f>NoSolar!H295</f>
        <v>370.27374865600007</v>
      </c>
      <c r="O295" s="33">
        <f>+NEM!P295</f>
        <v>252.48914582080005</v>
      </c>
      <c r="P295" s="33">
        <f>+NB.Hour!N295</f>
        <v>259.27788274240004</v>
      </c>
      <c r="Q295" s="22">
        <f>+SUM(N295,MAX($E295-20,0)*INDEX(Inputs!$F$24:$F$35,MATCH($D295,Inputs!$B$24:$B$35,0)),MAX($F295-20,0)*INDEX(Inputs!$G$24:$G$35,MATCH($D295,Inputs!$B$24:$B$35,0)))</f>
        <v>381.60374865600005</v>
      </c>
      <c r="R295" s="22">
        <f>+SUM(O295,MAX($E295-20,0)*INDEX(Inputs!$F$24:$F$35,MATCH($D295,Inputs!$B$24:$B$35,0)),MAX($F295-20,0)*INDEX(Inputs!$G$24:$G$35,MATCH($D295,Inputs!$B$24:$B$35,0)))</f>
        <v>263.81914582080003</v>
      </c>
      <c r="S295" s="22">
        <f>+SUM(P295,MAX($E295-20,0)*INDEX(Inputs!$F$24:$F$35,MATCH($D295,Inputs!$B$24:$B$35,0)),MAX($F295-20,0)*INDEX(Inputs!$G$24:$G$35,MATCH($D295,Inputs!$B$24:$B$35,0)))</f>
        <v>270.60788274240002</v>
      </c>
      <c r="U295" s="19"/>
    </row>
    <row r="296" spans="2:21" s="46" customFormat="1" x14ac:dyDescent="0.25">
      <c r="B296" s="48" t="s">
        <v>122</v>
      </c>
      <c r="C296" s="8">
        <v>2021</v>
      </c>
      <c r="D296" s="37">
        <v>12</v>
      </c>
      <c r="E296" s="49">
        <f>Data!J296</f>
        <v>31</v>
      </c>
      <c r="F296" s="49">
        <f>+Data!I296</f>
        <v>17.856000000000002</v>
      </c>
      <c r="G296" s="31">
        <f>+NEM!G296</f>
        <v>7050.6969000000008</v>
      </c>
      <c r="H296" s="31">
        <f>NoSolar!E296</f>
        <v>8614.1560000000009</v>
      </c>
      <c r="I296" s="31">
        <f>+NEM!M296</f>
        <v>7050.6969000000008</v>
      </c>
      <c r="J296" s="31">
        <f>+NB.Hour!E296</f>
        <v>7369.2805000000008</v>
      </c>
      <c r="K296" s="67">
        <v>0</v>
      </c>
      <c r="L296" s="31">
        <f>+-MIN(NEM!G296,0)</f>
        <v>0</v>
      </c>
      <c r="M296" s="31">
        <f>NB.Hour!H296</f>
        <v>318.58359999999999</v>
      </c>
      <c r="N296" s="33">
        <f>NoSolar!H296</f>
        <v>481.80323857600001</v>
      </c>
      <c r="O296" s="33">
        <f>+NEM!P296</f>
        <v>412.70460019240005</v>
      </c>
      <c r="P296" s="33">
        <f>+NB.Hour!N296</f>
        <v>414.73907506199998</v>
      </c>
      <c r="Q296" s="22">
        <f>+SUM(N296,MAX($E296-20,0)*INDEX(Inputs!$F$24:$F$35,MATCH($D296,Inputs!$B$24:$B$35,0)),MAX($F296-20,0)*INDEX(Inputs!$G$24:$G$35,MATCH($D296,Inputs!$B$24:$B$35,0)))</f>
        <v>493.133238576</v>
      </c>
      <c r="R296" s="22">
        <f>+SUM(O296,MAX($E296-20,0)*INDEX(Inputs!$F$24:$F$35,MATCH($D296,Inputs!$B$24:$B$35,0)),MAX($F296-20,0)*INDEX(Inputs!$G$24:$G$35,MATCH($D296,Inputs!$B$24:$B$35,0)))</f>
        <v>424.03460019240003</v>
      </c>
      <c r="S296" s="22">
        <f>+SUM(P296,MAX($E296-20,0)*INDEX(Inputs!$F$24:$F$35,MATCH($D296,Inputs!$B$24:$B$35,0)),MAX($F296-20,0)*INDEX(Inputs!$G$24:$G$35,MATCH($D296,Inputs!$B$24:$B$35,0)))</f>
        <v>426.06907506199997</v>
      </c>
      <c r="U296" s="19"/>
    </row>
    <row r="297" spans="2:21" s="46" customFormat="1" x14ac:dyDescent="0.25">
      <c r="B297" s="48" t="s">
        <v>123</v>
      </c>
      <c r="C297" s="8">
        <v>2021</v>
      </c>
      <c r="D297" s="37">
        <v>1</v>
      </c>
      <c r="E297" s="49">
        <f>Data!J297</f>
        <v>11</v>
      </c>
      <c r="F297" s="49">
        <f>+Data!I297</f>
        <v>12.48</v>
      </c>
      <c r="G297" s="31">
        <f>+NEM!G297</f>
        <v>-441.98399999999992</v>
      </c>
      <c r="H297" s="31">
        <f>NoSolar!E297</f>
        <v>1905.6</v>
      </c>
      <c r="I297" s="31">
        <f>+NEM!M297</f>
        <v>0</v>
      </c>
      <c r="J297" s="31">
        <f>+NB.Hour!E297</f>
        <v>1176.5119999999999</v>
      </c>
      <c r="K297" s="67">
        <v>0</v>
      </c>
      <c r="L297" s="31">
        <f>+-MIN(NEM!G297,0)</f>
        <v>441.98399999999992</v>
      </c>
      <c r="M297" s="31">
        <f>NB.Hour!H297</f>
        <v>1618.4960000000001</v>
      </c>
      <c r="N297" s="33">
        <f>NoSolar!H297</f>
        <v>180.54035519999999</v>
      </c>
      <c r="O297" s="33">
        <f>+NEM!P297</f>
        <v>0</v>
      </c>
      <c r="P297" s="33">
        <f>+NB.Hour!N297</f>
        <v>0</v>
      </c>
      <c r="Q297" s="22">
        <f>+SUM(N297,MAX($E297-20,0)*INDEX(Inputs!$F$24:$F$35,MATCH($D297,Inputs!$B$24:$B$35,0)),MAX($F297-20,0)*INDEX(Inputs!$G$24:$G$35,MATCH($D297,Inputs!$B$24:$B$35,0)))</f>
        <v>180.54035519999999</v>
      </c>
      <c r="R297" s="22">
        <f>+SUM(O297,MAX($E297-20,0)*INDEX(Inputs!$F$24:$F$35,MATCH($D297,Inputs!$B$24:$B$35,0)),MAX($F297-20,0)*INDEX(Inputs!$G$24:$G$35,MATCH($D297,Inputs!$B$24:$B$35,0)))</f>
        <v>0</v>
      </c>
      <c r="S297" s="22">
        <f>+SUM(P297,MAX($E297-20,0)*INDEX(Inputs!$F$24:$F$35,MATCH($D297,Inputs!$B$24:$B$35,0)),MAX($F297-20,0)*INDEX(Inputs!$G$24:$G$35,MATCH($D297,Inputs!$B$24:$B$35,0)))</f>
        <v>0</v>
      </c>
      <c r="U297" s="19"/>
    </row>
    <row r="298" spans="2:21" s="46" customFormat="1" x14ac:dyDescent="0.25">
      <c r="B298" s="48" t="s">
        <v>123</v>
      </c>
      <c r="C298" s="8">
        <v>2021</v>
      </c>
      <c r="D298" s="37">
        <v>2</v>
      </c>
      <c r="E298" s="49">
        <f>Data!J298</f>
        <v>11</v>
      </c>
      <c r="F298" s="49">
        <f>+Data!I298</f>
        <v>10.555999999999999</v>
      </c>
      <c r="G298" s="31">
        <f>+NEM!G298</f>
        <v>6.9679999999998472</v>
      </c>
      <c r="H298" s="31">
        <f>NoSolar!E298</f>
        <v>2076.152</v>
      </c>
      <c r="I298" s="31">
        <f>+NEM!M298</f>
        <v>0</v>
      </c>
      <c r="J298" s="31">
        <f>+NB.Hour!E298</f>
        <v>1335.9919999999997</v>
      </c>
      <c r="K298" s="67">
        <v>0</v>
      </c>
      <c r="L298" s="31">
        <f>+-MIN(NEM!G298,0)</f>
        <v>0</v>
      </c>
      <c r="M298" s="31">
        <f>NB.Hour!H298</f>
        <v>1329.0239999999999</v>
      </c>
      <c r="N298" s="33">
        <f>NoSolar!H298</f>
        <v>192.84961379200001</v>
      </c>
      <c r="O298" s="33">
        <f>+NEM!P298</f>
        <v>0</v>
      </c>
      <c r="P298" s="33">
        <f>+NB.Hour!N298</f>
        <v>0</v>
      </c>
      <c r="Q298" s="22">
        <f>+SUM(N298,MAX($E298-20,0)*INDEX(Inputs!$F$24:$F$35,MATCH($D298,Inputs!$B$24:$B$35,0)),MAX($F298-20,0)*INDEX(Inputs!$G$24:$G$35,MATCH($D298,Inputs!$B$24:$B$35,0)))</f>
        <v>192.84961379200001</v>
      </c>
      <c r="R298" s="22">
        <f>+SUM(O298,MAX($E298-20,0)*INDEX(Inputs!$F$24:$F$35,MATCH($D298,Inputs!$B$24:$B$35,0)),MAX($F298-20,0)*INDEX(Inputs!$G$24:$G$35,MATCH($D298,Inputs!$B$24:$B$35,0)))</f>
        <v>0</v>
      </c>
      <c r="S298" s="22">
        <f>+SUM(P298,MAX($E298-20,0)*INDEX(Inputs!$F$24:$F$35,MATCH($D298,Inputs!$B$24:$B$35,0)),MAX($F298-20,0)*INDEX(Inputs!$G$24:$G$35,MATCH($D298,Inputs!$B$24:$B$35,0)))</f>
        <v>0</v>
      </c>
      <c r="U298" s="19"/>
    </row>
    <row r="299" spans="2:21" s="46" customFormat="1" x14ac:dyDescent="0.25">
      <c r="B299" s="48" t="s">
        <v>123</v>
      </c>
      <c r="C299" s="8">
        <v>2021</v>
      </c>
      <c r="D299" s="37">
        <v>3</v>
      </c>
      <c r="E299" s="49">
        <f>Data!J299</f>
        <v>11</v>
      </c>
      <c r="F299" s="49">
        <f>+Data!I299</f>
        <v>6.4</v>
      </c>
      <c r="G299" s="31">
        <f>+NEM!G299</f>
        <v>-3573.9839999999995</v>
      </c>
      <c r="H299" s="31">
        <f>NoSolar!E299</f>
        <v>1970.8720000000001</v>
      </c>
      <c r="I299" s="31">
        <f>+NEM!M299</f>
        <v>0</v>
      </c>
      <c r="J299" s="31">
        <f>+NB.Hour!E299</f>
        <v>819.42800000000079</v>
      </c>
      <c r="K299" s="67">
        <v>0</v>
      </c>
      <c r="L299" s="31">
        <f>+-MIN(NEM!G299,0)</f>
        <v>3573.9839999999995</v>
      </c>
      <c r="M299" s="31">
        <f>NB.Hour!H299</f>
        <v>4393.4120000000003</v>
      </c>
      <c r="N299" s="33">
        <f>NoSolar!H299</f>
        <v>186.72435502400003</v>
      </c>
      <c r="O299" s="33">
        <f>+NEM!P299</f>
        <v>0</v>
      </c>
      <c r="P299" s="33">
        <f>+NB.Hour!N299</f>
        <v>0</v>
      </c>
      <c r="Q299" s="22">
        <f>+SUM(N299,MAX($E299-20,0)*INDEX(Inputs!$F$24:$F$35,MATCH($D299,Inputs!$B$24:$B$35,0)),MAX($F299-20,0)*INDEX(Inputs!$G$24:$G$35,MATCH($D299,Inputs!$B$24:$B$35,0)))</f>
        <v>186.72435502400003</v>
      </c>
      <c r="R299" s="22">
        <f>+SUM(O299,MAX($E299-20,0)*INDEX(Inputs!$F$24:$F$35,MATCH($D299,Inputs!$B$24:$B$35,0)),MAX($F299-20,0)*INDEX(Inputs!$G$24:$G$35,MATCH($D299,Inputs!$B$24:$B$35,0)))</f>
        <v>0</v>
      </c>
      <c r="S299" s="22">
        <f>+SUM(P299,MAX($E299-20,0)*INDEX(Inputs!$F$24:$F$35,MATCH($D299,Inputs!$B$24:$B$35,0)),MAX($F299-20,0)*INDEX(Inputs!$G$24:$G$35,MATCH($D299,Inputs!$B$24:$B$35,0)))</f>
        <v>0</v>
      </c>
      <c r="U299" s="19"/>
    </row>
    <row r="300" spans="2:21" s="46" customFormat="1" x14ac:dyDescent="0.25">
      <c r="B300" s="48" t="s">
        <v>123</v>
      </c>
      <c r="C300" s="8">
        <v>2021</v>
      </c>
      <c r="D300" s="37">
        <v>4</v>
      </c>
      <c r="E300" s="49">
        <f>Data!J300</f>
        <v>11</v>
      </c>
      <c r="F300" s="49">
        <f>+Data!I300</f>
        <v>11.84</v>
      </c>
      <c r="G300" s="31">
        <f>+NEM!G300</f>
        <v>-4815.8720000000003</v>
      </c>
      <c r="H300" s="31">
        <f>NoSolar!E300</f>
        <v>1763.2</v>
      </c>
      <c r="I300" s="31">
        <f>+NEM!M300</f>
        <v>0</v>
      </c>
      <c r="J300" s="31">
        <f>+NB.Hour!E300</f>
        <v>558.46400000000006</v>
      </c>
      <c r="K300" s="67">
        <v>0</v>
      </c>
      <c r="L300" s="31">
        <f>+-MIN(NEM!G300,0)</f>
        <v>4815.8720000000003</v>
      </c>
      <c r="M300" s="31">
        <f>NB.Hour!H300</f>
        <v>5374.3360000000002</v>
      </c>
      <c r="N300" s="33">
        <f>NoSolar!H300</f>
        <v>167.04909440000003</v>
      </c>
      <c r="O300" s="33">
        <f>+NEM!P300</f>
        <v>0</v>
      </c>
      <c r="P300" s="33">
        <f>+NB.Hour!N300</f>
        <v>0</v>
      </c>
      <c r="Q300" s="22">
        <f>+SUM(N300,MAX($E300-20,0)*INDEX(Inputs!$F$24:$F$35,MATCH($D300,Inputs!$B$24:$B$35,0)),MAX($F300-20,0)*INDEX(Inputs!$G$24:$G$35,MATCH($D300,Inputs!$B$24:$B$35,0)))</f>
        <v>167.04909440000003</v>
      </c>
      <c r="R300" s="22">
        <f>+SUM(O300,MAX($E300-20,0)*INDEX(Inputs!$F$24:$F$35,MATCH($D300,Inputs!$B$24:$B$35,0)),MAX($F300-20,0)*INDEX(Inputs!$G$24:$G$35,MATCH($D300,Inputs!$B$24:$B$35,0)))</f>
        <v>0</v>
      </c>
      <c r="S300" s="22">
        <f>+SUM(P300,MAX($E300-20,0)*INDEX(Inputs!$F$24:$F$35,MATCH($D300,Inputs!$B$24:$B$35,0)),MAX($F300-20,0)*INDEX(Inputs!$G$24:$G$35,MATCH($D300,Inputs!$B$24:$B$35,0)))</f>
        <v>0</v>
      </c>
      <c r="U300" s="19"/>
    </row>
    <row r="301" spans="2:21" s="46" customFormat="1" x14ac:dyDescent="0.25">
      <c r="B301" s="48" t="s">
        <v>123</v>
      </c>
      <c r="C301" s="8">
        <v>2021</v>
      </c>
      <c r="D301" s="37">
        <v>5</v>
      </c>
      <c r="E301" s="49">
        <f>Data!J301</f>
        <v>11</v>
      </c>
      <c r="F301" s="49">
        <f>+Data!I301</f>
        <v>7.04</v>
      </c>
      <c r="G301" s="31">
        <f>+NEM!G301</f>
        <v>-5697.9319999999998</v>
      </c>
      <c r="H301" s="31">
        <f>NoSolar!E301</f>
        <v>1810.2360000000001</v>
      </c>
      <c r="I301" s="31">
        <f>+NEM!M301</f>
        <v>0</v>
      </c>
      <c r="J301" s="31">
        <f>+NB.Hour!E301</f>
        <v>523.83600000000001</v>
      </c>
      <c r="K301" s="67">
        <v>0</v>
      </c>
      <c r="L301" s="31">
        <f>+-MIN(NEM!G301,0)</f>
        <v>5697.9319999999998</v>
      </c>
      <c r="M301" s="31">
        <f>NB.Hour!H301</f>
        <v>6221.768</v>
      </c>
      <c r="N301" s="33">
        <f>NoSolar!H301</f>
        <v>171.50537911200001</v>
      </c>
      <c r="O301" s="33">
        <f>+NEM!P301</f>
        <v>0</v>
      </c>
      <c r="P301" s="33">
        <f>+NB.Hour!N301</f>
        <v>0</v>
      </c>
      <c r="Q301" s="22">
        <f>+SUM(N301,MAX($E301-20,0)*INDEX(Inputs!$F$24:$F$35,MATCH($D301,Inputs!$B$24:$B$35,0)),MAX($F301-20,0)*INDEX(Inputs!$G$24:$G$35,MATCH($D301,Inputs!$B$24:$B$35,0)))</f>
        <v>171.50537911200001</v>
      </c>
      <c r="R301" s="22">
        <f>+SUM(O301,MAX($E301-20,0)*INDEX(Inputs!$F$24:$F$35,MATCH($D301,Inputs!$B$24:$B$35,0)),MAX($F301-20,0)*INDEX(Inputs!$G$24:$G$35,MATCH($D301,Inputs!$B$24:$B$35,0)))</f>
        <v>0</v>
      </c>
      <c r="S301" s="22">
        <f>+SUM(P301,MAX($E301-20,0)*INDEX(Inputs!$F$24:$F$35,MATCH($D301,Inputs!$B$24:$B$35,0)),MAX($F301-20,0)*INDEX(Inputs!$G$24:$G$35,MATCH($D301,Inputs!$B$24:$B$35,0)))</f>
        <v>0</v>
      </c>
      <c r="U301" s="19"/>
    </row>
    <row r="302" spans="2:21" s="46" customFormat="1" x14ac:dyDescent="0.25">
      <c r="B302" s="48" t="s">
        <v>123</v>
      </c>
      <c r="C302" s="8">
        <v>2021</v>
      </c>
      <c r="D302" s="37">
        <v>6</v>
      </c>
      <c r="E302" s="49">
        <f>Data!J302</f>
        <v>11</v>
      </c>
      <c r="F302" s="49">
        <f>+Data!I302</f>
        <v>8.64</v>
      </c>
      <c r="G302" s="31">
        <f>+NEM!G302</f>
        <v>-5700.16</v>
      </c>
      <c r="H302" s="31">
        <f>NoSolar!E302</f>
        <v>2281.92</v>
      </c>
      <c r="I302" s="31">
        <f>+NEM!M302</f>
        <v>0</v>
      </c>
      <c r="J302" s="31">
        <f>+NB.Hour!E302</f>
        <v>559.74400000000003</v>
      </c>
      <c r="K302" s="67">
        <v>0</v>
      </c>
      <c r="L302" s="31">
        <f>+-MIN(NEM!G302,0)</f>
        <v>5700.16</v>
      </c>
      <c r="M302" s="31">
        <f>NB.Hour!H302</f>
        <v>6259.9040000000005</v>
      </c>
      <c r="N302" s="33">
        <f>NoSolar!H302</f>
        <v>224.23401472</v>
      </c>
      <c r="O302" s="33">
        <f>+NEM!P302</f>
        <v>0</v>
      </c>
      <c r="P302" s="33">
        <f>+NB.Hour!N302</f>
        <v>0</v>
      </c>
      <c r="Q302" s="22">
        <f>+SUM(N302,MAX($E302-20,0)*INDEX(Inputs!$F$24:$F$35,MATCH($D302,Inputs!$B$24:$B$35,0)),MAX($F302-20,0)*INDEX(Inputs!$G$24:$G$35,MATCH($D302,Inputs!$B$24:$B$35,0)))</f>
        <v>224.23401472</v>
      </c>
      <c r="R302" s="22">
        <f>+SUM(O302,MAX($E302-20,0)*INDEX(Inputs!$F$24:$F$35,MATCH($D302,Inputs!$B$24:$B$35,0)),MAX($F302-20,0)*INDEX(Inputs!$G$24:$G$35,MATCH($D302,Inputs!$B$24:$B$35,0)))</f>
        <v>0</v>
      </c>
      <c r="S302" s="22">
        <f>+SUM(P302,MAX($E302-20,0)*INDEX(Inputs!$F$24:$F$35,MATCH($D302,Inputs!$B$24:$B$35,0)),MAX($F302-20,0)*INDEX(Inputs!$G$24:$G$35,MATCH($D302,Inputs!$B$24:$B$35,0)))</f>
        <v>0</v>
      </c>
      <c r="U302" s="19"/>
    </row>
    <row r="303" spans="2:21" s="46" customFormat="1" x14ac:dyDescent="0.25">
      <c r="B303" s="48" t="s">
        <v>123</v>
      </c>
      <c r="C303" s="8">
        <v>2021</v>
      </c>
      <c r="D303" s="37">
        <v>7</v>
      </c>
      <c r="E303" s="49">
        <f>Data!J303</f>
        <v>11</v>
      </c>
      <c r="F303" s="49">
        <f>+Data!I303</f>
        <v>16</v>
      </c>
      <c r="G303" s="31">
        <f>+NEM!G303</f>
        <v>-4348.3520000000008</v>
      </c>
      <c r="H303" s="31">
        <f>NoSolar!E303</f>
        <v>2703.36</v>
      </c>
      <c r="I303" s="31">
        <f>+NEM!M303</f>
        <v>0</v>
      </c>
      <c r="J303" s="31">
        <f>+NB.Hour!E303</f>
        <v>763.32799999999997</v>
      </c>
      <c r="K303" s="67">
        <v>0</v>
      </c>
      <c r="L303" s="31">
        <f>+-MIN(NEM!G303,0)</f>
        <v>4348.3520000000008</v>
      </c>
      <c r="M303" s="31">
        <f>NB.Hour!H303</f>
        <v>5111.68</v>
      </c>
      <c r="N303" s="33">
        <f>NoSolar!H303</f>
        <v>244.76488576</v>
      </c>
      <c r="O303" s="33">
        <f>+NEM!P303</f>
        <v>0</v>
      </c>
      <c r="P303" s="33">
        <f>+NB.Hour!N303</f>
        <v>0</v>
      </c>
      <c r="Q303" s="22">
        <f>+SUM(N303,MAX($E303-20,0)*INDEX(Inputs!$F$24:$F$35,MATCH($D303,Inputs!$B$24:$B$35,0)),MAX($F303-20,0)*INDEX(Inputs!$G$24:$G$35,MATCH($D303,Inputs!$B$24:$B$35,0)))</f>
        <v>244.76488576</v>
      </c>
      <c r="R303" s="22">
        <f>+SUM(O303,MAX($E303-20,0)*INDEX(Inputs!$F$24:$F$35,MATCH($D303,Inputs!$B$24:$B$35,0)),MAX($F303-20,0)*INDEX(Inputs!$G$24:$G$35,MATCH($D303,Inputs!$B$24:$B$35,0)))</f>
        <v>0</v>
      </c>
      <c r="S303" s="22">
        <f>+SUM(P303,MAX($E303-20,0)*INDEX(Inputs!$F$24:$F$35,MATCH($D303,Inputs!$B$24:$B$35,0)),MAX($F303-20,0)*INDEX(Inputs!$G$24:$G$35,MATCH($D303,Inputs!$B$24:$B$35,0)))</f>
        <v>0</v>
      </c>
      <c r="U303" s="19"/>
    </row>
    <row r="304" spans="2:21" s="46" customFormat="1" x14ac:dyDescent="0.25">
      <c r="B304" s="48" t="s">
        <v>123</v>
      </c>
      <c r="C304" s="8">
        <v>2021</v>
      </c>
      <c r="D304" s="37">
        <v>8</v>
      </c>
      <c r="E304" s="49">
        <f>Data!J304</f>
        <v>11</v>
      </c>
      <c r="F304" s="49">
        <f>+Data!I304</f>
        <v>17.600000000000001</v>
      </c>
      <c r="G304" s="31">
        <f>+NEM!G304</f>
        <v>-3721.9839999999999</v>
      </c>
      <c r="H304" s="31">
        <f>NoSolar!E304</f>
        <v>2654.4</v>
      </c>
      <c r="I304" s="31">
        <f>+NEM!M304</f>
        <v>0</v>
      </c>
      <c r="J304" s="31">
        <f>+NB.Hour!E304</f>
        <v>921.79200000000003</v>
      </c>
      <c r="K304" s="67">
        <v>0</v>
      </c>
      <c r="L304" s="31">
        <f>+-MIN(NEM!G304,0)</f>
        <v>3721.9839999999999</v>
      </c>
      <c r="M304" s="31">
        <f>NB.Hour!H304</f>
        <v>4643.7759999999998</v>
      </c>
      <c r="N304" s="33">
        <f>NoSolar!H304</f>
        <v>242.37975040000001</v>
      </c>
      <c r="O304" s="33">
        <f>+NEM!P304</f>
        <v>0</v>
      </c>
      <c r="P304" s="33">
        <f>+NB.Hour!N304</f>
        <v>0</v>
      </c>
      <c r="Q304" s="22">
        <f>+SUM(N304,MAX($E304-20,0)*INDEX(Inputs!$F$24:$F$35,MATCH($D304,Inputs!$B$24:$B$35,0)),MAX($F304-20,0)*INDEX(Inputs!$G$24:$G$35,MATCH($D304,Inputs!$B$24:$B$35,0)))</f>
        <v>242.37975040000001</v>
      </c>
      <c r="R304" s="22">
        <f>+SUM(O304,MAX($E304-20,0)*INDEX(Inputs!$F$24:$F$35,MATCH($D304,Inputs!$B$24:$B$35,0)),MAX($F304-20,0)*INDEX(Inputs!$G$24:$G$35,MATCH($D304,Inputs!$B$24:$B$35,0)))</f>
        <v>0</v>
      </c>
      <c r="S304" s="22">
        <f>+SUM(P304,MAX($E304-20,0)*INDEX(Inputs!$F$24:$F$35,MATCH($D304,Inputs!$B$24:$B$35,0)),MAX($F304-20,0)*INDEX(Inputs!$G$24:$G$35,MATCH($D304,Inputs!$B$24:$B$35,0)))</f>
        <v>0</v>
      </c>
      <c r="U304" s="19"/>
    </row>
    <row r="305" spans="2:21" s="46" customFormat="1" x14ac:dyDescent="0.25">
      <c r="B305" s="48" t="s">
        <v>123</v>
      </c>
      <c r="C305" s="8">
        <v>2021</v>
      </c>
      <c r="D305" s="37">
        <v>9</v>
      </c>
      <c r="E305" s="49">
        <f>Data!J305</f>
        <v>10</v>
      </c>
      <c r="F305" s="49">
        <f>+Data!I305</f>
        <v>22.72</v>
      </c>
      <c r="G305" s="31">
        <f>+NEM!G305</f>
        <v>-3205.864</v>
      </c>
      <c r="H305" s="31">
        <f>NoSolar!E305</f>
        <v>2287.3200000000002</v>
      </c>
      <c r="I305" s="31">
        <f>+NEM!M305</f>
        <v>0</v>
      </c>
      <c r="J305" s="31">
        <f>+NB.Hour!E305</f>
        <v>932.8</v>
      </c>
      <c r="K305" s="67">
        <v>0</v>
      </c>
      <c r="L305" s="31">
        <f>+-MIN(NEM!G305,0)</f>
        <v>3205.864</v>
      </c>
      <c r="M305" s="31">
        <f>NB.Hour!H305</f>
        <v>4138.6639999999998</v>
      </c>
      <c r="N305" s="33">
        <f>NoSolar!H305</f>
        <v>202.18239472000002</v>
      </c>
      <c r="O305" s="33">
        <f>+NEM!P305</f>
        <v>0</v>
      </c>
      <c r="P305" s="33">
        <f>+NB.Hour!N305</f>
        <v>0</v>
      </c>
      <c r="Q305" s="22">
        <f>+SUM(N305,MAX($E305-20,0)*INDEX(Inputs!$F$24:$F$35,MATCH($D305,Inputs!$B$24:$B$35,0)),MAX($F305-20,0)*INDEX(Inputs!$G$24:$G$35,MATCH($D305,Inputs!$B$24:$B$35,0)))</f>
        <v>214.28639472</v>
      </c>
      <c r="R305" s="22">
        <f>+SUM(O305,MAX($E305-20,0)*INDEX(Inputs!$F$24:$F$35,MATCH($D305,Inputs!$B$24:$B$35,0)),MAX($F305-20,0)*INDEX(Inputs!$G$24:$G$35,MATCH($D305,Inputs!$B$24:$B$35,0)))</f>
        <v>12.103999999999996</v>
      </c>
      <c r="S305" s="22">
        <f>+SUM(P305,MAX($E305-20,0)*INDEX(Inputs!$F$24:$F$35,MATCH($D305,Inputs!$B$24:$B$35,0)),MAX($F305-20,0)*INDEX(Inputs!$G$24:$G$35,MATCH($D305,Inputs!$B$24:$B$35,0)))</f>
        <v>12.103999999999996</v>
      </c>
      <c r="U305" s="19"/>
    </row>
    <row r="306" spans="2:21" s="46" customFormat="1" x14ac:dyDescent="0.25">
      <c r="B306" s="48" t="s">
        <v>123</v>
      </c>
      <c r="C306" s="8">
        <v>2021</v>
      </c>
      <c r="D306" s="37">
        <v>10</v>
      </c>
      <c r="E306" s="49">
        <f>Data!J306</f>
        <v>10</v>
      </c>
      <c r="F306" s="49">
        <f>+Data!I306</f>
        <v>7.04</v>
      </c>
      <c r="G306" s="31">
        <f>+NEM!G306</f>
        <v>-1605.8000000000002</v>
      </c>
      <c r="H306" s="31">
        <f>NoSolar!E306</f>
        <v>2107.16</v>
      </c>
      <c r="I306" s="31">
        <f>+NEM!M306</f>
        <v>0</v>
      </c>
      <c r="J306" s="31">
        <f>+NB.Hour!E306</f>
        <v>1064.1439999999998</v>
      </c>
      <c r="K306" s="67">
        <v>0</v>
      </c>
      <c r="L306" s="31">
        <f>+-MIN(NEM!G306,0)</f>
        <v>1605.8000000000002</v>
      </c>
      <c r="M306" s="31">
        <f>NB.Hour!H306</f>
        <v>2669.944</v>
      </c>
      <c r="N306" s="33">
        <f>NoSolar!H306</f>
        <v>194.22004336000001</v>
      </c>
      <c r="O306" s="33">
        <f>+NEM!P306</f>
        <v>0</v>
      </c>
      <c r="P306" s="33">
        <f>+NB.Hour!N306</f>
        <v>0</v>
      </c>
      <c r="Q306" s="22">
        <f>+SUM(N306,MAX($E306-20,0)*INDEX(Inputs!$F$24:$F$35,MATCH($D306,Inputs!$B$24:$B$35,0)),MAX($F306-20,0)*INDEX(Inputs!$G$24:$G$35,MATCH($D306,Inputs!$B$24:$B$35,0)))</f>
        <v>194.22004336000001</v>
      </c>
      <c r="R306" s="22">
        <f>+SUM(O306,MAX($E306-20,0)*INDEX(Inputs!$F$24:$F$35,MATCH($D306,Inputs!$B$24:$B$35,0)),MAX($F306-20,0)*INDEX(Inputs!$G$24:$G$35,MATCH($D306,Inputs!$B$24:$B$35,0)))</f>
        <v>0</v>
      </c>
      <c r="S306" s="22">
        <f>+SUM(P306,MAX($E306-20,0)*INDEX(Inputs!$F$24:$F$35,MATCH($D306,Inputs!$B$24:$B$35,0)),MAX($F306-20,0)*INDEX(Inputs!$G$24:$G$35,MATCH($D306,Inputs!$B$24:$B$35,0)))</f>
        <v>0</v>
      </c>
      <c r="U306" s="19"/>
    </row>
    <row r="307" spans="2:21" s="46" customFormat="1" x14ac:dyDescent="0.25">
      <c r="B307" s="48" t="s">
        <v>123</v>
      </c>
      <c r="C307" s="8">
        <v>2021</v>
      </c>
      <c r="D307" s="37">
        <v>11</v>
      </c>
      <c r="E307" s="49">
        <f>Data!J307</f>
        <v>10</v>
      </c>
      <c r="F307" s="49">
        <f>+Data!I307</f>
        <v>7.04</v>
      </c>
      <c r="G307" s="31">
        <f>+NEM!G307</f>
        <v>-650.68799999999987</v>
      </c>
      <c r="H307" s="31">
        <f>NoSolar!E307</f>
        <v>1975.36</v>
      </c>
      <c r="I307" s="31">
        <f>+NEM!M307</f>
        <v>0</v>
      </c>
      <c r="J307" s="31">
        <f>+NB.Hour!E307</f>
        <v>1133.8880000000001</v>
      </c>
      <c r="K307" s="67">
        <v>0</v>
      </c>
      <c r="L307" s="31">
        <f>+-MIN(NEM!G307,0)</f>
        <v>650.68799999999987</v>
      </c>
      <c r="M307" s="31">
        <f>NB.Hour!H307</f>
        <v>1784.576</v>
      </c>
      <c r="N307" s="33">
        <f>NoSolar!H307</f>
        <v>187.14955712</v>
      </c>
      <c r="O307" s="33">
        <f>+NEM!P307</f>
        <v>0</v>
      </c>
      <c r="P307" s="33">
        <f>+NB.Hour!N307</f>
        <v>0</v>
      </c>
      <c r="Q307" s="22">
        <f>+SUM(N307,MAX($E307-20,0)*INDEX(Inputs!$F$24:$F$35,MATCH($D307,Inputs!$B$24:$B$35,0)),MAX($F307-20,0)*INDEX(Inputs!$G$24:$G$35,MATCH($D307,Inputs!$B$24:$B$35,0)))</f>
        <v>187.14955712</v>
      </c>
      <c r="R307" s="22">
        <f>+SUM(O307,MAX($E307-20,0)*INDEX(Inputs!$F$24:$F$35,MATCH($D307,Inputs!$B$24:$B$35,0)),MAX($F307-20,0)*INDEX(Inputs!$G$24:$G$35,MATCH($D307,Inputs!$B$24:$B$35,0)))</f>
        <v>0</v>
      </c>
      <c r="S307" s="22">
        <f>+SUM(P307,MAX($E307-20,0)*INDEX(Inputs!$F$24:$F$35,MATCH($D307,Inputs!$B$24:$B$35,0)),MAX($F307-20,0)*INDEX(Inputs!$G$24:$G$35,MATCH($D307,Inputs!$B$24:$B$35,0)))</f>
        <v>0</v>
      </c>
      <c r="U307" s="19"/>
    </row>
    <row r="308" spans="2:21" s="46" customFormat="1" x14ac:dyDescent="0.25">
      <c r="B308" s="48" t="s">
        <v>123</v>
      </c>
      <c r="C308" s="8">
        <v>2021</v>
      </c>
      <c r="D308" s="37">
        <v>12</v>
      </c>
      <c r="E308" s="49">
        <f>Data!J308</f>
        <v>10</v>
      </c>
      <c r="F308" s="49">
        <f>+Data!I308</f>
        <v>7.36</v>
      </c>
      <c r="G308" s="31">
        <f>+NEM!G308</f>
        <v>1177.4399999999998</v>
      </c>
      <c r="H308" s="31">
        <f>NoSolar!E308</f>
        <v>2293.6</v>
      </c>
      <c r="I308" s="31">
        <f>+NEM!M308</f>
        <v>0</v>
      </c>
      <c r="J308" s="31">
        <f>+NB.Hour!E308</f>
        <v>1784.4159999999999</v>
      </c>
      <c r="K308" s="67">
        <v>0</v>
      </c>
      <c r="L308" s="31">
        <f>+-MIN(NEM!G308,0)</f>
        <v>0</v>
      </c>
      <c r="M308" s="31">
        <f>NB.Hour!H308</f>
        <v>606.976</v>
      </c>
      <c r="N308" s="33">
        <f>NoSolar!H308</f>
        <v>202.4599456</v>
      </c>
      <c r="O308" s="33">
        <f>+NEM!P308</f>
        <v>0</v>
      </c>
      <c r="P308" s="33">
        <f>+NB.Hour!N308</f>
        <v>0</v>
      </c>
      <c r="Q308" s="22">
        <f>+SUM(N308,MAX($E308-20,0)*INDEX(Inputs!$F$24:$F$35,MATCH($D308,Inputs!$B$24:$B$35,0)),MAX($F308-20,0)*INDEX(Inputs!$G$24:$G$35,MATCH($D308,Inputs!$B$24:$B$35,0)))</f>
        <v>202.4599456</v>
      </c>
      <c r="R308" s="22">
        <f>+SUM(O308,MAX($E308-20,0)*INDEX(Inputs!$F$24:$F$35,MATCH($D308,Inputs!$B$24:$B$35,0)),MAX($F308-20,0)*INDEX(Inputs!$G$24:$G$35,MATCH($D308,Inputs!$B$24:$B$35,0)))</f>
        <v>0</v>
      </c>
      <c r="S308" s="22">
        <f>+SUM(P308,MAX($E308-20,0)*INDEX(Inputs!$F$24:$F$35,MATCH($D308,Inputs!$B$24:$B$35,0)),MAX($F308-20,0)*INDEX(Inputs!$G$24:$G$35,MATCH($D308,Inputs!$B$24:$B$35,0)))</f>
        <v>0</v>
      </c>
      <c r="U308" s="19"/>
    </row>
    <row r="309" spans="2:21" s="46" customFormat="1" x14ac:dyDescent="0.25">
      <c r="B309" s="48" t="s">
        <v>124</v>
      </c>
      <c r="C309" s="8">
        <v>2021</v>
      </c>
      <c r="D309" s="37">
        <v>1</v>
      </c>
      <c r="E309" s="49">
        <f>Data!J309</f>
        <v>410</v>
      </c>
      <c r="F309" s="49">
        <f>+Data!I309</f>
        <v>429.24799999999999</v>
      </c>
      <c r="G309" s="31">
        <f>+NEM!G309</f>
        <v>70471.020600000003</v>
      </c>
      <c r="H309" s="31">
        <f>NoSolar!E309</f>
        <v>74322.080000000002</v>
      </c>
      <c r="I309" s="31">
        <f>+NEM!M309</f>
        <v>70471.020600000003</v>
      </c>
      <c r="J309" s="31">
        <f>+NB.Hour!E309</f>
        <v>70641.758300000001</v>
      </c>
      <c r="K309" s="67">
        <v>0</v>
      </c>
      <c r="L309" s="31">
        <f>+-MIN(NEM!G309,0)</f>
        <v>0</v>
      </c>
      <c r="M309" s="31">
        <f>NB.Hour!H309</f>
        <v>170.73769999999999</v>
      </c>
      <c r="N309" s="33">
        <f>NoSolar!H309</f>
        <v>3385.8306476799999</v>
      </c>
      <c r="O309" s="33">
        <f>+NEM!P309</f>
        <v>3215.6292264376002</v>
      </c>
      <c r="P309" s="33">
        <f>+NB.Hour!N309</f>
        <v>3216.7195573897998</v>
      </c>
      <c r="Q309" s="22">
        <f>+SUM(N309,MAX($E309-20,0)*INDEX(Inputs!$F$24:$F$35,MATCH($D309,Inputs!$B$24:$B$35,0)),MAX($F309-20,0)*INDEX(Inputs!$G$24:$G$35,MATCH($D309,Inputs!$B$24:$B$35,0)))</f>
        <v>5608.6842476799993</v>
      </c>
      <c r="R309" s="22">
        <f>+SUM(O309,MAX($E309-20,0)*INDEX(Inputs!$F$24:$F$35,MATCH($D309,Inputs!$B$24:$B$35,0)),MAX($F309-20,0)*INDEX(Inputs!$G$24:$G$35,MATCH($D309,Inputs!$B$24:$B$35,0)))</f>
        <v>5438.4828264376001</v>
      </c>
      <c r="S309" s="22">
        <f>+SUM(P309,MAX($E309-20,0)*INDEX(Inputs!$F$24:$F$35,MATCH($D309,Inputs!$B$24:$B$35,0)),MAX($F309-20,0)*INDEX(Inputs!$G$24:$G$35,MATCH($D309,Inputs!$B$24:$B$35,0)))</f>
        <v>5439.5731573897992</v>
      </c>
      <c r="U309" s="19"/>
    </row>
    <row r="310" spans="2:21" s="46" customFormat="1" x14ac:dyDescent="0.25">
      <c r="B310" s="48" t="s">
        <v>124</v>
      </c>
      <c r="C310" s="8">
        <v>2021</v>
      </c>
      <c r="D310" s="37">
        <v>2</v>
      </c>
      <c r="E310" s="49">
        <f>Data!J310</f>
        <v>430</v>
      </c>
      <c r="F310" s="49">
        <f>+Data!I310</f>
        <v>393.85599999999999</v>
      </c>
      <c r="G310" s="31">
        <f>+NEM!G310</f>
        <v>61628.492900000005</v>
      </c>
      <c r="H310" s="31">
        <f>NoSolar!E310</f>
        <v>65970.016000000003</v>
      </c>
      <c r="I310" s="31">
        <f>+NEM!M310</f>
        <v>61628.492900000005</v>
      </c>
      <c r="J310" s="31">
        <f>+NB.Hour!E310</f>
        <v>61892.659800000001</v>
      </c>
      <c r="K310" s="67">
        <v>0</v>
      </c>
      <c r="L310" s="31">
        <f>+-MIN(NEM!G310,0)</f>
        <v>0</v>
      </c>
      <c r="M310" s="31">
        <f>NB.Hour!H310</f>
        <v>264.1669</v>
      </c>
      <c r="N310" s="33">
        <f>NoSolar!H310</f>
        <v>3016.702827136</v>
      </c>
      <c r="O310" s="33">
        <f>+NEM!P310</f>
        <v>2824.8248722083999</v>
      </c>
      <c r="P310" s="33">
        <f>+NB.Hour!N310</f>
        <v>2826.5118420317999</v>
      </c>
      <c r="Q310" s="22">
        <f>+SUM(N310,MAX($E310-20,0)*INDEX(Inputs!$F$24:$F$35,MATCH($D310,Inputs!$B$24:$B$35,0)),MAX($F310-20,0)*INDEX(Inputs!$G$24:$G$35,MATCH($D310,Inputs!$B$24:$B$35,0)))</f>
        <v>5102.6620271360007</v>
      </c>
      <c r="R310" s="22">
        <f>+SUM(O310,MAX($E310-20,0)*INDEX(Inputs!$F$24:$F$35,MATCH($D310,Inputs!$B$24:$B$35,0)),MAX($F310-20,0)*INDEX(Inputs!$G$24:$G$35,MATCH($D310,Inputs!$B$24:$B$35,0)))</f>
        <v>4910.7840722084002</v>
      </c>
      <c r="S310" s="22">
        <f>+SUM(P310,MAX($E310-20,0)*INDEX(Inputs!$F$24:$F$35,MATCH($D310,Inputs!$B$24:$B$35,0)),MAX($F310-20,0)*INDEX(Inputs!$G$24:$G$35,MATCH($D310,Inputs!$B$24:$B$35,0)))</f>
        <v>4912.4710420318006</v>
      </c>
      <c r="U310" s="19"/>
    </row>
    <row r="311" spans="2:21" s="46" customFormat="1" x14ac:dyDescent="0.25">
      <c r="B311" s="48" t="s">
        <v>124</v>
      </c>
      <c r="C311" s="8">
        <v>2021</v>
      </c>
      <c r="D311" s="37">
        <v>3</v>
      </c>
      <c r="E311" s="49">
        <f>Data!J311</f>
        <v>430</v>
      </c>
      <c r="F311" s="49">
        <f>+Data!I311</f>
        <v>397.79199999999997</v>
      </c>
      <c r="G311" s="31">
        <f>+NEM!G311</f>
        <v>77207.223400000003</v>
      </c>
      <c r="H311" s="31">
        <f>NoSolar!E311</f>
        <v>87911.952000000005</v>
      </c>
      <c r="I311" s="31">
        <f>+NEM!M311</f>
        <v>77207.223400000003</v>
      </c>
      <c r="J311" s="31">
        <f>+NB.Hour!E311</f>
        <v>78040.635800000004</v>
      </c>
      <c r="K311" s="67">
        <v>0</v>
      </c>
      <c r="L311" s="31">
        <f>+-MIN(NEM!G311,0)</f>
        <v>0</v>
      </c>
      <c r="M311" s="31">
        <f>NB.Hour!H311</f>
        <v>833.41240000000005</v>
      </c>
      <c r="N311" s="33">
        <f>NoSolar!H311</f>
        <v>3986.448630592</v>
      </c>
      <c r="O311" s="33">
        <f>+NEM!P311</f>
        <v>3513.3424453864</v>
      </c>
      <c r="P311" s="33">
        <f>+NB.Hour!N311</f>
        <v>3518.6646169728001</v>
      </c>
      <c r="Q311" s="22">
        <f>+SUM(N311,MAX($E311-20,0)*INDEX(Inputs!$F$24:$F$35,MATCH($D311,Inputs!$B$24:$B$35,0)),MAX($F311-20,0)*INDEX(Inputs!$G$24:$G$35,MATCH($D311,Inputs!$B$24:$B$35,0)))</f>
        <v>6089.923030592</v>
      </c>
      <c r="R311" s="22">
        <f>+SUM(O311,MAX($E311-20,0)*INDEX(Inputs!$F$24:$F$35,MATCH($D311,Inputs!$B$24:$B$35,0)),MAX($F311-20,0)*INDEX(Inputs!$G$24:$G$35,MATCH($D311,Inputs!$B$24:$B$35,0)))</f>
        <v>5616.8168453864</v>
      </c>
      <c r="S311" s="22">
        <f>+SUM(P311,MAX($E311-20,0)*INDEX(Inputs!$F$24:$F$35,MATCH($D311,Inputs!$B$24:$B$35,0)),MAX($F311-20,0)*INDEX(Inputs!$G$24:$G$35,MATCH($D311,Inputs!$B$24:$B$35,0)))</f>
        <v>5622.1390169728002</v>
      </c>
      <c r="U311" s="19"/>
    </row>
    <row r="312" spans="2:21" s="46" customFormat="1" x14ac:dyDescent="0.25">
      <c r="B312" s="48" t="s">
        <v>124</v>
      </c>
      <c r="C312" s="8">
        <v>2021</v>
      </c>
      <c r="D312" s="37">
        <v>4</v>
      </c>
      <c r="E312" s="49">
        <f>Data!J312</f>
        <v>430</v>
      </c>
      <c r="F312" s="49">
        <f>+Data!I312</f>
        <v>372.89600000000002</v>
      </c>
      <c r="G312" s="31">
        <f>+NEM!G312</f>
        <v>68168.168800000014</v>
      </c>
      <c r="H312" s="31">
        <f>NoSolar!E312</f>
        <v>80860.464000000007</v>
      </c>
      <c r="I312" s="31">
        <f>+NEM!M312</f>
        <v>68168.168800000014</v>
      </c>
      <c r="J312" s="31">
        <f>+NB.Hour!E312</f>
        <v>69104.671100000007</v>
      </c>
      <c r="K312" s="67">
        <v>0</v>
      </c>
      <c r="L312" s="31">
        <f>+-MIN(NEM!G312,0)</f>
        <v>0</v>
      </c>
      <c r="M312" s="31">
        <f>NB.Hour!H312</f>
        <v>936.50229999999999</v>
      </c>
      <c r="N312" s="33">
        <f>NoSolar!H312</f>
        <v>3674.801066944</v>
      </c>
      <c r="O312" s="33">
        <f>+NEM!P312</f>
        <v>3113.8523882848003</v>
      </c>
      <c r="P312" s="33">
        <f>+NB.Hour!N312</f>
        <v>3119.8328919726</v>
      </c>
      <c r="Q312" s="22">
        <f>+SUM(N312,MAX($E312-20,0)*INDEX(Inputs!$F$24:$F$35,MATCH($D312,Inputs!$B$24:$B$35,0)),MAX($F312-20,0)*INDEX(Inputs!$G$24:$G$35,MATCH($D312,Inputs!$B$24:$B$35,0)))</f>
        <v>5667.4882669440003</v>
      </c>
      <c r="R312" s="22">
        <f>+SUM(O312,MAX($E312-20,0)*INDEX(Inputs!$F$24:$F$35,MATCH($D312,Inputs!$B$24:$B$35,0)),MAX($F312-20,0)*INDEX(Inputs!$G$24:$G$35,MATCH($D312,Inputs!$B$24:$B$35,0)))</f>
        <v>5106.5395882848006</v>
      </c>
      <c r="S312" s="22">
        <f>+SUM(P312,MAX($E312-20,0)*INDEX(Inputs!$F$24:$F$35,MATCH($D312,Inputs!$B$24:$B$35,0)),MAX($F312-20,0)*INDEX(Inputs!$G$24:$G$35,MATCH($D312,Inputs!$B$24:$B$35,0)))</f>
        <v>5112.5200919726003</v>
      </c>
      <c r="U312" s="19"/>
    </row>
    <row r="313" spans="2:21" s="46" customFormat="1" x14ac:dyDescent="0.25">
      <c r="B313" s="48" t="s">
        <v>124</v>
      </c>
      <c r="C313" s="8">
        <v>2021</v>
      </c>
      <c r="D313" s="37">
        <v>5</v>
      </c>
      <c r="E313" s="49">
        <f>Data!J313</f>
        <v>430</v>
      </c>
      <c r="F313" s="49">
        <f>+Data!I313</f>
        <v>377.47199999999998</v>
      </c>
      <c r="G313" s="31">
        <f>+NEM!G313</f>
        <v>69619.287500000006</v>
      </c>
      <c r="H313" s="31">
        <f>NoSolar!E313</f>
        <v>84162.448000000004</v>
      </c>
      <c r="I313" s="31">
        <f>+NEM!M313</f>
        <v>69619.287500000006</v>
      </c>
      <c r="J313" s="31">
        <f>+NB.Hour!E313</f>
        <v>70996.234400000001</v>
      </c>
      <c r="K313" s="67">
        <v>0</v>
      </c>
      <c r="L313" s="31">
        <f>+-MIN(NEM!G313,0)</f>
        <v>0</v>
      </c>
      <c r="M313" s="31">
        <f>NB.Hour!H313</f>
        <v>1376.9468999999999</v>
      </c>
      <c r="N313" s="33">
        <f>NoSolar!H313</f>
        <v>3820.7355518079999</v>
      </c>
      <c r="O313" s="33">
        <f>+NEM!P313</f>
        <v>3177.98603035</v>
      </c>
      <c r="P313" s="33">
        <f>+NB.Hour!N313</f>
        <v>3186.7792132534</v>
      </c>
      <c r="Q313" s="22">
        <f>+SUM(N313,MAX($E313-20,0)*INDEX(Inputs!$F$24:$F$35,MATCH($D313,Inputs!$B$24:$B$35,0)),MAX($F313-20,0)*INDEX(Inputs!$G$24:$G$35,MATCH($D313,Inputs!$B$24:$B$35,0)))</f>
        <v>5833.7859518079995</v>
      </c>
      <c r="R313" s="22">
        <f>+SUM(O313,MAX($E313-20,0)*INDEX(Inputs!$F$24:$F$35,MATCH($D313,Inputs!$B$24:$B$35,0)),MAX($F313-20,0)*INDEX(Inputs!$G$24:$G$35,MATCH($D313,Inputs!$B$24:$B$35,0)))</f>
        <v>5191.03643035</v>
      </c>
      <c r="S313" s="22">
        <f>+SUM(P313,MAX($E313-20,0)*INDEX(Inputs!$F$24:$F$35,MATCH($D313,Inputs!$B$24:$B$35,0)),MAX($F313-20,0)*INDEX(Inputs!$G$24:$G$35,MATCH($D313,Inputs!$B$24:$B$35,0)))</f>
        <v>5199.8296132533997</v>
      </c>
      <c r="U313" s="19"/>
    </row>
    <row r="314" spans="2:21" s="46" customFormat="1" x14ac:dyDescent="0.25">
      <c r="B314" s="48" t="s">
        <v>124</v>
      </c>
      <c r="C314" s="8">
        <v>2021</v>
      </c>
      <c r="D314" s="37">
        <v>6</v>
      </c>
      <c r="E314" s="49">
        <f>Data!J314</f>
        <v>430</v>
      </c>
      <c r="F314" s="49">
        <f>+Data!I314</f>
        <v>369.61599999999999</v>
      </c>
      <c r="G314" s="31">
        <f>+NEM!G314</f>
        <v>74299.612900000007</v>
      </c>
      <c r="H314" s="31">
        <f>NoSolar!E314</f>
        <v>90241.856</v>
      </c>
      <c r="I314" s="31">
        <f>+NEM!M314</f>
        <v>74299.612900000007</v>
      </c>
      <c r="J314" s="31">
        <f>+NB.Hour!E314</f>
        <v>75505.915299999993</v>
      </c>
      <c r="K314" s="67">
        <v>0</v>
      </c>
      <c r="L314" s="31">
        <f>+-MIN(NEM!G314,0)</f>
        <v>0</v>
      </c>
      <c r="M314" s="31">
        <f>NB.Hour!H314</f>
        <v>1206.3024</v>
      </c>
      <c r="N314" s="33">
        <f>NoSolar!H314</f>
        <v>4509.2902568959998</v>
      </c>
      <c r="O314" s="33">
        <f>+NEM!P314</f>
        <v>3732.6479420364003</v>
      </c>
      <c r="P314" s="33">
        <f>+NB.Hour!N314</f>
        <v>3745.8038760107997</v>
      </c>
      <c r="Q314" s="22">
        <f>+SUM(N314,MAX($E314-20,0)*INDEX(Inputs!$F$24:$F$35,MATCH($D314,Inputs!$B$24:$B$35,0)),MAX($F314-20,0)*INDEX(Inputs!$G$24:$G$35,MATCH($D314,Inputs!$B$24:$B$35,0)))</f>
        <v>7050.2632168959999</v>
      </c>
      <c r="R314" s="22">
        <f>+SUM(O314,MAX($E314-20,0)*INDEX(Inputs!$F$24:$F$35,MATCH($D314,Inputs!$B$24:$B$35,0)),MAX($F314-20,0)*INDEX(Inputs!$G$24:$G$35,MATCH($D314,Inputs!$B$24:$B$35,0)))</f>
        <v>6273.6209020364004</v>
      </c>
      <c r="S314" s="22">
        <f>+SUM(P314,MAX($E314-20,0)*INDEX(Inputs!$F$24:$F$35,MATCH($D314,Inputs!$B$24:$B$35,0)),MAX($F314-20,0)*INDEX(Inputs!$G$24:$G$35,MATCH($D314,Inputs!$B$24:$B$35,0)))</f>
        <v>6286.7768360107993</v>
      </c>
      <c r="U314" s="19"/>
    </row>
    <row r="315" spans="2:21" s="46" customFormat="1" x14ac:dyDescent="0.25">
      <c r="B315" s="48" t="s">
        <v>124</v>
      </c>
      <c r="C315" s="8">
        <v>2021</v>
      </c>
      <c r="D315" s="37">
        <v>7</v>
      </c>
      <c r="E315" s="49">
        <f>Data!J315</f>
        <v>430</v>
      </c>
      <c r="F315" s="49">
        <f>+Data!I315</f>
        <v>317.83999999999997</v>
      </c>
      <c r="G315" s="31">
        <f>+NEM!G315</f>
        <v>79540.43759999999</v>
      </c>
      <c r="H315" s="31">
        <f>NoSolar!E315</f>
        <v>93268.687999999995</v>
      </c>
      <c r="I315" s="31">
        <f>+NEM!M315</f>
        <v>79540.43759999999</v>
      </c>
      <c r="J315" s="31">
        <f>+NB.Hour!E315</f>
        <v>80332.343200000003</v>
      </c>
      <c r="K315" s="67">
        <v>0</v>
      </c>
      <c r="L315" s="31">
        <f>+-MIN(NEM!G315,0)</f>
        <v>0</v>
      </c>
      <c r="M315" s="31">
        <f>NB.Hour!H315</f>
        <v>791.90560000000005</v>
      </c>
      <c r="N315" s="33">
        <f>NoSolar!H315</f>
        <v>4656.7454046080002</v>
      </c>
      <c r="O315" s="33">
        <f>+NEM!P315</f>
        <v>3987.9599581215998</v>
      </c>
      <c r="P315" s="33">
        <f>+NB.Hour!N315</f>
        <v>3996.5964805952003</v>
      </c>
      <c r="Q315" s="22">
        <f>+SUM(N315,MAX($E315-20,0)*INDEX(Inputs!$F$24:$F$35,MATCH($D315,Inputs!$B$24:$B$35,0)),MAX($F315-20,0)*INDEX(Inputs!$G$24:$G$35,MATCH($D315,Inputs!$B$24:$B$35,0)))</f>
        <v>6883.9558046080001</v>
      </c>
      <c r="R315" s="22">
        <f>+SUM(O315,MAX($E315-20,0)*INDEX(Inputs!$F$24:$F$35,MATCH($D315,Inputs!$B$24:$B$35,0)),MAX($F315-20,0)*INDEX(Inputs!$G$24:$G$35,MATCH($D315,Inputs!$B$24:$B$35,0)))</f>
        <v>6215.1703581215997</v>
      </c>
      <c r="S315" s="22">
        <f>+SUM(P315,MAX($E315-20,0)*INDEX(Inputs!$F$24:$F$35,MATCH($D315,Inputs!$B$24:$B$35,0)),MAX($F315-20,0)*INDEX(Inputs!$G$24:$G$35,MATCH($D315,Inputs!$B$24:$B$35,0)))</f>
        <v>6223.8068805951998</v>
      </c>
      <c r="U315" s="19"/>
    </row>
    <row r="316" spans="2:21" s="46" customFormat="1" x14ac:dyDescent="0.25">
      <c r="B316" s="48" t="s">
        <v>124</v>
      </c>
      <c r="C316" s="8">
        <v>2021</v>
      </c>
      <c r="D316" s="37">
        <v>8</v>
      </c>
      <c r="E316" s="49">
        <f>Data!J316</f>
        <v>430</v>
      </c>
      <c r="F316" s="49">
        <f>+Data!I316</f>
        <v>357.16800000000001</v>
      </c>
      <c r="G316" s="31">
        <f>+NEM!G316</f>
        <v>78829.814199999993</v>
      </c>
      <c r="H316" s="31">
        <f>NoSolar!E316</f>
        <v>91241.504000000001</v>
      </c>
      <c r="I316" s="31">
        <f>+NEM!M316</f>
        <v>78829.814199999993</v>
      </c>
      <c r="J316" s="31">
        <f>+NB.Hour!E316</f>
        <v>79591.043399999995</v>
      </c>
      <c r="K316" s="67">
        <v>0</v>
      </c>
      <c r="L316" s="31">
        <f>+-MIN(NEM!G316,0)</f>
        <v>0</v>
      </c>
      <c r="M316" s="31">
        <f>NB.Hour!H316</f>
        <v>761.22919999999999</v>
      </c>
      <c r="N316" s="33">
        <f>NoSolar!H316</f>
        <v>4557.9891088640006</v>
      </c>
      <c r="O316" s="33">
        <f>+NEM!P316</f>
        <v>3953.3412285671998</v>
      </c>
      <c r="P316" s="33">
        <f>+NB.Hour!N316</f>
        <v>3961.6431942223999</v>
      </c>
      <c r="Q316" s="22">
        <f>+SUM(N316,MAX($E316-20,0)*INDEX(Inputs!$F$24:$F$35,MATCH($D316,Inputs!$B$24:$B$35,0)),MAX($F316-20,0)*INDEX(Inputs!$G$24:$G$35,MATCH($D316,Inputs!$B$24:$B$35,0)))</f>
        <v>7023.5271888640009</v>
      </c>
      <c r="R316" s="22">
        <f>+SUM(O316,MAX($E316-20,0)*INDEX(Inputs!$F$24:$F$35,MATCH($D316,Inputs!$B$24:$B$35,0)),MAX($F316-20,0)*INDEX(Inputs!$G$24:$G$35,MATCH($D316,Inputs!$B$24:$B$35,0)))</f>
        <v>6418.8793085671996</v>
      </c>
      <c r="S316" s="22">
        <f>+SUM(P316,MAX($E316-20,0)*INDEX(Inputs!$F$24:$F$35,MATCH($D316,Inputs!$B$24:$B$35,0)),MAX($F316-20,0)*INDEX(Inputs!$G$24:$G$35,MATCH($D316,Inputs!$B$24:$B$35,0)))</f>
        <v>6427.1812742224001</v>
      </c>
      <c r="U316" s="19"/>
    </row>
    <row r="317" spans="2:21" s="46" customFormat="1" x14ac:dyDescent="0.25">
      <c r="B317" s="48" t="s">
        <v>124</v>
      </c>
      <c r="C317" s="8">
        <v>2021</v>
      </c>
      <c r="D317" s="37">
        <v>9</v>
      </c>
      <c r="E317" s="49">
        <f>Data!J317</f>
        <v>430</v>
      </c>
      <c r="F317" s="49">
        <f>+Data!I317</f>
        <v>360.44799999999998</v>
      </c>
      <c r="G317" s="31">
        <f>+NEM!G317</f>
        <v>79366.627100000012</v>
      </c>
      <c r="H317" s="31">
        <f>NoSolar!E317</f>
        <v>89102.736000000004</v>
      </c>
      <c r="I317" s="31">
        <f>+NEM!M317</f>
        <v>79366.627100000012</v>
      </c>
      <c r="J317" s="31">
        <f>+NB.Hour!E317</f>
        <v>79889.419900000008</v>
      </c>
      <c r="K317" s="67">
        <v>0</v>
      </c>
      <c r="L317" s="31">
        <f>+-MIN(NEM!G317,0)</f>
        <v>0</v>
      </c>
      <c r="M317" s="31">
        <f>NB.Hour!H317</f>
        <v>522.79280000000006</v>
      </c>
      <c r="N317" s="33">
        <f>NoSolar!H317</f>
        <v>4039.0765202560001</v>
      </c>
      <c r="O317" s="33">
        <f>+NEM!P317</f>
        <v>3608.7794513116005</v>
      </c>
      <c r="P317" s="33">
        <f>+NB.Hour!N317</f>
        <v>3612.1180061324003</v>
      </c>
      <c r="Q317" s="22">
        <f>+SUM(N317,MAX($E317-20,0)*INDEX(Inputs!$F$24:$F$35,MATCH($D317,Inputs!$B$24:$B$35,0)),MAX($F317-20,0)*INDEX(Inputs!$G$24:$G$35,MATCH($D317,Inputs!$B$24:$B$35,0)))</f>
        <v>5976.3701202559996</v>
      </c>
      <c r="R317" s="22">
        <f>+SUM(O317,MAX($E317-20,0)*INDEX(Inputs!$F$24:$F$35,MATCH($D317,Inputs!$B$24:$B$35,0)),MAX($F317-20,0)*INDEX(Inputs!$G$24:$G$35,MATCH($D317,Inputs!$B$24:$B$35,0)))</f>
        <v>5546.0730513116005</v>
      </c>
      <c r="S317" s="22">
        <f>+SUM(P317,MAX($E317-20,0)*INDEX(Inputs!$F$24:$F$35,MATCH($D317,Inputs!$B$24:$B$35,0)),MAX($F317-20,0)*INDEX(Inputs!$G$24:$G$35,MATCH($D317,Inputs!$B$24:$B$35,0)))</f>
        <v>5549.4116061324003</v>
      </c>
      <c r="U317" s="19"/>
    </row>
    <row r="318" spans="2:21" s="46" customFormat="1" x14ac:dyDescent="0.25">
      <c r="B318" s="48" t="s">
        <v>124</v>
      </c>
      <c r="C318" s="8">
        <v>2021</v>
      </c>
      <c r="D318" s="37">
        <v>10</v>
      </c>
      <c r="E318" s="49">
        <f>Data!J318</f>
        <v>430</v>
      </c>
      <c r="F318" s="49">
        <f>+Data!I318</f>
        <v>332.91199999999998</v>
      </c>
      <c r="G318" s="31">
        <f>+NEM!G318</f>
        <v>68323.223599999998</v>
      </c>
      <c r="H318" s="31">
        <f>NoSolar!E318</f>
        <v>74809.039999999994</v>
      </c>
      <c r="I318" s="31">
        <f>+NEM!M318</f>
        <v>68323.223599999998</v>
      </c>
      <c r="J318" s="31">
        <f>+NB.Hour!E318</f>
        <v>68653.9715</v>
      </c>
      <c r="K318" s="67">
        <v>0</v>
      </c>
      <c r="L318" s="31">
        <f>+-MIN(NEM!G318,0)</f>
        <v>0</v>
      </c>
      <c r="M318" s="31">
        <f>NB.Hour!H318</f>
        <v>330.74790000000002</v>
      </c>
      <c r="N318" s="33">
        <f>NoSolar!H318</f>
        <v>3407.3523318399998</v>
      </c>
      <c r="O318" s="33">
        <f>+NEM!P318</f>
        <v>3120.7051902255998</v>
      </c>
      <c r="P318" s="33">
        <f>+NB.Hour!N318</f>
        <v>3122.8173463149997</v>
      </c>
      <c r="Q318" s="22">
        <f>+SUM(N318,MAX($E318-20,0)*INDEX(Inputs!$F$24:$F$35,MATCH($D318,Inputs!$B$24:$B$35,0)),MAX($F318-20,0)*INDEX(Inputs!$G$24:$G$35,MATCH($D318,Inputs!$B$24:$B$35,0)))</f>
        <v>5222.11073184</v>
      </c>
      <c r="R318" s="22">
        <f>+SUM(O318,MAX($E318-20,0)*INDEX(Inputs!$F$24:$F$35,MATCH($D318,Inputs!$B$24:$B$35,0)),MAX($F318-20,0)*INDEX(Inputs!$G$24:$G$35,MATCH($D318,Inputs!$B$24:$B$35,0)))</f>
        <v>4935.4635902255995</v>
      </c>
      <c r="S318" s="22">
        <f>+SUM(P318,MAX($E318-20,0)*INDEX(Inputs!$F$24:$F$35,MATCH($D318,Inputs!$B$24:$B$35,0)),MAX($F318-20,0)*INDEX(Inputs!$G$24:$G$35,MATCH($D318,Inputs!$B$24:$B$35,0)))</f>
        <v>4937.5757463150003</v>
      </c>
      <c r="U318" s="19"/>
    </row>
    <row r="319" spans="2:21" s="46" customFormat="1" x14ac:dyDescent="0.25">
      <c r="B319" s="48" t="s">
        <v>124</v>
      </c>
      <c r="C319" s="8">
        <v>2021</v>
      </c>
      <c r="D319" s="37">
        <v>11</v>
      </c>
      <c r="E319" s="49">
        <f>Data!J319</f>
        <v>430</v>
      </c>
      <c r="F319" s="49">
        <f>+Data!I319</f>
        <v>376.83199999999999</v>
      </c>
      <c r="G319" s="31">
        <f>+NEM!G319</f>
        <v>66792.9372</v>
      </c>
      <c r="H319" s="31">
        <f>NoSolar!E319</f>
        <v>71157.296000000002</v>
      </c>
      <c r="I319" s="31">
        <f>+NEM!M319</f>
        <v>66792.9372</v>
      </c>
      <c r="J319" s="31">
        <f>+NB.Hour!E319</f>
        <v>67006.661099999998</v>
      </c>
      <c r="K319" s="67">
        <v>0</v>
      </c>
      <c r="L319" s="31">
        <f>+-MIN(NEM!G319,0)</f>
        <v>0</v>
      </c>
      <c r="M319" s="31">
        <f>NB.Hour!H319</f>
        <v>213.72389999999999</v>
      </c>
      <c r="N319" s="33">
        <f>NoSolar!H319</f>
        <v>3245.959854016</v>
      </c>
      <c r="O319" s="33">
        <f>+NEM!P319</f>
        <v>3053.0726524911997</v>
      </c>
      <c r="P319" s="33">
        <f>+NB.Hour!N319</f>
        <v>3054.4374933166</v>
      </c>
      <c r="Q319" s="22">
        <f>+SUM(N319,MAX($E319-20,0)*INDEX(Inputs!$F$24:$F$35,MATCH($D319,Inputs!$B$24:$B$35,0)),MAX($F319-20,0)*INDEX(Inputs!$G$24:$G$35,MATCH($D319,Inputs!$B$24:$B$35,0)))</f>
        <v>5256.1622540160006</v>
      </c>
      <c r="R319" s="22">
        <f>+SUM(O319,MAX($E319-20,0)*INDEX(Inputs!$F$24:$F$35,MATCH($D319,Inputs!$B$24:$B$35,0)),MAX($F319-20,0)*INDEX(Inputs!$G$24:$G$35,MATCH($D319,Inputs!$B$24:$B$35,0)))</f>
        <v>5063.2750524911999</v>
      </c>
      <c r="S319" s="22">
        <f>+SUM(P319,MAX($E319-20,0)*INDEX(Inputs!$F$24:$F$35,MATCH($D319,Inputs!$B$24:$B$35,0)),MAX($F319-20,0)*INDEX(Inputs!$G$24:$G$35,MATCH($D319,Inputs!$B$24:$B$35,0)))</f>
        <v>5064.6398933166001</v>
      </c>
      <c r="U319" s="19"/>
    </row>
    <row r="320" spans="2:21" s="46" customFormat="1" x14ac:dyDescent="0.25">
      <c r="B320" s="48" t="s">
        <v>124</v>
      </c>
      <c r="C320" s="8">
        <v>2021</v>
      </c>
      <c r="D320" s="37">
        <v>12</v>
      </c>
      <c r="E320" s="49">
        <f>Data!J320</f>
        <v>430</v>
      </c>
      <c r="F320" s="49">
        <f>+Data!I320</f>
        <v>414.17599999999999</v>
      </c>
      <c r="G320" s="31">
        <f>+NEM!G320</f>
        <v>72865.960399999996</v>
      </c>
      <c r="H320" s="31">
        <f>NoSolar!E320</f>
        <v>75193.039999999994</v>
      </c>
      <c r="I320" s="31">
        <f>+NEM!M320</f>
        <v>72865.960399999996</v>
      </c>
      <c r="J320" s="31">
        <f>+NB.Hour!E320</f>
        <v>72938.073999999993</v>
      </c>
      <c r="K320" s="67">
        <v>0</v>
      </c>
      <c r="L320" s="31">
        <f>+-MIN(NEM!G320,0)</f>
        <v>0</v>
      </c>
      <c r="M320" s="31">
        <f>NB.Hour!H320</f>
        <v>72.113600000000005</v>
      </c>
      <c r="N320" s="33">
        <f>NoSolar!H320</f>
        <v>3424.3235958399996</v>
      </c>
      <c r="O320" s="33">
        <f>+NEM!P320</f>
        <v>3321.4759858383995</v>
      </c>
      <c r="P320" s="33">
        <f>+NB.Hour!N320</f>
        <v>3321.9365032879996</v>
      </c>
      <c r="Q320" s="22">
        <f>+SUM(N320,MAX($E320-20,0)*INDEX(Inputs!$F$24:$F$35,MATCH($D320,Inputs!$B$24:$B$35,0)),MAX($F320-20,0)*INDEX(Inputs!$G$24:$G$35,MATCH($D320,Inputs!$B$24:$B$35,0)))</f>
        <v>5600.7067958400003</v>
      </c>
      <c r="R320" s="22">
        <f>+SUM(O320,MAX($E320-20,0)*INDEX(Inputs!$F$24:$F$35,MATCH($D320,Inputs!$B$24:$B$35,0)),MAX($F320-20,0)*INDEX(Inputs!$G$24:$G$35,MATCH($D320,Inputs!$B$24:$B$35,0)))</f>
        <v>5497.8591858383998</v>
      </c>
      <c r="S320" s="22">
        <f>+SUM(P320,MAX($E320-20,0)*INDEX(Inputs!$F$24:$F$35,MATCH($D320,Inputs!$B$24:$B$35,0)),MAX($F320-20,0)*INDEX(Inputs!$G$24:$G$35,MATCH($D320,Inputs!$B$24:$B$35,0)))</f>
        <v>5498.3197032879998</v>
      </c>
      <c r="U320" s="19"/>
    </row>
    <row r="321" spans="2:21" s="46" customFormat="1" x14ac:dyDescent="0.25">
      <c r="B321" s="48" t="s">
        <v>125</v>
      </c>
      <c r="C321" s="8">
        <v>2021</v>
      </c>
      <c r="D321" s="37">
        <v>1</v>
      </c>
      <c r="E321" s="49">
        <f>Data!J321</f>
        <v>290</v>
      </c>
      <c r="F321" s="49">
        <f>+Data!I321</f>
        <v>276.56</v>
      </c>
      <c r="G321" s="31">
        <f>+NEM!G321</f>
        <v>70140.866200000004</v>
      </c>
      <c r="H321" s="31">
        <f>NoSolar!E321</f>
        <v>72096.135999999999</v>
      </c>
      <c r="I321" s="31">
        <f>+NEM!M321</f>
        <v>70140.866200000004</v>
      </c>
      <c r="J321" s="31">
        <f>+NB.Hour!E321</f>
        <v>70141.229000000007</v>
      </c>
      <c r="K321" s="67">
        <v>0</v>
      </c>
      <c r="L321" s="31">
        <f>+-MIN(NEM!G321,0)</f>
        <v>0</v>
      </c>
      <c r="M321" s="31">
        <f>NB.Hour!H321</f>
        <v>0.36280000000000001</v>
      </c>
      <c r="N321" s="33">
        <f>NoSolar!H321</f>
        <v>3287.4528266559996</v>
      </c>
      <c r="O321" s="33">
        <f>+NEM!P321</f>
        <v>3201.0377225752</v>
      </c>
      <c r="P321" s="33">
        <f>+NB.Hour!N321</f>
        <v>3201.0400394160001</v>
      </c>
      <c r="Q321" s="22">
        <f>+SUM(N321,MAX($E321-20,0)*INDEX(Inputs!$F$24:$F$35,MATCH($D321,Inputs!$B$24:$B$35,0)),MAX($F321-20,0)*INDEX(Inputs!$G$24:$G$35,MATCH($D321,Inputs!$B$24:$B$35,0)))</f>
        <v>4707.2448266559995</v>
      </c>
      <c r="R321" s="22">
        <f>+SUM(O321,MAX($E321-20,0)*INDEX(Inputs!$F$24:$F$35,MATCH($D321,Inputs!$B$24:$B$35,0)),MAX($F321-20,0)*INDEX(Inputs!$G$24:$G$35,MATCH($D321,Inputs!$B$24:$B$35,0)))</f>
        <v>4620.8297225751994</v>
      </c>
      <c r="S321" s="22">
        <f>+SUM(P321,MAX($E321-20,0)*INDEX(Inputs!$F$24:$F$35,MATCH($D321,Inputs!$B$24:$B$35,0)),MAX($F321-20,0)*INDEX(Inputs!$G$24:$G$35,MATCH($D321,Inputs!$B$24:$B$35,0)))</f>
        <v>4620.832039416</v>
      </c>
      <c r="U321" s="19"/>
    </row>
    <row r="322" spans="2:21" s="46" customFormat="1" x14ac:dyDescent="0.25">
      <c r="B322" s="48" t="s">
        <v>125</v>
      </c>
      <c r="C322" s="8">
        <v>2021</v>
      </c>
      <c r="D322" s="37">
        <v>2</v>
      </c>
      <c r="E322" s="49">
        <f>Data!J322</f>
        <v>298</v>
      </c>
      <c r="F322" s="49">
        <f>+Data!I322</f>
        <v>279.17599999999999</v>
      </c>
      <c r="G322" s="31">
        <f>+NEM!G322</f>
        <v>62987.296000000002</v>
      </c>
      <c r="H322" s="31">
        <f>NoSolar!E322</f>
        <v>65005.856</v>
      </c>
      <c r="I322" s="31">
        <f>+NEM!M322</f>
        <v>62987.296000000002</v>
      </c>
      <c r="J322" s="31">
        <f>+NB.Hour!E322</f>
        <v>62987.296000000002</v>
      </c>
      <c r="K322" s="67">
        <v>0</v>
      </c>
      <c r="L322" s="31">
        <f>+-MIN(NEM!G322,0)</f>
        <v>0</v>
      </c>
      <c r="M322" s="31">
        <f>NB.Hour!H322</f>
        <v>0</v>
      </c>
      <c r="N322" s="33">
        <f>NoSolar!H322</f>
        <v>2974.090811776</v>
      </c>
      <c r="O322" s="33">
        <f>+NEM!P322</f>
        <v>2884.8785340159998</v>
      </c>
      <c r="P322" s="33">
        <f>+NB.Hour!N322</f>
        <v>2884.8785340159998</v>
      </c>
      <c r="Q322" s="22">
        <f>+SUM(N322,MAX($E322-20,0)*INDEX(Inputs!$F$24:$F$35,MATCH($D322,Inputs!$B$24:$B$35,0)),MAX($F322-20,0)*INDEX(Inputs!$G$24:$G$35,MATCH($D322,Inputs!$B$24:$B$35,0)))</f>
        <v>4413.7640117760002</v>
      </c>
      <c r="R322" s="22">
        <f>+SUM(O322,MAX($E322-20,0)*INDEX(Inputs!$F$24:$F$35,MATCH($D322,Inputs!$B$24:$B$35,0)),MAX($F322-20,0)*INDEX(Inputs!$G$24:$G$35,MATCH($D322,Inputs!$B$24:$B$35,0)))</f>
        <v>4324.5517340160004</v>
      </c>
      <c r="S322" s="22">
        <f>+SUM(P322,MAX($E322-20,0)*INDEX(Inputs!$F$24:$F$35,MATCH($D322,Inputs!$B$24:$B$35,0)),MAX($F322-20,0)*INDEX(Inputs!$G$24:$G$35,MATCH($D322,Inputs!$B$24:$B$35,0)))</f>
        <v>4324.5517340160004</v>
      </c>
      <c r="U322" s="19"/>
    </row>
    <row r="323" spans="2:21" s="46" customFormat="1" x14ac:dyDescent="0.25">
      <c r="B323" s="48" t="s">
        <v>125</v>
      </c>
      <c r="C323" s="8">
        <v>2021</v>
      </c>
      <c r="D323" s="37">
        <v>3</v>
      </c>
      <c r="E323" s="49">
        <f>Data!J323</f>
        <v>295</v>
      </c>
      <c r="F323" s="49">
        <f>+Data!I323</f>
        <v>267.38400000000001</v>
      </c>
      <c r="G323" s="31">
        <f>+NEM!G323</f>
        <v>79323.482899999988</v>
      </c>
      <c r="H323" s="31">
        <f>NoSolar!E323</f>
        <v>84875.183999999994</v>
      </c>
      <c r="I323" s="31">
        <f>+NEM!M323</f>
        <v>79323.482899999988</v>
      </c>
      <c r="J323" s="31">
        <f>+NB.Hour!E323</f>
        <v>79323.482899999988</v>
      </c>
      <c r="K323" s="67">
        <v>0</v>
      </c>
      <c r="L323" s="31">
        <f>+-MIN(NEM!G323,0)</f>
        <v>0</v>
      </c>
      <c r="M323" s="31">
        <f>NB.Hour!H323</f>
        <v>0</v>
      </c>
      <c r="N323" s="33">
        <f>NoSolar!H323</f>
        <v>3852.2356320639997</v>
      </c>
      <c r="O323" s="33">
        <f>+NEM!P323</f>
        <v>3606.8726502483992</v>
      </c>
      <c r="P323" s="33">
        <f>+NB.Hour!N323</f>
        <v>3606.8726502483992</v>
      </c>
      <c r="Q323" s="22">
        <f>+SUM(N323,MAX($E323-20,0)*INDEX(Inputs!$F$24:$F$35,MATCH($D323,Inputs!$B$24:$B$35,0)),MAX($F323-20,0)*INDEX(Inputs!$G$24:$G$35,MATCH($D323,Inputs!$B$24:$B$35,0)))</f>
        <v>5236.3444320639992</v>
      </c>
      <c r="R323" s="22">
        <f>+SUM(O323,MAX($E323-20,0)*INDEX(Inputs!$F$24:$F$35,MATCH($D323,Inputs!$B$24:$B$35,0)),MAX($F323-20,0)*INDEX(Inputs!$G$24:$G$35,MATCH($D323,Inputs!$B$24:$B$35,0)))</f>
        <v>4990.9814502483996</v>
      </c>
      <c r="S323" s="22">
        <f>+SUM(P323,MAX($E323-20,0)*INDEX(Inputs!$F$24:$F$35,MATCH($D323,Inputs!$B$24:$B$35,0)),MAX($F323-20,0)*INDEX(Inputs!$G$24:$G$35,MATCH($D323,Inputs!$B$24:$B$35,0)))</f>
        <v>4990.9814502483996</v>
      </c>
      <c r="U323" s="19"/>
    </row>
    <row r="324" spans="2:21" s="46" customFormat="1" x14ac:dyDescent="0.25">
      <c r="B324" s="48" t="s">
        <v>125</v>
      </c>
      <c r="C324" s="8">
        <v>2021</v>
      </c>
      <c r="D324" s="37">
        <v>4</v>
      </c>
      <c r="E324" s="49">
        <f>Data!J324</f>
        <v>295</v>
      </c>
      <c r="F324" s="49">
        <f>+Data!I324</f>
        <v>265.74400000000003</v>
      </c>
      <c r="G324" s="31">
        <f>+NEM!G324</f>
        <v>73646.088799999998</v>
      </c>
      <c r="H324" s="31">
        <f>NoSolar!E324</f>
        <v>82534.975999999995</v>
      </c>
      <c r="I324" s="31">
        <f>+NEM!M324</f>
        <v>73646.088799999998</v>
      </c>
      <c r="J324" s="31">
        <f>+NB.Hour!E324</f>
        <v>73646.088799999998</v>
      </c>
      <c r="K324" s="67">
        <v>0</v>
      </c>
      <c r="L324" s="31">
        <f>+-MIN(NEM!G324,0)</f>
        <v>0</v>
      </c>
      <c r="M324" s="31">
        <f>NB.Hour!H324</f>
        <v>0</v>
      </c>
      <c r="N324" s="33">
        <f>NoSolar!H324</f>
        <v>3748.8077992959998</v>
      </c>
      <c r="O324" s="33">
        <f>+NEM!P324</f>
        <v>3355.9545406047996</v>
      </c>
      <c r="P324" s="33">
        <f>+NB.Hour!N324</f>
        <v>3355.9545406047996</v>
      </c>
      <c r="Q324" s="22">
        <f>+SUM(N324,MAX($E324-20,0)*INDEX(Inputs!$F$24:$F$35,MATCH($D324,Inputs!$B$24:$B$35,0)),MAX($F324-20,0)*INDEX(Inputs!$G$24:$G$35,MATCH($D324,Inputs!$B$24:$B$35,0)))</f>
        <v>5125.618599296</v>
      </c>
      <c r="R324" s="22">
        <f>+SUM(O324,MAX($E324-20,0)*INDEX(Inputs!$F$24:$F$35,MATCH($D324,Inputs!$B$24:$B$35,0)),MAX($F324-20,0)*INDEX(Inputs!$G$24:$G$35,MATCH($D324,Inputs!$B$24:$B$35,0)))</f>
        <v>4732.7653406047993</v>
      </c>
      <c r="S324" s="22">
        <f>+SUM(P324,MAX($E324-20,0)*INDEX(Inputs!$F$24:$F$35,MATCH($D324,Inputs!$B$24:$B$35,0)),MAX($F324-20,0)*INDEX(Inputs!$G$24:$G$35,MATCH($D324,Inputs!$B$24:$B$35,0)))</f>
        <v>4732.7653406047993</v>
      </c>
      <c r="U324" s="19"/>
    </row>
    <row r="325" spans="2:21" s="46" customFormat="1" x14ac:dyDescent="0.25">
      <c r="B325" s="48" t="s">
        <v>125</v>
      </c>
      <c r="C325" s="8">
        <v>2021</v>
      </c>
      <c r="D325" s="37">
        <v>5</v>
      </c>
      <c r="E325" s="49">
        <f>Data!J325</f>
        <v>295</v>
      </c>
      <c r="F325" s="49">
        <f>+Data!I325</f>
        <v>257.22399999999999</v>
      </c>
      <c r="G325" s="31">
        <f>+NEM!G325</f>
        <v>69631.733299999993</v>
      </c>
      <c r="H325" s="31">
        <f>NoSolar!E325</f>
        <v>86734.008000000002</v>
      </c>
      <c r="I325" s="31">
        <f>+NEM!M325</f>
        <v>69631.733299999993</v>
      </c>
      <c r="J325" s="31">
        <f>+NB.Hour!E325</f>
        <v>69631.733300000007</v>
      </c>
      <c r="K325" s="67">
        <v>0</v>
      </c>
      <c r="L325" s="31">
        <f>+-MIN(NEM!G325,0)</f>
        <v>0</v>
      </c>
      <c r="M325" s="31">
        <f>NB.Hour!H325</f>
        <v>0</v>
      </c>
      <c r="N325" s="33">
        <f>NoSolar!H325</f>
        <v>3934.3882175680001</v>
      </c>
      <c r="O325" s="33">
        <f>+NEM!P325</f>
        <v>3178.5360849267995</v>
      </c>
      <c r="P325" s="33">
        <f>+NB.Hour!N325</f>
        <v>3178.5360849268</v>
      </c>
      <c r="Q325" s="22">
        <f>+SUM(N325,MAX($E325-20,0)*INDEX(Inputs!$F$24:$F$35,MATCH($D325,Inputs!$B$24:$B$35,0)),MAX($F325-20,0)*INDEX(Inputs!$G$24:$G$35,MATCH($D325,Inputs!$B$24:$B$35,0)))</f>
        <v>5273.2850175679996</v>
      </c>
      <c r="R325" s="22">
        <f>+SUM(O325,MAX($E325-20,0)*INDEX(Inputs!$F$24:$F$35,MATCH($D325,Inputs!$B$24:$B$35,0)),MAX($F325-20,0)*INDEX(Inputs!$G$24:$G$35,MATCH($D325,Inputs!$B$24:$B$35,0)))</f>
        <v>4517.4328849267995</v>
      </c>
      <c r="S325" s="22">
        <f>+SUM(P325,MAX($E325-20,0)*INDEX(Inputs!$F$24:$F$35,MATCH($D325,Inputs!$B$24:$B$35,0)),MAX($F325-20,0)*INDEX(Inputs!$G$24:$G$35,MATCH($D325,Inputs!$B$24:$B$35,0)))</f>
        <v>4517.4328849268004</v>
      </c>
      <c r="U325" s="19"/>
    </row>
    <row r="326" spans="2:21" s="46" customFormat="1" x14ac:dyDescent="0.25">
      <c r="B326" s="48" t="s">
        <v>125</v>
      </c>
      <c r="C326" s="8">
        <v>2021</v>
      </c>
      <c r="D326" s="37">
        <v>6</v>
      </c>
      <c r="E326" s="49">
        <f>Data!J326</f>
        <v>295</v>
      </c>
      <c r="F326" s="49">
        <f>+Data!I326</f>
        <v>270.65600000000001</v>
      </c>
      <c r="G326" s="31">
        <f>+NEM!G326</f>
        <v>71315.392300000007</v>
      </c>
      <c r="H326" s="31">
        <f>NoSolar!E326</f>
        <v>90069.384000000005</v>
      </c>
      <c r="I326" s="31">
        <f>+NEM!M326</f>
        <v>71315.392300000007</v>
      </c>
      <c r="J326" s="31">
        <f>+NB.Hour!E326</f>
        <v>71315.392300000007</v>
      </c>
      <c r="K326" s="67">
        <v>0</v>
      </c>
      <c r="L326" s="31">
        <f>+-MIN(NEM!G326,0)</f>
        <v>0</v>
      </c>
      <c r="M326" s="31">
        <f>NB.Hour!H326</f>
        <v>0</v>
      </c>
      <c r="N326" s="33">
        <f>NoSolar!H326</f>
        <v>4500.8881109440008</v>
      </c>
      <c r="O326" s="33">
        <f>+NEM!P326</f>
        <v>3587.2686512868004</v>
      </c>
      <c r="P326" s="33">
        <f>+NB.Hour!N326</f>
        <v>3587.2686512868004</v>
      </c>
      <c r="Q326" s="22">
        <f>+SUM(N326,MAX($E326-20,0)*INDEX(Inputs!$F$24:$F$35,MATCH($D326,Inputs!$B$24:$B$35,0)),MAX($F326-20,0)*INDEX(Inputs!$G$24:$G$35,MATCH($D326,Inputs!$B$24:$B$35,0)))</f>
        <v>6303.1134709440012</v>
      </c>
      <c r="R326" s="22">
        <f>+SUM(O326,MAX($E326-20,0)*INDEX(Inputs!$F$24:$F$35,MATCH($D326,Inputs!$B$24:$B$35,0)),MAX($F326-20,0)*INDEX(Inputs!$G$24:$G$35,MATCH($D326,Inputs!$B$24:$B$35,0)))</f>
        <v>5389.4940112868007</v>
      </c>
      <c r="S326" s="22">
        <f>+SUM(P326,MAX($E326-20,0)*INDEX(Inputs!$F$24:$F$35,MATCH($D326,Inputs!$B$24:$B$35,0)),MAX($F326-20,0)*INDEX(Inputs!$G$24:$G$35,MATCH($D326,Inputs!$B$24:$B$35,0)))</f>
        <v>5389.4940112868007</v>
      </c>
      <c r="U326" s="19"/>
    </row>
    <row r="327" spans="2:21" s="46" customFormat="1" x14ac:dyDescent="0.25">
      <c r="B327" s="48" t="s">
        <v>125</v>
      </c>
      <c r="C327" s="8">
        <v>2021</v>
      </c>
      <c r="D327" s="37">
        <v>7</v>
      </c>
      <c r="E327" s="49">
        <f>Data!J327</f>
        <v>295</v>
      </c>
      <c r="F327" s="49">
        <f>+Data!I327</f>
        <v>257.22399999999999</v>
      </c>
      <c r="G327" s="31">
        <f>+NEM!G327</f>
        <v>80097.51860000001</v>
      </c>
      <c r="H327" s="31">
        <f>NoSolar!E327</f>
        <v>96113.392000000007</v>
      </c>
      <c r="I327" s="31">
        <f>+NEM!M327</f>
        <v>80097.51860000001</v>
      </c>
      <c r="J327" s="31">
        <f>+NB.Hour!E327</f>
        <v>80097.518599999996</v>
      </c>
      <c r="K327" s="67">
        <v>0</v>
      </c>
      <c r="L327" s="31">
        <f>+-MIN(NEM!G327,0)</f>
        <v>0</v>
      </c>
      <c r="M327" s="31">
        <f>NB.Hour!H327</f>
        <v>0</v>
      </c>
      <c r="N327" s="33">
        <f>NoSolar!H327</f>
        <v>4795.3280046720001</v>
      </c>
      <c r="O327" s="33">
        <f>+NEM!P327</f>
        <v>4015.0987161176008</v>
      </c>
      <c r="P327" s="33">
        <f>+NB.Hour!N327</f>
        <v>4015.0987161175999</v>
      </c>
      <c r="Q327" s="22">
        <f>+SUM(N327,MAX($E327-20,0)*INDEX(Inputs!$F$24:$F$35,MATCH($D327,Inputs!$B$24:$B$35,0)),MAX($F327-20,0)*INDEX(Inputs!$G$24:$G$35,MATCH($D327,Inputs!$B$24:$B$35,0)))</f>
        <v>6516.1554446720002</v>
      </c>
      <c r="R327" s="22">
        <f>+SUM(O327,MAX($E327-20,0)*INDEX(Inputs!$F$24:$F$35,MATCH($D327,Inputs!$B$24:$B$35,0)),MAX($F327-20,0)*INDEX(Inputs!$G$24:$G$35,MATCH($D327,Inputs!$B$24:$B$35,0)))</f>
        <v>5735.9261561176008</v>
      </c>
      <c r="S327" s="22">
        <f>+SUM(P327,MAX($E327-20,0)*INDEX(Inputs!$F$24:$F$35,MATCH($D327,Inputs!$B$24:$B$35,0)),MAX($F327-20,0)*INDEX(Inputs!$G$24:$G$35,MATCH($D327,Inputs!$B$24:$B$35,0)))</f>
        <v>5735.9261561175999</v>
      </c>
      <c r="U327" s="19"/>
    </row>
    <row r="328" spans="2:21" s="46" customFormat="1" x14ac:dyDescent="0.25">
      <c r="B328" s="48" t="s">
        <v>125</v>
      </c>
      <c r="C328" s="8">
        <v>2021</v>
      </c>
      <c r="D328" s="37">
        <v>8</v>
      </c>
      <c r="E328" s="49">
        <f>Data!J328</f>
        <v>295</v>
      </c>
      <c r="F328" s="49">
        <f>+Data!I328</f>
        <v>296.12</v>
      </c>
      <c r="G328" s="31">
        <f>+NEM!G328</f>
        <v>73152.186300000001</v>
      </c>
      <c r="H328" s="31">
        <f>NoSolar!E328</f>
        <v>87969.191999999995</v>
      </c>
      <c r="I328" s="31">
        <f>+NEM!M328</f>
        <v>73152.186300000001</v>
      </c>
      <c r="J328" s="31">
        <f>+NB.Hour!E328</f>
        <v>73152.186300000001</v>
      </c>
      <c r="K328" s="67">
        <v>0</v>
      </c>
      <c r="L328" s="31">
        <f>+-MIN(NEM!G328,0)</f>
        <v>0</v>
      </c>
      <c r="M328" s="31">
        <f>NB.Hour!H328</f>
        <v>0</v>
      </c>
      <c r="N328" s="33">
        <f>NoSolar!H328</f>
        <v>4398.5751574719998</v>
      </c>
      <c r="O328" s="33">
        <f>+NEM!P328</f>
        <v>3676.7499077908001</v>
      </c>
      <c r="P328" s="33">
        <f>+NB.Hour!N328</f>
        <v>3676.7499077908001</v>
      </c>
      <c r="Q328" s="22">
        <f>+SUM(N328,MAX($E328-20,0)*INDEX(Inputs!$F$24:$F$35,MATCH($D328,Inputs!$B$24:$B$35,0)),MAX($F328-20,0)*INDEX(Inputs!$G$24:$G$35,MATCH($D328,Inputs!$B$24:$B$35,0)))</f>
        <v>6355.1123574719995</v>
      </c>
      <c r="R328" s="22">
        <f>+SUM(O328,MAX($E328-20,0)*INDEX(Inputs!$F$24:$F$35,MATCH($D328,Inputs!$B$24:$B$35,0)),MAX($F328-20,0)*INDEX(Inputs!$G$24:$G$35,MATCH($D328,Inputs!$B$24:$B$35,0)))</f>
        <v>5633.2871077908003</v>
      </c>
      <c r="S328" s="22">
        <f>+SUM(P328,MAX($E328-20,0)*INDEX(Inputs!$F$24:$F$35,MATCH($D328,Inputs!$B$24:$B$35,0)),MAX($F328-20,0)*INDEX(Inputs!$G$24:$G$35,MATCH($D328,Inputs!$B$24:$B$35,0)))</f>
        <v>5633.2871077908003</v>
      </c>
      <c r="U328" s="19"/>
    </row>
    <row r="329" spans="2:21" s="46" customFormat="1" x14ac:dyDescent="0.25">
      <c r="B329" s="48" t="s">
        <v>125</v>
      </c>
      <c r="C329" s="8">
        <v>2021</v>
      </c>
      <c r="D329" s="37">
        <v>9</v>
      </c>
      <c r="E329" s="49">
        <f>Data!J329</f>
        <v>295</v>
      </c>
      <c r="F329" s="49">
        <f>+Data!I329</f>
        <v>250.672</v>
      </c>
      <c r="G329" s="31">
        <f>+NEM!G329</f>
        <v>72715.030400000003</v>
      </c>
      <c r="H329" s="31">
        <f>NoSolar!E329</f>
        <v>84744.736000000004</v>
      </c>
      <c r="I329" s="31">
        <f>+NEM!M329</f>
        <v>72715.030400000003</v>
      </c>
      <c r="J329" s="31">
        <f>+NB.Hour!E329</f>
        <v>72715.030400000003</v>
      </c>
      <c r="K329" s="67">
        <v>0</v>
      </c>
      <c r="L329" s="31">
        <f>+-MIN(NEM!G329,0)</f>
        <v>0</v>
      </c>
      <c r="M329" s="31">
        <f>NB.Hour!H329</f>
        <v>0</v>
      </c>
      <c r="N329" s="33">
        <f>NoSolar!H329</f>
        <v>3846.4703522559998</v>
      </c>
      <c r="O329" s="33">
        <f>+NEM!P329</f>
        <v>3314.8054835583998</v>
      </c>
      <c r="P329" s="33">
        <f>+NB.Hour!N329</f>
        <v>3314.8054835583998</v>
      </c>
      <c r="Q329" s="22">
        <f>+SUM(N329,MAX($E329-20,0)*INDEX(Inputs!$F$24:$F$35,MATCH($D329,Inputs!$B$24:$B$35,0)),MAX($F329-20,0)*INDEX(Inputs!$G$24:$G$35,MATCH($D329,Inputs!$B$24:$B$35,0)))</f>
        <v>5156.210752256</v>
      </c>
      <c r="R329" s="22">
        <f>+SUM(O329,MAX($E329-20,0)*INDEX(Inputs!$F$24:$F$35,MATCH($D329,Inputs!$B$24:$B$35,0)),MAX($F329-20,0)*INDEX(Inputs!$G$24:$G$35,MATCH($D329,Inputs!$B$24:$B$35,0)))</f>
        <v>4624.5458835583995</v>
      </c>
      <c r="S329" s="22">
        <f>+SUM(P329,MAX($E329-20,0)*INDEX(Inputs!$F$24:$F$35,MATCH($D329,Inputs!$B$24:$B$35,0)),MAX($F329-20,0)*INDEX(Inputs!$G$24:$G$35,MATCH($D329,Inputs!$B$24:$B$35,0)))</f>
        <v>4624.5458835583995</v>
      </c>
      <c r="U329" s="19"/>
    </row>
    <row r="330" spans="2:21" s="46" customFormat="1" x14ac:dyDescent="0.25">
      <c r="B330" s="48" t="s">
        <v>125</v>
      </c>
      <c r="C330" s="8">
        <v>2021</v>
      </c>
      <c r="D330" s="37">
        <v>10</v>
      </c>
      <c r="E330" s="49">
        <f>Data!J330</f>
        <v>295</v>
      </c>
      <c r="F330" s="49">
        <f>+Data!I330</f>
        <v>268.04000000000002</v>
      </c>
      <c r="G330" s="31">
        <f>+NEM!G330</f>
        <v>65097.795999999995</v>
      </c>
      <c r="H330" s="31">
        <f>NoSolar!E330</f>
        <v>73258.831999999995</v>
      </c>
      <c r="I330" s="31">
        <f>+NEM!M330</f>
        <v>65097.795999999995</v>
      </c>
      <c r="J330" s="31">
        <f>+NB.Hour!E330</f>
        <v>65097.795999999995</v>
      </c>
      <c r="K330" s="67">
        <v>0</v>
      </c>
      <c r="L330" s="31">
        <f>+-MIN(NEM!G330,0)</f>
        <v>0</v>
      </c>
      <c r="M330" s="31">
        <f>NB.Hour!H330</f>
        <v>0</v>
      </c>
      <c r="N330" s="33">
        <f>NoSolar!H330</f>
        <v>3338.8393390719998</v>
      </c>
      <c r="O330" s="33">
        <f>+NEM!P330</f>
        <v>2978.1541920159998</v>
      </c>
      <c r="P330" s="33">
        <f>+NB.Hour!N330</f>
        <v>2978.1541920159998</v>
      </c>
      <c r="Q330" s="22">
        <f>+SUM(N330,MAX($E330-20,0)*INDEX(Inputs!$F$24:$F$35,MATCH($D330,Inputs!$B$24:$B$35,0)),MAX($F330-20,0)*INDEX(Inputs!$G$24:$G$35,MATCH($D330,Inputs!$B$24:$B$35,0)))</f>
        <v>4725.8673390719996</v>
      </c>
      <c r="R330" s="22">
        <f>+SUM(O330,MAX($E330-20,0)*INDEX(Inputs!$F$24:$F$35,MATCH($D330,Inputs!$B$24:$B$35,0)),MAX($F330-20,0)*INDEX(Inputs!$G$24:$G$35,MATCH($D330,Inputs!$B$24:$B$35,0)))</f>
        <v>4365.182192016</v>
      </c>
      <c r="S330" s="22">
        <f>+SUM(P330,MAX($E330-20,0)*INDEX(Inputs!$F$24:$F$35,MATCH($D330,Inputs!$B$24:$B$35,0)),MAX($F330-20,0)*INDEX(Inputs!$G$24:$G$35,MATCH($D330,Inputs!$B$24:$B$35,0)))</f>
        <v>4365.182192016</v>
      </c>
      <c r="U330" s="19"/>
    </row>
    <row r="331" spans="2:21" s="46" customFormat="1" x14ac:dyDescent="0.25">
      <c r="B331" s="48" t="s">
        <v>125</v>
      </c>
      <c r="C331" s="8">
        <v>2021</v>
      </c>
      <c r="D331" s="37">
        <v>11</v>
      </c>
      <c r="E331" s="49">
        <f>Data!J331</f>
        <v>295</v>
      </c>
      <c r="F331" s="49">
        <f>+Data!I331</f>
        <v>265.08800000000002</v>
      </c>
      <c r="G331" s="31">
        <f>+NEM!G331</f>
        <v>58890.905900000005</v>
      </c>
      <c r="H331" s="31">
        <f>NoSolar!E331</f>
        <v>64319.12</v>
      </c>
      <c r="I331" s="31">
        <f>+NEM!M331</f>
        <v>58890.905900000005</v>
      </c>
      <c r="J331" s="31">
        <f>+NB.Hour!E331</f>
        <v>59026.711500000005</v>
      </c>
      <c r="K331" s="67">
        <v>0</v>
      </c>
      <c r="L331" s="31">
        <f>+-MIN(NEM!G331,0)</f>
        <v>0</v>
      </c>
      <c r="M331" s="31">
        <f>NB.Hour!H331</f>
        <v>135.8056</v>
      </c>
      <c r="N331" s="33">
        <f>NoSolar!H331</f>
        <v>2943.7398275199998</v>
      </c>
      <c r="O331" s="33">
        <f>+NEM!P331</f>
        <v>2703.8344771564002</v>
      </c>
      <c r="P331" s="33">
        <f>+NB.Hour!N331</f>
        <v>2704.7017317179998</v>
      </c>
      <c r="Q331" s="22">
        <f>+SUM(N331,MAX($E331-20,0)*INDEX(Inputs!$F$24:$F$35,MATCH($D331,Inputs!$B$24:$B$35,0)),MAX($F331-20,0)*INDEX(Inputs!$G$24:$G$35,MATCH($D331,Inputs!$B$24:$B$35,0)))</f>
        <v>4317.6314275200002</v>
      </c>
      <c r="R331" s="22">
        <f>+SUM(O331,MAX($E331-20,0)*INDEX(Inputs!$F$24:$F$35,MATCH($D331,Inputs!$B$24:$B$35,0)),MAX($F331-20,0)*INDEX(Inputs!$G$24:$G$35,MATCH($D331,Inputs!$B$24:$B$35,0)))</f>
        <v>4077.7260771564006</v>
      </c>
      <c r="S331" s="22">
        <f>+SUM(P331,MAX($E331-20,0)*INDEX(Inputs!$F$24:$F$35,MATCH($D331,Inputs!$B$24:$B$35,0)),MAX($F331-20,0)*INDEX(Inputs!$G$24:$G$35,MATCH($D331,Inputs!$B$24:$B$35,0)))</f>
        <v>4078.5933317179997</v>
      </c>
      <c r="U331" s="19"/>
    </row>
    <row r="332" spans="2:21" s="46" customFormat="1" x14ac:dyDescent="0.25">
      <c r="B332" s="48" t="s">
        <v>125</v>
      </c>
      <c r="C332" s="8">
        <v>2021</v>
      </c>
      <c r="D332" s="37">
        <v>12</v>
      </c>
      <c r="E332" s="49">
        <f>Data!J332</f>
        <v>295</v>
      </c>
      <c r="F332" s="49">
        <f>+Data!I332</f>
        <v>258.86399999999998</v>
      </c>
      <c r="G332" s="31">
        <f>+NEM!G332</f>
        <v>61760.5936</v>
      </c>
      <c r="H332" s="31">
        <f>NoSolar!E332</f>
        <v>64813.368000000002</v>
      </c>
      <c r="I332" s="31">
        <f>+NEM!M332</f>
        <v>61760.5936</v>
      </c>
      <c r="J332" s="31">
        <f>+NB.Hour!E332</f>
        <v>61760.5936</v>
      </c>
      <c r="K332" s="67">
        <v>0</v>
      </c>
      <c r="L332" s="31">
        <f>+-MIN(NEM!G332,0)</f>
        <v>0</v>
      </c>
      <c r="M332" s="31">
        <f>NB.Hour!H332</f>
        <v>0</v>
      </c>
      <c r="N332" s="33">
        <f>NoSolar!H332</f>
        <v>2965.5836121279999</v>
      </c>
      <c r="O332" s="33">
        <f>+NEM!P332</f>
        <v>2830.6631947455999</v>
      </c>
      <c r="P332" s="33">
        <f>+NB.Hour!N332</f>
        <v>2830.6631947455999</v>
      </c>
      <c r="Q332" s="22">
        <f>+SUM(N332,MAX($E332-20,0)*INDEX(Inputs!$F$24:$F$35,MATCH($D332,Inputs!$B$24:$B$35,0)),MAX($F332-20,0)*INDEX(Inputs!$G$24:$G$35,MATCH($D332,Inputs!$B$24:$B$35,0)))</f>
        <v>4311.7784121280001</v>
      </c>
      <c r="R332" s="22">
        <f>+SUM(O332,MAX($E332-20,0)*INDEX(Inputs!$F$24:$F$35,MATCH($D332,Inputs!$B$24:$B$35,0)),MAX($F332-20,0)*INDEX(Inputs!$G$24:$G$35,MATCH($D332,Inputs!$B$24:$B$35,0)))</f>
        <v>4176.8579947456001</v>
      </c>
      <c r="S332" s="22">
        <f>+SUM(P332,MAX($E332-20,0)*INDEX(Inputs!$F$24:$F$35,MATCH($D332,Inputs!$B$24:$B$35,0)),MAX($F332-20,0)*INDEX(Inputs!$G$24:$G$35,MATCH($D332,Inputs!$B$24:$B$35,0)))</f>
        <v>4176.8579947456001</v>
      </c>
      <c r="U332" s="19"/>
    </row>
    <row r="333" spans="2:21" s="46" customFormat="1" x14ac:dyDescent="0.25">
      <c r="B333" s="48" t="s">
        <v>126</v>
      </c>
      <c r="C333" s="8">
        <v>2021</v>
      </c>
      <c r="D333" s="37">
        <v>1</v>
      </c>
      <c r="E333" s="49">
        <f>Data!J333</f>
        <v>93</v>
      </c>
      <c r="F333" s="49">
        <f>+Data!I333</f>
        <v>48.167999999999999</v>
      </c>
      <c r="G333" s="31">
        <f>+NEM!G333</f>
        <v>5408.3603000000003</v>
      </c>
      <c r="H333" s="31">
        <f>NoSolar!E333</f>
        <v>6427.8320000000003</v>
      </c>
      <c r="I333" s="31">
        <f>+NEM!M333</f>
        <v>5408.3603000000003</v>
      </c>
      <c r="J333" s="31">
        <f>+NB.Hour!E333</f>
        <v>5472.6970000000001</v>
      </c>
      <c r="K333" s="67">
        <v>0</v>
      </c>
      <c r="L333" s="31">
        <f>+-MIN(NEM!G333,0)</f>
        <v>0</v>
      </c>
      <c r="M333" s="31">
        <f>NB.Hour!H333</f>
        <v>64.336699999999993</v>
      </c>
      <c r="N333" s="33">
        <f>NoSolar!H333</f>
        <v>385.17646307200005</v>
      </c>
      <c r="O333" s="33">
        <f>+NEM!P333</f>
        <v>340.11989181880006</v>
      </c>
      <c r="P333" s="33">
        <f>+NB.Hour!N333</f>
        <v>340.53074598499995</v>
      </c>
      <c r="Q333" s="22">
        <f>+SUM(N333,MAX($E333-20,0)*INDEX(Inputs!$F$24:$F$35,MATCH($D333,Inputs!$B$24:$B$35,0)),MAX($F333-20,0)*INDEX(Inputs!$G$24:$G$35,MATCH($D333,Inputs!$B$24:$B$35,0)))</f>
        <v>585.71406307200004</v>
      </c>
      <c r="R333" s="22">
        <f>+SUM(O333,MAX($E333-20,0)*INDEX(Inputs!$F$24:$F$35,MATCH($D333,Inputs!$B$24:$B$35,0)),MAX($F333-20,0)*INDEX(Inputs!$G$24:$G$35,MATCH($D333,Inputs!$B$24:$B$35,0)))</f>
        <v>540.65749181880005</v>
      </c>
      <c r="S333" s="22">
        <f>+SUM(P333,MAX($E333-20,0)*INDEX(Inputs!$F$24:$F$35,MATCH($D333,Inputs!$B$24:$B$35,0)),MAX($F333-20,0)*INDEX(Inputs!$G$24:$G$35,MATCH($D333,Inputs!$B$24:$B$35,0)))</f>
        <v>541.06834598499995</v>
      </c>
      <c r="U333" s="19"/>
    </row>
    <row r="334" spans="2:21" s="46" customFormat="1" x14ac:dyDescent="0.25">
      <c r="B334" s="48" t="s">
        <v>126</v>
      </c>
      <c r="C334" s="8">
        <v>2021</v>
      </c>
      <c r="D334" s="37">
        <v>2</v>
      </c>
      <c r="E334" s="49">
        <f>Data!J334</f>
        <v>93</v>
      </c>
      <c r="F334" s="49">
        <f>+Data!I334</f>
        <v>58.975999999999999</v>
      </c>
      <c r="G334" s="31">
        <f>+NEM!G334</f>
        <v>4243.4576999999999</v>
      </c>
      <c r="H334" s="31">
        <f>NoSolar!E334</f>
        <v>5595.5360000000001</v>
      </c>
      <c r="I334" s="31">
        <f>+NEM!M334</f>
        <v>4243.4576999999999</v>
      </c>
      <c r="J334" s="31">
        <f>+NB.Hour!E334</f>
        <v>4519.5383000000002</v>
      </c>
      <c r="K334" s="67">
        <v>0</v>
      </c>
      <c r="L334" s="31">
        <f>+-MIN(NEM!G334,0)</f>
        <v>0</v>
      </c>
      <c r="M334" s="31">
        <f>NB.Hour!H334</f>
        <v>276.0806</v>
      </c>
      <c r="N334" s="33">
        <f>NoSolar!H334</f>
        <v>348.39230905600004</v>
      </c>
      <c r="O334" s="33">
        <f>+NEM!P334</f>
        <v>288.63585650920004</v>
      </c>
      <c r="P334" s="33">
        <f>+NB.Hour!N334</f>
        <v>290.39890722079997</v>
      </c>
      <c r="Q334" s="22">
        <f>+SUM(N334,MAX($E334-20,0)*INDEX(Inputs!$F$24:$F$35,MATCH($D334,Inputs!$B$24:$B$35,0)),MAX($F334-20,0)*INDEX(Inputs!$G$24:$G$35,MATCH($D334,Inputs!$B$24:$B$35,0)))</f>
        <v>597.02550905600003</v>
      </c>
      <c r="R334" s="22">
        <f>+SUM(O334,MAX($E334-20,0)*INDEX(Inputs!$F$24:$F$35,MATCH($D334,Inputs!$B$24:$B$35,0)),MAX($F334-20,0)*INDEX(Inputs!$G$24:$G$35,MATCH($D334,Inputs!$B$24:$B$35,0)))</f>
        <v>537.26905650920003</v>
      </c>
      <c r="S334" s="22">
        <f>+SUM(P334,MAX($E334-20,0)*INDEX(Inputs!$F$24:$F$35,MATCH($D334,Inputs!$B$24:$B$35,0)),MAX($F334-20,0)*INDEX(Inputs!$G$24:$G$35,MATCH($D334,Inputs!$B$24:$B$35,0)))</f>
        <v>539.03210722079996</v>
      </c>
      <c r="U334" s="19"/>
    </row>
    <row r="335" spans="2:21" s="46" customFormat="1" x14ac:dyDescent="0.25">
      <c r="B335" s="48" t="s">
        <v>126</v>
      </c>
      <c r="C335" s="8">
        <v>2021</v>
      </c>
      <c r="D335" s="37">
        <v>3</v>
      </c>
      <c r="E335" s="49">
        <f>Data!J335</f>
        <v>93</v>
      </c>
      <c r="F335" s="49">
        <f>+Data!I335</f>
        <v>49.975999999999999</v>
      </c>
      <c r="G335" s="31">
        <f>+NEM!G335</f>
        <v>406.69460000000026</v>
      </c>
      <c r="H335" s="31">
        <f>NoSolar!E335</f>
        <v>3291.1120000000001</v>
      </c>
      <c r="I335" s="31">
        <f>+NEM!M335</f>
        <v>406.69460000000026</v>
      </c>
      <c r="J335" s="31">
        <f>+NB.Hour!E335</f>
        <v>1988.8931000000002</v>
      </c>
      <c r="K335" s="67">
        <v>0</v>
      </c>
      <c r="L335" s="31">
        <f>+-MIN(NEM!G335,0)</f>
        <v>0</v>
      </c>
      <c r="M335" s="31">
        <f>NB.Hour!H335</f>
        <v>1582.1985</v>
      </c>
      <c r="N335" s="33">
        <f>NoSolar!H335</f>
        <v>246.54598595200002</v>
      </c>
      <c r="O335" s="33">
        <f>+NEM!P335</f>
        <v>38.531059793200029</v>
      </c>
      <c r="P335" s="33">
        <f>+NB.Hour!N335</f>
        <v>128.60878479520005</v>
      </c>
      <c r="Q335" s="22">
        <f>+SUM(N335,MAX($E335-20,0)*INDEX(Inputs!$F$24:$F$35,MATCH($D335,Inputs!$B$24:$B$35,0)),MAX($F335-20,0)*INDEX(Inputs!$G$24:$G$35,MATCH($D335,Inputs!$B$24:$B$35,0)))</f>
        <v>455.12918595200006</v>
      </c>
      <c r="R335" s="22">
        <f>+SUM(O335,MAX($E335-20,0)*INDEX(Inputs!$F$24:$F$35,MATCH($D335,Inputs!$B$24:$B$35,0)),MAX($F335-20,0)*INDEX(Inputs!$G$24:$G$35,MATCH($D335,Inputs!$B$24:$B$35,0)))</f>
        <v>247.11425979320003</v>
      </c>
      <c r="S335" s="22">
        <f>+SUM(P335,MAX($E335-20,0)*INDEX(Inputs!$F$24:$F$35,MATCH($D335,Inputs!$B$24:$B$35,0)),MAX($F335-20,0)*INDEX(Inputs!$G$24:$G$35,MATCH($D335,Inputs!$B$24:$B$35,0)))</f>
        <v>337.19198479520003</v>
      </c>
      <c r="U335" s="19"/>
    </row>
    <row r="336" spans="2:21" s="46" customFormat="1" x14ac:dyDescent="0.25">
      <c r="B336" s="48" t="s">
        <v>126</v>
      </c>
      <c r="C336" s="8">
        <v>2021</v>
      </c>
      <c r="D336" s="37">
        <v>4</v>
      </c>
      <c r="E336" s="49">
        <f>Data!J336</f>
        <v>93</v>
      </c>
      <c r="F336" s="49">
        <f>+Data!I336</f>
        <v>39.648000000000003</v>
      </c>
      <c r="G336" s="31">
        <f>+NEM!G336</f>
        <v>-332.6264000000001</v>
      </c>
      <c r="H336" s="31">
        <f>NoSolar!E336</f>
        <v>3222.096</v>
      </c>
      <c r="I336" s="31">
        <f>+NEM!M336</f>
        <v>0</v>
      </c>
      <c r="J336" s="31">
        <f>+NB.Hour!E336</f>
        <v>1662.3280999999999</v>
      </c>
      <c r="K336" s="67">
        <v>0</v>
      </c>
      <c r="L336" s="31">
        <f>+-MIN(NEM!G336,0)</f>
        <v>332.6264000000001</v>
      </c>
      <c r="M336" s="31">
        <f>NB.Hour!H336</f>
        <v>1994.9545000000001</v>
      </c>
      <c r="N336" s="33">
        <f>NoSolar!H336</f>
        <v>243.49575481600002</v>
      </c>
      <c r="O336" s="33">
        <f>+NEM!P336</f>
        <v>0</v>
      </c>
      <c r="P336" s="33">
        <f>+NB.Hour!N336</f>
        <v>82.063059205199991</v>
      </c>
      <c r="Q336" s="22">
        <f>+SUM(N336,MAX($E336-20,0)*INDEX(Inputs!$F$24:$F$35,MATCH($D336,Inputs!$B$24:$B$35,0)),MAX($F336-20,0)*INDEX(Inputs!$G$24:$G$35,MATCH($D336,Inputs!$B$24:$B$35,0)))</f>
        <v>406.119354816</v>
      </c>
      <c r="R336" s="22">
        <f>+SUM(O336,MAX($E336-20,0)*INDEX(Inputs!$F$24:$F$35,MATCH($D336,Inputs!$B$24:$B$35,0)),MAX($F336-20,0)*INDEX(Inputs!$G$24:$G$35,MATCH($D336,Inputs!$B$24:$B$35,0)))</f>
        <v>162.62360000000001</v>
      </c>
      <c r="S336" s="22">
        <f>+SUM(P336,MAX($E336-20,0)*INDEX(Inputs!$F$24:$F$35,MATCH($D336,Inputs!$B$24:$B$35,0)),MAX($F336-20,0)*INDEX(Inputs!$G$24:$G$35,MATCH($D336,Inputs!$B$24:$B$35,0)))</f>
        <v>244.68665920519999</v>
      </c>
      <c r="U336" s="19"/>
    </row>
    <row r="337" spans="2:21" s="46" customFormat="1" x14ac:dyDescent="0.25">
      <c r="B337" s="48" t="s">
        <v>126</v>
      </c>
      <c r="C337" s="8">
        <v>2021</v>
      </c>
      <c r="D337" s="37">
        <v>5</v>
      </c>
      <c r="E337" s="49">
        <f>Data!J337</f>
        <v>93</v>
      </c>
      <c r="F337" s="49">
        <f>+Data!I337</f>
        <v>31.456</v>
      </c>
      <c r="G337" s="31">
        <f>+NEM!G337</f>
        <v>226.41259999999966</v>
      </c>
      <c r="H337" s="31">
        <f>NoSolar!E337</f>
        <v>4214.9759999999997</v>
      </c>
      <c r="I337" s="31">
        <f>+NEM!M337</f>
        <v>0</v>
      </c>
      <c r="J337" s="31">
        <f>+NB.Hour!E337</f>
        <v>2223.8830999999996</v>
      </c>
      <c r="K337" s="67">
        <v>0</v>
      </c>
      <c r="L337" s="31">
        <f>+-MIN(NEM!G337,0)</f>
        <v>0</v>
      </c>
      <c r="M337" s="31">
        <f>NB.Hour!H337</f>
        <v>1997.4704999999999</v>
      </c>
      <c r="N337" s="33">
        <f>NoSolar!H337</f>
        <v>287.37707929599998</v>
      </c>
      <c r="O337" s="33">
        <f>+NEM!P337</f>
        <v>0</v>
      </c>
      <c r="P337" s="33">
        <f>+NB.Hour!N337</f>
        <v>123.85437788259998</v>
      </c>
      <c r="Q337" s="22">
        <f>+SUM(N337,MAX($E337-20,0)*INDEX(Inputs!$F$24:$F$35,MATCH($D337,Inputs!$B$24:$B$35,0)),MAX($F337-20,0)*INDEX(Inputs!$G$24:$G$35,MATCH($D337,Inputs!$B$24:$B$35,0)))</f>
        <v>413.54627929599997</v>
      </c>
      <c r="R337" s="22">
        <f>+SUM(O337,MAX($E337-20,0)*INDEX(Inputs!$F$24:$F$35,MATCH($D337,Inputs!$B$24:$B$35,0)),MAX($F337-20,0)*INDEX(Inputs!$G$24:$G$35,MATCH($D337,Inputs!$B$24:$B$35,0)))</f>
        <v>126.16919999999999</v>
      </c>
      <c r="S337" s="22">
        <f>+SUM(P337,MAX($E337-20,0)*INDEX(Inputs!$F$24:$F$35,MATCH($D337,Inputs!$B$24:$B$35,0)),MAX($F337-20,0)*INDEX(Inputs!$G$24:$G$35,MATCH($D337,Inputs!$B$24:$B$35,0)))</f>
        <v>250.02357788259997</v>
      </c>
      <c r="U337" s="19"/>
    </row>
    <row r="338" spans="2:21" s="46" customFormat="1" x14ac:dyDescent="0.25">
      <c r="B338" s="48" t="s">
        <v>126</v>
      </c>
      <c r="C338" s="8">
        <v>2021</v>
      </c>
      <c r="D338" s="37">
        <v>6</v>
      </c>
      <c r="E338" s="49">
        <f>Data!J338</f>
        <v>93</v>
      </c>
      <c r="F338" s="49">
        <f>+Data!I338</f>
        <v>49.975999999999999</v>
      </c>
      <c r="G338" s="31">
        <f>+NEM!G338</f>
        <v>-134.29089999999997</v>
      </c>
      <c r="H338" s="31">
        <f>NoSolar!E338</f>
        <v>4174.6080000000002</v>
      </c>
      <c r="I338" s="31">
        <f>+NEM!M338</f>
        <v>0</v>
      </c>
      <c r="J338" s="31">
        <f>+NB.Hour!E338</f>
        <v>1985.4951999999998</v>
      </c>
      <c r="K338" s="67">
        <v>0</v>
      </c>
      <c r="L338" s="31">
        <f>+-MIN(NEM!G338,0)</f>
        <v>134.29089999999997</v>
      </c>
      <c r="M338" s="31">
        <f>NB.Hour!H338</f>
        <v>2119.7860999999998</v>
      </c>
      <c r="N338" s="33">
        <f>NoSolar!H338</f>
        <v>316.43820332799999</v>
      </c>
      <c r="O338" s="33">
        <f>+NEM!P338</f>
        <v>0</v>
      </c>
      <c r="P338" s="33">
        <f>+NB.Hour!N338</f>
        <v>128.82425735899997</v>
      </c>
      <c r="Q338" s="22">
        <f>+SUM(N338,MAX($E338-20,0)*INDEX(Inputs!$F$24:$F$35,MATCH($D338,Inputs!$B$24:$B$35,0)),MAX($F338-20,0)*INDEX(Inputs!$G$24:$G$35,MATCH($D338,Inputs!$B$24:$B$35,0)))</f>
        <v>573.28276332799999</v>
      </c>
      <c r="R338" s="22">
        <f>+SUM(O338,MAX($E338-20,0)*INDEX(Inputs!$F$24:$F$35,MATCH($D338,Inputs!$B$24:$B$35,0)),MAX($F338-20,0)*INDEX(Inputs!$G$24:$G$35,MATCH($D338,Inputs!$B$24:$B$35,0)))</f>
        <v>256.84456</v>
      </c>
      <c r="S338" s="22">
        <f>+SUM(P338,MAX($E338-20,0)*INDEX(Inputs!$F$24:$F$35,MATCH($D338,Inputs!$B$24:$B$35,0)),MAX($F338-20,0)*INDEX(Inputs!$G$24:$G$35,MATCH($D338,Inputs!$B$24:$B$35,0)))</f>
        <v>385.66881735899995</v>
      </c>
      <c r="U338" s="19"/>
    </row>
    <row r="339" spans="2:21" s="46" customFormat="1" x14ac:dyDescent="0.25">
      <c r="B339" s="48" t="s">
        <v>126</v>
      </c>
      <c r="C339" s="8">
        <v>2021</v>
      </c>
      <c r="D339" s="37">
        <v>7</v>
      </c>
      <c r="E339" s="49">
        <f>Data!J339</f>
        <v>93</v>
      </c>
      <c r="F339" s="49">
        <f>+Data!I339</f>
        <v>61.271999999999998</v>
      </c>
      <c r="G339" s="31">
        <f>+NEM!G339</f>
        <v>1768.9019999999996</v>
      </c>
      <c r="H339" s="31">
        <f>NoSolar!E339</f>
        <v>5453.8159999999998</v>
      </c>
      <c r="I339" s="31">
        <f>+NEM!M339</f>
        <v>1528.3972999999992</v>
      </c>
      <c r="J339" s="31">
        <f>+NB.Hour!E339</f>
        <v>2829.4011999999998</v>
      </c>
      <c r="K339" s="67">
        <v>0</v>
      </c>
      <c r="L339" s="31">
        <f>+-MIN(NEM!G339,0)</f>
        <v>0</v>
      </c>
      <c r="M339" s="31">
        <f>NB.Hour!H339</f>
        <v>1060.4992</v>
      </c>
      <c r="N339" s="33">
        <f>NoSolar!H339</f>
        <v>378.75610025599997</v>
      </c>
      <c r="O339" s="33">
        <f>+NEM!P339</f>
        <v>160.8638158249999</v>
      </c>
      <c r="P339" s="33">
        <f>+NB.Hour!N339</f>
        <v>210.80763410719999</v>
      </c>
      <c r="Q339" s="22">
        <f>+SUM(N339,MAX($E339-20,0)*INDEX(Inputs!$F$24:$F$35,MATCH($D339,Inputs!$B$24:$B$35,0)),MAX($F339-20,0)*INDEX(Inputs!$G$24:$G$35,MATCH($D339,Inputs!$B$24:$B$35,0)))</f>
        <v>704.05442025599996</v>
      </c>
      <c r="R339" s="22">
        <f>+SUM(O339,MAX($E339-20,0)*INDEX(Inputs!$F$24:$F$35,MATCH($D339,Inputs!$B$24:$B$35,0)),MAX($F339-20,0)*INDEX(Inputs!$G$24:$G$35,MATCH($D339,Inputs!$B$24:$B$35,0)))</f>
        <v>486.16213582499984</v>
      </c>
      <c r="S339" s="22">
        <f>+SUM(P339,MAX($E339-20,0)*INDEX(Inputs!$F$24:$F$35,MATCH($D339,Inputs!$B$24:$B$35,0)),MAX($F339-20,0)*INDEX(Inputs!$G$24:$G$35,MATCH($D339,Inputs!$B$24:$B$35,0)))</f>
        <v>536.10595410719998</v>
      </c>
      <c r="U339" s="19"/>
    </row>
    <row r="340" spans="2:21" s="46" customFormat="1" x14ac:dyDescent="0.25">
      <c r="B340" s="48" t="s">
        <v>126</v>
      </c>
      <c r="C340" s="8">
        <v>2021</v>
      </c>
      <c r="D340" s="37">
        <v>8</v>
      </c>
      <c r="E340" s="49">
        <f>Data!J340</f>
        <v>94</v>
      </c>
      <c r="F340" s="49">
        <f>+Data!I340</f>
        <v>70.447999999999993</v>
      </c>
      <c r="G340" s="31">
        <f>+NEM!G340</f>
        <v>2244.4866000000002</v>
      </c>
      <c r="H340" s="31">
        <f>NoSolar!E340</f>
        <v>5682.232</v>
      </c>
      <c r="I340" s="31">
        <f>+NEM!M340</f>
        <v>2244.4866000000002</v>
      </c>
      <c r="J340" s="31">
        <f>+NB.Hour!E340</f>
        <v>3359.0284000000001</v>
      </c>
      <c r="K340" s="67">
        <v>0</v>
      </c>
      <c r="L340" s="31">
        <f>+-MIN(NEM!G340,0)</f>
        <v>0</v>
      </c>
      <c r="M340" s="31">
        <f>NB.Hour!H340</f>
        <v>1114.5418</v>
      </c>
      <c r="N340" s="33">
        <f>NoSolar!H340</f>
        <v>389.88361411200003</v>
      </c>
      <c r="O340" s="33">
        <f>+NEM!P340</f>
        <v>222.41040920560002</v>
      </c>
      <c r="P340" s="33">
        <f>+NB.Hour!N340</f>
        <v>234.56560207640001</v>
      </c>
      <c r="Q340" s="22">
        <f>+SUM(N340,MAX($E340-20,0)*INDEX(Inputs!$F$24:$F$35,MATCH($D340,Inputs!$B$24:$B$35,0)),MAX($F340-20,0)*INDEX(Inputs!$G$24:$G$35,MATCH($D340,Inputs!$B$24:$B$35,0)))</f>
        <v>771.81849411200005</v>
      </c>
      <c r="R340" s="22">
        <f>+SUM(O340,MAX($E340-20,0)*INDEX(Inputs!$F$24:$F$35,MATCH($D340,Inputs!$B$24:$B$35,0)),MAX($F340-20,0)*INDEX(Inputs!$G$24:$G$35,MATCH($D340,Inputs!$B$24:$B$35,0)))</f>
        <v>604.34528920560001</v>
      </c>
      <c r="S340" s="22">
        <f>+SUM(P340,MAX($E340-20,0)*INDEX(Inputs!$F$24:$F$35,MATCH($D340,Inputs!$B$24:$B$35,0)),MAX($F340-20,0)*INDEX(Inputs!$G$24:$G$35,MATCH($D340,Inputs!$B$24:$B$35,0)))</f>
        <v>616.50048207639998</v>
      </c>
      <c r="U340" s="19"/>
    </row>
    <row r="341" spans="2:21" s="46" customFormat="1" x14ac:dyDescent="0.25">
      <c r="B341" s="48" t="s">
        <v>126</v>
      </c>
      <c r="C341" s="8">
        <v>2021</v>
      </c>
      <c r="D341" s="37">
        <v>9</v>
      </c>
      <c r="E341" s="49">
        <f>Data!J341</f>
        <v>94</v>
      </c>
      <c r="F341" s="49">
        <f>+Data!I341</f>
        <v>83.88</v>
      </c>
      <c r="G341" s="31">
        <f>+NEM!G341</f>
        <v>5935.9332999999997</v>
      </c>
      <c r="H341" s="31">
        <f>NoSolar!E341</f>
        <v>8696.3119999999999</v>
      </c>
      <c r="I341" s="31">
        <f>+NEM!M341</f>
        <v>5935.9332999999997</v>
      </c>
      <c r="J341" s="31">
        <f>+NB.Hour!E341</f>
        <v>6349.0077999999994</v>
      </c>
      <c r="K341" s="67">
        <v>0</v>
      </c>
      <c r="L341" s="31">
        <f>+-MIN(NEM!G341,0)</f>
        <v>0</v>
      </c>
      <c r="M341" s="31">
        <f>NB.Hour!H341</f>
        <v>413.0745</v>
      </c>
      <c r="N341" s="33">
        <f>NoSolar!H341</f>
        <v>485.434205152</v>
      </c>
      <c r="O341" s="33">
        <f>+NEM!P341</f>
        <v>363.43650812679999</v>
      </c>
      <c r="P341" s="33">
        <f>+NB.Hour!N341</f>
        <v>366.07440188379996</v>
      </c>
      <c r="Q341" s="22">
        <f>+SUM(N341,MAX($E341-20,0)*INDEX(Inputs!$F$24:$F$35,MATCH($D341,Inputs!$B$24:$B$35,0)),MAX($F341-20,0)*INDEX(Inputs!$G$24:$G$35,MATCH($D341,Inputs!$B$24:$B$35,0)))</f>
        <v>845.92020515199999</v>
      </c>
      <c r="R341" s="22">
        <f>+SUM(O341,MAX($E341-20,0)*INDEX(Inputs!$F$24:$F$35,MATCH($D341,Inputs!$B$24:$B$35,0)),MAX($F341-20,0)*INDEX(Inputs!$G$24:$G$35,MATCH($D341,Inputs!$B$24:$B$35,0)))</f>
        <v>723.92250812679993</v>
      </c>
      <c r="S341" s="22">
        <f>+SUM(P341,MAX($E341-20,0)*INDEX(Inputs!$F$24:$F$35,MATCH($D341,Inputs!$B$24:$B$35,0)),MAX($F341-20,0)*INDEX(Inputs!$G$24:$G$35,MATCH($D341,Inputs!$B$24:$B$35,0)))</f>
        <v>726.56040188379995</v>
      </c>
      <c r="U341" s="19"/>
    </row>
    <row r="342" spans="2:21" s="46" customFormat="1" x14ac:dyDescent="0.25">
      <c r="B342" s="48" t="s">
        <v>126</v>
      </c>
      <c r="C342" s="8">
        <v>2021</v>
      </c>
      <c r="D342" s="37">
        <v>10</v>
      </c>
      <c r="E342" s="49">
        <f>Data!J342</f>
        <v>94</v>
      </c>
      <c r="F342" s="49">
        <f>+Data!I342</f>
        <v>71.103999999999999</v>
      </c>
      <c r="G342" s="31">
        <f>+NEM!G342</f>
        <v>6781.1174999999994</v>
      </c>
      <c r="H342" s="31">
        <f>NoSolar!E342</f>
        <v>8611.4159999999993</v>
      </c>
      <c r="I342" s="31">
        <f>+NEM!M342</f>
        <v>6781.1174999999994</v>
      </c>
      <c r="J342" s="31">
        <f>+NB.Hour!E342</f>
        <v>6971.1310999999996</v>
      </c>
      <c r="K342" s="67">
        <v>0</v>
      </c>
      <c r="L342" s="31">
        <f>+-MIN(NEM!G342,0)</f>
        <v>0</v>
      </c>
      <c r="M342" s="31">
        <f>NB.Hour!H342</f>
        <v>190.0136</v>
      </c>
      <c r="N342" s="33">
        <f>NoSolar!H342</f>
        <v>481.68214153600002</v>
      </c>
      <c r="O342" s="33">
        <f>+NEM!P342</f>
        <v>400.79026902999999</v>
      </c>
      <c r="P342" s="33">
        <f>+NB.Hour!N342</f>
        <v>402.0036958796</v>
      </c>
      <c r="Q342" s="22">
        <f>+SUM(N342,MAX($E342-20,0)*INDEX(Inputs!$F$24:$F$35,MATCH($D342,Inputs!$B$24:$B$35,0)),MAX($F342-20,0)*INDEX(Inputs!$G$24:$G$35,MATCH($D342,Inputs!$B$24:$B$35,0)))</f>
        <v>785.31494153600011</v>
      </c>
      <c r="R342" s="22">
        <f>+SUM(O342,MAX($E342-20,0)*INDEX(Inputs!$F$24:$F$35,MATCH($D342,Inputs!$B$24:$B$35,0)),MAX($F342-20,0)*INDEX(Inputs!$G$24:$G$35,MATCH($D342,Inputs!$B$24:$B$35,0)))</f>
        <v>704.42306903000008</v>
      </c>
      <c r="S342" s="22">
        <f>+SUM(P342,MAX($E342-20,0)*INDEX(Inputs!$F$24:$F$35,MATCH($D342,Inputs!$B$24:$B$35,0)),MAX($F342-20,0)*INDEX(Inputs!$G$24:$G$35,MATCH($D342,Inputs!$B$24:$B$35,0)))</f>
        <v>705.63649587960003</v>
      </c>
      <c r="U342" s="19"/>
    </row>
    <row r="343" spans="2:21" s="46" customFormat="1" x14ac:dyDescent="0.25">
      <c r="B343" s="48" t="s">
        <v>126</v>
      </c>
      <c r="C343" s="8">
        <v>2021</v>
      </c>
      <c r="D343" s="37">
        <v>11</v>
      </c>
      <c r="E343" s="49">
        <f>Data!J343</f>
        <v>94</v>
      </c>
      <c r="F343" s="49">
        <f>+Data!I343</f>
        <v>67.823999999999998</v>
      </c>
      <c r="G343" s="31">
        <f>+NEM!G343</f>
        <v>5518.4477000000006</v>
      </c>
      <c r="H343" s="31">
        <f>NoSolar!E343</f>
        <v>6694.4880000000003</v>
      </c>
      <c r="I343" s="31">
        <f>+NEM!M343</f>
        <v>5518.4477000000006</v>
      </c>
      <c r="J343" s="31">
        <f>+NB.Hour!E343</f>
        <v>5608.3903000000009</v>
      </c>
      <c r="K343" s="67">
        <v>0</v>
      </c>
      <c r="L343" s="31">
        <f>+-MIN(NEM!G343,0)</f>
        <v>0</v>
      </c>
      <c r="M343" s="31">
        <f>NB.Hour!H343</f>
        <v>89.942599999999999</v>
      </c>
      <c r="N343" s="33">
        <f>NoSolar!H343</f>
        <v>396.96159164800002</v>
      </c>
      <c r="O343" s="33">
        <f>+NEM!P343</f>
        <v>344.98531454920004</v>
      </c>
      <c r="P343" s="33">
        <f>+NB.Hour!N343</f>
        <v>345.55968799280004</v>
      </c>
      <c r="Q343" s="22">
        <f>+SUM(N343,MAX($E343-20,0)*INDEX(Inputs!$F$24:$F$35,MATCH($D343,Inputs!$B$24:$B$35,0)),MAX($F343-20,0)*INDEX(Inputs!$G$24:$G$35,MATCH($D343,Inputs!$B$24:$B$35,0)))</f>
        <v>685.99839164800005</v>
      </c>
      <c r="R343" s="22">
        <f>+SUM(O343,MAX($E343-20,0)*INDEX(Inputs!$F$24:$F$35,MATCH($D343,Inputs!$B$24:$B$35,0)),MAX($F343-20,0)*INDEX(Inputs!$G$24:$G$35,MATCH($D343,Inputs!$B$24:$B$35,0)))</f>
        <v>634.02211454920007</v>
      </c>
      <c r="S343" s="22">
        <f>+SUM(P343,MAX($E343-20,0)*INDEX(Inputs!$F$24:$F$35,MATCH($D343,Inputs!$B$24:$B$35,0)),MAX($F343-20,0)*INDEX(Inputs!$G$24:$G$35,MATCH($D343,Inputs!$B$24:$B$35,0)))</f>
        <v>634.59648799280012</v>
      </c>
      <c r="U343" s="19"/>
    </row>
    <row r="344" spans="2:21" s="46" customFormat="1" x14ac:dyDescent="0.25">
      <c r="B344" s="48" t="s">
        <v>126</v>
      </c>
      <c r="C344" s="8">
        <v>2021</v>
      </c>
      <c r="D344" s="37">
        <v>12</v>
      </c>
      <c r="E344" s="49">
        <f>Data!J344</f>
        <v>94</v>
      </c>
      <c r="F344" s="49">
        <f>+Data!I344</f>
        <v>58.648000000000003</v>
      </c>
      <c r="G344" s="31">
        <f>+NEM!G344</f>
        <v>5917.2952000000005</v>
      </c>
      <c r="H344" s="31">
        <f>NoSolar!E344</f>
        <v>6564.384</v>
      </c>
      <c r="I344" s="31">
        <f>+NEM!M344</f>
        <v>5917.2952000000005</v>
      </c>
      <c r="J344" s="31">
        <f>+NB.Hour!E344</f>
        <v>5934.5392000000002</v>
      </c>
      <c r="K344" s="67">
        <v>0</v>
      </c>
      <c r="L344" s="31">
        <f>+-MIN(NEM!G344,0)</f>
        <v>0</v>
      </c>
      <c r="M344" s="31">
        <f>NB.Hour!H344</f>
        <v>17.244</v>
      </c>
      <c r="N344" s="33">
        <f>NoSolar!H344</f>
        <v>391.21151526400001</v>
      </c>
      <c r="O344" s="33">
        <f>+NEM!P344</f>
        <v>362.61277865919999</v>
      </c>
      <c r="P344" s="33">
        <f>+NB.Hour!N344</f>
        <v>362.72289884320003</v>
      </c>
      <c r="Q344" s="22">
        <f>+SUM(N344,MAX($E344-20,0)*INDEX(Inputs!$F$24:$F$35,MATCH($D344,Inputs!$B$24:$B$35,0)),MAX($F344-20,0)*INDEX(Inputs!$G$24:$G$35,MATCH($D344,Inputs!$B$24:$B$35,0)))</f>
        <v>639.41511526400006</v>
      </c>
      <c r="R344" s="22">
        <f>+SUM(O344,MAX($E344-20,0)*INDEX(Inputs!$F$24:$F$35,MATCH($D344,Inputs!$B$24:$B$35,0)),MAX($F344-20,0)*INDEX(Inputs!$G$24:$G$35,MATCH($D344,Inputs!$B$24:$B$35,0)))</f>
        <v>610.81637865920004</v>
      </c>
      <c r="S344" s="22">
        <f>+SUM(P344,MAX($E344-20,0)*INDEX(Inputs!$F$24:$F$35,MATCH($D344,Inputs!$B$24:$B$35,0)),MAX($F344-20,0)*INDEX(Inputs!$G$24:$G$35,MATCH($D344,Inputs!$B$24:$B$35,0)))</f>
        <v>610.92649884320008</v>
      </c>
      <c r="U344" s="19"/>
    </row>
    <row r="345" spans="2:21" s="46" customFormat="1" x14ac:dyDescent="0.25">
      <c r="B345" s="48" t="s">
        <v>127</v>
      </c>
      <c r="C345" s="8">
        <v>2021</v>
      </c>
      <c r="D345" s="37">
        <v>1</v>
      </c>
      <c r="E345" s="49">
        <f>Data!J345</f>
        <v>124</v>
      </c>
      <c r="F345" s="49">
        <f>+Data!I345</f>
        <v>36.256</v>
      </c>
      <c r="G345" s="31">
        <f>+NEM!G345</f>
        <v>6191.2597000000005</v>
      </c>
      <c r="H345" s="31">
        <f>NoSolar!E345</f>
        <v>14406.412</v>
      </c>
      <c r="I345" s="31">
        <f>+NEM!M345</f>
        <v>0</v>
      </c>
      <c r="J345" s="31">
        <f>+NB.Hour!E345</f>
        <v>10916.091</v>
      </c>
      <c r="K345" s="67">
        <v>0</v>
      </c>
      <c r="L345" s="31">
        <f>+-MIN(NEM!G345,0)</f>
        <v>0</v>
      </c>
      <c r="M345" s="31">
        <f>NB.Hour!H345</f>
        <v>4724.8312999999998</v>
      </c>
      <c r="N345" s="33">
        <f>NoSolar!H345</f>
        <v>737.79778475199998</v>
      </c>
      <c r="O345" s="33">
        <f>+NEM!P345</f>
        <v>0</v>
      </c>
      <c r="P345" s="33">
        <f>+NB.Hour!N345</f>
        <v>0</v>
      </c>
      <c r="Q345" s="22">
        <f>+SUM(N345,MAX($E345-20,0)*INDEX(Inputs!$F$24:$F$35,MATCH($D345,Inputs!$B$24:$B$35,0)),MAX($F345-20,0)*INDEX(Inputs!$G$24:$G$35,MATCH($D345,Inputs!$B$24:$B$35,0)))</f>
        <v>917.25698475199999</v>
      </c>
      <c r="R345" s="22">
        <f>+SUM(O345,MAX($E345-20,0)*INDEX(Inputs!$F$24:$F$35,MATCH($D345,Inputs!$B$24:$B$35,0)),MAX($F345-20,0)*INDEX(Inputs!$G$24:$G$35,MATCH($D345,Inputs!$B$24:$B$35,0)))</f>
        <v>179.45920000000001</v>
      </c>
      <c r="S345" s="22">
        <f>+SUM(P345,MAX($E345-20,0)*INDEX(Inputs!$F$24:$F$35,MATCH($D345,Inputs!$B$24:$B$35,0)),MAX($F345-20,0)*INDEX(Inputs!$G$24:$G$35,MATCH($D345,Inputs!$B$24:$B$35,0)))</f>
        <v>179.45920000000001</v>
      </c>
      <c r="U345" s="19"/>
    </row>
    <row r="346" spans="2:21" s="46" customFormat="1" x14ac:dyDescent="0.25">
      <c r="B346" s="48" t="s">
        <v>127</v>
      </c>
      <c r="C346" s="8">
        <v>2021</v>
      </c>
      <c r="D346" s="37">
        <v>2</v>
      </c>
      <c r="E346" s="49">
        <f>Data!J346</f>
        <v>124</v>
      </c>
      <c r="F346" s="49">
        <f>+Data!I346</f>
        <v>25.556000000000001</v>
      </c>
      <c r="G346" s="31">
        <f>+NEM!G346</f>
        <v>2647.8541000000005</v>
      </c>
      <c r="H346" s="31">
        <f>NoSolar!E346</f>
        <v>14201.904</v>
      </c>
      <c r="I346" s="31">
        <f>+NEM!M346</f>
        <v>0</v>
      </c>
      <c r="J346" s="31">
        <f>+NB.Hour!E346</f>
        <v>9419.4326999999994</v>
      </c>
      <c r="K346" s="67">
        <v>0</v>
      </c>
      <c r="L346" s="31">
        <f>+-MIN(NEM!G346,0)</f>
        <v>0</v>
      </c>
      <c r="M346" s="31">
        <f>NB.Hour!H346</f>
        <v>6771.5785999999998</v>
      </c>
      <c r="N346" s="33">
        <f>NoSolar!H346</f>
        <v>728.75934918400003</v>
      </c>
      <c r="O346" s="33">
        <f>+NEM!P346</f>
        <v>0</v>
      </c>
      <c r="P346" s="33">
        <f>+NB.Hour!N346</f>
        <v>0</v>
      </c>
      <c r="Q346" s="22">
        <f>+SUM(N346,MAX($E346-20,0)*INDEX(Inputs!$F$24:$F$35,MATCH($D346,Inputs!$B$24:$B$35,0)),MAX($F346-20,0)*INDEX(Inputs!$G$24:$G$35,MATCH($D346,Inputs!$B$24:$B$35,0)))</f>
        <v>860.60354918400003</v>
      </c>
      <c r="R346" s="22">
        <f>+SUM(O346,MAX($E346-20,0)*INDEX(Inputs!$F$24:$F$35,MATCH($D346,Inputs!$B$24:$B$35,0)),MAX($F346-20,0)*INDEX(Inputs!$G$24:$G$35,MATCH($D346,Inputs!$B$24:$B$35,0)))</f>
        <v>131.8442</v>
      </c>
      <c r="S346" s="22">
        <f>+SUM(P346,MAX($E346-20,0)*INDEX(Inputs!$F$24:$F$35,MATCH($D346,Inputs!$B$24:$B$35,0)),MAX($F346-20,0)*INDEX(Inputs!$G$24:$G$35,MATCH($D346,Inputs!$B$24:$B$35,0)))</f>
        <v>131.8442</v>
      </c>
      <c r="U346" s="19"/>
    </row>
    <row r="347" spans="2:21" s="46" customFormat="1" x14ac:dyDescent="0.25">
      <c r="B347" s="48" t="s">
        <v>127</v>
      </c>
      <c r="C347" s="8">
        <v>2021</v>
      </c>
      <c r="D347" s="37">
        <v>3</v>
      </c>
      <c r="E347" s="49">
        <f>Data!J347</f>
        <v>124</v>
      </c>
      <c r="F347" s="49">
        <f>+Data!I347</f>
        <v>60.451999999999998</v>
      </c>
      <c r="G347" s="31">
        <f>+NEM!G347</f>
        <v>-739.02460000000247</v>
      </c>
      <c r="H347" s="31">
        <f>NoSolar!E347</f>
        <v>16064.075999999999</v>
      </c>
      <c r="I347" s="31">
        <f>+NEM!M347</f>
        <v>0</v>
      </c>
      <c r="J347" s="31">
        <f>+NB.Hour!E347</f>
        <v>10377.007799999998</v>
      </c>
      <c r="K347" s="67">
        <v>0</v>
      </c>
      <c r="L347" s="31">
        <f>+-MIN(NEM!G347,0)</f>
        <v>739.02460000000247</v>
      </c>
      <c r="M347" s="31">
        <f>NB.Hour!H347</f>
        <v>11116.0324</v>
      </c>
      <c r="N347" s="33">
        <f>NoSolar!H347</f>
        <v>811.05990289600004</v>
      </c>
      <c r="O347" s="33">
        <f>+NEM!P347</f>
        <v>0</v>
      </c>
      <c r="P347" s="33">
        <f>+NB.Hour!N347</f>
        <v>0</v>
      </c>
      <c r="Q347" s="22">
        <f>+SUM(N347,MAX($E347-20,0)*INDEX(Inputs!$F$24:$F$35,MATCH($D347,Inputs!$B$24:$B$35,0)),MAX($F347-20,0)*INDEX(Inputs!$G$24:$G$35,MATCH($D347,Inputs!$B$24:$B$35,0)))</f>
        <v>1098.191302896</v>
      </c>
      <c r="R347" s="22">
        <f>+SUM(O347,MAX($E347-20,0)*INDEX(Inputs!$F$24:$F$35,MATCH($D347,Inputs!$B$24:$B$35,0)),MAX($F347-20,0)*INDEX(Inputs!$G$24:$G$35,MATCH($D347,Inputs!$B$24:$B$35,0)))</f>
        <v>287.13139999999999</v>
      </c>
      <c r="S347" s="22">
        <f>+SUM(P347,MAX($E347-20,0)*INDEX(Inputs!$F$24:$F$35,MATCH($D347,Inputs!$B$24:$B$35,0)),MAX($F347-20,0)*INDEX(Inputs!$G$24:$G$35,MATCH($D347,Inputs!$B$24:$B$35,0)))</f>
        <v>287.13139999999999</v>
      </c>
      <c r="U347" s="19"/>
    </row>
    <row r="348" spans="2:21" s="46" customFormat="1" x14ac:dyDescent="0.25">
      <c r="B348" s="48" t="s">
        <v>127</v>
      </c>
      <c r="C348" s="8">
        <v>2021</v>
      </c>
      <c r="D348" s="37">
        <v>4</v>
      </c>
      <c r="E348" s="49">
        <f>Data!J348</f>
        <v>124</v>
      </c>
      <c r="F348" s="49">
        <f>+Data!I348</f>
        <v>34.631999999999998</v>
      </c>
      <c r="G348" s="31">
        <f>+NEM!G348</f>
        <v>-4076.3316000000013</v>
      </c>
      <c r="H348" s="31">
        <f>NoSolar!E348</f>
        <v>13447.66</v>
      </c>
      <c r="I348" s="31">
        <f>+NEM!M348</f>
        <v>0</v>
      </c>
      <c r="J348" s="31">
        <f>+NB.Hour!E348</f>
        <v>8936.0902000000006</v>
      </c>
      <c r="K348" s="67">
        <v>0</v>
      </c>
      <c r="L348" s="31">
        <f>+-MIN(NEM!G348,0)</f>
        <v>4076.3316000000013</v>
      </c>
      <c r="M348" s="31">
        <f>NB.Hour!H348</f>
        <v>13012.4218</v>
      </c>
      <c r="N348" s="33">
        <f>NoSolar!H348</f>
        <v>695.42478136</v>
      </c>
      <c r="O348" s="33">
        <f>+NEM!P348</f>
        <v>0</v>
      </c>
      <c r="P348" s="33">
        <f>+NB.Hour!N348</f>
        <v>0</v>
      </c>
      <c r="Q348" s="22">
        <f>+SUM(N348,MAX($E348-20,0)*INDEX(Inputs!$F$24:$F$35,MATCH($D348,Inputs!$B$24:$B$35,0)),MAX($F348-20,0)*INDEX(Inputs!$G$24:$G$35,MATCH($D348,Inputs!$B$24:$B$35,0)))</f>
        <v>867.65718135999998</v>
      </c>
      <c r="R348" s="22">
        <f>+SUM(O348,MAX($E348-20,0)*INDEX(Inputs!$F$24:$F$35,MATCH($D348,Inputs!$B$24:$B$35,0)),MAX($F348-20,0)*INDEX(Inputs!$G$24:$G$35,MATCH($D348,Inputs!$B$24:$B$35,0)))</f>
        <v>172.23239999999998</v>
      </c>
      <c r="S348" s="22">
        <f>+SUM(P348,MAX($E348-20,0)*INDEX(Inputs!$F$24:$F$35,MATCH($D348,Inputs!$B$24:$B$35,0)),MAX($F348-20,0)*INDEX(Inputs!$G$24:$G$35,MATCH($D348,Inputs!$B$24:$B$35,0)))</f>
        <v>172.23239999999998</v>
      </c>
      <c r="U348" s="19"/>
    </row>
    <row r="349" spans="2:21" s="46" customFormat="1" x14ac:dyDescent="0.25">
      <c r="B349" s="48" t="s">
        <v>127</v>
      </c>
      <c r="C349" s="8">
        <v>2021</v>
      </c>
      <c r="D349" s="37">
        <v>5</v>
      </c>
      <c r="E349" s="49">
        <f>Data!J349</f>
        <v>124</v>
      </c>
      <c r="F349" s="49">
        <f>+Data!I349</f>
        <v>29.16</v>
      </c>
      <c r="G349" s="31">
        <f>+NEM!G349</f>
        <v>-13855.014099999999</v>
      </c>
      <c r="H349" s="31">
        <f>NoSolar!E349</f>
        <v>3771.3119999999999</v>
      </c>
      <c r="I349" s="31">
        <f>+NEM!M349</f>
        <v>0</v>
      </c>
      <c r="J349" s="31">
        <f>+NB.Hour!E349</f>
        <v>1958.7361000000001</v>
      </c>
      <c r="K349" s="67">
        <v>0</v>
      </c>
      <c r="L349" s="31">
        <f>+-MIN(NEM!G349,0)</f>
        <v>13855.014099999999</v>
      </c>
      <c r="M349" s="31">
        <f>NB.Hour!H349</f>
        <v>15813.7502</v>
      </c>
      <c r="N349" s="33">
        <f>NoSolar!H349</f>
        <v>267.768905152</v>
      </c>
      <c r="O349" s="33">
        <f>+NEM!P349</f>
        <v>0</v>
      </c>
      <c r="P349" s="33">
        <f>+NB.Hour!N349</f>
        <v>0</v>
      </c>
      <c r="Q349" s="22">
        <f>+SUM(N349,MAX($E349-20,0)*INDEX(Inputs!$F$24:$F$35,MATCH($D349,Inputs!$B$24:$B$35,0)),MAX($F349-20,0)*INDEX(Inputs!$G$24:$G$35,MATCH($D349,Inputs!$B$24:$B$35,0)))</f>
        <v>415.65090515200001</v>
      </c>
      <c r="R349" s="22">
        <f>+SUM(O349,MAX($E349-20,0)*INDEX(Inputs!$F$24:$F$35,MATCH($D349,Inputs!$B$24:$B$35,0)),MAX($F349-20,0)*INDEX(Inputs!$G$24:$G$35,MATCH($D349,Inputs!$B$24:$B$35,0)))</f>
        <v>147.88200000000001</v>
      </c>
      <c r="S349" s="22">
        <f>+SUM(P349,MAX($E349-20,0)*INDEX(Inputs!$F$24:$F$35,MATCH($D349,Inputs!$B$24:$B$35,0)),MAX($F349-20,0)*INDEX(Inputs!$G$24:$G$35,MATCH($D349,Inputs!$B$24:$B$35,0)))</f>
        <v>147.88200000000001</v>
      </c>
      <c r="U349" s="19"/>
    </row>
    <row r="350" spans="2:21" s="46" customFormat="1" x14ac:dyDescent="0.25">
      <c r="B350" s="48" t="s">
        <v>127</v>
      </c>
      <c r="C350" s="8">
        <v>2021</v>
      </c>
      <c r="D350" s="37">
        <v>6</v>
      </c>
      <c r="E350" s="49">
        <f>Data!J350</f>
        <v>124</v>
      </c>
      <c r="F350" s="49">
        <f>+Data!I350</f>
        <v>24.347999999999999</v>
      </c>
      <c r="G350" s="31">
        <f>+NEM!G350</f>
        <v>-17567.675599999999</v>
      </c>
      <c r="H350" s="31">
        <f>NoSolar!E350</f>
        <v>513.81200000000001</v>
      </c>
      <c r="I350" s="31">
        <f>+NEM!M350</f>
        <v>0</v>
      </c>
      <c r="J350" s="31">
        <f>+NB.Hour!E350</f>
        <v>180.90969999999999</v>
      </c>
      <c r="K350" s="67">
        <v>0</v>
      </c>
      <c r="L350" s="31">
        <f>+-MIN(NEM!G350,0)</f>
        <v>17567.675599999999</v>
      </c>
      <c r="M350" s="31">
        <f>NB.Hour!H350</f>
        <v>17748.585299999999</v>
      </c>
      <c r="N350" s="33">
        <f>NoSolar!H350</f>
        <v>54.078713</v>
      </c>
      <c r="O350" s="33">
        <f>+NEM!P350</f>
        <v>0</v>
      </c>
      <c r="P350" s="33">
        <f>+NB.Hour!N350</f>
        <v>0</v>
      </c>
      <c r="Q350" s="22">
        <f>+SUM(N350,MAX($E350-20,0)*INDEX(Inputs!$F$24:$F$35,MATCH($D350,Inputs!$B$24:$B$35,0)),MAX($F350-20,0)*INDEX(Inputs!$G$24:$G$35,MATCH($D350,Inputs!$B$24:$B$35,0)))</f>
        <v>187.54759299999998</v>
      </c>
      <c r="R350" s="22">
        <f>+SUM(O350,MAX($E350-20,0)*INDEX(Inputs!$F$24:$F$35,MATCH($D350,Inputs!$B$24:$B$35,0)),MAX($F350-20,0)*INDEX(Inputs!$G$24:$G$35,MATCH($D350,Inputs!$B$24:$B$35,0)))</f>
        <v>133.46887999999998</v>
      </c>
      <c r="S350" s="22">
        <f>+SUM(P350,MAX($E350-20,0)*INDEX(Inputs!$F$24:$F$35,MATCH($D350,Inputs!$B$24:$B$35,0)),MAX($F350-20,0)*INDEX(Inputs!$G$24:$G$35,MATCH($D350,Inputs!$B$24:$B$35,0)))</f>
        <v>133.46887999999998</v>
      </c>
      <c r="U350" s="19"/>
    </row>
    <row r="351" spans="2:21" s="46" customFormat="1" x14ac:dyDescent="0.25">
      <c r="B351" s="48" t="s">
        <v>127</v>
      </c>
      <c r="C351" s="8">
        <v>2021</v>
      </c>
      <c r="D351" s="37">
        <v>7</v>
      </c>
      <c r="E351" s="49">
        <f>Data!J351</f>
        <v>124</v>
      </c>
      <c r="F351" s="49">
        <f>+Data!I351</f>
        <v>1.6359999999999999</v>
      </c>
      <c r="G351" s="31">
        <f>+NEM!G351</f>
        <v>-14997.296700000001</v>
      </c>
      <c r="H351" s="31">
        <f>NoSolar!E351</f>
        <v>498.05200000000002</v>
      </c>
      <c r="I351" s="31">
        <f>+NEM!M351</f>
        <v>0</v>
      </c>
      <c r="J351" s="31">
        <f>+NB.Hour!E351</f>
        <v>190.6705999999989</v>
      </c>
      <c r="K351" s="67">
        <v>0</v>
      </c>
      <c r="L351" s="31">
        <f>+-MIN(NEM!G351,0)</f>
        <v>14997.296700000001</v>
      </c>
      <c r="M351" s="31">
        <f>NB.Hour!H351</f>
        <v>15187.9673</v>
      </c>
      <c r="N351" s="33">
        <f>NoSolar!H351</f>
        <v>52.419972999999999</v>
      </c>
      <c r="O351" s="33">
        <f>+NEM!P351</f>
        <v>0</v>
      </c>
      <c r="P351" s="33">
        <f>+NB.Hour!N351</f>
        <v>0</v>
      </c>
      <c r="Q351" s="22">
        <f>+SUM(N351,MAX($E351-20,0)*INDEX(Inputs!$F$24:$F$35,MATCH($D351,Inputs!$B$24:$B$35,0)),MAX($F351-20,0)*INDEX(Inputs!$G$24:$G$35,MATCH($D351,Inputs!$B$24:$B$35,0)))</f>
        <v>159.539973</v>
      </c>
      <c r="R351" s="22">
        <f>+SUM(O351,MAX($E351-20,0)*INDEX(Inputs!$F$24:$F$35,MATCH($D351,Inputs!$B$24:$B$35,0)),MAX($F351-20,0)*INDEX(Inputs!$G$24:$G$35,MATCH($D351,Inputs!$B$24:$B$35,0)))</f>
        <v>107.12</v>
      </c>
      <c r="S351" s="22">
        <f>+SUM(P351,MAX($E351-20,0)*INDEX(Inputs!$F$24:$F$35,MATCH($D351,Inputs!$B$24:$B$35,0)),MAX($F351-20,0)*INDEX(Inputs!$G$24:$G$35,MATCH($D351,Inputs!$B$24:$B$35,0)))</f>
        <v>107.12</v>
      </c>
      <c r="U351" s="19"/>
    </row>
    <row r="352" spans="2:21" s="46" customFormat="1" x14ac:dyDescent="0.25">
      <c r="B352" s="48" t="s">
        <v>127</v>
      </c>
      <c r="C352" s="8">
        <v>2021</v>
      </c>
      <c r="D352" s="37">
        <v>8</v>
      </c>
      <c r="E352" s="49">
        <f>Data!J352</f>
        <v>124</v>
      </c>
      <c r="F352" s="49">
        <f>+Data!I352</f>
        <v>32.712000000000003</v>
      </c>
      <c r="G352" s="31">
        <f>+NEM!G352</f>
        <v>-14440.6839</v>
      </c>
      <c r="H352" s="31">
        <f>NoSolar!E352</f>
        <v>371.02800000000002</v>
      </c>
      <c r="I352" s="31">
        <f>+NEM!M352</f>
        <v>0</v>
      </c>
      <c r="J352" s="31">
        <f>+NB.Hour!E352</f>
        <v>171.62769999990178</v>
      </c>
      <c r="K352" s="67">
        <v>0</v>
      </c>
      <c r="L352" s="31">
        <f>+-MIN(NEM!G352,0)</f>
        <v>14440.6839</v>
      </c>
      <c r="M352" s="31">
        <f>NB.Hour!H352</f>
        <v>14612.311599999901</v>
      </c>
      <c r="N352" s="33">
        <f>NoSolar!H352</f>
        <v>39.050697</v>
      </c>
      <c r="O352" s="33">
        <f>+NEM!P352</f>
        <v>0</v>
      </c>
      <c r="P352" s="33">
        <f>+NB.Hour!N352</f>
        <v>0</v>
      </c>
      <c r="Q352" s="22">
        <f>+SUM(N352,MAX($E352-20,0)*INDEX(Inputs!$F$24:$F$35,MATCH($D352,Inputs!$B$24:$B$35,0)),MAX($F352-20,0)*INDEX(Inputs!$G$24:$G$35,MATCH($D352,Inputs!$B$24:$B$35,0)))</f>
        <v>223.20541700000004</v>
      </c>
      <c r="R352" s="22">
        <f>+SUM(O352,MAX($E352-20,0)*INDEX(Inputs!$F$24:$F$35,MATCH($D352,Inputs!$B$24:$B$35,0)),MAX($F352-20,0)*INDEX(Inputs!$G$24:$G$35,MATCH($D352,Inputs!$B$24:$B$35,0)))</f>
        <v>184.15472000000003</v>
      </c>
      <c r="S352" s="22">
        <f>+SUM(P352,MAX($E352-20,0)*INDEX(Inputs!$F$24:$F$35,MATCH($D352,Inputs!$B$24:$B$35,0)),MAX($F352-20,0)*INDEX(Inputs!$G$24:$G$35,MATCH($D352,Inputs!$B$24:$B$35,0)))</f>
        <v>184.15472000000003</v>
      </c>
      <c r="U352" s="19"/>
    </row>
    <row r="353" spans="2:21" s="46" customFormat="1" x14ac:dyDescent="0.25">
      <c r="B353" s="48" t="s">
        <v>127</v>
      </c>
      <c r="C353" s="8">
        <v>2021</v>
      </c>
      <c r="D353" s="37">
        <v>9</v>
      </c>
      <c r="E353" s="49">
        <f>Data!J353</f>
        <v>124</v>
      </c>
      <c r="F353" s="49">
        <f>+Data!I353</f>
        <v>116.16</v>
      </c>
      <c r="G353" s="31">
        <f>+NEM!G353</f>
        <v>-5231.5594999999994</v>
      </c>
      <c r="H353" s="31">
        <f>NoSolar!E353</f>
        <v>10696.396000000001</v>
      </c>
      <c r="I353" s="31">
        <f>+NEM!M353</f>
        <v>0</v>
      </c>
      <c r="J353" s="31">
        <f>+NB.Hour!E353</f>
        <v>6413.2001</v>
      </c>
      <c r="K353" s="67">
        <v>0</v>
      </c>
      <c r="L353" s="31">
        <f>+-MIN(NEM!G353,0)</f>
        <v>5231.5594999999994</v>
      </c>
      <c r="M353" s="31">
        <f>NB.Hour!H353</f>
        <v>11644.759599999999</v>
      </c>
      <c r="N353" s="33">
        <f>NoSolar!H353</f>
        <v>573.82991761599999</v>
      </c>
      <c r="O353" s="33">
        <f>+NEM!P353</f>
        <v>0</v>
      </c>
      <c r="P353" s="33">
        <f>+NB.Hour!N353</f>
        <v>0</v>
      </c>
      <c r="Q353" s="22">
        <f>+SUM(N353,MAX($E353-20,0)*INDEX(Inputs!$F$24:$F$35,MATCH($D353,Inputs!$B$24:$B$35,0)),MAX($F353-20,0)*INDEX(Inputs!$G$24:$G$35,MATCH($D353,Inputs!$B$24:$B$35,0)))</f>
        <v>1108.861917616</v>
      </c>
      <c r="R353" s="22">
        <f>+SUM(O353,MAX($E353-20,0)*INDEX(Inputs!$F$24:$F$35,MATCH($D353,Inputs!$B$24:$B$35,0)),MAX($F353-20,0)*INDEX(Inputs!$G$24:$G$35,MATCH($D353,Inputs!$B$24:$B$35,0)))</f>
        <v>535.03199999999993</v>
      </c>
      <c r="S353" s="22">
        <f>+SUM(P353,MAX($E353-20,0)*INDEX(Inputs!$F$24:$F$35,MATCH($D353,Inputs!$B$24:$B$35,0)),MAX($F353-20,0)*INDEX(Inputs!$G$24:$G$35,MATCH($D353,Inputs!$B$24:$B$35,0)))</f>
        <v>535.03199999999993</v>
      </c>
      <c r="U353" s="19"/>
    </row>
    <row r="354" spans="2:21" s="46" customFormat="1" x14ac:dyDescent="0.25">
      <c r="B354" s="48" t="s">
        <v>127</v>
      </c>
      <c r="C354" s="8">
        <v>2021</v>
      </c>
      <c r="D354" s="37">
        <v>10</v>
      </c>
      <c r="E354" s="49">
        <f>Data!J354</f>
        <v>125</v>
      </c>
      <c r="F354" s="49">
        <f>+Data!I354</f>
        <v>114.848</v>
      </c>
      <c r="G354" s="31">
        <f>+NEM!G354</f>
        <v>13910.591000000002</v>
      </c>
      <c r="H354" s="31">
        <f>NoSolar!E354</f>
        <v>25961.792000000001</v>
      </c>
      <c r="I354" s="31">
        <f>+NEM!M354</f>
        <v>0</v>
      </c>
      <c r="J354" s="31">
        <f>+NB.Hour!E354</f>
        <v>18823.919600000001</v>
      </c>
      <c r="K354" s="67">
        <v>0</v>
      </c>
      <c r="L354" s="31">
        <f>+-MIN(NEM!G354,0)</f>
        <v>0</v>
      </c>
      <c r="M354" s="31">
        <f>NB.Hour!H354</f>
        <v>4913.3285999999998</v>
      </c>
      <c r="N354" s="33">
        <f>NoSolar!H354</f>
        <v>1248.499359232</v>
      </c>
      <c r="O354" s="33">
        <f>+NEM!P354</f>
        <v>0</v>
      </c>
      <c r="P354" s="33">
        <f>+NB.Hour!N354</f>
        <v>0</v>
      </c>
      <c r="Q354" s="22">
        <f>+SUM(N354,MAX($E354-20,0)*INDEX(Inputs!$F$24:$F$35,MATCH($D354,Inputs!$B$24:$B$35,0)),MAX($F354-20,0)*INDEX(Inputs!$G$24:$G$35,MATCH($D354,Inputs!$B$24:$B$35,0)))</f>
        <v>1778.722959232</v>
      </c>
      <c r="R354" s="22">
        <f>+SUM(O354,MAX($E354-20,0)*INDEX(Inputs!$F$24:$F$35,MATCH($D354,Inputs!$B$24:$B$35,0)),MAX($F354-20,0)*INDEX(Inputs!$G$24:$G$35,MATCH($D354,Inputs!$B$24:$B$35,0)))</f>
        <v>530.22360000000003</v>
      </c>
      <c r="S354" s="22">
        <f>+SUM(P354,MAX($E354-20,0)*INDEX(Inputs!$F$24:$F$35,MATCH($D354,Inputs!$B$24:$B$35,0)),MAX($F354-20,0)*INDEX(Inputs!$G$24:$G$35,MATCH($D354,Inputs!$B$24:$B$35,0)))</f>
        <v>530.22360000000003</v>
      </c>
      <c r="U354" s="19"/>
    </row>
    <row r="355" spans="2:21" s="46" customFormat="1" x14ac:dyDescent="0.25">
      <c r="B355" s="48" t="s">
        <v>127</v>
      </c>
      <c r="C355" s="8">
        <v>2021</v>
      </c>
      <c r="D355" s="37">
        <v>11</v>
      </c>
      <c r="E355" s="49">
        <f>Data!J355</f>
        <v>119</v>
      </c>
      <c r="F355" s="49">
        <f>+Data!I355</f>
        <v>67.531999999999996</v>
      </c>
      <c r="G355" s="31">
        <f>+NEM!G355</f>
        <v>636.04399999999987</v>
      </c>
      <c r="H355" s="31">
        <f>NoSolar!E355</f>
        <v>11126.428</v>
      </c>
      <c r="I355" s="31">
        <f>+NEM!M355</f>
        <v>0</v>
      </c>
      <c r="J355" s="31">
        <f>+NB.Hour!E355</f>
        <v>8437.4249</v>
      </c>
      <c r="K355" s="67">
        <v>0</v>
      </c>
      <c r="L355" s="31">
        <f>+-MIN(NEM!G355,0)</f>
        <v>0</v>
      </c>
      <c r="M355" s="31">
        <f>NB.Hour!H355</f>
        <v>7801.3809000000001</v>
      </c>
      <c r="N355" s="33">
        <f>NoSolar!H355</f>
        <v>592.83561188800002</v>
      </c>
      <c r="O355" s="33">
        <f>+NEM!P355</f>
        <v>0</v>
      </c>
      <c r="P355" s="33">
        <f>+NB.Hour!N355</f>
        <v>0</v>
      </c>
      <c r="Q355" s="22">
        <f>+SUM(N355,MAX($E355-20,0)*INDEX(Inputs!$F$24:$F$35,MATCH($D355,Inputs!$B$24:$B$35,0)),MAX($F355-20,0)*INDEX(Inputs!$G$24:$G$35,MATCH($D355,Inputs!$B$24:$B$35,0)))</f>
        <v>906.323011888</v>
      </c>
      <c r="R355" s="22">
        <f>+SUM(O355,MAX($E355-20,0)*INDEX(Inputs!$F$24:$F$35,MATCH($D355,Inputs!$B$24:$B$35,0)),MAX($F355-20,0)*INDEX(Inputs!$G$24:$G$35,MATCH($D355,Inputs!$B$24:$B$35,0)))</f>
        <v>313.48739999999998</v>
      </c>
      <c r="S355" s="22">
        <f>+SUM(P355,MAX($E355-20,0)*INDEX(Inputs!$F$24:$F$35,MATCH($D355,Inputs!$B$24:$B$35,0)),MAX($F355-20,0)*INDEX(Inputs!$G$24:$G$35,MATCH($D355,Inputs!$B$24:$B$35,0)))</f>
        <v>313.48739999999998</v>
      </c>
      <c r="U355" s="19"/>
    </row>
    <row r="356" spans="2:21" s="46" customFormat="1" x14ac:dyDescent="0.25">
      <c r="B356" s="48" t="s">
        <v>127</v>
      </c>
      <c r="C356" s="8">
        <v>2021</v>
      </c>
      <c r="D356" s="37">
        <v>12</v>
      </c>
      <c r="E356" s="49">
        <f>Data!J356</f>
        <v>119</v>
      </c>
      <c r="F356" s="49">
        <f>+Data!I356</f>
        <v>14.58</v>
      </c>
      <c r="G356" s="31">
        <f>+NEM!G356</f>
        <v>-3955.0443999999998</v>
      </c>
      <c r="H356" s="31">
        <f>NoSolar!E356</f>
        <v>2243.848</v>
      </c>
      <c r="I356" s="31">
        <f>+NEM!M356</f>
        <v>0</v>
      </c>
      <c r="J356" s="31">
        <f>+NB.Hour!E356</f>
        <v>1472.5439000000006</v>
      </c>
      <c r="K356" s="67">
        <v>0</v>
      </c>
      <c r="L356" s="31">
        <f>+-MIN(NEM!G356,0)</f>
        <v>3955.0443999999998</v>
      </c>
      <c r="M356" s="31">
        <f>NB.Hour!H356</f>
        <v>5427.5883000000003</v>
      </c>
      <c r="N356" s="33">
        <f>NoSolar!H356</f>
        <v>200.261106208</v>
      </c>
      <c r="O356" s="33">
        <f>+NEM!P356</f>
        <v>0</v>
      </c>
      <c r="P356" s="33">
        <f>+NB.Hour!N356</f>
        <v>0</v>
      </c>
      <c r="Q356" s="22">
        <f>+SUM(N356,MAX($E356-20,0)*INDEX(Inputs!$F$24:$F$35,MATCH($D356,Inputs!$B$24:$B$35,0)),MAX($F356-20,0)*INDEX(Inputs!$G$24:$G$35,MATCH($D356,Inputs!$B$24:$B$35,0)))</f>
        <v>302.23110620800003</v>
      </c>
      <c r="R356" s="22">
        <f>+SUM(O356,MAX($E356-20,0)*INDEX(Inputs!$F$24:$F$35,MATCH($D356,Inputs!$B$24:$B$35,0)),MAX($F356-20,0)*INDEX(Inputs!$G$24:$G$35,MATCH($D356,Inputs!$B$24:$B$35,0)))</f>
        <v>101.97</v>
      </c>
      <c r="S356" s="22">
        <f>+SUM(P356,MAX($E356-20,0)*INDEX(Inputs!$F$24:$F$35,MATCH($D356,Inputs!$B$24:$B$35,0)),MAX($F356-20,0)*INDEX(Inputs!$G$24:$G$35,MATCH($D356,Inputs!$B$24:$B$35,0)))</f>
        <v>101.97</v>
      </c>
      <c r="U356" s="19"/>
    </row>
    <row r="357" spans="2:21" s="46" customFormat="1" x14ac:dyDescent="0.25">
      <c r="B357" s="48" t="s">
        <v>128</v>
      </c>
      <c r="C357" s="8">
        <v>2021</v>
      </c>
      <c r="D357" s="37">
        <v>1</v>
      </c>
      <c r="E357" s="49">
        <f>Data!J357</f>
        <v>67</v>
      </c>
      <c r="F357" s="49">
        <f>+Data!I357</f>
        <v>28.507999999999999</v>
      </c>
      <c r="G357" s="31">
        <f>+NEM!G357</f>
        <v>1152.8313999999991</v>
      </c>
      <c r="H357" s="31">
        <f>NoSolar!E357</f>
        <v>10433.755999999999</v>
      </c>
      <c r="I357" s="31">
        <f>+NEM!M357</f>
        <v>0</v>
      </c>
      <c r="J357" s="31">
        <f>+NB.Hour!E357</f>
        <v>7289.3239999999996</v>
      </c>
      <c r="K357" s="67">
        <v>0</v>
      </c>
      <c r="L357" s="31">
        <f>+-MIN(NEM!G357,0)</f>
        <v>0</v>
      </c>
      <c r="M357" s="31">
        <f>NB.Hour!H357</f>
        <v>6136.4925999999996</v>
      </c>
      <c r="N357" s="33">
        <f>NoSolar!H357</f>
        <v>562.22228017600003</v>
      </c>
      <c r="O357" s="33">
        <f>+NEM!P357</f>
        <v>0</v>
      </c>
      <c r="P357" s="33">
        <f>+NB.Hour!N357</f>
        <v>0</v>
      </c>
      <c r="Q357" s="22">
        <f>+SUM(N357,MAX($E357-20,0)*INDEX(Inputs!$F$24:$F$35,MATCH($D357,Inputs!$B$24:$B$35,0)),MAX($F357-20,0)*INDEX(Inputs!$G$24:$G$35,MATCH($D357,Inputs!$B$24:$B$35,0)))</f>
        <v>648.49288017599997</v>
      </c>
      <c r="R357" s="22">
        <f>+SUM(O357,MAX($E357-20,0)*INDEX(Inputs!$F$24:$F$35,MATCH($D357,Inputs!$B$24:$B$35,0)),MAX($F357-20,0)*INDEX(Inputs!$G$24:$G$35,MATCH($D357,Inputs!$B$24:$B$35,0)))</f>
        <v>86.270600000000002</v>
      </c>
      <c r="S357" s="22">
        <f>+SUM(P357,MAX($E357-20,0)*INDEX(Inputs!$F$24:$F$35,MATCH($D357,Inputs!$B$24:$B$35,0)),MAX($F357-20,0)*INDEX(Inputs!$G$24:$G$35,MATCH($D357,Inputs!$B$24:$B$35,0)))</f>
        <v>86.270600000000002</v>
      </c>
      <c r="U357" s="19"/>
    </row>
    <row r="358" spans="2:21" s="46" customFormat="1" x14ac:dyDescent="0.25">
      <c r="B358" s="48" t="s">
        <v>128</v>
      </c>
      <c r="C358" s="8">
        <v>2021</v>
      </c>
      <c r="D358" s="37">
        <v>2</v>
      </c>
      <c r="E358" s="49">
        <f>Data!J358</f>
        <v>67</v>
      </c>
      <c r="F358" s="49">
        <f>+Data!I358</f>
        <v>16.62</v>
      </c>
      <c r="G358" s="31">
        <f>+NEM!G358</f>
        <v>-1392.7916999999998</v>
      </c>
      <c r="H358" s="31">
        <f>NoSolar!E358</f>
        <v>10118.276</v>
      </c>
      <c r="I358" s="31">
        <f>+NEM!M358</f>
        <v>0</v>
      </c>
      <c r="J358" s="31">
        <f>+NB.Hour!E358</f>
        <v>6295.0672000000004</v>
      </c>
      <c r="K358" s="67">
        <v>0</v>
      </c>
      <c r="L358" s="31">
        <f>+-MIN(NEM!G358,0)</f>
        <v>1392.7916999999998</v>
      </c>
      <c r="M358" s="31">
        <f>NB.Hour!H358</f>
        <v>7687.8589000000002</v>
      </c>
      <c r="N358" s="33">
        <f>NoSolar!H358</f>
        <v>548.27932609599998</v>
      </c>
      <c r="O358" s="33">
        <f>+NEM!P358</f>
        <v>0</v>
      </c>
      <c r="P358" s="33">
        <f>+NB.Hour!N358</f>
        <v>0</v>
      </c>
      <c r="Q358" s="22">
        <f>+SUM(N358,MAX($E358-20,0)*INDEX(Inputs!$F$24:$F$35,MATCH($D358,Inputs!$B$24:$B$35,0)),MAX($F358-20,0)*INDEX(Inputs!$G$24:$G$35,MATCH($D358,Inputs!$B$24:$B$35,0)))</f>
        <v>596.68932609599995</v>
      </c>
      <c r="R358" s="22">
        <f>+SUM(O358,MAX($E358-20,0)*INDEX(Inputs!$F$24:$F$35,MATCH($D358,Inputs!$B$24:$B$35,0)),MAX($F358-20,0)*INDEX(Inputs!$G$24:$G$35,MATCH($D358,Inputs!$B$24:$B$35,0)))</f>
        <v>48.410000000000004</v>
      </c>
      <c r="S358" s="22">
        <f>+SUM(P358,MAX($E358-20,0)*INDEX(Inputs!$F$24:$F$35,MATCH($D358,Inputs!$B$24:$B$35,0)),MAX($F358-20,0)*INDEX(Inputs!$G$24:$G$35,MATCH($D358,Inputs!$B$24:$B$35,0)))</f>
        <v>48.410000000000004</v>
      </c>
      <c r="U358" s="19"/>
    </row>
    <row r="359" spans="2:21" s="46" customFormat="1" x14ac:dyDescent="0.25">
      <c r="B359" s="48" t="s">
        <v>128</v>
      </c>
      <c r="C359" s="8">
        <v>2021</v>
      </c>
      <c r="D359" s="37">
        <v>3</v>
      </c>
      <c r="E359" s="49">
        <f>Data!J359</f>
        <v>67</v>
      </c>
      <c r="F359" s="49">
        <f>+Data!I359</f>
        <v>29.236000000000001</v>
      </c>
      <c r="G359" s="31">
        <f>+NEM!G359</f>
        <v>-6283.8920000000016</v>
      </c>
      <c r="H359" s="31">
        <f>NoSolar!E359</f>
        <v>10324.291999999999</v>
      </c>
      <c r="I359" s="31">
        <f>+NEM!M359</f>
        <v>0</v>
      </c>
      <c r="J359" s="31">
        <f>+NB.Hour!E359</f>
        <v>5841.3618999999981</v>
      </c>
      <c r="K359" s="67">
        <v>0</v>
      </c>
      <c r="L359" s="31">
        <f>+-MIN(NEM!G359,0)</f>
        <v>6283.8920000000016</v>
      </c>
      <c r="M359" s="31">
        <f>NB.Hour!H359</f>
        <v>12125.2539</v>
      </c>
      <c r="N359" s="33">
        <f>NoSolar!H359</f>
        <v>557.38440923199994</v>
      </c>
      <c r="O359" s="33">
        <f>+NEM!P359</f>
        <v>0</v>
      </c>
      <c r="P359" s="33">
        <f>+NB.Hour!N359</f>
        <v>0</v>
      </c>
      <c r="Q359" s="22">
        <f>+SUM(N359,MAX($E359-20,0)*INDEX(Inputs!$F$24:$F$35,MATCH($D359,Inputs!$B$24:$B$35,0)),MAX($F359-20,0)*INDEX(Inputs!$G$24:$G$35,MATCH($D359,Inputs!$B$24:$B$35,0)))</f>
        <v>646.89460923199988</v>
      </c>
      <c r="R359" s="22">
        <f>+SUM(O359,MAX($E359-20,0)*INDEX(Inputs!$F$24:$F$35,MATCH($D359,Inputs!$B$24:$B$35,0)),MAX($F359-20,0)*INDEX(Inputs!$G$24:$G$35,MATCH($D359,Inputs!$B$24:$B$35,0)))</f>
        <v>89.510200000000012</v>
      </c>
      <c r="S359" s="22">
        <f>+SUM(P359,MAX($E359-20,0)*INDEX(Inputs!$F$24:$F$35,MATCH($D359,Inputs!$B$24:$B$35,0)),MAX($F359-20,0)*INDEX(Inputs!$G$24:$G$35,MATCH($D359,Inputs!$B$24:$B$35,0)))</f>
        <v>89.510200000000012</v>
      </c>
      <c r="U359" s="19"/>
    </row>
    <row r="360" spans="2:21" s="46" customFormat="1" x14ac:dyDescent="0.25">
      <c r="B360" s="48" t="s">
        <v>128</v>
      </c>
      <c r="C360" s="8">
        <v>2021</v>
      </c>
      <c r="D360" s="37">
        <v>4</v>
      </c>
      <c r="E360" s="49">
        <f>Data!J360</f>
        <v>67</v>
      </c>
      <c r="F360" s="49">
        <f>+Data!I360</f>
        <v>24.576000000000001</v>
      </c>
      <c r="G360" s="31">
        <f>+NEM!G360</f>
        <v>-9643.8202999999994</v>
      </c>
      <c r="H360" s="31">
        <f>NoSolar!E360</f>
        <v>7330.3239999999996</v>
      </c>
      <c r="I360" s="31">
        <f>+NEM!M360</f>
        <v>0</v>
      </c>
      <c r="J360" s="31">
        <f>+NB.Hour!E360</f>
        <v>3932.3382999999999</v>
      </c>
      <c r="K360" s="67">
        <v>0</v>
      </c>
      <c r="L360" s="31">
        <f>+-MIN(NEM!G360,0)</f>
        <v>9643.8202999999994</v>
      </c>
      <c r="M360" s="31">
        <f>NB.Hour!H360</f>
        <v>13576.158600000001</v>
      </c>
      <c r="N360" s="33">
        <f>NoSolar!H360</f>
        <v>425.062999504</v>
      </c>
      <c r="O360" s="33">
        <f>+NEM!P360</f>
        <v>0</v>
      </c>
      <c r="P360" s="33">
        <f>+NB.Hour!N360</f>
        <v>0</v>
      </c>
      <c r="Q360" s="22">
        <f>+SUM(N360,MAX($E360-20,0)*INDEX(Inputs!$F$24:$F$35,MATCH($D360,Inputs!$B$24:$B$35,0)),MAX($F360-20,0)*INDEX(Inputs!$G$24:$G$35,MATCH($D360,Inputs!$B$24:$B$35,0)))</f>
        <v>493.83619950400004</v>
      </c>
      <c r="R360" s="22">
        <f>+SUM(O360,MAX($E360-20,0)*INDEX(Inputs!$F$24:$F$35,MATCH($D360,Inputs!$B$24:$B$35,0)),MAX($F360-20,0)*INDEX(Inputs!$G$24:$G$35,MATCH($D360,Inputs!$B$24:$B$35,0)))</f>
        <v>68.773200000000003</v>
      </c>
      <c r="S360" s="22">
        <f>+SUM(P360,MAX($E360-20,0)*INDEX(Inputs!$F$24:$F$35,MATCH($D360,Inputs!$B$24:$B$35,0)),MAX($F360-20,0)*INDEX(Inputs!$G$24:$G$35,MATCH($D360,Inputs!$B$24:$B$35,0)))</f>
        <v>68.773200000000003</v>
      </c>
      <c r="U360" s="19"/>
    </row>
    <row r="361" spans="2:21" s="46" customFormat="1" x14ac:dyDescent="0.25">
      <c r="B361" s="48" t="s">
        <v>128</v>
      </c>
      <c r="C361" s="8">
        <v>2021</v>
      </c>
      <c r="D361" s="37">
        <v>5</v>
      </c>
      <c r="E361" s="49">
        <f>Data!J361</f>
        <v>67</v>
      </c>
      <c r="F361" s="49">
        <f>+Data!I361</f>
        <v>1.964</v>
      </c>
      <c r="G361" s="31">
        <f>+NEM!G361</f>
        <v>-16463.267100000001</v>
      </c>
      <c r="H361" s="31">
        <f>NoSolar!E361</f>
        <v>406.21199999999999</v>
      </c>
      <c r="I361" s="31">
        <f>+NEM!M361</f>
        <v>0</v>
      </c>
      <c r="J361" s="31">
        <f>+NB.Hour!E361</f>
        <v>151.8997</v>
      </c>
      <c r="K361" s="67">
        <v>0</v>
      </c>
      <c r="L361" s="31">
        <f>+-MIN(NEM!G361,0)</f>
        <v>16463.267100000001</v>
      </c>
      <c r="M361" s="31">
        <f>NB.Hour!H361</f>
        <v>16615.166799999999</v>
      </c>
      <c r="N361" s="33">
        <f>NoSolar!H361</f>
        <v>38.485337304000005</v>
      </c>
      <c r="O361" s="33">
        <f>+NEM!P361</f>
        <v>0</v>
      </c>
      <c r="P361" s="33">
        <f>+NB.Hour!N361</f>
        <v>0</v>
      </c>
      <c r="Q361" s="22">
        <f>+SUM(N361,MAX($E361-20,0)*INDEX(Inputs!$F$24:$F$35,MATCH($D361,Inputs!$B$24:$B$35,0)),MAX($F361-20,0)*INDEX(Inputs!$G$24:$G$35,MATCH($D361,Inputs!$B$24:$B$35,0)))</f>
        <v>86.895337304000009</v>
      </c>
      <c r="R361" s="22">
        <f>+SUM(O361,MAX($E361-20,0)*INDEX(Inputs!$F$24:$F$35,MATCH($D361,Inputs!$B$24:$B$35,0)),MAX($F361-20,0)*INDEX(Inputs!$G$24:$G$35,MATCH($D361,Inputs!$B$24:$B$35,0)))</f>
        <v>48.410000000000004</v>
      </c>
      <c r="S361" s="22">
        <f>+SUM(P361,MAX($E361-20,0)*INDEX(Inputs!$F$24:$F$35,MATCH($D361,Inputs!$B$24:$B$35,0)),MAX($F361-20,0)*INDEX(Inputs!$G$24:$G$35,MATCH($D361,Inputs!$B$24:$B$35,0)))</f>
        <v>48.410000000000004</v>
      </c>
      <c r="U361" s="19"/>
    </row>
    <row r="362" spans="2:21" s="46" customFormat="1" x14ac:dyDescent="0.25">
      <c r="B362" s="48" t="s">
        <v>128</v>
      </c>
      <c r="C362" s="8">
        <v>2021</v>
      </c>
      <c r="D362" s="37">
        <v>6</v>
      </c>
      <c r="E362" s="49">
        <f>Data!J362</f>
        <v>67</v>
      </c>
      <c r="F362" s="49">
        <f>+Data!I362</f>
        <v>1.3080000000000001</v>
      </c>
      <c r="G362" s="31">
        <f>+NEM!G362</f>
        <v>-16784.734800000002</v>
      </c>
      <c r="H362" s="31">
        <f>NoSolar!E362</f>
        <v>285.28399999999999</v>
      </c>
      <c r="I362" s="31">
        <f>+NEM!M362</f>
        <v>0</v>
      </c>
      <c r="J362" s="31">
        <f>+NB.Hour!E362</f>
        <v>108.0569</v>
      </c>
      <c r="K362" s="67">
        <v>0</v>
      </c>
      <c r="L362" s="31">
        <f>+-MIN(NEM!G362,0)</f>
        <v>16784.734800000002</v>
      </c>
      <c r="M362" s="31">
        <f>NB.Hour!H362</f>
        <v>16892.791700000002</v>
      </c>
      <c r="N362" s="33">
        <f>NoSolar!H362</f>
        <v>30.026140999999999</v>
      </c>
      <c r="O362" s="33">
        <f>+NEM!P362</f>
        <v>0</v>
      </c>
      <c r="P362" s="33">
        <f>+NB.Hour!N362</f>
        <v>0</v>
      </c>
      <c r="Q362" s="22">
        <f>+SUM(N362,MAX($E362-20,0)*INDEX(Inputs!$F$24:$F$35,MATCH($D362,Inputs!$B$24:$B$35,0)),MAX($F362-20,0)*INDEX(Inputs!$G$24:$G$35,MATCH($D362,Inputs!$B$24:$B$35,0)))</f>
        <v>78.436141000000006</v>
      </c>
      <c r="R362" s="22">
        <f>+SUM(O362,MAX($E362-20,0)*INDEX(Inputs!$F$24:$F$35,MATCH($D362,Inputs!$B$24:$B$35,0)),MAX($F362-20,0)*INDEX(Inputs!$G$24:$G$35,MATCH($D362,Inputs!$B$24:$B$35,0)))</f>
        <v>48.410000000000004</v>
      </c>
      <c r="S362" s="22">
        <f>+SUM(P362,MAX($E362-20,0)*INDEX(Inputs!$F$24:$F$35,MATCH($D362,Inputs!$B$24:$B$35,0)),MAX($F362-20,0)*INDEX(Inputs!$G$24:$G$35,MATCH($D362,Inputs!$B$24:$B$35,0)))</f>
        <v>48.410000000000004</v>
      </c>
      <c r="U362" s="19"/>
    </row>
    <row r="363" spans="2:21" s="46" customFormat="1" x14ac:dyDescent="0.25">
      <c r="B363" s="48" t="s">
        <v>128</v>
      </c>
      <c r="C363" s="8">
        <v>2021</v>
      </c>
      <c r="D363" s="37">
        <v>7</v>
      </c>
      <c r="E363" s="49">
        <f>Data!J363</f>
        <v>67</v>
      </c>
      <c r="F363" s="49">
        <f>+Data!I363</f>
        <v>31.071999999999999</v>
      </c>
      <c r="G363" s="31">
        <f>+NEM!G363</f>
        <v>-14499.132099999999</v>
      </c>
      <c r="H363" s="31">
        <f>NoSolar!E363</f>
        <v>324.77999999999997</v>
      </c>
      <c r="I363" s="31">
        <f>+NEM!M363</f>
        <v>0</v>
      </c>
      <c r="J363" s="31">
        <f>+NB.Hour!E363</f>
        <v>116.464</v>
      </c>
      <c r="K363" s="67">
        <v>0</v>
      </c>
      <c r="L363" s="31">
        <f>+-MIN(NEM!G363,0)</f>
        <v>14499.132099999999</v>
      </c>
      <c r="M363" s="31">
        <f>NB.Hour!H363</f>
        <v>14615.596100000001</v>
      </c>
      <c r="N363" s="33">
        <f>NoSolar!H363</f>
        <v>34.183094999999994</v>
      </c>
      <c r="O363" s="33">
        <f>+NEM!P363</f>
        <v>0</v>
      </c>
      <c r="P363" s="33">
        <f>+NB.Hour!N363</f>
        <v>0</v>
      </c>
      <c r="Q363" s="22">
        <f>+SUM(N363,MAX($E363-20,0)*INDEX(Inputs!$F$24:$F$35,MATCH($D363,Inputs!$B$24:$B$35,0)),MAX($F363-20,0)*INDEX(Inputs!$G$24:$G$35,MATCH($D363,Inputs!$B$24:$B$35,0)))</f>
        <v>149.689415</v>
      </c>
      <c r="R363" s="22">
        <f>+SUM(O363,MAX($E363-20,0)*INDEX(Inputs!$F$24:$F$35,MATCH($D363,Inputs!$B$24:$B$35,0)),MAX($F363-20,0)*INDEX(Inputs!$G$24:$G$35,MATCH($D363,Inputs!$B$24:$B$35,0)))</f>
        <v>115.50631999999999</v>
      </c>
      <c r="S363" s="22">
        <f>+SUM(P363,MAX($E363-20,0)*INDEX(Inputs!$F$24:$F$35,MATCH($D363,Inputs!$B$24:$B$35,0)),MAX($F363-20,0)*INDEX(Inputs!$G$24:$G$35,MATCH($D363,Inputs!$B$24:$B$35,0)))</f>
        <v>115.50631999999999</v>
      </c>
      <c r="U363" s="19"/>
    </row>
    <row r="364" spans="2:21" s="46" customFormat="1" x14ac:dyDescent="0.25">
      <c r="B364" s="48" t="s">
        <v>128</v>
      </c>
      <c r="C364" s="8">
        <v>2021</v>
      </c>
      <c r="D364" s="37">
        <v>8</v>
      </c>
      <c r="E364" s="49">
        <f>Data!J364</f>
        <v>67</v>
      </c>
      <c r="F364" s="49">
        <f>+Data!I364</f>
        <v>5.0759999999999996</v>
      </c>
      <c r="G364" s="31">
        <f>+NEM!G364</f>
        <v>-14176.680200000001</v>
      </c>
      <c r="H364" s="31">
        <f>NoSolar!E364</f>
        <v>307.97199999999998</v>
      </c>
      <c r="I364" s="31">
        <f>+NEM!M364</f>
        <v>0</v>
      </c>
      <c r="J364" s="31">
        <f>+NB.Hour!E364</f>
        <v>132.5248</v>
      </c>
      <c r="K364" s="67">
        <v>0</v>
      </c>
      <c r="L364" s="31">
        <f>+-MIN(NEM!G364,0)</f>
        <v>14176.680200000001</v>
      </c>
      <c r="M364" s="31">
        <f>NB.Hour!H364</f>
        <v>14309.205</v>
      </c>
      <c r="N364" s="33">
        <f>NoSolar!H364</f>
        <v>32.414052999999996</v>
      </c>
      <c r="O364" s="33">
        <f>+NEM!P364</f>
        <v>0</v>
      </c>
      <c r="P364" s="33">
        <f>+NB.Hour!N364</f>
        <v>0</v>
      </c>
      <c r="Q364" s="22">
        <f>+SUM(N364,MAX($E364-20,0)*INDEX(Inputs!$F$24:$F$35,MATCH($D364,Inputs!$B$24:$B$35,0)),MAX($F364-20,0)*INDEX(Inputs!$G$24:$G$35,MATCH($D364,Inputs!$B$24:$B$35,0)))</f>
        <v>80.824052999999992</v>
      </c>
      <c r="R364" s="22">
        <f>+SUM(O364,MAX($E364-20,0)*INDEX(Inputs!$F$24:$F$35,MATCH($D364,Inputs!$B$24:$B$35,0)),MAX($F364-20,0)*INDEX(Inputs!$G$24:$G$35,MATCH($D364,Inputs!$B$24:$B$35,0)))</f>
        <v>48.410000000000004</v>
      </c>
      <c r="S364" s="22">
        <f>+SUM(P364,MAX($E364-20,0)*INDEX(Inputs!$F$24:$F$35,MATCH($D364,Inputs!$B$24:$B$35,0)),MAX($F364-20,0)*INDEX(Inputs!$G$24:$G$35,MATCH($D364,Inputs!$B$24:$B$35,0)))</f>
        <v>48.410000000000004</v>
      </c>
      <c r="U364" s="19"/>
    </row>
    <row r="365" spans="2:21" s="46" customFormat="1" x14ac:dyDescent="0.25">
      <c r="B365" s="48" t="s">
        <v>128</v>
      </c>
      <c r="C365" s="8">
        <v>2021</v>
      </c>
      <c r="D365" s="37">
        <v>9</v>
      </c>
      <c r="E365" s="49">
        <f>Data!J365</f>
        <v>67</v>
      </c>
      <c r="F365" s="49">
        <f>+Data!I365</f>
        <v>96.007999999999996</v>
      </c>
      <c r="G365" s="31">
        <f>+NEM!G365</f>
        <v>-9660.32</v>
      </c>
      <c r="H365" s="31">
        <f>NoSolar!E365</f>
        <v>5967.6679999999997</v>
      </c>
      <c r="I365" s="31">
        <f>+NEM!M365</f>
        <v>0</v>
      </c>
      <c r="J365" s="31">
        <f>+NB.Hour!E365</f>
        <v>3142.0814000000014</v>
      </c>
      <c r="K365" s="67">
        <v>0</v>
      </c>
      <c r="L365" s="31">
        <f>+-MIN(NEM!G365,0)</f>
        <v>9660.32</v>
      </c>
      <c r="M365" s="31">
        <f>NB.Hour!H365</f>
        <v>12802.401400000001</v>
      </c>
      <c r="N365" s="33">
        <f>NoSolar!H365</f>
        <v>364.839054928</v>
      </c>
      <c r="O365" s="33">
        <f>+NEM!P365</f>
        <v>0</v>
      </c>
      <c r="P365" s="33">
        <f>+NB.Hour!N365</f>
        <v>0</v>
      </c>
      <c r="Q365" s="22">
        <f>+SUM(N365,MAX($E365-20,0)*INDEX(Inputs!$F$24:$F$35,MATCH($D365,Inputs!$B$24:$B$35,0)),MAX($F365-20,0)*INDEX(Inputs!$G$24:$G$35,MATCH($D365,Inputs!$B$24:$B$35,0)))</f>
        <v>751.48465492800005</v>
      </c>
      <c r="R365" s="22">
        <f>+SUM(O365,MAX($E365-20,0)*INDEX(Inputs!$F$24:$F$35,MATCH($D365,Inputs!$B$24:$B$35,0)),MAX($F365-20,0)*INDEX(Inputs!$G$24:$G$35,MATCH($D365,Inputs!$B$24:$B$35,0)))</f>
        <v>386.6456</v>
      </c>
      <c r="S365" s="22">
        <f>+SUM(P365,MAX($E365-20,0)*INDEX(Inputs!$F$24:$F$35,MATCH($D365,Inputs!$B$24:$B$35,0)),MAX($F365-20,0)*INDEX(Inputs!$G$24:$G$35,MATCH($D365,Inputs!$B$24:$B$35,0)))</f>
        <v>386.6456</v>
      </c>
      <c r="U365" s="19"/>
    </row>
    <row r="366" spans="2:21" s="46" customFormat="1" x14ac:dyDescent="0.25">
      <c r="B366" s="48" t="s">
        <v>128</v>
      </c>
      <c r="C366" s="8">
        <v>2021</v>
      </c>
      <c r="D366" s="37">
        <v>10</v>
      </c>
      <c r="E366" s="49">
        <f>Data!J366</f>
        <v>93</v>
      </c>
      <c r="F366" s="49">
        <f>+Data!I366</f>
        <v>93.552000000000007</v>
      </c>
      <c r="G366" s="31">
        <f>+NEM!G366</f>
        <v>8769.9418999999998</v>
      </c>
      <c r="H366" s="31">
        <f>NoSolar!E366</f>
        <v>20698.36</v>
      </c>
      <c r="I366" s="31">
        <f>+NEM!M366</f>
        <v>0</v>
      </c>
      <c r="J366" s="31">
        <f>+NB.Hour!E366</f>
        <v>14321.1127</v>
      </c>
      <c r="K366" s="67">
        <v>0</v>
      </c>
      <c r="L366" s="31">
        <f>+-MIN(NEM!G366,0)</f>
        <v>0</v>
      </c>
      <c r="M366" s="31">
        <f>NB.Hour!H366</f>
        <v>5551.1707999999999</v>
      </c>
      <c r="N366" s="33">
        <f>NoSolar!H366</f>
        <v>1015.8767185600001</v>
      </c>
      <c r="O366" s="33">
        <f>+NEM!P366</f>
        <v>0</v>
      </c>
      <c r="P366" s="33">
        <f>+NB.Hour!N366</f>
        <v>0</v>
      </c>
      <c r="Q366" s="22">
        <f>+SUM(N366,MAX($E366-20,0)*INDEX(Inputs!$F$24:$F$35,MATCH($D366,Inputs!$B$24:$B$35,0)),MAX($F366-20,0)*INDEX(Inputs!$G$24:$G$35,MATCH($D366,Inputs!$B$24:$B$35,0)))</f>
        <v>1418.37311856</v>
      </c>
      <c r="R366" s="22">
        <f>+SUM(O366,MAX($E366-20,0)*INDEX(Inputs!$F$24:$F$35,MATCH($D366,Inputs!$B$24:$B$35,0)),MAX($F366-20,0)*INDEX(Inputs!$G$24:$G$35,MATCH($D366,Inputs!$B$24:$B$35,0)))</f>
        <v>402.49640000000005</v>
      </c>
      <c r="S366" s="22">
        <f>+SUM(P366,MAX($E366-20,0)*INDEX(Inputs!$F$24:$F$35,MATCH($D366,Inputs!$B$24:$B$35,0)),MAX($F366-20,0)*INDEX(Inputs!$G$24:$G$35,MATCH($D366,Inputs!$B$24:$B$35,0)))</f>
        <v>402.49640000000005</v>
      </c>
      <c r="U366" s="19"/>
    </row>
    <row r="367" spans="2:21" s="46" customFormat="1" x14ac:dyDescent="0.25">
      <c r="B367" s="48" t="s">
        <v>128</v>
      </c>
      <c r="C367" s="8">
        <v>2021</v>
      </c>
      <c r="D367" s="37">
        <v>11</v>
      </c>
      <c r="E367" s="49">
        <f>Data!J367</f>
        <v>109</v>
      </c>
      <c r="F367" s="49">
        <f>+Data!I367</f>
        <v>60.02</v>
      </c>
      <c r="G367" s="31">
        <f>+NEM!G367</f>
        <v>4513.0947999999989</v>
      </c>
      <c r="H367" s="31">
        <f>NoSolar!E367</f>
        <v>15279.972</v>
      </c>
      <c r="I367" s="31">
        <f>+NEM!M367</f>
        <v>0</v>
      </c>
      <c r="J367" s="31">
        <f>+NB.Hour!E367</f>
        <v>11639.942499999999</v>
      </c>
      <c r="K367" s="67">
        <v>0</v>
      </c>
      <c r="L367" s="31">
        <f>+-MIN(NEM!G367,0)</f>
        <v>0</v>
      </c>
      <c r="M367" s="31">
        <f>NB.Hour!H367</f>
        <v>7126.8477000000003</v>
      </c>
      <c r="N367" s="33">
        <f>NoSolar!H367</f>
        <v>776.40564251199999</v>
      </c>
      <c r="O367" s="33">
        <f>+NEM!P367</f>
        <v>0</v>
      </c>
      <c r="P367" s="33">
        <f>+NB.Hour!N367</f>
        <v>0</v>
      </c>
      <c r="Q367" s="22">
        <f>+SUM(N367,MAX($E367-20,0)*INDEX(Inputs!$F$24:$F$35,MATCH($D367,Inputs!$B$24:$B$35,0)),MAX($F367-20,0)*INDEX(Inputs!$G$24:$G$35,MATCH($D367,Inputs!$B$24:$B$35,0)))</f>
        <v>1046.164642512</v>
      </c>
      <c r="R367" s="22">
        <f>+SUM(O367,MAX($E367-20,0)*INDEX(Inputs!$F$24:$F$35,MATCH($D367,Inputs!$B$24:$B$35,0)),MAX($F367-20,0)*INDEX(Inputs!$G$24:$G$35,MATCH($D367,Inputs!$B$24:$B$35,0)))</f>
        <v>269.75900000000001</v>
      </c>
      <c r="S367" s="22">
        <f>+SUM(P367,MAX($E367-20,0)*INDEX(Inputs!$F$24:$F$35,MATCH($D367,Inputs!$B$24:$B$35,0)),MAX($F367-20,0)*INDEX(Inputs!$G$24:$G$35,MATCH($D367,Inputs!$B$24:$B$35,0)))</f>
        <v>269.75900000000001</v>
      </c>
      <c r="U367" s="19"/>
    </row>
    <row r="368" spans="2:21" s="46" customFormat="1" x14ac:dyDescent="0.25">
      <c r="B368" s="48" t="s">
        <v>128</v>
      </c>
      <c r="C368" s="8">
        <v>2021</v>
      </c>
      <c r="D368" s="37">
        <v>12</v>
      </c>
      <c r="E368" s="49">
        <f>Data!J368</f>
        <v>109</v>
      </c>
      <c r="F368" s="49">
        <f>+Data!I368</f>
        <v>18.512</v>
      </c>
      <c r="G368" s="31">
        <f>+NEM!G368</f>
        <v>-365.12329999999929</v>
      </c>
      <c r="H368" s="31">
        <f>NoSolar!E368</f>
        <v>5992.56</v>
      </c>
      <c r="I368" s="31">
        <f>+NEM!M368</f>
        <v>0</v>
      </c>
      <c r="J368" s="31">
        <f>+NB.Hour!E368</f>
        <v>4372.7285000000011</v>
      </c>
      <c r="K368" s="67">
        <v>0</v>
      </c>
      <c r="L368" s="31">
        <f>+-MIN(NEM!G368,0)</f>
        <v>365.12329999999929</v>
      </c>
      <c r="M368" s="31">
        <f>NB.Hour!H368</f>
        <v>4737.8518000000004</v>
      </c>
      <c r="N368" s="33">
        <f>NoSolar!H368</f>
        <v>365.93918176</v>
      </c>
      <c r="O368" s="33">
        <f>+NEM!P368</f>
        <v>0</v>
      </c>
      <c r="P368" s="33">
        <f>+NB.Hour!N368</f>
        <v>0</v>
      </c>
      <c r="Q368" s="22">
        <f>+SUM(N368,MAX($E368-20,0)*INDEX(Inputs!$F$24:$F$35,MATCH($D368,Inputs!$B$24:$B$35,0)),MAX($F368-20,0)*INDEX(Inputs!$G$24:$G$35,MATCH($D368,Inputs!$B$24:$B$35,0)))</f>
        <v>457.60918176000001</v>
      </c>
      <c r="R368" s="22">
        <f>+SUM(O368,MAX($E368-20,0)*INDEX(Inputs!$F$24:$F$35,MATCH($D368,Inputs!$B$24:$B$35,0)),MAX($F368-20,0)*INDEX(Inputs!$G$24:$G$35,MATCH($D368,Inputs!$B$24:$B$35,0)))</f>
        <v>91.67</v>
      </c>
      <c r="S368" s="22">
        <f>+SUM(P368,MAX($E368-20,0)*INDEX(Inputs!$F$24:$F$35,MATCH($D368,Inputs!$B$24:$B$35,0)),MAX($F368-20,0)*INDEX(Inputs!$G$24:$G$35,MATCH($D368,Inputs!$B$24:$B$35,0)))</f>
        <v>91.67</v>
      </c>
      <c r="U368" s="19"/>
    </row>
    <row r="369" spans="2:21" s="46" customFormat="1" x14ac:dyDescent="0.25">
      <c r="B369" s="48" t="s">
        <v>129</v>
      </c>
      <c r="C369" s="8">
        <v>2021</v>
      </c>
      <c r="D369" s="37">
        <v>1</v>
      </c>
      <c r="E369" s="49">
        <f>Data!J369</f>
        <v>23</v>
      </c>
      <c r="F369" s="49">
        <f>+Data!I369</f>
        <v>12.544</v>
      </c>
      <c r="G369" s="31">
        <f>+NEM!G369</f>
        <v>-85.585199999999986</v>
      </c>
      <c r="H369" s="31">
        <f>NoSolar!E369</f>
        <v>1115.008</v>
      </c>
      <c r="I369" s="31">
        <f>+NEM!M369</f>
        <v>0</v>
      </c>
      <c r="J369" s="31">
        <f>+NB.Hour!E369</f>
        <v>876.07659999999998</v>
      </c>
      <c r="K369" s="67">
        <v>0</v>
      </c>
      <c r="L369" s="31">
        <f>+-MIN(NEM!G369,0)</f>
        <v>85.585199999999986</v>
      </c>
      <c r="M369" s="31">
        <f>NB.Hour!H369</f>
        <v>961.66179999999997</v>
      </c>
      <c r="N369" s="33">
        <f>NoSolar!H369</f>
        <v>105.63808793600001</v>
      </c>
      <c r="O369" s="33">
        <f>+NEM!P369</f>
        <v>0</v>
      </c>
      <c r="P369" s="33">
        <f>+NB.Hour!N369</f>
        <v>0</v>
      </c>
      <c r="Q369" s="22">
        <f>+SUM(N369,MAX($E369-20,0)*INDEX(Inputs!$F$24:$F$35,MATCH($D369,Inputs!$B$24:$B$35,0)),MAX($F369-20,0)*INDEX(Inputs!$G$24:$G$35,MATCH($D369,Inputs!$B$24:$B$35,0)))</f>
        <v>108.72808793600001</v>
      </c>
      <c r="R369" s="22">
        <f>+SUM(O369,MAX($E369-20,0)*INDEX(Inputs!$F$24:$F$35,MATCH($D369,Inputs!$B$24:$B$35,0)),MAX($F369-20,0)*INDEX(Inputs!$G$24:$G$35,MATCH($D369,Inputs!$B$24:$B$35,0)))</f>
        <v>3.09</v>
      </c>
      <c r="S369" s="22">
        <f>+SUM(P369,MAX($E369-20,0)*INDEX(Inputs!$F$24:$F$35,MATCH($D369,Inputs!$B$24:$B$35,0)),MAX($F369-20,0)*INDEX(Inputs!$G$24:$G$35,MATCH($D369,Inputs!$B$24:$B$35,0)))</f>
        <v>3.09</v>
      </c>
      <c r="U369" s="19"/>
    </row>
    <row r="370" spans="2:21" s="46" customFormat="1" x14ac:dyDescent="0.25">
      <c r="B370" s="48" t="s">
        <v>129</v>
      </c>
      <c r="C370" s="8">
        <v>2021</v>
      </c>
      <c r="D370" s="37">
        <v>2</v>
      </c>
      <c r="E370" s="49">
        <f>Data!J370</f>
        <v>23</v>
      </c>
      <c r="F370" s="49">
        <f>+Data!I370</f>
        <v>12.672000000000001</v>
      </c>
      <c r="G370" s="31">
        <f>+NEM!G370</f>
        <v>-514.59219999999993</v>
      </c>
      <c r="H370" s="31">
        <f>NoSolar!E370</f>
        <v>927.36</v>
      </c>
      <c r="I370" s="31">
        <f>+NEM!M370</f>
        <v>0</v>
      </c>
      <c r="J370" s="31">
        <f>+NB.Hour!E370</f>
        <v>709.88250000000005</v>
      </c>
      <c r="K370" s="67">
        <v>0</v>
      </c>
      <c r="L370" s="31">
        <f>+-MIN(NEM!G370,0)</f>
        <v>514.59219999999993</v>
      </c>
      <c r="M370" s="31">
        <f>NB.Hour!H370</f>
        <v>1224.4747</v>
      </c>
      <c r="N370" s="33">
        <f>NoSolar!H370</f>
        <v>87.859941120000002</v>
      </c>
      <c r="O370" s="33">
        <f>+NEM!P370</f>
        <v>0</v>
      </c>
      <c r="P370" s="33">
        <f>+NB.Hour!N370</f>
        <v>0</v>
      </c>
      <c r="Q370" s="22">
        <f>+SUM(N370,MAX($E370-20,0)*INDEX(Inputs!$F$24:$F$35,MATCH($D370,Inputs!$B$24:$B$35,0)),MAX($F370-20,0)*INDEX(Inputs!$G$24:$G$35,MATCH($D370,Inputs!$B$24:$B$35,0)))</f>
        <v>90.949941120000005</v>
      </c>
      <c r="R370" s="22">
        <f>+SUM(O370,MAX($E370-20,0)*INDEX(Inputs!$F$24:$F$35,MATCH($D370,Inputs!$B$24:$B$35,0)),MAX($F370-20,0)*INDEX(Inputs!$G$24:$G$35,MATCH($D370,Inputs!$B$24:$B$35,0)))</f>
        <v>3.09</v>
      </c>
      <c r="S370" s="22">
        <f>+SUM(P370,MAX($E370-20,0)*INDEX(Inputs!$F$24:$F$35,MATCH($D370,Inputs!$B$24:$B$35,0)),MAX($F370-20,0)*INDEX(Inputs!$G$24:$G$35,MATCH($D370,Inputs!$B$24:$B$35,0)))</f>
        <v>3.09</v>
      </c>
      <c r="U370" s="19"/>
    </row>
    <row r="371" spans="2:21" s="46" customFormat="1" x14ac:dyDescent="0.25">
      <c r="B371" s="48" t="s">
        <v>129</v>
      </c>
      <c r="C371" s="8">
        <v>2021</v>
      </c>
      <c r="D371" s="37">
        <v>3</v>
      </c>
      <c r="E371" s="49">
        <f>Data!J371</f>
        <v>23</v>
      </c>
      <c r="F371" s="49">
        <f>+Data!I371</f>
        <v>9.6</v>
      </c>
      <c r="G371" s="31">
        <f>+NEM!G371</f>
        <v>-1867.4259000000002</v>
      </c>
      <c r="H371" s="31">
        <f>NoSolar!E371</f>
        <v>935.03189999999995</v>
      </c>
      <c r="I371" s="31">
        <f>+NEM!M371</f>
        <v>0</v>
      </c>
      <c r="J371" s="31">
        <f>+NB.Hour!E371</f>
        <v>620.00509999999997</v>
      </c>
      <c r="K371" s="67">
        <v>0</v>
      </c>
      <c r="L371" s="31">
        <f>+-MIN(NEM!G371,0)</f>
        <v>1867.4259000000002</v>
      </c>
      <c r="M371" s="31">
        <f>NB.Hour!H371</f>
        <v>2487.431</v>
      </c>
      <c r="N371" s="33">
        <f>NoSolar!H371</f>
        <v>88.5867922698</v>
      </c>
      <c r="O371" s="33">
        <f>+NEM!P371</f>
        <v>0</v>
      </c>
      <c r="P371" s="33">
        <f>+NB.Hour!N371</f>
        <v>0</v>
      </c>
      <c r="Q371" s="22">
        <f>+SUM(N371,MAX($E371-20,0)*INDEX(Inputs!$F$24:$F$35,MATCH($D371,Inputs!$B$24:$B$35,0)),MAX($F371-20,0)*INDEX(Inputs!$G$24:$G$35,MATCH($D371,Inputs!$B$24:$B$35,0)))</f>
        <v>91.676792269800004</v>
      </c>
      <c r="R371" s="22">
        <f>+SUM(O371,MAX($E371-20,0)*INDEX(Inputs!$F$24:$F$35,MATCH($D371,Inputs!$B$24:$B$35,0)),MAX($F371-20,0)*INDEX(Inputs!$G$24:$G$35,MATCH($D371,Inputs!$B$24:$B$35,0)))</f>
        <v>3.09</v>
      </c>
      <c r="S371" s="22">
        <f>+SUM(P371,MAX($E371-20,0)*INDEX(Inputs!$F$24:$F$35,MATCH($D371,Inputs!$B$24:$B$35,0)),MAX($F371-20,0)*INDEX(Inputs!$G$24:$G$35,MATCH($D371,Inputs!$B$24:$B$35,0)))</f>
        <v>3.09</v>
      </c>
      <c r="U371" s="19"/>
    </row>
    <row r="372" spans="2:21" s="46" customFormat="1" x14ac:dyDescent="0.25">
      <c r="B372" s="48" t="s">
        <v>129</v>
      </c>
      <c r="C372" s="8">
        <v>2021</v>
      </c>
      <c r="D372" s="37">
        <v>4</v>
      </c>
      <c r="E372" s="49">
        <f>Data!J372</f>
        <v>23</v>
      </c>
      <c r="F372" s="49">
        <f>+Data!I372</f>
        <v>6.1440000000000001</v>
      </c>
      <c r="G372" s="31">
        <f>+NEM!G372</f>
        <v>-2326.1867999999999</v>
      </c>
      <c r="H372" s="31">
        <f>NoSolar!E372</f>
        <v>816</v>
      </c>
      <c r="I372" s="31">
        <f>+NEM!M372</f>
        <v>0</v>
      </c>
      <c r="J372" s="31">
        <f>+NB.Hour!E372</f>
        <v>520.81560000000002</v>
      </c>
      <c r="K372" s="67">
        <v>0</v>
      </c>
      <c r="L372" s="31">
        <f>+-MIN(NEM!G372,0)</f>
        <v>2326.1867999999999</v>
      </c>
      <c r="M372" s="31">
        <f>NB.Hour!H372</f>
        <v>2847.0023999999999</v>
      </c>
      <c r="N372" s="33">
        <f>NoSolar!H372</f>
        <v>77.309472</v>
      </c>
      <c r="O372" s="33">
        <f>+NEM!P372</f>
        <v>0</v>
      </c>
      <c r="P372" s="33">
        <f>+NB.Hour!N372</f>
        <v>0</v>
      </c>
      <c r="Q372" s="22">
        <f>+SUM(N372,MAX($E372-20,0)*INDEX(Inputs!$F$24:$F$35,MATCH($D372,Inputs!$B$24:$B$35,0)),MAX($F372-20,0)*INDEX(Inputs!$G$24:$G$35,MATCH($D372,Inputs!$B$24:$B$35,0)))</f>
        <v>80.399472000000003</v>
      </c>
      <c r="R372" s="22">
        <f>+SUM(O372,MAX($E372-20,0)*INDEX(Inputs!$F$24:$F$35,MATCH($D372,Inputs!$B$24:$B$35,0)),MAX($F372-20,0)*INDEX(Inputs!$G$24:$G$35,MATCH($D372,Inputs!$B$24:$B$35,0)))</f>
        <v>3.09</v>
      </c>
      <c r="S372" s="22">
        <f>+SUM(P372,MAX($E372-20,0)*INDEX(Inputs!$F$24:$F$35,MATCH($D372,Inputs!$B$24:$B$35,0)),MAX($F372-20,0)*INDEX(Inputs!$G$24:$G$35,MATCH($D372,Inputs!$B$24:$B$35,0)))</f>
        <v>3.09</v>
      </c>
      <c r="U372" s="19"/>
    </row>
    <row r="373" spans="2:21" s="46" customFormat="1" x14ac:dyDescent="0.25">
      <c r="B373" s="48" t="s">
        <v>129</v>
      </c>
      <c r="C373" s="8">
        <v>2021</v>
      </c>
      <c r="D373" s="37">
        <v>5</v>
      </c>
      <c r="E373" s="49">
        <f>Data!J373</f>
        <v>23</v>
      </c>
      <c r="F373" s="49">
        <f>+Data!I373</f>
        <v>11.391999999999999</v>
      </c>
      <c r="G373" s="31">
        <f>+NEM!G373</f>
        <v>-2476.7096999999999</v>
      </c>
      <c r="H373" s="31">
        <f>NoSolar!E373</f>
        <v>848.38400000000001</v>
      </c>
      <c r="I373" s="31">
        <f>+NEM!M373</f>
        <v>0</v>
      </c>
      <c r="J373" s="31">
        <f>+NB.Hour!E373</f>
        <v>442.4323</v>
      </c>
      <c r="K373" s="67">
        <v>0</v>
      </c>
      <c r="L373" s="31">
        <f>+-MIN(NEM!G373,0)</f>
        <v>2476.7096999999999</v>
      </c>
      <c r="M373" s="31">
        <f>NB.Hour!H373</f>
        <v>2919.1419999999998</v>
      </c>
      <c r="N373" s="33">
        <f>NoSolar!H373</f>
        <v>80.377596928000003</v>
      </c>
      <c r="O373" s="33">
        <f>+NEM!P373</f>
        <v>0</v>
      </c>
      <c r="P373" s="33">
        <f>+NB.Hour!N373</f>
        <v>0</v>
      </c>
      <c r="Q373" s="22">
        <f>+SUM(N373,MAX($E373-20,0)*INDEX(Inputs!$F$24:$F$35,MATCH($D373,Inputs!$B$24:$B$35,0)),MAX($F373-20,0)*INDEX(Inputs!$G$24:$G$35,MATCH($D373,Inputs!$B$24:$B$35,0)))</f>
        <v>83.467596928000006</v>
      </c>
      <c r="R373" s="22">
        <f>+SUM(O373,MAX($E373-20,0)*INDEX(Inputs!$F$24:$F$35,MATCH($D373,Inputs!$B$24:$B$35,0)),MAX($F373-20,0)*INDEX(Inputs!$G$24:$G$35,MATCH($D373,Inputs!$B$24:$B$35,0)))</f>
        <v>3.09</v>
      </c>
      <c r="S373" s="22">
        <f>+SUM(P373,MAX($E373-20,0)*INDEX(Inputs!$F$24:$F$35,MATCH($D373,Inputs!$B$24:$B$35,0)),MAX($F373-20,0)*INDEX(Inputs!$G$24:$G$35,MATCH($D373,Inputs!$B$24:$B$35,0)))</f>
        <v>3.09</v>
      </c>
      <c r="U373" s="19"/>
    </row>
    <row r="374" spans="2:21" s="46" customFormat="1" x14ac:dyDescent="0.25">
      <c r="B374" s="48" t="s">
        <v>129</v>
      </c>
      <c r="C374" s="8">
        <v>2021</v>
      </c>
      <c r="D374" s="37">
        <v>6</v>
      </c>
      <c r="E374" s="49">
        <f>Data!J374</f>
        <v>23</v>
      </c>
      <c r="F374" s="49">
        <f>+Data!I374</f>
        <v>13.568</v>
      </c>
      <c r="G374" s="31">
        <f>+NEM!G374</f>
        <v>-2044.0941000000003</v>
      </c>
      <c r="H374" s="31">
        <f>NoSolar!E374</f>
        <v>1607.04</v>
      </c>
      <c r="I374" s="31">
        <f>+NEM!M374</f>
        <v>0</v>
      </c>
      <c r="J374" s="31">
        <f>+NB.Hour!E374</f>
        <v>624.91129999999998</v>
      </c>
      <c r="K374" s="67">
        <v>0</v>
      </c>
      <c r="L374" s="31">
        <f>+-MIN(NEM!G374,0)</f>
        <v>2044.0941000000003</v>
      </c>
      <c r="M374" s="31">
        <f>NB.Hour!H374</f>
        <v>2669.0054</v>
      </c>
      <c r="N374" s="33">
        <f>NoSolar!H374</f>
        <v>169.14095999999998</v>
      </c>
      <c r="O374" s="33">
        <f>+NEM!P374</f>
        <v>0</v>
      </c>
      <c r="P374" s="33">
        <f>+NB.Hour!N374</f>
        <v>0</v>
      </c>
      <c r="Q374" s="22">
        <f>+SUM(N374,MAX($E374-20,0)*INDEX(Inputs!$F$24:$F$35,MATCH($D374,Inputs!$B$24:$B$35,0)),MAX($F374-20,0)*INDEX(Inputs!$G$24:$G$35,MATCH($D374,Inputs!$B$24:$B$35,0)))</f>
        <v>172.23095999999998</v>
      </c>
      <c r="R374" s="22">
        <f>+SUM(O374,MAX($E374-20,0)*INDEX(Inputs!$F$24:$F$35,MATCH($D374,Inputs!$B$24:$B$35,0)),MAX($F374-20,0)*INDEX(Inputs!$G$24:$G$35,MATCH($D374,Inputs!$B$24:$B$35,0)))</f>
        <v>3.09</v>
      </c>
      <c r="S374" s="22">
        <f>+SUM(P374,MAX($E374-20,0)*INDEX(Inputs!$F$24:$F$35,MATCH($D374,Inputs!$B$24:$B$35,0)),MAX($F374-20,0)*INDEX(Inputs!$G$24:$G$35,MATCH($D374,Inputs!$B$24:$B$35,0)))</f>
        <v>3.09</v>
      </c>
      <c r="U374" s="19"/>
    </row>
    <row r="375" spans="2:21" s="46" customFormat="1" x14ac:dyDescent="0.25">
      <c r="B375" s="48" t="s">
        <v>129</v>
      </c>
      <c r="C375" s="8">
        <v>2021</v>
      </c>
      <c r="D375" s="37">
        <v>7</v>
      </c>
      <c r="E375" s="49">
        <f>Data!J375</f>
        <v>23</v>
      </c>
      <c r="F375" s="49">
        <f>+Data!I375</f>
        <v>11.52</v>
      </c>
      <c r="G375" s="31">
        <f>+NEM!G375</f>
        <v>-1190.2426999999998</v>
      </c>
      <c r="H375" s="31">
        <f>NoSolar!E375</f>
        <v>1985.92</v>
      </c>
      <c r="I375" s="31">
        <f>+NEM!M375</f>
        <v>0</v>
      </c>
      <c r="J375" s="31">
        <f>+NB.Hour!E375</f>
        <v>778.83969999999999</v>
      </c>
      <c r="K375" s="67">
        <v>0</v>
      </c>
      <c r="L375" s="31">
        <f>+-MIN(NEM!G375,0)</f>
        <v>1190.2426999999998</v>
      </c>
      <c r="M375" s="31">
        <f>NB.Hour!H375</f>
        <v>1969.0824</v>
      </c>
      <c r="N375" s="33">
        <f>NoSolar!H375</f>
        <v>209.01808</v>
      </c>
      <c r="O375" s="33">
        <f>+NEM!P375</f>
        <v>0</v>
      </c>
      <c r="P375" s="33">
        <f>+NB.Hour!N375</f>
        <v>0</v>
      </c>
      <c r="Q375" s="22">
        <f>+SUM(N375,MAX($E375-20,0)*INDEX(Inputs!$F$24:$F$35,MATCH($D375,Inputs!$B$24:$B$35,0)),MAX($F375-20,0)*INDEX(Inputs!$G$24:$G$35,MATCH($D375,Inputs!$B$24:$B$35,0)))</f>
        <v>212.10808</v>
      </c>
      <c r="R375" s="22">
        <f>+SUM(O375,MAX($E375-20,0)*INDEX(Inputs!$F$24:$F$35,MATCH($D375,Inputs!$B$24:$B$35,0)),MAX($F375-20,0)*INDEX(Inputs!$G$24:$G$35,MATCH($D375,Inputs!$B$24:$B$35,0)))</f>
        <v>3.09</v>
      </c>
      <c r="S375" s="22">
        <f>+SUM(P375,MAX($E375-20,0)*INDEX(Inputs!$F$24:$F$35,MATCH($D375,Inputs!$B$24:$B$35,0)),MAX($F375-20,0)*INDEX(Inputs!$G$24:$G$35,MATCH($D375,Inputs!$B$24:$B$35,0)))</f>
        <v>3.09</v>
      </c>
      <c r="U375" s="19"/>
    </row>
    <row r="376" spans="2:21" s="46" customFormat="1" x14ac:dyDescent="0.25">
      <c r="B376" s="48" t="s">
        <v>129</v>
      </c>
      <c r="C376" s="8">
        <v>2021</v>
      </c>
      <c r="D376" s="37">
        <v>8</v>
      </c>
      <c r="E376" s="49">
        <f>Data!J376</f>
        <v>23</v>
      </c>
      <c r="F376" s="49">
        <f>+Data!I376</f>
        <v>13.055999999999999</v>
      </c>
      <c r="G376" s="31">
        <f>+NEM!G376</f>
        <v>-1447.7089999999998</v>
      </c>
      <c r="H376" s="31">
        <f>NoSolar!E376</f>
        <v>1614.4639999999999</v>
      </c>
      <c r="I376" s="31">
        <f>+NEM!M376</f>
        <v>0</v>
      </c>
      <c r="J376" s="31">
        <f>+NB.Hour!E376</f>
        <v>691.34739999999999</v>
      </c>
      <c r="K376" s="67">
        <v>0</v>
      </c>
      <c r="L376" s="31">
        <f>+-MIN(NEM!G376,0)</f>
        <v>1447.7089999999998</v>
      </c>
      <c r="M376" s="31">
        <f>NB.Hour!H376</f>
        <v>2139.0563999999999</v>
      </c>
      <c r="N376" s="33">
        <f>NoSolar!H376</f>
        <v>169.922336</v>
      </c>
      <c r="O376" s="33">
        <f>+NEM!P376</f>
        <v>0</v>
      </c>
      <c r="P376" s="33">
        <f>+NB.Hour!N376</f>
        <v>0</v>
      </c>
      <c r="Q376" s="22">
        <f>+SUM(N376,MAX($E376-20,0)*INDEX(Inputs!$F$24:$F$35,MATCH($D376,Inputs!$B$24:$B$35,0)),MAX($F376-20,0)*INDEX(Inputs!$G$24:$G$35,MATCH($D376,Inputs!$B$24:$B$35,0)))</f>
        <v>173.012336</v>
      </c>
      <c r="R376" s="22">
        <f>+SUM(O376,MAX($E376-20,0)*INDEX(Inputs!$F$24:$F$35,MATCH($D376,Inputs!$B$24:$B$35,0)),MAX($F376-20,0)*INDEX(Inputs!$G$24:$G$35,MATCH($D376,Inputs!$B$24:$B$35,0)))</f>
        <v>3.09</v>
      </c>
      <c r="S376" s="22">
        <f>+SUM(P376,MAX($E376-20,0)*INDEX(Inputs!$F$24:$F$35,MATCH($D376,Inputs!$B$24:$B$35,0)),MAX($F376-20,0)*INDEX(Inputs!$G$24:$G$35,MATCH($D376,Inputs!$B$24:$B$35,0)))</f>
        <v>3.09</v>
      </c>
      <c r="U376" s="19"/>
    </row>
    <row r="377" spans="2:21" s="46" customFormat="1" x14ac:dyDescent="0.25">
      <c r="B377" s="48" t="s">
        <v>129</v>
      </c>
      <c r="C377" s="8">
        <v>2021</v>
      </c>
      <c r="D377" s="37">
        <v>9</v>
      </c>
      <c r="E377" s="49">
        <f>Data!J377</f>
        <v>23</v>
      </c>
      <c r="F377" s="49">
        <f>+Data!I377</f>
        <v>13.183999999999999</v>
      </c>
      <c r="G377" s="31">
        <f>+NEM!G377</f>
        <v>-1538.3811999999998</v>
      </c>
      <c r="H377" s="31">
        <f>NoSolar!E377</f>
        <v>1058.6880000000001</v>
      </c>
      <c r="I377" s="31">
        <f>+NEM!M377</f>
        <v>0</v>
      </c>
      <c r="J377" s="31">
        <f>+NB.Hour!E377</f>
        <v>568.26689999999996</v>
      </c>
      <c r="K377" s="67">
        <v>0</v>
      </c>
      <c r="L377" s="31">
        <f>+-MIN(NEM!G377,0)</f>
        <v>1538.3811999999998</v>
      </c>
      <c r="M377" s="31">
        <f>NB.Hour!H377</f>
        <v>2106.6480999999999</v>
      </c>
      <c r="N377" s="33">
        <f>NoSolar!H377</f>
        <v>100.30221849600002</v>
      </c>
      <c r="O377" s="33">
        <f>+NEM!P377</f>
        <v>0</v>
      </c>
      <c r="P377" s="33">
        <f>+NB.Hour!N377</f>
        <v>0</v>
      </c>
      <c r="Q377" s="22">
        <f>+SUM(N377,MAX($E377-20,0)*INDEX(Inputs!$F$24:$F$35,MATCH($D377,Inputs!$B$24:$B$35,0)),MAX($F377-20,0)*INDEX(Inputs!$G$24:$G$35,MATCH($D377,Inputs!$B$24:$B$35,0)))</f>
        <v>103.39221849600003</v>
      </c>
      <c r="R377" s="22">
        <f>+SUM(O377,MAX($E377-20,0)*INDEX(Inputs!$F$24:$F$35,MATCH($D377,Inputs!$B$24:$B$35,0)),MAX($F377-20,0)*INDEX(Inputs!$G$24:$G$35,MATCH($D377,Inputs!$B$24:$B$35,0)))</f>
        <v>3.09</v>
      </c>
      <c r="S377" s="22">
        <f>+SUM(P377,MAX($E377-20,0)*INDEX(Inputs!$F$24:$F$35,MATCH($D377,Inputs!$B$24:$B$35,0)),MAX($F377-20,0)*INDEX(Inputs!$G$24:$G$35,MATCH($D377,Inputs!$B$24:$B$35,0)))</f>
        <v>3.09</v>
      </c>
      <c r="U377" s="19"/>
    </row>
    <row r="378" spans="2:21" s="46" customFormat="1" x14ac:dyDescent="0.25">
      <c r="B378" s="48" t="s">
        <v>129</v>
      </c>
      <c r="C378" s="8">
        <v>2021</v>
      </c>
      <c r="D378" s="37">
        <v>10</v>
      </c>
      <c r="E378" s="49">
        <f>Data!J378</f>
        <v>23</v>
      </c>
      <c r="F378" s="49">
        <f>+Data!I378</f>
        <v>14.208</v>
      </c>
      <c r="G378" s="31">
        <f>+NEM!G378</f>
        <v>-1025.1277</v>
      </c>
      <c r="H378" s="31">
        <f>NoSolar!E378</f>
        <v>871.55200000000002</v>
      </c>
      <c r="I378" s="31">
        <f>+NEM!M378</f>
        <v>0</v>
      </c>
      <c r="J378" s="31">
        <f>+NB.Hour!E378</f>
        <v>631.30349999999999</v>
      </c>
      <c r="K378" s="67">
        <v>0</v>
      </c>
      <c r="L378" s="31">
        <f>+-MIN(NEM!G378,0)</f>
        <v>1025.1277</v>
      </c>
      <c r="M378" s="31">
        <f>NB.Hour!H378</f>
        <v>1656.4312</v>
      </c>
      <c r="N378" s="33">
        <f>NoSolar!H378</f>
        <v>82.57257958400001</v>
      </c>
      <c r="O378" s="33">
        <f>+NEM!P378</f>
        <v>0</v>
      </c>
      <c r="P378" s="33">
        <f>+NB.Hour!N378</f>
        <v>0</v>
      </c>
      <c r="Q378" s="22">
        <f>+SUM(N378,MAX($E378-20,0)*INDEX(Inputs!$F$24:$F$35,MATCH($D378,Inputs!$B$24:$B$35,0)),MAX($F378-20,0)*INDEX(Inputs!$G$24:$G$35,MATCH($D378,Inputs!$B$24:$B$35,0)))</f>
        <v>85.662579584000014</v>
      </c>
      <c r="R378" s="22">
        <f>+SUM(O378,MAX($E378-20,0)*INDEX(Inputs!$F$24:$F$35,MATCH($D378,Inputs!$B$24:$B$35,0)),MAX($F378-20,0)*INDEX(Inputs!$G$24:$G$35,MATCH($D378,Inputs!$B$24:$B$35,0)))</f>
        <v>3.09</v>
      </c>
      <c r="S378" s="22">
        <f>+SUM(P378,MAX($E378-20,0)*INDEX(Inputs!$F$24:$F$35,MATCH($D378,Inputs!$B$24:$B$35,0)),MAX($F378-20,0)*INDEX(Inputs!$G$24:$G$35,MATCH($D378,Inputs!$B$24:$B$35,0)))</f>
        <v>3.09</v>
      </c>
      <c r="U378" s="19"/>
    </row>
    <row r="379" spans="2:21" s="46" customFormat="1" x14ac:dyDescent="0.25">
      <c r="B379" s="48" t="s">
        <v>129</v>
      </c>
      <c r="C379" s="8">
        <v>2021</v>
      </c>
      <c r="D379" s="37">
        <v>11</v>
      </c>
      <c r="E379" s="49">
        <f>Data!J379</f>
        <v>23</v>
      </c>
      <c r="F379" s="49">
        <f>+Data!I379</f>
        <v>13.824</v>
      </c>
      <c r="G379" s="31">
        <f>+NEM!G379</f>
        <v>-463.99400000000003</v>
      </c>
      <c r="H379" s="31">
        <f>NoSolar!E379</f>
        <v>894.58199999999999</v>
      </c>
      <c r="I379" s="31">
        <f>+NEM!M379</f>
        <v>0</v>
      </c>
      <c r="J379" s="31">
        <f>+NB.Hour!E379</f>
        <v>697.16099999999994</v>
      </c>
      <c r="K379" s="67">
        <v>0</v>
      </c>
      <c r="L379" s="31">
        <f>+-MIN(NEM!G379,0)</f>
        <v>463.99400000000003</v>
      </c>
      <c r="M379" s="31">
        <f>NB.Hour!H379</f>
        <v>1161.155</v>
      </c>
      <c r="N379" s="33">
        <f>NoSolar!H379</f>
        <v>84.75448784400001</v>
      </c>
      <c r="O379" s="33">
        <f>+NEM!P379</f>
        <v>0</v>
      </c>
      <c r="P379" s="33">
        <f>+NB.Hour!N379</f>
        <v>0</v>
      </c>
      <c r="Q379" s="22">
        <f>+SUM(N379,MAX($E379-20,0)*INDEX(Inputs!$F$24:$F$35,MATCH($D379,Inputs!$B$24:$B$35,0)),MAX($F379-20,0)*INDEX(Inputs!$G$24:$G$35,MATCH($D379,Inputs!$B$24:$B$35,0)))</f>
        <v>87.844487844000014</v>
      </c>
      <c r="R379" s="22">
        <f>+SUM(O379,MAX($E379-20,0)*INDEX(Inputs!$F$24:$F$35,MATCH($D379,Inputs!$B$24:$B$35,0)),MAX($F379-20,0)*INDEX(Inputs!$G$24:$G$35,MATCH($D379,Inputs!$B$24:$B$35,0)))</f>
        <v>3.09</v>
      </c>
      <c r="S379" s="22">
        <f>+SUM(P379,MAX($E379-20,0)*INDEX(Inputs!$F$24:$F$35,MATCH($D379,Inputs!$B$24:$B$35,0)),MAX($F379-20,0)*INDEX(Inputs!$G$24:$G$35,MATCH($D379,Inputs!$B$24:$B$35,0)))</f>
        <v>3.09</v>
      </c>
      <c r="U379" s="19"/>
    </row>
    <row r="380" spans="2:21" s="46" customFormat="1" x14ac:dyDescent="0.25">
      <c r="B380" s="48" t="s">
        <v>129</v>
      </c>
      <c r="C380" s="8">
        <v>2021</v>
      </c>
      <c r="D380" s="37">
        <v>12</v>
      </c>
      <c r="E380" s="49">
        <f>Data!J380</f>
        <v>23</v>
      </c>
      <c r="F380" s="49">
        <f>+Data!I380</f>
        <v>14.72</v>
      </c>
      <c r="G380" s="31">
        <f>+NEM!G380</f>
        <v>320.72140000000002</v>
      </c>
      <c r="H380" s="31">
        <f>NoSolar!E380</f>
        <v>1067.904</v>
      </c>
      <c r="I380" s="31">
        <f>+NEM!M380</f>
        <v>0</v>
      </c>
      <c r="J380" s="31">
        <f>+NB.Hour!E380</f>
        <v>885.45569999999998</v>
      </c>
      <c r="K380" s="67">
        <v>0</v>
      </c>
      <c r="L380" s="31">
        <f>+-MIN(NEM!G380,0)</f>
        <v>0</v>
      </c>
      <c r="M380" s="31">
        <f>NB.Hour!H380</f>
        <v>564.73429999999996</v>
      </c>
      <c r="N380" s="33">
        <f>NoSolar!H380</f>
        <v>101.175360768</v>
      </c>
      <c r="O380" s="33">
        <f>+NEM!P380</f>
        <v>0</v>
      </c>
      <c r="P380" s="33">
        <f>+NB.Hour!N380</f>
        <v>0</v>
      </c>
      <c r="Q380" s="22">
        <f>+SUM(N380,MAX($E380-20,0)*INDEX(Inputs!$F$24:$F$35,MATCH($D380,Inputs!$B$24:$B$35,0)),MAX($F380-20,0)*INDEX(Inputs!$G$24:$G$35,MATCH($D380,Inputs!$B$24:$B$35,0)))</f>
        <v>104.26536076800001</v>
      </c>
      <c r="R380" s="22">
        <f>+SUM(O380,MAX($E380-20,0)*INDEX(Inputs!$F$24:$F$35,MATCH($D380,Inputs!$B$24:$B$35,0)),MAX($F380-20,0)*INDEX(Inputs!$G$24:$G$35,MATCH($D380,Inputs!$B$24:$B$35,0)))</f>
        <v>3.09</v>
      </c>
      <c r="S380" s="22">
        <f>+SUM(P380,MAX($E380-20,0)*INDEX(Inputs!$F$24:$F$35,MATCH($D380,Inputs!$B$24:$B$35,0)),MAX($F380-20,0)*INDEX(Inputs!$G$24:$G$35,MATCH($D380,Inputs!$B$24:$B$35,0)))</f>
        <v>3.09</v>
      </c>
      <c r="U380" s="19"/>
    </row>
    <row r="381" spans="2:21" s="46" customFormat="1" x14ac:dyDescent="0.25">
      <c r="B381" s="48" t="s">
        <v>130</v>
      </c>
      <c r="C381" s="8">
        <v>2021</v>
      </c>
      <c r="D381" s="37">
        <v>1</v>
      </c>
      <c r="E381" s="49">
        <f>Data!J381</f>
        <v>12</v>
      </c>
      <c r="F381" s="49">
        <f>+Data!I381</f>
        <v>10.496</v>
      </c>
      <c r="G381" s="31">
        <f>+NEM!G381</f>
        <v>2093.5039999999999</v>
      </c>
      <c r="H381" s="31">
        <f>NoSolar!E381</f>
        <v>2093.5039999999999</v>
      </c>
      <c r="I381" s="31">
        <f>+NEM!M381</f>
        <v>2093.5039999999999</v>
      </c>
      <c r="J381" s="31">
        <f>+NB.Hour!E381</f>
        <v>2093.5039999999999</v>
      </c>
      <c r="K381" s="67">
        <v>0</v>
      </c>
      <c r="L381" s="31">
        <f>+-MIN(NEM!G381,0)</f>
        <v>0</v>
      </c>
      <c r="M381" s="31">
        <f>NB.Hour!H381</f>
        <v>0</v>
      </c>
      <c r="N381" s="33">
        <f>NoSolar!H381</f>
        <v>193.61650278400001</v>
      </c>
      <c r="O381" s="33">
        <f>+NEM!P381</f>
        <v>193.61650278400001</v>
      </c>
      <c r="P381" s="33">
        <f>+NB.Hour!N381</f>
        <v>193.61650278400001</v>
      </c>
      <c r="Q381" s="22">
        <f>+SUM(N381,MAX($E381-20,0)*INDEX(Inputs!$F$24:$F$35,MATCH($D381,Inputs!$B$24:$B$35,0)),MAX($F381-20,0)*INDEX(Inputs!$G$24:$G$35,MATCH($D381,Inputs!$B$24:$B$35,0)))</f>
        <v>193.61650278400001</v>
      </c>
      <c r="R381" s="22">
        <f>+SUM(O381,MAX($E381-20,0)*INDEX(Inputs!$F$24:$F$35,MATCH($D381,Inputs!$B$24:$B$35,0)),MAX($F381-20,0)*INDEX(Inputs!$G$24:$G$35,MATCH($D381,Inputs!$B$24:$B$35,0)))</f>
        <v>193.61650278400001</v>
      </c>
      <c r="S381" s="22">
        <f>+SUM(P381,MAX($E381-20,0)*INDEX(Inputs!$F$24:$F$35,MATCH($D381,Inputs!$B$24:$B$35,0)),MAX($F381-20,0)*INDEX(Inputs!$G$24:$G$35,MATCH($D381,Inputs!$B$24:$B$35,0)))</f>
        <v>193.61650278400001</v>
      </c>
      <c r="U381" s="19"/>
    </row>
    <row r="382" spans="2:21" s="46" customFormat="1" x14ac:dyDescent="0.25">
      <c r="B382" s="48" t="s">
        <v>130</v>
      </c>
      <c r="C382" s="8">
        <v>2021</v>
      </c>
      <c r="D382" s="37">
        <v>2</v>
      </c>
      <c r="E382" s="49">
        <f>Data!J382</f>
        <v>12</v>
      </c>
      <c r="F382" s="49">
        <f>+Data!I382</f>
        <v>9.2159999999999993</v>
      </c>
      <c r="G382" s="31">
        <f>+NEM!G382</f>
        <v>1542.2719999999999</v>
      </c>
      <c r="H382" s="31">
        <f>NoSolar!E382</f>
        <v>1649.088</v>
      </c>
      <c r="I382" s="31">
        <f>+NEM!M382</f>
        <v>1542.2719999999999</v>
      </c>
      <c r="J382" s="31">
        <f>+NB.Hour!E382</f>
        <v>1624.768</v>
      </c>
      <c r="K382" s="67">
        <v>0</v>
      </c>
      <c r="L382" s="31">
        <f>+-MIN(NEM!G382,0)</f>
        <v>0</v>
      </c>
      <c r="M382" s="31">
        <f>NB.Hour!H382</f>
        <v>82.495999999999995</v>
      </c>
      <c r="N382" s="33">
        <f>NoSolar!H382</f>
        <v>156.237895296</v>
      </c>
      <c r="O382" s="33">
        <f>+NEM!P382</f>
        <v>146.117933824</v>
      </c>
      <c r="P382" s="33">
        <f>+NB.Hour!N382</f>
        <v>150.81459609600003</v>
      </c>
      <c r="Q382" s="22">
        <f>+SUM(N382,MAX($E382-20,0)*INDEX(Inputs!$F$24:$F$35,MATCH($D382,Inputs!$B$24:$B$35,0)),MAX($F382-20,0)*INDEX(Inputs!$G$24:$G$35,MATCH($D382,Inputs!$B$24:$B$35,0)))</f>
        <v>156.237895296</v>
      </c>
      <c r="R382" s="22">
        <f>+SUM(O382,MAX($E382-20,0)*INDEX(Inputs!$F$24:$F$35,MATCH($D382,Inputs!$B$24:$B$35,0)),MAX($F382-20,0)*INDEX(Inputs!$G$24:$G$35,MATCH($D382,Inputs!$B$24:$B$35,0)))</f>
        <v>146.117933824</v>
      </c>
      <c r="S382" s="22">
        <f>+SUM(P382,MAX($E382-20,0)*INDEX(Inputs!$F$24:$F$35,MATCH($D382,Inputs!$B$24:$B$35,0)),MAX($F382-20,0)*INDEX(Inputs!$G$24:$G$35,MATCH($D382,Inputs!$B$24:$B$35,0)))</f>
        <v>150.81459609600003</v>
      </c>
      <c r="U382" s="19"/>
    </row>
    <row r="383" spans="2:21" s="46" customFormat="1" x14ac:dyDescent="0.25">
      <c r="B383" s="48" t="s">
        <v>130</v>
      </c>
      <c r="C383" s="8">
        <v>2021</v>
      </c>
      <c r="D383" s="37">
        <v>3</v>
      </c>
      <c r="E383" s="49">
        <f>Data!J383</f>
        <v>12</v>
      </c>
      <c r="F383" s="49">
        <f>+Data!I383</f>
        <v>9.0879999999999992</v>
      </c>
      <c r="G383" s="31">
        <f>+NEM!G383</f>
        <v>390.23189999999988</v>
      </c>
      <c r="H383" s="31">
        <f>NoSolar!E383</f>
        <v>1041.4958999999999</v>
      </c>
      <c r="I383" s="31">
        <f>+NEM!M383</f>
        <v>390.23189999999988</v>
      </c>
      <c r="J383" s="31">
        <f>+NB.Hour!E383</f>
        <v>930.13589999999988</v>
      </c>
      <c r="K383" s="67">
        <v>0</v>
      </c>
      <c r="L383" s="31">
        <f>+-MIN(NEM!G383,0)</f>
        <v>0</v>
      </c>
      <c r="M383" s="31">
        <f>NB.Hour!H383</f>
        <v>539.904</v>
      </c>
      <c r="N383" s="33">
        <f>NoSolar!H383</f>
        <v>98.673404557799998</v>
      </c>
      <c r="O383" s="33">
        <f>+NEM!P383</f>
        <v>36.971350669799989</v>
      </c>
      <c r="P383" s="33">
        <f>+NB.Hour!N383</f>
        <v>67.70916519779999</v>
      </c>
      <c r="Q383" s="22">
        <f>+SUM(N383,MAX($E383-20,0)*INDEX(Inputs!$F$24:$F$35,MATCH($D383,Inputs!$B$24:$B$35,0)),MAX($F383-20,0)*INDEX(Inputs!$G$24:$G$35,MATCH($D383,Inputs!$B$24:$B$35,0)))</f>
        <v>98.673404557799998</v>
      </c>
      <c r="R383" s="22">
        <f>+SUM(O383,MAX($E383-20,0)*INDEX(Inputs!$F$24:$F$35,MATCH($D383,Inputs!$B$24:$B$35,0)),MAX($F383-20,0)*INDEX(Inputs!$G$24:$G$35,MATCH($D383,Inputs!$B$24:$B$35,0)))</f>
        <v>36.971350669799989</v>
      </c>
      <c r="S383" s="22">
        <f>+SUM(P383,MAX($E383-20,0)*INDEX(Inputs!$F$24:$F$35,MATCH($D383,Inputs!$B$24:$B$35,0)),MAX($F383-20,0)*INDEX(Inputs!$G$24:$G$35,MATCH($D383,Inputs!$B$24:$B$35,0)))</f>
        <v>67.70916519779999</v>
      </c>
      <c r="U383" s="19"/>
    </row>
    <row r="384" spans="2:21" s="46" customFormat="1" x14ac:dyDescent="0.25">
      <c r="B384" s="48" t="s">
        <v>130</v>
      </c>
      <c r="C384" s="8">
        <v>2021</v>
      </c>
      <c r="D384" s="37">
        <v>4</v>
      </c>
      <c r="E384" s="49">
        <f>Data!J384</f>
        <v>12</v>
      </c>
      <c r="F384" s="49">
        <f>+Data!I384</f>
        <v>9.2159999999999993</v>
      </c>
      <c r="G384" s="31">
        <f>+NEM!G384</f>
        <v>-6.52800000000002</v>
      </c>
      <c r="H384" s="31">
        <f>NoSolar!E384</f>
        <v>601.66399999999999</v>
      </c>
      <c r="I384" s="31">
        <f>+NEM!M384</f>
        <v>0</v>
      </c>
      <c r="J384" s="31">
        <f>+NB.Hour!E384</f>
        <v>503.61599999999999</v>
      </c>
      <c r="K384" s="67">
        <v>0</v>
      </c>
      <c r="L384" s="31">
        <f>+-MIN(NEM!G384,0)</f>
        <v>6.52800000000002</v>
      </c>
      <c r="M384" s="31">
        <f>NB.Hour!H384</f>
        <v>510.14400000000001</v>
      </c>
      <c r="N384" s="33">
        <f>NoSolar!H384</f>
        <v>57.002850688000002</v>
      </c>
      <c r="O384" s="33">
        <f>+NEM!P384</f>
        <v>0</v>
      </c>
      <c r="P384" s="33">
        <f>+NB.Hour!N384</f>
        <v>28.425042432000001</v>
      </c>
      <c r="Q384" s="22">
        <f>+SUM(N384,MAX($E384-20,0)*INDEX(Inputs!$F$24:$F$35,MATCH($D384,Inputs!$B$24:$B$35,0)),MAX($F384-20,0)*INDEX(Inputs!$G$24:$G$35,MATCH($D384,Inputs!$B$24:$B$35,0)))</f>
        <v>57.002850688000002</v>
      </c>
      <c r="R384" s="22">
        <f>+SUM(O384,MAX($E384-20,0)*INDEX(Inputs!$F$24:$F$35,MATCH($D384,Inputs!$B$24:$B$35,0)),MAX($F384-20,0)*INDEX(Inputs!$G$24:$G$35,MATCH($D384,Inputs!$B$24:$B$35,0)))</f>
        <v>0</v>
      </c>
      <c r="S384" s="22">
        <f>+SUM(P384,MAX($E384-20,0)*INDEX(Inputs!$F$24:$F$35,MATCH($D384,Inputs!$B$24:$B$35,0)),MAX($F384-20,0)*INDEX(Inputs!$G$24:$G$35,MATCH($D384,Inputs!$B$24:$B$35,0)))</f>
        <v>28.425042432000001</v>
      </c>
      <c r="U384" s="19"/>
    </row>
    <row r="385" spans="2:21" s="46" customFormat="1" x14ac:dyDescent="0.25">
      <c r="B385" s="48" t="s">
        <v>130</v>
      </c>
      <c r="C385" s="8">
        <v>2021</v>
      </c>
      <c r="D385" s="37">
        <v>5</v>
      </c>
      <c r="E385" s="49">
        <f>Data!J385</f>
        <v>12</v>
      </c>
      <c r="F385" s="49">
        <f>+Data!I385</f>
        <v>9.1519999999999992</v>
      </c>
      <c r="G385" s="31">
        <f>+NEM!G385</f>
        <v>-90.791800000000023</v>
      </c>
      <c r="H385" s="31">
        <f>NoSolar!E385</f>
        <v>354.68799999999999</v>
      </c>
      <c r="I385" s="31">
        <f>+NEM!M385</f>
        <v>0</v>
      </c>
      <c r="J385" s="31">
        <f>+NB.Hour!E385</f>
        <v>281.34399999999999</v>
      </c>
      <c r="K385" s="67">
        <v>0</v>
      </c>
      <c r="L385" s="31">
        <f>+-MIN(NEM!G385,0)</f>
        <v>90.791800000000023</v>
      </c>
      <c r="M385" s="31">
        <f>NB.Hour!H385</f>
        <v>372.13580000000002</v>
      </c>
      <c r="N385" s="33">
        <f>NoSolar!H385</f>
        <v>33.603850496</v>
      </c>
      <c r="O385" s="33">
        <f>+NEM!P385</f>
        <v>0</v>
      </c>
      <c r="P385" s="33">
        <f>+NB.Hour!N385</f>
        <v>12.584638649999999</v>
      </c>
      <c r="Q385" s="22">
        <f>+SUM(N385,MAX($E385-20,0)*INDEX(Inputs!$F$24:$F$35,MATCH($D385,Inputs!$B$24:$B$35,0)),MAX($F385-20,0)*INDEX(Inputs!$G$24:$G$35,MATCH($D385,Inputs!$B$24:$B$35,0)))</f>
        <v>33.603850496</v>
      </c>
      <c r="R385" s="22">
        <f>+SUM(O385,MAX($E385-20,0)*INDEX(Inputs!$F$24:$F$35,MATCH($D385,Inputs!$B$24:$B$35,0)),MAX($F385-20,0)*INDEX(Inputs!$G$24:$G$35,MATCH($D385,Inputs!$B$24:$B$35,0)))</f>
        <v>0</v>
      </c>
      <c r="S385" s="22">
        <f>+SUM(P385,MAX($E385-20,0)*INDEX(Inputs!$F$24:$F$35,MATCH($D385,Inputs!$B$24:$B$35,0)),MAX($F385-20,0)*INDEX(Inputs!$G$24:$G$35,MATCH($D385,Inputs!$B$24:$B$35,0)))</f>
        <v>12.584638649999999</v>
      </c>
      <c r="U385" s="19"/>
    </row>
    <row r="386" spans="2:21" s="46" customFormat="1" x14ac:dyDescent="0.25">
      <c r="B386" s="48" t="s">
        <v>130</v>
      </c>
      <c r="C386" s="8">
        <v>2021</v>
      </c>
      <c r="D386" s="37">
        <v>6</v>
      </c>
      <c r="E386" s="49">
        <f>Data!J386</f>
        <v>12</v>
      </c>
      <c r="F386" s="49">
        <f>+Data!I386</f>
        <v>1.8560000000000001</v>
      </c>
      <c r="G386" s="31">
        <f>+NEM!G386</f>
        <v>161.79199999999997</v>
      </c>
      <c r="H386" s="31">
        <f>NoSolar!E386</f>
        <v>461.88799999999998</v>
      </c>
      <c r="I386" s="31">
        <f>+NEM!M386</f>
        <v>64.47219999999993</v>
      </c>
      <c r="J386" s="31">
        <f>+NB.Hour!E386</f>
        <v>355.32799999999997</v>
      </c>
      <c r="K386" s="67">
        <v>0</v>
      </c>
      <c r="L386" s="31">
        <f>+-MIN(NEM!G386,0)</f>
        <v>0</v>
      </c>
      <c r="M386" s="31">
        <f>NB.Hour!H386</f>
        <v>193.536</v>
      </c>
      <c r="N386" s="33">
        <f>NoSolar!H386</f>
        <v>48.613711999999992</v>
      </c>
      <c r="O386" s="33">
        <f>+NEM!P386</f>
        <v>6.7856990499999927</v>
      </c>
      <c r="P386" s="33">
        <f>+NB.Hour!N386</f>
        <v>30.080675839999998</v>
      </c>
      <c r="Q386" s="22">
        <f>+SUM(N386,MAX($E386-20,0)*INDEX(Inputs!$F$24:$F$35,MATCH($D386,Inputs!$B$24:$B$35,0)),MAX($F386-20,0)*INDEX(Inputs!$G$24:$G$35,MATCH($D386,Inputs!$B$24:$B$35,0)))</f>
        <v>48.613711999999992</v>
      </c>
      <c r="R386" s="22">
        <f>+SUM(O386,MAX($E386-20,0)*INDEX(Inputs!$F$24:$F$35,MATCH($D386,Inputs!$B$24:$B$35,0)),MAX($F386-20,0)*INDEX(Inputs!$G$24:$G$35,MATCH($D386,Inputs!$B$24:$B$35,0)))</f>
        <v>6.7856990499999927</v>
      </c>
      <c r="S386" s="22">
        <f>+SUM(P386,MAX($E386-20,0)*INDEX(Inputs!$F$24:$F$35,MATCH($D386,Inputs!$B$24:$B$35,0)),MAX($F386-20,0)*INDEX(Inputs!$G$24:$G$35,MATCH($D386,Inputs!$B$24:$B$35,0)))</f>
        <v>30.080675839999998</v>
      </c>
      <c r="U386" s="19"/>
    </row>
    <row r="387" spans="2:21" s="46" customFormat="1" x14ac:dyDescent="0.25">
      <c r="B387" s="48" t="s">
        <v>130</v>
      </c>
      <c r="C387" s="8">
        <v>2021</v>
      </c>
      <c r="D387" s="37">
        <v>7</v>
      </c>
      <c r="E387" s="49">
        <f>Data!J387</f>
        <v>12</v>
      </c>
      <c r="F387" s="49">
        <f>+Data!I387</f>
        <v>1.8560000000000001</v>
      </c>
      <c r="G387" s="31">
        <f>+NEM!G387</f>
        <v>314.68799999999999</v>
      </c>
      <c r="H387" s="31">
        <f>NoSolar!E387</f>
        <v>657.40800000000002</v>
      </c>
      <c r="I387" s="31">
        <f>+NEM!M387</f>
        <v>314.68799999999999</v>
      </c>
      <c r="J387" s="31">
        <f>+NB.Hour!E387</f>
        <v>473.40800000000002</v>
      </c>
      <c r="K387" s="67">
        <v>0</v>
      </c>
      <c r="L387" s="31">
        <f>+-MIN(NEM!G387,0)</f>
        <v>0</v>
      </c>
      <c r="M387" s="31">
        <f>NB.Hour!H387</f>
        <v>158.72</v>
      </c>
      <c r="N387" s="33">
        <f>NoSolar!H387</f>
        <v>69.192192000000006</v>
      </c>
      <c r="O387" s="33">
        <f>+NEM!P387</f>
        <v>33.120911999999997</v>
      </c>
      <c r="P387" s="33">
        <f>+NB.Hour!N387</f>
        <v>43.8249888</v>
      </c>
      <c r="Q387" s="22">
        <f>+SUM(N387,MAX($E387-20,0)*INDEX(Inputs!$F$24:$F$35,MATCH($D387,Inputs!$B$24:$B$35,0)),MAX($F387-20,0)*INDEX(Inputs!$G$24:$G$35,MATCH($D387,Inputs!$B$24:$B$35,0)))</f>
        <v>69.192192000000006</v>
      </c>
      <c r="R387" s="22">
        <f>+SUM(O387,MAX($E387-20,0)*INDEX(Inputs!$F$24:$F$35,MATCH($D387,Inputs!$B$24:$B$35,0)),MAX($F387-20,0)*INDEX(Inputs!$G$24:$G$35,MATCH($D387,Inputs!$B$24:$B$35,0)))</f>
        <v>33.120911999999997</v>
      </c>
      <c r="S387" s="22">
        <f>+SUM(P387,MAX($E387-20,0)*INDEX(Inputs!$F$24:$F$35,MATCH($D387,Inputs!$B$24:$B$35,0)),MAX($F387-20,0)*INDEX(Inputs!$G$24:$G$35,MATCH($D387,Inputs!$B$24:$B$35,0)))</f>
        <v>43.8249888</v>
      </c>
      <c r="U387" s="19"/>
    </row>
    <row r="388" spans="2:21" s="46" customFormat="1" x14ac:dyDescent="0.25">
      <c r="B388" s="48" t="s">
        <v>130</v>
      </c>
      <c r="C388" s="8">
        <v>2021</v>
      </c>
      <c r="D388" s="37">
        <v>8</v>
      </c>
      <c r="E388" s="49">
        <f>Data!J388</f>
        <v>12</v>
      </c>
      <c r="F388" s="49">
        <f>+Data!I388</f>
        <v>1.8560000000000001</v>
      </c>
      <c r="G388" s="31">
        <f>+NEM!G388</f>
        <v>207.93600000000004</v>
      </c>
      <c r="H388" s="31">
        <f>NoSolar!E388</f>
        <v>644.41600000000005</v>
      </c>
      <c r="I388" s="31">
        <f>+NEM!M388</f>
        <v>207.93600000000004</v>
      </c>
      <c r="J388" s="31">
        <f>+NB.Hour!E388</f>
        <v>441.92</v>
      </c>
      <c r="K388" s="67">
        <v>0</v>
      </c>
      <c r="L388" s="31">
        <f>+-MIN(NEM!G388,0)</f>
        <v>0</v>
      </c>
      <c r="M388" s="31">
        <f>NB.Hour!H388</f>
        <v>233.98400000000001</v>
      </c>
      <c r="N388" s="33">
        <f>NoSolar!H388</f>
        <v>67.824784000000008</v>
      </c>
      <c r="O388" s="33">
        <f>+NEM!P388</f>
        <v>21.885264000000003</v>
      </c>
      <c r="P388" s="33">
        <f>+NB.Hour!N388</f>
        <v>37.665144959999992</v>
      </c>
      <c r="Q388" s="22">
        <f>+SUM(N388,MAX($E388-20,0)*INDEX(Inputs!$F$24:$F$35,MATCH($D388,Inputs!$B$24:$B$35,0)),MAX($F388-20,0)*INDEX(Inputs!$G$24:$G$35,MATCH($D388,Inputs!$B$24:$B$35,0)))</f>
        <v>67.824784000000008</v>
      </c>
      <c r="R388" s="22">
        <f>+SUM(O388,MAX($E388-20,0)*INDEX(Inputs!$F$24:$F$35,MATCH($D388,Inputs!$B$24:$B$35,0)),MAX($F388-20,0)*INDEX(Inputs!$G$24:$G$35,MATCH($D388,Inputs!$B$24:$B$35,0)))</f>
        <v>21.885264000000003</v>
      </c>
      <c r="S388" s="22">
        <f>+SUM(P388,MAX($E388-20,0)*INDEX(Inputs!$F$24:$F$35,MATCH($D388,Inputs!$B$24:$B$35,0)),MAX($F388-20,0)*INDEX(Inputs!$G$24:$G$35,MATCH($D388,Inputs!$B$24:$B$35,0)))</f>
        <v>37.665144959999992</v>
      </c>
      <c r="U388" s="19"/>
    </row>
    <row r="389" spans="2:21" s="46" customFormat="1" x14ac:dyDescent="0.25">
      <c r="B389" s="48" t="s">
        <v>130</v>
      </c>
      <c r="C389" s="8">
        <v>2021</v>
      </c>
      <c r="D389" s="37">
        <v>9</v>
      </c>
      <c r="E389" s="49">
        <f>Data!J389</f>
        <v>12</v>
      </c>
      <c r="F389" s="49">
        <f>+Data!I389</f>
        <v>1.4079999999999999</v>
      </c>
      <c r="G389" s="31">
        <f>+NEM!G389</f>
        <v>86.263999999999953</v>
      </c>
      <c r="H389" s="31">
        <f>NoSolar!E389</f>
        <v>595.51199999999994</v>
      </c>
      <c r="I389" s="31">
        <f>+NEM!M389</f>
        <v>86.263999999999953</v>
      </c>
      <c r="J389" s="31">
        <f>+NB.Hour!E389</f>
        <v>412.1114</v>
      </c>
      <c r="K389" s="67">
        <v>0</v>
      </c>
      <c r="L389" s="31">
        <f>+-MIN(NEM!G389,0)</f>
        <v>0</v>
      </c>
      <c r="M389" s="31">
        <f>NB.Hour!H389</f>
        <v>325.84739999999999</v>
      </c>
      <c r="N389" s="33">
        <f>NoSolar!H389</f>
        <v>56.419997903999999</v>
      </c>
      <c r="O389" s="33">
        <f>+NEM!P389</f>
        <v>8.1728238879999964</v>
      </c>
      <c r="P389" s="33">
        <f>+NB.Hour!N389</f>
        <v>26.723968064800005</v>
      </c>
      <c r="Q389" s="22">
        <f>+SUM(N389,MAX($E389-20,0)*INDEX(Inputs!$F$24:$F$35,MATCH($D389,Inputs!$B$24:$B$35,0)),MAX($F389-20,0)*INDEX(Inputs!$G$24:$G$35,MATCH($D389,Inputs!$B$24:$B$35,0)))</f>
        <v>56.419997903999999</v>
      </c>
      <c r="R389" s="22">
        <f>+SUM(O389,MAX($E389-20,0)*INDEX(Inputs!$F$24:$F$35,MATCH($D389,Inputs!$B$24:$B$35,0)),MAX($F389-20,0)*INDEX(Inputs!$G$24:$G$35,MATCH($D389,Inputs!$B$24:$B$35,0)))</f>
        <v>8.1728238879999964</v>
      </c>
      <c r="S389" s="22">
        <f>+SUM(P389,MAX($E389-20,0)*INDEX(Inputs!$F$24:$F$35,MATCH($D389,Inputs!$B$24:$B$35,0)),MAX($F389-20,0)*INDEX(Inputs!$G$24:$G$35,MATCH($D389,Inputs!$B$24:$B$35,0)))</f>
        <v>26.723968064800005</v>
      </c>
      <c r="U389" s="19"/>
    </row>
    <row r="390" spans="2:21" s="46" customFormat="1" x14ac:dyDescent="0.25">
      <c r="B390" s="48" t="s">
        <v>130</v>
      </c>
      <c r="C390" s="8">
        <v>2021</v>
      </c>
      <c r="D390" s="37">
        <v>10</v>
      </c>
      <c r="E390" s="49">
        <f>Data!J390</f>
        <v>12</v>
      </c>
      <c r="F390" s="49">
        <f>+Data!I390</f>
        <v>10.112</v>
      </c>
      <c r="G390" s="31">
        <f>+NEM!G390</f>
        <v>556.48</v>
      </c>
      <c r="H390" s="31">
        <f>NoSolar!E390</f>
        <v>959.29600000000005</v>
      </c>
      <c r="I390" s="31">
        <f>+NEM!M390</f>
        <v>556.48</v>
      </c>
      <c r="J390" s="31">
        <f>+NB.Hour!E390</f>
        <v>757.69600000000003</v>
      </c>
      <c r="K390" s="67">
        <v>0</v>
      </c>
      <c r="L390" s="31">
        <f>+-MIN(NEM!G390,0)</f>
        <v>0</v>
      </c>
      <c r="M390" s="31">
        <f>NB.Hour!H390</f>
        <v>201.21600000000001</v>
      </c>
      <c r="N390" s="33">
        <f>NoSolar!H390</f>
        <v>90.88562163200001</v>
      </c>
      <c r="O390" s="33">
        <f>+NEM!P390</f>
        <v>52.722028160000008</v>
      </c>
      <c r="P390" s="33">
        <f>+NB.Hour!N390</f>
        <v>64.177657472000007</v>
      </c>
      <c r="Q390" s="22">
        <f>+SUM(N390,MAX($E390-20,0)*INDEX(Inputs!$F$24:$F$35,MATCH($D390,Inputs!$B$24:$B$35,0)),MAX($F390-20,0)*INDEX(Inputs!$G$24:$G$35,MATCH($D390,Inputs!$B$24:$B$35,0)))</f>
        <v>90.88562163200001</v>
      </c>
      <c r="R390" s="22">
        <f>+SUM(O390,MAX($E390-20,0)*INDEX(Inputs!$F$24:$F$35,MATCH($D390,Inputs!$B$24:$B$35,0)),MAX($F390-20,0)*INDEX(Inputs!$G$24:$G$35,MATCH($D390,Inputs!$B$24:$B$35,0)))</f>
        <v>52.722028160000008</v>
      </c>
      <c r="S390" s="22">
        <f>+SUM(P390,MAX($E390-20,0)*INDEX(Inputs!$F$24:$F$35,MATCH($D390,Inputs!$B$24:$B$35,0)),MAX($F390-20,0)*INDEX(Inputs!$G$24:$G$35,MATCH($D390,Inputs!$B$24:$B$35,0)))</f>
        <v>64.177657472000007</v>
      </c>
      <c r="U390" s="19"/>
    </row>
    <row r="391" spans="2:21" s="46" customFormat="1" x14ac:dyDescent="0.25">
      <c r="B391" s="48" t="s">
        <v>130</v>
      </c>
      <c r="C391" s="8">
        <v>2021</v>
      </c>
      <c r="D391" s="37">
        <v>11</v>
      </c>
      <c r="E391" s="49">
        <f>Data!J391</f>
        <v>12</v>
      </c>
      <c r="F391" s="49">
        <f>+Data!I391</f>
        <v>10.368</v>
      </c>
      <c r="G391" s="31">
        <f>+NEM!G391</f>
        <v>1360.8689999999999</v>
      </c>
      <c r="H391" s="31">
        <f>NoSolar!E391</f>
        <v>1574.8209999999999</v>
      </c>
      <c r="I391" s="31">
        <f>+NEM!M391</f>
        <v>1360.8689999999999</v>
      </c>
      <c r="J391" s="31">
        <f>+NB.Hour!E391</f>
        <v>1445.2850000000001</v>
      </c>
      <c r="K391" s="67">
        <v>0</v>
      </c>
      <c r="L391" s="31">
        <f>+-MIN(NEM!G391,0)</f>
        <v>0</v>
      </c>
      <c r="M391" s="31">
        <f>NB.Hour!H391</f>
        <v>84.415999999999997</v>
      </c>
      <c r="N391" s="33">
        <f>NoSolar!H391</f>
        <v>149.20169118199999</v>
      </c>
      <c r="O391" s="33">
        <f>+NEM!P391</f>
        <v>128.93145079800001</v>
      </c>
      <c r="P391" s="33">
        <f>+NB.Hour!N391</f>
        <v>133.73742251000002</v>
      </c>
      <c r="Q391" s="22">
        <f>+SUM(N391,MAX($E391-20,0)*INDEX(Inputs!$F$24:$F$35,MATCH($D391,Inputs!$B$24:$B$35,0)),MAX($F391-20,0)*INDEX(Inputs!$G$24:$G$35,MATCH($D391,Inputs!$B$24:$B$35,0)))</f>
        <v>149.20169118199999</v>
      </c>
      <c r="R391" s="22">
        <f>+SUM(O391,MAX($E391-20,0)*INDEX(Inputs!$F$24:$F$35,MATCH($D391,Inputs!$B$24:$B$35,0)),MAX($F391-20,0)*INDEX(Inputs!$G$24:$G$35,MATCH($D391,Inputs!$B$24:$B$35,0)))</f>
        <v>128.93145079800001</v>
      </c>
      <c r="S391" s="22">
        <f>+SUM(P391,MAX($E391-20,0)*INDEX(Inputs!$F$24:$F$35,MATCH($D391,Inputs!$B$24:$B$35,0)),MAX($F391-20,0)*INDEX(Inputs!$G$24:$G$35,MATCH($D391,Inputs!$B$24:$B$35,0)))</f>
        <v>133.73742251000002</v>
      </c>
      <c r="U391" s="19"/>
    </row>
    <row r="392" spans="2:21" s="46" customFormat="1" x14ac:dyDescent="0.25">
      <c r="B392" s="48" t="s">
        <v>130</v>
      </c>
      <c r="C392" s="8">
        <v>2021</v>
      </c>
      <c r="D392" s="37">
        <v>12</v>
      </c>
      <c r="E392" s="49">
        <f>Data!J392</f>
        <v>11</v>
      </c>
      <c r="F392" s="49">
        <f>+Data!I392</f>
        <v>10.496</v>
      </c>
      <c r="G392" s="31">
        <f>+NEM!G392</f>
        <v>2503.3599999999997</v>
      </c>
      <c r="H392" s="31">
        <f>NoSolar!E392</f>
        <v>2560.4479999999999</v>
      </c>
      <c r="I392" s="31">
        <f>+NEM!M392</f>
        <v>2503.3599999999997</v>
      </c>
      <c r="J392" s="31">
        <f>+NB.Hour!E392</f>
        <v>2509.5680000000002</v>
      </c>
      <c r="K392" s="67">
        <v>0</v>
      </c>
      <c r="L392" s="31">
        <f>+-MIN(NEM!G392,0)</f>
        <v>0</v>
      </c>
      <c r="M392" s="31">
        <f>NB.Hour!H392</f>
        <v>6.2080000000000002</v>
      </c>
      <c r="N392" s="33">
        <f>NoSolar!H392</f>
        <v>214.25355980800001</v>
      </c>
      <c r="O392" s="33">
        <f>+NEM!P392</f>
        <v>211.73049856</v>
      </c>
      <c r="P392" s="33">
        <f>+NB.Hour!N392</f>
        <v>211.77014284800001</v>
      </c>
      <c r="Q392" s="22">
        <f>+SUM(N392,MAX($E392-20,0)*INDEX(Inputs!$F$24:$F$35,MATCH($D392,Inputs!$B$24:$B$35,0)),MAX($F392-20,0)*INDEX(Inputs!$G$24:$G$35,MATCH($D392,Inputs!$B$24:$B$35,0)))</f>
        <v>214.25355980800001</v>
      </c>
      <c r="R392" s="22">
        <f>+SUM(O392,MAX($E392-20,0)*INDEX(Inputs!$F$24:$F$35,MATCH($D392,Inputs!$B$24:$B$35,0)),MAX($F392-20,0)*INDEX(Inputs!$G$24:$G$35,MATCH($D392,Inputs!$B$24:$B$35,0)))</f>
        <v>211.73049856</v>
      </c>
      <c r="S392" s="22">
        <f>+SUM(P392,MAX($E392-20,0)*INDEX(Inputs!$F$24:$F$35,MATCH($D392,Inputs!$B$24:$B$35,0)),MAX($F392-20,0)*INDEX(Inputs!$G$24:$G$35,MATCH($D392,Inputs!$B$24:$B$35,0)))</f>
        <v>211.77014284800001</v>
      </c>
      <c r="U392" s="19"/>
    </row>
    <row r="393" spans="2:21" s="46" customFormat="1" x14ac:dyDescent="0.25">
      <c r="B393" s="48" t="s">
        <v>131</v>
      </c>
      <c r="C393" s="8">
        <v>2021</v>
      </c>
      <c r="D393" s="37">
        <v>1</v>
      </c>
      <c r="E393" s="49">
        <f>Data!J393</f>
        <v>19</v>
      </c>
      <c r="F393" s="49">
        <f>+Data!I393</f>
        <v>7.6159999999999997</v>
      </c>
      <c r="G393" s="31">
        <f>+NEM!G393</f>
        <v>1603.4079000000002</v>
      </c>
      <c r="H393" s="31">
        <f>NoSolar!E393</f>
        <v>2596.7678000000001</v>
      </c>
      <c r="I393" s="31">
        <f>+NEM!M393</f>
        <v>1603.4079000000002</v>
      </c>
      <c r="J393" s="31">
        <f>+NB.Hour!E393</f>
        <v>1904.2719</v>
      </c>
      <c r="K393" s="67">
        <v>0</v>
      </c>
      <c r="L393" s="31">
        <f>+-MIN(NEM!G393,0)</f>
        <v>0</v>
      </c>
      <c r="M393" s="31">
        <f>NB.Hour!H393</f>
        <v>300.86399999999998</v>
      </c>
      <c r="N393" s="33">
        <f>NoSolar!H393</f>
        <v>215.8587496888</v>
      </c>
      <c r="O393" s="33">
        <f>+NEM!P393</f>
        <v>151.91007126180003</v>
      </c>
      <c r="P393" s="33">
        <f>+NB.Hour!N393</f>
        <v>169.0388605098</v>
      </c>
      <c r="Q393" s="22">
        <f>+SUM(N393,MAX($E393-20,0)*INDEX(Inputs!$F$24:$F$35,MATCH($D393,Inputs!$B$24:$B$35,0)),MAX($F393-20,0)*INDEX(Inputs!$G$24:$G$35,MATCH($D393,Inputs!$B$24:$B$35,0)))</f>
        <v>215.8587496888</v>
      </c>
      <c r="R393" s="22">
        <f>+SUM(O393,MAX($E393-20,0)*INDEX(Inputs!$F$24:$F$35,MATCH($D393,Inputs!$B$24:$B$35,0)),MAX($F393-20,0)*INDEX(Inputs!$G$24:$G$35,MATCH($D393,Inputs!$B$24:$B$35,0)))</f>
        <v>151.91007126180003</v>
      </c>
      <c r="S393" s="22">
        <f>+SUM(P393,MAX($E393-20,0)*INDEX(Inputs!$F$24:$F$35,MATCH($D393,Inputs!$B$24:$B$35,0)),MAX($F393-20,0)*INDEX(Inputs!$G$24:$G$35,MATCH($D393,Inputs!$B$24:$B$35,0)))</f>
        <v>169.0388605098</v>
      </c>
      <c r="U393" s="19"/>
    </row>
    <row r="394" spans="2:21" s="46" customFormat="1" x14ac:dyDescent="0.25">
      <c r="B394" s="48" t="s">
        <v>131</v>
      </c>
      <c r="C394" s="8">
        <v>2021</v>
      </c>
      <c r="D394" s="37">
        <v>2</v>
      </c>
      <c r="E394" s="49">
        <f>Data!J394</f>
        <v>19</v>
      </c>
      <c r="F394" s="49">
        <f>+Data!I394</f>
        <v>7.4240000000000004</v>
      </c>
      <c r="G394" s="31">
        <f>+NEM!G394</f>
        <v>1300.3439000000001</v>
      </c>
      <c r="H394" s="31">
        <f>NoSolar!E394</f>
        <v>2365.1759000000002</v>
      </c>
      <c r="I394" s="31">
        <f>+NEM!M394</f>
        <v>1300.3439000000001</v>
      </c>
      <c r="J394" s="31">
        <f>+NB.Hour!E394</f>
        <v>1621.3439000000001</v>
      </c>
      <c r="K394" s="67">
        <v>0</v>
      </c>
      <c r="L394" s="31">
        <f>+-MIN(NEM!G394,0)</f>
        <v>0</v>
      </c>
      <c r="M394" s="31">
        <f>NB.Hour!H394</f>
        <v>321</v>
      </c>
      <c r="N394" s="33">
        <f>NoSolar!H394</f>
        <v>205.62331407640002</v>
      </c>
      <c r="O394" s="33">
        <f>+NEM!P394</f>
        <v>123.19718177380001</v>
      </c>
      <c r="P394" s="33">
        <f>+NB.Hour!N394</f>
        <v>141.47235377380002</v>
      </c>
      <c r="Q394" s="22">
        <f>+SUM(N394,MAX($E394-20,0)*INDEX(Inputs!$F$24:$F$35,MATCH($D394,Inputs!$B$24:$B$35,0)),MAX($F394-20,0)*INDEX(Inputs!$G$24:$G$35,MATCH($D394,Inputs!$B$24:$B$35,0)))</f>
        <v>205.62331407640002</v>
      </c>
      <c r="R394" s="22">
        <f>+SUM(O394,MAX($E394-20,0)*INDEX(Inputs!$F$24:$F$35,MATCH($D394,Inputs!$B$24:$B$35,0)),MAX($F394-20,0)*INDEX(Inputs!$G$24:$G$35,MATCH($D394,Inputs!$B$24:$B$35,0)))</f>
        <v>123.19718177380001</v>
      </c>
      <c r="S394" s="22">
        <f>+SUM(P394,MAX($E394-20,0)*INDEX(Inputs!$F$24:$F$35,MATCH($D394,Inputs!$B$24:$B$35,0)),MAX($F394-20,0)*INDEX(Inputs!$G$24:$G$35,MATCH($D394,Inputs!$B$24:$B$35,0)))</f>
        <v>141.47235377380002</v>
      </c>
      <c r="U394" s="19"/>
    </row>
    <row r="395" spans="2:21" s="46" customFormat="1" x14ac:dyDescent="0.25">
      <c r="B395" s="48" t="s">
        <v>131</v>
      </c>
      <c r="C395" s="8">
        <v>2021</v>
      </c>
      <c r="D395" s="37">
        <v>3</v>
      </c>
      <c r="E395" s="49">
        <f>Data!J395</f>
        <v>19</v>
      </c>
      <c r="F395" s="49">
        <f>+Data!I395</f>
        <v>6.6559999999999997</v>
      </c>
      <c r="G395" s="31">
        <f>+NEM!G395</f>
        <v>532.94389999999976</v>
      </c>
      <c r="H395" s="31">
        <f>NoSolar!E395</f>
        <v>2753.3357999999998</v>
      </c>
      <c r="I395" s="31">
        <f>+NEM!M395</f>
        <v>532.94389999999976</v>
      </c>
      <c r="J395" s="31">
        <f>+NB.Hour!E395</f>
        <v>1414.7518999999998</v>
      </c>
      <c r="K395" s="67">
        <v>0</v>
      </c>
      <c r="L395" s="31">
        <f>+-MIN(NEM!G395,0)</f>
        <v>0</v>
      </c>
      <c r="M395" s="31">
        <f>NB.Hour!H395</f>
        <v>881.80799999999999</v>
      </c>
      <c r="N395" s="33">
        <f>NoSolar!H395</f>
        <v>222.7784290168</v>
      </c>
      <c r="O395" s="33">
        <f>+NEM!P395</f>
        <v>50.492170973799979</v>
      </c>
      <c r="P395" s="33">
        <f>+NB.Hour!N395</f>
        <v>100.69526402979999</v>
      </c>
      <c r="Q395" s="22">
        <f>+SUM(N395,MAX($E395-20,0)*INDEX(Inputs!$F$24:$F$35,MATCH($D395,Inputs!$B$24:$B$35,0)),MAX($F395-20,0)*INDEX(Inputs!$G$24:$G$35,MATCH($D395,Inputs!$B$24:$B$35,0)))</f>
        <v>222.7784290168</v>
      </c>
      <c r="R395" s="22">
        <f>+SUM(O395,MAX($E395-20,0)*INDEX(Inputs!$F$24:$F$35,MATCH($D395,Inputs!$B$24:$B$35,0)),MAX($F395-20,0)*INDEX(Inputs!$G$24:$G$35,MATCH($D395,Inputs!$B$24:$B$35,0)))</f>
        <v>50.492170973799979</v>
      </c>
      <c r="S395" s="22">
        <f>+SUM(P395,MAX($E395-20,0)*INDEX(Inputs!$F$24:$F$35,MATCH($D395,Inputs!$B$24:$B$35,0)),MAX($F395-20,0)*INDEX(Inputs!$G$24:$G$35,MATCH($D395,Inputs!$B$24:$B$35,0)))</f>
        <v>100.69526402979999</v>
      </c>
      <c r="U395" s="19"/>
    </row>
    <row r="396" spans="2:21" s="46" customFormat="1" x14ac:dyDescent="0.25">
      <c r="B396" s="48" t="s">
        <v>131</v>
      </c>
      <c r="C396" s="8">
        <v>2021</v>
      </c>
      <c r="D396" s="37">
        <v>4</v>
      </c>
      <c r="E396" s="49">
        <f>Data!J396</f>
        <v>19</v>
      </c>
      <c r="F396" s="49">
        <f>+Data!I396</f>
        <v>11.968</v>
      </c>
      <c r="G396" s="31">
        <f>+NEM!G396</f>
        <v>876.43989999999985</v>
      </c>
      <c r="H396" s="31">
        <f>NoSolar!E396</f>
        <v>3283.2239</v>
      </c>
      <c r="I396" s="31">
        <f>+NEM!M396</f>
        <v>876.43989999999985</v>
      </c>
      <c r="J396" s="31">
        <f>+NB.Hour!E396</f>
        <v>1514.8719000000001</v>
      </c>
      <c r="K396" s="67">
        <v>0</v>
      </c>
      <c r="L396" s="31">
        <f>+-MIN(NEM!G396,0)</f>
        <v>0</v>
      </c>
      <c r="M396" s="31">
        <f>NB.Hour!H396</f>
        <v>638.43200000000002</v>
      </c>
      <c r="N396" s="33">
        <f>NoSolar!H396</f>
        <v>246.1973634844</v>
      </c>
      <c r="O396" s="33">
        <f>+NEM!P396</f>
        <v>83.035669005799988</v>
      </c>
      <c r="P396" s="33">
        <f>+NB.Hour!N396</f>
        <v>119.38287962980002</v>
      </c>
      <c r="Q396" s="22">
        <f>+SUM(N396,MAX($E396-20,0)*INDEX(Inputs!$F$24:$F$35,MATCH($D396,Inputs!$B$24:$B$35,0)),MAX($F396-20,0)*INDEX(Inputs!$G$24:$G$35,MATCH($D396,Inputs!$B$24:$B$35,0)))</f>
        <v>246.1973634844</v>
      </c>
      <c r="R396" s="22">
        <f>+SUM(O396,MAX($E396-20,0)*INDEX(Inputs!$F$24:$F$35,MATCH($D396,Inputs!$B$24:$B$35,0)),MAX($F396-20,0)*INDEX(Inputs!$G$24:$G$35,MATCH($D396,Inputs!$B$24:$B$35,0)))</f>
        <v>83.035669005799988</v>
      </c>
      <c r="S396" s="22">
        <f>+SUM(P396,MAX($E396-20,0)*INDEX(Inputs!$F$24:$F$35,MATCH($D396,Inputs!$B$24:$B$35,0)),MAX($F396-20,0)*INDEX(Inputs!$G$24:$G$35,MATCH($D396,Inputs!$B$24:$B$35,0)))</f>
        <v>119.38287962980002</v>
      </c>
      <c r="U396" s="19"/>
    </row>
    <row r="397" spans="2:21" s="46" customFormat="1" x14ac:dyDescent="0.25">
      <c r="B397" s="48" t="s">
        <v>131</v>
      </c>
      <c r="C397" s="8">
        <v>2021</v>
      </c>
      <c r="D397" s="37">
        <v>5</v>
      </c>
      <c r="E397" s="49">
        <f>Data!J397</f>
        <v>19</v>
      </c>
      <c r="F397" s="49">
        <f>+Data!I397</f>
        <v>11.968</v>
      </c>
      <c r="G397" s="31">
        <f>+NEM!G397</f>
        <v>1156.6399999999999</v>
      </c>
      <c r="H397" s="31">
        <f>NoSolar!E397</f>
        <v>3694.9519</v>
      </c>
      <c r="I397" s="31">
        <f>+NEM!M397</f>
        <v>1156.6399999999999</v>
      </c>
      <c r="J397" s="31">
        <f>+NB.Hour!E397</f>
        <v>1649.2961</v>
      </c>
      <c r="K397" s="67">
        <v>0</v>
      </c>
      <c r="L397" s="31">
        <f>+-MIN(NEM!G397,0)</f>
        <v>0</v>
      </c>
      <c r="M397" s="31">
        <f>NB.Hour!H397</f>
        <v>492.65609999999998</v>
      </c>
      <c r="N397" s="33">
        <f>NoSolar!H397</f>
        <v>264.3940941724</v>
      </c>
      <c r="O397" s="33">
        <f>+NEM!P397</f>
        <v>109.58238688</v>
      </c>
      <c r="P397" s="33">
        <f>+NB.Hour!N397</f>
        <v>137.63028396520002</v>
      </c>
      <c r="Q397" s="22">
        <f>+SUM(N397,MAX($E397-20,0)*INDEX(Inputs!$F$24:$F$35,MATCH($D397,Inputs!$B$24:$B$35,0)),MAX($F397-20,0)*INDEX(Inputs!$G$24:$G$35,MATCH($D397,Inputs!$B$24:$B$35,0)))</f>
        <v>264.3940941724</v>
      </c>
      <c r="R397" s="22">
        <f>+SUM(O397,MAX($E397-20,0)*INDEX(Inputs!$F$24:$F$35,MATCH($D397,Inputs!$B$24:$B$35,0)),MAX($F397-20,0)*INDEX(Inputs!$G$24:$G$35,MATCH($D397,Inputs!$B$24:$B$35,0)))</f>
        <v>109.58238688</v>
      </c>
      <c r="S397" s="22">
        <f>+SUM(P397,MAX($E397-20,0)*INDEX(Inputs!$F$24:$F$35,MATCH($D397,Inputs!$B$24:$B$35,0)),MAX($F397-20,0)*INDEX(Inputs!$G$24:$G$35,MATCH($D397,Inputs!$B$24:$B$35,0)))</f>
        <v>137.63028396520002</v>
      </c>
      <c r="U397" s="19"/>
    </row>
    <row r="398" spans="2:21" s="46" customFormat="1" x14ac:dyDescent="0.25">
      <c r="B398" s="48" t="s">
        <v>131</v>
      </c>
      <c r="C398" s="8">
        <v>2021</v>
      </c>
      <c r="D398" s="37">
        <v>6</v>
      </c>
      <c r="E398" s="49">
        <f>Data!J398</f>
        <v>19</v>
      </c>
      <c r="F398" s="49">
        <f>+Data!I398</f>
        <v>17.344000000000001</v>
      </c>
      <c r="G398" s="31">
        <f>+NEM!G398</f>
        <v>2694.2318999999998</v>
      </c>
      <c r="H398" s="31">
        <f>NoSolar!E398</f>
        <v>5317.9036999999998</v>
      </c>
      <c r="I398" s="31">
        <f>+NEM!M398</f>
        <v>2694.2318999999998</v>
      </c>
      <c r="J398" s="31">
        <f>+NB.Hour!E398</f>
        <v>2807.4960000000001</v>
      </c>
      <c r="K398" s="67">
        <v>0</v>
      </c>
      <c r="L398" s="31">
        <f>+-MIN(NEM!G398,0)</f>
        <v>0</v>
      </c>
      <c r="M398" s="31">
        <f>NB.Hour!H398</f>
        <v>113.2641</v>
      </c>
      <c r="N398" s="33">
        <f>NoSolar!H398</f>
        <v>372.13499664919999</v>
      </c>
      <c r="O398" s="33">
        <f>+NEM!P398</f>
        <v>244.3202012404</v>
      </c>
      <c r="P398" s="33">
        <f>+NB.Hour!N398</f>
        <v>245.55545951500002</v>
      </c>
      <c r="Q398" s="22">
        <f>+SUM(N398,MAX($E398-20,0)*INDEX(Inputs!$F$24:$F$35,MATCH($D398,Inputs!$B$24:$B$35,0)),MAX($F398-20,0)*INDEX(Inputs!$G$24:$G$35,MATCH($D398,Inputs!$B$24:$B$35,0)))</f>
        <v>372.13499664919999</v>
      </c>
      <c r="R398" s="22">
        <f>+SUM(O398,MAX($E398-20,0)*INDEX(Inputs!$F$24:$F$35,MATCH($D398,Inputs!$B$24:$B$35,0)),MAX($F398-20,0)*INDEX(Inputs!$G$24:$G$35,MATCH($D398,Inputs!$B$24:$B$35,0)))</f>
        <v>244.3202012404</v>
      </c>
      <c r="S398" s="22">
        <f>+SUM(P398,MAX($E398-20,0)*INDEX(Inputs!$F$24:$F$35,MATCH($D398,Inputs!$B$24:$B$35,0)),MAX($F398-20,0)*INDEX(Inputs!$G$24:$G$35,MATCH($D398,Inputs!$B$24:$B$35,0)))</f>
        <v>245.55545951500002</v>
      </c>
      <c r="U398" s="19"/>
    </row>
    <row r="399" spans="2:21" s="46" customFormat="1" x14ac:dyDescent="0.25">
      <c r="B399" s="48" t="s">
        <v>131</v>
      </c>
      <c r="C399" s="8">
        <v>2021</v>
      </c>
      <c r="D399" s="37">
        <v>7</v>
      </c>
      <c r="E399" s="49">
        <f>Data!J399</f>
        <v>19</v>
      </c>
      <c r="F399" s="49">
        <f>+Data!I399</f>
        <v>17.536000000000001</v>
      </c>
      <c r="G399" s="31">
        <f>+NEM!G399</f>
        <v>3911.768</v>
      </c>
      <c r="H399" s="31">
        <f>NoSolar!E399</f>
        <v>6283.7599</v>
      </c>
      <c r="I399" s="31">
        <f>+NEM!M399</f>
        <v>3911.768</v>
      </c>
      <c r="J399" s="31">
        <f>+NB.Hour!E399</f>
        <v>3921.56</v>
      </c>
      <c r="K399" s="67">
        <v>0</v>
      </c>
      <c r="L399" s="31">
        <f>+-MIN(NEM!G399,0)</f>
        <v>0</v>
      </c>
      <c r="M399" s="31">
        <f>NB.Hour!H399</f>
        <v>9.7919999999999998</v>
      </c>
      <c r="N399" s="33">
        <f>NoSolar!H399</f>
        <v>419.1876472884</v>
      </c>
      <c r="O399" s="33">
        <f>+NEM!P399</f>
        <v>303.63368988799999</v>
      </c>
      <c r="P399" s="33">
        <f>+NB.Hour!N399</f>
        <v>303.74048144</v>
      </c>
      <c r="Q399" s="22">
        <f>+SUM(N399,MAX($E399-20,0)*INDEX(Inputs!$F$24:$F$35,MATCH($D399,Inputs!$B$24:$B$35,0)),MAX($F399-20,0)*INDEX(Inputs!$G$24:$G$35,MATCH($D399,Inputs!$B$24:$B$35,0)))</f>
        <v>419.1876472884</v>
      </c>
      <c r="R399" s="22">
        <f>+SUM(O399,MAX($E399-20,0)*INDEX(Inputs!$F$24:$F$35,MATCH($D399,Inputs!$B$24:$B$35,0)),MAX($F399-20,0)*INDEX(Inputs!$G$24:$G$35,MATCH($D399,Inputs!$B$24:$B$35,0)))</f>
        <v>303.63368988799999</v>
      </c>
      <c r="S399" s="22">
        <f>+SUM(P399,MAX($E399-20,0)*INDEX(Inputs!$F$24:$F$35,MATCH($D399,Inputs!$B$24:$B$35,0)),MAX($F399-20,0)*INDEX(Inputs!$G$24:$G$35,MATCH($D399,Inputs!$B$24:$B$35,0)))</f>
        <v>303.74048144</v>
      </c>
      <c r="U399" s="19"/>
    </row>
    <row r="400" spans="2:21" s="46" customFormat="1" x14ac:dyDescent="0.25">
      <c r="B400" s="48" t="s">
        <v>131</v>
      </c>
      <c r="C400" s="8">
        <v>2021</v>
      </c>
      <c r="D400" s="37">
        <v>8</v>
      </c>
      <c r="E400" s="49">
        <f>Data!J400</f>
        <v>19</v>
      </c>
      <c r="F400" s="49">
        <f>+Data!I400</f>
        <v>16.768000000000001</v>
      </c>
      <c r="G400" s="31">
        <f>+NEM!G400</f>
        <v>2886.848</v>
      </c>
      <c r="H400" s="31">
        <f>NoSolar!E400</f>
        <v>5182.4160000000002</v>
      </c>
      <c r="I400" s="31">
        <f>+NEM!M400</f>
        <v>2886.848</v>
      </c>
      <c r="J400" s="31">
        <f>+NB.Hour!E400</f>
        <v>2947.4321</v>
      </c>
      <c r="K400" s="67">
        <v>0</v>
      </c>
      <c r="L400" s="31">
        <f>+-MIN(NEM!G400,0)</f>
        <v>0</v>
      </c>
      <c r="M400" s="31">
        <f>NB.Hour!H400</f>
        <v>60.584099999999999</v>
      </c>
      <c r="N400" s="33">
        <f>NoSolar!H400</f>
        <v>365.53457785600006</v>
      </c>
      <c r="O400" s="33">
        <f>+NEM!P400</f>
        <v>253.70368716799999</v>
      </c>
      <c r="P400" s="33">
        <f>+NB.Hour!N400</f>
        <v>254.36441736259997</v>
      </c>
      <c r="Q400" s="22">
        <f>+SUM(N400,MAX($E400-20,0)*INDEX(Inputs!$F$24:$F$35,MATCH($D400,Inputs!$B$24:$B$35,0)),MAX($F400-20,0)*INDEX(Inputs!$G$24:$G$35,MATCH($D400,Inputs!$B$24:$B$35,0)))</f>
        <v>365.53457785600006</v>
      </c>
      <c r="R400" s="22">
        <f>+SUM(O400,MAX($E400-20,0)*INDEX(Inputs!$F$24:$F$35,MATCH($D400,Inputs!$B$24:$B$35,0)),MAX($F400-20,0)*INDEX(Inputs!$G$24:$G$35,MATCH($D400,Inputs!$B$24:$B$35,0)))</f>
        <v>253.70368716799999</v>
      </c>
      <c r="S400" s="22">
        <f>+SUM(P400,MAX($E400-20,0)*INDEX(Inputs!$F$24:$F$35,MATCH($D400,Inputs!$B$24:$B$35,0)),MAX($F400-20,0)*INDEX(Inputs!$G$24:$G$35,MATCH($D400,Inputs!$B$24:$B$35,0)))</f>
        <v>254.36441736259997</v>
      </c>
      <c r="U400" s="19"/>
    </row>
    <row r="401" spans="2:21" s="46" customFormat="1" x14ac:dyDescent="0.25">
      <c r="B401" s="48" t="s">
        <v>131</v>
      </c>
      <c r="C401" s="8">
        <v>2021</v>
      </c>
      <c r="D401" s="37">
        <v>9</v>
      </c>
      <c r="E401" s="49">
        <f>Data!J401</f>
        <v>19</v>
      </c>
      <c r="F401" s="49">
        <f>+Data!I401</f>
        <v>13.76</v>
      </c>
      <c r="G401" s="31">
        <f>+NEM!G401</f>
        <v>1837.134</v>
      </c>
      <c r="H401" s="31">
        <f>NoSolar!E401</f>
        <v>3934.1060000000002</v>
      </c>
      <c r="I401" s="31">
        <f>+NEM!M401</f>
        <v>1837.134</v>
      </c>
      <c r="J401" s="31">
        <f>+NB.Hour!E401</f>
        <v>2065.1139000000003</v>
      </c>
      <c r="K401" s="67">
        <v>0</v>
      </c>
      <c r="L401" s="31">
        <f>+-MIN(NEM!G401,0)</f>
        <v>0</v>
      </c>
      <c r="M401" s="31">
        <f>NB.Hour!H401</f>
        <v>227.97989999999999</v>
      </c>
      <c r="N401" s="33">
        <f>NoSolar!H401</f>
        <v>274.96374877599999</v>
      </c>
      <c r="O401" s="33">
        <f>+NEM!P401</f>
        <v>174.053749428</v>
      </c>
      <c r="P401" s="33">
        <f>+NB.Hour!N401</f>
        <v>183.74185390540001</v>
      </c>
      <c r="Q401" s="22">
        <f>+SUM(N401,MAX($E401-20,0)*INDEX(Inputs!$F$24:$F$35,MATCH($D401,Inputs!$B$24:$B$35,0)),MAX($F401-20,0)*INDEX(Inputs!$G$24:$G$35,MATCH($D401,Inputs!$B$24:$B$35,0)))</f>
        <v>274.96374877599999</v>
      </c>
      <c r="R401" s="22">
        <f>+SUM(O401,MAX($E401-20,0)*INDEX(Inputs!$F$24:$F$35,MATCH($D401,Inputs!$B$24:$B$35,0)),MAX($F401-20,0)*INDEX(Inputs!$G$24:$G$35,MATCH($D401,Inputs!$B$24:$B$35,0)))</f>
        <v>174.053749428</v>
      </c>
      <c r="S401" s="22">
        <f>+SUM(P401,MAX($E401-20,0)*INDEX(Inputs!$F$24:$F$35,MATCH($D401,Inputs!$B$24:$B$35,0)),MAX($F401-20,0)*INDEX(Inputs!$G$24:$G$35,MATCH($D401,Inputs!$B$24:$B$35,0)))</f>
        <v>183.74185390540001</v>
      </c>
      <c r="U401" s="19"/>
    </row>
    <row r="402" spans="2:21" s="46" customFormat="1" x14ac:dyDescent="0.25">
      <c r="B402" s="48" t="s">
        <v>131</v>
      </c>
      <c r="C402" s="8">
        <v>2021</v>
      </c>
      <c r="D402" s="37">
        <v>10</v>
      </c>
      <c r="E402" s="49">
        <f>Data!J402</f>
        <v>19</v>
      </c>
      <c r="F402" s="49">
        <f>+Data!I402</f>
        <v>11.584</v>
      </c>
      <c r="G402" s="31">
        <f>+NEM!G402</f>
        <v>1662.7269999999999</v>
      </c>
      <c r="H402" s="31">
        <f>NoSolar!E402</f>
        <v>3120.8429999999998</v>
      </c>
      <c r="I402" s="31">
        <f>+NEM!M402</f>
        <v>1662.7269999999999</v>
      </c>
      <c r="J402" s="31">
        <f>+NB.Hour!E402</f>
        <v>1943.2389999999998</v>
      </c>
      <c r="K402" s="67">
        <v>0</v>
      </c>
      <c r="L402" s="31">
        <f>+-MIN(NEM!G402,0)</f>
        <v>0</v>
      </c>
      <c r="M402" s="31">
        <f>NB.Hour!H402</f>
        <v>280.512</v>
      </c>
      <c r="N402" s="33">
        <f>NoSolar!H402</f>
        <v>239.02077722799999</v>
      </c>
      <c r="O402" s="33">
        <f>+NEM!P402</f>
        <v>157.53008143400001</v>
      </c>
      <c r="P402" s="33">
        <f>+NB.Hour!N402</f>
        <v>173.500190618</v>
      </c>
      <c r="Q402" s="22">
        <f>+SUM(N402,MAX($E402-20,0)*INDEX(Inputs!$F$24:$F$35,MATCH($D402,Inputs!$B$24:$B$35,0)),MAX($F402-20,0)*INDEX(Inputs!$G$24:$G$35,MATCH($D402,Inputs!$B$24:$B$35,0)))</f>
        <v>239.02077722799999</v>
      </c>
      <c r="R402" s="22">
        <f>+SUM(O402,MAX($E402-20,0)*INDEX(Inputs!$F$24:$F$35,MATCH($D402,Inputs!$B$24:$B$35,0)),MAX($F402-20,0)*INDEX(Inputs!$G$24:$G$35,MATCH($D402,Inputs!$B$24:$B$35,0)))</f>
        <v>157.53008143400001</v>
      </c>
      <c r="S402" s="22">
        <f>+SUM(P402,MAX($E402-20,0)*INDEX(Inputs!$F$24:$F$35,MATCH($D402,Inputs!$B$24:$B$35,0)),MAX($F402-20,0)*INDEX(Inputs!$G$24:$G$35,MATCH($D402,Inputs!$B$24:$B$35,0)))</f>
        <v>173.500190618</v>
      </c>
      <c r="U402" s="19"/>
    </row>
    <row r="403" spans="2:21" s="46" customFormat="1" x14ac:dyDescent="0.25">
      <c r="B403" s="48" t="s">
        <v>131</v>
      </c>
      <c r="C403" s="8">
        <v>2021</v>
      </c>
      <c r="D403" s="37">
        <v>11</v>
      </c>
      <c r="E403" s="49">
        <f>Data!J403</f>
        <v>18</v>
      </c>
      <c r="F403" s="49">
        <f>+Data!I403</f>
        <v>9.0239999999999991</v>
      </c>
      <c r="G403" s="31">
        <f>+NEM!G403</f>
        <v>1756.452</v>
      </c>
      <c r="H403" s="31">
        <f>NoSolar!E403</f>
        <v>2862.8679999999999</v>
      </c>
      <c r="I403" s="31">
        <f>+NEM!M403</f>
        <v>1756.452</v>
      </c>
      <c r="J403" s="31">
        <f>+NB.Hour!E403</f>
        <v>1977.7</v>
      </c>
      <c r="K403" s="67">
        <v>0</v>
      </c>
      <c r="L403" s="31">
        <f>+-MIN(NEM!G403,0)</f>
        <v>0</v>
      </c>
      <c r="M403" s="31">
        <f>NB.Hour!H403</f>
        <v>221.24799999999999</v>
      </c>
      <c r="N403" s="33">
        <f>NoSolar!H403</f>
        <v>227.61931412800001</v>
      </c>
      <c r="O403" s="33">
        <f>+NEM!P403</f>
        <v>166.409775384</v>
      </c>
      <c r="P403" s="33">
        <f>+NB.Hour!N403</f>
        <v>179.00586652000004</v>
      </c>
      <c r="Q403" s="22">
        <f>+SUM(N403,MAX($E403-20,0)*INDEX(Inputs!$F$24:$F$35,MATCH($D403,Inputs!$B$24:$B$35,0)),MAX($F403-20,0)*INDEX(Inputs!$G$24:$G$35,MATCH($D403,Inputs!$B$24:$B$35,0)))</f>
        <v>227.61931412800001</v>
      </c>
      <c r="R403" s="22">
        <f>+SUM(O403,MAX($E403-20,0)*INDEX(Inputs!$F$24:$F$35,MATCH($D403,Inputs!$B$24:$B$35,0)),MAX($F403-20,0)*INDEX(Inputs!$G$24:$G$35,MATCH($D403,Inputs!$B$24:$B$35,0)))</f>
        <v>166.409775384</v>
      </c>
      <c r="S403" s="22">
        <f>+SUM(P403,MAX($E403-20,0)*INDEX(Inputs!$F$24:$F$35,MATCH($D403,Inputs!$B$24:$B$35,0)),MAX($F403-20,0)*INDEX(Inputs!$G$24:$G$35,MATCH($D403,Inputs!$B$24:$B$35,0)))</f>
        <v>179.00586652000004</v>
      </c>
      <c r="U403" s="19"/>
    </row>
    <row r="404" spans="2:21" s="46" customFormat="1" x14ac:dyDescent="0.25">
      <c r="B404" s="48" t="s">
        <v>131</v>
      </c>
      <c r="C404" s="8">
        <v>2021</v>
      </c>
      <c r="D404" s="37">
        <v>12</v>
      </c>
      <c r="E404" s="49">
        <f>Data!J404</f>
        <v>18</v>
      </c>
      <c r="F404" s="49">
        <f>+Data!I404</f>
        <v>9.2159999999999993</v>
      </c>
      <c r="G404" s="31">
        <f>+NEM!G404</f>
        <v>2057.8000000000002</v>
      </c>
      <c r="H404" s="31">
        <f>NoSolar!E404</f>
        <v>2689.0140000000001</v>
      </c>
      <c r="I404" s="31">
        <f>+NEM!M404</f>
        <v>2057.8000000000002</v>
      </c>
      <c r="J404" s="31">
        <f>+NB.Hour!E404</f>
        <v>2161.672</v>
      </c>
      <c r="K404" s="67">
        <v>0</v>
      </c>
      <c r="L404" s="31">
        <f>+-MIN(NEM!G404,0)</f>
        <v>0</v>
      </c>
      <c r="M404" s="31">
        <f>NB.Hour!H404</f>
        <v>103.872</v>
      </c>
      <c r="N404" s="33">
        <f>NoSolar!H404</f>
        <v>219.93566274400001</v>
      </c>
      <c r="O404" s="33">
        <f>+NEM!P404</f>
        <v>192.03852880000002</v>
      </c>
      <c r="P404" s="33">
        <f>+NB.Hour!N404</f>
        <v>192.701855392</v>
      </c>
      <c r="Q404" s="22">
        <f>+SUM(N404,MAX($E404-20,0)*INDEX(Inputs!$F$24:$F$35,MATCH($D404,Inputs!$B$24:$B$35,0)),MAX($F404-20,0)*INDEX(Inputs!$G$24:$G$35,MATCH($D404,Inputs!$B$24:$B$35,0)))</f>
        <v>219.93566274400001</v>
      </c>
      <c r="R404" s="22">
        <f>+SUM(O404,MAX($E404-20,0)*INDEX(Inputs!$F$24:$F$35,MATCH($D404,Inputs!$B$24:$B$35,0)),MAX($F404-20,0)*INDEX(Inputs!$G$24:$G$35,MATCH($D404,Inputs!$B$24:$B$35,0)))</f>
        <v>192.03852880000002</v>
      </c>
      <c r="S404" s="22">
        <f>+SUM(P404,MAX($E404-20,0)*INDEX(Inputs!$F$24:$F$35,MATCH($D404,Inputs!$B$24:$B$35,0)),MAX($F404-20,0)*INDEX(Inputs!$G$24:$G$35,MATCH($D404,Inputs!$B$24:$B$35,0)))</f>
        <v>192.701855392</v>
      </c>
      <c r="U404" s="19"/>
    </row>
    <row r="405" spans="2:21" s="46" customFormat="1" x14ac:dyDescent="0.25">
      <c r="B405" s="48" t="s">
        <v>132</v>
      </c>
      <c r="C405" s="8">
        <v>2021</v>
      </c>
      <c r="D405" s="37">
        <v>1</v>
      </c>
      <c r="E405" s="49">
        <f>Data!J405</f>
        <v>13</v>
      </c>
      <c r="F405" s="49">
        <f>+Data!I405</f>
        <v>8.16</v>
      </c>
      <c r="G405" s="31">
        <f>+NEM!G405</f>
        <v>1113.53</v>
      </c>
      <c r="H405" s="31">
        <f>NoSolar!E405</f>
        <v>2042.874</v>
      </c>
      <c r="I405" s="31">
        <f>+NEM!M405</f>
        <v>0</v>
      </c>
      <c r="J405" s="31">
        <f>+NB.Hour!E405</f>
        <v>1425.79</v>
      </c>
      <c r="K405" s="67">
        <v>0</v>
      </c>
      <c r="L405" s="31">
        <f>+-MIN(NEM!G405,0)</f>
        <v>0</v>
      </c>
      <c r="M405" s="31">
        <f>NB.Hour!H405</f>
        <v>312.26</v>
      </c>
      <c r="N405" s="33">
        <f>NoSolar!H405</f>
        <v>191.378859304</v>
      </c>
      <c r="O405" s="33">
        <f>+NEM!P405</f>
        <v>0</v>
      </c>
      <c r="P405" s="33">
        <f>+NB.Hour!N405</f>
        <v>123.27564558</v>
      </c>
      <c r="Q405" s="22">
        <f>+SUM(N405,MAX($E405-20,0)*INDEX(Inputs!$F$24:$F$35,MATCH($D405,Inputs!$B$24:$B$35,0)),MAX($F405-20,0)*INDEX(Inputs!$G$24:$G$35,MATCH($D405,Inputs!$B$24:$B$35,0)))</f>
        <v>191.378859304</v>
      </c>
      <c r="R405" s="22">
        <f>+SUM(O405,MAX($E405-20,0)*INDEX(Inputs!$F$24:$F$35,MATCH($D405,Inputs!$B$24:$B$35,0)),MAX($F405-20,0)*INDEX(Inputs!$G$24:$G$35,MATCH($D405,Inputs!$B$24:$B$35,0)))</f>
        <v>0</v>
      </c>
      <c r="S405" s="22">
        <f>+SUM(P405,MAX($E405-20,0)*INDEX(Inputs!$F$24:$F$35,MATCH($D405,Inputs!$B$24:$B$35,0)),MAX($F405-20,0)*INDEX(Inputs!$G$24:$G$35,MATCH($D405,Inputs!$B$24:$B$35,0)))</f>
        <v>123.27564558</v>
      </c>
      <c r="U405" s="19"/>
    </row>
    <row r="406" spans="2:21" s="46" customFormat="1" x14ac:dyDescent="0.25">
      <c r="B406" s="48" t="s">
        <v>132</v>
      </c>
      <c r="C406" s="8">
        <v>2021</v>
      </c>
      <c r="D406" s="37">
        <v>2</v>
      </c>
      <c r="E406" s="49">
        <f>Data!J406</f>
        <v>13</v>
      </c>
      <c r="F406" s="49">
        <f>+Data!I406</f>
        <v>8.9600000000000009</v>
      </c>
      <c r="G406" s="31">
        <f>+NEM!G406</f>
        <v>609.85400000000004</v>
      </c>
      <c r="H406" s="31">
        <f>NoSolar!E406</f>
        <v>1927.998</v>
      </c>
      <c r="I406" s="31">
        <f>+NEM!M406</f>
        <v>0</v>
      </c>
      <c r="J406" s="31">
        <f>+NB.Hour!E406</f>
        <v>1159.6780000000001</v>
      </c>
      <c r="K406" s="67">
        <v>0</v>
      </c>
      <c r="L406" s="31">
        <f>+-MIN(NEM!G406,0)</f>
        <v>0</v>
      </c>
      <c r="M406" s="31">
        <f>NB.Hour!H406</f>
        <v>549.82399999999996</v>
      </c>
      <c r="N406" s="33">
        <f>NoSolar!H406</f>
        <v>182.66238651600003</v>
      </c>
      <c r="O406" s="33">
        <f>+NEM!P406</f>
        <v>0</v>
      </c>
      <c r="P406" s="33">
        <f>+NB.Hour!N406</f>
        <v>89.08136763600001</v>
      </c>
      <c r="Q406" s="22">
        <f>+SUM(N406,MAX($E406-20,0)*INDEX(Inputs!$F$24:$F$35,MATCH($D406,Inputs!$B$24:$B$35,0)),MAX($F406-20,0)*INDEX(Inputs!$G$24:$G$35,MATCH($D406,Inputs!$B$24:$B$35,0)))</f>
        <v>182.66238651600003</v>
      </c>
      <c r="R406" s="22">
        <f>+SUM(O406,MAX($E406-20,0)*INDEX(Inputs!$F$24:$F$35,MATCH($D406,Inputs!$B$24:$B$35,0)),MAX($F406-20,0)*INDEX(Inputs!$G$24:$G$35,MATCH($D406,Inputs!$B$24:$B$35,0)))</f>
        <v>0</v>
      </c>
      <c r="S406" s="22">
        <f>+SUM(P406,MAX($E406-20,0)*INDEX(Inputs!$F$24:$F$35,MATCH($D406,Inputs!$B$24:$B$35,0)),MAX($F406-20,0)*INDEX(Inputs!$G$24:$G$35,MATCH($D406,Inputs!$B$24:$B$35,0)))</f>
        <v>89.08136763600001</v>
      </c>
      <c r="U406" s="19"/>
    </row>
    <row r="407" spans="2:21" s="46" customFormat="1" x14ac:dyDescent="0.25">
      <c r="B407" s="48" t="s">
        <v>132</v>
      </c>
      <c r="C407" s="8">
        <v>2021</v>
      </c>
      <c r="D407" s="37">
        <v>3</v>
      </c>
      <c r="E407" s="49">
        <f>Data!J407</f>
        <v>13</v>
      </c>
      <c r="F407" s="49">
        <f>+Data!I407</f>
        <v>7.52</v>
      </c>
      <c r="G407" s="31">
        <f>+NEM!G407</f>
        <v>-464.07590000000027</v>
      </c>
      <c r="H407" s="31">
        <f>NoSolar!E407</f>
        <v>2058.2359999999999</v>
      </c>
      <c r="I407" s="31">
        <f>+NEM!M407</f>
        <v>0</v>
      </c>
      <c r="J407" s="31">
        <f>+NB.Hour!E407</f>
        <v>854.82249999999976</v>
      </c>
      <c r="K407" s="67">
        <v>0</v>
      </c>
      <c r="L407" s="31">
        <f>+-MIN(NEM!G407,0)</f>
        <v>464.07590000000027</v>
      </c>
      <c r="M407" s="31">
        <f>NB.Hour!H407</f>
        <v>1318.8984</v>
      </c>
      <c r="N407" s="33">
        <f>NoSolar!H407</f>
        <v>192.05779825600001</v>
      </c>
      <c r="O407" s="33">
        <f>+NEM!P407</f>
        <v>0</v>
      </c>
      <c r="P407" s="33">
        <f>+NB.Hour!N407</f>
        <v>31.120044790999977</v>
      </c>
      <c r="Q407" s="22">
        <f>+SUM(N407,MAX($E407-20,0)*INDEX(Inputs!$F$24:$F$35,MATCH($D407,Inputs!$B$24:$B$35,0)),MAX($F407-20,0)*INDEX(Inputs!$G$24:$G$35,MATCH($D407,Inputs!$B$24:$B$35,0)))</f>
        <v>192.05779825600001</v>
      </c>
      <c r="R407" s="22">
        <f>+SUM(O407,MAX($E407-20,0)*INDEX(Inputs!$F$24:$F$35,MATCH($D407,Inputs!$B$24:$B$35,0)),MAX($F407-20,0)*INDEX(Inputs!$G$24:$G$35,MATCH($D407,Inputs!$B$24:$B$35,0)))</f>
        <v>0</v>
      </c>
      <c r="S407" s="22">
        <f>+SUM(P407,MAX($E407-20,0)*INDEX(Inputs!$F$24:$F$35,MATCH($D407,Inputs!$B$24:$B$35,0)),MAX($F407-20,0)*INDEX(Inputs!$G$24:$G$35,MATCH($D407,Inputs!$B$24:$B$35,0)))</f>
        <v>31.120044790999977</v>
      </c>
      <c r="U407" s="19"/>
    </row>
    <row r="408" spans="2:21" s="46" customFormat="1" x14ac:dyDescent="0.25">
      <c r="B408" s="48" t="s">
        <v>132</v>
      </c>
      <c r="C408" s="8">
        <v>2021</v>
      </c>
      <c r="D408" s="37">
        <v>4</v>
      </c>
      <c r="E408" s="49">
        <f>Data!J408</f>
        <v>13</v>
      </c>
      <c r="F408" s="49">
        <f>+Data!I408</f>
        <v>8.48</v>
      </c>
      <c r="G408" s="31">
        <f>+NEM!G408</f>
        <v>-1108.7380000000003</v>
      </c>
      <c r="H408" s="31">
        <f>NoSolar!E408</f>
        <v>1964.1579999999999</v>
      </c>
      <c r="I408" s="31">
        <f>+NEM!M408</f>
        <v>0</v>
      </c>
      <c r="J408" s="31">
        <f>+NB.Hour!E408</f>
        <v>677.85400000000004</v>
      </c>
      <c r="K408" s="67">
        <v>0</v>
      </c>
      <c r="L408" s="31">
        <f>+-MIN(NEM!G408,0)</f>
        <v>1108.7380000000003</v>
      </c>
      <c r="M408" s="31">
        <f>NB.Hour!H408</f>
        <v>1786.5920000000001</v>
      </c>
      <c r="N408" s="33">
        <f>NoSolar!H408</f>
        <v>186.088257236</v>
      </c>
      <c r="O408" s="33">
        <f>+NEM!P408</f>
        <v>0</v>
      </c>
      <c r="P408" s="33">
        <f>+NB.Hour!N408</f>
        <v>0</v>
      </c>
      <c r="Q408" s="22">
        <f>+SUM(N408,MAX($E408-20,0)*INDEX(Inputs!$F$24:$F$35,MATCH($D408,Inputs!$B$24:$B$35,0)),MAX($F408-20,0)*INDEX(Inputs!$G$24:$G$35,MATCH($D408,Inputs!$B$24:$B$35,0)))</f>
        <v>186.088257236</v>
      </c>
      <c r="R408" s="22">
        <f>+SUM(O408,MAX($E408-20,0)*INDEX(Inputs!$F$24:$F$35,MATCH($D408,Inputs!$B$24:$B$35,0)),MAX($F408-20,0)*INDEX(Inputs!$G$24:$G$35,MATCH($D408,Inputs!$B$24:$B$35,0)))</f>
        <v>0</v>
      </c>
      <c r="S408" s="22">
        <f>+SUM(P408,MAX($E408-20,0)*INDEX(Inputs!$F$24:$F$35,MATCH($D408,Inputs!$B$24:$B$35,0)),MAX($F408-20,0)*INDEX(Inputs!$G$24:$G$35,MATCH($D408,Inputs!$B$24:$B$35,0)))</f>
        <v>0</v>
      </c>
      <c r="U408" s="19"/>
    </row>
    <row r="409" spans="2:21" s="46" customFormat="1" x14ac:dyDescent="0.25">
      <c r="B409" s="48" t="s">
        <v>132</v>
      </c>
      <c r="C409" s="8">
        <v>2021</v>
      </c>
      <c r="D409" s="37">
        <v>5</v>
      </c>
      <c r="E409" s="49">
        <f>Data!J409</f>
        <v>13</v>
      </c>
      <c r="F409" s="49">
        <f>+Data!I409</f>
        <v>11.52</v>
      </c>
      <c r="G409" s="31">
        <f>+NEM!G409</f>
        <v>-1426.048</v>
      </c>
      <c r="H409" s="31">
        <f>NoSolar!E409</f>
        <v>1977.28</v>
      </c>
      <c r="I409" s="31">
        <f>+NEM!M409</f>
        <v>0</v>
      </c>
      <c r="J409" s="31">
        <f>+NB.Hour!E409</f>
        <v>596.51199999999994</v>
      </c>
      <c r="K409" s="67">
        <v>0</v>
      </c>
      <c r="L409" s="31">
        <f>+-MIN(NEM!G409,0)</f>
        <v>1426.048</v>
      </c>
      <c r="M409" s="31">
        <f>NB.Hour!H409</f>
        <v>2022.56</v>
      </c>
      <c r="N409" s="33">
        <f>NoSolar!H409</f>
        <v>187.33146176000002</v>
      </c>
      <c r="O409" s="33">
        <f>+NEM!P409</f>
        <v>0</v>
      </c>
      <c r="P409" s="33">
        <f>+NB.Hour!N409</f>
        <v>0</v>
      </c>
      <c r="Q409" s="22">
        <f>+SUM(N409,MAX($E409-20,0)*INDEX(Inputs!$F$24:$F$35,MATCH($D409,Inputs!$B$24:$B$35,0)),MAX($F409-20,0)*INDEX(Inputs!$G$24:$G$35,MATCH($D409,Inputs!$B$24:$B$35,0)))</f>
        <v>187.33146176000002</v>
      </c>
      <c r="R409" s="22">
        <f>+SUM(O409,MAX($E409-20,0)*INDEX(Inputs!$F$24:$F$35,MATCH($D409,Inputs!$B$24:$B$35,0)),MAX($F409-20,0)*INDEX(Inputs!$G$24:$G$35,MATCH($D409,Inputs!$B$24:$B$35,0)))</f>
        <v>0</v>
      </c>
      <c r="S409" s="22">
        <f>+SUM(P409,MAX($E409-20,0)*INDEX(Inputs!$F$24:$F$35,MATCH($D409,Inputs!$B$24:$B$35,0)),MAX($F409-20,0)*INDEX(Inputs!$G$24:$G$35,MATCH($D409,Inputs!$B$24:$B$35,0)))</f>
        <v>0</v>
      </c>
      <c r="U409" s="19"/>
    </row>
    <row r="410" spans="2:21" s="46" customFormat="1" x14ac:dyDescent="0.25">
      <c r="B410" s="48" t="s">
        <v>132</v>
      </c>
      <c r="C410" s="8">
        <v>2021</v>
      </c>
      <c r="D410" s="37">
        <v>6</v>
      </c>
      <c r="E410" s="49">
        <f>Data!J410</f>
        <v>13</v>
      </c>
      <c r="F410" s="49">
        <f>+Data!I410</f>
        <v>15.68</v>
      </c>
      <c r="G410" s="31">
        <f>+NEM!G410</f>
        <v>-1262.7860000000001</v>
      </c>
      <c r="H410" s="31">
        <f>NoSolar!E410</f>
        <v>2407.998</v>
      </c>
      <c r="I410" s="31">
        <f>+NEM!M410</f>
        <v>0</v>
      </c>
      <c r="J410" s="31">
        <f>+NB.Hour!E410</f>
        <v>586.94200000000001</v>
      </c>
      <c r="K410" s="67">
        <v>0</v>
      </c>
      <c r="L410" s="31">
        <f>+-MIN(NEM!G410,0)</f>
        <v>1262.7860000000001</v>
      </c>
      <c r="M410" s="31">
        <f>NB.Hour!H410</f>
        <v>1849.7280000000001</v>
      </c>
      <c r="N410" s="33">
        <f>NoSolar!H410</f>
        <v>230.376030568</v>
      </c>
      <c r="O410" s="33">
        <f>+NEM!P410</f>
        <v>0</v>
      </c>
      <c r="P410" s="33">
        <f>+NB.Hour!N410</f>
        <v>0</v>
      </c>
      <c r="Q410" s="22">
        <f>+SUM(N410,MAX($E410-20,0)*INDEX(Inputs!$F$24:$F$35,MATCH($D410,Inputs!$B$24:$B$35,0)),MAX($F410-20,0)*INDEX(Inputs!$G$24:$G$35,MATCH($D410,Inputs!$B$24:$B$35,0)))</f>
        <v>230.376030568</v>
      </c>
      <c r="R410" s="22">
        <f>+SUM(O410,MAX($E410-20,0)*INDEX(Inputs!$F$24:$F$35,MATCH($D410,Inputs!$B$24:$B$35,0)),MAX($F410-20,0)*INDEX(Inputs!$G$24:$G$35,MATCH($D410,Inputs!$B$24:$B$35,0)))</f>
        <v>0</v>
      </c>
      <c r="S410" s="22">
        <f>+SUM(P410,MAX($E410-20,0)*INDEX(Inputs!$F$24:$F$35,MATCH($D410,Inputs!$B$24:$B$35,0)),MAX($F410-20,0)*INDEX(Inputs!$G$24:$G$35,MATCH($D410,Inputs!$B$24:$B$35,0)))</f>
        <v>0</v>
      </c>
      <c r="U410" s="19"/>
    </row>
    <row r="411" spans="2:21" s="46" customFormat="1" x14ac:dyDescent="0.25">
      <c r="B411" s="48" t="s">
        <v>132</v>
      </c>
      <c r="C411" s="8">
        <v>2021</v>
      </c>
      <c r="D411" s="37">
        <v>7</v>
      </c>
      <c r="E411" s="49">
        <f>Data!J411</f>
        <v>13</v>
      </c>
      <c r="F411" s="49">
        <f>+Data!I411</f>
        <v>14.398</v>
      </c>
      <c r="G411" s="31">
        <f>+NEM!G411</f>
        <v>-466.97800000000007</v>
      </c>
      <c r="H411" s="31">
        <f>NoSolar!E411</f>
        <v>2516.6379999999999</v>
      </c>
      <c r="I411" s="31">
        <f>+NEM!M411</f>
        <v>0</v>
      </c>
      <c r="J411" s="31">
        <f>+NB.Hour!E411</f>
        <v>806.78399999999988</v>
      </c>
      <c r="K411" s="67">
        <v>0</v>
      </c>
      <c r="L411" s="31">
        <f>+-MIN(NEM!G411,0)</f>
        <v>466.97800000000007</v>
      </c>
      <c r="M411" s="31">
        <f>NB.Hour!H411</f>
        <v>1273.7619999999999</v>
      </c>
      <c r="N411" s="33">
        <f>NoSolar!H411</f>
        <v>235.668536808</v>
      </c>
      <c r="O411" s="33">
        <f>+NEM!P411</f>
        <v>0</v>
      </c>
      <c r="P411" s="33">
        <f>+NB.Hour!N411</f>
        <v>5.3024510519999595</v>
      </c>
      <c r="Q411" s="22">
        <f>+SUM(N411,MAX($E411-20,0)*INDEX(Inputs!$F$24:$F$35,MATCH($D411,Inputs!$B$24:$B$35,0)),MAX($F411-20,0)*INDEX(Inputs!$G$24:$G$35,MATCH($D411,Inputs!$B$24:$B$35,0)))</f>
        <v>235.668536808</v>
      </c>
      <c r="R411" s="22">
        <f>+SUM(O411,MAX($E411-20,0)*INDEX(Inputs!$F$24:$F$35,MATCH($D411,Inputs!$B$24:$B$35,0)),MAX($F411-20,0)*INDEX(Inputs!$G$24:$G$35,MATCH($D411,Inputs!$B$24:$B$35,0)))</f>
        <v>0</v>
      </c>
      <c r="S411" s="22">
        <f>+SUM(P411,MAX($E411-20,0)*INDEX(Inputs!$F$24:$F$35,MATCH($D411,Inputs!$B$24:$B$35,0)),MAX($F411-20,0)*INDEX(Inputs!$G$24:$G$35,MATCH($D411,Inputs!$B$24:$B$35,0)))</f>
        <v>5.3024510519999595</v>
      </c>
      <c r="U411" s="19"/>
    </row>
    <row r="412" spans="2:21" s="46" customFormat="1" x14ac:dyDescent="0.25">
      <c r="B412" s="48" t="s">
        <v>132</v>
      </c>
      <c r="C412" s="8">
        <v>2021</v>
      </c>
      <c r="D412" s="37">
        <v>8</v>
      </c>
      <c r="E412" s="49">
        <f>Data!J412</f>
        <v>13</v>
      </c>
      <c r="F412" s="49">
        <f>+Data!I412</f>
        <v>12.638</v>
      </c>
      <c r="G412" s="31">
        <f>+NEM!G412</f>
        <v>-592.096</v>
      </c>
      <c r="H412" s="31">
        <f>NoSolar!E412</f>
        <v>2191.52</v>
      </c>
      <c r="I412" s="31">
        <f>+NEM!M412</f>
        <v>0</v>
      </c>
      <c r="J412" s="31">
        <f>+NB.Hour!E412</f>
        <v>790.048</v>
      </c>
      <c r="K412" s="67">
        <v>0</v>
      </c>
      <c r="L412" s="31">
        <f>+-MIN(NEM!G412,0)</f>
        <v>592.096</v>
      </c>
      <c r="M412" s="31">
        <f>NB.Hour!H412</f>
        <v>1382.144</v>
      </c>
      <c r="N412" s="33">
        <f>NoSolar!H412</f>
        <v>219.83008831999999</v>
      </c>
      <c r="O412" s="33">
        <f>+NEM!P412</f>
        <v>0</v>
      </c>
      <c r="P412" s="33">
        <f>+NB.Hour!N412</f>
        <v>30.893687359999994</v>
      </c>
      <c r="Q412" s="22">
        <f>+SUM(N412,MAX($E412-20,0)*INDEX(Inputs!$F$24:$F$35,MATCH($D412,Inputs!$B$24:$B$35,0)),MAX($F412-20,0)*INDEX(Inputs!$G$24:$G$35,MATCH($D412,Inputs!$B$24:$B$35,0)))</f>
        <v>219.83008831999999</v>
      </c>
      <c r="R412" s="22">
        <f>+SUM(O412,MAX($E412-20,0)*INDEX(Inputs!$F$24:$F$35,MATCH($D412,Inputs!$B$24:$B$35,0)),MAX($F412-20,0)*INDEX(Inputs!$G$24:$G$35,MATCH($D412,Inputs!$B$24:$B$35,0)))</f>
        <v>0</v>
      </c>
      <c r="S412" s="22">
        <f>+SUM(P412,MAX($E412-20,0)*INDEX(Inputs!$F$24:$F$35,MATCH($D412,Inputs!$B$24:$B$35,0)),MAX($F412-20,0)*INDEX(Inputs!$G$24:$G$35,MATCH($D412,Inputs!$B$24:$B$35,0)))</f>
        <v>30.893687359999994</v>
      </c>
      <c r="U412" s="19"/>
    </row>
    <row r="413" spans="2:21" s="46" customFormat="1" x14ac:dyDescent="0.25">
      <c r="B413" s="48" t="s">
        <v>132</v>
      </c>
      <c r="C413" s="8">
        <v>2021</v>
      </c>
      <c r="D413" s="37">
        <v>9</v>
      </c>
      <c r="E413" s="49">
        <f>Data!J413</f>
        <v>13</v>
      </c>
      <c r="F413" s="49">
        <f>+Data!I413</f>
        <v>10.4</v>
      </c>
      <c r="G413" s="31">
        <f>+NEM!G413</f>
        <v>-514.54</v>
      </c>
      <c r="H413" s="31">
        <f>NoSolar!E413</f>
        <v>2078.42</v>
      </c>
      <c r="I413" s="31">
        <f>+NEM!M413</f>
        <v>0</v>
      </c>
      <c r="J413" s="31">
        <f>+NB.Hour!E413</f>
        <v>720.55799999999999</v>
      </c>
      <c r="K413" s="67">
        <v>0</v>
      </c>
      <c r="L413" s="31">
        <f>+-MIN(NEM!G413,0)</f>
        <v>514.54</v>
      </c>
      <c r="M413" s="31">
        <f>NB.Hour!H413</f>
        <v>1235.098</v>
      </c>
      <c r="N413" s="33">
        <f>NoSolar!H413</f>
        <v>192.94985032000002</v>
      </c>
      <c r="O413" s="33">
        <f>+NEM!P413</f>
        <v>0</v>
      </c>
      <c r="P413" s="33">
        <f>+NB.Hour!N413</f>
        <v>21.568050655999997</v>
      </c>
      <c r="Q413" s="22">
        <f>+SUM(N413,MAX($E413-20,0)*INDEX(Inputs!$F$24:$F$35,MATCH($D413,Inputs!$B$24:$B$35,0)),MAX($F413-20,0)*INDEX(Inputs!$G$24:$G$35,MATCH($D413,Inputs!$B$24:$B$35,0)))</f>
        <v>192.94985032000002</v>
      </c>
      <c r="R413" s="22">
        <f>+SUM(O413,MAX($E413-20,0)*INDEX(Inputs!$F$24:$F$35,MATCH($D413,Inputs!$B$24:$B$35,0)),MAX($F413-20,0)*INDEX(Inputs!$G$24:$G$35,MATCH($D413,Inputs!$B$24:$B$35,0)))</f>
        <v>0</v>
      </c>
      <c r="S413" s="22">
        <f>+SUM(P413,MAX($E413-20,0)*INDEX(Inputs!$F$24:$F$35,MATCH($D413,Inputs!$B$24:$B$35,0)),MAX($F413-20,0)*INDEX(Inputs!$G$24:$G$35,MATCH($D413,Inputs!$B$24:$B$35,0)))</f>
        <v>21.568050655999997</v>
      </c>
      <c r="U413" s="19"/>
    </row>
    <row r="414" spans="2:21" s="46" customFormat="1" x14ac:dyDescent="0.25">
      <c r="B414" s="48" t="s">
        <v>132</v>
      </c>
      <c r="C414" s="8">
        <v>2021</v>
      </c>
      <c r="D414" s="37">
        <v>10</v>
      </c>
      <c r="E414" s="49">
        <f>Data!J414</f>
        <v>13</v>
      </c>
      <c r="F414" s="49">
        <f>+Data!I414</f>
        <v>7.68</v>
      </c>
      <c r="G414" s="31">
        <f>+NEM!G414</f>
        <v>167.98800000000006</v>
      </c>
      <c r="H414" s="31">
        <f>NoSolar!E414</f>
        <v>1852.02</v>
      </c>
      <c r="I414" s="31">
        <f>+NEM!M414</f>
        <v>0</v>
      </c>
      <c r="J414" s="31">
        <f>+NB.Hour!E414</f>
        <v>959.18799999999999</v>
      </c>
      <c r="K414" s="67">
        <v>0</v>
      </c>
      <c r="L414" s="31">
        <f>+-MIN(NEM!G414,0)</f>
        <v>0</v>
      </c>
      <c r="M414" s="31">
        <f>NB.Hour!H414</f>
        <v>791.2</v>
      </c>
      <c r="N414" s="33">
        <f>NoSolar!H414</f>
        <v>175.46407884000001</v>
      </c>
      <c r="O414" s="33">
        <f>+NEM!P414</f>
        <v>0</v>
      </c>
      <c r="P414" s="33">
        <f>+NB.Hour!N414</f>
        <v>60.960117496000009</v>
      </c>
      <c r="Q414" s="22">
        <f>+SUM(N414,MAX($E414-20,0)*INDEX(Inputs!$F$24:$F$35,MATCH($D414,Inputs!$B$24:$B$35,0)),MAX($F414-20,0)*INDEX(Inputs!$G$24:$G$35,MATCH($D414,Inputs!$B$24:$B$35,0)))</f>
        <v>175.46407884000001</v>
      </c>
      <c r="R414" s="22">
        <f>+SUM(O414,MAX($E414-20,0)*INDEX(Inputs!$F$24:$F$35,MATCH($D414,Inputs!$B$24:$B$35,0)),MAX($F414-20,0)*INDEX(Inputs!$G$24:$G$35,MATCH($D414,Inputs!$B$24:$B$35,0)))</f>
        <v>0</v>
      </c>
      <c r="S414" s="22">
        <f>+SUM(P414,MAX($E414-20,0)*INDEX(Inputs!$F$24:$F$35,MATCH($D414,Inputs!$B$24:$B$35,0)),MAX($F414-20,0)*INDEX(Inputs!$G$24:$G$35,MATCH($D414,Inputs!$B$24:$B$35,0)))</f>
        <v>60.960117496000009</v>
      </c>
      <c r="U414" s="19"/>
    </row>
    <row r="415" spans="2:21" s="46" customFormat="1" x14ac:dyDescent="0.25">
      <c r="B415" s="48" t="s">
        <v>132</v>
      </c>
      <c r="C415" s="8">
        <v>2021</v>
      </c>
      <c r="D415" s="37">
        <v>11</v>
      </c>
      <c r="E415" s="49">
        <f>Data!J415</f>
        <v>13</v>
      </c>
      <c r="F415" s="49">
        <f>+Data!I415</f>
        <v>8</v>
      </c>
      <c r="G415" s="31">
        <f>+NEM!G415</f>
        <v>628.66000000000008</v>
      </c>
      <c r="H415" s="31">
        <f>NoSolar!E415</f>
        <v>1802.42</v>
      </c>
      <c r="I415" s="31">
        <f>+NEM!M415</f>
        <v>0</v>
      </c>
      <c r="J415" s="31">
        <f>+NB.Hour!E415</f>
        <v>1108.884</v>
      </c>
      <c r="K415" s="67">
        <v>0</v>
      </c>
      <c r="L415" s="31">
        <f>+-MIN(NEM!G415,0)</f>
        <v>0</v>
      </c>
      <c r="M415" s="31">
        <f>NB.Hour!H415</f>
        <v>480.22399999999999</v>
      </c>
      <c r="N415" s="33">
        <f>NoSolar!H415</f>
        <v>170.76487564000001</v>
      </c>
      <c r="O415" s="33">
        <f>+NEM!P415</f>
        <v>0</v>
      </c>
      <c r="P415" s="33">
        <f>+NB.Hour!N415</f>
        <v>86.900618488000021</v>
      </c>
      <c r="Q415" s="22">
        <f>+SUM(N415,MAX($E415-20,0)*INDEX(Inputs!$F$24:$F$35,MATCH($D415,Inputs!$B$24:$B$35,0)),MAX($F415-20,0)*INDEX(Inputs!$G$24:$G$35,MATCH($D415,Inputs!$B$24:$B$35,0)))</f>
        <v>170.76487564000001</v>
      </c>
      <c r="R415" s="22">
        <f>+SUM(O415,MAX($E415-20,0)*INDEX(Inputs!$F$24:$F$35,MATCH($D415,Inputs!$B$24:$B$35,0)),MAX($F415-20,0)*INDEX(Inputs!$G$24:$G$35,MATCH($D415,Inputs!$B$24:$B$35,0)))</f>
        <v>0</v>
      </c>
      <c r="S415" s="22">
        <f>+SUM(P415,MAX($E415-20,0)*INDEX(Inputs!$F$24:$F$35,MATCH($D415,Inputs!$B$24:$B$35,0)),MAX($F415-20,0)*INDEX(Inputs!$G$24:$G$35,MATCH($D415,Inputs!$B$24:$B$35,0)))</f>
        <v>86.900618488000021</v>
      </c>
      <c r="U415" s="19"/>
    </row>
    <row r="416" spans="2:21" s="46" customFormat="1" x14ac:dyDescent="0.25">
      <c r="B416" s="48" t="s">
        <v>132</v>
      </c>
      <c r="C416" s="8">
        <v>2021</v>
      </c>
      <c r="D416" s="37">
        <v>12</v>
      </c>
      <c r="E416" s="49">
        <f>Data!J416</f>
        <v>13</v>
      </c>
      <c r="F416" s="49">
        <f>+Data!I416</f>
        <v>8.16</v>
      </c>
      <c r="G416" s="31">
        <f>+NEM!G416</f>
        <v>1445.3679999999999</v>
      </c>
      <c r="H416" s="31">
        <f>NoSolar!E416</f>
        <v>1933.56</v>
      </c>
      <c r="I416" s="31">
        <f>+NEM!M416</f>
        <v>0</v>
      </c>
      <c r="J416" s="31">
        <f>+NB.Hour!E416</f>
        <v>1581.1119999999999</v>
      </c>
      <c r="K416" s="67">
        <v>0</v>
      </c>
      <c r="L416" s="31">
        <f>+-MIN(NEM!G416,0)</f>
        <v>0</v>
      </c>
      <c r="M416" s="31">
        <f>NB.Hour!H416</f>
        <v>135.744</v>
      </c>
      <c r="N416" s="33">
        <f>NoSolar!H416</f>
        <v>183.18934152</v>
      </c>
      <c r="O416" s="33">
        <f>+NEM!P416</f>
        <v>0</v>
      </c>
      <c r="P416" s="33">
        <f>+NB.Hour!N416</f>
        <v>144.66523246399998</v>
      </c>
      <c r="Q416" s="22">
        <f>+SUM(N416,MAX($E416-20,0)*INDEX(Inputs!$F$24:$F$35,MATCH($D416,Inputs!$B$24:$B$35,0)),MAX($F416-20,0)*INDEX(Inputs!$G$24:$G$35,MATCH($D416,Inputs!$B$24:$B$35,0)))</f>
        <v>183.18934152</v>
      </c>
      <c r="R416" s="22">
        <f>+SUM(O416,MAX($E416-20,0)*INDEX(Inputs!$F$24:$F$35,MATCH($D416,Inputs!$B$24:$B$35,0)),MAX($F416-20,0)*INDEX(Inputs!$G$24:$G$35,MATCH($D416,Inputs!$B$24:$B$35,0)))</f>
        <v>0</v>
      </c>
      <c r="S416" s="22">
        <f>+SUM(P416,MAX($E416-20,0)*INDEX(Inputs!$F$24:$F$35,MATCH($D416,Inputs!$B$24:$B$35,0)),MAX($F416-20,0)*INDEX(Inputs!$G$24:$G$35,MATCH($D416,Inputs!$B$24:$B$35,0)))</f>
        <v>144.66523246399998</v>
      </c>
      <c r="U416" s="19"/>
    </row>
    <row r="417" spans="2:21" s="46" customFormat="1" x14ac:dyDescent="0.25">
      <c r="B417" s="48" t="s">
        <v>133</v>
      </c>
      <c r="C417" s="8">
        <v>2021</v>
      </c>
      <c r="D417" s="37">
        <v>1</v>
      </c>
      <c r="E417" s="49">
        <f>Data!J417</f>
        <v>46</v>
      </c>
      <c r="F417" s="49">
        <f>+Data!I417</f>
        <v>16.22</v>
      </c>
      <c r="G417" s="31">
        <f>+NEM!G417</f>
        <v>4713.1185000000005</v>
      </c>
      <c r="H417" s="31">
        <f>NoSolar!E417</f>
        <v>6094.5640000000003</v>
      </c>
      <c r="I417" s="31">
        <f>+NEM!M417</f>
        <v>4713.1185000000005</v>
      </c>
      <c r="J417" s="31">
        <f>+NB.Hour!E417</f>
        <v>4953.7323999999999</v>
      </c>
      <c r="K417" s="67">
        <v>0</v>
      </c>
      <c r="L417" s="31">
        <f>+-MIN(NEM!G417,0)</f>
        <v>0</v>
      </c>
      <c r="M417" s="31">
        <f>NB.Hour!H417</f>
        <v>240.6139</v>
      </c>
      <c r="N417" s="33">
        <f>NoSolar!H417</f>
        <v>370.44735054400002</v>
      </c>
      <c r="O417" s="33">
        <f>+NEM!P417</f>
        <v>309.39298522600001</v>
      </c>
      <c r="P417" s="33">
        <f>+NB.Hour!N417</f>
        <v>310.92954559140003</v>
      </c>
      <c r="Q417" s="22">
        <f>+SUM(N417,MAX($E417-20,0)*INDEX(Inputs!$F$24:$F$35,MATCH($D417,Inputs!$B$24:$B$35,0)),MAX($F417-20,0)*INDEX(Inputs!$G$24:$G$35,MATCH($D417,Inputs!$B$24:$B$35,0)))</f>
        <v>397.22735054400005</v>
      </c>
      <c r="R417" s="22">
        <f>+SUM(O417,MAX($E417-20,0)*INDEX(Inputs!$F$24:$F$35,MATCH($D417,Inputs!$B$24:$B$35,0)),MAX($F417-20,0)*INDEX(Inputs!$G$24:$G$35,MATCH($D417,Inputs!$B$24:$B$35,0)))</f>
        <v>336.17298522600004</v>
      </c>
      <c r="S417" s="22">
        <f>+SUM(P417,MAX($E417-20,0)*INDEX(Inputs!$F$24:$F$35,MATCH($D417,Inputs!$B$24:$B$35,0)),MAX($F417-20,0)*INDEX(Inputs!$G$24:$G$35,MATCH($D417,Inputs!$B$24:$B$35,0)))</f>
        <v>337.7095455914</v>
      </c>
      <c r="U417" s="19"/>
    </row>
    <row r="418" spans="2:21" s="46" customFormat="1" x14ac:dyDescent="0.25">
      <c r="B418" s="48" t="s">
        <v>133</v>
      </c>
      <c r="C418" s="8">
        <v>2021</v>
      </c>
      <c r="D418" s="37">
        <v>2</v>
      </c>
      <c r="E418" s="49">
        <f>Data!J418</f>
        <v>46</v>
      </c>
      <c r="F418" s="49">
        <f>+Data!I418</f>
        <v>17.364000000000001</v>
      </c>
      <c r="G418" s="31">
        <f>+NEM!G418</f>
        <v>3948.5168000000003</v>
      </c>
      <c r="H418" s="31">
        <f>NoSolar!E418</f>
        <v>5756.2120000000004</v>
      </c>
      <c r="I418" s="31">
        <f>+NEM!M418</f>
        <v>3948.5168000000003</v>
      </c>
      <c r="J418" s="31">
        <f>+NB.Hour!E418</f>
        <v>4317.5128999999997</v>
      </c>
      <c r="K418" s="67">
        <v>0</v>
      </c>
      <c r="L418" s="31">
        <f>+-MIN(NEM!G418,0)</f>
        <v>0</v>
      </c>
      <c r="M418" s="31">
        <f>NB.Hour!H418</f>
        <v>368.99610000000001</v>
      </c>
      <c r="N418" s="33">
        <f>NoSolar!H418</f>
        <v>355.493545552</v>
      </c>
      <c r="O418" s="33">
        <f>+NEM!P418</f>
        <v>275.60064849280002</v>
      </c>
      <c r="P418" s="33">
        <f>+NB.Hour!N418</f>
        <v>277.95705758740002</v>
      </c>
      <c r="Q418" s="22">
        <f>+SUM(N418,MAX($E418-20,0)*INDEX(Inputs!$F$24:$F$35,MATCH($D418,Inputs!$B$24:$B$35,0)),MAX($F418-20,0)*INDEX(Inputs!$G$24:$G$35,MATCH($D418,Inputs!$B$24:$B$35,0)))</f>
        <v>382.27354555199997</v>
      </c>
      <c r="R418" s="22">
        <f>+SUM(O418,MAX($E418-20,0)*INDEX(Inputs!$F$24:$F$35,MATCH($D418,Inputs!$B$24:$B$35,0)),MAX($F418-20,0)*INDEX(Inputs!$G$24:$G$35,MATCH($D418,Inputs!$B$24:$B$35,0)))</f>
        <v>302.38064849279999</v>
      </c>
      <c r="S418" s="22">
        <f>+SUM(P418,MAX($E418-20,0)*INDEX(Inputs!$F$24:$F$35,MATCH($D418,Inputs!$B$24:$B$35,0)),MAX($F418-20,0)*INDEX(Inputs!$G$24:$G$35,MATCH($D418,Inputs!$B$24:$B$35,0)))</f>
        <v>304.73705758740005</v>
      </c>
      <c r="U418" s="19"/>
    </row>
    <row r="419" spans="2:21" s="46" customFormat="1" x14ac:dyDescent="0.25">
      <c r="B419" s="48" t="s">
        <v>133</v>
      </c>
      <c r="C419" s="8">
        <v>2021</v>
      </c>
      <c r="D419" s="37">
        <v>3</v>
      </c>
      <c r="E419" s="49">
        <f>Data!J419</f>
        <v>46</v>
      </c>
      <c r="F419" s="49">
        <f>+Data!I419</f>
        <v>40.183999999999997</v>
      </c>
      <c r="G419" s="31">
        <f>+NEM!G419</f>
        <v>2646.1769999999997</v>
      </c>
      <c r="H419" s="31">
        <f>NoSolar!E419</f>
        <v>6679.5439999999999</v>
      </c>
      <c r="I419" s="31">
        <f>+NEM!M419</f>
        <v>2646.1769999999997</v>
      </c>
      <c r="J419" s="31">
        <f>+NB.Hour!E419</f>
        <v>3905.2084999999997</v>
      </c>
      <c r="K419" s="67">
        <v>0</v>
      </c>
      <c r="L419" s="31">
        <f>+-MIN(NEM!G419,0)</f>
        <v>0</v>
      </c>
      <c r="M419" s="31">
        <f>NB.Hour!H419</f>
        <v>1259.0315000000001</v>
      </c>
      <c r="N419" s="33">
        <f>NoSolar!H419</f>
        <v>396.30112662400001</v>
      </c>
      <c r="O419" s="33">
        <f>+NEM!P419</f>
        <v>218.04243869199999</v>
      </c>
      <c r="P419" s="33">
        <f>+NB.Hour!N419</f>
        <v>226.08261385099999</v>
      </c>
      <c r="Q419" s="22">
        <f>+SUM(N419,MAX($E419-20,0)*INDEX(Inputs!$F$24:$F$35,MATCH($D419,Inputs!$B$24:$B$35,0)),MAX($F419-20,0)*INDEX(Inputs!$G$24:$G$35,MATCH($D419,Inputs!$B$24:$B$35,0)))</f>
        <v>512.89992662400005</v>
      </c>
      <c r="R419" s="22">
        <f>+SUM(O419,MAX($E419-20,0)*INDEX(Inputs!$F$24:$F$35,MATCH($D419,Inputs!$B$24:$B$35,0)),MAX($F419-20,0)*INDEX(Inputs!$G$24:$G$35,MATCH($D419,Inputs!$B$24:$B$35,0)))</f>
        <v>334.641238692</v>
      </c>
      <c r="S419" s="22">
        <f>+SUM(P419,MAX($E419-20,0)*INDEX(Inputs!$F$24:$F$35,MATCH($D419,Inputs!$B$24:$B$35,0)),MAX($F419-20,0)*INDEX(Inputs!$G$24:$G$35,MATCH($D419,Inputs!$B$24:$B$35,0)))</f>
        <v>342.681413851</v>
      </c>
      <c r="U419" s="19"/>
    </row>
    <row r="420" spans="2:21" s="46" customFormat="1" x14ac:dyDescent="0.25">
      <c r="B420" s="48" t="s">
        <v>133</v>
      </c>
      <c r="C420" s="8">
        <v>2021</v>
      </c>
      <c r="D420" s="37">
        <v>4</v>
      </c>
      <c r="E420" s="49">
        <f>Data!J420</f>
        <v>46</v>
      </c>
      <c r="F420" s="49">
        <f>+Data!I420</f>
        <v>26.704000000000001</v>
      </c>
      <c r="G420" s="31">
        <f>+NEM!G420</f>
        <v>1136.2141000000001</v>
      </c>
      <c r="H420" s="31">
        <f>NoSolar!E420</f>
        <v>6353.16</v>
      </c>
      <c r="I420" s="31">
        <f>+NEM!M420</f>
        <v>1136.2141000000001</v>
      </c>
      <c r="J420" s="31">
        <f>+NB.Hour!E420</f>
        <v>2927.8380000000002</v>
      </c>
      <c r="K420" s="67">
        <v>0</v>
      </c>
      <c r="L420" s="31">
        <f>+-MIN(NEM!G420,0)</f>
        <v>0</v>
      </c>
      <c r="M420" s="31">
        <f>NB.Hour!H420</f>
        <v>1791.6239</v>
      </c>
      <c r="N420" s="33">
        <f>NoSolar!H420</f>
        <v>381.87625936000001</v>
      </c>
      <c r="O420" s="33">
        <f>+NEM!P420</f>
        <v>107.64719626220003</v>
      </c>
      <c r="P420" s="33">
        <f>+NB.Hour!N420</f>
        <v>162.74942858899999</v>
      </c>
      <c r="Q420" s="22">
        <f>+SUM(N420,MAX($E420-20,0)*INDEX(Inputs!$F$24:$F$35,MATCH($D420,Inputs!$B$24:$B$35,0)),MAX($F420-20,0)*INDEX(Inputs!$G$24:$G$35,MATCH($D420,Inputs!$B$24:$B$35,0)))</f>
        <v>438.48905936000006</v>
      </c>
      <c r="R420" s="22">
        <f>+SUM(O420,MAX($E420-20,0)*INDEX(Inputs!$F$24:$F$35,MATCH($D420,Inputs!$B$24:$B$35,0)),MAX($F420-20,0)*INDEX(Inputs!$G$24:$G$35,MATCH($D420,Inputs!$B$24:$B$35,0)))</f>
        <v>164.25999626220002</v>
      </c>
      <c r="S420" s="22">
        <f>+SUM(P420,MAX($E420-20,0)*INDEX(Inputs!$F$24:$F$35,MATCH($D420,Inputs!$B$24:$B$35,0)),MAX($F420-20,0)*INDEX(Inputs!$G$24:$G$35,MATCH($D420,Inputs!$B$24:$B$35,0)))</f>
        <v>219.36222858899998</v>
      </c>
      <c r="U420" s="19"/>
    </row>
    <row r="421" spans="2:21" s="46" customFormat="1" x14ac:dyDescent="0.25">
      <c r="B421" s="48" t="s">
        <v>133</v>
      </c>
      <c r="C421" s="8">
        <v>2021</v>
      </c>
      <c r="D421" s="37">
        <v>5</v>
      </c>
      <c r="E421" s="49">
        <f>Data!J421</f>
        <v>46</v>
      </c>
      <c r="F421" s="49">
        <f>+Data!I421</f>
        <v>32.276000000000003</v>
      </c>
      <c r="G421" s="31">
        <f>+NEM!G421</f>
        <v>704.68650000000071</v>
      </c>
      <c r="H421" s="31">
        <f>NoSolar!E421</f>
        <v>6947.14</v>
      </c>
      <c r="I421" s="31">
        <f>+NEM!M421</f>
        <v>704.68650000000071</v>
      </c>
      <c r="J421" s="31">
        <f>+NB.Hour!E421</f>
        <v>2824.5339000000008</v>
      </c>
      <c r="K421" s="67">
        <v>0</v>
      </c>
      <c r="L421" s="31">
        <f>+-MIN(NEM!G421,0)</f>
        <v>0</v>
      </c>
      <c r="M421" s="31">
        <f>NB.Hour!H421</f>
        <v>2119.8474000000001</v>
      </c>
      <c r="N421" s="33">
        <f>NoSolar!H421</f>
        <v>408.12779943999999</v>
      </c>
      <c r="O421" s="33">
        <f>+NEM!P421</f>
        <v>66.763408383000069</v>
      </c>
      <c r="P421" s="33">
        <f>+NB.Hour!N421</f>
        <v>145.77367005040003</v>
      </c>
      <c r="Q421" s="22">
        <f>+SUM(N421,MAX($E421-20,0)*INDEX(Inputs!$F$24:$F$35,MATCH($D421,Inputs!$B$24:$B$35,0)),MAX($F421-20,0)*INDEX(Inputs!$G$24:$G$35,MATCH($D421,Inputs!$B$24:$B$35,0)))</f>
        <v>489.53599943999996</v>
      </c>
      <c r="R421" s="22">
        <f>+SUM(O421,MAX($E421-20,0)*INDEX(Inputs!$F$24:$F$35,MATCH($D421,Inputs!$B$24:$B$35,0)),MAX($F421-20,0)*INDEX(Inputs!$G$24:$G$35,MATCH($D421,Inputs!$B$24:$B$35,0)))</f>
        <v>148.17160838300009</v>
      </c>
      <c r="S421" s="22">
        <f>+SUM(P421,MAX($E421-20,0)*INDEX(Inputs!$F$24:$F$35,MATCH($D421,Inputs!$B$24:$B$35,0)),MAX($F421-20,0)*INDEX(Inputs!$G$24:$G$35,MATCH($D421,Inputs!$B$24:$B$35,0)))</f>
        <v>227.18187005040005</v>
      </c>
      <c r="U421" s="19"/>
    </row>
    <row r="422" spans="2:21" s="46" customFormat="1" x14ac:dyDescent="0.25">
      <c r="B422" s="48" t="s">
        <v>133</v>
      </c>
      <c r="C422" s="8">
        <v>2021</v>
      </c>
      <c r="D422" s="37">
        <v>6</v>
      </c>
      <c r="E422" s="49">
        <f>Data!J422</f>
        <v>46</v>
      </c>
      <c r="F422" s="49">
        <f>+Data!I422</f>
        <v>54.392000000000003</v>
      </c>
      <c r="G422" s="31">
        <f>+NEM!G422</f>
        <v>4850.6792000000005</v>
      </c>
      <c r="H422" s="31">
        <f>NoSolar!E422</f>
        <v>11506.144</v>
      </c>
      <c r="I422" s="31">
        <f>+NEM!M422</f>
        <v>4850.6792000000005</v>
      </c>
      <c r="J422" s="31">
        <f>+NB.Hour!E422</f>
        <v>5738.3557000000001</v>
      </c>
      <c r="K422" s="67">
        <v>0</v>
      </c>
      <c r="L422" s="31">
        <f>+-MIN(NEM!G422,0)</f>
        <v>0</v>
      </c>
      <c r="M422" s="31">
        <f>NB.Hour!H422</f>
        <v>887.67650000000003</v>
      </c>
      <c r="N422" s="33">
        <f>NoSolar!H422</f>
        <v>673.60131110400005</v>
      </c>
      <c r="O422" s="33">
        <f>+NEM!P422</f>
        <v>349.37368790720006</v>
      </c>
      <c r="P422" s="33">
        <f>+NB.Hour!N422</f>
        <v>359.05468781619999</v>
      </c>
      <c r="Q422" s="22">
        <f>+SUM(N422,MAX($E422-20,0)*INDEX(Inputs!$F$24:$F$35,MATCH($D422,Inputs!$B$24:$B$35,0)),MAX($F422-20,0)*INDEX(Inputs!$G$24:$G$35,MATCH($D422,Inputs!$B$24:$B$35,0)))</f>
        <v>908.79683110400003</v>
      </c>
      <c r="R422" s="22">
        <f>+SUM(O422,MAX($E422-20,0)*INDEX(Inputs!$F$24:$F$35,MATCH($D422,Inputs!$B$24:$B$35,0)),MAX($F422-20,0)*INDEX(Inputs!$G$24:$G$35,MATCH($D422,Inputs!$B$24:$B$35,0)))</f>
        <v>584.56920790720005</v>
      </c>
      <c r="S422" s="22">
        <f>+SUM(P422,MAX($E422-20,0)*INDEX(Inputs!$F$24:$F$35,MATCH($D422,Inputs!$B$24:$B$35,0)),MAX($F422-20,0)*INDEX(Inputs!$G$24:$G$35,MATCH($D422,Inputs!$B$24:$B$35,0)))</f>
        <v>594.25020781620003</v>
      </c>
      <c r="U422" s="19"/>
    </row>
    <row r="423" spans="2:21" s="46" customFormat="1" x14ac:dyDescent="0.25">
      <c r="B423" s="48" t="s">
        <v>133</v>
      </c>
      <c r="C423" s="8">
        <v>2021</v>
      </c>
      <c r="D423" s="37">
        <v>7</v>
      </c>
      <c r="E423" s="49">
        <f>Data!J423</f>
        <v>53</v>
      </c>
      <c r="F423" s="49">
        <f>+Data!I423</f>
        <v>55.868000000000002</v>
      </c>
      <c r="G423" s="31">
        <f>+NEM!G423</f>
        <v>7354.9991999999993</v>
      </c>
      <c r="H423" s="31">
        <f>NoSolar!E423</f>
        <v>13197.023999999999</v>
      </c>
      <c r="I423" s="31">
        <f>+NEM!M423</f>
        <v>7354.9991999999993</v>
      </c>
      <c r="J423" s="31">
        <f>+NB.Hour!E423</f>
        <v>7730.9216999999999</v>
      </c>
      <c r="K423" s="67">
        <v>0</v>
      </c>
      <c r="L423" s="31">
        <f>+-MIN(NEM!G423,0)</f>
        <v>0</v>
      </c>
      <c r="M423" s="31">
        <f>NB.Hour!H423</f>
        <v>375.92250000000001</v>
      </c>
      <c r="N423" s="33">
        <f>NoSolar!H423</f>
        <v>755.97422118400004</v>
      </c>
      <c r="O423" s="33">
        <f>+NEM!P423</f>
        <v>471.37414102719998</v>
      </c>
      <c r="P423" s="33">
        <f>+NB.Hour!N423</f>
        <v>475.47395181220003</v>
      </c>
      <c r="Q423" s="22">
        <f>+SUM(N423,MAX($E423-20,0)*INDEX(Inputs!$F$24:$F$35,MATCH($D423,Inputs!$B$24:$B$35,0)),MAX($F423-20,0)*INDEX(Inputs!$G$24:$G$35,MATCH($D423,Inputs!$B$24:$B$35,0)))</f>
        <v>1007.3243011840001</v>
      </c>
      <c r="R423" s="22">
        <f>+SUM(O423,MAX($E423-20,0)*INDEX(Inputs!$F$24:$F$35,MATCH($D423,Inputs!$B$24:$B$35,0)),MAX($F423-20,0)*INDEX(Inputs!$G$24:$G$35,MATCH($D423,Inputs!$B$24:$B$35,0)))</f>
        <v>722.72422102719997</v>
      </c>
      <c r="S423" s="22">
        <f>+SUM(P423,MAX($E423-20,0)*INDEX(Inputs!$F$24:$F$35,MATCH($D423,Inputs!$B$24:$B$35,0)),MAX($F423-20,0)*INDEX(Inputs!$G$24:$G$35,MATCH($D423,Inputs!$B$24:$B$35,0)))</f>
        <v>726.82403181220002</v>
      </c>
      <c r="U423" s="19"/>
    </row>
    <row r="424" spans="2:21" s="46" customFormat="1" x14ac:dyDescent="0.25">
      <c r="B424" s="48" t="s">
        <v>133</v>
      </c>
      <c r="C424" s="8">
        <v>2021</v>
      </c>
      <c r="D424" s="37">
        <v>8</v>
      </c>
      <c r="E424" s="49">
        <f>Data!J424</f>
        <v>57</v>
      </c>
      <c r="F424" s="49">
        <f>+Data!I424</f>
        <v>48.823999999999998</v>
      </c>
      <c r="G424" s="31">
        <f>+NEM!G424</f>
        <v>4325.0796</v>
      </c>
      <c r="H424" s="31">
        <f>NoSolar!E424</f>
        <v>9581.76</v>
      </c>
      <c r="I424" s="31">
        <f>+NEM!M424</f>
        <v>4325.0796</v>
      </c>
      <c r="J424" s="31">
        <f>+NB.Hour!E424</f>
        <v>4892.7498999999998</v>
      </c>
      <c r="K424" s="67">
        <v>0</v>
      </c>
      <c r="L424" s="31">
        <f>+-MIN(NEM!G424,0)</f>
        <v>0</v>
      </c>
      <c r="M424" s="31">
        <f>NB.Hour!H424</f>
        <v>567.6703</v>
      </c>
      <c r="N424" s="33">
        <f>NoSolar!H424</f>
        <v>579.85302016000003</v>
      </c>
      <c r="O424" s="33">
        <f>+NEM!P424</f>
        <v>323.7685777936</v>
      </c>
      <c r="P424" s="33">
        <f>+NB.Hour!N424</f>
        <v>329.95959008540001</v>
      </c>
      <c r="Q424" s="22">
        <f>+SUM(N424,MAX($E424-20,0)*INDEX(Inputs!$F$24:$F$35,MATCH($D424,Inputs!$B$24:$B$35,0)),MAX($F424-20,0)*INDEX(Inputs!$G$24:$G$35,MATCH($D424,Inputs!$B$24:$B$35,0)))</f>
        <v>792.63646016000007</v>
      </c>
      <c r="R424" s="22">
        <f>+SUM(O424,MAX($E424-20,0)*INDEX(Inputs!$F$24:$F$35,MATCH($D424,Inputs!$B$24:$B$35,0)),MAX($F424-20,0)*INDEX(Inputs!$G$24:$G$35,MATCH($D424,Inputs!$B$24:$B$35,0)))</f>
        <v>536.55201779360004</v>
      </c>
      <c r="S424" s="22">
        <f>+SUM(P424,MAX($E424-20,0)*INDEX(Inputs!$F$24:$F$35,MATCH($D424,Inputs!$B$24:$B$35,0)),MAX($F424-20,0)*INDEX(Inputs!$G$24:$G$35,MATCH($D424,Inputs!$B$24:$B$35,0)))</f>
        <v>542.74303008540005</v>
      </c>
      <c r="U424" s="19"/>
    </row>
    <row r="425" spans="2:21" s="46" customFormat="1" x14ac:dyDescent="0.25">
      <c r="B425" s="48" t="s">
        <v>133</v>
      </c>
      <c r="C425" s="8">
        <v>2021</v>
      </c>
      <c r="D425" s="37">
        <v>9</v>
      </c>
      <c r="E425" s="49">
        <f>Data!J425</f>
        <v>57</v>
      </c>
      <c r="F425" s="49">
        <f>+Data!I425</f>
        <v>35.408000000000001</v>
      </c>
      <c r="G425" s="31">
        <f>+NEM!G425</f>
        <v>3231.0205999999998</v>
      </c>
      <c r="H425" s="31">
        <f>NoSolar!E425</f>
        <v>7309.2719999999999</v>
      </c>
      <c r="I425" s="31">
        <f>+NEM!M425</f>
        <v>3231.0205999999998</v>
      </c>
      <c r="J425" s="31">
        <f>+NB.Hour!E425</f>
        <v>3964.0731999999998</v>
      </c>
      <c r="K425" s="67">
        <v>0</v>
      </c>
      <c r="L425" s="31">
        <f>+-MIN(NEM!G425,0)</f>
        <v>0</v>
      </c>
      <c r="M425" s="31">
        <f>NB.Hour!H425</f>
        <v>733.05259999999998</v>
      </c>
      <c r="N425" s="33">
        <f>NoSolar!H425</f>
        <v>424.132585312</v>
      </c>
      <c r="O425" s="33">
        <f>+NEM!P425</f>
        <v>243.89018643759999</v>
      </c>
      <c r="P425" s="33">
        <f>+NB.Hour!N425</f>
        <v>248.57146034120001</v>
      </c>
      <c r="Q425" s="22">
        <f>+SUM(N425,MAX($E425-20,0)*INDEX(Inputs!$F$24:$F$35,MATCH($D425,Inputs!$B$24:$B$35,0)),MAX($F425-20,0)*INDEX(Inputs!$G$24:$G$35,MATCH($D425,Inputs!$B$24:$B$35,0)))</f>
        <v>530.80818531199998</v>
      </c>
      <c r="R425" s="22">
        <f>+SUM(O425,MAX($E425-20,0)*INDEX(Inputs!$F$24:$F$35,MATCH($D425,Inputs!$B$24:$B$35,0)),MAX($F425-20,0)*INDEX(Inputs!$G$24:$G$35,MATCH($D425,Inputs!$B$24:$B$35,0)))</f>
        <v>350.56578643760002</v>
      </c>
      <c r="S425" s="22">
        <f>+SUM(P425,MAX($E425-20,0)*INDEX(Inputs!$F$24:$F$35,MATCH($D425,Inputs!$B$24:$B$35,0)),MAX($F425-20,0)*INDEX(Inputs!$G$24:$G$35,MATCH($D425,Inputs!$B$24:$B$35,0)))</f>
        <v>355.24706034120004</v>
      </c>
      <c r="U425" s="19"/>
    </row>
    <row r="426" spans="2:21" s="46" customFormat="1" x14ac:dyDescent="0.25">
      <c r="B426" s="48" t="s">
        <v>133</v>
      </c>
      <c r="C426" s="8">
        <v>2021</v>
      </c>
      <c r="D426" s="37">
        <v>10</v>
      </c>
      <c r="E426" s="49">
        <f>Data!J426</f>
        <v>57</v>
      </c>
      <c r="F426" s="49">
        <f>+Data!I426</f>
        <v>29.16</v>
      </c>
      <c r="G426" s="31">
        <f>+NEM!G426</f>
        <v>3963.6319000000003</v>
      </c>
      <c r="H426" s="31">
        <f>NoSolar!E426</f>
        <v>6595.6840000000002</v>
      </c>
      <c r="I426" s="31">
        <f>+NEM!M426</f>
        <v>3963.6319000000003</v>
      </c>
      <c r="J426" s="31">
        <f>+NB.Hour!E426</f>
        <v>4475.3975</v>
      </c>
      <c r="K426" s="67">
        <v>0</v>
      </c>
      <c r="L426" s="31">
        <f>+-MIN(NEM!G426,0)</f>
        <v>0</v>
      </c>
      <c r="M426" s="31">
        <f>NB.Hour!H426</f>
        <v>511.76560000000001</v>
      </c>
      <c r="N426" s="33">
        <f>NoSolar!H426</f>
        <v>392.59485006400001</v>
      </c>
      <c r="O426" s="33">
        <f>+NEM!P426</f>
        <v>276.26867545240003</v>
      </c>
      <c r="P426" s="33">
        <f>+NB.Hour!N426</f>
        <v>279.53681057400001</v>
      </c>
      <c r="Q426" s="22">
        <f>+SUM(N426,MAX($E426-20,0)*INDEX(Inputs!$F$24:$F$35,MATCH($D426,Inputs!$B$24:$B$35,0)),MAX($F426-20,0)*INDEX(Inputs!$G$24:$G$35,MATCH($D426,Inputs!$B$24:$B$35,0)))</f>
        <v>471.46685006400003</v>
      </c>
      <c r="R426" s="22">
        <f>+SUM(O426,MAX($E426-20,0)*INDEX(Inputs!$F$24:$F$35,MATCH($D426,Inputs!$B$24:$B$35,0)),MAX($F426-20,0)*INDEX(Inputs!$G$24:$G$35,MATCH($D426,Inputs!$B$24:$B$35,0)))</f>
        <v>355.14067545240005</v>
      </c>
      <c r="S426" s="22">
        <f>+SUM(P426,MAX($E426-20,0)*INDEX(Inputs!$F$24:$F$35,MATCH($D426,Inputs!$B$24:$B$35,0)),MAX($F426-20,0)*INDEX(Inputs!$G$24:$G$35,MATCH($D426,Inputs!$B$24:$B$35,0)))</f>
        <v>358.40881057400003</v>
      </c>
      <c r="U426" s="19"/>
    </row>
    <row r="427" spans="2:21" s="46" customFormat="1" x14ac:dyDescent="0.25">
      <c r="B427" s="48" t="s">
        <v>133</v>
      </c>
      <c r="C427" s="8">
        <v>2021</v>
      </c>
      <c r="D427" s="37">
        <v>11</v>
      </c>
      <c r="E427" s="49">
        <f>Data!J427</f>
        <v>57</v>
      </c>
      <c r="F427" s="49">
        <f>+Data!I427</f>
        <v>23.428000000000001</v>
      </c>
      <c r="G427" s="31">
        <f>+NEM!G427</f>
        <v>6053.1337999999996</v>
      </c>
      <c r="H427" s="31">
        <f>NoSolar!E427</f>
        <v>7634.1679999999997</v>
      </c>
      <c r="I427" s="31">
        <f>+NEM!M427</f>
        <v>6053.1337999999996</v>
      </c>
      <c r="J427" s="31">
        <f>+NB.Hour!E427</f>
        <v>6174.6118999999999</v>
      </c>
      <c r="K427" s="67">
        <v>0</v>
      </c>
      <c r="L427" s="31">
        <f>+-MIN(NEM!G427,0)</f>
        <v>0</v>
      </c>
      <c r="M427" s="31">
        <f>NB.Hour!H427</f>
        <v>121.4781</v>
      </c>
      <c r="N427" s="33">
        <f>NoSolar!H427</f>
        <v>438.49168892800003</v>
      </c>
      <c r="O427" s="33">
        <f>+NEM!P427</f>
        <v>368.61630142479999</v>
      </c>
      <c r="P427" s="33">
        <f>+NB.Hour!N427</f>
        <v>369.39206057140001</v>
      </c>
      <c r="Q427" s="22">
        <f>+SUM(N427,MAX($E427-20,0)*INDEX(Inputs!$F$24:$F$35,MATCH($D427,Inputs!$B$24:$B$35,0)),MAX($F427-20,0)*INDEX(Inputs!$G$24:$G$35,MATCH($D427,Inputs!$B$24:$B$35,0)))</f>
        <v>491.85628892800003</v>
      </c>
      <c r="R427" s="22">
        <f>+SUM(O427,MAX($E427-20,0)*INDEX(Inputs!$F$24:$F$35,MATCH($D427,Inputs!$B$24:$B$35,0)),MAX($F427-20,0)*INDEX(Inputs!$G$24:$G$35,MATCH($D427,Inputs!$B$24:$B$35,0)))</f>
        <v>421.98090142479998</v>
      </c>
      <c r="S427" s="22">
        <f>+SUM(P427,MAX($E427-20,0)*INDEX(Inputs!$F$24:$F$35,MATCH($D427,Inputs!$B$24:$B$35,0)),MAX($F427-20,0)*INDEX(Inputs!$G$24:$G$35,MATCH($D427,Inputs!$B$24:$B$35,0)))</f>
        <v>422.7566605714</v>
      </c>
      <c r="U427" s="19"/>
    </row>
    <row r="428" spans="2:21" s="46" customFormat="1" x14ac:dyDescent="0.25">
      <c r="B428" s="48" t="s">
        <v>133</v>
      </c>
      <c r="C428" s="8">
        <v>2021</v>
      </c>
      <c r="D428" s="37">
        <v>12</v>
      </c>
      <c r="E428" s="49">
        <f>Data!J428</f>
        <v>57</v>
      </c>
      <c r="F428" s="49">
        <f>+Data!I428</f>
        <v>23.263999999999999</v>
      </c>
      <c r="G428" s="31">
        <f>+NEM!G428</f>
        <v>6297.7398999999996</v>
      </c>
      <c r="H428" s="31">
        <f>NoSolar!E428</f>
        <v>7175.3959999999997</v>
      </c>
      <c r="I428" s="31">
        <f>+NEM!M428</f>
        <v>6297.7398999999996</v>
      </c>
      <c r="J428" s="31">
        <f>+NB.Hour!E428</f>
        <v>6355.6651999999995</v>
      </c>
      <c r="K428" s="67">
        <v>0</v>
      </c>
      <c r="L428" s="31">
        <f>+-MIN(NEM!G428,0)</f>
        <v>0</v>
      </c>
      <c r="M428" s="31">
        <f>NB.Hour!H428</f>
        <v>57.9253</v>
      </c>
      <c r="N428" s="33">
        <f>NoSolar!H428</f>
        <v>418.21580161600002</v>
      </c>
      <c r="O428" s="33">
        <f>+NEM!P428</f>
        <v>379.4269126204</v>
      </c>
      <c r="P428" s="33">
        <f>+NB.Hour!N428</f>
        <v>379.79682358619999</v>
      </c>
      <c r="Q428" s="22">
        <f>+SUM(N428,MAX($E428-20,0)*INDEX(Inputs!$F$24:$F$35,MATCH($D428,Inputs!$B$24:$B$35,0)),MAX($F428-20,0)*INDEX(Inputs!$G$24:$G$35,MATCH($D428,Inputs!$B$24:$B$35,0)))</f>
        <v>470.85060161600001</v>
      </c>
      <c r="R428" s="22">
        <f>+SUM(O428,MAX($E428-20,0)*INDEX(Inputs!$F$24:$F$35,MATCH($D428,Inputs!$B$24:$B$35,0)),MAX($F428-20,0)*INDEX(Inputs!$G$24:$G$35,MATCH($D428,Inputs!$B$24:$B$35,0)))</f>
        <v>432.06171262039999</v>
      </c>
      <c r="S428" s="22">
        <f>+SUM(P428,MAX($E428-20,0)*INDEX(Inputs!$F$24:$F$35,MATCH($D428,Inputs!$B$24:$B$35,0)),MAX($F428-20,0)*INDEX(Inputs!$G$24:$G$35,MATCH($D428,Inputs!$B$24:$B$35,0)))</f>
        <v>432.43162358619998</v>
      </c>
      <c r="U428" s="19"/>
    </row>
    <row r="429" spans="2:21" s="46" customFormat="1" x14ac:dyDescent="0.25">
      <c r="B429" s="48" t="s">
        <v>134</v>
      </c>
      <c r="C429" s="8">
        <v>2021</v>
      </c>
      <c r="D429" s="37">
        <v>1</v>
      </c>
      <c r="E429" s="49">
        <f>Data!J429</f>
        <v>199</v>
      </c>
      <c r="F429" s="49">
        <f>+Data!I429</f>
        <v>156.96</v>
      </c>
      <c r="G429" s="31">
        <f>+NEM!G429</f>
        <v>82783.500500000009</v>
      </c>
      <c r="H429" s="31">
        <f>NoSolar!E429</f>
        <v>84129.672000000006</v>
      </c>
      <c r="I429" s="31">
        <f>+NEM!M429</f>
        <v>82783.500500000009</v>
      </c>
      <c r="J429" s="31">
        <f>+NB.Hour!E429</f>
        <v>82783.500499999995</v>
      </c>
      <c r="K429" s="67">
        <v>0</v>
      </c>
      <c r="L429" s="31">
        <f>+-MIN(NEM!G429,0)</f>
        <v>0</v>
      </c>
      <c r="M429" s="31">
        <f>NB.Hour!H429</f>
        <v>0</v>
      </c>
      <c r="N429" s="33">
        <f>NoSolar!H429</f>
        <v>3819.2869837120002</v>
      </c>
      <c r="O429" s="33">
        <f>+NEM!P429</f>
        <v>3759.7915880980004</v>
      </c>
      <c r="P429" s="33">
        <f>+NB.Hour!N429</f>
        <v>3759.7915880979995</v>
      </c>
      <c r="Q429" s="22">
        <f>+SUM(N429,MAX($E429-20,0)*INDEX(Inputs!$F$24:$F$35,MATCH($D429,Inputs!$B$24:$B$35,0)),MAX($F429-20,0)*INDEX(Inputs!$G$24:$G$35,MATCH($D429,Inputs!$B$24:$B$35,0)))</f>
        <v>4613.1289837120003</v>
      </c>
      <c r="R429" s="22">
        <f>+SUM(O429,MAX($E429-20,0)*INDEX(Inputs!$F$24:$F$35,MATCH($D429,Inputs!$B$24:$B$35,0)),MAX($F429-20,0)*INDEX(Inputs!$G$24:$G$35,MATCH($D429,Inputs!$B$24:$B$35,0)))</f>
        <v>4553.6335880980005</v>
      </c>
      <c r="S429" s="22">
        <f>+SUM(P429,MAX($E429-20,0)*INDEX(Inputs!$F$24:$F$35,MATCH($D429,Inputs!$B$24:$B$35,0)),MAX($F429-20,0)*INDEX(Inputs!$G$24:$G$35,MATCH($D429,Inputs!$B$24:$B$35,0)))</f>
        <v>4553.6335880979996</v>
      </c>
      <c r="U429" s="19"/>
    </row>
    <row r="430" spans="2:21" s="46" customFormat="1" x14ac:dyDescent="0.25">
      <c r="B430" s="48" t="s">
        <v>134</v>
      </c>
      <c r="C430" s="8">
        <v>2021</v>
      </c>
      <c r="D430" s="37">
        <v>2</v>
      </c>
      <c r="E430" s="49">
        <f>Data!J430</f>
        <v>199</v>
      </c>
      <c r="F430" s="49">
        <f>+Data!I430</f>
        <v>149.904</v>
      </c>
      <c r="G430" s="31">
        <f>+NEM!G430</f>
        <v>73998.645999999993</v>
      </c>
      <c r="H430" s="31">
        <f>NoSolar!E430</f>
        <v>74712.983999999997</v>
      </c>
      <c r="I430" s="31">
        <f>+NEM!M430</f>
        <v>73998.645999999993</v>
      </c>
      <c r="J430" s="31">
        <f>+NB.Hour!E430</f>
        <v>73998.645999999993</v>
      </c>
      <c r="K430" s="67">
        <v>0</v>
      </c>
      <c r="L430" s="31">
        <f>+-MIN(NEM!G430,0)</f>
        <v>0</v>
      </c>
      <c r="M430" s="31">
        <f>NB.Hour!H430</f>
        <v>0</v>
      </c>
      <c r="N430" s="33">
        <f>NoSolar!H430</f>
        <v>3403.1070408639998</v>
      </c>
      <c r="O430" s="33">
        <f>+NEM!P430</f>
        <v>3371.5361586159997</v>
      </c>
      <c r="P430" s="33">
        <f>+NB.Hour!N430</f>
        <v>3371.5361586159997</v>
      </c>
      <c r="Q430" s="22">
        <f>+SUM(N430,MAX($E430-20,0)*INDEX(Inputs!$F$24:$F$35,MATCH($D430,Inputs!$B$24:$B$35,0)),MAX($F430-20,0)*INDEX(Inputs!$G$24:$G$35,MATCH($D430,Inputs!$B$24:$B$35,0)))</f>
        <v>4165.5498408639996</v>
      </c>
      <c r="R430" s="22">
        <f>+SUM(O430,MAX($E430-20,0)*INDEX(Inputs!$F$24:$F$35,MATCH($D430,Inputs!$B$24:$B$35,0)),MAX($F430-20,0)*INDEX(Inputs!$G$24:$G$35,MATCH($D430,Inputs!$B$24:$B$35,0)))</f>
        <v>4133.9789586159995</v>
      </c>
      <c r="S430" s="22">
        <f>+SUM(P430,MAX($E430-20,0)*INDEX(Inputs!$F$24:$F$35,MATCH($D430,Inputs!$B$24:$B$35,0)),MAX($F430-20,0)*INDEX(Inputs!$G$24:$G$35,MATCH($D430,Inputs!$B$24:$B$35,0)))</f>
        <v>4133.9789586159995</v>
      </c>
      <c r="U430" s="19"/>
    </row>
    <row r="431" spans="2:21" s="46" customFormat="1" x14ac:dyDescent="0.25">
      <c r="B431" s="48" t="s">
        <v>134</v>
      </c>
      <c r="C431" s="8">
        <v>2021</v>
      </c>
      <c r="D431" s="37">
        <v>3</v>
      </c>
      <c r="E431" s="49">
        <f>Data!J431</f>
        <v>199</v>
      </c>
      <c r="F431" s="49">
        <f>+Data!I431</f>
        <v>208.15199999999999</v>
      </c>
      <c r="G431" s="31">
        <f>+NEM!G431</f>
        <v>83198.195999999996</v>
      </c>
      <c r="H431" s="31">
        <f>NoSolar!E431</f>
        <v>83198.195999999996</v>
      </c>
      <c r="I431" s="31">
        <f>+NEM!M431</f>
        <v>83198.195999999996</v>
      </c>
      <c r="J431" s="31">
        <f>+NB.Hour!E431</f>
        <v>83198.195999999996</v>
      </c>
      <c r="K431" s="67">
        <v>0</v>
      </c>
      <c r="L431" s="31">
        <f>+-MIN(NEM!G431,0)</f>
        <v>0</v>
      </c>
      <c r="M431" s="31">
        <f>NB.Hour!H431</f>
        <v>0</v>
      </c>
      <c r="N431" s="33">
        <f>NoSolar!H431</f>
        <v>3778.1194704159998</v>
      </c>
      <c r="O431" s="33">
        <f>+NEM!P431</f>
        <v>3778.1194704159998</v>
      </c>
      <c r="P431" s="33">
        <f>+NB.Hour!N431</f>
        <v>3778.1194704159998</v>
      </c>
      <c r="Q431" s="22">
        <f>+SUM(N431,MAX($E431-20,0)*INDEX(Inputs!$F$24:$F$35,MATCH($D431,Inputs!$B$24:$B$35,0)),MAX($F431-20,0)*INDEX(Inputs!$G$24:$G$35,MATCH($D431,Inputs!$B$24:$B$35,0)))</f>
        <v>4799.7658704159994</v>
      </c>
      <c r="R431" s="22">
        <f>+SUM(O431,MAX($E431-20,0)*INDEX(Inputs!$F$24:$F$35,MATCH($D431,Inputs!$B$24:$B$35,0)),MAX($F431-20,0)*INDEX(Inputs!$G$24:$G$35,MATCH($D431,Inputs!$B$24:$B$35,0)))</f>
        <v>4799.7658704159994</v>
      </c>
      <c r="S431" s="22">
        <f>+SUM(P431,MAX($E431-20,0)*INDEX(Inputs!$F$24:$F$35,MATCH($D431,Inputs!$B$24:$B$35,0)),MAX($F431-20,0)*INDEX(Inputs!$G$24:$G$35,MATCH($D431,Inputs!$B$24:$B$35,0)))</f>
        <v>4799.7658704159994</v>
      </c>
      <c r="U431" s="19"/>
    </row>
    <row r="432" spans="2:21" s="46" customFormat="1" x14ac:dyDescent="0.25">
      <c r="B432" s="48" t="s">
        <v>134</v>
      </c>
      <c r="C432" s="8">
        <v>2021</v>
      </c>
      <c r="D432" s="37">
        <v>4</v>
      </c>
      <c r="E432" s="49">
        <f>Data!J432</f>
        <v>199</v>
      </c>
      <c r="F432" s="49">
        <f>+Data!I432</f>
        <v>153.34800000000001</v>
      </c>
      <c r="G432" s="31">
        <f>+NEM!G432</f>
        <v>83017.812000000005</v>
      </c>
      <c r="H432" s="31">
        <f>NoSolar!E432</f>
        <v>83017.812000000005</v>
      </c>
      <c r="I432" s="31">
        <f>+NEM!M432</f>
        <v>83017.812000000005</v>
      </c>
      <c r="J432" s="31">
        <f>+NB.Hour!E432</f>
        <v>83017.812000000005</v>
      </c>
      <c r="K432" s="67">
        <v>0</v>
      </c>
      <c r="L432" s="31">
        <f>+-MIN(NEM!G432,0)</f>
        <v>0</v>
      </c>
      <c r="M432" s="31">
        <f>NB.Hour!H432</f>
        <v>0</v>
      </c>
      <c r="N432" s="33">
        <f>NoSolar!H432</f>
        <v>3770.1472191520002</v>
      </c>
      <c r="O432" s="33">
        <f>+NEM!P432</f>
        <v>3770.1472191520002</v>
      </c>
      <c r="P432" s="33">
        <f>+NB.Hour!N432</f>
        <v>3770.1472191520002</v>
      </c>
      <c r="Q432" s="22">
        <f>+SUM(N432,MAX($E432-20,0)*INDEX(Inputs!$F$24:$F$35,MATCH($D432,Inputs!$B$24:$B$35,0)),MAX($F432-20,0)*INDEX(Inputs!$G$24:$G$35,MATCH($D432,Inputs!$B$24:$B$35,0)))</f>
        <v>4547.915819152</v>
      </c>
      <c r="R432" s="22">
        <f>+SUM(O432,MAX($E432-20,0)*INDEX(Inputs!$F$24:$F$35,MATCH($D432,Inputs!$B$24:$B$35,0)),MAX($F432-20,0)*INDEX(Inputs!$G$24:$G$35,MATCH($D432,Inputs!$B$24:$B$35,0)))</f>
        <v>4547.915819152</v>
      </c>
      <c r="S432" s="22">
        <f>+SUM(P432,MAX($E432-20,0)*INDEX(Inputs!$F$24:$F$35,MATCH($D432,Inputs!$B$24:$B$35,0)),MAX($F432-20,0)*INDEX(Inputs!$G$24:$G$35,MATCH($D432,Inputs!$B$24:$B$35,0)))</f>
        <v>4547.915819152</v>
      </c>
      <c r="U432" s="19"/>
    </row>
    <row r="433" spans="2:21" s="46" customFormat="1" x14ac:dyDescent="0.25">
      <c r="B433" s="48" t="s">
        <v>134</v>
      </c>
      <c r="C433" s="8">
        <v>2021</v>
      </c>
      <c r="D433" s="37">
        <v>5</v>
      </c>
      <c r="E433" s="49">
        <f>Data!J433</f>
        <v>199</v>
      </c>
      <c r="F433" s="49">
        <f>+Data!I433</f>
        <v>158.988</v>
      </c>
      <c r="G433" s="31">
        <f>+NEM!G433</f>
        <v>85219.709400000007</v>
      </c>
      <c r="H433" s="31">
        <f>NoSolar!E433</f>
        <v>87074.076000000001</v>
      </c>
      <c r="I433" s="31">
        <f>+NEM!M433</f>
        <v>85219.709400000007</v>
      </c>
      <c r="J433" s="31">
        <f>+NB.Hour!E433</f>
        <v>85219.709400000007</v>
      </c>
      <c r="K433" s="67">
        <v>0</v>
      </c>
      <c r="L433" s="31">
        <f>+-MIN(NEM!G433,0)</f>
        <v>0</v>
      </c>
      <c r="M433" s="31">
        <f>NB.Hour!H433</f>
        <v>0</v>
      </c>
      <c r="N433" s="33">
        <f>NoSolar!H433</f>
        <v>3949.4178628959999</v>
      </c>
      <c r="O433" s="33">
        <f>+NEM!P433</f>
        <v>3867.4622766424</v>
      </c>
      <c r="P433" s="33">
        <f>+NB.Hour!N433</f>
        <v>3867.4622766424</v>
      </c>
      <c r="Q433" s="22">
        <f>+SUM(N433,MAX($E433-20,0)*INDEX(Inputs!$F$24:$F$35,MATCH($D433,Inputs!$B$24:$B$35,0)),MAX($F433-20,0)*INDEX(Inputs!$G$24:$G$35,MATCH($D433,Inputs!$B$24:$B$35,0)))</f>
        <v>4752.2844628960002</v>
      </c>
      <c r="R433" s="22">
        <f>+SUM(O433,MAX($E433-20,0)*INDEX(Inputs!$F$24:$F$35,MATCH($D433,Inputs!$B$24:$B$35,0)),MAX($F433-20,0)*INDEX(Inputs!$G$24:$G$35,MATCH($D433,Inputs!$B$24:$B$35,0)))</f>
        <v>4670.3288766424002</v>
      </c>
      <c r="S433" s="22">
        <f>+SUM(P433,MAX($E433-20,0)*INDEX(Inputs!$F$24:$F$35,MATCH($D433,Inputs!$B$24:$B$35,0)),MAX($F433-20,0)*INDEX(Inputs!$G$24:$G$35,MATCH($D433,Inputs!$B$24:$B$35,0)))</f>
        <v>4670.3288766424002</v>
      </c>
      <c r="U433" s="19"/>
    </row>
    <row r="434" spans="2:21" s="46" customFormat="1" x14ac:dyDescent="0.25">
      <c r="B434" s="48" t="s">
        <v>134</v>
      </c>
      <c r="C434" s="8">
        <v>2021</v>
      </c>
      <c r="D434" s="37">
        <v>6</v>
      </c>
      <c r="E434" s="49">
        <f>Data!J434</f>
        <v>199</v>
      </c>
      <c r="F434" s="49">
        <f>+Data!I434</f>
        <v>177.43199999999999</v>
      </c>
      <c r="G434" s="31">
        <f>+NEM!G434</f>
        <v>90677.4715</v>
      </c>
      <c r="H434" s="31">
        <f>NoSolar!E434</f>
        <v>92802.191999999995</v>
      </c>
      <c r="I434" s="31">
        <f>+NEM!M434</f>
        <v>90677.4715</v>
      </c>
      <c r="J434" s="31">
        <f>+NB.Hour!E434</f>
        <v>90677.4715</v>
      </c>
      <c r="K434" s="67">
        <v>0</v>
      </c>
      <c r="L434" s="31">
        <f>+-MIN(NEM!G434,0)</f>
        <v>0</v>
      </c>
      <c r="M434" s="31">
        <f>NB.Hour!H434</f>
        <v>0</v>
      </c>
      <c r="N434" s="33">
        <f>NoSolar!H434</f>
        <v>4634.0195854719996</v>
      </c>
      <c r="O434" s="33">
        <f>+NEM!P434</f>
        <v>4530.5117015940004</v>
      </c>
      <c r="P434" s="33">
        <f>+NB.Hour!N434</f>
        <v>4530.5117015940004</v>
      </c>
      <c r="Q434" s="22">
        <f>+SUM(N434,MAX($E434-20,0)*INDEX(Inputs!$F$24:$F$35,MATCH($D434,Inputs!$B$24:$B$35,0)),MAX($F434-20,0)*INDEX(Inputs!$G$24:$G$35,MATCH($D434,Inputs!$B$24:$B$35,0)))</f>
        <v>5772.4275054719992</v>
      </c>
      <c r="R434" s="22">
        <f>+SUM(O434,MAX($E434-20,0)*INDEX(Inputs!$F$24:$F$35,MATCH($D434,Inputs!$B$24:$B$35,0)),MAX($F434-20,0)*INDEX(Inputs!$G$24:$G$35,MATCH($D434,Inputs!$B$24:$B$35,0)))</f>
        <v>5668.9196215940001</v>
      </c>
      <c r="S434" s="22">
        <f>+SUM(P434,MAX($E434-20,0)*INDEX(Inputs!$F$24:$F$35,MATCH($D434,Inputs!$B$24:$B$35,0)),MAX($F434-20,0)*INDEX(Inputs!$G$24:$G$35,MATCH($D434,Inputs!$B$24:$B$35,0)))</f>
        <v>5668.9196215940001</v>
      </c>
      <c r="U434" s="19"/>
    </row>
    <row r="435" spans="2:21" s="46" customFormat="1" x14ac:dyDescent="0.25">
      <c r="B435" s="48" t="s">
        <v>134</v>
      </c>
      <c r="C435" s="8">
        <v>2021</v>
      </c>
      <c r="D435" s="37">
        <v>7</v>
      </c>
      <c r="E435" s="49">
        <f>Data!J435</f>
        <v>199</v>
      </c>
      <c r="F435" s="49">
        <f>+Data!I435</f>
        <v>201.20400000000001</v>
      </c>
      <c r="G435" s="31">
        <f>+NEM!G435</f>
        <v>97377.355500000005</v>
      </c>
      <c r="H435" s="31">
        <f>NoSolar!E435</f>
        <v>100296.024</v>
      </c>
      <c r="I435" s="31">
        <f>+NEM!M435</f>
        <v>97377.355500000005</v>
      </c>
      <c r="J435" s="31">
        <f>+NB.Hour!E435</f>
        <v>97377.355500000005</v>
      </c>
      <c r="K435" s="67">
        <v>0</v>
      </c>
      <c r="L435" s="31">
        <f>+-MIN(NEM!G435,0)</f>
        <v>0</v>
      </c>
      <c r="M435" s="31">
        <f>NB.Hour!H435</f>
        <v>0</v>
      </c>
      <c r="N435" s="33">
        <f>NoSolar!H435</f>
        <v>4999.0891051840008</v>
      </c>
      <c r="O435" s="33">
        <f>+NEM!P435</f>
        <v>4856.9032505380001</v>
      </c>
      <c r="P435" s="33">
        <f>+NB.Hour!N435</f>
        <v>4856.9032505380001</v>
      </c>
      <c r="Q435" s="22">
        <f>+SUM(N435,MAX($E435-20,0)*INDEX(Inputs!$F$24:$F$35,MATCH($D435,Inputs!$B$24:$B$35,0)),MAX($F435-20,0)*INDEX(Inputs!$G$24:$G$35,MATCH($D435,Inputs!$B$24:$B$35,0)))</f>
        <v>6281.5553451840005</v>
      </c>
      <c r="R435" s="22">
        <f>+SUM(O435,MAX($E435-20,0)*INDEX(Inputs!$F$24:$F$35,MATCH($D435,Inputs!$B$24:$B$35,0)),MAX($F435-20,0)*INDEX(Inputs!$G$24:$G$35,MATCH($D435,Inputs!$B$24:$B$35,0)))</f>
        <v>6139.3694905379998</v>
      </c>
      <c r="S435" s="22">
        <f>+SUM(P435,MAX($E435-20,0)*INDEX(Inputs!$F$24:$F$35,MATCH($D435,Inputs!$B$24:$B$35,0)),MAX($F435-20,0)*INDEX(Inputs!$G$24:$G$35,MATCH($D435,Inputs!$B$24:$B$35,0)))</f>
        <v>6139.3694905379998</v>
      </c>
      <c r="U435" s="19"/>
    </row>
    <row r="436" spans="2:21" s="46" customFormat="1" x14ac:dyDescent="0.25">
      <c r="B436" s="48" t="s">
        <v>134</v>
      </c>
      <c r="C436" s="8">
        <v>2021</v>
      </c>
      <c r="D436" s="37">
        <v>8</v>
      </c>
      <c r="E436" s="49">
        <f>Data!J436</f>
        <v>197</v>
      </c>
      <c r="F436" s="49">
        <f>+Data!I436</f>
        <v>179.79599999999999</v>
      </c>
      <c r="G436" s="31">
        <f>+NEM!G436</f>
        <v>88752.6201</v>
      </c>
      <c r="H436" s="31">
        <f>NoSolar!E436</f>
        <v>92708.928</v>
      </c>
      <c r="I436" s="31">
        <f>+NEM!M436</f>
        <v>88752.6201</v>
      </c>
      <c r="J436" s="31">
        <f>+NB.Hour!E436</f>
        <v>88752.6201</v>
      </c>
      <c r="K436" s="67">
        <v>0</v>
      </c>
      <c r="L436" s="31">
        <f>+-MIN(NEM!G436,0)</f>
        <v>0</v>
      </c>
      <c r="M436" s="31">
        <f>NB.Hour!H436</f>
        <v>0</v>
      </c>
      <c r="N436" s="33">
        <f>NoSolar!H436</f>
        <v>4629.476136448</v>
      </c>
      <c r="O436" s="33">
        <f>+NEM!P436</f>
        <v>4436.7406407916005</v>
      </c>
      <c r="P436" s="33">
        <f>+NB.Hour!N436</f>
        <v>4436.7406407916005</v>
      </c>
      <c r="Q436" s="22">
        <f>+SUM(N436,MAX($E436-20,0)*INDEX(Inputs!$F$24:$F$35,MATCH($D436,Inputs!$B$24:$B$35,0)),MAX($F436-20,0)*INDEX(Inputs!$G$24:$G$35,MATCH($D436,Inputs!$B$24:$B$35,0)))</f>
        <v>5780.1498964480006</v>
      </c>
      <c r="R436" s="22">
        <f>+SUM(O436,MAX($E436-20,0)*INDEX(Inputs!$F$24:$F$35,MATCH($D436,Inputs!$B$24:$B$35,0)),MAX($F436-20,0)*INDEX(Inputs!$G$24:$G$35,MATCH($D436,Inputs!$B$24:$B$35,0)))</f>
        <v>5587.4144007916011</v>
      </c>
      <c r="S436" s="22">
        <f>+SUM(P436,MAX($E436-20,0)*INDEX(Inputs!$F$24:$F$35,MATCH($D436,Inputs!$B$24:$B$35,0)),MAX($F436-20,0)*INDEX(Inputs!$G$24:$G$35,MATCH($D436,Inputs!$B$24:$B$35,0)))</f>
        <v>5587.4144007916011</v>
      </c>
      <c r="U436" s="19"/>
    </row>
    <row r="437" spans="2:21" s="46" customFormat="1" x14ac:dyDescent="0.25">
      <c r="B437" s="48" t="s">
        <v>134</v>
      </c>
      <c r="C437" s="8">
        <v>2021</v>
      </c>
      <c r="D437" s="37">
        <v>9</v>
      </c>
      <c r="E437" s="49">
        <f>Data!J437</f>
        <v>187</v>
      </c>
      <c r="F437" s="49">
        <f>+Data!I437</f>
        <v>164.16</v>
      </c>
      <c r="G437" s="31">
        <f>+NEM!G437</f>
        <v>88220.46</v>
      </c>
      <c r="H437" s="31">
        <f>NoSolar!E437</f>
        <v>88220.46</v>
      </c>
      <c r="I437" s="31">
        <f>+NEM!M437</f>
        <v>88220.46</v>
      </c>
      <c r="J437" s="31">
        <f>+NB.Hour!E437</f>
        <v>88220.46</v>
      </c>
      <c r="K437" s="67">
        <v>0</v>
      </c>
      <c r="L437" s="31">
        <f>+-MIN(NEM!G437,0)</f>
        <v>0</v>
      </c>
      <c r="M437" s="31">
        <f>NB.Hour!H437</f>
        <v>0</v>
      </c>
      <c r="N437" s="33">
        <f>NoSolar!H437</f>
        <v>4000.0834501600002</v>
      </c>
      <c r="O437" s="33">
        <f>+NEM!P437</f>
        <v>4000.0834501600002</v>
      </c>
      <c r="P437" s="33">
        <f>+NB.Hour!N437</f>
        <v>4000.0834501600002</v>
      </c>
      <c r="Q437" s="22">
        <f>+SUM(N437,MAX($E437-20,0)*INDEX(Inputs!$F$24:$F$35,MATCH($D437,Inputs!$B$24:$B$35,0)),MAX($F437-20,0)*INDEX(Inputs!$G$24:$G$35,MATCH($D437,Inputs!$B$24:$B$35,0)))</f>
        <v>4813.6054501600001</v>
      </c>
      <c r="R437" s="22">
        <f>+SUM(O437,MAX($E437-20,0)*INDEX(Inputs!$F$24:$F$35,MATCH($D437,Inputs!$B$24:$B$35,0)),MAX($F437-20,0)*INDEX(Inputs!$G$24:$G$35,MATCH($D437,Inputs!$B$24:$B$35,0)))</f>
        <v>4813.6054501600001</v>
      </c>
      <c r="S437" s="22">
        <f>+SUM(P437,MAX($E437-20,0)*INDEX(Inputs!$F$24:$F$35,MATCH($D437,Inputs!$B$24:$B$35,0)),MAX($F437-20,0)*INDEX(Inputs!$G$24:$G$35,MATCH($D437,Inputs!$B$24:$B$35,0)))</f>
        <v>4813.6054501600001</v>
      </c>
      <c r="U437" s="19"/>
    </row>
    <row r="438" spans="2:21" s="46" customFormat="1" x14ac:dyDescent="0.25">
      <c r="B438" s="48" t="s">
        <v>134</v>
      </c>
      <c r="C438" s="8">
        <v>2021</v>
      </c>
      <c r="D438" s="37">
        <v>10</v>
      </c>
      <c r="E438" s="49">
        <f>Data!J438</f>
        <v>187</v>
      </c>
      <c r="F438" s="49">
        <f>+Data!I438</f>
        <v>153.84</v>
      </c>
      <c r="G438" s="31">
        <f>+NEM!G438</f>
        <v>89206.631999999998</v>
      </c>
      <c r="H438" s="31">
        <f>NoSolar!E438</f>
        <v>89206.631999999998</v>
      </c>
      <c r="I438" s="31">
        <f>+NEM!M438</f>
        <v>89206.631999999998</v>
      </c>
      <c r="J438" s="31">
        <f>+NB.Hour!E438</f>
        <v>89206.631999999998</v>
      </c>
      <c r="K438" s="67">
        <v>0</v>
      </c>
      <c r="L438" s="31">
        <f>+-MIN(NEM!G438,0)</f>
        <v>0</v>
      </c>
      <c r="M438" s="31">
        <f>NB.Hour!H438</f>
        <v>0</v>
      </c>
      <c r="N438" s="33">
        <f>NoSolar!H438</f>
        <v>4043.6683078719998</v>
      </c>
      <c r="O438" s="33">
        <f>+NEM!P438</f>
        <v>4043.6683078719998</v>
      </c>
      <c r="P438" s="33">
        <f>+NB.Hour!N438</f>
        <v>4043.6683078719998</v>
      </c>
      <c r="Q438" s="22">
        <f>+SUM(N438,MAX($E438-20,0)*INDEX(Inputs!$F$24:$F$35,MATCH($D438,Inputs!$B$24:$B$35,0)),MAX($F438-20,0)*INDEX(Inputs!$G$24:$G$35,MATCH($D438,Inputs!$B$24:$B$35,0)))</f>
        <v>4811.2663078719997</v>
      </c>
      <c r="R438" s="22">
        <f>+SUM(O438,MAX($E438-20,0)*INDEX(Inputs!$F$24:$F$35,MATCH($D438,Inputs!$B$24:$B$35,0)),MAX($F438-20,0)*INDEX(Inputs!$G$24:$G$35,MATCH($D438,Inputs!$B$24:$B$35,0)))</f>
        <v>4811.2663078719997</v>
      </c>
      <c r="S438" s="22">
        <f>+SUM(P438,MAX($E438-20,0)*INDEX(Inputs!$F$24:$F$35,MATCH($D438,Inputs!$B$24:$B$35,0)),MAX($F438-20,0)*INDEX(Inputs!$G$24:$G$35,MATCH($D438,Inputs!$B$24:$B$35,0)))</f>
        <v>4811.2663078719997</v>
      </c>
      <c r="U438" s="19"/>
    </row>
    <row r="439" spans="2:21" s="46" customFormat="1" x14ac:dyDescent="0.25">
      <c r="B439" s="48" t="s">
        <v>134</v>
      </c>
      <c r="C439" s="8">
        <v>2021</v>
      </c>
      <c r="D439" s="37">
        <v>11</v>
      </c>
      <c r="E439" s="49">
        <f>Data!J439</f>
        <v>187</v>
      </c>
      <c r="F439" s="49">
        <f>+Data!I439</f>
        <v>181.8</v>
      </c>
      <c r="G439" s="31">
        <f>+NEM!G439</f>
        <v>86880.864000000001</v>
      </c>
      <c r="H439" s="31">
        <f>NoSolar!E439</f>
        <v>86880.864000000001</v>
      </c>
      <c r="I439" s="31">
        <f>+NEM!M439</f>
        <v>86880.864000000001</v>
      </c>
      <c r="J439" s="31">
        <f>+NB.Hour!E439</f>
        <v>86880.864000000001</v>
      </c>
      <c r="K439" s="67">
        <v>0</v>
      </c>
      <c r="L439" s="31">
        <f>+-MIN(NEM!G439,0)</f>
        <v>0</v>
      </c>
      <c r="M439" s="31">
        <f>NB.Hour!H439</f>
        <v>0</v>
      </c>
      <c r="N439" s="33">
        <f>NoSolar!H439</f>
        <v>3940.8786653439997</v>
      </c>
      <c r="O439" s="33">
        <f>+NEM!P439</f>
        <v>3940.8786653439997</v>
      </c>
      <c r="P439" s="33">
        <f>+NB.Hour!N439</f>
        <v>3940.8786653439997</v>
      </c>
      <c r="Q439" s="22">
        <f>+SUM(N439,MAX($E439-20,0)*INDEX(Inputs!$F$24:$F$35,MATCH($D439,Inputs!$B$24:$B$35,0)),MAX($F439-20,0)*INDEX(Inputs!$G$24:$G$35,MATCH($D439,Inputs!$B$24:$B$35,0)))</f>
        <v>4832.8986653439997</v>
      </c>
      <c r="R439" s="22">
        <f>+SUM(O439,MAX($E439-20,0)*INDEX(Inputs!$F$24:$F$35,MATCH($D439,Inputs!$B$24:$B$35,0)),MAX($F439-20,0)*INDEX(Inputs!$G$24:$G$35,MATCH($D439,Inputs!$B$24:$B$35,0)))</f>
        <v>4832.8986653439997</v>
      </c>
      <c r="S439" s="22">
        <f>+SUM(P439,MAX($E439-20,0)*INDEX(Inputs!$F$24:$F$35,MATCH($D439,Inputs!$B$24:$B$35,0)),MAX($F439-20,0)*INDEX(Inputs!$G$24:$G$35,MATCH($D439,Inputs!$B$24:$B$35,0)))</f>
        <v>4832.8986653439997</v>
      </c>
      <c r="U439" s="19"/>
    </row>
    <row r="440" spans="2:21" s="46" customFormat="1" x14ac:dyDescent="0.25">
      <c r="B440" s="48" t="s">
        <v>134</v>
      </c>
      <c r="C440" s="8">
        <v>2021</v>
      </c>
      <c r="D440" s="37">
        <v>12</v>
      </c>
      <c r="E440" s="49">
        <f>Data!J440</f>
        <v>187</v>
      </c>
      <c r="F440" s="49">
        <f>+Data!I440</f>
        <v>144.99600000000001</v>
      </c>
      <c r="G440" s="31">
        <f>+NEM!G440</f>
        <v>84849.323999999993</v>
      </c>
      <c r="H440" s="31">
        <f>NoSolar!E440</f>
        <v>84849.323999999993</v>
      </c>
      <c r="I440" s="31">
        <f>+NEM!M440</f>
        <v>84849.323999999993</v>
      </c>
      <c r="J440" s="31">
        <f>+NB.Hour!E440</f>
        <v>84849.323999999993</v>
      </c>
      <c r="K440" s="67">
        <v>0</v>
      </c>
      <c r="L440" s="31">
        <f>+-MIN(NEM!G440,0)</f>
        <v>0</v>
      </c>
      <c r="M440" s="31">
        <f>NB.Hour!H440</f>
        <v>0</v>
      </c>
      <c r="N440" s="33">
        <f>NoSolar!H440</f>
        <v>3851.0927235039994</v>
      </c>
      <c r="O440" s="33">
        <f>+NEM!P440</f>
        <v>3851.0927235039994</v>
      </c>
      <c r="P440" s="33">
        <f>+NB.Hour!N440</f>
        <v>3851.0927235039994</v>
      </c>
      <c r="Q440" s="22">
        <f>+SUM(N440,MAX($E440-20,0)*INDEX(Inputs!$F$24:$F$35,MATCH($D440,Inputs!$B$24:$B$35,0)),MAX($F440-20,0)*INDEX(Inputs!$G$24:$G$35,MATCH($D440,Inputs!$B$24:$B$35,0)))</f>
        <v>4579.3349235039996</v>
      </c>
      <c r="R440" s="22">
        <f>+SUM(O440,MAX($E440-20,0)*INDEX(Inputs!$F$24:$F$35,MATCH($D440,Inputs!$B$24:$B$35,0)),MAX($F440-20,0)*INDEX(Inputs!$G$24:$G$35,MATCH($D440,Inputs!$B$24:$B$35,0)))</f>
        <v>4579.3349235039996</v>
      </c>
      <c r="S440" s="22">
        <f>+SUM(P440,MAX($E440-20,0)*INDEX(Inputs!$F$24:$F$35,MATCH($D440,Inputs!$B$24:$B$35,0)),MAX($F440-20,0)*INDEX(Inputs!$G$24:$G$35,MATCH($D440,Inputs!$B$24:$B$35,0)))</f>
        <v>4579.3349235039996</v>
      </c>
      <c r="U440" s="19"/>
    </row>
    <row r="441" spans="2:21" s="46" customFormat="1" x14ac:dyDescent="0.25">
      <c r="B441" s="48" t="s">
        <v>135</v>
      </c>
      <c r="C441" s="8">
        <v>2021</v>
      </c>
      <c r="D441" s="37">
        <v>1</v>
      </c>
      <c r="E441" s="49">
        <f>Data!J441</f>
        <v>19</v>
      </c>
      <c r="F441" s="49">
        <f>+Data!I441</f>
        <v>18.1248</v>
      </c>
      <c r="G441" s="31">
        <f>+NEM!G441</f>
        <v>5080.7834999999995</v>
      </c>
      <c r="H441" s="31">
        <f>NoSolar!E441</f>
        <v>7693.5834999999997</v>
      </c>
      <c r="I441" s="31">
        <f>+NEM!M441</f>
        <v>590.63629999999648</v>
      </c>
      <c r="J441" s="31">
        <f>+NB.Hour!E441</f>
        <v>5660.3788999999997</v>
      </c>
      <c r="K441" s="67">
        <v>0</v>
      </c>
      <c r="L441" s="31">
        <f>+-MIN(NEM!G441,0)</f>
        <v>0</v>
      </c>
      <c r="M441" s="31">
        <f>NB.Hour!H441</f>
        <v>579.59540000000004</v>
      </c>
      <c r="N441" s="33">
        <f>NoSolar!H441</f>
        <v>441.11761636599999</v>
      </c>
      <c r="O441" s="33">
        <f>+NEM!P441</f>
        <v>55.958064334599669</v>
      </c>
      <c r="P441" s="33">
        <f>+NB.Hour!N441</f>
        <v>329.34360379040004</v>
      </c>
      <c r="Q441" s="22">
        <f>+SUM(N441,MAX($E441-20,0)*INDEX(Inputs!$F$24:$F$35,MATCH($D441,Inputs!$B$24:$B$35,0)),MAX($F441-20,0)*INDEX(Inputs!$G$24:$G$35,MATCH($D441,Inputs!$B$24:$B$35,0)))</f>
        <v>441.11761636599999</v>
      </c>
      <c r="R441" s="22">
        <f>+SUM(O441,MAX($E441-20,0)*INDEX(Inputs!$F$24:$F$35,MATCH($D441,Inputs!$B$24:$B$35,0)),MAX($F441-20,0)*INDEX(Inputs!$G$24:$G$35,MATCH($D441,Inputs!$B$24:$B$35,0)))</f>
        <v>55.958064334599669</v>
      </c>
      <c r="S441" s="22">
        <f>+SUM(P441,MAX($E441-20,0)*INDEX(Inputs!$F$24:$F$35,MATCH($D441,Inputs!$B$24:$B$35,0)),MAX($F441-20,0)*INDEX(Inputs!$G$24:$G$35,MATCH($D441,Inputs!$B$24:$B$35,0)))</f>
        <v>329.34360379040004</v>
      </c>
      <c r="U441" s="19"/>
    </row>
    <row r="442" spans="2:21" s="46" customFormat="1" x14ac:dyDescent="0.25">
      <c r="B442" s="48" t="s">
        <v>135</v>
      </c>
      <c r="C442" s="8">
        <v>2021</v>
      </c>
      <c r="D442" s="37">
        <v>2</v>
      </c>
      <c r="E442" s="49">
        <f>Data!J442</f>
        <v>20</v>
      </c>
      <c r="F442" s="49">
        <f>+Data!I442</f>
        <v>16.855</v>
      </c>
      <c r="G442" s="31">
        <f>+NEM!G442</f>
        <v>3901.2978000000003</v>
      </c>
      <c r="H442" s="31">
        <f>NoSolar!E442</f>
        <v>7069.8738000000003</v>
      </c>
      <c r="I442" s="31">
        <f>+NEM!M442</f>
        <v>3901.2978000000003</v>
      </c>
      <c r="J442" s="31">
        <f>+NB.Hour!E442</f>
        <v>4794.5151999999998</v>
      </c>
      <c r="K442" s="67">
        <v>0</v>
      </c>
      <c r="L442" s="31">
        <f>+-MIN(NEM!G442,0)</f>
        <v>0</v>
      </c>
      <c r="M442" s="31">
        <f>NB.Hour!H442</f>
        <v>893.2174</v>
      </c>
      <c r="N442" s="33">
        <f>NoSolar!H442</f>
        <v>413.5521424648</v>
      </c>
      <c r="O442" s="33">
        <f>+NEM!P442</f>
        <v>273.51375756880003</v>
      </c>
      <c r="P442" s="33">
        <f>+NB.Hour!N442</f>
        <v>279.21784388520001</v>
      </c>
      <c r="Q442" s="22">
        <f>+SUM(N442,MAX($E442-20,0)*INDEX(Inputs!$F$24:$F$35,MATCH($D442,Inputs!$B$24:$B$35,0)),MAX($F442-20,0)*INDEX(Inputs!$G$24:$G$35,MATCH($D442,Inputs!$B$24:$B$35,0)))</f>
        <v>413.5521424648</v>
      </c>
      <c r="R442" s="22">
        <f>+SUM(O442,MAX($E442-20,0)*INDEX(Inputs!$F$24:$F$35,MATCH($D442,Inputs!$B$24:$B$35,0)),MAX($F442-20,0)*INDEX(Inputs!$G$24:$G$35,MATCH($D442,Inputs!$B$24:$B$35,0)))</f>
        <v>273.51375756880003</v>
      </c>
      <c r="S442" s="22">
        <f>+SUM(P442,MAX($E442-20,0)*INDEX(Inputs!$F$24:$F$35,MATCH($D442,Inputs!$B$24:$B$35,0)),MAX($F442-20,0)*INDEX(Inputs!$G$24:$G$35,MATCH($D442,Inputs!$B$24:$B$35,0)))</f>
        <v>279.21784388520001</v>
      </c>
      <c r="U442" s="19"/>
    </row>
    <row r="443" spans="2:21" s="46" customFormat="1" x14ac:dyDescent="0.25">
      <c r="B443" s="48" t="s">
        <v>135</v>
      </c>
      <c r="C443" s="8">
        <v>2021</v>
      </c>
      <c r="D443" s="37">
        <v>3</v>
      </c>
      <c r="E443" s="49">
        <f>Data!J443</f>
        <v>20</v>
      </c>
      <c r="F443" s="49">
        <f>+Data!I443</f>
        <v>16.875499999999999</v>
      </c>
      <c r="G443" s="31">
        <f>+NEM!G443</f>
        <v>531.38509999999951</v>
      </c>
      <c r="H443" s="31">
        <f>NoSolar!E443</f>
        <v>5785.2250999999997</v>
      </c>
      <c r="I443" s="31">
        <f>+NEM!M443</f>
        <v>531.38509999999951</v>
      </c>
      <c r="J443" s="31">
        <f>+NB.Hour!E443</f>
        <v>2926.5153999999993</v>
      </c>
      <c r="K443" s="67">
        <v>0</v>
      </c>
      <c r="L443" s="31">
        <f>+-MIN(NEM!G443,0)</f>
        <v>0</v>
      </c>
      <c r="M443" s="31">
        <f>NB.Hour!H443</f>
        <v>2395.1302999999998</v>
      </c>
      <c r="N443" s="33">
        <f>NoSolar!H443</f>
        <v>356.77580851959999</v>
      </c>
      <c r="O443" s="33">
        <f>+NEM!P443</f>
        <v>50.34448714419996</v>
      </c>
      <c r="P443" s="33">
        <f>+NB.Hour!N443</f>
        <v>139.87239797539999</v>
      </c>
      <c r="Q443" s="22">
        <f>+SUM(N443,MAX($E443-20,0)*INDEX(Inputs!$F$24:$F$35,MATCH($D443,Inputs!$B$24:$B$35,0)),MAX($F443-20,0)*INDEX(Inputs!$G$24:$G$35,MATCH($D443,Inputs!$B$24:$B$35,0)))</f>
        <v>356.77580851959999</v>
      </c>
      <c r="R443" s="22">
        <f>+SUM(O443,MAX($E443-20,0)*INDEX(Inputs!$F$24:$F$35,MATCH($D443,Inputs!$B$24:$B$35,0)),MAX($F443-20,0)*INDEX(Inputs!$G$24:$G$35,MATCH($D443,Inputs!$B$24:$B$35,0)))</f>
        <v>50.34448714419996</v>
      </c>
      <c r="S443" s="22">
        <f>+SUM(P443,MAX($E443-20,0)*INDEX(Inputs!$F$24:$F$35,MATCH($D443,Inputs!$B$24:$B$35,0)),MAX($F443-20,0)*INDEX(Inputs!$G$24:$G$35,MATCH($D443,Inputs!$B$24:$B$35,0)))</f>
        <v>139.87239797539999</v>
      </c>
      <c r="U443" s="19"/>
    </row>
    <row r="444" spans="2:21" s="46" customFormat="1" x14ac:dyDescent="0.25">
      <c r="B444" s="48" t="s">
        <v>135</v>
      </c>
      <c r="C444" s="8">
        <v>2021</v>
      </c>
      <c r="D444" s="37">
        <v>4</v>
      </c>
      <c r="E444" s="49">
        <f>Data!J444</f>
        <v>21</v>
      </c>
      <c r="F444" s="49">
        <f>+Data!I444</f>
        <v>13.9673</v>
      </c>
      <c r="G444" s="31">
        <f>+NEM!G444</f>
        <v>-1236.1433000000006</v>
      </c>
      <c r="H444" s="31">
        <f>NoSolar!E444</f>
        <v>4467.9206999999997</v>
      </c>
      <c r="I444" s="31">
        <f>+NEM!M444</f>
        <v>0</v>
      </c>
      <c r="J444" s="31">
        <f>+NB.Hour!E444</f>
        <v>1906.1463000000001</v>
      </c>
      <c r="K444" s="67">
        <v>0</v>
      </c>
      <c r="L444" s="31">
        <f>+-MIN(NEM!G444,0)</f>
        <v>1236.1433000000006</v>
      </c>
      <c r="M444" s="31">
        <f>NB.Hour!H444</f>
        <v>3142.2896000000001</v>
      </c>
      <c r="N444" s="33">
        <f>NoSolar!H444</f>
        <v>298.55622325719997</v>
      </c>
      <c r="O444" s="33">
        <f>+NEM!P444</f>
        <v>0</v>
      </c>
      <c r="P444" s="33">
        <f>+NB.Hour!N444</f>
        <v>61.782142978599992</v>
      </c>
      <c r="Q444" s="22">
        <f>+SUM(N444,MAX($E444-20,0)*INDEX(Inputs!$F$24:$F$35,MATCH($D444,Inputs!$B$24:$B$35,0)),MAX($F444-20,0)*INDEX(Inputs!$G$24:$G$35,MATCH($D444,Inputs!$B$24:$B$35,0)))</f>
        <v>299.58622325719995</v>
      </c>
      <c r="R444" s="22">
        <f>+SUM(O444,MAX($E444-20,0)*INDEX(Inputs!$F$24:$F$35,MATCH($D444,Inputs!$B$24:$B$35,0)),MAX($F444-20,0)*INDEX(Inputs!$G$24:$G$35,MATCH($D444,Inputs!$B$24:$B$35,0)))</f>
        <v>1.03</v>
      </c>
      <c r="S444" s="22">
        <f>+SUM(P444,MAX($E444-20,0)*INDEX(Inputs!$F$24:$F$35,MATCH($D444,Inputs!$B$24:$B$35,0)),MAX($F444-20,0)*INDEX(Inputs!$G$24:$G$35,MATCH($D444,Inputs!$B$24:$B$35,0)))</f>
        <v>62.812142978599994</v>
      </c>
      <c r="U444" s="19"/>
    </row>
    <row r="445" spans="2:21" s="46" customFormat="1" x14ac:dyDescent="0.25">
      <c r="B445" s="48" t="s">
        <v>135</v>
      </c>
      <c r="C445" s="8">
        <v>2021</v>
      </c>
      <c r="D445" s="37">
        <v>5</v>
      </c>
      <c r="E445" s="49">
        <f>Data!J445</f>
        <v>21</v>
      </c>
      <c r="F445" s="49">
        <f>+Data!I445</f>
        <v>11.9808</v>
      </c>
      <c r="G445" s="31">
        <f>+NEM!G445</f>
        <v>-2290.0847999999996</v>
      </c>
      <c r="H445" s="31">
        <f>NoSolar!E445</f>
        <v>3693.1550999999999</v>
      </c>
      <c r="I445" s="31">
        <f>+NEM!M445</f>
        <v>0</v>
      </c>
      <c r="J445" s="31">
        <f>+NB.Hour!E445</f>
        <v>1239.085</v>
      </c>
      <c r="K445" s="67">
        <v>0</v>
      </c>
      <c r="L445" s="31">
        <f>+-MIN(NEM!G445,0)</f>
        <v>2290.0847999999996</v>
      </c>
      <c r="M445" s="31">
        <f>NB.Hour!H445</f>
        <v>3529.1698000000001</v>
      </c>
      <c r="N445" s="33">
        <f>NoSolar!H445</f>
        <v>264.31468279960001</v>
      </c>
      <c r="O445" s="33">
        <f>+NEM!P445</f>
        <v>0</v>
      </c>
      <c r="P445" s="33">
        <f>+NB.Hour!N445</f>
        <v>0</v>
      </c>
      <c r="Q445" s="22">
        <f>+SUM(N445,MAX($E445-20,0)*INDEX(Inputs!$F$24:$F$35,MATCH($D445,Inputs!$B$24:$B$35,0)),MAX($F445-20,0)*INDEX(Inputs!$G$24:$G$35,MATCH($D445,Inputs!$B$24:$B$35,0)))</f>
        <v>265.34468279959998</v>
      </c>
      <c r="R445" s="22">
        <f>+SUM(O445,MAX($E445-20,0)*INDEX(Inputs!$F$24:$F$35,MATCH($D445,Inputs!$B$24:$B$35,0)),MAX($F445-20,0)*INDEX(Inputs!$G$24:$G$35,MATCH($D445,Inputs!$B$24:$B$35,0)))</f>
        <v>1.03</v>
      </c>
      <c r="S445" s="22">
        <f>+SUM(P445,MAX($E445-20,0)*INDEX(Inputs!$F$24:$F$35,MATCH($D445,Inputs!$B$24:$B$35,0)),MAX($F445-20,0)*INDEX(Inputs!$G$24:$G$35,MATCH($D445,Inputs!$B$24:$B$35,0)))</f>
        <v>1.03</v>
      </c>
      <c r="U445" s="19"/>
    </row>
    <row r="446" spans="2:21" s="46" customFormat="1" x14ac:dyDescent="0.25">
      <c r="B446" s="48" t="s">
        <v>135</v>
      </c>
      <c r="C446" s="8">
        <v>2021</v>
      </c>
      <c r="D446" s="37">
        <v>6</v>
      </c>
      <c r="E446" s="49">
        <f>Data!J446</f>
        <v>21</v>
      </c>
      <c r="F446" s="49">
        <f>+Data!I446</f>
        <v>10.5472</v>
      </c>
      <c r="G446" s="31">
        <f>+NEM!G446</f>
        <v>-3150.5688000000005</v>
      </c>
      <c r="H446" s="31">
        <f>NoSolar!E446</f>
        <v>3205.5990999999999</v>
      </c>
      <c r="I446" s="31">
        <f>+NEM!M446</f>
        <v>0</v>
      </c>
      <c r="J446" s="31">
        <f>+NB.Hour!E446</f>
        <v>967.63990000000001</v>
      </c>
      <c r="K446" s="67">
        <v>0</v>
      </c>
      <c r="L446" s="31">
        <f>+-MIN(NEM!G446,0)</f>
        <v>3150.5688000000005</v>
      </c>
      <c r="M446" s="31">
        <f>NB.Hour!H446</f>
        <v>4118.2087000000001</v>
      </c>
      <c r="N446" s="33">
        <f>NoSolar!H446</f>
        <v>269.23196575560002</v>
      </c>
      <c r="O446" s="33">
        <f>+NEM!P446</f>
        <v>0</v>
      </c>
      <c r="P446" s="33">
        <f>+NB.Hour!N446</f>
        <v>0</v>
      </c>
      <c r="Q446" s="22">
        <f>+SUM(N446,MAX($E446-20,0)*INDEX(Inputs!$F$24:$F$35,MATCH($D446,Inputs!$B$24:$B$35,0)),MAX($F446-20,0)*INDEX(Inputs!$G$24:$G$35,MATCH($D446,Inputs!$B$24:$B$35,0)))</f>
        <v>270.26196575559999</v>
      </c>
      <c r="R446" s="22">
        <f>+SUM(O446,MAX($E446-20,0)*INDEX(Inputs!$F$24:$F$35,MATCH($D446,Inputs!$B$24:$B$35,0)),MAX($F446-20,0)*INDEX(Inputs!$G$24:$G$35,MATCH($D446,Inputs!$B$24:$B$35,0)))</f>
        <v>1.03</v>
      </c>
      <c r="S446" s="22">
        <f>+SUM(P446,MAX($E446-20,0)*INDEX(Inputs!$F$24:$F$35,MATCH($D446,Inputs!$B$24:$B$35,0)),MAX($F446-20,0)*INDEX(Inputs!$G$24:$G$35,MATCH($D446,Inputs!$B$24:$B$35,0)))</f>
        <v>1.03</v>
      </c>
      <c r="U446" s="19"/>
    </row>
    <row r="447" spans="2:21" s="46" customFormat="1" x14ac:dyDescent="0.25">
      <c r="B447" s="48" t="s">
        <v>135</v>
      </c>
      <c r="C447" s="8">
        <v>2021</v>
      </c>
      <c r="D447" s="37">
        <v>7</v>
      </c>
      <c r="E447" s="49">
        <f>Data!J447</f>
        <v>21</v>
      </c>
      <c r="F447" s="49">
        <f>+Data!I447</f>
        <v>12.5337</v>
      </c>
      <c r="G447" s="31">
        <f>+NEM!G447</f>
        <v>-2234.9492000000005</v>
      </c>
      <c r="H447" s="31">
        <f>NoSolar!E447</f>
        <v>3096.1867999999999</v>
      </c>
      <c r="I447" s="31">
        <f>+NEM!M447</f>
        <v>0</v>
      </c>
      <c r="J447" s="31">
        <f>+NB.Hour!E447</f>
        <v>1037.5728999999999</v>
      </c>
      <c r="K447" s="67">
        <v>0</v>
      </c>
      <c r="L447" s="31">
        <f>+-MIN(NEM!G447,0)</f>
        <v>2234.9492000000005</v>
      </c>
      <c r="M447" s="31">
        <f>NB.Hour!H447</f>
        <v>3272.5221000000001</v>
      </c>
      <c r="N447" s="33">
        <f>NoSolar!H447</f>
        <v>263.90183614879999</v>
      </c>
      <c r="O447" s="33">
        <f>+NEM!P447</f>
        <v>0</v>
      </c>
      <c r="P447" s="33">
        <f>+NB.Hour!N447</f>
        <v>0</v>
      </c>
      <c r="Q447" s="22">
        <f>+SUM(N447,MAX($E447-20,0)*INDEX(Inputs!$F$24:$F$35,MATCH($D447,Inputs!$B$24:$B$35,0)),MAX($F447-20,0)*INDEX(Inputs!$G$24:$G$35,MATCH($D447,Inputs!$B$24:$B$35,0)))</f>
        <v>264.93183614879996</v>
      </c>
      <c r="R447" s="22">
        <f>+SUM(O447,MAX($E447-20,0)*INDEX(Inputs!$F$24:$F$35,MATCH($D447,Inputs!$B$24:$B$35,0)),MAX($F447-20,0)*INDEX(Inputs!$G$24:$G$35,MATCH($D447,Inputs!$B$24:$B$35,0)))</f>
        <v>1.03</v>
      </c>
      <c r="S447" s="22">
        <f>+SUM(P447,MAX($E447-20,0)*INDEX(Inputs!$F$24:$F$35,MATCH($D447,Inputs!$B$24:$B$35,0)),MAX($F447-20,0)*INDEX(Inputs!$G$24:$G$35,MATCH($D447,Inputs!$B$24:$B$35,0)))</f>
        <v>1.03</v>
      </c>
      <c r="U447" s="19"/>
    </row>
    <row r="448" spans="2:21" s="46" customFormat="1" x14ac:dyDescent="0.25">
      <c r="B448" s="48" t="s">
        <v>135</v>
      </c>
      <c r="C448" s="8">
        <v>2021</v>
      </c>
      <c r="D448" s="37">
        <v>8</v>
      </c>
      <c r="E448" s="49">
        <f>Data!J448</f>
        <v>21</v>
      </c>
      <c r="F448" s="49">
        <f>+Data!I448</f>
        <v>10.895300000000001</v>
      </c>
      <c r="G448" s="31">
        <f>+NEM!G448</f>
        <v>-2011.4041000000002</v>
      </c>
      <c r="H448" s="31">
        <f>NoSolar!E448</f>
        <v>3167.0839000000001</v>
      </c>
      <c r="I448" s="31">
        <f>+NEM!M448</f>
        <v>0</v>
      </c>
      <c r="J448" s="31">
        <f>+NB.Hour!E448</f>
        <v>1176.2672</v>
      </c>
      <c r="K448" s="67">
        <v>0</v>
      </c>
      <c r="L448" s="31">
        <f>+-MIN(NEM!G448,0)</f>
        <v>2011.4041000000002</v>
      </c>
      <c r="M448" s="31">
        <f>NB.Hour!H448</f>
        <v>3187.6713</v>
      </c>
      <c r="N448" s="33">
        <f>NoSolar!H448</f>
        <v>267.35565927239998</v>
      </c>
      <c r="O448" s="33">
        <f>+NEM!P448</f>
        <v>0</v>
      </c>
      <c r="P448" s="33">
        <f>+NB.Hour!N448</f>
        <v>0</v>
      </c>
      <c r="Q448" s="22">
        <f>+SUM(N448,MAX($E448-20,0)*INDEX(Inputs!$F$24:$F$35,MATCH($D448,Inputs!$B$24:$B$35,0)),MAX($F448-20,0)*INDEX(Inputs!$G$24:$G$35,MATCH($D448,Inputs!$B$24:$B$35,0)))</f>
        <v>268.38565927239995</v>
      </c>
      <c r="R448" s="22">
        <f>+SUM(O448,MAX($E448-20,0)*INDEX(Inputs!$F$24:$F$35,MATCH($D448,Inputs!$B$24:$B$35,0)),MAX($F448-20,0)*INDEX(Inputs!$G$24:$G$35,MATCH($D448,Inputs!$B$24:$B$35,0)))</f>
        <v>1.03</v>
      </c>
      <c r="S448" s="22">
        <f>+SUM(P448,MAX($E448-20,0)*INDEX(Inputs!$F$24:$F$35,MATCH($D448,Inputs!$B$24:$B$35,0)),MAX($F448-20,0)*INDEX(Inputs!$G$24:$G$35,MATCH($D448,Inputs!$B$24:$B$35,0)))</f>
        <v>1.03</v>
      </c>
      <c r="U448" s="19"/>
    </row>
    <row r="449" spans="2:21" s="46" customFormat="1" x14ac:dyDescent="0.25">
      <c r="B449" s="48" t="s">
        <v>135</v>
      </c>
      <c r="C449" s="8">
        <v>2021</v>
      </c>
      <c r="D449" s="37">
        <v>9</v>
      </c>
      <c r="E449" s="49">
        <f>Data!J449</f>
        <v>21</v>
      </c>
      <c r="F449" s="49">
        <f>+Data!I449</f>
        <v>10.6496</v>
      </c>
      <c r="G449" s="31">
        <f>+NEM!G449</f>
        <v>-2282.8227000000002</v>
      </c>
      <c r="H449" s="31">
        <f>NoSolar!E449</f>
        <v>2926.2013000000002</v>
      </c>
      <c r="I449" s="31">
        <f>+NEM!M449</f>
        <v>0</v>
      </c>
      <c r="J449" s="31">
        <f>+NB.Hour!E449</f>
        <v>1031.2481999999998</v>
      </c>
      <c r="K449" s="67">
        <v>0</v>
      </c>
      <c r="L449" s="31">
        <f>+-MIN(NEM!G449,0)</f>
        <v>2282.8227000000002</v>
      </c>
      <c r="M449" s="31">
        <f>NB.Hour!H449</f>
        <v>3314.0709000000002</v>
      </c>
      <c r="N449" s="33">
        <f>NoSolar!H449</f>
        <v>230.41839265480002</v>
      </c>
      <c r="O449" s="33">
        <f>+NEM!P449</f>
        <v>0</v>
      </c>
      <c r="P449" s="33">
        <f>+NB.Hour!N449</f>
        <v>0</v>
      </c>
      <c r="Q449" s="22">
        <f>+SUM(N449,MAX($E449-20,0)*INDEX(Inputs!$F$24:$F$35,MATCH($D449,Inputs!$B$24:$B$35,0)),MAX($F449-20,0)*INDEX(Inputs!$G$24:$G$35,MATCH($D449,Inputs!$B$24:$B$35,0)))</f>
        <v>231.44839265480002</v>
      </c>
      <c r="R449" s="22">
        <f>+SUM(O449,MAX($E449-20,0)*INDEX(Inputs!$F$24:$F$35,MATCH($D449,Inputs!$B$24:$B$35,0)),MAX($F449-20,0)*INDEX(Inputs!$G$24:$G$35,MATCH($D449,Inputs!$B$24:$B$35,0)))</f>
        <v>1.03</v>
      </c>
      <c r="S449" s="22">
        <f>+SUM(P449,MAX($E449-20,0)*INDEX(Inputs!$F$24:$F$35,MATCH($D449,Inputs!$B$24:$B$35,0)),MAX($F449-20,0)*INDEX(Inputs!$G$24:$G$35,MATCH($D449,Inputs!$B$24:$B$35,0)))</f>
        <v>1.03</v>
      </c>
      <c r="U449" s="19"/>
    </row>
    <row r="450" spans="2:21" s="46" customFormat="1" x14ac:dyDescent="0.25">
      <c r="B450" s="48" t="s">
        <v>135</v>
      </c>
      <c r="C450" s="8">
        <v>2021</v>
      </c>
      <c r="D450" s="37">
        <v>10</v>
      </c>
      <c r="E450" s="49">
        <f>Data!J450</f>
        <v>21</v>
      </c>
      <c r="F450" s="49">
        <f>+Data!I450</f>
        <v>11.3049</v>
      </c>
      <c r="G450" s="31">
        <f>+NEM!G450</f>
        <v>449.29589999999962</v>
      </c>
      <c r="H450" s="31">
        <f>NoSolar!E450</f>
        <v>4291.8558999999996</v>
      </c>
      <c r="I450" s="31">
        <f>+NEM!M450</f>
        <v>0</v>
      </c>
      <c r="J450" s="31">
        <f>+NB.Hour!E450</f>
        <v>2461.8649999999998</v>
      </c>
      <c r="K450" s="67">
        <v>0</v>
      </c>
      <c r="L450" s="31">
        <f>+-MIN(NEM!G450,0)</f>
        <v>0</v>
      </c>
      <c r="M450" s="31">
        <f>NB.Hour!H450</f>
        <v>2012.5690999999999</v>
      </c>
      <c r="N450" s="33">
        <f>NoSolar!H450</f>
        <v>290.77486335639998</v>
      </c>
      <c r="O450" s="33">
        <f>+NEM!P450</f>
        <v>0</v>
      </c>
      <c r="P450" s="33">
        <f>+NB.Hour!N450</f>
        <v>25.035711635399878</v>
      </c>
      <c r="Q450" s="22">
        <f>+SUM(N450,MAX($E450-20,0)*INDEX(Inputs!$F$24:$F$35,MATCH($D450,Inputs!$B$24:$B$35,0)),MAX($F450-20,0)*INDEX(Inputs!$G$24:$G$35,MATCH($D450,Inputs!$B$24:$B$35,0)))</f>
        <v>291.80486335639995</v>
      </c>
      <c r="R450" s="22">
        <f>+SUM(O450,MAX($E450-20,0)*INDEX(Inputs!$F$24:$F$35,MATCH($D450,Inputs!$B$24:$B$35,0)),MAX($F450-20,0)*INDEX(Inputs!$G$24:$G$35,MATCH($D450,Inputs!$B$24:$B$35,0)))</f>
        <v>1.03</v>
      </c>
      <c r="S450" s="22">
        <f>+SUM(P450,MAX($E450-20,0)*INDEX(Inputs!$F$24:$F$35,MATCH($D450,Inputs!$B$24:$B$35,0)),MAX($F450-20,0)*INDEX(Inputs!$G$24:$G$35,MATCH($D450,Inputs!$B$24:$B$35,0)))</f>
        <v>26.065711635399879</v>
      </c>
      <c r="U450" s="19"/>
    </row>
    <row r="451" spans="2:21" s="46" customFormat="1" x14ac:dyDescent="0.25">
      <c r="B451" s="48" t="s">
        <v>135</v>
      </c>
      <c r="C451" s="8">
        <v>2021</v>
      </c>
      <c r="D451" s="37">
        <v>11</v>
      </c>
      <c r="E451" s="49">
        <f>Data!J451</f>
        <v>21</v>
      </c>
      <c r="F451" s="49">
        <f>+Data!I451</f>
        <v>14.069699999999999</v>
      </c>
      <c r="G451" s="31">
        <f>+NEM!G451</f>
        <v>2469.9014999999999</v>
      </c>
      <c r="H451" s="31">
        <f>NoSolar!E451</f>
        <v>5548.5574999999999</v>
      </c>
      <c r="I451" s="31">
        <f>+NEM!M451</f>
        <v>0</v>
      </c>
      <c r="J451" s="31">
        <f>+NB.Hour!E451</f>
        <v>3587.8543999999997</v>
      </c>
      <c r="K451" s="67">
        <v>0</v>
      </c>
      <c r="L451" s="31">
        <f>+-MIN(NEM!G451,0)</f>
        <v>0</v>
      </c>
      <c r="M451" s="31">
        <f>NB.Hour!H451</f>
        <v>1117.9529</v>
      </c>
      <c r="N451" s="33">
        <f>NoSolar!H451</f>
        <v>346.31604727000001</v>
      </c>
      <c r="O451" s="33">
        <f>+NEM!P451</f>
        <v>0</v>
      </c>
      <c r="P451" s="33">
        <f>+NB.Hour!N451</f>
        <v>217.3910139134</v>
      </c>
      <c r="Q451" s="22">
        <f>+SUM(N451,MAX($E451-20,0)*INDEX(Inputs!$F$24:$F$35,MATCH($D451,Inputs!$B$24:$B$35,0)),MAX($F451-20,0)*INDEX(Inputs!$G$24:$G$35,MATCH($D451,Inputs!$B$24:$B$35,0)))</f>
        <v>347.34604726999999</v>
      </c>
      <c r="R451" s="22">
        <f>+SUM(O451,MAX($E451-20,0)*INDEX(Inputs!$F$24:$F$35,MATCH($D451,Inputs!$B$24:$B$35,0)),MAX($F451-20,0)*INDEX(Inputs!$G$24:$G$35,MATCH($D451,Inputs!$B$24:$B$35,0)))</f>
        <v>1.03</v>
      </c>
      <c r="S451" s="22">
        <f>+SUM(P451,MAX($E451-20,0)*INDEX(Inputs!$F$24:$F$35,MATCH($D451,Inputs!$B$24:$B$35,0)),MAX($F451-20,0)*INDEX(Inputs!$G$24:$G$35,MATCH($D451,Inputs!$B$24:$B$35,0)))</f>
        <v>218.4210139134</v>
      </c>
      <c r="U451" s="19"/>
    </row>
    <row r="452" spans="2:21" s="46" customFormat="1" x14ac:dyDescent="0.25">
      <c r="B452" s="48" t="s">
        <v>135</v>
      </c>
      <c r="C452" s="8">
        <v>2021</v>
      </c>
      <c r="D452" s="37">
        <v>12</v>
      </c>
      <c r="E452" s="49">
        <f>Data!J452</f>
        <v>21</v>
      </c>
      <c r="F452" s="49">
        <f>+Data!I452</f>
        <v>16.179200000000002</v>
      </c>
      <c r="G452" s="31">
        <f>+NEM!G452</f>
        <v>5796.6283000000003</v>
      </c>
      <c r="H452" s="31">
        <f>NoSolar!E452</f>
        <v>7311.3163000000004</v>
      </c>
      <c r="I452" s="31">
        <f>+NEM!M452</f>
        <v>0</v>
      </c>
      <c r="J452" s="31">
        <f>+NB.Hour!E452</f>
        <v>6144.0171</v>
      </c>
      <c r="K452" s="67">
        <v>0</v>
      </c>
      <c r="L452" s="31">
        <f>+-MIN(NEM!G452,0)</f>
        <v>0</v>
      </c>
      <c r="M452" s="31">
        <f>NB.Hour!H452</f>
        <v>347.3888</v>
      </c>
      <c r="N452" s="33">
        <f>NoSolar!H452</f>
        <v>424.22293519480002</v>
      </c>
      <c r="O452" s="33">
        <f>+NEM!P452</f>
        <v>0</v>
      </c>
      <c r="P452" s="33">
        <f>+NB.Hour!N452</f>
        <v>359.49820922360004</v>
      </c>
      <c r="Q452" s="22">
        <f>+SUM(N452,MAX($E452-20,0)*INDEX(Inputs!$F$24:$F$35,MATCH($D452,Inputs!$B$24:$B$35,0)),MAX($F452-20,0)*INDEX(Inputs!$G$24:$G$35,MATCH($D452,Inputs!$B$24:$B$35,0)))</f>
        <v>425.25293519479999</v>
      </c>
      <c r="R452" s="22">
        <f>+SUM(O452,MAX($E452-20,0)*INDEX(Inputs!$F$24:$F$35,MATCH($D452,Inputs!$B$24:$B$35,0)),MAX($F452-20,0)*INDEX(Inputs!$G$24:$G$35,MATCH($D452,Inputs!$B$24:$B$35,0)))</f>
        <v>1.03</v>
      </c>
      <c r="S452" s="22">
        <f>+SUM(P452,MAX($E452-20,0)*INDEX(Inputs!$F$24:$F$35,MATCH($D452,Inputs!$B$24:$B$35,0)),MAX($F452-20,0)*INDEX(Inputs!$G$24:$G$35,MATCH($D452,Inputs!$B$24:$B$35,0)))</f>
        <v>360.52820922360002</v>
      </c>
      <c r="U452" s="19"/>
    </row>
    <row r="453" spans="2:21" s="46" customFormat="1" x14ac:dyDescent="0.25">
      <c r="B453" s="48" t="s">
        <v>136</v>
      </c>
      <c r="C453" s="8">
        <v>2021</v>
      </c>
      <c r="D453" s="37">
        <v>1</v>
      </c>
      <c r="E453" s="49">
        <f>Data!J453</f>
        <v>29</v>
      </c>
      <c r="F453" s="49">
        <f>+Data!I453</f>
        <v>32.588000000000001</v>
      </c>
      <c r="G453" s="31">
        <f>+NEM!G453</f>
        <v>3932.5515999999998</v>
      </c>
      <c r="H453" s="31">
        <f>NoSolar!E453</f>
        <v>5235.08</v>
      </c>
      <c r="I453" s="31">
        <f>+NEM!M453</f>
        <v>3932.5515999999998</v>
      </c>
      <c r="J453" s="31">
        <f>+NB.Hour!E453</f>
        <v>4102.4659000000001</v>
      </c>
      <c r="K453" s="67">
        <v>0</v>
      </c>
      <c r="L453" s="31">
        <f>+-MIN(NEM!G453,0)</f>
        <v>0</v>
      </c>
      <c r="M453" s="31">
        <f>NB.Hour!H453</f>
        <v>169.9143</v>
      </c>
      <c r="N453" s="33">
        <f>NoSolar!H453</f>
        <v>332.46159568000002</v>
      </c>
      <c r="O453" s="33">
        <f>+NEM!P453</f>
        <v>274.89505051359998</v>
      </c>
      <c r="P453" s="33">
        <f>+NB.Hour!N453</f>
        <v>275.98012323340004</v>
      </c>
      <c r="Q453" s="22">
        <f>+SUM(N453,MAX($E453-20,0)*INDEX(Inputs!$F$24:$F$35,MATCH($D453,Inputs!$B$24:$B$35,0)),MAX($F453-20,0)*INDEX(Inputs!$G$24:$G$35,MATCH($D453,Inputs!$B$24:$B$35,0)))</f>
        <v>397.74819567999998</v>
      </c>
      <c r="R453" s="22">
        <f>+SUM(O453,MAX($E453-20,0)*INDEX(Inputs!$F$24:$F$35,MATCH($D453,Inputs!$B$24:$B$35,0)),MAX($F453-20,0)*INDEX(Inputs!$G$24:$G$35,MATCH($D453,Inputs!$B$24:$B$35,0)))</f>
        <v>340.18165051359995</v>
      </c>
      <c r="S453" s="22">
        <f>+SUM(P453,MAX($E453-20,0)*INDEX(Inputs!$F$24:$F$35,MATCH($D453,Inputs!$B$24:$B$35,0)),MAX($F453-20,0)*INDEX(Inputs!$G$24:$G$35,MATCH($D453,Inputs!$B$24:$B$35,0)))</f>
        <v>341.2667232334</v>
      </c>
      <c r="U453" s="19"/>
    </row>
    <row r="454" spans="2:21" s="46" customFormat="1" x14ac:dyDescent="0.25">
      <c r="B454" s="48" t="s">
        <v>136</v>
      </c>
      <c r="C454" s="8">
        <v>2021</v>
      </c>
      <c r="D454" s="37">
        <v>2</v>
      </c>
      <c r="E454" s="49">
        <f>Data!J454</f>
        <v>18</v>
      </c>
      <c r="F454" s="49">
        <f>+Data!I454</f>
        <v>16.707999999999998</v>
      </c>
      <c r="G454" s="31">
        <f>+NEM!G454</f>
        <v>3084.2284</v>
      </c>
      <c r="H454" s="31">
        <f>NoSolar!E454</f>
        <v>4636.1080000000002</v>
      </c>
      <c r="I454" s="31">
        <f>+NEM!M454</f>
        <v>3084.2284</v>
      </c>
      <c r="J454" s="31">
        <f>+NB.Hour!E454</f>
        <v>3305.8746999999998</v>
      </c>
      <c r="K454" s="67">
        <v>0</v>
      </c>
      <c r="L454" s="31">
        <f>+-MIN(NEM!G454,0)</f>
        <v>0</v>
      </c>
      <c r="M454" s="31">
        <f>NB.Hour!H454</f>
        <v>221.6463</v>
      </c>
      <c r="N454" s="33">
        <f>NoSolar!H454</f>
        <v>305.98942916800002</v>
      </c>
      <c r="O454" s="33">
        <f>+NEM!P454</f>
        <v>237.4025583664</v>
      </c>
      <c r="P454" s="33">
        <f>+NB.Hour!N454</f>
        <v>238.8179916382</v>
      </c>
      <c r="Q454" s="22">
        <f>+SUM(N454,MAX($E454-20,0)*INDEX(Inputs!$F$24:$F$35,MATCH($D454,Inputs!$B$24:$B$35,0)),MAX($F454-20,0)*INDEX(Inputs!$G$24:$G$35,MATCH($D454,Inputs!$B$24:$B$35,0)))</f>
        <v>305.98942916800002</v>
      </c>
      <c r="R454" s="22">
        <f>+SUM(O454,MAX($E454-20,0)*INDEX(Inputs!$F$24:$F$35,MATCH($D454,Inputs!$B$24:$B$35,0)),MAX($F454-20,0)*INDEX(Inputs!$G$24:$G$35,MATCH($D454,Inputs!$B$24:$B$35,0)))</f>
        <v>237.4025583664</v>
      </c>
      <c r="S454" s="22">
        <f>+SUM(P454,MAX($E454-20,0)*INDEX(Inputs!$F$24:$F$35,MATCH($D454,Inputs!$B$24:$B$35,0)),MAX($F454-20,0)*INDEX(Inputs!$G$24:$G$35,MATCH($D454,Inputs!$B$24:$B$35,0)))</f>
        <v>238.8179916382</v>
      </c>
      <c r="U454" s="19"/>
    </row>
    <row r="455" spans="2:21" s="46" customFormat="1" x14ac:dyDescent="0.25">
      <c r="B455" s="48" t="s">
        <v>136</v>
      </c>
      <c r="C455" s="8">
        <v>2021</v>
      </c>
      <c r="D455" s="37">
        <v>3</v>
      </c>
      <c r="E455" s="49">
        <f>Data!J455</f>
        <v>18</v>
      </c>
      <c r="F455" s="49">
        <f>+Data!I455</f>
        <v>16.22</v>
      </c>
      <c r="G455" s="31">
        <f>+NEM!G455</f>
        <v>2405.7152000000001</v>
      </c>
      <c r="H455" s="31">
        <f>NoSolar!E455</f>
        <v>5106.308</v>
      </c>
      <c r="I455" s="31">
        <f>+NEM!M455</f>
        <v>2405.7152000000001</v>
      </c>
      <c r="J455" s="31">
        <f>+NB.Hour!E455</f>
        <v>2886.9429</v>
      </c>
      <c r="K455" s="67">
        <v>0</v>
      </c>
      <c r="L455" s="31">
        <f>+-MIN(NEM!G455,0)</f>
        <v>0</v>
      </c>
      <c r="M455" s="31">
        <f>NB.Hour!H455</f>
        <v>481.22770000000003</v>
      </c>
      <c r="N455" s="33">
        <f>NoSolar!H455</f>
        <v>326.770388368</v>
      </c>
      <c r="O455" s="33">
        <f>+NEM!P455</f>
        <v>207.41498897920002</v>
      </c>
      <c r="P455" s="33">
        <f>+NB.Hour!N455</f>
        <v>210.4881090714</v>
      </c>
      <c r="Q455" s="22">
        <f>+SUM(N455,MAX($E455-20,0)*INDEX(Inputs!$F$24:$F$35,MATCH($D455,Inputs!$B$24:$B$35,0)),MAX($F455-20,0)*INDEX(Inputs!$G$24:$G$35,MATCH($D455,Inputs!$B$24:$B$35,0)))</f>
        <v>326.770388368</v>
      </c>
      <c r="R455" s="22">
        <f>+SUM(O455,MAX($E455-20,0)*INDEX(Inputs!$F$24:$F$35,MATCH($D455,Inputs!$B$24:$B$35,0)),MAX($F455-20,0)*INDEX(Inputs!$G$24:$G$35,MATCH($D455,Inputs!$B$24:$B$35,0)))</f>
        <v>207.41498897920002</v>
      </c>
      <c r="S455" s="22">
        <f>+SUM(P455,MAX($E455-20,0)*INDEX(Inputs!$F$24:$F$35,MATCH($D455,Inputs!$B$24:$B$35,0)),MAX($F455-20,0)*INDEX(Inputs!$G$24:$G$35,MATCH($D455,Inputs!$B$24:$B$35,0)))</f>
        <v>210.4881090714</v>
      </c>
      <c r="U455" s="19"/>
    </row>
    <row r="456" spans="2:21" s="46" customFormat="1" x14ac:dyDescent="0.25">
      <c r="B456" s="48" t="s">
        <v>136</v>
      </c>
      <c r="C456" s="8">
        <v>2021</v>
      </c>
      <c r="D456" s="37">
        <v>4</v>
      </c>
      <c r="E456" s="49">
        <f>Data!J456</f>
        <v>19</v>
      </c>
      <c r="F456" s="49">
        <f>+Data!I456</f>
        <v>33.927999999999997</v>
      </c>
      <c r="G456" s="31">
        <f>+NEM!G456</f>
        <v>2086.6172000000001</v>
      </c>
      <c r="H456" s="31">
        <f>NoSolar!E456</f>
        <v>4915.08</v>
      </c>
      <c r="I456" s="31">
        <f>+NEM!M456</f>
        <v>2086.6172000000001</v>
      </c>
      <c r="J456" s="31">
        <f>+NB.Hour!E456</f>
        <v>2603.6981999999998</v>
      </c>
      <c r="K456" s="67">
        <v>0</v>
      </c>
      <c r="L456" s="31">
        <f>+-MIN(NEM!G456,0)</f>
        <v>0</v>
      </c>
      <c r="M456" s="31">
        <f>NB.Hour!H456</f>
        <v>517.08100000000002</v>
      </c>
      <c r="N456" s="33">
        <f>NoSolar!H456</f>
        <v>318.31887568000002</v>
      </c>
      <c r="O456" s="33">
        <f>+NEM!P456</f>
        <v>193.31213377120002</v>
      </c>
      <c r="P456" s="33">
        <f>+NB.Hour!N456</f>
        <v>196.61421303719999</v>
      </c>
      <c r="Q456" s="22">
        <f>+SUM(N456,MAX($E456-20,0)*INDEX(Inputs!$F$24:$F$35,MATCH($D456,Inputs!$B$24:$B$35,0)),MAX($F456-20,0)*INDEX(Inputs!$G$24:$G$35,MATCH($D456,Inputs!$B$24:$B$35,0)))</f>
        <v>380.29847568000002</v>
      </c>
      <c r="R456" s="22">
        <f>+SUM(O456,MAX($E456-20,0)*INDEX(Inputs!$F$24:$F$35,MATCH($D456,Inputs!$B$24:$B$35,0)),MAX($F456-20,0)*INDEX(Inputs!$G$24:$G$35,MATCH($D456,Inputs!$B$24:$B$35,0)))</f>
        <v>255.29173377120003</v>
      </c>
      <c r="S456" s="22">
        <f>+SUM(P456,MAX($E456-20,0)*INDEX(Inputs!$F$24:$F$35,MATCH($D456,Inputs!$B$24:$B$35,0)),MAX($F456-20,0)*INDEX(Inputs!$G$24:$G$35,MATCH($D456,Inputs!$B$24:$B$35,0)))</f>
        <v>258.59381303719999</v>
      </c>
      <c r="U456" s="19"/>
    </row>
    <row r="457" spans="2:21" s="46" customFormat="1" x14ac:dyDescent="0.25">
      <c r="B457" s="48" t="s">
        <v>136</v>
      </c>
      <c r="C457" s="8">
        <v>2021</v>
      </c>
      <c r="D457" s="37">
        <v>5</v>
      </c>
      <c r="E457" s="49">
        <f>Data!J457</f>
        <v>21</v>
      </c>
      <c r="F457" s="49">
        <f>+Data!I457</f>
        <v>30.803999999999998</v>
      </c>
      <c r="G457" s="31">
        <f>+NEM!G457</f>
        <v>2784.7614000000003</v>
      </c>
      <c r="H457" s="31">
        <f>NoSolar!E457</f>
        <v>5666.3680000000004</v>
      </c>
      <c r="I457" s="31">
        <f>+NEM!M457</f>
        <v>2784.7614000000003</v>
      </c>
      <c r="J457" s="31">
        <f>+NB.Hour!E457</f>
        <v>3199.9232000000002</v>
      </c>
      <c r="K457" s="67">
        <v>0</v>
      </c>
      <c r="L457" s="31">
        <f>+-MIN(NEM!G457,0)</f>
        <v>0</v>
      </c>
      <c r="M457" s="31">
        <f>NB.Hour!H457</f>
        <v>415.161799999999</v>
      </c>
      <c r="N457" s="33">
        <f>NoSolar!H457</f>
        <v>351.52280012800003</v>
      </c>
      <c r="O457" s="33">
        <f>+NEM!P457</f>
        <v>224.16731483440003</v>
      </c>
      <c r="P457" s="33">
        <f>+NB.Hour!N457</f>
        <v>226.81853808920005</v>
      </c>
      <c r="Q457" s="22">
        <f>+SUM(N457,MAX($E457-20,0)*INDEX(Inputs!$F$24:$F$35,MATCH($D457,Inputs!$B$24:$B$35,0)),MAX($F457-20,0)*INDEX(Inputs!$G$24:$G$35,MATCH($D457,Inputs!$B$24:$B$35,0)))</f>
        <v>400.63060012799997</v>
      </c>
      <c r="R457" s="22">
        <f>+SUM(O457,MAX($E457-20,0)*INDEX(Inputs!$F$24:$F$35,MATCH($D457,Inputs!$B$24:$B$35,0)),MAX($F457-20,0)*INDEX(Inputs!$G$24:$G$35,MATCH($D457,Inputs!$B$24:$B$35,0)))</f>
        <v>273.27511483440003</v>
      </c>
      <c r="S457" s="22">
        <f>+SUM(P457,MAX($E457-20,0)*INDEX(Inputs!$F$24:$F$35,MATCH($D457,Inputs!$B$24:$B$35,0)),MAX($F457-20,0)*INDEX(Inputs!$G$24:$G$35,MATCH($D457,Inputs!$B$24:$B$35,0)))</f>
        <v>275.92633808920004</v>
      </c>
      <c r="U457" s="19"/>
    </row>
    <row r="458" spans="2:21" s="46" customFormat="1" x14ac:dyDescent="0.25">
      <c r="B458" s="48" t="s">
        <v>136</v>
      </c>
      <c r="C458" s="8">
        <v>2021</v>
      </c>
      <c r="D458" s="37">
        <v>6</v>
      </c>
      <c r="E458" s="49">
        <f>Data!J458</f>
        <v>25</v>
      </c>
      <c r="F458" s="49">
        <f>+Data!I458</f>
        <v>28.832000000000001</v>
      </c>
      <c r="G458" s="31">
        <f>+NEM!G458</f>
        <v>4477.9906000000001</v>
      </c>
      <c r="H458" s="31">
        <f>NoSolar!E458</f>
        <v>7461.9279999999999</v>
      </c>
      <c r="I458" s="31">
        <f>+NEM!M458</f>
        <v>4477.9906000000001</v>
      </c>
      <c r="J458" s="31">
        <f>+NB.Hour!E458</f>
        <v>4697.2096000000001</v>
      </c>
      <c r="K458" s="67">
        <v>0</v>
      </c>
      <c r="L458" s="31">
        <f>+-MIN(NEM!G458,0)</f>
        <v>0</v>
      </c>
      <c r="M458" s="31">
        <f>NB.Hour!H458</f>
        <v>219.21899999999999</v>
      </c>
      <c r="N458" s="33">
        <f>NoSolar!H458</f>
        <v>476.58328444800003</v>
      </c>
      <c r="O458" s="33">
        <f>+NEM!P458</f>
        <v>331.21779006960003</v>
      </c>
      <c r="P458" s="33">
        <f>+NB.Hour!N458</f>
        <v>333.60859248359998</v>
      </c>
      <c r="Q458" s="22">
        <f>+SUM(N458,MAX($E458-20,0)*INDEX(Inputs!$F$24:$F$35,MATCH($D458,Inputs!$B$24:$B$35,0)),MAX($F458-20,0)*INDEX(Inputs!$G$24:$G$35,MATCH($D458,Inputs!$B$24:$B$35,0)))</f>
        <v>535.25520444799997</v>
      </c>
      <c r="R458" s="22">
        <f>+SUM(O458,MAX($E458-20,0)*INDEX(Inputs!$F$24:$F$35,MATCH($D458,Inputs!$B$24:$B$35,0)),MAX($F458-20,0)*INDEX(Inputs!$G$24:$G$35,MATCH($D458,Inputs!$B$24:$B$35,0)))</f>
        <v>389.88971006960003</v>
      </c>
      <c r="S458" s="22">
        <f>+SUM(P458,MAX($E458-20,0)*INDEX(Inputs!$F$24:$F$35,MATCH($D458,Inputs!$B$24:$B$35,0)),MAX($F458-20,0)*INDEX(Inputs!$G$24:$G$35,MATCH($D458,Inputs!$B$24:$B$35,0)))</f>
        <v>392.28051248359998</v>
      </c>
      <c r="U458" s="19"/>
    </row>
    <row r="459" spans="2:21" s="46" customFormat="1" x14ac:dyDescent="0.25">
      <c r="B459" s="48" t="s">
        <v>136</v>
      </c>
      <c r="C459" s="8">
        <v>2021</v>
      </c>
      <c r="D459" s="37">
        <v>7</v>
      </c>
      <c r="E459" s="49">
        <f>Data!J459</f>
        <v>29</v>
      </c>
      <c r="F459" s="49">
        <f>+Data!I459</f>
        <v>30.472000000000001</v>
      </c>
      <c r="G459" s="31">
        <f>+NEM!G459</f>
        <v>6381.7416000000012</v>
      </c>
      <c r="H459" s="31">
        <f>NoSolar!E459</f>
        <v>8956.8880000000008</v>
      </c>
      <c r="I459" s="31">
        <f>+NEM!M459</f>
        <v>6381.7416000000012</v>
      </c>
      <c r="J459" s="31">
        <f>+NB.Hour!E459</f>
        <v>6434.8154999999997</v>
      </c>
      <c r="K459" s="67">
        <v>0</v>
      </c>
      <c r="L459" s="31">
        <f>+-MIN(NEM!G459,0)</f>
        <v>0</v>
      </c>
      <c r="M459" s="31">
        <f>NB.Hour!H459</f>
        <v>53.073900000000002</v>
      </c>
      <c r="N459" s="33">
        <f>NoSolar!H459</f>
        <v>549.41175580800007</v>
      </c>
      <c r="O459" s="33">
        <f>+NEM!P459</f>
        <v>423.96092378560007</v>
      </c>
      <c r="P459" s="33">
        <f>+NB.Hour!N459</f>
        <v>424.53974773900001</v>
      </c>
      <c r="Q459" s="22">
        <f>+SUM(N459,MAX($E459-20,0)*INDEX(Inputs!$F$24:$F$35,MATCH($D459,Inputs!$B$24:$B$35,0)),MAX($F459-20,0)*INDEX(Inputs!$G$24:$G$35,MATCH($D459,Inputs!$B$24:$B$35,0)))</f>
        <v>622.14207580800007</v>
      </c>
      <c r="R459" s="22">
        <f>+SUM(O459,MAX($E459-20,0)*INDEX(Inputs!$F$24:$F$35,MATCH($D459,Inputs!$B$24:$B$35,0)),MAX($F459-20,0)*INDEX(Inputs!$G$24:$G$35,MATCH($D459,Inputs!$B$24:$B$35,0)))</f>
        <v>496.69124378560008</v>
      </c>
      <c r="S459" s="22">
        <f>+SUM(P459,MAX($E459-20,0)*INDEX(Inputs!$F$24:$F$35,MATCH($D459,Inputs!$B$24:$B$35,0)),MAX($F459-20,0)*INDEX(Inputs!$G$24:$G$35,MATCH($D459,Inputs!$B$24:$B$35,0)))</f>
        <v>497.27006773900001</v>
      </c>
      <c r="U459" s="19"/>
    </row>
    <row r="460" spans="2:21" s="46" customFormat="1" x14ac:dyDescent="0.25">
      <c r="B460" s="48" t="s">
        <v>136</v>
      </c>
      <c r="C460" s="8">
        <v>2021</v>
      </c>
      <c r="D460" s="37">
        <v>8</v>
      </c>
      <c r="E460" s="49">
        <f>Data!J460</f>
        <v>31</v>
      </c>
      <c r="F460" s="49">
        <f>+Data!I460</f>
        <v>26.376000000000001</v>
      </c>
      <c r="G460" s="31">
        <f>+NEM!G460</f>
        <v>5200.2771000000002</v>
      </c>
      <c r="H460" s="31">
        <f>NoSolar!E460</f>
        <v>7607.46</v>
      </c>
      <c r="I460" s="31">
        <f>+NEM!M460</f>
        <v>5200.2771000000002</v>
      </c>
      <c r="J460" s="31">
        <f>+NB.Hour!E460</f>
        <v>5274.6359000000002</v>
      </c>
      <c r="K460" s="67">
        <v>0</v>
      </c>
      <c r="L460" s="31">
        <f>+-MIN(NEM!G460,0)</f>
        <v>0</v>
      </c>
      <c r="M460" s="31">
        <f>NB.Hour!H460</f>
        <v>74.358800000000002</v>
      </c>
      <c r="N460" s="33">
        <f>NoSolar!H460</f>
        <v>483.67302136000001</v>
      </c>
      <c r="O460" s="33">
        <f>+NEM!P460</f>
        <v>366.40469920359999</v>
      </c>
      <c r="P460" s="33">
        <f>+NB.Hour!N460</f>
        <v>367.21565627640007</v>
      </c>
      <c r="Q460" s="22">
        <f>+SUM(N460,MAX($E460-20,0)*INDEX(Inputs!$F$24:$F$35,MATCH($D460,Inputs!$B$24:$B$35,0)),MAX($F460-20,0)*INDEX(Inputs!$G$24:$G$35,MATCH($D460,Inputs!$B$24:$B$35,0)))</f>
        <v>533.64158136000003</v>
      </c>
      <c r="R460" s="22">
        <f>+SUM(O460,MAX($E460-20,0)*INDEX(Inputs!$F$24:$F$35,MATCH($D460,Inputs!$B$24:$B$35,0)),MAX($F460-20,0)*INDEX(Inputs!$G$24:$G$35,MATCH($D460,Inputs!$B$24:$B$35,0)))</f>
        <v>416.37325920359996</v>
      </c>
      <c r="S460" s="22">
        <f>+SUM(P460,MAX($E460-20,0)*INDEX(Inputs!$F$24:$F$35,MATCH($D460,Inputs!$B$24:$B$35,0)),MAX($F460-20,0)*INDEX(Inputs!$G$24:$G$35,MATCH($D460,Inputs!$B$24:$B$35,0)))</f>
        <v>417.18421627640004</v>
      </c>
      <c r="U460" s="19"/>
    </row>
    <row r="461" spans="2:21" s="46" customFormat="1" x14ac:dyDescent="0.25">
      <c r="B461" s="48" t="s">
        <v>136</v>
      </c>
      <c r="C461" s="8">
        <v>2021</v>
      </c>
      <c r="D461" s="37">
        <v>9</v>
      </c>
      <c r="E461" s="49">
        <f>Data!J461</f>
        <v>31</v>
      </c>
      <c r="F461" s="49">
        <f>+Data!I461</f>
        <v>32.148000000000003</v>
      </c>
      <c r="G461" s="31">
        <f>+NEM!G461</f>
        <v>3912.4484999999995</v>
      </c>
      <c r="H461" s="31">
        <f>NoSolar!E461</f>
        <v>6183.5159999999996</v>
      </c>
      <c r="I461" s="31">
        <f>+NEM!M461</f>
        <v>3912.4484999999995</v>
      </c>
      <c r="J461" s="31">
        <f>+NB.Hour!E461</f>
        <v>4033.1864999999993</v>
      </c>
      <c r="K461" s="67">
        <v>0</v>
      </c>
      <c r="L461" s="31">
        <f>+-MIN(NEM!G461,0)</f>
        <v>0</v>
      </c>
      <c r="M461" s="31">
        <f>NB.Hour!H461</f>
        <v>120.738</v>
      </c>
      <c r="N461" s="33">
        <f>NoSolar!H461</f>
        <v>374.37867313599997</v>
      </c>
      <c r="O461" s="33">
        <f>+NEM!P461</f>
        <v>274.00657390599997</v>
      </c>
      <c r="P461" s="33">
        <f>+NB.Hour!N461</f>
        <v>274.77760677399993</v>
      </c>
      <c r="Q461" s="22">
        <f>+SUM(N461,MAX($E461-20,0)*INDEX(Inputs!$F$24:$F$35,MATCH($D461,Inputs!$B$24:$B$35,0)),MAX($F461-20,0)*INDEX(Inputs!$G$24:$G$35,MATCH($D461,Inputs!$B$24:$B$35,0)))</f>
        <v>439.76727313599997</v>
      </c>
      <c r="R461" s="22">
        <f>+SUM(O461,MAX($E461-20,0)*INDEX(Inputs!$F$24:$F$35,MATCH($D461,Inputs!$B$24:$B$35,0)),MAX($F461-20,0)*INDEX(Inputs!$G$24:$G$35,MATCH($D461,Inputs!$B$24:$B$35,0)))</f>
        <v>339.39517390599997</v>
      </c>
      <c r="S461" s="22">
        <f>+SUM(P461,MAX($E461-20,0)*INDEX(Inputs!$F$24:$F$35,MATCH($D461,Inputs!$B$24:$B$35,0)),MAX($F461-20,0)*INDEX(Inputs!$G$24:$G$35,MATCH($D461,Inputs!$B$24:$B$35,0)))</f>
        <v>340.16620677399993</v>
      </c>
      <c r="U461" s="19"/>
    </row>
    <row r="462" spans="2:21" s="46" customFormat="1" x14ac:dyDescent="0.25">
      <c r="B462" s="48" t="s">
        <v>136</v>
      </c>
      <c r="C462" s="8">
        <v>2021</v>
      </c>
      <c r="D462" s="37">
        <v>10</v>
      </c>
      <c r="E462" s="49">
        <f>Data!J462</f>
        <v>31</v>
      </c>
      <c r="F462" s="49">
        <f>+Data!I462</f>
        <v>18.675999999999998</v>
      </c>
      <c r="G462" s="31">
        <f>+NEM!G462</f>
        <v>3570.8358000000003</v>
      </c>
      <c r="H462" s="31">
        <f>NoSolar!E462</f>
        <v>5238.1440000000002</v>
      </c>
      <c r="I462" s="31">
        <f>+NEM!M462</f>
        <v>3570.8358000000003</v>
      </c>
      <c r="J462" s="31">
        <f>+NB.Hour!E462</f>
        <v>3924.6762000000003</v>
      </c>
      <c r="K462" s="67">
        <v>0</v>
      </c>
      <c r="L462" s="31">
        <f>+-MIN(NEM!G462,0)</f>
        <v>0</v>
      </c>
      <c r="M462" s="31">
        <f>NB.Hour!H462</f>
        <v>353.84039999999999</v>
      </c>
      <c r="N462" s="33">
        <f>NoSolar!H462</f>
        <v>332.59701222400003</v>
      </c>
      <c r="O462" s="33">
        <f>+NEM!P462</f>
        <v>258.90865901680002</v>
      </c>
      <c r="P462" s="33">
        <f>+NB.Hour!N462</f>
        <v>261.16828381120001</v>
      </c>
      <c r="Q462" s="22">
        <f>+SUM(N462,MAX($E462-20,0)*INDEX(Inputs!$F$24:$F$35,MATCH($D462,Inputs!$B$24:$B$35,0)),MAX($F462-20,0)*INDEX(Inputs!$G$24:$G$35,MATCH($D462,Inputs!$B$24:$B$35,0)))</f>
        <v>343.92701222400001</v>
      </c>
      <c r="R462" s="22">
        <f>+SUM(O462,MAX($E462-20,0)*INDEX(Inputs!$F$24:$F$35,MATCH($D462,Inputs!$B$24:$B$35,0)),MAX($F462-20,0)*INDEX(Inputs!$G$24:$G$35,MATCH($D462,Inputs!$B$24:$B$35,0)))</f>
        <v>270.2386590168</v>
      </c>
      <c r="S462" s="22">
        <f>+SUM(P462,MAX($E462-20,0)*INDEX(Inputs!$F$24:$F$35,MATCH($D462,Inputs!$B$24:$B$35,0)),MAX($F462-20,0)*INDEX(Inputs!$G$24:$G$35,MATCH($D462,Inputs!$B$24:$B$35,0)))</f>
        <v>272.4982838112</v>
      </c>
      <c r="U462" s="19"/>
    </row>
    <row r="463" spans="2:21" s="46" customFormat="1" x14ac:dyDescent="0.25">
      <c r="B463" s="48" t="s">
        <v>136</v>
      </c>
      <c r="C463" s="8">
        <v>2021</v>
      </c>
      <c r="D463" s="37">
        <v>11</v>
      </c>
      <c r="E463" s="49">
        <f>Data!J463</f>
        <v>31</v>
      </c>
      <c r="F463" s="49">
        <f>+Data!I463</f>
        <v>18.675999999999998</v>
      </c>
      <c r="G463" s="31">
        <f>+NEM!G463</f>
        <v>3572.2530000000002</v>
      </c>
      <c r="H463" s="31">
        <f>NoSolar!E463</f>
        <v>4850.8040000000001</v>
      </c>
      <c r="I463" s="31">
        <f>+NEM!M463</f>
        <v>3572.2530000000002</v>
      </c>
      <c r="J463" s="31">
        <f>+NB.Hour!E463</f>
        <v>3701.7587000000003</v>
      </c>
      <c r="K463" s="67">
        <v>0</v>
      </c>
      <c r="L463" s="31">
        <f>+-MIN(NEM!G463,0)</f>
        <v>0</v>
      </c>
      <c r="M463" s="31">
        <f>NB.Hour!H463</f>
        <v>129.50569999999999</v>
      </c>
      <c r="N463" s="33">
        <f>NoSolar!H463</f>
        <v>315.47813358400003</v>
      </c>
      <c r="O463" s="33">
        <f>+NEM!P463</f>
        <v>258.97129358799998</v>
      </c>
      <c r="P463" s="33">
        <f>+NB.Hour!N463</f>
        <v>259.79831698820004</v>
      </c>
      <c r="Q463" s="22">
        <f>+SUM(N463,MAX($E463-20,0)*INDEX(Inputs!$F$24:$F$35,MATCH($D463,Inputs!$B$24:$B$35,0)),MAX($F463-20,0)*INDEX(Inputs!$G$24:$G$35,MATCH($D463,Inputs!$B$24:$B$35,0)))</f>
        <v>326.80813358400002</v>
      </c>
      <c r="R463" s="22">
        <f>+SUM(O463,MAX($E463-20,0)*INDEX(Inputs!$F$24:$F$35,MATCH($D463,Inputs!$B$24:$B$35,0)),MAX($F463-20,0)*INDEX(Inputs!$G$24:$G$35,MATCH($D463,Inputs!$B$24:$B$35,0)))</f>
        <v>270.30129358799996</v>
      </c>
      <c r="S463" s="22">
        <f>+SUM(P463,MAX($E463-20,0)*INDEX(Inputs!$F$24:$F$35,MATCH($D463,Inputs!$B$24:$B$35,0)),MAX($F463-20,0)*INDEX(Inputs!$G$24:$G$35,MATCH($D463,Inputs!$B$24:$B$35,0)))</f>
        <v>271.12831698820003</v>
      </c>
      <c r="U463" s="19"/>
    </row>
    <row r="464" spans="2:21" s="46" customFormat="1" x14ac:dyDescent="0.25">
      <c r="B464" s="48" t="s">
        <v>136</v>
      </c>
      <c r="C464" s="8">
        <v>2021</v>
      </c>
      <c r="D464" s="37">
        <v>12</v>
      </c>
      <c r="E464" s="49">
        <f>Data!J464</f>
        <v>31</v>
      </c>
      <c r="F464" s="49">
        <f>+Data!I464</f>
        <v>17.2</v>
      </c>
      <c r="G464" s="31">
        <f>+NEM!G464</f>
        <v>4444.4814999999999</v>
      </c>
      <c r="H464" s="31">
        <f>NoSolar!E464</f>
        <v>5232.38</v>
      </c>
      <c r="I464" s="31">
        <f>+NEM!M464</f>
        <v>4444.4814999999999</v>
      </c>
      <c r="J464" s="31">
        <f>+NB.Hour!E464</f>
        <v>4538.7672999999995</v>
      </c>
      <c r="K464" s="67">
        <v>0</v>
      </c>
      <c r="L464" s="31">
        <f>+-MIN(NEM!G464,0)</f>
        <v>0</v>
      </c>
      <c r="M464" s="31">
        <f>NB.Hour!H464</f>
        <v>94.285799999999995</v>
      </c>
      <c r="N464" s="33">
        <f>NoSolar!H464</f>
        <v>332.34226648000003</v>
      </c>
      <c r="O464" s="33">
        <f>+NEM!P464</f>
        <v>297.52030437400003</v>
      </c>
      <c r="P464" s="33">
        <f>+NB.Hour!N464</f>
        <v>298.12241349279998</v>
      </c>
      <c r="Q464" s="22">
        <f>+SUM(N464,MAX($E464-20,0)*INDEX(Inputs!$F$24:$F$35,MATCH($D464,Inputs!$B$24:$B$35,0)),MAX($F464-20,0)*INDEX(Inputs!$G$24:$G$35,MATCH($D464,Inputs!$B$24:$B$35,0)))</f>
        <v>343.67226648000002</v>
      </c>
      <c r="R464" s="22">
        <f>+SUM(O464,MAX($E464-20,0)*INDEX(Inputs!$F$24:$F$35,MATCH($D464,Inputs!$B$24:$B$35,0)),MAX($F464-20,0)*INDEX(Inputs!$G$24:$G$35,MATCH($D464,Inputs!$B$24:$B$35,0)))</f>
        <v>308.85030437400002</v>
      </c>
      <c r="S464" s="22">
        <f>+SUM(P464,MAX($E464-20,0)*INDEX(Inputs!$F$24:$F$35,MATCH($D464,Inputs!$B$24:$B$35,0)),MAX($F464-20,0)*INDEX(Inputs!$G$24:$G$35,MATCH($D464,Inputs!$B$24:$B$35,0)))</f>
        <v>309.45241349279996</v>
      </c>
      <c r="U464" s="19"/>
    </row>
    <row r="465" spans="2:21" s="46" customFormat="1" x14ac:dyDescent="0.25">
      <c r="B465" s="48" t="s">
        <v>137</v>
      </c>
      <c r="C465" s="8">
        <v>2021</v>
      </c>
      <c r="D465" s="37">
        <v>1</v>
      </c>
      <c r="E465" s="49">
        <f>Data!J465</f>
        <v>12</v>
      </c>
      <c r="F465" s="49">
        <f>+Data!I465</f>
        <v>4.2880000000000003</v>
      </c>
      <c r="G465" s="31">
        <f>+NEM!G465</f>
        <v>931.83969999999999</v>
      </c>
      <c r="H465" s="31">
        <f>NoSolar!E465</f>
        <v>1812.2237</v>
      </c>
      <c r="I465" s="31">
        <f>+NEM!M465</f>
        <v>83.506700000000592</v>
      </c>
      <c r="J465" s="31">
        <f>+NB.Hour!E465</f>
        <v>1334.9757</v>
      </c>
      <c r="K465" s="67">
        <v>0</v>
      </c>
      <c r="L465" s="31">
        <f>+-MIN(NEM!G465,0)</f>
        <v>0</v>
      </c>
      <c r="M465" s="31">
        <f>NB.Hour!H465</f>
        <v>403.13600000000002</v>
      </c>
      <c r="N465" s="33">
        <f>NoSolar!H465</f>
        <v>171.69369778540002</v>
      </c>
      <c r="O465" s="33">
        <f>+NEM!P465</f>
        <v>7.9115917714000563</v>
      </c>
      <c r="P465" s="33">
        <f>+NB.Hour!N465</f>
        <v>111.23569560940001</v>
      </c>
      <c r="Q465" s="22">
        <f>+SUM(N465,MAX($E465-20,0)*INDEX(Inputs!$F$24:$F$35,MATCH($D465,Inputs!$B$24:$B$35,0)),MAX($F465-20,0)*INDEX(Inputs!$G$24:$G$35,MATCH($D465,Inputs!$B$24:$B$35,0)))</f>
        <v>171.69369778540002</v>
      </c>
      <c r="R465" s="22">
        <f>+SUM(O465,MAX($E465-20,0)*INDEX(Inputs!$F$24:$F$35,MATCH($D465,Inputs!$B$24:$B$35,0)),MAX($F465-20,0)*INDEX(Inputs!$G$24:$G$35,MATCH($D465,Inputs!$B$24:$B$35,0)))</f>
        <v>7.9115917714000563</v>
      </c>
      <c r="S465" s="22">
        <f>+SUM(P465,MAX($E465-20,0)*INDEX(Inputs!$F$24:$F$35,MATCH($D465,Inputs!$B$24:$B$35,0)),MAX($F465-20,0)*INDEX(Inputs!$G$24:$G$35,MATCH($D465,Inputs!$B$24:$B$35,0)))</f>
        <v>111.23569560940001</v>
      </c>
      <c r="U465" s="19"/>
    </row>
    <row r="466" spans="2:21" s="46" customFormat="1" x14ac:dyDescent="0.25">
      <c r="B466" s="48" t="s">
        <v>137</v>
      </c>
      <c r="C466" s="8">
        <v>2021</v>
      </c>
      <c r="D466" s="37">
        <v>2</v>
      </c>
      <c r="E466" s="49">
        <f>Data!J466</f>
        <v>12</v>
      </c>
      <c r="F466" s="49">
        <f>+Data!I466</f>
        <v>4.16</v>
      </c>
      <c r="G466" s="31">
        <f>+NEM!G466</f>
        <v>682.38379999999995</v>
      </c>
      <c r="H466" s="31">
        <f>NoSolar!E466</f>
        <v>1631.5038</v>
      </c>
      <c r="I466" s="31">
        <f>+NEM!M466</f>
        <v>682.38379999999995</v>
      </c>
      <c r="J466" s="31">
        <f>+NB.Hour!E466</f>
        <v>1210.4477999999999</v>
      </c>
      <c r="K466" s="67">
        <v>0</v>
      </c>
      <c r="L466" s="31">
        <f>+-MIN(NEM!G466,0)</f>
        <v>0</v>
      </c>
      <c r="M466" s="31">
        <f>NB.Hour!H466</f>
        <v>528.06399999999996</v>
      </c>
      <c r="N466" s="33">
        <f>NoSolar!H466</f>
        <v>154.57193301960001</v>
      </c>
      <c r="O466" s="33">
        <f>+NEM!P466</f>
        <v>64.650405979599995</v>
      </c>
      <c r="P466" s="33">
        <f>+NB.Hour!N466</f>
        <v>94.714145627600004</v>
      </c>
      <c r="Q466" s="22">
        <f>+SUM(N466,MAX($E466-20,0)*INDEX(Inputs!$F$24:$F$35,MATCH($D466,Inputs!$B$24:$B$35,0)),MAX($F466-20,0)*INDEX(Inputs!$G$24:$G$35,MATCH($D466,Inputs!$B$24:$B$35,0)))</f>
        <v>154.57193301960001</v>
      </c>
      <c r="R466" s="22">
        <f>+SUM(O466,MAX($E466-20,0)*INDEX(Inputs!$F$24:$F$35,MATCH($D466,Inputs!$B$24:$B$35,0)),MAX($F466-20,0)*INDEX(Inputs!$G$24:$G$35,MATCH($D466,Inputs!$B$24:$B$35,0)))</f>
        <v>64.650405979599995</v>
      </c>
      <c r="S466" s="22">
        <f>+SUM(P466,MAX($E466-20,0)*INDEX(Inputs!$F$24:$F$35,MATCH($D466,Inputs!$B$24:$B$35,0)),MAX($F466-20,0)*INDEX(Inputs!$G$24:$G$35,MATCH($D466,Inputs!$B$24:$B$35,0)))</f>
        <v>94.714145627600004</v>
      </c>
      <c r="U466" s="19"/>
    </row>
    <row r="467" spans="2:21" s="46" customFormat="1" x14ac:dyDescent="0.25">
      <c r="B467" s="48" t="s">
        <v>137</v>
      </c>
      <c r="C467" s="8">
        <v>2021</v>
      </c>
      <c r="D467" s="37">
        <v>3</v>
      </c>
      <c r="E467" s="49">
        <f>Data!J467</f>
        <v>12</v>
      </c>
      <c r="F467" s="49">
        <f>+Data!I467</f>
        <v>5.12</v>
      </c>
      <c r="G467" s="31">
        <f>+NEM!G467</f>
        <v>-685.57629999999972</v>
      </c>
      <c r="H467" s="31">
        <f>NoSolar!E467</f>
        <v>1719.9517000000001</v>
      </c>
      <c r="I467" s="31">
        <f>+NEM!M467</f>
        <v>0</v>
      </c>
      <c r="J467" s="31">
        <f>+NB.Hour!E467</f>
        <v>928.75970000000029</v>
      </c>
      <c r="K467" s="67">
        <v>0</v>
      </c>
      <c r="L467" s="31">
        <f>+-MIN(NEM!G467,0)</f>
        <v>685.57629999999972</v>
      </c>
      <c r="M467" s="31">
        <f>NB.Hour!H467</f>
        <v>1614.336</v>
      </c>
      <c r="N467" s="33">
        <f>NoSolar!H467</f>
        <v>162.95166396140002</v>
      </c>
      <c r="O467" s="33">
        <f>+NEM!P467</f>
        <v>0</v>
      </c>
      <c r="P467" s="33">
        <f>+NB.Hour!N467</f>
        <v>26.954507337400024</v>
      </c>
      <c r="Q467" s="22">
        <f>+SUM(N467,MAX($E467-20,0)*INDEX(Inputs!$F$24:$F$35,MATCH($D467,Inputs!$B$24:$B$35,0)),MAX($F467-20,0)*INDEX(Inputs!$G$24:$G$35,MATCH($D467,Inputs!$B$24:$B$35,0)))</f>
        <v>162.95166396140002</v>
      </c>
      <c r="R467" s="22">
        <f>+SUM(O467,MAX($E467-20,0)*INDEX(Inputs!$F$24:$F$35,MATCH($D467,Inputs!$B$24:$B$35,0)),MAX($F467-20,0)*INDEX(Inputs!$G$24:$G$35,MATCH($D467,Inputs!$B$24:$B$35,0)))</f>
        <v>0</v>
      </c>
      <c r="S467" s="22">
        <f>+SUM(P467,MAX($E467-20,0)*INDEX(Inputs!$F$24:$F$35,MATCH($D467,Inputs!$B$24:$B$35,0)),MAX($F467-20,0)*INDEX(Inputs!$G$24:$G$35,MATCH($D467,Inputs!$B$24:$B$35,0)))</f>
        <v>26.954507337400024</v>
      </c>
      <c r="U467" s="19"/>
    </row>
    <row r="468" spans="2:21" s="46" customFormat="1" x14ac:dyDescent="0.25">
      <c r="B468" s="48" t="s">
        <v>137</v>
      </c>
      <c r="C468" s="8">
        <v>2021</v>
      </c>
      <c r="D468" s="37">
        <v>4</v>
      </c>
      <c r="E468" s="49">
        <f>Data!J468</f>
        <v>12</v>
      </c>
      <c r="F468" s="49">
        <f>+Data!I468</f>
        <v>6.7839999999999998</v>
      </c>
      <c r="G468" s="31">
        <f>+NEM!G468</f>
        <v>-1115.7921999999999</v>
      </c>
      <c r="H468" s="31">
        <f>NoSolar!E468</f>
        <v>1702.1918000000001</v>
      </c>
      <c r="I468" s="31">
        <f>+NEM!M468</f>
        <v>0</v>
      </c>
      <c r="J468" s="31">
        <f>+NB.Hour!E468</f>
        <v>737.64779999999996</v>
      </c>
      <c r="K468" s="67">
        <v>0</v>
      </c>
      <c r="L468" s="31">
        <f>+-MIN(NEM!G468,0)</f>
        <v>1115.7921999999999</v>
      </c>
      <c r="M468" s="31">
        <f>NB.Hour!H468</f>
        <v>1853.44</v>
      </c>
      <c r="N468" s="33">
        <f>NoSolar!H468</f>
        <v>161.26905551560003</v>
      </c>
      <c r="O468" s="33">
        <f>+NEM!P468</f>
        <v>0</v>
      </c>
      <c r="P468" s="33">
        <f>+NB.Hour!N468</f>
        <v>0</v>
      </c>
      <c r="Q468" s="22">
        <f>+SUM(N468,MAX($E468-20,0)*INDEX(Inputs!$F$24:$F$35,MATCH($D468,Inputs!$B$24:$B$35,0)),MAX($F468-20,0)*INDEX(Inputs!$G$24:$G$35,MATCH($D468,Inputs!$B$24:$B$35,0)))</f>
        <v>161.26905551560003</v>
      </c>
      <c r="R468" s="22">
        <f>+SUM(O468,MAX($E468-20,0)*INDEX(Inputs!$F$24:$F$35,MATCH($D468,Inputs!$B$24:$B$35,0)),MAX($F468-20,0)*INDEX(Inputs!$G$24:$G$35,MATCH($D468,Inputs!$B$24:$B$35,0)))</f>
        <v>0</v>
      </c>
      <c r="S468" s="22">
        <f>+SUM(P468,MAX($E468-20,0)*INDEX(Inputs!$F$24:$F$35,MATCH($D468,Inputs!$B$24:$B$35,0)),MAX($F468-20,0)*INDEX(Inputs!$G$24:$G$35,MATCH($D468,Inputs!$B$24:$B$35,0)))</f>
        <v>0</v>
      </c>
      <c r="U468" s="19"/>
    </row>
    <row r="469" spans="2:21" s="46" customFormat="1" x14ac:dyDescent="0.25">
      <c r="B469" s="48" t="s">
        <v>137</v>
      </c>
      <c r="C469" s="8">
        <v>2021</v>
      </c>
      <c r="D469" s="37">
        <v>5</v>
      </c>
      <c r="E469" s="49">
        <f>Data!J469</f>
        <v>12</v>
      </c>
      <c r="F469" s="49">
        <f>+Data!I469</f>
        <v>8.5760000000000005</v>
      </c>
      <c r="G469" s="31">
        <f>+NEM!G469</f>
        <v>-1216.3606</v>
      </c>
      <c r="H469" s="31">
        <f>NoSolar!E469</f>
        <v>2032.6633999999999</v>
      </c>
      <c r="I469" s="31">
        <f>+NEM!M469</f>
        <v>0</v>
      </c>
      <c r="J469" s="31">
        <f>+NB.Hour!E469</f>
        <v>725.71939999999995</v>
      </c>
      <c r="K469" s="67">
        <v>0</v>
      </c>
      <c r="L469" s="31">
        <f>+-MIN(NEM!G469,0)</f>
        <v>1216.3606</v>
      </c>
      <c r="M469" s="31">
        <f>NB.Hour!H469</f>
        <v>1942.08</v>
      </c>
      <c r="N469" s="33">
        <f>NoSolar!H469</f>
        <v>190.92759162640002</v>
      </c>
      <c r="O469" s="33">
        <f>+NEM!P469</f>
        <v>0</v>
      </c>
      <c r="P469" s="33">
        <f>+NB.Hour!N469</f>
        <v>0</v>
      </c>
      <c r="Q469" s="22">
        <f>+SUM(N469,MAX($E469-20,0)*INDEX(Inputs!$F$24:$F$35,MATCH($D469,Inputs!$B$24:$B$35,0)),MAX($F469-20,0)*INDEX(Inputs!$G$24:$G$35,MATCH($D469,Inputs!$B$24:$B$35,0)))</f>
        <v>190.92759162640002</v>
      </c>
      <c r="R469" s="22">
        <f>+SUM(O469,MAX($E469-20,0)*INDEX(Inputs!$F$24:$F$35,MATCH($D469,Inputs!$B$24:$B$35,0)),MAX($F469-20,0)*INDEX(Inputs!$G$24:$G$35,MATCH($D469,Inputs!$B$24:$B$35,0)))</f>
        <v>0</v>
      </c>
      <c r="S469" s="22">
        <f>+SUM(P469,MAX($E469-20,0)*INDEX(Inputs!$F$24:$F$35,MATCH($D469,Inputs!$B$24:$B$35,0)),MAX($F469-20,0)*INDEX(Inputs!$G$24:$G$35,MATCH($D469,Inputs!$B$24:$B$35,0)))</f>
        <v>0</v>
      </c>
      <c r="U469" s="19"/>
    </row>
    <row r="470" spans="2:21" s="46" customFormat="1" x14ac:dyDescent="0.25">
      <c r="B470" s="48" t="s">
        <v>137</v>
      </c>
      <c r="C470" s="8">
        <v>2021</v>
      </c>
      <c r="D470" s="37">
        <v>6</v>
      </c>
      <c r="E470" s="49">
        <f>Data!J470</f>
        <v>14</v>
      </c>
      <c r="F470" s="49">
        <f>+Data!I470</f>
        <v>11.456</v>
      </c>
      <c r="G470" s="31">
        <f>+NEM!G470</f>
        <v>-344.29600000000028</v>
      </c>
      <c r="H470" s="31">
        <f>NoSolar!E470</f>
        <v>3129.8159999999998</v>
      </c>
      <c r="I470" s="31">
        <f>+NEM!M470</f>
        <v>0</v>
      </c>
      <c r="J470" s="31">
        <f>+NB.Hour!E470</f>
        <v>1113.288</v>
      </c>
      <c r="K470" s="67">
        <v>0</v>
      </c>
      <c r="L470" s="31">
        <f>+-MIN(NEM!G470,0)</f>
        <v>344.29600000000028</v>
      </c>
      <c r="M470" s="31">
        <f>NB.Hour!H470</f>
        <v>1457.5840000000001</v>
      </c>
      <c r="N470" s="33">
        <f>NoSolar!H470</f>
        <v>265.54011625599998</v>
      </c>
      <c r="O470" s="33">
        <f>+NEM!P470</f>
        <v>0</v>
      </c>
      <c r="P470" s="33">
        <f>+NB.Hour!N470</f>
        <v>57.196035022399975</v>
      </c>
      <c r="Q470" s="22">
        <f>+SUM(N470,MAX($E470-20,0)*INDEX(Inputs!$F$24:$F$35,MATCH($D470,Inputs!$B$24:$B$35,0)),MAX($F470-20,0)*INDEX(Inputs!$G$24:$G$35,MATCH($D470,Inputs!$B$24:$B$35,0)))</f>
        <v>265.54011625599998</v>
      </c>
      <c r="R470" s="22">
        <f>+SUM(O470,MAX($E470-20,0)*INDEX(Inputs!$F$24:$F$35,MATCH($D470,Inputs!$B$24:$B$35,0)),MAX($F470-20,0)*INDEX(Inputs!$G$24:$G$35,MATCH($D470,Inputs!$B$24:$B$35,0)))</f>
        <v>0</v>
      </c>
      <c r="S470" s="22">
        <f>+SUM(P470,MAX($E470-20,0)*INDEX(Inputs!$F$24:$F$35,MATCH($D470,Inputs!$B$24:$B$35,0)),MAX($F470-20,0)*INDEX(Inputs!$G$24:$G$35,MATCH($D470,Inputs!$B$24:$B$35,0)))</f>
        <v>57.196035022399975</v>
      </c>
      <c r="U470" s="19"/>
    </row>
    <row r="471" spans="2:21" s="46" customFormat="1" x14ac:dyDescent="0.25">
      <c r="B471" s="48" t="s">
        <v>137</v>
      </c>
      <c r="C471" s="8">
        <v>2021</v>
      </c>
      <c r="D471" s="37">
        <v>7</v>
      </c>
      <c r="E471" s="49">
        <f>Data!J471</f>
        <v>14</v>
      </c>
      <c r="F471" s="49">
        <f>+Data!I471</f>
        <v>12.352</v>
      </c>
      <c r="G471" s="31">
        <f>+NEM!G471</f>
        <v>569.77510000000029</v>
      </c>
      <c r="H471" s="31">
        <f>NoSolar!E471</f>
        <v>3616.8470000000002</v>
      </c>
      <c r="I471" s="31">
        <f>+NEM!M471</f>
        <v>0</v>
      </c>
      <c r="J471" s="31">
        <f>+NB.Hour!E471</f>
        <v>1432.2163</v>
      </c>
      <c r="K471" s="67">
        <v>0</v>
      </c>
      <c r="L471" s="31">
        <f>+-MIN(NEM!G471,0)</f>
        <v>0</v>
      </c>
      <c r="M471" s="31">
        <f>NB.Hour!H471</f>
        <v>862.44119999999998</v>
      </c>
      <c r="N471" s="33">
        <f>NoSolar!H471</f>
        <v>289.26631845200001</v>
      </c>
      <c r="O471" s="33">
        <f>+NEM!P471</f>
        <v>0</v>
      </c>
      <c r="P471" s="33">
        <f>+NB.Hour!N471</f>
        <v>118.13186380300002</v>
      </c>
      <c r="Q471" s="22">
        <f>+SUM(N471,MAX($E471-20,0)*INDEX(Inputs!$F$24:$F$35,MATCH($D471,Inputs!$B$24:$B$35,0)),MAX($F471-20,0)*INDEX(Inputs!$G$24:$G$35,MATCH($D471,Inputs!$B$24:$B$35,0)))</f>
        <v>289.26631845200001</v>
      </c>
      <c r="R471" s="22">
        <f>+SUM(O471,MAX($E471-20,0)*INDEX(Inputs!$F$24:$F$35,MATCH($D471,Inputs!$B$24:$B$35,0)),MAX($F471-20,0)*INDEX(Inputs!$G$24:$G$35,MATCH($D471,Inputs!$B$24:$B$35,0)))</f>
        <v>0</v>
      </c>
      <c r="S471" s="22">
        <f>+SUM(P471,MAX($E471-20,0)*INDEX(Inputs!$F$24:$F$35,MATCH($D471,Inputs!$B$24:$B$35,0)),MAX($F471-20,0)*INDEX(Inputs!$G$24:$G$35,MATCH($D471,Inputs!$B$24:$B$35,0)))</f>
        <v>118.13186380300002</v>
      </c>
      <c r="U471" s="19"/>
    </row>
    <row r="472" spans="2:21" s="46" customFormat="1" x14ac:dyDescent="0.25">
      <c r="B472" s="48" t="s">
        <v>137</v>
      </c>
      <c r="C472" s="8">
        <v>2021</v>
      </c>
      <c r="D472" s="37">
        <v>8</v>
      </c>
      <c r="E472" s="49">
        <f>Data!J472</f>
        <v>14</v>
      </c>
      <c r="F472" s="49">
        <f>+Data!I472</f>
        <v>10.688000000000001</v>
      </c>
      <c r="G472" s="31">
        <f>+NEM!G472</f>
        <v>51.143999999999778</v>
      </c>
      <c r="H472" s="31">
        <f>NoSolar!E472</f>
        <v>2865.5439999999999</v>
      </c>
      <c r="I472" s="31">
        <f>+NEM!M472</f>
        <v>0</v>
      </c>
      <c r="J472" s="31">
        <f>+NB.Hour!E472</f>
        <v>1139.7199999999998</v>
      </c>
      <c r="K472" s="67">
        <v>0</v>
      </c>
      <c r="L472" s="31">
        <f>+-MIN(NEM!G472,0)</f>
        <v>0</v>
      </c>
      <c r="M472" s="31">
        <f>NB.Hour!H472</f>
        <v>1088.576</v>
      </c>
      <c r="N472" s="33">
        <f>NoSolar!H472</f>
        <v>252.66584150399999</v>
      </c>
      <c r="O472" s="33">
        <f>+NEM!P472</f>
        <v>0</v>
      </c>
      <c r="P472" s="33">
        <f>+NB.Hour!N472</f>
        <v>78.796471439999976</v>
      </c>
      <c r="Q472" s="22">
        <f>+SUM(N472,MAX($E472-20,0)*INDEX(Inputs!$F$24:$F$35,MATCH($D472,Inputs!$B$24:$B$35,0)),MAX($F472-20,0)*INDEX(Inputs!$G$24:$G$35,MATCH($D472,Inputs!$B$24:$B$35,0)))</f>
        <v>252.66584150399999</v>
      </c>
      <c r="R472" s="22">
        <f>+SUM(O472,MAX($E472-20,0)*INDEX(Inputs!$F$24:$F$35,MATCH($D472,Inputs!$B$24:$B$35,0)),MAX($F472-20,0)*INDEX(Inputs!$G$24:$G$35,MATCH($D472,Inputs!$B$24:$B$35,0)))</f>
        <v>0</v>
      </c>
      <c r="S472" s="22">
        <f>+SUM(P472,MAX($E472-20,0)*INDEX(Inputs!$F$24:$F$35,MATCH($D472,Inputs!$B$24:$B$35,0)),MAX($F472-20,0)*INDEX(Inputs!$G$24:$G$35,MATCH($D472,Inputs!$B$24:$B$35,0)))</f>
        <v>78.796471439999976</v>
      </c>
      <c r="U472" s="19"/>
    </row>
    <row r="473" spans="2:21" s="46" customFormat="1" x14ac:dyDescent="0.25">
      <c r="B473" s="48" t="s">
        <v>137</v>
      </c>
      <c r="C473" s="8">
        <v>2021</v>
      </c>
      <c r="D473" s="37">
        <v>9</v>
      </c>
      <c r="E473" s="49">
        <f>Data!J473</f>
        <v>14</v>
      </c>
      <c r="F473" s="49">
        <f>+Data!I473</f>
        <v>8.2560000000000002</v>
      </c>
      <c r="G473" s="31">
        <f>+NEM!G473</f>
        <v>-148.55600000000004</v>
      </c>
      <c r="H473" s="31">
        <f>NoSolar!E473</f>
        <v>2199.0920000000001</v>
      </c>
      <c r="I473" s="31">
        <f>+NEM!M473</f>
        <v>0</v>
      </c>
      <c r="J473" s="31">
        <f>+NB.Hour!E473</f>
        <v>947.30420000000004</v>
      </c>
      <c r="K473" s="67">
        <v>0</v>
      </c>
      <c r="L473" s="31">
        <f>+-MIN(NEM!G473,0)</f>
        <v>148.55600000000004</v>
      </c>
      <c r="M473" s="31">
        <f>NB.Hour!H473</f>
        <v>1095.8602000000001</v>
      </c>
      <c r="N473" s="33">
        <f>NoSolar!H473</f>
        <v>198.28307003200001</v>
      </c>
      <c r="O473" s="33">
        <f>+NEM!P473</f>
        <v>0</v>
      </c>
      <c r="P473" s="33">
        <f>+NB.Hour!N473</f>
        <v>48.315020354399998</v>
      </c>
      <c r="Q473" s="22">
        <f>+SUM(N473,MAX($E473-20,0)*INDEX(Inputs!$F$24:$F$35,MATCH($D473,Inputs!$B$24:$B$35,0)),MAX($F473-20,0)*INDEX(Inputs!$G$24:$G$35,MATCH($D473,Inputs!$B$24:$B$35,0)))</f>
        <v>198.28307003200001</v>
      </c>
      <c r="R473" s="22">
        <f>+SUM(O473,MAX($E473-20,0)*INDEX(Inputs!$F$24:$F$35,MATCH($D473,Inputs!$B$24:$B$35,0)),MAX($F473-20,0)*INDEX(Inputs!$G$24:$G$35,MATCH($D473,Inputs!$B$24:$B$35,0)))</f>
        <v>0</v>
      </c>
      <c r="S473" s="22">
        <f>+SUM(P473,MAX($E473-20,0)*INDEX(Inputs!$F$24:$F$35,MATCH($D473,Inputs!$B$24:$B$35,0)),MAX($F473-20,0)*INDEX(Inputs!$G$24:$G$35,MATCH($D473,Inputs!$B$24:$B$35,0)))</f>
        <v>48.315020354399998</v>
      </c>
      <c r="U473" s="19"/>
    </row>
    <row r="474" spans="2:21" s="46" customFormat="1" x14ac:dyDescent="0.25">
      <c r="B474" s="48" t="s">
        <v>137</v>
      </c>
      <c r="C474" s="8">
        <v>2021</v>
      </c>
      <c r="D474" s="37">
        <v>10</v>
      </c>
      <c r="E474" s="49">
        <f>Data!J474</f>
        <v>14</v>
      </c>
      <c r="F474" s="49">
        <f>+Data!I474</f>
        <v>6.2080000000000002</v>
      </c>
      <c r="G474" s="31">
        <f>+NEM!G474</f>
        <v>90.702999999999975</v>
      </c>
      <c r="H474" s="31">
        <f>NoSolar!E474</f>
        <v>1675.0229999999999</v>
      </c>
      <c r="I474" s="31">
        <f>+NEM!M474</f>
        <v>0</v>
      </c>
      <c r="J474" s="31">
        <f>+NB.Hour!E474</f>
        <v>982.47899999999993</v>
      </c>
      <c r="K474" s="67">
        <v>0</v>
      </c>
      <c r="L474" s="31">
        <f>+-MIN(NEM!G474,0)</f>
        <v>0</v>
      </c>
      <c r="M474" s="31">
        <f>NB.Hour!H474</f>
        <v>891.77599999999995</v>
      </c>
      <c r="N474" s="33">
        <f>NoSolar!H474</f>
        <v>158.69502906599999</v>
      </c>
      <c r="O474" s="33">
        <f>+NEM!P474</f>
        <v>0</v>
      </c>
      <c r="P474" s="33">
        <f>+NB.Hour!N474</f>
        <v>59.363974857999999</v>
      </c>
      <c r="Q474" s="22">
        <f>+SUM(N474,MAX($E474-20,0)*INDEX(Inputs!$F$24:$F$35,MATCH($D474,Inputs!$B$24:$B$35,0)),MAX($F474-20,0)*INDEX(Inputs!$G$24:$G$35,MATCH($D474,Inputs!$B$24:$B$35,0)))</f>
        <v>158.69502906599999</v>
      </c>
      <c r="R474" s="22">
        <f>+SUM(O474,MAX($E474-20,0)*INDEX(Inputs!$F$24:$F$35,MATCH($D474,Inputs!$B$24:$B$35,0)),MAX($F474-20,0)*INDEX(Inputs!$G$24:$G$35,MATCH($D474,Inputs!$B$24:$B$35,0)))</f>
        <v>0</v>
      </c>
      <c r="S474" s="22">
        <f>+SUM(P474,MAX($E474-20,0)*INDEX(Inputs!$F$24:$F$35,MATCH($D474,Inputs!$B$24:$B$35,0)),MAX($F474-20,0)*INDEX(Inputs!$G$24:$G$35,MATCH($D474,Inputs!$B$24:$B$35,0)))</f>
        <v>59.363974857999999</v>
      </c>
      <c r="U474" s="19"/>
    </row>
    <row r="475" spans="2:21" s="46" customFormat="1" x14ac:dyDescent="0.25">
      <c r="B475" s="48" t="s">
        <v>137</v>
      </c>
      <c r="C475" s="8">
        <v>2021</v>
      </c>
      <c r="D475" s="37">
        <v>11</v>
      </c>
      <c r="E475" s="49">
        <f>Data!J475</f>
        <v>14</v>
      </c>
      <c r="F475" s="49">
        <f>+Data!I475</f>
        <v>4.4800000000000004</v>
      </c>
      <c r="G475" s="31">
        <f>+NEM!G475</f>
        <v>600.60000000000014</v>
      </c>
      <c r="H475" s="31">
        <f>NoSolar!E475</f>
        <v>1635.768</v>
      </c>
      <c r="I475" s="31">
        <f>+NEM!M475</f>
        <v>0</v>
      </c>
      <c r="J475" s="31">
        <f>+NB.Hour!E475</f>
        <v>1121.4320000000002</v>
      </c>
      <c r="K475" s="67">
        <v>0</v>
      </c>
      <c r="L475" s="31">
        <f>+-MIN(NEM!G475,0)</f>
        <v>0</v>
      </c>
      <c r="M475" s="31">
        <f>NB.Hour!H475</f>
        <v>520.83199999999999</v>
      </c>
      <c r="N475" s="33">
        <f>NoSolar!H475</f>
        <v>154.97593185600002</v>
      </c>
      <c r="O475" s="33">
        <f>+NEM!P475</f>
        <v>0</v>
      </c>
      <c r="P475" s="33">
        <f>+NB.Hour!N475</f>
        <v>86.554052624000022</v>
      </c>
      <c r="Q475" s="22">
        <f>+SUM(N475,MAX($E475-20,0)*INDEX(Inputs!$F$24:$F$35,MATCH($D475,Inputs!$B$24:$B$35,0)),MAX($F475-20,0)*INDEX(Inputs!$G$24:$G$35,MATCH($D475,Inputs!$B$24:$B$35,0)))</f>
        <v>154.97593185600002</v>
      </c>
      <c r="R475" s="22">
        <f>+SUM(O475,MAX($E475-20,0)*INDEX(Inputs!$F$24:$F$35,MATCH($D475,Inputs!$B$24:$B$35,0)),MAX($F475-20,0)*INDEX(Inputs!$G$24:$G$35,MATCH($D475,Inputs!$B$24:$B$35,0)))</f>
        <v>0</v>
      </c>
      <c r="S475" s="22">
        <f>+SUM(P475,MAX($E475-20,0)*INDEX(Inputs!$F$24:$F$35,MATCH($D475,Inputs!$B$24:$B$35,0)),MAX($F475-20,0)*INDEX(Inputs!$G$24:$G$35,MATCH($D475,Inputs!$B$24:$B$35,0)))</f>
        <v>86.554052624000022</v>
      </c>
      <c r="U475" s="19"/>
    </row>
    <row r="476" spans="2:21" s="46" customFormat="1" x14ac:dyDescent="0.25">
      <c r="B476" s="48" t="s">
        <v>137</v>
      </c>
      <c r="C476" s="8">
        <v>2021</v>
      </c>
      <c r="D476" s="37">
        <v>12</v>
      </c>
      <c r="E476" s="49">
        <f>Data!J476</f>
        <v>14</v>
      </c>
      <c r="F476" s="49">
        <f>+Data!I476</f>
        <v>4.6719999999999997</v>
      </c>
      <c r="G476" s="31">
        <f>+NEM!G476</f>
        <v>1350.0260000000001</v>
      </c>
      <c r="H476" s="31">
        <f>NoSolar!E476</f>
        <v>1793.354</v>
      </c>
      <c r="I476" s="31">
        <f>+NEM!M476</f>
        <v>0</v>
      </c>
      <c r="J476" s="31">
        <f>+NB.Hour!E476</f>
        <v>1494.346</v>
      </c>
      <c r="K476" s="67">
        <v>0</v>
      </c>
      <c r="L476" s="31">
        <f>+-MIN(NEM!G476,0)</f>
        <v>0</v>
      </c>
      <c r="M476" s="31">
        <f>NB.Hour!H476</f>
        <v>144.32</v>
      </c>
      <c r="N476" s="33">
        <f>NoSolar!H476</f>
        <v>169.90594466800002</v>
      </c>
      <c r="O476" s="33">
        <f>+NEM!P476</f>
        <v>0</v>
      </c>
      <c r="P476" s="33">
        <f>+NB.Hour!N476</f>
        <v>136.12058953200003</v>
      </c>
      <c r="Q476" s="22">
        <f>+SUM(N476,MAX($E476-20,0)*INDEX(Inputs!$F$24:$F$35,MATCH($D476,Inputs!$B$24:$B$35,0)),MAX($F476-20,0)*INDEX(Inputs!$G$24:$G$35,MATCH($D476,Inputs!$B$24:$B$35,0)))</f>
        <v>169.90594466800002</v>
      </c>
      <c r="R476" s="22">
        <f>+SUM(O476,MAX($E476-20,0)*INDEX(Inputs!$F$24:$F$35,MATCH($D476,Inputs!$B$24:$B$35,0)),MAX($F476-20,0)*INDEX(Inputs!$G$24:$G$35,MATCH($D476,Inputs!$B$24:$B$35,0)))</f>
        <v>0</v>
      </c>
      <c r="S476" s="22">
        <f>+SUM(P476,MAX($E476-20,0)*INDEX(Inputs!$F$24:$F$35,MATCH($D476,Inputs!$B$24:$B$35,0)),MAX($F476-20,0)*INDEX(Inputs!$G$24:$G$35,MATCH($D476,Inputs!$B$24:$B$35,0)))</f>
        <v>136.12058953200003</v>
      </c>
      <c r="U476" s="19"/>
    </row>
    <row r="477" spans="2:21" s="46" customFormat="1" x14ac:dyDescent="0.25">
      <c r="B477" s="48" t="s">
        <v>138</v>
      </c>
      <c r="C477" s="8">
        <v>2021</v>
      </c>
      <c r="D477" s="37">
        <v>1</v>
      </c>
      <c r="E477" s="49">
        <f>Data!J477</f>
        <v>2</v>
      </c>
      <c r="F477" s="49">
        <f>+Data!I477</f>
        <v>6.4000000000000001E-2</v>
      </c>
      <c r="G477" s="31">
        <f>+NEM!G477</f>
        <v>-22.608000000000001</v>
      </c>
      <c r="H477" s="31">
        <f>NoSolar!E477</f>
        <v>0.25600000000000001</v>
      </c>
      <c r="I477" s="31">
        <f>+NEM!M477</f>
        <v>0</v>
      </c>
      <c r="J477" s="31">
        <f>+NB.Hour!E477</f>
        <v>0.128</v>
      </c>
      <c r="K477" s="67">
        <v>0</v>
      </c>
      <c r="L477" s="31">
        <f>+-MIN(NEM!G477,0)</f>
        <v>22.608000000000001</v>
      </c>
      <c r="M477" s="31">
        <f>NB.Hour!H477</f>
        <v>22.736000000000001</v>
      </c>
      <c r="N477" s="33">
        <f>NoSolar!H477</f>
        <v>2.4253952000000002E-2</v>
      </c>
      <c r="O477" s="33">
        <f>+NEM!P477</f>
        <v>0</v>
      </c>
      <c r="P477" s="33">
        <f>+NB.Hour!N477</f>
        <v>0</v>
      </c>
      <c r="Q477" s="22">
        <f>+SUM(N477,MAX($E477-20,0)*INDEX(Inputs!$F$24:$F$35,MATCH($D477,Inputs!$B$24:$B$35,0)),MAX($F477-20,0)*INDEX(Inputs!$G$24:$G$35,MATCH($D477,Inputs!$B$24:$B$35,0)))</f>
        <v>2.4253952000000002E-2</v>
      </c>
      <c r="R477" s="22">
        <f>+SUM(O477,MAX($E477-20,0)*INDEX(Inputs!$F$24:$F$35,MATCH($D477,Inputs!$B$24:$B$35,0)),MAX($F477-20,0)*INDEX(Inputs!$G$24:$G$35,MATCH($D477,Inputs!$B$24:$B$35,0)))</f>
        <v>0</v>
      </c>
      <c r="S477" s="22">
        <f>+SUM(P477,MAX($E477-20,0)*INDEX(Inputs!$F$24:$F$35,MATCH($D477,Inputs!$B$24:$B$35,0)),MAX($F477-20,0)*INDEX(Inputs!$G$24:$G$35,MATCH($D477,Inputs!$B$24:$B$35,0)))</f>
        <v>0</v>
      </c>
      <c r="U477" s="19"/>
    </row>
    <row r="478" spans="2:21" s="46" customFormat="1" x14ac:dyDescent="0.25">
      <c r="B478" s="48" t="s">
        <v>138</v>
      </c>
      <c r="C478" s="8">
        <v>2021</v>
      </c>
      <c r="D478" s="37">
        <v>2</v>
      </c>
      <c r="E478" s="49">
        <f>Data!J478</f>
        <v>2</v>
      </c>
      <c r="F478" s="49">
        <f>+Data!I478</f>
        <v>6.4000000000000001E-2</v>
      </c>
      <c r="G478" s="31">
        <f>+NEM!G478</f>
        <v>-23.744</v>
      </c>
      <c r="H478" s="31">
        <f>NoSolar!E478</f>
        <v>0.76800000000000002</v>
      </c>
      <c r="I478" s="31">
        <f>+NEM!M478</f>
        <v>0</v>
      </c>
      <c r="J478" s="31">
        <f>+NB.Hour!E478</f>
        <v>0.38400000000000001</v>
      </c>
      <c r="K478" s="67">
        <v>0</v>
      </c>
      <c r="L478" s="31">
        <f>+-MIN(NEM!G478,0)</f>
        <v>23.744</v>
      </c>
      <c r="M478" s="31">
        <f>NB.Hour!H478</f>
        <v>24.128</v>
      </c>
      <c r="N478" s="33">
        <f>NoSolar!H478</f>
        <v>7.2761856000000014E-2</v>
      </c>
      <c r="O478" s="33">
        <f>+NEM!P478</f>
        <v>0</v>
      </c>
      <c r="P478" s="33">
        <f>+NB.Hour!N478</f>
        <v>0</v>
      </c>
      <c r="Q478" s="22">
        <f>+SUM(N478,MAX($E478-20,0)*INDEX(Inputs!$F$24:$F$35,MATCH($D478,Inputs!$B$24:$B$35,0)),MAX($F478-20,0)*INDEX(Inputs!$G$24:$G$35,MATCH($D478,Inputs!$B$24:$B$35,0)))</f>
        <v>7.2761856000000014E-2</v>
      </c>
      <c r="R478" s="22">
        <f>+SUM(O478,MAX($E478-20,0)*INDEX(Inputs!$F$24:$F$35,MATCH($D478,Inputs!$B$24:$B$35,0)),MAX($F478-20,0)*INDEX(Inputs!$G$24:$G$35,MATCH($D478,Inputs!$B$24:$B$35,0)))</f>
        <v>0</v>
      </c>
      <c r="S478" s="22">
        <f>+SUM(P478,MAX($E478-20,0)*INDEX(Inputs!$F$24:$F$35,MATCH($D478,Inputs!$B$24:$B$35,0)),MAX($F478-20,0)*INDEX(Inputs!$G$24:$G$35,MATCH($D478,Inputs!$B$24:$B$35,0)))</f>
        <v>0</v>
      </c>
      <c r="U478" s="19"/>
    </row>
    <row r="479" spans="2:21" s="46" customFormat="1" x14ac:dyDescent="0.25">
      <c r="B479" s="48" t="s">
        <v>138</v>
      </c>
      <c r="C479" s="8">
        <v>2021</v>
      </c>
      <c r="D479" s="37">
        <v>3</v>
      </c>
      <c r="E479" s="49">
        <f>Data!J479</f>
        <v>2</v>
      </c>
      <c r="F479" s="49">
        <f>+Data!I479</f>
        <v>0.93600000000000005</v>
      </c>
      <c r="G479" s="31">
        <f>+NEM!G479</f>
        <v>-97.688000000000002</v>
      </c>
      <c r="H479" s="31">
        <f>NoSolar!E479</f>
        <v>3.048</v>
      </c>
      <c r="I479" s="31">
        <f>+NEM!M479</f>
        <v>0</v>
      </c>
      <c r="J479" s="31">
        <f>+NB.Hour!E479</f>
        <v>1.32</v>
      </c>
      <c r="K479" s="67">
        <v>0</v>
      </c>
      <c r="L479" s="31">
        <f>+-MIN(NEM!G479,0)</f>
        <v>97.688000000000002</v>
      </c>
      <c r="M479" s="31">
        <f>NB.Hour!H479</f>
        <v>99.007999999999996</v>
      </c>
      <c r="N479" s="33">
        <f>NoSolar!H479</f>
        <v>0.28877361600000001</v>
      </c>
      <c r="O479" s="33">
        <f>+NEM!P479</f>
        <v>0</v>
      </c>
      <c r="P479" s="33">
        <f>+NB.Hour!N479</f>
        <v>0</v>
      </c>
      <c r="Q479" s="22">
        <f>+SUM(N479,MAX($E479-20,0)*INDEX(Inputs!$F$24:$F$35,MATCH($D479,Inputs!$B$24:$B$35,0)),MAX($F479-20,0)*INDEX(Inputs!$G$24:$G$35,MATCH($D479,Inputs!$B$24:$B$35,0)))</f>
        <v>0.28877361600000001</v>
      </c>
      <c r="R479" s="22">
        <f>+SUM(O479,MAX($E479-20,0)*INDEX(Inputs!$F$24:$F$35,MATCH($D479,Inputs!$B$24:$B$35,0)),MAX($F479-20,0)*INDEX(Inputs!$G$24:$G$35,MATCH($D479,Inputs!$B$24:$B$35,0)))</f>
        <v>0</v>
      </c>
      <c r="S479" s="22">
        <f>+SUM(P479,MAX($E479-20,0)*INDEX(Inputs!$F$24:$F$35,MATCH($D479,Inputs!$B$24:$B$35,0)),MAX($F479-20,0)*INDEX(Inputs!$G$24:$G$35,MATCH($D479,Inputs!$B$24:$B$35,0)))</f>
        <v>0</v>
      </c>
      <c r="U479" s="19"/>
    </row>
    <row r="480" spans="2:21" s="46" customFormat="1" x14ac:dyDescent="0.25">
      <c r="B480" s="48" t="s">
        <v>138</v>
      </c>
      <c r="C480" s="8">
        <v>2021</v>
      </c>
      <c r="D480" s="37">
        <v>4</v>
      </c>
      <c r="E480" s="49">
        <f>Data!J480</f>
        <v>2</v>
      </c>
      <c r="F480" s="49">
        <f>+Data!I480</f>
        <v>6.4000000000000001E-2</v>
      </c>
      <c r="G480" s="31">
        <f>+NEM!G480</f>
        <v>-120.128</v>
      </c>
      <c r="H480" s="31">
        <f>NoSolar!E480</f>
        <v>1.28</v>
      </c>
      <c r="I480" s="31">
        <f>+NEM!M480</f>
        <v>0</v>
      </c>
      <c r="J480" s="31">
        <f>+NB.Hour!E480</f>
        <v>0.38400000000000001</v>
      </c>
      <c r="K480" s="67">
        <v>0</v>
      </c>
      <c r="L480" s="31">
        <f>+-MIN(NEM!G480,0)</f>
        <v>120.128</v>
      </c>
      <c r="M480" s="31">
        <f>NB.Hour!H480</f>
        <v>120.512</v>
      </c>
      <c r="N480" s="33">
        <f>NoSolar!H480</f>
        <v>0.12126976000000002</v>
      </c>
      <c r="O480" s="33">
        <f>+NEM!P480</f>
        <v>0</v>
      </c>
      <c r="P480" s="33">
        <f>+NB.Hour!N480</f>
        <v>0</v>
      </c>
      <c r="Q480" s="22">
        <f>+SUM(N480,MAX($E480-20,0)*INDEX(Inputs!$F$24:$F$35,MATCH($D480,Inputs!$B$24:$B$35,0)),MAX($F480-20,0)*INDEX(Inputs!$G$24:$G$35,MATCH($D480,Inputs!$B$24:$B$35,0)))</f>
        <v>0.12126976000000002</v>
      </c>
      <c r="R480" s="22">
        <f>+SUM(O480,MAX($E480-20,0)*INDEX(Inputs!$F$24:$F$35,MATCH($D480,Inputs!$B$24:$B$35,0)),MAX($F480-20,0)*INDEX(Inputs!$G$24:$G$35,MATCH($D480,Inputs!$B$24:$B$35,0)))</f>
        <v>0</v>
      </c>
      <c r="S480" s="22">
        <f>+SUM(P480,MAX($E480-20,0)*INDEX(Inputs!$F$24:$F$35,MATCH($D480,Inputs!$B$24:$B$35,0)),MAX($F480-20,0)*INDEX(Inputs!$G$24:$G$35,MATCH($D480,Inputs!$B$24:$B$35,0)))</f>
        <v>0</v>
      </c>
      <c r="U480" s="19"/>
    </row>
    <row r="481" spans="2:21" s="46" customFormat="1" x14ac:dyDescent="0.25">
      <c r="B481" s="48" t="s">
        <v>138</v>
      </c>
      <c r="C481" s="8">
        <v>2021</v>
      </c>
      <c r="D481" s="37">
        <v>5</v>
      </c>
      <c r="E481" s="49">
        <f>Data!J481</f>
        <v>2</v>
      </c>
      <c r="F481" s="49">
        <f>+Data!I481</f>
        <v>1.04</v>
      </c>
      <c r="G481" s="31">
        <f>+NEM!G481</f>
        <v>341.10409999999996</v>
      </c>
      <c r="H481" s="31">
        <f>NoSolar!E481</f>
        <v>466.44799999999998</v>
      </c>
      <c r="I481" s="31">
        <f>+NEM!M481</f>
        <v>64.251099999999951</v>
      </c>
      <c r="J481" s="31">
        <f>+NB.Hour!E481</f>
        <v>359.952</v>
      </c>
      <c r="K481" s="67">
        <v>0</v>
      </c>
      <c r="L481" s="31">
        <f>+-MIN(NEM!G481,0)</f>
        <v>0</v>
      </c>
      <c r="M481" s="31">
        <f>NB.Hour!H481</f>
        <v>18.847899999999999</v>
      </c>
      <c r="N481" s="33">
        <f>NoSolar!H481</f>
        <v>44.192216416000001</v>
      </c>
      <c r="O481" s="33">
        <f>+NEM!P481</f>
        <v>6.0872777161999956</v>
      </c>
      <c r="P481" s="33">
        <f>+NB.Hour!N481</f>
        <v>23.164924948600003</v>
      </c>
      <c r="Q481" s="22">
        <f>+SUM(N481,MAX($E481-20,0)*INDEX(Inputs!$F$24:$F$35,MATCH($D481,Inputs!$B$24:$B$35,0)),MAX($F481-20,0)*INDEX(Inputs!$G$24:$G$35,MATCH($D481,Inputs!$B$24:$B$35,0)))</f>
        <v>44.192216416000001</v>
      </c>
      <c r="R481" s="22">
        <f>+SUM(O481,MAX($E481-20,0)*INDEX(Inputs!$F$24:$F$35,MATCH($D481,Inputs!$B$24:$B$35,0)),MAX($F481-20,0)*INDEX(Inputs!$G$24:$G$35,MATCH($D481,Inputs!$B$24:$B$35,0)))</f>
        <v>6.0872777161999956</v>
      </c>
      <c r="S481" s="22">
        <f>+SUM(P481,MAX($E481-20,0)*INDEX(Inputs!$F$24:$F$35,MATCH($D481,Inputs!$B$24:$B$35,0)),MAX($F481-20,0)*INDEX(Inputs!$G$24:$G$35,MATCH($D481,Inputs!$B$24:$B$35,0)))</f>
        <v>23.164924948600003</v>
      </c>
      <c r="U481" s="19"/>
    </row>
    <row r="482" spans="2:21" s="46" customFormat="1" x14ac:dyDescent="0.25">
      <c r="B482" s="48" t="s">
        <v>138</v>
      </c>
      <c r="C482" s="8">
        <v>2021</v>
      </c>
      <c r="D482" s="37">
        <v>6</v>
      </c>
      <c r="E482" s="49">
        <f>Data!J482</f>
        <v>2</v>
      </c>
      <c r="F482" s="49">
        <f>+Data!I482</f>
        <v>2.1760000000000002</v>
      </c>
      <c r="G482" s="31">
        <f>+NEM!G482</f>
        <v>407.35180000000003</v>
      </c>
      <c r="H482" s="31">
        <f>NoSolar!E482</f>
        <v>541.63980000000004</v>
      </c>
      <c r="I482" s="31">
        <f>+NEM!M482</f>
        <v>407.35180000000003</v>
      </c>
      <c r="J482" s="31">
        <f>+NB.Hour!E482</f>
        <v>407.82389999999998</v>
      </c>
      <c r="K482" s="67">
        <v>0</v>
      </c>
      <c r="L482" s="31">
        <f>+-MIN(NEM!G482,0)</f>
        <v>0</v>
      </c>
      <c r="M482" s="31">
        <f>NB.Hour!H482</f>
        <v>0.47210000000000002</v>
      </c>
      <c r="N482" s="33">
        <f>NoSolar!H482</f>
        <v>57.007588949999999</v>
      </c>
      <c r="O482" s="33">
        <f>+NEM!P482</f>
        <v>42.87377695</v>
      </c>
      <c r="P482" s="33">
        <f>+NB.Hour!N482</f>
        <v>42.905615373999993</v>
      </c>
      <c r="Q482" s="22">
        <f>+SUM(N482,MAX($E482-20,0)*INDEX(Inputs!$F$24:$F$35,MATCH($D482,Inputs!$B$24:$B$35,0)),MAX($F482-20,0)*INDEX(Inputs!$G$24:$G$35,MATCH($D482,Inputs!$B$24:$B$35,0)))</f>
        <v>57.007588949999999</v>
      </c>
      <c r="R482" s="22">
        <f>+SUM(O482,MAX($E482-20,0)*INDEX(Inputs!$F$24:$F$35,MATCH($D482,Inputs!$B$24:$B$35,0)),MAX($F482-20,0)*INDEX(Inputs!$G$24:$G$35,MATCH($D482,Inputs!$B$24:$B$35,0)))</f>
        <v>42.87377695</v>
      </c>
      <c r="S482" s="22">
        <f>+SUM(P482,MAX($E482-20,0)*INDEX(Inputs!$F$24:$F$35,MATCH($D482,Inputs!$B$24:$B$35,0)),MAX($F482-20,0)*INDEX(Inputs!$G$24:$G$35,MATCH($D482,Inputs!$B$24:$B$35,0)))</f>
        <v>42.905615373999993</v>
      </c>
      <c r="U482" s="19"/>
    </row>
    <row r="483" spans="2:21" s="46" customFormat="1" x14ac:dyDescent="0.25">
      <c r="B483" s="48" t="s">
        <v>138</v>
      </c>
      <c r="C483" s="8">
        <v>2021</v>
      </c>
      <c r="D483" s="37">
        <v>7</v>
      </c>
      <c r="E483" s="49">
        <f>Data!J483</f>
        <v>2</v>
      </c>
      <c r="F483" s="49">
        <f>+Data!I483</f>
        <v>1.1519999999999999</v>
      </c>
      <c r="G483" s="31">
        <f>+NEM!G483</f>
        <v>474.01600000000002</v>
      </c>
      <c r="H483" s="31">
        <f>NoSolar!E483</f>
        <v>580.86400000000003</v>
      </c>
      <c r="I483" s="31">
        <f>+NEM!M483</f>
        <v>474.01600000000002</v>
      </c>
      <c r="J483" s="31">
        <f>+NB.Hour!E483</f>
        <v>474.08</v>
      </c>
      <c r="K483" s="67">
        <v>0</v>
      </c>
      <c r="L483" s="31">
        <f>+-MIN(NEM!G483,0)</f>
        <v>0</v>
      </c>
      <c r="M483" s="31">
        <f>NB.Hour!H483</f>
        <v>6.4000000000000001E-2</v>
      </c>
      <c r="N483" s="33">
        <f>NoSolar!H483</f>
        <v>61.135936000000001</v>
      </c>
      <c r="O483" s="33">
        <f>+NEM!P483</f>
        <v>49.890183999999998</v>
      </c>
      <c r="P483" s="33">
        <f>+NB.Hour!N483</f>
        <v>49.894500159999993</v>
      </c>
      <c r="Q483" s="22">
        <f>+SUM(N483,MAX($E483-20,0)*INDEX(Inputs!$F$24:$F$35,MATCH($D483,Inputs!$B$24:$B$35,0)),MAX($F483-20,0)*INDEX(Inputs!$G$24:$G$35,MATCH($D483,Inputs!$B$24:$B$35,0)))</f>
        <v>61.135936000000001</v>
      </c>
      <c r="R483" s="22">
        <f>+SUM(O483,MAX($E483-20,0)*INDEX(Inputs!$F$24:$F$35,MATCH($D483,Inputs!$B$24:$B$35,0)),MAX($F483-20,0)*INDEX(Inputs!$G$24:$G$35,MATCH($D483,Inputs!$B$24:$B$35,0)))</f>
        <v>49.890183999999998</v>
      </c>
      <c r="S483" s="22">
        <f>+SUM(P483,MAX($E483-20,0)*INDEX(Inputs!$F$24:$F$35,MATCH($D483,Inputs!$B$24:$B$35,0)),MAX($F483-20,0)*INDEX(Inputs!$G$24:$G$35,MATCH($D483,Inputs!$B$24:$B$35,0)))</f>
        <v>49.894500159999993</v>
      </c>
      <c r="U483" s="19"/>
    </row>
    <row r="484" spans="2:21" s="46" customFormat="1" x14ac:dyDescent="0.25">
      <c r="B484" s="48" t="s">
        <v>138</v>
      </c>
      <c r="C484" s="8">
        <v>2021</v>
      </c>
      <c r="D484" s="37">
        <v>8</v>
      </c>
      <c r="E484" s="49">
        <f>Data!J484</f>
        <v>3</v>
      </c>
      <c r="F484" s="49">
        <f>+Data!I484</f>
        <v>2.3039999999999998</v>
      </c>
      <c r="G484" s="31">
        <f>+NEM!G484</f>
        <v>528.65599999999995</v>
      </c>
      <c r="H484" s="31">
        <f>NoSolar!E484</f>
        <v>603.928</v>
      </c>
      <c r="I484" s="31">
        <f>+NEM!M484</f>
        <v>528.65599999999995</v>
      </c>
      <c r="J484" s="31">
        <f>+NB.Hour!E484</f>
        <v>528.65599999999995</v>
      </c>
      <c r="K484" s="67">
        <v>0</v>
      </c>
      <c r="L484" s="31">
        <f>+-MIN(NEM!G484,0)</f>
        <v>0</v>
      </c>
      <c r="M484" s="31">
        <f>NB.Hour!H484</f>
        <v>0</v>
      </c>
      <c r="N484" s="33">
        <f>NoSolar!H484</f>
        <v>63.563421999999996</v>
      </c>
      <c r="O484" s="33">
        <f>+NEM!P484</f>
        <v>55.641043999999994</v>
      </c>
      <c r="P484" s="33">
        <f>+NB.Hour!N484</f>
        <v>55.641043999999994</v>
      </c>
      <c r="Q484" s="22">
        <f>+SUM(N484,MAX($E484-20,0)*INDEX(Inputs!$F$24:$F$35,MATCH($D484,Inputs!$B$24:$B$35,0)),MAX($F484-20,0)*INDEX(Inputs!$G$24:$G$35,MATCH($D484,Inputs!$B$24:$B$35,0)))</f>
        <v>63.563421999999996</v>
      </c>
      <c r="R484" s="22">
        <f>+SUM(O484,MAX($E484-20,0)*INDEX(Inputs!$F$24:$F$35,MATCH($D484,Inputs!$B$24:$B$35,0)),MAX($F484-20,0)*INDEX(Inputs!$G$24:$G$35,MATCH($D484,Inputs!$B$24:$B$35,0)))</f>
        <v>55.641043999999994</v>
      </c>
      <c r="S484" s="22">
        <f>+SUM(P484,MAX($E484-20,0)*INDEX(Inputs!$F$24:$F$35,MATCH($D484,Inputs!$B$24:$B$35,0)),MAX($F484-20,0)*INDEX(Inputs!$G$24:$G$35,MATCH($D484,Inputs!$B$24:$B$35,0)))</f>
        <v>55.641043999999994</v>
      </c>
      <c r="U484" s="19"/>
    </row>
    <row r="485" spans="2:21" s="46" customFormat="1" x14ac:dyDescent="0.25">
      <c r="B485" s="48" t="s">
        <v>138</v>
      </c>
      <c r="C485" s="8">
        <v>2021</v>
      </c>
      <c r="D485" s="37">
        <v>9</v>
      </c>
      <c r="E485" s="49">
        <f>Data!J485</f>
        <v>3</v>
      </c>
      <c r="F485" s="49">
        <f>+Data!I485</f>
        <v>1.4399</v>
      </c>
      <c r="G485" s="31">
        <f>+NEM!G485</f>
        <v>523.66060000000004</v>
      </c>
      <c r="H485" s="31">
        <f>NoSolar!E485</f>
        <v>578.40440000000001</v>
      </c>
      <c r="I485" s="31">
        <f>+NEM!M485</f>
        <v>523.66060000000004</v>
      </c>
      <c r="J485" s="31">
        <f>+NB.Hour!E485</f>
        <v>523.66060000000004</v>
      </c>
      <c r="K485" s="67">
        <v>0</v>
      </c>
      <c r="L485" s="31">
        <f>+-MIN(NEM!G485,0)</f>
        <v>0</v>
      </c>
      <c r="M485" s="31">
        <f>NB.Hour!H485</f>
        <v>0</v>
      </c>
      <c r="N485" s="33">
        <f>NoSolar!H485</f>
        <v>54.799189664800004</v>
      </c>
      <c r="O485" s="33">
        <f>+NEM!P485</f>
        <v>49.612652565200008</v>
      </c>
      <c r="P485" s="33">
        <f>+NB.Hour!N485</f>
        <v>49.612652565200008</v>
      </c>
      <c r="Q485" s="22">
        <f>+SUM(N485,MAX($E485-20,0)*INDEX(Inputs!$F$24:$F$35,MATCH($D485,Inputs!$B$24:$B$35,0)),MAX($F485-20,0)*INDEX(Inputs!$G$24:$G$35,MATCH($D485,Inputs!$B$24:$B$35,0)))</f>
        <v>54.799189664800004</v>
      </c>
      <c r="R485" s="22">
        <f>+SUM(O485,MAX($E485-20,0)*INDEX(Inputs!$F$24:$F$35,MATCH($D485,Inputs!$B$24:$B$35,0)),MAX($F485-20,0)*INDEX(Inputs!$G$24:$G$35,MATCH($D485,Inputs!$B$24:$B$35,0)))</f>
        <v>49.612652565200008</v>
      </c>
      <c r="S485" s="22">
        <f>+SUM(P485,MAX($E485-20,0)*INDEX(Inputs!$F$24:$F$35,MATCH($D485,Inputs!$B$24:$B$35,0)),MAX($F485-20,0)*INDEX(Inputs!$G$24:$G$35,MATCH($D485,Inputs!$B$24:$B$35,0)))</f>
        <v>49.612652565200008</v>
      </c>
      <c r="U485" s="19"/>
    </row>
    <row r="486" spans="2:21" s="46" customFormat="1" x14ac:dyDescent="0.25">
      <c r="B486" s="48" t="s">
        <v>138</v>
      </c>
      <c r="C486" s="8">
        <v>2021</v>
      </c>
      <c r="D486" s="37">
        <v>10</v>
      </c>
      <c r="E486" s="49">
        <f>Data!J486</f>
        <v>3</v>
      </c>
      <c r="F486" s="49">
        <f>+Data!I486</f>
        <v>0.83199999999999996</v>
      </c>
      <c r="G486" s="31">
        <f>+NEM!G486</f>
        <v>231.98700000000002</v>
      </c>
      <c r="H486" s="31">
        <f>NoSolar!E486</f>
        <v>253.34100000000001</v>
      </c>
      <c r="I486" s="31">
        <f>+NEM!M486</f>
        <v>231.98700000000002</v>
      </c>
      <c r="J486" s="31">
        <f>+NB.Hour!E486</f>
        <v>241.523</v>
      </c>
      <c r="K486" s="67">
        <v>0</v>
      </c>
      <c r="L486" s="31">
        <f>+-MIN(NEM!G486,0)</f>
        <v>0</v>
      </c>
      <c r="M486" s="31">
        <f>NB.Hour!H486</f>
        <v>9.5359999999999996</v>
      </c>
      <c r="N486" s="33">
        <f>NoSolar!H486</f>
        <v>24.002033022000003</v>
      </c>
      <c r="O486" s="33">
        <f>+NEM!P486</f>
        <v>21.978912354000006</v>
      </c>
      <c r="P486" s="33">
        <f>+NB.Hour!N486</f>
        <v>22.521815906</v>
      </c>
      <c r="Q486" s="22">
        <f>+SUM(N486,MAX($E486-20,0)*INDEX(Inputs!$F$24:$F$35,MATCH($D486,Inputs!$B$24:$B$35,0)),MAX($F486-20,0)*INDEX(Inputs!$G$24:$G$35,MATCH($D486,Inputs!$B$24:$B$35,0)))</f>
        <v>24.002033022000003</v>
      </c>
      <c r="R486" s="22">
        <f>+SUM(O486,MAX($E486-20,0)*INDEX(Inputs!$F$24:$F$35,MATCH($D486,Inputs!$B$24:$B$35,0)),MAX($F486-20,0)*INDEX(Inputs!$G$24:$G$35,MATCH($D486,Inputs!$B$24:$B$35,0)))</f>
        <v>21.978912354000006</v>
      </c>
      <c r="S486" s="22">
        <f>+SUM(P486,MAX($E486-20,0)*INDEX(Inputs!$F$24:$F$35,MATCH($D486,Inputs!$B$24:$B$35,0)),MAX($F486-20,0)*INDEX(Inputs!$G$24:$G$35,MATCH($D486,Inputs!$B$24:$B$35,0)))</f>
        <v>22.521815906</v>
      </c>
      <c r="U486" s="19"/>
    </row>
    <row r="487" spans="2:21" s="46" customFormat="1" x14ac:dyDescent="0.25">
      <c r="B487" s="48" t="s">
        <v>138</v>
      </c>
      <c r="C487" s="8">
        <v>2021</v>
      </c>
      <c r="D487" s="37">
        <v>11</v>
      </c>
      <c r="E487" s="49">
        <f>Data!J487</f>
        <v>3</v>
      </c>
      <c r="F487" s="49">
        <f>+Data!I487</f>
        <v>0.32</v>
      </c>
      <c r="G487" s="31">
        <f>+NEM!G487</f>
        <v>-9.5489999999999995</v>
      </c>
      <c r="H487" s="31">
        <f>NoSolar!E487</f>
        <v>1.7290000000000001</v>
      </c>
      <c r="I487" s="31">
        <f>+NEM!M487</f>
        <v>0</v>
      </c>
      <c r="J487" s="31">
        <f>+NB.Hour!E487</f>
        <v>1.2808000000000004</v>
      </c>
      <c r="K487" s="67">
        <v>0</v>
      </c>
      <c r="L487" s="31">
        <f>+-MIN(NEM!G487,0)</f>
        <v>9.5489999999999995</v>
      </c>
      <c r="M487" s="31">
        <f>NB.Hour!H487</f>
        <v>10.829800000000001</v>
      </c>
      <c r="N487" s="33">
        <f>NoSolar!H487</f>
        <v>0.16380891800000003</v>
      </c>
      <c r="O487" s="33">
        <f>+NEM!P487</f>
        <v>0</v>
      </c>
      <c r="P487" s="33">
        <f>+NB.Hour!N487</f>
        <v>0</v>
      </c>
      <c r="Q487" s="22">
        <f>+SUM(N487,MAX($E487-20,0)*INDEX(Inputs!$F$24:$F$35,MATCH($D487,Inputs!$B$24:$B$35,0)),MAX($F487-20,0)*INDEX(Inputs!$G$24:$G$35,MATCH($D487,Inputs!$B$24:$B$35,0)))</f>
        <v>0.16380891800000003</v>
      </c>
      <c r="R487" s="22">
        <f>+SUM(O487,MAX($E487-20,0)*INDEX(Inputs!$F$24:$F$35,MATCH($D487,Inputs!$B$24:$B$35,0)),MAX($F487-20,0)*INDEX(Inputs!$G$24:$G$35,MATCH($D487,Inputs!$B$24:$B$35,0)))</f>
        <v>0</v>
      </c>
      <c r="S487" s="22">
        <f>+SUM(P487,MAX($E487-20,0)*INDEX(Inputs!$F$24:$F$35,MATCH($D487,Inputs!$B$24:$B$35,0)),MAX($F487-20,0)*INDEX(Inputs!$G$24:$G$35,MATCH($D487,Inputs!$B$24:$B$35,0)))</f>
        <v>0</v>
      </c>
      <c r="U487" s="19"/>
    </row>
    <row r="488" spans="2:21" s="46" customFormat="1" x14ac:dyDescent="0.25">
      <c r="B488" s="48" t="s">
        <v>138</v>
      </c>
      <c r="C488" s="8">
        <v>2021</v>
      </c>
      <c r="D488" s="37">
        <v>12</v>
      </c>
      <c r="E488" s="49">
        <f>Data!J488</f>
        <v>3</v>
      </c>
      <c r="F488" s="49">
        <f>+Data!I488</f>
        <v>6.4000000000000001E-2</v>
      </c>
      <c r="G488" s="31">
        <f>+NEM!G488</f>
        <v>-3.1360000000000001</v>
      </c>
      <c r="H488" s="31">
        <f>NoSolar!E488</f>
        <v>0.76800000000000002</v>
      </c>
      <c r="I488" s="31">
        <f>+NEM!M488</f>
        <v>0</v>
      </c>
      <c r="J488" s="31">
        <f>+NB.Hour!E488</f>
        <v>0.76800000000000002</v>
      </c>
      <c r="K488" s="67">
        <v>0</v>
      </c>
      <c r="L488" s="31">
        <f>+-MIN(NEM!G488,0)</f>
        <v>3.1360000000000001</v>
      </c>
      <c r="M488" s="31">
        <f>NB.Hour!H488</f>
        <v>3.9039999999999999</v>
      </c>
      <c r="N488" s="33">
        <f>NoSolar!H488</f>
        <v>7.2761856000000014E-2</v>
      </c>
      <c r="O488" s="33">
        <f>+NEM!P488</f>
        <v>0</v>
      </c>
      <c r="P488" s="33">
        <f>+NB.Hour!N488</f>
        <v>0</v>
      </c>
      <c r="Q488" s="22">
        <f>+SUM(N488,MAX($E488-20,0)*INDEX(Inputs!$F$24:$F$35,MATCH($D488,Inputs!$B$24:$B$35,0)),MAX($F488-20,0)*INDEX(Inputs!$G$24:$G$35,MATCH($D488,Inputs!$B$24:$B$35,0)))</f>
        <v>7.2761856000000014E-2</v>
      </c>
      <c r="R488" s="22">
        <f>+SUM(O488,MAX($E488-20,0)*INDEX(Inputs!$F$24:$F$35,MATCH($D488,Inputs!$B$24:$B$35,0)),MAX($F488-20,0)*INDEX(Inputs!$G$24:$G$35,MATCH($D488,Inputs!$B$24:$B$35,0)))</f>
        <v>0</v>
      </c>
      <c r="S488" s="22">
        <f>+SUM(P488,MAX($E488-20,0)*INDEX(Inputs!$F$24:$F$35,MATCH($D488,Inputs!$B$24:$B$35,0)),MAX($F488-20,0)*INDEX(Inputs!$G$24:$G$35,MATCH($D488,Inputs!$B$24:$B$35,0)))</f>
        <v>0</v>
      </c>
      <c r="U488" s="19"/>
    </row>
    <row r="489" spans="2:21" s="46" customFormat="1" x14ac:dyDescent="0.25">
      <c r="B489" s="48" t="s">
        <v>139</v>
      </c>
      <c r="C489" s="8">
        <v>2021</v>
      </c>
      <c r="D489" s="37">
        <v>1</v>
      </c>
      <c r="E489" s="49">
        <f>Data!J489</f>
        <v>17</v>
      </c>
      <c r="F489" s="49">
        <f>+Data!I489</f>
        <v>8.9600000000000009</v>
      </c>
      <c r="G489" s="31">
        <f>+NEM!G489</f>
        <v>1286.6844999999998</v>
      </c>
      <c r="H489" s="31">
        <f>NoSolar!E489</f>
        <v>1815.52</v>
      </c>
      <c r="I489" s="31">
        <f>+NEM!M489</f>
        <v>1286.6844999999998</v>
      </c>
      <c r="J489" s="31">
        <f>+NB.Hour!E489</f>
        <v>1432.1496</v>
      </c>
      <c r="K489" s="67">
        <v>0</v>
      </c>
      <c r="L489" s="31">
        <f>+-MIN(NEM!G489,0)</f>
        <v>0</v>
      </c>
      <c r="M489" s="31">
        <f>NB.Hour!H489</f>
        <v>145.46510000000001</v>
      </c>
      <c r="N489" s="33">
        <f>NoSolar!H489</f>
        <v>172.00599584</v>
      </c>
      <c r="O489" s="33">
        <f>+NEM!P489</f>
        <v>121.90306289899999</v>
      </c>
      <c r="P489" s="33">
        <f>+NB.Hour!N489</f>
        <v>130.1846819722</v>
      </c>
      <c r="Q489" s="22">
        <f>+SUM(N489,MAX($E489-20,0)*INDEX(Inputs!$F$24:$F$35,MATCH($D489,Inputs!$B$24:$B$35,0)),MAX($F489-20,0)*INDEX(Inputs!$G$24:$G$35,MATCH($D489,Inputs!$B$24:$B$35,0)))</f>
        <v>172.00599584</v>
      </c>
      <c r="R489" s="22">
        <f>+SUM(O489,MAX($E489-20,0)*INDEX(Inputs!$F$24:$F$35,MATCH($D489,Inputs!$B$24:$B$35,0)),MAX($F489-20,0)*INDEX(Inputs!$G$24:$G$35,MATCH($D489,Inputs!$B$24:$B$35,0)))</f>
        <v>121.90306289899999</v>
      </c>
      <c r="S489" s="22">
        <f>+SUM(P489,MAX($E489-20,0)*INDEX(Inputs!$F$24:$F$35,MATCH($D489,Inputs!$B$24:$B$35,0)),MAX($F489-20,0)*INDEX(Inputs!$G$24:$G$35,MATCH($D489,Inputs!$B$24:$B$35,0)))</f>
        <v>130.1846819722</v>
      </c>
      <c r="U489" s="19"/>
    </row>
    <row r="490" spans="2:21" s="46" customFormat="1" x14ac:dyDescent="0.25">
      <c r="B490" s="48" t="s">
        <v>139</v>
      </c>
      <c r="C490" s="8">
        <v>2021</v>
      </c>
      <c r="D490" s="37">
        <v>2</v>
      </c>
      <c r="E490" s="49">
        <f>Data!J490</f>
        <v>17</v>
      </c>
      <c r="F490" s="49">
        <f>+Data!I490</f>
        <v>9.1199999999999992</v>
      </c>
      <c r="G490" s="31">
        <f>+NEM!G490</f>
        <v>1248.7044999999998</v>
      </c>
      <c r="H490" s="31">
        <f>NoSolar!E490</f>
        <v>1886.56</v>
      </c>
      <c r="I490" s="31">
        <f>+NEM!M490</f>
        <v>1248.7044999999998</v>
      </c>
      <c r="J490" s="31">
        <f>+NB.Hour!E490</f>
        <v>1415.0045</v>
      </c>
      <c r="K490" s="67">
        <v>0</v>
      </c>
      <c r="L490" s="31">
        <f>+-MIN(NEM!G490,0)</f>
        <v>0</v>
      </c>
      <c r="M490" s="31">
        <f>NB.Hour!H490</f>
        <v>166.3</v>
      </c>
      <c r="N490" s="33">
        <f>NoSolar!H490</f>
        <v>178.73646752000002</v>
      </c>
      <c r="O490" s="33">
        <f>+NEM!P490</f>
        <v>118.30476173899999</v>
      </c>
      <c r="P490" s="33">
        <f>+NB.Hour!N490</f>
        <v>127.77255333900001</v>
      </c>
      <c r="Q490" s="22">
        <f>+SUM(N490,MAX($E490-20,0)*INDEX(Inputs!$F$24:$F$35,MATCH($D490,Inputs!$B$24:$B$35,0)),MAX($F490-20,0)*INDEX(Inputs!$G$24:$G$35,MATCH($D490,Inputs!$B$24:$B$35,0)))</f>
        <v>178.73646752000002</v>
      </c>
      <c r="R490" s="22">
        <f>+SUM(O490,MAX($E490-20,0)*INDEX(Inputs!$F$24:$F$35,MATCH($D490,Inputs!$B$24:$B$35,0)),MAX($F490-20,0)*INDEX(Inputs!$G$24:$G$35,MATCH($D490,Inputs!$B$24:$B$35,0)))</f>
        <v>118.30476173899999</v>
      </c>
      <c r="S490" s="22">
        <f>+SUM(P490,MAX($E490-20,0)*INDEX(Inputs!$F$24:$F$35,MATCH($D490,Inputs!$B$24:$B$35,0)),MAX($F490-20,0)*INDEX(Inputs!$G$24:$G$35,MATCH($D490,Inputs!$B$24:$B$35,0)))</f>
        <v>127.77255333900001</v>
      </c>
      <c r="U490" s="19"/>
    </row>
    <row r="491" spans="2:21" s="46" customFormat="1" x14ac:dyDescent="0.25">
      <c r="B491" s="48" t="s">
        <v>139</v>
      </c>
      <c r="C491" s="8">
        <v>2021</v>
      </c>
      <c r="D491" s="37">
        <v>3</v>
      </c>
      <c r="E491" s="49">
        <f>Data!J491</f>
        <v>17</v>
      </c>
      <c r="F491" s="49">
        <f>+Data!I491</f>
        <v>10.88</v>
      </c>
      <c r="G491" s="31">
        <f>+NEM!G491</f>
        <v>957.60189999999989</v>
      </c>
      <c r="H491" s="31">
        <f>NoSolar!E491</f>
        <v>2141.598</v>
      </c>
      <c r="I491" s="31">
        <f>+NEM!M491</f>
        <v>957.60189999999989</v>
      </c>
      <c r="J491" s="31">
        <f>+NB.Hour!E491</f>
        <v>1343.0270999999998</v>
      </c>
      <c r="K491" s="67">
        <v>0</v>
      </c>
      <c r="L491" s="31">
        <f>+-MIN(NEM!G491,0)</f>
        <v>0</v>
      </c>
      <c r="M491" s="31">
        <f>NB.Hour!H491</f>
        <v>385.42520000000002</v>
      </c>
      <c r="N491" s="33">
        <f>NoSolar!H491</f>
        <v>195.74206520800001</v>
      </c>
      <c r="O491" s="33">
        <f>+NEM!P491</f>
        <v>90.725119209799999</v>
      </c>
      <c r="P491" s="33">
        <f>+NB.Hour!N491</f>
        <v>112.66814669619998</v>
      </c>
      <c r="Q491" s="22">
        <f>+SUM(N491,MAX($E491-20,0)*INDEX(Inputs!$F$24:$F$35,MATCH($D491,Inputs!$B$24:$B$35,0)),MAX($F491-20,0)*INDEX(Inputs!$G$24:$G$35,MATCH($D491,Inputs!$B$24:$B$35,0)))</f>
        <v>195.74206520800001</v>
      </c>
      <c r="R491" s="22">
        <f>+SUM(O491,MAX($E491-20,0)*INDEX(Inputs!$F$24:$F$35,MATCH($D491,Inputs!$B$24:$B$35,0)),MAX($F491-20,0)*INDEX(Inputs!$G$24:$G$35,MATCH($D491,Inputs!$B$24:$B$35,0)))</f>
        <v>90.725119209799999</v>
      </c>
      <c r="S491" s="22">
        <f>+SUM(P491,MAX($E491-20,0)*INDEX(Inputs!$F$24:$F$35,MATCH($D491,Inputs!$B$24:$B$35,0)),MAX($F491-20,0)*INDEX(Inputs!$G$24:$G$35,MATCH($D491,Inputs!$B$24:$B$35,0)))</f>
        <v>112.66814669619998</v>
      </c>
      <c r="U491" s="19"/>
    </row>
    <row r="492" spans="2:21" s="46" customFormat="1" x14ac:dyDescent="0.25">
      <c r="B492" s="48" t="s">
        <v>139</v>
      </c>
      <c r="C492" s="8">
        <v>2021</v>
      </c>
      <c r="D492" s="37">
        <v>4</v>
      </c>
      <c r="E492" s="49">
        <f>Data!J492</f>
        <v>17</v>
      </c>
      <c r="F492" s="49">
        <f>+Data!I492</f>
        <v>14.558</v>
      </c>
      <c r="G492" s="31">
        <f>+NEM!G492</f>
        <v>583.53939999999989</v>
      </c>
      <c r="H492" s="31">
        <f>NoSolar!E492</f>
        <v>1780.4739999999999</v>
      </c>
      <c r="I492" s="31">
        <f>+NEM!M492</f>
        <v>583.53939999999989</v>
      </c>
      <c r="J492" s="31">
        <f>+NB.Hour!E492</f>
        <v>1070.1713</v>
      </c>
      <c r="K492" s="67">
        <v>0</v>
      </c>
      <c r="L492" s="31">
        <f>+-MIN(NEM!G492,0)</f>
        <v>0</v>
      </c>
      <c r="M492" s="31">
        <f>NB.Hour!H492</f>
        <v>486.63189999999997</v>
      </c>
      <c r="N492" s="33">
        <f>NoSolar!H492</f>
        <v>168.68566770800001</v>
      </c>
      <c r="O492" s="33">
        <f>+NEM!P492</f>
        <v>55.285689834799996</v>
      </c>
      <c r="P492" s="33">
        <f>+NB.Hour!N492</f>
        <v>82.990617165600014</v>
      </c>
      <c r="Q492" s="22">
        <f>+SUM(N492,MAX($E492-20,0)*INDEX(Inputs!$F$24:$F$35,MATCH($D492,Inputs!$B$24:$B$35,0)),MAX($F492-20,0)*INDEX(Inputs!$G$24:$G$35,MATCH($D492,Inputs!$B$24:$B$35,0)))</f>
        <v>168.68566770800001</v>
      </c>
      <c r="R492" s="22">
        <f>+SUM(O492,MAX($E492-20,0)*INDEX(Inputs!$F$24:$F$35,MATCH($D492,Inputs!$B$24:$B$35,0)),MAX($F492-20,0)*INDEX(Inputs!$G$24:$G$35,MATCH($D492,Inputs!$B$24:$B$35,0)))</f>
        <v>55.285689834799996</v>
      </c>
      <c r="S492" s="22">
        <f>+SUM(P492,MAX($E492-20,0)*INDEX(Inputs!$F$24:$F$35,MATCH($D492,Inputs!$B$24:$B$35,0)),MAX($F492-20,0)*INDEX(Inputs!$G$24:$G$35,MATCH($D492,Inputs!$B$24:$B$35,0)))</f>
        <v>82.990617165600014</v>
      </c>
      <c r="U492" s="19"/>
    </row>
    <row r="493" spans="2:21" s="46" customFormat="1" x14ac:dyDescent="0.25">
      <c r="B493" s="48" t="s">
        <v>139</v>
      </c>
      <c r="C493" s="8">
        <v>2021</v>
      </c>
      <c r="D493" s="37">
        <v>5</v>
      </c>
      <c r="E493" s="49">
        <f>Data!J493</f>
        <v>17</v>
      </c>
      <c r="F493" s="49">
        <f>+Data!I493</f>
        <v>12.8</v>
      </c>
      <c r="G493" s="31">
        <f>+NEM!G493</f>
        <v>925.02800000000025</v>
      </c>
      <c r="H493" s="31">
        <f>NoSolar!E493</f>
        <v>2104.8000000000002</v>
      </c>
      <c r="I493" s="31">
        <f>+NEM!M493</f>
        <v>925.02800000000025</v>
      </c>
      <c r="J493" s="31">
        <f>+NB.Hour!E493</f>
        <v>1286.9435000000001</v>
      </c>
      <c r="K493" s="67">
        <v>0</v>
      </c>
      <c r="L493" s="31">
        <f>+-MIN(NEM!G493,0)</f>
        <v>0</v>
      </c>
      <c r="M493" s="31">
        <f>NB.Hour!H493</f>
        <v>361.91550000000001</v>
      </c>
      <c r="N493" s="33">
        <f>NoSolar!H493</f>
        <v>194.11574080000003</v>
      </c>
      <c r="O493" s="33">
        <f>+NEM!P493</f>
        <v>87.639002776000027</v>
      </c>
      <c r="P493" s="33">
        <f>+NB.Hour!N493</f>
        <v>108.24357602200001</v>
      </c>
      <c r="Q493" s="22">
        <f>+SUM(N493,MAX($E493-20,0)*INDEX(Inputs!$F$24:$F$35,MATCH($D493,Inputs!$B$24:$B$35,0)),MAX($F493-20,0)*INDEX(Inputs!$G$24:$G$35,MATCH($D493,Inputs!$B$24:$B$35,0)))</f>
        <v>194.11574080000003</v>
      </c>
      <c r="R493" s="22">
        <f>+SUM(O493,MAX($E493-20,0)*INDEX(Inputs!$F$24:$F$35,MATCH($D493,Inputs!$B$24:$B$35,0)),MAX($F493-20,0)*INDEX(Inputs!$G$24:$G$35,MATCH($D493,Inputs!$B$24:$B$35,0)))</f>
        <v>87.639002776000027</v>
      </c>
      <c r="S493" s="22">
        <f>+SUM(P493,MAX($E493-20,0)*INDEX(Inputs!$F$24:$F$35,MATCH($D493,Inputs!$B$24:$B$35,0)),MAX($F493-20,0)*INDEX(Inputs!$G$24:$G$35,MATCH($D493,Inputs!$B$24:$B$35,0)))</f>
        <v>108.24357602200001</v>
      </c>
      <c r="U493" s="19"/>
    </row>
    <row r="494" spans="2:21" s="46" customFormat="1" x14ac:dyDescent="0.25">
      <c r="B494" s="48" t="s">
        <v>139</v>
      </c>
      <c r="C494" s="8">
        <v>2021</v>
      </c>
      <c r="D494" s="37">
        <v>6</v>
      </c>
      <c r="E494" s="49">
        <f>Data!J494</f>
        <v>18</v>
      </c>
      <c r="F494" s="49">
        <f>+Data!I494</f>
        <v>17.12</v>
      </c>
      <c r="G494" s="31">
        <f>+NEM!G494</f>
        <v>1543.5857000000001</v>
      </c>
      <c r="H494" s="31">
        <f>NoSolar!E494</f>
        <v>2842.558</v>
      </c>
      <c r="I494" s="31">
        <f>+NEM!M494</f>
        <v>1543.5857000000001</v>
      </c>
      <c r="J494" s="31">
        <f>+NB.Hour!E494</f>
        <v>1845.5862999999999</v>
      </c>
      <c r="K494" s="67">
        <v>0</v>
      </c>
      <c r="L494" s="31">
        <f>+-MIN(NEM!G494,0)</f>
        <v>0</v>
      </c>
      <c r="M494" s="31">
        <f>NB.Hour!H494</f>
        <v>302.00060000000002</v>
      </c>
      <c r="N494" s="33">
        <f>NoSolar!H494</f>
        <v>251.54605552800001</v>
      </c>
      <c r="O494" s="33">
        <f>+NEM!P494</f>
        <v>162.46239492500001</v>
      </c>
      <c r="P494" s="33">
        <f>+NB.Hour!N494</f>
        <v>182.82931538899999</v>
      </c>
      <c r="Q494" s="22">
        <f>+SUM(N494,MAX($E494-20,0)*INDEX(Inputs!$F$24:$F$35,MATCH($D494,Inputs!$B$24:$B$35,0)),MAX($F494-20,0)*INDEX(Inputs!$G$24:$G$35,MATCH($D494,Inputs!$B$24:$B$35,0)))</f>
        <v>251.54605552800001</v>
      </c>
      <c r="R494" s="22">
        <f>+SUM(O494,MAX($E494-20,0)*INDEX(Inputs!$F$24:$F$35,MATCH($D494,Inputs!$B$24:$B$35,0)),MAX($F494-20,0)*INDEX(Inputs!$G$24:$G$35,MATCH($D494,Inputs!$B$24:$B$35,0)))</f>
        <v>162.46239492500001</v>
      </c>
      <c r="S494" s="22">
        <f>+SUM(P494,MAX($E494-20,0)*INDEX(Inputs!$F$24:$F$35,MATCH($D494,Inputs!$B$24:$B$35,0)),MAX($F494-20,0)*INDEX(Inputs!$G$24:$G$35,MATCH($D494,Inputs!$B$24:$B$35,0)))</f>
        <v>182.82931538899999</v>
      </c>
      <c r="U494" s="19"/>
    </row>
    <row r="495" spans="2:21" s="46" customFormat="1" x14ac:dyDescent="0.25">
      <c r="B495" s="48" t="s">
        <v>139</v>
      </c>
      <c r="C495" s="8">
        <v>2021</v>
      </c>
      <c r="D495" s="37">
        <v>7</v>
      </c>
      <c r="E495" s="49">
        <f>Data!J495</f>
        <v>19</v>
      </c>
      <c r="F495" s="49">
        <f>+Data!I495</f>
        <v>16.8</v>
      </c>
      <c r="G495" s="31">
        <f>+NEM!G495</f>
        <v>1625.4460999999999</v>
      </c>
      <c r="H495" s="31">
        <f>NoSolar!E495</f>
        <v>2696.64</v>
      </c>
      <c r="I495" s="31">
        <f>+NEM!M495</f>
        <v>1625.4460999999999</v>
      </c>
      <c r="J495" s="31">
        <f>+NB.Hour!E495</f>
        <v>1864.7525000000001</v>
      </c>
      <c r="K495" s="67">
        <v>0</v>
      </c>
      <c r="L495" s="31">
        <f>+-MIN(NEM!G495,0)</f>
        <v>0</v>
      </c>
      <c r="M495" s="31">
        <f>NB.Hour!H495</f>
        <v>239.3064</v>
      </c>
      <c r="N495" s="33">
        <f>NoSolar!H495</f>
        <v>244.43751423999998</v>
      </c>
      <c r="O495" s="33">
        <f>+NEM!P495</f>
        <v>171.078202025</v>
      </c>
      <c r="P495" s="33">
        <f>+NB.Hour!N495</f>
        <v>187.21702564099999</v>
      </c>
      <c r="Q495" s="22">
        <f>+SUM(N495,MAX($E495-20,0)*INDEX(Inputs!$F$24:$F$35,MATCH($D495,Inputs!$B$24:$B$35,0)),MAX($F495-20,0)*INDEX(Inputs!$G$24:$G$35,MATCH($D495,Inputs!$B$24:$B$35,0)))</f>
        <v>244.43751423999998</v>
      </c>
      <c r="R495" s="22">
        <f>+SUM(O495,MAX($E495-20,0)*INDEX(Inputs!$F$24:$F$35,MATCH($D495,Inputs!$B$24:$B$35,0)),MAX($F495-20,0)*INDEX(Inputs!$G$24:$G$35,MATCH($D495,Inputs!$B$24:$B$35,0)))</f>
        <v>171.078202025</v>
      </c>
      <c r="S495" s="22">
        <f>+SUM(P495,MAX($E495-20,0)*INDEX(Inputs!$F$24:$F$35,MATCH($D495,Inputs!$B$24:$B$35,0)),MAX($F495-20,0)*INDEX(Inputs!$G$24:$G$35,MATCH($D495,Inputs!$B$24:$B$35,0)))</f>
        <v>187.21702564099999</v>
      </c>
      <c r="U495" s="19"/>
    </row>
    <row r="496" spans="2:21" s="46" customFormat="1" x14ac:dyDescent="0.25">
      <c r="B496" s="48" t="s">
        <v>139</v>
      </c>
      <c r="C496" s="8">
        <v>2021</v>
      </c>
      <c r="D496" s="37">
        <v>8</v>
      </c>
      <c r="E496" s="49">
        <f>Data!J496</f>
        <v>19</v>
      </c>
      <c r="F496" s="49">
        <f>+Data!I496</f>
        <v>14.4</v>
      </c>
      <c r="G496" s="31">
        <f>+NEM!G496</f>
        <v>1389.5250000000001</v>
      </c>
      <c r="H496" s="31">
        <f>NoSolar!E496</f>
        <v>2429.44</v>
      </c>
      <c r="I496" s="31">
        <f>+NEM!M496</f>
        <v>1389.5250000000001</v>
      </c>
      <c r="J496" s="31">
        <f>+NB.Hour!E496</f>
        <v>1626.2394999999999</v>
      </c>
      <c r="K496" s="67">
        <v>0</v>
      </c>
      <c r="L496" s="31">
        <f>+-MIN(NEM!G496,0)</f>
        <v>0</v>
      </c>
      <c r="M496" s="31">
        <f>NB.Hour!H496</f>
        <v>236.71449999999999</v>
      </c>
      <c r="N496" s="33">
        <f>NoSolar!H496</f>
        <v>231.42059904000001</v>
      </c>
      <c r="O496" s="33">
        <f>+NEM!P496</f>
        <v>146.24750625000001</v>
      </c>
      <c r="P496" s="33">
        <f>+NB.Hour!N496</f>
        <v>162.21153212999999</v>
      </c>
      <c r="Q496" s="22">
        <f>+SUM(N496,MAX($E496-20,0)*INDEX(Inputs!$F$24:$F$35,MATCH($D496,Inputs!$B$24:$B$35,0)),MAX($F496-20,0)*INDEX(Inputs!$G$24:$G$35,MATCH($D496,Inputs!$B$24:$B$35,0)))</f>
        <v>231.42059904000001</v>
      </c>
      <c r="R496" s="22">
        <f>+SUM(O496,MAX($E496-20,0)*INDEX(Inputs!$F$24:$F$35,MATCH($D496,Inputs!$B$24:$B$35,0)),MAX($F496-20,0)*INDEX(Inputs!$G$24:$G$35,MATCH($D496,Inputs!$B$24:$B$35,0)))</f>
        <v>146.24750625000001</v>
      </c>
      <c r="S496" s="22">
        <f>+SUM(P496,MAX($E496-20,0)*INDEX(Inputs!$F$24:$F$35,MATCH($D496,Inputs!$B$24:$B$35,0)),MAX($F496-20,0)*INDEX(Inputs!$G$24:$G$35,MATCH($D496,Inputs!$B$24:$B$35,0)))</f>
        <v>162.21153212999999</v>
      </c>
      <c r="U496" s="19"/>
    </row>
    <row r="497" spans="2:21" s="46" customFormat="1" x14ac:dyDescent="0.25">
      <c r="B497" s="48" t="s">
        <v>139</v>
      </c>
      <c r="C497" s="8">
        <v>2021</v>
      </c>
      <c r="D497" s="37">
        <v>9</v>
      </c>
      <c r="E497" s="49">
        <f>Data!J497</f>
        <v>19</v>
      </c>
      <c r="F497" s="49">
        <f>+Data!I497</f>
        <v>13.12</v>
      </c>
      <c r="G497" s="31">
        <f>+NEM!G497</f>
        <v>822.92789999999991</v>
      </c>
      <c r="H497" s="31">
        <f>NoSolar!E497</f>
        <v>2019.78</v>
      </c>
      <c r="I497" s="31">
        <f>+NEM!M497</f>
        <v>822.92789999999991</v>
      </c>
      <c r="J497" s="31">
        <f>+NB.Hour!E497</f>
        <v>1177.9412</v>
      </c>
      <c r="K497" s="67">
        <v>0</v>
      </c>
      <c r="L497" s="31">
        <f>+-MIN(NEM!G497,0)</f>
        <v>0</v>
      </c>
      <c r="M497" s="31">
        <f>NB.Hour!H497</f>
        <v>355.01330000000002</v>
      </c>
      <c r="N497" s="33">
        <f>NoSolar!H497</f>
        <v>190.35819688000001</v>
      </c>
      <c r="O497" s="33">
        <f>+NEM!P497</f>
        <v>77.965835101799996</v>
      </c>
      <c r="P497" s="33">
        <f>+NB.Hour!N497</f>
        <v>98.177452297400009</v>
      </c>
      <c r="Q497" s="22">
        <f>+SUM(N497,MAX($E497-20,0)*INDEX(Inputs!$F$24:$F$35,MATCH($D497,Inputs!$B$24:$B$35,0)),MAX($F497-20,0)*INDEX(Inputs!$G$24:$G$35,MATCH($D497,Inputs!$B$24:$B$35,0)))</f>
        <v>190.35819688000001</v>
      </c>
      <c r="R497" s="22">
        <f>+SUM(O497,MAX($E497-20,0)*INDEX(Inputs!$F$24:$F$35,MATCH($D497,Inputs!$B$24:$B$35,0)),MAX($F497-20,0)*INDEX(Inputs!$G$24:$G$35,MATCH($D497,Inputs!$B$24:$B$35,0)))</f>
        <v>77.965835101799996</v>
      </c>
      <c r="S497" s="22">
        <f>+SUM(P497,MAX($E497-20,0)*INDEX(Inputs!$F$24:$F$35,MATCH($D497,Inputs!$B$24:$B$35,0)),MAX($F497-20,0)*INDEX(Inputs!$G$24:$G$35,MATCH($D497,Inputs!$B$24:$B$35,0)))</f>
        <v>98.177452297400009</v>
      </c>
      <c r="U497" s="19"/>
    </row>
    <row r="498" spans="2:21" s="46" customFormat="1" x14ac:dyDescent="0.25">
      <c r="B498" s="48" t="s">
        <v>139</v>
      </c>
      <c r="C498" s="8">
        <v>2021</v>
      </c>
      <c r="D498" s="37">
        <v>10</v>
      </c>
      <c r="E498" s="49">
        <f>Data!J498</f>
        <v>19</v>
      </c>
      <c r="F498" s="49">
        <f>+Data!I498</f>
        <v>10.08</v>
      </c>
      <c r="G498" s="31">
        <f>+NEM!G498</f>
        <v>1479.8012000000003</v>
      </c>
      <c r="H498" s="31">
        <f>NoSolar!E498</f>
        <v>2248.3000000000002</v>
      </c>
      <c r="I498" s="31">
        <f>+NEM!M498</f>
        <v>1479.8012000000003</v>
      </c>
      <c r="J498" s="31">
        <f>+NB.Hour!E498</f>
        <v>1663.7024000000004</v>
      </c>
      <c r="K498" s="67">
        <v>0</v>
      </c>
      <c r="L498" s="31">
        <f>+-MIN(NEM!G498,0)</f>
        <v>0</v>
      </c>
      <c r="M498" s="31">
        <f>NB.Hour!H498</f>
        <v>183.90119999999999</v>
      </c>
      <c r="N498" s="33">
        <f>NoSolar!H498</f>
        <v>200.45786680000001</v>
      </c>
      <c r="O498" s="33">
        <f>+NEM!P498</f>
        <v>140.19932529040005</v>
      </c>
      <c r="P498" s="33">
        <f>+NB.Hour!N498</f>
        <v>150.66918840880007</v>
      </c>
      <c r="Q498" s="22">
        <f>+SUM(N498,MAX($E498-20,0)*INDEX(Inputs!$F$24:$F$35,MATCH($D498,Inputs!$B$24:$B$35,0)),MAX($F498-20,0)*INDEX(Inputs!$G$24:$G$35,MATCH($D498,Inputs!$B$24:$B$35,0)))</f>
        <v>200.45786680000001</v>
      </c>
      <c r="R498" s="22">
        <f>+SUM(O498,MAX($E498-20,0)*INDEX(Inputs!$F$24:$F$35,MATCH($D498,Inputs!$B$24:$B$35,0)),MAX($F498-20,0)*INDEX(Inputs!$G$24:$G$35,MATCH($D498,Inputs!$B$24:$B$35,0)))</f>
        <v>140.19932529040005</v>
      </c>
      <c r="S498" s="22">
        <f>+SUM(P498,MAX($E498-20,0)*INDEX(Inputs!$F$24:$F$35,MATCH($D498,Inputs!$B$24:$B$35,0)),MAX($F498-20,0)*INDEX(Inputs!$G$24:$G$35,MATCH($D498,Inputs!$B$24:$B$35,0)))</f>
        <v>150.66918840880007</v>
      </c>
      <c r="U498" s="19"/>
    </row>
    <row r="499" spans="2:21" s="46" customFormat="1" x14ac:dyDescent="0.25">
      <c r="B499" s="48" t="s">
        <v>139</v>
      </c>
      <c r="C499" s="8">
        <v>2021</v>
      </c>
      <c r="D499" s="37">
        <v>11</v>
      </c>
      <c r="E499" s="49">
        <f>Data!J499</f>
        <v>19</v>
      </c>
      <c r="F499" s="49">
        <f>+Data!I499</f>
        <v>10.72</v>
      </c>
      <c r="G499" s="31">
        <f>+NEM!G499</f>
        <v>1265.2438999999999</v>
      </c>
      <c r="H499" s="31">
        <f>NoSolar!E499</f>
        <v>1867.7</v>
      </c>
      <c r="I499" s="31">
        <f>+NEM!M499</f>
        <v>1265.2438999999999</v>
      </c>
      <c r="J499" s="31">
        <f>+NB.Hour!E499</f>
        <v>1461.8986</v>
      </c>
      <c r="K499" s="67">
        <v>0</v>
      </c>
      <c r="L499" s="31">
        <f>+-MIN(NEM!G499,0)</f>
        <v>0</v>
      </c>
      <c r="M499" s="31">
        <f>NB.Hour!H499</f>
        <v>196.65469999999999</v>
      </c>
      <c r="N499" s="33">
        <f>NoSolar!H499</f>
        <v>176.94963340000001</v>
      </c>
      <c r="O499" s="33">
        <f>+NEM!P499</f>
        <v>119.8717375738</v>
      </c>
      <c r="P499" s="33">
        <f>+NB.Hour!N499</f>
        <v>131.0676829542</v>
      </c>
      <c r="Q499" s="22">
        <f>+SUM(N499,MAX($E499-20,0)*INDEX(Inputs!$F$24:$F$35,MATCH($D499,Inputs!$B$24:$B$35,0)),MAX($F499-20,0)*INDEX(Inputs!$G$24:$G$35,MATCH($D499,Inputs!$B$24:$B$35,0)))</f>
        <v>176.94963340000001</v>
      </c>
      <c r="R499" s="22">
        <f>+SUM(O499,MAX($E499-20,0)*INDEX(Inputs!$F$24:$F$35,MATCH($D499,Inputs!$B$24:$B$35,0)),MAX($F499-20,0)*INDEX(Inputs!$G$24:$G$35,MATCH($D499,Inputs!$B$24:$B$35,0)))</f>
        <v>119.8717375738</v>
      </c>
      <c r="S499" s="22">
        <f>+SUM(P499,MAX($E499-20,0)*INDEX(Inputs!$F$24:$F$35,MATCH($D499,Inputs!$B$24:$B$35,0)),MAX($F499-20,0)*INDEX(Inputs!$G$24:$G$35,MATCH($D499,Inputs!$B$24:$B$35,0)))</f>
        <v>131.0676829542</v>
      </c>
      <c r="U499" s="19"/>
    </row>
    <row r="500" spans="2:21" s="46" customFormat="1" x14ac:dyDescent="0.25">
      <c r="B500" s="48" t="s">
        <v>139</v>
      </c>
      <c r="C500" s="8">
        <v>2021</v>
      </c>
      <c r="D500" s="37">
        <v>12</v>
      </c>
      <c r="E500" s="49">
        <f>Data!J500</f>
        <v>19</v>
      </c>
      <c r="F500" s="49">
        <f>+Data!I500</f>
        <v>9.92</v>
      </c>
      <c r="G500" s="31">
        <f>+NEM!G500</f>
        <v>1636.9131</v>
      </c>
      <c r="H500" s="31">
        <f>NoSolar!E500</f>
        <v>1904.5</v>
      </c>
      <c r="I500" s="31">
        <f>+NEM!M500</f>
        <v>1636.9131</v>
      </c>
      <c r="J500" s="31">
        <f>+NB.Hour!E500</f>
        <v>1703.6778999999999</v>
      </c>
      <c r="K500" s="67">
        <v>0</v>
      </c>
      <c r="L500" s="31">
        <f>+-MIN(NEM!G500,0)</f>
        <v>0</v>
      </c>
      <c r="M500" s="31">
        <f>NB.Hour!H500</f>
        <v>66.764799999999994</v>
      </c>
      <c r="N500" s="33">
        <f>NoSolar!H500</f>
        <v>180.43613900000003</v>
      </c>
      <c r="O500" s="33">
        <f>+NEM!P500</f>
        <v>155.08442092020002</v>
      </c>
      <c r="P500" s="33">
        <f>+NB.Hour!N500</f>
        <v>158.88547451380001</v>
      </c>
      <c r="Q500" s="22">
        <f>+SUM(N500,MAX($E500-20,0)*INDEX(Inputs!$F$24:$F$35,MATCH($D500,Inputs!$B$24:$B$35,0)),MAX($F500-20,0)*INDEX(Inputs!$G$24:$G$35,MATCH($D500,Inputs!$B$24:$B$35,0)))</f>
        <v>180.43613900000003</v>
      </c>
      <c r="R500" s="22">
        <f>+SUM(O500,MAX($E500-20,0)*INDEX(Inputs!$F$24:$F$35,MATCH($D500,Inputs!$B$24:$B$35,0)),MAX($F500-20,0)*INDEX(Inputs!$G$24:$G$35,MATCH($D500,Inputs!$B$24:$B$35,0)))</f>
        <v>155.08442092020002</v>
      </c>
      <c r="S500" s="22">
        <f>+SUM(P500,MAX($E500-20,0)*INDEX(Inputs!$F$24:$F$35,MATCH($D500,Inputs!$B$24:$B$35,0)),MAX($F500-20,0)*INDEX(Inputs!$G$24:$G$35,MATCH($D500,Inputs!$B$24:$B$35,0)))</f>
        <v>158.88547451380001</v>
      </c>
      <c r="U500" s="19"/>
    </row>
    <row r="501" spans="2:21" s="46" customFormat="1" x14ac:dyDescent="0.25">
      <c r="B501" s="48" t="s">
        <v>140</v>
      </c>
      <c r="C501" s="8">
        <v>2021</v>
      </c>
      <c r="D501" s="37">
        <v>1</v>
      </c>
      <c r="E501" s="49">
        <f>Data!J501</f>
        <v>47</v>
      </c>
      <c r="F501" s="49">
        <f>+Data!I501</f>
        <v>40.32</v>
      </c>
      <c r="G501" s="31">
        <f>+NEM!G501</f>
        <v>13192.062</v>
      </c>
      <c r="H501" s="31">
        <f>NoSolar!E501</f>
        <v>14058.878000000001</v>
      </c>
      <c r="I501" s="31">
        <f>+NEM!M501</f>
        <v>13192.062</v>
      </c>
      <c r="J501" s="31">
        <f>+NB.Hour!E501</f>
        <v>13192.062</v>
      </c>
      <c r="K501" s="67">
        <v>0</v>
      </c>
      <c r="L501" s="31">
        <f>+-MIN(NEM!G501,0)</f>
        <v>0</v>
      </c>
      <c r="M501" s="31">
        <f>NB.Hour!H501</f>
        <v>0</v>
      </c>
      <c r="N501" s="33">
        <f>NoSolar!H501</f>
        <v>722.4381720880001</v>
      </c>
      <c r="O501" s="33">
        <f>+NEM!P501</f>
        <v>684.128372152</v>
      </c>
      <c r="P501" s="33">
        <f>+NB.Hour!N501</f>
        <v>684.128372152</v>
      </c>
      <c r="Q501" s="22">
        <f>+SUM(N501,MAX($E501-20,0)*INDEX(Inputs!$F$24:$F$35,MATCH($D501,Inputs!$B$24:$B$35,0)),MAX($F501-20,0)*INDEX(Inputs!$G$24:$G$35,MATCH($D501,Inputs!$B$24:$B$35,0)))</f>
        <v>840.67217208800002</v>
      </c>
      <c r="R501" s="22">
        <f>+SUM(O501,MAX($E501-20,0)*INDEX(Inputs!$F$24:$F$35,MATCH($D501,Inputs!$B$24:$B$35,0)),MAX($F501-20,0)*INDEX(Inputs!$G$24:$G$35,MATCH($D501,Inputs!$B$24:$B$35,0)))</f>
        <v>802.36237215200003</v>
      </c>
      <c r="S501" s="22">
        <f>+SUM(P501,MAX($E501-20,0)*INDEX(Inputs!$F$24:$F$35,MATCH($D501,Inputs!$B$24:$B$35,0)),MAX($F501-20,0)*INDEX(Inputs!$G$24:$G$35,MATCH($D501,Inputs!$B$24:$B$35,0)))</f>
        <v>802.36237215200003</v>
      </c>
      <c r="U501" s="19"/>
    </row>
    <row r="502" spans="2:21" s="46" customFormat="1" x14ac:dyDescent="0.25">
      <c r="B502" s="48" t="s">
        <v>140</v>
      </c>
      <c r="C502" s="8">
        <v>2021</v>
      </c>
      <c r="D502" s="37">
        <v>2</v>
      </c>
      <c r="E502" s="49">
        <f>Data!J502</f>
        <v>47</v>
      </c>
      <c r="F502" s="49">
        <f>+Data!I502</f>
        <v>40</v>
      </c>
      <c r="G502" s="31">
        <f>+NEM!G502</f>
        <v>12212.447999999999</v>
      </c>
      <c r="H502" s="31">
        <f>NoSolar!E502</f>
        <v>12936.8</v>
      </c>
      <c r="I502" s="31">
        <f>+NEM!M502</f>
        <v>12212.447999999999</v>
      </c>
      <c r="J502" s="31">
        <f>+NB.Hour!E502</f>
        <v>12212.448</v>
      </c>
      <c r="K502" s="67">
        <v>0</v>
      </c>
      <c r="L502" s="31">
        <f>+-MIN(NEM!G502,0)</f>
        <v>0</v>
      </c>
      <c r="M502" s="31">
        <f>NB.Hour!H502</f>
        <v>0</v>
      </c>
      <c r="N502" s="33">
        <f>NoSolar!H502</f>
        <v>672.84681279999995</v>
      </c>
      <c r="O502" s="33">
        <f>+NEM!P502</f>
        <v>640.83335180799997</v>
      </c>
      <c r="P502" s="33">
        <f>+NB.Hour!N502</f>
        <v>640.83335180799997</v>
      </c>
      <c r="Q502" s="22">
        <f>+SUM(N502,MAX($E502-20,0)*INDEX(Inputs!$F$24:$F$35,MATCH($D502,Inputs!$B$24:$B$35,0)),MAX($F502-20,0)*INDEX(Inputs!$G$24:$G$35,MATCH($D502,Inputs!$B$24:$B$35,0)))</f>
        <v>789.6568127999999</v>
      </c>
      <c r="R502" s="22">
        <f>+SUM(O502,MAX($E502-20,0)*INDEX(Inputs!$F$24:$F$35,MATCH($D502,Inputs!$B$24:$B$35,0)),MAX($F502-20,0)*INDEX(Inputs!$G$24:$G$35,MATCH($D502,Inputs!$B$24:$B$35,0)))</f>
        <v>757.64335180800003</v>
      </c>
      <c r="S502" s="22">
        <f>+SUM(P502,MAX($E502-20,0)*INDEX(Inputs!$F$24:$F$35,MATCH($D502,Inputs!$B$24:$B$35,0)),MAX($F502-20,0)*INDEX(Inputs!$G$24:$G$35,MATCH($D502,Inputs!$B$24:$B$35,0)))</f>
        <v>757.64335180800003</v>
      </c>
      <c r="U502" s="19"/>
    </row>
    <row r="503" spans="2:21" s="46" customFormat="1" x14ac:dyDescent="0.25">
      <c r="B503" s="48" t="s">
        <v>140</v>
      </c>
      <c r="C503" s="8">
        <v>2021</v>
      </c>
      <c r="D503" s="37">
        <v>3</v>
      </c>
      <c r="E503" s="49">
        <f>Data!J503</f>
        <v>47</v>
      </c>
      <c r="F503" s="49">
        <f>+Data!I503</f>
        <v>42.56</v>
      </c>
      <c r="G503" s="31">
        <f>+NEM!G503</f>
        <v>9808.7521000000015</v>
      </c>
      <c r="H503" s="31">
        <f>NoSolar!E503</f>
        <v>14311.504000000001</v>
      </c>
      <c r="I503" s="31">
        <f>+NEM!M503</f>
        <v>9808.7521000000015</v>
      </c>
      <c r="J503" s="31">
        <f>+NB.Hour!E503</f>
        <v>9832.2401000000009</v>
      </c>
      <c r="K503" s="67">
        <v>0</v>
      </c>
      <c r="L503" s="31">
        <f>+-MIN(NEM!G503,0)</f>
        <v>0</v>
      </c>
      <c r="M503" s="31">
        <f>NB.Hour!H503</f>
        <v>23.488</v>
      </c>
      <c r="N503" s="33">
        <f>NoSolar!H503</f>
        <v>733.60323078400006</v>
      </c>
      <c r="O503" s="33">
        <f>+NEM!P503</f>
        <v>534.59960781160009</v>
      </c>
      <c r="P503" s="33">
        <f>+NB.Hour!N503</f>
        <v>534.74960217959995</v>
      </c>
      <c r="Q503" s="22">
        <f>+SUM(N503,MAX($E503-20,0)*INDEX(Inputs!$F$24:$F$35,MATCH($D503,Inputs!$B$24:$B$35,0)),MAX($F503-20,0)*INDEX(Inputs!$G$24:$G$35,MATCH($D503,Inputs!$B$24:$B$35,0)))</f>
        <v>861.80523078400006</v>
      </c>
      <c r="R503" s="22">
        <f>+SUM(O503,MAX($E503-20,0)*INDEX(Inputs!$F$24:$F$35,MATCH($D503,Inputs!$B$24:$B$35,0)),MAX($F503-20,0)*INDEX(Inputs!$G$24:$G$35,MATCH($D503,Inputs!$B$24:$B$35,0)))</f>
        <v>662.80160781160021</v>
      </c>
      <c r="S503" s="22">
        <f>+SUM(P503,MAX($E503-20,0)*INDEX(Inputs!$F$24:$F$35,MATCH($D503,Inputs!$B$24:$B$35,0)),MAX($F503-20,0)*INDEX(Inputs!$G$24:$G$35,MATCH($D503,Inputs!$B$24:$B$35,0)))</f>
        <v>662.95160217960006</v>
      </c>
      <c r="U503" s="19"/>
    </row>
    <row r="504" spans="2:21" s="46" customFormat="1" x14ac:dyDescent="0.25">
      <c r="B504" s="48" t="s">
        <v>140</v>
      </c>
      <c r="C504" s="8">
        <v>2021</v>
      </c>
      <c r="D504" s="37">
        <v>4</v>
      </c>
      <c r="E504" s="49">
        <f>Data!J504</f>
        <v>47</v>
      </c>
      <c r="F504" s="49">
        <f>+Data!I504</f>
        <v>40.799999999999997</v>
      </c>
      <c r="G504" s="31">
        <f>+NEM!G504</f>
        <v>5757.6619999999994</v>
      </c>
      <c r="H504" s="31">
        <f>NoSolar!E504</f>
        <v>12751.838</v>
      </c>
      <c r="I504" s="31">
        <f>+NEM!M504</f>
        <v>5757.6619999999994</v>
      </c>
      <c r="J504" s="31">
        <f>+NB.Hour!E504</f>
        <v>6136.35</v>
      </c>
      <c r="K504" s="67">
        <v>0</v>
      </c>
      <c r="L504" s="31">
        <f>+-MIN(NEM!G504,0)</f>
        <v>0</v>
      </c>
      <c r="M504" s="31">
        <f>NB.Hour!H504</f>
        <v>378.68799999999999</v>
      </c>
      <c r="N504" s="33">
        <f>NoSolar!H504</f>
        <v>664.672232248</v>
      </c>
      <c r="O504" s="33">
        <f>+NEM!P504</f>
        <v>355.55762975199997</v>
      </c>
      <c r="P504" s="33">
        <f>+NB.Hour!N504</f>
        <v>357.97593132000003</v>
      </c>
      <c r="Q504" s="22">
        <f>+SUM(N504,MAX($E504-20,0)*INDEX(Inputs!$F$24:$F$35,MATCH($D504,Inputs!$B$24:$B$35,0)),MAX($F504-20,0)*INDEX(Inputs!$G$24:$G$35,MATCH($D504,Inputs!$B$24:$B$35,0)))</f>
        <v>785.04223224799989</v>
      </c>
      <c r="R504" s="22">
        <f>+SUM(O504,MAX($E504-20,0)*INDEX(Inputs!$F$24:$F$35,MATCH($D504,Inputs!$B$24:$B$35,0)),MAX($F504-20,0)*INDEX(Inputs!$G$24:$G$35,MATCH($D504,Inputs!$B$24:$B$35,0)))</f>
        <v>475.92762975199997</v>
      </c>
      <c r="S504" s="22">
        <f>+SUM(P504,MAX($E504-20,0)*INDEX(Inputs!$F$24:$F$35,MATCH($D504,Inputs!$B$24:$B$35,0)),MAX($F504-20,0)*INDEX(Inputs!$G$24:$G$35,MATCH($D504,Inputs!$B$24:$B$35,0)))</f>
        <v>478.34593132000003</v>
      </c>
      <c r="U504" s="19"/>
    </row>
    <row r="505" spans="2:21" s="46" customFormat="1" x14ac:dyDescent="0.25">
      <c r="B505" s="48" t="s">
        <v>140</v>
      </c>
      <c r="C505" s="8">
        <v>2021</v>
      </c>
      <c r="D505" s="37">
        <v>5</v>
      </c>
      <c r="E505" s="49">
        <f>Data!J505</f>
        <v>47</v>
      </c>
      <c r="F505" s="49">
        <f>+Data!I505</f>
        <v>36.159999999999997</v>
      </c>
      <c r="G505" s="31">
        <f>+NEM!G505</f>
        <v>6073.2480000000005</v>
      </c>
      <c r="H505" s="31">
        <f>NoSolar!E505</f>
        <v>13299.36</v>
      </c>
      <c r="I505" s="31">
        <f>+NEM!M505</f>
        <v>6073.2480000000005</v>
      </c>
      <c r="J505" s="31">
        <f>+NB.Hour!E505</f>
        <v>6329.9840000000004</v>
      </c>
      <c r="K505" s="67">
        <v>0</v>
      </c>
      <c r="L505" s="31">
        <f>+-MIN(NEM!G505,0)</f>
        <v>0</v>
      </c>
      <c r="M505" s="31">
        <f>NB.Hour!H505</f>
        <v>256.73599999999999</v>
      </c>
      <c r="N505" s="33">
        <f>NoSolar!H505</f>
        <v>688.87051456000006</v>
      </c>
      <c r="O505" s="33">
        <f>+NEM!P505</f>
        <v>369.50526860800005</v>
      </c>
      <c r="P505" s="33">
        <f>+NB.Hour!N505</f>
        <v>371.14478470400002</v>
      </c>
      <c r="Q505" s="22">
        <f>+SUM(N505,MAX($E505-20,0)*INDEX(Inputs!$F$24:$F$35,MATCH($D505,Inputs!$B$24:$B$35,0)),MAX($F505-20,0)*INDEX(Inputs!$G$24:$G$35,MATCH($D505,Inputs!$B$24:$B$35,0)))</f>
        <v>788.59251456000015</v>
      </c>
      <c r="R505" s="22">
        <f>+SUM(O505,MAX($E505-20,0)*INDEX(Inputs!$F$24:$F$35,MATCH($D505,Inputs!$B$24:$B$35,0)),MAX($F505-20,0)*INDEX(Inputs!$G$24:$G$35,MATCH($D505,Inputs!$B$24:$B$35,0)))</f>
        <v>469.22726860800003</v>
      </c>
      <c r="S505" s="22">
        <f>+SUM(P505,MAX($E505-20,0)*INDEX(Inputs!$F$24:$F$35,MATCH($D505,Inputs!$B$24:$B$35,0)),MAX($F505-20,0)*INDEX(Inputs!$G$24:$G$35,MATCH($D505,Inputs!$B$24:$B$35,0)))</f>
        <v>470.866784704</v>
      </c>
      <c r="U505" s="19"/>
    </row>
    <row r="506" spans="2:21" s="46" customFormat="1" x14ac:dyDescent="0.25">
      <c r="B506" s="48" t="s">
        <v>140</v>
      </c>
      <c r="C506" s="8">
        <v>2021</v>
      </c>
      <c r="D506" s="37">
        <v>6</v>
      </c>
      <c r="E506" s="49">
        <f>Data!J506</f>
        <v>47</v>
      </c>
      <c r="F506" s="49">
        <f>+Data!I506</f>
        <v>42.4</v>
      </c>
      <c r="G506" s="31">
        <f>+NEM!G506</f>
        <v>5325.5020000000004</v>
      </c>
      <c r="H506" s="31">
        <f>NoSolar!E506</f>
        <v>13610.558000000001</v>
      </c>
      <c r="I506" s="31">
        <f>+NEM!M506</f>
        <v>5325.5020000000004</v>
      </c>
      <c r="J506" s="31">
        <f>+NB.Hour!E506</f>
        <v>5552.4139999999998</v>
      </c>
      <c r="K506" s="67">
        <v>0</v>
      </c>
      <c r="L506" s="31">
        <f>+-MIN(NEM!G506,0)</f>
        <v>0</v>
      </c>
      <c r="M506" s="31">
        <f>NB.Hour!H506</f>
        <v>226.91200000000001</v>
      </c>
      <c r="N506" s="33">
        <f>NoSolar!H506</f>
        <v>776.11994352800002</v>
      </c>
      <c r="O506" s="33">
        <f>+NEM!P506</f>
        <v>372.50515543200004</v>
      </c>
      <c r="P506" s="33">
        <f>+NB.Hour!N506</f>
        <v>374.97985770399998</v>
      </c>
      <c r="Q506" s="22">
        <f>+SUM(N506,MAX($E506-20,0)*INDEX(Inputs!$F$24:$F$35,MATCH($D506,Inputs!$B$24:$B$35,0)),MAX($F506-20,0)*INDEX(Inputs!$G$24:$G$35,MATCH($D506,Inputs!$B$24:$B$35,0)))</f>
        <v>939.67394352799988</v>
      </c>
      <c r="R506" s="22">
        <f>+SUM(O506,MAX($E506-20,0)*INDEX(Inputs!$F$24:$F$35,MATCH($D506,Inputs!$B$24:$B$35,0)),MAX($F506-20,0)*INDEX(Inputs!$G$24:$G$35,MATCH($D506,Inputs!$B$24:$B$35,0)))</f>
        <v>536.05915543200001</v>
      </c>
      <c r="S506" s="22">
        <f>+SUM(P506,MAX($E506-20,0)*INDEX(Inputs!$F$24:$F$35,MATCH($D506,Inputs!$B$24:$B$35,0)),MAX($F506-20,0)*INDEX(Inputs!$G$24:$G$35,MATCH($D506,Inputs!$B$24:$B$35,0)))</f>
        <v>538.53385770399996</v>
      </c>
      <c r="U506" s="19"/>
    </row>
    <row r="507" spans="2:21" s="46" customFormat="1" x14ac:dyDescent="0.25">
      <c r="B507" s="48" t="s">
        <v>140</v>
      </c>
      <c r="C507" s="8">
        <v>2021</v>
      </c>
      <c r="D507" s="37">
        <v>7</v>
      </c>
      <c r="E507" s="49">
        <f>Data!J507</f>
        <v>47</v>
      </c>
      <c r="F507" s="49">
        <f>+Data!I507</f>
        <v>39.200000000000003</v>
      </c>
      <c r="G507" s="31">
        <f>+NEM!G507</f>
        <v>7601.92</v>
      </c>
      <c r="H507" s="31">
        <f>NoSolar!E507</f>
        <v>14231.68</v>
      </c>
      <c r="I507" s="31">
        <f>+NEM!M507</f>
        <v>7601.92</v>
      </c>
      <c r="J507" s="31">
        <f>+NB.Hour!E507</f>
        <v>7782.56</v>
      </c>
      <c r="K507" s="67">
        <v>0</v>
      </c>
      <c r="L507" s="31">
        <f>+-MIN(NEM!G507,0)</f>
        <v>0</v>
      </c>
      <c r="M507" s="31">
        <f>NB.Hour!H507</f>
        <v>180.64</v>
      </c>
      <c r="N507" s="33">
        <f>NoSolar!H507</f>
        <v>806.37852287999999</v>
      </c>
      <c r="O507" s="33">
        <f>+NEM!P507</f>
        <v>483.40313472000003</v>
      </c>
      <c r="P507" s="33">
        <f>+NB.Hour!N507</f>
        <v>485.37319456</v>
      </c>
      <c r="Q507" s="22">
        <f>+SUM(N507,MAX($E507-20,0)*INDEX(Inputs!$F$24:$F$35,MATCH($D507,Inputs!$B$24:$B$35,0)),MAX($F507-20,0)*INDEX(Inputs!$G$24:$G$35,MATCH($D507,Inputs!$B$24:$B$35,0)))</f>
        <v>950.54052287999991</v>
      </c>
      <c r="R507" s="22">
        <f>+SUM(O507,MAX($E507-20,0)*INDEX(Inputs!$F$24:$F$35,MATCH($D507,Inputs!$B$24:$B$35,0)),MAX($F507-20,0)*INDEX(Inputs!$G$24:$G$35,MATCH($D507,Inputs!$B$24:$B$35,0)))</f>
        <v>627.56513472000006</v>
      </c>
      <c r="S507" s="22">
        <f>+SUM(P507,MAX($E507-20,0)*INDEX(Inputs!$F$24:$F$35,MATCH($D507,Inputs!$B$24:$B$35,0)),MAX($F507-20,0)*INDEX(Inputs!$G$24:$G$35,MATCH($D507,Inputs!$B$24:$B$35,0)))</f>
        <v>629.53519455999992</v>
      </c>
      <c r="U507" s="19"/>
    </row>
    <row r="508" spans="2:21" s="46" customFormat="1" x14ac:dyDescent="0.25">
      <c r="B508" s="48" t="s">
        <v>140</v>
      </c>
      <c r="C508" s="8">
        <v>2021</v>
      </c>
      <c r="D508" s="37">
        <v>8</v>
      </c>
      <c r="E508" s="49">
        <f>Data!J508</f>
        <v>47</v>
      </c>
      <c r="F508" s="49">
        <f>+Data!I508</f>
        <v>42.88</v>
      </c>
      <c r="G508" s="31">
        <f>+NEM!G508</f>
        <v>6472.0319999999992</v>
      </c>
      <c r="H508" s="31">
        <f>NoSolar!E508</f>
        <v>12832.48</v>
      </c>
      <c r="I508" s="31">
        <f>+NEM!M508</f>
        <v>6472.0319999999992</v>
      </c>
      <c r="J508" s="31">
        <f>+NB.Hour!E508</f>
        <v>6896.8320000000003</v>
      </c>
      <c r="K508" s="67">
        <v>0</v>
      </c>
      <c r="L508" s="31">
        <f>+-MIN(NEM!G508,0)</f>
        <v>0</v>
      </c>
      <c r="M508" s="31">
        <f>NB.Hour!H508</f>
        <v>424.8</v>
      </c>
      <c r="N508" s="33">
        <f>NoSolar!H508</f>
        <v>738.21509567999999</v>
      </c>
      <c r="O508" s="33">
        <f>+NEM!P508</f>
        <v>428.35951091199996</v>
      </c>
      <c r="P508" s="33">
        <f>+NB.Hour!N508</f>
        <v>432.992379712</v>
      </c>
      <c r="Q508" s="22">
        <f>+SUM(N508,MAX($E508-20,0)*INDEX(Inputs!$F$24:$F$35,MATCH($D508,Inputs!$B$24:$B$35,0)),MAX($F508-20,0)*INDEX(Inputs!$G$24:$G$35,MATCH($D508,Inputs!$B$24:$B$35,0)))</f>
        <v>904.67789568000012</v>
      </c>
      <c r="R508" s="22">
        <f>+SUM(O508,MAX($E508-20,0)*INDEX(Inputs!$F$24:$F$35,MATCH($D508,Inputs!$B$24:$B$35,0)),MAX($F508-20,0)*INDEX(Inputs!$G$24:$G$35,MATCH($D508,Inputs!$B$24:$B$35,0)))</f>
        <v>594.82231091199992</v>
      </c>
      <c r="S508" s="22">
        <f>+SUM(P508,MAX($E508-20,0)*INDEX(Inputs!$F$24:$F$35,MATCH($D508,Inputs!$B$24:$B$35,0)),MAX($F508-20,0)*INDEX(Inputs!$G$24:$G$35,MATCH($D508,Inputs!$B$24:$B$35,0)))</f>
        <v>599.45517971200002</v>
      </c>
      <c r="U508" s="19"/>
    </row>
    <row r="509" spans="2:21" s="46" customFormat="1" x14ac:dyDescent="0.25">
      <c r="B509" s="48" t="s">
        <v>140</v>
      </c>
      <c r="C509" s="8">
        <v>2021</v>
      </c>
      <c r="D509" s="37">
        <v>9</v>
      </c>
      <c r="E509" s="49">
        <f>Data!J509</f>
        <v>47</v>
      </c>
      <c r="F509" s="49">
        <f>+Data!I509</f>
        <v>39.68</v>
      </c>
      <c r="G509" s="31">
        <f>+NEM!G509</f>
        <v>6600.384</v>
      </c>
      <c r="H509" s="31">
        <f>NoSolar!E509</f>
        <v>12177.6</v>
      </c>
      <c r="I509" s="31">
        <f>+NEM!M509</f>
        <v>6600.384</v>
      </c>
      <c r="J509" s="31">
        <f>+NB.Hour!E509</f>
        <v>6913.0240000000003</v>
      </c>
      <c r="K509" s="67">
        <v>0</v>
      </c>
      <c r="L509" s="31">
        <f>+-MIN(NEM!G509,0)</f>
        <v>0</v>
      </c>
      <c r="M509" s="31">
        <f>NB.Hour!H509</f>
        <v>312.64</v>
      </c>
      <c r="N509" s="33">
        <f>NoSolar!H509</f>
        <v>639.29320960000007</v>
      </c>
      <c r="O509" s="33">
        <f>+NEM!P509</f>
        <v>392.80257126399999</v>
      </c>
      <c r="P509" s="33">
        <f>+NB.Hour!N509</f>
        <v>394.79909030400006</v>
      </c>
      <c r="Q509" s="22">
        <f>+SUM(N509,MAX($E509-20,0)*INDEX(Inputs!$F$24:$F$35,MATCH($D509,Inputs!$B$24:$B$35,0)),MAX($F509-20,0)*INDEX(Inputs!$G$24:$G$35,MATCH($D509,Inputs!$B$24:$B$35,0)))</f>
        <v>754.67920960000015</v>
      </c>
      <c r="R509" s="22">
        <f>+SUM(O509,MAX($E509-20,0)*INDEX(Inputs!$F$24:$F$35,MATCH($D509,Inputs!$B$24:$B$35,0)),MAX($F509-20,0)*INDEX(Inputs!$G$24:$G$35,MATCH($D509,Inputs!$B$24:$B$35,0)))</f>
        <v>508.18857126400002</v>
      </c>
      <c r="S509" s="22">
        <f>+SUM(P509,MAX($E509-20,0)*INDEX(Inputs!$F$24:$F$35,MATCH($D509,Inputs!$B$24:$B$35,0)),MAX($F509-20,0)*INDEX(Inputs!$G$24:$G$35,MATCH($D509,Inputs!$B$24:$B$35,0)))</f>
        <v>510.18509030400008</v>
      </c>
      <c r="U509" s="19"/>
    </row>
    <row r="510" spans="2:21" s="46" customFormat="1" x14ac:dyDescent="0.25">
      <c r="B510" s="48" t="s">
        <v>140</v>
      </c>
      <c r="C510" s="8">
        <v>2021</v>
      </c>
      <c r="D510" s="37">
        <v>10</v>
      </c>
      <c r="E510" s="49">
        <f>Data!J510</f>
        <v>47</v>
      </c>
      <c r="F510" s="49">
        <f>+Data!I510</f>
        <v>35.840000000000003</v>
      </c>
      <c r="G510" s="31">
        <f>+NEM!G510</f>
        <v>9380.4880000000012</v>
      </c>
      <c r="H510" s="31">
        <f>NoSolar!E510</f>
        <v>12646.28</v>
      </c>
      <c r="I510" s="31">
        <f>+NEM!M510</f>
        <v>9380.4880000000012</v>
      </c>
      <c r="J510" s="31">
        <f>+NB.Hour!E510</f>
        <v>9653.2560000000012</v>
      </c>
      <c r="K510" s="67">
        <v>0</v>
      </c>
      <c r="L510" s="31">
        <f>+-MIN(NEM!G510,0)</f>
        <v>0</v>
      </c>
      <c r="M510" s="31">
        <f>NB.Hour!H510</f>
        <v>272.76799999999997</v>
      </c>
      <c r="N510" s="33">
        <f>NoSolar!H510</f>
        <v>660.00699087999999</v>
      </c>
      <c r="O510" s="33">
        <f>+NEM!P510</f>
        <v>515.6720476480001</v>
      </c>
      <c r="P510" s="33">
        <f>+NB.Hour!N510</f>
        <v>517.41394409600002</v>
      </c>
      <c r="Q510" s="22">
        <f>+SUM(N510,MAX($E510-20,0)*INDEX(Inputs!$F$24:$F$35,MATCH($D510,Inputs!$B$24:$B$35,0)),MAX($F510-20,0)*INDEX(Inputs!$G$24:$G$35,MATCH($D510,Inputs!$B$24:$B$35,0)))</f>
        <v>758.3049908800001</v>
      </c>
      <c r="R510" s="22">
        <f>+SUM(O510,MAX($E510-20,0)*INDEX(Inputs!$F$24:$F$35,MATCH($D510,Inputs!$B$24:$B$35,0)),MAX($F510-20,0)*INDEX(Inputs!$G$24:$G$35,MATCH($D510,Inputs!$B$24:$B$35,0)))</f>
        <v>613.97004764800022</v>
      </c>
      <c r="S510" s="22">
        <f>+SUM(P510,MAX($E510-20,0)*INDEX(Inputs!$F$24:$F$35,MATCH($D510,Inputs!$B$24:$B$35,0)),MAX($F510-20,0)*INDEX(Inputs!$G$24:$G$35,MATCH($D510,Inputs!$B$24:$B$35,0)))</f>
        <v>615.71194409600002</v>
      </c>
      <c r="U510" s="19"/>
    </row>
    <row r="511" spans="2:21" s="46" customFormat="1" x14ac:dyDescent="0.25">
      <c r="B511" s="48" t="s">
        <v>140</v>
      </c>
      <c r="C511" s="8">
        <v>2021</v>
      </c>
      <c r="D511" s="37">
        <v>11</v>
      </c>
      <c r="E511" s="49">
        <f>Data!J511</f>
        <v>47</v>
      </c>
      <c r="F511" s="49">
        <f>+Data!I511</f>
        <v>35.04</v>
      </c>
      <c r="G511" s="31">
        <f>+NEM!G511</f>
        <v>10763.014000000001</v>
      </c>
      <c r="H511" s="31">
        <f>NoSolar!E511</f>
        <v>12312.36</v>
      </c>
      <c r="I511" s="31">
        <f>+NEM!M511</f>
        <v>10763.014000000001</v>
      </c>
      <c r="J511" s="31">
        <f>+NB.Hour!E511</f>
        <v>10850.374000000002</v>
      </c>
      <c r="K511" s="67">
        <v>0</v>
      </c>
      <c r="L511" s="31">
        <f>+-MIN(NEM!G511,0)</f>
        <v>0</v>
      </c>
      <c r="M511" s="31">
        <f>NB.Hour!H511</f>
        <v>87.36</v>
      </c>
      <c r="N511" s="33">
        <f>NoSolar!H511</f>
        <v>645.24906255999997</v>
      </c>
      <c r="O511" s="33">
        <f>+NEM!P511</f>
        <v>576.77416674400001</v>
      </c>
      <c r="P511" s="33">
        <f>+NB.Hour!N511</f>
        <v>577.33204770400005</v>
      </c>
      <c r="Q511" s="22">
        <f>+SUM(N511,MAX($E511-20,0)*INDEX(Inputs!$F$24:$F$35,MATCH($D511,Inputs!$B$24:$B$35,0)),MAX($F511-20,0)*INDEX(Inputs!$G$24:$G$35,MATCH($D511,Inputs!$B$24:$B$35,0)))</f>
        <v>739.98706256000003</v>
      </c>
      <c r="R511" s="22">
        <f>+SUM(O511,MAX($E511-20,0)*INDEX(Inputs!$F$24:$F$35,MATCH($D511,Inputs!$B$24:$B$35,0)),MAX($F511-20,0)*INDEX(Inputs!$G$24:$G$35,MATCH($D511,Inputs!$B$24:$B$35,0)))</f>
        <v>671.51216674399996</v>
      </c>
      <c r="S511" s="22">
        <f>+SUM(P511,MAX($E511-20,0)*INDEX(Inputs!$F$24:$F$35,MATCH($D511,Inputs!$B$24:$B$35,0)),MAX($F511-20,0)*INDEX(Inputs!$G$24:$G$35,MATCH($D511,Inputs!$B$24:$B$35,0)))</f>
        <v>672.0700477040001</v>
      </c>
      <c r="U511" s="19"/>
    </row>
    <row r="512" spans="2:21" s="46" customFormat="1" x14ac:dyDescent="0.25">
      <c r="B512" s="48" t="s">
        <v>140</v>
      </c>
      <c r="C512" s="8">
        <v>2021</v>
      </c>
      <c r="D512" s="37">
        <v>12</v>
      </c>
      <c r="E512" s="49">
        <f>Data!J512</f>
        <v>46</v>
      </c>
      <c r="F512" s="49">
        <f>+Data!I512</f>
        <v>41.44</v>
      </c>
      <c r="G512" s="31">
        <f>+NEM!G512</f>
        <v>12161.907999999999</v>
      </c>
      <c r="H512" s="31">
        <f>NoSolar!E512</f>
        <v>12505.46</v>
      </c>
      <c r="I512" s="31">
        <f>+NEM!M512</f>
        <v>12161.907999999999</v>
      </c>
      <c r="J512" s="31">
        <f>+NB.Hour!E512</f>
        <v>12174.26</v>
      </c>
      <c r="K512" s="67">
        <v>0</v>
      </c>
      <c r="L512" s="31">
        <f>+-MIN(NEM!G512,0)</f>
        <v>0</v>
      </c>
      <c r="M512" s="31">
        <f>NB.Hour!H512</f>
        <v>12.352</v>
      </c>
      <c r="N512" s="33">
        <f>NoSolar!H512</f>
        <v>653.78331015999993</v>
      </c>
      <c r="O512" s="33">
        <f>+NEM!P512</f>
        <v>638.59968596800002</v>
      </c>
      <c r="P512" s="33">
        <f>+NB.Hour!N512</f>
        <v>638.67856584000003</v>
      </c>
      <c r="Q512" s="22">
        <f>+SUM(N512,MAX($E512-20,0)*INDEX(Inputs!$F$24:$F$35,MATCH($D512,Inputs!$B$24:$B$35,0)),MAX($F512-20,0)*INDEX(Inputs!$G$24:$G$35,MATCH($D512,Inputs!$B$24:$B$35,0)))</f>
        <v>775.97131015999992</v>
      </c>
      <c r="R512" s="22">
        <f>+SUM(O512,MAX($E512-20,0)*INDEX(Inputs!$F$24:$F$35,MATCH($D512,Inputs!$B$24:$B$35,0)),MAX($F512-20,0)*INDEX(Inputs!$G$24:$G$35,MATCH($D512,Inputs!$B$24:$B$35,0)))</f>
        <v>760.78768596800001</v>
      </c>
      <c r="S512" s="22">
        <f>+SUM(P512,MAX($E512-20,0)*INDEX(Inputs!$F$24:$F$35,MATCH($D512,Inputs!$B$24:$B$35,0)),MAX($F512-20,0)*INDEX(Inputs!$G$24:$G$35,MATCH($D512,Inputs!$B$24:$B$35,0)))</f>
        <v>760.86656584000002</v>
      </c>
      <c r="U512" s="19"/>
    </row>
    <row r="513" spans="2:21" s="46" customFormat="1" x14ac:dyDescent="0.25">
      <c r="B513" s="48" t="s">
        <v>141</v>
      </c>
      <c r="C513" s="8">
        <v>2021</v>
      </c>
      <c r="D513" s="37">
        <v>1</v>
      </c>
      <c r="E513" s="49">
        <f>Data!J513</f>
        <v>101</v>
      </c>
      <c r="F513" s="49">
        <f>+Data!I513</f>
        <v>76.02</v>
      </c>
      <c r="G513" s="31">
        <f>+NEM!G513</f>
        <v>6279.3882000000012</v>
      </c>
      <c r="H513" s="31">
        <f>NoSolar!E513</f>
        <v>9728.8080000000009</v>
      </c>
      <c r="I513" s="31">
        <f>+NEM!M513</f>
        <v>5771.7823999999982</v>
      </c>
      <c r="J513" s="31">
        <f>+NB.Hour!E513</f>
        <v>7559.8613999999998</v>
      </c>
      <c r="K513" s="67">
        <v>0</v>
      </c>
      <c r="L513" s="31">
        <f>+-MIN(NEM!G513,0)</f>
        <v>0</v>
      </c>
      <c r="M513" s="31">
        <f>NB.Hour!H513</f>
        <v>1280.4731999999999</v>
      </c>
      <c r="N513" s="33">
        <f>NoSolar!H513</f>
        <v>531.06639836800002</v>
      </c>
      <c r="O513" s="33">
        <f>+NEM!P513</f>
        <v>356.1816949503999</v>
      </c>
      <c r="P513" s="33">
        <f>+NB.Hour!N513</f>
        <v>386.79294274239999</v>
      </c>
      <c r="Q513" s="22">
        <f>+SUM(N513,MAX($E513-20,0)*INDEX(Inputs!$F$24:$F$35,MATCH($D513,Inputs!$B$24:$B$35,0)),MAX($F513-20,0)*INDEX(Inputs!$G$24:$G$35,MATCH($D513,Inputs!$B$24:$B$35,0)))</f>
        <v>863.78539836799996</v>
      </c>
      <c r="R513" s="22">
        <f>+SUM(O513,MAX($E513-20,0)*INDEX(Inputs!$F$24:$F$35,MATCH($D513,Inputs!$B$24:$B$35,0)),MAX($F513-20,0)*INDEX(Inputs!$G$24:$G$35,MATCH($D513,Inputs!$B$24:$B$35,0)))</f>
        <v>688.90069495039984</v>
      </c>
      <c r="S513" s="22">
        <f>+SUM(P513,MAX($E513-20,0)*INDEX(Inputs!$F$24:$F$35,MATCH($D513,Inputs!$B$24:$B$35,0)),MAX($F513-20,0)*INDEX(Inputs!$G$24:$G$35,MATCH($D513,Inputs!$B$24:$B$35,0)))</f>
        <v>719.51194274239992</v>
      </c>
      <c r="U513" s="19"/>
    </row>
    <row r="514" spans="2:21" s="46" customFormat="1" x14ac:dyDescent="0.25">
      <c r="B514" s="48" t="s">
        <v>141</v>
      </c>
      <c r="C514" s="8">
        <v>2021</v>
      </c>
      <c r="D514" s="37">
        <v>2</v>
      </c>
      <c r="E514" s="49">
        <f>Data!J514</f>
        <v>97</v>
      </c>
      <c r="F514" s="49">
        <f>+Data!I514</f>
        <v>82.08</v>
      </c>
      <c r="G514" s="31">
        <f>+NEM!G514</f>
        <v>9699.2010000000009</v>
      </c>
      <c r="H514" s="31">
        <f>NoSolar!E514</f>
        <v>13102.128000000001</v>
      </c>
      <c r="I514" s="31">
        <f>+NEM!M514</f>
        <v>9699.2010000000009</v>
      </c>
      <c r="J514" s="31">
        <f>+NB.Hour!E514</f>
        <v>10311.235199999999</v>
      </c>
      <c r="K514" s="67">
        <v>0</v>
      </c>
      <c r="L514" s="31">
        <f>+-MIN(NEM!G514,0)</f>
        <v>0</v>
      </c>
      <c r="M514" s="31">
        <f>NB.Hour!H514</f>
        <v>612.03420000000006</v>
      </c>
      <c r="N514" s="33">
        <f>NoSolar!H514</f>
        <v>680.15364908800007</v>
      </c>
      <c r="O514" s="33">
        <f>+NEM!P514</f>
        <v>529.757887396</v>
      </c>
      <c r="P514" s="33">
        <f>+NB.Hour!N514</f>
        <v>533.66633779719996</v>
      </c>
      <c r="Q514" s="22">
        <f>+SUM(N514,MAX($E514-20,0)*INDEX(Inputs!$F$24:$F$35,MATCH($D514,Inputs!$B$24:$B$35,0)),MAX($F514-20,0)*INDEX(Inputs!$G$24:$G$35,MATCH($D514,Inputs!$B$24:$B$35,0)))</f>
        <v>1035.7196490880001</v>
      </c>
      <c r="R514" s="22">
        <f>+SUM(O514,MAX($E514-20,0)*INDEX(Inputs!$F$24:$F$35,MATCH($D514,Inputs!$B$24:$B$35,0)),MAX($F514-20,0)*INDEX(Inputs!$G$24:$G$35,MATCH($D514,Inputs!$B$24:$B$35,0)))</f>
        <v>885.32388739600015</v>
      </c>
      <c r="S514" s="22">
        <f>+SUM(P514,MAX($E514-20,0)*INDEX(Inputs!$F$24:$F$35,MATCH($D514,Inputs!$B$24:$B$35,0)),MAX($F514-20,0)*INDEX(Inputs!$G$24:$G$35,MATCH($D514,Inputs!$B$24:$B$35,0)))</f>
        <v>889.23233779719999</v>
      </c>
      <c r="U514" s="19"/>
    </row>
    <row r="515" spans="2:21" s="46" customFormat="1" x14ac:dyDescent="0.25">
      <c r="B515" s="48" t="s">
        <v>141</v>
      </c>
      <c r="C515" s="8">
        <v>2021</v>
      </c>
      <c r="D515" s="37">
        <v>3</v>
      </c>
      <c r="E515" s="49">
        <f>Data!J515</f>
        <v>97</v>
      </c>
      <c r="F515" s="49">
        <f>+Data!I515</f>
        <v>76.347999999999999</v>
      </c>
      <c r="G515" s="31">
        <f>+NEM!G515</f>
        <v>3067.8467000000001</v>
      </c>
      <c r="H515" s="31">
        <f>NoSolar!E515</f>
        <v>12075.132</v>
      </c>
      <c r="I515" s="31">
        <f>+NEM!M515</f>
        <v>3067.8467000000001</v>
      </c>
      <c r="J515" s="31">
        <f>+NB.Hour!E515</f>
        <v>6441.4973</v>
      </c>
      <c r="K515" s="67">
        <v>0</v>
      </c>
      <c r="L515" s="31">
        <f>+-MIN(NEM!G515,0)</f>
        <v>0</v>
      </c>
      <c r="M515" s="31">
        <f>NB.Hour!H515</f>
        <v>3373.6505999999999</v>
      </c>
      <c r="N515" s="33">
        <f>NoSolar!H515</f>
        <v>634.76453387200002</v>
      </c>
      <c r="O515" s="33">
        <f>+NEM!P515</f>
        <v>236.67855275319999</v>
      </c>
      <c r="P515" s="33">
        <f>+NB.Hour!N515</f>
        <v>258.22268548480002</v>
      </c>
      <c r="Q515" s="22">
        <f>+SUM(N515,MAX($E515-20,0)*INDEX(Inputs!$F$24:$F$35,MATCH($D515,Inputs!$B$24:$B$35,0)),MAX($F515-20,0)*INDEX(Inputs!$G$24:$G$35,MATCH($D515,Inputs!$B$24:$B$35,0)))</f>
        <v>964.82313387200008</v>
      </c>
      <c r="R515" s="22">
        <f>+SUM(O515,MAX($E515-20,0)*INDEX(Inputs!$F$24:$F$35,MATCH($D515,Inputs!$B$24:$B$35,0)),MAX($F515-20,0)*INDEX(Inputs!$G$24:$G$35,MATCH($D515,Inputs!$B$24:$B$35,0)))</f>
        <v>566.73715275320001</v>
      </c>
      <c r="S515" s="22">
        <f>+SUM(P515,MAX($E515-20,0)*INDEX(Inputs!$F$24:$F$35,MATCH($D515,Inputs!$B$24:$B$35,0)),MAX($F515-20,0)*INDEX(Inputs!$G$24:$G$35,MATCH($D515,Inputs!$B$24:$B$35,0)))</f>
        <v>588.28128548480004</v>
      </c>
      <c r="U515" s="19"/>
    </row>
    <row r="516" spans="2:21" s="46" customFormat="1" x14ac:dyDescent="0.25">
      <c r="B516" s="48" t="s">
        <v>141</v>
      </c>
      <c r="C516" s="8">
        <v>2021</v>
      </c>
      <c r="D516" s="37">
        <v>4</v>
      </c>
      <c r="E516" s="49">
        <f>Data!J516</f>
        <v>89</v>
      </c>
      <c r="F516" s="49">
        <f>+Data!I516</f>
        <v>64.715999999999994</v>
      </c>
      <c r="G516" s="31">
        <f>+NEM!G516</f>
        <v>-2064.5568000000003</v>
      </c>
      <c r="H516" s="31">
        <f>NoSolar!E516</f>
        <v>8727.0079999999998</v>
      </c>
      <c r="I516" s="31">
        <f>+NEM!M516</f>
        <v>0</v>
      </c>
      <c r="J516" s="31">
        <f>+NB.Hour!E516</f>
        <v>4117.9668000000001</v>
      </c>
      <c r="K516" s="67">
        <v>0</v>
      </c>
      <c r="L516" s="31">
        <f>+-MIN(NEM!G516,0)</f>
        <v>2064.5568000000003</v>
      </c>
      <c r="M516" s="31">
        <f>NB.Hour!H516</f>
        <v>6182.5236000000004</v>
      </c>
      <c r="N516" s="33">
        <f>NoSolar!H516</f>
        <v>486.79084556800001</v>
      </c>
      <c r="O516" s="33">
        <f>+NEM!P516</f>
        <v>0</v>
      </c>
      <c r="P516" s="33">
        <f>+NB.Hour!N516</f>
        <v>49.328443376799981</v>
      </c>
      <c r="Q516" s="22">
        <f>+SUM(N516,MAX($E516-20,0)*INDEX(Inputs!$F$24:$F$35,MATCH($D516,Inputs!$B$24:$B$35,0)),MAX($F516-20,0)*INDEX(Inputs!$G$24:$G$35,MATCH($D516,Inputs!$B$24:$B$35,0)))</f>
        <v>756.847045568</v>
      </c>
      <c r="R516" s="22">
        <f>+SUM(O516,MAX($E516-20,0)*INDEX(Inputs!$F$24:$F$35,MATCH($D516,Inputs!$B$24:$B$35,0)),MAX($F516-20,0)*INDEX(Inputs!$G$24:$G$35,MATCH($D516,Inputs!$B$24:$B$35,0)))</f>
        <v>270.05619999999999</v>
      </c>
      <c r="S516" s="22">
        <f>+SUM(P516,MAX($E516-20,0)*INDEX(Inputs!$F$24:$F$35,MATCH($D516,Inputs!$B$24:$B$35,0)),MAX($F516-20,0)*INDEX(Inputs!$G$24:$G$35,MATCH($D516,Inputs!$B$24:$B$35,0)))</f>
        <v>319.38464337679994</v>
      </c>
      <c r="U516" s="19"/>
    </row>
    <row r="517" spans="2:21" s="46" customFormat="1" x14ac:dyDescent="0.25">
      <c r="B517" s="48" t="s">
        <v>141</v>
      </c>
      <c r="C517" s="8">
        <v>2021</v>
      </c>
      <c r="D517" s="37">
        <v>5</v>
      </c>
      <c r="E517" s="49">
        <f>Data!J517</f>
        <v>87</v>
      </c>
      <c r="F517" s="49">
        <f>+Data!I517</f>
        <v>79.459999999999994</v>
      </c>
      <c r="G517" s="31">
        <f>+NEM!G517</f>
        <v>-1692.0537999999997</v>
      </c>
      <c r="H517" s="31">
        <f>NoSolar!E517</f>
        <v>11690.76</v>
      </c>
      <c r="I517" s="31">
        <f>+NEM!M517</f>
        <v>0</v>
      </c>
      <c r="J517" s="31">
        <f>+NB.Hour!E517</f>
        <v>4856.5914000000002</v>
      </c>
      <c r="K517" s="67">
        <v>0</v>
      </c>
      <c r="L517" s="31">
        <f>+-MIN(NEM!G517,0)</f>
        <v>1692.0537999999997</v>
      </c>
      <c r="M517" s="31">
        <f>NB.Hour!H517</f>
        <v>6548.6451999999999</v>
      </c>
      <c r="N517" s="33">
        <f>NoSolar!H517</f>
        <v>617.77682895999999</v>
      </c>
      <c r="O517" s="33">
        <f>+NEM!P517</f>
        <v>0</v>
      </c>
      <c r="P517" s="33">
        <f>+NB.Hour!N517</f>
        <v>68.129638502399985</v>
      </c>
      <c r="Q517" s="22">
        <f>+SUM(N517,MAX($E517-20,0)*INDEX(Inputs!$F$24:$F$35,MATCH($D517,Inputs!$B$24:$B$35,0)),MAX($F517-20,0)*INDEX(Inputs!$G$24:$G$35,MATCH($D517,Inputs!$B$24:$B$35,0)))</f>
        <v>951.38382895999996</v>
      </c>
      <c r="R517" s="22">
        <f>+SUM(O517,MAX($E517-20,0)*INDEX(Inputs!$F$24:$F$35,MATCH($D517,Inputs!$B$24:$B$35,0)),MAX($F517-20,0)*INDEX(Inputs!$G$24:$G$35,MATCH($D517,Inputs!$B$24:$B$35,0)))</f>
        <v>333.60699999999997</v>
      </c>
      <c r="S517" s="22">
        <f>+SUM(P517,MAX($E517-20,0)*INDEX(Inputs!$F$24:$F$35,MATCH($D517,Inputs!$B$24:$B$35,0)),MAX($F517-20,0)*INDEX(Inputs!$G$24:$G$35,MATCH($D517,Inputs!$B$24:$B$35,0)))</f>
        <v>401.73663850239996</v>
      </c>
      <c r="U517" s="19"/>
    </row>
    <row r="518" spans="2:21" s="46" customFormat="1" x14ac:dyDescent="0.25">
      <c r="B518" s="48" t="s">
        <v>141</v>
      </c>
      <c r="C518" s="8">
        <v>2021</v>
      </c>
      <c r="D518" s="37">
        <v>6</v>
      </c>
      <c r="E518" s="49">
        <f>Data!J518</f>
        <v>88</v>
      </c>
      <c r="F518" s="49">
        <f>+Data!I518</f>
        <v>70.775999999999996</v>
      </c>
      <c r="G518" s="31">
        <f>+NEM!G518</f>
        <v>-4019.1424999999999</v>
      </c>
      <c r="H518" s="31">
        <f>NoSolar!E518</f>
        <v>10205.428</v>
      </c>
      <c r="I518" s="31">
        <f>+NEM!M518</f>
        <v>0</v>
      </c>
      <c r="J518" s="31">
        <f>+NB.Hour!E518</f>
        <v>3512.3186999999998</v>
      </c>
      <c r="K518" s="67">
        <v>0</v>
      </c>
      <c r="L518" s="31">
        <f>+-MIN(NEM!G518,0)</f>
        <v>4019.1424999999999</v>
      </c>
      <c r="M518" s="31">
        <f>NB.Hour!H518</f>
        <v>7531.4611999999997</v>
      </c>
      <c r="N518" s="33">
        <f>NoSolar!H518</f>
        <v>610.23563044799994</v>
      </c>
      <c r="O518" s="33">
        <f>+NEM!P518</f>
        <v>0</v>
      </c>
      <c r="P518" s="33">
        <f>+NB.Hour!N518</f>
        <v>0</v>
      </c>
      <c r="Q518" s="22">
        <f>+SUM(N518,MAX($E518-20,0)*INDEX(Inputs!$F$24:$F$35,MATCH($D518,Inputs!$B$24:$B$35,0)),MAX($F518-20,0)*INDEX(Inputs!$G$24:$G$35,MATCH($D518,Inputs!$B$24:$B$35,0)))</f>
        <v>987.97819044799985</v>
      </c>
      <c r="R518" s="22">
        <f>+SUM(O518,MAX($E518-20,0)*INDEX(Inputs!$F$24:$F$35,MATCH($D518,Inputs!$B$24:$B$35,0)),MAX($F518-20,0)*INDEX(Inputs!$G$24:$G$35,MATCH($D518,Inputs!$B$24:$B$35,0)))</f>
        <v>377.74255999999997</v>
      </c>
      <c r="S518" s="22">
        <f>+SUM(P518,MAX($E518-20,0)*INDEX(Inputs!$F$24:$F$35,MATCH($D518,Inputs!$B$24:$B$35,0)),MAX($F518-20,0)*INDEX(Inputs!$G$24:$G$35,MATCH($D518,Inputs!$B$24:$B$35,0)))</f>
        <v>377.74255999999997</v>
      </c>
      <c r="U518" s="19"/>
    </row>
    <row r="519" spans="2:21" s="46" customFormat="1" x14ac:dyDescent="0.25">
      <c r="B519" s="48" t="s">
        <v>141</v>
      </c>
      <c r="C519" s="8">
        <v>2021</v>
      </c>
      <c r="D519" s="37">
        <v>7</v>
      </c>
      <c r="E519" s="49">
        <f>Data!J519</f>
        <v>88</v>
      </c>
      <c r="F519" s="49">
        <f>+Data!I519</f>
        <v>59.143999999999998</v>
      </c>
      <c r="G519" s="31">
        <f>+NEM!G519</f>
        <v>-5721.176300000001</v>
      </c>
      <c r="H519" s="31">
        <f>NoSolar!E519</f>
        <v>6627.74</v>
      </c>
      <c r="I519" s="31">
        <f>+NEM!M519</f>
        <v>0</v>
      </c>
      <c r="J519" s="31">
        <f>+NB.Hour!E519</f>
        <v>2084.4247</v>
      </c>
      <c r="K519" s="67">
        <v>0</v>
      </c>
      <c r="L519" s="31">
        <f>+-MIN(NEM!G519,0)</f>
        <v>5721.176300000001</v>
      </c>
      <c r="M519" s="31">
        <f>NB.Hour!H519</f>
        <v>7805.6009999999997</v>
      </c>
      <c r="N519" s="33">
        <f>NoSolar!H519</f>
        <v>435.94498183999997</v>
      </c>
      <c r="O519" s="33">
        <f>+NEM!P519</f>
        <v>0</v>
      </c>
      <c r="P519" s="33">
        <f>+NB.Hour!N519</f>
        <v>0</v>
      </c>
      <c r="Q519" s="22">
        <f>+SUM(N519,MAX($E519-20,0)*INDEX(Inputs!$F$24:$F$35,MATCH($D519,Inputs!$B$24:$B$35,0)),MAX($F519-20,0)*INDEX(Inputs!$G$24:$G$35,MATCH($D519,Inputs!$B$24:$B$35,0)))</f>
        <v>743.19762184000001</v>
      </c>
      <c r="R519" s="22">
        <f>+SUM(O519,MAX($E519-20,0)*INDEX(Inputs!$F$24:$F$35,MATCH($D519,Inputs!$B$24:$B$35,0)),MAX($F519-20,0)*INDEX(Inputs!$G$24:$G$35,MATCH($D519,Inputs!$B$24:$B$35,0)))</f>
        <v>307.25263999999999</v>
      </c>
      <c r="S519" s="22">
        <f>+SUM(P519,MAX($E519-20,0)*INDEX(Inputs!$F$24:$F$35,MATCH($D519,Inputs!$B$24:$B$35,0)),MAX($F519-20,0)*INDEX(Inputs!$G$24:$G$35,MATCH($D519,Inputs!$B$24:$B$35,0)))</f>
        <v>307.25263999999999</v>
      </c>
      <c r="U519" s="19"/>
    </row>
    <row r="520" spans="2:21" s="46" customFormat="1" x14ac:dyDescent="0.25">
      <c r="B520" s="48" t="s">
        <v>141</v>
      </c>
      <c r="C520" s="8">
        <v>2021</v>
      </c>
      <c r="D520" s="37">
        <v>8</v>
      </c>
      <c r="E520" s="49">
        <f>Data!J520</f>
        <v>88</v>
      </c>
      <c r="F520" s="49">
        <f>+Data!I520</f>
        <v>59.963999999999999</v>
      </c>
      <c r="G520" s="31">
        <f>+NEM!G520</f>
        <v>-4704.9166999999998</v>
      </c>
      <c r="H520" s="31">
        <f>NoSolar!E520</f>
        <v>6337.2160000000003</v>
      </c>
      <c r="I520" s="31">
        <f>+NEM!M520</f>
        <v>0</v>
      </c>
      <c r="J520" s="31">
        <f>+NB.Hour!E520</f>
        <v>1991.6703</v>
      </c>
      <c r="K520" s="67">
        <v>0</v>
      </c>
      <c r="L520" s="31">
        <f>+-MIN(NEM!G520,0)</f>
        <v>4704.9166999999998</v>
      </c>
      <c r="M520" s="31">
        <f>NB.Hour!H520</f>
        <v>6696.5870000000004</v>
      </c>
      <c r="N520" s="33">
        <f>NoSolar!H520</f>
        <v>421.79181465600004</v>
      </c>
      <c r="O520" s="33">
        <f>+NEM!P520</f>
        <v>0</v>
      </c>
      <c r="P520" s="33">
        <f>+NB.Hour!N520</f>
        <v>0</v>
      </c>
      <c r="Q520" s="22">
        <f>+SUM(N520,MAX($E520-20,0)*INDEX(Inputs!$F$24:$F$35,MATCH($D520,Inputs!$B$24:$B$35,0)),MAX($F520-20,0)*INDEX(Inputs!$G$24:$G$35,MATCH($D520,Inputs!$B$24:$B$35,0)))</f>
        <v>734.01365465599997</v>
      </c>
      <c r="R520" s="22">
        <f>+SUM(O520,MAX($E520-20,0)*INDEX(Inputs!$F$24:$F$35,MATCH($D520,Inputs!$B$24:$B$35,0)),MAX($F520-20,0)*INDEX(Inputs!$G$24:$G$35,MATCH($D520,Inputs!$B$24:$B$35,0)))</f>
        <v>312.22183999999999</v>
      </c>
      <c r="S520" s="22">
        <f>+SUM(P520,MAX($E520-20,0)*INDEX(Inputs!$F$24:$F$35,MATCH($D520,Inputs!$B$24:$B$35,0)),MAX($F520-20,0)*INDEX(Inputs!$G$24:$G$35,MATCH($D520,Inputs!$B$24:$B$35,0)))</f>
        <v>312.22183999999999</v>
      </c>
      <c r="U520" s="19"/>
    </row>
    <row r="521" spans="2:21" s="46" customFormat="1" x14ac:dyDescent="0.25">
      <c r="B521" s="48" t="s">
        <v>141</v>
      </c>
      <c r="C521" s="8">
        <v>2021</v>
      </c>
      <c r="D521" s="37">
        <v>9</v>
      </c>
      <c r="E521" s="49">
        <f>Data!J521</f>
        <v>88</v>
      </c>
      <c r="F521" s="49">
        <f>+Data!I521</f>
        <v>65.207999999999998</v>
      </c>
      <c r="G521" s="31">
        <f>+NEM!G521</f>
        <v>-162.49570000000131</v>
      </c>
      <c r="H521" s="31">
        <f>NoSolar!E521</f>
        <v>8637.9519999999993</v>
      </c>
      <c r="I521" s="31">
        <f>+NEM!M521</f>
        <v>0</v>
      </c>
      <c r="J521" s="31">
        <f>+NB.Hour!E521</f>
        <v>4027.6001999999989</v>
      </c>
      <c r="K521" s="67">
        <v>0</v>
      </c>
      <c r="L521" s="31">
        <f>+-MIN(NEM!G521,0)</f>
        <v>162.49570000000131</v>
      </c>
      <c r="M521" s="31">
        <f>NB.Hour!H521</f>
        <v>4190.0959000000003</v>
      </c>
      <c r="N521" s="33">
        <f>NoSolar!H521</f>
        <v>482.85492659199997</v>
      </c>
      <c r="O521" s="33">
        <f>+NEM!P521</f>
        <v>0</v>
      </c>
      <c r="P521" s="33">
        <f>+NB.Hour!N521</f>
        <v>0</v>
      </c>
      <c r="Q521" s="22">
        <f>+SUM(N521,MAX($E521-20,0)*INDEX(Inputs!$F$24:$F$35,MATCH($D521,Inputs!$B$24:$B$35,0)),MAX($F521-20,0)*INDEX(Inputs!$G$24:$G$35,MATCH($D521,Inputs!$B$24:$B$35,0)))</f>
        <v>754.07052659199996</v>
      </c>
      <c r="R521" s="22">
        <f>+SUM(O521,MAX($E521-20,0)*INDEX(Inputs!$F$24:$F$35,MATCH($D521,Inputs!$B$24:$B$35,0)),MAX($F521-20,0)*INDEX(Inputs!$G$24:$G$35,MATCH($D521,Inputs!$B$24:$B$35,0)))</f>
        <v>271.21559999999999</v>
      </c>
      <c r="S521" s="22">
        <f>+SUM(P521,MAX($E521-20,0)*INDEX(Inputs!$F$24:$F$35,MATCH($D521,Inputs!$B$24:$B$35,0)),MAX($F521-20,0)*INDEX(Inputs!$G$24:$G$35,MATCH($D521,Inputs!$B$24:$B$35,0)))</f>
        <v>271.21559999999999</v>
      </c>
      <c r="U521" s="19"/>
    </row>
    <row r="522" spans="2:21" s="46" customFormat="1" x14ac:dyDescent="0.25">
      <c r="B522" s="48" t="s">
        <v>141</v>
      </c>
      <c r="C522" s="8">
        <v>2021</v>
      </c>
      <c r="D522" s="37">
        <v>10</v>
      </c>
      <c r="E522" s="49">
        <f>Data!J522</f>
        <v>88</v>
      </c>
      <c r="F522" s="49">
        <f>+Data!I522</f>
        <v>70.94</v>
      </c>
      <c r="G522" s="31">
        <f>+NEM!G522</f>
        <v>4191.8734999999997</v>
      </c>
      <c r="H522" s="31">
        <f>NoSolar!E522</f>
        <v>9873.5439999999999</v>
      </c>
      <c r="I522" s="31">
        <f>+NEM!M522</f>
        <v>0</v>
      </c>
      <c r="J522" s="31">
        <f>+NB.Hour!E522</f>
        <v>6475.6921999999995</v>
      </c>
      <c r="K522" s="67">
        <v>0</v>
      </c>
      <c r="L522" s="31">
        <f>+-MIN(NEM!G522,0)</f>
        <v>0</v>
      </c>
      <c r="M522" s="31">
        <f>NB.Hour!H522</f>
        <v>2283.8186999999998</v>
      </c>
      <c r="N522" s="33">
        <f>NoSolar!H522</f>
        <v>537.46315062400004</v>
      </c>
      <c r="O522" s="33">
        <f>+NEM!P522</f>
        <v>0</v>
      </c>
      <c r="P522" s="33">
        <f>+NB.Hour!N522</f>
        <v>296.92677418179989</v>
      </c>
      <c r="Q522" s="22">
        <f>+SUM(N522,MAX($E522-20,0)*INDEX(Inputs!$F$24:$F$35,MATCH($D522,Inputs!$B$24:$B$35,0)),MAX($F522-20,0)*INDEX(Inputs!$G$24:$G$35,MATCH($D522,Inputs!$B$24:$B$35,0)))</f>
        <v>834.18615062399999</v>
      </c>
      <c r="R522" s="22">
        <f>+SUM(O522,MAX($E522-20,0)*INDEX(Inputs!$F$24:$F$35,MATCH($D522,Inputs!$B$24:$B$35,0)),MAX($F522-20,0)*INDEX(Inputs!$G$24:$G$35,MATCH($D522,Inputs!$B$24:$B$35,0)))</f>
        <v>296.72300000000001</v>
      </c>
      <c r="S522" s="22">
        <f>+SUM(P522,MAX($E522-20,0)*INDEX(Inputs!$F$24:$F$35,MATCH($D522,Inputs!$B$24:$B$35,0)),MAX($F522-20,0)*INDEX(Inputs!$G$24:$G$35,MATCH($D522,Inputs!$B$24:$B$35,0)))</f>
        <v>593.6497741817999</v>
      </c>
      <c r="U522" s="19"/>
    </row>
    <row r="523" spans="2:21" s="46" customFormat="1" x14ac:dyDescent="0.25">
      <c r="B523" s="48" t="s">
        <v>141</v>
      </c>
      <c r="C523" s="8">
        <v>2021</v>
      </c>
      <c r="D523" s="37">
        <v>11</v>
      </c>
      <c r="E523" s="49">
        <f>Data!J523</f>
        <v>88</v>
      </c>
      <c r="F523" s="49">
        <f>+Data!I523</f>
        <v>65.043999999999997</v>
      </c>
      <c r="G523" s="31">
        <f>+NEM!G523</f>
        <v>5566.8194999999996</v>
      </c>
      <c r="H523" s="31">
        <f>NoSolar!E523</f>
        <v>9255.24</v>
      </c>
      <c r="I523" s="31">
        <f>+NEM!M523</f>
        <v>0</v>
      </c>
      <c r="J523" s="31">
        <f>+NB.Hour!E523</f>
        <v>6961.5967999999993</v>
      </c>
      <c r="K523" s="67">
        <v>0</v>
      </c>
      <c r="L523" s="31">
        <f>+-MIN(NEM!G523,0)</f>
        <v>0</v>
      </c>
      <c r="M523" s="31">
        <f>NB.Hour!H523</f>
        <v>1394.7773</v>
      </c>
      <c r="N523" s="33">
        <f>NoSolar!H523</f>
        <v>510.13658703999999</v>
      </c>
      <c r="O523" s="33">
        <f>+NEM!P523</f>
        <v>0</v>
      </c>
      <c r="P523" s="33">
        <f>+NB.Hour!N523</f>
        <v>356.03020245979997</v>
      </c>
      <c r="Q523" s="22">
        <f>+SUM(N523,MAX($E523-20,0)*INDEX(Inputs!$F$24:$F$35,MATCH($D523,Inputs!$B$24:$B$35,0)),MAX($F523-20,0)*INDEX(Inputs!$G$24:$G$35,MATCH($D523,Inputs!$B$24:$B$35,0)))</f>
        <v>780.62238703999992</v>
      </c>
      <c r="R523" s="22">
        <f>+SUM(O523,MAX($E523-20,0)*INDEX(Inputs!$F$24:$F$35,MATCH($D523,Inputs!$B$24:$B$35,0)),MAX($F523-20,0)*INDEX(Inputs!$G$24:$G$35,MATCH($D523,Inputs!$B$24:$B$35,0)))</f>
        <v>270.48579999999998</v>
      </c>
      <c r="S523" s="22">
        <f>+SUM(P523,MAX($E523-20,0)*INDEX(Inputs!$F$24:$F$35,MATCH($D523,Inputs!$B$24:$B$35,0)),MAX($F523-20,0)*INDEX(Inputs!$G$24:$G$35,MATCH($D523,Inputs!$B$24:$B$35,0)))</f>
        <v>626.51600245980001</v>
      </c>
      <c r="U523" s="19"/>
    </row>
    <row r="524" spans="2:21" s="46" customFormat="1" x14ac:dyDescent="0.25">
      <c r="B524" s="48" t="s">
        <v>141</v>
      </c>
      <c r="C524" s="8">
        <v>2021</v>
      </c>
      <c r="D524" s="37">
        <v>12</v>
      </c>
      <c r="E524" s="49">
        <f>Data!J524</f>
        <v>88</v>
      </c>
      <c r="F524" s="49">
        <f>+Data!I524</f>
        <v>77.983999999999995</v>
      </c>
      <c r="G524" s="31">
        <f>+NEM!G524</f>
        <v>8098.0429999999997</v>
      </c>
      <c r="H524" s="31">
        <f>NoSolar!E524</f>
        <v>9496</v>
      </c>
      <c r="I524" s="31">
        <f>+NEM!M524</f>
        <v>0</v>
      </c>
      <c r="J524" s="31">
        <f>+NB.Hour!E524</f>
        <v>8487.9906999999985</v>
      </c>
      <c r="K524" s="67">
        <v>0</v>
      </c>
      <c r="L524" s="31">
        <f>+-MIN(NEM!G524,0)</f>
        <v>0</v>
      </c>
      <c r="M524" s="31">
        <f>NB.Hour!H524</f>
        <v>389.9477</v>
      </c>
      <c r="N524" s="33">
        <f>NoSolar!H524</f>
        <v>520.77721599999995</v>
      </c>
      <c r="O524" s="33">
        <f>+NEM!P524</f>
        <v>0</v>
      </c>
      <c r="P524" s="33">
        <f>+NB.Hour!N524</f>
        <v>461.48331444019993</v>
      </c>
      <c r="Q524" s="22">
        <f>+SUM(N524,MAX($E524-20,0)*INDEX(Inputs!$F$24:$F$35,MATCH($D524,Inputs!$B$24:$B$35,0)),MAX($F524-20,0)*INDEX(Inputs!$G$24:$G$35,MATCH($D524,Inputs!$B$24:$B$35,0)))</f>
        <v>848.84601599999996</v>
      </c>
      <c r="R524" s="22">
        <f>+SUM(O524,MAX($E524-20,0)*INDEX(Inputs!$F$24:$F$35,MATCH($D524,Inputs!$B$24:$B$35,0)),MAX($F524-20,0)*INDEX(Inputs!$G$24:$G$35,MATCH($D524,Inputs!$B$24:$B$35,0)))</f>
        <v>328.06880000000001</v>
      </c>
      <c r="S524" s="22">
        <f>+SUM(P524,MAX($E524-20,0)*INDEX(Inputs!$F$24:$F$35,MATCH($D524,Inputs!$B$24:$B$35,0)),MAX($F524-20,0)*INDEX(Inputs!$G$24:$G$35,MATCH($D524,Inputs!$B$24:$B$35,0)))</f>
        <v>789.55211444019983</v>
      </c>
      <c r="U524" s="19"/>
    </row>
    <row r="525" spans="2:21" s="46" customFormat="1" x14ac:dyDescent="0.25">
      <c r="B525" s="48" t="s">
        <v>142</v>
      </c>
      <c r="C525" s="8">
        <v>2021</v>
      </c>
      <c r="D525" s="37">
        <v>1</v>
      </c>
      <c r="E525" s="49">
        <f>Data!J525</f>
        <v>31</v>
      </c>
      <c r="F525" s="49">
        <f>+Data!I525</f>
        <v>22.08</v>
      </c>
      <c r="G525" s="31">
        <f>+NEM!G525</f>
        <v>6465.2800000000007</v>
      </c>
      <c r="H525" s="31">
        <f>NoSolar!E525</f>
        <v>7200.0640000000003</v>
      </c>
      <c r="I525" s="31">
        <f>+NEM!M525</f>
        <v>6465.2800000000007</v>
      </c>
      <c r="J525" s="31">
        <f>+NB.Hour!E525</f>
        <v>6465.7920000000004</v>
      </c>
      <c r="K525" s="67">
        <v>0</v>
      </c>
      <c r="L525" s="31">
        <f>+-MIN(NEM!G525,0)</f>
        <v>0</v>
      </c>
      <c r="M525" s="31">
        <f>NB.Hour!H525</f>
        <v>0.51200000000000001</v>
      </c>
      <c r="N525" s="33">
        <f>NoSolar!H525</f>
        <v>419.30602854400001</v>
      </c>
      <c r="O525" s="33">
        <f>+NEM!P525</f>
        <v>386.83151488000004</v>
      </c>
      <c r="P525" s="33">
        <f>+NB.Hour!N525</f>
        <v>386.834784512</v>
      </c>
      <c r="Q525" s="22">
        <f>+SUM(N525,MAX($E525-20,0)*INDEX(Inputs!$F$24:$F$35,MATCH($D525,Inputs!$B$24:$B$35,0)),MAX($F525-20,0)*INDEX(Inputs!$G$24:$G$35,MATCH($D525,Inputs!$B$24:$B$35,0)))</f>
        <v>439.89202854399997</v>
      </c>
      <c r="R525" s="22">
        <f>+SUM(O525,MAX($E525-20,0)*INDEX(Inputs!$F$24:$F$35,MATCH($D525,Inputs!$B$24:$B$35,0)),MAX($F525-20,0)*INDEX(Inputs!$G$24:$G$35,MATCH($D525,Inputs!$B$24:$B$35,0)))</f>
        <v>407.41751488</v>
      </c>
      <c r="S525" s="22">
        <f>+SUM(P525,MAX($E525-20,0)*INDEX(Inputs!$F$24:$F$35,MATCH($D525,Inputs!$B$24:$B$35,0)),MAX($F525-20,0)*INDEX(Inputs!$G$24:$G$35,MATCH($D525,Inputs!$B$24:$B$35,0)))</f>
        <v>407.42078451199995</v>
      </c>
      <c r="U525" s="19"/>
    </row>
    <row r="526" spans="2:21" s="46" customFormat="1" x14ac:dyDescent="0.25">
      <c r="B526" s="48" t="s">
        <v>142</v>
      </c>
      <c r="C526" s="8">
        <v>2021</v>
      </c>
      <c r="D526" s="37">
        <v>2</v>
      </c>
      <c r="E526" s="49">
        <f>Data!J526</f>
        <v>32</v>
      </c>
      <c r="F526" s="49">
        <f>+Data!I526</f>
        <v>26.815999999999999</v>
      </c>
      <c r="G526" s="31">
        <f>+NEM!G526</f>
        <v>5801.2159999999994</v>
      </c>
      <c r="H526" s="31">
        <f>NoSolar!E526</f>
        <v>6424.5119999999997</v>
      </c>
      <c r="I526" s="31">
        <f>+NEM!M526</f>
        <v>5801.2159999999994</v>
      </c>
      <c r="J526" s="31">
        <f>+NB.Hour!E526</f>
        <v>5867.0079999999998</v>
      </c>
      <c r="K526" s="67">
        <v>0</v>
      </c>
      <c r="L526" s="31">
        <f>+-MIN(NEM!G526,0)</f>
        <v>0</v>
      </c>
      <c r="M526" s="31">
        <f>NB.Hour!H526</f>
        <v>65.792000000000002</v>
      </c>
      <c r="N526" s="33">
        <f>NoSolar!H526</f>
        <v>385.029732352</v>
      </c>
      <c r="O526" s="33">
        <f>+NEM!P526</f>
        <v>357.48254233599999</v>
      </c>
      <c r="P526" s="33">
        <f>+NB.Hour!N526</f>
        <v>357.90269004799995</v>
      </c>
      <c r="Q526" s="22">
        <f>+SUM(N526,MAX($E526-20,0)*INDEX(Inputs!$F$24:$F$35,MATCH($D526,Inputs!$B$24:$B$35,0)),MAX($F526-20,0)*INDEX(Inputs!$G$24:$G$35,MATCH($D526,Inputs!$B$24:$B$35,0)))</f>
        <v>427.72093235199998</v>
      </c>
      <c r="R526" s="22">
        <f>+SUM(O526,MAX($E526-20,0)*INDEX(Inputs!$F$24:$F$35,MATCH($D526,Inputs!$B$24:$B$35,0)),MAX($F526-20,0)*INDEX(Inputs!$G$24:$G$35,MATCH($D526,Inputs!$B$24:$B$35,0)))</f>
        <v>400.17374233600003</v>
      </c>
      <c r="S526" s="22">
        <f>+SUM(P526,MAX($E526-20,0)*INDEX(Inputs!$F$24:$F$35,MATCH($D526,Inputs!$B$24:$B$35,0)),MAX($F526-20,0)*INDEX(Inputs!$G$24:$G$35,MATCH($D526,Inputs!$B$24:$B$35,0)))</f>
        <v>400.59389004799993</v>
      </c>
      <c r="U526" s="19"/>
    </row>
    <row r="527" spans="2:21" s="46" customFormat="1" x14ac:dyDescent="0.25">
      <c r="B527" s="48" t="s">
        <v>142</v>
      </c>
      <c r="C527" s="8">
        <v>2021</v>
      </c>
      <c r="D527" s="37">
        <v>3</v>
      </c>
      <c r="E527" s="49">
        <f>Data!J527</f>
        <v>33</v>
      </c>
      <c r="F527" s="49">
        <f>+Data!I527</f>
        <v>20.928000000000001</v>
      </c>
      <c r="G527" s="31">
        <f>+NEM!G527</f>
        <v>4138.4560000000001</v>
      </c>
      <c r="H527" s="31">
        <f>NoSolar!E527</f>
        <v>6174.616</v>
      </c>
      <c r="I527" s="31">
        <f>+NEM!M527</f>
        <v>4138.4560000000001</v>
      </c>
      <c r="J527" s="31">
        <f>+NB.Hour!E527</f>
        <v>4289.4319999999998</v>
      </c>
      <c r="K527" s="67">
        <v>0</v>
      </c>
      <c r="L527" s="31">
        <f>+-MIN(NEM!G527,0)</f>
        <v>0</v>
      </c>
      <c r="M527" s="31">
        <f>NB.Hour!H527</f>
        <v>150.976</v>
      </c>
      <c r="N527" s="33">
        <f>NoSolar!H527</f>
        <v>373.98532873600004</v>
      </c>
      <c r="O527" s="33">
        <f>+NEM!P527</f>
        <v>283.99520137600001</v>
      </c>
      <c r="P527" s="33">
        <f>+NB.Hour!N527</f>
        <v>284.95933411199996</v>
      </c>
      <c r="Q527" s="22">
        <f>+SUM(N527,MAX($E527-20,0)*INDEX(Inputs!$F$24:$F$35,MATCH($D527,Inputs!$B$24:$B$35,0)),MAX($F527-20,0)*INDEX(Inputs!$G$24:$G$35,MATCH($D527,Inputs!$B$24:$B$35,0)))</f>
        <v>391.50492873600001</v>
      </c>
      <c r="R527" s="22">
        <f>+SUM(O527,MAX($E527-20,0)*INDEX(Inputs!$F$24:$F$35,MATCH($D527,Inputs!$B$24:$B$35,0)),MAX($F527-20,0)*INDEX(Inputs!$G$24:$G$35,MATCH($D527,Inputs!$B$24:$B$35,0)))</f>
        <v>301.51480137599998</v>
      </c>
      <c r="S527" s="22">
        <f>+SUM(P527,MAX($E527-20,0)*INDEX(Inputs!$F$24:$F$35,MATCH($D527,Inputs!$B$24:$B$35,0)),MAX($F527-20,0)*INDEX(Inputs!$G$24:$G$35,MATCH($D527,Inputs!$B$24:$B$35,0)))</f>
        <v>302.47893411199993</v>
      </c>
      <c r="U527" s="19"/>
    </row>
    <row r="528" spans="2:21" s="46" customFormat="1" x14ac:dyDescent="0.25">
      <c r="B528" s="48" t="s">
        <v>142</v>
      </c>
      <c r="C528" s="8">
        <v>2021</v>
      </c>
      <c r="D528" s="37">
        <v>4</v>
      </c>
      <c r="E528" s="49">
        <f>Data!J528</f>
        <v>33</v>
      </c>
      <c r="F528" s="49">
        <f>+Data!I528</f>
        <v>17.856000000000002</v>
      </c>
      <c r="G528" s="31">
        <f>+NEM!G528</f>
        <v>1680.768</v>
      </c>
      <c r="H528" s="31">
        <f>NoSolar!E528</f>
        <v>3900.2240000000002</v>
      </c>
      <c r="I528" s="31">
        <f>+NEM!M528</f>
        <v>1680.768</v>
      </c>
      <c r="J528" s="31">
        <f>+NB.Hour!E528</f>
        <v>2261.3760000000002</v>
      </c>
      <c r="K528" s="67">
        <v>0</v>
      </c>
      <c r="L528" s="31">
        <f>+-MIN(NEM!G528,0)</f>
        <v>0</v>
      </c>
      <c r="M528" s="31">
        <f>NB.Hour!H528</f>
        <v>580.60799999999995</v>
      </c>
      <c r="N528" s="33">
        <f>NoSolar!H528</f>
        <v>273.46629990400004</v>
      </c>
      <c r="O528" s="33">
        <f>+NEM!P528</f>
        <v>159.239321856</v>
      </c>
      <c r="P528" s="33">
        <f>+NB.Hour!N528</f>
        <v>179.082985216</v>
      </c>
      <c r="Q528" s="22">
        <f>+SUM(N528,MAX($E528-20,0)*INDEX(Inputs!$F$24:$F$35,MATCH($D528,Inputs!$B$24:$B$35,0)),MAX($F528-20,0)*INDEX(Inputs!$G$24:$G$35,MATCH($D528,Inputs!$B$24:$B$35,0)))</f>
        <v>286.85629990400002</v>
      </c>
      <c r="R528" s="22">
        <f>+SUM(O528,MAX($E528-20,0)*INDEX(Inputs!$F$24:$F$35,MATCH($D528,Inputs!$B$24:$B$35,0)),MAX($F528-20,0)*INDEX(Inputs!$G$24:$G$35,MATCH($D528,Inputs!$B$24:$B$35,0)))</f>
        <v>172.62932185599999</v>
      </c>
      <c r="S528" s="22">
        <f>+SUM(P528,MAX($E528-20,0)*INDEX(Inputs!$F$24:$F$35,MATCH($D528,Inputs!$B$24:$B$35,0)),MAX($F528-20,0)*INDEX(Inputs!$G$24:$G$35,MATCH($D528,Inputs!$B$24:$B$35,0)))</f>
        <v>192.47298521599998</v>
      </c>
      <c r="U528" s="19"/>
    </row>
    <row r="529" spans="2:21" s="46" customFormat="1" x14ac:dyDescent="0.25">
      <c r="B529" s="48" t="s">
        <v>142</v>
      </c>
      <c r="C529" s="8">
        <v>2021</v>
      </c>
      <c r="D529" s="37">
        <v>5</v>
      </c>
      <c r="E529" s="49">
        <f>Data!J529</f>
        <v>33</v>
      </c>
      <c r="F529" s="49">
        <f>+Data!I529</f>
        <v>16.32</v>
      </c>
      <c r="G529" s="31">
        <f>+NEM!G529</f>
        <v>774.91199999999981</v>
      </c>
      <c r="H529" s="31">
        <f>NoSolar!E529</f>
        <v>2820.3519999999999</v>
      </c>
      <c r="I529" s="31">
        <f>+NEM!M529</f>
        <v>774.91199999999981</v>
      </c>
      <c r="J529" s="31">
        <f>+NB.Hour!E529</f>
        <v>1445.12</v>
      </c>
      <c r="K529" s="67">
        <v>0</v>
      </c>
      <c r="L529" s="31">
        <f>+-MIN(NEM!G529,0)</f>
        <v>0</v>
      </c>
      <c r="M529" s="31">
        <f>NB.Hour!H529</f>
        <v>670.20799999999997</v>
      </c>
      <c r="N529" s="33">
        <f>NoSolar!H529</f>
        <v>225.74027699200002</v>
      </c>
      <c r="O529" s="33">
        <f>+NEM!P529</f>
        <v>73.416712703999991</v>
      </c>
      <c r="P529" s="33">
        <f>+NB.Hour!N529</f>
        <v>111.57299456</v>
      </c>
      <c r="Q529" s="22">
        <f>+SUM(N529,MAX($E529-20,0)*INDEX(Inputs!$F$24:$F$35,MATCH($D529,Inputs!$B$24:$B$35,0)),MAX($F529-20,0)*INDEX(Inputs!$G$24:$G$35,MATCH($D529,Inputs!$B$24:$B$35,0)))</f>
        <v>239.13027699200001</v>
      </c>
      <c r="R529" s="22">
        <f>+SUM(O529,MAX($E529-20,0)*INDEX(Inputs!$F$24:$F$35,MATCH($D529,Inputs!$B$24:$B$35,0)),MAX($F529-20,0)*INDEX(Inputs!$G$24:$G$35,MATCH($D529,Inputs!$B$24:$B$35,0)))</f>
        <v>86.806712703999992</v>
      </c>
      <c r="S529" s="22">
        <f>+SUM(P529,MAX($E529-20,0)*INDEX(Inputs!$F$24:$F$35,MATCH($D529,Inputs!$B$24:$B$35,0)),MAX($F529-20,0)*INDEX(Inputs!$G$24:$G$35,MATCH($D529,Inputs!$B$24:$B$35,0)))</f>
        <v>124.96299456</v>
      </c>
      <c r="U529" s="19"/>
    </row>
    <row r="530" spans="2:21" s="46" customFormat="1" x14ac:dyDescent="0.25">
      <c r="B530" s="48" t="s">
        <v>142</v>
      </c>
      <c r="C530" s="8">
        <v>2021</v>
      </c>
      <c r="D530" s="37">
        <v>6</v>
      </c>
      <c r="E530" s="49">
        <f>Data!J530</f>
        <v>33</v>
      </c>
      <c r="F530" s="49">
        <f>+Data!I530</f>
        <v>18.495999999999999</v>
      </c>
      <c r="G530" s="31">
        <f>+NEM!G530</f>
        <v>285.69599999999991</v>
      </c>
      <c r="H530" s="31">
        <f>NoSolar!E530</f>
        <v>2402.752</v>
      </c>
      <c r="I530" s="31">
        <f>+NEM!M530</f>
        <v>285.69599999999991</v>
      </c>
      <c r="J530" s="31">
        <f>+NB.Hour!E530</f>
        <v>1002.3679999999999</v>
      </c>
      <c r="K530" s="67">
        <v>0</v>
      </c>
      <c r="L530" s="31">
        <f>+-MIN(NEM!G530,0)</f>
        <v>0</v>
      </c>
      <c r="M530" s="31">
        <f>NB.Hour!H530</f>
        <v>716.67200000000003</v>
      </c>
      <c r="N530" s="33">
        <f>NoSolar!H530</f>
        <v>230.120466432</v>
      </c>
      <c r="O530" s="33">
        <f>+NEM!P530</f>
        <v>30.069503999999991</v>
      </c>
      <c r="P530" s="33">
        <f>+NB.Hour!N530</f>
        <v>78.401863679999991</v>
      </c>
      <c r="Q530" s="22">
        <f>+SUM(N530,MAX($E530-20,0)*INDEX(Inputs!$F$24:$F$35,MATCH($D530,Inputs!$B$24:$B$35,0)),MAX($F530-20,0)*INDEX(Inputs!$G$24:$G$35,MATCH($D530,Inputs!$B$24:$B$35,0)))</f>
        <v>243.51046643199999</v>
      </c>
      <c r="R530" s="22">
        <f>+SUM(O530,MAX($E530-20,0)*INDEX(Inputs!$F$24:$F$35,MATCH($D530,Inputs!$B$24:$B$35,0)),MAX($F530-20,0)*INDEX(Inputs!$G$24:$G$35,MATCH($D530,Inputs!$B$24:$B$35,0)))</f>
        <v>43.459503999999995</v>
      </c>
      <c r="S530" s="22">
        <f>+SUM(P530,MAX($E530-20,0)*INDEX(Inputs!$F$24:$F$35,MATCH($D530,Inputs!$B$24:$B$35,0)),MAX($F530-20,0)*INDEX(Inputs!$G$24:$G$35,MATCH($D530,Inputs!$B$24:$B$35,0)))</f>
        <v>91.791863679999992</v>
      </c>
      <c r="U530" s="19"/>
    </row>
    <row r="531" spans="2:21" s="46" customFormat="1" x14ac:dyDescent="0.25">
      <c r="B531" s="48" t="s">
        <v>142</v>
      </c>
      <c r="C531" s="8">
        <v>2021</v>
      </c>
      <c r="D531" s="37">
        <v>7</v>
      </c>
      <c r="E531" s="49">
        <f>Data!J531</f>
        <v>33</v>
      </c>
      <c r="F531" s="49">
        <f>+Data!I531</f>
        <v>19.904</v>
      </c>
      <c r="G531" s="31">
        <f>+NEM!G531</f>
        <v>1288.96</v>
      </c>
      <c r="H531" s="31">
        <f>NoSolar!E531</f>
        <v>3287.04</v>
      </c>
      <c r="I531" s="31">
        <f>+NEM!M531</f>
        <v>1288.96</v>
      </c>
      <c r="J531" s="31">
        <f>+NB.Hour!E531</f>
        <v>1709.952</v>
      </c>
      <c r="K531" s="67">
        <v>0</v>
      </c>
      <c r="L531" s="31">
        <f>+-MIN(NEM!G531,0)</f>
        <v>0</v>
      </c>
      <c r="M531" s="31">
        <f>NB.Hour!H531</f>
        <v>420.99200000000002</v>
      </c>
      <c r="N531" s="33">
        <f>NoSolar!H531</f>
        <v>273.19944063999998</v>
      </c>
      <c r="O531" s="33">
        <f>+NEM!P531</f>
        <v>135.66304</v>
      </c>
      <c r="P531" s="33">
        <f>+NB.Hour!N531</f>
        <v>164.05474047999999</v>
      </c>
      <c r="Q531" s="22">
        <f>+SUM(N531,MAX($E531-20,0)*INDEX(Inputs!$F$24:$F$35,MATCH($D531,Inputs!$B$24:$B$35,0)),MAX($F531-20,0)*INDEX(Inputs!$G$24:$G$35,MATCH($D531,Inputs!$B$24:$B$35,0)))</f>
        <v>286.58944063999996</v>
      </c>
      <c r="R531" s="22">
        <f>+SUM(O531,MAX($E531-20,0)*INDEX(Inputs!$F$24:$F$35,MATCH($D531,Inputs!$B$24:$B$35,0)),MAX($F531-20,0)*INDEX(Inputs!$G$24:$G$35,MATCH($D531,Inputs!$B$24:$B$35,0)))</f>
        <v>149.05304000000001</v>
      </c>
      <c r="S531" s="22">
        <f>+SUM(P531,MAX($E531-20,0)*INDEX(Inputs!$F$24:$F$35,MATCH($D531,Inputs!$B$24:$B$35,0)),MAX($F531-20,0)*INDEX(Inputs!$G$24:$G$35,MATCH($D531,Inputs!$B$24:$B$35,0)))</f>
        <v>177.44474048000001</v>
      </c>
      <c r="U531" s="19"/>
    </row>
    <row r="532" spans="2:21" s="46" customFormat="1" x14ac:dyDescent="0.25">
      <c r="B532" s="48" t="s">
        <v>142</v>
      </c>
      <c r="C532" s="8">
        <v>2021</v>
      </c>
      <c r="D532" s="37">
        <v>8</v>
      </c>
      <c r="E532" s="49">
        <f>Data!J532</f>
        <v>33</v>
      </c>
      <c r="F532" s="49">
        <f>+Data!I532</f>
        <v>18.559999999999999</v>
      </c>
      <c r="G532" s="31">
        <f>+NEM!G532</f>
        <v>1063.3600000000001</v>
      </c>
      <c r="H532" s="31">
        <f>NoSolar!E532</f>
        <v>3011.0720000000001</v>
      </c>
      <c r="I532" s="31">
        <f>+NEM!M532</f>
        <v>1063.3600000000001</v>
      </c>
      <c r="J532" s="31">
        <f>+NB.Hour!E532</f>
        <v>1593.9839999999999</v>
      </c>
      <c r="K532" s="67">
        <v>0</v>
      </c>
      <c r="L532" s="31">
        <f>+-MIN(NEM!G532,0)</f>
        <v>0</v>
      </c>
      <c r="M532" s="31">
        <f>NB.Hour!H532</f>
        <v>530.62400000000002</v>
      </c>
      <c r="N532" s="33">
        <f>NoSolar!H532</f>
        <v>259.75538355200001</v>
      </c>
      <c r="O532" s="33">
        <f>+NEM!P532</f>
        <v>111.91864000000001</v>
      </c>
      <c r="P532" s="33">
        <f>+NB.Hour!N532</f>
        <v>147.70392255999997</v>
      </c>
      <c r="Q532" s="22">
        <f>+SUM(N532,MAX($E532-20,0)*INDEX(Inputs!$F$24:$F$35,MATCH($D532,Inputs!$B$24:$B$35,0)),MAX($F532-20,0)*INDEX(Inputs!$G$24:$G$35,MATCH($D532,Inputs!$B$24:$B$35,0)))</f>
        <v>273.145383552</v>
      </c>
      <c r="R532" s="22">
        <f>+SUM(O532,MAX($E532-20,0)*INDEX(Inputs!$F$24:$F$35,MATCH($D532,Inputs!$B$24:$B$35,0)),MAX($F532-20,0)*INDEX(Inputs!$G$24:$G$35,MATCH($D532,Inputs!$B$24:$B$35,0)))</f>
        <v>125.30864000000001</v>
      </c>
      <c r="S532" s="22">
        <f>+SUM(P532,MAX($E532-20,0)*INDEX(Inputs!$F$24:$F$35,MATCH($D532,Inputs!$B$24:$B$35,0)),MAX($F532-20,0)*INDEX(Inputs!$G$24:$G$35,MATCH($D532,Inputs!$B$24:$B$35,0)))</f>
        <v>161.09392255999995</v>
      </c>
      <c r="U532" s="19"/>
    </row>
    <row r="533" spans="2:21" s="46" customFormat="1" x14ac:dyDescent="0.25">
      <c r="B533" s="48" t="s">
        <v>142</v>
      </c>
      <c r="C533" s="8">
        <v>2021</v>
      </c>
      <c r="D533" s="37">
        <v>9</v>
      </c>
      <c r="E533" s="49">
        <f>Data!J533</f>
        <v>33</v>
      </c>
      <c r="F533" s="49">
        <f>+Data!I533</f>
        <v>22.975999999999999</v>
      </c>
      <c r="G533" s="31">
        <f>+NEM!G533</f>
        <v>1094.3360000000002</v>
      </c>
      <c r="H533" s="31">
        <f>NoSolar!E533</f>
        <v>2963.4560000000001</v>
      </c>
      <c r="I533" s="31">
        <f>+NEM!M533</f>
        <v>1094.3360000000002</v>
      </c>
      <c r="J533" s="31">
        <f>+NB.Hour!E533</f>
        <v>1646.528</v>
      </c>
      <c r="K533" s="67">
        <v>0</v>
      </c>
      <c r="L533" s="31">
        <f>+-MIN(NEM!G533,0)</f>
        <v>0</v>
      </c>
      <c r="M533" s="31">
        <f>NB.Hour!H533</f>
        <v>552.19200000000001</v>
      </c>
      <c r="N533" s="33">
        <f>NoSolar!H533</f>
        <v>232.06490137600002</v>
      </c>
      <c r="O533" s="33">
        <f>+NEM!P533</f>
        <v>103.67958131200002</v>
      </c>
      <c r="P533" s="33">
        <f>+NB.Hour!N533</f>
        <v>135.11697625600002</v>
      </c>
      <c r="Q533" s="22">
        <f>+SUM(N533,MAX($E533-20,0)*INDEX(Inputs!$F$24:$F$35,MATCH($D533,Inputs!$B$24:$B$35,0)),MAX($F533-20,0)*INDEX(Inputs!$G$24:$G$35,MATCH($D533,Inputs!$B$24:$B$35,0)))</f>
        <v>258.69810137600001</v>
      </c>
      <c r="R533" s="22">
        <f>+SUM(O533,MAX($E533-20,0)*INDEX(Inputs!$F$24:$F$35,MATCH($D533,Inputs!$B$24:$B$35,0)),MAX($F533-20,0)*INDEX(Inputs!$G$24:$G$35,MATCH($D533,Inputs!$B$24:$B$35,0)))</f>
        <v>130.31278131200003</v>
      </c>
      <c r="S533" s="22">
        <f>+SUM(P533,MAX($E533-20,0)*INDEX(Inputs!$F$24:$F$35,MATCH($D533,Inputs!$B$24:$B$35,0)),MAX($F533-20,0)*INDEX(Inputs!$G$24:$G$35,MATCH($D533,Inputs!$B$24:$B$35,0)))</f>
        <v>161.75017625600003</v>
      </c>
      <c r="U533" s="19"/>
    </row>
    <row r="534" spans="2:21" s="46" customFormat="1" x14ac:dyDescent="0.25">
      <c r="B534" s="48" t="s">
        <v>142</v>
      </c>
      <c r="C534" s="8">
        <v>2021</v>
      </c>
      <c r="D534" s="37">
        <v>10</v>
      </c>
      <c r="E534" s="49">
        <f>Data!J534</f>
        <v>33</v>
      </c>
      <c r="F534" s="49">
        <f>+Data!I534</f>
        <v>22.271999999999998</v>
      </c>
      <c r="G534" s="31">
        <f>+NEM!G534</f>
        <v>2197.0559999999996</v>
      </c>
      <c r="H534" s="31">
        <f>NoSolar!E534</f>
        <v>3539.0079999999998</v>
      </c>
      <c r="I534" s="31">
        <f>+NEM!M534</f>
        <v>2197.0559999999996</v>
      </c>
      <c r="J534" s="31">
        <f>+NB.Hour!E534</f>
        <v>2468.9279999999999</v>
      </c>
      <c r="K534" s="67">
        <v>0</v>
      </c>
      <c r="L534" s="31">
        <f>+-MIN(NEM!G534,0)</f>
        <v>0</v>
      </c>
      <c r="M534" s="31">
        <f>NB.Hour!H534</f>
        <v>271.87200000000001</v>
      </c>
      <c r="N534" s="33">
        <f>NoSolar!H534</f>
        <v>257.50199756799998</v>
      </c>
      <c r="O534" s="33">
        <f>+NEM!P534</f>
        <v>198.19308697599999</v>
      </c>
      <c r="P534" s="33">
        <f>+NB.Hour!N534</f>
        <v>199.92926156799999</v>
      </c>
      <c r="Q534" s="22">
        <f>+SUM(N534,MAX($E534-20,0)*INDEX(Inputs!$F$24:$F$35,MATCH($D534,Inputs!$B$24:$B$35,0)),MAX($F534-20,0)*INDEX(Inputs!$G$24:$G$35,MATCH($D534,Inputs!$B$24:$B$35,0)))</f>
        <v>281.00239756799994</v>
      </c>
      <c r="R534" s="22">
        <f>+SUM(O534,MAX($E534-20,0)*INDEX(Inputs!$F$24:$F$35,MATCH($D534,Inputs!$B$24:$B$35,0)),MAX($F534-20,0)*INDEX(Inputs!$G$24:$G$35,MATCH($D534,Inputs!$B$24:$B$35,0)))</f>
        <v>221.693486976</v>
      </c>
      <c r="S534" s="22">
        <f>+SUM(P534,MAX($E534-20,0)*INDEX(Inputs!$F$24:$F$35,MATCH($D534,Inputs!$B$24:$B$35,0)),MAX($F534-20,0)*INDEX(Inputs!$G$24:$G$35,MATCH($D534,Inputs!$B$24:$B$35,0)))</f>
        <v>223.429661568</v>
      </c>
      <c r="U534" s="19"/>
    </row>
    <row r="535" spans="2:21" s="46" customFormat="1" x14ac:dyDescent="0.25">
      <c r="B535" s="48" t="s">
        <v>142</v>
      </c>
      <c r="C535" s="8">
        <v>2021</v>
      </c>
      <c r="D535" s="37">
        <v>11</v>
      </c>
      <c r="E535" s="49">
        <f>Data!J535</f>
        <v>37</v>
      </c>
      <c r="F535" s="49">
        <f>+Data!I535</f>
        <v>21.952000000000002</v>
      </c>
      <c r="G535" s="31">
        <f>+NEM!G535</f>
        <v>4001.8899999999994</v>
      </c>
      <c r="H535" s="31">
        <f>NoSolar!E535</f>
        <v>4775.0959999999995</v>
      </c>
      <c r="I535" s="31">
        <f>+NEM!M535</f>
        <v>4001.8899999999994</v>
      </c>
      <c r="J535" s="31">
        <f>+NB.Hour!E535</f>
        <v>4029.7939999999994</v>
      </c>
      <c r="K535" s="67">
        <v>0</v>
      </c>
      <c r="L535" s="31">
        <f>+-MIN(NEM!G535,0)</f>
        <v>0</v>
      </c>
      <c r="M535" s="31">
        <f>NB.Hour!H535</f>
        <v>27.904</v>
      </c>
      <c r="N535" s="33">
        <f>NoSolar!H535</f>
        <v>312.132142816</v>
      </c>
      <c r="O535" s="33">
        <f>+NEM!P535</f>
        <v>277.95953043999998</v>
      </c>
      <c r="P535" s="33">
        <f>+NB.Hour!N535</f>
        <v>278.13772538399996</v>
      </c>
      <c r="Q535" s="22">
        <f>+SUM(N535,MAX($E535-20,0)*INDEX(Inputs!$F$24:$F$35,MATCH($D535,Inputs!$B$24:$B$35,0)),MAX($F535-20,0)*INDEX(Inputs!$G$24:$G$35,MATCH($D535,Inputs!$B$24:$B$35,0)))</f>
        <v>338.32854281599998</v>
      </c>
      <c r="R535" s="22">
        <f>+SUM(O535,MAX($E535-20,0)*INDEX(Inputs!$F$24:$F$35,MATCH($D535,Inputs!$B$24:$B$35,0)),MAX($F535-20,0)*INDEX(Inputs!$G$24:$G$35,MATCH($D535,Inputs!$B$24:$B$35,0)))</f>
        <v>304.15593043999996</v>
      </c>
      <c r="S535" s="22">
        <f>+SUM(P535,MAX($E535-20,0)*INDEX(Inputs!$F$24:$F$35,MATCH($D535,Inputs!$B$24:$B$35,0)),MAX($F535-20,0)*INDEX(Inputs!$G$24:$G$35,MATCH($D535,Inputs!$B$24:$B$35,0)))</f>
        <v>304.33412538399995</v>
      </c>
      <c r="U535" s="19"/>
    </row>
    <row r="536" spans="2:21" s="46" customFormat="1" x14ac:dyDescent="0.25">
      <c r="B536" s="48" t="s">
        <v>142</v>
      </c>
      <c r="C536" s="8">
        <v>2021</v>
      </c>
      <c r="D536" s="37">
        <v>12</v>
      </c>
      <c r="E536" s="49">
        <f>Data!J536</f>
        <v>37</v>
      </c>
      <c r="F536" s="49">
        <f>+Data!I536</f>
        <v>20.544</v>
      </c>
      <c r="G536" s="31">
        <f>+NEM!G536</f>
        <v>6326.4</v>
      </c>
      <c r="H536" s="31">
        <f>NoSolar!E536</f>
        <v>6553.28</v>
      </c>
      <c r="I536" s="31">
        <f>+NEM!M536</f>
        <v>6326.4</v>
      </c>
      <c r="J536" s="31">
        <f>+NB.Hour!E536</f>
        <v>6338.4319999999998</v>
      </c>
      <c r="K536" s="67">
        <v>0</v>
      </c>
      <c r="L536" s="31">
        <f>+-MIN(NEM!G536,0)</f>
        <v>0</v>
      </c>
      <c r="M536" s="31">
        <f>NB.Hour!H536</f>
        <v>12.032</v>
      </c>
      <c r="N536" s="33">
        <f>NoSolar!H536</f>
        <v>390.72076288</v>
      </c>
      <c r="O536" s="33">
        <f>+NEM!P536</f>
        <v>380.69357439999999</v>
      </c>
      <c r="P536" s="33">
        <f>+NB.Hour!N536</f>
        <v>380.77041075200003</v>
      </c>
      <c r="Q536" s="22">
        <f>+SUM(N536,MAX($E536-20,0)*INDEX(Inputs!$F$24:$F$35,MATCH($D536,Inputs!$B$24:$B$35,0)),MAX($F536-20,0)*INDEX(Inputs!$G$24:$G$35,MATCH($D536,Inputs!$B$24:$B$35,0)))</f>
        <v>410.65156287999997</v>
      </c>
      <c r="R536" s="22">
        <f>+SUM(O536,MAX($E536-20,0)*INDEX(Inputs!$F$24:$F$35,MATCH($D536,Inputs!$B$24:$B$35,0)),MAX($F536-20,0)*INDEX(Inputs!$G$24:$G$35,MATCH($D536,Inputs!$B$24:$B$35,0)))</f>
        <v>400.62437439999997</v>
      </c>
      <c r="S536" s="22">
        <f>+SUM(P536,MAX($E536-20,0)*INDEX(Inputs!$F$24:$F$35,MATCH($D536,Inputs!$B$24:$B$35,0)),MAX($F536-20,0)*INDEX(Inputs!$G$24:$G$35,MATCH($D536,Inputs!$B$24:$B$35,0)))</f>
        <v>400.70121075200001</v>
      </c>
      <c r="U536" s="19"/>
    </row>
    <row r="537" spans="2:21" s="46" customFormat="1" x14ac:dyDescent="0.25">
      <c r="B537" s="48" t="s">
        <v>143</v>
      </c>
      <c r="C537" s="8">
        <v>2021</v>
      </c>
      <c r="D537" s="37">
        <v>1</v>
      </c>
      <c r="E537" s="49">
        <f>Data!J537</f>
        <v>46</v>
      </c>
      <c r="F537" s="49">
        <f>+Data!I537</f>
        <v>8.2759999999999998</v>
      </c>
      <c r="G537" s="31">
        <f>+NEM!G537</f>
        <v>-3912.2775000000001</v>
      </c>
      <c r="H537" s="31">
        <f>NoSolar!E537</f>
        <v>1065.32</v>
      </c>
      <c r="I537" s="31">
        <f>+NEM!M537</f>
        <v>0</v>
      </c>
      <c r="J537" s="31">
        <f>+NB.Hour!E537</f>
        <v>679.89449999999999</v>
      </c>
      <c r="K537" s="67">
        <v>0</v>
      </c>
      <c r="L537" s="31">
        <f>+-MIN(NEM!G537,0)</f>
        <v>3912.2775000000001</v>
      </c>
      <c r="M537" s="31">
        <f>NB.Hour!H537</f>
        <v>4592.1719999999996</v>
      </c>
      <c r="N537" s="33">
        <f>NoSolar!H537</f>
        <v>100.93054744</v>
      </c>
      <c r="O537" s="33">
        <f>+NEM!P537</f>
        <v>0</v>
      </c>
      <c r="P537" s="33">
        <f>+NB.Hour!N537</f>
        <v>0</v>
      </c>
      <c r="Q537" s="22">
        <f>+SUM(N537,MAX($E537-20,0)*INDEX(Inputs!$F$24:$F$35,MATCH($D537,Inputs!$B$24:$B$35,0)),MAX($F537-20,0)*INDEX(Inputs!$G$24:$G$35,MATCH($D537,Inputs!$B$24:$B$35,0)))</f>
        <v>127.71054744</v>
      </c>
      <c r="R537" s="22">
        <f>+SUM(O537,MAX($E537-20,0)*INDEX(Inputs!$F$24:$F$35,MATCH($D537,Inputs!$B$24:$B$35,0)),MAX($F537-20,0)*INDEX(Inputs!$G$24:$G$35,MATCH($D537,Inputs!$B$24:$B$35,0)))</f>
        <v>26.78</v>
      </c>
      <c r="S537" s="22">
        <f>+SUM(P537,MAX($E537-20,0)*INDEX(Inputs!$F$24:$F$35,MATCH($D537,Inputs!$B$24:$B$35,0)),MAX($F537-20,0)*INDEX(Inputs!$G$24:$G$35,MATCH($D537,Inputs!$B$24:$B$35,0)))</f>
        <v>26.78</v>
      </c>
      <c r="U537" s="19"/>
    </row>
    <row r="538" spans="2:21" s="46" customFormat="1" x14ac:dyDescent="0.25">
      <c r="B538" s="48" t="s">
        <v>143</v>
      </c>
      <c r="C538" s="8">
        <v>2021</v>
      </c>
      <c r="D538" s="37">
        <v>2</v>
      </c>
      <c r="E538" s="49">
        <f>Data!J538</f>
        <v>46</v>
      </c>
      <c r="F538" s="49">
        <f>+Data!I538</f>
        <v>6.1440000000000001</v>
      </c>
      <c r="G538" s="31">
        <f>+NEM!G538</f>
        <v>-6795.7788</v>
      </c>
      <c r="H538" s="31">
        <f>NoSolar!E538</f>
        <v>925.96</v>
      </c>
      <c r="I538" s="31">
        <f>+NEM!M538</f>
        <v>0</v>
      </c>
      <c r="J538" s="31">
        <f>+NB.Hour!E538</f>
        <v>543.21849999999995</v>
      </c>
      <c r="K538" s="67">
        <v>0</v>
      </c>
      <c r="L538" s="31">
        <f>+-MIN(NEM!G538,0)</f>
        <v>6795.7788</v>
      </c>
      <c r="M538" s="31">
        <f>NB.Hour!H538</f>
        <v>7338.9973</v>
      </c>
      <c r="N538" s="33">
        <f>NoSolar!H538</f>
        <v>87.727302320000007</v>
      </c>
      <c r="O538" s="33">
        <f>+NEM!P538</f>
        <v>0</v>
      </c>
      <c r="P538" s="33">
        <f>+NB.Hour!N538</f>
        <v>0</v>
      </c>
      <c r="Q538" s="22">
        <f>+SUM(N538,MAX($E538-20,0)*INDEX(Inputs!$F$24:$F$35,MATCH($D538,Inputs!$B$24:$B$35,0)),MAX($F538-20,0)*INDEX(Inputs!$G$24:$G$35,MATCH($D538,Inputs!$B$24:$B$35,0)))</f>
        <v>114.50730232000001</v>
      </c>
      <c r="R538" s="22">
        <f>+SUM(O538,MAX($E538-20,0)*INDEX(Inputs!$F$24:$F$35,MATCH($D538,Inputs!$B$24:$B$35,0)),MAX($F538-20,0)*INDEX(Inputs!$G$24:$G$35,MATCH($D538,Inputs!$B$24:$B$35,0)))</f>
        <v>26.78</v>
      </c>
      <c r="S538" s="22">
        <f>+SUM(P538,MAX($E538-20,0)*INDEX(Inputs!$F$24:$F$35,MATCH($D538,Inputs!$B$24:$B$35,0)),MAX($F538-20,0)*INDEX(Inputs!$G$24:$G$35,MATCH($D538,Inputs!$B$24:$B$35,0)))</f>
        <v>26.78</v>
      </c>
      <c r="U538" s="19"/>
    </row>
    <row r="539" spans="2:21" s="46" customFormat="1" x14ac:dyDescent="0.25">
      <c r="B539" s="48" t="s">
        <v>143</v>
      </c>
      <c r="C539" s="8">
        <v>2021</v>
      </c>
      <c r="D539" s="37">
        <v>3</v>
      </c>
      <c r="E539" s="49">
        <f>Data!J539</f>
        <v>46</v>
      </c>
      <c r="F539" s="49">
        <f>+Data!I539</f>
        <v>13.688000000000001</v>
      </c>
      <c r="G539" s="31">
        <f>+NEM!G539</f>
        <v>-14493.9833</v>
      </c>
      <c r="H539" s="31">
        <f>NoSolar!E539</f>
        <v>885.25199999999995</v>
      </c>
      <c r="I539" s="31">
        <f>+NEM!M539</f>
        <v>0</v>
      </c>
      <c r="J539" s="31">
        <f>+NB.Hour!E539</f>
        <v>455.81030000000106</v>
      </c>
      <c r="K539" s="67">
        <v>0</v>
      </c>
      <c r="L539" s="31">
        <f>+-MIN(NEM!G539,0)</f>
        <v>14493.9833</v>
      </c>
      <c r="M539" s="31">
        <f>NB.Hour!H539</f>
        <v>14949.793600000001</v>
      </c>
      <c r="N539" s="33">
        <f>NoSolar!H539</f>
        <v>83.870544984000006</v>
      </c>
      <c r="O539" s="33">
        <f>+NEM!P539</f>
        <v>0</v>
      </c>
      <c r="P539" s="33">
        <f>+NB.Hour!N539</f>
        <v>0</v>
      </c>
      <c r="Q539" s="22">
        <f>+SUM(N539,MAX($E539-20,0)*INDEX(Inputs!$F$24:$F$35,MATCH($D539,Inputs!$B$24:$B$35,0)),MAX($F539-20,0)*INDEX(Inputs!$G$24:$G$35,MATCH($D539,Inputs!$B$24:$B$35,0)))</f>
        <v>110.65054498400001</v>
      </c>
      <c r="R539" s="22">
        <f>+SUM(O539,MAX($E539-20,0)*INDEX(Inputs!$F$24:$F$35,MATCH($D539,Inputs!$B$24:$B$35,0)),MAX($F539-20,0)*INDEX(Inputs!$G$24:$G$35,MATCH($D539,Inputs!$B$24:$B$35,0)))</f>
        <v>26.78</v>
      </c>
      <c r="S539" s="22">
        <f>+SUM(P539,MAX($E539-20,0)*INDEX(Inputs!$F$24:$F$35,MATCH($D539,Inputs!$B$24:$B$35,0)),MAX($F539-20,0)*INDEX(Inputs!$G$24:$G$35,MATCH($D539,Inputs!$B$24:$B$35,0)))</f>
        <v>26.78</v>
      </c>
      <c r="U539" s="19"/>
    </row>
    <row r="540" spans="2:21" s="46" customFormat="1" x14ac:dyDescent="0.25">
      <c r="B540" s="48" t="s">
        <v>143</v>
      </c>
      <c r="C540" s="8">
        <v>2021</v>
      </c>
      <c r="D540" s="37">
        <v>4</v>
      </c>
      <c r="E540" s="49">
        <f>Data!J540</f>
        <v>46</v>
      </c>
      <c r="F540" s="49">
        <f>+Data!I540</f>
        <v>16.475999999999999</v>
      </c>
      <c r="G540" s="31">
        <f>+NEM!G540</f>
        <v>-18556.784800000001</v>
      </c>
      <c r="H540" s="31">
        <f>NoSolar!E540</f>
        <v>783.33600000000001</v>
      </c>
      <c r="I540" s="31">
        <f>+NEM!M540</f>
        <v>0</v>
      </c>
      <c r="J540" s="31">
        <f>+NB.Hour!E540</f>
        <v>366.40530000000001</v>
      </c>
      <c r="K540" s="67">
        <v>0</v>
      </c>
      <c r="L540" s="31">
        <f>+-MIN(NEM!G540,0)</f>
        <v>18556.784800000001</v>
      </c>
      <c r="M540" s="31">
        <f>NB.Hour!H540</f>
        <v>18923.1901</v>
      </c>
      <c r="N540" s="33">
        <f>NoSolar!H540</f>
        <v>74.214819312000003</v>
      </c>
      <c r="O540" s="33">
        <f>+NEM!P540</f>
        <v>0</v>
      </c>
      <c r="P540" s="33">
        <f>+NB.Hour!N540</f>
        <v>0</v>
      </c>
      <c r="Q540" s="22">
        <f>+SUM(N540,MAX($E540-20,0)*INDEX(Inputs!$F$24:$F$35,MATCH($D540,Inputs!$B$24:$B$35,0)),MAX($F540-20,0)*INDEX(Inputs!$G$24:$G$35,MATCH($D540,Inputs!$B$24:$B$35,0)))</f>
        <v>100.994819312</v>
      </c>
      <c r="R540" s="22">
        <f>+SUM(O540,MAX($E540-20,0)*INDEX(Inputs!$F$24:$F$35,MATCH($D540,Inputs!$B$24:$B$35,0)),MAX($F540-20,0)*INDEX(Inputs!$G$24:$G$35,MATCH($D540,Inputs!$B$24:$B$35,0)))</f>
        <v>26.78</v>
      </c>
      <c r="S540" s="22">
        <f>+SUM(P540,MAX($E540-20,0)*INDEX(Inputs!$F$24:$F$35,MATCH($D540,Inputs!$B$24:$B$35,0)),MAX($F540-20,0)*INDEX(Inputs!$G$24:$G$35,MATCH($D540,Inputs!$B$24:$B$35,0)))</f>
        <v>26.78</v>
      </c>
      <c r="U540" s="19"/>
    </row>
    <row r="541" spans="2:21" s="46" customFormat="1" x14ac:dyDescent="0.25">
      <c r="B541" s="48" t="s">
        <v>143</v>
      </c>
      <c r="C541" s="8">
        <v>2021</v>
      </c>
      <c r="D541" s="37">
        <v>5</v>
      </c>
      <c r="E541" s="49">
        <f>Data!J541</f>
        <v>46</v>
      </c>
      <c r="F541" s="49">
        <f>+Data!I541</f>
        <v>32.768000000000001</v>
      </c>
      <c r="G541" s="31">
        <f>+NEM!G541</f>
        <v>-15092.757699999998</v>
      </c>
      <c r="H541" s="31">
        <f>NoSolar!E541</f>
        <v>6146.3959999999997</v>
      </c>
      <c r="I541" s="31">
        <f>+NEM!M541</f>
        <v>0</v>
      </c>
      <c r="J541" s="31">
        <f>+NB.Hour!E541</f>
        <v>3513.4580000000001</v>
      </c>
      <c r="K541" s="67">
        <v>0</v>
      </c>
      <c r="L541" s="31">
        <f>+-MIN(NEM!G541,0)</f>
        <v>15092.757699999998</v>
      </c>
      <c r="M541" s="31">
        <f>NB.Hour!H541</f>
        <v>18606.215700000001</v>
      </c>
      <c r="N541" s="33">
        <f>NoSolar!H541</f>
        <v>372.73811761599995</v>
      </c>
      <c r="O541" s="33">
        <f>+NEM!P541</f>
        <v>0</v>
      </c>
      <c r="P541" s="33">
        <f>+NB.Hour!N541</f>
        <v>0</v>
      </c>
      <c r="Q541" s="22">
        <f>+SUM(N541,MAX($E541-20,0)*INDEX(Inputs!$F$24:$F$35,MATCH($D541,Inputs!$B$24:$B$35,0)),MAX($F541-20,0)*INDEX(Inputs!$G$24:$G$35,MATCH($D541,Inputs!$B$24:$B$35,0)))</f>
        <v>456.33571761599995</v>
      </c>
      <c r="R541" s="22">
        <f>+SUM(O541,MAX($E541-20,0)*INDEX(Inputs!$F$24:$F$35,MATCH($D541,Inputs!$B$24:$B$35,0)),MAX($F541-20,0)*INDEX(Inputs!$G$24:$G$35,MATCH($D541,Inputs!$B$24:$B$35,0)))</f>
        <v>83.5976</v>
      </c>
      <c r="S541" s="22">
        <f>+SUM(P541,MAX($E541-20,0)*INDEX(Inputs!$F$24:$F$35,MATCH($D541,Inputs!$B$24:$B$35,0)),MAX($F541-20,0)*INDEX(Inputs!$G$24:$G$35,MATCH($D541,Inputs!$B$24:$B$35,0)))</f>
        <v>83.5976</v>
      </c>
      <c r="U541" s="19"/>
    </row>
    <row r="542" spans="2:21" s="46" customFormat="1" x14ac:dyDescent="0.25">
      <c r="B542" s="48" t="s">
        <v>143</v>
      </c>
      <c r="C542" s="8">
        <v>2021</v>
      </c>
      <c r="D542" s="37">
        <v>6</v>
      </c>
      <c r="E542" s="49">
        <f>Data!J542</f>
        <v>46</v>
      </c>
      <c r="F542" s="49">
        <f>+Data!I542</f>
        <v>40.96</v>
      </c>
      <c r="G542" s="31">
        <f>+NEM!G542</f>
        <v>-15518.978599999999</v>
      </c>
      <c r="H542" s="31">
        <f>NoSolar!E542</f>
        <v>8527.4480000000003</v>
      </c>
      <c r="I542" s="31">
        <f>+NEM!M542</f>
        <v>0</v>
      </c>
      <c r="J542" s="31">
        <f>+NB.Hour!E542</f>
        <v>5198.5874999999996</v>
      </c>
      <c r="K542" s="67">
        <v>0</v>
      </c>
      <c r="L542" s="31">
        <f>+-MIN(NEM!G542,0)</f>
        <v>15518.978599999999</v>
      </c>
      <c r="M542" s="31">
        <f>NB.Hour!H542</f>
        <v>20717.5661</v>
      </c>
      <c r="N542" s="33">
        <f>NoSolar!H542</f>
        <v>528.49115676800011</v>
      </c>
      <c r="O542" s="33">
        <f>+NEM!P542</f>
        <v>0</v>
      </c>
      <c r="P542" s="33">
        <f>+NB.Hour!N542</f>
        <v>0</v>
      </c>
      <c r="Q542" s="22">
        <f>+SUM(N542,MAX($E542-20,0)*INDEX(Inputs!$F$24:$F$35,MATCH($D542,Inputs!$B$24:$B$35,0)),MAX($F542-20,0)*INDEX(Inputs!$G$24:$G$35,MATCH($D542,Inputs!$B$24:$B$35,0)))</f>
        <v>682.2887567680001</v>
      </c>
      <c r="R542" s="22">
        <f>+SUM(O542,MAX($E542-20,0)*INDEX(Inputs!$F$24:$F$35,MATCH($D542,Inputs!$B$24:$B$35,0)),MAX($F542-20,0)*INDEX(Inputs!$G$24:$G$35,MATCH($D542,Inputs!$B$24:$B$35,0)))</f>
        <v>153.79759999999999</v>
      </c>
      <c r="S542" s="22">
        <f>+SUM(P542,MAX($E542-20,0)*INDEX(Inputs!$F$24:$F$35,MATCH($D542,Inputs!$B$24:$B$35,0)),MAX($F542-20,0)*INDEX(Inputs!$G$24:$G$35,MATCH($D542,Inputs!$B$24:$B$35,0)))</f>
        <v>153.79759999999999</v>
      </c>
      <c r="U542" s="19"/>
    </row>
    <row r="543" spans="2:21" s="46" customFormat="1" x14ac:dyDescent="0.25">
      <c r="B543" s="48" t="s">
        <v>143</v>
      </c>
      <c r="C543" s="8">
        <v>2021</v>
      </c>
      <c r="D543" s="37">
        <v>7</v>
      </c>
      <c r="E543" s="49">
        <f>Data!J543</f>
        <v>47</v>
      </c>
      <c r="F543" s="49">
        <f>+Data!I543</f>
        <v>46.036000000000001</v>
      </c>
      <c r="G543" s="31">
        <f>+NEM!G543</f>
        <v>-4757.7019999999993</v>
      </c>
      <c r="H543" s="31">
        <f>NoSolar!E543</f>
        <v>8483.8520000000008</v>
      </c>
      <c r="I543" s="31">
        <f>+NEM!M543</f>
        <v>0</v>
      </c>
      <c r="J543" s="31">
        <f>+NB.Hour!E543</f>
        <v>4182.3189000000002</v>
      </c>
      <c r="K543" s="67">
        <v>0</v>
      </c>
      <c r="L543" s="31">
        <f>+-MIN(NEM!G543,0)</f>
        <v>4757.7019999999993</v>
      </c>
      <c r="M543" s="31">
        <f>NB.Hour!H543</f>
        <v>8940.0208999999995</v>
      </c>
      <c r="N543" s="33">
        <f>NoSolar!H543</f>
        <v>526.36733403200003</v>
      </c>
      <c r="O543" s="33">
        <f>+NEM!P543</f>
        <v>0</v>
      </c>
      <c r="P543" s="33">
        <f>+NB.Hour!N543</f>
        <v>0</v>
      </c>
      <c r="Q543" s="22">
        <f>+SUM(N543,MAX($E543-20,0)*INDEX(Inputs!$F$24:$F$35,MATCH($D543,Inputs!$B$24:$B$35,0)),MAX($F543-20,0)*INDEX(Inputs!$G$24:$G$35,MATCH($D543,Inputs!$B$24:$B$35,0)))</f>
        <v>711.95549403200005</v>
      </c>
      <c r="R543" s="22">
        <f>+SUM(O543,MAX($E543-20,0)*INDEX(Inputs!$F$24:$F$35,MATCH($D543,Inputs!$B$24:$B$35,0)),MAX($F543-20,0)*INDEX(Inputs!$G$24:$G$35,MATCH($D543,Inputs!$B$24:$B$35,0)))</f>
        <v>185.58815999999999</v>
      </c>
      <c r="S543" s="22">
        <f>+SUM(P543,MAX($E543-20,0)*INDEX(Inputs!$F$24:$F$35,MATCH($D543,Inputs!$B$24:$B$35,0)),MAX($F543-20,0)*INDEX(Inputs!$G$24:$G$35,MATCH($D543,Inputs!$B$24:$B$35,0)))</f>
        <v>185.58815999999999</v>
      </c>
      <c r="U543" s="19"/>
    </row>
    <row r="544" spans="2:21" s="46" customFormat="1" x14ac:dyDescent="0.25">
      <c r="B544" s="48" t="s">
        <v>143</v>
      </c>
      <c r="C544" s="8">
        <v>2021</v>
      </c>
      <c r="D544" s="37">
        <v>8</v>
      </c>
      <c r="E544" s="49">
        <f>Data!J544</f>
        <v>47</v>
      </c>
      <c r="F544" s="49">
        <f>+Data!I544</f>
        <v>44.887999999999998</v>
      </c>
      <c r="G544" s="31">
        <f>+NEM!G544</f>
        <v>-12164.8449</v>
      </c>
      <c r="H544" s="31">
        <f>NoSolar!E544</f>
        <v>2913.732</v>
      </c>
      <c r="I544" s="31">
        <f>+NEM!M544</f>
        <v>0</v>
      </c>
      <c r="J544" s="31">
        <f>+NB.Hour!E544</f>
        <v>1859.7076</v>
      </c>
      <c r="K544" s="67">
        <v>0</v>
      </c>
      <c r="L544" s="31">
        <f>+-MIN(NEM!G544,0)</f>
        <v>12164.8449</v>
      </c>
      <c r="M544" s="31">
        <f>NB.Hour!H544</f>
        <v>14024.5525</v>
      </c>
      <c r="N544" s="33">
        <f>NoSolar!H544</f>
        <v>255.01336811199999</v>
      </c>
      <c r="O544" s="33">
        <f>+NEM!P544</f>
        <v>0</v>
      </c>
      <c r="P544" s="33">
        <f>+NB.Hour!N544</f>
        <v>0</v>
      </c>
      <c r="Q544" s="22">
        <f>+SUM(N544,MAX($E544-20,0)*INDEX(Inputs!$F$24:$F$35,MATCH($D544,Inputs!$B$24:$B$35,0)),MAX($F544-20,0)*INDEX(Inputs!$G$24:$G$35,MATCH($D544,Inputs!$B$24:$B$35,0)))</f>
        <v>433.64464811200003</v>
      </c>
      <c r="R544" s="22">
        <f>+SUM(O544,MAX($E544-20,0)*INDEX(Inputs!$F$24:$F$35,MATCH($D544,Inputs!$B$24:$B$35,0)),MAX($F544-20,0)*INDEX(Inputs!$G$24:$G$35,MATCH($D544,Inputs!$B$24:$B$35,0)))</f>
        <v>178.63127999999998</v>
      </c>
      <c r="S544" s="22">
        <f>+SUM(P544,MAX($E544-20,0)*INDEX(Inputs!$F$24:$F$35,MATCH($D544,Inputs!$B$24:$B$35,0)),MAX($F544-20,0)*INDEX(Inputs!$G$24:$G$35,MATCH($D544,Inputs!$B$24:$B$35,0)))</f>
        <v>178.63127999999998</v>
      </c>
      <c r="U544" s="19"/>
    </row>
    <row r="545" spans="2:21" s="46" customFormat="1" x14ac:dyDescent="0.25">
      <c r="B545" s="48" t="s">
        <v>143</v>
      </c>
      <c r="C545" s="8">
        <v>2021</v>
      </c>
      <c r="D545" s="37">
        <v>9</v>
      </c>
      <c r="E545" s="49">
        <f>Data!J545</f>
        <v>47</v>
      </c>
      <c r="F545" s="49">
        <f>+Data!I545</f>
        <v>28.507999999999999</v>
      </c>
      <c r="G545" s="31">
        <f>+NEM!G545</f>
        <v>-10885.8868</v>
      </c>
      <c r="H545" s="31">
        <f>NoSolar!E545</f>
        <v>4294.2839999999997</v>
      </c>
      <c r="I545" s="31">
        <f>+NEM!M545</f>
        <v>0</v>
      </c>
      <c r="J545" s="31">
        <f>+NB.Hour!E545</f>
        <v>2703.7184000000007</v>
      </c>
      <c r="K545" s="67">
        <v>0</v>
      </c>
      <c r="L545" s="31">
        <f>+-MIN(NEM!G545,0)</f>
        <v>10885.8868</v>
      </c>
      <c r="M545" s="31">
        <f>NB.Hour!H545</f>
        <v>13589.6052</v>
      </c>
      <c r="N545" s="33">
        <f>NoSolar!H545</f>
        <v>290.88217566399999</v>
      </c>
      <c r="O545" s="33">
        <f>+NEM!P545</f>
        <v>0</v>
      </c>
      <c r="P545" s="33">
        <f>+NB.Hour!N545</f>
        <v>0</v>
      </c>
      <c r="Q545" s="22">
        <f>+SUM(N545,MAX($E545-20,0)*INDEX(Inputs!$F$24:$F$35,MATCH($D545,Inputs!$B$24:$B$35,0)),MAX($F545-20,0)*INDEX(Inputs!$G$24:$G$35,MATCH($D545,Inputs!$B$24:$B$35,0)))</f>
        <v>356.55277566399997</v>
      </c>
      <c r="R545" s="22">
        <f>+SUM(O545,MAX($E545-20,0)*INDEX(Inputs!$F$24:$F$35,MATCH($D545,Inputs!$B$24:$B$35,0)),MAX($F545-20,0)*INDEX(Inputs!$G$24:$G$35,MATCH($D545,Inputs!$B$24:$B$35,0)))</f>
        <v>65.670600000000007</v>
      </c>
      <c r="S545" s="22">
        <f>+SUM(P545,MAX($E545-20,0)*INDEX(Inputs!$F$24:$F$35,MATCH($D545,Inputs!$B$24:$B$35,0)),MAX($F545-20,0)*INDEX(Inputs!$G$24:$G$35,MATCH($D545,Inputs!$B$24:$B$35,0)))</f>
        <v>65.670600000000007</v>
      </c>
      <c r="U545" s="19"/>
    </row>
    <row r="546" spans="2:21" s="46" customFormat="1" x14ac:dyDescent="0.25">
      <c r="B546" s="48" t="s">
        <v>143</v>
      </c>
      <c r="C546" s="8">
        <v>2021</v>
      </c>
      <c r="D546" s="37">
        <v>10</v>
      </c>
      <c r="E546" s="49">
        <f>Data!J546</f>
        <v>47</v>
      </c>
      <c r="F546" s="49">
        <f>+Data!I546</f>
        <v>22.116</v>
      </c>
      <c r="G546" s="31">
        <f>+NEM!G546</f>
        <v>-7243.3383000000003</v>
      </c>
      <c r="H546" s="31">
        <f>NoSolar!E546</f>
        <v>2318.3159999999998</v>
      </c>
      <c r="I546" s="31">
        <f>+NEM!M546</f>
        <v>0</v>
      </c>
      <c r="J546" s="31">
        <f>+NB.Hour!E546</f>
        <v>1574.7103</v>
      </c>
      <c r="K546" s="67">
        <v>0</v>
      </c>
      <c r="L546" s="31">
        <f>+-MIN(NEM!G546,0)</f>
        <v>7243.3383000000003</v>
      </c>
      <c r="M546" s="31">
        <f>NB.Hour!H546</f>
        <v>8818.0486000000001</v>
      </c>
      <c r="N546" s="33">
        <f>NoSolar!H546</f>
        <v>203.55229393600001</v>
      </c>
      <c r="O546" s="33">
        <f>+NEM!P546</f>
        <v>0</v>
      </c>
      <c r="P546" s="33">
        <f>+NB.Hour!N546</f>
        <v>0</v>
      </c>
      <c r="Q546" s="22">
        <f>+SUM(N546,MAX($E546-20,0)*INDEX(Inputs!$F$24:$F$35,MATCH($D546,Inputs!$B$24:$B$35,0)),MAX($F546-20,0)*INDEX(Inputs!$G$24:$G$35,MATCH($D546,Inputs!$B$24:$B$35,0)))</f>
        <v>240.77849393600002</v>
      </c>
      <c r="R546" s="22">
        <f>+SUM(O546,MAX($E546-20,0)*INDEX(Inputs!$F$24:$F$35,MATCH($D546,Inputs!$B$24:$B$35,0)),MAX($F546-20,0)*INDEX(Inputs!$G$24:$G$35,MATCH($D546,Inputs!$B$24:$B$35,0)))</f>
        <v>37.226199999999999</v>
      </c>
      <c r="S546" s="22">
        <f>+SUM(P546,MAX($E546-20,0)*INDEX(Inputs!$F$24:$F$35,MATCH($D546,Inputs!$B$24:$B$35,0)),MAX($F546-20,0)*INDEX(Inputs!$G$24:$G$35,MATCH($D546,Inputs!$B$24:$B$35,0)))</f>
        <v>37.226199999999999</v>
      </c>
      <c r="U546" s="19"/>
    </row>
    <row r="547" spans="2:21" s="46" customFormat="1" x14ac:dyDescent="0.25">
      <c r="B547" s="48" t="s">
        <v>143</v>
      </c>
      <c r="C547" s="8">
        <v>2021</v>
      </c>
      <c r="D547" s="37">
        <v>11</v>
      </c>
      <c r="E547" s="49">
        <f>Data!J547</f>
        <v>47</v>
      </c>
      <c r="F547" s="49">
        <f>+Data!I547</f>
        <v>8.44</v>
      </c>
      <c r="G547" s="31">
        <f>+NEM!G547</f>
        <v>-2685.6208000000006</v>
      </c>
      <c r="H547" s="31">
        <f>NoSolar!E547</f>
        <v>3227.7</v>
      </c>
      <c r="I547" s="31">
        <f>+NEM!M547</f>
        <v>0</v>
      </c>
      <c r="J547" s="31">
        <f>+NB.Hour!E547</f>
        <v>2215.7400999999991</v>
      </c>
      <c r="K547" s="67">
        <v>0</v>
      </c>
      <c r="L547" s="31">
        <f>+-MIN(NEM!G547,0)</f>
        <v>2685.6208000000006</v>
      </c>
      <c r="M547" s="31">
        <f>NB.Hour!H547</f>
        <v>4901.3608999999997</v>
      </c>
      <c r="N547" s="33">
        <f>NoSolar!H547</f>
        <v>243.74342920000001</v>
      </c>
      <c r="O547" s="33">
        <f>+NEM!P547</f>
        <v>0</v>
      </c>
      <c r="P547" s="33">
        <f>+NB.Hour!N547</f>
        <v>0</v>
      </c>
      <c r="Q547" s="22">
        <f>+SUM(N547,MAX($E547-20,0)*INDEX(Inputs!$F$24:$F$35,MATCH($D547,Inputs!$B$24:$B$35,0)),MAX($F547-20,0)*INDEX(Inputs!$G$24:$G$35,MATCH($D547,Inputs!$B$24:$B$35,0)))</f>
        <v>271.55342919999998</v>
      </c>
      <c r="R547" s="22">
        <f>+SUM(O547,MAX($E547-20,0)*INDEX(Inputs!$F$24:$F$35,MATCH($D547,Inputs!$B$24:$B$35,0)),MAX($F547-20,0)*INDEX(Inputs!$G$24:$G$35,MATCH($D547,Inputs!$B$24:$B$35,0)))</f>
        <v>27.810000000000002</v>
      </c>
      <c r="S547" s="22">
        <f>+SUM(P547,MAX($E547-20,0)*INDEX(Inputs!$F$24:$F$35,MATCH($D547,Inputs!$B$24:$B$35,0)),MAX($F547-20,0)*INDEX(Inputs!$G$24:$G$35,MATCH($D547,Inputs!$B$24:$B$35,0)))</f>
        <v>27.810000000000002</v>
      </c>
      <c r="U547" s="19"/>
    </row>
    <row r="548" spans="2:21" s="46" customFormat="1" x14ac:dyDescent="0.25">
      <c r="B548" s="48" t="s">
        <v>143</v>
      </c>
      <c r="C548" s="8">
        <v>2021</v>
      </c>
      <c r="D548" s="37">
        <v>12</v>
      </c>
      <c r="E548" s="49">
        <f>Data!J548</f>
        <v>47</v>
      </c>
      <c r="F548" s="49">
        <f>+Data!I548</f>
        <v>11.795999999999999</v>
      </c>
      <c r="G548" s="31">
        <f>+NEM!G548</f>
        <v>1844.9681999999998</v>
      </c>
      <c r="H548" s="31">
        <f>NoSolar!E548</f>
        <v>4943.3959999999997</v>
      </c>
      <c r="I548" s="31">
        <f>+NEM!M548</f>
        <v>0</v>
      </c>
      <c r="J548" s="31">
        <f>+NB.Hour!E548</f>
        <v>3797.5616999999997</v>
      </c>
      <c r="K548" s="67">
        <v>0</v>
      </c>
      <c r="L548" s="31">
        <f>+-MIN(NEM!G548,0)</f>
        <v>0</v>
      </c>
      <c r="M548" s="31">
        <f>NB.Hour!H548</f>
        <v>1952.5934999999999</v>
      </c>
      <c r="N548" s="33">
        <f>NoSolar!H548</f>
        <v>319.57032961599998</v>
      </c>
      <c r="O548" s="33">
        <f>+NEM!P548</f>
        <v>0</v>
      </c>
      <c r="P548" s="33">
        <f>+NB.Hour!N548</f>
        <v>0</v>
      </c>
      <c r="Q548" s="22">
        <f>+SUM(N548,MAX($E548-20,0)*INDEX(Inputs!$F$24:$F$35,MATCH($D548,Inputs!$B$24:$B$35,0)),MAX($F548-20,0)*INDEX(Inputs!$G$24:$G$35,MATCH($D548,Inputs!$B$24:$B$35,0)))</f>
        <v>347.38032961599998</v>
      </c>
      <c r="R548" s="22">
        <f>+SUM(O548,MAX($E548-20,0)*INDEX(Inputs!$F$24:$F$35,MATCH($D548,Inputs!$B$24:$B$35,0)),MAX($F548-20,0)*INDEX(Inputs!$G$24:$G$35,MATCH($D548,Inputs!$B$24:$B$35,0)))</f>
        <v>27.810000000000002</v>
      </c>
      <c r="S548" s="22">
        <f>+SUM(P548,MAX($E548-20,0)*INDEX(Inputs!$F$24:$F$35,MATCH($D548,Inputs!$B$24:$B$35,0)),MAX($F548-20,0)*INDEX(Inputs!$G$24:$G$35,MATCH($D548,Inputs!$B$24:$B$35,0)))</f>
        <v>27.810000000000002</v>
      </c>
      <c r="U548" s="19"/>
    </row>
    <row r="549" spans="2:21" s="46" customFormat="1" x14ac:dyDescent="0.25">
      <c r="B549" s="48" t="s">
        <v>144</v>
      </c>
      <c r="C549" s="8">
        <v>2021</v>
      </c>
      <c r="D549" s="37">
        <v>1</v>
      </c>
      <c r="E549" s="49">
        <f>Data!J549</f>
        <v>9</v>
      </c>
      <c r="F549" s="49">
        <f>+Data!I549</f>
        <v>7.4546999999999999</v>
      </c>
      <c r="G549" s="31">
        <f>+NEM!G549</f>
        <v>2814.643</v>
      </c>
      <c r="H549" s="31">
        <f>NoSolar!E549</f>
        <v>3072.0273000000002</v>
      </c>
      <c r="I549" s="31">
        <f>+NEM!M549</f>
        <v>847.0627000000004</v>
      </c>
      <c r="J549" s="31">
        <f>+NB.Hour!E549</f>
        <v>2835.8397</v>
      </c>
      <c r="K549" s="67">
        <v>0</v>
      </c>
      <c r="L549" s="31">
        <f>+-MIN(NEM!G549,0)</f>
        <v>0</v>
      </c>
      <c r="M549" s="31">
        <f>NB.Hour!H549</f>
        <v>21.1967</v>
      </c>
      <c r="N549" s="33">
        <f>NoSolar!H549</f>
        <v>236.86331855080002</v>
      </c>
      <c r="O549" s="33">
        <f>+NEM!P549</f>
        <v>80.252414323400046</v>
      </c>
      <c r="P549" s="33">
        <f>+NB.Hour!N549</f>
        <v>225.62332415419999</v>
      </c>
      <c r="Q549" s="22">
        <f>+SUM(N549,MAX($E549-20,0)*INDEX(Inputs!$F$24:$F$35,MATCH($D549,Inputs!$B$24:$B$35,0)),MAX($F549-20,0)*INDEX(Inputs!$G$24:$G$35,MATCH($D549,Inputs!$B$24:$B$35,0)))</f>
        <v>236.86331855080002</v>
      </c>
      <c r="R549" s="22">
        <f>+SUM(O549,MAX($E549-20,0)*INDEX(Inputs!$F$24:$F$35,MATCH($D549,Inputs!$B$24:$B$35,0)),MAX($F549-20,0)*INDEX(Inputs!$G$24:$G$35,MATCH($D549,Inputs!$B$24:$B$35,0)))</f>
        <v>80.252414323400046</v>
      </c>
      <c r="S549" s="22">
        <f>+SUM(P549,MAX($E549-20,0)*INDEX(Inputs!$F$24:$F$35,MATCH($D549,Inputs!$B$24:$B$35,0)),MAX($F549-20,0)*INDEX(Inputs!$G$24:$G$35,MATCH($D549,Inputs!$B$24:$B$35,0)))</f>
        <v>225.62332415419999</v>
      </c>
      <c r="U549" s="19"/>
    </row>
    <row r="550" spans="2:21" s="46" customFormat="1" x14ac:dyDescent="0.25">
      <c r="B550" s="48" t="s">
        <v>144</v>
      </c>
      <c r="C550" s="8">
        <v>2021</v>
      </c>
      <c r="D550" s="37">
        <v>2</v>
      </c>
      <c r="E550" s="49">
        <f>Data!J550</f>
        <v>9</v>
      </c>
      <c r="F550" s="49">
        <f>+Data!I550</f>
        <v>6.7584</v>
      </c>
      <c r="G550" s="31">
        <f>+NEM!G550</f>
        <v>886.0501999999999</v>
      </c>
      <c r="H550" s="31">
        <f>NoSolar!E550</f>
        <v>1918.8797</v>
      </c>
      <c r="I550" s="31">
        <f>+NEM!M550</f>
        <v>886.0501999999999</v>
      </c>
      <c r="J550" s="31">
        <f>+NB.Hour!E550</f>
        <v>1328.0083</v>
      </c>
      <c r="K550" s="67">
        <v>0</v>
      </c>
      <c r="L550" s="31">
        <f>+-MIN(NEM!G550,0)</f>
        <v>0</v>
      </c>
      <c r="M550" s="31">
        <f>NB.Hour!H550</f>
        <v>441.9581</v>
      </c>
      <c r="N550" s="33">
        <f>NoSolar!H550</f>
        <v>181.7985005374</v>
      </c>
      <c r="O550" s="33">
        <f>+NEM!P550</f>
        <v>83.946168048399997</v>
      </c>
      <c r="P550" s="33">
        <f>+NB.Hour!N550</f>
        <v>109.10772659760001</v>
      </c>
      <c r="Q550" s="22">
        <f>+SUM(N550,MAX($E550-20,0)*INDEX(Inputs!$F$24:$F$35,MATCH($D550,Inputs!$B$24:$B$35,0)),MAX($F550-20,0)*INDEX(Inputs!$G$24:$G$35,MATCH($D550,Inputs!$B$24:$B$35,0)))</f>
        <v>181.7985005374</v>
      </c>
      <c r="R550" s="22">
        <f>+SUM(O550,MAX($E550-20,0)*INDEX(Inputs!$F$24:$F$35,MATCH($D550,Inputs!$B$24:$B$35,0)),MAX($F550-20,0)*INDEX(Inputs!$G$24:$G$35,MATCH($D550,Inputs!$B$24:$B$35,0)))</f>
        <v>83.946168048399997</v>
      </c>
      <c r="S550" s="22">
        <f>+SUM(P550,MAX($E550-20,0)*INDEX(Inputs!$F$24:$F$35,MATCH($D550,Inputs!$B$24:$B$35,0)),MAX($F550-20,0)*INDEX(Inputs!$G$24:$G$35,MATCH($D550,Inputs!$B$24:$B$35,0)))</f>
        <v>109.10772659760001</v>
      </c>
      <c r="U550" s="19"/>
    </row>
    <row r="551" spans="2:21" s="46" customFormat="1" x14ac:dyDescent="0.25">
      <c r="B551" s="48" t="s">
        <v>144</v>
      </c>
      <c r="C551" s="8">
        <v>2021</v>
      </c>
      <c r="D551" s="37">
        <v>3</v>
      </c>
      <c r="E551" s="49">
        <f>Data!J551</f>
        <v>9</v>
      </c>
      <c r="F551" s="49">
        <f>+Data!I551</f>
        <v>6.1643999999999997</v>
      </c>
      <c r="G551" s="31">
        <f>+NEM!G551</f>
        <v>-412.80350000000021</v>
      </c>
      <c r="H551" s="31">
        <f>NoSolar!E551</f>
        <v>1918.3417999999999</v>
      </c>
      <c r="I551" s="31">
        <f>+NEM!M551</f>
        <v>0</v>
      </c>
      <c r="J551" s="31">
        <f>+NB.Hour!E551</f>
        <v>912.24639999999977</v>
      </c>
      <c r="K551" s="67">
        <v>0</v>
      </c>
      <c r="L551" s="31">
        <f>+-MIN(NEM!G551,0)</f>
        <v>412.80350000000021</v>
      </c>
      <c r="M551" s="31">
        <f>NB.Hour!H551</f>
        <v>1325.0499</v>
      </c>
      <c r="N551" s="33">
        <f>NoSolar!H551</f>
        <v>181.7475388156</v>
      </c>
      <c r="O551" s="33">
        <f>+NEM!P551</f>
        <v>0</v>
      </c>
      <c r="P551" s="33">
        <f>+NB.Hour!N551</f>
        <v>36.327911709799977</v>
      </c>
      <c r="Q551" s="22">
        <f>+SUM(N551,MAX($E551-20,0)*INDEX(Inputs!$F$24:$F$35,MATCH($D551,Inputs!$B$24:$B$35,0)),MAX($F551-20,0)*INDEX(Inputs!$G$24:$G$35,MATCH($D551,Inputs!$B$24:$B$35,0)))</f>
        <v>181.7475388156</v>
      </c>
      <c r="R551" s="22">
        <f>+SUM(O551,MAX($E551-20,0)*INDEX(Inputs!$F$24:$F$35,MATCH($D551,Inputs!$B$24:$B$35,0)),MAX($F551-20,0)*INDEX(Inputs!$G$24:$G$35,MATCH($D551,Inputs!$B$24:$B$35,0)))</f>
        <v>0</v>
      </c>
      <c r="S551" s="22">
        <f>+SUM(P551,MAX($E551-20,0)*INDEX(Inputs!$F$24:$F$35,MATCH($D551,Inputs!$B$24:$B$35,0)),MAX($F551-20,0)*INDEX(Inputs!$G$24:$G$35,MATCH($D551,Inputs!$B$24:$B$35,0)))</f>
        <v>36.327911709799977</v>
      </c>
      <c r="U551" s="19"/>
    </row>
    <row r="552" spans="2:21" s="46" customFormat="1" x14ac:dyDescent="0.25">
      <c r="B552" s="48" t="s">
        <v>144</v>
      </c>
      <c r="C552" s="8">
        <v>2021</v>
      </c>
      <c r="D552" s="37">
        <v>4</v>
      </c>
      <c r="E552" s="49">
        <f>Data!J552</f>
        <v>9</v>
      </c>
      <c r="F552" s="49">
        <f>+Data!I552</f>
        <v>5.8982000000000001</v>
      </c>
      <c r="G552" s="31">
        <f>+NEM!G552</f>
        <v>-689.96569999999997</v>
      </c>
      <c r="H552" s="31">
        <f>NoSolar!E552</f>
        <v>1756.0019</v>
      </c>
      <c r="I552" s="31">
        <f>+NEM!M552</f>
        <v>0</v>
      </c>
      <c r="J552" s="31">
        <f>+NB.Hour!E552</f>
        <v>679.34709999999995</v>
      </c>
      <c r="K552" s="67">
        <v>0</v>
      </c>
      <c r="L552" s="31">
        <f>+-MIN(NEM!G552,0)</f>
        <v>689.96569999999997</v>
      </c>
      <c r="M552" s="31">
        <f>NB.Hour!H552</f>
        <v>1369.3127999999999</v>
      </c>
      <c r="N552" s="33">
        <f>NoSolar!H552</f>
        <v>166.3671320098</v>
      </c>
      <c r="O552" s="33">
        <f>+NEM!P552</f>
        <v>0</v>
      </c>
      <c r="P552" s="33">
        <f>+NB.Hour!N552</f>
        <v>12.588985980199993</v>
      </c>
      <c r="Q552" s="22">
        <f>+SUM(N552,MAX($E552-20,0)*INDEX(Inputs!$F$24:$F$35,MATCH($D552,Inputs!$B$24:$B$35,0)),MAX($F552-20,0)*INDEX(Inputs!$G$24:$G$35,MATCH($D552,Inputs!$B$24:$B$35,0)))</f>
        <v>166.3671320098</v>
      </c>
      <c r="R552" s="22">
        <f>+SUM(O552,MAX($E552-20,0)*INDEX(Inputs!$F$24:$F$35,MATCH($D552,Inputs!$B$24:$B$35,0)),MAX($F552-20,0)*INDEX(Inputs!$G$24:$G$35,MATCH($D552,Inputs!$B$24:$B$35,0)))</f>
        <v>0</v>
      </c>
      <c r="S552" s="22">
        <f>+SUM(P552,MAX($E552-20,0)*INDEX(Inputs!$F$24:$F$35,MATCH($D552,Inputs!$B$24:$B$35,0)),MAX($F552-20,0)*INDEX(Inputs!$G$24:$G$35,MATCH($D552,Inputs!$B$24:$B$35,0)))</f>
        <v>12.588985980199993</v>
      </c>
      <c r="U552" s="19"/>
    </row>
    <row r="553" spans="2:21" s="46" customFormat="1" x14ac:dyDescent="0.25">
      <c r="B553" s="48" t="s">
        <v>144</v>
      </c>
      <c r="C553" s="8">
        <v>2021</v>
      </c>
      <c r="D553" s="37">
        <v>5</v>
      </c>
      <c r="E553" s="49">
        <f>Data!J553</f>
        <v>9</v>
      </c>
      <c r="F553" s="49">
        <f>+Data!I553</f>
        <v>5.2838000000000003</v>
      </c>
      <c r="G553" s="31">
        <f>+NEM!G553</f>
        <v>-1023.4337999999998</v>
      </c>
      <c r="H553" s="31">
        <f>NoSolar!E553</f>
        <v>1628.3782000000001</v>
      </c>
      <c r="I553" s="31">
        <f>+NEM!M553</f>
        <v>0</v>
      </c>
      <c r="J553" s="31">
        <f>+NB.Hour!E553</f>
        <v>545.85400000000004</v>
      </c>
      <c r="K553" s="67">
        <v>0</v>
      </c>
      <c r="L553" s="31">
        <f>+-MIN(NEM!G553,0)</f>
        <v>1023.4337999999998</v>
      </c>
      <c r="M553" s="31">
        <f>NB.Hour!H553</f>
        <v>1569.2878000000001</v>
      </c>
      <c r="N553" s="33">
        <f>NoSolar!H553</f>
        <v>154.27580742440003</v>
      </c>
      <c r="O553" s="33">
        <f>+NEM!P553</f>
        <v>0</v>
      </c>
      <c r="P553" s="33">
        <f>+NB.Hour!N553</f>
        <v>0</v>
      </c>
      <c r="Q553" s="22">
        <f>+SUM(N553,MAX($E553-20,0)*INDEX(Inputs!$F$24:$F$35,MATCH($D553,Inputs!$B$24:$B$35,0)),MAX($F553-20,0)*INDEX(Inputs!$G$24:$G$35,MATCH($D553,Inputs!$B$24:$B$35,0)))</f>
        <v>154.27580742440003</v>
      </c>
      <c r="R553" s="22">
        <f>+SUM(O553,MAX($E553-20,0)*INDEX(Inputs!$F$24:$F$35,MATCH($D553,Inputs!$B$24:$B$35,0)),MAX($F553-20,0)*INDEX(Inputs!$G$24:$G$35,MATCH($D553,Inputs!$B$24:$B$35,0)))</f>
        <v>0</v>
      </c>
      <c r="S553" s="22">
        <f>+SUM(P553,MAX($E553-20,0)*INDEX(Inputs!$F$24:$F$35,MATCH($D553,Inputs!$B$24:$B$35,0)),MAX($F553-20,0)*INDEX(Inputs!$G$24:$G$35,MATCH($D553,Inputs!$B$24:$B$35,0)))</f>
        <v>0</v>
      </c>
      <c r="U553" s="19"/>
    </row>
    <row r="554" spans="2:21" s="46" customFormat="1" x14ac:dyDescent="0.25">
      <c r="B554" s="48" t="s">
        <v>144</v>
      </c>
      <c r="C554" s="8">
        <v>2021</v>
      </c>
      <c r="D554" s="37">
        <v>6</v>
      </c>
      <c r="E554" s="49">
        <f>Data!J554</f>
        <v>9</v>
      </c>
      <c r="F554" s="49">
        <f>+Data!I554</f>
        <v>6.0415999999999999</v>
      </c>
      <c r="G554" s="31">
        <f>+NEM!G554</f>
        <v>-1055.7119999999998</v>
      </c>
      <c r="H554" s="31">
        <f>NoSolar!E554</f>
        <v>1842.1611</v>
      </c>
      <c r="I554" s="31">
        <f>+NEM!M554</f>
        <v>0</v>
      </c>
      <c r="J554" s="31">
        <f>+NB.Hour!E554</f>
        <v>586.99469999999997</v>
      </c>
      <c r="K554" s="67">
        <v>0</v>
      </c>
      <c r="L554" s="31">
        <f>+-MIN(NEM!G554,0)</f>
        <v>1055.7119999999998</v>
      </c>
      <c r="M554" s="31">
        <f>NB.Hour!H554</f>
        <v>1642.7067</v>
      </c>
      <c r="N554" s="33">
        <f>NoSolar!H554</f>
        <v>193.88745577500001</v>
      </c>
      <c r="O554" s="33">
        <f>+NEM!P554</f>
        <v>0</v>
      </c>
      <c r="P554" s="33">
        <f>+NB.Hour!N554</f>
        <v>0</v>
      </c>
      <c r="Q554" s="22">
        <f>+SUM(N554,MAX($E554-20,0)*INDEX(Inputs!$F$24:$F$35,MATCH($D554,Inputs!$B$24:$B$35,0)),MAX($F554-20,0)*INDEX(Inputs!$G$24:$G$35,MATCH($D554,Inputs!$B$24:$B$35,0)))</f>
        <v>193.88745577500001</v>
      </c>
      <c r="R554" s="22">
        <f>+SUM(O554,MAX($E554-20,0)*INDEX(Inputs!$F$24:$F$35,MATCH($D554,Inputs!$B$24:$B$35,0)),MAX($F554-20,0)*INDEX(Inputs!$G$24:$G$35,MATCH($D554,Inputs!$B$24:$B$35,0)))</f>
        <v>0</v>
      </c>
      <c r="S554" s="22">
        <f>+SUM(P554,MAX($E554-20,0)*INDEX(Inputs!$F$24:$F$35,MATCH($D554,Inputs!$B$24:$B$35,0)),MAX($F554-20,0)*INDEX(Inputs!$G$24:$G$35,MATCH($D554,Inputs!$B$24:$B$35,0)))</f>
        <v>0</v>
      </c>
      <c r="U554" s="19"/>
    </row>
    <row r="555" spans="2:21" s="46" customFormat="1" x14ac:dyDescent="0.25">
      <c r="B555" s="48" t="s">
        <v>144</v>
      </c>
      <c r="C555" s="8">
        <v>2021</v>
      </c>
      <c r="D555" s="37">
        <v>7</v>
      </c>
      <c r="E555" s="49">
        <f>Data!J555</f>
        <v>9</v>
      </c>
      <c r="F555" s="49">
        <f>+Data!I555</f>
        <v>6.3078000000000003</v>
      </c>
      <c r="G555" s="31">
        <f>+NEM!G555</f>
        <v>-627.28169999999977</v>
      </c>
      <c r="H555" s="31">
        <f>NoSolar!E555</f>
        <v>1873.3828000000001</v>
      </c>
      <c r="I555" s="31">
        <f>+NEM!M555</f>
        <v>0</v>
      </c>
      <c r="J555" s="31">
        <f>+NB.Hour!E555</f>
        <v>667.58140000000026</v>
      </c>
      <c r="K555" s="67">
        <v>0</v>
      </c>
      <c r="L555" s="31">
        <f>+-MIN(NEM!G555,0)</f>
        <v>627.28169999999977</v>
      </c>
      <c r="M555" s="31">
        <f>NB.Hour!H555</f>
        <v>1294.8631</v>
      </c>
      <c r="N555" s="33">
        <f>NoSolar!H555</f>
        <v>197.17353969999999</v>
      </c>
      <c r="O555" s="33">
        <f>+NEM!P555</f>
        <v>0</v>
      </c>
      <c r="P555" s="33">
        <f>+NB.Hour!N555</f>
        <v>13.355148337000017</v>
      </c>
      <c r="Q555" s="22">
        <f>+SUM(N555,MAX($E555-20,0)*INDEX(Inputs!$F$24:$F$35,MATCH($D555,Inputs!$B$24:$B$35,0)),MAX($F555-20,0)*INDEX(Inputs!$G$24:$G$35,MATCH($D555,Inputs!$B$24:$B$35,0)))</f>
        <v>197.17353969999999</v>
      </c>
      <c r="R555" s="22">
        <f>+SUM(O555,MAX($E555-20,0)*INDEX(Inputs!$F$24:$F$35,MATCH($D555,Inputs!$B$24:$B$35,0)),MAX($F555-20,0)*INDEX(Inputs!$G$24:$G$35,MATCH($D555,Inputs!$B$24:$B$35,0)))</f>
        <v>0</v>
      </c>
      <c r="S555" s="22">
        <f>+SUM(P555,MAX($E555-20,0)*INDEX(Inputs!$F$24:$F$35,MATCH($D555,Inputs!$B$24:$B$35,0)),MAX($F555-20,0)*INDEX(Inputs!$G$24:$G$35,MATCH($D555,Inputs!$B$24:$B$35,0)))</f>
        <v>13.355148337000017</v>
      </c>
      <c r="U555" s="19"/>
    </row>
    <row r="556" spans="2:21" s="46" customFormat="1" x14ac:dyDescent="0.25">
      <c r="B556" s="48" t="s">
        <v>144</v>
      </c>
      <c r="C556" s="8">
        <v>2021</v>
      </c>
      <c r="D556" s="37">
        <v>8</v>
      </c>
      <c r="E556" s="49">
        <f>Data!J556</f>
        <v>9</v>
      </c>
      <c r="F556" s="49">
        <f>+Data!I556</f>
        <v>6.7378999999999998</v>
      </c>
      <c r="G556" s="31">
        <f>+NEM!G556</f>
        <v>-429.04960000000028</v>
      </c>
      <c r="H556" s="31">
        <f>NoSolar!E556</f>
        <v>1846.4286999999999</v>
      </c>
      <c r="I556" s="31">
        <f>+NEM!M556</f>
        <v>0</v>
      </c>
      <c r="J556" s="31">
        <f>+NB.Hour!E556</f>
        <v>771.69449999999995</v>
      </c>
      <c r="K556" s="67">
        <v>0</v>
      </c>
      <c r="L556" s="31">
        <f>+-MIN(NEM!G556,0)</f>
        <v>429.04960000000028</v>
      </c>
      <c r="M556" s="31">
        <f>NB.Hour!H556</f>
        <v>1200.7440999999999</v>
      </c>
      <c r="N556" s="33">
        <f>NoSolar!H556</f>
        <v>194.33662067499998</v>
      </c>
      <c r="O556" s="33">
        <f>+NEM!P556</f>
        <v>0</v>
      </c>
      <c r="P556" s="33">
        <f>+NB.Hour!N556</f>
        <v>35.820711703999997</v>
      </c>
      <c r="Q556" s="22">
        <f>+SUM(N556,MAX($E556-20,0)*INDEX(Inputs!$F$24:$F$35,MATCH($D556,Inputs!$B$24:$B$35,0)),MAX($F556-20,0)*INDEX(Inputs!$G$24:$G$35,MATCH($D556,Inputs!$B$24:$B$35,0)))</f>
        <v>194.33662067499998</v>
      </c>
      <c r="R556" s="22">
        <f>+SUM(O556,MAX($E556-20,0)*INDEX(Inputs!$F$24:$F$35,MATCH($D556,Inputs!$B$24:$B$35,0)),MAX($F556-20,0)*INDEX(Inputs!$G$24:$G$35,MATCH($D556,Inputs!$B$24:$B$35,0)))</f>
        <v>0</v>
      </c>
      <c r="S556" s="22">
        <f>+SUM(P556,MAX($E556-20,0)*INDEX(Inputs!$F$24:$F$35,MATCH($D556,Inputs!$B$24:$B$35,0)),MAX($F556-20,0)*INDEX(Inputs!$G$24:$G$35,MATCH($D556,Inputs!$B$24:$B$35,0)))</f>
        <v>35.820711703999997</v>
      </c>
      <c r="U556" s="19"/>
    </row>
    <row r="557" spans="2:21" s="46" customFormat="1" x14ac:dyDescent="0.25">
      <c r="B557" s="48" t="s">
        <v>144</v>
      </c>
      <c r="C557" s="8">
        <v>2021</v>
      </c>
      <c r="D557" s="37">
        <v>9</v>
      </c>
      <c r="E557" s="49">
        <f>Data!J557</f>
        <v>9</v>
      </c>
      <c r="F557" s="49">
        <f>+Data!I557</f>
        <v>5.9801000000000002</v>
      </c>
      <c r="G557" s="31">
        <f>+NEM!G557</f>
        <v>-634.0943000000002</v>
      </c>
      <c r="H557" s="31">
        <f>NoSolar!E557</f>
        <v>1601.8242</v>
      </c>
      <c r="I557" s="31">
        <f>+NEM!M557</f>
        <v>0</v>
      </c>
      <c r="J557" s="31">
        <f>+NB.Hour!E557</f>
        <v>681.19299999999976</v>
      </c>
      <c r="K557" s="67">
        <v>0</v>
      </c>
      <c r="L557" s="31">
        <f>+-MIN(NEM!G557,0)</f>
        <v>634.0943000000002</v>
      </c>
      <c r="M557" s="31">
        <f>NB.Hour!H557</f>
        <v>1315.2873</v>
      </c>
      <c r="N557" s="33">
        <f>NoSolar!H557</f>
        <v>151.7600283564</v>
      </c>
      <c r="O557" s="33">
        <f>+NEM!P557</f>
        <v>0</v>
      </c>
      <c r="P557" s="33">
        <f>+NB.Hour!N557</f>
        <v>14.806574392999984</v>
      </c>
      <c r="Q557" s="22">
        <f>+SUM(N557,MAX($E557-20,0)*INDEX(Inputs!$F$24:$F$35,MATCH($D557,Inputs!$B$24:$B$35,0)),MAX($F557-20,0)*INDEX(Inputs!$G$24:$G$35,MATCH($D557,Inputs!$B$24:$B$35,0)))</f>
        <v>151.7600283564</v>
      </c>
      <c r="R557" s="22">
        <f>+SUM(O557,MAX($E557-20,0)*INDEX(Inputs!$F$24:$F$35,MATCH($D557,Inputs!$B$24:$B$35,0)),MAX($F557-20,0)*INDEX(Inputs!$G$24:$G$35,MATCH($D557,Inputs!$B$24:$B$35,0)))</f>
        <v>0</v>
      </c>
      <c r="S557" s="22">
        <f>+SUM(P557,MAX($E557-20,0)*INDEX(Inputs!$F$24:$F$35,MATCH($D557,Inputs!$B$24:$B$35,0)),MAX($F557-20,0)*INDEX(Inputs!$G$24:$G$35,MATCH($D557,Inputs!$B$24:$B$35,0)))</f>
        <v>14.806574392999984</v>
      </c>
      <c r="U557" s="19"/>
    </row>
    <row r="558" spans="2:21" s="46" customFormat="1" x14ac:dyDescent="0.25">
      <c r="B558" s="48" t="s">
        <v>144</v>
      </c>
      <c r="C558" s="8">
        <v>2021</v>
      </c>
      <c r="D558" s="37">
        <v>10</v>
      </c>
      <c r="E558" s="49">
        <f>Data!J558</f>
        <v>9</v>
      </c>
      <c r="F558" s="49">
        <f>+Data!I558</f>
        <v>6.1440000000000001</v>
      </c>
      <c r="G558" s="31">
        <f>+NEM!G558</f>
        <v>205.93070000000012</v>
      </c>
      <c r="H558" s="31">
        <f>NoSolar!E558</f>
        <v>1775.413</v>
      </c>
      <c r="I558" s="31">
        <f>+NEM!M558</f>
        <v>0</v>
      </c>
      <c r="J558" s="31">
        <f>+NB.Hour!E558</f>
        <v>1005.0518000000001</v>
      </c>
      <c r="K558" s="67">
        <v>0</v>
      </c>
      <c r="L558" s="31">
        <f>+-MIN(NEM!G558,0)</f>
        <v>0</v>
      </c>
      <c r="M558" s="31">
        <f>NB.Hour!H558</f>
        <v>799.12109999999996</v>
      </c>
      <c r="N558" s="33">
        <f>NoSolar!H558</f>
        <v>168.20617844600002</v>
      </c>
      <c r="O558" s="33">
        <f>+NEM!P558</f>
        <v>0</v>
      </c>
      <c r="P558" s="33">
        <f>+NB.Hour!N558</f>
        <v>65.00584884460001</v>
      </c>
      <c r="Q558" s="22">
        <f>+SUM(N558,MAX($E558-20,0)*INDEX(Inputs!$F$24:$F$35,MATCH($D558,Inputs!$B$24:$B$35,0)),MAX($F558-20,0)*INDEX(Inputs!$G$24:$G$35,MATCH($D558,Inputs!$B$24:$B$35,0)))</f>
        <v>168.20617844600002</v>
      </c>
      <c r="R558" s="22">
        <f>+SUM(O558,MAX($E558-20,0)*INDEX(Inputs!$F$24:$F$35,MATCH($D558,Inputs!$B$24:$B$35,0)),MAX($F558-20,0)*INDEX(Inputs!$G$24:$G$35,MATCH($D558,Inputs!$B$24:$B$35,0)))</f>
        <v>0</v>
      </c>
      <c r="S558" s="22">
        <f>+SUM(P558,MAX($E558-20,0)*INDEX(Inputs!$F$24:$F$35,MATCH($D558,Inputs!$B$24:$B$35,0)),MAX($F558-20,0)*INDEX(Inputs!$G$24:$G$35,MATCH($D558,Inputs!$B$24:$B$35,0)))</f>
        <v>65.00584884460001</v>
      </c>
      <c r="U558" s="19"/>
    </row>
    <row r="559" spans="2:21" s="46" customFormat="1" x14ac:dyDescent="0.25">
      <c r="B559" s="48" t="s">
        <v>144</v>
      </c>
      <c r="C559" s="8">
        <v>2021</v>
      </c>
      <c r="D559" s="37">
        <v>11</v>
      </c>
      <c r="E559" s="49">
        <f>Data!J559</f>
        <v>9</v>
      </c>
      <c r="F559" s="49">
        <f>+Data!I559</f>
        <v>6.3487999999999998</v>
      </c>
      <c r="G559" s="31">
        <f>+NEM!G559</f>
        <v>885.00660000000016</v>
      </c>
      <c r="H559" s="31">
        <f>NoSolar!E559</f>
        <v>2037.5540000000001</v>
      </c>
      <c r="I559" s="31">
        <f>+NEM!M559</f>
        <v>0</v>
      </c>
      <c r="J559" s="31">
        <f>+NB.Hour!E559</f>
        <v>1355.453</v>
      </c>
      <c r="K559" s="67">
        <v>0</v>
      </c>
      <c r="L559" s="31">
        <f>+-MIN(NEM!G559,0)</f>
        <v>0</v>
      </c>
      <c r="M559" s="31">
        <f>NB.Hour!H559</f>
        <v>470.44639999999998</v>
      </c>
      <c r="N559" s="33">
        <f>NoSolar!H559</f>
        <v>191.14373658400001</v>
      </c>
      <c r="O559" s="33">
        <f>+NEM!P559</f>
        <v>0</v>
      </c>
      <c r="P559" s="33">
        <f>+NB.Hour!N559</f>
        <v>110.63074974200001</v>
      </c>
      <c r="Q559" s="22">
        <f>+SUM(N559,MAX($E559-20,0)*INDEX(Inputs!$F$24:$F$35,MATCH($D559,Inputs!$B$24:$B$35,0)),MAX($F559-20,0)*INDEX(Inputs!$G$24:$G$35,MATCH($D559,Inputs!$B$24:$B$35,0)))</f>
        <v>191.14373658400001</v>
      </c>
      <c r="R559" s="22">
        <f>+SUM(O559,MAX($E559-20,0)*INDEX(Inputs!$F$24:$F$35,MATCH($D559,Inputs!$B$24:$B$35,0)),MAX($F559-20,0)*INDEX(Inputs!$G$24:$G$35,MATCH($D559,Inputs!$B$24:$B$35,0)))</f>
        <v>0</v>
      </c>
      <c r="S559" s="22">
        <f>+SUM(P559,MAX($E559-20,0)*INDEX(Inputs!$F$24:$F$35,MATCH($D559,Inputs!$B$24:$B$35,0)),MAX($F559-20,0)*INDEX(Inputs!$G$24:$G$35,MATCH($D559,Inputs!$B$24:$B$35,0)))</f>
        <v>110.63074974200001</v>
      </c>
      <c r="U559" s="19"/>
    </row>
    <row r="560" spans="2:21" s="46" customFormat="1" x14ac:dyDescent="0.25">
      <c r="B560" s="48" t="s">
        <v>144</v>
      </c>
      <c r="C560" s="8">
        <v>2021</v>
      </c>
      <c r="D560" s="37">
        <v>12</v>
      </c>
      <c r="E560" s="49">
        <f>Data!J560</f>
        <v>9</v>
      </c>
      <c r="F560" s="49">
        <f>+Data!I560</f>
        <v>6.9222000000000001</v>
      </c>
      <c r="G560" s="31">
        <f>+NEM!G560</f>
        <v>1813.8229999999999</v>
      </c>
      <c r="H560" s="31">
        <f>NoSolar!E560</f>
        <v>2210.6190999999999</v>
      </c>
      <c r="I560" s="31">
        <f>+NEM!M560</f>
        <v>0</v>
      </c>
      <c r="J560" s="31">
        <f>+NB.Hour!E560</f>
        <v>1977.7658999999999</v>
      </c>
      <c r="K560" s="67">
        <v>0</v>
      </c>
      <c r="L560" s="31">
        <f>+-MIN(NEM!G560,0)</f>
        <v>0</v>
      </c>
      <c r="M560" s="31">
        <f>NB.Hour!H560</f>
        <v>163.94290000000001</v>
      </c>
      <c r="N560" s="33">
        <f>NoSolar!H560</f>
        <v>198.79252174359999</v>
      </c>
      <c r="O560" s="33">
        <f>+NEM!P560</f>
        <v>0</v>
      </c>
      <c r="P560" s="33">
        <f>+NB.Hour!N560</f>
        <v>181.17881584880001</v>
      </c>
      <c r="Q560" s="22">
        <f>+SUM(N560,MAX($E560-20,0)*INDEX(Inputs!$F$24:$F$35,MATCH($D560,Inputs!$B$24:$B$35,0)),MAX($F560-20,0)*INDEX(Inputs!$G$24:$G$35,MATCH($D560,Inputs!$B$24:$B$35,0)))</f>
        <v>198.79252174359999</v>
      </c>
      <c r="R560" s="22">
        <f>+SUM(O560,MAX($E560-20,0)*INDEX(Inputs!$F$24:$F$35,MATCH($D560,Inputs!$B$24:$B$35,0)),MAX($F560-20,0)*INDEX(Inputs!$G$24:$G$35,MATCH($D560,Inputs!$B$24:$B$35,0)))</f>
        <v>0</v>
      </c>
      <c r="S560" s="22">
        <f>+SUM(P560,MAX($E560-20,0)*INDEX(Inputs!$F$24:$F$35,MATCH($D560,Inputs!$B$24:$B$35,0)),MAX($F560-20,0)*INDEX(Inputs!$G$24:$G$35,MATCH($D560,Inputs!$B$24:$B$35,0)))</f>
        <v>181.17881584880001</v>
      </c>
      <c r="U560" s="19"/>
    </row>
    <row r="561" spans="2:21" s="46" customFormat="1" x14ac:dyDescent="0.25">
      <c r="B561" s="48" t="s">
        <v>145</v>
      </c>
      <c r="C561" s="8">
        <v>2021</v>
      </c>
      <c r="D561" s="37">
        <v>1</v>
      </c>
      <c r="E561" s="49">
        <f>Data!J561</f>
        <v>29</v>
      </c>
      <c r="F561" s="49">
        <f>+Data!I561</f>
        <v>17.527999999999999</v>
      </c>
      <c r="G561" s="31">
        <f>+NEM!G561</f>
        <v>7558.616</v>
      </c>
      <c r="H561" s="31">
        <f>NoSolar!E561</f>
        <v>7558.616</v>
      </c>
      <c r="I561" s="31">
        <f>+NEM!M561</f>
        <v>7558.616</v>
      </c>
      <c r="J561" s="31">
        <f>+NB.Hour!E561</f>
        <v>7558.616</v>
      </c>
      <c r="K561" s="67">
        <v>0</v>
      </c>
      <c r="L561" s="31">
        <f>+-MIN(NEM!G561,0)</f>
        <v>0</v>
      </c>
      <c r="M561" s="31">
        <f>NB.Hour!H561</f>
        <v>0</v>
      </c>
      <c r="N561" s="33">
        <f>NoSolar!H561</f>
        <v>435.15259273599997</v>
      </c>
      <c r="O561" s="33">
        <f>+NEM!P561</f>
        <v>435.15259273599997</v>
      </c>
      <c r="P561" s="33">
        <f>+NB.Hour!N561</f>
        <v>435.15259273599997</v>
      </c>
      <c r="Q561" s="22">
        <f>+SUM(N561,MAX($E561-20,0)*INDEX(Inputs!$F$24:$F$35,MATCH($D561,Inputs!$B$24:$B$35,0)),MAX($F561-20,0)*INDEX(Inputs!$G$24:$G$35,MATCH($D561,Inputs!$B$24:$B$35,0)))</f>
        <v>444.42259273599996</v>
      </c>
      <c r="R561" s="22">
        <f>+SUM(O561,MAX($E561-20,0)*INDEX(Inputs!$F$24:$F$35,MATCH($D561,Inputs!$B$24:$B$35,0)),MAX($F561-20,0)*INDEX(Inputs!$G$24:$G$35,MATCH($D561,Inputs!$B$24:$B$35,0)))</f>
        <v>444.42259273599996</v>
      </c>
      <c r="S561" s="22">
        <f>+SUM(P561,MAX($E561-20,0)*INDEX(Inputs!$F$24:$F$35,MATCH($D561,Inputs!$B$24:$B$35,0)),MAX($F561-20,0)*INDEX(Inputs!$G$24:$G$35,MATCH($D561,Inputs!$B$24:$B$35,0)))</f>
        <v>444.42259273599996</v>
      </c>
      <c r="U561" s="19"/>
    </row>
    <row r="562" spans="2:21" s="46" customFormat="1" x14ac:dyDescent="0.25">
      <c r="B562" s="48" t="s">
        <v>145</v>
      </c>
      <c r="C562" s="8">
        <v>2021</v>
      </c>
      <c r="D562" s="37">
        <v>2</v>
      </c>
      <c r="E562" s="49">
        <f>Data!J562</f>
        <v>28</v>
      </c>
      <c r="F562" s="49">
        <f>+Data!I562</f>
        <v>49.22</v>
      </c>
      <c r="G562" s="31">
        <f>+NEM!G562</f>
        <v>7252.0039999999999</v>
      </c>
      <c r="H562" s="31">
        <f>NoSolar!E562</f>
        <v>7252.0039999999999</v>
      </c>
      <c r="I562" s="31">
        <f>+NEM!M562</f>
        <v>7252.0039999999999</v>
      </c>
      <c r="J562" s="31">
        <f>+NB.Hour!E562</f>
        <v>7252.0039999999999</v>
      </c>
      <c r="K562" s="67">
        <v>0</v>
      </c>
      <c r="L562" s="31">
        <f>+-MIN(NEM!G562,0)</f>
        <v>0</v>
      </c>
      <c r="M562" s="31">
        <f>NB.Hour!H562</f>
        <v>0</v>
      </c>
      <c r="N562" s="33">
        <f>NoSolar!H562</f>
        <v>421.60156878399999</v>
      </c>
      <c r="O562" s="33">
        <f>+NEM!P562</f>
        <v>421.60156878399999</v>
      </c>
      <c r="P562" s="33">
        <f>+NB.Hour!N562</f>
        <v>421.60156878399999</v>
      </c>
      <c r="Q562" s="22">
        <f>+SUM(N562,MAX($E562-20,0)*INDEX(Inputs!$F$24:$F$35,MATCH($D562,Inputs!$B$24:$B$35,0)),MAX($F562-20,0)*INDEX(Inputs!$G$24:$G$35,MATCH($D562,Inputs!$B$24:$B$35,0)))</f>
        <v>559.87056878399994</v>
      </c>
      <c r="R562" s="22">
        <f>+SUM(O562,MAX($E562-20,0)*INDEX(Inputs!$F$24:$F$35,MATCH($D562,Inputs!$B$24:$B$35,0)),MAX($F562-20,0)*INDEX(Inputs!$G$24:$G$35,MATCH($D562,Inputs!$B$24:$B$35,0)))</f>
        <v>559.87056878399994</v>
      </c>
      <c r="S562" s="22">
        <f>+SUM(P562,MAX($E562-20,0)*INDEX(Inputs!$F$24:$F$35,MATCH($D562,Inputs!$B$24:$B$35,0)),MAX($F562-20,0)*INDEX(Inputs!$G$24:$G$35,MATCH($D562,Inputs!$B$24:$B$35,0)))</f>
        <v>559.87056878399994</v>
      </c>
      <c r="U562" s="19"/>
    </row>
    <row r="563" spans="2:21" s="46" customFormat="1" x14ac:dyDescent="0.25">
      <c r="B563" s="48" t="s">
        <v>145</v>
      </c>
      <c r="C563" s="8">
        <v>2021</v>
      </c>
      <c r="D563" s="37">
        <v>3</v>
      </c>
      <c r="E563" s="49">
        <f>Data!J563</f>
        <v>27</v>
      </c>
      <c r="F563" s="49">
        <f>+Data!I563</f>
        <v>35.936</v>
      </c>
      <c r="G563" s="31">
        <f>+NEM!G563</f>
        <v>7794.5</v>
      </c>
      <c r="H563" s="31">
        <f>NoSolar!E563</f>
        <v>7794.5</v>
      </c>
      <c r="I563" s="31">
        <f>+NEM!M563</f>
        <v>7794.5</v>
      </c>
      <c r="J563" s="31">
        <f>+NB.Hour!E563</f>
        <v>7794.5</v>
      </c>
      <c r="K563" s="67">
        <v>0</v>
      </c>
      <c r="L563" s="31">
        <f>+-MIN(NEM!G563,0)</f>
        <v>0</v>
      </c>
      <c r="M563" s="31">
        <f>NB.Hour!H563</f>
        <v>0</v>
      </c>
      <c r="N563" s="33">
        <f>NoSolar!H563</f>
        <v>445.57772199999999</v>
      </c>
      <c r="O563" s="33">
        <f>+NEM!P563</f>
        <v>445.57772199999999</v>
      </c>
      <c r="P563" s="33">
        <f>+NB.Hour!N563</f>
        <v>445.57772199999999</v>
      </c>
      <c r="Q563" s="22">
        <f>+SUM(N563,MAX($E563-20,0)*INDEX(Inputs!$F$24:$F$35,MATCH($D563,Inputs!$B$24:$B$35,0)),MAX($F563-20,0)*INDEX(Inputs!$G$24:$G$35,MATCH($D563,Inputs!$B$24:$B$35,0)))</f>
        <v>523.70292199999994</v>
      </c>
      <c r="R563" s="22">
        <f>+SUM(O563,MAX($E563-20,0)*INDEX(Inputs!$F$24:$F$35,MATCH($D563,Inputs!$B$24:$B$35,0)),MAX($F563-20,0)*INDEX(Inputs!$G$24:$G$35,MATCH($D563,Inputs!$B$24:$B$35,0)))</f>
        <v>523.70292199999994</v>
      </c>
      <c r="S563" s="22">
        <f>+SUM(P563,MAX($E563-20,0)*INDEX(Inputs!$F$24:$F$35,MATCH($D563,Inputs!$B$24:$B$35,0)),MAX($F563-20,0)*INDEX(Inputs!$G$24:$G$35,MATCH($D563,Inputs!$B$24:$B$35,0)))</f>
        <v>523.70292199999994</v>
      </c>
      <c r="U563" s="19"/>
    </row>
    <row r="564" spans="2:21" s="46" customFormat="1" x14ac:dyDescent="0.25">
      <c r="B564" s="48" t="s">
        <v>145</v>
      </c>
      <c r="C564" s="8">
        <v>2021</v>
      </c>
      <c r="D564" s="37">
        <v>4</v>
      </c>
      <c r="E564" s="49">
        <f>Data!J564</f>
        <v>27</v>
      </c>
      <c r="F564" s="49">
        <f>+Data!I564</f>
        <v>22.488</v>
      </c>
      <c r="G564" s="31">
        <f>+NEM!G564</f>
        <v>6887.2160000000003</v>
      </c>
      <c r="H564" s="31">
        <f>NoSolar!E564</f>
        <v>6887.2160000000003</v>
      </c>
      <c r="I564" s="31">
        <f>+NEM!M564</f>
        <v>6887.2160000000003</v>
      </c>
      <c r="J564" s="31">
        <f>+NB.Hour!E564</f>
        <v>6887.2160000000003</v>
      </c>
      <c r="K564" s="67">
        <v>0</v>
      </c>
      <c r="L564" s="31">
        <f>+-MIN(NEM!G564,0)</f>
        <v>0</v>
      </c>
      <c r="M564" s="31">
        <f>NB.Hour!H564</f>
        <v>0</v>
      </c>
      <c r="N564" s="33">
        <f>NoSolar!H564</f>
        <v>405.47939833600003</v>
      </c>
      <c r="O564" s="33">
        <f>+NEM!P564</f>
        <v>405.47939833600003</v>
      </c>
      <c r="P564" s="33">
        <f>+NB.Hour!N564</f>
        <v>405.47939833600003</v>
      </c>
      <c r="Q564" s="22">
        <f>+SUM(N564,MAX($E564-20,0)*INDEX(Inputs!$F$24:$F$35,MATCH($D564,Inputs!$B$24:$B$35,0)),MAX($F564-20,0)*INDEX(Inputs!$G$24:$G$35,MATCH($D564,Inputs!$B$24:$B$35,0)))</f>
        <v>423.760998336</v>
      </c>
      <c r="R564" s="22">
        <f>+SUM(O564,MAX($E564-20,0)*INDEX(Inputs!$F$24:$F$35,MATCH($D564,Inputs!$B$24:$B$35,0)),MAX($F564-20,0)*INDEX(Inputs!$G$24:$G$35,MATCH($D564,Inputs!$B$24:$B$35,0)))</f>
        <v>423.760998336</v>
      </c>
      <c r="S564" s="22">
        <f>+SUM(P564,MAX($E564-20,0)*INDEX(Inputs!$F$24:$F$35,MATCH($D564,Inputs!$B$24:$B$35,0)),MAX($F564-20,0)*INDEX(Inputs!$G$24:$G$35,MATCH($D564,Inputs!$B$24:$B$35,0)))</f>
        <v>423.760998336</v>
      </c>
      <c r="U564" s="19"/>
    </row>
    <row r="565" spans="2:21" s="46" customFormat="1" x14ac:dyDescent="0.25">
      <c r="B565" s="48" t="s">
        <v>145</v>
      </c>
      <c r="C565" s="8">
        <v>2021</v>
      </c>
      <c r="D565" s="37">
        <v>5</v>
      </c>
      <c r="E565" s="49">
        <f>Data!J565</f>
        <v>27</v>
      </c>
      <c r="F565" s="49">
        <f>+Data!I565</f>
        <v>15.891999999999999</v>
      </c>
      <c r="G565" s="31">
        <f>+NEM!G565</f>
        <v>6989.0039999999999</v>
      </c>
      <c r="H565" s="31">
        <f>NoSolar!E565</f>
        <v>6989.0039999999999</v>
      </c>
      <c r="I565" s="31">
        <f>+NEM!M565</f>
        <v>6989.0039999999999</v>
      </c>
      <c r="J565" s="31">
        <f>+NB.Hour!E565</f>
        <v>6989.0039999999999</v>
      </c>
      <c r="K565" s="67">
        <v>0</v>
      </c>
      <c r="L565" s="31">
        <f>+-MIN(NEM!G565,0)</f>
        <v>0</v>
      </c>
      <c r="M565" s="31">
        <f>NB.Hour!H565</f>
        <v>0</v>
      </c>
      <c r="N565" s="33">
        <f>NoSolar!H565</f>
        <v>409.97802078400002</v>
      </c>
      <c r="O565" s="33">
        <f>+NEM!P565</f>
        <v>409.97802078400002</v>
      </c>
      <c r="P565" s="33">
        <f>+NB.Hour!N565</f>
        <v>409.97802078400002</v>
      </c>
      <c r="Q565" s="22">
        <f>+SUM(N565,MAX($E565-20,0)*INDEX(Inputs!$F$24:$F$35,MATCH($D565,Inputs!$B$24:$B$35,0)),MAX($F565-20,0)*INDEX(Inputs!$G$24:$G$35,MATCH($D565,Inputs!$B$24:$B$35,0)))</f>
        <v>417.188020784</v>
      </c>
      <c r="R565" s="22">
        <f>+SUM(O565,MAX($E565-20,0)*INDEX(Inputs!$F$24:$F$35,MATCH($D565,Inputs!$B$24:$B$35,0)),MAX($F565-20,0)*INDEX(Inputs!$G$24:$G$35,MATCH($D565,Inputs!$B$24:$B$35,0)))</f>
        <v>417.188020784</v>
      </c>
      <c r="S565" s="22">
        <f>+SUM(P565,MAX($E565-20,0)*INDEX(Inputs!$F$24:$F$35,MATCH($D565,Inputs!$B$24:$B$35,0)),MAX($F565-20,0)*INDEX(Inputs!$G$24:$G$35,MATCH($D565,Inputs!$B$24:$B$35,0)))</f>
        <v>417.188020784</v>
      </c>
      <c r="U565" s="19"/>
    </row>
    <row r="566" spans="2:21" s="46" customFormat="1" x14ac:dyDescent="0.25">
      <c r="B566" s="48" t="s">
        <v>145</v>
      </c>
      <c r="C566" s="8">
        <v>2021</v>
      </c>
      <c r="D566" s="37">
        <v>6</v>
      </c>
      <c r="E566" s="49">
        <f>Data!J566</f>
        <v>27</v>
      </c>
      <c r="F566" s="49">
        <f>+Data!I566</f>
        <v>24.736000000000001</v>
      </c>
      <c r="G566" s="31">
        <f>+NEM!G566</f>
        <v>9057.348</v>
      </c>
      <c r="H566" s="31">
        <f>NoSolar!E566</f>
        <v>9057.348</v>
      </c>
      <c r="I566" s="31">
        <f>+NEM!M566</f>
        <v>9057.348</v>
      </c>
      <c r="J566" s="31">
        <f>+NB.Hour!E566</f>
        <v>9057.348</v>
      </c>
      <c r="K566" s="67">
        <v>0</v>
      </c>
      <c r="L566" s="31">
        <f>+-MIN(NEM!G566,0)</f>
        <v>0</v>
      </c>
      <c r="M566" s="31">
        <f>NB.Hour!H566</f>
        <v>0</v>
      </c>
      <c r="N566" s="33">
        <f>NoSolar!H566</f>
        <v>554.30576516799999</v>
      </c>
      <c r="O566" s="33">
        <f>+NEM!P566</f>
        <v>554.30576516799999</v>
      </c>
      <c r="P566" s="33">
        <f>+NB.Hour!N566</f>
        <v>554.30576516799999</v>
      </c>
      <c r="Q566" s="22">
        <f>+SUM(N566,MAX($E566-20,0)*INDEX(Inputs!$F$24:$F$35,MATCH($D566,Inputs!$B$24:$B$35,0)),MAX($F566-20,0)*INDEX(Inputs!$G$24:$G$35,MATCH($D566,Inputs!$B$24:$B$35,0)))</f>
        <v>590.21592516800001</v>
      </c>
      <c r="R566" s="22">
        <f>+SUM(O566,MAX($E566-20,0)*INDEX(Inputs!$F$24:$F$35,MATCH($D566,Inputs!$B$24:$B$35,0)),MAX($F566-20,0)*INDEX(Inputs!$G$24:$G$35,MATCH($D566,Inputs!$B$24:$B$35,0)))</f>
        <v>590.21592516800001</v>
      </c>
      <c r="S566" s="22">
        <f>+SUM(P566,MAX($E566-20,0)*INDEX(Inputs!$F$24:$F$35,MATCH($D566,Inputs!$B$24:$B$35,0)),MAX($F566-20,0)*INDEX(Inputs!$G$24:$G$35,MATCH($D566,Inputs!$B$24:$B$35,0)))</f>
        <v>590.21592516800001</v>
      </c>
      <c r="U566" s="19"/>
    </row>
    <row r="567" spans="2:21" s="46" customFormat="1" x14ac:dyDescent="0.25">
      <c r="B567" s="48" t="s">
        <v>145</v>
      </c>
      <c r="C567" s="8">
        <v>2021</v>
      </c>
      <c r="D567" s="37">
        <v>7</v>
      </c>
      <c r="E567" s="49">
        <f>Data!J567</f>
        <v>27</v>
      </c>
      <c r="F567" s="49">
        <f>+Data!I567</f>
        <v>29.324000000000002</v>
      </c>
      <c r="G567" s="31">
        <f>+NEM!G567</f>
        <v>10814.048000000001</v>
      </c>
      <c r="H567" s="31">
        <f>NoSolar!E567</f>
        <v>10814.048000000001</v>
      </c>
      <c r="I567" s="31">
        <f>+NEM!M567</f>
        <v>10814.048000000001</v>
      </c>
      <c r="J567" s="31">
        <f>+NB.Hour!E567</f>
        <v>10814.048000000001</v>
      </c>
      <c r="K567" s="67">
        <v>0</v>
      </c>
      <c r="L567" s="31">
        <f>+-MIN(NEM!G567,0)</f>
        <v>0</v>
      </c>
      <c r="M567" s="31">
        <f>NB.Hour!H567</f>
        <v>0</v>
      </c>
      <c r="N567" s="33">
        <f>NoSolar!H567</f>
        <v>639.88516236800001</v>
      </c>
      <c r="O567" s="33">
        <f>+NEM!P567</f>
        <v>639.88516236800001</v>
      </c>
      <c r="P567" s="33">
        <f>+NB.Hour!N567</f>
        <v>639.88516236800001</v>
      </c>
      <c r="Q567" s="22">
        <f>+SUM(N567,MAX($E567-20,0)*INDEX(Inputs!$F$24:$F$35,MATCH($D567,Inputs!$B$24:$B$35,0)),MAX($F567-20,0)*INDEX(Inputs!$G$24:$G$35,MATCH($D567,Inputs!$B$24:$B$35,0)))</f>
        <v>703.598602368</v>
      </c>
      <c r="R567" s="22">
        <f>+SUM(O567,MAX($E567-20,0)*INDEX(Inputs!$F$24:$F$35,MATCH($D567,Inputs!$B$24:$B$35,0)),MAX($F567-20,0)*INDEX(Inputs!$G$24:$G$35,MATCH($D567,Inputs!$B$24:$B$35,0)))</f>
        <v>703.598602368</v>
      </c>
      <c r="S567" s="22">
        <f>+SUM(P567,MAX($E567-20,0)*INDEX(Inputs!$F$24:$F$35,MATCH($D567,Inputs!$B$24:$B$35,0)),MAX($F567-20,0)*INDEX(Inputs!$G$24:$G$35,MATCH($D567,Inputs!$B$24:$B$35,0)))</f>
        <v>703.598602368</v>
      </c>
      <c r="U567" s="19"/>
    </row>
    <row r="568" spans="2:21" s="46" customFormat="1" x14ac:dyDescent="0.25">
      <c r="B568" s="48" t="s">
        <v>145</v>
      </c>
      <c r="C568" s="8">
        <v>2021</v>
      </c>
      <c r="D568" s="37">
        <v>8</v>
      </c>
      <c r="E568" s="49">
        <f>Data!J568</f>
        <v>29</v>
      </c>
      <c r="F568" s="49">
        <f>+Data!I568</f>
        <v>23.1</v>
      </c>
      <c r="G568" s="31">
        <f>+NEM!G568</f>
        <v>8381.1919999999991</v>
      </c>
      <c r="H568" s="31">
        <f>NoSolar!E568</f>
        <v>8381.1919999999991</v>
      </c>
      <c r="I568" s="31">
        <f>+NEM!M568</f>
        <v>8381.1919999999991</v>
      </c>
      <c r="J568" s="31">
        <f>+NB.Hour!E568</f>
        <v>8381.1919999999991</v>
      </c>
      <c r="K568" s="67">
        <v>0</v>
      </c>
      <c r="L568" s="31">
        <f>+-MIN(NEM!G568,0)</f>
        <v>0</v>
      </c>
      <c r="M568" s="31">
        <f>NB.Hour!H568</f>
        <v>0</v>
      </c>
      <c r="N568" s="33">
        <f>NoSolar!H568</f>
        <v>521.36614947199996</v>
      </c>
      <c r="O568" s="33">
        <f>+NEM!P568</f>
        <v>521.36614947199996</v>
      </c>
      <c r="P568" s="33">
        <f>+NB.Hour!N568</f>
        <v>521.36614947199996</v>
      </c>
      <c r="Q568" s="22">
        <f>+SUM(N568,MAX($E568-20,0)*INDEX(Inputs!$F$24:$F$35,MATCH($D568,Inputs!$B$24:$B$35,0)),MAX($F568-20,0)*INDEX(Inputs!$G$24:$G$35,MATCH($D568,Inputs!$B$24:$B$35,0)))</f>
        <v>549.422149472</v>
      </c>
      <c r="R568" s="22">
        <f>+SUM(O568,MAX($E568-20,0)*INDEX(Inputs!$F$24:$F$35,MATCH($D568,Inputs!$B$24:$B$35,0)),MAX($F568-20,0)*INDEX(Inputs!$G$24:$G$35,MATCH($D568,Inputs!$B$24:$B$35,0)))</f>
        <v>549.422149472</v>
      </c>
      <c r="S568" s="22">
        <f>+SUM(P568,MAX($E568-20,0)*INDEX(Inputs!$F$24:$F$35,MATCH($D568,Inputs!$B$24:$B$35,0)),MAX($F568-20,0)*INDEX(Inputs!$G$24:$G$35,MATCH($D568,Inputs!$B$24:$B$35,0)))</f>
        <v>549.422149472</v>
      </c>
      <c r="U568" s="19"/>
    </row>
    <row r="569" spans="2:21" s="46" customFormat="1" x14ac:dyDescent="0.25">
      <c r="B569" s="48" t="s">
        <v>145</v>
      </c>
      <c r="C569" s="8">
        <v>2021</v>
      </c>
      <c r="D569" s="37">
        <v>9</v>
      </c>
      <c r="E569" s="49">
        <f>Data!J569</f>
        <v>29</v>
      </c>
      <c r="F569" s="49">
        <f>+Data!I569</f>
        <v>18.347999999999999</v>
      </c>
      <c r="G569" s="31">
        <f>+NEM!G569</f>
        <v>6748.3879999999999</v>
      </c>
      <c r="H569" s="31">
        <f>NoSolar!E569</f>
        <v>6748.3879999999999</v>
      </c>
      <c r="I569" s="31">
        <f>+NEM!M569</f>
        <v>6748.3879999999999</v>
      </c>
      <c r="J569" s="31">
        <f>+NB.Hour!E569</f>
        <v>6748.3879999999999</v>
      </c>
      <c r="K569" s="67">
        <v>0</v>
      </c>
      <c r="L569" s="31">
        <f>+-MIN(NEM!G569,0)</f>
        <v>0</v>
      </c>
      <c r="M569" s="31">
        <f>NB.Hour!H569</f>
        <v>0</v>
      </c>
      <c r="N569" s="33">
        <f>NoSolar!H569</f>
        <v>399.34375604799999</v>
      </c>
      <c r="O569" s="33">
        <f>+NEM!P569</f>
        <v>399.34375604799999</v>
      </c>
      <c r="P569" s="33">
        <f>+NB.Hour!N569</f>
        <v>399.34375604799999</v>
      </c>
      <c r="Q569" s="22">
        <f>+SUM(N569,MAX($E569-20,0)*INDEX(Inputs!$F$24:$F$35,MATCH($D569,Inputs!$B$24:$B$35,0)),MAX($F569-20,0)*INDEX(Inputs!$G$24:$G$35,MATCH($D569,Inputs!$B$24:$B$35,0)))</f>
        <v>408.61375604799997</v>
      </c>
      <c r="R569" s="22">
        <f>+SUM(O569,MAX($E569-20,0)*INDEX(Inputs!$F$24:$F$35,MATCH($D569,Inputs!$B$24:$B$35,0)),MAX($F569-20,0)*INDEX(Inputs!$G$24:$G$35,MATCH($D569,Inputs!$B$24:$B$35,0)))</f>
        <v>408.61375604799997</v>
      </c>
      <c r="S569" s="22">
        <f>+SUM(P569,MAX($E569-20,0)*INDEX(Inputs!$F$24:$F$35,MATCH($D569,Inputs!$B$24:$B$35,0)),MAX($F569-20,0)*INDEX(Inputs!$G$24:$G$35,MATCH($D569,Inputs!$B$24:$B$35,0)))</f>
        <v>408.61375604799997</v>
      </c>
      <c r="U569" s="19"/>
    </row>
    <row r="570" spans="2:21" s="46" customFormat="1" x14ac:dyDescent="0.25">
      <c r="B570" s="48" t="s">
        <v>145</v>
      </c>
      <c r="C570" s="8">
        <v>2021</v>
      </c>
      <c r="D570" s="37">
        <v>10</v>
      </c>
      <c r="E570" s="49">
        <f>Data!J570</f>
        <v>29</v>
      </c>
      <c r="F570" s="49">
        <f>+Data!I570</f>
        <v>16.544</v>
      </c>
      <c r="G570" s="31">
        <f>+NEM!G570</f>
        <v>6801.7920000000004</v>
      </c>
      <c r="H570" s="31">
        <f>NoSolar!E570</f>
        <v>6801.7920000000004</v>
      </c>
      <c r="I570" s="31">
        <f>+NEM!M570</f>
        <v>6801.7920000000004</v>
      </c>
      <c r="J570" s="31">
        <f>+NB.Hour!E570</f>
        <v>6801.7920000000004</v>
      </c>
      <c r="K570" s="67">
        <v>0</v>
      </c>
      <c r="L570" s="31">
        <f>+-MIN(NEM!G570,0)</f>
        <v>0</v>
      </c>
      <c r="M570" s="31">
        <f>NB.Hour!H570</f>
        <v>0</v>
      </c>
      <c r="N570" s="33">
        <f>NoSolar!H570</f>
        <v>401.703999232</v>
      </c>
      <c r="O570" s="33">
        <f>+NEM!P570</f>
        <v>401.703999232</v>
      </c>
      <c r="P570" s="33">
        <f>+NB.Hour!N570</f>
        <v>401.703999232</v>
      </c>
      <c r="Q570" s="22">
        <f>+SUM(N570,MAX($E570-20,0)*INDEX(Inputs!$F$24:$F$35,MATCH($D570,Inputs!$B$24:$B$35,0)),MAX($F570-20,0)*INDEX(Inputs!$G$24:$G$35,MATCH($D570,Inputs!$B$24:$B$35,0)))</f>
        <v>410.97399923199998</v>
      </c>
      <c r="R570" s="22">
        <f>+SUM(O570,MAX($E570-20,0)*INDEX(Inputs!$F$24:$F$35,MATCH($D570,Inputs!$B$24:$B$35,0)),MAX($F570-20,0)*INDEX(Inputs!$G$24:$G$35,MATCH($D570,Inputs!$B$24:$B$35,0)))</f>
        <v>410.97399923199998</v>
      </c>
      <c r="S570" s="22">
        <f>+SUM(P570,MAX($E570-20,0)*INDEX(Inputs!$F$24:$F$35,MATCH($D570,Inputs!$B$24:$B$35,0)),MAX($F570-20,0)*INDEX(Inputs!$G$24:$G$35,MATCH($D570,Inputs!$B$24:$B$35,0)))</f>
        <v>410.97399923199998</v>
      </c>
      <c r="U570" s="19"/>
    </row>
    <row r="571" spans="2:21" s="46" customFormat="1" x14ac:dyDescent="0.25">
      <c r="B571" s="48" t="s">
        <v>145</v>
      </c>
      <c r="C571" s="8">
        <v>2021</v>
      </c>
      <c r="D571" s="37">
        <v>11</v>
      </c>
      <c r="E571" s="49">
        <f>Data!J571</f>
        <v>29</v>
      </c>
      <c r="F571" s="49">
        <f>+Data!I571</f>
        <v>17.187999999999999</v>
      </c>
      <c r="G571" s="31">
        <f>+NEM!G571</f>
        <v>6828.2961999999998</v>
      </c>
      <c r="H571" s="31">
        <f>NoSolar!E571</f>
        <v>6828.3040000000001</v>
      </c>
      <c r="I571" s="31">
        <f>+NEM!M571</f>
        <v>6828.2961999999998</v>
      </c>
      <c r="J571" s="31">
        <f>+NB.Hour!E571</f>
        <v>6828.2961999999998</v>
      </c>
      <c r="K571" s="67">
        <v>0</v>
      </c>
      <c r="L571" s="31">
        <f>+-MIN(NEM!G571,0)</f>
        <v>0</v>
      </c>
      <c r="M571" s="31">
        <f>NB.Hour!H571</f>
        <v>0</v>
      </c>
      <c r="N571" s="33">
        <f>NoSolar!H571</f>
        <v>402.87572358400001</v>
      </c>
      <c r="O571" s="33">
        <f>+NEM!P571</f>
        <v>402.87537885519998</v>
      </c>
      <c r="P571" s="33">
        <f>+NB.Hour!N571</f>
        <v>402.87537885519998</v>
      </c>
      <c r="Q571" s="22">
        <f>+SUM(N571,MAX($E571-20,0)*INDEX(Inputs!$F$24:$F$35,MATCH($D571,Inputs!$B$24:$B$35,0)),MAX($F571-20,0)*INDEX(Inputs!$G$24:$G$35,MATCH($D571,Inputs!$B$24:$B$35,0)))</f>
        <v>412.145723584</v>
      </c>
      <c r="R571" s="22">
        <f>+SUM(O571,MAX($E571-20,0)*INDEX(Inputs!$F$24:$F$35,MATCH($D571,Inputs!$B$24:$B$35,0)),MAX($F571-20,0)*INDEX(Inputs!$G$24:$G$35,MATCH($D571,Inputs!$B$24:$B$35,0)))</f>
        <v>412.14537885519997</v>
      </c>
      <c r="S571" s="22">
        <f>+SUM(P571,MAX($E571-20,0)*INDEX(Inputs!$F$24:$F$35,MATCH($D571,Inputs!$B$24:$B$35,0)),MAX($F571-20,0)*INDEX(Inputs!$G$24:$G$35,MATCH($D571,Inputs!$B$24:$B$35,0)))</f>
        <v>412.14537885519997</v>
      </c>
      <c r="U571" s="19"/>
    </row>
    <row r="572" spans="2:21" s="46" customFormat="1" x14ac:dyDescent="0.25">
      <c r="B572" s="48" t="s">
        <v>145</v>
      </c>
      <c r="C572" s="8">
        <v>2021</v>
      </c>
      <c r="D572" s="37">
        <v>12</v>
      </c>
      <c r="E572" s="49">
        <f>Data!J572</f>
        <v>29</v>
      </c>
      <c r="F572" s="49">
        <f>+Data!I572</f>
        <v>17.692</v>
      </c>
      <c r="G572" s="31">
        <f>+NEM!G572</f>
        <v>7504.4639999999999</v>
      </c>
      <c r="H572" s="31">
        <f>NoSolar!E572</f>
        <v>7504.4639999999999</v>
      </c>
      <c r="I572" s="31">
        <f>+NEM!M572</f>
        <v>7504.4639999999999</v>
      </c>
      <c r="J572" s="31">
        <f>+NB.Hour!E572</f>
        <v>7504.4639999999999</v>
      </c>
      <c r="K572" s="67">
        <v>0</v>
      </c>
      <c r="L572" s="31">
        <f>+-MIN(NEM!G572,0)</f>
        <v>0</v>
      </c>
      <c r="M572" s="31">
        <f>NB.Hour!H572</f>
        <v>0</v>
      </c>
      <c r="N572" s="33">
        <f>NoSolar!H572</f>
        <v>432.75929094399999</v>
      </c>
      <c r="O572" s="33">
        <f>+NEM!P572</f>
        <v>432.75929094399999</v>
      </c>
      <c r="P572" s="33">
        <f>+NB.Hour!N572</f>
        <v>432.75929094399999</v>
      </c>
      <c r="Q572" s="22">
        <f>+SUM(N572,MAX($E572-20,0)*INDEX(Inputs!$F$24:$F$35,MATCH($D572,Inputs!$B$24:$B$35,0)),MAX($F572-20,0)*INDEX(Inputs!$G$24:$G$35,MATCH($D572,Inputs!$B$24:$B$35,0)))</f>
        <v>442.02929094399997</v>
      </c>
      <c r="R572" s="22">
        <f>+SUM(O572,MAX($E572-20,0)*INDEX(Inputs!$F$24:$F$35,MATCH($D572,Inputs!$B$24:$B$35,0)),MAX($F572-20,0)*INDEX(Inputs!$G$24:$G$35,MATCH($D572,Inputs!$B$24:$B$35,0)))</f>
        <v>442.02929094399997</v>
      </c>
      <c r="S572" s="22">
        <f>+SUM(P572,MAX($E572-20,0)*INDEX(Inputs!$F$24:$F$35,MATCH($D572,Inputs!$B$24:$B$35,0)),MAX($F572-20,0)*INDEX(Inputs!$G$24:$G$35,MATCH($D572,Inputs!$B$24:$B$35,0)))</f>
        <v>442.02929094399997</v>
      </c>
      <c r="U572" s="19"/>
    </row>
    <row r="573" spans="2:21" s="46" customFormat="1" x14ac:dyDescent="0.25">
      <c r="B573" s="48" t="s">
        <v>146</v>
      </c>
      <c r="C573" s="8">
        <v>2021</v>
      </c>
      <c r="D573" s="37">
        <v>1</v>
      </c>
      <c r="E573" s="49">
        <f>Data!J573</f>
        <v>30</v>
      </c>
      <c r="F573" s="49">
        <f>+Data!I573</f>
        <v>22.783999999999999</v>
      </c>
      <c r="G573" s="31">
        <f>+NEM!G573</f>
        <v>15247.36</v>
      </c>
      <c r="H573" s="31">
        <f>NoSolar!E573</f>
        <v>15817.088</v>
      </c>
      <c r="I573" s="31">
        <f>+NEM!M573</f>
        <v>15247.36</v>
      </c>
      <c r="J573" s="31">
        <f>+NB.Hour!E573</f>
        <v>15247.552</v>
      </c>
      <c r="K573" s="67">
        <v>0</v>
      </c>
      <c r="L573" s="31">
        <f>+-MIN(NEM!G573,0)</f>
        <v>0</v>
      </c>
      <c r="M573" s="31">
        <f>NB.Hour!H573</f>
        <v>0.192</v>
      </c>
      <c r="N573" s="33">
        <f>NoSolar!H573</f>
        <v>800.14402124800006</v>
      </c>
      <c r="O573" s="33">
        <f>+NEM!P573</f>
        <v>774.96432256000003</v>
      </c>
      <c r="P573" s="33">
        <f>+NB.Hour!N573</f>
        <v>774.96554867199995</v>
      </c>
      <c r="Q573" s="22">
        <f>+SUM(N573,MAX($E573-20,0)*INDEX(Inputs!$F$24:$F$35,MATCH($D573,Inputs!$B$24:$B$35,0)),MAX($F573-20,0)*INDEX(Inputs!$G$24:$G$35,MATCH($D573,Inputs!$B$24:$B$35,0)))</f>
        <v>822.83282124799996</v>
      </c>
      <c r="R573" s="22">
        <f>+SUM(O573,MAX($E573-20,0)*INDEX(Inputs!$F$24:$F$35,MATCH($D573,Inputs!$B$24:$B$35,0)),MAX($F573-20,0)*INDEX(Inputs!$G$24:$G$35,MATCH($D573,Inputs!$B$24:$B$35,0)))</f>
        <v>797.65312255999993</v>
      </c>
      <c r="S573" s="22">
        <f>+SUM(P573,MAX($E573-20,0)*INDEX(Inputs!$F$24:$F$35,MATCH($D573,Inputs!$B$24:$B$35,0)),MAX($F573-20,0)*INDEX(Inputs!$G$24:$G$35,MATCH($D573,Inputs!$B$24:$B$35,0)))</f>
        <v>797.65434867199986</v>
      </c>
      <c r="U573" s="19"/>
    </row>
    <row r="574" spans="2:21" s="46" customFormat="1" x14ac:dyDescent="0.25">
      <c r="B574" s="48" t="s">
        <v>146</v>
      </c>
      <c r="C574" s="8">
        <v>2021</v>
      </c>
      <c r="D574" s="37">
        <v>2</v>
      </c>
      <c r="E574" s="49">
        <f>Data!J574</f>
        <v>30</v>
      </c>
      <c r="F574" s="49">
        <f>+Data!I574</f>
        <v>22.783999999999999</v>
      </c>
      <c r="G574" s="31">
        <f>+NEM!G574</f>
        <v>13487.423999999999</v>
      </c>
      <c r="H574" s="31">
        <f>NoSolar!E574</f>
        <v>14205.951999999999</v>
      </c>
      <c r="I574" s="31">
        <f>+NEM!M574</f>
        <v>13487.423999999999</v>
      </c>
      <c r="J574" s="31">
        <f>+NB.Hour!E574</f>
        <v>13487.424000000001</v>
      </c>
      <c r="K574" s="67">
        <v>0</v>
      </c>
      <c r="L574" s="31">
        <f>+-MIN(NEM!G574,0)</f>
        <v>0</v>
      </c>
      <c r="M574" s="31">
        <f>NB.Hour!H574</f>
        <v>0</v>
      </c>
      <c r="N574" s="33">
        <f>NoSolar!H574</f>
        <v>728.93825459200002</v>
      </c>
      <c r="O574" s="33">
        <f>+NEM!P574</f>
        <v>697.18219110399991</v>
      </c>
      <c r="P574" s="33">
        <f>+NB.Hour!N574</f>
        <v>697.18219110400003</v>
      </c>
      <c r="Q574" s="22">
        <f>+SUM(N574,MAX($E574-20,0)*INDEX(Inputs!$F$24:$F$35,MATCH($D574,Inputs!$B$24:$B$35,0)),MAX($F574-20,0)*INDEX(Inputs!$G$24:$G$35,MATCH($D574,Inputs!$B$24:$B$35,0)))</f>
        <v>751.62705459199992</v>
      </c>
      <c r="R574" s="22">
        <f>+SUM(O574,MAX($E574-20,0)*INDEX(Inputs!$F$24:$F$35,MATCH($D574,Inputs!$B$24:$B$35,0)),MAX($F574-20,0)*INDEX(Inputs!$G$24:$G$35,MATCH($D574,Inputs!$B$24:$B$35,0)))</f>
        <v>719.87099110399981</v>
      </c>
      <c r="S574" s="22">
        <f>+SUM(P574,MAX($E574-20,0)*INDEX(Inputs!$F$24:$F$35,MATCH($D574,Inputs!$B$24:$B$35,0)),MAX($F574-20,0)*INDEX(Inputs!$G$24:$G$35,MATCH($D574,Inputs!$B$24:$B$35,0)))</f>
        <v>719.87099110399993</v>
      </c>
      <c r="U574" s="19"/>
    </row>
    <row r="575" spans="2:21" s="46" customFormat="1" x14ac:dyDescent="0.25">
      <c r="B575" s="48" t="s">
        <v>146</v>
      </c>
      <c r="C575" s="8">
        <v>2021</v>
      </c>
      <c r="D575" s="37">
        <v>3</v>
      </c>
      <c r="E575" s="49">
        <f>Data!J575</f>
        <v>30</v>
      </c>
      <c r="F575" s="49">
        <f>+Data!I575</f>
        <v>22.911999999999999</v>
      </c>
      <c r="G575" s="31">
        <f>+NEM!G575</f>
        <v>14232.119999999999</v>
      </c>
      <c r="H575" s="31">
        <f>NoSolar!E575</f>
        <v>15718.392</v>
      </c>
      <c r="I575" s="31">
        <f>+NEM!M575</f>
        <v>14232.119999999999</v>
      </c>
      <c r="J575" s="31">
        <f>+NB.Hour!E575</f>
        <v>14232.119999999999</v>
      </c>
      <c r="K575" s="67">
        <v>0</v>
      </c>
      <c r="L575" s="31">
        <f>+-MIN(NEM!G575,0)</f>
        <v>0</v>
      </c>
      <c r="M575" s="31">
        <f>NB.Hour!H575</f>
        <v>0</v>
      </c>
      <c r="N575" s="33">
        <f>NoSolar!H575</f>
        <v>795.78205283199998</v>
      </c>
      <c r="O575" s="33">
        <f>+NEM!P575</f>
        <v>730.09477551999998</v>
      </c>
      <c r="P575" s="33">
        <f>+NB.Hour!N575</f>
        <v>730.09477551999998</v>
      </c>
      <c r="Q575" s="22">
        <f>+SUM(N575,MAX($E575-20,0)*INDEX(Inputs!$F$24:$F$35,MATCH($D575,Inputs!$B$24:$B$35,0)),MAX($F575-20,0)*INDEX(Inputs!$G$24:$G$35,MATCH($D575,Inputs!$B$24:$B$35,0)))</f>
        <v>819.04045283199991</v>
      </c>
      <c r="R575" s="22">
        <f>+SUM(O575,MAX($E575-20,0)*INDEX(Inputs!$F$24:$F$35,MATCH($D575,Inputs!$B$24:$B$35,0)),MAX($F575-20,0)*INDEX(Inputs!$G$24:$G$35,MATCH($D575,Inputs!$B$24:$B$35,0)))</f>
        <v>753.35317551999992</v>
      </c>
      <c r="S575" s="22">
        <f>+SUM(P575,MAX($E575-20,0)*INDEX(Inputs!$F$24:$F$35,MATCH($D575,Inputs!$B$24:$B$35,0)),MAX($F575-20,0)*INDEX(Inputs!$G$24:$G$35,MATCH($D575,Inputs!$B$24:$B$35,0)))</f>
        <v>753.35317551999992</v>
      </c>
      <c r="U575" s="19"/>
    </row>
    <row r="576" spans="2:21" s="46" customFormat="1" x14ac:dyDescent="0.25">
      <c r="B576" s="48" t="s">
        <v>146</v>
      </c>
      <c r="C576" s="8">
        <v>2021</v>
      </c>
      <c r="D576" s="37">
        <v>4</v>
      </c>
      <c r="E576" s="49">
        <f>Data!J576</f>
        <v>25</v>
      </c>
      <c r="F576" s="49">
        <f>+Data!I576</f>
        <v>23.04</v>
      </c>
      <c r="G576" s="31">
        <f>+NEM!G576</f>
        <v>12854.799500000001</v>
      </c>
      <c r="H576" s="31">
        <f>NoSolar!E576</f>
        <v>14637.286700000001</v>
      </c>
      <c r="I576" s="31">
        <f>+NEM!M576</f>
        <v>12854.799500000001</v>
      </c>
      <c r="J576" s="31">
        <f>+NB.Hour!E576</f>
        <v>12856.1435</v>
      </c>
      <c r="K576" s="67">
        <v>0</v>
      </c>
      <c r="L576" s="31">
        <f>+-MIN(NEM!G576,0)</f>
        <v>0</v>
      </c>
      <c r="M576" s="31">
        <f>NB.Hour!H576</f>
        <v>1.3440000000000001</v>
      </c>
      <c r="N576" s="33">
        <f>NoSolar!H576</f>
        <v>748.00152299320007</v>
      </c>
      <c r="O576" s="33">
        <f>+NEM!P576</f>
        <v>669.22271870200007</v>
      </c>
      <c r="P576" s="33">
        <f>+NB.Hour!N576</f>
        <v>669.23130148600001</v>
      </c>
      <c r="Q576" s="22">
        <f>+SUM(N576,MAX($E576-20,0)*INDEX(Inputs!$F$24:$F$35,MATCH($D576,Inputs!$B$24:$B$35,0)),MAX($F576-20,0)*INDEX(Inputs!$G$24:$G$35,MATCH($D576,Inputs!$B$24:$B$35,0)))</f>
        <v>766.67952299320007</v>
      </c>
      <c r="R576" s="22">
        <f>+SUM(O576,MAX($E576-20,0)*INDEX(Inputs!$F$24:$F$35,MATCH($D576,Inputs!$B$24:$B$35,0)),MAX($F576-20,0)*INDEX(Inputs!$G$24:$G$35,MATCH($D576,Inputs!$B$24:$B$35,0)))</f>
        <v>687.90071870200006</v>
      </c>
      <c r="S576" s="22">
        <f>+SUM(P576,MAX($E576-20,0)*INDEX(Inputs!$F$24:$F$35,MATCH($D576,Inputs!$B$24:$B$35,0)),MAX($F576-20,0)*INDEX(Inputs!$G$24:$G$35,MATCH($D576,Inputs!$B$24:$B$35,0)))</f>
        <v>687.909301486</v>
      </c>
      <c r="U576" s="19"/>
    </row>
    <row r="577" spans="2:21" s="46" customFormat="1" x14ac:dyDescent="0.25">
      <c r="B577" s="48" t="s">
        <v>146</v>
      </c>
      <c r="C577" s="8">
        <v>2021</v>
      </c>
      <c r="D577" s="37">
        <v>5</v>
      </c>
      <c r="E577" s="49">
        <f>Data!J577</f>
        <v>25</v>
      </c>
      <c r="F577" s="49">
        <f>+Data!I577</f>
        <v>22.015999999999998</v>
      </c>
      <c r="G577" s="31">
        <f>+NEM!G577</f>
        <v>12350.696</v>
      </c>
      <c r="H577" s="31">
        <f>NoSolar!E577</f>
        <v>14358.839900000001</v>
      </c>
      <c r="I577" s="31">
        <f>+NEM!M577</f>
        <v>12350.696</v>
      </c>
      <c r="J577" s="31">
        <f>+NB.Hour!E577</f>
        <v>12350.696</v>
      </c>
      <c r="K577" s="67">
        <v>0</v>
      </c>
      <c r="L577" s="31">
        <f>+-MIN(NEM!G577,0)</f>
        <v>0</v>
      </c>
      <c r="M577" s="31">
        <f>NB.Hour!H577</f>
        <v>0</v>
      </c>
      <c r="N577" s="33">
        <f>NoSolar!H577</f>
        <v>735.69528822040002</v>
      </c>
      <c r="O577" s="33">
        <f>+NEM!P577</f>
        <v>646.94336041600002</v>
      </c>
      <c r="P577" s="33">
        <f>+NB.Hour!N577</f>
        <v>646.94336041600002</v>
      </c>
      <c r="Q577" s="22">
        <f>+SUM(N577,MAX($E577-20,0)*INDEX(Inputs!$F$24:$F$35,MATCH($D577,Inputs!$B$24:$B$35,0)),MAX($F577-20,0)*INDEX(Inputs!$G$24:$G$35,MATCH($D577,Inputs!$B$24:$B$35,0)))</f>
        <v>749.81648822039995</v>
      </c>
      <c r="R577" s="22">
        <f>+SUM(O577,MAX($E577-20,0)*INDEX(Inputs!$F$24:$F$35,MATCH($D577,Inputs!$B$24:$B$35,0)),MAX($F577-20,0)*INDEX(Inputs!$G$24:$G$35,MATCH($D577,Inputs!$B$24:$B$35,0)))</f>
        <v>661.06456041599995</v>
      </c>
      <c r="S577" s="22">
        <f>+SUM(P577,MAX($E577-20,0)*INDEX(Inputs!$F$24:$F$35,MATCH($D577,Inputs!$B$24:$B$35,0)),MAX($F577-20,0)*INDEX(Inputs!$G$24:$G$35,MATCH($D577,Inputs!$B$24:$B$35,0)))</f>
        <v>661.06456041599995</v>
      </c>
      <c r="U577" s="19"/>
    </row>
    <row r="578" spans="2:21" s="46" customFormat="1" x14ac:dyDescent="0.25">
      <c r="B578" s="48" t="s">
        <v>146</v>
      </c>
      <c r="C578" s="8">
        <v>2021</v>
      </c>
      <c r="D578" s="37">
        <v>6</v>
      </c>
      <c r="E578" s="49">
        <f>Data!J578</f>
        <v>25</v>
      </c>
      <c r="F578" s="49">
        <f>+Data!I578</f>
        <v>21.376000000000001</v>
      </c>
      <c r="G578" s="31">
        <f>+NEM!G578</f>
        <v>6714.7520000000004</v>
      </c>
      <c r="H578" s="31">
        <f>NoSolar!E578</f>
        <v>8876.6720000000005</v>
      </c>
      <c r="I578" s="31">
        <f>+NEM!M578</f>
        <v>6714.7520000000004</v>
      </c>
      <c r="J578" s="31">
        <f>+NB.Hour!E578</f>
        <v>7571.52</v>
      </c>
      <c r="K578" s="67">
        <v>0</v>
      </c>
      <c r="L578" s="31">
        <f>+-MIN(NEM!G578,0)</f>
        <v>0</v>
      </c>
      <c r="M578" s="31">
        <f>NB.Hour!H578</f>
        <v>856.76800000000003</v>
      </c>
      <c r="N578" s="33">
        <f>NoSolar!H578</f>
        <v>545.50395315200012</v>
      </c>
      <c r="O578" s="33">
        <f>+NEM!P578</f>
        <v>440.18385843200002</v>
      </c>
      <c r="P578" s="33">
        <f>+NB.Hour!N578</f>
        <v>449.52777024</v>
      </c>
      <c r="Q578" s="22">
        <f>+SUM(N578,MAX($E578-20,0)*INDEX(Inputs!$F$24:$F$35,MATCH($D578,Inputs!$B$24:$B$35,0)),MAX($F578-20,0)*INDEX(Inputs!$G$24:$G$35,MATCH($D578,Inputs!$B$24:$B$35,0)))</f>
        <v>558.99251315200013</v>
      </c>
      <c r="R578" s="22">
        <f>+SUM(O578,MAX($E578-20,0)*INDEX(Inputs!$F$24:$F$35,MATCH($D578,Inputs!$B$24:$B$35,0)),MAX($F578-20,0)*INDEX(Inputs!$G$24:$G$35,MATCH($D578,Inputs!$B$24:$B$35,0)))</f>
        <v>453.67241843200003</v>
      </c>
      <c r="S578" s="22">
        <f>+SUM(P578,MAX($E578-20,0)*INDEX(Inputs!$F$24:$F$35,MATCH($D578,Inputs!$B$24:$B$35,0)),MAX($F578-20,0)*INDEX(Inputs!$G$24:$G$35,MATCH($D578,Inputs!$B$24:$B$35,0)))</f>
        <v>463.01633024</v>
      </c>
      <c r="U578" s="19"/>
    </row>
    <row r="579" spans="2:21" s="46" customFormat="1" x14ac:dyDescent="0.25">
      <c r="B579" s="48" t="s">
        <v>146</v>
      </c>
      <c r="C579" s="8">
        <v>2021</v>
      </c>
      <c r="D579" s="37">
        <v>7</v>
      </c>
      <c r="E579" s="49">
        <f>Data!J579</f>
        <v>25</v>
      </c>
      <c r="F579" s="49">
        <f>+Data!I579</f>
        <v>21.376000000000001</v>
      </c>
      <c r="G579" s="31">
        <f>+NEM!G579</f>
        <v>3064.576</v>
      </c>
      <c r="H579" s="31">
        <f>NoSolar!E579</f>
        <v>4892.0320000000002</v>
      </c>
      <c r="I579" s="31">
        <f>+NEM!M579</f>
        <v>3064.576</v>
      </c>
      <c r="J579" s="31">
        <f>+NB.Hour!E579</f>
        <v>4305.2160000000003</v>
      </c>
      <c r="K579" s="67">
        <v>0</v>
      </c>
      <c r="L579" s="31">
        <f>+-MIN(NEM!G579,0)</f>
        <v>0</v>
      </c>
      <c r="M579" s="31">
        <f>NB.Hour!H579</f>
        <v>1240.6400000000001</v>
      </c>
      <c r="N579" s="33">
        <f>NoSolar!H579</f>
        <v>351.38823091200004</v>
      </c>
      <c r="O579" s="33">
        <f>+NEM!P579</f>
        <v>262.36188441600001</v>
      </c>
      <c r="P579" s="33">
        <f>+NB.Hour!N579</f>
        <v>275.89230425599999</v>
      </c>
      <c r="Q579" s="22">
        <f>+SUM(N579,MAX($E579-20,0)*INDEX(Inputs!$F$24:$F$35,MATCH($D579,Inputs!$B$24:$B$35,0)),MAX($F579-20,0)*INDEX(Inputs!$G$24:$G$35,MATCH($D579,Inputs!$B$24:$B$35,0)))</f>
        <v>364.87679091200005</v>
      </c>
      <c r="R579" s="22">
        <f>+SUM(O579,MAX($E579-20,0)*INDEX(Inputs!$F$24:$F$35,MATCH($D579,Inputs!$B$24:$B$35,0)),MAX($F579-20,0)*INDEX(Inputs!$G$24:$G$35,MATCH($D579,Inputs!$B$24:$B$35,0)))</f>
        <v>275.85044441600002</v>
      </c>
      <c r="S579" s="22">
        <f>+SUM(P579,MAX($E579-20,0)*INDEX(Inputs!$F$24:$F$35,MATCH($D579,Inputs!$B$24:$B$35,0)),MAX($F579-20,0)*INDEX(Inputs!$G$24:$G$35,MATCH($D579,Inputs!$B$24:$B$35,0)))</f>
        <v>289.380864256</v>
      </c>
      <c r="U579" s="19"/>
    </row>
    <row r="580" spans="2:21" s="46" customFormat="1" x14ac:dyDescent="0.25">
      <c r="B580" s="48" t="s">
        <v>146</v>
      </c>
      <c r="C580" s="8">
        <v>2021</v>
      </c>
      <c r="D580" s="37">
        <v>8</v>
      </c>
      <c r="E580" s="49">
        <f>Data!J580</f>
        <v>25</v>
      </c>
      <c r="F580" s="49">
        <f>+Data!I580</f>
        <v>22.911999999999999</v>
      </c>
      <c r="G580" s="31">
        <f>+NEM!G580</f>
        <v>6681.2160000000003</v>
      </c>
      <c r="H580" s="31">
        <f>NoSolar!E580</f>
        <v>8406.5280000000002</v>
      </c>
      <c r="I580" s="31">
        <f>+NEM!M580</f>
        <v>6681.2160000000003</v>
      </c>
      <c r="J580" s="31">
        <f>+NB.Hour!E580</f>
        <v>7394.88</v>
      </c>
      <c r="K580" s="67">
        <v>0</v>
      </c>
      <c r="L580" s="31">
        <f>+-MIN(NEM!G580,0)</f>
        <v>0</v>
      </c>
      <c r="M580" s="31">
        <f>NB.Hour!H580</f>
        <v>713.66399999999999</v>
      </c>
      <c r="N580" s="33">
        <f>NoSolar!H580</f>
        <v>522.60041804800005</v>
      </c>
      <c r="O580" s="33">
        <f>+NEM!P580</f>
        <v>438.550118656</v>
      </c>
      <c r="P580" s="33">
        <f>+NB.Hour!N580</f>
        <v>446.33333824000005</v>
      </c>
      <c r="Q580" s="22">
        <f>+SUM(N580,MAX($E580-20,0)*INDEX(Inputs!$F$24:$F$35,MATCH($D580,Inputs!$B$24:$B$35,0)),MAX($F580-20,0)*INDEX(Inputs!$G$24:$G$35,MATCH($D580,Inputs!$B$24:$B$35,0)))</f>
        <v>545.39713804799999</v>
      </c>
      <c r="R580" s="22">
        <f>+SUM(O580,MAX($E580-20,0)*INDEX(Inputs!$F$24:$F$35,MATCH($D580,Inputs!$B$24:$B$35,0)),MAX($F580-20,0)*INDEX(Inputs!$G$24:$G$35,MATCH($D580,Inputs!$B$24:$B$35,0)))</f>
        <v>461.34683865599999</v>
      </c>
      <c r="S580" s="22">
        <f>+SUM(P580,MAX($E580-20,0)*INDEX(Inputs!$F$24:$F$35,MATCH($D580,Inputs!$B$24:$B$35,0)),MAX($F580-20,0)*INDEX(Inputs!$G$24:$G$35,MATCH($D580,Inputs!$B$24:$B$35,0)))</f>
        <v>469.13005824000004</v>
      </c>
      <c r="U580" s="19"/>
    </row>
    <row r="581" spans="2:21" s="46" customFormat="1" x14ac:dyDescent="0.25">
      <c r="B581" s="48" t="s">
        <v>146</v>
      </c>
      <c r="C581" s="8">
        <v>2021</v>
      </c>
      <c r="D581" s="37">
        <v>9</v>
      </c>
      <c r="E581" s="49">
        <f>Data!J581</f>
        <v>25</v>
      </c>
      <c r="F581" s="49">
        <f>+Data!I581</f>
        <v>23.04</v>
      </c>
      <c r="G581" s="31">
        <f>+NEM!G581</f>
        <v>11454.4</v>
      </c>
      <c r="H581" s="31">
        <f>NoSolar!E581</f>
        <v>12860.928</v>
      </c>
      <c r="I581" s="31">
        <f>+NEM!M581</f>
        <v>11454.4</v>
      </c>
      <c r="J581" s="31">
        <f>+NB.Hour!E581</f>
        <v>11554.24</v>
      </c>
      <c r="K581" s="67">
        <v>0</v>
      </c>
      <c r="L581" s="31">
        <f>+-MIN(NEM!G581,0)</f>
        <v>0</v>
      </c>
      <c r="M581" s="31">
        <f>NB.Hour!H581</f>
        <v>99.84</v>
      </c>
      <c r="N581" s="33">
        <f>NoSolar!H581</f>
        <v>669.49357388800001</v>
      </c>
      <c r="O581" s="33">
        <f>+NEM!P581</f>
        <v>607.33066239999994</v>
      </c>
      <c r="P581" s="33">
        <f>+NB.Hour!N581</f>
        <v>607.96824063999998</v>
      </c>
      <c r="Q581" s="22">
        <f>+SUM(N581,MAX($E581-20,0)*INDEX(Inputs!$F$24:$F$35,MATCH($D581,Inputs!$B$24:$B$35,0)),MAX($F581-20,0)*INDEX(Inputs!$G$24:$G$35,MATCH($D581,Inputs!$B$24:$B$35,0)))</f>
        <v>688.17157388800001</v>
      </c>
      <c r="R581" s="22">
        <f>+SUM(O581,MAX($E581-20,0)*INDEX(Inputs!$F$24:$F$35,MATCH($D581,Inputs!$B$24:$B$35,0)),MAX($F581-20,0)*INDEX(Inputs!$G$24:$G$35,MATCH($D581,Inputs!$B$24:$B$35,0)))</f>
        <v>626.00866239999993</v>
      </c>
      <c r="S581" s="22">
        <f>+SUM(P581,MAX($E581-20,0)*INDEX(Inputs!$F$24:$F$35,MATCH($D581,Inputs!$B$24:$B$35,0)),MAX($F581-20,0)*INDEX(Inputs!$G$24:$G$35,MATCH($D581,Inputs!$B$24:$B$35,0)))</f>
        <v>626.64624063999997</v>
      </c>
      <c r="U581" s="19"/>
    </row>
    <row r="582" spans="2:21" s="46" customFormat="1" x14ac:dyDescent="0.25">
      <c r="B582" s="48" t="s">
        <v>146</v>
      </c>
      <c r="C582" s="8">
        <v>2021</v>
      </c>
      <c r="D582" s="37">
        <v>10</v>
      </c>
      <c r="E582" s="49">
        <f>Data!J582</f>
        <v>27</v>
      </c>
      <c r="F582" s="49">
        <f>+Data!I582</f>
        <v>28.928000000000001</v>
      </c>
      <c r="G582" s="31">
        <f>+NEM!G582</f>
        <v>17928.128000000001</v>
      </c>
      <c r="H582" s="31">
        <f>NoSolar!E582</f>
        <v>18869.887999999999</v>
      </c>
      <c r="I582" s="31">
        <f>+NEM!M582</f>
        <v>17928.128000000001</v>
      </c>
      <c r="J582" s="31">
        <f>+NB.Hour!E582</f>
        <v>17928.128000000001</v>
      </c>
      <c r="K582" s="67">
        <v>0</v>
      </c>
      <c r="L582" s="31">
        <f>+-MIN(NEM!G582,0)</f>
        <v>0</v>
      </c>
      <c r="M582" s="31">
        <f>NB.Hour!H582</f>
        <v>0</v>
      </c>
      <c r="N582" s="33">
        <f>NoSolar!H582</f>
        <v>935.06557004799993</v>
      </c>
      <c r="O582" s="33">
        <f>+NEM!P582</f>
        <v>893.44354508800006</v>
      </c>
      <c r="P582" s="33">
        <f>+NB.Hour!N582</f>
        <v>893.44354508800006</v>
      </c>
      <c r="Q582" s="22">
        <f>+SUM(N582,MAX($E582-20,0)*INDEX(Inputs!$F$24:$F$35,MATCH($D582,Inputs!$B$24:$B$35,0)),MAX($F582-20,0)*INDEX(Inputs!$G$24:$G$35,MATCH($D582,Inputs!$B$24:$B$35,0)))</f>
        <v>982.00517004799997</v>
      </c>
      <c r="R582" s="22">
        <f>+SUM(O582,MAX($E582-20,0)*INDEX(Inputs!$F$24:$F$35,MATCH($D582,Inputs!$B$24:$B$35,0)),MAX($F582-20,0)*INDEX(Inputs!$G$24:$G$35,MATCH($D582,Inputs!$B$24:$B$35,0)))</f>
        <v>940.38314508800011</v>
      </c>
      <c r="S582" s="22">
        <f>+SUM(P582,MAX($E582-20,0)*INDEX(Inputs!$F$24:$F$35,MATCH($D582,Inputs!$B$24:$B$35,0)),MAX($F582-20,0)*INDEX(Inputs!$G$24:$G$35,MATCH($D582,Inputs!$B$24:$B$35,0)))</f>
        <v>940.38314508800011</v>
      </c>
      <c r="U582" s="19"/>
    </row>
    <row r="583" spans="2:21" s="46" customFormat="1" x14ac:dyDescent="0.25">
      <c r="B583" s="48" t="s">
        <v>146</v>
      </c>
      <c r="C583" s="8">
        <v>2021</v>
      </c>
      <c r="D583" s="37">
        <v>11</v>
      </c>
      <c r="E583" s="49">
        <f>Data!J583</f>
        <v>30</v>
      </c>
      <c r="F583" s="49">
        <f>+Data!I583</f>
        <v>56.239899999999999</v>
      </c>
      <c r="G583" s="31">
        <f>+NEM!G583</f>
        <v>19288.476000000002</v>
      </c>
      <c r="H583" s="31">
        <f>NoSolar!E583</f>
        <v>19931.184000000001</v>
      </c>
      <c r="I583" s="31">
        <f>+NEM!M583</f>
        <v>19288.476000000002</v>
      </c>
      <c r="J583" s="31">
        <f>+NB.Hour!E583</f>
        <v>19288.476000000002</v>
      </c>
      <c r="K583" s="67">
        <v>0</v>
      </c>
      <c r="L583" s="31">
        <f>+-MIN(NEM!G583,0)</f>
        <v>0</v>
      </c>
      <c r="M583" s="31">
        <f>NB.Hour!H583</f>
        <v>0</v>
      </c>
      <c r="N583" s="33">
        <f>NoSolar!H583</f>
        <v>981.97060806400009</v>
      </c>
      <c r="O583" s="33">
        <f>+NEM!P583</f>
        <v>953.56548529600013</v>
      </c>
      <c r="P583" s="33">
        <f>+NB.Hour!N583</f>
        <v>953.56548529600013</v>
      </c>
      <c r="Q583" s="22">
        <f>+SUM(N583,MAX($E583-20,0)*INDEX(Inputs!$F$24:$F$35,MATCH($D583,Inputs!$B$24:$B$35,0)),MAX($F583-20,0)*INDEX(Inputs!$G$24:$G$35,MATCH($D583,Inputs!$B$24:$B$35,0)))</f>
        <v>1153.5381630639999</v>
      </c>
      <c r="R583" s="22">
        <f>+SUM(O583,MAX($E583-20,0)*INDEX(Inputs!$F$24:$F$35,MATCH($D583,Inputs!$B$24:$B$35,0)),MAX($F583-20,0)*INDEX(Inputs!$G$24:$G$35,MATCH($D583,Inputs!$B$24:$B$35,0)))</f>
        <v>1125.133040296</v>
      </c>
      <c r="S583" s="22">
        <f>+SUM(P583,MAX($E583-20,0)*INDEX(Inputs!$F$24:$F$35,MATCH($D583,Inputs!$B$24:$B$35,0)),MAX($F583-20,0)*INDEX(Inputs!$G$24:$G$35,MATCH($D583,Inputs!$B$24:$B$35,0)))</f>
        <v>1125.133040296</v>
      </c>
      <c r="U583" s="19"/>
    </row>
    <row r="584" spans="2:21" s="46" customFormat="1" x14ac:dyDescent="0.25">
      <c r="B584" s="48" t="s">
        <v>146</v>
      </c>
      <c r="C584" s="8">
        <v>2021</v>
      </c>
      <c r="D584" s="37">
        <v>12</v>
      </c>
      <c r="E584" s="49">
        <f>Data!J584</f>
        <v>30</v>
      </c>
      <c r="F584" s="49">
        <f>+Data!I584</f>
        <v>32.256</v>
      </c>
      <c r="G584" s="31">
        <f>+NEM!G584</f>
        <v>20392.956200000001</v>
      </c>
      <c r="H584" s="31">
        <f>NoSolar!E584</f>
        <v>20754.122200000002</v>
      </c>
      <c r="I584" s="31">
        <f>+NEM!M584</f>
        <v>20392.956200000001</v>
      </c>
      <c r="J584" s="31">
        <f>+NB.Hour!E584</f>
        <v>20392.956200000001</v>
      </c>
      <c r="K584" s="67">
        <v>0</v>
      </c>
      <c r="L584" s="31">
        <f>+-MIN(NEM!G584,0)</f>
        <v>0</v>
      </c>
      <c r="M584" s="31">
        <f>NB.Hour!H584</f>
        <v>0</v>
      </c>
      <c r="N584" s="33">
        <f>NoSolar!H584</f>
        <v>1018.3411847512001</v>
      </c>
      <c r="O584" s="33">
        <f>+NEM!P584</f>
        <v>1002.3790922152</v>
      </c>
      <c r="P584" s="33">
        <f>+NB.Hour!N584</f>
        <v>1002.3790922152</v>
      </c>
      <c r="Q584" s="22">
        <f>+SUM(N584,MAX($E584-20,0)*INDEX(Inputs!$F$24:$F$35,MATCH($D584,Inputs!$B$24:$B$35,0)),MAX($F584-20,0)*INDEX(Inputs!$G$24:$G$35,MATCH($D584,Inputs!$B$24:$B$35,0)))</f>
        <v>1083.1803847512001</v>
      </c>
      <c r="R584" s="22">
        <f>+SUM(O584,MAX($E584-20,0)*INDEX(Inputs!$F$24:$F$35,MATCH($D584,Inputs!$B$24:$B$35,0)),MAX($F584-20,0)*INDEX(Inputs!$G$24:$G$35,MATCH($D584,Inputs!$B$24:$B$35,0)))</f>
        <v>1067.2182922151999</v>
      </c>
      <c r="S584" s="22">
        <f>+SUM(P584,MAX($E584-20,0)*INDEX(Inputs!$F$24:$F$35,MATCH($D584,Inputs!$B$24:$B$35,0)),MAX($F584-20,0)*INDEX(Inputs!$G$24:$G$35,MATCH($D584,Inputs!$B$24:$B$35,0)))</f>
        <v>1067.2182922151999</v>
      </c>
      <c r="U584" s="19"/>
    </row>
    <row r="585" spans="2:21" s="46" customFormat="1" x14ac:dyDescent="0.25">
      <c r="B585" s="48" t="s">
        <v>147</v>
      </c>
      <c r="C585" s="8">
        <v>2021</v>
      </c>
      <c r="D585" s="37">
        <v>1</v>
      </c>
      <c r="E585" s="49">
        <f>Data!J585</f>
        <v>48</v>
      </c>
      <c r="F585" s="49">
        <f>+Data!I585</f>
        <v>43.415999999999997</v>
      </c>
      <c r="G585" s="31">
        <f>+NEM!G585</f>
        <v>12719.511999999999</v>
      </c>
      <c r="H585" s="31">
        <f>NoSolar!E585</f>
        <v>16186.82</v>
      </c>
      <c r="I585" s="31">
        <f>+NEM!M585</f>
        <v>12719.511999999999</v>
      </c>
      <c r="J585" s="31">
        <f>+NB.Hour!E585</f>
        <v>13658.924000000001</v>
      </c>
      <c r="K585" s="67">
        <v>0</v>
      </c>
      <c r="L585" s="31">
        <f>+-MIN(NEM!G585,0)</f>
        <v>0</v>
      </c>
      <c r="M585" s="31">
        <f>NB.Hour!H585</f>
        <v>939.41200000000003</v>
      </c>
      <c r="N585" s="33">
        <f>NoSolar!H585</f>
        <v>816.48469671999999</v>
      </c>
      <c r="O585" s="33">
        <f>+NEM!P585</f>
        <v>663.24355235199994</v>
      </c>
      <c r="P585" s="33">
        <f>+NB.Hour!N585</f>
        <v>669.24263738399998</v>
      </c>
      <c r="Q585" s="22">
        <f>+SUM(N585,MAX($E585-20,0)*INDEX(Inputs!$F$24:$F$35,MATCH($D585,Inputs!$B$24:$B$35,0)),MAX($F585-20,0)*INDEX(Inputs!$G$24:$G$35,MATCH($D585,Inputs!$B$24:$B$35,0)))</f>
        <v>949.52589671999999</v>
      </c>
      <c r="R585" s="22">
        <f>+SUM(O585,MAX($E585-20,0)*INDEX(Inputs!$F$24:$F$35,MATCH($D585,Inputs!$B$24:$B$35,0)),MAX($F585-20,0)*INDEX(Inputs!$G$24:$G$35,MATCH($D585,Inputs!$B$24:$B$35,0)))</f>
        <v>796.28475235199994</v>
      </c>
      <c r="S585" s="22">
        <f>+SUM(P585,MAX($E585-20,0)*INDEX(Inputs!$F$24:$F$35,MATCH($D585,Inputs!$B$24:$B$35,0)),MAX($F585-20,0)*INDEX(Inputs!$G$24:$G$35,MATCH($D585,Inputs!$B$24:$B$35,0)))</f>
        <v>802.28383738399998</v>
      </c>
      <c r="U585" s="19"/>
    </row>
    <row r="586" spans="2:21" s="46" customFormat="1" x14ac:dyDescent="0.25">
      <c r="B586" s="48" t="s">
        <v>147</v>
      </c>
      <c r="C586" s="8">
        <v>2021</v>
      </c>
      <c r="D586" s="37">
        <v>2</v>
      </c>
      <c r="E586" s="49">
        <f>Data!J586</f>
        <v>48</v>
      </c>
      <c r="F586" s="49">
        <f>+Data!I586</f>
        <v>32.44</v>
      </c>
      <c r="G586" s="31">
        <f>+NEM!G586</f>
        <v>9423.1560000000009</v>
      </c>
      <c r="H586" s="31">
        <f>NoSolar!E586</f>
        <v>14300.94</v>
      </c>
      <c r="I586" s="31">
        <f>+NEM!M586</f>
        <v>9423.1560000000009</v>
      </c>
      <c r="J586" s="31">
        <f>+NB.Hour!E586</f>
        <v>11203.776</v>
      </c>
      <c r="K586" s="67">
        <v>0</v>
      </c>
      <c r="L586" s="31">
        <f>+-MIN(NEM!G586,0)</f>
        <v>0</v>
      </c>
      <c r="M586" s="31">
        <f>NB.Hour!H586</f>
        <v>1780.62</v>
      </c>
      <c r="N586" s="33">
        <f>NoSolar!H586</f>
        <v>733.13634424000008</v>
      </c>
      <c r="O586" s="33">
        <f>+NEM!P586</f>
        <v>517.55780257600009</v>
      </c>
      <c r="P586" s="33">
        <f>+NB.Hour!N586</f>
        <v>528.92884189599999</v>
      </c>
      <c r="Q586" s="22">
        <f>+SUM(N586,MAX($E586-20,0)*INDEX(Inputs!$F$24:$F$35,MATCH($D586,Inputs!$B$24:$B$35,0)),MAX($F586-20,0)*INDEX(Inputs!$G$24:$G$35,MATCH($D586,Inputs!$B$24:$B$35,0)))</f>
        <v>817.33434424000006</v>
      </c>
      <c r="R586" s="22">
        <f>+SUM(O586,MAX($E586-20,0)*INDEX(Inputs!$F$24:$F$35,MATCH($D586,Inputs!$B$24:$B$35,0)),MAX($F586-20,0)*INDEX(Inputs!$G$24:$G$35,MATCH($D586,Inputs!$B$24:$B$35,0)))</f>
        <v>601.75580257600006</v>
      </c>
      <c r="S586" s="22">
        <f>+SUM(P586,MAX($E586-20,0)*INDEX(Inputs!$F$24:$F$35,MATCH($D586,Inputs!$B$24:$B$35,0)),MAX($F586-20,0)*INDEX(Inputs!$G$24:$G$35,MATCH($D586,Inputs!$B$24:$B$35,0)))</f>
        <v>613.12684189599997</v>
      </c>
      <c r="U586" s="19"/>
    </row>
    <row r="587" spans="2:21" s="46" customFormat="1" x14ac:dyDescent="0.25">
      <c r="B587" s="48" t="s">
        <v>147</v>
      </c>
      <c r="C587" s="8">
        <v>2021</v>
      </c>
      <c r="D587" s="37">
        <v>3</v>
      </c>
      <c r="E587" s="49">
        <f>Data!J587</f>
        <v>48</v>
      </c>
      <c r="F587" s="49">
        <f>+Data!I587</f>
        <v>48.887999999999998</v>
      </c>
      <c r="G587" s="31">
        <f>+NEM!G587</f>
        <v>6197.3280000000013</v>
      </c>
      <c r="H587" s="31">
        <f>NoSolar!E587</f>
        <v>15154.476000000001</v>
      </c>
      <c r="I587" s="31">
        <f>+NEM!M587</f>
        <v>6197.3280000000013</v>
      </c>
      <c r="J587" s="31">
        <f>+NB.Hour!E587</f>
        <v>10316.496000000001</v>
      </c>
      <c r="K587" s="67">
        <v>0</v>
      </c>
      <c r="L587" s="31">
        <f>+-MIN(NEM!G587,0)</f>
        <v>0</v>
      </c>
      <c r="M587" s="31">
        <f>NB.Hour!H587</f>
        <v>4119.1679999999997</v>
      </c>
      <c r="N587" s="33">
        <f>NoSolar!H587</f>
        <v>770.8592212960001</v>
      </c>
      <c r="O587" s="33">
        <f>+NEM!P587</f>
        <v>374.98910828800007</v>
      </c>
      <c r="P587" s="33">
        <f>+NB.Hour!N587</f>
        <v>401.29411513600007</v>
      </c>
      <c r="Q587" s="22">
        <f>+SUM(N587,MAX($E587-20,0)*INDEX(Inputs!$F$24:$F$35,MATCH($D587,Inputs!$B$24:$B$35,0)),MAX($F587-20,0)*INDEX(Inputs!$G$24:$G$35,MATCH($D587,Inputs!$B$24:$B$35,0)))</f>
        <v>928.25082129600014</v>
      </c>
      <c r="R587" s="22">
        <f>+SUM(O587,MAX($E587-20,0)*INDEX(Inputs!$F$24:$F$35,MATCH($D587,Inputs!$B$24:$B$35,0)),MAX($F587-20,0)*INDEX(Inputs!$G$24:$G$35,MATCH($D587,Inputs!$B$24:$B$35,0)))</f>
        <v>532.38070828800005</v>
      </c>
      <c r="S587" s="22">
        <f>+SUM(P587,MAX($E587-20,0)*INDEX(Inputs!$F$24:$F$35,MATCH($D587,Inputs!$B$24:$B$35,0)),MAX($F587-20,0)*INDEX(Inputs!$G$24:$G$35,MATCH($D587,Inputs!$B$24:$B$35,0)))</f>
        <v>558.685715136</v>
      </c>
      <c r="U587" s="19"/>
    </row>
    <row r="588" spans="2:21" s="46" customFormat="1" x14ac:dyDescent="0.25">
      <c r="B588" s="48" t="s">
        <v>147</v>
      </c>
      <c r="C588" s="8">
        <v>2021</v>
      </c>
      <c r="D588" s="37">
        <v>4</v>
      </c>
      <c r="E588" s="49">
        <f>Data!J588</f>
        <v>48</v>
      </c>
      <c r="F588" s="49">
        <f>+Data!I588</f>
        <v>31.456</v>
      </c>
      <c r="G588" s="31">
        <f>+NEM!G588</f>
        <v>3882.7800000000007</v>
      </c>
      <c r="H588" s="31">
        <f>NoSolar!E588</f>
        <v>14641.428</v>
      </c>
      <c r="I588" s="31">
        <f>+NEM!M588</f>
        <v>3882.7800000000007</v>
      </c>
      <c r="J588" s="31">
        <f>+NB.Hour!E588</f>
        <v>9117.1720000000005</v>
      </c>
      <c r="K588" s="67">
        <v>0</v>
      </c>
      <c r="L588" s="31">
        <f>+-MIN(NEM!G588,0)</f>
        <v>0</v>
      </c>
      <c r="M588" s="31">
        <f>NB.Hour!H588</f>
        <v>5234.3919999999998</v>
      </c>
      <c r="N588" s="33">
        <f>NoSolar!H588</f>
        <v>748.18455188799999</v>
      </c>
      <c r="O588" s="33">
        <f>+NEM!P588</f>
        <v>272.69534488000005</v>
      </c>
      <c r="P588" s="33">
        <f>+NB.Hour!N588</f>
        <v>306.12217219199999</v>
      </c>
      <c r="Q588" s="22">
        <f>+SUM(N588,MAX($E588-20,0)*INDEX(Inputs!$F$24:$F$35,MATCH($D588,Inputs!$B$24:$B$35,0)),MAX($F588-20,0)*INDEX(Inputs!$G$24:$G$35,MATCH($D588,Inputs!$B$24:$B$35,0)))</f>
        <v>828.00375188800001</v>
      </c>
      <c r="R588" s="22">
        <f>+SUM(O588,MAX($E588-20,0)*INDEX(Inputs!$F$24:$F$35,MATCH($D588,Inputs!$B$24:$B$35,0)),MAX($F588-20,0)*INDEX(Inputs!$G$24:$G$35,MATCH($D588,Inputs!$B$24:$B$35,0)))</f>
        <v>352.51454488000002</v>
      </c>
      <c r="S588" s="22">
        <f>+SUM(P588,MAX($E588-20,0)*INDEX(Inputs!$F$24:$F$35,MATCH($D588,Inputs!$B$24:$B$35,0)),MAX($F588-20,0)*INDEX(Inputs!$G$24:$G$35,MATCH($D588,Inputs!$B$24:$B$35,0)))</f>
        <v>385.94137219199996</v>
      </c>
      <c r="U588" s="19"/>
    </row>
    <row r="589" spans="2:21" s="46" customFormat="1" x14ac:dyDescent="0.25">
      <c r="B589" s="48" t="s">
        <v>147</v>
      </c>
      <c r="C589" s="8">
        <v>2021</v>
      </c>
      <c r="D589" s="37">
        <v>5</v>
      </c>
      <c r="E589" s="49">
        <f>Data!J589</f>
        <v>48</v>
      </c>
      <c r="F589" s="49">
        <f>+Data!I589</f>
        <v>32.44</v>
      </c>
      <c r="G589" s="31">
        <f>+NEM!G589</f>
        <v>2701.1440000000002</v>
      </c>
      <c r="H589" s="31">
        <f>NoSolar!E589</f>
        <v>14648.044</v>
      </c>
      <c r="I589" s="31">
        <f>+NEM!M589</f>
        <v>2701.1440000000002</v>
      </c>
      <c r="J589" s="31">
        <f>+NB.Hour!E589</f>
        <v>8369.8320000000003</v>
      </c>
      <c r="K589" s="67">
        <v>0</v>
      </c>
      <c r="L589" s="31">
        <f>+-MIN(NEM!G589,0)</f>
        <v>0</v>
      </c>
      <c r="M589" s="31">
        <f>NB.Hour!H589</f>
        <v>5668.6880000000001</v>
      </c>
      <c r="N589" s="33">
        <f>NoSolar!H589</f>
        <v>748.47695262399998</v>
      </c>
      <c r="O589" s="33">
        <f>+NEM!P589</f>
        <v>220.47176022400001</v>
      </c>
      <c r="P589" s="33">
        <f>+NB.Hour!N589</f>
        <v>256.672001792</v>
      </c>
      <c r="Q589" s="22">
        <f>+SUM(N589,MAX($E589-20,0)*INDEX(Inputs!$F$24:$F$35,MATCH($D589,Inputs!$B$24:$B$35,0)),MAX($F589-20,0)*INDEX(Inputs!$G$24:$G$35,MATCH($D589,Inputs!$B$24:$B$35,0)))</f>
        <v>832.67495262399996</v>
      </c>
      <c r="R589" s="22">
        <f>+SUM(O589,MAX($E589-20,0)*INDEX(Inputs!$F$24:$F$35,MATCH($D589,Inputs!$B$24:$B$35,0)),MAX($F589-20,0)*INDEX(Inputs!$G$24:$G$35,MATCH($D589,Inputs!$B$24:$B$35,0)))</f>
        <v>304.66976022400002</v>
      </c>
      <c r="S589" s="22">
        <f>+SUM(P589,MAX($E589-20,0)*INDEX(Inputs!$F$24:$F$35,MATCH($D589,Inputs!$B$24:$B$35,0)),MAX($F589-20,0)*INDEX(Inputs!$G$24:$G$35,MATCH($D589,Inputs!$B$24:$B$35,0)))</f>
        <v>340.87000179199998</v>
      </c>
      <c r="U589" s="19"/>
    </row>
    <row r="590" spans="2:21" s="46" customFormat="1" x14ac:dyDescent="0.25">
      <c r="B590" s="48" t="s">
        <v>147</v>
      </c>
      <c r="C590" s="8">
        <v>2021</v>
      </c>
      <c r="D590" s="37">
        <v>6</v>
      </c>
      <c r="E590" s="49">
        <f>Data!J590</f>
        <v>48</v>
      </c>
      <c r="F590" s="49">
        <f>+Data!I590</f>
        <v>39.155999999999999</v>
      </c>
      <c r="G590" s="31">
        <f>+NEM!G590</f>
        <v>4748.3600000000006</v>
      </c>
      <c r="H590" s="31">
        <f>NoSolar!E590</f>
        <v>16967.928</v>
      </c>
      <c r="I590" s="31">
        <f>+NEM!M590</f>
        <v>4748.3600000000006</v>
      </c>
      <c r="J590" s="31">
        <f>+NB.Hour!E590</f>
        <v>8901.5159999999996</v>
      </c>
      <c r="K590" s="67">
        <v>0</v>
      </c>
      <c r="L590" s="31">
        <f>+-MIN(NEM!G590,0)</f>
        <v>0</v>
      </c>
      <c r="M590" s="31">
        <f>NB.Hour!H590</f>
        <v>4153.1559999999999</v>
      </c>
      <c r="N590" s="33">
        <f>NoSolar!H590</f>
        <v>939.67758044800007</v>
      </c>
      <c r="O590" s="33">
        <f>+NEM!P590</f>
        <v>344.38910576000001</v>
      </c>
      <c r="P590" s="33">
        <f>+NB.Hour!N590</f>
        <v>389.68342509600006</v>
      </c>
      <c r="Q590" s="22">
        <f>+SUM(N590,MAX($E590-20,0)*INDEX(Inputs!$F$24:$F$35,MATCH($D590,Inputs!$B$24:$B$35,0)),MAX($F590-20,0)*INDEX(Inputs!$G$24:$G$35,MATCH($D590,Inputs!$B$24:$B$35,0)))</f>
        <v>1084.602940448</v>
      </c>
      <c r="R590" s="22">
        <f>+SUM(O590,MAX($E590-20,0)*INDEX(Inputs!$F$24:$F$35,MATCH($D590,Inputs!$B$24:$B$35,0)),MAX($F590-20,0)*INDEX(Inputs!$G$24:$G$35,MATCH($D590,Inputs!$B$24:$B$35,0)))</f>
        <v>489.31446575999996</v>
      </c>
      <c r="S590" s="22">
        <f>+SUM(P590,MAX($E590-20,0)*INDEX(Inputs!$F$24:$F$35,MATCH($D590,Inputs!$B$24:$B$35,0)),MAX($F590-20,0)*INDEX(Inputs!$G$24:$G$35,MATCH($D590,Inputs!$B$24:$B$35,0)))</f>
        <v>534.60878509600002</v>
      </c>
      <c r="U590" s="19"/>
    </row>
    <row r="591" spans="2:21" s="46" customFormat="1" x14ac:dyDescent="0.25">
      <c r="B591" s="48" t="s">
        <v>147</v>
      </c>
      <c r="C591" s="8">
        <v>2021</v>
      </c>
      <c r="D591" s="37">
        <v>7</v>
      </c>
      <c r="E591" s="49">
        <f>Data!J591</f>
        <v>48</v>
      </c>
      <c r="F591" s="49">
        <f>+Data!I591</f>
        <v>41.448</v>
      </c>
      <c r="G591" s="31">
        <f>+NEM!G591</f>
        <v>9394.1799999999985</v>
      </c>
      <c r="H591" s="31">
        <f>NoSolar!E591</f>
        <v>18906.403999999999</v>
      </c>
      <c r="I591" s="31">
        <f>+NEM!M591</f>
        <v>9394.1799999999985</v>
      </c>
      <c r="J591" s="31">
        <f>+NB.Hour!E591</f>
        <v>10933.14</v>
      </c>
      <c r="K591" s="67">
        <v>0</v>
      </c>
      <c r="L591" s="31">
        <f>+-MIN(NEM!G591,0)</f>
        <v>0</v>
      </c>
      <c r="M591" s="31">
        <f>NB.Hour!H591</f>
        <v>1538.96</v>
      </c>
      <c r="N591" s="33">
        <f>NoSolar!H591</f>
        <v>1034.1123772639999</v>
      </c>
      <c r="O591" s="33">
        <f>+NEM!P591</f>
        <v>570.71487287999992</v>
      </c>
      <c r="P591" s="33">
        <f>+NB.Hour!N591</f>
        <v>587.49877063999998</v>
      </c>
      <c r="Q591" s="22">
        <f>+SUM(N591,MAX($E591-20,0)*INDEX(Inputs!$F$24:$F$35,MATCH($D591,Inputs!$B$24:$B$35,0)),MAX($F591-20,0)*INDEX(Inputs!$G$24:$G$35,MATCH($D591,Inputs!$B$24:$B$35,0)))</f>
        <v>1192.9272572639998</v>
      </c>
      <c r="R591" s="22">
        <f>+SUM(O591,MAX($E591-20,0)*INDEX(Inputs!$F$24:$F$35,MATCH($D591,Inputs!$B$24:$B$35,0)),MAX($F591-20,0)*INDEX(Inputs!$G$24:$G$35,MATCH($D591,Inputs!$B$24:$B$35,0)))</f>
        <v>729.52975287999993</v>
      </c>
      <c r="S591" s="22">
        <f>+SUM(P591,MAX($E591-20,0)*INDEX(Inputs!$F$24:$F$35,MATCH($D591,Inputs!$B$24:$B$35,0)),MAX($F591-20,0)*INDEX(Inputs!$G$24:$G$35,MATCH($D591,Inputs!$B$24:$B$35,0)))</f>
        <v>746.31365063999999</v>
      </c>
      <c r="U591" s="19"/>
    </row>
    <row r="592" spans="2:21" s="46" customFormat="1" x14ac:dyDescent="0.25">
      <c r="B592" s="48" t="s">
        <v>147</v>
      </c>
      <c r="C592" s="8">
        <v>2021</v>
      </c>
      <c r="D592" s="37">
        <v>8</v>
      </c>
      <c r="E592" s="49">
        <f>Data!J592</f>
        <v>47</v>
      </c>
      <c r="F592" s="49">
        <f>+Data!I592</f>
        <v>37.68</v>
      </c>
      <c r="G592" s="31">
        <f>+NEM!G592</f>
        <v>7577.66</v>
      </c>
      <c r="H592" s="31">
        <f>NoSolar!E592</f>
        <v>16507.696</v>
      </c>
      <c r="I592" s="31">
        <f>+NEM!M592</f>
        <v>7577.66</v>
      </c>
      <c r="J592" s="31">
        <f>+NB.Hour!E592</f>
        <v>10008.928</v>
      </c>
      <c r="K592" s="67">
        <v>0</v>
      </c>
      <c r="L592" s="31">
        <f>+-MIN(NEM!G592,0)</f>
        <v>0</v>
      </c>
      <c r="M592" s="31">
        <f>NB.Hour!H592</f>
        <v>2431.268</v>
      </c>
      <c r="N592" s="33">
        <f>NoSolar!H592</f>
        <v>917.25691833600001</v>
      </c>
      <c r="O592" s="33">
        <f>+NEM!P592</f>
        <v>482.22128456000002</v>
      </c>
      <c r="P592" s="33">
        <f>+NB.Hour!N592</f>
        <v>508.73669336799998</v>
      </c>
      <c r="Q592" s="22">
        <f>+SUM(N592,MAX($E592-20,0)*INDEX(Inputs!$F$24:$F$35,MATCH($D592,Inputs!$B$24:$B$35,0)),MAX($F592-20,0)*INDEX(Inputs!$G$24:$G$35,MATCH($D592,Inputs!$B$24:$B$35,0)))</f>
        <v>1052.207718336</v>
      </c>
      <c r="R592" s="22">
        <f>+SUM(O592,MAX($E592-20,0)*INDEX(Inputs!$F$24:$F$35,MATCH($D592,Inputs!$B$24:$B$35,0)),MAX($F592-20,0)*INDEX(Inputs!$G$24:$G$35,MATCH($D592,Inputs!$B$24:$B$35,0)))</f>
        <v>617.17208456000003</v>
      </c>
      <c r="S592" s="22">
        <f>+SUM(P592,MAX($E592-20,0)*INDEX(Inputs!$F$24:$F$35,MATCH($D592,Inputs!$B$24:$B$35,0)),MAX($F592-20,0)*INDEX(Inputs!$G$24:$G$35,MATCH($D592,Inputs!$B$24:$B$35,0)))</f>
        <v>643.68749336799999</v>
      </c>
      <c r="U592" s="19"/>
    </row>
    <row r="593" spans="2:21" s="46" customFormat="1" x14ac:dyDescent="0.25">
      <c r="B593" s="48" t="s">
        <v>147</v>
      </c>
      <c r="C593" s="8">
        <v>2021</v>
      </c>
      <c r="D593" s="37">
        <v>9</v>
      </c>
      <c r="E593" s="49">
        <f>Data!J593</f>
        <v>47</v>
      </c>
      <c r="F593" s="49">
        <f>+Data!I593</f>
        <v>34.731999999999999</v>
      </c>
      <c r="G593" s="31">
        <f>+NEM!G593</f>
        <v>6454.7039999999997</v>
      </c>
      <c r="H593" s="31">
        <f>NoSolar!E593</f>
        <v>14722.448</v>
      </c>
      <c r="I593" s="31">
        <f>+NEM!M593</f>
        <v>6454.7039999999997</v>
      </c>
      <c r="J593" s="31">
        <f>+NB.Hour!E593</f>
        <v>9390.3760000000002</v>
      </c>
      <c r="K593" s="67">
        <v>0</v>
      </c>
      <c r="L593" s="31">
        <f>+-MIN(NEM!G593,0)</f>
        <v>0</v>
      </c>
      <c r="M593" s="31">
        <f>NB.Hour!H593</f>
        <v>2935.672</v>
      </c>
      <c r="N593" s="33">
        <f>NoSolar!H593</f>
        <v>751.76531180800009</v>
      </c>
      <c r="O593" s="33">
        <f>+NEM!P593</f>
        <v>386.36409798399995</v>
      </c>
      <c r="P593" s="33">
        <f>+NB.Hour!N593</f>
        <v>405.11129937600003</v>
      </c>
      <c r="Q593" s="22">
        <f>+SUM(N593,MAX($E593-20,0)*INDEX(Inputs!$F$24:$F$35,MATCH($D593,Inputs!$B$24:$B$35,0)),MAX($F593-20,0)*INDEX(Inputs!$G$24:$G$35,MATCH($D593,Inputs!$B$24:$B$35,0)))</f>
        <v>845.13271180800018</v>
      </c>
      <c r="R593" s="22">
        <f>+SUM(O593,MAX($E593-20,0)*INDEX(Inputs!$F$24:$F$35,MATCH($D593,Inputs!$B$24:$B$35,0)),MAX($F593-20,0)*INDEX(Inputs!$G$24:$G$35,MATCH($D593,Inputs!$B$24:$B$35,0)))</f>
        <v>479.73149798399993</v>
      </c>
      <c r="S593" s="22">
        <f>+SUM(P593,MAX($E593-20,0)*INDEX(Inputs!$F$24:$F$35,MATCH($D593,Inputs!$B$24:$B$35,0)),MAX($F593-20,0)*INDEX(Inputs!$G$24:$G$35,MATCH($D593,Inputs!$B$24:$B$35,0)))</f>
        <v>498.47869937600001</v>
      </c>
      <c r="U593" s="19"/>
    </row>
    <row r="594" spans="2:21" s="46" customFormat="1" x14ac:dyDescent="0.25">
      <c r="B594" s="48" t="s">
        <v>147</v>
      </c>
      <c r="C594" s="8">
        <v>2021</v>
      </c>
      <c r="D594" s="37">
        <v>10</v>
      </c>
      <c r="E594" s="49">
        <f>Data!J594</f>
        <v>44</v>
      </c>
      <c r="F594" s="49">
        <f>+Data!I594</f>
        <v>30.472000000000001</v>
      </c>
      <c r="G594" s="31">
        <f>+NEM!G594</f>
        <v>9385.2160000000003</v>
      </c>
      <c r="H594" s="31">
        <f>NoSolar!E594</f>
        <v>14640.016</v>
      </c>
      <c r="I594" s="31">
        <f>+NEM!M594</f>
        <v>9385.2160000000003</v>
      </c>
      <c r="J594" s="31">
        <f>+NB.Hour!E594</f>
        <v>11218.716</v>
      </c>
      <c r="K594" s="67">
        <v>0</v>
      </c>
      <c r="L594" s="31">
        <f>+-MIN(NEM!G594,0)</f>
        <v>0</v>
      </c>
      <c r="M594" s="31">
        <f>NB.Hour!H594</f>
        <v>1833.5</v>
      </c>
      <c r="N594" s="33">
        <f>NoSolar!H594</f>
        <v>748.12214713599997</v>
      </c>
      <c r="O594" s="33">
        <f>+NEM!P594</f>
        <v>515.88100633600004</v>
      </c>
      <c r="P594" s="33">
        <f>+NB.Hour!N594</f>
        <v>527.5897373360001</v>
      </c>
      <c r="Q594" s="22">
        <f>+SUM(N594,MAX($E594-20,0)*INDEX(Inputs!$F$24:$F$35,MATCH($D594,Inputs!$B$24:$B$35,0)),MAX($F594-20,0)*INDEX(Inputs!$G$24:$G$35,MATCH($D594,Inputs!$B$24:$B$35,0)))</f>
        <v>819.44254713600003</v>
      </c>
      <c r="R594" s="22">
        <f>+SUM(O594,MAX($E594-20,0)*INDEX(Inputs!$F$24:$F$35,MATCH($D594,Inputs!$B$24:$B$35,0)),MAX($F594-20,0)*INDEX(Inputs!$G$24:$G$35,MATCH($D594,Inputs!$B$24:$B$35,0)))</f>
        <v>587.2014063360001</v>
      </c>
      <c r="S594" s="22">
        <f>+SUM(P594,MAX($E594-20,0)*INDEX(Inputs!$F$24:$F$35,MATCH($D594,Inputs!$B$24:$B$35,0)),MAX($F594-20,0)*INDEX(Inputs!$G$24:$G$35,MATCH($D594,Inputs!$B$24:$B$35,0)))</f>
        <v>598.91013733600016</v>
      </c>
      <c r="U594" s="19"/>
    </row>
    <row r="595" spans="2:21" s="46" customFormat="1" x14ac:dyDescent="0.25">
      <c r="B595" s="48" t="s">
        <v>147</v>
      </c>
      <c r="C595" s="8">
        <v>2021</v>
      </c>
      <c r="D595" s="37">
        <v>11</v>
      </c>
      <c r="E595" s="49">
        <f>Data!J595</f>
        <v>44</v>
      </c>
      <c r="F595" s="49">
        <f>+Data!I595</f>
        <v>39.091999999999999</v>
      </c>
      <c r="G595" s="31">
        <f>+NEM!G595</f>
        <v>10999.448</v>
      </c>
      <c r="H595" s="31">
        <f>NoSolar!E595</f>
        <v>14697.328</v>
      </c>
      <c r="I595" s="31">
        <f>+NEM!M595</f>
        <v>10999.448</v>
      </c>
      <c r="J595" s="31">
        <f>+NB.Hour!E595</f>
        <v>12076.220000000001</v>
      </c>
      <c r="K595" s="67">
        <v>0</v>
      </c>
      <c r="L595" s="31">
        <f>+-MIN(NEM!G595,0)</f>
        <v>0</v>
      </c>
      <c r="M595" s="31">
        <f>NB.Hour!H595</f>
        <v>1076.7719999999999</v>
      </c>
      <c r="N595" s="33">
        <f>NoSolar!H595</f>
        <v>750.65510828799995</v>
      </c>
      <c r="O595" s="33">
        <f>+NEM!P595</f>
        <v>587.22360380800001</v>
      </c>
      <c r="P595" s="33">
        <f>+NB.Hour!N595</f>
        <v>594.09986980000008</v>
      </c>
      <c r="Q595" s="22">
        <f>+SUM(N595,MAX($E595-20,0)*INDEX(Inputs!$F$24:$F$35,MATCH($D595,Inputs!$B$24:$B$35,0)),MAX($F595-20,0)*INDEX(Inputs!$G$24:$G$35,MATCH($D595,Inputs!$B$24:$B$35,0)))</f>
        <v>860.33450828799994</v>
      </c>
      <c r="R595" s="22">
        <f>+SUM(O595,MAX($E595-20,0)*INDEX(Inputs!$F$24:$F$35,MATCH($D595,Inputs!$B$24:$B$35,0)),MAX($F595-20,0)*INDEX(Inputs!$G$24:$G$35,MATCH($D595,Inputs!$B$24:$B$35,0)))</f>
        <v>696.90300380799999</v>
      </c>
      <c r="S595" s="22">
        <f>+SUM(P595,MAX($E595-20,0)*INDEX(Inputs!$F$24:$F$35,MATCH($D595,Inputs!$B$24:$B$35,0)),MAX($F595-20,0)*INDEX(Inputs!$G$24:$G$35,MATCH($D595,Inputs!$B$24:$B$35,0)))</f>
        <v>703.77926980000007</v>
      </c>
      <c r="U595" s="19"/>
    </row>
    <row r="596" spans="2:21" s="46" customFormat="1" x14ac:dyDescent="0.25">
      <c r="B596" s="48" t="s">
        <v>147</v>
      </c>
      <c r="C596" s="8">
        <v>2021</v>
      </c>
      <c r="D596" s="37">
        <v>12</v>
      </c>
      <c r="E596" s="49">
        <f>Data!J596</f>
        <v>44</v>
      </c>
      <c r="F596" s="49">
        <f>+Data!I596</f>
        <v>37.844000000000001</v>
      </c>
      <c r="G596" s="31">
        <f>+NEM!G596</f>
        <v>14429.619999999999</v>
      </c>
      <c r="H596" s="31">
        <f>NoSolar!E596</f>
        <v>15945.88</v>
      </c>
      <c r="I596" s="31">
        <f>+NEM!M596</f>
        <v>14429.619999999999</v>
      </c>
      <c r="J596" s="31">
        <f>+NB.Hour!E596</f>
        <v>14685.371999999999</v>
      </c>
      <c r="K596" s="67">
        <v>0</v>
      </c>
      <c r="L596" s="31">
        <f>+-MIN(NEM!G596,0)</f>
        <v>0</v>
      </c>
      <c r="M596" s="31">
        <f>NB.Hour!H596</f>
        <v>255.75200000000001</v>
      </c>
      <c r="N596" s="33">
        <f>NoSolar!H596</f>
        <v>805.83611248</v>
      </c>
      <c r="O596" s="33">
        <f>+NEM!P596</f>
        <v>738.82348551999996</v>
      </c>
      <c r="P596" s="33">
        <f>+NB.Hour!N596</f>
        <v>740.45671779200006</v>
      </c>
      <c r="Q596" s="22">
        <f>+SUM(N596,MAX($E596-20,0)*INDEX(Inputs!$F$24:$F$35,MATCH($D596,Inputs!$B$24:$B$35,0)),MAX($F596-20,0)*INDEX(Inputs!$G$24:$G$35,MATCH($D596,Inputs!$B$24:$B$35,0)))</f>
        <v>909.96191248000002</v>
      </c>
      <c r="R596" s="22">
        <f>+SUM(O596,MAX($E596-20,0)*INDEX(Inputs!$F$24:$F$35,MATCH($D596,Inputs!$B$24:$B$35,0)),MAX($F596-20,0)*INDEX(Inputs!$G$24:$G$35,MATCH($D596,Inputs!$B$24:$B$35,0)))</f>
        <v>842.94928551999999</v>
      </c>
      <c r="S596" s="22">
        <f>+SUM(P596,MAX($E596-20,0)*INDEX(Inputs!$F$24:$F$35,MATCH($D596,Inputs!$B$24:$B$35,0)),MAX($F596-20,0)*INDEX(Inputs!$G$24:$G$35,MATCH($D596,Inputs!$B$24:$B$35,0)))</f>
        <v>844.58251779200009</v>
      </c>
      <c r="U596" s="19"/>
    </row>
    <row r="597" spans="2:21" s="46" customFormat="1" x14ac:dyDescent="0.25">
      <c r="B597" s="48" t="s">
        <v>148</v>
      </c>
      <c r="C597" s="8">
        <v>2021</v>
      </c>
      <c r="D597" s="37">
        <v>1</v>
      </c>
      <c r="E597" s="49">
        <f>Data!J597</f>
        <v>19</v>
      </c>
      <c r="F597" s="49">
        <f>+Data!I597</f>
        <v>10.117100000000001</v>
      </c>
      <c r="G597" s="31">
        <f>+NEM!G597</f>
        <v>2855.7617999999998</v>
      </c>
      <c r="H597" s="31">
        <f>NoSolar!E597</f>
        <v>3528.4780999999998</v>
      </c>
      <c r="I597" s="31">
        <f>+NEM!M597</f>
        <v>2855.7617999999998</v>
      </c>
      <c r="J597" s="31">
        <f>+NB.Hour!E597</f>
        <v>2893.3834000000002</v>
      </c>
      <c r="K597" s="67">
        <v>0</v>
      </c>
      <c r="L597" s="31">
        <f>+-MIN(NEM!G597,0)</f>
        <v>0</v>
      </c>
      <c r="M597" s="31">
        <f>NB.Hour!H597</f>
        <v>37.621600000000001</v>
      </c>
      <c r="N597" s="33">
        <f>NoSolar!H597</f>
        <v>257.03661810760002</v>
      </c>
      <c r="O597" s="33">
        <f>+NEM!P597</f>
        <v>227.30524851280001</v>
      </c>
      <c r="P597" s="33">
        <f>+NB.Hour!N597</f>
        <v>227.54550005040002</v>
      </c>
      <c r="Q597" s="22">
        <f>+SUM(N597,MAX($E597-20,0)*INDEX(Inputs!$F$24:$F$35,MATCH($D597,Inputs!$B$24:$B$35,0)),MAX($F597-20,0)*INDEX(Inputs!$G$24:$G$35,MATCH($D597,Inputs!$B$24:$B$35,0)))</f>
        <v>257.03661810760002</v>
      </c>
      <c r="R597" s="22">
        <f>+SUM(O597,MAX($E597-20,0)*INDEX(Inputs!$F$24:$F$35,MATCH($D597,Inputs!$B$24:$B$35,0)),MAX($F597-20,0)*INDEX(Inputs!$G$24:$G$35,MATCH($D597,Inputs!$B$24:$B$35,0)))</f>
        <v>227.30524851280001</v>
      </c>
      <c r="S597" s="22">
        <f>+SUM(P597,MAX($E597-20,0)*INDEX(Inputs!$F$24:$F$35,MATCH($D597,Inputs!$B$24:$B$35,0)),MAX($F597-20,0)*INDEX(Inputs!$G$24:$G$35,MATCH($D597,Inputs!$B$24:$B$35,0)))</f>
        <v>227.54550005040002</v>
      </c>
      <c r="U597" s="19"/>
    </row>
    <row r="598" spans="2:21" s="46" customFormat="1" x14ac:dyDescent="0.25">
      <c r="B598" s="48" t="s">
        <v>148</v>
      </c>
      <c r="C598" s="8">
        <v>2021</v>
      </c>
      <c r="D598" s="37">
        <v>2</v>
      </c>
      <c r="E598" s="49">
        <f>Data!J598</f>
        <v>19</v>
      </c>
      <c r="F598" s="49">
        <f>+Data!I598</f>
        <v>10.567600000000001</v>
      </c>
      <c r="G598" s="31">
        <f>+NEM!G598</f>
        <v>2373.8337000000001</v>
      </c>
      <c r="H598" s="31">
        <f>NoSolar!E598</f>
        <v>3251.0372000000002</v>
      </c>
      <c r="I598" s="31">
        <f>+NEM!M598</f>
        <v>2373.8337000000001</v>
      </c>
      <c r="J598" s="31">
        <f>+NB.Hour!E598</f>
        <v>2443.2608</v>
      </c>
      <c r="K598" s="67">
        <v>0</v>
      </c>
      <c r="L598" s="31">
        <f>+-MIN(NEM!G598,0)</f>
        <v>0</v>
      </c>
      <c r="M598" s="31">
        <f>NB.Hour!H598</f>
        <v>69.427099999999996</v>
      </c>
      <c r="N598" s="33">
        <f>NoSolar!H598</f>
        <v>244.77484009120002</v>
      </c>
      <c r="O598" s="33">
        <f>+NEM!P598</f>
        <v>206.00595420520003</v>
      </c>
      <c r="P598" s="33">
        <f>+NB.Hour!N598</f>
        <v>206.44931566579999</v>
      </c>
      <c r="Q598" s="22">
        <f>+SUM(N598,MAX($E598-20,0)*INDEX(Inputs!$F$24:$F$35,MATCH($D598,Inputs!$B$24:$B$35,0)),MAX($F598-20,0)*INDEX(Inputs!$G$24:$G$35,MATCH($D598,Inputs!$B$24:$B$35,0)))</f>
        <v>244.77484009120002</v>
      </c>
      <c r="R598" s="22">
        <f>+SUM(O598,MAX($E598-20,0)*INDEX(Inputs!$F$24:$F$35,MATCH($D598,Inputs!$B$24:$B$35,0)),MAX($F598-20,0)*INDEX(Inputs!$G$24:$G$35,MATCH($D598,Inputs!$B$24:$B$35,0)))</f>
        <v>206.00595420520003</v>
      </c>
      <c r="S598" s="22">
        <f>+SUM(P598,MAX($E598-20,0)*INDEX(Inputs!$F$24:$F$35,MATCH($D598,Inputs!$B$24:$B$35,0)),MAX($F598-20,0)*INDEX(Inputs!$G$24:$G$35,MATCH($D598,Inputs!$B$24:$B$35,0)))</f>
        <v>206.44931566579999</v>
      </c>
      <c r="U598" s="19"/>
    </row>
    <row r="599" spans="2:21" s="46" customFormat="1" x14ac:dyDescent="0.25">
      <c r="B599" s="48" t="s">
        <v>148</v>
      </c>
      <c r="C599" s="8">
        <v>2021</v>
      </c>
      <c r="D599" s="37">
        <v>3</v>
      </c>
      <c r="E599" s="49">
        <f>Data!J599</f>
        <v>19</v>
      </c>
      <c r="F599" s="49">
        <f>+Data!I599</f>
        <v>13.6601</v>
      </c>
      <c r="G599" s="31">
        <f>+NEM!G599</f>
        <v>2055.5030999999999</v>
      </c>
      <c r="H599" s="31">
        <f>NoSolar!E599</f>
        <v>3923.9758999999999</v>
      </c>
      <c r="I599" s="31">
        <f>+NEM!M599</f>
        <v>2055.5030999999999</v>
      </c>
      <c r="J599" s="31">
        <f>+NB.Hour!E599</f>
        <v>2268.3105999999998</v>
      </c>
      <c r="K599" s="67">
        <v>0</v>
      </c>
      <c r="L599" s="31">
        <f>+-MIN(NEM!G599,0)</f>
        <v>0</v>
      </c>
      <c r="M599" s="31">
        <f>NB.Hour!H599</f>
        <v>212.8075</v>
      </c>
      <c r="N599" s="33">
        <f>NoSolar!H599</f>
        <v>274.51603887639999</v>
      </c>
      <c r="O599" s="33">
        <f>+NEM!P599</f>
        <v>191.9370150076</v>
      </c>
      <c r="P599" s="33">
        <f>+NB.Hour!N599</f>
        <v>193.29600370259999</v>
      </c>
      <c r="Q599" s="22">
        <f>+SUM(N599,MAX($E599-20,0)*INDEX(Inputs!$F$24:$F$35,MATCH($D599,Inputs!$B$24:$B$35,0)),MAX($F599-20,0)*INDEX(Inputs!$G$24:$G$35,MATCH($D599,Inputs!$B$24:$B$35,0)))</f>
        <v>274.51603887639999</v>
      </c>
      <c r="R599" s="22">
        <f>+SUM(O599,MAX($E599-20,0)*INDEX(Inputs!$F$24:$F$35,MATCH($D599,Inputs!$B$24:$B$35,0)),MAX($F599-20,0)*INDEX(Inputs!$G$24:$G$35,MATCH($D599,Inputs!$B$24:$B$35,0)))</f>
        <v>191.9370150076</v>
      </c>
      <c r="S599" s="22">
        <f>+SUM(P599,MAX($E599-20,0)*INDEX(Inputs!$F$24:$F$35,MATCH($D599,Inputs!$B$24:$B$35,0)),MAX($F599-20,0)*INDEX(Inputs!$G$24:$G$35,MATCH($D599,Inputs!$B$24:$B$35,0)))</f>
        <v>193.29600370259999</v>
      </c>
      <c r="U599" s="19"/>
    </row>
    <row r="600" spans="2:21" s="46" customFormat="1" x14ac:dyDescent="0.25">
      <c r="B600" s="48" t="s">
        <v>148</v>
      </c>
      <c r="C600" s="8">
        <v>2021</v>
      </c>
      <c r="D600" s="37">
        <v>4</v>
      </c>
      <c r="E600" s="49">
        <f>Data!J600</f>
        <v>19</v>
      </c>
      <c r="F600" s="49">
        <f>+Data!I600</f>
        <v>13.926399999999999</v>
      </c>
      <c r="G600" s="31">
        <f>+NEM!G600</f>
        <v>1810.0234</v>
      </c>
      <c r="H600" s="31">
        <f>NoSolar!E600</f>
        <v>4082.761</v>
      </c>
      <c r="I600" s="31">
        <f>+NEM!M600</f>
        <v>1810.0234</v>
      </c>
      <c r="J600" s="31">
        <f>+NB.Hour!E600</f>
        <v>2090.4360999999999</v>
      </c>
      <c r="K600" s="67">
        <v>0</v>
      </c>
      <c r="L600" s="31">
        <f>+-MIN(NEM!G600,0)</f>
        <v>0</v>
      </c>
      <c r="M600" s="31">
        <f>NB.Hour!H600</f>
        <v>280.41269999999997</v>
      </c>
      <c r="N600" s="33">
        <f>NoSolar!H600</f>
        <v>281.533705156</v>
      </c>
      <c r="O600" s="33">
        <f>+NEM!P600</f>
        <v>171.4852369628</v>
      </c>
      <c r="P600" s="33">
        <f>+NB.Hour!N600</f>
        <v>182.87850968860002</v>
      </c>
      <c r="Q600" s="22">
        <f>+SUM(N600,MAX($E600-20,0)*INDEX(Inputs!$F$24:$F$35,MATCH($D600,Inputs!$B$24:$B$35,0)),MAX($F600-20,0)*INDEX(Inputs!$G$24:$G$35,MATCH($D600,Inputs!$B$24:$B$35,0)))</f>
        <v>281.533705156</v>
      </c>
      <c r="R600" s="22">
        <f>+SUM(O600,MAX($E600-20,0)*INDEX(Inputs!$F$24:$F$35,MATCH($D600,Inputs!$B$24:$B$35,0)),MAX($F600-20,0)*INDEX(Inputs!$G$24:$G$35,MATCH($D600,Inputs!$B$24:$B$35,0)))</f>
        <v>171.4852369628</v>
      </c>
      <c r="S600" s="22">
        <f>+SUM(P600,MAX($E600-20,0)*INDEX(Inputs!$F$24:$F$35,MATCH($D600,Inputs!$B$24:$B$35,0)),MAX($F600-20,0)*INDEX(Inputs!$G$24:$G$35,MATCH($D600,Inputs!$B$24:$B$35,0)))</f>
        <v>182.87850968860002</v>
      </c>
      <c r="U600" s="19"/>
    </row>
    <row r="601" spans="2:21" s="46" customFormat="1" x14ac:dyDescent="0.25">
      <c r="B601" s="48" t="s">
        <v>148</v>
      </c>
      <c r="C601" s="8">
        <v>2021</v>
      </c>
      <c r="D601" s="37">
        <v>5</v>
      </c>
      <c r="E601" s="49">
        <f>Data!J601</f>
        <v>19</v>
      </c>
      <c r="F601" s="49">
        <f>+Data!I601</f>
        <v>16.588799999999999</v>
      </c>
      <c r="G601" s="31">
        <f>+NEM!G601</f>
        <v>1857.2024999999994</v>
      </c>
      <c r="H601" s="31">
        <f>NoSolar!E601</f>
        <v>4541.7254999999996</v>
      </c>
      <c r="I601" s="31">
        <f>+NEM!M601</f>
        <v>1857.2024999999994</v>
      </c>
      <c r="J601" s="31">
        <f>+NB.Hour!E601</f>
        <v>2233.1331</v>
      </c>
      <c r="K601" s="67">
        <v>0</v>
      </c>
      <c r="L601" s="31">
        <f>+-MIN(NEM!G601,0)</f>
        <v>0</v>
      </c>
      <c r="M601" s="31">
        <f>NB.Hour!H601</f>
        <v>375.930599999999</v>
      </c>
      <c r="N601" s="33">
        <f>NoSolar!H601</f>
        <v>301.81810019799997</v>
      </c>
      <c r="O601" s="33">
        <f>+NEM!P601</f>
        <v>175.95507925499996</v>
      </c>
      <c r="P601" s="33">
        <f>+NB.Hour!N601</f>
        <v>185.57361450160005</v>
      </c>
      <c r="Q601" s="22">
        <f>+SUM(N601,MAX($E601-20,0)*INDEX(Inputs!$F$24:$F$35,MATCH($D601,Inputs!$B$24:$B$35,0)),MAX($F601-20,0)*INDEX(Inputs!$G$24:$G$35,MATCH($D601,Inputs!$B$24:$B$35,0)))</f>
        <v>301.81810019799997</v>
      </c>
      <c r="R601" s="22">
        <f>+SUM(O601,MAX($E601-20,0)*INDEX(Inputs!$F$24:$F$35,MATCH($D601,Inputs!$B$24:$B$35,0)),MAX($F601-20,0)*INDEX(Inputs!$G$24:$G$35,MATCH($D601,Inputs!$B$24:$B$35,0)))</f>
        <v>175.95507925499996</v>
      </c>
      <c r="S601" s="22">
        <f>+SUM(P601,MAX($E601-20,0)*INDEX(Inputs!$F$24:$F$35,MATCH($D601,Inputs!$B$24:$B$35,0)),MAX($F601-20,0)*INDEX(Inputs!$G$24:$G$35,MATCH($D601,Inputs!$B$24:$B$35,0)))</f>
        <v>185.57361450160005</v>
      </c>
      <c r="U601" s="19"/>
    </row>
    <row r="602" spans="2:21" s="46" customFormat="1" x14ac:dyDescent="0.25">
      <c r="B602" s="48" t="s">
        <v>148</v>
      </c>
      <c r="C602" s="8">
        <v>2021</v>
      </c>
      <c r="D602" s="37">
        <v>6</v>
      </c>
      <c r="E602" s="49">
        <f>Data!J602</f>
        <v>19</v>
      </c>
      <c r="F602" s="49">
        <f>+Data!I602</f>
        <v>18.145199999999999</v>
      </c>
      <c r="G602" s="31">
        <f>+NEM!G602</f>
        <v>3317.6016</v>
      </c>
      <c r="H602" s="31">
        <f>NoSolar!E602</f>
        <v>6191.5288</v>
      </c>
      <c r="I602" s="31">
        <f>+NEM!M602</f>
        <v>3317.6016</v>
      </c>
      <c r="J602" s="31">
        <f>+NB.Hour!E602</f>
        <v>3445.8474000000001</v>
      </c>
      <c r="K602" s="67">
        <v>0</v>
      </c>
      <c r="L602" s="31">
        <f>+-MIN(NEM!G602,0)</f>
        <v>0</v>
      </c>
      <c r="M602" s="31">
        <f>NB.Hour!H602</f>
        <v>128.2458</v>
      </c>
      <c r="N602" s="33">
        <f>NoSolar!H602</f>
        <v>414.69451702080005</v>
      </c>
      <c r="O602" s="33">
        <f>+NEM!P602</f>
        <v>274.68827954559998</v>
      </c>
      <c r="P602" s="33">
        <f>+NB.Hour!N602</f>
        <v>276.08692824039997</v>
      </c>
      <c r="Q602" s="22">
        <f>+SUM(N602,MAX($E602-20,0)*INDEX(Inputs!$F$24:$F$35,MATCH($D602,Inputs!$B$24:$B$35,0)),MAX($F602-20,0)*INDEX(Inputs!$G$24:$G$35,MATCH($D602,Inputs!$B$24:$B$35,0)))</f>
        <v>414.69451702080005</v>
      </c>
      <c r="R602" s="22">
        <f>+SUM(O602,MAX($E602-20,0)*INDEX(Inputs!$F$24:$F$35,MATCH($D602,Inputs!$B$24:$B$35,0)),MAX($F602-20,0)*INDEX(Inputs!$G$24:$G$35,MATCH($D602,Inputs!$B$24:$B$35,0)))</f>
        <v>274.68827954559998</v>
      </c>
      <c r="S602" s="22">
        <f>+SUM(P602,MAX($E602-20,0)*INDEX(Inputs!$F$24:$F$35,MATCH($D602,Inputs!$B$24:$B$35,0)),MAX($F602-20,0)*INDEX(Inputs!$G$24:$G$35,MATCH($D602,Inputs!$B$24:$B$35,0)))</f>
        <v>276.08692824039997</v>
      </c>
      <c r="U602" s="19"/>
    </row>
    <row r="603" spans="2:21" s="46" customFormat="1" x14ac:dyDescent="0.25">
      <c r="B603" s="48" t="s">
        <v>148</v>
      </c>
      <c r="C603" s="8">
        <v>2021</v>
      </c>
      <c r="D603" s="37">
        <v>7</v>
      </c>
      <c r="E603" s="49">
        <f>Data!J603</f>
        <v>20</v>
      </c>
      <c r="F603" s="49">
        <f>+Data!I603</f>
        <v>17.858499999999999</v>
      </c>
      <c r="G603" s="31">
        <f>+NEM!G603</f>
        <v>3897.6664000000005</v>
      </c>
      <c r="H603" s="31">
        <f>NoSolar!E603</f>
        <v>6363.3320000000003</v>
      </c>
      <c r="I603" s="31">
        <f>+NEM!M603</f>
        <v>3897.6664000000005</v>
      </c>
      <c r="J603" s="31">
        <f>+NB.Hour!E603</f>
        <v>3970.4924999999998</v>
      </c>
      <c r="K603" s="67">
        <v>0</v>
      </c>
      <c r="L603" s="31">
        <f>+-MIN(NEM!G603,0)</f>
        <v>0</v>
      </c>
      <c r="M603" s="31">
        <f>NB.Hour!H603</f>
        <v>72.826099999999997</v>
      </c>
      <c r="N603" s="33">
        <f>NoSolar!H603</f>
        <v>423.06408171200002</v>
      </c>
      <c r="O603" s="33">
        <f>+NEM!P603</f>
        <v>302.94671634240001</v>
      </c>
      <c r="P603" s="33">
        <f>+NB.Hour!N603</f>
        <v>303.74095778900005</v>
      </c>
      <c r="Q603" s="22">
        <f>+SUM(N603,MAX($E603-20,0)*INDEX(Inputs!$F$24:$F$35,MATCH($D603,Inputs!$B$24:$B$35,0)),MAX($F603-20,0)*INDEX(Inputs!$G$24:$G$35,MATCH($D603,Inputs!$B$24:$B$35,0)))</f>
        <v>423.06408171200002</v>
      </c>
      <c r="R603" s="22">
        <f>+SUM(O603,MAX($E603-20,0)*INDEX(Inputs!$F$24:$F$35,MATCH($D603,Inputs!$B$24:$B$35,0)),MAX($F603-20,0)*INDEX(Inputs!$G$24:$G$35,MATCH($D603,Inputs!$B$24:$B$35,0)))</f>
        <v>302.94671634240001</v>
      </c>
      <c r="S603" s="22">
        <f>+SUM(P603,MAX($E603-20,0)*INDEX(Inputs!$F$24:$F$35,MATCH($D603,Inputs!$B$24:$B$35,0)),MAX($F603-20,0)*INDEX(Inputs!$G$24:$G$35,MATCH($D603,Inputs!$B$24:$B$35,0)))</f>
        <v>303.74095778900005</v>
      </c>
      <c r="U603" s="19"/>
    </row>
    <row r="604" spans="2:21" s="46" customFormat="1" x14ac:dyDescent="0.25">
      <c r="B604" s="48" t="s">
        <v>148</v>
      </c>
      <c r="C604" s="8">
        <v>2021</v>
      </c>
      <c r="D604" s="37">
        <v>8</v>
      </c>
      <c r="E604" s="49">
        <f>Data!J604</f>
        <v>20</v>
      </c>
      <c r="F604" s="49">
        <f>+Data!I604</f>
        <v>18.595800000000001</v>
      </c>
      <c r="G604" s="31">
        <f>+NEM!G604</f>
        <v>3168.0576000000001</v>
      </c>
      <c r="H604" s="31">
        <f>NoSolar!E604</f>
        <v>5414.2307000000001</v>
      </c>
      <c r="I604" s="31">
        <f>+NEM!M604</f>
        <v>3168.0576000000001</v>
      </c>
      <c r="J604" s="31">
        <f>+NB.Hour!E604</f>
        <v>3286.7395000000001</v>
      </c>
      <c r="K604" s="67">
        <v>0</v>
      </c>
      <c r="L604" s="31">
        <f>+-MIN(NEM!G604,0)</f>
        <v>0</v>
      </c>
      <c r="M604" s="31">
        <f>NB.Hour!H604</f>
        <v>118.6819</v>
      </c>
      <c r="N604" s="33">
        <f>NoSolar!H604</f>
        <v>376.82766278120005</v>
      </c>
      <c r="O604" s="33">
        <f>+NEM!P604</f>
        <v>267.40309404160001</v>
      </c>
      <c r="P604" s="33">
        <f>+NB.Hour!N604</f>
        <v>268.69743884299999</v>
      </c>
      <c r="Q604" s="22">
        <f>+SUM(N604,MAX($E604-20,0)*INDEX(Inputs!$F$24:$F$35,MATCH($D604,Inputs!$B$24:$B$35,0)),MAX($F604-20,0)*INDEX(Inputs!$G$24:$G$35,MATCH($D604,Inputs!$B$24:$B$35,0)))</f>
        <v>376.82766278120005</v>
      </c>
      <c r="R604" s="22">
        <f>+SUM(O604,MAX($E604-20,0)*INDEX(Inputs!$F$24:$F$35,MATCH($D604,Inputs!$B$24:$B$35,0)),MAX($F604-20,0)*INDEX(Inputs!$G$24:$G$35,MATCH($D604,Inputs!$B$24:$B$35,0)))</f>
        <v>267.40309404160001</v>
      </c>
      <c r="S604" s="22">
        <f>+SUM(P604,MAX($E604-20,0)*INDEX(Inputs!$F$24:$F$35,MATCH($D604,Inputs!$B$24:$B$35,0)),MAX($F604-20,0)*INDEX(Inputs!$G$24:$G$35,MATCH($D604,Inputs!$B$24:$B$35,0)))</f>
        <v>268.69743884299999</v>
      </c>
      <c r="U604" s="19"/>
    </row>
    <row r="605" spans="2:21" s="46" customFormat="1" x14ac:dyDescent="0.25">
      <c r="B605" s="48" t="s">
        <v>148</v>
      </c>
      <c r="C605" s="8">
        <v>2021</v>
      </c>
      <c r="D605" s="37">
        <v>9</v>
      </c>
      <c r="E605" s="49">
        <f>Data!J605</f>
        <v>20</v>
      </c>
      <c r="F605" s="49">
        <f>+Data!I605</f>
        <v>15.175599999999999</v>
      </c>
      <c r="G605" s="31">
        <f>+NEM!G605</f>
        <v>2063.5529000000001</v>
      </c>
      <c r="H605" s="31">
        <f>NoSolar!E605</f>
        <v>3878.5749000000001</v>
      </c>
      <c r="I605" s="31">
        <f>+NEM!M605</f>
        <v>2063.5529000000001</v>
      </c>
      <c r="J605" s="31">
        <f>+NB.Hour!E605</f>
        <v>2277.549</v>
      </c>
      <c r="K605" s="67">
        <v>0</v>
      </c>
      <c r="L605" s="31">
        <f>+-MIN(NEM!G605,0)</f>
        <v>0</v>
      </c>
      <c r="M605" s="31">
        <f>NB.Hour!H605</f>
        <v>213.99610000000001</v>
      </c>
      <c r="N605" s="33">
        <f>NoSolar!H605</f>
        <v>272.50949628040001</v>
      </c>
      <c r="O605" s="33">
        <f>+NEM!P605</f>
        <v>192.29278396840002</v>
      </c>
      <c r="P605" s="33">
        <f>+NB.Hour!N605</f>
        <v>193.659363063</v>
      </c>
      <c r="Q605" s="22">
        <f>+SUM(N605,MAX($E605-20,0)*INDEX(Inputs!$F$24:$F$35,MATCH($D605,Inputs!$B$24:$B$35,0)),MAX($F605-20,0)*INDEX(Inputs!$G$24:$G$35,MATCH($D605,Inputs!$B$24:$B$35,0)))</f>
        <v>272.50949628040001</v>
      </c>
      <c r="R605" s="22">
        <f>+SUM(O605,MAX($E605-20,0)*INDEX(Inputs!$F$24:$F$35,MATCH($D605,Inputs!$B$24:$B$35,0)),MAX($F605-20,0)*INDEX(Inputs!$G$24:$G$35,MATCH($D605,Inputs!$B$24:$B$35,0)))</f>
        <v>192.29278396840002</v>
      </c>
      <c r="S605" s="22">
        <f>+SUM(P605,MAX($E605-20,0)*INDEX(Inputs!$F$24:$F$35,MATCH($D605,Inputs!$B$24:$B$35,0)),MAX($F605-20,0)*INDEX(Inputs!$G$24:$G$35,MATCH($D605,Inputs!$B$24:$B$35,0)))</f>
        <v>193.659363063</v>
      </c>
      <c r="U605" s="19"/>
    </row>
    <row r="606" spans="2:21" s="46" customFormat="1" x14ac:dyDescent="0.25">
      <c r="B606" s="48" t="s">
        <v>148</v>
      </c>
      <c r="C606" s="8">
        <v>2021</v>
      </c>
      <c r="D606" s="37">
        <v>10</v>
      </c>
      <c r="E606" s="49">
        <f>Data!J606</f>
        <v>20</v>
      </c>
      <c r="F606" s="49">
        <f>+Data!I606</f>
        <v>13.0457</v>
      </c>
      <c r="G606" s="31">
        <f>+NEM!G606</f>
        <v>2133.5145000000002</v>
      </c>
      <c r="H606" s="31">
        <f>NoSolar!E606</f>
        <v>3295.2534000000001</v>
      </c>
      <c r="I606" s="31">
        <f>+NEM!M606</f>
        <v>2133.5145000000002</v>
      </c>
      <c r="J606" s="31">
        <f>+NB.Hour!E606</f>
        <v>2292.8667</v>
      </c>
      <c r="K606" s="67">
        <v>0</v>
      </c>
      <c r="L606" s="31">
        <f>+-MIN(NEM!G606,0)</f>
        <v>0</v>
      </c>
      <c r="M606" s="31">
        <f>NB.Hour!H606</f>
        <v>159.35220000000001</v>
      </c>
      <c r="N606" s="33">
        <f>NoSolar!H606</f>
        <v>246.7290192664</v>
      </c>
      <c r="O606" s="33">
        <f>+NEM!P606</f>
        <v>195.38480684200002</v>
      </c>
      <c r="P606" s="33">
        <f>+NB.Hour!N606</f>
        <v>196.40242999119999</v>
      </c>
      <c r="Q606" s="22">
        <f>+SUM(N606,MAX($E606-20,0)*INDEX(Inputs!$F$24:$F$35,MATCH($D606,Inputs!$B$24:$B$35,0)),MAX($F606-20,0)*INDEX(Inputs!$G$24:$G$35,MATCH($D606,Inputs!$B$24:$B$35,0)))</f>
        <v>246.7290192664</v>
      </c>
      <c r="R606" s="22">
        <f>+SUM(O606,MAX($E606-20,0)*INDEX(Inputs!$F$24:$F$35,MATCH($D606,Inputs!$B$24:$B$35,0)),MAX($F606-20,0)*INDEX(Inputs!$G$24:$G$35,MATCH($D606,Inputs!$B$24:$B$35,0)))</f>
        <v>195.38480684200002</v>
      </c>
      <c r="S606" s="22">
        <f>+SUM(P606,MAX($E606-20,0)*INDEX(Inputs!$F$24:$F$35,MATCH($D606,Inputs!$B$24:$B$35,0)),MAX($F606-20,0)*INDEX(Inputs!$G$24:$G$35,MATCH($D606,Inputs!$B$24:$B$35,0)))</f>
        <v>196.40242999119999</v>
      </c>
      <c r="U606" s="19"/>
    </row>
    <row r="607" spans="2:21" s="46" customFormat="1" x14ac:dyDescent="0.25">
      <c r="B607" s="48" t="s">
        <v>148</v>
      </c>
      <c r="C607" s="8">
        <v>2021</v>
      </c>
      <c r="D607" s="37">
        <v>11</v>
      </c>
      <c r="E607" s="49">
        <f>Data!J607</f>
        <v>20</v>
      </c>
      <c r="F607" s="49">
        <f>+Data!I607</f>
        <v>12.021699999999999</v>
      </c>
      <c r="G607" s="31">
        <f>+NEM!G607</f>
        <v>2230.0245000000004</v>
      </c>
      <c r="H607" s="31">
        <f>NoSolar!E607</f>
        <v>2980.8299000000002</v>
      </c>
      <c r="I607" s="31">
        <f>+NEM!M607</f>
        <v>2230.0245000000004</v>
      </c>
      <c r="J607" s="31">
        <f>+NB.Hour!E607</f>
        <v>2296.0312000000004</v>
      </c>
      <c r="K607" s="67">
        <v>0</v>
      </c>
      <c r="L607" s="31">
        <f>+-MIN(NEM!G607,0)</f>
        <v>0</v>
      </c>
      <c r="M607" s="31">
        <f>NB.Hour!H607</f>
        <v>66.006699999999995</v>
      </c>
      <c r="N607" s="33">
        <f>NoSolar!H607</f>
        <v>232.8327582604</v>
      </c>
      <c r="O607" s="33">
        <f>+NEM!P607</f>
        <v>199.65016280200004</v>
      </c>
      <c r="P607" s="33">
        <f>+NB.Hour!N607</f>
        <v>200.07168158820002</v>
      </c>
      <c r="Q607" s="22">
        <f>+SUM(N607,MAX($E607-20,0)*INDEX(Inputs!$F$24:$F$35,MATCH($D607,Inputs!$B$24:$B$35,0)),MAX($F607-20,0)*INDEX(Inputs!$G$24:$G$35,MATCH($D607,Inputs!$B$24:$B$35,0)))</f>
        <v>232.8327582604</v>
      </c>
      <c r="R607" s="22">
        <f>+SUM(O607,MAX($E607-20,0)*INDEX(Inputs!$F$24:$F$35,MATCH($D607,Inputs!$B$24:$B$35,0)),MAX($F607-20,0)*INDEX(Inputs!$G$24:$G$35,MATCH($D607,Inputs!$B$24:$B$35,0)))</f>
        <v>199.65016280200004</v>
      </c>
      <c r="S607" s="22">
        <f>+SUM(P607,MAX($E607-20,0)*INDEX(Inputs!$F$24:$F$35,MATCH($D607,Inputs!$B$24:$B$35,0)),MAX($F607-20,0)*INDEX(Inputs!$G$24:$G$35,MATCH($D607,Inputs!$B$24:$B$35,0)))</f>
        <v>200.07168158820002</v>
      </c>
      <c r="U607" s="19"/>
    </row>
    <row r="608" spans="2:21" s="46" customFormat="1" x14ac:dyDescent="0.25">
      <c r="B608" s="48" t="s">
        <v>148</v>
      </c>
      <c r="C608" s="8">
        <v>2021</v>
      </c>
      <c r="D608" s="37">
        <v>12</v>
      </c>
      <c r="E608" s="49">
        <f>Data!J608</f>
        <v>20</v>
      </c>
      <c r="F608" s="49">
        <f>+Data!I608</f>
        <v>10.2195</v>
      </c>
      <c r="G608" s="31">
        <f>+NEM!G608</f>
        <v>2599.4555</v>
      </c>
      <c r="H608" s="31">
        <f>NoSolar!E608</f>
        <v>3025.7847999999999</v>
      </c>
      <c r="I608" s="31">
        <f>+NEM!M608</f>
        <v>2599.4555</v>
      </c>
      <c r="J608" s="31">
        <f>+NB.Hour!E608</f>
        <v>2620.1606999999999</v>
      </c>
      <c r="K608" s="67">
        <v>0</v>
      </c>
      <c r="L608" s="31">
        <f>+-MIN(NEM!G608,0)</f>
        <v>0</v>
      </c>
      <c r="M608" s="31">
        <f>NB.Hour!H608</f>
        <v>20.705199999999898</v>
      </c>
      <c r="N608" s="33">
        <f>NoSolar!H608</f>
        <v>234.81958502079999</v>
      </c>
      <c r="O608" s="33">
        <f>+NEM!P608</f>
        <v>215.977535278</v>
      </c>
      <c r="P608" s="33">
        <f>+NB.Hour!N608</f>
        <v>216.10975868520001</v>
      </c>
      <c r="Q608" s="22">
        <f>+SUM(N608,MAX($E608-20,0)*INDEX(Inputs!$F$24:$F$35,MATCH($D608,Inputs!$B$24:$B$35,0)),MAX($F608-20,0)*INDEX(Inputs!$G$24:$G$35,MATCH($D608,Inputs!$B$24:$B$35,0)))</f>
        <v>234.81958502079999</v>
      </c>
      <c r="R608" s="22">
        <f>+SUM(O608,MAX($E608-20,0)*INDEX(Inputs!$F$24:$F$35,MATCH($D608,Inputs!$B$24:$B$35,0)),MAX($F608-20,0)*INDEX(Inputs!$G$24:$G$35,MATCH($D608,Inputs!$B$24:$B$35,0)))</f>
        <v>215.977535278</v>
      </c>
      <c r="S608" s="22">
        <f>+SUM(P608,MAX($E608-20,0)*INDEX(Inputs!$F$24:$F$35,MATCH($D608,Inputs!$B$24:$B$35,0)),MAX($F608-20,0)*INDEX(Inputs!$G$24:$G$35,MATCH($D608,Inputs!$B$24:$B$35,0)))</f>
        <v>216.10975868520001</v>
      </c>
      <c r="U608" s="19"/>
    </row>
    <row r="609" spans="2:21" s="46" customFormat="1" x14ac:dyDescent="0.25">
      <c r="B609" s="48" t="s">
        <v>149</v>
      </c>
      <c r="C609" s="8">
        <v>2021</v>
      </c>
      <c r="D609" s="37">
        <v>1</v>
      </c>
      <c r="E609" s="49">
        <f>Data!J609</f>
        <v>14</v>
      </c>
      <c r="F609" s="49">
        <f>+Data!I609</f>
        <v>8.32</v>
      </c>
      <c r="G609" s="31">
        <f>+NEM!G609</f>
        <v>2370.4079000000002</v>
      </c>
      <c r="H609" s="31">
        <f>NoSolar!E609</f>
        <v>2482.5039000000002</v>
      </c>
      <c r="I609" s="31">
        <f>+NEM!M609</f>
        <v>2370.4079000000002</v>
      </c>
      <c r="J609" s="31">
        <f>+NB.Hour!E609</f>
        <v>2370.4079000000002</v>
      </c>
      <c r="K609" s="67">
        <v>0</v>
      </c>
      <c r="L609" s="31">
        <f>+-MIN(NEM!G609,0)</f>
        <v>0</v>
      </c>
      <c r="M609" s="31">
        <f>NB.Hour!H609</f>
        <v>0</v>
      </c>
      <c r="N609" s="33">
        <f>NoSolar!H609</f>
        <v>210.80874236440002</v>
      </c>
      <c r="O609" s="33">
        <f>+NEM!P609</f>
        <v>205.85454754840001</v>
      </c>
      <c r="P609" s="33">
        <f>+NB.Hour!N609</f>
        <v>205.85454754840001</v>
      </c>
      <c r="Q609" s="22">
        <f>+SUM(N609,MAX($E609-20,0)*INDEX(Inputs!$F$24:$F$35,MATCH($D609,Inputs!$B$24:$B$35,0)),MAX($F609-20,0)*INDEX(Inputs!$G$24:$G$35,MATCH($D609,Inputs!$B$24:$B$35,0)))</f>
        <v>210.80874236440002</v>
      </c>
      <c r="R609" s="22">
        <f>+SUM(O609,MAX($E609-20,0)*INDEX(Inputs!$F$24:$F$35,MATCH($D609,Inputs!$B$24:$B$35,0)),MAX($F609-20,0)*INDEX(Inputs!$G$24:$G$35,MATCH($D609,Inputs!$B$24:$B$35,0)))</f>
        <v>205.85454754840001</v>
      </c>
      <c r="S609" s="22">
        <f>+SUM(P609,MAX($E609-20,0)*INDEX(Inputs!$F$24:$F$35,MATCH($D609,Inputs!$B$24:$B$35,0)),MAX($F609-20,0)*INDEX(Inputs!$G$24:$G$35,MATCH($D609,Inputs!$B$24:$B$35,0)))</f>
        <v>205.85454754840001</v>
      </c>
      <c r="U609" s="19"/>
    </row>
    <row r="610" spans="2:21" s="46" customFormat="1" x14ac:dyDescent="0.25">
      <c r="B610" s="48" t="s">
        <v>149</v>
      </c>
      <c r="C610" s="8">
        <v>2021</v>
      </c>
      <c r="D610" s="37">
        <v>2</v>
      </c>
      <c r="E610" s="49">
        <f>Data!J610</f>
        <v>14</v>
      </c>
      <c r="F610" s="49">
        <f>+Data!I610</f>
        <v>8.9600000000000009</v>
      </c>
      <c r="G610" s="31">
        <f>+NEM!G610</f>
        <v>2233.8953999999999</v>
      </c>
      <c r="H610" s="31">
        <f>NoSolar!E610</f>
        <v>2369.1750999999999</v>
      </c>
      <c r="I610" s="31">
        <f>+NEM!M610</f>
        <v>2233.8953999999999</v>
      </c>
      <c r="J610" s="31">
        <f>+NB.Hour!E610</f>
        <v>2233.8953999999999</v>
      </c>
      <c r="K610" s="67">
        <v>0</v>
      </c>
      <c r="L610" s="31">
        <f>+-MIN(NEM!G610,0)</f>
        <v>0</v>
      </c>
      <c r="M610" s="31">
        <f>NB.Hour!H610</f>
        <v>0</v>
      </c>
      <c r="N610" s="33">
        <f>NoSolar!H610</f>
        <v>205.80006271960002</v>
      </c>
      <c r="O610" s="33">
        <f>+NEM!P610</f>
        <v>199.82124109840001</v>
      </c>
      <c r="P610" s="33">
        <f>+NB.Hour!N610</f>
        <v>199.82124109840001</v>
      </c>
      <c r="Q610" s="22">
        <f>+SUM(N610,MAX($E610-20,0)*INDEX(Inputs!$F$24:$F$35,MATCH($D610,Inputs!$B$24:$B$35,0)),MAX($F610-20,0)*INDEX(Inputs!$G$24:$G$35,MATCH($D610,Inputs!$B$24:$B$35,0)))</f>
        <v>205.80006271960002</v>
      </c>
      <c r="R610" s="22">
        <f>+SUM(O610,MAX($E610-20,0)*INDEX(Inputs!$F$24:$F$35,MATCH($D610,Inputs!$B$24:$B$35,0)),MAX($F610-20,0)*INDEX(Inputs!$G$24:$G$35,MATCH($D610,Inputs!$B$24:$B$35,0)))</f>
        <v>199.82124109840001</v>
      </c>
      <c r="S610" s="22">
        <f>+SUM(P610,MAX($E610-20,0)*INDEX(Inputs!$F$24:$F$35,MATCH($D610,Inputs!$B$24:$B$35,0)),MAX($F610-20,0)*INDEX(Inputs!$G$24:$G$35,MATCH($D610,Inputs!$B$24:$B$35,0)))</f>
        <v>199.82124109840001</v>
      </c>
      <c r="U610" s="19"/>
    </row>
    <row r="611" spans="2:21" s="46" customFormat="1" x14ac:dyDescent="0.25">
      <c r="B611" s="48" t="s">
        <v>149</v>
      </c>
      <c r="C611" s="8">
        <v>2021</v>
      </c>
      <c r="D611" s="37">
        <v>3</v>
      </c>
      <c r="E611" s="49">
        <f>Data!J611</f>
        <v>14</v>
      </c>
      <c r="F611" s="49">
        <f>+Data!I611</f>
        <v>10.24</v>
      </c>
      <c r="G611" s="31">
        <f>+NEM!G611</f>
        <v>2400.4157999999998</v>
      </c>
      <c r="H611" s="31">
        <f>NoSolar!E611</f>
        <v>2678.4638</v>
      </c>
      <c r="I611" s="31">
        <f>+NEM!M611</f>
        <v>2400.4157999999998</v>
      </c>
      <c r="J611" s="31">
        <f>+NB.Hour!E611</f>
        <v>2400.4157999999998</v>
      </c>
      <c r="K611" s="67">
        <v>0</v>
      </c>
      <c r="L611" s="31">
        <f>+-MIN(NEM!G611,0)</f>
        <v>0</v>
      </c>
      <c r="M611" s="31">
        <f>NB.Hour!H611</f>
        <v>0</v>
      </c>
      <c r="N611" s="33">
        <f>NoSolar!H611</f>
        <v>219.46938610480001</v>
      </c>
      <c r="O611" s="33">
        <f>+NEM!P611</f>
        <v>207.1807766968</v>
      </c>
      <c r="P611" s="33">
        <f>+NB.Hour!N611</f>
        <v>207.1807766968</v>
      </c>
      <c r="Q611" s="22">
        <f>+SUM(N611,MAX($E611-20,0)*INDEX(Inputs!$F$24:$F$35,MATCH($D611,Inputs!$B$24:$B$35,0)),MAX($F611-20,0)*INDEX(Inputs!$G$24:$G$35,MATCH($D611,Inputs!$B$24:$B$35,0)))</f>
        <v>219.46938610480001</v>
      </c>
      <c r="R611" s="22">
        <f>+SUM(O611,MAX($E611-20,0)*INDEX(Inputs!$F$24:$F$35,MATCH($D611,Inputs!$B$24:$B$35,0)),MAX($F611-20,0)*INDEX(Inputs!$G$24:$G$35,MATCH($D611,Inputs!$B$24:$B$35,0)))</f>
        <v>207.1807766968</v>
      </c>
      <c r="S611" s="22">
        <f>+SUM(P611,MAX($E611-20,0)*INDEX(Inputs!$F$24:$F$35,MATCH($D611,Inputs!$B$24:$B$35,0)),MAX($F611-20,0)*INDEX(Inputs!$G$24:$G$35,MATCH($D611,Inputs!$B$24:$B$35,0)))</f>
        <v>207.1807766968</v>
      </c>
      <c r="U611" s="19"/>
    </row>
    <row r="612" spans="2:21" s="46" customFormat="1" x14ac:dyDescent="0.25">
      <c r="B612" s="48" t="s">
        <v>149</v>
      </c>
      <c r="C612" s="8">
        <v>2021</v>
      </c>
      <c r="D612" s="37">
        <v>4</v>
      </c>
      <c r="E612" s="49">
        <f>Data!J612</f>
        <v>14</v>
      </c>
      <c r="F612" s="49">
        <f>+Data!I612</f>
        <v>11.135999999999999</v>
      </c>
      <c r="G612" s="31">
        <f>+NEM!G612</f>
        <v>2190.5439000000001</v>
      </c>
      <c r="H612" s="31">
        <f>NoSolar!E612</f>
        <v>2491.8638000000001</v>
      </c>
      <c r="I612" s="31">
        <f>+NEM!M612</f>
        <v>2190.5439000000001</v>
      </c>
      <c r="J612" s="31">
        <f>+NB.Hour!E612</f>
        <v>2190.5439000000001</v>
      </c>
      <c r="K612" s="67">
        <v>0</v>
      </c>
      <c r="L612" s="31">
        <f>+-MIN(NEM!G612,0)</f>
        <v>0</v>
      </c>
      <c r="M612" s="31">
        <f>NB.Hour!H612</f>
        <v>0</v>
      </c>
      <c r="N612" s="33">
        <f>NoSolar!H612</f>
        <v>211.22241250480002</v>
      </c>
      <c r="O612" s="33">
        <f>+NEM!P612</f>
        <v>197.90527820440002</v>
      </c>
      <c r="P612" s="33">
        <f>+NB.Hour!N612</f>
        <v>197.90527820440002</v>
      </c>
      <c r="Q612" s="22">
        <f>+SUM(N612,MAX($E612-20,0)*INDEX(Inputs!$F$24:$F$35,MATCH($D612,Inputs!$B$24:$B$35,0)),MAX($F612-20,0)*INDEX(Inputs!$G$24:$G$35,MATCH($D612,Inputs!$B$24:$B$35,0)))</f>
        <v>211.22241250480002</v>
      </c>
      <c r="R612" s="22">
        <f>+SUM(O612,MAX($E612-20,0)*INDEX(Inputs!$F$24:$F$35,MATCH($D612,Inputs!$B$24:$B$35,0)),MAX($F612-20,0)*INDEX(Inputs!$G$24:$G$35,MATCH($D612,Inputs!$B$24:$B$35,0)))</f>
        <v>197.90527820440002</v>
      </c>
      <c r="S612" s="22">
        <f>+SUM(P612,MAX($E612-20,0)*INDEX(Inputs!$F$24:$F$35,MATCH($D612,Inputs!$B$24:$B$35,0)),MAX($F612-20,0)*INDEX(Inputs!$G$24:$G$35,MATCH($D612,Inputs!$B$24:$B$35,0)))</f>
        <v>197.90527820440002</v>
      </c>
      <c r="U612" s="19"/>
    </row>
    <row r="613" spans="2:21" s="46" customFormat="1" x14ac:dyDescent="0.25">
      <c r="B613" s="48" t="s">
        <v>149</v>
      </c>
      <c r="C613" s="8">
        <v>2021</v>
      </c>
      <c r="D613" s="37">
        <v>5</v>
      </c>
      <c r="E613" s="49">
        <f>Data!J613</f>
        <v>14</v>
      </c>
      <c r="F613" s="49">
        <f>+Data!I613</f>
        <v>10.624000000000001</v>
      </c>
      <c r="G613" s="31">
        <f>+NEM!G613</f>
        <v>2340.8960000000002</v>
      </c>
      <c r="H613" s="31">
        <f>NoSolar!E613</f>
        <v>2686.7919000000002</v>
      </c>
      <c r="I613" s="31">
        <f>+NEM!M613</f>
        <v>2340.8960000000002</v>
      </c>
      <c r="J613" s="31">
        <f>+NB.Hour!E613</f>
        <v>2340.8960000000002</v>
      </c>
      <c r="K613" s="67">
        <v>0</v>
      </c>
      <c r="L613" s="31">
        <f>+-MIN(NEM!G613,0)</f>
        <v>0</v>
      </c>
      <c r="M613" s="31">
        <f>NB.Hour!H613</f>
        <v>0</v>
      </c>
      <c r="N613" s="33">
        <f>NoSolar!H613</f>
        <v>219.83745481240001</v>
      </c>
      <c r="O613" s="33">
        <f>+NEM!P613</f>
        <v>204.55023961600003</v>
      </c>
      <c r="P613" s="33">
        <f>+NB.Hour!N613</f>
        <v>204.55023961600003</v>
      </c>
      <c r="Q613" s="22">
        <f>+SUM(N613,MAX($E613-20,0)*INDEX(Inputs!$F$24:$F$35,MATCH($D613,Inputs!$B$24:$B$35,0)),MAX($F613-20,0)*INDEX(Inputs!$G$24:$G$35,MATCH($D613,Inputs!$B$24:$B$35,0)))</f>
        <v>219.83745481240001</v>
      </c>
      <c r="R613" s="22">
        <f>+SUM(O613,MAX($E613-20,0)*INDEX(Inputs!$F$24:$F$35,MATCH($D613,Inputs!$B$24:$B$35,0)),MAX($F613-20,0)*INDEX(Inputs!$G$24:$G$35,MATCH($D613,Inputs!$B$24:$B$35,0)))</f>
        <v>204.55023961600003</v>
      </c>
      <c r="S613" s="22">
        <f>+SUM(P613,MAX($E613-20,0)*INDEX(Inputs!$F$24:$F$35,MATCH($D613,Inputs!$B$24:$B$35,0)),MAX($F613-20,0)*INDEX(Inputs!$G$24:$G$35,MATCH($D613,Inputs!$B$24:$B$35,0)))</f>
        <v>204.55023961600003</v>
      </c>
      <c r="U613" s="19"/>
    </row>
    <row r="614" spans="2:21" s="46" customFormat="1" x14ac:dyDescent="0.25">
      <c r="B614" s="48" t="s">
        <v>149</v>
      </c>
      <c r="C614" s="8">
        <v>2021</v>
      </c>
      <c r="D614" s="37">
        <v>6</v>
      </c>
      <c r="E614" s="49">
        <f>Data!J614</f>
        <v>14</v>
      </c>
      <c r="F614" s="49">
        <f>+Data!I614</f>
        <v>12.288</v>
      </c>
      <c r="G614" s="31">
        <f>+NEM!G614</f>
        <v>3386.7440999999999</v>
      </c>
      <c r="H614" s="31">
        <f>NoSolar!E614</f>
        <v>3758.9119999999998</v>
      </c>
      <c r="I614" s="31">
        <f>+NEM!M614</f>
        <v>3386.7440999999999</v>
      </c>
      <c r="J614" s="31">
        <f>+NB.Hour!E614</f>
        <v>3386.7440999999999</v>
      </c>
      <c r="K614" s="67">
        <v>0</v>
      </c>
      <c r="L614" s="31">
        <f>+-MIN(NEM!G614,0)</f>
        <v>0</v>
      </c>
      <c r="M614" s="31">
        <f>NB.Hour!H614</f>
        <v>0</v>
      </c>
      <c r="N614" s="33">
        <f>NoSolar!H614</f>
        <v>296.18715699199998</v>
      </c>
      <c r="O614" s="33">
        <f>+NEM!P614</f>
        <v>278.05662557559998</v>
      </c>
      <c r="P614" s="33">
        <f>+NB.Hour!N614</f>
        <v>278.05662557559998</v>
      </c>
      <c r="Q614" s="22">
        <f>+SUM(N614,MAX($E614-20,0)*INDEX(Inputs!$F$24:$F$35,MATCH($D614,Inputs!$B$24:$B$35,0)),MAX($F614-20,0)*INDEX(Inputs!$G$24:$G$35,MATCH($D614,Inputs!$B$24:$B$35,0)))</f>
        <v>296.18715699199998</v>
      </c>
      <c r="R614" s="22">
        <f>+SUM(O614,MAX($E614-20,0)*INDEX(Inputs!$F$24:$F$35,MATCH($D614,Inputs!$B$24:$B$35,0)),MAX($F614-20,0)*INDEX(Inputs!$G$24:$G$35,MATCH($D614,Inputs!$B$24:$B$35,0)))</f>
        <v>278.05662557559998</v>
      </c>
      <c r="S614" s="22">
        <f>+SUM(P614,MAX($E614-20,0)*INDEX(Inputs!$F$24:$F$35,MATCH($D614,Inputs!$B$24:$B$35,0)),MAX($F614-20,0)*INDEX(Inputs!$G$24:$G$35,MATCH($D614,Inputs!$B$24:$B$35,0)))</f>
        <v>278.05662557559998</v>
      </c>
      <c r="U614" s="19"/>
    </row>
    <row r="615" spans="2:21" s="46" customFormat="1" x14ac:dyDescent="0.25">
      <c r="B615" s="48" t="s">
        <v>149</v>
      </c>
      <c r="C615" s="8">
        <v>2021</v>
      </c>
      <c r="D615" s="37">
        <v>7</v>
      </c>
      <c r="E615" s="49">
        <f>Data!J615</f>
        <v>14</v>
      </c>
      <c r="F615" s="49">
        <f>+Data!I615</f>
        <v>13.183999999999999</v>
      </c>
      <c r="G615" s="31">
        <f>+NEM!G615</f>
        <v>3318.4239000000002</v>
      </c>
      <c r="H615" s="31">
        <f>NoSolar!E615</f>
        <v>3646.0079000000001</v>
      </c>
      <c r="I615" s="31">
        <f>+NEM!M615</f>
        <v>3318.4239000000002</v>
      </c>
      <c r="J615" s="31">
        <f>+NB.Hour!E615</f>
        <v>3318.4238999999998</v>
      </c>
      <c r="K615" s="67">
        <v>0</v>
      </c>
      <c r="L615" s="31">
        <f>+-MIN(NEM!G615,0)</f>
        <v>0</v>
      </c>
      <c r="M615" s="31">
        <f>NB.Hour!H615</f>
        <v>0</v>
      </c>
      <c r="N615" s="33">
        <f>NoSolar!H615</f>
        <v>290.68692085639998</v>
      </c>
      <c r="O615" s="33">
        <f>+NEM!P615</f>
        <v>274.72833871240005</v>
      </c>
      <c r="P615" s="33">
        <f>+NB.Hour!N615</f>
        <v>274.72833871239999</v>
      </c>
      <c r="Q615" s="22">
        <f>+SUM(N615,MAX($E615-20,0)*INDEX(Inputs!$F$24:$F$35,MATCH($D615,Inputs!$B$24:$B$35,0)),MAX($F615-20,0)*INDEX(Inputs!$G$24:$G$35,MATCH($D615,Inputs!$B$24:$B$35,0)))</f>
        <v>290.68692085639998</v>
      </c>
      <c r="R615" s="22">
        <f>+SUM(O615,MAX($E615-20,0)*INDEX(Inputs!$F$24:$F$35,MATCH($D615,Inputs!$B$24:$B$35,0)),MAX($F615-20,0)*INDEX(Inputs!$G$24:$G$35,MATCH($D615,Inputs!$B$24:$B$35,0)))</f>
        <v>274.72833871240005</v>
      </c>
      <c r="S615" s="22">
        <f>+SUM(P615,MAX($E615-20,0)*INDEX(Inputs!$F$24:$F$35,MATCH($D615,Inputs!$B$24:$B$35,0)),MAX($F615-20,0)*INDEX(Inputs!$G$24:$G$35,MATCH($D615,Inputs!$B$24:$B$35,0)))</f>
        <v>274.72833871239999</v>
      </c>
      <c r="U615" s="19"/>
    </row>
    <row r="616" spans="2:21" s="46" customFormat="1" x14ac:dyDescent="0.25">
      <c r="B616" s="48" t="s">
        <v>149</v>
      </c>
      <c r="C616" s="8">
        <v>2021</v>
      </c>
      <c r="D616" s="37">
        <v>8</v>
      </c>
      <c r="E616" s="49">
        <f>Data!J616</f>
        <v>15</v>
      </c>
      <c r="F616" s="49">
        <f>+Data!I616</f>
        <v>13.183999999999999</v>
      </c>
      <c r="G616" s="31">
        <f>+NEM!G616</f>
        <v>2967.0480000000002</v>
      </c>
      <c r="H616" s="31">
        <f>NoSolar!E616</f>
        <v>3245.5680000000002</v>
      </c>
      <c r="I616" s="31">
        <f>+NEM!M616</f>
        <v>2967.0480000000002</v>
      </c>
      <c r="J616" s="31">
        <f>+NB.Hour!E616</f>
        <v>2967.0479999999998</v>
      </c>
      <c r="K616" s="67">
        <v>0</v>
      </c>
      <c r="L616" s="31">
        <f>+-MIN(NEM!G616,0)</f>
        <v>0</v>
      </c>
      <c r="M616" s="31">
        <f>NB.Hour!H616</f>
        <v>0</v>
      </c>
      <c r="N616" s="33">
        <f>NoSolar!H616</f>
        <v>271.17909068800003</v>
      </c>
      <c r="O616" s="33">
        <f>+NEM!P616</f>
        <v>257.61071036800001</v>
      </c>
      <c r="P616" s="33">
        <f>+NB.Hour!N616</f>
        <v>257.61071036800001</v>
      </c>
      <c r="Q616" s="22">
        <f>+SUM(N616,MAX($E616-20,0)*INDEX(Inputs!$F$24:$F$35,MATCH($D616,Inputs!$B$24:$B$35,0)),MAX($F616-20,0)*INDEX(Inputs!$G$24:$G$35,MATCH($D616,Inputs!$B$24:$B$35,0)))</f>
        <v>271.17909068800003</v>
      </c>
      <c r="R616" s="22">
        <f>+SUM(O616,MAX($E616-20,0)*INDEX(Inputs!$F$24:$F$35,MATCH($D616,Inputs!$B$24:$B$35,0)),MAX($F616-20,0)*INDEX(Inputs!$G$24:$G$35,MATCH($D616,Inputs!$B$24:$B$35,0)))</f>
        <v>257.61071036800001</v>
      </c>
      <c r="S616" s="22">
        <f>+SUM(P616,MAX($E616-20,0)*INDEX(Inputs!$F$24:$F$35,MATCH($D616,Inputs!$B$24:$B$35,0)),MAX($F616-20,0)*INDEX(Inputs!$G$24:$G$35,MATCH($D616,Inputs!$B$24:$B$35,0)))</f>
        <v>257.61071036800001</v>
      </c>
      <c r="U616" s="19"/>
    </row>
    <row r="617" spans="2:21" s="46" customFormat="1" x14ac:dyDescent="0.25">
      <c r="B617" s="48" t="s">
        <v>149</v>
      </c>
      <c r="C617" s="8">
        <v>2021</v>
      </c>
      <c r="D617" s="37">
        <v>9</v>
      </c>
      <c r="E617" s="49">
        <f>Data!J617</f>
        <v>15</v>
      </c>
      <c r="F617" s="49">
        <f>+Data!I617</f>
        <v>10.752000000000001</v>
      </c>
      <c r="G617" s="31">
        <f>+NEM!G617</f>
        <v>2241.4369999999999</v>
      </c>
      <c r="H617" s="31">
        <f>NoSolar!E617</f>
        <v>2522.7170000000001</v>
      </c>
      <c r="I617" s="31">
        <f>+NEM!M617</f>
        <v>2241.4369999999999</v>
      </c>
      <c r="J617" s="31">
        <f>+NB.Hour!E617</f>
        <v>2241.4369999999999</v>
      </c>
      <c r="K617" s="67">
        <v>0</v>
      </c>
      <c r="L617" s="31">
        <f>+-MIN(NEM!G617,0)</f>
        <v>0</v>
      </c>
      <c r="M617" s="31">
        <f>NB.Hour!H617</f>
        <v>0</v>
      </c>
      <c r="N617" s="33">
        <f>NoSolar!H617</f>
        <v>212.58600053200001</v>
      </c>
      <c r="O617" s="33">
        <f>+NEM!P617</f>
        <v>200.15454965200001</v>
      </c>
      <c r="P617" s="33">
        <f>+NB.Hour!N617</f>
        <v>200.15454965200001</v>
      </c>
      <c r="Q617" s="22">
        <f>+SUM(N617,MAX($E617-20,0)*INDEX(Inputs!$F$24:$F$35,MATCH($D617,Inputs!$B$24:$B$35,0)),MAX($F617-20,0)*INDEX(Inputs!$G$24:$G$35,MATCH($D617,Inputs!$B$24:$B$35,0)))</f>
        <v>212.58600053200001</v>
      </c>
      <c r="R617" s="22">
        <f>+SUM(O617,MAX($E617-20,0)*INDEX(Inputs!$F$24:$F$35,MATCH($D617,Inputs!$B$24:$B$35,0)),MAX($F617-20,0)*INDEX(Inputs!$G$24:$G$35,MATCH($D617,Inputs!$B$24:$B$35,0)))</f>
        <v>200.15454965200001</v>
      </c>
      <c r="S617" s="22">
        <f>+SUM(P617,MAX($E617-20,0)*INDEX(Inputs!$F$24:$F$35,MATCH($D617,Inputs!$B$24:$B$35,0)),MAX($F617-20,0)*INDEX(Inputs!$G$24:$G$35,MATCH($D617,Inputs!$B$24:$B$35,0)))</f>
        <v>200.15454965200001</v>
      </c>
      <c r="U617" s="19"/>
    </row>
    <row r="618" spans="2:21" s="46" customFormat="1" x14ac:dyDescent="0.25">
      <c r="B618" s="48" t="s">
        <v>149</v>
      </c>
      <c r="C618" s="8">
        <v>2021</v>
      </c>
      <c r="D618" s="37">
        <v>10</v>
      </c>
      <c r="E618" s="49">
        <f>Data!J618</f>
        <v>15</v>
      </c>
      <c r="F618" s="49">
        <f>+Data!I618</f>
        <v>10.496</v>
      </c>
      <c r="G618" s="31">
        <f>+NEM!G618</f>
        <v>2520.0329999999999</v>
      </c>
      <c r="H618" s="31">
        <f>NoSolar!E618</f>
        <v>2699.6489999999999</v>
      </c>
      <c r="I618" s="31">
        <f>+NEM!M618</f>
        <v>2520.0329999999999</v>
      </c>
      <c r="J618" s="31">
        <f>+NB.Hour!E618</f>
        <v>2520.0329999999999</v>
      </c>
      <c r="K618" s="67">
        <v>0</v>
      </c>
      <c r="L618" s="31">
        <f>+-MIN(NEM!G618,0)</f>
        <v>0</v>
      </c>
      <c r="M618" s="31">
        <f>NB.Hour!H618</f>
        <v>0</v>
      </c>
      <c r="N618" s="33">
        <f>NoSolar!H618</f>
        <v>220.405687204</v>
      </c>
      <c r="O618" s="33">
        <f>+NEM!P618</f>
        <v>212.46737846799999</v>
      </c>
      <c r="P618" s="33">
        <f>+NB.Hour!N618</f>
        <v>212.46737846799999</v>
      </c>
      <c r="Q618" s="22">
        <f>+SUM(N618,MAX($E618-20,0)*INDEX(Inputs!$F$24:$F$35,MATCH($D618,Inputs!$B$24:$B$35,0)),MAX($F618-20,0)*INDEX(Inputs!$G$24:$G$35,MATCH($D618,Inputs!$B$24:$B$35,0)))</f>
        <v>220.405687204</v>
      </c>
      <c r="R618" s="22">
        <f>+SUM(O618,MAX($E618-20,0)*INDEX(Inputs!$F$24:$F$35,MATCH($D618,Inputs!$B$24:$B$35,0)),MAX($F618-20,0)*INDEX(Inputs!$G$24:$G$35,MATCH($D618,Inputs!$B$24:$B$35,0)))</f>
        <v>212.46737846799999</v>
      </c>
      <c r="S618" s="22">
        <f>+SUM(P618,MAX($E618-20,0)*INDEX(Inputs!$F$24:$F$35,MATCH($D618,Inputs!$B$24:$B$35,0)),MAX($F618-20,0)*INDEX(Inputs!$G$24:$G$35,MATCH($D618,Inputs!$B$24:$B$35,0)))</f>
        <v>212.46737846799999</v>
      </c>
      <c r="U618" s="19"/>
    </row>
    <row r="619" spans="2:21" s="46" customFormat="1" x14ac:dyDescent="0.25">
      <c r="B619" s="48" t="s">
        <v>149</v>
      </c>
      <c r="C619" s="8">
        <v>2021</v>
      </c>
      <c r="D619" s="37">
        <v>11</v>
      </c>
      <c r="E619" s="49">
        <f>Data!J619</f>
        <v>15</v>
      </c>
      <c r="F619" s="49">
        <f>+Data!I619</f>
        <v>8.1920000000000002</v>
      </c>
      <c r="G619" s="31">
        <f>+NEM!G619</f>
        <v>2645.9279999999999</v>
      </c>
      <c r="H619" s="31">
        <f>NoSolar!E619</f>
        <v>2767.24</v>
      </c>
      <c r="I619" s="31">
        <f>+NEM!M619</f>
        <v>2645.9279999999999</v>
      </c>
      <c r="J619" s="31">
        <f>+NB.Hour!E619</f>
        <v>2645.9279999999999</v>
      </c>
      <c r="K619" s="67">
        <v>0</v>
      </c>
      <c r="L619" s="31">
        <f>+-MIN(NEM!G619,0)</f>
        <v>0</v>
      </c>
      <c r="M619" s="31">
        <f>NB.Hour!H619</f>
        <v>0</v>
      </c>
      <c r="N619" s="33">
        <f>NoSolar!H619</f>
        <v>223.39293903999999</v>
      </c>
      <c r="O619" s="33">
        <f>+NEM!P619</f>
        <v>218.03143388800001</v>
      </c>
      <c r="P619" s="33">
        <f>+NB.Hour!N619</f>
        <v>218.03143388800001</v>
      </c>
      <c r="Q619" s="22">
        <f>+SUM(N619,MAX($E619-20,0)*INDEX(Inputs!$F$24:$F$35,MATCH($D619,Inputs!$B$24:$B$35,0)),MAX($F619-20,0)*INDEX(Inputs!$G$24:$G$35,MATCH($D619,Inputs!$B$24:$B$35,0)))</f>
        <v>223.39293903999999</v>
      </c>
      <c r="R619" s="22">
        <f>+SUM(O619,MAX($E619-20,0)*INDEX(Inputs!$F$24:$F$35,MATCH($D619,Inputs!$B$24:$B$35,0)),MAX($F619-20,0)*INDEX(Inputs!$G$24:$G$35,MATCH($D619,Inputs!$B$24:$B$35,0)))</f>
        <v>218.03143388800001</v>
      </c>
      <c r="S619" s="22">
        <f>+SUM(P619,MAX($E619-20,0)*INDEX(Inputs!$F$24:$F$35,MATCH($D619,Inputs!$B$24:$B$35,0)),MAX($F619-20,0)*INDEX(Inputs!$G$24:$G$35,MATCH($D619,Inputs!$B$24:$B$35,0)))</f>
        <v>218.03143388800001</v>
      </c>
      <c r="U619" s="19"/>
    </row>
    <row r="620" spans="2:21" s="46" customFormat="1" x14ac:dyDescent="0.25">
      <c r="B620" s="48" t="s">
        <v>149</v>
      </c>
      <c r="C620" s="8">
        <v>2021</v>
      </c>
      <c r="D620" s="37">
        <v>12</v>
      </c>
      <c r="E620" s="49">
        <f>Data!J620</f>
        <v>15</v>
      </c>
      <c r="F620" s="49">
        <f>+Data!I620</f>
        <v>7.9359999999999999</v>
      </c>
      <c r="G620" s="31">
        <f>+NEM!G620</f>
        <v>2951.1680000000001</v>
      </c>
      <c r="H620" s="31">
        <f>NoSolar!E620</f>
        <v>3019.056</v>
      </c>
      <c r="I620" s="31">
        <f>+NEM!M620</f>
        <v>2951.1680000000001</v>
      </c>
      <c r="J620" s="31">
        <f>+NB.Hour!E620</f>
        <v>2951.1680000000001</v>
      </c>
      <c r="K620" s="67">
        <v>0</v>
      </c>
      <c r="L620" s="31">
        <f>+-MIN(NEM!G620,0)</f>
        <v>0</v>
      </c>
      <c r="M620" s="31">
        <f>NB.Hour!H620</f>
        <v>0</v>
      </c>
      <c r="N620" s="33">
        <f>NoSolar!H620</f>
        <v>234.52219897600003</v>
      </c>
      <c r="O620" s="33">
        <f>+NEM!P620</f>
        <v>231.52182092800001</v>
      </c>
      <c r="P620" s="33">
        <f>+NB.Hour!N620</f>
        <v>231.52182092800001</v>
      </c>
      <c r="Q620" s="22">
        <f>+SUM(N620,MAX($E620-20,0)*INDEX(Inputs!$F$24:$F$35,MATCH($D620,Inputs!$B$24:$B$35,0)),MAX($F620-20,0)*INDEX(Inputs!$G$24:$G$35,MATCH($D620,Inputs!$B$24:$B$35,0)))</f>
        <v>234.52219897600003</v>
      </c>
      <c r="R620" s="22">
        <f>+SUM(O620,MAX($E620-20,0)*INDEX(Inputs!$F$24:$F$35,MATCH($D620,Inputs!$B$24:$B$35,0)),MAX($F620-20,0)*INDEX(Inputs!$G$24:$G$35,MATCH($D620,Inputs!$B$24:$B$35,0)))</f>
        <v>231.52182092800001</v>
      </c>
      <c r="S620" s="22">
        <f>+SUM(P620,MAX($E620-20,0)*INDEX(Inputs!$F$24:$F$35,MATCH($D620,Inputs!$B$24:$B$35,0)),MAX($F620-20,0)*INDEX(Inputs!$G$24:$G$35,MATCH($D620,Inputs!$B$24:$B$35,0)))</f>
        <v>231.52182092800001</v>
      </c>
      <c r="U620" s="19"/>
    </row>
    <row r="621" spans="2:21" s="46" customFormat="1" x14ac:dyDescent="0.25">
      <c r="B621" s="48" t="s">
        <v>150</v>
      </c>
      <c r="C621" s="8">
        <v>2021</v>
      </c>
      <c r="D621" s="37">
        <v>1</v>
      </c>
      <c r="E621" s="49">
        <f>Data!J621</f>
        <v>16</v>
      </c>
      <c r="F621" s="49">
        <f>+Data!I621</f>
        <v>19.167999999999999</v>
      </c>
      <c r="G621" s="31">
        <f>+NEM!G621</f>
        <v>532.45849999999996</v>
      </c>
      <c r="H621" s="31">
        <f>NoSolar!E621</f>
        <v>936.56799999999998</v>
      </c>
      <c r="I621" s="31">
        <f>+NEM!M621</f>
        <v>0</v>
      </c>
      <c r="J621" s="31">
        <f>+NB.Hour!E621</f>
        <v>718.85810000000004</v>
      </c>
      <c r="K621" s="67">
        <v>0</v>
      </c>
      <c r="L621" s="31">
        <f>+-MIN(NEM!G621,0)</f>
        <v>0</v>
      </c>
      <c r="M621" s="31">
        <f>NB.Hour!H621</f>
        <v>186.39959999999999</v>
      </c>
      <c r="N621" s="33">
        <f>NoSolar!H621</f>
        <v>88.732325455999998</v>
      </c>
      <c r="O621" s="33">
        <f>+NEM!P621</f>
        <v>0</v>
      </c>
      <c r="P621" s="33">
        <f>+NB.Hour!N621</f>
        <v>0</v>
      </c>
      <c r="Q621" s="22">
        <f>+SUM(N621,MAX($E621-20,0)*INDEX(Inputs!$F$24:$F$35,MATCH($D621,Inputs!$B$24:$B$35,0)),MAX($F621-20,0)*INDEX(Inputs!$G$24:$G$35,MATCH($D621,Inputs!$B$24:$B$35,0)))</f>
        <v>88.732325455999998</v>
      </c>
      <c r="R621" s="22">
        <f>+SUM(O621,MAX($E621-20,0)*INDEX(Inputs!$F$24:$F$35,MATCH($D621,Inputs!$B$24:$B$35,0)),MAX($F621-20,0)*INDEX(Inputs!$G$24:$G$35,MATCH($D621,Inputs!$B$24:$B$35,0)))</f>
        <v>0</v>
      </c>
      <c r="S621" s="22">
        <f>+SUM(P621,MAX($E621-20,0)*INDEX(Inputs!$F$24:$F$35,MATCH($D621,Inputs!$B$24:$B$35,0)),MAX($F621-20,0)*INDEX(Inputs!$G$24:$G$35,MATCH($D621,Inputs!$B$24:$B$35,0)))</f>
        <v>0</v>
      </c>
      <c r="U621" s="19"/>
    </row>
    <row r="622" spans="2:21" s="46" customFormat="1" x14ac:dyDescent="0.25">
      <c r="B622" s="48" t="s">
        <v>150</v>
      </c>
      <c r="C622" s="8">
        <v>2021</v>
      </c>
      <c r="D622" s="37">
        <v>2</v>
      </c>
      <c r="E622" s="49">
        <f>Data!J622</f>
        <v>22</v>
      </c>
      <c r="F622" s="49">
        <f>+Data!I622</f>
        <v>25.332000000000001</v>
      </c>
      <c r="G622" s="31">
        <f>+NEM!G622</f>
        <v>31.751700000000028</v>
      </c>
      <c r="H622" s="31">
        <f>NoSolar!E622</f>
        <v>544.48</v>
      </c>
      <c r="I622" s="31">
        <f>+NEM!M622</f>
        <v>0</v>
      </c>
      <c r="J622" s="31">
        <f>+NB.Hour!E622</f>
        <v>358.93330000000003</v>
      </c>
      <c r="K622" s="67">
        <v>0</v>
      </c>
      <c r="L622" s="31">
        <f>+-MIN(NEM!G622,0)</f>
        <v>0</v>
      </c>
      <c r="M622" s="31">
        <f>NB.Hour!H622</f>
        <v>327.1816</v>
      </c>
      <c r="N622" s="33">
        <f>NoSolar!H622</f>
        <v>51.585124160000007</v>
      </c>
      <c r="O622" s="33">
        <f>+NEM!P622</f>
        <v>0</v>
      </c>
      <c r="P622" s="33">
        <f>+NB.Hour!N622</f>
        <v>7.7054906375999757</v>
      </c>
      <c r="Q622" s="22">
        <f>+SUM(N622,MAX($E622-20,0)*INDEX(Inputs!$F$24:$F$35,MATCH($D622,Inputs!$B$24:$B$35,0)),MAX($F622-20,0)*INDEX(Inputs!$G$24:$G$35,MATCH($D622,Inputs!$B$24:$B$35,0)))</f>
        <v>77.372524160000012</v>
      </c>
      <c r="R622" s="22">
        <f>+SUM(O622,MAX($E622-20,0)*INDEX(Inputs!$F$24:$F$35,MATCH($D622,Inputs!$B$24:$B$35,0)),MAX($F622-20,0)*INDEX(Inputs!$G$24:$G$35,MATCH($D622,Inputs!$B$24:$B$35,0)))</f>
        <v>25.787400000000002</v>
      </c>
      <c r="S622" s="22">
        <f>+SUM(P622,MAX($E622-20,0)*INDEX(Inputs!$F$24:$F$35,MATCH($D622,Inputs!$B$24:$B$35,0)),MAX($F622-20,0)*INDEX(Inputs!$G$24:$G$35,MATCH($D622,Inputs!$B$24:$B$35,0)))</f>
        <v>33.492890637599977</v>
      </c>
      <c r="U622" s="19"/>
    </row>
    <row r="623" spans="2:21" s="46" customFormat="1" x14ac:dyDescent="0.25">
      <c r="B623" s="48" t="s">
        <v>150</v>
      </c>
      <c r="C623" s="8">
        <v>2021</v>
      </c>
      <c r="D623" s="37">
        <v>3</v>
      </c>
      <c r="E623" s="49">
        <f>Data!J623</f>
        <v>22</v>
      </c>
      <c r="F623" s="49">
        <f>+Data!I623</f>
        <v>30.58</v>
      </c>
      <c r="G623" s="31">
        <f>+NEM!G623</f>
        <v>-251.75119999999993</v>
      </c>
      <c r="H623" s="31">
        <f>NoSolar!E623</f>
        <v>779.61599999999999</v>
      </c>
      <c r="I623" s="31">
        <f>+NEM!M623</f>
        <v>0</v>
      </c>
      <c r="J623" s="31">
        <f>+NB.Hour!E623</f>
        <v>452.27170000000012</v>
      </c>
      <c r="K623" s="67">
        <v>0</v>
      </c>
      <c r="L623" s="31">
        <f>+-MIN(NEM!G623,0)</f>
        <v>251.75119999999993</v>
      </c>
      <c r="M623" s="31">
        <f>NB.Hour!H623</f>
        <v>704.02290000000005</v>
      </c>
      <c r="N623" s="33">
        <f>NoSolar!H623</f>
        <v>73.86237907200001</v>
      </c>
      <c r="O623" s="33">
        <f>+NEM!P623</f>
        <v>0</v>
      </c>
      <c r="P623" s="33">
        <f>+NB.Hour!N623</f>
        <v>16.230019552400012</v>
      </c>
      <c r="Q623" s="22">
        <f>+SUM(N623,MAX($E623-20,0)*INDEX(Inputs!$F$24:$F$35,MATCH($D623,Inputs!$B$24:$B$35,0)),MAX($F623-20,0)*INDEX(Inputs!$G$24:$G$35,MATCH($D623,Inputs!$B$24:$B$35,0)))</f>
        <v>123.003379072</v>
      </c>
      <c r="R623" s="22">
        <f>+SUM(O623,MAX($E623-20,0)*INDEX(Inputs!$F$24:$F$35,MATCH($D623,Inputs!$B$24:$B$35,0)),MAX($F623-20,0)*INDEX(Inputs!$G$24:$G$35,MATCH($D623,Inputs!$B$24:$B$35,0)))</f>
        <v>49.140999999999998</v>
      </c>
      <c r="S623" s="22">
        <f>+SUM(P623,MAX($E623-20,0)*INDEX(Inputs!$F$24:$F$35,MATCH($D623,Inputs!$B$24:$B$35,0)),MAX($F623-20,0)*INDEX(Inputs!$G$24:$G$35,MATCH($D623,Inputs!$B$24:$B$35,0)))</f>
        <v>65.371019552400014</v>
      </c>
      <c r="U623" s="19"/>
    </row>
    <row r="624" spans="2:21" s="46" customFormat="1" x14ac:dyDescent="0.25">
      <c r="B624" s="48" t="s">
        <v>150</v>
      </c>
      <c r="C624" s="8">
        <v>2021</v>
      </c>
      <c r="D624" s="37">
        <v>4</v>
      </c>
      <c r="E624" s="49">
        <f>Data!J624</f>
        <v>22</v>
      </c>
      <c r="F624" s="49">
        <f>+Data!I624</f>
        <v>15.656000000000001</v>
      </c>
      <c r="G624" s="31">
        <f>+NEM!G624</f>
        <v>-769.50310000000002</v>
      </c>
      <c r="H624" s="31">
        <f>NoSolar!E624</f>
        <v>437.21600000000001</v>
      </c>
      <c r="I624" s="31">
        <f>+NEM!M624</f>
        <v>0</v>
      </c>
      <c r="J624" s="31">
        <f>+NB.Hour!E624</f>
        <v>188.1123</v>
      </c>
      <c r="K624" s="67">
        <v>0</v>
      </c>
      <c r="L624" s="31">
        <f>+-MIN(NEM!G624,0)</f>
        <v>769.50310000000002</v>
      </c>
      <c r="M624" s="31">
        <f>NB.Hour!H624</f>
        <v>957.61540000000002</v>
      </c>
      <c r="N624" s="33">
        <f>NoSolar!H624</f>
        <v>41.422718272000004</v>
      </c>
      <c r="O624" s="33">
        <f>+NEM!P624</f>
        <v>0</v>
      </c>
      <c r="P624" s="33">
        <f>+NB.Hour!N624</f>
        <v>0</v>
      </c>
      <c r="Q624" s="22">
        <f>+SUM(N624,MAX($E624-20,0)*INDEX(Inputs!$F$24:$F$35,MATCH($D624,Inputs!$B$24:$B$35,0)),MAX($F624-20,0)*INDEX(Inputs!$G$24:$G$35,MATCH($D624,Inputs!$B$24:$B$35,0)))</f>
        <v>43.482718272000007</v>
      </c>
      <c r="R624" s="22">
        <f>+SUM(O624,MAX($E624-20,0)*INDEX(Inputs!$F$24:$F$35,MATCH($D624,Inputs!$B$24:$B$35,0)),MAX($F624-20,0)*INDEX(Inputs!$G$24:$G$35,MATCH($D624,Inputs!$B$24:$B$35,0)))</f>
        <v>2.06</v>
      </c>
      <c r="S624" s="22">
        <f>+SUM(P624,MAX($E624-20,0)*INDEX(Inputs!$F$24:$F$35,MATCH($D624,Inputs!$B$24:$B$35,0)),MAX($F624-20,0)*INDEX(Inputs!$G$24:$G$35,MATCH($D624,Inputs!$B$24:$B$35,0)))</f>
        <v>2.06</v>
      </c>
      <c r="U624" s="19"/>
    </row>
    <row r="625" spans="2:21" s="46" customFormat="1" x14ac:dyDescent="0.25">
      <c r="B625" s="48" t="s">
        <v>150</v>
      </c>
      <c r="C625" s="8">
        <v>2021</v>
      </c>
      <c r="D625" s="37">
        <v>5</v>
      </c>
      <c r="E625" s="49">
        <f>Data!J625</f>
        <v>22</v>
      </c>
      <c r="F625" s="49">
        <f>+Data!I625</f>
        <v>21.724</v>
      </c>
      <c r="G625" s="31">
        <f>+NEM!G625</f>
        <v>-964.47180000000003</v>
      </c>
      <c r="H625" s="31">
        <f>NoSolar!E625</f>
        <v>403.49200000000002</v>
      </c>
      <c r="I625" s="31">
        <f>+NEM!M625</f>
        <v>0</v>
      </c>
      <c r="J625" s="31">
        <f>+NB.Hour!E625</f>
        <v>156.10419999999999</v>
      </c>
      <c r="K625" s="67">
        <v>0</v>
      </c>
      <c r="L625" s="31">
        <f>+-MIN(NEM!G625,0)</f>
        <v>964.47180000000003</v>
      </c>
      <c r="M625" s="31">
        <f>NB.Hour!H625</f>
        <v>1120.576</v>
      </c>
      <c r="N625" s="33">
        <f>NoSolar!H625</f>
        <v>38.227639064000002</v>
      </c>
      <c r="O625" s="33">
        <f>+NEM!P625</f>
        <v>0</v>
      </c>
      <c r="P625" s="33">
        <f>+NB.Hour!N625</f>
        <v>0</v>
      </c>
      <c r="Q625" s="22">
        <f>+SUM(N625,MAX($E625-20,0)*INDEX(Inputs!$F$24:$F$35,MATCH($D625,Inputs!$B$24:$B$35,0)),MAX($F625-20,0)*INDEX(Inputs!$G$24:$G$35,MATCH($D625,Inputs!$B$24:$B$35,0)))</f>
        <v>47.959439064000009</v>
      </c>
      <c r="R625" s="22">
        <f>+SUM(O625,MAX($E625-20,0)*INDEX(Inputs!$F$24:$F$35,MATCH($D625,Inputs!$B$24:$B$35,0)),MAX($F625-20,0)*INDEX(Inputs!$G$24:$G$35,MATCH($D625,Inputs!$B$24:$B$35,0)))</f>
        <v>9.7318000000000016</v>
      </c>
      <c r="S625" s="22">
        <f>+SUM(P625,MAX($E625-20,0)*INDEX(Inputs!$F$24:$F$35,MATCH($D625,Inputs!$B$24:$B$35,0)),MAX($F625-20,0)*INDEX(Inputs!$G$24:$G$35,MATCH($D625,Inputs!$B$24:$B$35,0)))</f>
        <v>9.7318000000000016</v>
      </c>
      <c r="U625" s="19"/>
    </row>
    <row r="626" spans="2:21" s="46" customFormat="1" x14ac:dyDescent="0.25">
      <c r="B626" s="48" t="s">
        <v>150</v>
      </c>
      <c r="C626" s="8">
        <v>2021</v>
      </c>
      <c r="D626" s="37">
        <v>6</v>
      </c>
      <c r="E626" s="49">
        <f>Data!J626</f>
        <v>22</v>
      </c>
      <c r="F626" s="49">
        <f>+Data!I626</f>
        <v>4.9119999999999999</v>
      </c>
      <c r="G626" s="31">
        <f>+NEM!G626</f>
        <v>-1097.1254000000001</v>
      </c>
      <c r="H626" s="31">
        <f>NoSolar!E626</f>
        <v>352.18400000000003</v>
      </c>
      <c r="I626" s="31">
        <f>+NEM!M626</f>
        <v>0</v>
      </c>
      <c r="J626" s="31">
        <f>+NB.Hour!E626</f>
        <v>133.62780000000001</v>
      </c>
      <c r="K626" s="67">
        <v>0</v>
      </c>
      <c r="L626" s="31">
        <f>+-MIN(NEM!G626,0)</f>
        <v>1097.1254000000001</v>
      </c>
      <c r="M626" s="31">
        <f>NB.Hour!H626</f>
        <v>1230.7532000000001</v>
      </c>
      <c r="N626" s="33">
        <f>NoSolar!H626</f>
        <v>37.067366</v>
      </c>
      <c r="O626" s="33">
        <f>+NEM!P626</f>
        <v>0</v>
      </c>
      <c r="P626" s="33">
        <f>+NB.Hour!N626</f>
        <v>0</v>
      </c>
      <c r="Q626" s="22">
        <f>+SUM(N626,MAX($E626-20,0)*INDEX(Inputs!$F$24:$F$35,MATCH($D626,Inputs!$B$24:$B$35,0)),MAX($F626-20,0)*INDEX(Inputs!$G$24:$G$35,MATCH($D626,Inputs!$B$24:$B$35,0)))</f>
        <v>39.127366000000002</v>
      </c>
      <c r="R626" s="22">
        <f>+SUM(O626,MAX($E626-20,0)*INDEX(Inputs!$F$24:$F$35,MATCH($D626,Inputs!$B$24:$B$35,0)),MAX($F626-20,0)*INDEX(Inputs!$G$24:$G$35,MATCH($D626,Inputs!$B$24:$B$35,0)))</f>
        <v>2.06</v>
      </c>
      <c r="S626" s="22">
        <f>+SUM(P626,MAX($E626-20,0)*INDEX(Inputs!$F$24:$F$35,MATCH($D626,Inputs!$B$24:$B$35,0)),MAX($F626-20,0)*INDEX(Inputs!$G$24:$G$35,MATCH($D626,Inputs!$B$24:$B$35,0)))</f>
        <v>2.06</v>
      </c>
      <c r="U626" s="19"/>
    </row>
    <row r="627" spans="2:21" s="46" customFormat="1" x14ac:dyDescent="0.25">
      <c r="B627" s="48" t="s">
        <v>150</v>
      </c>
      <c r="C627" s="8">
        <v>2021</v>
      </c>
      <c r="D627" s="37">
        <v>7</v>
      </c>
      <c r="E627" s="49">
        <f>Data!J627</f>
        <v>22</v>
      </c>
      <c r="F627" s="49">
        <f>+Data!I627</f>
        <v>4.0960000000000001</v>
      </c>
      <c r="G627" s="31">
        <f>+NEM!G627</f>
        <v>-778.76980000000003</v>
      </c>
      <c r="H627" s="31">
        <f>NoSolar!E627</f>
        <v>455.41199999999998</v>
      </c>
      <c r="I627" s="31">
        <f>+NEM!M627</f>
        <v>0</v>
      </c>
      <c r="J627" s="31">
        <f>+NB.Hour!E627</f>
        <v>171.53969999999993</v>
      </c>
      <c r="K627" s="67">
        <v>0</v>
      </c>
      <c r="L627" s="31">
        <f>+-MIN(NEM!G627,0)</f>
        <v>778.76980000000003</v>
      </c>
      <c r="M627" s="31">
        <f>NB.Hour!H627</f>
        <v>950.30949999999996</v>
      </c>
      <c r="N627" s="33">
        <f>NoSolar!H627</f>
        <v>47.932112999999994</v>
      </c>
      <c r="O627" s="33">
        <f>+NEM!P627</f>
        <v>0</v>
      </c>
      <c r="P627" s="33">
        <f>+NB.Hour!N627</f>
        <v>0</v>
      </c>
      <c r="Q627" s="22">
        <f>+SUM(N627,MAX($E627-20,0)*INDEX(Inputs!$F$24:$F$35,MATCH($D627,Inputs!$B$24:$B$35,0)),MAX($F627-20,0)*INDEX(Inputs!$G$24:$G$35,MATCH($D627,Inputs!$B$24:$B$35,0)))</f>
        <v>49.992112999999996</v>
      </c>
      <c r="R627" s="22">
        <f>+SUM(O627,MAX($E627-20,0)*INDEX(Inputs!$F$24:$F$35,MATCH($D627,Inputs!$B$24:$B$35,0)),MAX($F627-20,0)*INDEX(Inputs!$G$24:$G$35,MATCH($D627,Inputs!$B$24:$B$35,0)))</f>
        <v>2.06</v>
      </c>
      <c r="S627" s="22">
        <f>+SUM(P627,MAX($E627-20,0)*INDEX(Inputs!$F$24:$F$35,MATCH($D627,Inputs!$B$24:$B$35,0)),MAX($F627-20,0)*INDEX(Inputs!$G$24:$G$35,MATCH($D627,Inputs!$B$24:$B$35,0)))</f>
        <v>2.06</v>
      </c>
      <c r="U627" s="19"/>
    </row>
    <row r="628" spans="2:21" s="46" customFormat="1" x14ac:dyDescent="0.25">
      <c r="B628" s="48" t="s">
        <v>150</v>
      </c>
      <c r="C628" s="8">
        <v>2021</v>
      </c>
      <c r="D628" s="37">
        <v>8</v>
      </c>
      <c r="E628" s="49">
        <f>Data!J628</f>
        <v>22</v>
      </c>
      <c r="F628" s="49">
        <f>+Data!I628</f>
        <v>32.22</v>
      </c>
      <c r="G628" s="31">
        <f>+NEM!G628</f>
        <v>-769.64580000000001</v>
      </c>
      <c r="H628" s="31">
        <f>NoSolar!E628</f>
        <v>391.512</v>
      </c>
      <c r="I628" s="31">
        <f>+NEM!M628</f>
        <v>0</v>
      </c>
      <c r="J628" s="31">
        <f>+NB.Hour!E628</f>
        <v>181.98050000000003</v>
      </c>
      <c r="K628" s="67">
        <v>0</v>
      </c>
      <c r="L628" s="31">
        <f>+-MIN(NEM!G628,0)</f>
        <v>769.64580000000001</v>
      </c>
      <c r="M628" s="31">
        <f>NB.Hour!H628</f>
        <v>951.62630000000001</v>
      </c>
      <c r="N628" s="33">
        <f>NoSolar!H628</f>
        <v>41.206637999999998</v>
      </c>
      <c r="O628" s="33">
        <f>+NEM!P628</f>
        <v>0</v>
      </c>
      <c r="P628" s="33">
        <f>+NB.Hour!N628</f>
        <v>0</v>
      </c>
      <c r="Q628" s="22">
        <f>+SUM(N628,MAX($E628-20,0)*INDEX(Inputs!$F$24:$F$35,MATCH($D628,Inputs!$B$24:$B$35,0)),MAX($F628-20,0)*INDEX(Inputs!$G$24:$G$35,MATCH($D628,Inputs!$B$24:$B$35,0)))</f>
        <v>117.31983799999999</v>
      </c>
      <c r="R628" s="22">
        <f>+SUM(O628,MAX($E628-20,0)*INDEX(Inputs!$F$24:$F$35,MATCH($D628,Inputs!$B$24:$B$35,0)),MAX($F628-20,0)*INDEX(Inputs!$G$24:$G$35,MATCH($D628,Inputs!$B$24:$B$35,0)))</f>
        <v>76.113199999999992</v>
      </c>
      <c r="S628" s="22">
        <f>+SUM(P628,MAX($E628-20,0)*INDEX(Inputs!$F$24:$F$35,MATCH($D628,Inputs!$B$24:$B$35,0)),MAX($F628-20,0)*INDEX(Inputs!$G$24:$G$35,MATCH($D628,Inputs!$B$24:$B$35,0)))</f>
        <v>76.113199999999992</v>
      </c>
      <c r="U628" s="19"/>
    </row>
    <row r="629" spans="2:21" s="46" customFormat="1" x14ac:dyDescent="0.25">
      <c r="B629" s="48" t="s">
        <v>150</v>
      </c>
      <c r="C629" s="8">
        <v>2021</v>
      </c>
      <c r="D629" s="37">
        <v>9</v>
      </c>
      <c r="E629" s="49">
        <f>Data!J629</f>
        <v>22</v>
      </c>
      <c r="F629" s="49">
        <f>+Data!I629</f>
        <v>3.9319999999999999</v>
      </c>
      <c r="G629" s="31">
        <f>+NEM!G629</f>
        <v>-657.37760000000003</v>
      </c>
      <c r="H629" s="31">
        <f>NoSolar!E629</f>
        <v>336.08800000000002</v>
      </c>
      <c r="I629" s="31">
        <f>+NEM!M629</f>
        <v>0</v>
      </c>
      <c r="J629" s="31">
        <f>+NB.Hour!E629</f>
        <v>149.2362</v>
      </c>
      <c r="K629" s="67">
        <v>0</v>
      </c>
      <c r="L629" s="31">
        <f>+-MIN(NEM!G629,0)</f>
        <v>657.37760000000003</v>
      </c>
      <c r="M629" s="31">
        <f>NB.Hour!H629</f>
        <v>806.61379999999997</v>
      </c>
      <c r="N629" s="33">
        <f>NoSolar!H629</f>
        <v>31.841649296000003</v>
      </c>
      <c r="O629" s="33">
        <f>+NEM!P629</f>
        <v>0</v>
      </c>
      <c r="P629" s="33">
        <f>+NB.Hour!N629</f>
        <v>0</v>
      </c>
      <c r="Q629" s="22">
        <f>+SUM(N629,MAX($E629-20,0)*INDEX(Inputs!$F$24:$F$35,MATCH($D629,Inputs!$B$24:$B$35,0)),MAX($F629-20,0)*INDEX(Inputs!$G$24:$G$35,MATCH($D629,Inputs!$B$24:$B$35,0)))</f>
        <v>33.901649296000002</v>
      </c>
      <c r="R629" s="22">
        <f>+SUM(O629,MAX($E629-20,0)*INDEX(Inputs!$F$24:$F$35,MATCH($D629,Inputs!$B$24:$B$35,0)),MAX($F629-20,0)*INDEX(Inputs!$G$24:$G$35,MATCH($D629,Inputs!$B$24:$B$35,0)))</f>
        <v>2.06</v>
      </c>
      <c r="S629" s="22">
        <f>+SUM(P629,MAX($E629-20,0)*INDEX(Inputs!$F$24:$F$35,MATCH($D629,Inputs!$B$24:$B$35,0)),MAX($F629-20,0)*INDEX(Inputs!$G$24:$G$35,MATCH($D629,Inputs!$B$24:$B$35,0)))</f>
        <v>2.06</v>
      </c>
      <c r="U629" s="19"/>
    </row>
    <row r="630" spans="2:21" s="46" customFormat="1" x14ac:dyDescent="0.25">
      <c r="B630" s="48" t="s">
        <v>150</v>
      </c>
      <c r="C630" s="8">
        <v>2021</v>
      </c>
      <c r="D630" s="37">
        <v>10</v>
      </c>
      <c r="E630" s="49">
        <f>Data!J630</f>
        <v>22</v>
      </c>
      <c r="F630" s="49">
        <f>+Data!I630</f>
        <v>4.9119999999999999</v>
      </c>
      <c r="G630" s="31">
        <f>+NEM!G630</f>
        <v>-271.72969999999998</v>
      </c>
      <c r="H630" s="31">
        <f>NoSolar!E630</f>
        <v>396.33600000000001</v>
      </c>
      <c r="I630" s="31">
        <f>+NEM!M630</f>
        <v>0</v>
      </c>
      <c r="J630" s="31">
        <f>+NB.Hour!E630</f>
        <v>223.73529999999997</v>
      </c>
      <c r="K630" s="67">
        <v>0</v>
      </c>
      <c r="L630" s="31">
        <f>+-MIN(NEM!G630,0)</f>
        <v>271.72969999999998</v>
      </c>
      <c r="M630" s="31">
        <f>NB.Hour!H630</f>
        <v>495.46499999999997</v>
      </c>
      <c r="N630" s="33">
        <f>NoSolar!H630</f>
        <v>37.549665312000002</v>
      </c>
      <c r="O630" s="33">
        <f>+NEM!P630</f>
        <v>0</v>
      </c>
      <c r="P630" s="33">
        <f>+NB.Hour!N630</f>
        <v>0</v>
      </c>
      <c r="Q630" s="22">
        <f>+SUM(N630,MAX($E630-20,0)*INDEX(Inputs!$F$24:$F$35,MATCH($D630,Inputs!$B$24:$B$35,0)),MAX($F630-20,0)*INDEX(Inputs!$G$24:$G$35,MATCH($D630,Inputs!$B$24:$B$35,0)))</f>
        <v>39.609665312000004</v>
      </c>
      <c r="R630" s="22">
        <f>+SUM(O630,MAX($E630-20,0)*INDEX(Inputs!$F$24:$F$35,MATCH($D630,Inputs!$B$24:$B$35,0)),MAX($F630-20,0)*INDEX(Inputs!$G$24:$G$35,MATCH($D630,Inputs!$B$24:$B$35,0)))</f>
        <v>2.06</v>
      </c>
      <c r="S630" s="22">
        <f>+SUM(P630,MAX($E630-20,0)*INDEX(Inputs!$F$24:$F$35,MATCH($D630,Inputs!$B$24:$B$35,0)),MAX($F630-20,0)*INDEX(Inputs!$G$24:$G$35,MATCH($D630,Inputs!$B$24:$B$35,0)))</f>
        <v>2.06</v>
      </c>
      <c r="U630" s="19"/>
    </row>
    <row r="631" spans="2:21" s="46" customFormat="1" x14ac:dyDescent="0.25">
      <c r="B631" s="48" t="s">
        <v>150</v>
      </c>
      <c r="C631" s="8">
        <v>2021</v>
      </c>
      <c r="D631" s="37">
        <v>11</v>
      </c>
      <c r="E631" s="49">
        <f>Data!J631</f>
        <v>22</v>
      </c>
      <c r="F631" s="49">
        <f>+Data!I631</f>
        <v>5.5679999999999996</v>
      </c>
      <c r="G631" s="31">
        <f>+NEM!G631</f>
        <v>167.68409999999994</v>
      </c>
      <c r="H631" s="31">
        <f>NoSolar!E631</f>
        <v>627.20399999999995</v>
      </c>
      <c r="I631" s="31">
        <f>+NEM!M631</f>
        <v>0</v>
      </c>
      <c r="J631" s="31">
        <f>+NB.Hour!E631</f>
        <v>423.68699999999995</v>
      </c>
      <c r="K631" s="67">
        <v>0</v>
      </c>
      <c r="L631" s="31">
        <f>+-MIN(NEM!G631,0)</f>
        <v>0</v>
      </c>
      <c r="M631" s="31">
        <f>NB.Hour!H631</f>
        <v>256.00290000000001</v>
      </c>
      <c r="N631" s="33">
        <f>NoSolar!H631</f>
        <v>59.422561367999997</v>
      </c>
      <c r="O631" s="33">
        <f>+NEM!P631</f>
        <v>0</v>
      </c>
      <c r="P631" s="33">
        <f>+NB.Hour!N631</f>
        <v>0</v>
      </c>
      <c r="Q631" s="22">
        <f>+SUM(N631,MAX($E631-20,0)*INDEX(Inputs!$F$24:$F$35,MATCH($D631,Inputs!$B$24:$B$35,0)),MAX($F631-20,0)*INDEX(Inputs!$G$24:$G$35,MATCH($D631,Inputs!$B$24:$B$35,0)))</f>
        <v>61.482561367999999</v>
      </c>
      <c r="R631" s="22">
        <f>+SUM(O631,MAX($E631-20,0)*INDEX(Inputs!$F$24:$F$35,MATCH($D631,Inputs!$B$24:$B$35,0)),MAX($F631-20,0)*INDEX(Inputs!$G$24:$G$35,MATCH($D631,Inputs!$B$24:$B$35,0)))</f>
        <v>2.06</v>
      </c>
      <c r="S631" s="22">
        <f>+SUM(P631,MAX($E631-20,0)*INDEX(Inputs!$F$24:$F$35,MATCH($D631,Inputs!$B$24:$B$35,0)),MAX($F631-20,0)*INDEX(Inputs!$G$24:$G$35,MATCH($D631,Inputs!$B$24:$B$35,0)))</f>
        <v>2.06</v>
      </c>
      <c r="U631" s="19"/>
    </row>
    <row r="632" spans="2:21" s="46" customFormat="1" x14ac:dyDescent="0.25">
      <c r="B632" s="48" t="s">
        <v>150</v>
      </c>
      <c r="C632" s="8">
        <v>2021</v>
      </c>
      <c r="D632" s="37">
        <v>12</v>
      </c>
      <c r="E632" s="49">
        <f>Data!J632</f>
        <v>22</v>
      </c>
      <c r="F632" s="49">
        <f>+Data!I632</f>
        <v>4.2560000000000002</v>
      </c>
      <c r="G632" s="31">
        <f>+NEM!G632</f>
        <v>138.68870000000001</v>
      </c>
      <c r="H632" s="31">
        <f>NoSolar!E632</f>
        <v>393.50400000000002</v>
      </c>
      <c r="I632" s="31">
        <f>+NEM!M632</f>
        <v>0</v>
      </c>
      <c r="J632" s="31">
        <f>+NB.Hour!E632</f>
        <v>287.03390000000002</v>
      </c>
      <c r="K632" s="67">
        <v>0</v>
      </c>
      <c r="L632" s="31">
        <f>+-MIN(NEM!G632,0)</f>
        <v>0</v>
      </c>
      <c r="M632" s="31">
        <f>NB.Hour!H632</f>
        <v>148.34520000000001</v>
      </c>
      <c r="N632" s="33">
        <f>NoSolar!H632</f>
        <v>37.281355968000007</v>
      </c>
      <c r="O632" s="33">
        <f>+NEM!P632</f>
        <v>0</v>
      </c>
      <c r="P632" s="33">
        <f>+NB.Hour!N632</f>
        <v>0</v>
      </c>
      <c r="Q632" s="22">
        <f>+SUM(N632,MAX($E632-20,0)*INDEX(Inputs!$F$24:$F$35,MATCH($D632,Inputs!$B$24:$B$35,0)),MAX($F632-20,0)*INDEX(Inputs!$G$24:$G$35,MATCH($D632,Inputs!$B$24:$B$35,0)))</f>
        <v>39.341355968000009</v>
      </c>
      <c r="R632" s="22">
        <f>+SUM(O632,MAX($E632-20,0)*INDEX(Inputs!$F$24:$F$35,MATCH($D632,Inputs!$B$24:$B$35,0)),MAX($F632-20,0)*INDEX(Inputs!$G$24:$G$35,MATCH($D632,Inputs!$B$24:$B$35,0)))</f>
        <v>2.06</v>
      </c>
      <c r="S632" s="22">
        <f>+SUM(P632,MAX($E632-20,0)*INDEX(Inputs!$F$24:$F$35,MATCH($D632,Inputs!$B$24:$B$35,0)),MAX($F632-20,0)*INDEX(Inputs!$G$24:$G$35,MATCH($D632,Inputs!$B$24:$B$35,0)))</f>
        <v>2.06</v>
      </c>
      <c r="U632" s="19"/>
    </row>
    <row r="633" spans="2:21" s="46" customFormat="1" x14ac:dyDescent="0.25">
      <c r="B633" s="48" t="s">
        <v>151</v>
      </c>
      <c r="C633" s="8">
        <v>2021</v>
      </c>
      <c r="D633" s="37">
        <v>1</v>
      </c>
      <c r="E633" s="49">
        <f>Data!J633</f>
        <v>118</v>
      </c>
      <c r="F633" s="49">
        <f>+Data!I633</f>
        <v>141.19999999999999</v>
      </c>
      <c r="G633" s="31">
        <f>+NEM!G633</f>
        <v>37221.077100000002</v>
      </c>
      <c r="H633" s="31">
        <f>NoSolar!E633</f>
        <v>38935.440000000002</v>
      </c>
      <c r="I633" s="31">
        <f>+NEM!M633</f>
        <v>37221.077100000002</v>
      </c>
      <c r="J633" s="31">
        <f>+NB.Hour!E633</f>
        <v>37223.3053</v>
      </c>
      <c r="K633" s="67">
        <v>0</v>
      </c>
      <c r="L633" s="31">
        <f>+-MIN(NEM!G633,0)</f>
        <v>0</v>
      </c>
      <c r="M633" s="31">
        <f>NB.Hour!H633</f>
        <v>2.2282000000000002</v>
      </c>
      <c r="N633" s="33">
        <f>NoSolar!H633</f>
        <v>1821.8827062400001</v>
      </c>
      <c r="O633" s="33">
        <f>+NEM!P633</f>
        <v>1746.1147235116</v>
      </c>
      <c r="P633" s="33">
        <f>+NB.Hour!N633</f>
        <v>1746.1289527967999</v>
      </c>
      <c r="Q633" s="22">
        <f>+SUM(N633,MAX($E633-20,0)*INDEX(Inputs!$F$24:$F$35,MATCH($D633,Inputs!$B$24:$B$35,0)),MAX($F633-20,0)*INDEX(Inputs!$G$24:$G$35,MATCH($D633,Inputs!$B$24:$B$35,0)))</f>
        <v>2462.1627062400003</v>
      </c>
      <c r="R633" s="22">
        <f>+SUM(O633,MAX($E633-20,0)*INDEX(Inputs!$F$24:$F$35,MATCH($D633,Inputs!$B$24:$B$35,0)),MAX($F633-20,0)*INDEX(Inputs!$G$24:$G$35,MATCH($D633,Inputs!$B$24:$B$35,0)))</f>
        <v>2386.3947235116002</v>
      </c>
      <c r="S633" s="22">
        <f>+SUM(P633,MAX($E633-20,0)*INDEX(Inputs!$F$24:$F$35,MATCH($D633,Inputs!$B$24:$B$35,0)),MAX($F633-20,0)*INDEX(Inputs!$G$24:$G$35,MATCH($D633,Inputs!$B$24:$B$35,0)))</f>
        <v>2386.4089527967999</v>
      </c>
      <c r="U633" s="19"/>
    </row>
    <row r="634" spans="2:21" s="46" customFormat="1" x14ac:dyDescent="0.25">
      <c r="B634" s="48" t="s">
        <v>151</v>
      </c>
      <c r="C634" s="8">
        <v>2021</v>
      </c>
      <c r="D634" s="37">
        <v>2</v>
      </c>
      <c r="E634" s="49">
        <f>Data!J634</f>
        <v>118</v>
      </c>
      <c r="F634" s="49">
        <f>+Data!I634</f>
        <v>179.88800000000001</v>
      </c>
      <c r="G634" s="31">
        <f>+NEM!G634</f>
        <v>33402.142099999997</v>
      </c>
      <c r="H634" s="31">
        <f>NoSolar!E634</f>
        <v>34946.464</v>
      </c>
      <c r="I634" s="31">
        <f>+NEM!M634</f>
        <v>33402.142099999997</v>
      </c>
      <c r="J634" s="31">
        <f>+NB.Hour!E634</f>
        <v>33402.5095</v>
      </c>
      <c r="K634" s="67">
        <v>0</v>
      </c>
      <c r="L634" s="31">
        <f>+-MIN(NEM!G634,0)</f>
        <v>0</v>
      </c>
      <c r="M634" s="31">
        <f>NB.Hour!H634</f>
        <v>0.3674</v>
      </c>
      <c r="N634" s="33">
        <f>NoSolar!H634</f>
        <v>1645.585922944</v>
      </c>
      <c r="O634" s="33">
        <f>+NEM!P634</f>
        <v>1577.3330722515998</v>
      </c>
      <c r="P634" s="33">
        <f>+NB.Hour!N634</f>
        <v>1577.3354184679999</v>
      </c>
      <c r="Q634" s="22">
        <f>+SUM(N634,MAX($E634-20,0)*INDEX(Inputs!$F$24:$F$35,MATCH($D634,Inputs!$B$24:$B$35,0)),MAX($F634-20,0)*INDEX(Inputs!$G$24:$G$35,MATCH($D634,Inputs!$B$24:$B$35,0)))</f>
        <v>2458.0275229440003</v>
      </c>
      <c r="R634" s="22">
        <f>+SUM(O634,MAX($E634-20,0)*INDEX(Inputs!$F$24:$F$35,MATCH($D634,Inputs!$B$24:$B$35,0)),MAX($F634-20,0)*INDEX(Inputs!$G$24:$G$35,MATCH($D634,Inputs!$B$24:$B$35,0)))</f>
        <v>2389.7746722515999</v>
      </c>
      <c r="S634" s="22">
        <f>+SUM(P634,MAX($E634-20,0)*INDEX(Inputs!$F$24:$F$35,MATCH($D634,Inputs!$B$24:$B$35,0)),MAX($F634-20,0)*INDEX(Inputs!$G$24:$G$35,MATCH($D634,Inputs!$B$24:$B$35,0)))</f>
        <v>2389.7770184680003</v>
      </c>
      <c r="U634" s="19"/>
    </row>
    <row r="635" spans="2:21" s="46" customFormat="1" x14ac:dyDescent="0.25">
      <c r="B635" s="48" t="s">
        <v>151</v>
      </c>
      <c r="C635" s="8">
        <v>2021</v>
      </c>
      <c r="D635" s="37">
        <v>3</v>
      </c>
      <c r="E635" s="49">
        <f>Data!J635</f>
        <v>118</v>
      </c>
      <c r="F635" s="49">
        <f>+Data!I635</f>
        <v>137.232</v>
      </c>
      <c r="G635" s="31">
        <f>+NEM!G635</f>
        <v>33926.239300000001</v>
      </c>
      <c r="H635" s="31">
        <f>NoSolar!E635</f>
        <v>35773.68</v>
      </c>
      <c r="I635" s="31">
        <f>+NEM!M635</f>
        <v>33926.239300000001</v>
      </c>
      <c r="J635" s="31">
        <f>+NB.Hour!E635</f>
        <v>33926.239300000001</v>
      </c>
      <c r="K635" s="67">
        <v>0</v>
      </c>
      <c r="L635" s="31">
        <f>+-MIN(NEM!G635,0)</f>
        <v>0</v>
      </c>
      <c r="M635" s="31">
        <f>NB.Hour!H635</f>
        <v>0</v>
      </c>
      <c r="N635" s="33">
        <f>NoSolar!H635</f>
        <v>1682.1455612799998</v>
      </c>
      <c r="O635" s="33">
        <f>+NEM!P635</f>
        <v>1600.4960721027999</v>
      </c>
      <c r="P635" s="33">
        <f>+NB.Hour!N635</f>
        <v>1600.4960721027999</v>
      </c>
      <c r="Q635" s="22">
        <f>+SUM(N635,MAX($E635-20,0)*INDEX(Inputs!$F$24:$F$35,MATCH($D635,Inputs!$B$24:$B$35,0)),MAX($F635-20,0)*INDEX(Inputs!$G$24:$G$35,MATCH($D635,Inputs!$B$24:$B$35,0)))</f>
        <v>2304.7679612799998</v>
      </c>
      <c r="R635" s="22">
        <f>+SUM(O635,MAX($E635-20,0)*INDEX(Inputs!$F$24:$F$35,MATCH($D635,Inputs!$B$24:$B$35,0)),MAX($F635-20,0)*INDEX(Inputs!$G$24:$G$35,MATCH($D635,Inputs!$B$24:$B$35,0)))</f>
        <v>2223.1184721027998</v>
      </c>
      <c r="S635" s="22">
        <f>+SUM(P635,MAX($E635-20,0)*INDEX(Inputs!$F$24:$F$35,MATCH($D635,Inputs!$B$24:$B$35,0)),MAX($F635-20,0)*INDEX(Inputs!$G$24:$G$35,MATCH($D635,Inputs!$B$24:$B$35,0)))</f>
        <v>2223.1184721027998</v>
      </c>
      <c r="U635" s="19"/>
    </row>
    <row r="636" spans="2:21" s="46" customFormat="1" x14ac:dyDescent="0.25">
      <c r="B636" s="48" t="s">
        <v>151</v>
      </c>
      <c r="C636" s="8">
        <v>2021</v>
      </c>
      <c r="D636" s="37">
        <v>4</v>
      </c>
      <c r="E636" s="49">
        <f>Data!J636</f>
        <v>110</v>
      </c>
      <c r="F636" s="49">
        <f>+Data!I636</f>
        <v>94.543999999999997</v>
      </c>
      <c r="G636" s="31">
        <f>+NEM!G636</f>
        <v>32136.696100000001</v>
      </c>
      <c r="H636" s="31">
        <f>NoSolar!E636</f>
        <v>34171.120000000003</v>
      </c>
      <c r="I636" s="31">
        <f>+NEM!M636</f>
        <v>32136.696100000001</v>
      </c>
      <c r="J636" s="31">
        <f>+NB.Hour!E636</f>
        <v>32136.696100000001</v>
      </c>
      <c r="K636" s="67">
        <v>0</v>
      </c>
      <c r="L636" s="31">
        <f>+-MIN(NEM!G636,0)</f>
        <v>0</v>
      </c>
      <c r="M636" s="31">
        <f>NB.Hour!H636</f>
        <v>0</v>
      </c>
      <c r="N636" s="33">
        <f>NoSolar!H636</f>
        <v>1611.31881952</v>
      </c>
      <c r="O636" s="33">
        <f>+NEM!P636</f>
        <v>1521.4054208355999</v>
      </c>
      <c r="P636" s="33">
        <f>+NB.Hour!N636</f>
        <v>1521.4054208355999</v>
      </c>
      <c r="Q636" s="22">
        <f>+SUM(N636,MAX($E636-20,0)*INDEX(Inputs!$F$24:$F$35,MATCH($D636,Inputs!$B$24:$B$35,0)),MAX($F636-20,0)*INDEX(Inputs!$G$24:$G$35,MATCH($D636,Inputs!$B$24:$B$35,0)))</f>
        <v>2035.7396195200001</v>
      </c>
      <c r="R636" s="22">
        <f>+SUM(O636,MAX($E636-20,0)*INDEX(Inputs!$F$24:$F$35,MATCH($D636,Inputs!$B$24:$B$35,0)),MAX($F636-20,0)*INDEX(Inputs!$G$24:$G$35,MATCH($D636,Inputs!$B$24:$B$35,0)))</f>
        <v>1945.8262208356</v>
      </c>
      <c r="S636" s="22">
        <f>+SUM(P636,MAX($E636-20,0)*INDEX(Inputs!$F$24:$F$35,MATCH($D636,Inputs!$B$24:$B$35,0)),MAX($F636-20,0)*INDEX(Inputs!$G$24:$G$35,MATCH($D636,Inputs!$B$24:$B$35,0)))</f>
        <v>1945.8262208356</v>
      </c>
      <c r="U636" s="19"/>
    </row>
    <row r="637" spans="2:21" s="46" customFormat="1" x14ac:dyDescent="0.25">
      <c r="B637" s="48" t="s">
        <v>151</v>
      </c>
      <c r="C637" s="8">
        <v>2021</v>
      </c>
      <c r="D637" s="37">
        <v>5</v>
      </c>
      <c r="E637" s="49">
        <f>Data!J637</f>
        <v>110</v>
      </c>
      <c r="F637" s="49">
        <f>+Data!I637</f>
        <v>166.70400000000001</v>
      </c>
      <c r="G637" s="31">
        <f>+NEM!G637</f>
        <v>35289.008399999999</v>
      </c>
      <c r="H637" s="31">
        <f>NoSolar!E637</f>
        <v>37415.248</v>
      </c>
      <c r="I637" s="31">
        <f>+NEM!M637</f>
        <v>35289.008399999999</v>
      </c>
      <c r="J637" s="31">
        <f>+NB.Hour!E637</f>
        <v>35289.008399999999</v>
      </c>
      <c r="K637" s="67">
        <v>0</v>
      </c>
      <c r="L637" s="31">
        <f>+-MIN(NEM!G637,0)</f>
        <v>0</v>
      </c>
      <c r="M637" s="31">
        <f>NB.Hour!H637</f>
        <v>0</v>
      </c>
      <c r="N637" s="33">
        <f>NoSolar!H637</f>
        <v>1754.6963006079998</v>
      </c>
      <c r="O637" s="33">
        <f>+NEM!P637</f>
        <v>1660.7250152463998</v>
      </c>
      <c r="P637" s="33">
        <f>+NB.Hour!N637</f>
        <v>1660.7250152463998</v>
      </c>
      <c r="Q637" s="22">
        <f>+SUM(N637,MAX($E637-20,0)*INDEX(Inputs!$F$24:$F$35,MATCH($D637,Inputs!$B$24:$B$35,0)),MAX($F637-20,0)*INDEX(Inputs!$G$24:$G$35,MATCH($D637,Inputs!$B$24:$B$35,0)))</f>
        <v>2500.229100608</v>
      </c>
      <c r="R637" s="22">
        <f>+SUM(O637,MAX($E637-20,0)*INDEX(Inputs!$F$24:$F$35,MATCH($D637,Inputs!$B$24:$B$35,0)),MAX($F637-20,0)*INDEX(Inputs!$G$24:$G$35,MATCH($D637,Inputs!$B$24:$B$35,0)))</f>
        <v>2406.2578152463998</v>
      </c>
      <c r="S637" s="22">
        <f>+SUM(P637,MAX($E637-20,0)*INDEX(Inputs!$F$24:$F$35,MATCH($D637,Inputs!$B$24:$B$35,0)),MAX($F637-20,0)*INDEX(Inputs!$G$24:$G$35,MATCH($D637,Inputs!$B$24:$B$35,0)))</f>
        <v>2406.2578152463998</v>
      </c>
      <c r="U637" s="19"/>
    </row>
    <row r="638" spans="2:21" s="46" customFormat="1" x14ac:dyDescent="0.25">
      <c r="B638" s="48" t="s">
        <v>151</v>
      </c>
      <c r="C638" s="8">
        <v>2021</v>
      </c>
      <c r="D638" s="37">
        <v>6</v>
      </c>
      <c r="E638" s="49">
        <f>Data!J638</f>
        <v>110</v>
      </c>
      <c r="F638" s="49">
        <f>+Data!I638</f>
        <v>110.096</v>
      </c>
      <c r="G638" s="31">
        <f>+NEM!G638</f>
        <v>47858.265599999999</v>
      </c>
      <c r="H638" s="31">
        <f>NoSolar!E638</f>
        <v>49992.928</v>
      </c>
      <c r="I638" s="31">
        <f>+NEM!M638</f>
        <v>47858.265599999999</v>
      </c>
      <c r="J638" s="31">
        <f>+NB.Hour!E638</f>
        <v>47858.265599999999</v>
      </c>
      <c r="K638" s="67">
        <v>0</v>
      </c>
      <c r="L638" s="31">
        <f>+-MIN(NEM!G638,0)</f>
        <v>0</v>
      </c>
      <c r="M638" s="31">
        <f>NB.Hour!H638</f>
        <v>0</v>
      </c>
      <c r="N638" s="33">
        <f>NoSolar!H638</f>
        <v>2548.5234804480001</v>
      </c>
      <c r="O638" s="33">
        <f>+NEM!P638</f>
        <v>2444.5312669696</v>
      </c>
      <c r="P638" s="33">
        <f>+NB.Hour!N638</f>
        <v>2444.5312669696</v>
      </c>
      <c r="Q638" s="22">
        <f>+SUM(N638,MAX($E638-20,0)*INDEX(Inputs!$F$24:$F$35,MATCH($D638,Inputs!$B$24:$B$35,0)),MAX($F638-20,0)*INDEX(Inputs!$G$24:$G$35,MATCH($D638,Inputs!$B$24:$B$35,0)))</f>
        <v>3187.205240448</v>
      </c>
      <c r="R638" s="22">
        <f>+SUM(O638,MAX($E638-20,0)*INDEX(Inputs!$F$24:$F$35,MATCH($D638,Inputs!$B$24:$B$35,0)),MAX($F638-20,0)*INDEX(Inputs!$G$24:$G$35,MATCH($D638,Inputs!$B$24:$B$35,0)))</f>
        <v>3083.2130269695999</v>
      </c>
      <c r="S638" s="22">
        <f>+SUM(P638,MAX($E638-20,0)*INDEX(Inputs!$F$24:$F$35,MATCH($D638,Inputs!$B$24:$B$35,0)),MAX($F638-20,0)*INDEX(Inputs!$G$24:$G$35,MATCH($D638,Inputs!$B$24:$B$35,0)))</f>
        <v>3083.2130269695999</v>
      </c>
      <c r="U638" s="19"/>
    </row>
    <row r="639" spans="2:21" s="46" customFormat="1" x14ac:dyDescent="0.25">
      <c r="B639" s="48" t="s">
        <v>151</v>
      </c>
      <c r="C639" s="8">
        <v>2021</v>
      </c>
      <c r="D639" s="37">
        <v>7</v>
      </c>
      <c r="E639" s="49">
        <f>Data!J639</f>
        <v>113</v>
      </c>
      <c r="F639" s="49">
        <f>+Data!I639</f>
        <v>106.816</v>
      </c>
      <c r="G639" s="31">
        <f>+NEM!G639</f>
        <v>57297.5717</v>
      </c>
      <c r="H639" s="31">
        <f>NoSolar!E639</f>
        <v>58774.175999999999</v>
      </c>
      <c r="I639" s="31">
        <f>+NEM!M639</f>
        <v>57297.5717</v>
      </c>
      <c r="J639" s="31">
        <f>+NB.Hour!E639</f>
        <v>57297.5717</v>
      </c>
      <c r="K639" s="67">
        <v>0</v>
      </c>
      <c r="L639" s="31">
        <f>+-MIN(NEM!G639,0)</f>
        <v>0</v>
      </c>
      <c r="M639" s="31">
        <f>NB.Hour!H639</f>
        <v>0</v>
      </c>
      <c r="N639" s="33">
        <f>NoSolar!H639</f>
        <v>2976.3107580159999</v>
      </c>
      <c r="O639" s="33">
        <f>+NEM!P639</f>
        <v>2904.3765029372003</v>
      </c>
      <c r="P639" s="33">
        <f>+NB.Hour!N639</f>
        <v>2904.3765029372003</v>
      </c>
      <c r="Q639" s="22">
        <f>+SUM(N639,MAX($E639-20,0)*INDEX(Inputs!$F$24:$F$35,MATCH($D639,Inputs!$B$24:$B$35,0)),MAX($F639-20,0)*INDEX(Inputs!$G$24:$G$35,MATCH($D639,Inputs!$B$24:$B$35,0)))</f>
        <v>3598.205718016</v>
      </c>
      <c r="R639" s="22">
        <f>+SUM(O639,MAX($E639-20,0)*INDEX(Inputs!$F$24:$F$35,MATCH($D639,Inputs!$B$24:$B$35,0)),MAX($F639-20,0)*INDEX(Inputs!$G$24:$G$35,MATCH($D639,Inputs!$B$24:$B$35,0)))</f>
        <v>3526.2714629372003</v>
      </c>
      <c r="S639" s="22">
        <f>+SUM(P639,MAX($E639-20,0)*INDEX(Inputs!$F$24:$F$35,MATCH($D639,Inputs!$B$24:$B$35,0)),MAX($F639-20,0)*INDEX(Inputs!$G$24:$G$35,MATCH($D639,Inputs!$B$24:$B$35,0)))</f>
        <v>3526.2714629372003</v>
      </c>
      <c r="U639" s="19"/>
    </row>
    <row r="640" spans="2:21" s="46" customFormat="1" x14ac:dyDescent="0.25">
      <c r="B640" s="48" t="s">
        <v>151</v>
      </c>
      <c r="C640" s="8">
        <v>2021</v>
      </c>
      <c r="D640" s="37">
        <v>8</v>
      </c>
      <c r="E640" s="49">
        <f>Data!J640</f>
        <v>113</v>
      </c>
      <c r="F640" s="49">
        <f>+Data!I640</f>
        <v>164.94399999999999</v>
      </c>
      <c r="G640" s="31">
        <f>+NEM!G640</f>
        <v>48699.577899999997</v>
      </c>
      <c r="H640" s="31">
        <f>NoSolar!E640</f>
        <v>50586.495999999999</v>
      </c>
      <c r="I640" s="31">
        <f>+NEM!M640</f>
        <v>48699.577899999997</v>
      </c>
      <c r="J640" s="31">
        <f>+NB.Hour!E640</f>
        <v>48706.537199999999</v>
      </c>
      <c r="K640" s="67">
        <v>0</v>
      </c>
      <c r="L640" s="31">
        <f>+-MIN(NEM!G640,0)</f>
        <v>0</v>
      </c>
      <c r="M640" s="31">
        <f>NB.Hour!H640</f>
        <v>6.9592999999999998</v>
      </c>
      <c r="N640" s="33">
        <f>NoSolar!H640</f>
        <v>2577.4397391360003</v>
      </c>
      <c r="O640" s="33">
        <f>+NEM!P640</f>
        <v>2485.5166369764002</v>
      </c>
      <c r="P640" s="33">
        <f>+NB.Hour!N640</f>
        <v>2485.5925351022001</v>
      </c>
      <c r="Q640" s="22">
        <f>+SUM(N640,MAX($E640-20,0)*INDEX(Inputs!$F$24:$F$35,MATCH($D640,Inputs!$B$24:$B$35,0)),MAX($F640-20,0)*INDEX(Inputs!$G$24:$G$35,MATCH($D640,Inputs!$B$24:$B$35,0)))</f>
        <v>3551.5903791360001</v>
      </c>
      <c r="R640" s="22">
        <f>+SUM(O640,MAX($E640-20,0)*INDEX(Inputs!$F$24:$F$35,MATCH($D640,Inputs!$B$24:$B$35,0)),MAX($F640-20,0)*INDEX(Inputs!$G$24:$G$35,MATCH($D640,Inputs!$B$24:$B$35,0)))</f>
        <v>3459.6672769764</v>
      </c>
      <c r="S640" s="22">
        <f>+SUM(P640,MAX($E640-20,0)*INDEX(Inputs!$F$24:$F$35,MATCH($D640,Inputs!$B$24:$B$35,0)),MAX($F640-20,0)*INDEX(Inputs!$G$24:$G$35,MATCH($D640,Inputs!$B$24:$B$35,0)))</f>
        <v>3459.7431751022</v>
      </c>
      <c r="U640" s="19"/>
    </row>
    <row r="641" spans="2:21" s="46" customFormat="1" x14ac:dyDescent="0.25">
      <c r="B641" s="48" t="s">
        <v>151</v>
      </c>
      <c r="C641" s="8">
        <v>2021</v>
      </c>
      <c r="D641" s="37">
        <v>9</v>
      </c>
      <c r="E641" s="49">
        <f>Data!J641</f>
        <v>110</v>
      </c>
      <c r="F641" s="49">
        <f>+Data!I641</f>
        <v>95.024000000000001</v>
      </c>
      <c r="G641" s="31">
        <f>+NEM!G641</f>
        <v>45712.915099999998</v>
      </c>
      <c r="H641" s="31">
        <f>NoSolar!E641</f>
        <v>47457.599999999999</v>
      </c>
      <c r="I641" s="31">
        <f>+NEM!M641</f>
        <v>45712.915099999998</v>
      </c>
      <c r="J641" s="31">
        <f>+NB.Hour!E641</f>
        <v>45712.915099999998</v>
      </c>
      <c r="K641" s="67">
        <v>0</v>
      </c>
      <c r="L641" s="31">
        <f>+-MIN(NEM!G641,0)</f>
        <v>0</v>
      </c>
      <c r="M641" s="31">
        <f>NB.Hour!H641</f>
        <v>0</v>
      </c>
      <c r="N641" s="33">
        <f>NoSolar!H641</f>
        <v>2198.5280895999999</v>
      </c>
      <c r="O641" s="33">
        <f>+NEM!P641</f>
        <v>2121.4199957595997</v>
      </c>
      <c r="P641" s="33">
        <f>+NB.Hour!N641</f>
        <v>2121.4199957595997</v>
      </c>
      <c r="Q641" s="22">
        <f>+SUM(N641,MAX($E641-20,0)*INDEX(Inputs!$F$24:$F$35,MATCH($D641,Inputs!$B$24:$B$35,0)),MAX($F641-20,0)*INDEX(Inputs!$G$24:$G$35,MATCH($D641,Inputs!$B$24:$B$35,0)))</f>
        <v>2625.0848895999998</v>
      </c>
      <c r="R641" s="22">
        <f>+SUM(O641,MAX($E641-20,0)*INDEX(Inputs!$F$24:$F$35,MATCH($D641,Inputs!$B$24:$B$35,0)),MAX($F641-20,0)*INDEX(Inputs!$G$24:$G$35,MATCH($D641,Inputs!$B$24:$B$35,0)))</f>
        <v>2547.9767957595996</v>
      </c>
      <c r="S641" s="22">
        <f>+SUM(P641,MAX($E641-20,0)*INDEX(Inputs!$F$24:$F$35,MATCH($D641,Inputs!$B$24:$B$35,0)),MAX($F641-20,0)*INDEX(Inputs!$G$24:$G$35,MATCH($D641,Inputs!$B$24:$B$35,0)))</f>
        <v>2547.9767957595996</v>
      </c>
      <c r="U641" s="19"/>
    </row>
    <row r="642" spans="2:21" s="46" customFormat="1" x14ac:dyDescent="0.25">
      <c r="B642" s="48" t="s">
        <v>151</v>
      </c>
      <c r="C642" s="8">
        <v>2021</v>
      </c>
      <c r="D642" s="37">
        <v>10</v>
      </c>
      <c r="E642" s="49">
        <f>Data!J642</f>
        <v>110</v>
      </c>
      <c r="F642" s="49">
        <f>+Data!I642</f>
        <v>69.456000000000003</v>
      </c>
      <c r="G642" s="31">
        <f>+NEM!G642</f>
        <v>35660.003900000003</v>
      </c>
      <c r="H642" s="31">
        <f>NoSolar!E642</f>
        <v>36881.904000000002</v>
      </c>
      <c r="I642" s="31">
        <f>+NEM!M642</f>
        <v>35660.003900000003</v>
      </c>
      <c r="J642" s="31">
        <f>+NB.Hour!E642</f>
        <v>35660.003900000003</v>
      </c>
      <c r="K642" s="67">
        <v>0</v>
      </c>
      <c r="L642" s="31">
        <f>+-MIN(NEM!G642,0)</f>
        <v>0</v>
      </c>
      <c r="M642" s="31">
        <f>NB.Hour!H642</f>
        <v>0</v>
      </c>
      <c r="N642" s="33">
        <f>NoSolar!H642</f>
        <v>1731.124629184</v>
      </c>
      <c r="O642" s="33">
        <f>+NEM!P642</f>
        <v>1677.1215323644001</v>
      </c>
      <c r="P642" s="33">
        <f>+NB.Hour!N642</f>
        <v>1677.1215323644001</v>
      </c>
      <c r="Q642" s="22">
        <f>+SUM(N642,MAX($E642-20,0)*INDEX(Inputs!$F$24:$F$35,MATCH($D642,Inputs!$B$24:$B$35,0)),MAX($F642-20,0)*INDEX(Inputs!$G$24:$G$35,MATCH($D642,Inputs!$B$24:$B$35,0)))</f>
        <v>2043.9038291840002</v>
      </c>
      <c r="R642" s="22">
        <f>+SUM(O642,MAX($E642-20,0)*INDEX(Inputs!$F$24:$F$35,MATCH($D642,Inputs!$B$24:$B$35,0)),MAX($F642-20,0)*INDEX(Inputs!$G$24:$G$35,MATCH($D642,Inputs!$B$24:$B$35,0)))</f>
        <v>1989.9007323644</v>
      </c>
      <c r="S642" s="22">
        <f>+SUM(P642,MAX($E642-20,0)*INDEX(Inputs!$F$24:$F$35,MATCH($D642,Inputs!$B$24:$B$35,0)),MAX($F642-20,0)*INDEX(Inputs!$G$24:$G$35,MATCH($D642,Inputs!$B$24:$B$35,0)))</f>
        <v>1989.9007323644</v>
      </c>
      <c r="U642" s="19"/>
    </row>
    <row r="643" spans="2:21" s="46" customFormat="1" x14ac:dyDescent="0.25">
      <c r="B643" s="48" t="s">
        <v>151</v>
      </c>
      <c r="C643" s="8">
        <v>2021</v>
      </c>
      <c r="D643" s="37">
        <v>11</v>
      </c>
      <c r="E643" s="49">
        <f>Data!J643</f>
        <v>110</v>
      </c>
      <c r="F643" s="49">
        <f>+Data!I643</f>
        <v>88.736000000000004</v>
      </c>
      <c r="G643" s="31">
        <f>+NEM!G643</f>
        <v>36299.060100000002</v>
      </c>
      <c r="H643" s="31">
        <f>NoSolar!E643</f>
        <v>37192.959999999999</v>
      </c>
      <c r="I643" s="31">
        <f>+NEM!M643</f>
        <v>36299.060100000002</v>
      </c>
      <c r="J643" s="31">
        <f>+NB.Hour!E643</f>
        <v>36299.060100000002</v>
      </c>
      <c r="K643" s="67">
        <v>0</v>
      </c>
      <c r="L643" s="31">
        <f>+-MIN(NEM!G643,0)</f>
        <v>0</v>
      </c>
      <c r="M643" s="31">
        <f>NB.Hour!H643</f>
        <v>0</v>
      </c>
      <c r="N643" s="33">
        <f>NoSolar!H643</f>
        <v>1744.8720601599998</v>
      </c>
      <c r="O643" s="33">
        <f>+NEM!P643</f>
        <v>1705.3652601796</v>
      </c>
      <c r="P643" s="33">
        <f>+NB.Hour!N643</f>
        <v>1705.3652601796</v>
      </c>
      <c r="Q643" s="22">
        <f>+SUM(N643,MAX($E643-20,0)*INDEX(Inputs!$F$24:$F$35,MATCH($D643,Inputs!$B$24:$B$35,0)),MAX($F643-20,0)*INDEX(Inputs!$G$24:$G$35,MATCH($D643,Inputs!$B$24:$B$35,0)))</f>
        <v>2143.44726016</v>
      </c>
      <c r="R643" s="22">
        <f>+SUM(O643,MAX($E643-20,0)*INDEX(Inputs!$F$24:$F$35,MATCH($D643,Inputs!$B$24:$B$35,0)),MAX($F643-20,0)*INDEX(Inputs!$G$24:$G$35,MATCH($D643,Inputs!$B$24:$B$35,0)))</f>
        <v>2103.9404601796</v>
      </c>
      <c r="S643" s="22">
        <f>+SUM(P643,MAX($E643-20,0)*INDEX(Inputs!$F$24:$F$35,MATCH($D643,Inputs!$B$24:$B$35,0)),MAX($F643-20,0)*INDEX(Inputs!$G$24:$G$35,MATCH($D643,Inputs!$B$24:$B$35,0)))</f>
        <v>2103.9404601796</v>
      </c>
      <c r="U643" s="19"/>
    </row>
    <row r="644" spans="2:21" s="46" customFormat="1" x14ac:dyDescent="0.25">
      <c r="B644" s="48" t="s">
        <v>151</v>
      </c>
      <c r="C644" s="8">
        <v>2021</v>
      </c>
      <c r="D644" s="37">
        <v>12</v>
      </c>
      <c r="E644" s="49">
        <f>Data!J644</f>
        <v>110</v>
      </c>
      <c r="F644" s="49">
        <f>+Data!I644</f>
        <v>87.152000000000001</v>
      </c>
      <c r="G644" s="31">
        <f>+NEM!G644</f>
        <v>41540.957199999997</v>
      </c>
      <c r="H644" s="31">
        <f>NoSolar!E644</f>
        <v>42071.887999999999</v>
      </c>
      <c r="I644" s="31">
        <f>+NEM!M644</f>
        <v>41540.957199999997</v>
      </c>
      <c r="J644" s="31">
        <f>+NB.Hour!E644</f>
        <v>41540.957199999997</v>
      </c>
      <c r="K644" s="67">
        <v>0</v>
      </c>
      <c r="L644" s="31">
        <f>+-MIN(NEM!G644,0)</f>
        <v>0</v>
      </c>
      <c r="M644" s="31">
        <f>NB.Hour!H644</f>
        <v>0</v>
      </c>
      <c r="N644" s="33">
        <f>NoSolar!H644</f>
        <v>1960.5011620479997</v>
      </c>
      <c r="O644" s="33">
        <f>+NEM!P644</f>
        <v>1937.0361444111998</v>
      </c>
      <c r="P644" s="33">
        <f>+NB.Hour!N644</f>
        <v>1937.0361444111998</v>
      </c>
      <c r="Q644" s="22">
        <f>+SUM(N644,MAX($E644-20,0)*INDEX(Inputs!$F$24:$F$35,MATCH($D644,Inputs!$B$24:$B$35,0)),MAX($F644-20,0)*INDEX(Inputs!$G$24:$G$35,MATCH($D644,Inputs!$B$24:$B$35,0)))</f>
        <v>2352.0275620479997</v>
      </c>
      <c r="R644" s="22">
        <f>+SUM(O644,MAX($E644-20,0)*INDEX(Inputs!$F$24:$F$35,MATCH($D644,Inputs!$B$24:$B$35,0)),MAX($F644-20,0)*INDEX(Inputs!$G$24:$G$35,MATCH($D644,Inputs!$B$24:$B$35,0)))</f>
        <v>2328.5625444111997</v>
      </c>
      <c r="S644" s="22">
        <f>+SUM(P644,MAX($E644-20,0)*INDEX(Inputs!$F$24:$F$35,MATCH($D644,Inputs!$B$24:$B$35,0)),MAX($F644-20,0)*INDEX(Inputs!$G$24:$G$35,MATCH($D644,Inputs!$B$24:$B$35,0)))</f>
        <v>2328.5625444111997</v>
      </c>
      <c r="U644" s="19"/>
    </row>
    <row r="645" spans="2:21" s="46" customFormat="1" x14ac:dyDescent="0.25">
      <c r="B645" s="48" t="s">
        <v>152</v>
      </c>
      <c r="C645" s="8">
        <v>2021</v>
      </c>
      <c r="D645" s="37">
        <v>1</v>
      </c>
      <c r="E645" s="49">
        <f>Data!J645</f>
        <v>21</v>
      </c>
      <c r="F645" s="49">
        <f>+Data!I645</f>
        <v>17.2851</v>
      </c>
      <c r="G645" s="31">
        <f>+NEM!G645</f>
        <v>3195.7186000000002</v>
      </c>
      <c r="H645" s="31">
        <f>NoSolar!E645</f>
        <v>4462.4403000000002</v>
      </c>
      <c r="I645" s="31">
        <f>+NEM!M645</f>
        <v>3195.7186000000002</v>
      </c>
      <c r="J645" s="31">
        <f>+NB.Hour!E645</f>
        <v>3572.12</v>
      </c>
      <c r="K645" s="67">
        <v>0</v>
      </c>
      <c r="L645" s="31">
        <f>+-MIN(NEM!G645,0)</f>
        <v>0</v>
      </c>
      <c r="M645" s="31">
        <f>NB.Hour!H645</f>
        <v>376.40140000000002</v>
      </c>
      <c r="N645" s="33">
        <f>NoSolar!H645</f>
        <v>298.31401149880003</v>
      </c>
      <c r="O645" s="33">
        <f>+NEM!P645</f>
        <v>242.32997924560001</v>
      </c>
      <c r="P645" s="33">
        <f>+NB.Hour!N645</f>
        <v>244.73367858600002</v>
      </c>
      <c r="Q645" s="22">
        <f>+SUM(N645,MAX($E645-20,0)*INDEX(Inputs!$F$24:$F$35,MATCH($D645,Inputs!$B$24:$B$35,0)),MAX($F645-20,0)*INDEX(Inputs!$G$24:$G$35,MATCH($D645,Inputs!$B$24:$B$35,0)))</f>
        <v>299.3440114988</v>
      </c>
      <c r="R645" s="22">
        <f>+SUM(O645,MAX($E645-20,0)*INDEX(Inputs!$F$24:$F$35,MATCH($D645,Inputs!$B$24:$B$35,0)),MAX($F645-20,0)*INDEX(Inputs!$G$24:$G$35,MATCH($D645,Inputs!$B$24:$B$35,0)))</f>
        <v>243.35997924560002</v>
      </c>
      <c r="S645" s="22">
        <f>+SUM(P645,MAX($E645-20,0)*INDEX(Inputs!$F$24:$F$35,MATCH($D645,Inputs!$B$24:$B$35,0)),MAX($F645-20,0)*INDEX(Inputs!$G$24:$G$35,MATCH($D645,Inputs!$B$24:$B$35,0)))</f>
        <v>245.76367858600003</v>
      </c>
      <c r="U645" s="19"/>
    </row>
    <row r="646" spans="2:21" s="46" customFormat="1" x14ac:dyDescent="0.25">
      <c r="B646" s="48" t="s">
        <v>152</v>
      </c>
      <c r="C646" s="8">
        <v>2021</v>
      </c>
      <c r="D646" s="37">
        <v>2</v>
      </c>
      <c r="E646" s="49">
        <f>Data!J646</f>
        <v>21</v>
      </c>
      <c r="F646" s="49">
        <f>+Data!I646</f>
        <v>15.5852</v>
      </c>
      <c r="G646" s="31">
        <f>+NEM!G646</f>
        <v>2399.4417000000003</v>
      </c>
      <c r="H646" s="31">
        <f>NoSolar!E646</f>
        <v>3872.0030000000002</v>
      </c>
      <c r="I646" s="31">
        <f>+NEM!M646</f>
        <v>2399.4417000000003</v>
      </c>
      <c r="J646" s="31">
        <f>+NB.Hour!E646</f>
        <v>2958.9960000000001</v>
      </c>
      <c r="K646" s="67">
        <v>0</v>
      </c>
      <c r="L646" s="31">
        <f>+-MIN(NEM!G646,0)</f>
        <v>0</v>
      </c>
      <c r="M646" s="31">
        <f>NB.Hour!H646</f>
        <v>559.55430000000001</v>
      </c>
      <c r="N646" s="33">
        <f>NoSolar!H646</f>
        <v>272.21904458800003</v>
      </c>
      <c r="O646" s="33">
        <f>+NEM!P646</f>
        <v>207.13772537320003</v>
      </c>
      <c r="P646" s="33">
        <f>+NB.Hour!N646</f>
        <v>210.71103913300001</v>
      </c>
      <c r="Q646" s="22">
        <f>+SUM(N646,MAX($E646-20,0)*INDEX(Inputs!$F$24:$F$35,MATCH($D646,Inputs!$B$24:$B$35,0)),MAX($F646-20,0)*INDEX(Inputs!$G$24:$G$35,MATCH($D646,Inputs!$B$24:$B$35,0)))</f>
        <v>273.249044588</v>
      </c>
      <c r="R646" s="22">
        <f>+SUM(O646,MAX($E646-20,0)*INDEX(Inputs!$F$24:$F$35,MATCH($D646,Inputs!$B$24:$B$35,0)),MAX($F646-20,0)*INDEX(Inputs!$G$24:$G$35,MATCH($D646,Inputs!$B$24:$B$35,0)))</f>
        <v>208.16772537320003</v>
      </c>
      <c r="S646" s="22">
        <f>+SUM(P646,MAX($E646-20,0)*INDEX(Inputs!$F$24:$F$35,MATCH($D646,Inputs!$B$24:$B$35,0)),MAX($F646-20,0)*INDEX(Inputs!$G$24:$G$35,MATCH($D646,Inputs!$B$24:$B$35,0)))</f>
        <v>211.74103913300002</v>
      </c>
      <c r="U646" s="19"/>
    </row>
    <row r="647" spans="2:21" s="46" customFormat="1" x14ac:dyDescent="0.25">
      <c r="B647" s="48" t="s">
        <v>152</v>
      </c>
      <c r="C647" s="8">
        <v>2021</v>
      </c>
      <c r="D647" s="37">
        <v>3</v>
      </c>
      <c r="E647" s="49">
        <f>Data!J647</f>
        <v>21</v>
      </c>
      <c r="F647" s="49">
        <f>+Data!I647</f>
        <v>17.920000000000002</v>
      </c>
      <c r="G647" s="31">
        <f>+NEM!G647</f>
        <v>567.82130000000006</v>
      </c>
      <c r="H647" s="31">
        <f>NoSolar!E647</f>
        <v>3859.2233000000001</v>
      </c>
      <c r="I647" s="31">
        <f>+NEM!M647</f>
        <v>567.82130000000006</v>
      </c>
      <c r="J647" s="31">
        <f>+NB.Hour!E647</f>
        <v>2383.2298000000001</v>
      </c>
      <c r="K647" s="67">
        <v>0</v>
      </c>
      <c r="L647" s="31">
        <f>+-MIN(NEM!G647,0)</f>
        <v>0</v>
      </c>
      <c r="M647" s="31">
        <f>NB.Hour!H647</f>
        <v>1815.4085</v>
      </c>
      <c r="N647" s="33">
        <f>NoSolar!H647</f>
        <v>271.65423296680001</v>
      </c>
      <c r="O647" s="33">
        <f>+NEM!P647</f>
        <v>53.796525604600006</v>
      </c>
      <c r="P647" s="33">
        <f>+NB.Hour!N647</f>
        <v>137.78062885579999</v>
      </c>
      <c r="Q647" s="22">
        <f>+SUM(N647,MAX($E647-20,0)*INDEX(Inputs!$F$24:$F$35,MATCH($D647,Inputs!$B$24:$B$35,0)),MAX($F647-20,0)*INDEX(Inputs!$G$24:$G$35,MATCH($D647,Inputs!$B$24:$B$35,0)))</f>
        <v>272.68423296679998</v>
      </c>
      <c r="R647" s="22">
        <f>+SUM(O647,MAX($E647-20,0)*INDEX(Inputs!$F$24:$F$35,MATCH($D647,Inputs!$B$24:$B$35,0)),MAX($F647-20,0)*INDEX(Inputs!$G$24:$G$35,MATCH($D647,Inputs!$B$24:$B$35,0)))</f>
        <v>54.826525604600008</v>
      </c>
      <c r="S647" s="22">
        <f>+SUM(P647,MAX($E647-20,0)*INDEX(Inputs!$F$24:$F$35,MATCH($D647,Inputs!$B$24:$B$35,0)),MAX($F647-20,0)*INDEX(Inputs!$G$24:$G$35,MATCH($D647,Inputs!$B$24:$B$35,0)))</f>
        <v>138.81062885579999</v>
      </c>
      <c r="U647" s="19"/>
    </row>
    <row r="648" spans="2:21" s="46" customFormat="1" x14ac:dyDescent="0.25">
      <c r="B648" s="48" t="s">
        <v>152</v>
      </c>
      <c r="C648" s="8">
        <v>2021</v>
      </c>
      <c r="D648" s="37">
        <v>4</v>
      </c>
      <c r="E648" s="49">
        <f>Data!J648</f>
        <v>21</v>
      </c>
      <c r="F648" s="49">
        <f>+Data!I648</f>
        <v>13.8444</v>
      </c>
      <c r="G648" s="31">
        <f>+NEM!G648</f>
        <v>-508.51260000000002</v>
      </c>
      <c r="H648" s="31">
        <f>NoSolar!E648</f>
        <v>3206.6136999999999</v>
      </c>
      <c r="I648" s="31">
        <f>+NEM!M648</f>
        <v>0</v>
      </c>
      <c r="J648" s="31">
        <f>+NB.Hour!E648</f>
        <v>1719.6292000000001</v>
      </c>
      <c r="K648" s="67">
        <v>0</v>
      </c>
      <c r="L648" s="31">
        <f>+-MIN(NEM!G648,0)</f>
        <v>508.51260000000002</v>
      </c>
      <c r="M648" s="31">
        <f>NB.Hour!H648</f>
        <v>2228.1417999999999</v>
      </c>
      <c r="N648" s="33">
        <f>NoSolar!H648</f>
        <v>242.81149908520001</v>
      </c>
      <c r="O648" s="33">
        <f>+NEM!P648</f>
        <v>0</v>
      </c>
      <c r="P648" s="33">
        <f>+NB.Hour!N648</f>
        <v>78.675068208400006</v>
      </c>
      <c r="Q648" s="22">
        <f>+SUM(N648,MAX($E648-20,0)*INDEX(Inputs!$F$24:$F$35,MATCH($D648,Inputs!$B$24:$B$35,0)),MAX($F648-20,0)*INDEX(Inputs!$G$24:$G$35,MATCH($D648,Inputs!$B$24:$B$35,0)))</f>
        <v>243.84149908520001</v>
      </c>
      <c r="R648" s="22">
        <f>+SUM(O648,MAX($E648-20,0)*INDEX(Inputs!$F$24:$F$35,MATCH($D648,Inputs!$B$24:$B$35,0)),MAX($F648-20,0)*INDEX(Inputs!$G$24:$G$35,MATCH($D648,Inputs!$B$24:$B$35,0)))</f>
        <v>1.03</v>
      </c>
      <c r="S648" s="22">
        <f>+SUM(P648,MAX($E648-20,0)*INDEX(Inputs!$F$24:$F$35,MATCH($D648,Inputs!$B$24:$B$35,0)),MAX($F648-20,0)*INDEX(Inputs!$G$24:$G$35,MATCH($D648,Inputs!$B$24:$B$35,0)))</f>
        <v>79.705068208400007</v>
      </c>
      <c r="U648" s="19"/>
    </row>
    <row r="649" spans="2:21" s="46" customFormat="1" x14ac:dyDescent="0.25">
      <c r="B649" s="48" t="s">
        <v>152</v>
      </c>
      <c r="C649" s="8">
        <v>2021</v>
      </c>
      <c r="D649" s="37">
        <v>5</v>
      </c>
      <c r="E649" s="49">
        <f>Data!J649</f>
        <v>21</v>
      </c>
      <c r="F649" s="49">
        <f>+Data!I649</f>
        <v>10.567600000000001</v>
      </c>
      <c r="G649" s="31">
        <f>+NEM!G649</f>
        <v>-871.59159999999974</v>
      </c>
      <c r="H649" s="31">
        <f>NoSolar!E649</f>
        <v>3215.1676000000002</v>
      </c>
      <c r="I649" s="31">
        <f>+NEM!M649</f>
        <v>0</v>
      </c>
      <c r="J649" s="31">
        <f>+NB.Hour!E649</f>
        <v>1624.4924000000001</v>
      </c>
      <c r="K649" s="67">
        <v>0</v>
      </c>
      <c r="L649" s="31">
        <f>+-MIN(NEM!G649,0)</f>
        <v>871.59159999999974</v>
      </c>
      <c r="M649" s="31">
        <f>NB.Hour!H649</f>
        <v>2496.0839999999998</v>
      </c>
      <c r="N649" s="33">
        <f>NoSolar!H649</f>
        <v>243.18954724960003</v>
      </c>
      <c r="O649" s="33">
        <f>+NEM!P649</f>
        <v>0</v>
      </c>
      <c r="P649" s="33">
        <f>+NB.Hour!N649</f>
        <v>59.530722920800002</v>
      </c>
      <c r="Q649" s="22">
        <f>+SUM(N649,MAX($E649-20,0)*INDEX(Inputs!$F$24:$F$35,MATCH($D649,Inputs!$B$24:$B$35,0)),MAX($F649-20,0)*INDEX(Inputs!$G$24:$G$35,MATCH($D649,Inputs!$B$24:$B$35,0)))</f>
        <v>244.21954724960003</v>
      </c>
      <c r="R649" s="22">
        <f>+SUM(O649,MAX($E649-20,0)*INDEX(Inputs!$F$24:$F$35,MATCH($D649,Inputs!$B$24:$B$35,0)),MAX($F649-20,0)*INDEX(Inputs!$G$24:$G$35,MATCH($D649,Inputs!$B$24:$B$35,0)))</f>
        <v>1.03</v>
      </c>
      <c r="S649" s="22">
        <f>+SUM(P649,MAX($E649-20,0)*INDEX(Inputs!$F$24:$F$35,MATCH($D649,Inputs!$B$24:$B$35,0)),MAX($F649-20,0)*INDEX(Inputs!$G$24:$G$35,MATCH($D649,Inputs!$B$24:$B$35,0)))</f>
        <v>60.560722920800004</v>
      </c>
      <c r="U649" s="19"/>
    </row>
    <row r="650" spans="2:21" s="46" customFormat="1" x14ac:dyDescent="0.25">
      <c r="B650" s="48" t="s">
        <v>152</v>
      </c>
      <c r="C650" s="8">
        <v>2021</v>
      </c>
      <c r="D650" s="37">
        <v>6</v>
      </c>
      <c r="E650" s="49">
        <f>Data!J650</f>
        <v>21</v>
      </c>
      <c r="F650" s="49">
        <f>+Data!I650</f>
        <v>12.0832</v>
      </c>
      <c r="G650" s="31">
        <f>+NEM!G650</f>
        <v>-745.9670000000001</v>
      </c>
      <c r="H650" s="31">
        <f>NoSolar!E650</f>
        <v>3456.2916</v>
      </c>
      <c r="I650" s="31">
        <f>+NEM!M650</f>
        <v>0</v>
      </c>
      <c r="J650" s="31">
        <f>+NB.Hour!E650</f>
        <v>1636.117</v>
      </c>
      <c r="K650" s="67">
        <v>0</v>
      </c>
      <c r="L650" s="31">
        <f>+-MIN(NEM!G650,0)</f>
        <v>745.9670000000001</v>
      </c>
      <c r="M650" s="31">
        <f>NB.Hour!H650</f>
        <v>2382.0839999999998</v>
      </c>
      <c r="N650" s="33">
        <f>NoSolar!H650</f>
        <v>281.4447015856</v>
      </c>
      <c r="O650" s="33">
        <f>+NEM!P650</f>
        <v>0</v>
      </c>
      <c r="P650" s="33">
        <f>+NB.Hour!N650</f>
        <v>82.134718209999988</v>
      </c>
      <c r="Q650" s="22">
        <f>+SUM(N650,MAX($E650-20,0)*INDEX(Inputs!$F$24:$F$35,MATCH($D650,Inputs!$B$24:$B$35,0)),MAX($F650-20,0)*INDEX(Inputs!$G$24:$G$35,MATCH($D650,Inputs!$B$24:$B$35,0)))</f>
        <v>282.47470158559997</v>
      </c>
      <c r="R650" s="22">
        <f>+SUM(O650,MAX($E650-20,0)*INDEX(Inputs!$F$24:$F$35,MATCH($D650,Inputs!$B$24:$B$35,0)),MAX($F650-20,0)*INDEX(Inputs!$G$24:$G$35,MATCH($D650,Inputs!$B$24:$B$35,0)))</f>
        <v>1.03</v>
      </c>
      <c r="S650" s="22">
        <f>+SUM(P650,MAX($E650-20,0)*INDEX(Inputs!$F$24:$F$35,MATCH($D650,Inputs!$B$24:$B$35,0)),MAX($F650-20,0)*INDEX(Inputs!$G$24:$G$35,MATCH($D650,Inputs!$B$24:$B$35,0)))</f>
        <v>83.16471820999999</v>
      </c>
      <c r="U650" s="19"/>
    </row>
    <row r="651" spans="2:21" s="46" customFormat="1" x14ac:dyDescent="0.25">
      <c r="B651" s="48" t="s">
        <v>152</v>
      </c>
      <c r="C651" s="8">
        <v>2021</v>
      </c>
      <c r="D651" s="37">
        <v>7</v>
      </c>
      <c r="E651" s="49">
        <f>Data!J651</f>
        <v>21</v>
      </c>
      <c r="F651" s="49">
        <f>+Data!I651</f>
        <v>12.288</v>
      </c>
      <c r="G651" s="31">
        <f>+NEM!G651</f>
        <v>-5.7924000000002707</v>
      </c>
      <c r="H651" s="31">
        <f>NoSolar!E651</f>
        <v>3742.4953999999998</v>
      </c>
      <c r="I651" s="31">
        <f>+NEM!M651</f>
        <v>0</v>
      </c>
      <c r="J651" s="31">
        <f>+NB.Hour!E651</f>
        <v>1765.5975999999998</v>
      </c>
      <c r="K651" s="67">
        <v>0</v>
      </c>
      <c r="L651" s="31">
        <f>+-MIN(NEM!G651,0)</f>
        <v>5.7924000000002707</v>
      </c>
      <c r="M651" s="31">
        <f>NB.Hour!H651</f>
        <v>1771.39</v>
      </c>
      <c r="N651" s="33">
        <f>NoSolar!H651</f>
        <v>295.38740590639998</v>
      </c>
      <c r="O651" s="33">
        <f>+NEM!P651</f>
        <v>0</v>
      </c>
      <c r="P651" s="33">
        <f>+NB.Hour!N651</f>
        <v>118.85289149999997</v>
      </c>
      <c r="Q651" s="22">
        <f>+SUM(N651,MAX($E651-20,0)*INDEX(Inputs!$F$24:$F$35,MATCH($D651,Inputs!$B$24:$B$35,0)),MAX($F651-20,0)*INDEX(Inputs!$G$24:$G$35,MATCH($D651,Inputs!$B$24:$B$35,0)))</f>
        <v>296.41740590639995</v>
      </c>
      <c r="R651" s="22">
        <f>+SUM(O651,MAX($E651-20,0)*INDEX(Inputs!$F$24:$F$35,MATCH($D651,Inputs!$B$24:$B$35,0)),MAX($F651-20,0)*INDEX(Inputs!$G$24:$G$35,MATCH($D651,Inputs!$B$24:$B$35,0)))</f>
        <v>1.03</v>
      </c>
      <c r="S651" s="22">
        <f>+SUM(P651,MAX($E651-20,0)*INDEX(Inputs!$F$24:$F$35,MATCH($D651,Inputs!$B$24:$B$35,0)),MAX($F651-20,0)*INDEX(Inputs!$G$24:$G$35,MATCH($D651,Inputs!$B$24:$B$35,0)))</f>
        <v>119.88289149999997</v>
      </c>
      <c r="U651" s="19"/>
    </row>
    <row r="652" spans="2:21" s="46" customFormat="1" x14ac:dyDescent="0.25">
      <c r="B652" s="48" t="s">
        <v>152</v>
      </c>
      <c r="C652" s="8">
        <v>2021</v>
      </c>
      <c r="D652" s="37">
        <v>8</v>
      </c>
      <c r="E652" s="49">
        <f>Data!J652</f>
        <v>21</v>
      </c>
      <c r="F652" s="49">
        <f>+Data!I652</f>
        <v>12.308400000000001</v>
      </c>
      <c r="G652" s="31">
        <f>+NEM!G652</f>
        <v>-213.50659999999971</v>
      </c>
      <c r="H652" s="31">
        <f>NoSolar!E652</f>
        <v>3374.1226000000001</v>
      </c>
      <c r="I652" s="31">
        <f>+NEM!M652</f>
        <v>0</v>
      </c>
      <c r="J652" s="31">
        <f>+NB.Hour!E652</f>
        <v>1737.5780000000002</v>
      </c>
      <c r="K652" s="67">
        <v>0</v>
      </c>
      <c r="L652" s="31">
        <f>+-MIN(NEM!G652,0)</f>
        <v>213.50659999999971</v>
      </c>
      <c r="M652" s="31">
        <f>NB.Hour!H652</f>
        <v>1951.0845999999999</v>
      </c>
      <c r="N652" s="33">
        <f>NoSolar!H652</f>
        <v>277.44175658159998</v>
      </c>
      <c r="O652" s="33">
        <f>+NEM!P652</f>
        <v>0</v>
      </c>
      <c r="P652" s="33">
        <f>+NB.Hour!N652</f>
        <v>109.10957577400001</v>
      </c>
      <c r="Q652" s="22">
        <f>+SUM(N652,MAX($E652-20,0)*INDEX(Inputs!$F$24:$F$35,MATCH($D652,Inputs!$B$24:$B$35,0)),MAX($F652-20,0)*INDEX(Inputs!$G$24:$G$35,MATCH($D652,Inputs!$B$24:$B$35,0)))</f>
        <v>278.47175658159995</v>
      </c>
      <c r="R652" s="22">
        <f>+SUM(O652,MAX($E652-20,0)*INDEX(Inputs!$F$24:$F$35,MATCH($D652,Inputs!$B$24:$B$35,0)),MAX($F652-20,0)*INDEX(Inputs!$G$24:$G$35,MATCH($D652,Inputs!$B$24:$B$35,0)))</f>
        <v>1.03</v>
      </c>
      <c r="S652" s="22">
        <f>+SUM(P652,MAX($E652-20,0)*INDEX(Inputs!$F$24:$F$35,MATCH($D652,Inputs!$B$24:$B$35,0)),MAX($F652-20,0)*INDEX(Inputs!$G$24:$G$35,MATCH($D652,Inputs!$B$24:$B$35,0)))</f>
        <v>110.13957577400001</v>
      </c>
      <c r="U652" s="19"/>
    </row>
    <row r="653" spans="2:21" s="46" customFormat="1" x14ac:dyDescent="0.25">
      <c r="B653" s="48" t="s">
        <v>152</v>
      </c>
      <c r="C653" s="8">
        <v>2021</v>
      </c>
      <c r="D653" s="37">
        <v>9</v>
      </c>
      <c r="E653" s="49">
        <f>Data!J653</f>
        <v>21</v>
      </c>
      <c r="F653" s="49">
        <f>+Data!I653</f>
        <v>11.0387</v>
      </c>
      <c r="G653" s="31">
        <f>+NEM!G653</f>
        <v>-51.800899999999729</v>
      </c>
      <c r="H653" s="31">
        <f>NoSolar!E653</f>
        <v>3133.5707000000002</v>
      </c>
      <c r="I653" s="31">
        <f>+NEM!M653</f>
        <v>0</v>
      </c>
      <c r="J653" s="31">
        <f>+NB.Hour!E653</f>
        <v>1842.0535000000002</v>
      </c>
      <c r="K653" s="67">
        <v>0</v>
      </c>
      <c r="L653" s="31">
        <f>+-MIN(NEM!G653,0)</f>
        <v>51.800899999999729</v>
      </c>
      <c r="M653" s="31">
        <f>NB.Hour!H653</f>
        <v>1893.8543999999999</v>
      </c>
      <c r="N653" s="33">
        <f>NoSolar!H653</f>
        <v>239.58329065720002</v>
      </c>
      <c r="O653" s="33">
        <f>+NEM!P653</f>
        <v>0</v>
      </c>
      <c r="P653" s="33">
        <f>+NB.Hour!N653</f>
        <v>102.91319783300003</v>
      </c>
      <c r="Q653" s="22">
        <f>+SUM(N653,MAX($E653-20,0)*INDEX(Inputs!$F$24:$F$35,MATCH($D653,Inputs!$B$24:$B$35,0)),MAX($F653-20,0)*INDEX(Inputs!$G$24:$G$35,MATCH($D653,Inputs!$B$24:$B$35,0)))</f>
        <v>240.61329065720003</v>
      </c>
      <c r="R653" s="22">
        <f>+SUM(O653,MAX($E653-20,0)*INDEX(Inputs!$F$24:$F$35,MATCH($D653,Inputs!$B$24:$B$35,0)),MAX($F653-20,0)*INDEX(Inputs!$G$24:$G$35,MATCH($D653,Inputs!$B$24:$B$35,0)))</f>
        <v>1.03</v>
      </c>
      <c r="S653" s="22">
        <f>+SUM(P653,MAX($E653-20,0)*INDEX(Inputs!$F$24:$F$35,MATCH($D653,Inputs!$B$24:$B$35,0)),MAX($F653-20,0)*INDEX(Inputs!$G$24:$G$35,MATCH($D653,Inputs!$B$24:$B$35,0)))</f>
        <v>103.94319783300003</v>
      </c>
      <c r="U653" s="19"/>
    </row>
    <row r="654" spans="2:21" s="46" customFormat="1" x14ac:dyDescent="0.25">
      <c r="B654" s="48" t="s">
        <v>152</v>
      </c>
      <c r="C654" s="8">
        <v>2021</v>
      </c>
      <c r="D654" s="37">
        <v>10</v>
      </c>
      <c r="E654" s="49">
        <f>Data!J654</f>
        <v>21</v>
      </c>
      <c r="F654" s="49">
        <f>+Data!I654</f>
        <v>10.8748</v>
      </c>
      <c r="G654" s="31">
        <f>+NEM!G654</f>
        <v>1028.3208999999997</v>
      </c>
      <c r="H654" s="31">
        <f>NoSolar!E654</f>
        <v>3185.2298999999998</v>
      </c>
      <c r="I654" s="31">
        <f>+NEM!M654</f>
        <v>0</v>
      </c>
      <c r="J654" s="31">
        <f>+NB.Hour!E654</f>
        <v>2210.6541999999999</v>
      </c>
      <c r="K654" s="67">
        <v>0</v>
      </c>
      <c r="L654" s="31">
        <f>+-MIN(NEM!G654,0)</f>
        <v>0</v>
      </c>
      <c r="M654" s="31">
        <f>NB.Hour!H654</f>
        <v>1182.3333</v>
      </c>
      <c r="N654" s="33">
        <f>NoSolar!H654</f>
        <v>241.8664206604</v>
      </c>
      <c r="O654" s="33">
        <f>+NEM!P654</f>
        <v>0</v>
      </c>
      <c r="P654" s="33">
        <f>+NB.Hour!N654</f>
        <v>154.09005095020001</v>
      </c>
      <c r="Q654" s="22">
        <f>+SUM(N654,MAX($E654-20,0)*INDEX(Inputs!$F$24:$F$35,MATCH($D654,Inputs!$B$24:$B$35,0)),MAX($F654-20,0)*INDEX(Inputs!$G$24:$G$35,MATCH($D654,Inputs!$B$24:$B$35,0)))</f>
        <v>242.8964206604</v>
      </c>
      <c r="R654" s="22">
        <f>+SUM(O654,MAX($E654-20,0)*INDEX(Inputs!$F$24:$F$35,MATCH($D654,Inputs!$B$24:$B$35,0)),MAX($F654-20,0)*INDEX(Inputs!$G$24:$G$35,MATCH($D654,Inputs!$B$24:$B$35,0)))</f>
        <v>1.03</v>
      </c>
      <c r="S654" s="22">
        <f>+SUM(P654,MAX($E654-20,0)*INDEX(Inputs!$F$24:$F$35,MATCH($D654,Inputs!$B$24:$B$35,0)),MAX($F654-20,0)*INDEX(Inputs!$G$24:$G$35,MATCH($D654,Inputs!$B$24:$B$35,0)))</f>
        <v>155.12005095020001</v>
      </c>
      <c r="U654" s="19"/>
    </row>
    <row r="655" spans="2:21" s="46" customFormat="1" x14ac:dyDescent="0.25">
      <c r="B655" s="48" t="s">
        <v>152</v>
      </c>
      <c r="C655" s="8">
        <v>2021</v>
      </c>
      <c r="D655" s="37">
        <v>11</v>
      </c>
      <c r="E655" s="49">
        <f>Data!J655</f>
        <v>21</v>
      </c>
      <c r="F655" s="49">
        <f>+Data!I655</f>
        <v>12.8</v>
      </c>
      <c r="G655" s="31">
        <f>+NEM!G655</f>
        <v>2383.6588000000002</v>
      </c>
      <c r="H655" s="31">
        <f>NoSolar!E655</f>
        <v>3841.7361000000001</v>
      </c>
      <c r="I655" s="31">
        <f>+NEM!M655</f>
        <v>1014.8086000000003</v>
      </c>
      <c r="J655" s="31">
        <f>+NB.Hour!E655</f>
        <v>2936.3317999999999</v>
      </c>
      <c r="K655" s="67">
        <v>0</v>
      </c>
      <c r="L655" s="31">
        <f>+-MIN(NEM!G655,0)</f>
        <v>0</v>
      </c>
      <c r="M655" s="31">
        <f>NB.Hour!H655</f>
        <v>552.673</v>
      </c>
      <c r="N655" s="33">
        <f>NoSolar!H655</f>
        <v>270.88136867560002</v>
      </c>
      <c r="O655" s="33">
        <f>+NEM!P655</f>
        <v>96.144996381200031</v>
      </c>
      <c r="P655" s="33">
        <f>+NB.Hour!N655</f>
        <v>209.9695541028</v>
      </c>
      <c r="Q655" s="22">
        <f>+SUM(N655,MAX($E655-20,0)*INDEX(Inputs!$F$24:$F$35,MATCH($D655,Inputs!$B$24:$B$35,0)),MAX($F655-20,0)*INDEX(Inputs!$G$24:$G$35,MATCH($D655,Inputs!$B$24:$B$35,0)))</f>
        <v>271.91136867559999</v>
      </c>
      <c r="R655" s="22">
        <f>+SUM(O655,MAX($E655-20,0)*INDEX(Inputs!$F$24:$F$35,MATCH($D655,Inputs!$B$24:$B$35,0)),MAX($F655-20,0)*INDEX(Inputs!$G$24:$G$35,MATCH($D655,Inputs!$B$24:$B$35,0)))</f>
        <v>97.174996381200032</v>
      </c>
      <c r="S655" s="22">
        <f>+SUM(P655,MAX($E655-20,0)*INDEX(Inputs!$F$24:$F$35,MATCH($D655,Inputs!$B$24:$B$35,0)),MAX($F655-20,0)*INDEX(Inputs!$G$24:$G$35,MATCH($D655,Inputs!$B$24:$B$35,0)))</f>
        <v>210.9995541028</v>
      </c>
      <c r="U655" s="19"/>
    </row>
    <row r="656" spans="2:21" s="46" customFormat="1" x14ac:dyDescent="0.25">
      <c r="B656" s="48" t="s">
        <v>152</v>
      </c>
      <c r="C656" s="8">
        <v>2021</v>
      </c>
      <c r="D656" s="37">
        <v>12</v>
      </c>
      <c r="E656" s="49">
        <f>Data!J656</f>
        <v>21</v>
      </c>
      <c r="F656" s="49">
        <f>+Data!I656</f>
        <v>14.0083</v>
      </c>
      <c r="G656" s="31">
        <f>+NEM!G656</f>
        <v>3456.0580000000004</v>
      </c>
      <c r="H656" s="31">
        <f>NoSolar!E656</f>
        <v>4218.5852000000004</v>
      </c>
      <c r="I656" s="31">
        <f>+NEM!M656</f>
        <v>3456.0580000000004</v>
      </c>
      <c r="J656" s="31">
        <f>+NB.Hour!E656</f>
        <v>3621.3112000000006</v>
      </c>
      <c r="K656" s="67">
        <v>0</v>
      </c>
      <c r="L656" s="31">
        <f>+-MIN(NEM!G656,0)</f>
        <v>0</v>
      </c>
      <c r="M656" s="31">
        <f>NB.Hour!H656</f>
        <v>165.25319999999999</v>
      </c>
      <c r="N656" s="33">
        <f>NoSolar!H656</f>
        <v>287.53659149920003</v>
      </c>
      <c r="O656" s="33">
        <f>+NEM!P656</f>
        <v>253.83593936800003</v>
      </c>
      <c r="P656" s="33">
        <f>+NB.Hour!N656</f>
        <v>254.89124630320006</v>
      </c>
      <c r="Q656" s="22">
        <f>+SUM(N656,MAX($E656-20,0)*INDEX(Inputs!$F$24:$F$35,MATCH($D656,Inputs!$B$24:$B$35,0)),MAX($F656-20,0)*INDEX(Inputs!$G$24:$G$35,MATCH($D656,Inputs!$B$24:$B$35,0)))</f>
        <v>288.5665914992</v>
      </c>
      <c r="R656" s="22">
        <f>+SUM(O656,MAX($E656-20,0)*INDEX(Inputs!$F$24:$F$35,MATCH($D656,Inputs!$B$24:$B$35,0)),MAX($F656-20,0)*INDEX(Inputs!$G$24:$G$35,MATCH($D656,Inputs!$B$24:$B$35,0)))</f>
        <v>254.86593936800003</v>
      </c>
      <c r="S656" s="22">
        <f>+SUM(P656,MAX($E656-20,0)*INDEX(Inputs!$F$24:$F$35,MATCH($D656,Inputs!$B$24:$B$35,0)),MAX($F656-20,0)*INDEX(Inputs!$G$24:$G$35,MATCH($D656,Inputs!$B$24:$B$35,0)))</f>
        <v>255.92124630320006</v>
      </c>
      <c r="U656" s="19"/>
    </row>
    <row r="657" spans="2:21" s="46" customFormat="1" x14ac:dyDescent="0.25">
      <c r="B657" s="48" t="s">
        <v>153</v>
      </c>
      <c r="C657" s="8">
        <v>2021</v>
      </c>
      <c r="D657" s="37">
        <v>1</v>
      </c>
      <c r="E657" s="49">
        <f>Data!J657</f>
        <v>6</v>
      </c>
      <c r="F657" s="49">
        <f>+Data!I657</f>
        <v>3.5840000000000001</v>
      </c>
      <c r="G657" s="31">
        <f>+NEM!G657</f>
        <v>772.61570000000006</v>
      </c>
      <c r="H657" s="31">
        <f>NoSolar!E657</f>
        <v>1078.8557000000001</v>
      </c>
      <c r="I657" s="31">
        <f>+NEM!M657</f>
        <v>772.61570000000006</v>
      </c>
      <c r="J657" s="31">
        <f>+NB.Hour!E657</f>
        <v>824.90369999999996</v>
      </c>
      <c r="K657" s="67">
        <v>0</v>
      </c>
      <c r="L657" s="31">
        <f>+-MIN(NEM!G657,0)</f>
        <v>0</v>
      </c>
      <c r="M657" s="31">
        <f>NB.Hour!H657</f>
        <v>52.287999999999997</v>
      </c>
      <c r="N657" s="33">
        <f>NoSolar!H657</f>
        <v>102.21294672940002</v>
      </c>
      <c r="O657" s="33">
        <f>+NEM!P657</f>
        <v>73.19915664940001</v>
      </c>
      <c r="P657" s="33">
        <f>+NB.Hour!N657</f>
        <v>76.176017065400004</v>
      </c>
      <c r="Q657" s="22">
        <f>+SUM(N657,MAX($E657-20,0)*INDEX(Inputs!$F$24:$F$35,MATCH($D657,Inputs!$B$24:$B$35,0)),MAX($F657-20,0)*INDEX(Inputs!$G$24:$G$35,MATCH($D657,Inputs!$B$24:$B$35,0)))</f>
        <v>102.21294672940002</v>
      </c>
      <c r="R657" s="22">
        <f>+SUM(O657,MAX($E657-20,0)*INDEX(Inputs!$F$24:$F$35,MATCH($D657,Inputs!$B$24:$B$35,0)),MAX($F657-20,0)*INDEX(Inputs!$G$24:$G$35,MATCH($D657,Inputs!$B$24:$B$35,0)))</f>
        <v>73.19915664940001</v>
      </c>
      <c r="S657" s="22">
        <f>+SUM(P657,MAX($E657-20,0)*INDEX(Inputs!$F$24:$F$35,MATCH($D657,Inputs!$B$24:$B$35,0)),MAX($F657-20,0)*INDEX(Inputs!$G$24:$G$35,MATCH($D657,Inputs!$B$24:$B$35,0)))</f>
        <v>76.176017065400004</v>
      </c>
      <c r="U657" s="19"/>
    </row>
    <row r="658" spans="2:21" s="46" customFormat="1" x14ac:dyDescent="0.25">
      <c r="B658" s="48" t="s">
        <v>153</v>
      </c>
      <c r="C658" s="8">
        <v>2021</v>
      </c>
      <c r="D658" s="37">
        <v>2</v>
      </c>
      <c r="E658" s="49">
        <f>Data!J658</f>
        <v>6</v>
      </c>
      <c r="F658" s="49">
        <f>+Data!I658</f>
        <v>3.7120000000000002</v>
      </c>
      <c r="G658" s="31">
        <f>+NEM!G658</f>
        <v>654.64779999999996</v>
      </c>
      <c r="H658" s="31">
        <f>NoSolar!E658</f>
        <v>976.69579999999996</v>
      </c>
      <c r="I658" s="31">
        <f>+NEM!M658</f>
        <v>654.64779999999996</v>
      </c>
      <c r="J658" s="31">
        <f>+NB.Hour!E658</f>
        <v>760.69579999999996</v>
      </c>
      <c r="K658" s="67">
        <v>0</v>
      </c>
      <c r="L658" s="31">
        <f>+-MIN(NEM!G658,0)</f>
        <v>0</v>
      </c>
      <c r="M658" s="31">
        <f>NB.Hour!H658</f>
        <v>106.048</v>
      </c>
      <c r="N658" s="33">
        <f>NoSolar!H658</f>
        <v>92.534113483600009</v>
      </c>
      <c r="O658" s="33">
        <f>+NEM!P658</f>
        <v>62.022641867600001</v>
      </c>
      <c r="P658" s="33">
        <f>+NB.Hour!N658</f>
        <v>68.060166603599995</v>
      </c>
      <c r="Q658" s="22">
        <f>+SUM(N658,MAX($E658-20,0)*INDEX(Inputs!$F$24:$F$35,MATCH($D658,Inputs!$B$24:$B$35,0)),MAX($F658-20,0)*INDEX(Inputs!$G$24:$G$35,MATCH($D658,Inputs!$B$24:$B$35,0)))</f>
        <v>92.534113483600009</v>
      </c>
      <c r="R658" s="22">
        <f>+SUM(O658,MAX($E658-20,0)*INDEX(Inputs!$F$24:$F$35,MATCH($D658,Inputs!$B$24:$B$35,0)),MAX($F658-20,0)*INDEX(Inputs!$G$24:$G$35,MATCH($D658,Inputs!$B$24:$B$35,0)))</f>
        <v>62.022641867600001</v>
      </c>
      <c r="S658" s="22">
        <f>+SUM(P658,MAX($E658-20,0)*INDEX(Inputs!$F$24:$F$35,MATCH($D658,Inputs!$B$24:$B$35,0)),MAX($F658-20,0)*INDEX(Inputs!$G$24:$G$35,MATCH($D658,Inputs!$B$24:$B$35,0)))</f>
        <v>68.060166603599995</v>
      </c>
      <c r="U658" s="19"/>
    </row>
    <row r="659" spans="2:21" s="46" customFormat="1" x14ac:dyDescent="0.25">
      <c r="B659" s="48" t="s">
        <v>153</v>
      </c>
      <c r="C659" s="8">
        <v>2021</v>
      </c>
      <c r="D659" s="37">
        <v>3</v>
      </c>
      <c r="E659" s="49">
        <f>Data!J659</f>
        <v>6</v>
      </c>
      <c r="F659" s="49">
        <f>+Data!I659</f>
        <v>3.456</v>
      </c>
      <c r="G659" s="31">
        <f>+NEM!G659</f>
        <v>21.447499999999991</v>
      </c>
      <c r="H659" s="31">
        <f>NoSolar!E659</f>
        <v>897.23149999999998</v>
      </c>
      <c r="I659" s="31">
        <f>+NEM!M659</f>
        <v>21.447499999999991</v>
      </c>
      <c r="J659" s="31">
        <f>+NB.Hour!E659</f>
        <v>467.14349999999899</v>
      </c>
      <c r="K659" s="67">
        <v>0</v>
      </c>
      <c r="L659" s="31">
        <f>+-MIN(NEM!G659,0)</f>
        <v>0</v>
      </c>
      <c r="M659" s="31">
        <f>NB.Hour!H659</f>
        <v>445.695999999999</v>
      </c>
      <c r="N659" s="33">
        <f>NoSolar!H659</f>
        <v>85.005506773000008</v>
      </c>
      <c r="O659" s="33">
        <f>+NEM!P659</f>
        <v>2.0319790449999995</v>
      </c>
      <c r="P659" s="33">
        <f>+NB.Hour!N659</f>
        <v>27.406343716999942</v>
      </c>
      <c r="Q659" s="22">
        <f>+SUM(N659,MAX($E659-20,0)*INDEX(Inputs!$F$24:$F$35,MATCH($D659,Inputs!$B$24:$B$35,0)),MAX($F659-20,0)*INDEX(Inputs!$G$24:$G$35,MATCH($D659,Inputs!$B$24:$B$35,0)))</f>
        <v>85.005506773000008</v>
      </c>
      <c r="R659" s="22">
        <f>+SUM(O659,MAX($E659-20,0)*INDEX(Inputs!$F$24:$F$35,MATCH($D659,Inputs!$B$24:$B$35,0)),MAX($F659-20,0)*INDEX(Inputs!$G$24:$G$35,MATCH($D659,Inputs!$B$24:$B$35,0)))</f>
        <v>2.0319790449999995</v>
      </c>
      <c r="S659" s="22">
        <f>+SUM(P659,MAX($E659-20,0)*INDEX(Inputs!$F$24:$F$35,MATCH($D659,Inputs!$B$24:$B$35,0)),MAX($F659-20,0)*INDEX(Inputs!$G$24:$G$35,MATCH($D659,Inputs!$B$24:$B$35,0)))</f>
        <v>27.406343716999942</v>
      </c>
      <c r="U659" s="19"/>
    </row>
    <row r="660" spans="2:21" s="46" customFormat="1" x14ac:dyDescent="0.25">
      <c r="B660" s="48" t="s">
        <v>153</v>
      </c>
      <c r="C660" s="8">
        <v>2021</v>
      </c>
      <c r="D660" s="37">
        <v>4</v>
      </c>
      <c r="E660" s="49">
        <f>Data!J660</f>
        <v>6</v>
      </c>
      <c r="F660" s="49">
        <f>+Data!I660</f>
        <v>3.6480000000000001</v>
      </c>
      <c r="G660" s="31">
        <f>+NEM!G660</f>
        <v>-307.07219999999995</v>
      </c>
      <c r="H660" s="31">
        <f>NoSolar!E660</f>
        <v>778.68780000000004</v>
      </c>
      <c r="I660" s="31">
        <f>+NEM!M660</f>
        <v>0</v>
      </c>
      <c r="J660" s="31">
        <f>+NB.Hour!E660</f>
        <v>325.59190000000001</v>
      </c>
      <c r="K660" s="67">
        <v>0</v>
      </c>
      <c r="L660" s="31">
        <f>+-MIN(NEM!G660,0)</f>
        <v>307.07219999999995</v>
      </c>
      <c r="M660" s="31">
        <f>NB.Hour!H660</f>
        <v>632.66409999999996</v>
      </c>
      <c r="N660" s="33">
        <f>NoSolar!H660</f>
        <v>73.774439547600011</v>
      </c>
      <c r="O660" s="33">
        <f>+NEM!P660</f>
        <v>0</v>
      </c>
      <c r="P660" s="33">
        <f>+NB.Hour!N660</f>
        <v>6.9261981687999992</v>
      </c>
      <c r="Q660" s="22">
        <f>+SUM(N660,MAX($E660-20,0)*INDEX(Inputs!$F$24:$F$35,MATCH($D660,Inputs!$B$24:$B$35,0)),MAX($F660-20,0)*INDEX(Inputs!$G$24:$G$35,MATCH($D660,Inputs!$B$24:$B$35,0)))</f>
        <v>73.774439547600011</v>
      </c>
      <c r="R660" s="22">
        <f>+SUM(O660,MAX($E660-20,0)*INDEX(Inputs!$F$24:$F$35,MATCH($D660,Inputs!$B$24:$B$35,0)),MAX($F660-20,0)*INDEX(Inputs!$G$24:$G$35,MATCH($D660,Inputs!$B$24:$B$35,0)))</f>
        <v>0</v>
      </c>
      <c r="S660" s="22">
        <f>+SUM(P660,MAX($E660-20,0)*INDEX(Inputs!$F$24:$F$35,MATCH($D660,Inputs!$B$24:$B$35,0)),MAX($F660-20,0)*INDEX(Inputs!$G$24:$G$35,MATCH($D660,Inputs!$B$24:$B$35,0)))</f>
        <v>6.9261981687999992</v>
      </c>
      <c r="U660" s="19"/>
    </row>
    <row r="661" spans="2:21" s="46" customFormat="1" x14ac:dyDescent="0.25">
      <c r="B661" s="48" t="s">
        <v>153</v>
      </c>
      <c r="C661" s="8">
        <v>2021</v>
      </c>
      <c r="D661" s="37">
        <v>5</v>
      </c>
      <c r="E661" s="49">
        <f>Data!J661</f>
        <v>6</v>
      </c>
      <c r="F661" s="49">
        <f>+Data!I661</f>
        <v>4.16</v>
      </c>
      <c r="G661" s="31">
        <f>+NEM!G661</f>
        <v>-537.45669999999984</v>
      </c>
      <c r="H661" s="31">
        <f>NoSolar!E661</f>
        <v>801.80730000000005</v>
      </c>
      <c r="I661" s="31">
        <f>+NEM!M661</f>
        <v>0</v>
      </c>
      <c r="J661" s="31">
        <f>+NB.Hour!E661</f>
        <v>282.19729999999998</v>
      </c>
      <c r="K661" s="67">
        <v>0</v>
      </c>
      <c r="L661" s="31">
        <f>+-MIN(NEM!G661,0)</f>
        <v>537.45669999999984</v>
      </c>
      <c r="M661" s="31">
        <f>NB.Hour!H661</f>
        <v>819.654</v>
      </c>
      <c r="N661" s="33">
        <f>NoSolar!H661</f>
        <v>75.964827216600014</v>
      </c>
      <c r="O661" s="33">
        <f>+NEM!P661</f>
        <v>0</v>
      </c>
      <c r="P661" s="33">
        <f>+NB.Hour!N661</f>
        <v>0</v>
      </c>
      <c r="Q661" s="22">
        <f>+SUM(N661,MAX($E661-20,0)*INDEX(Inputs!$F$24:$F$35,MATCH($D661,Inputs!$B$24:$B$35,0)),MAX($F661-20,0)*INDEX(Inputs!$G$24:$G$35,MATCH($D661,Inputs!$B$24:$B$35,0)))</f>
        <v>75.964827216600014</v>
      </c>
      <c r="R661" s="22">
        <f>+SUM(O661,MAX($E661-20,0)*INDEX(Inputs!$F$24:$F$35,MATCH($D661,Inputs!$B$24:$B$35,0)),MAX($F661-20,0)*INDEX(Inputs!$G$24:$G$35,MATCH($D661,Inputs!$B$24:$B$35,0)))</f>
        <v>0</v>
      </c>
      <c r="S661" s="22">
        <f>+SUM(P661,MAX($E661-20,0)*INDEX(Inputs!$F$24:$F$35,MATCH($D661,Inputs!$B$24:$B$35,0)),MAX($F661-20,0)*INDEX(Inputs!$G$24:$G$35,MATCH($D661,Inputs!$B$24:$B$35,0)))</f>
        <v>0</v>
      </c>
      <c r="U661" s="19"/>
    </row>
    <row r="662" spans="2:21" s="46" customFormat="1" x14ac:dyDescent="0.25">
      <c r="B662" s="48" t="s">
        <v>153</v>
      </c>
      <c r="C662" s="8">
        <v>2021</v>
      </c>
      <c r="D662" s="37">
        <v>6</v>
      </c>
      <c r="E662" s="49">
        <f>Data!J662</f>
        <v>6</v>
      </c>
      <c r="F662" s="49">
        <f>+Data!I662</f>
        <v>5.12</v>
      </c>
      <c r="G662" s="31">
        <f>+NEM!G662</f>
        <v>-175.63220000000001</v>
      </c>
      <c r="H662" s="31">
        <f>NoSolar!E662</f>
        <v>1240.4318000000001</v>
      </c>
      <c r="I662" s="31">
        <f>+NEM!M662</f>
        <v>0</v>
      </c>
      <c r="J662" s="31">
        <f>+NB.Hour!E662</f>
        <v>401.15199999999999</v>
      </c>
      <c r="K662" s="67">
        <v>0</v>
      </c>
      <c r="L662" s="31">
        <f>+-MIN(NEM!G662,0)</f>
        <v>175.63220000000001</v>
      </c>
      <c r="M662" s="31">
        <f>NB.Hour!H662</f>
        <v>576.78420000000006</v>
      </c>
      <c r="N662" s="33">
        <f>NoSolar!H662</f>
        <v>130.55544695</v>
      </c>
      <c r="O662" s="33">
        <f>+NEM!P662</f>
        <v>0</v>
      </c>
      <c r="P662" s="33">
        <f>+NB.Hour!N662</f>
        <v>16.157856254599992</v>
      </c>
      <c r="Q662" s="22">
        <f>+SUM(N662,MAX($E662-20,0)*INDEX(Inputs!$F$24:$F$35,MATCH($D662,Inputs!$B$24:$B$35,0)),MAX($F662-20,0)*INDEX(Inputs!$G$24:$G$35,MATCH($D662,Inputs!$B$24:$B$35,0)))</f>
        <v>130.55544695</v>
      </c>
      <c r="R662" s="22">
        <f>+SUM(O662,MAX($E662-20,0)*INDEX(Inputs!$F$24:$F$35,MATCH($D662,Inputs!$B$24:$B$35,0)),MAX($F662-20,0)*INDEX(Inputs!$G$24:$G$35,MATCH($D662,Inputs!$B$24:$B$35,0)))</f>
        <v>0</v>
      </c>
      <c r="S662" s="22">
        <f>+SUM(P662,MAX($E662-20,0)*INDEX(Inputs!$F$24:$F$35,MATCH($D662,Inputs!$B$24:$B$35,0)),MAX($F662-20,0)*INDEX(Inputs!$G$24:$G$35,MATCH($D662,Inputs!$B$24:$B$35,0)))</f>
        <v>16.157856254599992</v>
      </c>
      <c r="U662" s="19"/>
    </row>
    <row r="663" spans="2:21" s="46" customFormat="1" x14ac:dyDescent="0.25">
      <c r="B663" s="48" t="s">
        <v>153</v>
      </c>
      <c r="C663" s="8">
        <v>2021</v>
      </c>
      <c r="D663" s="37">
        <v>7</v>
      </c>
      <c r="E663" s="49">
        <f>Data!J663</f>
        <v>6</v>
      </c>
      <c r="F663" s="49">
        <f>+Data!I663</f>
        <v>5.2480000000000002</v>
      </c>
      <c r="G663" s="31">
        <f>+NEM!G663</f>
        <v>362.79999999999995</v>
      </c>
      <c r="H663" s="31">
        <f>NoSolar!E663</f>
        <v>1546.0319999999999</v>
      </c>
      <c r="I663" s="31">
        <f>+NEM!M663</f>
        <v>0</v>
      </c>
      <c r="J663" s="31">
        <f>+NB.Hour!E663</f>
        <v>594.28800000000001</v>
      </c>
      <c r="K663" s="67">
        <v>0</v>
      </c>
      <c r="L663" s="31">
        <f>+-MIN(NEM!G663,0)</f>
        <v>0</v>
      </c>
      <c r="M663" s="31">
        <f>NB.Hour!H663</f>
        <v>231.488</v>
      </c>
      <c r="N663" s="33">
        <f>NoSolar!H663</f>
        <v>162.71986799999999</v>
      </c>
      <c r="O663" s="33">
        <f>+NEM!P663</f>
        <v>0</v>
      </c>
      <c r="P663" s="33">
        <f>+NB.Hour!N663</f>
        <v>53.796250719999996</v>
      </c>
      <c r="Q663" s="22">
        <f>+SUM(N663,MAX($E663-20,0)*INDEX(Inputs!$F$24:$F$35,MATCH($D663,Inputs!$B$24:$B$35,0)),MAX($F663-20,0)*INDEX(Inputs!$G$24:$G$35,MATCH($D663,Inputs!$B$24:$B$35,0)))</f>
        <v>162.71986799999999</v>
      </c>
      <c r="R663" s="22">
        <f>+SUM(O663,MAX($E663-20,0)*INDEX(Inputs!$F$24:$F$35,MATCH($D663,Inputs!$B$24:$B$35,0)),MAX($F663-20,0)*INDEX(Inputs!$G$24:$G$35,MATCH($D663,Inputs!$B$24:$B$35,0)))</f>
        <v>0</v>
      </c>
      <c r="S663" s="22">
        <f>+SUM(P663,MAX($E663-20,0)*INDEX(Inputs!$F$24:$F$35,MATCH($D663,Inputs!$B$24:$B$35,0)),MAX($F663-20,0)*INDEX(Inputs!$G$24:$G$35,MATCH($D663,Inputs!$B$24:$B$35,0)))</f>
        <v>53.796250719999996</v>
      </c>
      <c r="U663" s="19"/>
    </row>
    <row r="664" spans="2:21" s="46" customFormat="1" x14ac:dyDescent="0.25">
      <c r="B664" s="48" t="s">
        <v>153</v>
      </c>
      <c r="C664" s="8">
        <v>2021</v>
      </c>
      <c r="D664" s="37">
        <v>8</v>
      </c>
      <c r="E664" s="49">
        <f>Data!J664</f>
        <v>6</v>
      </c>
      <c r="F664" s="49">
        <f>+Data!I664</f>
        <v>4.8</v>
      </c>
      <c r="G664" s="31">
        <f>+NEM!G664</f>
        <v>224.49599999999987</v>
      </c>
      <c r="H664" s="31">
        <f>NoSolar!E664</f>
        <v>1300.2719999999999</v>
      </c>
      <c r="I664" s="31">
        <f>+NEM!M664</f>
        <v>0</v>
      </c>
      <c r="J664" s="31">
        <f>+NB.Hour!E664</f>
        <v>520.68799999999987</v>
      </c>
      <c r="K664" s="67">
        <v>0</v>
      </c>
      <c r="L664" s="31">
        <f>+-MIN(NEM!G664,0)</f>
        <v>0</v>
      </c>
      <c r="M664" s="31">
        <f>NB.Hour!H664</f>
        <v>296.19200000000001</v>
      </c>
      <c r="N664" s="33">
        <f>NoSolar!H664</f>
        <v>136.85362799999999</v>
      </c>
      <c r="O664" s="33">
        <f>+NEM!P664</f>
        <v>0</v>
      </c>
      <c r="P664" s="33">
        <f>+NB.Hour!N664</f>
        <v>43.603392479999982</v>
      </c>
      <c r="Q664" s="22">
        <f>+SUM(N664,MAX($E664-20,0)*INDEX(Inputs!$F$24:$F$35,MATCH($D664,Inputs!$B$24:$B$35,0)),MAX($F664-20,0)*INDEX(Inputs!$G$24:$G$35,MATCH($D664,Inputs!$B$24:$B$35,0)))</f>
        <v>136.85362799999999</v>
      </c>
      <c r="R664" s="22">
        <f>+SUM(O664,MAX($E664-20,0)*INDEX(Inputs!$F$24:$F$35,MATCH($D664,Inputs!$B$24:$B$35,0)),MAX($F664-20,0)*INDEX(Inputs!$G$24:$G$35,MATCH($D664,Inputs!$B$24:$B$35,0)))</f>
        <v>0</v>
      </c>
      <c r="S664" s="22">
        <f>+SUM(P664,MAX($E664-20,0)*INDEX(Inputs!$F$24:$F$35,MATCH($D664,Inputs!$B$24:$B$35,0)),MAX($F664-20,0)*INDEX(Inputs!$G$24:$G$35,MATCH($D664,Inputs!$B$24:$B$35,0)))</f>
        <v>43.603392479999982</v>
      </c>
      <c r="U664" s="19"/>
    </row>
    <row r="665" spans="2:21" s="46" customFormat="1" x14ac:dyDescent="0.25">
      <c r="B665" s="48" t="s">
        <v>153</v>
      </c>
      <c r="C665" s="8">
        <v>2021</v>
      </c>
      <c r="D665" s="37">
        <v>9</v>
      </c>
      <c r="E665" s="49">
        <f>Data!J665</f>
        <v>6</v>
      </c>
      <c r="F665" s="49">
        <f>+Data!I665</f>
        <v>4.7359999999999998</v>
      </c>
      <c r="G665" s="31">
        <f>+NEM!G665</f>
        <v>247.64499999999998</v>
      </c>
      <c r="H665" s="31">
        <f>NoSolar!E665</f>
        <v>1085.981</v>
      </c>
      <c r="I665" s="31">
        <f>+NEM!M665</f>
        <v>0</v>
      </c>
      <c r="J665" s="31">
        <f>+NB.Hour!E665</f>
        <v>520.34899999999993</v>
      </c>
      <c r="K665" s="67">
        <v>0</v>
      </c>
      <c r="L665" s="31">
        <f>+-MIN(NEM!G665,0)</f>
        <v>0</v>
      </c>
      <c r="M665" s="31">
        <f>NB.Hour!H665</f>
        <v>272.70400000000001</v>
      </c>
      <c r="N665" s="33">
        <f>NoSolar!H665</f>
        <v>102.888011902</v>
      </c>
      <c r="O665" s="33">
        <f>+NEM!P665</f>
        <v>0</v>
      </c>
      <c r="P665" s="33">
        <f>+NB.Hour!N665</f>
        <v>38.987966717999996</v>
      </c>
      <c r="Q665" s="22">
        <f>+SUM(N665,MAX($E665-20,0)*INDEX(Inputs!$F$24:$F$35,MATCH($D665,Inputs!$B$24:$B$35,0)),MAX($F665-20,0)*INDEX(Inputs!$G$24:$G$35,MATCH($D665,Inputs!$B$24:$B$35,0)))</f>
        <v>102.888011902</v>
      </c>
      <c r="R665" s="22">
        <f>+SUM(O665,MAX($E665-20,0)*INDEX(Inputs!$F$24:$F$35,MATCH($D665,Inputs!$B$24:$B$35,0)),MAX($F665-20,0)*INDEX(Inputs!$G$24:$G$35,MATCH($D665,Inputs!$B$24:$B$35,0)))</f>
        <v>0</v>
      </c>
      <c r="S665" s="22">
        <f>+SUM(P665,MAX($E665-20,0)*INDEX(Inputs!$F$24:$F$35,MATCH($D665,Inputs!$B$24:$B$35,0)),MAX($F665-20,0)*INDEX(Inputs!$G$24:$G$35,MATCH($D665,Inputs!$B$24:$B$35,0)))</f>
        <v>38.987966717999996</v>
      </c>
      <c r="U665" s="19"/>
    </row>
    <row r="666" spans="2:21" s="46" customFormat="1" x14ac:dyDescent="0.25">
      <c r="B666" s="48" t="s">
        <v>153</v>
      </c>
      <c r="C666" s="8">
        <v>2021</v>
      </c>
      <c r="D666" s="37">
        <v>10</v>
      </c>
      <c r="E666" s="49">
        <f>Data!J666</f>
        <v>6</v>
      </c>
      <c r="F666" s="49">
        <f>+Data!I666</f>
        <v>3.9039999999999999</v>
      </c>
      <c r="G666" s="31">
        <f>+NEM!G666</f>
        <v>318.92700000000002</v>
      </c>
      <c r="H666" s="31">
        <f>NoSolar!E666</f>
        <v>864.52700000000004</v>
      </c>
      <c r="I666" s="31">
        <f>+NEM!M666</f>
        <v>133.70690000000002</v>
      </c>
      <c r="J666" s="31">
        <f>+NB.Hour!E666</f>
        <v>493.39100000000002</v>
      </c>
      <c r="K666" s="67">
        <v>0</v>
      </c>
      <c r="L666" s="31">
        <f>+-MIN(NEM!G666,0)</f>
        <v>0</v>
      </c>
      <c r="M666" s="31">
        <f>NB.Hour!H666</f>
        <v>174.464</v>
      </c>
      <c r="N666" s="33">
        <f>NoSolar!H666</f>
        <v>81.907017034000006</v>
      </c>
      <c r="O666" s="33">
        <f>+NEM!P666</f>
        <v>12.667659119800003</v>
      </c>
      <c r="P666" s="33">
        <f>+NB.Hour!N666</f>
        <v>40.148366282000005</v>
      </c>
      <c r="Q666" s="22">
        <f>+SUM(N666,MAX($E666-20,0)*INDEX(Inputs!$F$24:$F$35,MATCH($D666,Inputs!$B$24:$B$35,0)),MAX($F666-20,0)*INDEX(Inputs!$G$24:$G$35,MATCH($D666,Inputs!$B$24:$B$35,0)))</f>
        <v>81.907017034000006</v>
      </c>
      <c r="R666" s="22">
        <f>+SUM(O666,MAX($E666-20,0)*INDEX(Inputs!$F$24:$F$35,MATCH($D666,Inputs!$B$24:$B$35,0)),MAX($F666-20,0)*INDEX(Inputs!$G$24:$G$35,MATCH($D666,Inputs!$B$24:$B$35,0)))</f>
        <v>12.667659119800003</v>
      </c>
      <c r="S666" s="22">
        <f>+SUM(P666,MAX($E666-20,0)*INDEX(Inputs!$F$24:$F$35,MATCH($D666,Inputs!$B$24:$B$35,0)),MAX($F666-20,0)*INDEX(Inputs!$G$24:$G$35,MATCH($D666,Inputs!$B$24:$B$35,0)))</f>
        <v>40.148366282000005</v>
      </c>
      <c r="U666" s="19"/>
    </row>
    <row r="667" spans="2:21" s="46" customFormat="1" x14ac:dyDescent="0.25">
      <c r="B667" s="48" t="s">
        <v>153</v>
      </c>
      <c r="C667" s="8">
        <v>2021</v>
      </c>
      <c r="D667" s="37">
        <v>11</v>
      </c>
      <c r="E667" s="49">
        <f>Data!J667</f>
        <v>6</v>
      </c>
      <c r="F667" s="49">
        <f>+Data!I667</f>
        <v>3.456</v>
      </c>
      <c r="G667" s="31">
        <f>+NEM!G667</f>
        <v>501.23899999999998</v>
      </c>
      <c r="H667" s="31">
        <f>NoSolar!E667</f>
        <v>850.85699999999997</v>
      </c>
      <c r="I667" s="31">
        <f>+NEM!M667</f>
        <v>501.23899999999998</v>
      </c>
      <c r="J667" s="31">
        <f>+NB.Hour!E667</f>
        <v>587.12699999999995</v>
      </c>
      <c r="K667" s="67">
        <v>0</v>
      </c>
      <c r="L667" s="31">
        <f>+-MIN(NEM!G667,0)</f>
        <v>0</v>
      </c>
      <c r="M667" s="31">
        <f>NB.Hour!H667</f>
        <v>85.888000000000005</v>
      </c>
      <c r="N667" s="33">
        <f>NoSolar!H667</f>
        <v>80.611893894000005</v>
      </c>
      <c r="O667" s="33">
        <f>+NEM!P667</f>
        <v>47.488385338000001</v>
      </c>
      <c r="P667" s="33">
        <f>+NB.Hour!N667</f>
        <v>52.378160953999995</v>
      </c>
      <c r="Q667" s="22">
        <f>+SUM(N667,MAX($E667-20,0)*INDEX(Inputs!$F$24:$F$35,MATCH($D667,Inputs!$B$24:$B$35,0)),MAX($F667-20,0)*INDEX(Inputs!$G$24:$G$35,MATCH($D667,Inputs!$B$24:$B$35,0)))</f>
        <v>80.611893894000005</v>
      </c>
      <c r="R667" s="22">
        <f>+SUM(O667,MAX($E667-20,0)*INDEX(Inputs!$F$24:$F$35,MATCH($D667,Inputs!$B$24:$B$35,0)),MAX($F667-20,0)*INDEX(Inputs!$G$24:$G$35,MATCH($D667,Inputs!$B$24:$B$35,0)))</f>
        <v>47.488385338000001</v>
      </c>
      <c r="S667" s="22">
        <f>+SUM(P667,MAX($E667-20,0)*INDEX(Inputs!$F$24:$F$35,MATCH($D667,Inputs!$B$24:$B$35,0)),MAX($F667-20,0)*INDEX(Inputs!$G$24:$G$35,MATCH($D667,Inputs!$B$24:$B$35,0)))</f>
        <v>52.378160953999995</v>
      </c>
      <c r="U667" s="19"/>
    </row>
    <row r="668" spans="2:21" s="46" customFormat="1" x14ac:dyDescent="0.25">
      <c r="B668" s="48" t="s">
        <v>153</v>
      </c>
      <c r="C668" s="8">
        <v>2021</v>
      </c>
      <c r="D668" s="37">
        <v>12</v>
      </c>
      <c r="E668" s="49">
        <f>Data!J668</f>
        <v>6</v>
      </c>
      <c r="F668" s="49">
        <f>+Data!I668</f>
        <v>2.944</v>
      </c>
      <c r="G668" s="31">
        <f>+NEM!G668</f>
        <v>744.17100000000005</v>
      </c>
      <c r="H668" s="31">
        <f>NoSolar!E668</f>
        <v>903.851</v>
      </c>
      <c r="I668" s="31">
        <f>+NEM!M668</f>
        <v>744.17100000000005</v>
      </c>
      <c r="J668" s="31">
        <f>+NB.Hour!E668</f>
        <v>764.20300000000009</v>
      </c>
      <c r="K668" s="67">
        <v>0</v>
      </c>
      <c r="L668" s="31">
        <f>+-MIN(NEM!G668,0)</f>
        <v>0</v>
      </c>
      <c r="M668" s="31">
        <f>NB.Hour!H668</f>
        <v>20.032</v>
      </c>
      <c r="N668" s="33">
        <f>NoSolar!H668</f>
        <v>85.632651442000011</v>
      </c>
      <c r="O668" s="33">
        <f>+NEM!P668</f>
        <v>70.504248882000013</v>
      </c>
      <c r="P668" s="33">
        <f>+NB.Hour!N668</f>
        <v>71.644710706000012</v>
      </c>
      <c r="Q668" s="22">
        <f>+SUM(N668,MAX($E668-20,0)*INDEX(Inputs!$F$24:$F$35,MATCH($D668,Inputs!$B$24:$B$35,0)),MAX($F668-20,0)*INDEX(Inputs!$G$24:$G$35,MATCH($D668,Inputs!$B$24:$B$35,0)))</f>
        <v>85.632651442000011</v>
      </c>
      <c r="R668" s="22">
        <f>+SUM(O668,MAX($E668-20,0)*INDEX(Inputs!$F$24:$F$35,MATCH($D668,Inputs!$B$24:$B$35,0)),MAX($F668-20,0)*INDEX(Inputs!$G$24:$G$35,MATCH($D668,Inputs!$B$24:$B$35,0)))</f>
        <v>70.504248882000013</v>
      </c>
      <c r="S668" s="22">
        <f>+SUM(P668,MAX($E668-20,0)*INDEX(Inputs!$F$24:$F$35,MATCH($D668,Inputs!$B$24:$B$35,0)),MAX($F668-20,0)*INDEX(Inputs!$G$24:$G$35,MATCH($D668,Inputs!$B$24:$B$35,0)))</f>
        <v>71.644710706000012</v>
      </c>
      <c r="U668" s="19"/>
    </row>
    <row r="669" spans="2:21" s="46" customFormat="1" x14ac:dyDescent="0.25">
      <c r="B669" s="48" t="s">
        <v>154</v>
      </c>
      <c r="C669" s="8">
        <v>2021</v>
      </c>
      <c r="D669" s="37">
        <v>1</v>
      </c>
      <c r="E669" s="49">
        <f>Data!J669</f>
        <v>14</v>
      </c>
      <c r="F669" s="49">
        <f>+Data!I669</f>
        <v>21.155799999999999</v>
      </c>
      <c r="G669" s="31">
        <f>+NEM!G669</f>
        <v>4937.0989999999993</v>
      </c>
      <c r="H669" s="31">
        <f>NoSolar!E669</f>
        <v>5673.3990999999996</v>
      </c>
      <c r="I669" s="31">
        <f>+NEM!M669</f>
        <v>4937.0989999999993</v>
      </c>
      <c r="J669" s="31">
        <f>+NB.Hour!E669</f>
        <v>5335.7628999999997</v>
      </c>
      <c r="K669" s="67">
        <v>0</v>
      </c>
      <c r="L669" s="31">
        <f>+-MIN(NEM!G669,0)</f>
        <v>0</v>
      </c>
      <c r="M669" s="31">
        <f>NB.Hour!H669</f>
        <v>398.66390000000001</v>
      </c>
      <c r="N669" s="33">
        <f>NoSolar!H669</f>
        <v>351.8335466236</v>
      </c>
      <c r="O669" s="33">
        <f>+NEM!P669</f>
        <v>319.29202740400001</v>
      </c>
      <c r="P669" s="33">
        <f>+NB.Hour!N669</f>
        <v>321.83789506939996</v>
      </c>
      <c r="Q669" s="22">
        <f>+SUM(N669,MAX($E669-20,0)*INDEX(Inputs!$F$24:$F$35,MATCH($D669,Inputs!$B$24:$B$35,0)),MAX($F669-20,0)*INDEX(Inputs!$G$24:$G$35,MATCH($D669,Inputs!$B$24:$B$35,0)))</f>
        <v>356.97685662359999</v>
      </c>
      <c r="R669" s="22">
        <f>+SUM(O669,MAX($E669-20,0)*INDEX(Inputs!$F$24:$F$35,MATCH($D669,Inputs!$B$24:$B$35,0)),MAX($F669-20,0)*INDEX(Inputs!$G$24:$G$35,MATCH($D669,Inputs!$B$24:$B$35,0)))</f>
        <v>324.43533740399999</v>
      </c>
      <c r="S669" s="22">
        <f>+SUM(P669,MAX($E669-20,0)*INDEX(Inputs!$F$24:$F$35,MATCH($D669,Inputs!$B$24:$B$35,0)),MAX($F669-20,0)*INDEX(Inputs!$G$24:$G$35,MATCH($D669,Inputs!$B$24:$B$35,0)))</f>
        <v>326.98120506939995</v>
      </c>
      <c r="U669" s="19"/>
    </row>
    <row r="670" spans="2:21" s="46" customFormat="1" x14ac:dyDescent="0.25">
      <c r="B670" s="48" t="s">
        <v>154</v>
      </c>
      <c r="C670" s="8">
        <v>2021</v>
      </c>
      <c r="D670" s="37">
        <v>2</v>
      </c>
      <c r="E670" s="49">
        <f>Data!J670</f>
        <v>22</v>
      </c>
      <c r="F670" s="49">
        <f>+Data!I670</f>
        <v>49.6526</v>
      </c>
      <c r="G670" s="31">
        <f>+NEM!G670</f>
        <v>4088.9343000000003</v>
      </c>
      <c r="H670" s="31">
        <f>NoSolar!E670</f>
        <v>5017.5851000000002</v>
      </c>
      <c r="I670" s="31">
        <f>+NEM!M670</f>
        <v>4088.9343000000003</v>
      </c>
      <c r="J670" s="31">
        <f>+NB.Hour!E670</f>
        <v>4642.2383</v>
      </c>
      <c r="K670" s="67">
        <v>0</v>
      </c>
      <c r="L670" s="31">
        <f>+-MIN(NEM!G670,0)</f>
        <v>0</v>
      </c>
      <c r="M670" s="31">
        <f>NB.Hour!H670</f>
        <v>553.30399999999997</v>
      </c>
      <c r="N670" s="33">
        <f>NoSolar!H670</f>
        <v>322.84919107960002</v>
      </c>
      <c r="O670" s="33">
        <f>+NEM!P670</f>
        <v>281.8065403228</v>
      </c>
      <c r="P670" s="33">
        <f>+NB.Hour!N670</f>
        <v>285.33993966680003</v>
      </c>
      <c r="Q670" s="22">
        <f>+SUM(N670,MAX($E670-20,0)*INDEX(Inputs!$F$24:$F$35,MATCH($D670,Inputs!$B$24:$B$35,0)),MAX($F670-20,0)*INDEX(Inputs!$G$24:$G$35,MATCH($D670,Inputs!$B$24:$B$35,0)))</f>
        <v>456.86326107960002</v>
      </c>
      <c r="R670" s="22">
        <f>+SUM(O670,MAX($E670-20,0)*INDEX(Inputs!$F$24:$F$35,MATCH($D670,Inputs!$B$24:$B$35,0)),MAX($F670-20,0)*INDEX(Inputs!$G$24:$G$35,MATCH($D670,Inputs!$B$24:$B$35,0)))</f>
        <v>415.82061032280001</v>
      </c>
      <c r="S670" s="22">
        <f>+SUM(P670,MAX($E670-20,0)*INDEX(Inputs!$F$24:$F$35,MATCH($D670,Inputs!$B$24:$B$35,0)),MAX($F670-20,0)*INDEX(Inputs!$G$24:$G$35,MATCH($D670,Inputs!$B$24:$B$35,0)))</f>
        <v>419.35400966680004</v>
      </c>
      <c r="U670" s="19"/>
    </row>
    <row r="671" spans="2:21" s="46" customFormat="1" x14ac:dyDescent="0.25">
      <c r="B671" s="48" t="s">
        <v>154</v>
      </c>
      <c r="C671" s="8">
        <v>2021</v>
      </c>
      <c r="D671" s="37">
        <v>3</v>
      </c>
      <c r="E671" s="49">
        <f>Data!J671</f>
        <v>22</v>
      </c>
      <c r="F671" s="49">
        <f>+Data!I671</f>
        <v>20.7667</v>
      </c>
      <c r="G671" s="31">
        <f>+NEM!G671</f>
        <v>1897.5290000000002</v>
      </c>
      <c r="H671" s="31">
        <f>NoSolar!E671</f>
        <v>3767.3261000000002</v>
      </c>
      <c r="I671" s="31">
        <f>+NEM!M671</f>
        <v>1897.5290000000002</v>
      </c>
      <c r="J671" s="31">
        <f>+NB.Hour!E671</f>
        <v>3207.0395000000003</v>
      </c>
      <c r="K671" s="67">
        <v>0</v>
      </c>
      <c r="L671" s="31">
        <f>+-MIN(NEM!G671,0)</f>
        <v>0</v>
      </c>
      <c r="M671" s="31">
        <f>NB.Hour!H671</f>
        <v>1309.5105000000001</v>
      </c>
      <c r="N671" s="33">
        <f>NoSolar!H671</f>
        <v>267.59274431560004</v>
      </c>
      <c r="O671" s="33">
        <f>+NEM!P671</f>
        <v>179.77569251800003</v>
      </c>
      <c r="P671" s="33">
        <f>+NB.Hour!N671</f>
        <v>193.31772573700002</v>
      </c>
      <c r="Q671" s="22">
        <f>+SUM(N671,MAX($E671-20,0)*INDEX(Inputs!$F$24:$F$35,MATCH($D671,Inputs!$B$24:$B$35,0)),MAX($F671-20,0)*INDEX(Inputs!$G$24:$G$35,MATCH($D671,Inputs!$B$24:$B$35,0)))</f>
        <v>273.06455931560004</v>
      </c>
      <c r="R671" s="22">
        <f>+SUM(O671,MAX($E671-20,0)*INDEX(Inputs!$F$24:$F$35,MATCH($D671,Inputs!$B$24:$B$35,0)),MAX($F671-20,0)*INDEX(Inputs!$G$24:$G$35,MATCH($D671,Inputs!$B$24:$B$35,0)))</f>
        <v>185.24750751800002</v>
      </c>
      <c r="S671" s="22">
        <f>+SUM(P671,MAX($E671-20,0)*INDEX(Inputs!$F$24:$F$35,MATCH($D671,Inputs!$B$24:$B$35,0)),MAX($F671-20,0)*INDEX(Inputs!$G$24:$G$35,MATCH($D671,Inputs!$B$24:$B$35,0)))</f>
        <v>198.78954073700001</v>
      </c>
      <c r="U671" s="19"/>
    </row>
    <row r="672" spans="2:21" s="46" customFormat="1" x14ac:dyDescent="0.25">
      <c r="B672" s="48" t="s">
        <v>154</v>
      </c>
      <c r="C672" s="8">
        <v>2021</v>
      </c>
      <c r="D672" s="37">
        <v>4</v>
      </c>
      <c r="E672" s="49">
        <f>Data!J672</f>
        <v>22</v>
      </c>
      <c r="F672" s="49">
        <f>+Data!I672</f>
        <v>20.992000000000001</v>
      </c>
      <c r="G672" s="31">
        <f>+NEM!G672</f>
        <v>-16.141300000000228</v>
      </c>
      <c r="H672" s="31">
        <f>NoSolar!E672</f>
        <v>2176.0598</v>
      </c>
      <c r="I672" s="31">
        <f>+NEM!M672</f>
        <v>0</v>
      </c>
      <c r="J672" s="31">
        <f>+NB.Hour!E672</f>
        <v>1650.4379999999999</v>
      </c>
      <c r="K672" s="67">
        <v>0</v>
      </c>
      <c r="L672" s="31">
        <f>+-MIN(NEM!G672,0)</f>
        <v>16.141300000000228</v>
      </c>
      <c r="M672" s="31">
        <f>NB.Hour!H672</f>
        <v>1666.5793000000001</v>
      </c>
      <c r="N672" s="33">
        <f>NoSolar!H672</f>
        <v>197.26513892080001</v>
      </c>
      <c r="O672" s="33">
        <f>+NEM!P672</f>
        <v>0</v>
      </c>
      <c r="P672" s="33">
        <f>+NB.Hour!N672</f>
        <v>93.352433662999999</v>
      </c>
      <c r="Q672" s="22">
        <f>+SUM(N672,MAX($E672-20,0)*INDEX(Inputs!$F$24:$F$35,MATCH($D672,Inputs!$B$24:$B$35,0)),MAX($F672-20,0)*INDEX(Inputs!$G$24:$G$35,MATCH($D672,Inputs!$B$24:$B$35,0)))</f>
        <v>203.73953892080002</v>
      </c>
      <c r="R672" s="22">
        <f>+SUM(O672,MAX($E672-20,0)*INDEX(Inputs!$F$24:$F$35,MATCH($D672,Inputs!$B$24:$B$35,0)),MAX($F672-20,0)*INDEX(Inputs!$G$24:$G$35,MATCH($D672,Inputs!$B$24:$B$35,0)))</f>
        <v>6.4744000000000046</v>
      </c>
      <c r="S672" s="22">
        <f>+SUM(P672,MAX($E672-20,0)*INDEX(Inputs!$F$24:$F$35,MATCH($D672,Inputs!$B$24:$B$35,0)),MAX($F672-20,0)*INDEX(Inputs!$G$24:$G$35,MATCH($D672,Inputs!$B$24:$B$35,0)))</f>
        <v>99.826833663000002</v>
      </c>
      <c r="U672" s="19"/>
    </row>
    <row r="673" spans="2:21" s="46" customFormat="1" x14ac:dyDescent="0.25">
      <c r="B673" s="48" t="s">
        <v>154</v>
      </c>
      <c r="C673" s="8">
        <v>2021</v>
      </c>
      <c r="D673" s="37">
        <v>5</v>
      </c>
      <c r="E673" s="49">
        <f>Data!J673</f>
        <v>22</v>
      </c>
      <c r="F673" s="49">
        <f>+Data!I673</f>
        <v>20.316099999999999</v>
      </c>
      <c r="G673" s="31">
        <f>+NEM!G673</f>
        <v>-1500.1363999999999</v>
      </c>
      <c r="H673" s="31">
        <f>NoSolar!E673</f>
        <v>983.1558</v>
      </c>
      <c r="I673" s="31">
        <f>+NEM!M673</f>
        <v>0</v>
      </c>
      <c r="J673" s="31">
        <f>+NB.Hour!E673</f>
        <v>491.3202</v>
      </c>
      <c r="K673" s="67">
        <v>0</v>
      </c>
      <c r="L673" s="31">
        <f>+-MIN(NEM!G673,0)</f>
        <v>1500.1363999999999</v>
      </c>
      <c r="M673" s="31">
        <f>NB.Hour!H673</f>
        <v>1991.4566</v>
      </c>
      <c r="N673" s="33">
        <f>NoSolar!H673</f>
        <v>93.146146803600004</v>
      </c>
      <c r="O673" s="33">
        <f>+NEM!P673</f>
        <v>0</v>
      </c>
      <c r="P673" s="33">
        <f>+NB.Hour!N673</f>
        <v>0</v>
      </c>
      <c r="Q673" s="22">
        <f>+SUM(N673,MAX($E673-20,0)*INDEX(Inputs!$F$24:$F$35,MATCH($D673,Inputs!$B$24:$B$35,0)),MAX($F673-20,0)*INDEX(Inputs!$G$24:$G$35,MATCH($D673,Inputs!$B$24:$B$35,0)))</f>
        <v>96.612791803600004</v>
      </c>
      <c r="R673" s="22">
        <f>+SUM(O673,MAX($E673-20,0)*INDEX(Inputs!$F$24:$F$35,MATCH($D673,Inputs!$B$24:$B$35,0)),MAX($F673-20,0)*INDEX(Inputs!$G$24:$G$35,MATCH($D673,Inputs!$B$24:$B$35,0)))</f>
        <v>3.4666449999999944</v>
      </c>
      <c r="S673" s="22">
        <f>+SUM(P673,MAX($E673-20,0)*INDEX(Inputs!$F$24:$F$35,MATCH($D673,Inputs!$B$24:$B$35,0)),MAX($F673-20,0)*INDEX(Inputs!$G$24:$G$35,MATCH($D673,Inputs!$B$24:$B$35,0)))</f>
        <v>3.4666449999999944</v>
      </c>
      <c r="U673" s="19"/>
    </row>
    <row r="674" spans="2:21" s="46" customFormat="1" x14ac:dyDescent="0.25">
      <c r="B674" s="48" t="s">
        <v>154</v>
      </c>
      <c r="C674" s="8">
        <v>2021</v>
      </c>
      <c r="D674" s="37">
        <v>6</v>
      </c>
      <c r="E674" s="49">
        <f>Data!J674</f>
        <v>22</v>
      </c>
      <c r="F674" s="49">
        <f>+Data!I674</f>
        <v>4.6284000000000001</v>
      </c>
      <c r="G674" s="31">
        <f>+NEM!G674</f>
        <v>-1612.8630999999998</v>
      </c>
      <c r="H674" s="31">
        <f>NoSolar!E674</f>
        <v>1016.9138</v>
      </c>
      <c r="I674" s="31">
        <f>+NEM!M674</f>
        <v>0</v>
      </c>
      <c r="J674" s="31">
        <f>+NB.Hour!E674</f>
        <v>195.06870000000001</v>
      </c>
      <c r="K674" s="67">
        <v>0</v>
      </c>
      <c r="L674" s="31">
        <f>+-MIN(NEM!G674,0)</f>
        <v>1612.8630999999998</v>
      </c>
      <c r="M674" s="31">
        <f>NB.Hour!H674</f>
        <v>1807.9318000000001</v>
      </c>
      <c r="N674" s="33">
        <f>NoSolar!H674</f>
        <v>107.03017745</v>
      </c>
      <c r="O674" s="33">
        <f>+NEM!P674</f>
        <v>0</v>
      </c>
      <c r="P674" s="33">
        <f>+NB.Hour!N674</f>
        <v>0</v>
      </c>
      <c r="Q674" s="22">
        <f>+SUM(N674,MAX($E674-20,0)*INDEX(Inputs!$F$24:$F$35,MATCH($D674,Inputs!$B$24:$B$35,0)),MAX($F674-20,0)*INDEX(Inputs!$G$24:$G$35,MATCH($D674,Inputs!$B$24:$B$35,0)))</f>
        <v>109.09017745</v>
      </c>
      <c r="R674" s="22">
        <f>+SUM(O674,MAX($E674-20,0)*INDEX(Inputs!$F$24:$F$35,MATCH($D674,Inputs!$B$24:$B$35,0)),MAX($F674-20,0)*INDEX(Inputs!$G$24:$G$35,MATCH($D674,Inputs!$B$24:$B$35,0)))</f>
        <v>2.06</v>
      </c>
      <c r="S674" s="22">
        <f>+SUM(P674,MAX($E674-20,0)*INDEX(Inputs!$F$24:$F$35,MATCH($D674,Inputs!$B$24:$B$35,0)),MAX($F674-20,0)*INDEX(Inputs!$G$24:$G$35,MATCH($D674,Inputs!$B$24:$B$35,0)))</f>
        <v>2.06</v>
      </c>
      <c r="U674" s="19"/>
    </row>
    <row r="675" spans="2:21" s="46" customFormat="1" x14ac:dyDescent="0.25">
      <c r="B675" s="48" t="s">
        <v>154</v>
      </c>
      <c r="C675" s="8">
        <v>2021</v>
      </c>
      <c r="D675" s="37">
        <v>7</v>
      </c>
      <c r="E675" s="49">
        <f>Data!J675</f>
        <v>22</v>
      </c>
      <c r="F675" s="49">
        <f>+Data!I675</f>
        <v>4.8742000000000001</v>
      </c>
      <c r="G675" s="31">
        <f>+NEM!G675</f>
        <v>-635.57099999999991</v>
      </c>
      <c r="H675" s="31">
        <f>NoSolar!E675</f>
        <v>1602.2876000000001</v>
      </c>
      <c r="I675" s="31">
        <f>+NEM!M675</f>
        <v>0</v>
      </c>
      <c r="J675" s="31">
        <f>+NB.Hour!E675</f>
        <v>593.07719999999995</v>
      </c>
      <c r="K675" s="67">
        <v>0</v>
      </c>
      <c r="L675" s="31">
        <f>+-MIN(NEM!G675,0)</f>
        <v>635.57099999999991</v>
      </c>
      <c r="M675" s="31">
        <f>NB.Hour!H675</f>
        <v>1228.6482000000001</v>
      </c>
      <c r="N675" s="33">
        <f>NoSolar!H675</f>
        <v>168.64076990000001</v>
      </c>
      <c r="O675" s="33">
        <f>+NEM!P675</f>
        <v>0</v>
      </c>
      <c r="P675" s="33">
        <f>+NB.Hour!N675</f>
        <v>0</v>
      </c>
      <c r="Q675" s="22">
        <f>+SUM(N675,MAX($E675-20,0)*INDEX(Inputs!$F$24:$F$35,MATCH($D675,Inputs!$B$24:$B$35,0)),MAX($F675-20,0)*INDEX(Inputs!$G$24:$G$35,MATCH($D675,Inputs!$B$24:$B$35,0)))</f>
        <v>170.70076990000001</v>
      </c>
      <c r="R675" s="22">
        <f>+SUM(O675,MAX($E675-20,0)*INDEX(Inputs!$F$24:$F$35,MATCH($D675,Inputs!$B$24:$B$35,0)),MAX($F675-20,0)*INDEX(Inputs!$G$24:$G$35,MATCH($D675,Inputs!$B$24:$B$35,0)))</f>
        <v>2.06</v>
      </c>
      <c r="S675" s="22">
        <f>+SUM(P675,MAX($E675-20,0)*INDEX(Inputs!$F$24:$F$35,MATCH($D675,Inputs!$B$24:$B$35,0)),MAX($F675-20,0)*INDEX(Inputs!$G$24:$G$35,MATCH($D675,Inputs!$B$24:$B$35,0)))</f>
        <v>2.06</v>
      </c>
      <c r="U675" s="19"/>
    </row>
    <row r="676" spans="2:21" s="46" customFormat="1" x14ac:dyDescent="0.25">
      <c r="B676" s="48" t="s">
        <v>154</v>
      </c>
      <c r="C676" s="8">
        <v>2021</v>
      </c>
      <c r="D676" s="37">
        <v>8</v>
      </c>
      <c r="E676" s="49">
        <f>Data!J676</f>
        <v>22</v>
      </c>
      <c r="F676" s="49">
        <f>+Data!I676</f>
        <v>4.6079999999999997</v>
      </c>
      <c r="G676" s="31">
        <f>+NEM!G676</f>
        <v>-860.57489999999984</v>
      </c>
      <c r="H676" s="31">
        <f>NoSolar!E676</f>
        <v>1232.0228</v>
      </c>
      <c r="I676" s="31">
        <f>+NEM!M676</f>
        <v>0</v>
      </c>
      <c r="J676" s="31">
        <f>+NB.Hour!E676</f>
        <v>382.32429999999999</v>
      </c>
      <c r="K676" s="67">
        <v>0</v>
      </c>
      <c r="L676" s="31">
        <f>+-MIN(NEM!G676,0)</f>
        <v>860.57489999999984</v>
      </c>
      <c r="M676" s="31">
        <f>NB.Hour!H676</f>
        <v>1242.8992000000001</v>
      </c>
      <c r="N676" s="33">
        <f>NoSolar!H676</f>
        <v>129.67039969999999</v>
      </c>
      <c r="O676" s="33">
        <f>+NEM!P676</f>
        <v>0</v>
      </c>
      <c r="P676" s="33">
        <f>+NB.Hour!N676</f>
        <v>0</v>
      </c>
      <c r="Q676" s="22">
        <f>+SUM(N676,MAX($E676-20,0)*INDEX(Inputs!$F$24:$F$35,MATCH($D676,Inputs!$B$24:$B$35,0)),MAX($F676-20,0)*INDEX(Inputs!$G$24:$G$35,MATCH($D676,Inputs!$B$24:$B$35,0)))</f>
        <v>131.73039969999999</v>
      </c>
      <c r="R676" s="22">
        <f>+SUM(O676,MAX($E676-20,0)*INDEX(Inputs!$F$24:$F$35,MATCH($D676,Inputs!$B$24:$B$35,0)),MAX($F676-20,0)*INDEX(Inputs!$G$24:$G$35,MATCH($D676,Inputs!$B$24:$B$35,0)))</f>
        <v>2.06</v>
      </c>
      <c r="S676" s="22">
        <f>+SUM(P676,MAX($E676-20,0)*INDEX(Inputs!$F$24:$F$35,MATCH($D676,Inputs!$B$24:$B$35,0)),MAX($F676-20,0)*INDEX(Inputs!$G$24:$G$35,MATCH($D676,Inputs!$B$24:$B$35,0)))</f>
        <v>2.06</v>
      </c>
      <c r="U676" s="19"/>
    </row>
    <row r="677" spans="2:21" s="46" customFormat="1" x14ac:dyDescent="0.25">
      <c r="B677" s="48" t="s">
        <v>154</v>
      </c>
      <c r="C677" s="8">
        <v>2021</v>
      </c>
      <c r="D677" s="37">
        <v>9</v>
      </c>
      <c r="E677" s="49">
        <f>Data!J677</f>
        <v>22</v>
      </c>
      <c r="F677" s="49">
        <f>+Data!I677</f>
        <v>4.3007999999999997</v>
      </c>
      <c r="G677" s="31">
        <f>+NEM!G677</f>
        <v>-987.50580000000014</v>
      </c>
      <c r="H677" s="31">
        <f>NoSolar!E677</f>
        <v>790.73839999999996</v>
      </c>
      <c r="I677" s="31">
        <f>+NEM!M677</f>
        <v>0</v>
      </c>
      <c r="J677" s="31">
        <f>+NB.Hour!E677</f>
        <v>237.38049999999976</v>
      </c>
      <c r="K677" s="67">
        <v>0</v>
      </c>
      <c r="L677" s="31">
        <f>+-MIN(NEM!G677,0)</f>
        <v>987.50580000000014</v>
      </c>
      <c r="M677" s="31">
        <f>NB.Hour!H677</f>
        <v>1224.8862999999999</v>
      </c>
      <c r="N677" s="33">
        <f>NoSolar!H677</f>
        <v>74.916137492800004</v>
      </c>
      <c r="O677" s="33">
        <f>+NEM!P677</f>
        <v>0</v>
      </c>
      <c r="P677" s="33">
        <f>+NB.Hour!N677</f>
        <v>0</v>
      </c>
      <c r="Q677" s="22">
        <f>+SUM(N677,MAX($E677-20,0)*INDEX(Inputs!$F$24:$F$35,MATCH($D677,Inputs!$B$24:$B$35,0)),MAX($F677-20,0)*INDEX(Inputs!$G$24:$G$35,MATCH($D677,Inputs!$B$24:$B$35,0)))</f>
        <v>76.976137492800007</v>
      </c>
      <c r="R677" s="22">
        <f>+SUM(O677,MAX($E677-20,0)*INDEX(Inputs!$F$24:$F$35,MATCH($D677,Inputs!$B$24:$B$35,0)),MAX($F677-20,0)*INDEX(Inputs!$G$24:$G$35,MATCH($D677,Inputs!$B$24:$B$35,0)))</f>
        <v>2.06</v>
      </c>
      <c r="S677" s="22">
        <f>+SUM(P677,MAX($E677-20,0)*INDEX(Inputs!$F$24:$F$35,MATCH($D677,Inputs!$B$24:$B$35,0)),MAX($F677-20,0)*INDEX(Inputs!$G$24:$G$35,MATCH($D677,Inputs!$B$24:$B$35,0)))</f>
        <v>2.06</v>
      </c>
      <c r="U677" s="19"/>
    </row>
    <row r="678" spans="2:21" s="46" customFormat="1" x14ac:dyDescent="0.25">
      <c r="B678" s="48" t="s">
        <v>154</v>
      </c>
      <c r="C678" s="8">
        <v>2021</v>
      </c>
      <c r="D678" s="37">
        <v>10</v>
      </c>
      <c r="E678" s="49">
        <f>Data!J678</f>
        <v>22</v>
      </c>
      <c r="F678" s="49">
        <f>+Data!I678</f>
        <v>21.217199999999998</v>
      </c>
      <c r="G678" s="31">
        <f>+NEM!G678</f>
        <v>896.77140000000009</v>
      </c>
      <c r="H678" s="31">
        <f>NoSolar!E678</f>
        <v>2090.8416000000002</v>
      </c>
      <c r="I678" s="31">
        <f>+NEM!M678</f>
        <v>0</v>
      </c>
      <c r="J678" s="31">
        <f>+NB.Hour!E678</f>
        <v>1678.7501</v>
      </c>
      <c r="K678" s="67">
        <v>0</v>
      </c>
      <c r="L678" s="31">
        <f>+-MIN(NEM!G678,0)</f>
        <v>0</v>
      </c>
      <c r="M678" s="31">
        <f>NB.Hour!H678</f>
        <v>781.9787</v>
      </c>
      <c r="N678" s="33">
        <f>NoSolar!H678</f>
        <v>193.49883535360001</v>
      </c>
      <c r="O678" s="33">
        <f>+NEM!P678</f>
        <v>0</v>
      </c>
      <c r="P678" s="33">
        <f>+NB.Hour!N678</f>
        <v>38.29504399559994</v>
      </c>
      <c r="Q678" s="22">
        <f>+SUM(N678,MAX($E678-20,0)*INDEX(Inputs!$F$24:$F$35,MATCH($D678,Inputs!$B$24:$B$35,0)),MAX($F678-20,0)*INDEX(Inputs!$G$24:$G$35,MATCH($D678,Inputs!$B$24:$B$35,0)))</f>
        <v>200.97537535360001</v>
      </c>
      <c r="R678" s="22">
        <f>+SUM(O678,MAX($E678-20,0)*INDEX(Inputs!$F$24:$F$35,MATCH($D678,Inputs!$B$24:$B$35,0)),MAX($F678-20,0)*INDEX(Inputs!$G$24:$G$35,MATCH($D678,Inputs!$B$24:$B$35,0)))</f>
        <v>7.4765399999999929</v>
      </c>
      <c r="S678" s="22">
        <f>+SUM(P678,MAX($E678-20,0)*INDEX(Inputs!$F$24:$F$35,MATCH($D678,Inputs!$B$24:$B$35,0)),MAX($F678-20,0)*INDEX(Inputs!$G$24:$G$35,MATCH($D678,Inputs!$B$24:$B$35,0)))</f>
        <v>45.771583995599933</v>
      </c>
      <c r="U678" s="19"/>
    </row>
    <row r="679" spans="2:21" s="46" customFormat="1" x14ac:dyDescent="0.25">
      <c r="B679" s="48" t="s">
        <v>154</v>
      </c>
      <c r="C679" s="8">
        <v>2021</v>
      </c>
      <c r="D679" s="37">
        <v>11</v>
      </c>
      <c r="E679" s="49">
        <f>Data!J679</f>
        <v>22</v>
      </c>
      <c r="F679" s="49">
        <f>+Data!I679</f>
        <v>15.2576</v>
      </c>
      <c r="G679" s="31">
        <f>+NEM!G679</f>
        <v>3224.1304999999998</v>
      </c>
      <c r="H679" s="31">
        <f>NoSolar!E679</f>
        <v>4049.0266999999999</v>
      </c>
      <c r="I679" s="31">
        <f>+NEM!M679</f>
        <v>0</v>
      </c>
      <c r="J679" s="31">
        <f>+NB.Hour!E679</f>
        <v>3559.4161999999997</v>
      </c>
      <c r="K679" s="67">
        <v>0</v>
      </c>
      <c r="L679" s="31">
        <f>+-MIN(NEM!G679,0)</f>
        <v>0</v>
      </c>
      <c r="M679" s="31">
        <f>NB.Hour!H679</f>
        <v>335.28570000000002</v>
      </c>
      <c r="N679" s="33">
        <f>NoSolar!H679</f>
        <v>280.04278403320001</v>
      </c>
      <c r="O679" s="33">
        <f>+NEM!P679</f>
        <v>0</v>
      </c>
      <c r="P679" s="33">
        <f>+NB.Hour!N679</f>
        <v>245.72680605819997</v>
      </c>
      <c r="Q679" s="22">
        <f>+SUM(N679,MAX($E679-20,0)*INDEX(Inputs!$F$24:$F$35,MATCH($D679,Inputs!$B$24:$B$35,0)),MAX($F679-20,0)*INDEX(Inputs!$G$24:$G$35,MATCH($D679,Inputs!$B$24:$B$35,0)))</f>
        <v>282.10278403320001</v>
      </c>
      <c r="R679" s="22">
        <f>+SUM(O679,MAX($E679-20,0)*INDEX(Inputs!$F$24:$F$35,MATCH($D679,Inputs!$B$24:$B$35,0)),MAX($F679-20,0)*INDEX(Inputs!$G$24:$G$35,MATCH($D679,Inputs!$B$24:$B$35,0)))</f>
        <v>2.06</v>
      </c>
      <c r="S679" s="22">
        <f>+SUM(P679,MAX($E679-20,0)*INDEX(Inputs!$F$24:$F$35,MATCH($D679,Inputs!$B$24:$B$35,0)),MAX($F679-20,0)*INDEX(Inputs!$G$24:$G$35,MATCH($D679,Inputs!$B$24:$B$35,0)))</f>
        <v>247.78680605819997</v>
      </c>
      <c r="U679" s="19"/>
    </row>
    <row r="680" spans="2:21" s="46" customFormat="1" x14ac:dyDescent="0.25">
      <c r="B680" s="48" t="s">
        <v>154</v>
      </c>
      <c r="C680" s="8">
        <v>2021</v>
      </c>
      <c r="D680" s="37">
        <v>12</v>
      </c>
      <c r="E680" s="49">
        <f>Data!J680</f>
        <v>22</v>
      </c>
      <c r="F680" s="49">
        <f>+Data!I680</f>
        <v>15.2576</v>
      </c>
      <c r="G680" s="31">
        <f>+NEM!G680</f>
        <v>5655.8846999999996</v>
      </c>
      <c r="H680" s="31">
        <f>NoSolar!E680</f>
        <v>6117.7956999999997</v>
      </c>
      <c r="I680" s="31">
        <f>+NEM!M680</f>
        <v>4163.9940999999999</v>
      </c>
      <c r="J680" s="31">
        <f>+NB.Hour!E680</f>
        <v>5800.6376999999993</v>
      </c>
      <c r="K680" s="67">
        <v>0</v>
      </c>
      <c r="L680" s="31">
        <f>+-MIN(NEM!G680,0)</f>
        <v>0</v>
      </c>
      <c r="M680" s="31">
        <f>NB.Hour!H680</f>
        <v>144.75299999999999</v>
      </c>
      <c r="N680" s="33">
        <f>NoSolar!H680</f>
        <v>371.47409875719995</v>
      </c>
      <c r="O680" s="33">
        <f>+NEM!P680</f>
        <v>285.12388324360001</v>
      </c>
      <c r="P680" s="33">
        <f>+NB.Hour!N680</f>
        <v>351.98387285919995</v>
      </c>
      <c r="Q680" s="22">
        <f>+SUM(N680,MAX($E680-20,0)*INDEX(Inputs!$F$24:$F$35,MATCH($D680,Inputs!$B$24:$B$35,0)),MAX($F680-20,0)*INDEX(Inputs!$G$24:$G$35,MATCH($D680,Inputs!$B$24:$B$35,0)))</f>
        <v>373.53409875719996</v>
      </c>
      <c r="R680" s="22">
        <f>+SUM(O680,MAX($E680-20,0)*INDEX(Inputs!$F$24:$F$35,MATCH($D680,Inputs!$B$24:$B$35,0)),MAX($F680-20,0)*INDEX(Inputs!$G$24:$G$35,MATCH($D680,Inputs!$B$24:$B$35,0)))</f>
        <v>287.18388324360001</v>
      </c>
      <c r="S680" s="22">
        <f>+SUM(P680,MAX($E680-20,0)*INDEX(Inputs!$F$24:$F$35,MATCH($D680,Inputs!$B$24:$B$35,0)),MAX($F680-20,0)*INDEX(Inputs!$G$24:$G$35,MATCH($D680,Inputs!$B$24:$B$35,0)))</f>
        <v>354.04387285919995</v>
      </c>
      <c r="U680" s="19"/>
    </row>
    <row r="681" spans="2:21" s="46" customFormat="1" x14ac:dyDescent="0.25">
      <c r="B681" s="48" t="s">
        <v>155</v>
      </c>
      <c r="C681" s="8">
        <v>2021</v>
      </c>
      <c r="D681" s="37">
        <v>1</v>
      </c>
      <c r="E681" s="49">
        <f>Data!J681</f>
        <v>10</v>
      </c>
      <c r="F681" s="49">
        <f>+Data!I681</f>
        <v>8.7680000000000007</v>
      </c>
      <c r="G681" s="31">
        <f>+NEM!G681</f>
        <v>3491.0079999999998</v>
      </c>
      <c r="H681" s="31">
        <f>NoSolar!E681</f>
        <v>3562.1759999999999</v>
      </c>
      <c r="I681" s="31">
        <f>+NEM!M681</f>
        <v>3491.0079999999998</v>
      </c>
      <c r="J681" s="31">
        <f>+NB.Hour!E681</f>
        <v>3491.0079999999998</v>
      </c>
      <c r="K681" s="67">
        <v>0</v>
      </c>
      <c r="L681" s="31">
        <f>+-MIN(NEM!G681,0)</f>
        <v>0</v>
      </c>
      <c r="M681" s="31">
        <f>NB.Hour!H681</f>
        <v>0</v>
      </c>
      <c r="N681" s="33">
        <f>NoSolar!H681</f>
        <v>258.525930496</v>
      </c>
      <c r="O681" s="33">
        <f>+NEM!P681</f>
        <v>255.380589568</v>
      </c>
      <c r="P681" s="33">
        <f>+NB.Hour!N681</f>
        <v>255.380589568</v>
      </c>
      <c r="Q681" s="22">
        <f>+SUM(N681,MAX($E681-20,0)*INDEX(Inputs!$F$24:$F$35,MATCH($D681,Inputs!$B$24:$B$35,0)),MAX($F681-20,0)*INDEX(Inputs!$G$24:$G$35,MATCH($D681,Inputs!$B$24:$B$35,0)))</f>
        <v>258.525930496</v>
      </c>
      <c r="R681" s="22">
        <f>+SUM(O681,MAX($E681-20,0)*INDEX(Inputs!$F$24:$F$35,MATCH($D681,Inputs!$B$24:$B$35,0)),MAX($F681-20,0)*INDEX(Inputs!$G$24:$G$35,MATCH($D681,Inputs!$B$24:$B$35,0)))</f>
        <v>255.380589568</v>
      </c>
      <c r="S681" s="22">
        <f>+SUM(P681,MAX($E681-20,0)*INDEX(Inputs!$F$24:$F$35,MATCH($D681,Inputs!$B$24:$B$35,0)),MAX($F681-20,0)*INDEX(Inputs!$G$24:$G$35,MATCH($D681,Inputs!$B$24:$B$35,0)))</f>
        <v>255.380589568</v>
      </c>
      <c r="U681" s="19"/>
    </row>
    <row r="682" spans="2:21" s="46" customFormat="1" x14ac:dyDescent="0.25">
      <c r="B682" s="48" t="s">
        <v>155</v>
      </c>
      <c r="C682" s="8">
        <v>2021</v>
      </c>
      <c r="D682" s="37">
        <v>2</v>
      </c>
      <c r="E682" s="49">
        <f>Data!J682</f>
        <v>11</v>
      </c>
      <c r="F682" s="49">
        <f>+Data!I682</f>
        <v>8.64</v>
      </c>
      <c r="G682" s="31">
        <f>+NEM!G682</f>
        <v>2244.0320000000002</v>
      </c>
      <c r="H682" s="31">
        <f>NoSolar!E682</f>
        <v>2403.712</v>
      </c>
      <c r="I682" s="31">
        <f>+NEM!M682</f>
        <v>2244.0320000000002</v>
      </c>
      <c r="J682" s="31">
        <f>+NB.Hour!E682</f>
        <v>2244.8000000000002</v>
      </c>
      <c r="K682" s="67">
        <v>0</v>
      </c>
      <c r="L682" s="31">
        <f>+-MIN(NEM!G682,0)</f>
        <v>0</v>
      </c>
      <c r="M682" s="31">
        <f>NB.Hour!H682</f>
        <v>0.76800000000000002</v>
      </c>
      <c r="N682" s="33">
        <f>NoSolar!H682</f>
        <v>207.326455552</v>
      </c>
      <c r="O682" s="33">
        <f>+NEM!P682</f>
        <v>200.26923827200002</v>
      </c>
      <c r="P682" s="33">
        <f>+NB.Hour!N682</f>
        <v>200.27414272000001</v>
      </c>
      <c r="Q682" s="22">
        <f>+SUM(N682,MAX($E682-20,0)*INDEX(Inputs!$F$24:$F$35,MATCH($D682,Inputs!$B$24:$B$35,0)),MAX($F682-20,0)*INDEX(Inputs!$G$24:$G$35,MATCH($D682,Inputs!$B$24:$B$35,0)))</f>
        <v>207.326455552</v>
      </c>
      <c r="R682" s="22">
        <f>+SUM(O682,MAX($E682-20,0)*INDEX(Inputs!$F$24:$F$35,MATCH($D682,Inputs!$B$24:$B$35,0)),MAX($F682-20,0)*INDEX(Inputs!$G$24:$G$35,MATCH($D682,Inputs!$B$24:$B$35,0)))</f>
        <v>200.26923827200002</v>
      </c>
      <c r="S682" s="22">
        <f>+SUM(P682,MAX($E682-20,0)*INDEX(Inputs!$F$24:$F$35,MATCH($D682,Inputs!$B$24:$B$35,0)),MAX($F682-20,0)*INDEX(Inputs!$G$24:$G$35,MATCH($D682,Inputs!$B$24:$B$35,0)))</f>
        <v>200.27414272000001</v>
      </c>
      <c r="U682" s="19"/>
    </row>
    <row r="683" spans="2:21" s="46" customFormat="1" x14ac:dyDescent="0.25">
      <c r="B683" s="48" t="s">
        <v>155</v>
      </c>
      <c r="C683" s="8">
        <v>2021</v>
      </c>
      <c r="D683" s="37">
        <v>3</v>
      </c>
      <c r="E683" s="49">
        <f>Data!J683</f>
        <v>11</v>
      </c>
      <c r="F683" s="49">
        <f>+Data!I683</f>
        <v>5.6319999999999997</v>
      </c>
      <c r="G683" s="31">
        <f>+NEM!G683</f>
        <v>1715.048</v>
      </c>
      <c r="H683" s="31">
        <f>NoSolar!E683</f>
        <v>2002.3118999999999</v>
      </c>
      <c r="I683" s="31">
        <f>+NEM!M683</f>
        <v>1715.048</v>
      </c>
      <c r="J683" s="31">
        <f>+NB.Hour!E683</f>
        <v>1723.88</v>
      </c>
      <c r="K683" s="67">
        <v>0</v>
      </c>
      <c r="L683" s="31">
        <f>+-MIN(NEM!G683,0)</f>
        <v>0</v>
      </c>
      <c r="M683" s="31">
        <f>NB.Hour!H683</f>
        <v>8.8320000000000007</v>
      </c>
      <c r="N683" s="33">
        <f>NoSolar!H683</f>
        <v>189.58617673239999</v>
      </c>
      <c r="O683" s="33">
        <f>+NEM!P683</f>
        <v>162.48707761600002</v>
      </c>
      <c r="P683" s="33">
        <f>+NB.Hour!N683</f>
        <v>162.98990104000001</v>
      </c>
      <c r="Q683" s="22">
        <f>+SUM(N683,MAX($E683-20,0)*INDEX(Inputs!$F$24:$F$35,MATCH($D683,Inputs!$B$24:$B$35,0)),MAX($F683-20,0)*INDEX(Inputs!$G$24:$G$35,MATCH($D683,Inputs!$B$24:$B$35,0)))</f>
        <v>189.58617673239999</v>
      </c>
      <c r="R683" s="22">
        <f>+SUM(O683,MAX($E683-20,0)*INDEX(Inputs!$F$24:$F$35,MATCH($D683,Inputs!$B$24:$B$35,0)),MAX($F683-20,0)*INDEX(Inputs!$G$24:$G$35,MATCH($D683,Inputs!$B$24:$B$35,0)))</f>
        <v>162.48707761600002</v>
      </c>
      <c r="S683" s="22">
        <f>+SUM(P683,MAX($E683-20,0)*INDEX(Inputs!$F$24:$F$35,MATCH($D683,Inputs!$B$24:$B$35,0)),MAX($F683-20,0)*INDEX(Inputs!$G$24:$G$35,MATCH($D683,Inputs!$B$24:$B$35,0)))</f>
        <v>162.98990104000001</v>
      </c>
      <c r="U683" s="19"/>
    </row>
    <row r="684" spans="2:21" s="46" customFormat="1" x14ac:dyDescent="0.25">
      <c r="B684" s="48" t="s">
        <v>155</v>
      </c>
      <c r="C684" s="8">
        <v>2021</v>
      </c>
      <c r="D684" s="37">
        <v>4</v>
      </c>
      <c r="E684" s="49">
        <f>Data!J684</f>
        <v>11</v>
      </c>
      <c r="F684" s="49">
        <f>+Data!I684</f>
        <v>3.456</v>
      </c>
      <c r="G684" s="31">
        <f>+NEM!G684</f>
        <v>508.8</v>
      </c>
      <c r="H684" s="31">
        <f>NoSolar!E684</f>
        <v>872</v>
      </c>
      <c r="I684" s="31">
        <f>+NEM!M684</f>
        <v>508.8</v>
      </c>
      <c r="J684" s="31">
        <f>+NB.Hour!E684</f>
        <v>602.81600000000003</v>
      </c>
      <c r="K684" s="67">
        <v>0</v>
      </c>
      <c r="L684" s="31">
        <f>+-MIN(NEM!G684,0)</f>
        <v>0</v>
      </c>
      <c r="M684" s="31">
        <f>NB.Hour!H684</f>
        <v>94.016000000000005</v>
      </c>
      <c r="N684" s="33">
        <f>NoSolar!H684</f>
        <v>82.615024000000005</v>
      </c>
      <c r="O684" s="33">
        <f>+NEM!P684</f>
        <v>48.204729600000007</v>
      </c>
      <c r="P684" s="33">
        <f>+NB.Hour!N684</f>
        <v>53.557248512000008</v>
      </c>
      <c r="Q684" s="22">
        <f>+SUM(N684,MAX($E684-20,0)*INDEX(Inputs!$F$24:$F$35,MATCH($D684,Inputs!$B$24:$B$35,0)),MAX($F684-20,0)*INDEX(Inputs!$G$24:$G$35,MATCH($D684,Inputs!$B$24:$B$35,0)))</f>
        <v>82.615024000000005</v>
      </c>
      <c r="R684" s="22">
        <f>+SUM(O684,MAX($E684-20,0)*INDEX(Inputs!$F$24:$F$35,MATCH($D684,Inputs!$B$24:$B$35,0)),MAX($F684-20,0)*INDEX(Inputs!$G$24:$G$35,MATCH($D684,Inputs!$B$24:$B$35,0)))</f>
        <v>48.204729600000007</v>
      </c>
      <c r="S684" s="22">
        <f>+SUM(P684,MAX($E684-20,0)*INDEX(Inputs!$F$24:$F$35,MATCH($D684,Inputs!$B$24:$B$35,0)),MAX($F684-20,0)*INDEX(Inputs!$G$24:$G$35,MATCH($D684,Inputs!$B$24:$B$35,0)))</f>
        <v>53.557248512000008</v>
      </c>
      <c r="U684" s="19"/>
    </row>
    <row r="685" spans="2:21" s="46" customFormat="1" x14ac:dyDescent="0.25">
      <c r="B685" s="48" t="s">
        <v>155</v>
      </c>
      <c r="C685" s="8">
        <v>2021</v>
      </c>
      <c r="D685" s="37">
        <v>5</v>
      </c>
      <c r="E685" s="49">
        <f>Data!J685</f>
        <v>11</v>
      </c>
      <c r="F685" s="49">
        <f>+Data!I685</f>
        <v>3.1360000000000001</v>
      </c>
      <c r="G685" s="31">
        <f>+NEM!G685</f>
        <v>160.56009999999998</v>
      </c>
      <c r="H685" s="31">
        <f>NoSolar!E685</f>
        <v>548.54399999999998</v>
      </c>
      <c r="I685" s="31">
        <f>+NEM!M685</f>
        <v>160.56009999999998</v>
      </c>
      <c r="J685" s="31">
        <f>+NB.Hour!E685</f>
        <v>321.32810000000001</v>
      </c>
      <c r="K685" s="67">
        <v>0</v>
      </c>
      <c r="L685" s="31">
        <f>+-MIN(NEM!G685,0)</f>
        <v>0</v>
      </c>
      <c r="M685" s="31">
        <f>NB.Hour!H685</f>
        <v>160.768</v>
      </c>
      <c r="N685" s="33">
        <f>NoSolar!H685</f>
        <v>51.970155648000002</v>
      </c>
      <c r="O685" s="33">
        <f>+NEM!P685</f>
        <v>15.211784994199999</v>
      </c>
      <c r="P685" s="33">
        <f>+NB.Hour!N685</f>
        <v>24.364628770200003</v>
      </c>
      <c r="Q685" s="22">
        <f>+SUM(N685,MAX($E685-20,0)*INDEX(Inputs!$F$24:$F$35,MATCH($D685,Inputs!$B$24:$B$35,0)),MAX($F685-20,0)*INDEX(Inputs!$G$24:$G$35,MATCH($D685,Inputs!$B$24:$B$35,0)))</f>
        <v>51.970155648000002</v>
      </c>
      <c r="R685" s="22">
        <f>+SUM(O685,MAX($E685-20,0)*INDEX(Inputs!$F$24:$F$35,MATCH($D685,Inputs!$B$24:$B$35,0)),MAX($F685-20,0)*INDEX(Inputs!$G$24:$G$35,MATCH($D685,Inputs!$B$24:$B$35,0)))</f>
        <v>15.211784994199999</v>
      </c>
      <c r="S685" s="22">
        <f>+SUM(P685,MAX($E685-20,0)*INDEX(Inputs!$F$24:$F$35,MATCH($D685,Inputs!$B$24:$B$35,0)),MAX($F685-20,0)*INDEX(Inputs!$G$24:$G$35,MATCH($D685,Inputs!$B$24:$B$35,0)))</f>
        <v>24.364628770200003</v>
      </c>
      <c r="U685" s="19"/>
    </row>
    <row r="686" spans="2:21" s="46" customFormat="1" x14ac:dyDescent="0.25">
      <c r="B686" s="48" t="s">
        <v>155</v>
      </c>
      <c r="C686" s="8">
        <v>2021</v>
      </c>
      <c r="D686" s="37">
        <v>6</v>
      </c>
      <c r="E686" s="49">
        <f>Data!J686</f>
        <v>11</v>
      </c>
      <c r="F686" s="49">
        <f>+Data!I686</f>
        <v>2.7519999999999998</v>
      </c>
      <c r="G686" s="31">
        <f>+NEM!G686</f>
        <v>101.44</v>
      </c>
      <c r="H686" s="31">
        <f>NoSolar!E686</f>
        <v>509.88799999999998</v>
      </c>
      <c r="I686" s="31">
        <f>+NEM!M686</f>
        <v>101.44</v>
      </c>
      <c r="J686" s="31">
        <f>+NB.Hour!E686</f>
        <v>283.584</v>
      </c>
      <c r="K686" s="67">
        <v>0</v>
      </c>
      <c r="L686" s="31">
        <f>+-MIN(NEM!G686,0)</f>
        <v>0</v>
      </c>
      <c r="M686" s="31">
        <f>NB.Hour!H686</f>
        <v>182.14400000000001</v>
      </c>
      <c r="N686" s="33">
        <f>NoSolar!H686</f>
        <v>53.665711999999999</v>
      </c>
      <c r="O686" s="33">
        <f>+NEM!P686</f>
        <v>10.67656</v>
      </c>
      <c r="P686" s="33">
        <f>+NB.Hour!N686</f>
        <v>22.960351359999997</v>
      </c>
      <c r="Q686" s="22">
        <f>+SUM(N686,MAX($E686-20,0)*INDEX(Inputs!$F$24:$F$35,MATCH($D686,Inputs!$B$24:$B$35,0)),MAX($F686-20,0)*INDEX(Inputs!$G$24:$G$35,MATCH($D686,Inputs!$B$24:$B$35,0)))</f>
        <v>53.665711999999999</v>
      </c>
      <c r="R686" s="22">
        <f>+SUM(O686,MAX($E686-20,0)*INDEX(Inputs!$F$24:$F$35,MATCH($D686,Inputs!$B$24:$B$35,0)),MAX($F686-20,0)*INDEX(Inputs!$G$24:$G$35,MATCH($D686,Inputs!$B$24:$B$35,0)))</f>
        <v>10.67656</v>
      </c>
      <c r="S686" s="22">
        <f>+SUM(P686,MAX($E686-20,0)*INDEX(Inputs!$F$24:$F$35,MATCH($D686,Inputs!$B$24:$B$35,0)),MAX($F686-20,0)*INDEX(Inputs!$G$24:$G$35,MATCH($D686,Inputs!$B$24:$B$35,0)))</f>
        <v>22.960351359999997</v>
      </c>
      <c r="U686" s="19"/>
    </row>
    <row r="687" spans="2:21" s="46" customFormat="1" x14ac:dyDescent="0.25">
      <c r="B687" s="48" t="s">
        <v>155</v>
      </c>
      <c r="C687" s="8">
        <v>2021</v>
      </c>
      <c r="D687" s="37">
        <v>7</v>
      </c>
      <c r="E687" s="49">
        <f>Data!J687</f>
        <v>11</v>
      </c>
      <c r="F687" s="49">
        <f>+Data!I687</f>
        <v>3.1360000000000001</v>
      </c>
      <c r="G687" s="31">
        <f>+NEM!G687</f>
        <v>220.99200000000008</v>
      </c>
      <c r="H687" s="31">
        <f>NoSolar!E687</f>
        <v>567.48800000000006</v>
      </c>
      <c r="I687" s="31">
        <f>+NEM!M687</f>
        <v>220.99200000000008</v>
      </c>
      <c r="J687" s="31">
        <f>+NB.Hour!E687</f>
        <v>337.6</v>
      </c>
      <c r="K687" s="67">
        <v>0</v>
      </c>
      <c r="L687" s="31">
        <f>+-MIN(NEM!G687,0)</f>
        <v>0</v>
      </c>
      <c r="M687" s="31">
        <f>NB.Hour!H687</f>
        <v>116.608</v>
      </c>
      <c r="N687" s="33">
        <f>NoSolar!H687</f>
        <v>59.728112000000003</v>
      </c>
      <c r="O687" s="33">
        <f>+NEM!P687</f>
        <v>23.259408000000008</v>
      </c>
      <c r="P687" s="33">
        <f>+NB.Hour!N687</f>
        <v>31.123451520000003</v>
      </c>
      <c r="Q687" s="22">
        <f>+SUM(N687,MAX($E687-20,0)*INDEX(Inputs!$F$24:$F$35,MATCH($D687,Inputs!$B$24:$B$35,0)),MAX($F687-20,0)*INDEX(Inputs!$G$24:$G$35,MATCH($D687,Inputs!$B$24:$B$35,0)))</f>
        <v>59.728112000000003</v>
      </c>
      <c r="R687" s="22">
        <f>+SUM(O687,MAX($E687-20,0)*INDEX(Inputs!$F$24:$F$35,MATCH($D687,Inputs!$B$24:$B$35,0)),MAX($F687-20,0)*INDEX(Inputs!$G$24:$G$35,MATCH($D687,Inputs!$B$24:$B$35,0)))</f>
        <v>23.259408000000008</v>
      </c>
      <c r="S687" s="22">
        <f>+SUM(P687,MAX($E687-20,0)*INDEX(Inputs!$F$24:$F$35,MATCH($D687,Inputs!$B$24:$B$35,0)),MAX($F687-20,0)*INDEX(Inputs!$G$24:$G$35,MATCH($D687,Inputs!$B$24:$B$35,0)))</f>
        <v>31.123451520000003</v>
      </c>
      <c r="U687" s="19"/>
    </row>
    <row r="688" spans="2:21" s="46" customFormat="1" x14ac:dyDescent="0.25">
      <c r="B688" s="48" t="s">
        <v>155</v>
      </c>
      <c r="C688" s="8">
        <v>2021</v>
      </c>
      <c r="D688" s="37">
        <v>8</v>
      </c>
      <c r="E688" s="49">
        <f>Data!J688</f>
        <v>11</v>
      </c>
      <c r="F688" s="49">
        <f>+Data!I688</f>
        <v>4.16</v>
      </c>
      <c r="G688" s="31">
        <f>+NEM!G688</f>
        <v>262.25600000000003</v>
      </c>
      <c r="H688" s="31">
        <f>NoSolar!E688</f>
        <v>538.19200000000001</v>
      </c>
      <c r="I688" s="31">
        <f>+NEM!M688</f>
        <v>262.25600000000003</v>
      </c>
      <c r="J688" s="31">
        <f>+NB.Hour!E688</f>
        <v>352.11200000000002</v>
      </c>
      <c r="K688" s="67">
        <v>0</v>
      </c>
      <c r="L688" s="31">
        <f>+-MIN(NEM!G688,0)</f>
        <v>0</v>
      </c>
      <c r="M688" s="31">
        <f>NB.Hour!H688</f>
        <v>89.855999999999995</v>
      </c>
      <c r="N688" s="33">
        <f>NoSolar!H688</f>
        <v>56.644708000000001</v>
      </c>
      <c r="O688" s="33">
        <f>+NEM!P688</f>
        <v>27.602444000000002</v>
      </c>
      <c r="P688" s="33">
        <f>+NB.Hour!N688</f>
        <v>33.662332640000002</v>
      </c>
      <c r="Q688" s="22">
        <f>+SUM(N688,MAX($E688-20,0)*INDEX(Inputs!$F$24:$F$35,MATCH($D688,Inputs!$B$24:$B$35,0)),MAX($F688-20,0)*INDEX(Inputs!$G$24:$G$35,MATCH($D688,Inputs!$B$24:$B$35,0)))</f>
        <v>56.644708000000001</v>
      </c>
      <c r="R688" s="22">
        <f>+SUM(O688,MAX($E688-20,0)*INDEX(Inputs!$F$24:$F$35,MATCH($D688,Inputs!$B$24:$B$35,0)),MAX($F688-20,0)*INDEX(Inputs!$G$24:$G$35,MATCH($D688,Inputs!$B$24:$B$35,0)))</f>
        <v>27.602444000000002</v>
      </c>
      <c r="S688" s="22">
        <f>+SUM(P688,MAX($E688-20,0)*INDEX(Inputs!$F$24:$F$35,MATCH($D688,Inputs!$B$24:$B$35,0)),MAX($F688-20,0)*INDEX(Inputs!$G$24:$G$35,MATCH($D688,Inputs!$B$24:$B$35,0)))</f>
        <v>33.662332640000002</v>
      </c>
      <c r="U688" s="19"/>
    </row>
    <row r="689" spans="2:21" s="46" customFormat="1" x14ac:dyDescent="0.25">
      <c r="B689" s="48" t="s">
        <v>155</v>
      </c>
      <c r="C689" s="8">
        <v>2021</v>
      </c>
      <c r="D689" s="37">
        <v>9</v>
      </c>
      <c r="E689" s="49">
        <f>Data!J689</f>
        <v>11</v>
      </c>
      <c r="F689" s="49">
        <f>+Data!I689</f>
        <v>3.84</v>
      </c>
      <c r="G689" s="31">
        <f>+NEM!G689</f>
        <v>452.50399999999996</v>
      </c>
      <c r="H689" s="31">
        <f>NoSolar!E689</f>
        <v>660.99199999999996</v>
      </c>
      <c r="I689" s="31">
        <f>+NEM!M689</f>
        <v>452.50399999999996</v>
      </c>
      <c r="J689" s="31">
        <f>+NB.Hour!E689</f>
        <v>507.13589999999999</v>
      </c>
      <c r="K689" s="67">
        <v>0</v>
      </c>
      <c r="L689" s="31">
        <f>+-MIN(NEM!G689,0)</f>
        <v>0</v>
      </c>
      <c r="M689" s="31">
        <f>NB.Hour!H689</f>
        <v>54.631900000000002</v>
      </c>
      <c r="N689" s="33">
        <f>NoSolar!H689</f>
        <v>62.623704064000002</v>
      </c>
      <c r="O689" s="33">
        <f>+NEM!P689</f>
        <v>42.871133968000002</v>
      </c>
      <c r="P689" s="33">
        <f>+NB.Hour!N689</f>
        <v>45.981437298800003</v>
      </c>
      <c r="Q689" s="22">
        <f>+SUM(N689,MAX($E689-20,0)*INDEX(Inputs!$F$24:$F$35,MATCH($D689,Inputs!$B$24:$B$35,0)),MAX($F689-20,0)*INDEX(Inputs!$G$24:$G$35,MATCH($D689,Inputs!$B$24:$B$35,0)))</f>
        <v>62.623704064000002</v>
      </c>
      <c r="R689" s="22">
        <f>+SUM(O689,MAX($E689-20,0)*INDEX(Inputs!$F$24:$F$35,MATCH($D689,Inputs!$B$24:$B$35,0)),MAX($F689-20,0)*INDEX(Inputs!$G$24:$G$35,MATCH($D689,Inputs!$B$24:$B$35,0)))</f>
        <v>42.871133968000002</v>
      </c>
      <c r="S689" s="22">
        <f>+SUM(P689,MAX($E689-20,0)*INDEX(Inputs!$F$24:$F$35,MATCH($D689,Inputs!$B$24:$B$35,0)),MAX($F689-20,0)*INDEX(Inputs!$G$24:$G$35,MATCH($D689,Inputs!$B$24:$B$35,0)))</f>
        <v>45.981437298800003</v>
      </c>
      <c r="U689" s="19"/>
    </row>
    <row r="690" spans="2:21" s="46" customFormat="1" x14ac:dyDescent="0.25">
      <c r="B690" s="48" t="s">
        <v>155</v>
      </c>
      <c r="C690" s="8">
        <v>2021</v>
      </c>
      <c r="D690" s="37">
        <v>10</v>
      </c>
      <c r="E690" s="49">
        <f>Data!J690</f>
        <v>11</v>
      </c>
      <c r="F690" s="49">
        <f>+Data!I690</f>
        <v>4.9279999999999999</v>
      </c>
      <c r="G690" s="31">
        <f>+NEM!G690</f>
        <v>808.57600000000002</v>
      </c>
      <c r="H690" s="31">
        <f>NoSolar!E690</f>
        <v>949.952</v>
      </c>
      <c r="I690" s="31">
        <f>+NEM!M690</f>
        <v>808.57600000000002</v>
      </c>
      <c r="J690" s="31">
        <f>+NB.Hour!E690</f>
        <v>820.8</v>
      </c>
      <c r="K690" s="67">
        <v>0</v>
      </c>
      <c r="L690" s="31">
        <f>+-MIN(NEM!G690,0)</f>
        <v>0</v>
      </c>
      <c r="M690" s="31">
        <f>NB.Hour!H690</f>
        <v>12.224</v>
      </c>
      <c r="N690" s="33">
        <f>NoSolar!H690</f>
        <v>90.00035238400001</v>
      </c>
      <c r="O690" s="33">
        <f>+NEM!P690</f>
        <v>76.606107392000013</v>
      </c>
      <c r="P690" s="33">
        <f>+NB.Hour!N690</f>
        <v>77.302044159999994</v>
      </c>
      <c r="Q690" s="22">
        <f>+SUM(N690,MAX($E690-20,0)*INDEX(Inputs!$F$24:$F$35,MATCH($D690,Inputs!$B$24:$B$35,0)),MAX($F690-20,0)*INDEX(Inputs!$G$24:$G$35,MATCH($D690,Inputs!$B$24:$B$35,0)))</f>
        <v>90.00035238400001</v>
      </c>
      <c r="R690" s="22">
        <f>+SUM(O690,MAX($E690-20,0)*INDEX(Inputs!$F$24:$F$35,MATCH($D690,Inputs!$B$24:$B$35,0)),MAX($F690-20,0)*INDEX(Inputs!$G$24:$G$35,MATCH($D690,Inputs!$B$24:$B$35,0)))</f>
        <v>76.606107392000013</v>
      </c>
      <c r="S690" s="22">
        <f>+SUM(P690,MAX($E690-20,0)*INDEX(Inputs!$F$24:$F$35,MATCH($D690,Inputs!$B$24:$B$35,0)),MAX($F690-20,0)*INDEX(Inputs!$G$24:$G$35,MATCH($D690,Inputs!$B$24:$B$35,0)))</f>
        <v>77.302044159999994</v>
      </c>
      <c r="U690" s="19"/>
    </row>
    <row r="691" spans="2:21" s="46" customFormat="1" x14ac:dyDescent="0.25">
      <c r="B691" s="48" t="s">
        <v>155</v>
      </c>
      <c r="C691" s="8">
        <v>2021</v>
      </c>
      <c r="D691" s="37">
        <v>11</v>
      </c>
      <c r="E691" s="49">
        <f>Data!J691</f>
        <v>11</v>
      </c>
      <c r="F691" s="49">
        <f>+Data!I691</f>
        <v>7.8719999999999999</v>
      </c>
      <c r="G691" s="31">
        <f>+NEM!G691</f>
        <v>1655.1979999999999</v>
      </c>
      <c r="H691" s="31">
        <f>NoSolar!E691</f>
        <v>1766.11</v>
      </c>
      <c r="I691" s="31">
        <f>+NEM!M691</f>
        <v>1655.1979999999999</v>
      </c>
      <c r="J691" s="31">
        <f>+NB.Hour!E691</f>
        <v>1655.838</v>
      </c>
      <c r="K691" s="67">
        <v>0</v>
      </c>
      <c r="L691" s="31">
        <f>+-MIN(NEM!G691,0)</f>
        <v>0</v>
      </c>
      <c r="M691" s="31">
        <f>NB.Hour!H691</f>
        <v>0.64</v>
      </c>
      <c r="N691" s="33">
        <f>NoSolar!H691</f>
        <v>167.32479362000001</v>
      </c>
      <c r="O691" s="33">
        <f>+NEM!P691</f>
        <v>156.816768916</v>
      </c>
      <c r="P691" s="33">
        <f>+NB.Hour!N691</f>
        <v>156.85320539600002</v>
      </c>
      <c r="Q691" s="22">
        <f>+SUM(N691,MAX($E691-20,0)*INDEX(Inputs!$F$24:$F$35,MATCH($D691,Inputs!$B$24:$B$35,0)),MAX($F691-20,0)*INDEX(Inputs!$G$24:$G$35,MATCH($D691,Inputs!$B$24:$B$35,0)))</f>
        <v>167.32479362000001</v>
      </c>
      <c r="R691" s="22">
        <f>+SUM(O691,MAX($E691-20,0)*INDEX(Inputs!$F$24:$F$35,MATCH($D691,Inputs!$B$24:$B$35,0)),MAX($F691-20,0)*INDEX(Inputs!$G$24:$G$35,MATCH($D691,Inputs!$B$24:$B$35,0)))</f>
        <v>156.816768916</v>
      </c>
      <c r="S691" s="22">
        <f>+SUM(P691,MAX($E691-20,0)*INDEX(Inputs!$F$24:$F$35,MATCH($D691,Inputs!$B$24:$B$35,0)),MAX($F691-20,0)*INDEX(Inputs!$G$24:$G$35,MATCH($D691,Inputs!$B$24:$B$35,0)))</f>
        <v>156.85320539600002</v>
      </c>
      <c r="U691" s="19"/>
    </row>
    <row r="692" spans="2:21" s="46" customFormat="1" x14ac:dyDescent="0.25">
      <c r="B692" s="48" t="s">
        <v>155</v>
      </c>
      <c r="C692" s="8">
        <v>2021</v>
      </c>
      <c r="D692" s="37">
        <v>12</v>
      </c>
      <c r="E692" s="49">
        <f>Data!J692</f>
        <v>11</v>
      </c>
      <c r="F692" s="49">
        <f>+Data!I692</f>
        <v>9.2799999999999994</v>
      </c>
      <c r="G692" s="31">
        <f>+NEM!G692</f>
        <v>3109.056</v>
      </c>
      <c r="H692" s="31">
        <f>NoSolar!E692</f>
        <v>3144.8319999999999</v>
      </c>
      <c r="I692" s="31">
        <f>+NEM!M692</f>
        <v>3109.056</v>
      </c>
      <c r="J692" s="31">
        <f>+NB.Hour!E692</f>
        <v>3109.056</v>
      </c>
      <c r="K692" s="67">
        <v>0</v>
      </c>
      <c r="L692" s="31">
        <f>+-MIN(NEM!G692,0)</f>
        <v>0</v>
      </c>
      <c r="M692" s="31">
        <f>NB.Hour!H692</f>
        <v>0</v>
      </c>
      <c r="N692" s="33">
        <f>NoSolar!H692</f>
        <v>240.08099507200001</v>
      </c>
      <c r="O692" s="33">
        <f>+NEM!P692</f>
        <v>238.49983897600001</v>
      </c>
      <c r="P692" s="33">
        <f>+NB.Hour!N692</f>
        <v>238.49983897600001</v>
      </c>
      <c r="Q692" s="22">
        <f>+SUM(N692,MAX($E692-20,0)*INDEX(Inputs!$F$24:$F$35,MATCH($D692,Inputs!$B$24:$B$35,0)),MAX($F692-20,0)*INDEX(Inputs!$G$24:$G$35,MATCH($D692,Inputs!$B$24:$B$35,0)))</f>
        <v>240.08099507200001</v>
      </c>
      <c r="R692" s="22">
        <f>+SUM(O692,MAX($E692-20,0)*INDEX(Inputs!$F$24:$F$35,MATCH($D692,Inputs!$B$24:$B$35,0)),MAX($F692-20,0)*INDEX(Inputs!$G$24:$G$35,MATCH($D692,Inputs!$B$24:$B$35,0)))</f>
        <v>238.49983897600001</v>
      </c>
      <c r="S692" s="22">
        <f>+SUM(P692,MAX($E692-20,0)*INDEX(Inputs!$F$24:$F$35,MATCH($D692,Inputs!$B$24:$B$35,0)),MAX($F692-20,0)*INDEX(Inputs!$G$24:$G$35,MATCH($D692,Inputs!$B$24:$B$35,0)))</f>
        <v>238.49983897600001</v>
      </c>
      <c r="U692" s="19"/>
    </row>
    <row r="693" spans="2:21" s="46" customFormat="1" x14ac:dyDescent="0.25">
      <c r="B693" s="48" t="s">
        <v>156</v>
      </c>
      <c r="C693" s="8">
        <v>2021</v>
      </c>
      <c r="D693" s="37">
        <v>1</v>
      </c>
      <c r="E693" s="49">
        <f>Data!J693</f>
        <v>21</v>
      </c>
      <c r="F693" s="49">
        <f>+Data!I693</f>
        <v>15.231999999999999</v>
      </c>
      <c r="G693" s="31">
        <f>+NEM!G693</f>
        <v>6044.6481000000003</v>
      </c>
      <c r="H693" s="31">
        <f>NoSolar!E693</f>
        <v>6490.0640000000003</v>
      </c>
      <c r="I693" s="31">
        <f>+NEM!M693</f>
        <v>6044.6481000000003</v>
      </c>
      <c r="J693" s="31">
        <f>+NB.Hour!E693</f>
        <v>6044.6481000000003</v>
      </c>
      <c r="K693" s="67">
        <v>0</v>
      </c>
      <c r="L693" s="31">
        <f>+-MIN(NEM!G693,0)</f>
        <v>0</v>
      </c>
      <c r="M693" s="31">
        <f>NB.Hour!H693</f>
        <v>0</v>
      </c>
      <c r="N693" s="33">
        <f>NoSolar!H693</f>
        <v>387.92686854400006</v>
      </c>
      <c r="O693" s="33">
        <f>+NEM!P693</f>
        <v>368.24126742760001</v>
      </c>
      <c r="P693" s="33">
        <f>+NB.Hour!N693</f>
        <v>368.24126742760001</v>
      </c>
      <c r="Q693" s="22">
        <f>+SUM(N693,MAX($E693-20,0)*INDEX(Inputs!$F$24:$F$35,MATCH($D693,Inputs!$B$24:$B$35,0)),MAX($F693-20,0)*INDEX(Inputs!$G$24:$G$35,MATCH($D693,Inputs!$B$24:$B$35,0)))</f>
        <v>388.95686854400003</v>
      </c>
      <c r="R693" s="22">
        <f>+SUM(O693,MAX($E693-20,0)*INDEX(Inputs!$F$24:$F$35,MATCH($D693,Inputs!$B$24:$B$35,0)),MAX($F693-20,0)*INDEX(Inputs!$G$24:$G$35,MATCH($D693,Inputs!$B$24:$B$35,0)))</f>
        <v>369.27126742759998</v>
      </c>
      <c r="S693" s="22">
        <f>+SUM(P693,MAX($E693-20,0)*INDEX(Inputs!$F$24:$F$35,MATCH($D693,Inputs!$B$24:$B$35,0)),MAX($F693-20,0)*INDEX(Inputs!$G$24:$G$35,MATCH($D693,Inputs!$B$24:$B$35,0)))</f>
        <v>369.27126742759998</v>
      </c>
      <c r="U693" s="19"/>
    </row>
    <row r="694" spans="2:21" s="46" customFormat="1" x14ac:dyDescent="0.25">
      <c r="B694" s="48" t="s">
        <v>156</v>
      </c>
      <c r="C694" s="8">
        <v>2021</v>
      </c>
      <c r="D694" s="37">
        <v>2</v>
      </c>
      <c r="E694" s="49">
        <f>Data!J694</f>
        <v>21</v>
      </c>
      <c r="F694" s="49">
        <f>+Data!I694</f>
        <v>13.44</v>
      </c>
      <c r="G694" s="31">
        <f>+NEM!G694</f>
        <v>5082.7119000000002</v>
      </c>
      <c r="H694" s="31">
        <f>NoSolar!E694</f>
        <v>5684.2479000000003</v>
      </c>
      <c r="I694" s="31">
        <f>+NEM!M694</f>
        <v>5082.7119000000002</v>
      </c>
      <c r="J694" s="31">
        <f>+NB.Hour!E694</f>
        <v>5082.7119000000002</v>
      </c>
      <c r="K694" s="67">
        <v>0</v>
      </c>
      <c r="L694" s="31">
        <f>+-MIN(NEM!G694,0)</f>
        <v>0</v>
      </c>
      <c r="M694" s="31">
        <f>NB.Hour!H694</f>
        <v>0</v>
      </c>
      <c r="N694" s="33">
        <f>NoSolar!H694</f>
        <v>352.31302018840006</v>
      </c>
      <c r="O694" s="33">
        <f>+NEM!P694</f>
        <v>325.72753513240002</v>
      </c>
      <c r="P694" s="33">
        <f>+NB.Hour!N694</f>
        <v>325.72753513240002</v>
      </c>
      <c r="Q694" s="22">
        <f>+SUM(N694,MAX($E694-20,0)*INDEX(Inputs!$F$24:$F$35,MATCH($D694,Inputs!$B$24:$B$35,0)),MAX($F694-20,0)*INDEX(Inputs!$G$24:$G$35,MATCH($D694,Inputs!$B$24:$B$35,0)))</f>
        <v>353.34302018840003</v>
      </c>
      <c r="R694" s="22">
        <f>+SUM(O694,MAX($E694-20,0)*INDEX(Inputs!$F$24:$F$35,MATCH($D694,Inputs!$B$24:$B$35,0)),MAX($F694-20,0)*INDEX(Inputs!$G$24:$G$35,MATCH($D694,Inputs!$B$24:$B$35,0)))</f>
        <v>326.75753513239999</v>
      </c>
      <c r="S694" s="22">
        <f>+SUM(P694,MAX($E694-20,0)*INDEX(Inputs!$F$24:$F$35,MATCH($D694,Inputs!$B$24:$B$35,0)),MAX($F694-20,0)*INDEX(Inputs!$G$24:$G$35,MATCH($D694,Inputs!$B$24:$B$35,0)))</f>
        <v>326.75753513239999</v>
      </c>
      <c r="U694" s="19"/>
    </row>
    <row r="695" spans="2:21" s="46" customFormat="1" x14ac:dyDescent="0.25">
      <c r="B695" s="48" t="s">
        <v>156</v>
      </c>
      <c r="C695" s="8">
        <v>2021</v>
      </c>
      <c r="D695" s="37">
        <v>3</v>
      </c>
      <c r="E695" s="49">
        <f>Data!J695</f>
        <v>19</v>
      </c>
      <c r="F695" s="49">
        <f>+Data!I695</f>
        <v>14.592000000000001</v>
      </c>
      <c r="G695" s="31">
        <f>+NEM!G695</f>
        <v>4029.7198000000003</v>
      </c>
      <c r="H695" s="31">
        <f>NoSolar!E695</f>
        <v>5397.1917000000003</v>
      </c>
      <c r="I695" s="31">
        <f>+NEM!M695</f>
        <v>4029.7198000000003</v>
      </c>
      <c r="J695" s="31">
        <f>+NB.Hour!E695</f>
        <v>4051.2878000000005</v>
      </c>
      <c r="K695" s="67">
        <v>0</v>
      </c>
      <c r="L695" s="31">
        <f>+-MIN(NEM!G695,0)</f>
        <v>0</v>
      </c>
      <c r="M695" s="31">
        <f>NB.Hour!H695</f>
        <v>21.568000000000001</v>
      </c>
      <c r="N695" s="33">
        <f>NoSolar!H695</f>
        <v>339.62628437320001</v>
      </c>
      <c r="O695" s="33">
        <f>+NEM!P695</f>
        <v>279.18949628080003</v>
      </c>
      <c r="P695" s="33">
        <f>+NB.Hour!N695</f>
        <v>279.32722952879999</v>
      </c>
      <c r="Q695" s="22">
        <f>+SUM(N695,MAX($E695-20,0)*INDEX(Inputs!$F$24:$F$35,MATCH($D695,Inputs!$B$24:$B$35,0)),MAX($F695-20,0)*INDEX(Inputs!$G$24:$G$35,MATCH($D695,Inputs!$B$24:$B$35,0)))</f>
        <v>339.62628437320001</v>
      </c>
      <c r="R695" s="22">
        <f>+SUM(O695,MAX($E695-20,0)*INDEX(Inputs!$F$24:$F$35,MATCH($D695,Inputs!$B$24:$B$35,0)),MAX($F695-20,0)*INDEX(Inputs!$G$24:$G$35,MATCH($D695,Inputs!$B$24:$B$35,0)))</f>
        <v>279.18949628080003</v>
      </c>
      <c r="S695" s="22">
        <f>+SUM(P695,MAX($E695-20,0)*INDEX(Inputs!$F$24:$F$35,MATCH($D695,Inputs!$B$24:$B$35,0)),MAX($F695-20,0)*INDEX(Inputs!$G$24:$G$35,MATCH($D695,Inputs!$B$24:$B$35,0)))</f>
        <v>279.32722952879999</v>
      </c>
      <c r="U695" s="19"/>
    </row>
    <row r="696" spans="2:21" s="46" customFormat="1" x14ac:dyDescent="0.25">
      <c r="B696" s="48" t="s">
        <v>156</v>
      </c>
      <c r="C696" s="8">
        <v>2021</v>
      </c>
      <c r="D696" s="37">
        <v>4</v>
      </c>
      <c r="E696" s="49">
        <f>Data!J696</f>
        <v>18</v>
      </c>
      <c r="F696" s="49">
        <f>+Data!I696</f>
        <v>11.776</v>
      </c>
      <c r="G696" s="31">
        <f>+NEM!G696</f>
        <v>3060.3679000000002</v>
      </c>
      <c r="H696" s="31">
        <f>NoSolar!E696</f>
        <v>4702.2079000000003</v>
      </c>
      <c r="I696" s="31">
        <f>+NEM!M696</f>
        <v>3060.3679000000002</v>
      </c>
      <c r="J696" s="31">
        <f>+NB.Hour!E696</f>
        <v>3173.4398999999999</v>
      </c>
      <c r="K696" s="67">
        <v>0</v>
      </c>
      <c r="L696" s="31">
        <f>+-MIN(NEM!G696,0)</f>
        <v>0</v>
      </c>
      <c r="M696" s="31">
        <f>NB.Hour!H696</f>
        <v>113.072</v>
      </c>
      <c r="N696" s="33">
        <f>NoSolar!H696</f>
        <v>308.91078034840001</v>
      </c>
      <c r="O696" s="33">
        <f>+NEM!P696</f>
        <v>236.34801970840002</v>
      </c>
      <c r="P696" s="33">
        <f>+NB.Hour!N696</f>
        <v>237.07009750040001</v>
      </c>
      <c r="Q696" s="22">
        <f>+SUM(N696,MAX($E696-20,0)*INDEX(Inputs!$F$24:$F$35,MATCH($D696,Inputs!$B$24:$B$35,0)),MAX($F696-20,0)*INDEX(Inputs!$G$24:$G$35,MATCH($D696,Inputs!$B$24:$B$35,0)))</f>
        <v>308.91078034840001</v>
      </c>
      <c r="R696" s="22">
        <f>+SUM(O696,MAX($E696-20,0)*INDEX(Inputs!$F$24:$F$35,MATCH($D696,Inputs!$B$24:$B$35,0)),MAX($F696-20,0)*INDEX(Inputs!$G$24:$G$35,MATCH($D696,Inputs!$B$24:$B$35,0)))</f>
        <v>236.34801970840002</v>
      </c>
      <c r="S696" s="22">
        <f>+SUM(P696,MAX($E696-20,0)*INDEX(Inputs!$F$24:$F$35,MATCH($D696,Inputs!$B$24:$B$35,0)),MAX($F696-20,0)*INDEX(Inputs!$G$24:$G$35,MATCH($D696,Inputs!$B$24:$B$35,0)))</f>
        <v>237.07009750040001</v>
      </c>
      <c r="U696" s="19"/>
    </row>
    <row r="697" spans="2:21" s="46" customFormat="1" x14ac:dyDescent="0.25">
      <c r="B697" s="48" t="s">
        <v>156</v>
      </c>
      <c r="C697" s="8">
        <v>2021</v>
      </c>
      <c r="D697" s="37">
        <v>5</v>
      </c>
      <c r="E697" s="49">
        <f>Data!J697</f>
        <v>18</v>
      </c>
      <c r="F697" s="49">
        <f>+Data!I697</f>
        <v>6.016</v>
      </c>
      <c r="G697" s="31">
        <f>+NEM!G697</f>
        <v>-1047.3120000000001</v>
      </c>
      <c r="H697" s="31">
        <f>NoSolar!E697</f>
        <v>707.31989999999996</v>
      </c>
      <c r="I697" s="31">
        <f>+NEM!M697</f>
        <v>0</v>
      </c>
      <c r="J697" s="31">
        <f>+NB.Hour!E697</f>
        <v>218.99199999999999</v>
      </c>
      <c r="K697" s="67">
        <v>0</v>
      </c>
      <c r="L697" s="31">
        <f>+-MIN(NEM!G697,0)</f>
        <v>1047.3120000000001</v>
      </c>
      <c r="M697" s="31">
        <f>NB.Hour!H697</f>
        <v>1266.3040000000001</v>
      </c>
      <c r="N697" s="33">
        <f>NoSolar!H697</f>
        <v>67.012901965799998</v>
      </c>
      <c r="O697" s="33">
        <f>+NEM!P697</f>
        <v>0</v>
      </c>
      <c r="P697" s="33">
        <f>+NB.Hour!N697</f>
        <v>0</v>
      </c>
      <c r="Q697" s="22">
        <f>+SUM(N697,MAX($E697-20,0)*INDEX(Inputs!$F$24:$F$35,MATCH($D697,Inputs!$B$24:$B$35,0)),MAX($F697-20,0)*INDEX(Inputs!$G$24:$G$35,MATCH($D697,Inputs!$B$24:$B$35,0)))</f>
        <v>67.012901965799998</v>
      </c>
      <c r="R697" s="22">
        <f>+SUM(O697,MAX($E697-20,0)*INDEX(Inputs!$F$24:$F$35,MATCH($D697,Inputs!$B$24:$B$35,0)),MAX($F697-20,0)*INDEX(Inputs!$G$24:$G$35,MATCH($D697,Inputs!$B$24:$B$35,0)))</f>
        <v>0</v>
      </c>
      <c r="S697" s="22">
        <f>+SUM(P697,MAX($E697-20,0)*INDEX(Inputs!$F$24:$F$35,MATCH($D697,Inputs!$B$24:$B$35,0)),MAX($F697-20,0)*INDEX(Inputs!$G$24:$G$35,MATCH($D697,Inputs!$B$24:$B$35,0)))</f>
        <v>0</v>
      </c>
      <c r="U697" s="19"/>
    </row>
    <row r="698" spans="2:21" s="46" customFormat="1" x14ac:dyDescent="0.25">
      <c r="B698" s="48" t="s">
        <v>156</v>
      </c>
      <c r="C698" s="8">
        <v>2021</v>
      </c>
      <c r="D698" s="37">
        <v>6</v>
      </c>
      <c r="E698" s="49">
        <f>Data!J698</f>
        <v>18</v>
      </c>
      <c r="F698" s="49">
        <f>+Data!I698</f>
        <v>5.3760000000000003</v>
      </c>
      <c r="G698" s="31">
        <f>+NEM!G698</f>
        <v>-1158.3119999999999</v>
      </c>
      <c r="H698" s="31">
        <f>NoSolar!E698</f>
        <v>770.53599999999994</v>
      </c>
      <c r="I698" s="31">
        <f>+NEM!M698</f>
        <v>0</v>
      </c>
      <c r="J698" s="31">
        <f>+NB.Hour!E698</f>
        <v>185.04</v>
      </c>
      <c r="K698" s="67">
        <v>0</v>
      </c>
      <c r="L698" s="31">
        <f>+-MIN(NEM!G698,0)</f>
        <v>1158.3119999999999</v>
      </c>
      <c r="M698" s="31">
        <f>NB.Hour!H698</f>
        <v>1343.3520000000001</v>
      </c>
      <c r="N698" s="33">
        <f>NoSolar!H698</f>
        <v>81.098913999999994</v>
      </c>
      <c r="O698" s="33">
        <f>+NEM!P698</f>
        <v>0</v>
      </c>
      <c r="P698" s="33">
        <f>+NB.Hour!N698</f>
        <v>0</v>
      </c>
      <c r="Q698" s="22">
        <f>+SUM(N698,MAX($E698-20,0)*INDEX(Inputs!$F$24:$F$35,MATCH($D698,Inputs!$B$24:$B$35,0)),MAX($F698-20,0)*INDEX(Inputs!$G$24:$G$35,MATCH($D698,Inputs!$B$24:$B$35,0)))</f>
        <v>81.098913999999994</v>
      </c>
      <c r="R698" s="22">
        <f>+SUM(O698,MAX($E698-20,0)*INDEX(Inputs!$F$24:$F$35,MATCH($D698,Inputs!$B$24:$B$35,0)),MAX($F698-20,0)*INDEX(Inputs!$G$24:$G$35,MATCH($D698,Inputs!$B$24:$B$35,0)))</f>
        <v>0</v>
      </c>
      <c r="S698" s="22">
        <f>+SUM(P698,MAX($E698-20,0)*INDEX(Inputs!$F$24:$F$35,MATCH($D698,Inputs!$B$24:$B$35,0)),MAX($F698-20,0)*INDEX(Inputs!$G$24:$G$35,MATCH($D698,Inputs!$B$24:$B$35,0)))</f>
        <v>0</v>
      </c>
      <c r="U698" s="19"/>
    </row>
    <row r="699" spans="2:21" s="46" customFormat="1" x14ac:dyDescent="0.25">
      <c r="B699" s="48" t="s">
        <v>156</v>
      </c>
      <c r="C699" s="8">
        <v>2021</v>
      </c>
      <c r="D699" s="37">
        <v>7</v>
      </c>
      <c r="E699" s="49">
        <f>Data!J699</f>
        <v>18</v>
      </c>
      <c r="F699" s="49">
        <f>+Data!I699</f>
        <v>4.8639999999999999</v>
      </c>
      <c r="G699" s="31">
        <f>+NEM!G699</f>
        <v>-850.12799999999993</v>
      </c>
      <c r="H699" s="31">
        <f>NoSolar!E699</f>
        <v>779.42399999999998</v>
      </c>
      <c r="I699" s="31">
        <f>+NEM!M699</f>
        <v>0</v>
      </c>
      <c r="J699" s="31">
        <f>+NB.Hour!E699</f>
        <v>221.82400000000001</v>
      </c>
      <c r="K699" s="67">
        <v>0</v>
      </c>
      <c r="L699" s="31">
        <f>+-MIN(NEM!G699,0)</f>
        <v>850.12799999999993</v>
      </c>
      <c r="M699" s="31">
        <f>NB.Hour!H699</f>
        <v>1071.952</v>
      </c>
      <c r="N699" s="33">
        <f>NoSolar!H699</f>
        <v>82.034375999999995</v>
      </c>
      <c r="O699" s="33">
        <f>+NEM!P699</f>
        <v>0</v>
      </c>
      <c r="P699" s="33">
        <f>+NB.Hour!N699</f>
        <v>0</v>
      </c>
      <c r="Q699" s="22">
        <f>+SUM(N699,MAX($E699-20,0)*INDEX(Inputs!$F$24:$F$35,MATCH($D699,Inputs!$B$24:$B$35,0)),MAX($F699-20,0)*INDEX(Inputs!$G$24:$G$35,MATCH($D699,Inputs!$B$24:$B$35,0)))</f>
        <v>82.034375999999995</v>
      </c>
      <c r="R699" s="22">
        <f>+SUM(O699,MAX($E699-20,0)*INDEX(Inputs!$F$24:$F$35,MATCH($D699,Inputs!$B$24:$B$35,0)),MAX($F699-20,0)*INDEX(Inputs!$G$24:$G$35,MATCH($D699,Inputs!$B$24:$B$35,0)))</f>
        <v>0</v>
      </c>
      <c r="S699" s="22">
        <f>+SUM(P699,MAX($E699-20,0)*INDEX(Inputs!$F$24:$F$35,MATCH($D699,Inputs!$B$24:$B$35,0)),MAX($F699-20,0)*INDEX(Inputs!$G$24:$G$35,MATCH($D699,Inputs!$B$24:$B$35,0)))</f>
        <v>0</v>
      </c>
      <c r="U699" s="19"/>
    </row>
    <row r="700" spans="2:21" s="46" customFormat="1" x14ac:dyDescent="0.25">
      <c r="B700" s="48" t="s">
        <v>156</v>
      </c>
      <c r="C700" s="8">
        <v>2021</v>
      </c>
      <c r="D700" s="37">
        <v>8</v>
      </c>
      <c r="E700" s="49">
        <f>Data!J700</f>
        <v>18</v>
      </c>
      <c r="F700" s="49">
        <f>+Data!I700</f>
        <v>5.3760000000000003</v>
      </c>
      <c r="G700" s="31">
        <f>+NEM!G700</f>
        <v>-718.91199999999992</v>
      </c>
      <c r="H700" s="31">
        <f>NoSolar!E700</f>
        <v>853.12800000000004</v>
      </c>
      <c r="I700" s="31">
        <f>+NEM!M700</f>
        <v>0</v>
      </c>
      <c r="J700" s="31">
        <f>+NB.Hour!E700</f>
        <v>268.09600000000012</v>
      </c>
      <c r="K700" s="67">
        <v>0</v>
      </c>
      <c r="L700" s="31">
        <f>+-MIN(NEM!G700,0)</f>
        <v>718.91199999999992</v>
      </c>
      <c r="M700" s="31">
        <f>NB.Hour!H700</f>
        <v>987.00800000000004</v>
      </c>
      <c r="N700" s="33">
        <f>NoSolar!H700</f>
        <v>89.791722000000007</v>
      </c>
      <c r="O700" s="33">
        <f>+NEM!P700</f>
        <v>0</v>
      </c>
      <c r="P700" s="33">
        <f>+NB.Hour!N700</f>
        <v>0</v>
      </c>
      <c r="Q700" s="22">
        <f>+SUM(N700,MAX($E700-20,0)*INDEX(Inputs!$F$24:$F$35,MATCH($D700,Inputs!$B$24:$B$35,0)),MAX($F700-20,0)*INDEX(Inputs!$G$24:$G$35,MATCH($D700,Inputs!$B$24:$B$35,0)))</f>
        <v>89.791722000000007</v>
      </c>
      <c r="R700" s="22">
        <f>+SUM(O700,MAX($E700-20,0)*INDEX(Inputs!$F$24:$F$35,MATCH($D700,Inputs!$B$24:$B$35,0)),MAX($F700-20,0)*INDEX(Inputs!$G$24:$G$35,MATCH($D700,Inputs!$B$24:$B$35,0)))</f>
        <v>0</v>
      </c>
      <c r="S700" s="22">
        <f>+SUM(P700,MAX($E700-20,0)*INDEX(Inputs!$F$24:$F$35,MATCH($D700,Inputs!$B$24:$B$35,0)),MAX($F700-20,0)*INDEX(Inputs!$G$24:$G$35,MATCH($D700,Inputs!$B$24:$B$35,0)))</f>
        <v>0</v>
      </c>
      <c r="U700" s="19"/>
    </row>
    <row r="701" spans="2:21" s="46" customFormat="1" x14ac:dyDescent="0.25">
      <c r="B701" s="48" t="s">
        <v>156</v>
      </c>
      <c r="C701" s="8">
        <v>2021</v>
      </c>
      <c r="D701" s="37">
        <v>9</v>
      </c>
      <c r="E701" s="49">
        <f>Data!J701</f>
        <v>18</v>
      </c>
      <c r="F701" s="49">
        <f>+Data!I701</f>
        <v>5.8879999999999999</v>
      </c>
      <c r="G701" s="31">
        <f>+NEM!G701</f>
        <v>-626.61999999999989</v>
      </c>
      <c r="H701" s="31">
        <f>NoSolar!E701</f>
        <v>684.68200000000002</v>
      </c>
      <c r="I701" s="31">
        <f>+NEM!M701</f>
        <v>0</v>
      </c>
      <c r="J701" s="31">
        <f>+NB.Hour!E701</f>
        <v>227.40200000000021</v>
      </c>
      <c r="K701" s="67">
        <v>0</v>
      </c>
      <c r="L701" s="31">
        <f>+-MIN(NEM!G701,0)</f>
        <v>626.61999999999989</v>
      </c>
      <c r="M701" s="31">
        <f>NB.Hour!H701</f>
        <v>854.02200000000005</v>
      </c>
      <c r="N701" s="33">
        <f>NoSolar!H701</f>
        <v>64.86814204400001</v>
      </c>
      <c r="O701" s="33">
        <f>+NEM!P701</f>
        <v>0</v>
      </c>
      <c r="P701" s="33">
        <f>+NB.Hour!N701</f>
        <v>0</v>
      </c>
      <c r="Q701" s="22">
        <f>+SUM(N701,MAX($E701-20,0)*INDEX(Inputs!$F$24:$F$35,MATCH($D701,Inputs!$B$24:$B$35,0)),MAX($F701-20,0)*INDEX(Inputs!$G$24:$G$35,MATCH($D701,Inputs!$B$24:$B$35,0)))</f>
        <v>64.86814204400001</v>
      </c>
      <c r="R701" s="22">
        <f>+SUM(O701,MAX($E701-20,0)*INDEX(Inputs!$F$24:$F$35,MATCH($D701,Inputs!$B$24:$B$35,0)),MAX($F701-20,0)*INDEX(Inputs!$G$24:$G$35,MATCH($D701,Inputs!$B$24:$B$35,0)))</f>
        <v>0</v>
      </c>
      <c r="S701" s="22">
        <f>+SUM(P701,MAX($E701-20,0)*INDEX(Inputs!$F$24:$F$35,MATCH($D701,Inputs!$B$24:$B$35,0)),MAX($F701-20,0)*INDEX(Inputs!$G$24:$G$35,MATCH($D701,Inputs!$B$24:$B$35,0)))</f>
        <v>0</v>
      </c>
      <c r="U701" s="19"/>
    </row>
    <row r="702" spans="2:21" s="46" customFormat="1" x14ac:dyDescent="0.25">
      <c r="B702" s="48" t="s">
        <v>156</v>
      </c>
      <c r="C702" s="8">
        <v>2021</v>
      </c>
      <c r="D702" s="37">
        <v>10</v>
      </c>
      <c r="E702" s="49">
        <f>Data!J702</f>
        <v>18</v>
      </c>
      <c r="F702" s="49">
        <f>+Data!I702</f>
        <v>14.464</v>
      </c>
      <c r="G702" s="31">
        <f>+NEM!G702</f>
        <v>1566.0520000000001</v>
      </c>
      <c r="H702" s="31">
        <f>NoSolar!E702</f>
        <v>2389.364</v>
      </c>
      <c r="I702" s="31">
        <f>+NEM!M702</f>
        <v>0</v>
      </c>
      <c r="J702" s="31">
        <f>+NB.Hour!E702</f>
        <v>1859.0440000000001</v>
      </c>
      <c r="K702" s="67">
        <v>0</v>
      </c>
      <c r="L702" s="31">
        <f>+-MIN(NEM!G702,0)</f>
        <v>0</v>
      </c>
      <c r="M702" s="31">
        <f>NB.Hour!H702</f>
        <v>292.99200000000002</v>
      </c>
      <c r="N702" s="33">
        <f>NoSolar!H702</f>
        <v>206.69233134400002</v>
      </c>
      <c r="O702" s="33">
        <f>+NEM!P702</f>
        <v>0</v>
      </c>
      <c r="P702" s="33">
        <f>+NB.Hour!N702</f>
        <v>69.572376696000021</v>
      </c>
      <c r="Q702" s="22">
        <f>+SUM(N702,MAX($E702-20,0)*INDEX(Inputs!$F$24:$F$35,MATCH($D702,Inputs!$B$24:$B$35,0)),MAX($F702-20,0)*INDEX(Inputs!$G$24:$G$35,MATCH($D702,Inputs!$B$24:$B$35,0)))</f>
        <v>206.69233134400002</v>
      </c>
      <c r="R702" s="22">
        <f>+SUM(O702,MAX($E702-20,0)*INDEX(Inputs!$F$24:$F$35,MATCH($D702,Inputs!$B$24:$B$35,0)),MAX($F702-20,0)*INDEX(Inputs!$G$24:$G$35,MATCH($D702,Inputs!$B$24:$B$35,0)))</f>
        <v>0</v>
      </c>
      <c r="S702" s="22">
        <f>+SUM(P702,MAX($E702-20,0)*INDEX(Inputs!$F$24:$F$35,MATCH($D702,Inputs!$B$24:$B$35,0)),MAX($F702-20,0)*INDEX(Inputs!$G$24:$G$35,MATCH($D702,Inputs!$B$24:$B$35,0)))</f>
        <v>69.572376696000021</v>
      </c>
      <c r="U702" s="19"/>
    </row>
    <row r="703" spans="2:21" s="46" customFormat="1" x14ac:dyDescent="0.25">
      <c r="B703" s="48" t="s">
        <v>156</v>
      </c>
      <c r="C703" s="8">
        <v>2021</v>
      </c>
      <c r="D703" s="37">
        <v>11</v>
      </c>
      <c r="E703" s="49">
        <f>Data!J703</f>
        <v>18</v>
      </c>
      <c r="F703" s="49">
        <f>+Data!I703</f>
        <v>14.72</v>
      </c>
      <c r="G703" s="31">
        <f>+NEM!G703</f>
        <v>4482.2950000000001</v>
      </c>
      <c r="H703" s="31">
        <f>NoSolar!E703</f>
        <v>4991.6390000000001</v>
      </c>
      <c r="I703" s="31">
        <f>+NEM!M703</f>
        <v>1647.0630000000006</v>
      </c>
      <c r="J703" s="31">
        <f>+NB.Hour!E703</f>
        <v>4489.7190000000001</v>
      </c>
      <c r="K703" s="67">
        <v>0</v>
      </c>
      <c r="L703" s="31">
        <f>+-MIN(NEM!G703,0)</f>
        <v>0</v>
      </c>
      <c r="M703" s="31">
        <f>NB.Hour!H703</f>
        <v>7.4239999999999897</v>
      </c>
      <c r="N703" s="33">
        <f>NoSolar!H703</f>
        <v>321.70247724400002</v>
      </c>
      <c r="O703" s="33">
        <f>+NEM!P703</f>
        <v>156.04604274600007</v>
      </c>
      <c r="P703" s="33">
        <f>+NB.Hour!N703</f>
        <v>299.23891948400006</v>
      </c>
      <c r="Q703" s="22">
        <f>+SUM(N703,MAX($E703-20,0)*INDEX(Inputs!$F$24:$F$35,MATCH($D703,Inputs!$B$24:$B$35,0)),MAX($F703-20,0)*INDEX(Inputs!$G$24:$G$35,MATCH($D703,Inputs!$B$24:$B$35,0)))</f>
        <v>321.70247724400002</v>
      </c>
      <c r="R703" s="22">
        <f>+SUM(O703,MAX($E703-20,0)*INDEX(Inputs!$F$24:$F$35,MATCH($D703,Inputs!$B$24:$B$35,0)),MAX($F703-20,0)*INDEX(Inputs!$G$24:$G$35,MATCH($D703,Inputs!$B$24:$B$35,0)))</f>
        <v>156.04604274600007</v>
      </c>
      <c r="S703" s="22">
        <f>+SUM(P703,MAX($E703-20,0)*INDEX(Inputs!$F$24:$F$35,MATCH($D703,Inputs!$B$24:$B$35,0)),MAX($F703-20,0)*INDEX(Inputs!$G$24:$G$35,MATCH($D703,Inputs!$B$24:$B$35,0)))</f>
        <v>299.23891948400006</v>
      </c>
      <c r="U703" s="19"/>
    </row>
    <row r="704" spans="2:21" s="46" customFormat="1" x14ac:dyDescent="0.25">
      <c r="B704" s="48" t="s">
        <v>156</v>
      </c>
      <c r="C704" s="8">
        <v>2021</v>
      </c>
      <c r="D704" s="37">
        <v>12</v>
      </c>
      <c r="E704" s="49">
        <f>Data!J704</f>
        <v>18</v>
      </c>
      <c r="F704" s="49">
        <f>+Data!I704</f>
        <v>18.943999999999999</v>
      </c>
      <c r="G704" s="31">
        <f>+NEM!G704</f>
        <v>7554.933</v>
      </c>
      <c r="H704" s="31">
        <f>NoSolar!E704</f>
        <v>7853.3190000000004</v>
      </c>
      <c r="I704" s="31">
        <f>+NEM!M704</f>
        <v>7554.933</v>
      </c>
      <c r="J704" s="31">
        <f>+NB.Hour!E704</f>
        <v>7554.933</v>
      </c>
      <c r="K704" s="67">
        <v>0</v>
      </c>
      <c r="L704" s="31">
        <f>+-MIN(NEM!G704,0)</f>
        <v>0</v>
      </c>
      <c r="M704" s="31">
        <f>NB.Hour!H704</f>
        <v>0</v>
      </c>
      <c r="N704" s="33">
        <f>NoSolar!H704</f>
        <v>448.17728652400001</v>
      </c>
      <c r="O704" s="33">
        <f>+NEM!P704</f>
        <v>434.98981886800004</v>
      </c>
      <c r="P704" s="33">
        <f>+NB.Hour!N704</f>
        <v>434.98981886800004</v>
      </c>
      <c r="Q704" s="22">
        <f>+SUM(N704,MAX($E704-20,0)*INDEX(Inputs!$F$24:$F$35,MATCH($D704,Inputs!$B$24:$B$35,0)),MAX($F704-20,0)*INDEX(Inputs!$G$24:$G$35,MATCH($D704,Inputs!$B$24:$B$35,0)))</f>
        <v>448.17728652400001</v>
      </c>
      <c r="R704" s="22">
        <f>+SUM(O704,MAX($E704-20,0)*INDEX(Inputs!$F$24:$F$35,MATCH($D704,Inputs!$B$24:$B$35,0)),MAX($F704-20,0)*INDEX(Inputs!$G$24:$G$35,MATCH($D704,Inputs!$B$24:$B$35,0)))</f>
        <v>434.98981886800004</v>
      </c>
      <c r="S704" s="22">
        <f>+SUM(P704,MAX($E704-20,0)*INDEX(Inputs!$F$24:$F$35,MATCH($D704,Inputs!$B$24:$B$35,0)),MAX($F704-20,0)*INDEX(Inputs!$G$24:$G$35,MATCH($D704,Inputs!$B$24:$B$35,0)))</f>
        <v>434.98981886800004</v>
      </c>
      <c r="U704" s="19"/>
    </row>
    <row r="705" spans="2:21" s="46" customFormat="1" x14ac:dyDescent="0.25">
      <c r="B705" s="48" t="s">
        <v>157</v>
      </c>
      <c r="C705" s="8">
        <v>2021</v>
      </c>
      <c r="D705" s="37">
        <v>1</v>
      </c>
      <c r="E705" s="49">
        <f>Data!J705</f>
        <v>156</v>
      </c>
      <c r="F705" s="49">
        <f>+Data!I705</f>
        <v>38.991999999999997</v>
      </c>
      <c r="G705" s="31">
        <f>+NEM!G705</f>
        <v>17654.491900000001</v>
      </c>
      <c r="H705" s="31">
        <f>NoSolar!E705</f>
        <v>24949.923999999999</v>
      </c>
      <c r="I705" s="31">
        <f>+NEM!M705</f>
        <v>15727.424300000013</v>
      </c>
      <c r="J705" s="31">
        <f>+NB.Hour!E705</f>
        <v>19529.771199999999</v>
      </c>
      <c r="K705" s="67">
        <v>0</v>
      </c>
      <c r="L705" s="31">
        <f>+-MIN(NEM!G705,0)</f>
        <v>0</v>
      </c>
      <c r="M705" s="31">
        <f>NB.Hour!H705</f>
        <v>1875.2792999999999</v>
      </c>
      <c r="N705" s="33">
        <f>NoSolar!H705</f>
        <v>1203.7788411039999</v>
      </c>
      <c r="O705" s="33">
        <f>+NEM!P705</f>
        <v>796.18124436280061</v>
      </c>
      <c r="P705" s="33">
        <f>+NB.Hour!N705</f>
        <v>893.32545762220002</v>
      </c>
      <c r="Q705" s="22">
        <f>+SUM(N705,MAX($E705-20,0)*INDEX(Inputs!$F$24:$F$35,MATCH($D705,Inputs!$B$24:$B$35,0)),MAX($F705-20,0)*INDEX(Inputs!$G$24:$G$35,MATCH($D705,Inputs!$B$24:$B$35,0)))</f>
        <v>1428.3732411039998</v>
      </c>
      <c r="R705" s="22">
        <f>+SUM(O705,MAX($E705-20,0)*INDEX(Inputs!$F$24:$F$35,MATCH($D705,Inputs!$B$24:$B$35,0)),MAX($F705-20,0)*INDEX(Inputs!$G$24:$G$35,MATCH($D705,Inputs!$B$24:$B$35,0)))</f>
        <v>1020.7756443628007</v>
      </c>
      <c r="S705" s="22">
        <f>+SUM(P705,MAX($E705-20,0)*INDEX(Inputs!$F$24:$F$35,MATCH($D705,Inputs!$B$24:$B$35,0)),MAX($F705-20,0)*INDEX(Inputs!$G$24:$G$35,MATCH($D705,Inputs!$B$24:$B$35,0)))</f>
        <v>1117.9198576222</v>
      </c>
      <c r="U705" s="19"/>
    </row>
    <row r="706" spans="2:21" s="46" customFormat="1" x14ac:dyDescent="0.25">
      <c r="B706" s="48" t="s">
        <v>157</v>
      </c>
      <c r="C706" s="8">
        <v>2021</v>
      </c>
      <c r="D706" s="37">
        <v>2</v>
      </c>
      <c r="E706" s="49">
        <f>Data!J706</f>
        <v>156</v>
      </c>
      <c r="F706" s="49">
        <f>+Data!I706</f>
        <v>49.968000000000004</v>
      </c>
      <c r="G706" s="31">
        <f>+NEM!G706</f>
        <v>1989.8130000000001</v>
      </c>
      <c r="H706" s="31">
        <f>NoSolar!E706</f>
        <v>11255.116</v>
      </c>
      <c r="I706" s="31">
        <f>+NEM!M706</f>
        <v>1989.8130000000001</v>
      </c>
      <c r="J706" s="31">
        <f>+NB.Hour!E706</f>
        <v>8126.5533999999998</v>
      </c>
      <c r="K706" s="67">
        <v>0</v>
      </c>
      <c r="L706" s="31">
        <f>+-MIN(NEM!G706,0)</f>
        <v>0</v>
      </c>
      <c r="M706" s="31">
        <f>NB.Hour!H706</f>
        <v>6136.7403999999997</v>
      </c>
      <c r="N706" s="33">
        <f>NoSolar!H706</f>
        <v>598.52310673600005</v>
      </c>
      <c r="O706" s="33">
        <f>+NEM!P706</f>
        <v>188.51886324600002</v>
      </c>
      <c r="P706" s="33">
        <f>+NB.Hour!N706</f>
        <v>228.22299954240003</v>
      </c>
      <c r="Q706" s="22">
        <f>+SUM(N706,MAX($E706-20,0)*INDEX(Inputs!$F$24:$F$35,MATCH($D706,Inputs!$B$24:$B$35,0)),MAX($F706-20,0)*INDEX(Inputs!$G$24:$G$35,MATCH($D706,Inputs!$B$24:$B$35,0)))</f>
        <v>871.96070673600013</v>
      </c>
      <c r="R706" s="22">
        <f>+SUM(O706,MAX($E706-20,0)*INDEX(Inputs!$F$24:$F$35,MATCH($D706,Inputs!$B$24:$B$35,0)),MAX($F706-20,0)*INDEX(Inputs!$G$24:$G$35,MATCH($D706,Inputs!$B$24:$B$35,0)))</f>
        <v>461.95646324600011</v>
      </c>
      <c r="S706" s="22">
        <f>+SUM(P706,MAX($E706-20,0)*INDEX(Inputs!$F$24:$F$35,MATCH($D706,Inputs!$B$24:$B$35,0)),MAX($F706-20,0)*INDEX(Inputs!$G$24:$G$35,MATCH($D706,Inputs!$B$24:$B$35,0)))</f>
        <v>501.66059954240006</v>
      </c>
      <c r="U706" s="19"/>
    </row>
    <row r="707" spans="2:21" s="46" customFormat="1" x14ac:dyDescent="0.25">
      <c r="B707" s="48" t="s">
        <v>157</v>
      </c>
      <c r="C707" s="8">
        <v>2021</v>
      </c>
      <c r="D707" s="37">
        <v>3</v>
      </c>
      <c r="E707" s="49">
        <f>Data!J707</f>
        <v>156</v>
      </c>
      <c r="F707" s="49">
        <f>+Data!I707</f>
        <v>5.4039999999999999</v>
      </c>
      <c r="G707" s="31">
        <f>+NEM!G707</f>
        <v>-12815.448200000001</v>
      </c>
      <c r="H707" s="31">
        <f>NoSolar!E707</f>
        <v>1518.7760000000001</v>
      </c>
      <c r="I707" s="31">
        <f>+NEM!M707</f>
        <v>0</v>
      </c>
      <c r="J707" s="31">
        <f>+NB.Hour!E707</f>
        <v>785.65139999999826</v>
      </c>
      <c r="K707" s="67">
        <v>0</v>
      </c>
      <c r="L707" s="31">
        <f>+-MIN(NEM!G707,0)</f>
        <v>12815.448200000001</v>
      </c>
      <c r="M707" s="31">
        <f>NB.Hour!H707</f>
        <v>13601.0996</v>
      </c>
      <c r="N707" s="33">
        <f>NoSolar!H707</f>
        <v>143.89187579200001</v>
      </c>
      <c r="O707" s="33">
        <f>+NEM!P707</f>
        <v>0</v>
      </c>
      <c r="P707" s="33">
        <f>+NB.Hour!N707</f>
        <v>0</v>
      </c>
      <c r="Q707" s="22">
        <f>+SUM(N707,MAX($E707-20,0)*INDEX(Inputs!$F$24:$F$35,MATCH($D707,Inputs!$B$24:$B$35,0)),MAX($F707-20,0)*INDEX(Inputs!$G$24:$G$35,MATCH($D707,Inputs!$B$24:$B$35,0)))</f>
        <v>283.97187579199999</v>
      </c>
      <c r="R707" s="22">
        <f>+SUM(O707,MAX($E707-20,0)*INDEX(Inputs!$F$24:$F$35,MATCH($D707,Inputs!$B$24:$B$35,0)),MAX($F707-20,0)*INDEX(Inputs!$G$24:$G$35,MATCH($D707,Inputs!$B$24:$B$35,0)))</f>
        <v>140.08000000000001</v>
      </c>
      <c r="S707" s="22">
        <f>+SUM(P707,MAX($E707-20,0)*INDEX(Inputs!$F$24:$F$35,MATCH($D707,Inputs!$B$24:$B$35,0)),MAX($F707-20,0)*INDEX(Inputs!$G$24:$G$35,MATCH($D707,Inputs!$B$24:$B$35,0)))</f>
        <v>140.08000000000001</v>
      </c>
      <c r="U707" s="19"/>
    </row>
    <row r="708" spans="2:21" s="46" customFormat="1" x14ac:dyDescent="0.25">
      <c r="B708" s="48" t="s">
        <v>157</v>
      </c>
      <c r="C708" s="8">
        <v>2021</v>
      </c>
      <c r="D708" s="37">
        <v>4</v>
      </c>
      <c r="E708" s="49">
        <f>Data!J708</f>
        <v>156</v>
      </c>
      <c r="F708" s="49">
        <f>+Data!I708</f>
        <v>2.456</v>
      </c>
      <c r="G708" s="31">
        <f>+NEM!G708</f>
        <v>-13786.0767</v>
      </c>
      <c r="H708" s="31">
        <f>NoSolar!E708</f>
        <v>1343.896</v>
      </c>
      <c r="I708" s="31">
        <f>+NEM!M708</f>
        <v>0</v>
      </c>
      <c r="J708" s="31">
        <f>+NB.Hour!E708</f>
        <v>644.4855</v>
      </c>
      <c r="K708" s="67">
        <v>0</v>
      </c>
      <c r="L708" s="31">
        <f>+-MIN(NEM!G708,0)</f>
        <v>13786.0767</v>
      </c>
      <c r="M708" s="31">
        <f>NB.Hour!H708</f>
        <v>14430.5622</v>
      </c>
      <c r="N708" s="33">
        <f>NoSolar!H708</f>
        <v>127.32339483200001</v>
      </c>
      <c r="O708" s="33">
        <f>+NEM!P708</f>
        <v>0</v>
      </c>
      <c r="P708" s="33">
        <f>+NB.Hour!N708</f>
        <v>0</v>
      </c>
      <c r="Q708" s="22">
        <f>+SUM(N708,MAX($E708-20,0)*INDEX(Inputs!$F$24:$F$35,MATCH($D708,Inputs!$B$24:$B$35,0)),MAX($F708-20,0)*INDEX(Inputs!$G$24:$G$35,MATCH($D708,Inputs!$B$24:$B$35,0)))</f>
        <v>267.403394832</v>
      </c>
      <c r="R708" s="22">
        <f>+SUM(O708,MAX($E708-20,0)*INDEX(Inputs!$F$24:$F$35,MATCH($D708,Inputs!$B$24:$B$35,0)),MAX($F708-20,0)*INDEX(Inputs!$G$24:$G$35,MATCH($D708,Inputs!$B$24:$B$35,0)))</f>
        <v>140.08000000000001</v>
      </c>
      <c r="S708" s="22">
        <f>+SUM(P708,MAX($E708-20,0)*INDEX(Inputs!$F$24:$F$35,MATCH($D708,Inputs!$B$24:$B$35,0)),MAX($F708-20,0)*INDEX(Inputs!$G$24:$G$35,MATCH($D708,Inputs!$B$24:$B$35,0)))</f>
        <v>140.08000000000001</v>
      </c>
      <c r="U708" s="19"/>
    </row>
    <row r="709" spans="2:21" s="46" customFormat="1" x14ac:dyDescent="0.25">
      <c r="B709" s="48" t="s">
        <v>157</v>
      </c>
      <c r="C709" s="8">
        <v>2021</v>
      </c>
      <c r="D709" s="37">
        <v>5</v>
      </c>
      <c r="E709" s="49">
        <f>Data!J709</f>
        <v>156</v>
      </c>
      <c r="F709" s="49">
        <f>+Data!I709</f>
        <v>3.2759999999999998</v>
      </c>
      <c r="G709" s="31">
        <f>+NEM!G709</f>
        <v>-14280.4745</v>
      </c>
      <c r="H709" s="31">
        <f>NoSolar!E709</f>
        <v>1460.876</v>
      </c>
      <c r="I709" s="31">
        <f>+NEM!M709</f>
        <v>0</v>
      </c>
      <c r="J709" s="31">
        <f>+NB.Hour!E709</f>
        <v>643.12109999999996</v>
      </c>
      <c r="K709" s="67">
        <v>0</v>
      </c>
      <c r="L709" s="31">
        <f>+-MIN(NEM!G709,0)</f>
        <v>14280.4745</v>
      </c>
      <c r="M709" s="31">
        <f>NB.Hour!H709</f>
        <v>14923.595600000001</v>
      </c>
      <c r="N709" s="33">
        <f>NoSolar!H709</f>
        <v>138.40631399200001</v>
      </c>
      <c r="O709" s="33">
        <f>+NEM!P709</f>
        <v>0</v>
      </c>
      <c r="P709" s="33">
        <f>+NB.Hour!N709</f>
        <v>0</v>
      </c>
      <c r="Q709" s="22">
        <f>+SUM(N709,MAX($E709-20,0)*INDEX(Inputs!$F$24:$F$35,MATCH($D709,Inputs!$B$24:$B$35,0)),MAX($F709-20,0)*INDEX(Inputs!$G$24:$G$35,MATCH($D709,Inputs!$B$24:$B$35,0)))</f>
        <v>278.48631399200002</v>
      </c>
      <c r="R709" s="22">
        <f>+SUM(O709,MAX($E709-20,0)*INDEX(Inputs!$F$24:$F$35,MATCH($D709,Inputs!$B$24:$B$35,0)),MAX($F709-20,0)*INDEX(Inputs!$G$24:$G$35,MATCH($D709,Inputs!$B$24:$B$35,0)))</f>
        <v>140.08000000000001</v>
      </c>
      <c r="S709" s="22">
        <f>+SUM(P709,MAX($E709-20,0)*INDEX(Inputs!$F$24:$F$35,MATCH($D709,Inputs!$B$24:$B$35,0)),MAX($F709-20,0)*INDEX(Inputs!$G$24:$G$35,MATCH($D709,Inputs!$B$24:$B$35,0)))</f>
        <v>140.08000000000001</v>
      </c>
      <c r="U709" s="19"/>
    </row>
    <row r="710" spans="2:21" s="46" customFormat="1" x14ac:dyDescent="0.25">
      <c r="B710" s="48" t="s">
        <v>157</v>
      </c>
      <c r="C710" s="8">
        <v>2021</v>
      </c>
      <c r="D710" s="37">
        <v>6</v>
      </c>
      <c r="E710" s="49">
        <f>Data!J710</f>
        <v>156</v>
      </c>
      <c r="F710" s="49">
        <f>+Data!I710</f>
        <v>7.8639999999999999</v>
      </c>
      <c r="G710" s="31">
        <f>+NEM!G710</f>
        <v>-14892.2968</v>
      </c>
      <c r="H710" s="31">
        <f>NoSolar!E710</f>
        <v>1238.5360000000001</v>
      </c>
      <c r="I710" s="31">
        <f>+NEM!M710</f>
        <v>0</v>
      </c>
      <c r="J710" s="31">
        <f>+NB.Hour!E710</f>
        <v>460.43520000000001</v>
      </c>
      <c r="K710" s="67">
        <v>0</v>
      </c>
      <c r="L710" s="31">
        <f>+-MIN(NEM!G710,0)</f>
        <v>14892.2968</v>
      </c>
      <c r="M710" s="31">
        <f>NB.Hour!H710</f>
        <v>15352.732</v>
      </c>
      <c r="N710" s="33">
        <f>NoSolar!H710</f>
        <v>130.35591400000001</v>
      </c>
      <c r="O710" s="33">
        <f>+NEM!P710</f>
        <v>0</v>
      </c>
      <c r="P710" s="33">
        <f>+NB.Hour!N710</f>
        <v>0</v>
      </c>
      <c r="Q710" s="22">
        <f>+SUM(N710,MAX($E710-20,0)*INDEX(Inputs!$F$24:$F$35,MATCH($D710,Inputs!$B$24:$B$35,0)),MAX($F710-20,0)*INDEX(Inputs!$G$24:$G$35,MATCH($D710,Inputs!$B$24:$B$35,0)))</f>
        <v>270.43591400000003</v>
      </c>
      <c r="R710" s="22">
        <f>+SUM(O710,MAX($E710-20,0)*INDEX(Inputs!$F$24:$F$35,MATCH($D710,Inputs!$B$24:$B$35,0)),MAX($F710-20,0)*INDEX(Inputs!$G$24:$G$35,MATCH($D710,Inputs!$B$24:$B$35,0)))</f>
        <v>140.08000000000001</v>
      </c>
      <c r="S710" s="22">
        <f>+SUM(P710,MAX($E710-20,0)*INDEX(Inputs!$F$24:$F$35,MATCH($D710,Inputs!$B$24:$B$35,0)),MAX($F710-20,0)*INDEX(Inputs!$G$24:$G$35,MATCH($D710,Inputs!$B$24:$B$35,0)))</f>
        <v>140.08000000000001</v>
      </c>
      <c r="U710" s="19"/>
    </row>
    <row r="711" spans="2:21" s="46" customFormat="1" x14ac:dyDescent="0.25">
      <c r="B711" s="48" t="s">
        <v>157</v>
      </c>
      <c r="C711" s="8">
        <v>2021</v>
      </c>
      <c r="D711" s="37">
        <v>7</v>
      </c>
      <c r="E711" s="49">
        <f>Data!J711</f>
        <v>156</v>
      </c>
      <c r="F711" s="49">
        <f>+Data!I711</f>
        <v>10.571999999999999</v>
      </c>
      <c r="G711" s="31">
        <f>+NEM!G711</f>
        <v>-12618.459800000001</v>
      </c>
      <c r="H711" s="31">
        <f>NoSolar!E711</f>
        <v>1010.54</v>
      </c>
      <c r="I711" s="31">
        <f>+NEM!M711</f>
        <v>0</v>
      </c>
      <c r="J711" s="31">
        <f>+NB.Hour!E711</f>
        <v>411.28489999999999</v>
      </c>
      <c r="K711" s="67">
        <v>0</v>
      </c>
      <c r="L711" s="31">
        <f>+-MIN(NEM!G711,0)</f>
        <v>12618.459800000001</v>
      </c>
      <c r="M711" s="31">
        <f>NB.Hour!H711</f>
        <v>13029.744699999999</v>
      </c>
      <c r="N711" s="33">
        <f>NoSolar!H711</f>
        <v>106.35933499999999</v>
      </c>
      <c r="O711" s="33">
        <f>+NEM!P711</f>
        <v>0</v>
      </c>
      <c r="P711" s="33">
        <f>+NB.Hour!N711</f>
        <v>0</v>
      </c>
      <c r="Q711" s="22">
        <f>+SUM(N711,MAX($E711-20,0)*INDEX(Inputs!$F$24:$F$35,MATCH($D711,Inputs!$B$24:$B$35,0)),MAX($F711-20,0)*INDEX(Inputs!$G$24:$G$35,MATCH($D711,Inputs!$B$24:$B$35,0)))</f>
        <v>246.439335</v>
      </c>
      <c r="R711" s="22">
        <f>+SUM(O711,MAX($E711-20,0)*INDEX(Inputs!$F$24:$F$35,MATCH($D711,Inputs!$B$24:$B$35,0)),MAX($F711-20,0)*INDEX(Inputs!$G$24:$G$35,MATCH($D711,Inputs!$B$24:$B$35,0)))</f>
        <v>140.08000000000001</v>
      </c>
      <c r="S711" s="22">
        <f>+SUM(P711,MAX($E711-20,0)*INDEX(Inputs!$F$24:$F$35,MATCH($D711,Inputs!$B$24:$B$35,0)),MAX($F711-20,0)*INDEX(Inputs!$G$24:$G$35,MATCH($D711,Inputs!$B$24:$B$35,0)))</f>
        <v>140.08000000000001</v>
      </c>
      <c r="U711" s="19"/>
    </row>
    <row r="712" spans="2:21" s="46" customFormat="1" x14ac:dyDescent="0.25">
      <c r="B712" s="48" t="s">
        <v>157</v>
      </c>
      <c r="C712" s="8">
        <v>2021</v>
      </c>
      <c r="D712" s="37">
        <v>8</v>
      </c>
      <c r="E712" s="49">
        <f>Data!J712</f>
        <v>156</v>
      </c>
      <c r="F712" s="49">
        <f>+Data!I712</f>
        <v>5.0759999999999996</v>
      </c>
      <c r="G712" s="31">
        <f>+NEM!G712</f>
        <v>-11901.5661</v>
      </c>
      <c r="H712" s="31">
        <f>NoSolar!E712</f>
        <v>1363.8</v>
      </c>
      <c r="I712" s="31">
        <f>+NEM!M712</f>
        <v>0</v>
      </c>
      <c r="J712" s="31">
        <f>+NB.Hour!E712</f>
        <v>637.4248</v>
      </c>
      <c r="K712" s="67">
        <v>0</v>
      </c>
      <c r="L712" s="31">
        <f>+-MIN(NEM!G712,0)</f>
        <v>11901.5661</v>
      </c>
      <c r="M712" s="31">
        <f>NB.Hour!H712</f>
        <v>12538.990900000001</v>
      </c>
      <c r="N712" s="33">
        <f>NoSolar!H712</f>
        <v>143.53994999999998</v>
      </c>
      <c r="O712" s="33">
        <f>+NEM!P712</f>
        <v>0</v>
      </c>
      <c r="P712" s="33">
        <f>+NB.Hour!N712</f>
        <v>0</v>
      </c>
      <c r="Q712" s="22">
        <f>+SUM(N712,MAX($E712-20,0)*INDEX(Inputs!$F$24:$F$35,MATCH($D712,Inputs!$B$24:$B$35,0)),MAX($F712-20,0)*INDEX(Inputs!$G$24:$G$35,MATCH($D712,Inputs!$B$24:$B$35,0)))</f>
        <v>283.61995000000002</v>
      </c>
      <c r="R712" s="22">
        <f>+SUM(O712,MAX($E712-20,0)*INDEX(Inputs!$F$24:$F$35,MATCH($D712,Inputs!$B$24:$B$35,0)),MAX($F712-20,0)*INDEX(Inputs!$G$24:$G$35,MATCH($D712,Inputs!$B$24:$B$35,0)))</f>
        <v>140.08000000000001</v>
      </c>
      <c r="S712" s="22">
        <f>+SUM(P712,MAX($E712-20,0)*INDEX(Inputs!$F$24:$F$35,MATCH($D712,Inputs!$B$24:$B$35,0)),MAX($F712-20,0)*INDEX(Inputs!$G$24:$G$35,MATCH($D712,Inputs!$B$24:$B$35,0)))</f>
        <v>140.08000000000001</v>
      </c>
      <c r="U712" s="19"/>
    </row>
    <row r="713" spans="2:21" s="46" customFormat="1" x14ac:dyDescent="0.25">
      <c r="B713" s="48" t="s">
        <v>157</v>
      </c>
      <c r="C713" s="8">
        <v>2021</v>
      </c>
      <c r="D713" s="37">
        <v>9</v>
      </c>
      <c r="E713" s="49">
        <f>Data!J713</f>
        <v>156</v>
      </c>
      <c r="F713" s="49">
        <f>+Data!I713</f>
        <v>19.824000000000002</v>
      </c>
      <c r="G713" s="31">
        <f>+NEM!G713</f>
        <v>-11108.9048</v>
      </c>
      <c r="H713" s="31">
        <f>NoSolar!E713</f>
        <v>2766.248</v>
      </c>
      <c r="I713" s="31">
        <f>+NEM!M713</f>
        <v>0</v>
      </c>
      <c r="J713" s="31">
        <f>+NB.Hour!E713</f>
        <v>1418.2683999999988</v>
      </c>
      <c r="K713" s="67">
        <v>0</v>
      </c>
      <c r="L713" s="31">
        <f>+-MIN(NEM!G713,0)</f>
        <v>11108.9048</v>
      </c>
      <c r="M713" s="31">
        <f>NB.Hour!H713</f>
        <v>12527.173199999999</v>
      </c>
      <c r="N713" s="33">
        <f>NoSolar!H713</f>
        <v>223.34909660800002</v>
      </c>
      <c r="O713" s="33">
        <f>+NEM!P713</f>
        <v>0</v>
      </c>
      <c r="P713" s="33">
        <f>+NB.Hour!N713</f>
        <v>0</v>
      </c>
      <c r="Q713" s="22">
        <f>+SUM(N713,MAX($E713-20,0)*INDEX(Inputs!$F$24:$F$35,MATCH($D713,Inputs!$B$24:$B$35,0)),MAX($F713-20,0)*INDEX(Inputs!$G$24:$G$35,MATCH($D713,Inputs!$B$24:$B$35,0)))</f>
        <v>363.42909660800001</v>
      </c>
      <c r="R713" s="22">
        <f>+SUM(O713,MAX($E713-20,0)*INDEX(Inputs!$F$24:$F$35,MATCH($D713,Inputs!$B$24:$B$35,0)),MAX($F713-20,0)*INDEX(Inputs!$G$24:$G$35,MATCH($D713,Inputs!$B$24:$B$35,0)))</f>
        <v>140.08000000000001</v>
      </c>
      <c r="S713" s="22">
        <f>+SUM(P713,MAX($E713-20,0)*INDEX(Inputs!$F$24:$F$35,MATCH($D713,Inputs!$B$24:$B$35,0)),MAX($F713-20,0)*INDEX(Inputs!$G$24:$G$35,MATCH($D713,Inputs!$B$24:$B$35,0)))</f>
        <v>140.08000000000001</v>
      </c>
      <c r="U713" s="19"/>
    </row>
    <row r="714" spans="2:21" s="46" customFormat="1" x14ac:dyDescent="0.25">
      <c r="B714" s="48" t="s">
        <v>157</v>
      </c>
      <c r="C714" s="8">
        <v>2021</v>
      </c>
      <c r="D714" s="37">
        <v>10</v>
      </c>
      <c r="E714" s="49">
        <f>Data!J714</f>
        <v>117</v>
      </c>
      <c r="F714" s="49">
        <f>+Data!I714</f>
        <v>151.22399999999999</v>
      </c>
      <c r="G714" s="31">
        <f>+NEM!G714</f>
        <v>27897.030700000003</v>
      </c>
      <c r="H714" s="31">
        <f>NoSolar!E714</f>
        <v>38284.792000000001</v>
      </c>
      <c r="I714" s="31">
        <f>+NEM!M714</f>
        <v>0</v>
      </c>
      <c r="J714" s="31">
        <f>+NB.Hour!E714</f>
        <v>29687.5052</v>
      </c>
      <c r="K714" s="67">
        <v>0</v>
      </c>
      <c r="L714" s="31">
        <f>+-MIN(NEM!G714,0)</f>
        <v>0</v>
      </c>
      <c r="M714" s="31">
        <f>NB.Hour!H714</f>
        <v>1790.4745</v>
      </c>
      <c r="N714" s="33">
        <f>NoSolar!H714</f>
        <v>1793.126667232</v>
      </c>
      <c r="O714" s="33">
        <f>+NEM!P714</f>
        <v>0</v>
      </c>
      <c r="P714" s="33">
        <f>+NB.Hour!N714</f>
        <v>0</v>
      </c>
      <c r="Q714" s="22">
        <f>+SUM(N714,MAX($E714-20,0)*INDEX(Inputs!$F$24:$F$35,MATCH($D714,Inputs!$B$24:$B$35,0)),MAX($F714-20,0)*INDEX(Inputs!$G$24:$G$35,MATCH($D714,Inputs!$B$24:$B$35,0)))</f>
        <v>2476.9834672320003</v>
      </c>
      <c r="R714" s="22">
        <f>+SUM(O714,MAX($E714-20,0)*INDEX(Inputs!$F$24:$F$35,MATCH($D714,Inputs!$B$24:$B$35,0)),MAX($F714-20,0)*INDEX(Inputs!$G$24:$G$35,MATCH($D714,Inputs!$B$24:$B$35,0)))</f>
        <v>683.85679999999991</v>
      </c>
      <c r="S714" s="22">
        <f>+SUM(P714,MAX($E714-20,0)*INDEX(Inputs!$F$24:$F$35,MATCH($D714,Inputs!$B$24:$B$35,0)),MAX($F714-20,0)*INDEX(Inputs!$G$24:$G$35,MATCH($D714,Inputs!$B$24:$B$35,0)))</f>
        <v>683.85679999999991</v>
      </c>
      <c r="U714" s="19"/>
    </row>
    <row r="715" spans="2:21" s="46" customFormat="1" x14ac:dyDescent="0.25">
      <c r="B715" s="48" t="s">
        <v>157</v>
      </c>
      <c r="C715" s="8">
        <v>2021</v>
      </c>
      <c r="D715" s="37">
        <v>11</v>
      </c>
      <c r="E715" s="49">
        <f>Data!J715</f>
        <v>111</v>
      </c>
      <c r="F715" s="49">
        <f>+Data!I715</f>
        <v>108.96</v>
      </c>
      <c r="G715" s="31">
        <f>+NEM!G715</f>
        <v>30302.256699999998</v>
      </c>
      <c r="H715" s="31">
        <f>NoSolar!E715</f>
        <v>38877.396000000001</v>
      </c>
      <c r="I715" s="31">
        <f>+NEM!M715</f>
        <v>0</v>
      </c>
      <c r="J715" s="31">
        <f>+NB.Hour!E715</f>
        <v>31539.783499999998</v>
      </c>
      <c r="K715" s="67">
        <v>0</v>
      </c>
      <c r="L715" s="31">
        <f>+-MIN(NEM!G715,0)</f>
        <v>0</v>
      </c>
      <c r="M715" s="31">
        <f>NB.Hour!H715</f>
        <v>1237.5268000000001</v>
      </c>
      <c r="N715" s="33">
        <f>NoSolar!H715</f>
        <v>1819.3173936159999</v>
      </c>
      <c r="O715" s="33">
        <f>+NEM!P715</f>
        <v>0</v>
      </c>
      <c r="P715" s="33">
        <f>+NB.Hour!N715</f>
        <v>0</v>
      </c>
      <c r="Q715" s="22">
        <f>+SUM(N715,MAX($E715-20,0)*INDEX(Inputs!$F$24:$F$35,MATCH($D715,Inputs!$B$24:$B$35,0)),MAX($F715-20,0)*INDEX(Inputs!$G$24:$G$35,MATCH($D715,Inputs!$B$24:$B$35,0)))</f>
        <v>2308.919393616</v>
      </c>
      <c r="R715" s="22">
        <f>+SUM(O715,MAX($E715-20,0)*INDEX(Inputs!$F$24:$F$35,MATCH($D715,Inputs!$B$24:$B$35,0)),MAX($F715-20,0)*INDEX(Inputs!$G$24:$G$35,MATCH($D715,Inputs!$B$24:$B$35,0)))</f>
        <v>489.60200000000003</v>
      </c>
      <c r="S715" s="22">
        <f>+SUM(P715,MAX($E715-20,0)*INDEX(Inputs!$F$24:$F$35,MATCH($D715,Inputs!$B$24:$B$35,0)),MAX($F715-20,0)*INDEX(Inputs!$G$24:$G$35,MATCH($D715,Inputs!$B$24:$B$35,0)))</f>
        <v>489.60200000000003</v>
      </c>
      <c r="U715" s="19"/>
    </row>
    <row r="716" spans="2:21" s="46" customFormat="1" x14ac:dyDescent="0.25">
      <c r="B716" s="48" t="s">
        <v>157</v>
      </c>
      <c r="C716" s="8">
        <v>2021</v>
      </c>
      <c r="D716" s="37">
        <v>12</v>
      </c>
      <c r="E716" s="49">
        <f>Data!J716</f>
        <v>111</v>
      </c>
      <c r="F716" s="49">
        <f>+Data!I716</f>
        <v>61.927999999999997</v>
      </c>
      <c r="G716" s="31">
        <f>+NEM!G716</f>
        <v>31276.871900000006</v>
      </c>
      <c r="H716" s="31">
        <f>NoSolar!E716</f>
        <v>36021.052000000003</v>
      </c>
      <c r="I716" s="31">
        <f>+NEM!M716</f>
        <v>0</v>
      </c>
      <c r="J716" s="31">
        <f>+NB.Hour!E716</f>
        <v>31620.349500000004</v>
      </c>
      <c r="K716" s="67">
        <v>0</v>
      </c>
      <c r="L716" s="31">
        <f>+-MIN(NEM!G716,0)</f>
        <v>0</v>
      </c>
      <c r="M716" s="31">
        <f>NB.Hour!H716</f>
        <v>343.4776</v>
      </c>
      <c r="N716" s="33">
        <f>NoSolar!H716</f>
        <v>1693.0784141920001</v>
      </c>
      <c r="O716" s="33">
        <f>+NEM!P716</f>
        <v>0</v>
      </c>
      <c r="P716" s="33">
        <f>+NB.Hour!N716</f>
        <v>1123.8949046499995</v>
      </c>
      <c r="Q716" s="22">
        <f>+SUM(N716,MAX($E716-20,0)*INDEX(Inputs!$F$24:$F$35,MATCH($D716,Inputs!$B$24:$B$35,0)),MAX($F716-20,0)*INDEX(Inputs!$G$24:$G$35,MATCH($D716,Inputs!$B$24:$B$35,0)))</f>
        <v>1973.3880141920001</v>
      </c>
      <c r="R716" s="22">
        <f>+SUM(O716,MAX($E716-20,0)*INDEX(Inputs!$F$24:$F$35,MATCH($D716,Inputs!$B$24:$B$35,0)),MAX($F716-20,0)*INDEX(Inputs!$G$24:$G$35,MATCH($D716,Inputs!$B$24:$B$35,0)))</f>
        <v>280.30959999999999</v>
      </c>
      <c r="S716" s="22">
        <f>+SUM(P716,MAX($E716-20,0)*INDEX(Inputs!$F$24:$F$35,MATCH($D716,Inputs!$B$24:$B$35,0)),MAX($F716-20,0)*INDEX(Inputs!$G$24:$G$35,MATCH($D716,Inputs!$B$24:$B$35,0)))</f>
        <v>1404.2045046499995</v>
      </c>
      <c r="U716" s="19"/>
    </row>
    <row r="717" spans="2:21" s="46" customFormat="1" x14ac:dyDescent="0.25">
      <c r="B717" s="48" t="s">
        <v>158</v>
      </c>
      <c r="C717" s="8">
        <v>2021</v>
      </c>
      <c r="D717" s="37">
        <v>1</v>
      </c>
      <c r="E717" s="49">
        <f>Data!J717</f>
        <v>36</v>
      </c>
      <c r="F717" s="49">
        <f>+Data!I717</f>
        <v>26.943999999999999</v>
      </c>
      <c r="G717" s="31">
        <f>+NEM!G717</f>
        <v>8885.84</v>
      </c>
      <c r="H717" s="31">
        <f>NoSolar!E717</f>
        <v>8907.0640000000003</v>
      </c>
      <c r="I717" s="31">
        <f>+NEM!M717</f>
        <v>8885.84</v>
      </c>
      <c r="J717" s="31">
        <f>+NB.Hour!E717</f>
        <v>8885.84</v>
      </c>
      <c r="K717" s="67">
        <v>0</v>
      </c>
      <c r="L717" s="31">
        <f>+-MIN(NEM!G717,0)</f>
        <v>0</v>
      </c>
      <c r="M717" s="31">
        <f>NB.Hour!H717</f>
        <v>0</v>
      </c>
      <c r="N717" s="33">
        <f>NoSolar!H717</f>
        <v>494.74860054400006</v>
      </c>
      <c r="O717" s="33">
        <f>+NEM!P717</f>
        <v>493.81058464</v>
      </c>
      <c r="P717" s="33">
        <f>+NB.Hour!N717</f>
        <v>493.81058464</v>
      </c>
      <c r="Q717" s="22">
        <f>+SUM(N717,MAX($E717-20,0)*INDEX(Inputs!$F$24:$F$35,MATCH($D717,Inputs!$B$24:$B$35,0)),MAX($F717-20,0)*INDEX(Inputs!$G$24:$G$35,MATCH($D717,Inputs!$B$24:$B$35,0)))</f>
        <v>542.12940054400008</v>
      </c>
      <c r="R717" s="22">
        <f>+SUM(O717,MAX($E717-20,0)*INDEX(Inputs!$F$24:$F$35,MATCH($D717,Inputs!$B$24:$B$35,0)),MAX($F717-20,0)*INDEX(Inputs!$G$24:$G$35,MATCH($D717,Inputs!$B$24:$B$35,0)))</f>
        <v>541.19138464000002</v>
      </c>
      <c r="S717" s="22">
        <f>+SUM(P717,MAX($E717-20,0)*INDEX(Inputs!$F$24:$F$35,MATCH($D717,Inputs!$B$24:$B$35,0)),MAX($F717-20,0)*INDEX(Inputs!$G$24:$G$35,MATCH($D717,Inputs!$B$24:$B$35,0)))</f>
        <v>541.19138464000002</v>
      </c>
      <c r="U717" s="19"/>
    </row>
    <row r="718" spans="2:21" s="46" customFormat="1" x14ac:dyDescent="0.25">
      <c r="B718" s="48" t="s">
        <v>158</v>
      </c>
      <c r="C718" s="8">
        <v>2021</v>
      </c>
      <c r="D718" s="37">
        <v>2</v>
      </c>
      <c r="E718" s="49">
        <f>Data!J718</f>
        <v>36</v>
      </c>
      <c r="F718" s="49">
        <f>+Data!I718</f>
        <v>28.544</v>
      </c>
      <c r="G718" s="31">
        <f>+NEM!G718</f>
        <v>7134.9360000000006</v>
      </c>
      <c r="H718" s="31">
        <f>NoSolar!E718</f>
        <v>7144.7920000000004</v>
      </c>
      <c r="I718" s="31">
        <f>+NEM!M718</f>
        <v>7134.9360000000006</v>
      </c>
      <c r="J718" s="31">
        <f>+NB.Hour!E718</f>
        <v>7134.9359999999997</v>
      </c>
      <c r="K718" s="67">
        <v>0</v>
      </c>
      <c r="L718" s="31">
        <f>+-MIN(NEM!G718,0)</f>
        <v>0</v>
      </c>
      <c r="M718" s="31">
        <f>NB.Hour!H718</f>
        <v>0</v>
      </c>
      <c r="N718" s="33">
        <f>NoSolar!H718</f>
        <v>416.86322723199999</v>
      </c>
      <c r="O718" s="33">
        <f>+NEM!P718</f>
        <v>416.42763145600003</v>
      </c>
      <c r="P718" s="33">
        <f>+NB.Hour!N718</f>
        <v>416.42763145599997</v>
      </c>
      <c r="Q718" s="22">
        <f>+SUM(N718,MAX($E718-20,0)*INDEX(Inputs!$F$24:$F$35,MATCH($D718,Inputs!$B$24:$B$35,0)),MAX($F718-20,0)*INDEX(Inputs!$G$24:$G$35,MATCH($D718,Inputs!$B$24:$B$35,0)))</f>
        <v>471.36402723200001</v>
      </c>
      <c r="R718" s="22">
        <f>+SUM(O718,MAX($E718-20,0)*INDEX(Inputs!$F$24:$F$35,MATCH($D718,Inputs!$B$24:$B$35,0)),MAX($F718-20,0)*INDEX(Inputs!$G$24:$G$35,MATCH($D718,Inputs!$B$24:$B$35,0)))</f>
        <v>470.92843145600006</v>
      </c>
      <c r="S718" s="22">
        <f>+SUM(P718,MAX($E718-20,0)*INDEX(Inputs!$F$24:$F$35,MATCH($D718,Inputs!$B$24:$B$35,0)),MAX($F718-20,0)*INDEX(Inputs!$G$24:$G$35,MATCH($D718,Inputs!$B$24:$B$35,0)))</f>
        <v>470.928431456</v>
      </c>
      <c r="U718" s="19"/>
    </row>
    <row r="719" spans="2:21" s="46" customFormat="1" x14ac:dyDescent="0.25">
      <c r="B719" s="48" t="s">
        <v>158</v>
      </c>
      <c r="C719" s="8">
        <v>2021</v>
      </c>
      <c r="D719" s="37">
        <v>3</v>
      </c>
      <c r="E719" s="49">
        <f>Data!J719</f>
        <v>36</v>
      </c>
      <c r="F719" s="49">
        <f>+Data!I719</f>
        <v>26.623999999999999</v>
      </c>
      <c r="G719" s="31">
        <f>+NEM!G719</f>
        <v>6755.6080000000002</v>
      </c>
      <c r="H719" s="31">
        <f>NoSolar!E719</f>
        <v>6815.7039999999997</v>
      </c>
      <c r="I719" s="31">
        <f>+NEM!M719</f>
        <v>6755.6080000000002</v>
      </c>
      <c r="J719" s="31">
        <f>+NB.Hour!E719</f>
        <v>6755.6080000000002</v>
      </c>
      <c r="K719" s="67">
        <v>0</v>
      </c>
      <c r="L719" s="31">
        <f>+-MIN(NEM!G719,0)</f>
        <v>0</v>
      </c>
      <c r="M719" s="31">
        <f>NB.Hour!H719</f>
        <v>0</v>
      </c>
      <c r="N719" s="33">
        <f>NoSolar!H719</f>
        <v>402.31885398399999</v>
      </c>
      <c r="O719" s="33">
        <f>+NEM!P719</f>
        <v>399.66285116799997</v>
      </c>
      <c r="P719" s="33">
        <f>+NB.Hour!N719</f>
        <v>399.66285116799997</v>
      </c>
      <c r="Q719" s="22">
        <f>+SUM(N719,MAX($E719-20,0)*INDEX(Inputs!$F$24:$F$35,MATCH($D719,Inputs!$B$24:$B$35,0)),MAX($F719-20,0)*INDEX(Inputs!$G$24:$G$35,MATCH($D719,Inputs!$B$24:$B$35,0)))</f>
        <v>448.27565398399997</v>
      </c>
      <c r="R719" s="22">
        <f>+SUM(O719,MAX($E719-20,0)*INDEX(Inputs!$F$24:$F$35,MATCH($D719,Inputs!$B$24:$B$35,0)),MAX($F719-20,0)*INDEX(Inputs!$G$24:$G$35,MATCH($D719,Inputs!$B$24:$B$35,0)))</f>
        <v>445.61965116800002</v>
      </c>
      <c r="S719" s="22">
        <f>+SUM(P719,MAX($E719-20,0)*INDEX(Inputs!$F$24:$F$35,MATCH($D719,Inputs!$B$24:$B$35,0)),MAX($F719-20,0)*INDEX(Inputs!$G$24:$G$35,MATCH($D719,Inputs!$B$24:$B$35,0)))</f>
        <v>445.61965116800002</v>
      </c>
      <c r="U719" s="19"/>
    </row>
    <row r="720" spans="2:21" s="46" customFormat="1" x14ac:dyDescent="0.25">
      <c r="B720" s="48" t="s">
        <v>158</v>
      </c>
      <c r="C720" s="8">
        <v>2021</v>
      </c>
      <c r="D720" s="37">
        <v>4</v>
      </c>
      <c r="E720" s="49">
        <f>Data!J720</f>
        <v>37</v>
      </c>
      <c r="F720" s="49">
        <f>+Data!I720</f>
        <v>22.847999999999999</v>
      </c>
      <c r="G720" s="31">
        <f>+NEM!G720</f>
        <v>5430.616</v>
      </c>
      <c r="H720" s="31">
        <f>NoSolar!E720</f>
        <v>5502.6080000000002</v>
      </c>
      <c r="I720" s="31">
        <f>+NEM!M720</f>
        <v>5430.616</v>
      </c>
      <c r="J720" s="31">
        <f>+NB.Hour!E720</f>
        <v>5430.616</v>
      </c>
      <c r="K720" s="67">
        <v>0</v>
      </c>
      <c r="L720" s="31">
        <f>+-MIN(NEM!G720,0)</f>
        <v>0</v>
      </c>
      <c r="M720" s="31">
        <f>NB.Hour!H720</f>
        <v>0</v>
      </c>
      <c r="N720" s="33">
        <f>NoSolar!H720</f>
        <v>344.28526316800003</v>
      </c>
      <c r="O720" s="33">
        <f>+NEM!P720</f>
        <v>341.10350473599999</v>
      </c>
      <c r="P720" s="33">
        <f>+NB.Hour!N720</f>
        <v>341.10350473599999</v>
      </c>
      <c r="Q720" s="22">
        <f>+SUM(N720,MAX($E720-20,0)*INDEX(Inputs!$F$24:$F$35,MATCH($D720,Inputs!$B$24:$B$35,0)),MAX($F720-20,0)*INDEX(Inputs!$G$24:$G$35,MATCH($D720,Inputs!$B$24:$B$35,0)))</f>
        <v>374.46886316800004</v>
      </c>
      <c r="R720" s="22">
        <f>+SUM(O720,MAX($E720-20,0)*INDEX(Inputs!$F$24:$F$35,MATCH($D720,Inputs!$B$24:$B$35,0)),MAX($F720-20,0)*INDEX(Inputs!$G$24:$G$35,MATCH($D720,Inputs!$B$24:$B$35,0)))</f>
        <v>371.287104736</v>
      </c>
      <c r="S720" s="22">
        <f>+SUM(P720,MAX($E720-20,0)*INDEX(Inputs!$F$24:$F$35,MATCH($D720,Inputs!$B$24:$B$35,0)),MAX($F720-20,0)*INDEX(Inputs!$G$24:$G$35,MATCH($D720,Inputs!$B$24:$B$35,0)))</f>
        <v>371.287104736</v>
      </c>
      <c r="U720" s="19"/>
    </row>
    <row r="721" spans="2:21" s="46" customFormat="1" x14ac:dyDescent="0.25">
      <c r="B721" s="48" t="s">
        <v>158</v>
      </c>
      <c r="C721" s="8">
        <v>2021</v>
      </c>
      <c r="D721" s="37">
        <v>5</v>
      </c>
      <c r="E721" s="49">
        <f>Data!J721</f>
        <v>37</v>
      </c>
      <c r="F721" s="49">
        <f>+Data!I721</f>
        <v>30.335999999999999</v>
      </c>
      <c r="G721" s="31">
        <f>+NEM!G721</f>
        <v>5840.152</v>
      </c>
      <c r="H721" s="31">
        <f>NoSolar!E721</f>
        <v>5903.384</v>
      </c>
      <c r="I721" s="31">
        <f>+NEM!M721</f>
        <v>5840.152</v>
      </c>
      <c r="J721" s="31">
        <f>+NB.Hour!E721</f>
        <v>5840.92</v>
      </c>
      <c r="K721" s="67">
        <v>0</v>
      </c>
      <c r="L721" s="31">
        <f>+-MIN(NEM!G721,0)</f>
        <v>0</v>
      </c>
      <c r="M721" s="31">
        <f>NB.Hour!H721</f>
        <v>0.76800000000000002</v>
      </c>
      <c r="N721" s="33">
        <f>NoSolar!H721</f>
        <v>361.99795926399997</v>
      </c>
      <c r="O721" s="33">
        <f>+NEM!P721</f>
        <v>359.20335779200002</v>
      </c>
      <c r="P721" s="33">
        <f>+NB.Hour!N721</f>
        <v>359.20826224000001</v>
      </c>
      <c r="Q721" s="22">
        <f>+SUM(N721,MAX($E721-20,0)*INDEX(Inputs!$F$24:$F$35,MATCH($D721,Inputs!$B$24:$B$35,0)),MAX($F721-20,0)*INDEX(Inputs!$G$24:$G$35,MATCH($D721,Inputs!$B$24:$B$35,0)))</f>
        <v>425.50315926399998</v>
      </c>
      <c r="R721" s="22">
        <f>+SUM(O721,MAX($E721-20,0)*INDEX(Inputs!$F$24:$F$35,MATCH($D721,Inputs!$B$24:$B$35,0)),MAX($F721-20,0)*INDEX(Inputs!$G$24:$G$35,MATCH($D721,Inputs!$B$24:$B$35,0)))</f>
        <v>422.70855779200002</v>
      </c>
      <c r="S721" s="22">
        <f>+SUM(P721,MAX($E721-20,0)*INDEX(Inputs!$F$24:$F$35,MATCH($D721,Inputs!$B$24:$B$35,0)),MAX($F721-20,0)*INDEX(Inputs!$G$24:$G$35,MATCH($D721,Inputs!$B$24:$B$35,0)))</f>
        <v>422.71346224000001</v>
      </c>
      <c r="U721" s="19"/>
    </row>
    <row r="722" spans="2:21" s="46" customFormat="1" x14ac:dyDescent="0.25">
      <c r="B722" s="48" t="s">
        <v>158</v>
      </c>
      <c r="C722" s="8">
        <v>2021</v>
      </c>
      <c r="D722" s="37">
        <v>6</v>
      </c>
      <c r="E722" s="49">
        <f>Data!J722</f>
        <v>37</v>
      </c>
      <c r="F722" s="49">
        <f>+Data!I722</f>
        <v>24.576000000000001</v>
      </c>
      <c r="G722" s="31">
        <f>+NEM!G722</f>
        <v>7172.1359000000002</v>
      </c>
      <c r="H722" s="31">
        <f>NoSolar!E722</f>
        <v>7240.3038999999999</v>
      </c>
      <c r="I722" s="31">
        <f>+NEM!M722</f>
        <v>7172.1359000000002</v>
      </c>
      <c r="J722" s="31">
        <f>+NB.Hour!E722</f>
        <v>7172.1359000000002</v>
      </c>
      <c r="K722" s="67">
        <v>0</v>
      </c>
      <c r="L722" s="31">
        <f>+-MIN(NEM!G722,0)</f>
        <v>0</v>
      </c>
      <c r="M722" s="31">
        <f>NB.Hour!H722</f>
        <v>0</v>
      </c>
      <c r="N722" s="33">
        <f>NoSolar!H722</f>
        <v>465.78664479240001</v>
      </c>
      <c r="O722" s="33">
        <f>+NEM!P722</f>
        <v>462.46577250440004</v>
      </c>
      <c r="P722" s="33">
        <f>+NB.Hour!N722</f>
        <v>462.46577250440004</v>
      </c>
      <c r="Q722" s="22">
        <f>+SUM(N722,MAX($E722-20,0)*INDEX(Inputs!$F$24:$F$35,MATCH($D722,Inputs!$B$24:$B$35,0)),MAX($F722-20,0)*INDEX(Inputs!$G$24:$G$35,MATCH($D722,Inputs!$B$24:$B$35,0)))</f>
        <v>511.02720479240003</v>
      </c>
      <c r="R722" s="22">
        <f>+SUM(O722,MAX($E722-20,0)*INDEX(Inputs!$F$24:$F$35,MATCH($D722,Inputs!$B$24:$B$35,0)),MAX($F722-20,0)*INDEX(Inputs!$G$24:$G$35,MATCH($D722,Inputs!$B$24:$B$35,0)))</f>
        <v>507.70633250440005</v>
      </c>
      <c r="S722" s="22">
        <f>+SUM(P722,MAX($E722-20,0)*INDEX(Inputs!$F$24:$F$35,MATCH($D722,Inputs!$B$24:$B$35,0)),MAX($F722-20,0)*INDEX(Inputs!$G$24:$G$35,MATCH($D722,Inputs!$B$24:$B$35,0)))</f>
        <v>507.70633250440005</v>
      </c>
      <c r="U722" s="19"/>
    </row>
    <row r="723" spans="2:21" s="46" customFormat="1" x14ac:dyDescent="0.25">
      <c r="B723" s="48" t="s">
        <v>158</v>
      </c>
      <c r="C723" s="8">
        <v>2021</v>
      </c>
      <c r="D723" s="37">
        <v>7</v>
      </c>
      <c r="E723" s="49">
        <f>Data!J723</f>
        <v>37</v>
      </c>
      <c r="F723" s="49">
        <f>+Data!I723</f>
        <v>24</v>
      </c>
      <c r="G723" s="31">
        <f>+NEM!G723</f>
        <v>7918.8481000000002</v>
      </c>
      <c r="H723" s="31">
        <f>NoSolar!E723</f>
        <v>7985.2160000000003</v>
      </c>
      <c r="I723" s="31">
        <f>+NEM!M723</f>
        <v>7918.8481000000002</v>
      </c>
      <c r="J723" s="31">
        <f>+NB.Hour!E723</f>
        <v>7918.8481000000002</v>
      </c>
      <c r="K723" s="67">
        <v>0</v>
      </c>
      <c r="L723" s="31">
        <f>+-MIN(NEM!G723,0)</f>
        <v>0</v>
      </c>
      <c r="M723" s="31">
        <f>NB.Hour!H723</f>
        <v>0</v>
      </c>
      <c r="N723" s="33">
        <f>NoSolar!H723</f>
        <v>502.07578265600006</v>
      </c>
      <c r="O723" s="33">
        <f>+NEM!P723</f>
        <v>498.84260403960002</v>
      </c>
      <c r="P723" s="33">
        <f>+NB.Hour!N723</f>
        <v>498.84260403960002</v>
      </c>
      <c r="Q723" s="22">
        <f>+SUM(N723,MAX($E723-20,0)*INDEX(Inputs!$F$24:$F$35,MATCH($D723,Inputs!$B$24:$B$35,0)),MAX($F723-20,0)*INDEX(Inputs!$G$24:$G$35,MATCH($D723,Inputs!$B$24:$B$35,0)))</f>
        <v>543.82578265600011</v>
      </c>
      <c r="R723" s="22">
        <f>+SUM(O723,MAX($E723-20,0)*INDEX(Inputs!$F$24:$F$35,MATCH($D723,Inputs!$B$24:$B$35,0)),MAX($F723-20,0)*INDEX(Inputs!$G$24:$G$35,MATCH($D723,Inputs!$B$24:$B$35,0)))</f>
        <v>540.59260403960002</v>
      </c>
      <c r="S723" s="22">
        <f>+SUM(P723,MAX($E723-20,0)*INDEX(Inputs!$F$24:$F$35,MATCH($D723,Inputs!$B$24:$B$35,0)),MAX($F723-20,0)*INDEX(Inputs!$G$24:$G$35,MATCH($D723,Inputs!$B$24:$B$35,0)))</f>
        <v>540.59260403960002</v>
      </c>
      <c r="U723" s="19"/>
    </row>
    <row r="724" spans="2:21" s="46" customFormat="1" x14ac:dyDescent="0.25">
      <c r="B724" s="48" t="s">
        <v>158</v>
      </c>
      <c r="C724" s="8">
        <v>2021</v>
      </c>
      <c r="D724" s="37">
        <v>8</v>
      </c>
      <c r="E724" s="49">
        <f>Data!J724</f>
        <v>37</v>
      </c>
      <c r="F724" s="49">
        <f>+Data!I724</f>
        <v>31.616</v>
      </c>
      <c r="G724" s="31">
        <f>+NEM!G724</f>
        <v>6323.8320000000003</v>
      </c>
      <c r="H724" s="31">
        <f>NoSolar!E724</f>
        <v>6390.9840000000004</v>
      </c>
      <c r="I724" s="31">
        <f>+NEM!M724</f>
        <v>6323.8320000000003</v>
      </c>
      <c r="J724" s="31">
        <f>+NB.Hour!E724</f>
        <v>6323.8320000000003</v>
      </c>
      <c r="K724" s="67">
        <v>0</v>
      </c>
      <c r="L724" s="31">
        <f>+-MIN(NEM!G724,0)</f>
        <v>0</v>
      </c>
      <c r="M724" s="31">
        <f>NB.Hour!H724</f>
        <v>0</v>
      </c>
      <c r="N724" s="33">
        <f>NoSolar!H724</f>
        <v>424.411176544</v>
      </c>
      <c r="O724" s="33">
        <f>+NEM!P724</f>
        <v>421.13979971200001</v>
      </c>
      <c r="P724" s="33">
        <f>+NB.Hour!N724</f>
        <v>421.13979971200001</v>
      </c>
      <c r="Q724" s="22">
        <f>+SUM(N724,MAX($E724-20,0)*INDEX(Inputs!$F$24:$F$35,MATCH($D724,Inputs!$B$24:$B$35,0)),MAX($F724-20,0)*INDEX(Inputs!$G$24:$G$35,MATCH($D724,Inputs!$B$24:$B$35,0)))</f>
        <v>512.31413654400001</v>
      </c>
      <c r="R724" s="22">
        <f>+SUM(O724,MAX($E724-20,0)*INDEX(Inputs!$F$24:$F$35,MATCH($D724,Inputs!$B$24:$B$35,0)),MAX($F724-20,0)*INDEX(Inputs!$G$24:$G$35,MATCH($D724,Inputs!$B$24:$B$35,0)))</f>
        <v>509.04275971200002</v>
      </c>
      <c r="S724" s="22">
        <f>+SUM(P724,MAX($E724-20,0)*INDEX(Inputs!$F$24:$F$35,MATCH($D724,Inputs!$B$24:$B$35,0)),MAX($F724-20,0)*INDEX(Inputs!$G$24:$G$35,MATCH($D724,Inputs!$B$24:$B$35,0)))</f>
        <v>509.04275971200002</v>
      </c>
      <c r="U724" s="19"/>
    </row>
    <row r="725" spans="2:21" s="46" customFormat="1" x14ac:dyDescent="0.25">
      <c r="B725" s="48" t="s">
        <v>158</v>
      </c>
      <c r="C725" s="8">
        <v>2021</v>
      </c>
      <c r="D725" s="37">
        <v>9</v>
      </c>
      <c r="E725" s="49">
        <f>Data!J725</f>
        <v>37</v>
      </c>
      <c r="F725" s="49">
        <f>+Data!I725</f>
        <v>29.632000000000001</v>
      </c>
      <c r="G725" s="31">
        <f>+NEM!G725</f>
        <v>4844.7849999999999</v>
      </c>
      <c r="H725" s="31">
        <f>NoSolar!E725</f>
        <v>4910.3429999999998</v>
      </c>
      <c r="I725" s="31">
        <f>+NEM!M725</f>
        <v>4844.7849999999999</v>
      </c>
      <c r="J725" s="31">
        <f>+NB.Hour!E725</f>
        <v>4844.7849999999999</v>
      </c>
      <c r="K725" s="67">
        <v>0</v>
      </c>
      <c r="L725" s="31">
        <f>+-MIN(NEM!G725,0)</f>
        <v>0</v>
      </c>
      <c r="M725" s="31">
        <f>NB.Hour!H725</f>
        <v>0</v>
      </c>
      <c r="N725" s="33">
        <f>NoSolar!H725</f>
        <v>318.10951922800001</v>
      </c>
      <c r="O725" s="33">
        <f>+NEM!P725</f>
        <v>315.21211786000003</v>
      </c>
      <c r="P725" s="33">
        <f>+NB.Hour!N725</f>
        <v>315.21211786000003</v>
      </c>
      <c r="Q725" s="22">
        <f>+SUM(N725,MAX($E725-20,0)*INDEX(Inputs!$F$24:$F$35,MATCH($D725,Inputs!$B$24:$B$35,0)),MAX($F725-20,0)*INDEX(Inputs!$G$24:$G$35,MATCH($D725,Inputs!$B$24:$B$35,0)))</f>
        <v>378.48191922800004</v>
      </c>
      <c r="R725" s="22">
        <f>+SUM(O725,MAX($E725-20,0)*INDEX(Inputs!$F$24:$F$35,MATCH($D725,Inputs!$B$24:$B$35,0)),MAX($F725-20,0)*INDEX(Inputs!$G$24:$G$35,MATCH($D725,Inputs!$B$24:$B$35,0)))</f>
        <v>375.58451786000001</v>
      </c>
      <c r="S725" s="22">
        <f>+SUM(P725,MAX($E725-20,0)*INDEX(Inputs!$F$24:$F$35,MATCH($D725,Inputs!$B$24:$B$35,0)),MAX($F725-20,0)*INDEX(Inputs!$G$24:$G$35,MATCH($D725,Inputs!$B$24:$B$35,0)))</f>
        <v>375.58451786000001</v>
      </c>
      <c r="U725" s="19"/>
    </row>
    <row r="726" spans="2:21" s="46" customFormat="1" x14ac:dyDescent="0.25">
      <c r="B726" s="48" t="s">
        <v>158</v>
      </c>
      <c r="C726" s="8">
        <v>2021</v>
      </c>
      <c r="D726" s="37">
        <v>10</v>
      </c>
      <c r="E726" s="49">
        <f>Data!J726</f>
        <v>37</v>
      </c>
      <c r="F726" s="49">
        <f>+Data!I726</f>
        <v>27.712</v>
      </c>
      <c r="G726" s="31">
        <f>+NEM!G726</f>
        <v>4897.7940000000008</v>
      </c>
      <c r="H726" s="31">
        <f>NoSolar!E726</f>
        <v>4942.9440000000004</v>
      </c>
      <c r="I726" s="31">
        <f>+NEM!M726</f>
        <v>4897.7940000000008</v>
      </c>
      <c r="J726" s="31">
        <f>+NB.Hour!E726</f>
        <v>4897.7940000000008</v>
      </c>
      <c r="K726" s="67">
        <v>0</v>
      </c>
      <c r="L726" s="31">
        <f>+-MIN(NEM!G726,0)</f>
        <v>0</v>
      </c>
      <c r="M726" s="31">
        <f>NB.Hour!H726</f>
        <v>0</v>
      </c>
      <c r="N726" s="33">
        <f>NoSolar!H726</f>
        <v>319.55035302400006</v>
      </c>
      <c r="O726" s="33">
        <f>+NEM!P726</f>
        <v>317.55490362400008</v>
      </c>
      <c r="P726" s="33">
        <f>+NB.Hour!N726</f>
        <v>317.55490362400008</v>
      </c>
      <c r="Q726" s="22">
        <f>+SUM(N726,MAX($E726-20,0)*INDEX(Inputs!$F$24:$F$35,MATCH($D726,Inputs!$B$24:$B$35,0)),MAX($F726-20,0)*INDEX(Inputs!$G$24:$G$35,MATCH($D726,Inputs!$B$24:$B$35,0)))</f>
        <v>371.37875302400005</v>
      </c>
      <c r="R726" s="22">
        <f>+SUM(O726,MAX($E726-20,0)*INDEX(Inputs!$F$24:$F$35,MATCH($D726,Inputs!$B$24:$B$35,0)),MAX($F726-20,0)*INDEX(Inputs!$G$24:$G$35,MATCH($D726,Inputs!$B$24:$B$35,0)))</f>
        <v>369.38330362400006</v>
      </c>
      <c r="S726" s="22">
        <f>+SUM(P726,MAX($E726-20,0)*INDEX(Inputs!$F$24:$F$35,MATCH($D726,Inputs!$B$24:$B$35,0)),MAX($F726-20,0)*INDEX(Inputs!$G$24:$G$35,MATCH($D726,Inputs!$B$24:$B$35,0)))</f>
        <v>369.38330362400006</v>
      </c>
      <c r="U726" s="19"/>
    </row>
    <row r="727" spans="2:21" s="46" customFormat="1" x14ac:dyDescent="0.25">
      <c r="B727" s="48" t="s">
        <v>158</v>
      </c>
      <c r="C727" s="8">
        <v>2021</v>
      </c>
      <c r="D727" s="37">
        <v>11</v>
      </c>
      <c r="E727" s="49">
        <f>Data!J727</f>
        <v>37</v>
      </c>
      <c r="F727" s="49">
        <f>+Data!I727</f>
        <v>22.911999999999999</v>
      </c>
      <c r="G727" s="31">
        <f>+NEM!G727</f>
        <v>5031.7579999999998</v>
      </c>
      <c r="H727" s="31">
        <f>NoSolar!E727</f>
        <v>5062.0159999999996</v>
      </c>
      <c r="I727" s="31">
        <f>+NEM!M727</f>
        <v>5031.7579999999998</v>
      </c>
      <c r="J727" s="31">
        <f>+NB.Hour!E727</f>
        <v>5031.7579999999998</v>
      </c>
      <c r="K727" s="67">
        <v>0</v>
      </c>
      <c r="L727" s="31">
        <f>+-MIN(NEM!G727,0)</f>
        <v>0</v>
      </c>
      <c r="M727" s="31">
        <f>NB.Hour!H727</f>
        <v>0</v>
      </c>
      <c r="N727" s="33">
        <f>NoSolar!H727</f>
        <v>324.81285913599999</v>
      </c>
      <c r="O727" s="33">
        <f>+NEM!P727</f>
        <v>323.47557656800001</v>
      </c>
      <c r="P727" s="33">
        <f>+NB.Hour!N727</f>
        <v>323.47557656800001</v>
      </c>
      <c r="Q727" s="22">
        <f>+SUM(N727,MAX($E727-20,0)*INDEX(Inputs!$F$24:$F$35,MATCH($D727,Inputs!$B$24:$B$35,0)),MAX($F727-20,0)*INDEX(Inputs!$G$24:$G$35,MATCH($D727,Inputs!$B$24:$B$35,0)))</f>
        <v>355.28125913599996</v>
      </c>
      <c r="R727" s="22">
        <f>+SUM(O727,MAX($E727-20,0)*INDEX(Inputs!$F$24:$F$35,MATCH($D727,Inputs!$B$24:$B$35,0)),MAX($F727-20,0)*INDEX(Inputs!$G$24:$G$35,MATCH($D727,Inputs!$B$24:$B$35,0)))</f>
        <v>353.94397656799998</v>
      </c>
      <c r="S727" s="22">
        <f>+SUM(P727,MAX($E727-20,0)*INDEX(Inputs!$F$24:$F$35,MATCH($D727,Inputs!$B$24:$B$35,0)),MAX($F727-20,0)*INDEX(Inputs!$G$24:$G$35,MATCH($D727,Inputs!$B$24:$B$35,0)))</f>
        <v>353.94397656799998</v>
      </c>
      <c r="U727" s="19"/>
    </row>
    <row r="728" spans="2:21" s="46" customFormat="1" x14ac:dyDescent="0.25">
      <c r="B728" s="48" t="s">
        <v>158</v>
      </c>
      <c r="C728" s="8">
        <v>2021</v>
      </c>
      <c r="D728" s="37">
        <v>12</v>
      </c>
      <c r="E728" s="49">
        <f>Data!J728</f>
        <v>36</v>
      </c>
      <c r="F728" s="49">
        <f>+Data!I728</f>
        <v>23.936</v>
      </c>
      <c r="G728" s="31">
        <f>+NEM!G728</f>
        <v>6026.6350000000002</v>
      </c>
      <c r="H728" s="31">
        <f>NoSolar!E728</f>
        <v>6034.9549999999999</v>
      </c>
      <c r="I728" s="31">
        <f>+NEM!M728</f>
        <v>6026.6350000000002</v>
      </c>
      <c r="J728" s="31">
        <f>+NB.Hour!E728</f>
        <v>6026.6350000000002</v>
      </c>
      <c r="K728" s="67">
        <v>0</v>
      </c>
      <c r="L728" s="31">
        <f>+-MIN(NEM!G728,0)</f>
        <v>0</v>
      </c>
      <c r="M728" s="31">
        <f>NB.Hour!H728</f>
        <v>0</v>
      </c>
      <c r="N728" s="33">
        <f>NoSolar!H728</f>
        <v>367.81287118</v>
      </c>
      <c r="O728" s="33">
        <f>+NEM!P728</f>
        <v>367.44516046000001</v>
      </c>
      <c r="P728" s="33">
        <f>+NB.Hour!N728</f>
        <v>367.44516046000001</v>
      </c>
      <c r="Q728" s="22">
        <f>+SUM(N728,MAX($E728-20,0)*INDEX(Inputs!$F$24:$F$35,MATCH($D728,Inputs!$B$24:$B$35,0)),MAX($F728-20,0)*INDEX(Inputs!$G$24:$G$35,MATCH($D728,Inputs!$B$24:$B$35,0)))</f>
        <v>401.80807118000001</v>
      </c>
      <c r="R728" s="22">
        <f>+SUM(O728,MAX($E728-20,0)*INDEX(Inputs!$F$24:$F$35,MATCH($D728,Inputs!$B$24:$B$35,0)),MAX($F728-20,0)*INDEX(Inputs!$G$24:$G$35,MATCH($D728,Inputs!$B$24:$B$35,0)))</f>
        <v>401.44036046000002</v>
      </c>
      <c r="S728" s="22">
        <f>+SUM(P728,MAX($E728-20,0)*INDEX(Inputs!$F$24:$F$35,MATCH($D728,Inputs!$B$24:$B$35,0)),MAX($F728-20,0)*INDEX(Inputs!$G$24:$G$35,MATCH($D728,Inputs!$B$24:$B$35,0)))</f>
        <v>401.44036046000002</v>
      </c>
      <c r="U728" s="19"/>
    </row>
    <row r="729" spans="2:21" s="46" customFormat="1" x14ac:dyDescent="0.25">
      <c r="B729" s="48" t="s">
        <v>159</v>
      </c>
      <c r="C729" s="8">
        <v>2021</v>
      </c>
      <c r="D729" s="37">
        <v>1</v>
      </c>
      <c r="E729" s="49">
        <f>Data!J729</f>
        <v>7</v>
      </c>
      <c r="F729" s="49">
        <f>+Data!I729</f>
        <v>3.9525999999999999</v>
      </c>
      <c r="G729" s="31">
        <f>+NEM!G729</f>
        <v>869.65370000000007</v>
      </c>
      <c r="H729" s="31">
        <f>NoSolar!E729</f>
        <v>1187.0250000000001</v>
      </c>
      <c r="I729" s="31">
        <f>+NEM!M729</f>
        <v>869.65370000000007</v>
      </c>
      <c r="J729" s="31">
        <f>+NB.Hour!E729</f>
        <v>922.59410000000003</v>
      </c>
      <c r="K729" s="67">
        <v>0</v>
      </c>
      <c r="L729" s="31">
        <f>+-MIN(NEM!G729,0)</f>
        <v>0</v>
      </c>
      <c r="M729" s="31">
        <f>NB.Hour!H729</f>
        <v>52.940399999999997</v>
      </c>
      <c r="N729" s="33">
        <f>NoSolar!H729</f>
        <v>112.46112255000001</v>
      </c>
      <c r="O729" s="33">
        <f>+NEM!P729</f>
        <v>82.39273084540001</v>
      </c>
      <c r="P729" s="33">
        <f>+NB.Hour!N729</f>
        <v>85.4067336982</v>
      </c>
      <c r="Q729" s="22">
        <f>+SUM(N729,MAX($E729-20,0)*INDEX(Inputs!$F$24:$F$35,MATCH($D729,Inputs!$B$24:$B$35,0)),MAX($F729-20,0)*INDEX(Inputs!$G$24:$G$35,MATCH($D729,Inputs!$B$24:$B$35,0)))</f>
        <v>112.46112255000001</v>
      </c>
      <c r="R729" s="22">
        <f>+SUM(O729,MAX($E729-20,0)*INDEX(Inputs!$F$24:$F$35,MATCH($D729,Inputs!$B$24:$B$35,0)),MAX($F729-20,0)*INDEX(Inputs!$G$24:$G$35,MATCH($D729,Inputs!$B$24:$B$35,0)))</f>
        <v>82.39273084540001</v>
      </c>
      <c r="S729" s="22">
        <f>+SUM(P729,MAX($E729-20,0)*INDEX(Inputs!$F$24:$F$35,MATCH($D729,Inputs!$B$24:$B$35,0)),MAX($F729-20,0)*INDEX(Inputs!$G$24:$G$35,MATCH($D729,Inputs!$B$24:$B$35,0)))</f>
        <v>85.4067336982</v>
      </c>
      <c r="U729" s="19"/>
    </row>
    <row r="730" spans="2:21" s="46" customFormat="1" x14ac:dyDescent="0.25">
      <c r="B730" s="48" t="s">
        <v>159</v>
      </c>
      <c r="C730" s="8">
        <v>2021</v>
      </c>
      <c r="D730" s="37">
        <v>2</v>
      </c>
      <c r="E730" s="49">
        <f>Data!J730</f>
        <v>6</v>
      </c>
      <c r="F730" s="49">
        <f>+Data!I730</f>
        <v>4.0140000000000002</v>
      </c>
      <c r="G730" s="31">
        <f>+NEM!G730</f>
        <v>728.42010000000005</v>
      </c>
      <c r="H730" s="31">
        <f>NoSolar!E730</f>
        <v>1088.2008000000001</v>
      </c>
      <c r="I730" s="31">
        <f>+NEM!M730</f>
        <v>728.42010000000005</v>
      </c>
      <c r="J730" s="31">
        <f>+NB.Hour!E730</f>
        <v>783.24540000000002</v>
      </c>
      <c r="K730" s="67">
        <v>0</v>
      </c>
      <c r="L730" s="31">
        <f>+-MIN(NEM!G730,0)</f>
        <v>0</v>
      </c>
      <c r="M730" s="31">
        <f>NB.Hour!H730</f>
        <v>54.825299999999999</v>
      </c>
      <c r="N730" s="33">
        <f>NoSolar!H730</f>
        <v>103.09832019360002</v>
      </c>
      <c r="O730" s="33">
        <f>+NEM!P730</f>
        <v>69.011977114200008</v>
      </c>
      <c r="P730" s="33">
        <f>+NB.Hour!N730</f>
        <v>72.133291093800011</v>
      </c>
      <c r="Q730" s="22">
        <f>+SUM(N730,MAX($E730-20,0)*INDEX(Inputs!$F$24:$F$35,MATCH($D730,Inputs!$B$24:$B$35,0)),MAX($F730-20,0)*INDEX(Inputs!$G$24:$G$35,MATCH($D730,Inputs!$B$24:$B$35,0)))</f>
        <v>103.09832019360002</v>
      </c>
      <c r="R730" s="22">
        <f>+SUM(O730,MAX($E730-20,0)*INDEX(Inputs!$F$24:$F$35,MATCH($D730,Inputs!$B$24:$B$35,0)),MAX($F730-20,0)*INDEX(Inputs!$G$24:$G$35,MATCH($D730,Inputs!$B$24:$B$35,0)))</f>
        <v>69.011977114200008</v>
      </c>
      <c r="S730" s="22">
        <f>+SUM(P730,MAX($E730-20,0)*INDEX(Inputs!$F$24:$F$35,MATCH($D730,Inputs!$B$24:$B$35,0)),MAX($F730-20,0)*INDEX(Inputs!$G$24:$G$35,MATCH($D730,Inputs!$B$24:$B$35,0)))</f>
        <v>72.133291093800011</v>
      </c>
      <c r="U730" s="19"/>
    </row>
    <row r="731" spans="2:21" s="46" customFormat="1" x14ac:dyDescent="0.25">
      <c r="B731" s="48" t="s">
        <v>159</v>
      </c>
      <c r="C731" s="8">
        <v>2021</v>
      </c>
      <c r="D731" s="37">
        <v>3</v>
      </c>
      <c r="E731" s="49">
        <f>Data!J731</f>
        <v>6</v>
      </c>
      <c r="F731" s="49">
        <f>+Data!I731</f>
        <v>4.6079999999999997</v>
      </c>
      <c r="G731" s="31">
        <f>+NEM!G731</f>
        <v>501.00350000000003</v>
      </c>
      <c r="H731" s="31">
        <f>NoSolar!E731</f>
        <v>1238.4708000000001</v>
      </c>
      <c r="I731" s="31">
        <f>+NEM!M731</f>
        <v>501.00350000000003</v>
      </c>
      <c r="J731" s="31">
        <f>+NB.Hour!E731</f>
        <v>661.375</v>
      </c>
      <c r="K731" s="67">
        <v>0</v>
      </c>
      <c r="L731" s="31">
        <f>+-MIN(NEM!G731,0)</f>
        <v>0</v>
      </c>
      <c r="M731" s="31">
        <f>NB.Hour!H731</f>
        <v>160.3715</v>
      </c>
      <c r="N731" s="33">
        <f>NoSolar!H731</f>
        <v>117.33520053360002</v>
      </c>
      <c r="O731" s="33">
        <f>+NEM!P731</f>
        <v>47.466073597000005</v>
      </c>
      <c r="P731" s="33">
        <f>+NB.Hour!N731</f>
        <v>56.596343835000006</v>
      </c>
      <c r="Q731" s="22">
        <f>+SUM(N731,MAX($E731-20,0)*INDEX(Inputs!$F$24:$F$35,MATCH($D731,Inputs!$B$24:$B$35,0)),MAX($F731-20,0)*INDEX(Inputs!$G$24:$G$35,MATCH($D731,Inputs!$B$24:$B$35,0)))</f>
        <v>117.33520053360002</v>
      </c>
      <c r="R731" s="22">
        <f>+SUM(O731,MAX($E731-20,0)*INDEX(Inputs!$F$24:$F$35,MATCH($D731,Inputs!$B$24:$B$35,0)),MAX($F731-20,0)*INDEX(Inputs!$G$24:$G$35,MATCH($D731,Inputs!$B$24:$B$35,0)))</f>
        <v>47.466073597000005</v>
      </c>
      <c r="S731" s="22">
        <f>+SUM(P731,MAX($E731-20,0)*INDEX(Inputs!$F$24:$F$35,MATCH($D731,Inputs!$B$24:$B$35,0)),MAX($F731-20,0)*INDEX(Inputs!$G$24:$G$35,MATCH($D731,Inputs!$B$24:$B$35,0)))</f>
        <v>56.596343835000006</v>
      </c>
      <c r="U731" s="19"/>
    </row>
    <row r="732" spans="2:21" s="46" customFormat="1" x14ac:dyDescent="0.25">
      <c r="B732" s="48" t="s">
        <v>159</v>
      </c>
      <c r="C732" s="8">
        <v>2021</v>
      </c>
      <c r="D732" s="37">
        <v>4</v>
      </c>
      <c r="E732" s="49">
        <f>Data!J732</f>
        <v>5</v>
      </c>
      <c r="F732" s="49">
        <f>+Data!I732</f>
        <v>3.9525999999999999</v>
      </c>
      <c r="G732" s="31">
        <f>+NEM!G732</f>
        <v>336.2088</v>
      </c>
      <c r="H732" s="31">
        <f>NoSolar!E732</f>
        <v>1139.9703</v>
      </c>
      <c r="I732" s="31">
        <f>+NEM!M732</f>
        <v>336.2088</v>
      </c>
      <c r="J732" s="31">
        <f>+NB.Hour!E732</f>
        <v>543.65049999999997</v>
      </c>
      <c r="K732" s="67">
        <v>0</v>
      </c>
      <c r="L732" s="31">
        <f>+-MIN(NEM!G732,0)</f>
        <v>0</v>
      </c>
      <c r="M732" s="31">
        <f>NB.Hour!H732</f>
        <v>207.4417</v>
      </c>
      <c r="N732" s="33">
        <f>NoSolar!H732</f>
        <v>108.00306616260001</v>
      </c>
      <c r="O732" s="33">
        <f>+NEM!P732</f>
        <v>31.853094129600002</v>
      </c>
      <c r="P732" s="33">
        <f>+NB.Hour!N732</f>
        <v>43.663164993999999</v>
      </c>
      <c r="Q732" s="22">
        <f>+SUM(N732,MAX($E732-20,0)*INDEX(Inputs!$F$24:$F$35,MATCH($D732,Inputs!$B$24:$B$35,0)),MAX($F732-20,0)*INDEX(Inputs!$G$24:$G$35,MATCH($D732,Inputs!$B$24:$B$35,0)))</f>
        <v>108.00306616260001</v>
      </c>
      <c r="R732" s="22">
        <f>+SUM(O732,MAX($E732-20,0)*INDEX(Inputs!$F$24:$F$35,MATCH($D732,Inputs!$B$24:$B$35,0)),MAX($F732-20,0)*INDEX(Inputs!$G$24:$G$35,MATCH($D732,Inputs!$B$24:$B$35,0)))</f>
        <v>31.853094129600002</v>
      </c>
      <c r="S732" s="22">
        <f>+SUM(P732,MAX($E732-20,0)*INDEX(Inputs!$F$24:$F$35,MATCH($D732,Inputs!$B$24:$B$35,0)),MAX($F732-20,0)*INDEX(Inputs!$G$24:$G$35,MATCH($D732,Inputs!$B$24:$B$35,0)))</f>
        <v>43.663164993999999</v>
      </c>
      <c r="U732" s="19"/>
    </row>
    <row r="733" spans="2:21" s="46" customFormat="1" x14ac:dyDescent="0.25">
      <c r="B733" s="48" t="s">
        <v>159</v>
      </c>
      <c r="C733" s="8">
        <v>2021</v>
      </c>
      <c r="D733" s="37">
        <v>5</v>
      </c>
      <c r="E733" s="49">
        <f>Data!J733</f>
        <v>5</v>
      </c>
      <c r="F733" s="49">
        <f>+Data!I733</f>
        <v>3.9116</v>
      </c>
      <c r="G733" s="31">
        <f>+NEM!G733</f>
        <v>246.27850000000001</v>
      </c>
      <c r="H733" s="31">
        <f>NoSolar!E733</f>
        <v>1103.2038</v>
      </c>
      <c r="I733" s="31">
        <f>+NEM!M733</f>
        <v>246.27850000000001</v>
      </c>
      <c r="J733" s="31">
        <f>+NB.Hour!E733</f>
        <v>503.0564</v>
      </c>
      <c r="K733" s="67">
        <v>0</v>
      </c>
      <c r="L733" s="31">
        <f>+-MIN(NEM!G733,0)</f>
        <v>0</v>
      </c>
      <c r="M733" s="31">
        <f>NB.Hour!H733</f>
        <v>256.77789999999999</v>
      </c>
      <c r="N733" s="33">
        <f>NoSolar!H733</f>
        <v>104.51973441960001</v>
      </c>
      <c r="O733" s="33">
        <f>+NEM!P733</f>
        <v>23.332917647000002</v>
      </c>
      <c r="P733" s="33">
        <f>+NB.Hour!N733</f>
        <v>37.951797049800007</v>
      </c>
      <c r="Q733" s="22">
        <f>+SUM(N733,MAX($E733-20,0)*INDEX(Inputs!$F$24:$F$35,MATCH($D733,Inputs!$B$24:$B$35,0)),MAX($F733-20,0)*INDEX(Inputs!$G$24:$G$35,MATCH($D733,Inputs!$B$24:$B$35,0)))</f>
        <v>104.51973441960001</v>
      </c>
      <c r="R733" s="22">
        <f>+SUM(O733,MAX($E733-20,0)*INDEX(Inputs!$F$24:$F$35,MATCH($D733,Inputs!$B$24:$B$35,0)),MAX($F733-20,0)*INDEX(Inputs!$G$24:$G$35,MATCH($D733,Inputs!$B$24:$B$35,0)))</f>
        <v>23.332917647000002</v>
      </c>
      <c r="S733" s="22">
        <f>+SUM(P733,MAX($E733-20,0)*INDEX(Inputs!$F$24:$F$35,MATCH($D733,Inputs!$B$24:$B$35,0)),MAX($F733-20,0)*INDEX(Inputs!$G$24:$G$35,MATCH($D733,Inputs!$B$24:$B$35,0)))</f>
        <v>37.951797049800007</v>
      </c>
      <c r="U733" s="19"/>
    </row>
    <row r="734" spans="2:21" s="46" customFormat="1" x14ac:dyDescent="0.25">
      <c r="B734" s="48" t="s">
        <v>159</v>
      </c>
      <c r="C734" s="8">
        <v>2021</v>
      </c>
      <c r="D734" s="37">
        <v>6</v>
      </c>
      <c r="E734" s="49">
        <f>Data!J734</f>
        <v>5</v>
      </c>
      <c r="F734" s="49">
        <f>+Data!I734</f>
        <v>3.6044</v>
      </c>
      <c r="G734" s="31">
        <f>+NEM!G734</f>
        <v>292.2595</v>
      </c>
      <c r="H734" s="31">
        <f>NoSolar!E734</f>
        <v>1157.5608999999999</v>
      </c>
      <c r="I734" s="31">
        <f>+NEM!M734</f>
        <v>292.2595</v>
      </c>
      <c r="J734" s="31">
        <f>+NB.Hour!E734</f>
        <v>513.77229999999997</v>
      </c>
      <c r="K734" s="67">
        <v>0</v>
      </c>
      <c r="L734" s="31">
        <f>+-MIN(NEM!G734,0)</f>
        <v>0</v>
      </c>
      <c r="M734" s="31">
        <f>NB.Hour!H734</f>
        <v>221.5128</v>
      </c>
      <c r="N734" s="33">
        <f>NoSolar!H734</f>
        <v>121.83328472499998</v>
      </c>
      <c r="O734" s="33">
        <f>+NEM!P734</f>
        <v>30.760312374999998</v>
      </c>
      <c r="P734" s="33">
        <f>+NB.Hour!N734</f>
        <v>45.699135606999995</v>
      </c>
      <c r="Q734" s="22">
        <f>+SUM(N734,MAX($E734-20,0)*INDEX(Inputs!$F$24:$F$35,MATCH($D734,Inputs!$B$24:$B$35,0)),MAX($F734-20,0)*INDEX(Inputs!$G$24:$G$35,MATCH($D734,Inputs!$B$24:$B$35,0)))</f>
        <v>121.83328472499998</v>
      </c>
      <c r="R734" s="22">
        <f>+SUM(O734,MAX($E734-20,0)*INDEX(Inputs!$F$24:$F$35,MATCH($D734,Inputs!$B$24:$B$35,0)),MAX($F734-20,0)*INDEX(Inputs!$G$24:$G$35,MATCH($D734,Inputs!$B$24:$B$35,0)))</f>
        <v>30.760312374999998</v>
      </c>
      <c r="S734" s="22">
        <f>+SUM(P734,MAX($E734-20,0)*INDEX(Inputs!$F$24:$F$35,MATCH($D734,Inputs!$B$24:$B$35,0)),MAX($F734-20,0)*INDEX(Inputs!$G$24:$G$35,MATCH($D734,Inputs!$B$24:$B$35,0)))</f>
        <v>45.699135606999995</v>
      </c>
      <c r="U734" s="19"/>
    </row>
    <row r="735" spans="2:21" s="46" customFormat="1" x14ac:dyDescent="0.25">
      <c r="B735" s="48" t="s">
        <v>159</v>
      </c>
      <c r="C735" s="8">
        <v>2021</v>
      </c>
      <c r="D735" s="37">
        <v>7</v>
      </c>
      <c r="E735" s="49">
        <f>Data!J735</f>
        <v>5</v>
      </c>
      <c r="F735" s="49">
        <f>+Data!I735</f>
        <v>3.8296999999999999</v>
      </c>
      <c r="G735" s="31">
        <f>+NEM!G735</f>
        <v>454.17819999999995</v>
      </c>
      <c r="H735" s="31">
        <f>NoSolar!E735</f>
        <v>1213.5139999999999</v>
      </c>
      <c r="I735" s="31">
        <f>+NEM!M735</f>
        <v>454.17819999999995</v>
      </c>
      <c r="J735" s="31">
        <f>+NB.Hour!E735</f>
        <v>610.68420000000003</v>
      </c>
      <c r="K735" s="67">
        <v>0</v>
      </c>
      <c r="L735" s="31">
        <f>+-MIN(NEM!G735,0)</f>
        <v>0</v>
      </c>
      <c r="M735" s="31">
        <f>NB.Hour!H735</f>
        <v>156.506</v>
      </c>
      <c r="N735" s="33">
        <f>NoSolar!H735</f>
        <v>127.72234849999998</v>
      </c>
      <c r="O735" s="33">
        <f>+NEM!P735</f>
        <v>47.802255549999991</v>
      </c>
      <c r="P735" s="33">
        <f>+NB.Hour!N735</f>
        <v>58.35702019</v>
      </c>
      <c r="Q735" s="22">
        <f>+SUM(N735,MAX($E735-20,0)*INDEX(Inputs!$F$24:$F$35,MATCH($D735,Inputs!$B$24:$B$35,0)),MAX($F735-20,0)*INDEX(Inputs!$G$24:$G$35,MATCH($D735,Inputs!$B$24:$B$35,0)))</f>
        <v>127.72234849999998</v>
      </c>
      <c r="R735" s="22">
        <f>+SUM(O735,MAX($E735-20,0)*INDEX(Inputs!$F$24:$F$35,MATCH($D735,Inputs!$B$24:$B$35,0)),MAX($F735-20,0)*INDEX(Inputs!$G$24:$G$35,MATCH($D735,Inputs!$B$24:$B$35,0)))</f>
        <v>47.802255549999991</v>
      </c>
      <c r="S735" s="22">
        <f>+SUM(P735,MAX($E735-20,0)*INDEX(Inputs!$F$24:$F$35,MATCH($D735,Inputs!$B$24:$B$35,0)),MAX($F735-20,0)*INDEX(Inputs!$G$24:$G$35,MATCH($D735,Inputs!$B$24:$B$35,0)))</f>
        <v>58.35702019</v>
      </c>
      <c r="U735" s="19"/>
    </row>
    <row r="736" spans="2:21" s="46" customFormat="1" x14ac:dyDescent="0.25">
      <c r="B736" s="48" t="s">
        <v>159</v>
      </c>
      <c r="C736" s="8">
        <v>2021</v>
      </c>
      <c r="D736" s="37">
        <v>8</v>
      </c>
      <c r="E736" s="49">
        <f>Data!J736</f>
        <v>6</v>
      </c>
      <c r="F736" s="49">
        <f>+Data!I736</f>
        <v>4.0960000000000001</v>
      </c>
      <c r="G736" s="31">
        <f>+NEM!G736</f>
        <v>549.76129999999989</v>
      </c>
      <c r="H736" s="31">
        <f>NoSolar!E736</f>
        <v>1299.1469999999999</v>
      </c>
      <c r="I736" s="31">
        <f>+NEM!M736</f>
        <v>549.76129999999989</v>
      </c>
      <c r="J736" s="31">
        <f>+NB.Hour!E736</f>
        <v>682.97370000000001</v>
      </c>
      <c r="K736" s="67">
        <v>0</v>
      </c>
      <c r="L736" s="31">
        <f>+-MIN(NEM!G736,0)</f>
        <v>0</v>
      </c>
      <c r="M736" s="31">
        <f>NB.Hour!H736</f>
        <v>133.2124</v>
      </c>
      <c r="N736" s="33">
        <f>NoSolar!H736</f>
        <v>136.73522174999999</v>
      </c>
      <c r="O736" s="33">
        <f>+NEM!P736</f>
        <v>57.862376824999984</v>
      </c>
      <c r="P736" s="33">
        <f>+NB.Hour!N736</f>
        <v>66.846221080999996</v>
      </c>
      <c r="Q736" s="22">
        <f>+SUM(N736,MAX($E736-20,0)*INDEX(Inputs!$F$24:$F$35,MATCH($D736,Inputs!$B$24:$B$35,0)),MAX($F736-20,0)*INDEX(Inputs!$G$24:$G$35,MATCH($D736,Inputs!$B$24:$B$35,0)))</f>
        <v>136.73522174999999</v>
      </c>
      <c r="R736" s="22">
        <f>+SUM(O736,MAX($E736-20,0)*INDEX(Inputs!$F$24:$F$35,MATCH($D736,Inputs!$B$24:$B$35,0)),MAX($F736-20,0)*INDEX(Inputs!$G$24:$G$35,MATCH($D736,Inputs!$B$24:$B$35,0)))</f>
        <v>57.862376824999984</v>
      </c>
      <c r="S736" s="22">
        <f>+SUM(P736,MAX($E736-20,0)*INDEX(Inputs!$F$24:$F$35,MATCH($D736,Inputs!$B$24:$B$35,0)),MAX($F736-20,0)*INDEX(Inputs!$G$24:$G$35,MATCH($D736,Inputs!$B$24:$B$35,0)))</f>
        <v>66.846221080999996</v>
      </c>
      <c r="U736" s="19"/>
    </row>
    <row r="737" spans="2:21" s="46" customFormat="1" x14ac:dyDescent="0.25">
      <c r="B737" s="48" t="s">
        <v>159</v>
      </c>
      <c r="C737" s="8">
        <v>2021</v>
      </c>
      <c r="D737" s="37">
        <v>9</v>
      </c>
      <c r="E737" s="49">
        <f>Data!J737</f>
        <v>6</v>
      </c>
      <c r="F737" s="49">
        <f>+Data!I737</f>
        <v>3.8092000000000001</v>
      </c>
      <c r="G737" s="31">
        <f>+NEM!G737</f>
        <v>638.39870000000008</v>
      </c>
      <c r="H737" s="31">
        <f>NoSolar!E737</f>
        <v>1304.8611000000001</v>
      </c>
      <c r="I737" s="31">
        <f>+NEM!M737</f>
        <v>638.39870000000008</v>
      </c>
      <c r="J737" s="31">
        <f>+NB.Hour!E737</f>
        <v>743.13329999999996</v>
      </c>
      <c r="K737" s="67">
        <v>0</v>
      </c>
      <c r="L737" s="31">
        <f>+-MIN(NEM!G737,0)</f>
        <v>0</v>
      </c>
      <c r="M737" s="31">
        <f>NB.Hour!H737</f>
        <v>104.7346</v>
      </c>
      <c r="N737" s="33">
        <f>NoSolar!H737</f>
        <v>123.62515033620002</v>
      </c>
      <c r="O737" s="33">
        <f>+NEM!P737</f>
        <v>60.48316963540001</v>
      </c>
      <c r="P737" s="33">
        <f>+NB.Hour!N737</f>
        <v>66.445919882600009</v>
      </c>
      <c r="Q737" s="22">
        <f>+SUM(N737,MAX($E737-20,0)*INDEX(Inputs!$F$24:$F$35,MATCH($D737,Inputs!$B$24:$B$35,0)),MAX($F737-20,0)*INDEX(Inputs!$G$24:$G$35,MATCH($D737,Inputs!$B$24:$B$35,0)))</f>
        <v>123.62515033620002</v>
      </c>
      <c r="R737" s="22">
        <f>+SUM(O737,MAX($E737-20,0)*INDEX(Inputs!$F$24:$F$35,MATCH($D737,Inputs!$B$24:$B$35,0)),MAX($F737-20,0)*INDEX(Inputs!$G$24:$G$35,MATCH($D737,Inputs!$B$24:$B$35,0)))</f>
        <v>60.48316963540001</v>
      </c>
      <c r="S737" s="22">
        <f>+SUM(P737,MAX($E737-20,0)*INDEX(Inputs!$F$24:$F$35,MATCH($D737,Inputs!$B$24:$B$35,0)),MAX($F737-20,0)*INDEX(Inputs!$G$24:$G$35,MATCH($D737,Inputs!$B$24:$B$35,0)))</f>
        <v>66.445919882600009</v>
      </c>
      <c r="U737" s="19"/>
    </row>
    <row r="738" spans="2:21" s="46" customFormat="1" x14ac:dyDescent="0.25">
      <c r="B738" s="48" t="s">
        <v>159</v>
      </c>
      <c r="C738" s="8">
        <v>2021</v>
      </c>
      <c r="D738" s="37">
        <v>10</v>
      </c>
      <c r="E738" s="49">
        <f>Data!J738</f>
        <v>6</v>
      </c>
      <c r="F738" s="49">
        <f>+Data!I738</f>
        <v>4.3007999999999997</v>
      </c>
      <c r="G738" s="31">
        <f>+NEM!G738</f>
        <v>764.92619999999988</v>
      </c>
      <c r="H738" s="31">
        <f>NoSolar!E738</f>
        <v>1281.9613999999999</v>
      </c>
      <c r="I738" s="31">
        <f>+NEM!M738</f>
        <v>764.92619999999988</v>
      </c>
      <c r="J738" s="31">
        <f>+NB.Hour!E738</f>
        <v>866.8350999999999</v>
      </c>
      <c r="K738" s="67">
        <v>0</v>
      </c>
      <c r="L738" s="31">
        <f>+-MIN(NEM!G738,0)</f>
        <v>0</v>
      </c>
      <c r="M738" s="31">
        <f>NB.Hour!H738</f>
        <v>101.9089</v>
      </c>
      <c r="N738" s="33">
        <f>NoSolar!H738</f>
        <v>121.4555869588</v>
      </c>
      <c r="O738" s="33">
        <f>+NEM!P738</f>
        <v>72.47063804039999</v>
      </c>
      <c r="P738" s="33">
        <f>+NB.Hour!N738</f>
        <v>78.2725155352</v>
      </c>
      <c r="Q738" s="22">
        <f>+SUM(N738,MAX($E738-20,0)*INDEX(Inputs!$F$24:$F$35,MATCH($D738,Inputs!$B$24:$B$35,0)),MAX($F738-20,0)*INDEX(Inputs!$G$24:$G$35,MATCH($D738,Inputs!$B$24:$B$35,0)))</f>
        <v>121.4555869588</v>
      </c>
      <c r="R738" s="22">
        <f>+SUM(O738,MAX($E738-20,0)*INDEX(Inputs!$F$24:$F$35,MATCH($D738,Inputs!$B$24:$B$35,0)),MAX($F738-20,0)*INDEX(Inputs!$G$24:$G$35,MATCH($D738,Inputs!$B$24:$B$35,0)))</f>
        <v>72.47063804039999</v>
      </c>
      <c r="S738" s="22">
        <f>+SUM(P738,MAX($E738-20,0)*INDEX(Inputs!$F$24:$F$35,MATCH($D738,Inputs!$B$24:$B$35,0)),MAX($F738-20,0)*INDEX(Inputs!$G$24:$G$35,MATCH($D738,Inputs!$B$24:$B$35,0)))</f>
        <v>78.2725155352</v>
      </c>
      <c r="U738" s="19"/>
    </row>
    <row r="739" spans="2:21" s="46" customFormat="1" x14ac:dyDescent="0.25">
      <c r="B739" s="48" t="s">
        <v>159</v>
      </c>
      <c r="C739" s="8">
        <v>2021</v>
      </c>
      <c r="D739" s="37">
        <v>11</v>
      </c>
      <c r="E739" s="49">
        <f>Data!J739</f>
        <v>6</v>
      </c>
      <c r="F739" s="49">
        <f>+Data!I739</f>
        <v>4.6694000000000004</v>
      </c>
      <c r="G739" s="31">
        <f>+NEM!G739</f>
        <v>851.10900000000004</v>
      </c>
      <c r="H739" s="31">
        <f>NoSolar!E739</f>
        <v>1296.537</v>
      </c>
      <c r="I739" s="31">
        <f>+NEM!M739</f>
        <v>851.10900000000004</v>
      </c>
      <c r="J739" s="31">
        <f>+NB.Hour!E739</f>
        <v>935.30250000000001</v>
      </c>
      <c r="K739" s="67">
        <v>0</v>
      </c>
      <c r="L739" s="31">
        <f>+-MIN(NEM!G739,0)</f>
        <v>0</v>
      </c>
      <c r="M739" s="31">
        <f>NB.Hour!H739</f>
        <v>84.1935</v>
      </c>
      <c r="N739" s="33">
        <f>NoSolar!H739</f>
        <v>122.83650845400001</v>
      </c>
      <c r="O739" s="33">
        <f>+NEM!P739</f>
        <v>80.635768878000007</v>
      </c>
      <c r="P739" s="33">
        <f>+NB.Hour!N739</f>
        <v>85.429073220000006</v>
      </c>
      <c r="Q739" s="22">
        <f>+SUM(N739,MAX($E739-20,0)*INDEX(Inputs!$F$24:$F$35,MATCH($D739,Inputs!$B$24:$B$35,0)),MAX($F739-20,0)*INDEX(Inputs!$G$24:$G$35,MATCH($D739,Inputs!$B$24:$B$35,0)))</f>
        <v>122.83650845400001</v>
      </c>
      <c r="R739" s="22">
        <f>+SUM(O739,MAX($E739-20,0)*INDEX(Inputs!$F$24:$F$35,MATCH($D739,Inputs!$B$24:$B$35,0)),MAX($F739-20,0)*INDEX(Inputs!$G$24:$G$35,MATCH($D739,Inputs!$B$24:$B$35,0)))</f>
        <v>80.635768878000007</v>
      </c>
      <c r="S739" s="22">
        <f>+SUM(P739,MAX($E739-20,0)*INDEX(Inputs!$F$24:$F$35,MATCH($D739,Inputs!$B$24:$B$35,0)),MAX($F739-20,0)*INDEX(Inputs!$G$24:$G$35,MATCH($D739,Inputs!$B$24:$B$35,0)))</f>
        <v>85.429073220000006</v>
      </c>
      <c r="U739" s="19"/>
    </row>
    <row r="740" spans="2:21" s="46" customFormat="1" x14ac:dyDescent="0.25">
      <c r="B740" s="48" t="s">
        <v>159</v>
      </c>
      <c r="C740" s="8">
        <v>2021</v>
      </c>
      <c r="D740" s="37">
        <v>12</v>
      </c>
      <c r="E740" s="49">
        <f>Data!J740</f>
        <v>6</v>
      </c>
      <c r="F740" s="49">
        <f>+Data!I740</f>
        <v>5.4885999999999999</v>
      </c>
      <c r="G740" s="31">
        <f>+NEM!G740</f>
        <v>1031.9018999999998</v>
      </c>
      <c r="H740" s="31">
        <f>NoSolar!E740</f>
        <v>1286.5925999999999</v>
      </c>
      <c r="I740" s="31">
        <f>+NEM!M740</f>
        <v>1031.9018999999998</v>
      </c>
      <c r="J740" s="31">
        <f>+NB.Hour!E740</f>
        <v>1065.1408999999999</v>
      </c>
      <c r="K740" s="67">
        <v>0</v>
      </c>
      <c r="L740" s="31">
        <f>+-MIN(NEM!G740,0)</f>
        <v>0</v>
      </c>
      <c r="M740" s="31">
        <f>NB.Hour!H740</f>
        <v>33.238999999999997</v>
      </c>
      <c r="N740" s="33">
        <f>NoSolar!H740</f>
        <v>121.8943561092</v>
      </c>
      <c r="O740" s="33">
        <f>+NEM!P740</f>
        <v>97.764449809799999</v>
      </c>
      <c r="P740" s="33">
        <f>+NB.Hour!N740</f>
        <v>99.656812557799995</v>
      </c>
      <c r="Q740" s="22">
        <f>+SUM(N740,MAX($E740-20,0)*INDEX(Inputs!$F$24:$F$35,MATCH($D740,Inputs!$B$24:$B$35,0)),MAX($F740-20,0)*INDEX(Inputs!$G$24:$G$35,MATCH($D740,Inputs!$B$24:$B$35,0)))</f>
        <v>121.8943561092</v>
      </c>
      <c r="R740" s="22">
        <f>+SUM(O740,MAX($E740-20,0)*INDEX(Inputs!$F$24:$F$35,MATCH($D740,Inputs!$B$24:$B$35,0)),MAX($F740-20,0)*INDEX(Inputs!$G$24:$G$35,MATCH($D740,Inputs!$B$24:$B$35,0)))</f>
        <v>97.764449809799999</v>
      </c>
      <c r="S740" s="22">
        <f>+SUM(P740,MAX($E740-20,0)*INDEX(Inputs!$F$24:$F$35,MATCH($D740,Inputs!$B$24:$B$35,0)),MAX($F740-20,0)*INDEX(Inputs!$G$24:$G$35,MATCH($D740,Inputs!$B$24:$B$35,0)))</f>
        <v>99.656812557799995</v>
      </c>
      <c r="U740" s="19"/>
    </row>
    <row r="741" spans="2:21" s="46" customFormat="1" x14ac:dyDescent="0.25">
      <c r="B741" s="48" t="s">
        <v>160</v>
      </c>
      <c r="C741" s="8">
        <v>2021</v>
      </c>
      <c r="D741" s="37">
        <v>1</v>
      </c>
      <c r="E741" s="49">
        <f>Data!J741</f>
        <v>131</v>
      </c>
      <c r="F741" s="49">
        <f>+Data!I741</f>
        <v>149.66399999999999</v>
      </c>
      <c r="G741" s="31">
        <f>+NEM!G741</f>
        <v>29180.673600000002</v>
      </c>
      <c r="H741" s="31">
        <f>NoSolar!E741</f>
        <v>29986.720000000001</v>
      </c>
      <c r="I741" s="31">
        <f>+NEM!M741</f>
        <v>29180.673600000002</v>
      </c>
      <c r="J741" s="31">
        <f>+NB.Hour!E741</f>
        <v>29180.673599999998</v>
      </c>
      <c r="K741" s="67">
        <v>0</v>
      </c>
      <c r="L741" s="31">
        <f>+-MIN(NEM!G741,0)</f>
        <v>0</v>
      </c>
      <c r="M741" s="31">
        <f>NB.Hour!H741</f>
        <v>0</v>
      </c>
      <c r="N741" s="33">
        <f>NoSolar!H741</f>
        <v>1426.38507712</v>
      </c>
      <c r="O741" s="33">
        <f>+NEM!P741</f>
        <v>1390.7610504255999</v>
      </c>
      <c r="P741" s="33">
        <f>+NB.Hour!N741</f>
        <v>1390.7610504255999</v>
      </c>
      <c r="Q741" s="22">
        <f>+SUM(N741,MAX($E741-20,0)*INDEX(Inputs!$F$24:$F$35,MATCH($D741,Inputs!$B$24:$B$35,0)),MAX($F741-20,0)*INDEX(Inputs!$G$24:$G$35,MATCH($D741,Inputs!$B$24:$B$35,0)))</f>
        <v>2117.7198771200001</v>
      </c>
      <c r="R741" s="22">
        <f>+SUM(O741,MAX($E741-20,0)*INDEX(Inputs!$F$24:$F$35,MATCH($D741,Inputs!$B$24:$B$35,0)),MAX($F741-20,0)*INDEX(Inputs!$G$24:$G$35,MATCH($D741,Inputs!$B$24:$B$35,0)))</f>
        <v>2082.0958504255996</v>
      </c>
      <c r="S741" s="22">
        <f>+SUM(P741,MAX($E741-20,0)*INDEX(Inputs!$F$24:$F$35,MATCH($D741,Inputs!$B$24:$B$35,0)),MAX($F741-20,0)*INDEX(Inputs!$G$24:$G$35,MATCH($D741,Inputs!$B$24:$B$35,0)))</f>
        <v>2082.0958504255996</v>
      </c>
      <c r="U741" s="19"/>
    </row>
    <row r="742" spans="2:21" s="46" customFormat="1" x14ac:dyDescent="0.25">
      <c r="B742" s="48" t="s">
        <v>160</v>
      </c>
      <c r="C742" s="8">
        <v>2021</v>
      </c>
      <c r="D742" s="37">
        <v>2</v>
      </c>
      <c r="E742" s="49">
        <f>Data!J742</f>
        <v>125</v>
      </c>
      <c r="F742" s="49">
        <f>+Data!I742</f>
        <v>82.56</v>
      </c>
      <c r="G742" s="31">
        <f>+NEM!G742</f>
        <v>24716.309700000002</v>
      </c>
      <c r="H742" s="31">
        <f>NoSolar!E742</f>
        <v>26064.848000000002</v>
      </c>
      <c r="I742" s="31">
        <f>+NEM!M742</f>
        <v>24716.309700000002</v>
      </c>
      <c r="J742" s="31">
        <f>+NB.Hour!E742</f>
        <v>24716.760200000001</v>
      </c>
      <c r="K742" s="67">
        <v>0</v>
      </c>
      <c r="L742" s="31">
        <f>+-MIN(NEM!G742,0)</f>
        <v>0</v>
      </c>
      <c r="M742" s="31">
        <f>NB.Hour!H742</f>
        <v>0.45050000000000001</v>
      </c>
      <c r="N742" s="33">
        <f>NoSolar!H742</f>
        <v>1253.0540222079999</v>
      </c>
      <c r="O742" s="33">
        <f>+NEM!P742</f>
        <v>1193.4540235012</v>
      </c>
      <c r="P742" s="33">
        <f>+NB.Hour!N742</f>
        <v>1193.4569003942001</v>
      </c>
      <c r="Q742" s="22">
        <f>+SUM(N742,MAX($E742-20,0)*INDEX(Inputs!$F$24:$F$35,MATCH($D742,Inputs!$B$24:$B$35,0)),MAX($F742-20,0)*INDEX(Inputs!$G$24:$G$35,MATCH($D742,Inputs!$B$24:$B$35,0)))</f>
        <v>1639.596022208</v>
      </c>
      <c r="R742" s="22">
        <f>+SUM(O742,MAX($E742-20,0)*INDEX(Inputs!$F$24:$F$35,MATCH($D742,Inputs!$B$24:$B$35,0)),MAX($F742-20,0)*INDEX(Inputs!$G$24:$G$35,MATCH($D742,Inputs!$B$24:$B$35,0)))</f>
        <v>1579.9960235012002</v>
      </c>
      <c r="S742" s="22">
        <f>+SUM(P742,MAX($E742-20,0)*INDEX(Inputs!$F$24:$F$35,MATCH($D742,Inputs!$B$24:$B$35,0)),MAX($F742-20,0)*INDEX(Inputs!$G$24:$G$35,MATCH($D742,Inputs!$B$24:$B$35,0)))</f>
        <v>1579.9989003942003</v>
      </c>
      <c r="U742" s="19"/>
    </row>
    <row r="743" spans="2:21" s="46" customFormat="1" x14ac:dyDescent="0.25">
      <c r="B743" s="48" t="s">
        <v>160</v>
      </c>
      <c r="C743" s="8">
        <v>2021</v>
      </c>
      <c r="D743" s="37">
        <v>3</v>
      </c>
      <c r="E743" s="49">
        <f>Data!J743</f>
        <v>111</v>
      </c>
      <c r="F743" s="49">
        <f>+Data!I743</f>
        <v>79.951999999999998</v>
      </c>
      <c r="G743" s="31">
        <f>+NEM!G743</f>
        <v>22981.180500000002</v>
      </c>
      <c r="H743" s="31">
        <f>NoSolar!E743</f>
        <v>24830.720000000001</v>
      </c>
      <c r="I743" s="31">
        <f>+NEM!M743</f>
        <v>22981.180500000002</v>
      </c>
      <c r="J743" s="31">
        <f>+NB.Hour!E743</f>
        <v>22981.180500000002</v>
      </c>
      <c r="K743" s="67">
        <v>0</v>
      </c>
      <c r="L743" s="31">
        <f>+-MIN(NEM!G743,0)</f>
        <v>0</v>
      </c>
      <c r="M743" s="31">
        <f>NB.Hour!H743</f>
        <v>0</v>
      </c>
      <c r="N743" s="33">
        <f>NoSolar!H743</f>
        <v>1198.5105011200001</v>
      </c>
      <c r="O743" s="33">
        <f>+NEM!P743</f>
        <v>1116.7682533780001</v>
      </c>
      <c r="P743" s="33">
        <f>+NB.Hour!N743</f>
        <v>1116.7682533780001</v>
      </c>
      <c r="Q743" s="22">
        <f>+SUM(N743,MAX($E743-20,0)*INDEX(Inputs!$F$24:$F$35,MATCH($D743,Inputs!$B$24:$B$35,0)),MAX($F743-20,0)*INDEX(Inputs!$G$24:$G$35,MATCH($D743,Inputs!$B$24:$B$35,0)))</f>
        <v>1559.02690112</v>
      </c>
      <c r="R743" s="22">
        <f>+SUM(O743,MAX($E743-20,0)*INDEX(Inputs!$F$24:$F$35,MATCH($D743,Inputs!$B$24:$B$35,0)),MAX($F743-20,0)*INDEX(Inputs!$G$24:$G$35,MATCH($D743,Inputs!$B$24:$B$35,0)))</f>
        <v>1477.284653378</v>
      </c>
      <c r="S743" s="22">
        <f>+SUM(P743,MAX($E743-20,0)*INDEX(Inputs!$F$24:$F$35,MATCH($D743,Inputs!$B$24:$B$35,0)),MAX($F743-20,0)*INDEX(Inputs!$G$24:$G$35,MATCH($D743,Inputs!$B$24:$B$35,0)))</f>
        <v>1477.284653378</v>
      </c>
      <c r="U743" s="19"/>
    </row>
    <row r="744" spans="2:21" s="46" customFormat="1" x14ac:dyDescent="0.25">
      <c r="B744" s="48" t="s">
        <v>160</v>
      </c>
      <c r="C744" s="8">
        <v>2021</v>
      </c>
      <c r="D744" s="37">
        <v>4</v>
      </c>
      <c r="E744" s="49">
        <f>Data!J744</f>
        <v>96</v>
      </c>
      <c r="F744" s="49">
        <f>+Data!I744</f>
        <v>70.111999999999995</v>
      </c>
      <c r="G744" s="31">
        <f>+NEM!G744</f>
        <v>17139.764800000001</v>
      </c>
      <c r="H744" s="31">
        <f>NoSolar!E744</f>
        <v>18848.944</v>
      </c>
      <c r="I744" s="31">
        <f>+NEM!M744</f>
        <v>17139.764800000001</v>
      </c>
      <c r="J744" s="31">
        <f>+NB.Hour!E744</f>
        <v>17140.522499999999</v>
      </c>
      <c r="K744" s="67">
        <v>0</v>
      </c>
      <c r="L744" s="31">
        <f>+-MIN(NEM!G744,0)</f>
        <v>0</v>
      </c>
      <c r="M744" s="31">
        <f>NB.Hour!H744</f>
        <v>0.75770000000000004</v>
      </c>
      <c r="N744" s="33">
        <f>NoSolar!H744</f>
        <v>934.13992902400003</v>
      </c>
      <c r="O744" s="33">
        <f>+NEM!P744</f>
        <v>858.60104510080009</v>
      </c>
      <c r="P744" s="33">
        <f>+NB.Hour!N744</f>
        <v>858.60588377300007</v>
      </c>
      <c r="Q744" s="22">
        <f>+SUM(N744,MAX($E744-20,0)*INDEX(Inputs!$F$24:$F$35,MATCH($D744,Inputs!$B$24:$B$35,0)),MAX($F744-20,0)*INDEX(Inputs!$G$24:$G$35,MATCH($D744,Inputs!$B$24:$B$35,0)))</f>
        <v>1235.4183290240001</v>
      </c>
      <c r="R744" s="22">
        <f>+SUM(O744,MAX($E744-20,0)*INDEX(Inputs!$F$24:$F$35,MATCH($D744,Inputs!$B$24:$B$35,0)),MAX($F744-20,0)*INDEX(Inputs!$G$24:$G$35,MATCH($D744,Inputs!$B$24:$B$35,0)))</f>
        <v>1159.8794451008</v>
      </c>
      <c r="S744" s="22">
        <f>+SUM(P744,MAX($E744-20,0)*INDEX(Inputs!$F$24:$F$35,MATCH($D744,Inputs!$B$24:$B$35,0)),MAX($F744-20,0)*INDEX(Inputs!$G$24:$G$35,MATCH($D744,Inputs!$B$24:$B$35,0)))</f>
        <v>1159.8842837730001</v>
      </c>
      <c r="U744" s="19"/>
    </row>
    <row r="745" spans="2:21" s="46" customFormat="1" x14ac:dyDescent="0.25">
      <c r="B745" s="48" t="s">
        <v>160</v>
      </c>
      <c r="C745" s="8">
        <v>2021</v>
      </c>
      <c r="D745" s="37">
        <v>5</v>
      </c>
      <c r="E745" s="49">
        <f>Data!J745</f>
        <v>89</v>
      </c>
      <c r="F745" s="49">
        <f>+Data!I745</f>
        <v>69.248000000000005</v>
      </c>
      <c r="G745" s="31">
        <f>+NEM!G745</f>
        <v>13750.080899999999</v>
      </c>
      <c r="H745" s="31">
        <f>NoSolar!E745</f>
        <v>15394.335999999999</v>
      </c>
      <c r="I745" s="31">
        <f>+NEM!M745</f>
        <v>13750.080899999999</v>
      </c>
      <c r="J745" s="31">
        <f>+NB.Hour!E745</f>
        <v>13750.080900000001</v>
      </c>
      <c r="K745" s="67">
        <v>0</v>
      </c>
      <c r="L745" s="31">
        <f>+-MIN(NEM!G745,0)</f>
        <v>0</v>
      </c>
      <c r="M745" s="31">
        <f>NB.Hour!H745</f>
        <v>0</v>
      </c>
      <c r="N745" s="33">
        <f>NoSolar!H745</f>
        <v>781.46007385600001</v>
      </c>
      <c r="O745" s="33">
        <f>+NEM!P745</f>
        <v>708.79057545640001</v>
      </c>
      <c r="P745" s="33">
        <f>+NB.Hour!N745</f>
        <v>708.79057545640012</v>
      </c>
      <c r="Q745" s="22">
        <f>+SUM(N745,MAX($E745-20,0)*INDEX(Inputs!$F$24:$F$35,MATCH($D745,Inputs!$B$24:$B$35,0)),MAX($F745-20,0)*INDEX(Inputs!$G$24:$G$35,MATCH($D745,Inputs!$B$24:$B$35,0)))</f>
        <v>1071.683673856</v>
      </c>
      <c r="R745" s="22">
        <f>+SUM(O745,MAX($E745-20,0)*INDEX(Inputs!$F$24:$F$35,MATCH($D745,Inputs!$B$24:$B$35,0)),MAX($F745-20,0)*INDEX(Inputs!$G$24:$G$35,MATCH($D745,Inputs!$B$24:$B$35,0)))</f>
        <v>999.01417545640015</v>
      </c>
      <c r="S745" s="22">
        <f>+SUM(P745,MAX($E745-20,0)*INDEX(Inputs!$F$24:$F$35,MATCH($D745,Inputs!$B$24:$B$35,0)),MAX($F745-20,0)*INDEX(Inputs!$G$24:$G$35,MATCH($D745,Inputs!$B$24:$B$35,0)))</f>
        <v>999.01417545640015</v>
      </c>
      <c r="U745" s="19"/>
    </row>
    <row r="746" spans="2:21" s="46" customFormat="1" x14ac:dyDescent="0.25">
      <c r="B746" s="48" t="s">
        <v>160</v>
      </c>
      <c r="C746" s="8">
        <v>2021</v>
      </c>
      <c r="D746" s="37">
        <v>6</v>
      </c>
      <c r="E746" s="49">
        <f>Data!J746</f>
        <v>89</v>
      </c>
      <c r="F746" s="49">
        <f>+Data!I746</f>
        <v>134.83199999999999</v>
      </c>
      <c r="G746" s="31">
        <f>+NEM!G746</f>
        <v>13185.280199999999</v>
      </c>
      <c r="H746" s="31">
        <f>NoSolar!E746</f>
        <v>14955.183999999999</v>
      </c>
      <c r="I746" s="31">
        <f>+NEM!M746</f>
        <v>13185.280199999999</v>
      </c>
      <c r="J746" s="31">
        <f>+NB.Hour!E746</f>
        <v>13185.512999999999</v>
      </c>
      <c r="K746" s="67">
        <v>0</v>
      </c>
      <c r="L746" s="31">
        <f>+-MIN(NEM!G746,0)</f>
        <v>0</v>
      </c>
      <c r="M746" s="31">
        <f>NB.Hour!H746</f>
        <v>0.23280000000000001</v>
      </c>
      <c r="N746" s="33">
        <f>NoSolar!H746</f>
        <v>841.62474374399994</v>
      </c>
      <c r="O746" s="33">
        <f>+NEM!P746</f>
        <v>755.4021102232</v>
      </c>
      <c r="P746" s="33">
        <f>+NB.Hour!N746</f>
        <v>755.40464913999995</v>
      </c>
      <c r="Q746" s="22">
        <f>+SUM(N746,MAX($E746-20,0)*INDEX(Inputs!$F$24:$F$35,MATCH($D746,Inputs!$B$24:$B$35,0)),MAX($F746-20,0)*INDEX(Inputs!$G$24:$G$35,MATCH($D746,Inputs!$B$24:$B$35,0)))</f>
        <v>1608.5766637439999</v>
      </c>
      <c r="R746" s="22">
        <f>+SUM(O746,MAX($E746-20,0)*INDEX(Inputs!$F$24:$F$35,MATCH($D746,Inputs!$B$24:$B$35,0)),MAX($F746-20,0)*INDEX(Inputs!$G$24:$G$35,MATCH($D746,Inputs!$B$24:$B$35,0)))</f>
        <v>1522.3540302232</v>
      </c>
      <c r="S746" s="22">
        <f>+SUM(P746,MAX($E746-20,0)*INDEX(Inputs!$F$24:$F$35,MATCH($D746,Inputs!$B$24:$B$35,0)),MAX($F746-20,0)*INDEX(Inputs!$G$24:$G$35,MATCH($D746,Inputs!$B$24:$B$35,0)))</f>
        <v>1522.3565691399999</v>
      </c>
      <c r="U746" s="19"/>
    </row>
    <row r="747" spans="2:21" s="46" customFormat="1" x14ac:dyDescent="0.25">
      <c r="B747" s="48" t="s">
        <v>160</v>
      </c>
      <c r="C747" s="8">
        <v>2021</v>
      </c>
      <c r="D747" s="37">
        <v>7</v>
      </c>
      <c r="E747" s="49">
        <f>Data!J747</f>
        <v>89</v>
      </c>
      <c r="F747" s="49">
        <f>+Data!I747</f>
        <v>106.688</v>
      </c>
      <c r="G747" s="31">
        <f>+NEM!G747</f>
        <v>13536.470899999998</v>
      </c>
      <c r="H747" s="31">
        <f>NoSolar!E747</f>
        <v>15125.263999999999</v>
      </c>
      <c r="I747" s="31">
        <f>+NEM!M747</f>
        <v>13536.470899999998</v>
      </c>
      <c r="J747" s="31">
        <f>+NB.Hour!E747</f>
        <v>13549.905699999999</v>
      </c>
      <c r="K747" s="67">
        <v>0</v>
      </c>
      <c r="L747" s="31">
        <f>+-MIN(NEM!G747,0)</f>
        <v>0</v>
      </c>
      <c r="M747" s="31">
        <f>NB.Hour!H747</f>
        <v>13.434799999999999</v>
      </c>
      <c r="N747" s="33">
        <f>NoSolar!H747</f>
        <v>849.91036102399994</v>
      </c>
      <c r="O747" s="33">
        <f>+NEM!P747</f>
        <v>772.51071636439997</v>
      </c>
      <c r="P747" s="33">
        <f>+NB.Hour!N747</f>
        <v>772.65723629320007</v>
      </c>
      <c r="Q747" s="22">
        <f>+SUM(N747,MAX($E747-20,0)*INDEX(Inputs!$F$24:$F$35,MATCH($D747,Inputs!$B$24:$B$35,0)),MAX($F747-20,0)*INDEX(Inputs!$G$24:$G$35,MATCH($D747,Inputs!$B$24:$B$35,0)))</f>
        <v>1446.309641024</v>
      </c>
      <c r="R747" s="22">
        <f>+SUM(O747,MAX($E747-20,0)*INDEX(Inputs!$F$24:$F$35,MATCH($D747,Inputs!$B$24:$B$35,0)),MAX($F747-20,0)*INDEX(Inputs!$G$24:$G$35,MATCH($D747,Inputs!$B$24:$B$35,0)))</f>
        <v>1368.9099963643998</v>
      </c>
      <c r="S747" s="22">
        <f>+SUM(P747,MAX($E747-20,0)*INDEX(Inputs!$F$24:$F$35,MATCH($D747,Inputs!$B$24:$B$35,0)),MAX($F747-20,0)*INDEX(Inputs!$G$24:$G$35,MATCH($D747,Inputs!$B$24:$B$35,0)))</f>
        <v>1369.0565162932</v>
      </c>
      <c r="U747" s="19"/>
    </row>
    <row r="748" spans="2:21" s="46" customFormat="1" x14ac:dyDescent="0.25">
      <c r="B748" s="48" t="s">
        <v>160</v>
      </c>
      <c r="C748" s="8">
        <v>2021</v>
      </c>
      <c r="D748" s="37">
        <v>8</v>
      </c>
      <c r="E748" s="49">
        <f>Data!J748</f>
        <v>89</v>
      </c>
      <c r="F748" s="49">
        <f>+Data!I748</f>
        <v>42.207999999999998</v>
      </c>
      <c r="G748" s="31">
        <f>+NEM!G748</f>
        <v>12433.929199999999</v>
      </c>
      <c r="H748" s="31">
        <f>NoSolar!E748</f>
        <v>13987.647999999999</v>
      </c>
      <c r="I748" s="31">
        <f>+NEM!M748</f>
        <v>12433.929199999999</v>
      </c>
      <c r="J748" s="31">
        <f>+NB.Hour!E748</f>
        <v>12433.929199999999</v>
      </c>
      <c r="K748" s="67">
        <v>0</v>
      </c>
      <c r="L748" s="31">
        <f>+-MIN(NEM!G748,0)</f>
        <v>0</v>
      </c>
      <c r="M748" s="31">
        <f>NB.Hour!H748</f>
        <v>0</v>
      </c>
      <c r="N748" s="33">
        <f>NoSolar!H748</f>
        <v>794.49025996800003</v>
      </c>
      <c r="O748" s="33">
        <f>+NEM!P748</f>
        <v>718.79929490719996</v>
      </c>
      <c r="P748" s="33">
        <f>+NB.Hour!N748</f>
        <v>718.79929490719996</v>
      </c>
      <c r="Q748" s="22">
        <f>+SUM(N748,MAX($E748-20,0)*INDEX(Inputs!$F$24:$F$35,MATCH($D748,Inputs!$B$24:$B$35,0)),MAX($F748-20,0)*INDEX(Inputs!$G$24:$G$35,MATCH($D748,Inputs!$B$24:$B$35,0)))</f>
        <v>1000.140739968</v>
      </c>
      <c r="R748" s="22">
        <f>+SUM(O748,MAX($E748-20,0)*INDEX(Inputs!$F$24:$F$35,MATCH($D748,Inputs!$B$24:$B$35,0)),MAX($F748-20,0)*INDEX(Inputs!$G$24:$G$35,MATCH($D748,Inputs!$B$24:$B$35,0)))</f>
        <v>924.44977490719998</v>
      </c>
      <c r="S748" s="22">
        <f>+SUM(P748,MAX($E748-20,0)*INDEX(Inputs!$F$24:$F$35,MATCH($D748,Inputs!$B$24:$B$35,0)),MAX($F748-20,0)*INDEX(Inputs!$G$24:$G$35,MATCH($D748,Inputs!$B$24:$B$35,0)))</f>
        <v>924.44977490719998</v>
      </c>
      <c r="U748" s="19"/>
    </row>
    <row r="749" spans="2:21" s="46" customFormat="1" x14ac:dyDescent="0.25">
      <c r="B749" s="48" t="s">
        <v>160</v>
      </c>
      <c r="C749" s="8">
        <v>2021</v>
      </c>
      <c r="D749" s="37">
        <v>9</v>
      </c>
      <c r="E749" s="49">
        <f>Data!J749</f>
        <v>89</v>
      </c>
      <c r="F749" s="49">
        <f>+Data!I749</f>
        <v>36.688000000000002</v>
      </c>
      <c r="G749" s="31">
        <f>+NEM!G749</f>
        <v>11543.857899999999</v>
      </c>
      <c r="H749" s="31">
        <f>NoSolar!E749</f>
        <v>13271.536</v>
      </c>
      <c r="I749" s="31">
        <f>+NEM!M749</f>
        <v>11543.857899999999</v>
      </c>
      <c r="J749" s="31">
        <f>+NB.Hour!E749</f>
        <v>11543.857899999999</v>
      </c>
      <c r="K749" s="67">
        <v>0</v>
      </c>
      <c r="L749" s="31">
        <f>+-MIN(NEM!G749,0)</f>
        <v>0</v>
      </c>
      <c r="M749" s="31">
        <f>NB.Hour!H749</f>
        <v>0</v>
      </c>
      <c r="N749" s="33">
        <f>NoSolar!H749</f>
        <v>687.64080505599998</v>
      </c>
      <c r="O749" s="33">
        <f>+NEM!P749</f>
        <v>611.28434374839992</v>
      </c>
      <c r="P749" s="33">
        <f>+NB.Hour!N749</f>
        <v>611.28434374839992</v>
      </c>
      <c r="Q749" s="22">
        <f>+SUM(N749,MAX($E749-20,0)*INDEX(Inputs!$F$24:$F$35,MATCH($D749,Inputs!$B$24:$B$35,0)),MAX($F749-20,0)*INDEX(Inputs!$G$24:$G$35,MATCH($D749,Inputs!$B$24:$B$35,0)))</f>
        <v>832.97240505600007</v>
      </c>
      <c r="R749" s="22">
        <f>+SUM(O749,MAX($E749-20,0)*INDEX(Inputs!$F$24:$F$35,MATCH($D749,Inputs!$B$24:$B$35,0)),MAX($F749-20,0)*INDEX(Inputs!$G$24:$G$35,MATCH($D749,Inputs!$B$24:$B$35,0)))</f>
        <v>756.61594374840001</v>
      </c>
      <c r="S749" s="22">
        <f>+SUM(P749,MAX($E749-20,0)*INDEX(Inputs!$F$24:$F$35,MATCH($D749,Inputs!$B$24:$B$35,0)),MAX($F749-20,0)*INDEX(Inputs!$G$24:$G$35,MATCH($D749,Inputs!$B$24:$B$35,0)))</f>
        <v>756.61594374840001</v>
      </c>
      <c r="U749" s="19"/>
    </row>
    <row r="750" spans="2:21" s="46" customFormat="1" x14ac:dyDescent="0.25">
      <c r="B750" s="48" t="s">
        <v>160</v>
      </c>
      <c r="C750" s="8">
        <v>2021</v>
      </c>
      <c r="D750" s="37">
        <v>10</v>
      </c>
      <c r="E750" s="49">
        <f>Data!J750</f>
        <v>89</v>
      </c>
      <c r="F750" s="49">
        <f>+Data!I750</f>
        <v>34.72</v>
      </c>
      <c r="G750" s="31">
        <f>+NEM!G750</f>
        <v>12920.7315</v>
      </c>
      <c r="H750" s="31">
        <f>NoSolar!E750</f>
        <v>14220.8</v>
      </c>
      <c r="I750" s="31">
        <f>+NEM!M750</f>
        <v>12920.7315</v>
      </c>
      <c r="J750" s="31">
        <f>+NB.Hour!E750</f>
        <v>12920.7315</v>
      </c>
      <c r="K750" s="67">
        <v>0</v>
      </c>
      <c r="L750" s="31">
        <f>+-MIN(NEM!G750,0)</f>
        <v>0</v>
      </c>
      <c r="M750" s="31">
        <f>NB.Hour!H750</f>
        <v>0</v>
      </c>
      <c r="N750" s="33">
        <f>NoSolar!H750</f>
        <v>729.59447679999994</v>
      </c>
      <c r="O750" s="33">
        <f>+NEM!P750</f>
        <v>672.13664937399994</v>
      </c>
      <c r="P750" s="33">
        <f>+NB.Hour!N750</f>
        <v>672.13664937399994</v>
      </c>
      <c r="Q750" s="22">
        <f>+SUM(N750,MAX($E750-20,0)*INDEX(Inputs!$F$24:$F$35,MATCH($D750,Inputs!$B$24:$B$35,0)),MAX($F750-20,0)*INDEX(Inputs!$G$24:$G$35,MATCH($D750,Inputs!$B$24:$B$35,0)))</f>
        <v>866.16847680000001</v>
      </c>
      <c r="R750" s="22">
        <f>+SUM(O750,MAX($E750-20,0)*INDEX(Inputs!$F$24:$F$35,MATCH($D750,Inputs!$B$24:$B$35,0)),MAX($F750-20,0)*INDEX(Inputs!$G$24:$G$35,MATCH($D750,Inputs!$B$24:$B$35,0)))</f>
        <v>808.71064937400001</v>
      </c>
      <c r="S750" s="22">
        <f>+SUM(P750,MAX($E750-20,0)*INDEX(Inputs!$F$24:$F$35,MATCH($D750,Inputs!$B$24:$B$35,0)),MAX($F750-20,0)*INDEX(Inputs!$G$24:$G$35,MATCH($D750,Inputs!$B$24:$B$35,0)))</f>
        <v>808.71064937400001</v>
      </c>
      <c r="U750" s="19"/>
    </row>
    <row r="751" spans="2:21" s="46" customFormat="1" x14ac:dyDescent="0.25">
      <c r="B751" s="48" t="s">
        <v>160</v>
      </c>
      <c r="C751" s="8">
        <v>2021</v>
      </c>
      <c r="D751" s="37">
        <v>11</v>
      </c>
      <c r="E751" s="49">
        <f>Data!J751</f>
        <v>88</v>
      </c>
      <c r="F751" s="49">
        <f>+Data!I751</f>
        <v>104.848</v>
      </c>
      <c r="G751" s="31">
        <f>+NEM!G751</f>
        <v>19369.094599999997</v>
      </c>
      <c r="H751" s="31">
        <f>NoSolar!E751</f>
        <v>20496.063999999998</v>
      </c>
      <c r="I751" s="31">
        <f>+NEM!M751</f>
        <v>19369.094599999997</v>
      </c>
      <c r="J751" s="31">
        <f>+NB.Hour!E751</f>
        <v>19369.094599999997</v>
      </c>
      <c r="K751" s="67">
        <v>0</v>
      </c>
      <c r="L751" s="31">
        <f>+-MIN(NEM!G751,0)</f>
        <v>0</v>
      </c>
      <c r="M751" s="31">
        <f>NB.Hour!H751</f>
        <v>0</v>
      </c>
      <c r="N751" s="33">
        <f>NoSolar!H751</f>
        <v>1006.936044544</v>
      </c>
      <c r="O751" s="33">
        <f>+NEM!P751</f>
        <v>957.12850494159989</v>
      </c>
      <c r="P751" s="33">
        <f>+NB.Hour!N751</f>
        <v>957.12850494159989</v>
      </c>
      <c r="Q751" s="22">
        <f>+SUM(N751,MAX($E751-20,0)*INDEX(Inputs!$F$24:$F$35,MATCH($D751,Inputs!$B$24:$B$35,0)),MAX($F751-20,0)*INDEX(Inputs!$G$24:$G$35,MATCH($D751,Inputs!$B$24:$B$35,0)))</f>
        <v>1454.5496445439999</v>
      </c>
      <c r="R751" s="22">
        <f>+SUM(O751,MAX($E751-20,0)*INDEX(Inputs!$F$24:$F$35,MATCH($D751,Inputs!$B$24:$B$35,0)),MAX($F751-20,0)*INDEX(Inputs!$G$24:$G$35,MATCH($D751,Inputs!$B$24:$B$35,0)))</f>
        <v>1404.7421049415998</v>
      </c>
      <c r="S751" s="22">
        <f>+SUM(P751,MAX($E751-20,0)*INDEX(Inputs!$F$24:$F$35,MATCH($D751,Inputs!$B$24:$B$35,0)),MAX($F751-20,0)*INDEX(Inputs!$G$24:$G$35,MATCH($D751,Inputs!$B$24:$B$35,0)))</f>
        <v>1404.7421049415998</v>
      </c>
      <c r="U751" s="19"/>
    </row>
    <row r="752" spans="2:21" s="46" customFormat="1" x14ac:dyDescent="0.25">
      <c r="B752" s="48" t="s">
        <v>160</v>
      </c>
      <c r="C752" s="8">
        <v>2021</v>
      </c>
      <c r="D752" s="37">
        <v>12</v>
      </c>
      <c r="E752" s="49">
        <f>Data!J752</f>
        <v>98</v>
      </c>
      <c r="F752" s="49">
        <f>+Data!I752</f>
        <v>102.224</v>
      </c>
      <c r="G752" s="31">
        <f>+NEM!G752</f>
        <v>27317.655300000002</v>
      </c>
      <c r="H752" s="31">
        <f>NoSolar!E752</f>
        <v>27778.576000000001</v>
      </c>
      <c r="I752" s="31">
        <f>+NEM!M752</f>
        <v>27317.655300000002</v>
      </c>
      <c r="J752" s="31">
        <f>+NB.Hour!E752</f>
        <v>27317.655299999999</v>
      </c>
      <c r="K752" s="67">
        <v>0</v>
      </c>
      <c r="L752" s="31">
        <f>+-MIN(NEM!G752,0)</f>
        <v>0</v>
      </c>
      <c r="M752" s="31">
        <f>NB.Hour!H752</f>
        <v>0</v>
      </c>
      <c r="N752" s="33">
        <f>NoSolar!H752</f>
        <v>1328.7939448959999</v>
      </c>
      <c r="O752" s="33">
        <f>+NEM!P752</f>
        <v>1308.4230936388001</v>
      </c>
      <c r="P752" s="33">
        <f>+NB.Hour!N752</f>
        <v>1308.4230936387999</v>
      </c>
      <c r="Q752" s="22">
        <f>+SUM(N752,MAX($E752-20,0)*INDEX(Inputs!$F$24:$F$35,MATCH($D752,Inputs!$B$24:$B$35,0)),MAX($F752-20,0)*INDEX(Inputs!$G$24:$G$35,MATCH($D752,Inputs!$B$24:$B$35,0)))</f>
        <v>1775.0307448959998</v>
      </c>
      <c r="R752" s="22">
        <f>+SUM(O752,MAX($E752-20,0)*INDEX(Inputs!$F$24:$F$35,MATCH($D752,Inputs!$B$24:$B$35,0)),MAX($F752-20,0)*INDEX(Inputs!$G$24:$G$35,MATCH($D752,Inputs!$B$24:$B$35,0)))</f>
        <v>1754.6598936388</v>
      </c>
      <c r="S752" s="22">
        <f>+SUM(P752,MAX($E752-20,0)*INDEX(Inputs!$F$24:$F$35,MATCH($D752,Inputs!$B$24:$B$35,0)),MAX($F752-20,0)*INDEX(Inputs!$G$24:$G$35,MATCH($D752,Inputs!$B$24:$B$35,0)))</f>
        <v>1754.6598936387998</v>
      </c>
      <c r="U752" s="19"/>
    </row>
    <row r="753" spans="2:21" s="46" customFormat="1" x14ac:dyDescent="0.25">
      <c r="B753" s="48" t="s">
        <v>161</v>
      </c>
      <c r="C753" s="8">
        <v>2021</v>
      </c>
      <c r="D753" s="37">
        <v>1</v>
      </c>
      <c r="E753" s="49">
        <f>Data!J753</f>
        <v>4</v>
      </c>
      <c r="F753" s="49">
        <f>+Data!I753</f>
        <v>3.7120000000000002</v>
      </c>
      <c r="G753" s="31">
        <f>+NEM!G753</f>
        <v>1840.2158999999999</v>
      </c>
      <c r="H753" s="31">
        <f>NoSolar!E753</f>
        <v>2377.5518999999999</v>
      </c>
      <c r="I753" s="31">
        <f>+NEM!M753</f>
        <v>0</v>
      </c>
      <c r="J753" s="31">
        <f>+NB.Hour!E753</f>
        <v>1949.0799</v>
      </c>
      <c r="K753" s="67">
        <v>0</v>
      </c>
      <c r="L753" s="31">
        <f>+-MIN(NEM!G753,0)</f>
        <v>0</v>
      </c>
      <c r="M753" s="31">
        <f>NB.Hour!H753</f>
        <v>108.864</v>
      </c>
      <c r="N753" s="33">
        <f>NoSolar!H753</f>
        <v>206.17028377240001</v>
      </c>
      <c r="O753" s="33">
        <f>+NEM!P753</f>
        <v>0</v>
      </c>
      <c r="P753" s="33">
        <f>+NB.Hour!N753</f>
        <v>180.54358004580001</v>
      </c>
      <c r="Q753" s="22">
        <f>+SUM(N753,MAX($E753-20,0)*INDEX(Inputs!$F$24:$F$35,MATCH($D753,Inputs!$B$24:$B$35,0)),MAX($F753-20,0)*INDEX(Inputs!$G$24:$G$35,MATCH($D753,Inputs!$B$24:$B$35,0)))</f>
        <v>206.17028377240001</v>
      </c>
      <c r="R753" s="22">
        <f>+SUM(O753,MAX($E753-20,0)*INDEX(Inputs!$F$24:$F$35,MATCH($D753,Inputs!$B$24:$B$35,0)),MAX($F753-20,0)*INDEX(Inputs!$G$24:$G$35,MATCH($D753,Inputs!$B$24:$B$35,0)))</f>
        <v>0</v>
      </c>
      <c r="S753" s="22">
        <f>+SUM(P753,MAX($E753-20,0)*INDEX(Inputs!$F$24:$F$35,MATCH($D753,Inputs!$B$24:$B$35,0)),MAX($F753-20,0)*INDEX(Inputs!$G$24:$G$35,MATCH($D753,Inputs!$B$24:$B$35,0)))</f>
        <v>180.54358004580001</v>
      </c>
      <c r="U753" s="19"/>
    </row>
    <row r="754" spans="2:21" s="46" customFormat="1" x14ac:dyDescent="0.25">
      <c r="B754" s="48" t="s">
        <v>161</v>
      </c>
      <c r="C754" s="8">
        <v>2021</v>
      </c>
      <c r="D754" s="37">
        <v>2</v>
      </c>
      <c r="E754" s="49">
        <f>Data!J754</f>
        <v>4</v>
      </c>
      <c r="F754" s="49">
        <f>+Data!I754</f>
        <v>3.84</v>
      </c>
      <c r="G754" s="31">
        <f>+NEM!G754</f>
        <v>1167.2240000000002</v>
      </c>
      <c r="H754" s="31">
        <f>NoSolar!E754</f>
        <v>1916.0559000000001</v>
      </c>
      <c r="I754" s="31">
        <f>+NEM!M754</f>
        <v>232.41880000000015</v>
      </c>
      <c r="J754" s="31">
        <f>+NB.Hour!E754</f>
        <v>1419.704</v>
      </c>
      <c r="K754" s="67">
        <v>0</v>
      </c>
      <c r="L754" s="31">
        <f>+-MIN(NEM!G754,0)</f>
        <v>0</v>
      </c>
      <c r="M754" s="31">
        <f>NB.Hour!H754</f>
        <v>252.48</v>
      </c>
      <c r="N754" s="33">
        <f>NoSolar!H754</f>
        <v>181.53096807780003</v>
      </c>
      <c r="O754" s="33">
        <f>+NEM!P754</f>
        <v>22.019821949600015</v>
      </c>
      <c r="P754" s="33">
        <f>+NB.Hour!N754</f>
        <v>124.95932756799999</v>
      </c>
      <c r="Q754" s="22">
        <f>+SUM(N754,MAX($E754-20,0)*INDEX(Inputs!$F$24:$F$35,MATCH($D754,Inputs!$B$24:$B$35,0)),MAX($F754-20,0)*INDEX(Inputs!$G$24:$G$35,MATCH($D754,Inputs!$B$24:$B$35,0)))</f>
        <v>181.53096807780003</v>
      </c>
      <c r="R754" s="22">
        <f>+SUM(O754,MAX($E754-20,0)*INDEX(Inputs!$F$24:$F$35,MATCH($D754,Inputs!$B$24:$B$35,0)),MAX($F754-20,0)*INDEX(Inputs!$G$24:$G$35,MATCH($D754,Inputs!$B$24:$B$35,0)))</f>
        <v>22.019821949600015</v>
      </c>
      <c r="S754" s="22">
        <f>+SUM(P754,MAX($E754-20,0)*INDEX(Inputs!$F$24:$F$35,MATCH($D754,Inputs!$B$24:$B$35,0)),MAX($F754-20,0)*INDEX(Inputs!$G$24:$G$35,MATCH($D754,Inputs!$B$24:$B$35,0)))</f>
        <v>124.95932756799999</v>
      </c>
      <c r="U754" s="19"/>
    </row>
    <row r="755" spans="2:21" s="46" customFormat="1" x14ac:dyDescent="0.25">
      <c r="B755" s="48" t="s">
        <v>161</v>
      </c>
      <c r="C755" s="8">
        <v>2021</v>
      </c>
      <c r="D755" s="37">
        <v>3</v>
      </c>
      <c r="E755" s="49">
        <f>Data!J755</f>
        <v>4</v>
      </c>
      <c r="F755" s="49">
        <f>+Data!I755</f>
        <v>3.6480000000000001</v>
      </c>
      <c r="G755" s="31">
        <f>+NEM!G755</f>
        <v>538.42380000000003</v>
      </c>
      <c r="H755" s="31">
        <f>NoSolar!E755</f>
        <v>1688.2878000000001</v>
      </c>
      <c r="I755" s="31">
        <f>+NEM!M755</f>
        <v>538.42380000000003</v>
      </c>
      <c r="J755" s="31">
        <f>+NB.Hour!E755</f>
        <v>1123.1918000000001</v>
      </c>
      <c r="K755" s="67">
        <v>0</v>
      </c>
      <c r="L755" s="31">
        <f>+-MIN(NEM!G755,0)</f>
        <v>0</v>
      </c>
      <c r="M755" s="31">
        <f>NB.Hour!H755</f>
        <v>584.76800000000003</v>
      </c>
      <c r="N755" s="33">
        <f>NoSolar!H755</f>
        <v>159.95176274760001</v>
      </c>
      <c r="O755" s="33">
        <f>+NEM!P755</f>
        <v>51.011347659600005</v>
      </c>
      <c r="P755" s="33">
        <f>+NB.Hour!N755</f>
        <v>84.303359435600001</v>
      </c>
      <c r="Q755" s="22">
        <f>+SUM(N755,MAX($E755-20,0)*INDEX(Inputs!$F$24:$F$35,MATCH($D755,Inputs!$B$24:$B$35,0)),MAX($F755-20,0)*INDEX(Inputs!$G$24:$G$35,MATCH($D755,Inputs!$B$24:$B$35,0)))</f>
        <v>159.95176274760001</v>
      </c>
      <c r="R755" s="22">
        <f>+SUM(O755,MAX($E755-20,0)*INDEX(Inputs!$F$24:$F$35,MATCH($D755,Inputs!$B$24:$B$35,0)),MAX($F755-20,0)*INDEX(Inputs!$G$24:$G$35,MATCH($D755,Inputs!$B$24:$B$35,0)))</f>
        <v>51.011347659600005</v>
      </c>
      <c r="S755" s="22">
        <f>+SUM(P755,MAX($E755-20,0)*INDEX(Inputs!$F$24:$F$35,MATCH($D755,Inputs!$B$24:$B$35,0)),MAX($F755-20,0)*INDEX(Inputs!$G$24:$G$35,MATCH($D755,Inputs!$B$24:$B$35,0)))</f>
        <v>84.303359435600001</v>
      </c>
      <c r="U755" s="19"/>
    </row>
    <row r="756" spans="2:21" s="46" customFormat="1" x14ac:dyDescent="0.25">
      <c r="B756" s="48" t="s">
        <v>161</v>
      </c>
      <c r="C756" s="8">
        <v>2021</v>
      </c>
      <c r="D756" s="37">
        <v>4</v>
      </c>
      <c r="E756" s="49">
        <f>Data!J756</f>
        <v>4</v>
      </c>
      <c r="F756" s="49">
        <f>+Data!I756</f>
        <v>3.008</v>
      </c>
      <c r="G756" s="31">
        <f>+NEM!G756</f>
        <v>-49.328100000000177</v>
      </c>
      <c r="H756" s="31">
        <f>NoSolar!E756</f>
        <v>1194.1035999999999</v>
      </c>
      <c r="I756" s="31">
        <f>+NEM!M756</f>
        <v>0</v>
      </c>
      <c r="J756" s="31">
        <f>+NB.Hour!E756</f>
        <v>704.1438999999998</v>
      </c>
      <c r="K756" s="67">
        <v>0</v>
      </c>
      <c r="L756" s="31">
        <f>+-MIN(NEM!G756,0)</f>
        <v>49.328100000000177</v>
      </c>
      <c r="M756" s="31">
        <f>NB.Hour!H756</f>
        <v>753.47199999999998</v>
      </c>
      <c r="N756" s="33">
        <f>NoSolar!H756</f>
        <v>113.1317632712</v>
      </c>
      <c r="O756" s="33">
        <f>+NEM!P756</f>
        <v>0</v>
      </c>
      <c r="P756" s="33">
        <f>+NB.Hour!N756</f>
        <v>38.223225053799993</v>
      </c>
      <c r="Q756" s="22">
        <f>+SUM(N756,MAX($E756-20,0)*INDEX(Inputs!$F$24:$F$35,MATCH($D756,Inputs!$B$24:$B$35,0)),MAX($F756-20,0)*INDEX(Inputs!$G$24:$G$35,MATCH($D756,Inputs!$B$24:$B$35,0)))</f>
        <v>113.1317632712</v>
      </c>
      <c r="R756" s="22">
        <f>+SUM(O756,MAX($E756-20,0)*INDEX(Inputs!$F$24:$F$35,MATCH($D756,Inputs!$B$24:$B$35,0)),MAX($F756-20,0)*INDEX(Inputs!$G$24:$G$35,MATCH($D756,Inputs!$B$24:$B$35,0)))</f>
        <v>0</v>
      </c>
      <c r="S756" s="22">
        <f>+SUM(P756,MAX($E756-20,0)*INDEX(Inputs!$F$24:$F$35,MATCH($D756,Inputs!$B$24:$B$35,0)),MAX($F756-20,0)*INDEX(Inputs!$G$24:$G$35,MATCH($D756,Inputs!$B$24:$B$35,0)))</f>
        <v>38.223225053799993</v>
      </c>
      <c r="U756" s="19"/>
    </row>
    <row r="757" spans="2:21" s="46" customFormat="1" x14ac:dyDescent="0.25">
      <c r="B757" s="48" t="s">
        <v>161</v>
      </c>
      <c r="C757" s="8">
        <v>2021</v>
      </c>
      <c r="D757" s="37">
        <v>5</v>
      </c>
      <c r="E757" s="49">
        <f>Data!J757</f>
        <v>4</v>
      </c>
      <c r="F757" s="49">
        <f>+Data!I757</f>
        <v>1.92</v>
      </c>
      <c r="G757" s="31">
        <f>+NEM!G757</f>
        <v>-649.44010000000003</v>
      </c>
      <c r="H757" s="31">
        <f>NoSolar!E757</f>
        <v>655.25559999999996</v>
      </c>
      <c r="I757" s="31">
        <f>+NEM!M757</f>
        <v>0</v>
      </c>
      <c r="J757" s="31">
        <f>+NB.Hour!E757</f>
        <v>355.79789999999002</v>
      </c>
      <c r="K757" s="67">
        <v>0</v>
      </c>
      <c r="L757" s="31">
        <f>+-MIN(NEM!G757,0)</f>
        <v>649.44010000000003</v>
      </c>
      <c r="M757" s="31">
        <f>NB.Hour!H757</f>
        <v>1005.2379999999901</v>
      </c>
      <c r="N757" s="33">
        <f>NoSolar!H757</f>
        <v>62.080226055200001</v>
      </c>
      <c r="O757" s="33">
        <f>+NEM!P757</f>
        <v>0</v>
      </c>
      <c r="P757" s="33">
        <f>+NB.Hour!N757</f>
        <v>0</v>
      </c>
      <c r="Q757" s="22">
        <f>+SUM(N757,MAX($E757-20,0)*INDEX(Inputs!$F$24:$F$35,MATCH($D757,Inputs!$B$24:$B$35,0)),MAX($F757-20,0)*INDEX(Inputs!$G$24:$G$35,MATCH($D757,Inputs!$B$24:$B$35,0)))</f>
        <v>62.080226055200001</v>
      </c>
      <c r="R757" s="22">
        <f>+SUM(O757,MAX($E757-20,0)*INDEX(Inputs!$F$24:$F$35,MATCH($D757,Inputs!$B$24:$B$35,0)),MAX($F757-20,0)*INDEX(Inputs!$G$24:$G$35,MATCH($D757,Inputs!$B$24:$B$35,0)))</f>
        <v>0</v>
      </c>
      <c r="S757" s="22">
        <f>+SUM(P757,MAX($E757-20,0)*INDEX(Inputs!$F$24:$F$35,MATCH($D757,Inputs!$B$24:$B$35,0)),MAX($F757-20,0)*INDEX(Inputs!$G$24:$G$35,MATCH($D757,Inputs!$B$24:$B$35,0)))</f>
        <v>0</v>
      </c>
      <c r="U757" s="19"/>
    </row>
    <row r="758" spans="2:21" s="46" customFormat="1" x14ac:dyDescent="0.25">
      <c r="B758" s="48" t="s">
        <v>161</v>
      </c>
      <c r="C758" s="8">
        <v>2021</v>
      </c>
      <c r="D758" s="37">
        <v>6</v>
      </c>
      <c r="E758" s="49">
        <f>Data!J758</f>
        <v>4</v>
      </c>
      <c r="F758" s="49">
        <f>+Data!I758</f>
        <v>0.70399999999999996</v>
      </c>
      <c r="G758" s="31">
        <f>+NEM!G758</f>
        <v>-1336.616</v>
      </c>
      <c r="H758" s="31">
        <f>NoSolar!E758</f>
        <v>66.367999999999995</v>
      </c>
      <c r="I758" s="31">
        <f>+NEM!M758</f>
        <v>0</v>
      </c>
      <c r="J758" s="31">
        <f>+NB.Hour!E758</f>
        <v>25.6</v>
      </c>
      <c r="K758" s="67">
        <v>0</v>
      </c>
      <c r="L758" s="31">
        <f>+-MIN(NEM!G758,0)</f>
        <v>1336.616</v>
      </c>
      <c r="M758" s="31">
        <f>NB.Hour!H758</f>
        <v>1362.2159999999999</v>
      </c>
      <c r="N758" s="33">
        <f>NoSolar!H758</f>
        <v>6.985231999999999</v>
      </c>
      <c r="O758" s="33">
        <f>+NEM!P758</f>
        <v>0</v>
      </c>
      <c r="P758" s="33">
        <f>+NB.Hour!N758</f>
        <v>0</v>
      </c>
      <c r="Q758" s="22">
        <f>+SUM(N758,MAX($E758-20,0)*INDEX(Inputs!$F$24:$F$35,MATCH($D758,Inputs!$B$24:$B$35,0)),MAX($F758-20,0)*INDEX(Inputs!$G$24:$G$35,MATCH($D758,Inputs!$B$24:$B$35,0)))</f>
        <v>6.985231999999999</v>
      </c>
      <c r="R758" s="22">
        <f>+SUM(O758,MAX($E758-20,0)*INDEX(Inputs!$F$24:$F$35,MATCH($D758,Inputs!$B$24:$B$35,0)),MAX($F758-20,0)*INDEX(Inputs!$G$24:$G$35,MATCH($D758,Inputs!$B$24:$B$35,0)))</f>
        <v>0</v>
      </c>
      <c r="S758" s="22">
        <f>+SUM(P758,MAX($E758-20,0)*INDEX(Inputs!$F$24:$F$35,MATCH($D758,Inputs!$B$24:$B$35,0)),MAX($F758-20,0)*INDEX(Inputs!$G$24:$G$35,MATCH($D758,Inputs!$B$24:$B$35,0)))</f>
        <v>0</v>
      </c>
      <c r="U758" s="19"/>
    </row>
    <row r="759" spans="2:21" s="46" customFormat="1" x14ac:dyDescent="0.25">
      <c r="B759" s="48" t="s">
        <v>161</v>
      </c>
      <c r="C759" s="8">
        <v>2021</v>
      </c>
      <c r="D759" s="37">
        <v>7</v>
      </c>
      <c r="E759" s="49">
        <f>Data!J759</f>
        <v>4</v>
      </c>
      <c r="F759" s="49">
        <f>+Data!I759</f>
        <v>0.32</v>
      </c>
      <c r="G759" s="31">
        <f>+NEM!G759</f>
        <v>-1080.7199000000001</v>
      </c>
      <c r="H759" s="31">
        <f>NoSolar!E759</f>
        <v>65.215999999999994</v>
      </c>
      <c r="I759" s="31">
        <f>+NEM!M759</f>
        <v>0</v>
      </c>
      <c r="J759" s="31">
        <f>+NB.Hour!E759</f>
        <v>26.943999999999999</v>
      </c>
      <c r="K759" s="67">
        <v>0</v>
      </c>
      <c r="L759" s="31">
        <f>+-MIN(NEM!G759,0)</f>
        <v>1080.7199000000001</v>
      </c>
      <c r="M759" s="31">
        <f>NB.Hour!H759</f>
        <v>1107.6639</v>
      </c>
      <c r="N759" s="33">
        <f>NoSolar!H759</f>
        <v>6.8639839999999994</v>
      </c>
      <c r="O759" s="33">
        <f>+NEM!P759</f>
        <v>0</v>
      </c>
      <c r="P759" s="33">
        <f>+NB.Hour!N759</f>
        <v>0</v>
      </c>
      <c r="Q759" s="22">
        <f>+SUM(N759,MAX($E759-20,0)*INDEX(Inputs!$F$24:$F$35,MATCH($D759,Inputs!$B$24:$B$35,0)),MAX($F759-20,0)*INDEX(Inputs!$G$24:$G$35,MATCH($D759,Inputs!$B$24:$B$35,0)))</f>
        <v>6.8639839999999994</v>
      </c>
      <c r="R759" s="22">
        <f>+SUM(O759,MAX($E759-20,0)*INDEX(Inputs!$F$24:$F$35,MATCH($D759,Inputs!$B$24:$B$35,0)),MAX($F759-20,0)*INDEX(Inputs!$G$24:$G$35,MATCH($D759,Inputs!$B$24:$B$35,0)))</f>
        <v>0</v>
      </c>
      <c r="S759" s="22">
        <f>+SUM(P759,MAX($E759-20,0)*INDEX(Inputs!$F$24:$F$35,MATCH($D759,Inputs!$B$24:$B$35,0)),MAX($F759-20,0)*INDEX(Inputs!$G$24:$G$35,MATCH($D759,Inputs!$B$24:$B$35,0)))</f>
        <v>0</v>
      </c>
      <c r="U759" s="19"/>
    </row>
    <row r="760" spans="2:21" s="46" customFormat="1" x14ac:dyDescent="0.25">
      <c r="B760" s="48" t="s">
        <v>161</v>
      </c>
      <c r="C760" s="8">
        <v>2021</v>
      </c>
      <c r="D760" s="37">
        <v>8</v>
      </c>
      <c r="E760" s="49">
        <f>Data!J760</f>
        <v>4</v>
      </c>
      <c r="F760" s="49">
        <f>+Data!I760</f>
        <v>0.44800000000000001</v>
      </c>
      <c r="G760" s="31">
        <f>+NEM!G760</f>
        <v>-1062.7360000000001</v>
      </c>
      <c r="H760" s="31">
        <f>NoSolar!E760</f>
        <v>61.311999999999998</v>
      </c>
      <c r="I760" s="31">
        <f>+NEM!M760</f>
        <v>0</v>
      </c>
      <c r="J760" s="31">
        <f>+NB.Hour!E760</f>
        <v>25.728000000000002</v>
      </c>
      <c r="K760" s="67">
        <v>0</v>
      </c>
      <c r="L760" s="31">
        <f>+-MIN(NEM!G760,0)</f>
        <v>1062.7360000000001</v>
      </c>
      <c r="M760" s="31">
        <f>NB.Hour!H760</f>
        <v>1088.4639999999999</v>
      </c>
      <c r="N760" s="33">
        <f>NoSolar!H760</f>
        <v>6.4530879999999993</v>
      </c>
      <c r="O760" s="33">
        <f>+NEM!P760</f>
        <v>0</v>
      </c>
      <c r="P760" s="33">
        <f>+NB.Hour!N760</f>
        <v>0</v>
      </c>
      <c r="Q760" s="22">
        <f>+SUM(N760,MAX($E760-20,0)*INDEX(Inputs!$F$24:$F$35,MATCH($D760,Inputs!$B$24:$B$35,0)),MAX($F760-20,0)*INDEX(Inputs!$G$24:$G$35,MATCH($D760,Inputs!$B$24:$B$35,0)))</f>
        <v>6.4530879999999993</v>
      </c>
      <c r="R760" s="22">
        <f>+SUM(O760,MAX($E760-20,0)*INDEX(Inputs!$F$24:$F$35,MATCH($D760,Inputs!$B$24:$B$35,0)),MAX($F760-20,0)*INDEX(Inputs!$G$24:$G$35,MATCH($D760,Inputs!$B$24:$B$35,0)))</f>
        <v>0</v>
      </c>
      <c r="S760" s="22">
        <f>+SUM(P760,MAX($E760-20,0)*INDEX(Inputs!$F$24:$F$35,MATCH($D760,Inputs!$B$24:$B$35,0)),MAX($F760-20,0)*INDEX(Inputs!$G$24:$G$35,MATCH($D760,Inputs!$B$24:$B$35,0)))</f>
        <v>0</v>
      </c>
      <c r="U760" s="19"/>
    </row>
    <row r="761" spans="2:21" s="46" customFormat="1" x14ac:dyDescent="0.25">
      <c r="B761" s="48" t="s">
        <v>161</v>
      </c>
      <c r="C761" s="8">
        <v>2021</v>
      </c>
      <c r="D761" s="37">
        <v>9</v>
      </c>
      <c r="E761" s="49">
        <f>Data!J761</f>
        <v>4</v>
      </c>
      <c r="F761" s="49">
        <f>+Data!I761</f>
        <v>0.57599999999999996</v>
      </c>
      <c r="G761" s="31">
        <f>+NEM!G761</f>
        <v>-1035.6479999999999</v>
      </c>
      <c r="H761" s="31">
        <f>NoSolar!E761</f>
        <v>67.412000000000006</v>
      </c>
      <c r="I761" s="31">
        <f>+NEM!M761</f>
        <v>0</v>
      </c>
      <c r="J761" s="31">
        <f>+NB.Hour!E761</f>
        <v>34.75220000000018</v>
      </c>
      <c r="K761" s="67">
        <v>0</v>
      </c>
      <c r="L761" s="31">
        <f>+-MIN(NEM!G761,0)</f>
        <v>1035.6479999999999</v>
      </c>
      <c r="M761" s="31">
        <f>NB.Hour!H761</f>
        <v>1070.4002</v>
      </c>
      <c r="N761" s="33">
        <f>NoSolar!H761</f>
        <v>6.3867477040000011</v>
      </c>
      <c r="O761" s="33">
        <f>+NEM!P761</f>
        <v>0</v>
      </c>
      <c r="P761" s="33">
        <f>+NB.Hour!N761</f>
        <v>0</v>
      </c>
      <c r="Q761" s="22">
        <f>+SUM(N761,MAX($E761-20,0)*INDEX(Inputs!$F$24:$F$35,MATCH($D761,Inputs!$B$24:$B$35,0)),MAX($F761-20,0)*INDEX(Inputs!$G$24:$G$35,MATCH($D761,Inputs!$B$24:$B$35,0)))</f>
        <v>6.3867477040000011</v>
      </c>
      <c r="R761" s="22">
        <f>+SUM(O761,MAX($E761-20,0)*INDEX(Inputs!$F$24:$F$35,MATCH($D761,Inputs!$B$24:$B$35,0)),MAX($F761-20,0)*INDEX(Inputs!$G$24:$G$35,MATCH($D761,Inputs!$B$24:$B$35,0)))</f>
        <v>0</v>
      </c>
      <c r="S761" s="22">
        <f>+SUM(P761,MAX($E761-20,0)*INDEX(Inputs!$F$24:$F$35,MATCH($D761,Inputs!$B$24:$B$35,0)),MAX($F761-20,0)*INDEX(Inputs!$G$24:$G$35,MATCH($D761,Inputs!$B$24:$B$35,0)))</f>
        <v>0</v>
      </c>
      <c r="U761" s="19"/>
    </row>
    <row r="762" spans="2:21" s="46" customFormat="1" x14ac:dyDescent="0.25">
      <c r="B762" s="48" t="s">
        <v>161</v>
      </c>
      <c r="C762" s="8">
        <v>2021</v>
      </c>
      <c r="D762" s="37">
        <v>10</v>
      </c>
      <c r="E762" s="49">
        <f>Data!J762</f>
        <v>4</v>
      </c>
      <c r="F762" s="49">
        <f>+Data!I762</f>
        <v>2.7519999999999998</v>
      </c>
      <c r="G762" s="31">
        <f>+NEM!G762</f>
        <v>-87.400000000000091</v>
      </c>
      <c r="H762" s="31">
        <f>NoSolar!E762</f>
        <v>681.40599999999995</v>
      </c>
      <c r="I762" s="31">
        <f>+NEM!M762</f>
        <v>0</v>
      </c>
      <c r="J762" s="31">
        <f>+NB.Hour!E762</f>
        <v>491.75389999999993</v>
      </c>
      <c r="K762" s="67">
        <v>0</v>
      </c>
      <c r="L762" s="31">
        <f>+-MIN(NEM!G762,0)</f>
        <v>87.400000000000091</v>
      </c>
      <c r="M762" s="31">
        <f>NB.Hour!H762</f>
        <v>579.15390000000002</v>
      </c>
      <c r="N762" s="33">
        <f>NoSolar!H762</f>
        <v>64.557767252000005</v>
      </c>
      <c r="O762" s="33">
        <f>+NEM!P762</f>
        <v>0</v>
      </c>
      <c r="P762" s="33">
        <f>+NB.Hour!N762</f>
        <v>0</v>
      </c>
      <c r="Q762" s="22">
        <f>+SUM(N762,MAX($E762-20,0)*INDEX(Inputs!$F$24:$F$35,MATCH($D762,Inputs!$B$24:$B$35,0)),MAX($F762-20,0)*INDEX(Inputs!$G$24:$G$35,MATCH($D762,Inputs!$B$24:$B$35,0)))</f>
        <v>64.557767252000005</v>
      </c>
      <c r="R762" s="22">
        <f>+SUM(O762,MAX($E762-20,0)*INDEX(Inputs!$F$24:$F$35,MATCH($D762,Inputs!$B$24:$B$35,0)),MAX($F762-20,0)*INDEX(Inputs!$G$24:$G$35,MATCH($D762,Inputs!$B$24:$B$35,0)))</f>
        <v>0</v>
      </c>
      <c r="S762" s="22">
        <f>+SUM(P762,MAX($E762-20,0)*INDEX(Inputs!$F$24:$F$35,MATCH($D762,Inputs!$B$24:$B$35,0)),MAX($F762-20,0)*INDEX(Inputs!$G$24:$G$35,MATCH($D762,Inputs!$B$24:$B$35,0)))</f>
        <v>0</v>
      </c>
      <c r="U762" s="19"/>
    </row>
    <row r="763" spans="2:21" s="46" customFormat="1" x14ac:dyDescent="0.25">
      <c r="B763" s="48" t="s">
        <v>161</v>
      </c>
      <c r="C763" s="8">
        <v>2021</v>
      </c>
      <c r="D763" s="37">
        <v>11</v>
      </c>
      <c r="E763" s="49">
        <f>Data!J763</f>
        <v>4</v>
      </c>
      <c r="F763" s="49">
        <f>+Data!I763</f>
        <v>4.5079000000000002</v>
      </c>
      <c r="G763" s="31">
        <f>+NEM!G763</f>
        <v>746.17899999999997</v>
      </c>
      <c r="H763" s="31">
        <f>NoSolar!E763</f>
        <v>1335.423</v>
      </c>
      <c r="I763" s="31">
        <f>+NEM!M763</f>
        <v>0</v>
      </c>
      <c r="J763" s="31">
        <f>+NB.Hour!E763</f>
        <v>1015.876</v>
      </c>
      <c r="K763" s="67">
        <v>0</v>
      </c>
      <c r="L763" s="31">
        <f>+-MIN(NEM!G763,0)</f>
        <v>0</v>
      </c>
      <c r="M763" s="31">
        <f>NB.Hour!H763</f>
        <v>269.697</v>
      </c>
      <c r="N763" s="33">
        <f>NoSolar!H763</f>
        <v>126.52064586600001</v>
      </c>
      <c r="O763" s="33">
        <f>+NEM!P763</f>
        <v>0</v>
      </c>
      <c r="P763" s="33">
        <f>+NB.Hour!N763</f>
        <v>0</v>
      </c>
      <c r="Q763" s="22">
        <f>+SUM(N763,MAX($E763-20,0)*INDEX(Inputs!$F$24:$F$35,MATCH($D763,Inputs!$B$24:$B$35,0)),MAX($F763-20,0)*INDEX(Inputs!$G$24:$G$35,MATCH($D763,Inputs!$B$24:$B$35,0)))</f>
        <v>126.52064586600001</v>
      </c>
      <c r="R763" s="22">
        <f>+SUM(O763,MAX($E763-20,0)*INDEX(Inputs!$F$24:$F$35,MATCH($D763,Inputs!$B$24:$B$35,0)),MAX($F763-20,0)*INDEX(Inputs!$G$24:$G$35,MATCH($D763,Inputs!$B$24:$B$35,0)))</f>
        <v>0</v>
      </c>
      <c r="S763" s="22">
        <f>+SUM(P763,MAX($E763-20,0)*INDEX(Inputs!$F$24:$F$35,MATCH($D763,Inputs!$B$24:$B$35,0)),MAX($F763-20,0)*INDEX(Inputs!$G$24:$G$35,MATCH($D763,Inputs!$B$24:$B$35,0)))</f>
        <v>0</v>
      </c>
      <c r="U763" s="19"/>
    </row>
    <row r="764" spans="2:21" s="46" customFormat="1" x14ac:dyDescent="0.25">
      <c r="B764" s="48" t="s">
        <v>161</v>
      </c>
      <c r="C764" s="8">
        <v>2021</v>
      </c>
      <c r="D764" s="37">
        <v>12</v>
      </c>
      <c r="E764" s="49">
        <f>Data!J764</f>
        <v>4</v>
      </c>
      <c r="F764" s="49">
        <f>+Data!I764</f>
        <v>3.6480000000000001</v>
      </c>
      <c r="G764" s="31">
        <f>+NEM!G764</f>
        <v>1780.6880000000001</v>
      </c>
      <c r="H764" s="31">
        <f>NoSolar!E764</f>
        <v>1979.806</v>
      </c>
      <c r="I764" s="31">
        <f>+NEM!M764</f>
        <v>0</v>
      </c>
      <c r="J764" s="31">
        <f>+NB.Hour!E764</f>
        <v>1848.2080000000001</v>
      </c>
      <c r="K764" s="67">
        <v>0</v>
      </c>
      <c r="L764" s="31">
        <f>+-MIN(NEM!G764,0)</f>
        <v>0</v>
      </c>
      <c r="M764" s="31">
        <f>NB.Hour!H764</f>
        <v>67.52</v>
      </c>
      <c r="N764" s="33">
        <f>NoSolar!H764</f>
        <v>187.570780052</v>
      </c>
      <c r="O764" s="33">
        <f>+NEM!P764</f>
        <v>0</v>
      </c>
      <c r="P764" s="33">
        <f>+NB.Hour!N764</f>
        <v>115.50957296599948</v>
      </c>
      <c r="Q764" s="22">
        <f>+SUM(N764,MAX($E764-20,0)*INDEX(Inputs!$F$24:$F$35,MATCH($D764,Inputs!$B$24:$B$35,0)),MAX($F764-20,0)*INDEX(Inputs!$G$24:$G$35,MATCH($D764,Inputs!$B$24:$B$35,0)))</f>
        <v>187.570780052</v>
      </c>
      <c r="R764" s="22">
        <f>+SUM(O764,MAX($E764-20,0)*INDEX(Inputs!$F$24:$F$35,MATCH($D764,Inputs!$B$24:$B$35,0)),MAX($F764-20,0)*INDEX(Inputs!$G$24:$G$35,MATCH($D764,Inputs!$B$24:$B$35,0)))</f>
        <v>0</v>
      </c>
      <c r="S764" s="22">
        <f>+SUM(P764,MAX($E764-20,0)*INDEX(Inputs!$F$24:$F$35,MATCH($D764,Inputs!$B$24:$B$35,0)),MAX($F764-20,0)*INDEX(Inputs!$G$24:$G$35,MATCH($D764,Inputs!$B$24:$B$35,0)))</f>
        <v>115.50957296599948</v>
      </c>
      <c r="U764" s="19"/>
    </row>
    <row r="765" spans="2:21" s="46" customFormat="1" x14ac:dyDescent="0.25">
      <c r="B765" s="48" t="s">
        <v>162</v>
      </c>
      <c r="C765" s="8">
        <v>2021</v>
      </c>
      <c r="D765" s="37">
        <v>1</v>
      </c>
      <c r="E765" s="49">
        <f>Data!J765</f>
        <v>53</v>
      </c>
      <c r="F765" s="49">
        <f>+Data!I765</f>
        <v>34.938800000000001</v>
      </c>
      <c r="G765" s="31">
        <f>+NEM!G765</f>
        <v>4502.8109999999997</v>
      </c>
      <c r="H765" s="31">
        <f>NoSolar!E765</f>
        <v>10722.6037</v>
      </c>
      <c r="I765" s="31">
        <f>+NEM!M765</f>
        <v>0</v>
      </c>
      <c r="J765" s="31">
        <f>+NB.Hour!E765</f>
        <v>7451.7961999999998</v>
      </c>
      <c r="K765" s="67">
        <v>0</v>
      </c>
      <c r="L765" s="31">
        <f>+-MIN(NEM!G765,0)</f>
        <v>0</v>
      </c>
      <c r="M765" s="31">
        <f>NB.Hour!H765</f>
        <v>2948.9852000000001</v>
      </c>
      <c r="N765" s="33">
        <f>NoSolar!H765</f>
        <v>574.98819312520004</v>
      </c>
      <c r="O765" s="33">
        <f>+NEM!P765</f>
        <v>0</v>
      </c>
      <c r="P765" s="33">
        <f>+NB.Hour!N765</f>
        <v>318.93045444319995</v>
      </c>
      <c r="Q765" s="22">
        <f>+SUM(N765,MAX($E765-20,0)*INDEX(Inputs!$F$24:$F$35,MATCH($D765,Inputs!$B$24:$B$35,0)),MAX($F765-20,0)*INDEX(Inputs!$G$24:$G$35,MATCH($D765,Inputs!$B$24:$B$35,0)))</f>
        <v>675.45585312520006</v>
      </c>
      <c r="R765" s="22">
        <f>+SUM(O765,MAX($E765-20,0)*INDEX(Inputs!$F$24:$F$35,MATCH($D765,Inputs!$B$24:$B$35,0)),MAX($F765-20,0)*INDEX(Inputs!$G$24:$G$35,MATCH($D765,Inputs!$B$24:$B$35,0)))</f>
        <v>100.46766</v>
      </c>
      <c r="S765" s="22">
        <f>+SUM(P765,MAX($E765-20,0)*INDEX(Inputs!$F$24:$F$35,MATCH($D765,Inputs!$B$24:$B$35,0)),MAX($F765-20,0)*INDEX(Inputs!$G$24:$G$35,MATCH($D765,Inputs!$B$24:$B$35,0)))</f>
        <v>419.39811444319997</v>
      </c>
      <c r="U765" s="19"/>
    </row>
    <row r="766" spans="2:21" s="46" customFormat="1" x14ac:dyDescent="0.25">
      <c r="B766" s="48" t="s">
        <v>162</v>
      </c>
      <c r="C766" s="8">
        <v>2021</v>
      </c>
      <c r="D766" s="37">
        <v>2</v>
      </c>
      <c r="E766" s="49">
        <f>Data!J766</f>
        <v>53</v>
      </c>
      <c r="F766" s="49">
        <f>+Data!I766</f>
        <v>35.041200000000003</v>
      </c>
      <c r="G766" s="31">
        <f>+NEM!G766</f>
        <v>1719.0578000000005</v>
      </c>
      <c r="H766" s="31">
        <f>NoSolar!E766</f>
        <v>10018.2161</v>
      </c>
      <c r="I766" s="31">
        <f>+NEM!M766</f>
        <v>31.158500000001368</v>
      </c>
      <c r="J766" s="31">
        <f>+NB.Hour!E766</f>
        <v>6222.9364999999998</v>
      </c>
      <c r="K766" s="67">
        <v>0</v>
      </c>
      <c r="L766" s="31">
        <f>+-MIN(NEM!G766,0)</f>
        <v>0</v>
      </c>
      <c r="M766" s="31">
        <f>NB.Hour!H766</f>
        <v>4503.8787000000002</v>
      </c>
      <c r="N766" s="33">
        <f>NoSolar!H766</f>
        <v>543.85707875560001</v>
      </c>
      <c r="O766" s="33">
        <f>+NEM!P766</f>
        <v>2.95201860700013</v>
      </c>
      <c r="P766" s="33">
        <f>+NB.Hour!N766</f>
        <v>205.82924790699997</v>
      </c>
      <c r="Q766" s="22">
        <f>+SUM(N766,MAX($E766-20,0)*INDEX(Inputs!$F$24:$F$35,MATCH($D766,Inputs!$B$24:$B$35,0)),MAX($F766-20,0)*INDEX(Inputs!$G$24:$G$35,MATCH($D766,Inputs!$B$24:$B$35,0)))</f>
        <v>644.78041875560007</v>
      </c>
      <c r="R766" s="22">
        <f>+SUM(O766,MAX($E766-20,0)*INDEX(Inputs!$F$24:$F$35,MATCH($D766,Inputs!$B$24:$B$35,0)),MAX($F766-20,0)*INDEX(Inputs!$G$24:$G$35,MATCH($D766,Inputs!$B$24:$B$35,0)))</f>
        <v>103.87535860700015</v>
      </c>
      <c r="S766" s="22">
        <f>+SUM(P766,MAX($E766-20,0)*INDEX(Inputs!$F$24:$F$35,MATCH($D766,Inputs!$B$24:$B$35,0)),MAX($F766-20,0)*INDEX(Inputs!$G$24:$G$35,MATCH($D766,Inputs!$B$24:$B$35,0)))</f>
        <v>306.75258790700002</v>
      </c>
      <c r="U766" s="19"/>
    </row>
    <row r="767" spans="2:21" s="46" customFormat="1" x14ac:dyDescent="0.25">
      <c r="B767" s="48" t="s">
        <v>162</v>
      </c>
      <c r="C767" s="8">
        <v>2021</v>
      </c>
      <c r="D767" s="37">
        <v>3</v>
      </c>
      <c r="E767" s="49">
        <f>Data!J767</f>
        <v>52</v>
      </c>
      <c r="F767" s="49">
        <f>+Data!I767</f>
        <v>31.764399999999998</v>
      </c>
      <c r="G767" s="31">
        <f>+NEM!G767</f>
        <v>-2938.6633999999995</v>
      </c>
      <c r="H767" s="31">
        <f>NoSolar!E767</f>
        <v>10795.171</v>
      </c>
      <c r="I767" s="31">
        <f>+NEM!M767</f>
        <v>0</v>
      </c>
      <c r="J767" s="31">
        <f>+NB.Hour!E767</f>
        <v>5763.8419000000013</v>
      </c>
      <c r="K767" s="67">
        <v>0</v>
      </c>
      <c r="L767" s="31">
        <f>+-MIN(NEM!G767,0)</f>
        <v>2938.6633999999995</v>
      </c>
      <c r="M767" s="31">
        <f>NB.Hour!H767</f>
        <v>8702.5053000000007</v>
      </c>
      <c r="N767" s="33">
        <f>NoSolar!H767</f>
        <v>578.19537751600001</v>
      </c>
      <c r="O767" s="33">
        <f>+NEM!P767</f>
        <v>0</v>
      </c>
      <c r="P767" s="33">
        <f>+NB.Hour!N767</f>
        <v>26.789031219399988</v>
      </c>
      <c r="Q767" s="22">
        <f>+SUM(N767,MAX($E767-20,0)*INDEX(Inputs!$F$24:$F$35,MATCH($D767,Inputs!$B$24:$B$35,0)),MAX($F767-20,0)*INDEX(Inputs!$G$24:$G$35,MATCH($D767,Inputs!$B$24:$B$35,0)))</f>
        <v>663.50695751600006</v>
      </c>
      <c r="R767" s="22">
        <f>+SUM(O767,MAX($E767-20,0)*INDEX(Inputs!$F$24:$F$35,MATCH($D767,Inputs!$B$24:$B$35,0)),MAX($F767-20,0)*INDEX(Inputs!$G$24:$G$35,MATCH($D767,Inputs!$B$24:$B$35,0)))</f>
        <v>85.311579999999992</v>
      </c>
      <c r="S767" s="22">
        <f>+SUM(P767,MAX($E767-20,0)*INDEX(Inputs!$F$24:$F$35,MATCH($D767,Inputs!$B$24:$B$35,0)),MAX($F767-20,0)*INDEX(Inputs!$G$24:$G$35,MATCH($D767,Inputs!$B$24:$B$35,0)))</f>
        <v>112.10061121939998</v>
      </c>
      <c r="U767" s="19"/>
    </row>
    <row r="768" spans="2:21" s="46" customFormat="1" x14ac:dyDescent="0.25">
      <c r="B768" s="48" t="s">
        <v>162</v>
      </c>
      <c r="C768" s="8">
        <v>2021</v>
      </c>
      <c r="D768" s="37">
        <v>4</v>
      </c>
      <c r="E768" s="49">
        <f>Data!J768</f>
        <v>52</v>
      </c>
      <c r="F768" s="49">
        <f>+Data!I768</f>
        <v>30.412800000000001</v>
      </c>
      <c r="G768" s="31">
        <f>+NEM!G768</f>
        <v>-5229.5769999999993</v>
      </c>
      <c r="H768" s="31">
        <f>NoSolar!E768</f>
        <v>10490.043600000001</v>
      </c>
      <c r="I768" s="31">
        <f>+NEM!M768</f>
        <v>0</v>
      </c>
      <c r="J768" s="31">
        <f>+NB.Hour!E768</f>
        <v>5144.4243999999999</v>
      </c>
      <c r="K768" s="67">
        <v>0</v>
      </c>
      <c r="L768" s="31">
        <f>+-MIN(NEM!G768,0)</f>
        <v>5229.5769999999993</v>
      </c>
      <c r="M768" s="31">
        <f>NB.Hour!H768</f>
        <v>10374.001399999999</v>
      </c>
      <c r="N768" s="33">
        <f>NoSolar!H768</f>
        <v>564.70996694560006</v>
      </c>
      <c r="O768" s="33">
        <f>+NEM!P768</f>
        <v>0</v>
      </c>
      <c r="P768" s="33">
        <f>+NB.Hour!N768</f>
        <v>0</v>
      </c>
      <c r="Q768" s="22">
        <f>+SUM(N768,MAX($E768-20,0)*INDEX(Inputs!$F$24:$F$35,MATCH($D768,Inputs!$B$24:$B$35,0)),MAX($F768-20,0)*INDEX(Inputs!$G$24:$G$35,MATCH($D768,Inputs!$B$24:$B$35,0)))</f>
        <v>644.00692694560007</v>
      </c>
      <c r="R768" s="22">
        <f>+SUM(O768,MAX($E768-20,0)*INDEX(Inputs!$F$24:$F$35,MATCH($D768,Inputs!$B$24:$B$35,0)),MAX($F768-20,0)*INDEX(Inputs!$G$24:$G$35,MATCH($D768,Inputs!$B$24:$B$35,0)))</f>
        <v>79.296960000000013</v>
      </c>
      <c r="S768" s="22">
        <f>+SUM(P768,MAX($E768-20,0)*INDEX(Inputs!$F$24:$F$35,MATCH($D768,Inputs!$B$24:$B$35,0)),MAX($F768-20,0)*INDEX(Inputs!$G$24:$G$35,MATCH($D768,Inputs!$B$24:$B$35,0)))</f>
        <v>79.296960000000013</v>
      </c>
      <c r="U768" s="19"/>
    </row>
    <row r="769" spans="2:21" s="46" customFormat="1" x14ac:dyDescent="0.25">
      <c r="B769" s="48" t="s">
        <v>162</v>
      </c>
      <c r="C769" s="8">
        <v>2021</v>
      </c>
      <c r="D769" s="37">
        <v>5</v>
      </c>
      <c r="E769" s="49">
        <f>Data!J769</f>
        <v>52</v>
      </c>
      <c r="F769" s="49">
        <f>+Data!I769</f>
        <v>32.8294</v>
      </c>
      <c r="G769" s="31">
        <f>+NEM!G769</f>
        <v>-6020.9058000000005</v>
      </c>
      <c r="H769" s="31">
        <f>NoSolar!E769</f>
        <v>10760.8259</v>
      </c>
      <c r="I769" s="31">
        <f>+NEM!M769</f>
        <v>0</v>
      </c>
      <c r="J769" s="31">
        <f>+NB.Hour!E769</f>
        <v>4826.4596000000001</v>
      </c>
      <c r="K769" s="67">
        <v>0</v>
      </c>
      <c r="L769" s="31">
        <f>+-MIN(NEM!G769,0)</f>
        <v>6020.9058000000005</v>
      </c>
      <c r="M769" s="31">
        <f>NB.Hour!H769</f>
        <v>10847.365400000001</v>
      </c>
      <c r="N769" s="33">
        <f>NoSolar!H769</f>
        <v>576.67746147640003</v>
      </c>
      <c r="O769" s="33">
        <f>+NEM!P769</f>
        <v>0</v>
      </c>
      <c r="P769" s="33">
        <f>+NB.Hour!N769</f>
        <v>0</v>
      </c>
      <c r="Q769" s="22">
        <f>+SUM(N769,MAX($E769-20,0)*INDEX(Inputs!$F$24:$F$35,MATCH($D769,Inputs!$B$24:$B$35,0)),MAX($F769-20,0)*INDEX(Inputs!$G$24:$G$35,MATCH($D769,Inputs!$B$24:$B$35,0)))</f>
        <v>666.72829147640005</v>
      </c>
      <c r="R769" s="22">
        <f>+SUM(O769,MAX($E769-20,0)*INDEX(Inputs!$F$24:$F$35,MATCH($D769,Inputs!$B$24:$B$35,0)),MAX($F769-20,0)*INDEX(Inputs!$G$24:$G$35,MATCH($D769,Inputs!$B$24:$B$35,0)))</f>
        <v>90.050830000000005</v>
      </c>
      <c r="S769" s="22">
        <f>+SUM(P769,MAX($E769-20,0)*INDEX(Inputs!$F$24:$F$35,MATCH($D769,Inputs!$B$24:$B$35,0)),MAX($F769-20,0)*INDEX(Inputs!$G$24:$G$35,MATCH($D769,Inputs!$B$24:$B$35,0)))</f>
        <v>90.050830000000005</v>
      </c>
      <c r="U769" s="19"/>
    </row>
    <row r="770" spans="2:21" s="46" customFormat="1" x14ac:dyDescent="0.25">
      <c r="B770" s="48" t="s">
        <v>162</v>
      </c>
      <c r="C770" s="8">
        <v>2021</v>
      </c>
      <c r="D770" s="37">
        <v>6</v>
      </c>
      <c r="E770" s="49">
        <f>Data!J770</f>
        <v>52</v>
      </c>
      <c r="F770" s="49">
        <f>+Data!I770</f>
        <v>41.410499999999999</v>
      </c>
      <c r="G770" s="31">
        <f>+NEM!G770</f>
        <v>-4554.4137999999984</v>
      </c>
      <c r="H770" s="31">
        <f>NoSolar!E770</f>
        <v>13481.5285</v>
      </c>
      <c r="I770" s="31">
        <f>+NEM!M770</f>
        <v>0</v>
      </c>
      <c r="J770" s="31">
        <f>+NB.Hour!E770</f>
        <v>5761.3508000000002</v>
      </c>
      <c r="K770" s="67">
        <v>0</v>
      </c>
      <c r="L770" s="31">
        <f>+-MIN(NEM!G770,0)</f>
        <v>4554.4137999999984</v>
      </c>
      <c r="M770" s="31">
        <f>NB.Hour!H770</f>
        <v>10315.7646</v>
      </c>
      <c r="N770" s="33">
        <f>NoSolar!H770</f>
        <v>769.83414240600007</v>
      </c>
      <c r="O770" s="33">
        <f>+NEM!P770</f>
        <v>0</v>
      </c>
      <c r="P770" s="33">
        <f>+NB.Hour!N770</f>
        <v>0</v>
      </c>
      <c r="Q770" s="22">
        <f>+SUM(N770,MAX($E770-20,0)*INDEX(Inputs!$F$24:$F$35,MATCH($D770,Inputs!$B$24:$B$35,0)),MAX($F770-20,0)*INDEX(Inputs!$G$24:$G$35,MATCH($D770,Inputs!$B$24:$B$35,0)))</f>
        <v>932.54177240600006</v>
      </c>
      <c r="R770" s="22">
        <f>+SUM(O770,MAX($E770-20,0)*INDEX(Inputs!$F$24:$F$35,MATCH($D770,Inputs!$B$24:$B$35,0)),MAX($F770-20,0)*INDEX(Inputs!$G$24:$G$35,MATCH($D770,Inputs!$B$24:$B$35,0)))</f>
        <v>162.70762999999999</v>
      </c>
      <c r="S770" s="22">
        <f>+SUM(P770,MAX($E770-20,0)*INDEX(Inputs!$F$24:$F$35,MATCH($D770,Inputs!$B$24:$B$35,0)),MAX($F770-20,0)*INDEX(Inputs!$G$24:$G$35,MATCH($D770,Inputs!$B$24:$B$35,0)))</f>
        <v>162.70762999999999</v>
      </c>
      <c r="U770" s="19"/>
    </row>
    <row r="771" spans="2:21" s="46" customFormat="1" x14ac:dyDescent="0.25">
      <c r="B771" s="48" t="s">
        <v>162</v>
      </c>
      <c r="C771" s="8">
        <v>2021</v>
      </c>
      <c r="D771" s="37">
        <v>7</v>
      </c>
      <c r="E771" s="49">
        <f>Data!J771</f>
        <v>52</v>
      </c>
      <c r="F771" s="49">
        <f>+Data!I771</f>
        <v>44.851199999999999</v>
      </c>
      <c r="G771" s="31">
        <f>+NEM!G771</f>
        <v>858.41309999999976</v>
      </c>
      <c r="H771" s="31">
        <f>NoSolar!E771</f>
        <v>15661.9043</v>
      </c>
      <c r="I771" s="31">
        <f>+NEM!M771</f>
        <v>0</v>
      </c>
      <c r="J771" s="31">
        <f>+NB.Hour!E771</f>
        <v>7308.7422999999999</v>
      </c>
      <c r="K771" s="67">
        <v>0</v>
      </c>
      <c r="L771" s="31">
        <f>+-MIN(NEM!G771,0)</f>
        <v>0</v>
      </c>
      <c r="M771" s="31">
        <f>NB.Hour!H771</f>
        <v>6450.3292000000001</v>
      </c>
      <c r="N771" s="33">
        <f>NoSolar!H771</f>
        <v>876.05332987880001</v>
      </c>
      <c r="O771" s="33">
        <f>+NEM!P771</f>
        <v>0</v>
      </c>
      <c r="P771" s="33">
        <f>+NB.Hour!N771</f>
        <v>69.409959437599866</v>
      </c>
      <c r="Q771" s="22">
        <f>+SUM(N771,MAX($E771-20,0)*INDEX(Inputs!$F$24:$F$35,MATCH($D771,Inputs!$B$24:$B$35,0)),MAX($F771-20,0)*INDEX(Inputs!$G$24:$G$35,MATCH($D771,Inputs!$B$24:$B$35,0)))</f>
        <v>1059.6116018788</v>
      </c>
      <c r="R771" s="22">
        <f>+SUM(O771,MAX($E771-20,0)*INDEX(Inputs!$F$24:$F$35,MATCH($D771,Inputs!$B$24:$B$35,0)),MAX($F771-20,0)*INDEX(Inputs!$G$24:$G$35,MATCH($D771,Inputs!$B$24:$B$35,0)))</f>
        <v>183.55827199999999</v>
      </c>
      <c r="S771" s="22">
        <f>+SUM(P771,MAX($E771-20,0)*INDEX(Inputs!$F$24:$F$35,MATCH($D771,Inputs!$B$24:$B$35,0)),MAX($F771-20,0)*INDEX(Inputs!$G$24:$G$35,MATCH($D771,Inputs!$B$24:$B$35,0)))</f>
        <v>252.96823143759985</v>
      </c>
      <c r="U771" s="19"/>
    </row>
    <row r="772" spans="2:21" s="46" customFormat="1" x14ac:dyDescent="0.25">
      <c r="B772" s="48" t="s">
        <v>162</v>
      </c>
      <c r="C772" s="8">
        <v>2021</v>
      </c>
      <c r="D772" s="37">
        <v>8</v>
      </c>
      <c r="E772" s="49">
        <f>Data!J772</f>
        <v>50</v>
      </c>
      <c r="F772" s="49">
        <f>+Data!I772</f>
        <v>40.755200000000002</v>
      </c>
      <c r="G772" s="31">
        <f>+NEM!G772</f>
        <v>-766.83560000000034</v>
      </c>
      <c r="H772" s="31">
        <f>NoSolar!E772</f>
        <v>13301.385899999999</v>
      </c>
      <c r="I772" s="31">
        <f>+NEM!M772</f>
        <v>0</v>
      </c>
      <c r="J772" s="31">
        <f>+NB.Hour!E772</f>
        <v>6372.7336999999998</v>
      </c>
      <c r="K772" s="67">
        <v>0</v>
      </c>
      <c r="L772" s="31">
        <f>+-MIN(NEM!G772,0)</f>
        <v>766.83560000000034</v>
      </c>
      <c r="M772" s="31">
        <f>NB.Hour!H772</f>
        <v>7139.5693000000001</v>
      </c>
      <c r="N772" s="33">
        <f>NoSolar!H772</f>
        <v>761.05831550439996</v>
      </c>
      <c r="O772" s="33">
        <f>+NEM!P772</f>
        <v>0</v>
      </c>
      <c r="P772" s="33">
        <f>+NB.Hour!N772</f>
        <v>153.57497969619993</v>
      </c>
      <c r="Q772" s="22">
        <f>+SUM(N772,MAX($E772-20,0)*INDEX(Inputs!$F$24:$F$35,MATCH($D772,Inputs!$B$24:$B$35,0)),MAX($F772-20,0)*INDEX(Inputs!$G$24:$G$35,MATCH($D772,Inputs!$B$24:$B$35,0)))</f>
        <v>917.73482750439996</v>
      </c>
      <c r="R772" s="22">
        <f>+SUM(O772,MAX($E772-20,0)*INDEX(Inputs!$F$24:$F$35,MATCH($D772,Inputs!$B$24:$B$35,0)),MAX($F772-20,0)*INDEX(Inputs!$G$24:$G$35,MATCH($D772,Inputs!$B$24:$B$35,0)))</f>
        <v>156.676512</v>
      </c>
      <c r="S772" s="22">
        <f>+SUM(P772,MAX($E772-20,0)*INDEX(Inputs!$F$24:$F$35,MATCH($D772,Inputs!$B$24:$B$35,0)),MAX($F772-20,0)*INDEX(Inputs!$G$24:$G$35,MATCH($D772,Inputs!$B$24:$B$35,0)))</f>
        <v>310.25149169619993</v>
      </c>
      <c r="U772" s="19"/>
    </row>
    <row r="773" spans="2:21" s="46" customFormat="1" x14ac:dyDescent="0.25">
      <c r="B773" s="48" t="s">
        <v>162</v>
      </c>
      <c r="C773" s="8">
        <v>2021</v>
      </c>
      <c r="D773" s="37">
        <v>9</v>
      </c>
      <c r="E773" s="49">
        <f>Data!J773</f>
        <v>49</v>
      </c>
      <c r="F773" s="49">
        <f>+Data!I773</f>
        <v>35.532800000000002</v>
      </c>
      <c r="G773" s="31">
        <f>+NEM!G773</f>
        <v>-1634.7180000000008</v>
      </c>
      <c r="H773" s="31">
        <f>NoSolar!E773</f>
        <v>11895.612999999999</v>
      </c>
      <c r="I773" s="31">
        <f>+NEM!M773</f>
        <v>0</v>
      </c>
      <c r="J773" s="31">
        <f>+NB.Hour!E773</f>
        <v>6012.232399999999</v>
      </c>
      <c r="K773" s="67">
        <v>0</v>
      </c>
      <c r="L773" s="31">
        <f>+-MIN(NEM!G773,0)</f>
        <v>1634.7180000000008</v>
      </c>
      <c r="M773" s="31">
        <f>NB.Hour!H773</f>
        <v>7646.9503999999997</v>
      </c>
      <c r="N773" s="33">
        <f>NoSolar!H773</f>
        <v>626.83051214800003</v>
      </c>
      <c r="O773" s="33">
        <f>+NEM!P773</f>
        <v>0</v>
      </c>
      <c r="P773" s="33">
        <f>+NB.Hour!N773</f>
        <v>77.677428526399979</v>
      </c>
      <c r="Q773" s="22">
        <f>+SUM(N773,MAX($E773-20,0)*INDEX(Inputs!$F$24:$F$35,MATCH($D773,Inputs!$B$24:$B$35,0)),MAX($F773-20,0)*INDEX(Inputs!$G$24:$G$35,MATCH($D773,Inputs!$B$24:$B$35,0)))</f>
        <v>725.821472148</v>
      </c>
      <c r="R773" s="22">
        <f>+SUM(O773,MAX($E773-20,0)*INDEX(Inputs!$F$24:$F$35,MATCH($D773,Inputs!$B$24:$B$35,0)),MAX($F773-20,0)*INDEX(Inputs!$G$24:$G$35,MATCH($D773,Inputs!$B$24:$B$35,0)))</f>
        <v>98.990960000000015</v>
      </c>
      <c r="S773" s="22">
        <f>+SUM(P773,MAX($E773-20,0)*INDEX(Inputs!$F$24:$F$35,MATCH($D773,Inputs!$B$24:$B$35,0)),MAX($F773-20,0)*INDEX(Inputs!$G$24:$G$35,MATCH($D773,Inputs!$B$24:$B$35,0)))</f>
        <v>176.66838852640001</v>
      </c>
      <c r="U773" s="19"/>
    </row>
    <row r="774" spans="2:21" s="46" customFormat="1" x14ac:dyDescent="0.25">
      <c r="B774" s="48" t="s">
        <v>162</v>
      </c>
      <c r="C774" s="8">
        <v>2021</v>
      </c>
      <c r="D774" s="37">
        <v>10</v>
      </c>
      <c r="E774" s="49">
        <f>Data!J774</f>
        <v>49</v>
      </c>
      <c r="F774" s="49">
        <f>+Data!I774</f>
        <v>34.304000000000002</v>
      </c>
      <c r="G774" s="31">
        <f>+NEM!G774</f>
        <v>2073.0023000000001</v>
      </c>
      <c r="H774" s="31">
        <f>NoSolar!E774</f>
        <v>11101.8503</v>
      </c>
      <c r="I774" s="31">
        <f>+NEM!M774</f>
        <v>0</v>
      </c>
      <c r="J774" s="31">
        <f>+NB.Hour!E774</f>
        <v>7058.1980000000003</v>
      </c>
      <c r="K774" s="67">
        <v>0</v>
      </c>
      <c r="L774" s="31">
        <f>+-MIN(NEM!G774,0)</f>
        <v>0</v>
      </c>
      <c r="M774" s="31">
        <f>NB.Hour!H774</f>
        <v>4985.1957000000002</v>
      </c>
      <c r="N774" s="33">
        <f>NoSolar!H774</f>
        <v>591.74937585880002</v>
      </c>
      <c r="O774" s="33">
        <f>+NEM!P774</f>
        <v>0</v>
      </c>
      <c r="P774" s="33">
        <f>+NB.Hour!N774</f>
        <v>224.545869391</v>
      </c>
      <c r="Q774" s="22">
        <f>+SUM(N774,MAX($E774-20,0)*INDEX(Inputs!$F$24:$F$35,MATCH($D774,Inputs!$B$24:$B$35,0)),MAX($F774-20,0)*INDEX(Inputs!$G$24:$G$35,MATCH($D774,Inputs!$B$24:$B$35,0)))</f>
        <v>685.27217585879998</v>
      </c>
      <c r="R774" s="22">
        <f>+SUM(O774,MAX($E774-20,0)*INDEX(Inputs!$F$24:$F$35,MATCH($D774,Inputs!$B$24:$B$35,0)),MAX($F774-20,0)*INDEX(Inputs!$G$24:$G$35,MATCH($D774,Inputs!$B$24:$B$35,0)))</f>
        <v>93.522800000000018</v>
      </c>
      <c r="S774" s="22">
        <f>+SUM(P774,MAX($E774-20,0)*INDEX(Inputs!$F$24:$F$35,MATCH($D774,Inputs!$B$24:$B$35,0)),MAX($F774-20,0)*INDEX(Inputs!$G$24:$G$35,MATCH($D774,Inputs!$B$24:$B$35,0)))</f>
        <v>318.06866939100001</v>
      </c>
      <c r="U774" s="19"/>
    </row>
    <row r="775" spans="2:21" s="46" customFormat="1" x14ac:dyDescent="0.25">
      <c r="B775" s="48" t="s">
        <v>162</v>
      </c>
      <c r="C775" s="8">
        <v>2021</v>
      </c>
      <c r="D775" s="37">
        <v>11</v>
      </c>
      <c r="E775" s="49">
        <f>Data!J775</f>
        <v>48</v>
      </c>
      <c r="F775" s="49">
        <f>+Data!I775</f>
        <v>36.4953</v>
      </c>
      <c r="G775" s="31">
        <f>+NEM!G775</f>
        <v>3504.2220000000007</v>
      </c>
      <c r="H775" s="31">
        <f>NoSolar!E775</f>
        <v>10900.136500000001</v>
      </c>
      <c r="I775" s="31">
        <f>+NEM!M775</f>
        <v>0</v>
      </c>
      <c r="J775" s="31">
        <f>+NB.Hour!E775</f>
        <v>7195.5936000000002</v>
      </c>
      <c r="K775" s="67">
        <v>0</v>
      </c>
      <c r="L775" s="31">
        <f>+-MIN(NEM!G775,0)</f>
        <v>0</v>
      </c>
      <c r="M775" s="31">
        <f>NB.Hour!H775</f>
        <v>3691.3715999999999</v>
      </c>
      <c r="N775" s="33">
        <f>NoSolar!H775</f>
        <v>582.83443275399998</v>
      </c>
      <c r="O775" s="33">
        <f>+NEM!P775</f>
        <v>0</v>
      </c>
      <c r="P775" s="33">
        <f>+NB.Hour!N775</f>
        <v>279.53769454960002</v>
      </c>
      <c r="Q775" s="22">
        <f>+SUM(N775,MAX($E775-20,0)*INDEX(Inputs!$F$24:$F$35,MATCH($D775,Inputs!$B$24:$B$35,0)),MAX($F775-20,0)*INDEX(Inputs!$G$24:$G$35,MATCH($D775,Inputs!$B$24:$B$35,0)))</f>
        <v>685.07851775400002</v>
      </c>
      <c r="R775" s="22">
        <f>+SUM(O775,MAX($E775-20,0)*INDEX(Inputs!$F$24:$F$35,MATCH($D775,Inputs!$B$24:$B$35,0)),MAX($F775-20,0)*INDEX(Inputs!$G$24:$G$35,MATCH($D775,Inputs!$B$24:$B$35,0)))</f>
        <v>102.24408500000001</v>
      </c>
      <c r="S775" s="22">
        <f>+SUM(P775,MAX($E775-20,0)*INDEX(Inputs!$F$24:$F$35,MATCH($D775,Inputs!$B$24:$B$35,0)),MAX($F775-20,0)*INDEX(Inputs!$G$24:$G$35,MATCH($D775,Inputs!$B$24:$B$35,0)))</f>
        <v>381.7817795496</v>
      </c>
      <c r="U775" s="19"/>
    </row>
    <row r="776" spans="2:21" s="46" customFormat="1" x14ac:dyDescent="0.25">
      <c r="B776" s="48" t="s">
        <v>162</v>
      </c>
      <c r="C776" s="8">
        <v>2021</v>
      </c>
      <c r="D776" s="37">
        <v>12</v>
      </c>
      <c r="E776" s="49">
        <f>Data!J776</f>
        <v>48</v>
      </c>
      <c r="F776" s="49">
        <f>+Data!I776</f>
        <v>35.307499999999997</v>
      </c>
      <c r="G776" s="31">
        <f>+NEM!G776</f>
        <v>8518.7658999999985</v>
      </c>
      <c r="H776" s="31">
        <f>NoSolar!E776</f>
        <v>12307.9067</v>
      </c>
      <c r="I776" s="31">
        <f>+NEM!M776</f>
        <v>0</v>
      </c>
      <c r="J776" s="31">
        <f>+NB.Hour!E776</f>
        <v>9959.5540999999976</v>
      </c>
      <c r="K776" s="67">
        <v>0</v>
      </c>
      <c r="L776" s="31">
        <f>+-MIN(NEM!G776,0)</f>
        <v>0</v>
      </c>
      <c r="M776" s="31">
        <f>NB.Hour!H776</f>
        <v>1440.7882</v>
      </c>
      <c r="N776" s="33">
        <f>NoSolar!H776</f>
        <v>645.05224451319998</v>
      </c>
      <c r="O776" s="33">
        <f>+NEM!P776</f>
        <v>0</v>
      </c>
      <c r="P776" s="33">
        <f>+NB.Hour!N776</f>
        <v>486.78825116159987</v>
      </c>
      <c r="Q776" s="22">
        <f>+SUM(N776,MAX($E776-20,0)*INDEX(Inputs!$F$24:$F$35,MATCH($D776,Inputs!$B$24:$B$35,0)),MAX($F776-20,0)*INDEX(Inputs!$G$24:$G$35,MATCH($D776,Inputs!$B$24:$B$35,0)))</f>
        <v>742.01061951320003</v>
      </c>
      <c r="R776" s="22">
        <f>+SUM(O776,MAX($E776-20,0)*INDEX(Inputs!$F$24:$F$35,MATCH($D776,Inputs!$B$24:$B$35,0)),MAX($F776-20,0)*INDEX(Inputs!$G$24:$G$35,MATCH($D776,Inputs!$B$24:$B$35,0)))</f>
        <v>96.95837499999999</v>
      </c>
      <c r="S776" s="22">
        <f>+SUM(P776,MAX($E776-20,0)*INDEX(Inputs!$F$24:$F$35,MATCH($D776,Inputs!$B$24:$B$35,0)),MAX($F776-20,0)*INDEX(Inputs!$G$24:$G$35,MATCH($D776,Inputs!$B$24:$B$35,0)))</f>
        <v>583.74662616159992</v>
      </c>
      <c r="U776" s="19"/>
    </row>
    <row r="777" spans="2:21" s="46" customFormat="1" x14ac:dyDescent="0.25">
      <c r="B777" s="48" t="s">
        <v>163</v>
      </c>
      <c r="C777" s="8">
        <v>2021</v>
      </c>
      <c r="D777" s="37">
        <v>1</v>
      </c>
      <c r="E777" s="49">
        <f>Data!J777</f>
        <v>13</v>
      </c>
      <c r="F777" s="49">
        <f>+Data!I777</f>
        <v>12.492800000000001</v>
      </c>
      <c r="G777" s="31">
        <f>+NEM!G777</f>
        <v>3262.0468999999994</v>
      </c>
      <c r="H777" s="31">
        <f>NoSolar!E777</f>
        <v>4438.1800999999996</v>
      </c>
      <c r="I777" s="31">
        <f>+NEM!M777</f>
        <v>3262.0468999999994</v>
      </c>
      <c r="J777" s="31">
        <f>+NB.Hour!E777</f>
        <v>3541.0873000000001</v>
      </c>
      <c r="K777" s="67">
        <v>0</v>
      </c>
      <c r="L777" s="31">
        <f>+-MIN(NEM!G777,0)</f>
        <v>0</v>
      </c>
      <c r="M777" s="31">
        <f>NB.Hour!H777</f>
        <v>279.04039999999998</v>
      </c>
      <c r="N777" s="33">
        <f>NoSolar!H777</f>
        <v>297.24180769959997</v>
      </c>
      <c r="O777" s="33">
        <f>+NEM!P777</f>
        <v>245.26142479239996</v>
      </c>
      <c r="P777" s="33">
        <f>+NB.Hour!N777</f>
        <v>247.04337678680002</v>
      </c>
      <c r="Q777" s="22">
        <f>+SUM(N777,MAX($E777-20,0)*INDEX(Inputs!$F$24:$F$35,MATCH($D777,Inputs!$B$24:$B$35,0)),MAX($F777-20,0)*INDEX(Inputs!$G$24:$G$35,MATCH($D777,Inputs!$B$24:$B$35,0)))</f>
        <v>297.24180769959997</v>
      </c>
      <c r="R777" s="22">
        <f>+SUM(O777,MAX($E777-20,0)*INDEX(Inputs!$F$24:$F$35,MATCH($D777,Inputs!$B$24:$B$35,0)),MAX($F777-20,0)*INDEX(Inputs!$G$24:$G$35,MATCH($D777,Inputs!$B$24:$B$35,0)))</f>
        <v>245.26142479239996</v>
      </c>
      <c r="S777" s="22">
        <f>+SUM(P777,MAX($E777-20,0)*INDEX(Inputs!$F$24:$F$35,MATCH($D777,Inputs!$B$24:$B$35,0)),MAX($F777-20,0)*INDEX(Inputs!$G$24:$G$35,MATCH($D777,Inputs!$B$24:$B$35,0)))</f>
        <v>247.04337678680002</v>
      </c>
      <c r="U777" s="19"/>
    </row>
    <row r="778" spans="2:21" s="46" customFormat="1" x14ac:dyDescent="0.25">
      <c r="B778" s="48" t="s">
        <v>163</v>
      </c>
      <c r="C778" s="8">
        <v>2021</v>
      </c>
      <c r="D778" s="37">
        <v>2</v>
      </c>
      <c r="E778" s="49">
        <f>Data!J778</f>
        <v>14</v>
      </c>
      <c r="F778" s="49">
        <f>+Data!I778</f>
        <v>12.8</v>
      </c>
      <c r="G778" s="31">
        <f>+NEM!G778</f>
        <v>2339.2344999999996</v>
      </c>
      <c r="H778" s="31">
        <f>NoSolar!E778</f>
        <v>3705.9218999999998</v>
      </c>
      <c r="I778" s="31">
        <f>+NEM!M778</f>
        <v>2339.2344999999996</v>
      </c>
      <c r="J778" s="31">
        <f>+NB.Hour!E778</f>
        <v>2795.2627000000002</v>
      </c>
      <c r="K778" s="67">
        <v>0</v>
      </c>
      <c r="L778" s="31">
        <f>+-MIN(NEM!G778,0)</f>
        <v>0</v>
      </c>
      <c r="M778" s="31">
        <f>NB.Hour!H778</f>
        <v>456.028199999999</v>
      </c>
      <c r="N778" s="33">
        <f>NoSolar!H778</f>
        <v>264.87892429240003</v>
      </c>
      <c r="O778" s="33">
        <f>+NEM!P778</f>
        <v>204.47680796199998</v>
      </c>
      <c r="P778" s="33">
        <f>+NB.Hour!N778</f>
        <v>207.38900404720005</v>
      </c>
      <c r="Q778" s="22">
        <f>+SUM(N778,MAX($E778-20,0)*INDEX(Inputs!$F$24:$F$35,MATCH($D778,Inputs!$B$24:$B$35,0)),MAX($F778-20,0)*INDEX(Inputs!$G$24:$G$35,MATCH($D778,Inputs!$B$24:$B$35,0)))</f>
        <v>264.87892429240003</v>
      </c>
      <c r="R778" s="22">
        <f>+SUM(O778,MAX($E778-20,0)*INDEX(Inputs!$F$24:$F$35,MATCH($D778,Inputs!$B$24:$B$35,0)),MAX($F778-20,0)*INDEX(Inputs!$G$24:$G$35,MATCH($D778,Inputs!$B$24:$B$35,0)))</f>
        <v>204.47680796199998</v>
      </c>
      <c r="S778" s="22">
        <f>+SUM(P778,MAX($E778-20,0)*INDEX(Inputs!$F$24:$F$35,MATCH($D778,Inputs!$B$24:$B$35,0)),MAX($F778-20,0)*INDEX(Inputs!$G$24:$G$35,MATCH($D778,Inputs!$B$24:$B$35,0)))</f>
        <v>207.38900404720005</v>
      </c>
      <c r="U778" s="19"/>
    </row>
    <row r="779" spans="2:21" s="46" customFormat="1" x14ac:dyDescent="0.25">
      <c r="B779" s="48" t="s">
        <v>163</v>
      </c>
      <c r="C779" s="8">
        <v>2021</v>
      </c>
      <c r="D779" s="37">
        <v>3</v>
      </c>
      <c r="E779" s="49">
        <f>Data!J779</f>
        <v>14</v>
      </c>
      <c r="F779" s="49">
        <f>+Data!I779</f>
        <v>11.5916</v>
      </c>
      <c r="G779" s="31">
        <f>+NEM!G779</f>
        <v>669.19230000000016</v>
      </c>
      <c r="H779" s="31">
        <f>NoSolar!E779</f>
        <v>3811.3548000000001</v>
      </c>
      <c r="I779" s="31">
        <f>+NEM!M779</f>
        <v>669.19230000000016</v>
      </c>
      <c r="J779" s="31">
        <f>+NB.Hour!E779</f>
        <v>2157.3096</v>
      </c>
      <c r="K779" s="67">
        <v>0</v>
      </c>
      <c r="L779" s="31">
        <f>+-MIN(NEM!G779,0)</f>
        <v>0</v>
      </c>
      <c r="M779" s="31">
        <f>NB.Hour!H779</f>
        <v>1488.1172999999999</v>
      </c>
      <c r="N779" s="33">
        <f>NoSolar!H779</f>
        <v>269.53863674080003</v>
      </c>
      <c r="O779" s="33">
        <f>+NEM!P779</f>
        <v>63.400616886600019</v>
      </c>
      <c r="P779" s="33">
        <f>+NB.Hour!N779</f>
        <v>140.1707399686</v>
      </c>
      <c r="Q779" s="22">
        <f>+SUM(N779,MAX($E779-20,0)*INDEX(Inputs!$F$24:$F$35,MATCH($D779,Inputs!$B$24:$B$35,0)),MAX($F779-20,0)*INDEX(Inputs!$G$24:$G$35,MATCH($D779,Inputs!$B$24:$B$35,0)))</f>
        <v>269.53863674080003</v>
      </c>
      <c r="R779" s="22">
        <f>+SUM(O779,MAX($E779-20,0)*INDEX(Inputs!$F$24:$F$35,MATCH($D779,Inputs!$B$24:$B$35,0)),MAX($F779-20,0)*INDEX(Inputs!$G$24:$G$35,MATCH($D779,Inputs!$B$24:$B$35,0)))</f>
        <v>63.400616886600019</v>
      </c>
      <c r="S779" s="22">
        <f>+SUM(P779,MAX($E779-20,0)*INDEX(Inputs!$F$24:$F$35,MATCH($D779,Inputs!$B$24:$B$35,0)),MAX($F779-20,0)*INDEX(Inputs!$G$24:$G$35,MATCH($D779,Inputs!$B$24:$B$35,0)))</f>
        <v>140.1707399686</v>
      </c>
      <c r="U779" s="19"/>
    </row>
    <row r="780" spans="2:21" s="46" customFormat="1" x14ac:dyDescent="0.25">
      <c r="B780" s="48" t="s">
        <v>163</v>
      </c>
      <c r="C780" s="8">
        <v>2021</v>
      </c>
      <c r="D780" s="37">
        <v>4</v>
      </c>
      <c r="E780" s="49">
        <f>Data!J780</f>
        <v>14</v>
      </c>
      <c r="F780" s="49">
        <f>+Data!I780</f>
        <v>10.752000000000001</v>
      </c>
      <c r="G780" s="31">
        <f>+NEM!G780</f>
        <v>-238.39809999999989</v>
      </c>
      <c r="H780" s="31">
        <f>NoSolar!E780</f>
        <v>3405.9286000000002</v>
      </c>
      <c r="I780" s="31">
        <f>+NEM!M780</f>
        <v>0</v>
      </c>
      <c r="J780" s="31">
        <f>+NB.Hour!E780</f>
        <v>1719.6528000000001</v>
      </c>
      <c r="K780" s="67">
        <v>0</v>
      </c>
      <c r="L780" s="31">
        <f>+-MIN(NEM!G780,0)</f>
        <v>238.39809999999989</v>
      </c>
      <c r="M780" s="31">
        <f>NB.Hour!H780</f>
        <v>1958.0509</v>
      </c>
      <c r="N780" s="33">
        <f>NoSolar!H780</f>
        <v>251.62042040560002</v>
      </c>
      <c r="O780" s="33">
        <f>+NEM!P780</f>
        <v>0</v>
      </c>
      <c r="P780" s="33">
        <f>+NB.Hour!N780</f>
        <v>88.88944104860002</v>
      </c>
      <c r="Q780" s="22">
        <f>+SUM(N780,MAX($E780-20,0)*INDEX(Inputs!$F$24:$F$35,MATCH($D780,Inputs!$B$24:$B$35,0)),MAX($F780-20,0)*INDEX(Inputs!$G$24:$G$35,MATCH($D780,Inputs!$B$24:$B$35,0)))</f>
        <v>251.62042040560002</v>
      </c>
      <c r="R780" s="22">
        <f>+SUM(O780,MAX($E780-20,0)*INDEX(Inputs!$F$24:$F$35,MATCH($D780,Inputs!$B$24:$B$35,0)),MAX($F780-20,0)*INDEX(Inputs!$G$24:$G$35,MATCH($D780,Inputs!$B$24:$B$35,0)))</f>
        <v>0</v>
      </c>
      <c r="S780" s="22">
        <f>+SUM(P780,MAX($E780-20,0)*INDEX(Inputs!$F$24:$F$35,MATCH($D780,Inputs!$B$24:$B$35,0)),MAX($F780-20,0)*INDEX(Inputs!$G$24:$G$35,MATCH($D780,Inputs!$B$24:$B$35,0)))</f>
        <v>88.88944104860002</v>
      </c>
      <c r="U780" s="19"/>
    </row>
    <row r="781" spans="2:21" s="46" customFormat="1" x14ac:dyDescent="0.25">
      <c r="B781" s="48" t="s">
        <v>163</v>
      </c>
      <c r="C781" s="8">
        <v>2021</v>
      </c>
      <c r="D781" s="37">
        <v>5</v>
      </c>
      <c r="E781" s="49">
        <f>Data!J781</f>
        <v>14</v>
      </c>
      <c r="F781" s="49">
        <f>+Data!I781</f>
        <v>10.915800000000001</v>
      </c>
      <c r="G781" s="31">
        <f>+NEM!G781</f>
        <v>-551.96190000000024</v>
      </c>
      <c r="H781" s="31">
        <f>NoSolar!E781</f>
        <v>3522.6396</v>
      </c>
      <c r="I781" s="31">
        <f>+NEM!M781</f>
        <v>0</v>
      </c>
      <c r="J781" s="31">
        <f>+NB.Hour!E781</f>
        <v>1720.1732</v>
      </c>
      <c r="K781" s="67">
        <v>0</v>
      </c>
      <c r="L781" s="31">
        <f>+-MIN(NEM!G781,0)</f>
        <v>551.96190000000024</v>
      </c>
      <c r="M781" s="31">
        <f>NB.Hour!H781</f>
        <v>2272.1351</v>
      </c>
      <c r="N781" s="33">
        <f>NoSolar!H781</f>
        <v>256.77857976159999</v>
      </c>
      <c r="O781" s="33">
        <f>+NEM!P781</f>
        <v>0</v>
      </c>
      <c r="P781" s="33">
        <f>+NB.Hour!N781</f>
        <v>77.063221183399989</v>
      </c>
      <c r="Q781" s="22">
        <f>+SUM(N781,MAX($E781-20,0)*INDEX(Inputs!$F$24:$F$35,MATCH($D781,Inputs!$B$24:$B$35,0)),MAX($F781-20,0)*INDEX(Inputs!$G$24:$G$35,MATCH($D781,Inputs!$B$24:$B$35,0)))</f>
        <v>256.77857976159999</v>
      </c>
      <c r="R781" s="22">
        <f>+SUM(O781,MAX($E781-20,0)*INDEX(Inputs!$F$24:$F$35,MATCH($D781,Inputs!$B$24:$B$35,0)),MAX($F781-20,0)*INDEX(Inputs!$G$24:$G$35,MATCH($D781,Inputs!$B$24:$B$35,0)))</f>
        <v>0</v>
      </c>
      <c r="S781" s="22">
        <f>+SUM(P781,MAX($E781-20,0)*INDEX(Inputs!$F$24:$F$35,MATCH($D781,Inputs!$B$24:$B$35,0)),MAX($F781-20,0)*INDEX(Inputs!$G$24:$G$35,MATCH($D781,Inputs!$B$24:$B$35,0)))</f>
        <v>77.063221183399989</v>
      </c>
      <c r="U781" s="19"/>
    </row>
    <row r="782" spans="2:21" s="46" customFormat="1" x14ac:dyDescent="0.25">
      <c r="B782" s="48" t="s">
        <v>163</v>
      </c>
      <c r="C782" s="8">
        <v>2021</v>
      </c>
      <c r="D782" s="37">
        <v>6</v>
      </c>
      <c r="E782" s="49">
        <f>Data!J782</f>
        <v>14</v>
      </c>
      <c r="F782" s="49">
        <f>+Data!I782</f>
        <v>11.0182</v>
      </c>
      <c r="G782" s="31">
        <f>+NEM!G782</f>
        <v>-677.4390999999996</v>
      </c>
      <c r="H782" s="31">
        <f>NoSolar!E782</f>
        <v>3603.2437</v>
      </c>
      <c r="I782" s="31">
        <f>+NEM!M782</f>
        <v>0</v>
      </c>
      <c r="J782" s="31">
        <f>+NB.Hour!E782</f>
        <v>1534.8651</v>
      </c>
      <c r="K782" s="67">
        <v>0</v>
      </c>
      <c r="L782" s="31">
        <f>+-MIN(NEM!G782,0)</f>
        <v>677.4390999999996</v>
      </c>
      <c r="M782" s="31">
        <f>NB.Hour!H782</f>
        <v>2212.3042</v>
      </c>
      <c r="N782" s="33">
        <f>NoSolar!H782</f>
        <v>288.60362008920004</v>
      </c>
      <c r="O782" s="33">
        <f>+NEM!P782</f>
        <v>0</v>
      </c>
      <c r="P782" s="33">
        <f>+NB.Hour!N782</f>
        <v>77.897329972999998</v>
      </c>
      <c r="Q782" s="22">
        <f>+SUM(N782,MAX($E782-20,0)*INDEX(Inputs!$F$24:$F$35,MATCH($D782,Inputs!$B$24:$B$35,0)),MAX($F782-20,0)*INDEX(Inputs!$G$24:$G$35,MATCH($D782,Inputs!$B$24:$B$35,0)))</f>
        <v>288.60362008920004</v>
      </c>
      <c r="R782" s="22">
        <f>+SUM(O782,MAX($E782-20,0)*INDEX(Inputs!$F$24:$F$35,MATCH($D782,Inputs!$B$24:$B$35,0)),MAX($F782-20,0)*INDEX(Inputs!$G$24:$G$35,MATCH($D782,Inputs!$B$24:$B$35,0)))</f>
        <v>0</v>
      </c>
      <c r="S782" s="22">
        <f>+SUM(P782,MAX($E782-20,0)*INDEX(Inputs!$F$24:$F$35,MATCH($D782,Inputs!$B$24:$B$35,0)),MAX($F782-20,0)*INDEX(Inputs!$G$24:$G$35,MATCH($D782,Inputs!$B$24:$B$35,0)))</f>
        <v>77.897329972999998</v>
      </c>
      <c r="U782" s="19"/>
    </row>
    <row r="783" spans="2:21" s="46" customFormat="1" x14ac:dyDescent="0.25">
      <c r="B783" s="48" t="s">
        <v>163</v>
      </c>
      <c r="C783" s="8">
        <v>2021</v>
      </c>
      <c r="D783" s="37">
        <v>7</v>
      </c>
      <c r="E783" s="49">
        <f>Data!J783</f>
        <v>14</v>
      </c>
      <c r="F783" s="49">
        <f>+Data!I783</f>
        <v>12.5747</v>
      </c>
      <c r="G783" s="31">
        <f>+NEM!G783</f>
        <v>477.98180000000002</v>
      </c>
      <c r="H783" s="31">
        <f>NoSolar!E783</f>
        <v>4051.1403</v>
      </c>
      <c r="I783" s="31">
        <f>+NEM!M783</f>
        <v>0</v>
      </c>
      <c r="J783" s="31">
        <f>+NB.Hour!E783</f>
        <v>1927.6137000000001</v>
      </c>
      <c r="K783" s="67">
        <v>0</v>
      </c>
      <c r="L783" s="31">
        <f>+-MIN(NEM!G783,0)</f>
        <v>0</v>
      </c>
      <c r="M783" s="31">
        <f>NB.Hour!H783</f>
        <v>1449.6319000000001</v>
      </c>
      <c r="N783" s="33">
        <f>NoSolar!H783</f>
        <v>310.42335085479999</v>
      </c>
      <c r="O783" s="33">
        <f>+NEM!P783</f>
        <v>0</v>
      </c>
      <c r="P783" s="33">
        <f>+NB.Hour!N783</f>
        <v>148.070759786</v>
      </c>
      <c r="Q783" s="22">
        <f>+SUM(N783,MAX($E783-20,0)*INDEX(Inputs!$F$24:$F$35,MATCH($D783,Inputs!$B$24:$B$35,0)),MAX($F783-20,0)*INDEX(Inputs!$G$24:$G$35,MATCH($D783,Inputs!$B$24:$B$35,0)))</f>
        <v>310.42335085479999</v>
      </c>
      <c r="R783" s="22">
        <f>+SUM(O783,MAX($E783-20,0)*INDEX(Inputs!$F$24:$F$35,MATCH($D783,Inputs!$B$24:$B$35,0)),MAX($F783-20,0)*INDEX(Inputs!$G$24:$G$35,MATCH($D783,Inputs!$B$24:$B$35,0)))</f>
        <v>0</v>
      </c>
      <c r="S783" s="22">
        <f>+SUM(P783,MAX($E783-20,0)*INDEX(Inputs!$F$24:$F$35,MATCH($D783,Inputs!$B$24:$B$35,0)),MAX($F783-20,0)*INDEX(Inputs!$G$24:$G$35,MATCH($D783,Inputs!$B$24:$B$35,0)))</f>
        <v>148.070759786</v>
      </c>
      <c r="U783" s="19"/>
    </row>
    <row r="784" spans="2:21" s="46" customFormat="1" x14ac:dyDescent="0.25">
      <c r="B784" s="48" t="s">
        <v>163</v>
      </c>
      <c r="C784" s="8">
        <v>2021</v>
      </c>
      <c r="D784" s="37">
        <v>8</v>
      </c>
      <c r="E784" s="49">
        <f>Data!J784</f>
        <v>14</v>
      </c>
      <c r="F784" s="49">
        <f>+Data!I784</f>
        <v>13.3939</v>
      </c>
      <c r="G784" s="31">
        <f>+NEM!G784</f>
        <v>64.86200000000008</v>
      </c>
      <c r="H784" s="31">
        <f>NoSolar!E784</f>
        <v>3517.1981000000001</v>
      </c>
      <c r="I784" s="31">
        <f>+NEM!M784</f>
        <v>0</v>
      </c>
      <c r="J784" s="31">
        <f>+NB.Hour!E784</f>
        <v>1638.1224</v>
      </c>
      <c r="K784" s="67">
        <v>0</v>
      </c>
      <c r="L784" s="31">
        <f>+-MIN(NEM!G784,0)</f>
        <v>0</v>
      </c>
      <c r="M784" s="31">
        <f>NB.Hour!H784</f>
        <v>1573.2603999999999</v>
      </c>
      <c r="N784" s="33">
        <f>NoSolar!H784</f>
        <v>284.41182263960002</v>
      </c>
      <c r="O784" s="33">
        <f>+NEM!P784</f>
        <v>0</v>
      </c>
      <c r="P784" s="33">
        <f>+NB.Hour!N784</f>
        <v>112.92740687599999</v>
      </c>
      <c r="Q784" s="22">
        <f>+SUM(N784,MAX($E784-20,0)*INDEX(Inputs!$F$24:$F$35,MATCH($D784,Inputs!$B$24:$B$35,0)),MAX($F784-20,0)*INDEX(Inputs!$G$24:$G$35,MATCH($D784,Inputs!$B$24:$B$35,0)))</f>
        <v>284.41182263960002</v>
      </c>
      <c r="R784" s="22">
        <f>+SUM(O784,MAX($E784-20,0)*INDEX(Inputs!$F$24:$F$35,MATCH($D784,Inputs!$B$24:$B$35,0)),MAX($F784-20,0)*INDEX(Inputs!$G$24:$G$35,MATCH($D784,Inputs!$B$24:$B$35,0)))</f>
        <v>0</v>
      </c>
      <c r="S784" s="22">
        <f>+SUM(P784,MAX($E784-20,0)*INDEX(Inputs!$F$24:$F$35,MATCH($D784,Inputs!$B$24:$B$35,0)),MAX($F784-20,0)*INDEX(Inputs!$G$24:$G$35,MATCH($D784,Inputs!$B$24:$B$35,0)))</f>
        <v>112.92740687599999</v>
      </c>
      <c r="U784" s="19"/>
    </row>
    <row r="785" spans="2:21" s="46" customFormat="1" x14ac:dyDescent="0.25">
      <c r="B785" s="48" t="s">
        <v>163</v>
      </c>
      <c r="C785" s="8">
        <v>2021</v>
      </c>
      <c r="D785" s="37">
        <v>9</v>
      </c>
      <c r="E785" s="49">
        <f>Data!J785</f>
        <v>14</v>
      </c>
      <c r="F785" s="49">
        <f>+Data!I785</f>
        <v>10.772399999999999</v>
      </c>
      <c r="G785" s="31">
        <f>+NEM!G785</f>
        <v>265.05539999999974</v>
      </c>
      <c r="H785" s="31">
        <f>NoSolar!E785</f>
        <v>3233.0927999999999</v>
      </c>
      <c r="I785" s="31">
        <f>+NEM!M785</f>
        <v>0</v>
      </c>
      <c r="J785" s="31">
        <f>+NB.Hour!E785</f>
        <v>1597.4940999999999</v>
      </c>
      <c r="K785" s="67">
        <v>0</v>
      </c>
      <c r="L785" s="31">
        <f>+-MIN(NEM!G785,0)</f>
        <v>0</v>
      </c>
      <c r="M785" s="31">
        <f>NB.Hour!H785</f>
        <v>1332.4386999999999</v>
      </c>
      <c r="N785" s="33">
        <f>NoSolar!H785</f>
        <v>243.98176938879999</v>
      </c>
      <c r="O785" s="33">
        <f>+NEM!P785</f>
        <v>0</v>
      </c>
      <c r="P785" s="33">
        <f>+NB.Hour!N785</f>
        <v>100.9702787752</v>
      </c>
      <c r="Q785" s="22">
        <f>+SUM(N785,MAX($E785-20,0)*INDEX(Inputs!$F$24:$F$35,MATCH($D785,Inputs!$B$24:$B$35,0)),MAX($F785-20,0)*INDEX(Inputs!$G$24:$G$35,MATCH($D785,Inputs!$B$24:$B$35,0)))</f>
        <v>243.98176938879999</v>
      </c>
      <c r="R785" s="22">
        <f>+SUM(O785,MAX($E785-20,0)*INDEX(Inputs!$F$24:$F$35,MATCH($D785,Inputs!$B$24:$B$35,0)),MAX($F785-20,0)*INDEX(Inputs!$G$24:$G$35,MATCH($D785,Inputs!$B$24:$B$35,0)))</f>
        <v>0</v>
      </c>
      <c r="S785" s="22">
        <f>+SUM(P785,MAX($E785-20,0)*INDEX(Inputs!$F$24:$F$35,MATCH($D785,Inputs!$B$24:$B$35,0)),MAX($F785-20,0)*INDEX(Inputs!$G$24:$G$35,MATCH($D785,Inputs!$B$24:$B$35,0)))</f>
        <v>100.9702787752</v>
      </c>
      <c r="U785" s="19"/>
    </row>
    <row r="786" spans="2:21" s="46" customFormat="1" x14ac:dyDescent="0.25">
      <c r="B786" s="48" t="s">
        <v>163</v>
      </c>
      <c r="C786" s="8">
        <v>2021</v>
      </c>
      <c r="D786" s="37">
        <v>10</v>
      </c>
      <c r="E786" s="49">
        <f>Data!J786</f>
        <v>14</v>
      </c>
      <c r="F786" s="49">
        <f>+Data!I786</f>
        <v>10.772399999999999</v>
      </c>
      <c r="G786" s="31">
        <f>+NEM!G786</f>
        <v>738.68979999999988</v>
      </c>
      <c r="H786" s="31">
        <f>NoSolar!E786</f>
        <v>2736.1084999999998</v>
      </c>
      <c r="I786" s="31">
        <f>+NEM!M786</f>
        <v>78.789899999999989</v>
      </c>
      <c r="J786" s="31">
        <f>+NB.Hour!E786</f>
        <v>1659.9382999999998</v>
      </c>
      <c r="K786" s="67">
        <v>0</v>
      </c>
      <c r="L786" s="31">
        <f>+-MIN(NEM!G786,0)</f>
        <v>0</v>
      </c>
      <c r="M786" s="31">
        <f>NB.Hour!H786</f>
        <v>921.24850000000004</v>
      </c>
      <c r="N786" s="33">
        <f>NoSolar!H786</f>
        <v>222.01705126600001</v>
      </c>
      <c r="O786" s="33">
        <f>+NEM!P786</f>
        <v>7.4647127057999993</v>
      </c>
      <c r="P786" s="33">
        <f>+NB.Hour!N786</f>
        <v>122.43346863359999</v>
      </c>
      <c r="Q786" s="22">
        <f>+SUM(N786,MAX($E786-20,0)*INDEX(Inputs!$F$24:$F$35,MATCH($D786,Inputs!$B$24:$B$35,0)),MAX($F786-20,0)*INDEX(Inputs!$G$24:$G$35,MATCH($D786,Inputs!$B$24:$B$35,0)))</f>
        <v>222.01705126600001</v>
      </c>
      <c r="R786" s="22">
        <f>+SUM(O786,MAX($E786-20,0)*INDEX(Inputs!$F$24:$F$35,MATCH($D786,Inputs!$B$24:$B$35,0)),MAX($F786-20,0)*INDEX(Inputs!$G$24:$G$35,MATCH($D786,Inputs!$B$24:$B$35,0)))</f>
        <v>7.4647127057999993</v>
      </c>
      <c r="S786" s="22">
        <f>+SUM(P786,MAX($E786-20,0)*INDEX(Inputs!$F$24:$F$35,MATCH($D786,Inputs!$B$24:$B$35,0)),MAX($F786-20,0)*INDEX(Inputs!$G$24:$G$35,MATCH($D786,Inputs!$B$24:$B$35,0)))</f>
        <v>122.43346863359999</v>
      </c>
      <c r="U786" s="19"/>
    </row>
    <row r="787" spans="2:21" s="46" customFormat="1" x14ac:dyDescent="0.25">
      <c r="B787" s="48" t="s">
        <v>163</v>
      </c>
      <c r="C787" s="8">
        <v>2021</v>
      </c>
      <c r="D787" s="37">
        <v>11</v>
      </c>
      <c r="E787" s="49">
        <f>Data!J787</f>
        <v>14</v>
      </c>
      <c r="F787" s="49">
        <f>+Data!I787</f>
        <v>10.936299999999999</v>
      </c>
      <c r="G787" s="31">
        <f>+NEM!G787</f>
        <v>1401.1893</v>
      </c>
      <c r="H787" s="31">
        <f>NoSolar!E787</f>
        <v>2756.1331</v>
      </c>
      <c r="I787" s="31">
        <f>+NEM!M787</f>
        <v>1401.1893</v>
      </c>
      <c r="J787" s="31">
        <f>+NB.Hour!E787</f>
        <v>1855.1898000000001</v>
      </c>
      <c r="K787" s="67">
        <v>0</v>
      </c>
      <c r="L787" s="31">
        <f>+-MIN(NEM!G787,0)</f>
        <v>0</v>
      </c>
      <c r="M787" s="31">
        <f>NB.Hour!H787</f>
        <v>454.00049999999999</v>
      </c>
      <c r="N787" s="33">
        <f>NoSolar!H787</f>
        <v>222.90205848760002</v>
      </c>
      <c r="O787" s="33">
        <f>+NEM!P787</f>
        <v>132.75147666060002</v>
      </c>
      <c r="P787" s="33">
        <f>+NB.Hour!N787</f>
        <v>158.59863312660002</v>
      </c>
      <c r="Q787" s="22">
        <f>+SUM(N787,MAX($E787-20,0)*INDEX(Inputs!$F$24:$F$35,MATCH($D787,Inputs!$B$24:$B$35,0)),MAX($F787-20,0)*INDEX(Inputs!$G$24:$G$35,MATCH($D787,Inputs!$B$24:$B$35,0)))</f>
        <v>222.90205848760002</v>
      </c>
      <c r="R787" s="22">
        <f>+SUM(O787,MAX($E787-20,0)*INDEX(Inputs!$F$24:$F$35,MATCH($D787,Inputs!$B$24:$B$35,0)),MAX($F787-20,0)*INDEX(Inputs!$G$24:$G$35,MATCH($D787,Inputs!$B$24:$B$35,0)))</f>
        <v>132.75147666060002</v>
      </c>
      <c r="S787" s="22">
        <f>+SUM(P787,MAX($E787-20,0)*INDEX(Inputs!$F$24:$F$35,MATCH($D787,Inputs!$B$24:$B$35,0)),MAX($F787-20,0)*INDEX(Inputs!$G$24:$G$35,MATCH($D787,Inputs!$B$24:$B$35,0)))</f>
        <v>158.59863312660002</v>
      </c>
      <c r="U787" s="19"/>
    </row>
    <row r="788" spans="2:21" s="46" customFormat="1" x14ac:dyDescent="0.25">
      <c r="B788" s="48" t="s">
        <v>163</v>
      </c>
      <c r="C788" s="8">
        <v>2021</v>
      </c>
      <c r="D788" s="37">
        <v>12</v>
      </c>
      <c r="E788" s="49">
        <f>Data!J788</f>
        <v>14</v>
      </c>
      <c r="F788" s="49">
        <f>+Data!I788</f>
        <v>11.1206</v>
      </c>
      <c r="G788" s="31">
        <f>+NEM!G788</f>
        <v>3018.7341999999999</v>
      </c>
      <c r="H788" s="31">
        <f>NoSolar!E788</f>
        <v>3700.6154999999999</v>
      </c>
      <c r="I788" s="31">
        <f>+NEM!M788</f>
        <v>3018.7341999999999</v>
      </c>
      <c r="J788" s="31">
        <f>+NB.Hour!E788</f>
        <v>3138.3885</v>
      </c>
      <c r="K788" s="67">
        <v>0</v>
      </c>
      <c r="L788" s="31">
        <f>+-MIN(NEM!G788,0)</f>
        <v>0</v>
      </c>
      <c r="M788" s="31">
        <f>NB.Hour!H788</f>
        <v>119.65430000000001</v>
      </c>
      <c r="N788" s="33">
        <f>NoSolar!H788</f>
        <v>264.64440263799997</v>
      </c>
      <c r="O788" s="33">
        <f>+NEM!P788</f>
        <v>234.5079767032</v>
      </c>
      <c r="P788" s="33">
        <f>+NB.Hour!N788</f>
        <v>235.27208906300001</v>
      </c>
      <c r="Q788" s="22">
        <f>+SUM(N788,MAX($E788-20,0)*INDEX(Inputs!$F$24:$F$35,MATCH($D788,Inputs!$B$24:$B$35,0)),MAX($F788-20,0)*INDEX(Inputs!$G$24:$G$35,MATCH($D788,Inputs!$B$24:$B$35,0)))</f>
        <v>264.64440263799997</v>
      </c>
      <c r="R788" s="22">
        <f>+SUM(O788,MAX($E788-20,0)*INDEX(Inputs!$F$24:$F$35,MATCH($D788,Inputs!$B$24:$B$35,0)),MAX($F788-20,0)*INDEX(Inputs!$G$24:$G$35,MATCH($D788,Inputs!$B$24:$B$35,0)))</f>
        <v>234.5079767032</v>
      </c>
      <c r="S788" s="22">
        <f>+SUM(P788,MAX($E788-20,0)*INDEX(Inputs!$F$24:$F$35,MATCH($D788,Inputs!$B$24:$B$35,0)),MAX($F788-20,0)*INDEX(Inputs!$G$24:$G$35,MATCH($D788,Inputs!$B$24:$B$35,0)))</f>
        <v>235.27208906300001</v>
      </c>
      <c r="U788" s="19"/>
    </row>
    <row r="789" spans="2:21" s="46" customFormat="1" x14ac:dyDescent="0.25">
      <c r="B789" s="48" t="s">
        <v>164</v>
      </c>
      <c r="C789" s="8">
        <v>2021</v>
      </c>
      <c r="D789" s="37">
        <v>1</v>
      </c>
      <c r="E789" s="49">
        <f>Data!J789</f>
        <v>91</v>
      </c>
      <c r="F789" s="49">
        <f>+Data!I789</f>
        <v>75.688000000000002</v>
      </c>
      <c r="G789" s="31">
        <f>+NEM!G789</f>
        <v>36913.712</v>
      </c>
      <c r="H789" s="31">
        <f>NoSolar!E789</f>
        <v>36913.712</v>
      </c>
      <c r="I789" s="31">
        <f>+NEM!M789</f>
        <v>36913.712</v>
      </c>
      <c r="J789" s="31">
        <f>+NB.Hour!E789</f>
        <v>36913.712</v>
      </c>
      <c r="K789" s="67">
        <v>0</v>
      </c>
      <c r="L789" s="31">
        <f>+-MIN(NEM!G789,0)</f>
        <v>0</v>
      </c>
      <c r="M789" s="31">
        <f>NB.Hour!H789</f>
        <v>0</v>
      </c>
      <c r="N789" s="33">
        <f>NoSolar!H789</f>
        <v>1732.5304155519998</v>
      </c>
      <c r="O789" s="33">
        <f>+NEM!P789</f>
        <v>1732.5304155519998</v>
      </c>
      <c r="P789" s="33">
        <f>+NB.Hour!N789</f>
        <v>1732.5304155519998</v>
      </c>
      <c r="Q789" s="22">
        <f>+SUM(N789,MAX($E789-20,0)*INDEX(Inputs!$F$24:$F$35,MATCH($D789,Inputs!$B$24:$B$35,0)),MAX($F789-20,0)*INDEX(Inputs!$G$24:$G$35,MATCH($D789,Inputs!$B$24:$B$35,0)))</f>
        <v>2053.4720155519999</v>
      </c>
      <c r="R789" s="22">
        <f>+SUM(O789,MAX($E789-20,0)*INDEX(Inputs!$F$24:$F$35,MATCH($D789,Inputs!$B$24:$B$35,0)),MAX($F789-20,0)*INDEX(Inputs!$G$24:$G$35,MATCH($D789,Inputs!$B$24:$B$35,0)))</f>
        <v>2053.4720155519999</v>
      </c>
      <c r="S789" s="22">
        <f>+SUM(P789,MAX($E789-20,0)*INDEX(Inputs!$F$24:$F$35,MATCH($D789,Inputs!$B$24:$B$35,0)),MAX($F789-20,0)*INDEX(Inputs!$G$24:$G$35,MATCH($D789,Inputs!$B$24:$B$35,0)))</f>
        <v>2053.4720155519999</v>
      </c>
      <c r="U789" s="19"/>
    </row>
    <row r="790" spans="2:21" s="46" customFormat="1" x14ac:dyDescent="0.25">
      <c r="B790" s="48" t="s">
        <v>164</v>
      </c>
      <c r="C790" s="8">
        <v>2021</v>
      </c>
      <c r="D790" s="37">
        <v>2</v>
      </c>
      <c r="E790" s="49">
        <f>Data!J790</f>
        <v>91</v>
      </c>
      <c r="F790" s="49">
        <f>+Data!I790</f>
        <v>86.616</v>
      </c>
      <c r="G790" s="31">
        <f>+NEM!G790</f>
        <v>31754.304</v>
      </c>
      <c r="H790" s="31">
        <f>NoSolar!E790</f>
        <v>31754.304</v>
      </c>
      <c r="I790" s="31">
        <f>+NEM!M790</f>
        <v>31754.304</v>
      </c>
      <c r="J790" s="31">
        <f>+NB.Hour!E790</f>
        <v>31754.304</v>
      </c>
      <c r="K790" s="67">
        <v>0</v>
      </c>
      <c r="L790" s="31">
        <f>+-MIN(NEM!G790,0)</f>
        <v>0</v>
      </c>
      <c r="M790" s="31">
        <f>NB.Hour!H790</f>
        <v>0</v>
      </c>
      <c r="N790" s="33">
        <f>NoSolar!H790</f>
        <v>1504.5052195839999</v>
      </c>
      <c r="O790" s="33">
        <f>+NEM!P790</f>
        <v>1504.5052195839999</v>
      </c>
      <c r="P790" s="33">
        <f>+NB.Hour!N790</f>
        <v>1504.5052195839999</v>
      </c>
      <c r="Q790" s="22">
        <f>+SUM(N790,MAX($E790-20,0)*INDEX(Inputs!$F$24:$F$35,MATCH($D790,Inputs!$B$24:$B$35,0)),MAX($F790-20,0)*INDEX(Inputs!$G$24:$G$35,MATCH($D790,Inputs!$B$24:$B$35,0)))</f>
        <v>1874.076419584</v>
      </c>
      <c r="R790" s="22">
        <f>+SUM(O790,MAX($E790-20,0)*INDEX(Inputs!$F$24:$F$35,MATCH($D790,Inputs!$B$24:$B$35,0)),MAX($F790-20,0)*INDEX(Inputs!$G$24:$G$35,MATCH($D790,Inputs!$B$24:$B$35,0)))</f>
        <v>1874.076419584</v>
      </c>
      <c r="S790" s="22">
        <f>+SUM(P790,MAX($E790-20,0)*INDEX(Inputs!$F$24:$F$35,MATCH($D790,Inputs!$B$24:$B$35,0)),MAX($F790-20,0)*INDEX(Inputs!$G$24:$G$35,MATCH($D790,Inputs!$B$24:$B$35,0)))</f>
        <v>1874.076419584</v>
      </c>
      <c r="U790" s="19"/>
    </row>
    <row r="791" spans="2:21" s="46" customFormat="1" x14ac:dyDescent="0.25">
      <c r="B791" s="48" t="s">
        <v>164</v>
      </c>
      <c r="C791" s="8">
        <v>2021</v>
      </c>
      <c r="D791" s="37">
        <v>3</v>
      </c>
      <c r="E791" s="49">
        <f>Data!J791</f>
        <v>90</v>
      </c>
      <c r="F791" s="49">
        <f>+Data!I791</f>
        <v>92.488</v>
      </c>
      <c r="G791" s="31">
        <f>+NEM!G791</f>
        <v>24511.325199999999</v>
      </c>
      <c r="H791" s="31">
        <f>NoSolar!E791</f>
        <v>30669.263999999999</v>
      </c>
      <c r="I791" s="31">
        <f>+NEM!M791</f>
        <v>24511.325199999999</v>
      </c>
      <c r="J791" s="31">
        <f>+NB.Hour!E791</f>
        <v>24621.651099999999</v>
      </c>
      <c r="K791" s="67">
        <v>0</v>
      </c>
      <c r="L791" s="31">
        <f>+-MIN(NEM!G791,0)</f>
        <v>0</v>
      </c>
      <c r="M791" s="31">
        <f>NB.Hour!H791</f>
        <v>110.3259</v>
      </c>
      <c r="N791" s="33">
        <f>NoSolar!H791</f>
        <v>1456.5507917439998</v>
      </c>
      <c r="O791" s="33">
        <f>+NEM!P791</f>
        <v>1184.3945285391999</v>
      </c>
      <c r="P791" s="33">
        <f>+NB.Hour!N791</f>
        <v>1185.0990697366001</v>
      </c>
      <c r="Q791" s="22">
        <f>+SUM(N791,MAX($E791-20,0)*INDEX(Inputs!$F$24:$F$35,MATCH($D791,Inputs!$B$24:$B$35,0)),MAX($F791-20,0)*INDEX(Inputs!$G$24:$G$35,MATCH($D791,Inputs!$B$24:$B$35,0)))</f>
        <v>1851.2223917439997</v>
      </c>
      <c r="R791" s="22">
        <f>+SUM(O791,MAX($E791-20,0)*INDEX(Inputs!$F$24:$F$35,MATCH($D791,Inputs!$B$24:$B$35,0)),MAX($F791-20,0)*INDEX(Inputs!$G$24:$G$35,MATCH($D791,Inputs!$B$24:$B$35,0)))</f>
        <v>1579.0661285391998</v>
      </c>
      <c r="S791" s="22">
        <f>+SUM(P791,MAX($E791-20,0)*INDEX(Inputs!$F$24:$F$35,MATCH($D791,Inputs!$B$24:$B$35,0)),MAX($F791-20,0)*INDEX(Inputs!$G$24:$G$35,MATCH($D791,Inputs!$B$24:$B$35,0)))</f>
        <v>1579.7706697366</v>
      </c>
      <c r="U791" s="19"/>
    </row>
    <row r="792" spans="2:21" s="46" customFormat="1" x14ac:dyDescent="0.25">
      <c r="B792" s="48" t="s">
        <v>164</v>
      </c>
      <c r="C792" s="8">
        <v>2021</v>
      </c>
      <c r="D792" s="37">
        <v>4</v>
      </c>
      <c r="E792" s="49">
        <f>Data!J792</f>
        <v>90</v>
      </c>
      <c r="F792" s="49">
        <f>+Data!I792</f>
        <v>70.016000000000005</v>
      </c>
      <c r="G792" s="31">
        <f>+NEM!G792</f>
        <v>14296.965700000002</v>
      </c>
      <c r="H792" s="31">
        <f>NoSolar!E792</f>
        <v>23116.080000000002</v>
      </c>
      <c r="I792" s="31">
        <f>+NEM!M792</f>
        <v>14296.965700000002</v>
      </c>
      <c r="J792" s="31">
        <f>+NB.Hour!E792</f>
        <v>15430.888000000001</v>
      </c>
      <c r="K792" s="67">
        <v>0</v>
      </c>
      <c r="L792" s="31">
        <f>+-MIN(NEM!G792,0)</f>
        <v>0</v>
      </c>
      <c r="M792" s="31">
        <f>NB.Hour!H792</f>
        <v>1133.9223</v>
      </c>
      <c r="N792" s="33">
        <f>NoSolar!H792</f>
        <v>1122.73027168</v>
      </c>
      <c r="O792" s="33">
        <f>+NEM!P792</f>
        <v>732.96069607720017</v>
      </c>
      <c r="P792" s="33">
        <f>+NB.Hour!N792</f>
        <v>740.20192388500004</v>
      </c>
      <c r="Q792" s="22">
        <f>+SUM(N792,MAX($E792-20,0)*INDEX(Inputs!$F$24:$F$35,MATCH($D792,Inputs!$B$24:$B$35,0)),MAX($F792-20,0)*INDEX(Inputs!$G$24:$G$35,MATCH($D792,Inputs!$B$24:$B$35,0)))</f>
        <v>1417.40147168</v>
      </c>
      <c r="R792" s="22">
        <f>+SUM(O792,MAX($E792-20,0)*INDEX(Inputs!$F$24:$F$35,MATCH($D792,Inputs!$B$24:$B$35,0)),MAX($F792-20,0)*INDEX(Inputs!$G$24:$G$35,MATCH($D792,Inputs!$B$24:$B$35,0)))</f>
        <v>1027.6318960772003</v>
      </c>
      <c r="S792" s="22">
        <f>+SUM(P792,MAX($E792-20,0)*INDEX(Inputs!$F$24:$F$35,MATCH($D792,Inputs!$B$24:$B$35,0)),MAX($F792-20,0)*INDEX(Inputs!$G$24:$G$35,MATCH($D792,Inputs!$B$24:$B$35,0)))</f>
        <v>1034.873123885</v>
      </c>
      <c r="U792" s="19"/>
    </row>
    <row r="793" spans="2:21" s="46" customFormat="1" x14ac:dyDescent="0.25">
      <c r="B793" s="48" t="s">
        <v>164</v>
      </c>
      <c r="C793" s="8">
        <v>2021</v>
      </c>
      <c r="D793" s="37">
        <v>5</v>
      </c>
      <c r="E793" s="49">
        <f>Data!J793</f>
        <v>90</v>
      </c>
      <c r="F793" s="49">
        <f>+Data!I793</f>
        <v>54.223999999999997</v>
      </c>
      <c r="G793" s="31">
        <f>+NEM!G793</f>
        <v>12963.462100000001</v>
      </c>
      <c r="H793" s="31">
        <f>NoSolar!E793</f>
        <v>22638.112000000001</v>
      </c>
      <c r="I793" s="31">
        <f>+NEM!M793</f>
        <v>12963.462100000001</v>
      </c>
      <c r="J793" s="31">
        <f>+NB.Hour!E793</f>
        <v>13840.6001</v>
      </c>
      <c r="K793" s="67">
        <v>0</v>
      </c>
      <c r="L793" s="31">
        <f>+-MIN(NEM!G793,0)</f>
        <v>0</v>
      </c>
      <c r="M793" s="31">
        <f>NB.Hour!H793</f>
        <v>877.13800000000003</v>
      </c>
      <c r="N793" s="33">
        <f>NoSolar!H793</f>
        <v>1101.6059979520001</v>
      </c>
      <c r="O793" s="33">
        <f>+NEM!P793</f>
        <v>674.02517097160001</v>
      </c>
      <c r="P793" s="33">
        <f>+NB.Hour!N793</f>
        <v>679.62657423960002</v>
      </c>
      <c r="Q793" s="22">
        <f>+SUM(N793,MAX($E793-20,0)*INDEX(Inputs!$F$24:$F$35,MATCH($D793,Inputs!$B$24:$B$35,0)),MAX($F793-20,0)*INDEX(Inputs!$G$24:$G$35,MATCH($D793,Inputs!$B$24:$B$35,0)))</f>
        <v>1326.002797952</v>
      </c>
      <c r="R793" s="22">
        <f>+SUM(O793,MAX($E793-20,0)*INDEX(Inputs!$F$24:$F$35,MATCH($D793,Inputs!$B$24:$B$35,0)),MAX($F793-20,0)*INDEX(Inputs!$G$24:$G$35,MATCH($D793,Inputs!$B$24:$B$35,0)))</f>
        <v>898.42197097159999</v>
      </c>
      <c r="S793" s="22">
        <f>+SUM(P793,MAX($E793-20,0)*INDEX(Inputs!$F$24:$F$35,MATCH($D793,Inputs!$B$24:$B$35,0)),MAX($F793-20,0)*INDEX(Inputs!$G$24:$G$35,MATCH($D793,Inputs!$B$24:$B$35,0)))</f>
        <v>904.0233742396</v>
      </c>
      <c r="U793" s="19"/>
    </row>
    <row r="794" spans="2:21" s="46" customFormat="1" x14ac:dyDescent="0.25">
      <c r="B794" s="48" t="s">
        <v>164</v>
      </c>
      <c r="C794" s="8">
        <v>2021</v>
      </c>
      <c r="D794" s="37">
        <v>6</v>
      </c>
      <c r="E794" s="49">
        <f>Data!J794</f>
        <v>90</v>
      </c>
      <c r="F794" s="49">
        <f>+Data!I794</f>
        <v>67.8</v>
      </c>
      <c r="G794" s="31">
        <f>+NEM!G794</f>
        <v>16811.844400000002</v>
      </c>
      <c r="H794" s="31">
        <f>NoSolar!E794</f>
        <v>27718.952000000001</v>
      </c>
      <c r="I794" s="31">
        <f>+NEM!M794</f>
        <v>16811.844400000002</v>
      </c>
      <c r="J794" s="31">
        <f>+NB.Hour!E794</f>
        <v>17216.1587</v>
      </c>
      <c r="K794" s="67">
        <v>0</v>
      </c>
      <c r="L794" s="31">
        <f>+-MIN(NEM!G794,0)</f>
        <v>0</v>
      </c>
      <c r="M794" s="31">
        <f>NB.Hour!H794</f>
        <v>404.3143</v>
      </c>
      <c r="N794" s="33">
        <f>NoSolar!H794</f>
        <v>1463.4244656320002</v>
      </c>
      <c r="O794" s="33">
        <f>+NEM!P794</f>
        <v>932.0738117904001</v>
      </c>
      <c r="P794" s="33">
        <f>+NB.Hour!N794</f>
        <v>936.48326354620008</v>
      </c>
      <c r="Q794" s="22">
        <f>+SUM(N794,MAX($E794-20,0)*INDEX(Inputs!$F$24:$F$35,MATCH($D794,Inputs!$B$24:$B$35,0)),MAX($F794-20,0)*INDEX(Inputs!$G$24:$G$35,MATCH($D794,Inputs!$B$24:$B$35,0)))</f>
        <v>1825.192465632</v>
      </c>
      <c r="R794" s="22">
        <f>+SUM(O794,MAX($E794-20,0)*INDEX(Inputs!$F$24:$F$35,MATCH($D794,Inputs!$B$24:$B$35,0)),MAX($F794-20,0)*INDEX(Inputs!$G$24:$G$35,MATCH($D794,Inputs!$B$24:$B$35,0)))</f>
        <v>1293.8418117904</v>
      </c>
      <c r="S794" s="22">
        <f>+SUM(P794,MAX($E794-20,0)*INDEX(Inputs!$F$24:$F$35,MATCH($D794,Inputs!$B$24:$B$35,0)),MAX($F794-20,0)*INDEX(Inputs!$G$24:$G$35,MATCH($D794,Inputs!$B$24:$B$35,0)))</f>
        <v>1298.2512635462001</v>
      </c>
      <c r="U794" s="19"/>
    </row>
    <row r="795" spans="2:21" s="46" customFormat="1" x14ac:dyDescent="0.25">
      <c r="B795" s="48" t="s">
        <v>164</v>
      </c>
      <c r="C795" s="8">
        <v>2021</v>
      </c>
      <c r="D795" s="37">
        <v>7</v>
      </c>
      <c r="E795" s="49">
        <f>Data!J795</f>
        <v>90</v>
      </c>
      <c r="F795" s="49">
        <f>+Data!I795</f>
        <v>100.976</v>
      </c>
      <c r="G795" s="31">
        <f>+NEM!G795</f>
        <v>21394.0648</v>
      </c>
      <c r="H795" s="31">
        <f>NoSolar!E795</f>
        <v>30771.232</v>
      </c>
      <c r="I795" s="31">
        <f>+NEM!M795</f>
        <v>21394.0648</v>
      </c>
      <c r="J795" s="31">
        <f>+NB.Hour!E795</f>
        <v>21410.8763</v>
      </c>
      <c r="K795" s="67">
        <v>0</v>
      </c>
      <c r="L795" s="31">
        <f>+-MIN(NEM!G795,0)</f>
        <v>0</v>
      </c>
      <c r="M795" s="31">
        <f>NB.Hour!H795</f>
        <v>16.811499999999999</v>
      </c>
      <c r="N795" s="33">
        <f>NoSolar!H795</f>
        <v>1612.1193381120002</v>
      </c>
      <c r="O795" s="33">
        <f>+NEM!P795</f>
        <v>1155.3012607968001</v>
      </c>
      <c r="P795" s="33">
        <f>+NB.Hour!N795</f>
        <v>1155.4846070158001</v>
      </c>
      <c r="Q795" s="22">
        <f>+SUM(N795,MAX($E795-20,0)*INDEX(Inputs!$F$24:$F$35,MATCH($D795,Inputs!$B$24:$B$35,0)),MAX($F795-20,0)*INDEX(Inputs!$G$24:$G$35,MATCH($D795,Inputs!$B$24:$B$35,0)))</f>
        <v>2174.933898112</v>
      </c>
      <c r="R795" s="22">
        <f>+SUM(O795,MAX($E795-20,0)*INDEX(Inputs!$F$24:$F$35,MATCH($D795,Inputs!$B$24:$B$35,0)),MAX($F795-20,0)*INDEX(Inputs!$G$24:$G$35,MATCH($D795,Inputs!$B$24:$B$35,0)))</f>
        <v>1718.1158207967999</v>
      </c>
      <c r="S795" s="22">
        <f>+SUM(P795,MAX($E795-20,0)*INDEX(Inputs!$F$24:$F$35,MATCH($D795,Inputs!$B$24:$B$35,0)),MAX($F795-20,0)*INDEX(Inputs!$G$24:$G$35,MATCH($D795,Inputs!$B$24:$B$35,0)))</f>
        <v>1718.2991670157999</v>
      </c>
      <c r="U795" s="19"/>
    </row>
    <row r="796" spans="2:21" s="46" customFormat="1" x14ac:dyDescent="0.25">
      <c r="B796" s="48" t="s">
        <v>164</v>
      </c>
      <c r="C796" s="8">
        <v>2021</v>
      </c>
      <c r="D796" s="37">
        <v>8</v>
      </c>
      <c r="E796" s="49">
        <f>Data!J796</f>
        <v>90</v>
      </c>
      <c r="F796" s="49">
        <f>+Data!I796</f>
        <v>84.424000000000007</v>
      </c>
      <c r="G796" s="31">
        <f>+NEM!G796</f>
        <v>18244.244400000003</v>
      </c>
      <c r="H796" s="31">
        <f>NoSolar!E796</f>
        <v>26623.792000000001</v>
      </c>
      <c r="I796" s="31">
        <f>+NEM!M796</f>
        <v>18244.244400000003</v>
      </c>
      <c r="J796" s="31">
        <f>+NB.Hour!E796</f>
        <v>18436.982800000002</v>
      </c>
      <c r="K796" s="67">
        <v>0</v>
      </c>
      <c r="L796" s="31">
        <f>+-MIN(NEM!G796,0)</f>
        <v>0</v>
      </c>
      <c r="M796" s="31">
        <f>NB.Hour!H796</f>
        <v>192.73840000000001</v>
      </c>
      <c r="N796" s="33">
        <f>NoSolar!H796</f>
        <v>1410.0726510720001</v>
      </c>
      <c r="O796" s="33">
        <f>+NEM!P796</f>
        <v>1001.8546101904002</v>
      </c>
      <c r="P796" s="33">
        <f>+NB.Hour!N796</f>
        <v>1003.9566151808001</v>
      </c>
      <c r="Q796" s="22">
        <f>+SUM(N796,MAX($E796-20,0)*INDEX(Inputs!$F$24:$F$35,MATCH($D796,Inputs!$B$24:$B$35,0)),MAX($F796-20,0)*INDEX(Inputs!$G$24:$G$35,MATCH($D796,Inputs!$B$24:$B$35,0)))</f>
        <v>1872.5820910719999</v>
      </c>
      <c r="R796" s="22">
        <f>+SUM(O796,MAX($E796-20,0)*INDEX(Inputs!$F$24:$F$35,MATCH($D796,Inputs!$B$24:$B$35,0)),MAX($F796-20,0)*INDEX(Inputs!$G$24:$G$35,MATCH($D796,Inputs!$B$24:$B$35,0)))</f>
        <v>1464.3640501904001</v>
      </c>
      <c r="S796" s="22">
        <f>+SUM(P796,MAX($E796-20,0)*INDEX(Inputs!$F$24:$F$35,MATCH($D796,Inputs!$B$24:$B$35,0)),MAX($F796-20,0)*INDEX(Inputs!$G$24:$G$35,MATCH($D796,Inputs!$B$24:$B$35,0)))</f>
        <v>1466.4660551808001</v>
      </c>
      <c r="U796" s="19"/>
    </row>
    <row r="797" spans="2:21" s="46" customFormat="1" x14ac:dyDescent="0.25">
      <c r="B797" s="48" t="s">
        <v>164</v>
      </c>
      <c r="C797" s="8">
        <v>2021</v>
      </c>
      <c r="D797" s="37">
        <v>9</v>
      </c>
      <c r="E797" s="49">
        <f>Data!J797</f>
        <v>90</v>
      </c>
      <c r="F797" s="49">
        <f>+Data!I797</f>
        <v>55.375999999999998</v>
      </c>
      <c r="G797" s="31">
        <f>+NEM!G797</f>
        <v>15999.403300000002</v>
      </c>
      <c r="H797" s="31">
        <f>NoSolar!E797</f>
        <v>23782.880000000001</v>
      </c>
      <c r="I797" s="31">
        <f>+NEM!M797</f>
        <v>15999.403300000002</v>
      </c>
      <c r="J797" s="31">
        <f>+NB.Hour!E797</f>
        <v>16239.913400000001</v>
      </c>
      <c r="K797" s="67">
        <v>0</v>
      </c>
      <c r="L797" s="31">
        <f>+-MIN(NEM!G797,0)</f>
        <v>0</v>
      </c>
      <c r="M797" s="31">
        <f>NB.Hour!H797</f>
        <v>240.51009999999999</v>
      </c>
      <c r="N797" s="33">
        <f>NoSolar!H797</f>
        <v>1152.20016448</v>
      </c>
      <c r="O797" s="33">
        <f>+NEM!P797</f>
        <v>808.20162824680006</v>
      </c>
      <c r="P797" s="33">
        <f>+NB.Hour!N797</f>
        <v>809.73752574540003</v>
      </c>
      <c r="Q797" s="22">
        <f>+SUM(N797,MAX($E797-20,0)*INDEX(Inputs!$F$24:$F$35,MATCH($D797,Inputs!$B$24:$B$35,0)),MAX($F797-20,0)*INDEX(Inputs!$G$24:$G$35,MATCH($D797,Inputs!$B$24:$B$35,0)))</f>
        <v>1381.7233644799999</v>
      </c>
      <c r="R797" s="22">
        <f>+SUM(O797,MAX($E797-20,0)*INDEX(Inputs!$F$24:$F$35,MATCH($D797,Inputs!$B$24:$B$35,0)),MAX($F797-20,0)*INDEX(Inputs!$G$24:$G$35,MATCH($D797,Inputs!$B$24:$B$35,0)))</f>
        <v>1037.7248282468001</v>
      </c>
      <c r="S797" s="22">
        <f>+SUM(P797,MAX($E797-20,0)*INDEX(Inputs!$F$24:$F$35,MATCH($D797,Inputs!$B$24:$B$35,0)),MAX($F797-20,0)*INDEX(Inputs!$G$24:$G$35,MATCH($D797,Inputs!$B$24:$B$35,0)))</f>
        <v>1039.2607257454001</v>
      </c>
      <c r="U797" s="19"/>
    </row>
    <row r="798" spans="2:21" s="46" customFormat="1" x14ac:dyDescent="0.25">
      <c r="B798" s="48" t="s">
        <v>164</v>
      </c>
      <c r="C798" s="8">
        <v>2021</v>
      </c>
      <c r="D798" s="37">
        <v>10</v>
      </c>
      <c r="E798" s="49">
        <f>Data!J798</f>
        <v>90</v>
      </c>
      <c r="F798" s="49">
        <f>+Data!I798</f>
        <v>61.271999999999998</v>
      </c>
      <c r="G798" s="31">
        <f>+NEM!G798</f>
        <v>22315.530000000002</v>
      </c>
      <c r="H798" s="31">
        <f>NoSolar!E798</f>
        <v>27312.616000000002</v>
      </c>
      <c r="I798" s="31">
        <f>+NEM!M798</f>
        <v>22315.530000000002</v>
      </c>
      <c r="J798" s="31">
        <f>+NB.Hour!E798</f>
        <v>22362.898300000001</v>
      </c>
      <c r="K798" s="67">
        <v>0</v>
      </c>
      <c r="L798" s="31">
        <f>+-MIN(NEM!G798,0)</f>
        <v>0</v>
      </c>
      <c r="M798" s="31">
        <f>NB.Hour!H798</f>
        <v>47.368299999999998</v>
      </c>
      <c r="N798" s="33">
        <f>NoSolar!H798</f>
        <v>1308.200376736</v>
      </c>
      <c r="O798" s="33">
        <f>+NEM!P798</f>
        <v>1087.3491638800001</v>
      </c>
      <c r="P798" s="33">
        <f>+NB.Hour!N798</f>
        <v>1087.6516578438002</v>
      </c>
      <c r="Q798" s="22">
        <f>+SUM(N798,MAX($E798-20,0)*INDEX(Inputs!$F$24:$F$35,MATCH($D798,Inputs!$B$24:$B$35,0)),MAX($F798-20,0)*INDEX(Inputs!$G$24:$G$35,MATCH($D798,Inputs!$B$24:$B$35,0)))</f>
        <v>1563.9607767359998</v>
      </c>
      <c r="R798" s="22">
        <f>+SUM(O798,MAX($E798-20,0)*INDEX(Inputs!$F$24:$F$35,MATCH($D798,Inputs!$B$24:$B$35,0)),MAX($F798-20,0)*INDEX(Inputs!$G$24:$G$35,MATCH($D798,Inputs!$B$24:$B$35,0)))</f>
        <v>1343.10956388</v>
      </c>
      <c r="S798" s="22">
        <f>+SUM(P798,MAX($E798-20,0)*INDEX(Inputs!$F$24:$F$35,MATCH($D798,Inputs!$B$24:$B$35,0)),MAX($F798-20,0)*INDEX(Inputs!$G$24:$G$35,MATCH($D798,Inputs!$B$24:$B$35,0)))</f>
        <v>1343.4120578438001</v>
      </c>
      <c r="U798" s="19"/>
    </row>
    <row r="799" spans="2:21" s="46" customFormat="1" x14ac:dyDescent="0.25">
      <c r="B799" s="48" t="s">
        <v>164</v>
      </c>
      <c r="C799" s="8">
        <v>2021</v>
      </c>
      <c r="D799" s="37">
        <v>11</v>
      </c>
      <c r="E799" s="49">
        <f>Data!J799</f>
        <v>90</v>
      </c>
      <c r="F799" s="49">
        <f>+Data!I799</f>
        <v>72.415999999999997</v>
      </c>
      <c r="G799" s="31">
        <f>+NEM!G799</f>
        <v>25608.891900000002</v>
      </c>
      <c r="H799" s="31">
        <f>NoSolar!E799</f>
        <v>28551.88</v>
      </c>
      <c r="I799" s="31">
        <f>+NEM!M799</f>
        <v>25608.891900000002</v>
      </c>
      <c r="J799" s="31">
        <f>+NB.Hour!E799</f>
        <v>25610.967400000001</v>
      </c>
      <c r="K799" s="67">
        <v>0</v>
      </c>
      <c r="L799" s="31">
        <f>+-MIN(NEM!G799,0)</f>
        <v>0</v>
      </c>
      <c r="M799" s="31">
        <f>NB.Hour!H799</f>
        <v>2.0754999999999999</v>
      </c>
      <c r="N799" s="33">
        <f>NoSolar!H799</f>
        <v>1362.97088848</v>
      </c>
      <c r="O799" s="33">
        <f>+NEM!P799</f>
        <v>1232.9025864124001</v>
      </c>
      <c r="P799" s="33">
        <f>+NB.Hour!N799</f>
        <v>1232.9158405553999</v>
      </c>
      <c r="Q799" s="22">
        <f>+SUM(N799,MAX($E799-20,0)*INDEX(Inputs!$F$24:$F$35,MATCH($D799,Inputs!$B$24:$B$35,0)),MAX($F799-20,0)*INDEX(Inputs!$G$24:$G$35,MATCH($D799,Inputs!$B$24:$B$35,0)))</f>
        <v>1668.3220884799998</v>
      </c>
      <c r="R799" s="22">
        <f>+SUM(O799,MAX($E799-20,0)*INDEX(Inputs!$F$24:$F$35,MATCH($D799,Inputs!$B$24:$B$35,0)),MAX($F799-20,0)*INDEX(Inputs!$G$24:$G$35,MATCH($D799,Inputs!$B$24:$B$35,0)))</f>
        <v>1538.2537864123999</v>
      </c>
      <c r="S799" s="22">
        <f>+SUM(P799,MAX($E799-20,0)*INDEX(Inputs!$F$24:$F$35,MATCH($D799,Inputs!$B$24:$B$35,0)),MAX($F799-20,0)*INDEX(Inputs!$G$24:$G$35,MATCH($D799,Inputs!$B$24:$B$35,0)))</f>
        <v>1538.2670405553997</v>
      </c>
      <c r="U799" s="19"/>
    </row>
    <row r="800" spans="2:21" s="46" customFormat="1" x14ac:dyDescent="0.25">
      <c r="B800" s="48" t="s">
        <v>164</v>
      </c>
      <c r="C800" s="8">
        <v>2021</v>
      </c>
      <c r="D800" s="37">
        <v>12</v>
      </c>
      <c r="E800" s="49">
        <f>Data!J800</f>
        <v>90</v>
      </c>
      <c r="F800" s="49">
        <f>+Data!I800</f>
        <v>85.847999999999999</v>
      </c>
      <c r="G800" s="31">
        <f>+NEM!G800</f>
        <v>35715.2837</v>
      </c>
      <c r="H800" s="31">
        <f>NoSolar!E800</f>
        <v>36669.671999999999</v>
      </c>
      <c r="I800" s="31">
        <f>+NEM!M800</f>
        <v>35715.2837</v>
      </c>
      <c r="J800" s="31">
        <f>+NB.Hour!E800</f>
        <v>35715.2837</v>
      </c>
      <c r="K800" s="67">
        <v>0</v>
      </c>
      <c r="L800" s="31">
        <f>+-MIN(NEM!G800,0)</f>
        <v>0</v>
      </c>
      <c r="M800" s="31">
        <f>NB.Hour!H800</f>
        <v>0</v>
      </c>
      <c r="N800" s="33">
        <f>NoSolar!H800</f>
        <v>1721.7448237119997</v>
      </c>
      <c r="O800" s="33">
        <f>+NEM!P800</f>
        <v>1679.5646784051999</v>
      </c>
      <c r="P800" s="33">
        <f>+NB.Hour!N800</f>
        <v>1679.5646784051999</v>
      </c>
      <c r="Q800" s="22">
        <f>+SUM(N800,MAX($E800-20,0)*INDEX(Inputs!$F$24:$F$35,MATCH($D800,Inputs!$B$24:$B$35,0)),MAX($F800-20,0)*INDEX(Inputs!$G$24:$G$35,MATCH($D800,Inputs!$B$24:$B$35,0)))</f>
        <v>2086.8684237119996</v>
      </c>
      <c r="R800" s="22">
        <f>+SUM(O800,MAX($E800-20,0)*INDEX(Inputs!$F$24:$F$35,MATCH($D800,Inputs!$B$24:$B$35,0)),MAX($F800-20,0)*INDEX(Inputs!$G$24:$G$35,MATCH($D800,Inputs!$B$24:$B$35,0)))</f>
        <v>2044.6882784051998</v>
      </c>
      <c r="S800" s="22">
        <f>+SUM(P800,MAX($E800-20,0)*INDEX(Inputs!$F$24:$F$35,MATCH($D800,Inputs!$B$24:$B$35,0)),MAX($F800-20,0)*INDEX(Inputs!$G$24:$G$35,MATCH($D800,Inputs!$B$24:$B$35,0)))</f>
        <v>2044.6882784051998</v>
      </c>
      <c r="U800" s="19"/>
    </row>
    <row r="801" spans="2:21" s="46" customFormat="1" x14ac:dyDescent="0.25">
      <c r="B801" s="48" t="s">
        <v>165</v>
      </c>
      <c r="C801" s="8">
        <v>2021</v>
      </c>
      <c r="D801" s="37">
        <v>1</v>
      </c>
      <c r="E801" s="49">
        <f>Data!J801</f>
        <v>10</v>
      </c>
      <c r="F801" s="49">
        <f>+Data!I801</f>
        <v>5.3760000000000003</v>
      </c>
      <c r="G801" s="31">
        <f>+NEM!G801</f>
        <v>1254.6638</v>
      </c>
      <c r="H801" s="31">
        <f>NoSolar!E801</f>
        <v>1470.8558</v>
      </c>
      <c r="I801" s="31">
        <f>+NEM!M801</f>
        <v>1254.6638</v>
      </c>
      <c r="J801" s="31">
        <f>+NB.Hour!E801</f>
        <v>1270.9197999999999</v>
      </c>
      <c r="K801" s="67">
        <v>0</v>
      </c>
      <c r="L801" s="31">
        <f>+-MIN(NEM!G801,0)</f>
        <v>0</v>
      </c>
      <c r="M801" s="31">
        <f>NB.Hour!H801</f>
        <v>16.256</v>
      </c>
      <c r="N801" s="33">
        <f>NoSolar!H801</f>
        <v>139.35182020360003</v>
      </c>
      <c r="O801" s="33">
        <f>+NEM!P801</f>
        <v>118.86935773960001</v>
      </c>
      <c r="P801" s="33">
        <f>+NB.Hour!N801</f>
        <v>119.7948443316</v>
      </c>
      <c r="Q801" s="22">
        <f>+SUM(N801,MAX($E801-20,0)*INDEX(Inputs!$F$24:$F$35,MATCH($D801,Inputs!$B$24:$B$35,0)),MAX($F801-20,0)*INDEX(Inputs!$G$24:$G$35,MATCH($D801,Inputs!$B$24:$B$35,0)))</f>
        <v>139.35182020360003</v>
      </c>
      <c r="R801" s="22">
        <f>+SUM(O801,MAX($E801-20,0)*INDEX(Inputs!$F$24:$F$35,MATCH($D801,Inputs!$B$24:$B$35,0)),MAX($F801-20,0)*INDEX(Inputs!$G$24:$G$35,MATCH($D801,Inputs!$B$24:$B$35,0)))</f>
        <v>118.86935773960001</v>
      </c>
      <c r="S801" s="22">
        <f>+SUM(P801,MAX($E801-20,0)*INDEX(Inputs!$F$24:$F$35,MATCH($D801,Inputs!$B$24:$B$35,0)),MAX($F801-20,0)*INDEX(Inputs!$G$24:$G$35,MATCH($D801,Inputs!$B$24:$B$35,0)))</f>
        <v>119.7948443316</v>
      </c>
      <c r="U801" s="19"/>
    </row>
    <row r="802" spans="2:21" s="46" customFormat="1" x14ac:dyDescent="0.25">
      <c r="B802" s="48" t="s">
        <v>165</v>
      </c>
      <c r="C802" s="8">
        <v>2021</v>
      </c>
      <c r="D802" s="37">
        <v>2</v>
      </c>
      <c r="E802" s="49">
        <f>Data!J802</f>
        <v>10</v>
      </c>
      <c r="F802" s="49">
        <f>+Data!I802</f>
        <v>9.7919999999999998</v>
      </c>
      <c r="G802" s="31">
        <f>+NEM!G802</f>
        <v>1143.664</v>
      </c>
      <c r="H802" s="31">
        <f>NoSolar!E802</f>
        <v>1357.056</v>
      </c>
      <c r="I802" s="31">
        <f>+NEM!M802</f>
        <v>1143.664</v>
      </c>
      <c r="J802" s="31">
        <f>+NB.Hour!E802</f>
        <v>1157.04</v>
      </c>
      <c r="K802" s="67">
        <v>0</v>
      </c>
      <c r="L802" s="31">
        <f>+-MIN(NEM!G802,0)</f>
        <v>0</v>
      </c>
      <c r="M802" s="31">
        <f>NB.Hour!H802</f>
        <v>13.375999999999999</v>
      </c>
      <c r="N802" s="33">
        <f>NoSolar!H802</f>
        <v>128.57019955200002</v>
      </c>
      <c r="O802" s="33">
        <f>+NEM!P802</f>
        <v>108.353014688</v>
      </c>
      <c r="P802" s="33">
        <f>+NB.Hour!N802</f>
        <v>109.11453711999999</v>
      </c>
      <c r="Q802" s="22">
        <f>+SUM(N802,MAX($E802-20,0)*INDEX(Inputs!$F$24:$F$35,MATCH($D802,Inputs!$B$24:$B$35,0)),MAX($F802-20,0)*INDEX(Inputs!$G$24:$G$35,MATCH($D802,Inputs!$B$24:$B$35,0)))</f>
        <v>128.57019955200002</v>
      </c>
      <c r="R802" s="22">
        <f>+SUM(O802,MAX($E802-20,0)*INDEX(Inputs!$F$24:$F$35,MATCH($D802,Inputs!$B$24:$B$35,0)),MAX($F802-20,0)*INDEX(Inputs!$G$24:$G$35,MATCH($D802,Inputs!$B$24:$B$35,0)))</f>
        <v>108.353014688</v>
      </c>
      <c r="S802" s="22">
        <f>+SUM(P802,MAX($E802-20,0)*INDEX(Inputs!$F$24:$F$35,MATCH($D802,Inputs!$B$24:$B$35,0)),MAX($F802-20,0)*INDEX(Inputs!$G$24:$G$35,MATCH($D802,Inputs!$B$24:$B$35,0)))</f>
        <v>109.11453711999999</v>
      </c>
      <c r="U802" s="19"/>
    </row>
    <row r="803" spans="2:21" s="46" customFormat="1" x14ac:dyDescent="0.25">
      <c r="B803" s="48" t="s">
        <v>165</v>
      </c>
      <c r="C803" s="8">
        <v>2021</v>
      </c>
      <c r="D803" s="37">
        <v>3</v>
      </c>
      <c r="E803" s="49">
        <f>Data!J803</f>
        <v>11</v>
      </c>
      <c r="F803" s="49">
        <f>+Data!I803</f>
        <v>6.5919999999999996</v>
      </c>
      <c r="G803" s="31">
        <f>+NEM!G803</f>
        <v>1218.2882</v>
      </c>
      <c r="H803" s="31">
        <f>NoSolar!E803</f>
        <v>1737.4638</v>
      </c>
      <c r="I803" s="31">
        <f>+NEM!M803</f>
        <v>1218.2882</v>
      </c>
      <c r="J803" s="31">
        <f>+NB.Hour!E803</f>
        <v>1257.5842</v>
      </c>
      <c r="K803" s="67">
        <v>0</v>
      </c>
      <c r="L803" s="31">
        <f>+-MIN(NEM!G803,0)</f>
        <v>0</v>
      </c>
      <c r="M803" s="31">
        <f>NB.Hour!H803</f>
        <v>39.295999999999999</v>
      </c>
      <c r="N803" s="33">
        <f>NoSolar!H803</f>
        <v>164.6107953396</v>
      </c>
      <c r="O803" s="33">
        <f>+NEM!P803</f>
        <v>115.42306064440001</v>
      </c>
      <c r="P803" s="33">
        <f>+NB.Hour!N803</f>
        <v>117.66026051640002</v>
      </c>
      <c r="Q803" s="22">
        <f>+SUM(N803,MAX($E803-20,0)*INDEX(Inputs!$F$24:$F$35,MATCH($D803,Inputs!$B$24:$B$35,0)),MAX($F803-20,0)*INDEX(Inputs!$G$24:$G$35,MATCH($D803,Inputs!$B$24:$B$35,0)))</f>
        <v>164.6107953396</v>
      </c>
      <c r="R803" s="22">
        <f>+SUM(O803,MAX($E803-20,0)*INDEX(Inputs!$F$24:$F$35,MATCH($D803,Inputs!$B$24:$B$35,0)),MAX($F803-20,0)*INDEX(Inputs!$G$24:$G$35,MATCH($D803,Inputs!$B$24:$B$35,0)))</f>
        <v>115.42306064440001</v>
      </c>
      <c r="S803" s="22">
        <f>+SUM(P803,MAX($E803-20,0)*INDEX(Inputs!$F$24:$F$35,MATCH($D803,Inputs!$B$24:$B$35,0)),MAX($F803-20,0)*INDEX(Inputs!$G$24:$G$35,MATCH($D803,Inputs!$B$24:$B$35,0)))</f>
        <v>117.66026051640002</v>
      </c>
      <c r="U803" s="19"/>
    </row>
    <row r="804" spans="2:21" s="46" customFormat="1" x14ac:dyDescent="0.25">
      <c r="B804" s="48" t="s">
        <v>165</v>
      </c>
      <c r="C804" s="8">
        <v>2021</v>
      </c>
      <c r="D804" s="37">
        <v>4</v>
      </c>
      <c r="E804" s="49">
        <f>Data!J804</f>
        <v>11</v>
      </c>
      <c r="F804" s="49">
        <f>+Data!I804</f>
        <v>7.1040000000000001</v>
      </c>
      <c r="G804" s="31">
        <f>+NEM!G804</f>
        <v>1202.44</v>
      </c>
      <c r="H804" s="31">
        <f>NoSolar!E804</f>
        <v>1777.1198999999999</v>
      </c>
      <c r="I804" s="31">
        <f>+NEM!M804</f>
        <v>1202.44</v>
      </c>
      <c r="J804" s="31">
        <f>+NB.Hour!E804</f>
        <v>1247.1759999999999</v>
      </c>
      <c r="K804" s="67">
        <v>0</v>
      </c>
      <c r="L804" s="31">
        <f>+-MIN(NEM!G804,0)</f>
        <v>0</v>
      </c>
      <c r="M804" s="31">
        <f>NB.Hour!H804</f>
        <v>44.735999999999997</v>
      </c>
      <c r="N804" s="33">
        <f>NoSolar!H804</f>
        <v>168.36789356580002</v>
      </c>
      <c r="O804" s="33">
        <f>+NEM!P804</f>
        <v>113.92157048000001</v>
      </c>
      <c r="P804" s="33">
        <f>+NB.Hour!N804</f>
        <v>116.46848043200001</v>
      </c>
      <c r="Q804" s="22">
        <f>+SUM(N804,MAX($E804-20,0)*INDEX(Inputs!$F$24:$F$35,MATCH($D804,Inputs!$B$24:$B$35,0)),MAX($F804-20,0)*INDEX(Inputs!$G$24:$G$35,MATCH($D804,Inputs!$B$24:$B$35,0)))</f>
        <v>168.36789356580002</v>
      </c>
      <c r="R804" s="22">
        <f>+SUM(O804,MAX($E804-20,0)*INDEX(Inputs!$F$24:$F$35,MATCH($D804,Inputs!$B$24:$B$35,0)),MAX($F804-20,0)*INDEX(Inputs!$G$24:$G$35,MATCH($D804,Inputs!$B$24:$B$35,0)))</f>
        <v>113.92157048000001</v>
      </c>
      <c r="S804" s="22">
        <f>+SUM(P804,MAX($E804-20,0)*INDEX(Inputs!$F$24:$F$35,MATCH($D804,Inputs!$B$24:$B$35,0)),MAX($F804-20,0)*INDEX(Inputs!$G$24:$G$35,MATCH($D804,Inputs!$B$24:$B$35,0)))</f>
        <v>116.46848043200001</v>
      </c>
      <c r="U804" s="19"/>
    </row>
    <row r="805" spans="2:21" s="46" customFormat="1" x14ac:dyDescent="0.25">
      <c r="B805" s="48" t="s">
        <v>165</v>
      </c>
      <c r="C805" s="8">
        <v>2021</v>
      </c>
      <c r="D805" s="37">
        <v>5</v>
      </c>
      <c r="E805" s="49">
        <f>Data!J805</f>
        <v>11</v>
      </c>
      <c r="F805" s="49">
        <f>+Data!I805</f>
        <v>7.68</v>
      </c>
      <c r="G805" s="31">
        <f>+NEM!G805</f>
        <v>836.67200000000003</v>
      </c>
      <c r="H805" s="31">
        <f>NoSolar!E805</f>
        <v>1448.576</v>
      </c>
      <c r="I805" s="31">
        <f>+NEM!M805</f>
        <v>836.67200000000003</v>
      </c>
      <c r="J805" s="31">
        <f>+NB.Hour!E805</f>
        <v>929.53599999999994</v>
      </c>
      <c r="K805" s="67">
        <v>0</v>
      </c>
      <c r="L805" s="31">
        <f>+-MIN(NEM!G805,0)</f>
        <v>0</v>
      </c>
      <c r="M805" s="31">
        <f>NB.Hour!H805</f>
        <v>92.864000000000004</v>
      </c>
      <c r="N805" s="33">
        <f>NoSolar!H805</f>
        <v>137.24098739200002</v>
      </c>
      <c r="O805" s="33">
        <f>+NEM!P805</f>
        <v>79.267978624000008</v>
      </c>
      <c r="P805" s="33">
        <f>+NB.Hour!N805</f>
        <v>84.554911871999991</v>
      </c>
      <c r="Q805" s="22">
        <f>+SUM(N805,MAX($E805-20,0)*INDEX(Inputs!$F$24:$F$35,MATCH($D805,Inputs!$B$24:$B$35,0)),MAX($F805-20,0)*INDEX(Inputs!$G$24:$G$35,MATCH($D805,Inputs!$B$24:$B$35,0)))</f>
        <v>137.24098739200002</v>
      </c>
      <c r="R805" s="22">
        <f>+SUM(O805,MAX($E805-20,0)*INDEX(Inputs!$F$24:$F$35,MATCH($D805,Inputs!$B$24:$B$35,0)),MAX($F805-20,0)*INDEX(Inputs!$G$24:$G$35,MATCH($D805,Inputs!$B$24:$B$35,0)))</f>
        <v>79.267978624000008</v>
      </c>
      <c r="S805" s="22">
        <f>+SUM(P805,MAX($E805-20,0)*INDEX(Inputs!$F$24:$F$35,MATCH($D805,Inputs!$B$24:$B$35,0)),MAX($F805-20,0)*INDEX(Inputs!$G$24:$G$35,MATCH($D805,Inputs!$B$24:$B$35,0)))</f>
        <v>84.554911871999991</v>
      </c>
      <c r="U805" s="19"/>
    </row>
    <row r="806" spans="2:21" s="46" customFormat="1" x14ac:dyDescent="0.25">
      <c r="B806" s="48" t="s">
        <v>165</v>
      </c>
      <c r="C806" s="8">
        <v>2021</v>
      </c>
      <c r="D806" s="37">
        <v>6</v>
      </c>
      <c r="E806" s="49">
        <f>Data!J806</f>
        <v>11</v>
      </c>
      <c r="F806" s="49">
        <f>+Data!I806</f>
        <v>9.984</v>
      </c>
      <c r="G806" s="31">
        <f>+NEM!G806</f>
        <v>1591.2961</v>
      </c>
      <c r="H806" s="31">
        <f>NoSolar!E806</f>
        <v>2247.1120000000001</v>
      </c>
      <c r="I806" s="31">
        <f>+NEM!M806</f>
        <v>1591.2961</v>
      </c>
      <c r="J806" s="31">
        <f>+NB.Hour!E806</f>
        <v>1640.8321000000001</v>
      </c>
      <c r="K806" s="67">
        <v>0</v>
      </c>
      <c r="L806" s="31">
        <f>+-MIN(NEM!G806,0)</f>
        <v>0</v>
      </c>
      <c r="M806" s="31">
        <f>NB.Hour!H806</f>
        <v>49.536000000000001</v>
      </c>
      <c r="N806" s="33">
        <f>NoSolar!H806</f>
        <v>222.53830819200002</v>
      </c>
      <c r="O806" s="33">
        <f>+NEM!P806</f>
        <v>167.48391452499999</v>
      </c>
      <c r="P806" s="33">
        <f>+NB.Hour!N806</f>
        <v>170.82462236500001</v>
      </c>
      <c r="Q806" s="22">
        <f>+SUM(N806,MAX($E806-20,0)*INDEX(Inputs!$F$24:$F$35,MATCH($D806,Inputs!$B$24:$B$35,0)),MAX($F806-20,0)*INDEX(Inputs!$G$24:$G$35,MATCH($D806,Inputs!$B$24:$B$35,0)))</f>
        <v>222.53830819200002</v>
      </c>
      <c r="R806" s="22">
        <f>+SUM(O806,MAX($E806-20,0)*INDEX(Inputs!$F$24:$F$35,MATCH($D806,Inputs!$B$24:$B$35,0)),MAX($F806-20,0)*INDEX(Inputs!$G$24:$G$35,MATCH($D806,Inputs!$B$24:$B$35,0)))</f>
        <v>167.48391452499999</v>
      </c>
      <c r="S806" s="22">
        <f>+SUM(P806,MAX($E806-20,0)*INDEX(Inputs!$F$24:$F$35,MATCH($D806,Inputs!$B$24:$B$35,0)),MAX($F806-20,0)*INDEX(Inputs!$G$24:$G$35,MATCH($D806,Inputs!$B$24:$B$35,0)))</f>
        <v>170.82462236500001</v>
      </c>
      <c r="U806" s="19"/>
    </row>
    <row r="807" spans="2:21" s="46" customFormat="1" x14ac:dyDescent="0.25">
      <c r="B807" s="48" t="s">
        <v>165</v>
      </c>
      <c r="C807" s="8">
        <v>2021</v>
      </c>
      <c r="D807" s="37">
        <v>7</v>
      </c>
      <c r="E807" s="49">
        <f>Data!J807</f>
        <v>12</v>
      </c>
      <c r="F807" s="49">
        <f>+Data!I807</f>
        <v>9.1519999999999992</v>
      </c>
      <c r="G807" s="31">
        <f>+NEM!G807</f>
        <v>1983.0399999999997</v>
      </c>
      <c r="H807" s="31">
        <f>NoSolar!E807</f>
        <v>2567.7118999999998</v>
      </c>
      <c r="I807" s="31">
        <f>+NEM!M807</f>
        <v>1983.0399999999997</v>
      </c>
      <c r="J807" s="31">
        <f>+NB.Hour!E807</f>
        <v>2006.336</v>
      </c>
      <c r="K807" s="67">
        <v>0</v>
      </c>
      <c r="L807" s="31">
        <f>+-MIN(NEM!G807,0)</f>
        <v>0</v>
      </c>
      <c r="M807" s="31">
        <f>NB.Hour!H807</f>
        <v>23.295999999999999</v>
      </c>
      <c r="N807" s="33">
        <f>NoSolar!H807</f>
        <v>238.15665292040001</v>
      </c>
      <c r="O807" s="33">
        <f>+NEM!P807</f>
        <v>208.71495999999996</v>
      </c>
      <c r="P807" s="33">
        <f>+NB.Hour!N807</f>
        <v>209.92784281600001</v>
      </c>
      <c r="Q807" s="22">
        <f>+SUM(N807,MAX($E807-20,0)*INDEX(Inputs!$F$24:$F$35,MATCH($D807,Inputs!$B$24:$B$35,0)),MAX($F807-20,0)*INDEX(Inputs!$G$24:$G$35,MATCH($D807,Inputs!$B$24:$B$35,0)))</f>
        <v>238.15665292040001</v>
      </c>
      <c r="R807" s="22">
        <f>+SUM(O807,MAX($E807-20,0)*INDEX(Inputs!$F$24:$F$35,MATCH($D807,Inputs!$B$24:$B$35,0)),MAX($F807-20,0)*INDEX(Inputs!$G$24:$G$35,MATCH($D807,Inputs!$B$24:$B$35,0)))</f>
        <v>208.71495999999996</v>
      </c>
      <c r="S807" s="22">
        <f>+SUM(P807,MAX($E807-20,0)*INDEX(Inputs!$F$24:$F$35,MATCH($D807,Inputs!$B$24:$B$35,0)),MAX($F807-20,0)*INDEX(Inputs!$G$24:$G$35,MATCH($D807,Inputs!$B$24:$B$35,0)))</f>
        <v>209.92784281600001</v>
      </c>
      <c r="U807" s="19"/>
    </row>
    <row r="808" spans="2:21" s="46" customFormat="1" x14ac:dyDescent="0.25">
      <c r="B808" s="48" t="s">
        <v>165</v>
      </c>
      <c r="C808" s="8">
        <v>2021</v>
      </c>
      <c r="D808" s="37">
        <v>8</v>
      </c>
      <c r="E808" s="49">
        <f>Data!J808</f>
        <v>12</v>
      </c>
      <c r="F808" s="49">
        <f>+Data!I808</f>
        <v>6.5919999999999996</v>
      </c>
      <c r="G808" s="31">
        <f>+NEM!G808</f>
        <v>1081.2239999999999</v>
      </c>
      <c r="H808" s="31">
        <f>NoSolar!E808</f>
        <v>1587.5119999999999</v>
      </c>
      <c r="I808" s="31">
        <f>+NEM!M808</f>
        <v>1081.2239999999999</v>
      </c>
      <c r="J808" s="31">
        <f>+NB.Hour!E808</f>
        <v>1147.0159999999998</v>
      </c>
      <c r="K808" s="67">
        <v>0</v>
      </c>
      <c r="L808" s="31">
        <f>+-MIN(NEM!G808,0)</f>
        <v>0</v>
      </c>
      <c r="M808" s="31">
        <f>NB.Hour!H808</f>
        <v>65.792000000000002</v>
      </c>
      <c r="N808" s="33">
        <f>NoSolar!H808</f>
        <v>167.08563799999999</v>
      </c>
      <c r="O808" s="33">
        <f>+NEM!P808</f>
        <v>113.79882599999999</v>
      </c>
      <c r="P808" s="33">
        <f>+NB.Hour!N808</f>
        <v>118.23583847999998</v>
      </c>
      <c r="Q808" s="22">
        <f>+SUM(N808,MAX($E808-20,0)*INDEX(Inputs!$F$24:$F$35,MATCH($D808,Inputs!$B$24:$B$35,0)),MAX($F808-20,0)*INDEX(Inputs!$G$24:$G$35,MATCH($D808,Inputs!$B$24:$B$35,0)))</f>
        <v>167.08563799999999</v>
      </c>
      <c r="R808" s="22">
        <f>+SUM(O808,MAX($E808-20,0)*INDEX(Inputs!$F$24:$F$35,MATCH($D808,Inputs!$B$24:$B$35,0)),MAX($F808-20,0)*INDEX(Inputs!$G$24:$G$35,MATCH($D808,Inputs!$B$24:$B$35,0)))</f>
        <v>113.79882599999999</v>
      </c>
      <c r="S808" s="22">
        <f>+SUM(P808,MAX($E808-20,0)*INDEX(Inputs!$F$24:$F$35,MATCH($D808,Inputs!$B$24:$B$35,0)),MAX($F808-20,0)*INDEX(Inputs!$G$24:$G$35,MATCH($D808,Inputs!$B$24:$B$35,0)))</f>
        <v>118.23583847999998</v>
      </c>
      <c r="U808" s="19"/>
    </row>
    <row r="809" spans="2:21" s="46" customFormat="1" x14ac:dyDescent="0.25">
      <c r="B809" s="48" t="s">
        <v>165</v>
      </c>
      <c r="C809" s="8">
        <v>2021</v>
      </c>
      <c r="D809" s="37">
        <v>9</v>
      </c>
      <c r="E809" s="49">
        <f>Data!J809</f>
        <v>12</v>
      </c>
      <c r="F809" s="49">
        <f>+Data!I809</f>
        <v>6.1440000000000001</v>
      </c>
      <c r="G809" s="31">
        <f>+NEM!G809</f>
        <v>606.55399999999997</v>
      </c>
      <c r="H809" s="31">
        <f>NoSolar!E809</f>
        <v>1133.29</v>
      </c>
      <c r="I809" s="31">
        <f>+NEM!M809</f>
        <v>606.55399999999997</v>
      </c>
      <c r="J809" s="31">
        <f>+NB.Hour!E809</f>
        <v>707.24199999999996</v>
      </c>
      <c r="K809" s="67">
        <v>0</v>
      </c>
      <c r="L809" s="31">
        <f>+-MIN(NEM!G809,0)</f>
        <v>0</v>
      </c>
      <c r="M809" s="31">
        <f>NB.Hour!H809</f>
        <v>100.688</v>
      </c>
      <c r="N809" s="33">
        <f>NoSolar!H809</f>
        <v>107.37016118000001</v>
      </c>
      <c r="O809" s="33">
        <f>+NEM!P809</f>
        <v>57.466139068000004</v>
      </c>
      <c r="P809" s="33">
        <f>+NB.Hour!N809</f>
        <v>63.198508284000006</v>
      </c>
      <c r="Q809" s="22">
        <f>+SUM(N809,MAX($E809-20,0)*INDEX(Inputs!$F$24:$F$35,MATCH($D809,Inputs!$B$24:$B$35,0)),MAX($F809-20,0)*INDEX(Inputs!$G$24:$G$35,MATCH($D809,Inputs!$B$24:$B$35,0)))</f>
        <v>107.37016118000001</v>
      </c>
      <c r="R809" s="22">
        <f>+SUM(O809,MAX($E809-20,0)*INDEX(Inputs!$F$24:$F$35,MATCH($D809,Inputs!$B$24:$B$35,0)),MAX($F809-20,0)*INDEX(Inputs!$G$24:$G$35,MATCH($D809,Inputs!$B$24:$B$35,0)))</f>
        <v>57.466139068000004</v>
      </c>
      <c r="S809" s="22">
        <f>+SUM(P809,MAX($E809-20,0)*INDEX(Inputs!$F$24:$F$35,MATCH($D809,Inputs!$B$24:$B$35,0)),MAX($F809-20,0)*INDEX(Inputs!$G$24:$G$35,MATCH($D809,Inputs!$B$24:$B$35,0)))</f>
        <v>63.198508284000006</v>
      </c>
      <c r="U809" s="19"/>
    </row>
    <row r="810" spans="2:21" s="46" customFormat="1" x14ac:dyDescent="0.25">
      <c r="B810" s="48" t="s">
        <v>165</v>
      </c>
      <c r="C810" s="8">
        <v>2021</v>
      </c>
      <c r="D810" s="37">
        <v>10</v>
      </c>
      <c r="E810" s="49">
        <f>Data!J810</f>
        <v>12</v>
      </c>
      <c r="F810" s="49">
        <f>+Data!I810</f>
        <v>6.08</v>
      </c>
      <c r="G810" s="31">
        <f>+NEM!G810</f>
        <v>719.78860000000009</v>
      </c>
      <c r="H810" s="31">
        <f>NoSolar!E810</f>
        <v>1114.5170000000001</v>
      </c>
      <c r="I810" s="31">
        <f>+NEM!M810</f>
        <v>719.78860000000009</v>
      </c>
      <c r="J810" s="31">
        <f>+NB.Hour!E810</f>
        <v>787.44110000000012</v>
      </c>
      <c r="K810" s="67">
        <v>0</v>
      </c>
      <c r="L810" s="31">
        <f>+-MIN(NEM!G810,0)</f>
        <v>0</v>
      </c>
      <c r="M810" s="31">
        <f>NB.Hour!H810</f>
        <v>67.652500000000003</v>
      </c>
      <c r="N810" s="33">
        <f>NoSolar!H810</f>
        <v>105.59156961400001</v>
      </c>
      <c r="O810" s="33">
        <f>+NEM!P810</f>
        <v>68.194211541200019</v>
      </c>
      <c r="P810" s="33">
        <f>+NB.Hour!N810</f>
        <v>72.045803671200005</v>
      </c>
      <c r="Q810" s="22">
        <f>+SUM(N810,MAX($E810-20,0)*INDEX(Inputs!$F$24:$F$35,MATCH($D810,Inputs!$B$24:$B$35,0)),MAX($F810-20,0)*INDEX(Inputs!$G$24:$G$35,MATCH($D810,Inputs!$B$24:$B$35,0)))</f>
        <v>105.59156961400001</v>
      </c>
      <c r="R810" s="22">
        <f>+SUM(O810,MAX($E810-20,0)*INDEX(Inputs!$F$24:$F$35,MATCH($D810,Inputs!$B$24:$B$35,0)),MAX($F810-20,0)*INDEX(Inputs!$G$24:$G$35,MATCH($D810,Inputs!$B$24:$B$35,0)))</f>
        <v>68.194211541200019</v>
      </c>
      <c r="S810" s="22">
        <f>+SUM(P810,MAX($E810-20,0)*INDEX(Inputs!$F$24:$F$35,MATCH($D810,Inputs!$B$24:$B$35,0)),MAX($F810-20,0)*INDEX(Inputs!$G$24:$G$35,MATCH($D810,Inputs!$B$24:$B$35,0)))</f>
        <v>72.045803671200005</v>
      </c>
      <c r="U810" s="19"/>
    </row>
    <row r="811" spans="2:21" s="46" customFormat="1" x14ac:dyDescent="0.25">
      <c r="B811" s="48" t="s">
        <v>165</v>
      </c>
      <c r="C811" s="8">
        <v>2021</v>
      </c>
      <c r="D811" s="37">
        <v>11</v>
      </c>
      <c r="E811" s="49">
        <f>Data!J811</f>
        <v>12</v>
      </c>
      <c r="F811" s="49">
        <f>+Data!I811</f>
        <v>5.952</v>
      </c>
      <c r="G811" s="31">
        <f>+NEM!G811</f>
        <v>1059.1369999999999</v>
      </c>
      <c r="H811" s="31">
        <f>NoSolar!E811</f>
        <v>1305.473</v>
      </c>
      <c r="I811" s="31">
        <f>+NEM!M811</f>
        <v>1059.1369999999999</v>
      </c>
      <c r="J811" s="31">
        <f>+NB.Hour!E811</f>
        <v>1081.4089999999999</v>
      </c>
      <c r="K811" s="67">
        <v>0</v>
      </c>
      <c r="L811" s="31">
        <f>+-MIN(NEM!G811,0)</f>
        <v>0</v>
      </c>
      <c r="M811" s="31">
        <f>NB.Hour!H811</f>
        <v>22.271999999999998</v>
      </c>
      <c r="N811" s="33">
        <f>NoSolar!H811</f>
        <v>123.683122966</v>
      </c>
      <c r="O811" s="33">
        <f>+NEM!P811</f>
        <v>100.34475765400001</v>
      </c>
      <c r="P811" s="33">
        <f>+NB.Hour!N811</f>
        <v>101.61274715799999</v>
      </c>
      <c r="Q811" s="22">
        <f>+SUM(N811,MAX($E811-20,0)*INDEX(Inputs!$F$24:$F$35,MATCH($D811,Inputs!$B$24:$B$35,0)),MAX($F811-20,0)*INDEX(Inputs!$G$24:$G$35,MATCH($D811,Inputs!$B$24:$B$35,0)))</f>
        <v>123.683122966</v>
      </c>
      <c r="R811" s="22">
        <f>+SUM(O811,MAX($E811-20,0)*INDEX(Inputs!$F$24:$F$35,MATCH($D811,Inputs!$B$24:$B$35,0)),MAX($F811-20,0)*INDEX(Inputs!$G$24:$G$35,MATCH($D811,Inputs!$B$24:$B$35,0)))</f>
        <v>100.34475765400001</v>
      </c>
      <c r="S811" s="22">
        <f>+SUM(P811,MAX($E811-20,0)*INDEX(Inputs!$F$24:$F$35,MATCH($D811,Inputs!$B$24:$B$35,0)),MAX($F811-20,0)*INDEX(Inputs!$G$24:$G$35,MATCH($D811,Inputs!$B$24:$B$35,0)))</f>
        <v>101.61274715799999</v>
      </c>
      <c r="U811" s="19"/>
    </row>
    <row r="812" spans="2:21" s="46" customFormat="1" x14ac:dyDescent="0.25">
      <c r="B812" s="48" t="s">
        <v>165</v>
      </c>
      <c r="C812" s="8">
        <v>2021</v>
      </c>
      <c r="D812" s="37">
        <v>12</v>
      </c>
      <c r="E812" s="49">
        <f>Data!J812</f>
        <v>12</v>
      </c>
      <c r="F812" s="49">
        <f>+Data!I812</f>
        <v>5.44</v>
      </c>
      <c r="G812" s="31">
        <f>+NEM!G812</f>
        <v>1272.2550000000001</v>
      </c>
      <c r="H812" s="31">
        <f>NoSolar!E812</f>
        <v>1419.3910000000001</v>
      </c>
      <c r="I812" s="31">
        <f>+NEM!M812</f>
        <v>1272.2550000000001</v>
      </c>
      <c r="J812" s="31">
        <f>+NB.Hour!E812</f>
        <v>1276.9269999999999</v>
      </c>
      <c r="K812" s="67">
        <v>0</v>
      </c>
      <c r="L812" s="31">
        <f>+-MIN(NEM!G812,0)</f>
        <v>0</v>
      </c>
      <c r="M812" s="31">
        <f>NB.Hour!H812</f>
        <v>4.6719999999999997</v>
      </c>
      <c r="N812" s="33">
        <f>NoSolar!H812</f>
        <v>134.47594212200002</v>
      </c>
      <c r="O812" s="33">
        <f>+NEM!P812</f>
        <v>120.53598321000001</v>
      </c>
      <c r="P812" s="33">
        <f>+NB.Hour!N812</f>
        <v>120.80196951400001</v>
      </c>
      <c r="Q812" s="22">
        <f>+SUM(N812,MAX($E812-20,0)*INDEX(Inputs!$F$24:$F$35,MATCH($D812,Inputs!$B$24:$B$35,0)),MAX($F812-20,0)*INDEX(Inputs!$G$24:$G$35,MATCH($D812,Inputs!$B$24:$B$35,0)))</f>
        <v>134.47594212200002</v>
      </c>
      <c r="R812" s="22">
        <f>+SUM(O812,MAX($E812-20,0)*INDEX(Inputs!$F$24:$F$35,MATCH($D812,Inputs!$B$24:$B$35,0)),MAX($F812-20,0)*INDEX(Inputs!$G$24:$G$35,MATCH($D812,Inputs!$B$24:$B$35,0)))</f>
        <v>120.53598321000001</v>
      </c>
      <c r="S812" s="22">
        <f>+SUM(P812,MAX($E812-20,0)*INDEX(Inputs!$F$24:$F$35,MATCH($D812,Inputs!$B$24:$B$35,0)),MAX($F812-20,0)*INDEX(Inputs!$G$24:$G$35,MATCH($D812,Inputs!$B$24:$B$35,0)))</f>
        <v>120.80196951400001</v>
      </c>
      <c r="U812" s="19"/>
    </row>
    <row r="813" spans="2:21" s="46" customFormat="1" x14ac:dyDescent="0.25">
      <c r="B813" s="48" t="s">
        <v>166</v>
      </c>
      <c r="C813" s="8">
        <v>2021</v>
      </c>
      <c r="D813" s="37">
        <v>1</v>
      </c>
      <c r="E813" s="49">
        <f>Data!J813</f>
        <v>27</v>
      </c>
      <c r="F813" s="49">
        <f>+Data!I813</f>
        <v>16</v>
      </c>
      <c r="G813" s="31">
        <f>+NEM!G813</f>
        <v>634.26389999999992</v>
      </c>
      <c r="H813" s="31">
        <f>NoSolar!E813</f>
        <v>1578.4078</v>
      </c>
      <c r="I813" s="31">
        <f>+NEM!M813</f>
        <v>634.26389999999992</v>
      </c>
      <c r="J813" s="31">
        <f>+NB.Hour!E813</f>
        <v>1204.3520000000001</v>
      </c>
      <c r="K813" s="67">
        <v>0</v>
      </c>
      <c r="L813" s="31">
        <f>+-MIN(NEM!G813,0)</f>
        <v>0</v>
      </c>
      <c r="M813" s="31">
        <f>NB.Hour!H813</f>
        <v>570.08810000000005</v>
      </c>
      <c r="N813" s="33">
        <f>NoSolar!H813</f>
        <v>149.5415117876</v>
      </c>
      <c r="O813" s="33">
        <f>+NEM!P813</f>
        <v>60.091430413799998</v>
      </c>
      <c r="P813" s="33">
        <f>+NB.Hour!N813</f>
        <v>92.547686123000005</v>
      </c>
      <c r="Q813" s="22">
        <f>+SUM(N813,MAX($E813-20,0)*INDEX(Inputs!$F$24:$F$35,MATCH($D813,Inputs!$B$24:$B$35,0)),MAX($F813-20,0)*INDEX(Inputs!$G$24:$G$35,MATCH($D813,Inputs!$B$24:$B$35,0)))</f>
        <v>156.75151178760001</v>
      </c>
      <c r="R813" s="22">
        <f>+SUM(O813,MAX($E813-20,0)*INDEX(Inputs!$F$24:$F$35,MATCH($D813,Inputs!$B$24:$B$35,0)),MAX($F813-20,0)*INDEX(Inputs!$G$24:$G$35,MATCH($D813,Inputs!$B$24:$B$35,0)))</f>
        <v>67.301430413799991</v>
      </c>
      <c r="S813" s="22">
        <f>+SUM(P813,MAX($E813-20,0)*INDEX(Inputs!$F$24:$F$35,MATCH($D813,Inputs!$B$24:$B$35,0)),MAX($F813-20,0)*INDEX(Inputs!$G$24:$G$35,MATCH($D813,Inputs!$B$24:$B$35,0)))</f>
        <v>99.757686122999999</v>
      </c>
      <c r="U813" s="19"/>
    </row>
    <row r="814" spans="2:21" s="46" customFormat="1" x14ac:dyDescent="0.25">
      <c r="B814" s="48" t="s">
        <v>166</v>
      </c>
      <c r="C814" s="8">
        <v>2021</v>
      </c>
      <c r="D814" s="37">
        <v>2</v>
      </c>
      <c r="E814" s="49">
        <f>Data!J814</f>
        <v>27</v>
      </c>
      <c r="F814" s="49">
        <f>+Data!I814</f>
        <v>18.815999999999999</v>
      </c>
      <c r="G814" s="31">
        <f>+NEM!G814</f>
        <v>362.89589999999998</v>
      </c>
      <c r="H814" s="31">
        <f>NoSolar!E814</f>
        <v>1515.0318</v>
      </c>
      <c r="I814" s="31">
        <f>+NEM!M814</f>
        <v>362.89589999999998</v>
      </c>
      <c r="J814" s="31">
        <f>+NB.Hour!E814</f>
        <v>1033.3598999999999</v>
      </c>
      <c r="K814" s="67">
        <v>0</v>
      </c>
      <c r="L814" s="31">
        <f>+-MIN(NEM!G814,0)</f>
        <v>0</v>
      </c>
      <c r="M814" s="31">
        <f>NB.Hour!H814</f>
        <v>670.46400000000006</v>
      </c>
      <c r="N814" s="33">
        <f>NoSolar!H814</f>
        <v>143.5371427956</v>
      </c>
      <c r="O814" s="33">
        <f>+NEM!P814</f>
        <v>34.381483357800001</v>
      </c>
      <c r="P814" s="33">
        <f>+NB.Hour!N814</f>
        <v>72.552339805799988</v>
      </c>
      <c r="Q814" s="22">
        <f>+SUM(N814,MAX($E814-20,0)*INDEX(Inputs!$F$24:$F$35,MATCH($D814,Inputs!$B$24:$B$35,0)),MAX($F814-20,0)*INDEX(Inputs!$G$24:$G$35,MATCH($D814,Inputs!$B$24:$B$35,0)))</f>
        <v>150.74714279560001</v>
      </c>
      <c r="R814" s="22">
        <f>+SUM(O814,MAX($E814-20,0)*INDEX(Inputs!$F$24:$F$35,MATCH($D814,Inputs!$B$24:$B$35,0)),MAX($F814-20,0)*INDEX(Inputs!$G$24:$G$35,MATCH($D814,Inputs!$B$24:$B$35,0)))</f>
        <v>41.591483357800001</v>
      </c>
      <c r="S814" s="22">
        <f>+SUM(P814,MAX($E814-20,0)*INDEX(Inputs!$F$24:$F$35,MATCH($D814,Inputs!$B$24:$B$35,0)),MAX($F814-20,0)*INDEX(Inputs!$G$24:$G$35,MATCH($D814,Inputs!$B$24:$B$35,0)))</f>
        <v>79.762339805799982</v>
      </c>
      <c r="U814" s="19"/>
    </row>
    <row r="815" spans="2:21" s="46" customFormat="1" x14ac:dyDescent="0.25">
      <c r="B815" s="48" t="s">
        <v>166</v>
      </c>
      <c r="C815" s="8">
        <v>2021</v>
      </c>
      <c r="D815" s="37">
        <v>3</v>
      </c>
      <c r="E815" s="49">
        <f>Data!J815</f>
        <v>27</v>
      </c>
      <c r="F815" s="49">
        <f>+Data!I815</f>
        <v>23.167999999999999</v>
      </c>
      <c r="G815" s="31">
        <f>+NEM!G815</f>
        <v>-419.25640000000021</v>
      </c>
      <c r="H815" s="31">
        <f>NoSolar!E815</f>
        <v>1731.5275999999999</v>
      </c>
      <c r="I815" s="31">
        <f>+NEM!M815</f>
        <v>0</v>
      </c>
      <c r="J815" s="31">
        <f>+NB.Hour!E815</f>
        <v>1211.6555999999998</v>
      </c>
      <c r="K815" s="67">
        <v>0</v>
      </c>
      <c r="L815" s="31">
        <f>+-MIN(NEM!G815,0)</f>
        <v>419.25640000000021</v>
      </c>
      <c r="M815" s="31">
        <f>NB.Hour!H815</f>
        <v>1630.912</v>
      </c>
      <c r="N815" s="33">
        <f>NoSolar!H815</f>
        <v>164.04838787919999</v>
      </c>
      <c r="O815" s="33">
        <f>+NEM!P815</f>
        <v>0</v>
      </c>
      <c r="P815" s="33">
        <f>+NB.Hour!N815</f>
        <v>53.129892135199981</v>
      </c>
      <c r="Q815" s="22">
        <f>+SUM(N815,MAX($E815-20,0)*INDEX(Inputs!$F$24:$F$35,MATCH($D815,Inputs!$B$24:$B$35,0)),MAX($F815-20,0)*INDEX(Inputs!$G$24:$G$35,MATCH($D815,Inputs!$B$24:$B$35,0)))</f>
        <v>185.3559878792</v>
      </c>
      <c r="R815" s="22">
        <f>+SUM(O815,MAX($E815-20,0)*INDEX(Inputs!$F$24:$F$35,MATCH($D815,Inputs!$B$24:$B$35,0)),MAX($F815-20,0)*INDEX(Inputs!$G$24:$G$35,MATCH($D815,Inputs!$B$24:$B$35,0)))</f>
        <v>21.307599999999997</v>
      </c>
      <c r="S815" s="22">
        <f>+SUM(P815,MAX($E815-20,0)*INDEX(Inputs!$F$24:$F$35,MATCH($D815,Inputs!$B$24:$B$35,0)),MAX($F815-20,0)*INDEX(Inputs!$G$24:$G$35,MATCH($D815,Inputs!$B$24:$B$35,0)))</f>
        <v>74.437492135199975</v>
      </c>
      <c r="U815" s="19"/>
    </row>
    <row r="816" spans="2:21" s="46" customFormat="1" x14ac:dyDescent="0.25">
      <c r="B816" s="48" t="s">
        <v>166</v>
      </c>
      <c r="C816" s="8">
        <v>2021</v>
      </c>
      <c r="D816" s="37">
        <v>4</v>
      </c>
      <c r="E816" s="49">
        <f>Data!J816</f>
        <v>27</v>
      </c>
      <c r="F816" s="49">
        <f>+Data!I816</f>
        <v>23.04</v>
      </c>
      <c r="G816" s="31">
        <f>+NEM!G816</f>
        <v>-878.63210000000004</v>
      </c>
      <c r="H816" s="31">
        <f>NoSolar!E816</f>
        <v>1672.7038</v>
      </c>
      <c r="I816" s="31">
        <f>+NEM!M816</f>
        <v>0</v>
      </c>
      <c r="J816" s="31">
        <f>+NB.Hour!E816</f>
        <v>1019.9279</v>
      </c>
      <c r="K816" s="67">
        <v>0</v>
      </c>
      <c r="L816" s="31">
        <f>+-MIN(NEM!G816,0)</f>
        <v>878.63210000000004</v>
      </c>
      <c r="M816" s="31">
        <f>NB.Hour!H816</f>
        <v>1898.56</v>
      </c>
      <c r="N816" s="33">
        <f>NoSolar!H816</f>
        <v>158.47530341960001</v>
      </c>
      <c r="O816" s="33">
        <f>+NEM!P816</f>
        <v>0</v>
      </c>
      <c r="P816" s="33">
        <f>+NB.Hour!N816</f>
        <v>24.845455501800004</v>
      </c>
      <c r="Q816" s="22">
        <f>+SUM(N816,MAX($E816-20,0)*INDEX(Inputs!$F$24:$F$35,MATCH($D816,Inputs!$B$24:$B$35,0)),MAX($F816-20,0)*INDEX(Inputs!$G$24:$G$35,MATCH($D816,Inputs!$B$24:$B$35,0)))</f>
        <v>179.21330341960001</v>
      </c>
      <c r="R816" s="22">
        <f>+SUM(O816,MAX($E816-20,0)*INDEX(Inputs!$F$24:$F$35,MATCH($D816,Inputs!$B$24:$B$35,0)),MAX($F816-20,0)*INDEX(Inputs!$G$24:$G$35,MATCH($D816,Inputs!$B$24:$B$35,0)))</f>
        <v>20.737999999999996</v>
      </c>
      <c r="S816" s="22">
        <f>+SUM(P816,MAX($E816-20,0)*INDEX(Inputs!$F$24:$F$35,MATCH($D816,Inputs!$B$24:$B$35,0)),MAX($F816-20,0)*INDEX(Inputs!$G$24:$G$35,MATCH($D816,Inputs!$B$24:$B$35,0)))</f>
        <v>45.583455501800003</v>
      </c>
      <c r="U816" s="19"/>
    </row>
    <row r="817" spans="2:21" s="46" customFormat="1" x14ac:dyDescent="0.25">
      <c r="B817" s="48" t="s">
        <v>166</v>
      </c>
      <c r="C817" s="8">
        <v>2021</v>
      </c>
      <c r="D817" s="37">
        <v>5</v>
      </c>
      <c r="E817" s="49">
        <f>Data!J817</f>
        <v>27</v>
      </c>
      <c r="F817" s="49">
        <f>+Data!I817</f>
        <v>31.488</v>
      </c>
      <c r="G817" s="31">
        <f>+NEM!G817</f>
        <v>1537.0158999999999</v>
      </c>
      <c r="H817" s="31">
        <f>NoSolar!E817</f>
        <v>4283.9278999999997</v>
      </c>
      <c r="I817" s="31">
        <f>+NEM!M817</f>
        <v>239.12739999999962</v>
      </c>
      <c r="J817" s="31">
        <f>+NB.Hour!E817</f>
        <v>2720.5439999999999</v>
      </c>
      <c r="K817" s="67">
        <v>0</v>
      </c>
      <c r="L817" s="31">
        <f>+-MIN(NEM!G817,0)</f>
        <v>0</v>
      </c>
      <c r="M817" s="31">
        <f>NB.Hour!H817</f>
        <v>1183.5281</v>
      </c>
      <c r="N817" s="33">
        <f>NoSolar!H817</f>
        <v>290.42447746840003</v>
      </c>
      <c r="O817" s="33">
        <f>+NEM!P817</f>
        <v>22.655408130799966</v>
      </c>
      <c r="P817" s="33">
        <f>+NB.Hour!N817</f>
        <v>176.579965163</v>
      </c>
      <c r="Q817" s="22">
        <f>+SUM(N817,MAX($E817-20,0)*INDEX(Inputs!$F$24:$F$35,MATCH($D817,Inputs!$B$24:$B$35,0)),MAX($F817-20,0)*INDEX(Inputs!$G$24:$G$35,MATCH($D817,Inputs!$B$24:$B$35,0)))</f>
        <v>348.75607746840001</v>
      </c>
      <c r="R817" s="22">
        <f>+SUM(O817,MAX($E817-20,0)*INDEX(Inputs!$F$24:$F$35,MATCH($D817,Inputs!$B$24:$B$35,0)),MAX($F817-20,0)*INDEX(Inputs!$G$24:$G$35,MATCH($D817,Inputs!$B$24:$B$35,0)))</f>
        <v>80.987008130799964</v>
      </c>
      <c r="S817" s="22">
        <f>+SUM(P817,MAX($E817-20,0)*INDEX(Inputs!$F$24:$F$35,MATCH($D817,Inputs!$B$24:$B$35,0)),MAX($F817-20,0)*INDEX(Inputs!$G$24:$G$35,MATCH($D817,Inputs!$B$24:$B$35,0)))</f>
        <v>234.91156516300001</v>
      </c>
      <c r="U817" s="19"/>
    </row>
    <row r="818" spans="2:21" s="46" customFormat="1" x14ac:dyDescent="0.25">
      <c r="B818" s="48" t="s">
        <v>166</v>
      </c>
      <c r="C818" s="8">
        <v>2021</v>
      </c>
      <c r="D818" s="37">
        <v>6</v>
      </c>
      <c r="E818" s="49">
        <f>Data!J818</f>
        <v>31</v>
      </c>
      <c r="F818" s="49">
        <f>+Data!I818</f>
        <v>23.423999999999999</v>
      </c>
      <c r="G818" s="31">
        <f>+NEM!G818</f>
        <v>1396.8721</v>
      </c>
      <c r="H818" s="31">
        <f>NoSolar!E818</f>
        <v>4347.92</v>
      </c>
      <c r="I818" s="31">
        <f>+NEM!M818</f>
        <v>1396.8721</v>
      </c>
      <c r="J818" s="31">
        <f>+NB.Hour!E818</f>
        <v>2491.2721000000001</v>
      </c>
      <c r="K818" s="67">
        <v>0</v>
      </c>
      <c r="L818" s="31">
        <f>+-MIN(NEM!G818,0)</f>
        <v>0</v>
      </c>
      <c r="M818" s="31">
        <f>NB.Hour!H818</f>
        <v>1094.4000000000001</v>
      </c>
      <c r="N818" s="33">
        <f>NoSolar!H818</f>
        <v>324.88127071999997</v>
      </c>
      <c r="O818" s="33">
        <f>+NEM!P818</f>
        <v>147.020788525</v>
      </c>
      <c r="P818" s="33">
        <f>+NB.Hour!N818</f>
        <v>193.0535476236</v>
      </c>
      <c r="Q818" s="22">
        <f>+SUM(N818,MAX($E818-20,0)*INDEX(Inputs!$F$24:$F$35,MATCH($D818,Inputs!$B$24:$B$35,0)),MAX($F818-20,0)*INDEX(Inputs!$G$24:$G$35,MATCH($D818,Inputs!$B$24:$B$35,0)))</f>
        <v>356.96071071999995</v>
      </c>
      <c r="R818" s="22">
        <f>+SUM(O818,MAX($E818-20,0)*INDEX(Inputs!$F$24:$F$35,MATCH($D818,Inputs!$B$24:$B$35,0)),MAX($F818-20,0)*INDEX(Inputs!$G$24:$G$35,MATCH($D818,Inputs!$B$24:$B$35,0)))</f>
        <v>179.10022852500001</v>
      </c>
      <c r="S818" s="22">
        <f>+SUM(P818,MAX($E818-20,0)*INDEX(Inputs!$F$24:$F$35,MATCH($D818,Inputs!$B$24:$B$35,0)),MAX($F818-20,0)*INDEX(Inputs!$G$24:$G$35,MATCH($D818,Inputs!$B$24:$B$35,0)))</f>
        <v>225.1329876236</v>
      </c>
      <c r="U818" s="19"/>
    </row>
    <row r="819" spans="2:21" s="46" customFormat="1" x14ac:dyDescent="0.25">
      <c r="B819" s="48" t="s">
        <v>166</v>
      </c>
      <c r="C819" s="8">
        <v>2021</v>
      </c>
      <c r="D819" s="37">
        <v>7</v>
      </c>
      <c r="E819" s="49">
        <f>Data!J819</f>
        <v>31</v>
      </c>
      <c r="F819" s="49">
        <f>+Data!I819</f>
        <v>11.904</v>
      </c>
      <c r="G819" s="31">
        <f>+NEM!G819</f>
        <v>2282.5679</v>
      </c>
      <c r="H819" s="31">
        <f>NoSolar!E819</f>
        <v>4692.3759</v>
      </c>
      <c r="I819" s="31">
        <f>+NEM!M819</f>
        <v>2282.5679</v>
      </c>
      <c r="J819" s="31">
        <f>+NB.Hour!E819</f>
        <v>3000.92</v>
      </c>
      <c r="K819" s="67">
        <v>0</v>
      </c>
      <c r="L819" s="31">
        <f>+-MIN(NEM!G819,0)</f>
        <v>0</v>
      </c>
      <c r="M819" s="31">
        <f>NB.Hour!H819</f>
        <v>718.35209999999995</v>
      </c>
      <c r="N819" s="33">
        <f>NoSolar!H819</f>
        <v>341.66178434440002</v>
      </c>
      <c r="O819" s="33">
        <f>+NEM!P819</f>
        <v>224.2655778164</v>
      </c>
      <c r="P819" s="33">
        <f>+NB.Hour!N819</f>
        <v>232.09992581899996</v>
      </c>
      <c r="Q819" s="22">
        <f>+SUM(N819,MAX($E819-20,0)*INDEX(Inputs!$F$24:$F$35,MATCH($D819,Inputs!$B$24:$B$35,0)),MAX($F819-20,0)*INDEX(Inputs!$G$24:$G$35,MATCH($D819,Inputs!$B$24:$B$35,0)))</f>
        <v>352.9917843444</v>
      </c>
      <c r="R819" s="22">
        <f>+SUM(O819,MAX($E819-20,0)*INDEX(Inputs!$F$24:$F$35,MATCH($D819,Inputs!$B$24:$B$35,0)),MAX($F819-20,0)*INDEX(Inputs!$G$24:$G$35,MATCH($D819,Inputs!$B$24:$B$35,0)))</f>
        <v>235.59557781640001</v>
      </c>
      <c r="S819" s="22">
        <f>+SUM(P819,MAX($E819-20,0)*INDEX(Inputs!$F$24:$F$35,MATCH($D819,Inputs!$B$24:$B$35,0)),MAX($F819-20,0)*INDEX(Inputs!$G$24:$G$35,MATCH($D819,Inputs!$B$24:$B$35,0)))</f>
        <v>243.42992581899998</v>
      </c>
      <c r="U819" s="19"/>
    </row>
    <row r="820" spans="2:21" s="46" customFormat="1" x14ac:dyDescent="0.25">
      <c r="B820" s="48" t="s">
        <v>166</v>
      </c>
      <c r="C820" s="8">
        <v>2021</v>
      </c>
      <c r="D820" s="37">
        <v>8</v>
      </c>
      <c r="E820" s="49">
        <f>Data!J820</f>
        <v>30</v>
      </c>
      <c r="F820" s="49">
        <f>+Data!I820</f>
        <v>10.112</v>
      </c>
      <c r="G820" s="31">
        <f>+NEM!G820</f>
        <v>298.40800000000036</v>
      </c>
      <c r="H820" s="31">
        <f>NoSolar!E820</f>
        <v>2554.2240000000002</v>
      </c>
      <c r="I820" s="31">
        <f>+NEM!M820</f>
        <v>298.40800000000036</v>
      </c>
      <c r="J820" s="31">
        <f>+NB.Hour!E820</f>
        <v>1332.1600000000003</v>
      </c>
      <c r="K820" s="67">
        <v>0</v>
      </c>
      <c r="L820" s="31">
        <f>+-MIN(NEM!G820,0)</f>
        <v>0</v>
      </c>
      <c r="M820" s="31">
        <f>NB.Hour!H820</f>
        <v>1033.752</v>
      </c>
      <c r="N820" s="33">
        <f>NoSolar!H820</f>
        <v>237.49957638400002</v>
      </c>
      <c r="O820" s="33">
        <f>+NEM!P820</f>
        <v>31.407442000000035</v>
      </c>
      <c r="P820" s="33">
        <f>+NB.Hour!N820</f>
        <v>101.12367688</v>
      </c>
      <c r="Q820" s="22">
        <f>+SUM(N820,MAX($E820-20,0)*INDEX(Inputs!$F$24:$F$35,MATCH($D820,Inputs!$B$24:$B$35,0)),MAX($F820-20,0)*INDEX(Inputs!$G$24:$G$35,MATCH($D820,Inputs!$B$24:$B$35,0)))</f>
        <v>247.79957638400003</v>
      </c>
      <c r="R820" s="22">
        <f>+SUM(O820,MAX($E820-20,0)*INDEX(Inputs!$F$24:$F$35,MATCH($D820,Inputs!$B$24:$B$35,0)),MAX($F820-20,0)*INDEX(Inputs!$G$24:$G$35,MATCH($D820,Inputs!$B$24:$B$35,0)))</f>
        <v>41.707442000000036</v>
      </c>
      <c r="S820" s="22">
        <f>+SUM(P820,MAX($E820-20,0)*INDEX(Inputs!$F$24:$F$35,MATCH($D820,Inputs!$B$24:$B$35,0)),MAX($F820-20,0)*INDEX(Inputs!$G$24:$G$35,MATCH($D820,Inputs!$B$24:$B$35,0)))</f>
        <v>111.42367688</v>
      </c>
      <c r="U820" s="19"/>
    </row>
    <row r="821" spans="2:21" s="46" customFormat="1" x14ac:dyDescent="0.25">
      <c r="B821" s="48" t="s">
        <v>166</v>
      </c>
      <c r="C821" s="8">
        <v>2021</v>
      </c>
      <c r="D821" s="37">
        <v>9</v>
      </c>
      <c r="E821" s="49">
        <f>Data!J821</f>
        <v>30</v>
      </c>
      <c r="F821" s="49">
        <f>+Data!I821</f>
        <v>24.064</v>
      </c>
      <c r="G821" s="31">
        <f>+NEM!G821</f>
        <v>909.375</v>
      </c>
      <c r="H821" s="31">
        <f>NoSolar!E821</f>
        <v>3052.913</v>
      </c>
      <c r="I821" s="31">
        <f>+NEM!M821</f>
        <v>909.375</v>
      </c>
      <c r="J821" s="31">
        <f>+NB.Hour!E821</f>
        <v>1996.9820999999999</v>
      </c>
      <c r="K821" s="67">
        <v>0</v>
      </c>
      <c r="L821" s="31">
        <f>+-MIN(NEM!G821,0)</f>
        <v>0</v>
      </c>
      <c r="M821" s="31">
        <f>NB.Hour!H821</f>
        <v>1087.6070999999999</v>
      </c>
      <c r="N821" s="33">
        <f>NoSolar!H821</f>
        <v>236.018542948</v>
      </c>
      <c r="O821" s="33">
        <f>+NEM!P821</f>
        <v>86.156006250000004</v>
      </c>
      <c r="P821" s="33">
        <f>+NB.Hour!N821</f>
        <v>148.07565366720002</v>
      </c>
      <c r="Q821" s="22">
        <f>+SUM(N821,MAX($E821-20,0)*INDEX(Inputs!$F$24:$F$35,MATCH($D821,Inputs!$B$24:$B$35,0)),MAX($F821-20,0)*INDEX(Inputs!$G$24:$G$35,MATCH($D821,Inputs!$B$24:$B$35,0)))</f>
        <v>264.40334294800004</v>
      </c>
      <c r="R821" s="22">
        <f>+SUM(O821,MAX($E821-20,0)*INDEX(Inputs!$F$24:$F$35,MATCH($D821,Inputs!$B$24:$B$35,0)),MAX($F821-20,0)*INDEX(Inputs!$G$24:$G$35,MATCH($D821,Inputs!$B$24:$B$35,0)))</f>
        <v>114.54080625</v>
      </c>
      <c r="S821" s="22">
        <f>+SUM(P821,MAX($E821-20,0)*INDEX(Inputs!$F$24:$F$35,MATCH($D821,Inputs!$B$24:$B$35,0)),MAX($F821-20,0)*INDEX(Inputs!$G$24:$G$35,MATCH($D821,Inputs!$B$24:$B$35,0)))</f>
        <v>176.46045366720003</v>
      </c>
      <c r="U821" s="19"/>
    </row>
    <row r="822" spans="2:21" s="46" customFormat="1" x14ac:dyDescent="0.25">
      <c r="B822" s="48" t="s">
        <v>166</v>
      </c>
      <c r="C822" s="8">
        <v>2021</v>
      </c>
      <c r="D822" s="37">
        <v>10</v>
      </c>
      <c r="E822" s="49">
        <f>Data!J822</f>
        <v>30</v>
      </c>
      <c r="F822" s="49">
        <f>+Data!I822</f>
        <v>20.48</v>
      </c>
      <c r="G822" s="31">
        <f>+NEM!G822</f>
        <v>478.85200000000009</v>
      </c>
      <c r="H822" s="31">
        <f>NoSolar!E822</f>
        <v>1940.682</v>
      </c>
      <c r="I822" s="31">
        <f>+NEM!M822</f>
        <v>478.85200000000009</v>
      </c>
      <c r="J822" s="31">
        <f>+NB.Hour!E822</f>
        <v>1387.3471</v>
      </c>
      <c r="K822" s="67">
        <v>0</v>
      </c>
      <c r="L822" s="31">
        <f>+-MIN(NEM!G822,0)</f>
        <v>0</v>
      </c>
      <c r="M822" s="31">
        <f>NB.Hour!H822</f>
        <v>908.49509999999998</v>
      </c>
      <c r="N822" s="33">
        <f>NoSolar!H822</f>
        <v>183.86409404400001</v>
      </c>
      <c r="O822" s="33">
        <f>+NEM!P822</f>
        <v>45.367396184000015</v>
      </c>
      <c r="P822" s="33">
        <f>+NB.Hour!N822</f>
        <v>97.089839217199994</v>
      </c>
      <c r="Q822" s="22">
        <f>+SUM(N822,MAX($E822-20,0)*INDEX(Inputs!$F$24:$F$35,MATCH($D822,Inputs!$B$24:$B$35,0)),MAX($F822-20,0)*INDEX(Inputs!$G$24:$G$35,MATCH($D822,Inputs!$B$24:$B$35,0)))</f>
        <v>196.30009404400002</v>
      </c>
      <c r="R822" s="22">
        <f>+SUM(O822,MAX($E822-20,0)*INDEX(Inputs!$F$24:$F$35,MATCH($D822,Inputs!$B$24:$B$35,0)),MAX($F822-20,0)*INDEX(Inputs!$G$24:$G$35,MATCH($D822,Inputs!$B$24:$B$35,0)))</f>
        <v>57.803396184000015</v>
      </c>
      <c r="S822" s="22">
        <f>+SUM(P822,MAX($E822-20,0)*INDEX(Inputs!$F$24:$F$35,MATCH($D822,Inputs!$B$24:$B$35,0)),MAX($F822-20,0)*INDEX(Inputs!$G$24:$G$35,MATCH($D822,Inputs!$B$24:$B$35,0)))</f>
        <v>109.52583921719999</v>
      </c>
      <c r="U822" s="19"/>
    </row>
    <row r="823" spans="2:21" s="46" customFormat="1" x14ac:dyDescent="0.25">
      <c r="B823" s="48" t="s">
        <v>166</v>
      </c>
      <c r="C823" s="8">
        <v>2021</v>
      </c>
      <c r="D823" s="37">
        <v>11</v>
      </c>
      <c r="E823" s="49">
        <f>Data!J823</f>
        <v>30</v>
      </c>
      <c r="F823" s="49">
        <f>+Data!I823</f>
        <v>17.28</v>
      </c>
      <c r="G823" s="31">
        <f>+NEM!G823</f>
        <v>490.81799999999998</v>
      </c>
      <c r="H823" s="31">
        <f>NoSolar!E823</f>
        <v>1605.1279999999999</v>
      </c>
      <c r="I823" s="31">
        <f>+NEM!M823</f>
        <v>490.81799999999998</v>
      </c>
      <c r="J823" s="31">
        <f>+NB.Hour!E823</f>
        <v>1229.1919</v>
      </c>
      <c r="K823" s="67">
        <v>0</v>
      </c>
      <c r="L823" s="31">
        <f>+-MIN(NEM!G823,0)</f>
        <v>0</v>
      </c>
      <c r="M823" s="31">
        <f>NB.Hour!H823</f>
        <v>738.37390000000005</v>
      </c>
      <c r="N823" s="33">
        <f>NoSolar!H823</f>
        <v>152.073036976</v>
      </c>
      <c r="O823" s="33">
        <f>+NEM!P823</f>
        <v>46.501078956000001</v>
      </c>
      <c r="P823" s="33">
        <f>+NB.Hour!N823</f>
        <v>88.538181830799999</v>
      </c>
      <c r="Q823" s="22">
        <f>+SUM(N823,MAX($E823-20,0)*INDEX(Inputs!$F$24:$F$35,MATCH($D823,Inputs!$B$24:$B$35,0)),MAX($F823-20,0)*INDEX(Inputs!$G$24:$G$35,MATCH($D823,Inputs!$B$24:$B$35,0)))</f>
        <v>162.37303697600001</v>
      </c>
      <c r="R823" s="22">
        <f>+SUM(O823,MAX($E823-20,0)*INDEX(Inputs!$F$24:$F$35,MATCH($D823,Inputs!$B$24:$B$35,0)),MAX($F823-20,0)*INDEX(Inputs!$G$24:$G$35,MATCH($D823,Inputs!$B$24:$B$35,0)))</f>
        <v>56.801078955999998</v>
      </c>
      <c r="S823" s="22">
        <f>+SUM(P823,MAX($E823-20,0)*INDEX(Inputs!$F$24:$F$35,MATCH($D823,Inputs!$B$24:$B$35,0)),MAX($F823-20,0)*INDEX(Inputs!$G$24:$G$35,MATCH($D823,Inputs!$B$24:$B$35,0)))</f>
        <v>98.838181830799996</v>
      </c>
      <c r="U823" s="19"/>
    </row>
    <row r="824" spans="2:21" s="46" customFormat="1" x14ac:dyDescent="0.25">
      <c r="B824" s="48" t="s">
        <v>166</v>
      </c>
      <c r="C824" s="8">
        <v>2021</v>
      </c>
      <c r="D824" s="37">
        <v>12</v>
      </c>
      <c r="E824" s="49">
        <f>Data!J824</f>
        <v>30</v>
      </c>
      <c r="F824" s="49">
        <f>+Data!I824</f>
        <v>12.288</v>
      </c>
      <c r="G824" s="31">
        <f>+NEM!G824</f>
        <v>1473.7489999999998</v>
      </c>
      <c r="H824" s="31">
        <f>NoSolar!E824</f>
        <v>2035.1949999999999</v>
      </c>
      <c r="I824" s="31">
        <f>+NEM!M824</f>
        <v>1473.7489999999998</v>
      </c>
      <c r="J824" s="31">
        <f>+NB.Hour!E824</f>
        <v>1744.4690000000001</v>
      </c>
      <c r="K824" s="67">
        <v>0</v>
      </c>
      <c r="L824" s="31">
        <f>+-MIN(NEM!G824,0)</f>
        <v>0</v>
      </c>
      <c r="M824" s="31">
        <f>NB.Hour!H824</f>
        <v>270.72000000000003</v>
      </c>
      <c r="N824" s="33">
        <f>NoSolar!H824</f>
        <v>191.03947822000001</v>
      </c>
      <c r="O824" s="33">
        <f>+NEM!P824</f>
        <v>139.62592775799999</v>
      </c>
      <c r="P824" s="33">
        <f>+NB.Hour!N824</f>
        <v>155.03855879800003</v>
      </c>
      <c r="Q824" s="22">
        <f>+SUM(N824,MAX($E824-20,0)*INDEX(Inputs!$F$24:$F$35,MATCH($D824,Inputs!$B$24:$B$35,0)),MAX($F824-20,0)*INDEX(Inputs!$G$24:$G$35,MATCH($D824,Inputs!$B$24:$B$35,0)))</f>
        <v>201.33947822000002</v>
      </c>
      <c r="R824" s="22">
        <f>+SUM(O824,MAX($E824-20,0)*INDEX(Inputs!$F$24:$F$35,MATCH($D824,Inputs!$B$24:$B$35,0)),MAX($F824-20,0)*INDEX(Inputs!$G$24:$G$35,MATCH($D824,Inputs!$B$24:$B$35,0)))</f>
        <v>149.925927758</v>
      </c>
      <c r="S824" s="22">
        <f>+SUM(P824,MAX($E824-20,0)*INDEX(Inputs!$F$24:$F$35,MATCH($D824,Inputs!$B$24:$B$35,0)),MAX($F824-20,0)*INDEX(Inputs!$G$24:$G$35,MATCH($D824,Inputs!$B$24:$B$35,0)))</f>
        <v>165.33855879800004</v>
      </c>
      <c r="U824" s="19"/>
    </row>
    <row r="825" spans="2:21" s="46" customFormat="1" x14ac:dyDescent="0.25">
      <c r="B825" s="48" t="s">
        <v>167</v>
      </c>
      <c r="C825" s="8">
        <v>2021</v>
      </c>
      <c r="D825" s="37">
        <v>1</v>
      </c>
      <c r="E825" s="49">
        <f>Data!J825</f>
        <v>168</v>
      </c>
      <c r="F825" s="49">
        <f>+Data!I825</f>
        <v>118.288</v>
      </c>
      <c r="G825" s="31">
        <f>+NEM!G825</f>
        <v>36195.234400000001</v>
      </c>
      <c r="H825" s="31">
        <f>NoSolar!E825</f>
        <v>38222.608</v>
      </c>
      <c r="I825" s="31">
        <f>+NEM!M825</f>
        <v>36195.234400000001</v>
      </c>
      <c r="J825" s="31">
        <f>+NB.Hour!E825</f>
        <v>36195.234400000001</v>
      </c>
      <c r="K825" s="67">
        <v>0</v>
      </c>
      <c r="L825" s="31">
        <f>+-MIN(NEM!G825,0)</f>
        <v>0</v>
      </c>
      <c r="M825" s="31">
        <f>NB.Hour!H825</f>
        <v>0</v>
      </c>
      <c r="N825" s="33">
        <f>NoSolar!H825</f>
        <v>1790.3783831679998</v>
      </c>
      <c r="O825" s="33">
        <f>+NEM!P825</f>
        <v>1700.7765795424</v>
      </c>
      <c r="P825" s="33">
        <f>+NB.Hour!N825</f>
        <v>1700.7765795424</v>
      </c>
      <c r="Q825" s="22">
        <f>+SUM(N825,MAX($E825-20,0)*INDEX(Inputs!$F$24:$F$35,MATCH($D825,Inputs!$B$24:$B$35,0)),MAX($F825-20,0)*INDEX(Inputs!$G$24:$G$35,MATCH($D825,Inputs!$B$24:$B$35,0)))</f>
        <v>2380.199983168</v>
      </c>
      <c r="R825" s="22">
        <f>+SUM(O825,MAX($E825-20,0)*INDEX(Inputs!$F$24:$F$35,MATCH($D825,Inputs!$B$24:$B$35,0)),MAX($F825-20,0)*INDEX(Inputs!$G$24:$G$35,MATCH($D825,Inputs!$B$24:$B$35,0)))</f>
        <v>2290.5981795424</v>
      </c>
      <c r="S825" s="22">
        <f>+SUM(P825,MAX($E825-20,0)*INDEX(Inputs!$F$24:$F$35,MATCH($D825,Inputs!$B$24:$B$35,0)),MAX($F825-20,0)*INDEX(Inputs!$G$24:$G$35,MATCH($D825,Inputs!$B$24:$B$35,0)))</f>
        <v>2290.5981795424</v>
      </c>
      <c r="U825" s="19"/>
    </row>
    <row r="826" spans="2:21" s="46" customFormat="1" x14ac:dyDescent="0.25">
      <c r="B826" s="48" t="s">
        <v>167</v>
      </c>
      <c r="C826" s="8">
        <v>2021</v>
      </c>
      <c r="D826" s="37">
        <v>2</v>
      </c>
      <c r="E826" s="49">
        <f>Data!J826</f>
        <v>168</v>
      </c>
      <c r="F826" s="49">
        <f>+Data!I826</f>
        <v>166.12799999999999</v>
      </c>
      <c r="G826" s="31">
        <f>+NEM!G826</f>
        <v>31550.387599999998</v>
      </c>
      <c r="H826" s="31">
        <f>NoSolar!E826</f>
        <v>34749.64</v>
      </c>
      <c r="I826" s="31">
        <f>+NEM!M826</f>
        <v>31550.387599999998</v>
      </c>
      <c r="J826" s="31">
        <f>+NB.Hour!E826</f>
        <v>31550.387599999998</v>
      </c>
      <c r="K826" s="67">
        <v>0</v>
      </c>
      <c r="L826" s="31">
        <f>+-MIN(NEM!G826,0)</f>
        <v>0</v>
      </c>
      <c r="M826" s="31">
        <f>NB.Hour!H826</f>
        <v>0</v>
      </c>
      <c r="N826" s="33">
        <f>NoSolar!H826</f>
        <v>1636.88708944</v>
      </c>
      <c r="O826" s="33">
        <f>+NEM!P826</f>
        <v>1495.4929303695999</v>
      </c>
      <c r="P826" s="33">
        <f>+NB.Hour!N826</f>
        <v>1495.4929303695999</v>
      </c>
      <c r="Q826" s="22">
        <f>+SUM(N826,MAX($E826-20,0)*INDEX(Inputs!$F$24:$F$35,MATCH($D826,Inputs!$B$24:$B$35,0)),MAX($F826-20,0)*INDEX(Inputs!$G$24:$G$35,MATCH($D826,Inputs!$B$24:$B$35,0)))</f>
        <v>2439.5966894399999</v>
      </c>
      <c r="R826" s="22">
        <f>+SUM(O826,MAX($E826-20,0)*INDEX(Inputs!$F$24:$F$35,MATCH($D826,Inputs!$B$24:$B$35,0)),MAX($F826-20,0)*INDEX(Inputs!$G$24:$G$35,MATCH($D826,Inputs!$B$24:$B$35,0)))</f>
        <v>2298.2025303696</v>
      </c>
      <c r="S826" s="22">
        <f>+SUM(P826,MAX($E826-20,0)*INDEX(Inputs!$F$24:$F$35,MATCH($D826,Inputs!$B$24:$B$35,0)),MAX($F826-20,0)*INDEX(Inputs!$G$24:$G$35,MATCH($D826,Inputs!$B$24:$B$35,0)))</f>
        <v>2298.2025303696</v>
      </c>
      <c r="U826" s="19"/>
    </row>
    <row r="827" spans="2:21" s="46" customFormat="1" x14ac:dyDescent="0.25">
      <c r="B827" s="48" t="s">
        <v>167</v>
      </c>
      <c r="C827" s="8">
        <v>2021</v>
      </c>
      <c r="D827" s="37">
        <v>3</v>
      </c>
      <c r="E827" s="49">
        <f>Data!J827</f>
        <v>168</v>
      </c>
      <c r="F827" s="49">
        <f>+Data!I827</f>
        <v>117.304</v>
      </c>
      <c r="G827" s="31">
        <f>+NEM!G827</f>
        <v>30573.511299999998</v>
      </c>
      <c r="H827" s="31">
        <f>NoSolar!E827</f>
        <v>35660.567999999999</v>
      </c>
      <c r="I827" s="31">
        <f>+NEM!M827</f>
        <v>30573.511299999998</v>
      </c>
      <c r="J827" s="31">
        <f>+NB.Hour!E827</f>
        <v>30575.386999999999</v>
      </c>
      <c r="K827" s="67">
        <v>0</v>
      </c>
      <c r="L827" s="31">
        <f>+-MIN(NEM!G827,0)</f>
        <v>0</v>
      </c>
      <c r="M827" s="31">
        <f>NB.Hour!H827</f>
        <v>1.8756999999999999</v>
      </c>
      <c r="N827" s="33">
        <f>NoSolar!H827</f>
        <v>1677.1464633279998</v>
      </c>
      <c r="O827" s="33">
        <f>+NEM!P827</f>
        <v>1452.3189054147999</v>
      </c>
      <c r="P827" s="33">
        <f>+NB.Hour!N827</f>
        <v>1452.3308836349997</v>
      </c>
      <c r="Q827" s="22">
        <f>+SUM(N827,MAX($E827-20,0)*INDEX(Inputs!$F$24:$F$35,MATCH($D827,Inputs!$B$24:$B$35,0)),MAX($F827-20,0)*INDEX(Inputs!$G$24:$G$35,MATCH($D827,Inputs!$B$24:$B$35,0)))</f>
        <v>2262.589263328</v>
      </c>
      <c r="R827" s="22">
        <f>+SUM(O827,MAX($E827-20,0)*INDEX(Inputs!$F$24:$F$35,MATCH($D827,Inputs!$B$24:$B$35,0)),MAX($F827-20,0)*INDEX(Inputs!$G$24:$G$35,MATCH($D827,Inputs!$B$24:$B$35,0)))</f>
        <v>2037.7617054148</v>
      </c>
      <c r="S827" s="22">
        <f>+SUM(P827,MAX($E827-20,0)*INDEX(Inputs!$F$24:$F$35,MATCH($D827,Inputs!$B$24:$B$35,0)),MAX($F827-20,0)*INDEX(Inputs!$G$24:$G$35,MATCH($D827,Inputs!$B$24:$B$35,0)))</f>
        <v>2037.7736836349998</v>
      </c>
      <c r="U827" s="19"/>
    </row>
    <row r="828" spans="2:21" s="46" customFormat="1" x14ac:dyDescent="0.25">
      <c r="B828" s="48" t="s">
        <v>167</v>
      </c>
      <c r="C828" s="8">
        <v>2021</v>
      </c>
      <c r="D828" s="37">
        <v>4</v>
      </c>
      <c r="E828" s="49">
        <f>Data!J828</f>
        <v>168</v>
      </c>
      <c r="F828" s="49">
        <f>+Data!I828</f>
        <v>118.944</v>
      </c>
      <c r="G828" s="31">
        <f>+NEM!G828</f>
        <v>30211.355099999997</v>
      </c>
      <c r="H828" s="31">
        <f>NoSolar!E828</f>
        <v>36077.127999999997</v>
      </c>
      <c r="I828" s="31">
        <f>+NEM!M828</f>
        <v>30211.355099999997</v>
      </c>
      <c r="J828" s="31">
        <f>+NB.Hour!E828</f>
        <v>30221.838800000001</v>
      </c>
      <c r="K828" s="67">
        <v>0</v>
      </c>
      <c r="L828" s="31">
        <f>+-MIN(NEM!G828,0)</f>
        <v>0</v>
      </c>
      <c r="M828" s="31">
        <f>NB.Hour!H828</f>
        <v>10.483700000000001</v>
      </c>
      <c r="N828" s="33">
        <f>NoSolar!H828</f>
        <v>1695.5567490879998</v>
      </c>
      <c r="O828" s="33">
        <f>+NEM!P828</f>
        <v>1436.3130499995998</v>
      </c>
      <c r="P828" s="33">
        <f>+NB.Hour!N828</f>
        <v>1436.3799989078</v>
      </c>
      <c r="Q828" s="22">
        <f>+SUM(N828,MAX($E828-20,0)*INDEX(Inputs!$F$24:$F$35,MATCH($D828,Inputs!$B$24:$B$35,0)),MAX($F828-20,0)*INDEX(Inputs!$G$24:$G$35,MATCH($D828,Inputs!$B$24:$B$35,0)))</f>
        <v>2288.2975490879999</v>
      </c>
      <c r="R828" s="22">
        <f>+SUM(O828,MAX($E828-20,0)*INDEX(Inputs!$F$24:$F$35,MATCH($D828,Inputs!$B$24:$B$35,0)),MAX($F828-20,0)*INDEX(Inputs!$G$24:$G$35,MATCH($D828,Inputs!$B$24:$B$35,0)))</f>
        <v>2029.0538499995998</v>
      </c>
      <c r="S828" s="22">
        <f>+SUM(P828,MAX($E828-20,0)*INDEX(Inputs!$F$24:$F$35,MATCH($D828,Inputs!$B$24:$B$35,0)),MAX($F828-20,0)*INDEX(Inputs!$G$24:$G$35,MATCH($D828,Inputs!$B$24:$B$35,0)))</f>
        <v>2029.1207989078</v>
      </c>
      <c r="U828" s="19"/>
    </row>
    <row r="829" spans="2:21" s="46" customFormat="1" x14ac:dyDescent="0.25">
      <c r="B829" s="48" t="s">
        <v>167</v>
      </c>
      <c r="C829" s="8">
        <v>2021</v>
      </c>
      <c r="D829" s="37">
        <v>5</v>
      </c>
      <c r="E829" s="49">
        <f>Data!J829</f>
        <v>168</v>
      </c>
      <c r="F829" s="49">
        <f>+Data!I829</f>
        <v>125.824</v>
      </c>
      <c r="G829" s="31">
        <f>+NEM!G829</f>
        <v>29157.704099999999</v>
      </c>
      <c r="H829" s="31">
        <f>NoSolar!E829</f>
        <v>35835.536</v>
      </c>
      <c r="I829" s="31">
        <f>+NEM!M829</f>
        <v>29157.704099999999</v>
      </c>
      <c r="J829" s="31">
        <f>+NB.Hour!E829</f>
        <v>29186.6865</v>
      </c>
      <c r="K829" s="67">
        <v>0</v>
      </c>
      <c r="L829" s="31">
        <f>+-MIN(NEM!G829,0)</f>
        <v>0</v>
      </c>
      <c r="M829" s="31">
        <f>NB.Hour!H829</f>
        <v>28.982399999999998</v>
      </c>
      <c r="N829" s="33">
        <f>NoSolar!H829</f>
        <v>1684.8793490559999</v>
      </c>
      <c r="O829" s="33">
        <f>+NEM!P829</f>
        <v>1389.7458904035998</v>
      </c>
      <c r="P829" s="33">
        <f>+NB.Hour!N829</f>
        <v>1389.93097201</v>
      </c>
      <c r="Q829" s="22">
        <f>+SUM(N829,MAX($E829-20,0)*INDEX(Inputs!$F$24:$F$35,MATCH($D829,Inputs!$B$24:$B$35,0)),MAX($F829-20,0)*INDEX(Inputs!$G$24:$G$35,MATCH($D829,Inputs!$B$24:$B$35,0)))</f>
        <v>2308.2361490560002</v>
      </c>
      <c r="R829" s="22">
        <f>+SUM(O829,MAX($E829-20,0)*INDEX(Inputs!$F$24:$F$35,MATCH($D829,Inputs!$B$24:$B$35,0)),MAX($F829-20,0)*INDEX(Inputs!$G$24:$G$35,MATCH($D829,Inputs!$B$24:$B$35,0)))</f>
        <v>2013.1026904035998</v>
      </c>
      <c r="S829" s="22">
        <f>+SUM(P829,MAX($E829-20,0)*INDEX(Inputs!$F$24:$F$35,MATCH($D829,Inputs!$B$24:$B$35,0)),MAX($F829-20,0)*INDEX(Inputs!$G$24:$G$35,MATCH($D829,Inputs!$B$24:$B$35,0)))</f>
        <v>2013.28777201</v>
      </c>
      <c r="U829" s="19"/>
    </row>
    <row r="830" spans="2:21" s="46" customFormat="1" x14ac:dyDescent="0.25">
      <c r="B830" s="48" t="s">
        <v>167</v>
      </c>
      <c r="C830" s="8">
        <v>2021</v>
      </c>
      <c r="D830" s="37">
        <v>6</v>
      </c>
      <c r="E830" s="49">
        <f>Data!J830</f>
        <v>168</v>
      </c>
      <c r="F830" s="49">
        <f>+Data!I830</f>
        <v>97.647999999999996</v>
      </c>
      <c r="G830" s="31">
        <f>+NEM!G830</f>
        <v>21097.636599999998</v>
      </c>
      <c r="H830" s="31">
        <f>NoSolar!E830</f>
        <v>28149.975999999999</v>
      </c>
      <c r="I830" s="31">
        <f>+NEM!M830</f>
        <v>21097.636599999998</v>
      </c>
      <c r="J830" s="31">
        <f>+NB.Hour!E830</f>
        <v>21156.609799999998</v>
      </c>
      <c r="K830" s="67">
        <v>0</v>
      </c>
      <c r="L830" s="31">
        <f>+-MIN(NEM!G830,0)</f>
        <v>0</v>
      </c>
      <c r="M830" s="31">
        <f>NB.Hour!H830</f>
        <v>58.973199999999999</v>
      </c>
      <c r="N830" s="33">
        <f>NoSolar!H830</f>
        <v>1484.4222308159999</v>
      </c>
      <c r="O830" s="33">
        <f>+NEM!P830</f>
        <v>1140.8604646056001</v>
      </c>
      <c r="P830" s="33">
        <f>+NB.Hour!N830</f>
        <v>1141.5036263247998</v>
      </c>
      <c r="Q830" s="22">
        <f>+SUM(N830,MAX($E830-20,0)*INDEX(Inputs!$F$24:$F$35,MATCH($D830,Inputs!$B$24:$B$35,0)),MAX($F830-20,0)*INDEX(Inputs!$G$24:$G$35,MATCH($D830,Inputs!$B$24:$B$35,0)))</f>
        <v>2107.4091108160001</v>
      </c>
      <c r="R830" s="22">
        <f>+SUM(O830,MAX($E830-20,0)*INDEX(Inputs!$F$24:$F$35,MATCH($D830,Inputs!$B$24:$B$35,0)),MAX($F830-20,0)*INDEX(Inputs!$G$24:$G$35,MATCH($D830,Inputs!$B$24:$B$35,0)))</f>
        <v>1763.8473446056</v>
      </c>
      <c r="S830" s="22">
        <f>+SUM(P830,MAX($E830-20,0)*INDEX(Inputs!$F$24:$F$35,MATCH($D830,Inputs!$B$24:$B$35,0)),MAX($F830-20,0)*INDEX(Inputs!$G$24:$G$35,MATCH($D830,Inputs!$B$24:$B$35,0)))</f>
        <v>1764.4905063247998</v>
      </c>
      <c r="U830" s="19"/>
    </row>
    <row r="831" spans="2:21" s="46" customFormat="1" x14ac:dyDescent="0.25">
      <c r="B831" s="48" t="s">
        <v>167</v>
      </c>
      <c r="C831" s="8">
        <v>2021</v>
      </c>
      <c r="D831" s="37">
        <v>7</v>
      </c>
      <c r="E831" s="49">
        <f>Data!J831</f>
        <v>168</v>
      </c>
      <c r="F831" s="49">
        <f>+Data!I831</f>
        <v>102.88800000000001</v>
      </c>
      <c r="G831" s="31">
        <f>+NEM!G831</f>
        <v>25749.921200000001</v>
      </c>
      <c r="H831" s="31">
        <f>NoSolar!E831</f>
        <v>31698.016</v>
      </c>
      <c r="I831" s="31">
        <f>+NEM!M831</f>
        <v>25749.921200000001</v>
      </c>
      <c r="J831" s="31">
        <f>+NB.Hour!E831</f>
        <v>25749.921200000001</v>
      </c>
      <c r="K831" s="67">
        <v>0</v>
      </c>
      <c r="L831" s="31">
        <f>+-MIN(NEM!G831,0)</f>
        <v>0</v>
      </c>
      <c r="M831" s="31">
        <f>NB.Hour!H831</f>
        <v>0</v>
      </c>
      <c r="N831" s="33">
        <f>NoSolar!H831</f>
        <v>1657.2685474560001</v>
      </c>
      <c r="O831" s="33">
        <f>+NEM!P831</f>
        <v>1367.5011611792002</v>
      </c>
      <c r="P831" s="33">
        <f>+NB.Hour!N831</f>
        <v>1367.5011611792002</v>
      </c>
      <c r="Q831" s="22">
        <f>+SUM(N831,MAX($E831-20,0)*INDEX(Inputs!$F$24:$F$35,MATCH($D831,Inputs!$B$24:$B$35,0)),MAX($F831-20,0)*INDEX(Inputs!$G$24:$G$35,MATCH($D831,Inputs!$B$24:$B$35,0)))</f>
        <v>2312.009827456</v>
      </c>
      <c r="R831" s="22">
        <f>+SUM(O831,MAX($E831-20,0)*INDEX(Inputs!$F$24:$F$35,MATCH($D831,Inputs!$B$24:$B$35,0)),MAX($F831-20,0)*INDEX(Inputs!$G$24:$G$35,MATCH($D831,Inputs!$B$24:$B$35,0)))</f>
        <v>2022.2424411792003</v>
      </c>
      <c r="S831" s="22">
        <f>+SUM(P831,MAX($E831-20,0)*INDEX(Inputs!$F$24:$F$35,MATCH($D831,Inputs!$B$24:$B$35,0)),MAX($F831-20,0)*INDEX(Inputs!$G$24:$G$35,MATCH($D831,Inputs!$B$24:$B$35,0)))</f>
        <v>2022.2424411792003</v>
      </c>
      <c r="U831" s="19"/>
    </row>
    <row r="832" spans="2:21" s="46" customFormat="1" x14ac:dyDescent="0.25">
      <c r="B832" s="48" t="s">
        <v>167</v>
      </c>
      <c r="C832" s="8">
        <v>2021</v>
      </c>
      <c r="D832" s="37">
        <v>8</v>
      </c>
      <c r="E832" s="49">
        <f>Data!J832</f>
        <v>168</v>
      </c>
      <c r="F832" s="49">
        <f>+Data!I832</f>
        <v>161.21600000000001</v>
      </c>
      <c r="G832" s="31">
        <f>+NEM!G832</f>
        <v>30864.237799999999</v>
      </c>
      <c r="H832" s="31">
        <f>NoSolar!E832</f>
        <v>36240.311999999998</v>
      </c>
      <c r="I832" s="31">
        <f>+NEM!M832</f>
        <v>30864.237799999999</v>
      </c>
      <c r="J832" s="31">
        <f>+NB.Hour!E832</f>
        <v>30866.1289</v>
      </c>
      <c r="K832" s="67">
        <v>0</v>
      </c>
      <c r="L832" s="31">
        <f>+-MIN(NEM!G832,0)</f>
        <v>0</v>
      </c>
      <c r="M832" s="31">
        <f>NB.Hour!H832</f>
        <v>1.89109999999999</v>
      </c>
      <c r="N832" s="33">
        <f>NoSolar!H832</f>
        <v>1878.5510393919999</v>
      </c>
      <c r="O832" s="33">
        <f>+NEM!P832</f>
        <v>1616.6502086647999</v>
      </c>
      <c r="P832" s="33">
        <f>+NB.Hour!N832</f>
        <v>1616.6708330014001</v>
      </c>
      <c r="Q832" s="22">
        <f>+SUM(N832,MAX($E832-20,0)*INDEX(Inputs!$F$24:$F$35,MATCH($D832,Inputs!$B$24:$B$35,0)),MAX($F832-20,0)*INDEX(Inputs!$G$24:$G$35,MATCH($D832,Inputs!$B$24:$B$35,0)))</f>
        <v>2886.7599993919998</v>
      </c>
      <c r="R832" s="22">
        <f>+SUM(O832,MAX($E832-20,0)*INDEX(Inputs!$F$24:$F$35,MATCH($D832,Inputs!$B$24:$B$35,0)),MAX($F832-20,0)*INDEX(Inputs!$G$24:$G$35,MATCH($D832,Inputs!$B$24:$B$35,0)))</f>
        <v>2624.8591686648001</v>
      </c>
      <c r="S832" s="22">
        <f>+SUM(P832,MAX($E832-20,0)*INDEX(Inputs!$F$24:$F$35,MATCH($D832,Inputs!$B$24:$B$35,0)),MAX($F832-20,0)*INDEX(Inputs!$G$24:$G$35,MATCH($D832,Inputs!$B$24:$B$35,0)))</f>
        <v>2624.8797930014002</v>
      </c>
      <c r="U832" s="19"/>
    </row>
    <row r="833" spans="2:21" s="46" customFormat="1" x14ac:dyDescent="0.25">
      <c r="B833" s="48" t="s">
        <v>167</v>
      </c>
      <c r="C833" s="8">
        <v>2021</v>
      </c>
      <c r="D833" s="37">
        <v>9</v>
      </c>
      <c r="E833" s="49">
        <f>Data!J833</f>
        <v>167</v>
      </c>
      <c r="F833" s="49">
        <f>+Data!I833</f>
        <v>167.11199999999999</v>
      </c>
      <c r="G833" s="31">
        <f>+NEM!G833</f>
        <v>33974.850000000006</v>
      </c>
      <c r="H833" s="31">
        <f>NoSolar!E833</f>
        <v>39062.016000000003</v>
      </c>
      <c r="I833" s="31">
        <f>+NEM!M833</f>
        <v>33974.850000000006</v>
      </c>
      <c r="J833" s="31">
        <f>+NB.Hour!E833</f>
        <v>33998.033300000003</v>
      </c>
      <c r="K833" s="67">
        <v>0</v>
      </c>
      <c r="L833" s="31">
        <f>+-MIN(NEM!G833,0)</f>
        <v>0</v>
      </c>
      <c r="M833" s="31">
        <f>NB.Hour!H833</f>
        <v>23.183299999999999</v>
      </c>
      <c r="N833" s="33">
        <f>NoSolar!H833</f>
        <v>1827.476859136</v>
      </c>
      <c r="O833" s="33">
        <f>+NEM!P833</f>
        <v>1602.6444706000002</v>
      </c>
      <c r="P833" s="33">
        <f>+NB.Hour!N833</f>
        <v>1602.7925191538</v>
      </c>
      <c r="Q833" s="22">
        <f>+SUM(N833,MAX($E833-20,0)*INDEX(Inputs!$F$24:$F$35,MATCH($D833,Inputs!$B$24:$B$35,0)),MAX($F833-20,0)*INDEX(Inputs!$G$24:$G$35,MATCH($D833,Inputs!$B$24:$B$35,0)))</f>
        <v>2633.5352591360001</v>
      </c>
      <c r="R833" s="22">
        <f>+SUM(O833,MAX($E833-20,0)*INDEX(Inputs!$F$24:$F$35,MATCH($D833,Inputs!$B$24:$B$35,0)),MAX($F833-20,0)*INDEX(Inputs!$G$24:$G$35,MATCH($D833,Inputs!$B$24:$B$35,0)))</f>
        <v>2408.7028706000001</v>
      </c>
      <c r="S833" s="22">
        <f>+SUM(P833,MAX($E833-20,0)*INDEX(Inputs!$F$24:$F$35,MATCH($D833,Inputs!$B$24:$B$35,0)),MAX($F833-20,0)*INDEX(Inputs!$G$24:$G$35,MATCH($D833,Inputs!$B$24:$B$35,0)))</f>
        <v>2408.8509191538001</v>
      </c>
      <c r="U833" s="19"/>
    </row>
    <row r="834" spans="2:21" s="46" customFormat="1" x14ac:dyDescent="0.25">
      <c r="B834" s="48" t="s">
        <v>167</v>
      </c>
      <c r="C834" s="8">
        <v>2021</v>
      </c>
      <c r="D834" s="37">
        <v>10</v>
      </c>
      <c r="E834" s="49">
        <f>Data!J834</f>
        <v>159</v>
      </c>
      <c r="F834" s="49">
        <f>+Data!I834</f>
        <v>133.03200000000001</v>
      </c>
      <c r="G834" s="31">
        <f>+NEM!G834</f>
        <v>34929.965100000001</v>
      </c>
      <c r="H834" s="31">
        <f>NoSolar!E834</f>
        <v>38325.68</v>
      </c>
      <c r="I834" s="31">
        <f>+NEM!M834</f>
        <v>34929.965100000001</v>
      </c>
      <c r="J834" s="31">
        <f>+NB.Hour!E834</f>
        <v>34929.965100000001</v>
      </c>
      <c r="K834" s="67">
        <v>0</v>
      </c>
      <c r="L834" s="31">
        <f>+-MIN(NEM!G834,0)</f>
        <v>0</v>
      </c>
      <c r="M834" s="31">
        <f>NB.Hour!H834</f>
        <v>0</v>
      </c>
      <c r="N834" s="33">
        <f>NoSolar!H834</f>
        <v>1794.93375328</v>
      </c>
      <c r="O834" s="33">
        <f>+NEM!P834</f>
        <v>1644.8567375595999</v>
      </c>
      <c r="P834" s="33">
        <f>+NB.Hour!N834</f>
        <v>1644.8567375595999</v>
      </c>
      <c r="Q834" s="22">
        <f>+SUM(N834,MAX($E834-20,0)*INDEX(Inputs!$F$24:$F$35,MATCH($D834,Inputs!$B$24:$B$35,0)),MAX($F834-20,0)*INDEX(Inputs!$G$24:$G$35,MATCH($D834,Inputs!$B$24:$B$35,0)))</f>
        <v>2441.0961532800002</v>
      </c>
      <c r="R834" s="22">
        <f>+SUM(O834,MAX($E834-20,0)*INDEX(Inputs!$F$24:$F$35,MATCH($D834,Inputs!$B$24:$B$35,0)),MAX($F834-20,0)*INDEX(Inputs!$G$24:$G$35,MATCH($D834,Inputs!$B$24:$B$35,0)))</f>
        <v>2291.0191375596</v>
      </c>
      <c r="S834" s="22">
        <f>+SUM(P834,MAX($E834-20,0)*INDEX(Inputs!$F$24:$F$35,MATCH($D834,Inputs!$B$24:$B$35,0)),MAX($F834-20,0)*INDEX(Inputs!$G$24:$G$35,MATCH($D834,Inputs!$B$24:$B$35,0)))</f>
        <v>2291.0191375596</v>
      </c>
      <c r="U834" s="19"/>
    </row>
    <row r="835" spans="2:21" s="46" customFormat="1" x14ac:dyDescent="0.25">
      <c r="B835" s="48" t="s">
        <v>167</v>
      </c>
      <c r="C835" s="8">
        <v>2021</v>
      </c>
      <c r="D835" s="37">
        <v>11</v>
      </c>
      <c r="E835" s="49">
        <f>Data!J835</f>
        <v>159</v>
      </c>
      <c r="F835" s="49">
        <f>+Data!I835</f>
        <v>119.6</v>
      </c>
      <c r="G835" s="31">
        <f>+NEM!G835</f>
        <v>34265.082999999999</v>
      </c>
      <c r="H835" s="31">
        <f>NoSolar!E835</f>
        <v>36763.527999999998</v>
      </c>
      <c r="I835" s="31">
        <f>+NEM!M835</f>
        <v>34265.082999999999</v>
      </c>
      <c r="J835" s="31">
        <f>+NB.Hour!E835</f>
        <v>34265.082999999999</v>
      </c>
      <c r="K835" s="67">
        <v>0</v>
      </c>
      <c r="L835" s="31">
        <f>+-MIN(NEM!G835,0)</f>
        <v>0</v>
      </c>
      <c r="M835" s="31">
        <f>NB.Hour!H835</f>
        <v>0</v>
      </c>
      <c r="N835" s="33">
        <f>NoSolar!H835</f>
        <v>1725.8928834879998</v>
      </c>
      <c r="O835" s="33">
        <f>+NEM!P835</f>
        <v>1615.4716082679997</v>
      </c>
      <c r="P835" s="33">
        <f>+NB.Hour!N835</f>
        <v>1615.4716082679997</v>
      </c>
      <c r="Q835" s="22">
        <f>+SUM(N835,MAX($E835-20,0)*INDEX(Inputs!$F$24:$F$35,MATCH($D835,Inputs!$B$24:$B$35,0)),MAX($F835-20,0)*INDEX(Inputs!$G$24:$G$35,MATCH($D835,Inputs!$B$24:$B$35,0)))</f>
        <v>2312.2828834879997</v>
      </c>
      <c r="R835" s="22">
        <f>+SUM(O835,MAX($E835-20,0)*INDEX(Inputs!$F$24:$F$35,MATCH($D835,Inputs!$B$24:$B$35,0)),MAX($F835-20,0)*INDEX(Inputs!$G$24:$G$35,MATCH($D835,Inputs!$B$24:$B$35,0)))</f>
        <v>2201.8616082679996</v>
      </c>
      <c r="S835" s="22">
        <f>+SUM(P835,MAX($E835-20,0)*INDEX(Inputs!$F$24:$F$35,MATCH($D835,Inputs!$B$24:$B$35,0)),MAX($F835-20,0)*INDEX(Inputs!$G$24:$G$35,MATCH($D835,Inputs!$B$24:$B$35,0)))</f>
        <v>2201.8616082679996</v>
      </c>
      <c r="U835" s="19"/>
    </row>
    <row r="836" spans="2:21" s="46" customFormat="1" x14ac:dyDescent="0.25">
      <c r="B836" s="48" t="s">
        <v>167</v>
      </c>
      <c r="C836" s="8">
        <v>2021</v>
      </c>
      <c r="D836" s="37">
        <v>12</v>
      </c>
      <c r="E836" s="49">
        <f>Data!J836</f>
        <v>159</v>
      </c>
      <c r="F836" s="49">
        <f>+Data!I836</f>
        <v>119.6</v>
      </c>
      <c r="G836" s="31">
        <f>+NEM!G836</f>
        <v>32387.686099999999</v>
      </c>
      <c r="H836" s="31">
        <f>NoSolar!E836</f>
        <v>33441.103999999999</v>
      </c>
      <c r="I836" s="31">
        <f>+NEM!M836</f>
        <v>32387.686099999999</v>
      </c>
      <c r="J836" s="31">
        <f>+NB.Hour!E836</f>
        <v>32387.686099999999</v>
      </c>
      <c r="K836" s="67">
        <v>0</v>
      </c>
      <c r="L836" s="31">
        <f>+-MIN(NEM!G836,0)</f>
        <v>0</v>
      </c>
      <c r="M836" s="31">
        <f>NB.Hour!H836</f>
        <v>0</v>
      </c>
      <c r="N836" s="33">
        <f>NoSolar!H836</f>
        <v>1579.0550323839998</v>
      </c>
      <c r="O836" s="33">
        <f>+NEM!P836</f>
        <v>1532.4981748755999</v>
      </c>
      <c r="P836" s="33">
        <f>+NB.Hour!N836</f>
        <v>1532.4981748755999</v>
      </c>
      <c r="Q836" s="22">
        <f>+SUM(N836,MAX($E836-20,0)*INDEX(Inputs!$F$24:$F$35,MATCH($D836,Inputs!$B$24:$B$35,0)),MAX($F836-20,0)*INDEX(Inputs!$G$24:$G$35,MATCH($D836,Inputs!$B$24:$B$35,0)))</f>
        <v>2165.4450323839997</v>
      </c>
      <c r="R836" s="22">
        <f>+SUM(O836,MAX($E836-20,0)*INDEX(Inputs!$F$24:$F$35,MATCH($D836,Inputs!$B$24:$B$35,0)),MAX($F836-20,0)*INDEX(Inputs!$G$24:$G$35,MATCH($D836,Inputs!$B$24:$B$35,0)))</f>
        <v>2118.8881748755998</v>
      </c>
      <c r="S836" s="22">
        <f>+SUM(P836,MAX($E836-20,0)*INDEX(Inputs!$F$24:$F$35,MATCH($D836,Inputs!$B$24:$B$35,0)),MAX($F836-20,0)*INDEX(Inputs!$G$24:$G$35,MATCH($D836,Inputs!$B$24:$B$35,0)))</f>
        <v>2118.8881748755998</v>
      </c>
      <c r="U836" s="19"/>
    </row>
    <row r="837" spans="2:21" s="46" customFormat="1" x14ac:dyDescent="0.25">
      <c r="B837" s="48" t="s">
        <v>168</v>
      </c>
      <c r="C837" s="8">
        <v>2021</v>
      </c>
      <c r="D837" s="37">
        <v>1</v>
      </c>
      <c r="E837" s="49">
        <f>Data!J837</f>
        <v>16</v>
      </c>
      <c r="F837" s="49">
        <f>+Data!I837</f>
        <v>9.92</v>
      </c>
      <c r="G837" s="31">
        <f>+NEM!G837</f>
        <v>1657.6239</v>
      </c>
      <c r="H837" s="31">
        <f>NoSolar!E837</f>
        <v>2284.4079000000002</v>
      </c>
      <c r="I837" s="31">
        <f>+NEM!M837</f>
        <v>247.13050000000044</v>
      </c>
      <c r="J837" s="31">
        <f>+NB.Hour!E837</f>
        <v>1853.2719</v>
      </c>
      <c r="K837" s="67">
        <v>0</v>
      </c>
      <c r="L837" s="31">
        <f>+-MIN(NEM!G837,0)</f>
        <v>0</v>
      </c>
      <c r="M837" s="31">
        <f>NB.Hour!H837</f>
        <v>195.648</v>
      </c>
      <c r="N837" s="33">
        <f>NoSolar!H837</f>
        <v>202.05369154840002</v>
      </c>
      <c r="O837" s="33">
        <f>+NEM!P837</f>
        <v>23.413637831000042</v>
      </c>
      <c r="P837" s="33">
        <f>+NB.Hour!N837</f>
        <v>168.18523546980001</v>
      </c>
      <c r="Q837" s="22">
        <f>+SUM(N837,MAX($E837-20,0)*INDEX(Inputs!$F$24:$F$35,MATCH($D837,Inputs!$B$24:$B$35,0)),MAX($F837-20,0)*INDEX(Inputs!$G$24:$G$35,MATCH($D837,Inputs!$B$24:$B$35,0)))</f>
        <v>202.05369154840002</v>
      </c>
      <c r="R837" s="22">
        <f>+SUM(O837,MAX($E837-20,0)*INDEX(Inputs!$F$24:$F$35,MATCH($D837,Inputs!$B$24:$B$35,0)),MAX($F837-20,0)*INDEX(Inputs!$G$24:$G$35,MATCH($D837,Inputs!$B$24:$B$35,0)))</f>
        <v>23.413637831000042</v>
      </c>
      <c r="S837" s="22">
        <f>+SUM(P837,MAX($E837-20,0)*INDEX(Inputs!$F$24:$F$35,MATCH($D837,Inputs!$B$24:$B$35,0)),MAX($F837-20,0)*INDEX(Inputs!$G$24:$G$35,MATCH($D837,Inputs!$B$24:$B$35,0)))</f>
        <v>168.18523546980001</v>
      </c>
      <c r="U837" s="19"/>
    </row>
    <row r="838" spans="2:21" s="46" customFormat="1" x14ac:dyDescent="0.25">
      <c r="B838" s="48" t="s">
        <v>168</v>
      </c>
      <c r="C838" s="8">
        <v>2021</v>
      </c>
      <c r="D838" s="37">
        <v>2</v>
      </c>
      <c r="E838" s="49">
        <f>Data!J838</f>
        <v>16</v>
      </c>
      <c r="F838" s="49">
        <f>+Data!I838</f>
        <v>11.584</v>
      </c>
      <c r="G838" s="31">
        <f>+NEM!G838</f>
        <v>1435.2481000000002</v>
      </c>
      <c r="H838" s="31">
        <f>NoSolar!E838</f>
        <v>2198.9760000000001</v>
      </c>
      <c r="I838" s="31">
        <f>+NEM!M838</f>
        <v>1435.2481000000002</v>
      </c>
      <c r="J838" s="31">
        <f>+NB.Hour!E838</f>
        <v>1722.2881</v>
      </c>
      <c r="K838" s="67">
        <v>0</v>
      </c>
      <c r="L838" s="31">
        <f>+-MIN(NEM!G838,0)</f>
        <v>0</v>
      </c>
      <c r="M838" s="31">
        <f>NB.Hour!H838</f>
        <v>287.04000000000002</v>
      </c>
      <c r="N838" s="33">
        <f>NoSolar!H838</f>
        <v>198.27794329600002</v>
      </c>
      <c r="O838" s="33">
        <f>+NEM!P838</f>
        <v>135.97827549020002</v>
      </c>
      <c r="P838" s="33">
        <f>+NB.Hour!N838</f>
        <v>152.32003677020001</v>
      </c>
      <c r="Q838" s="22">
        <f>+SUM(N838,MAX($E838-20,0)*INDEX(Inputs!$F$24:$F$35,MATCH($D838,Inputs!$B$24:$B$35,0)),MAX($F838-20,0)*INDEX(Inputs!$G$24:$G$35,MATCH($D838,Inputs!$B$24:$B$35,0)))</f>
        <v>198.27794329600002</v>
      </c>
      <c r="R838" s="22">
        <f>+SUM(O838,MAX($E838-20,0)*INDEX(Inputs!$F$24:$F$35,MATCH($D838,Inputs!$B$24:$B$35,0)),MAX($F838-20,0)*INDEX(Inputs!$G$24:$G$35,MATCH($D838,Inputs!$B$24:$B$35,0)))</f>
        <v>135.97827549020002</v>
      </c>
      <c r="S838" s="22">
        <f>+SUM(P838,MAX($E838-20,0)*INDEX(Inputs!$F$24:$F$35,MATCH($D838,Inputs!$B$24:$B$35,0)),MAX($F838-20,0)*INDEX(Inputs!$G$24:$G$35,MATCH($D838,Inputs!$B$24:$B$35,0)))</f>
        <v>152.32003677020001</v>
      </c>
      <c r="U838" s="19"/>
    </row>
    <row r="839" spans="2:21" s="46" customFormat="1" x14ac:dyDescent="0.25">
      <c r="B839" s="48" t="s">
        <v>168</v>
      </c>
      <c r="C839" s="8">
        <v>2021</v>
      </c>
      <c r="D839" s="37">
        <v>3</v>
      </c>
      <c r="E839" s="49">
        <f>Data!J839</f>
        <v>16</v>
      </c>
      <c r="F839" s="49">
        <f>+Data!I839</f>
        <v>9.0239999999999991</v>
      </c>
      <c r="G839" s="31">
        <f>+NEM!G839</f>
        <v>233.46379999999999</v>
      </c>
      <c r="H839" s="31">
        <f>NoSolar!E839</f>
        <v>1734.5997</v>
      </c>
      <c r="I839" s="31">
        <f>+NEM!M839</f>
        <v>233.46379999999999</v>
      </c>
      <c r="J839" s="31">
        <f>+NB.Hour!E839</f>
        <v>1168.3758</v>
      </c>
      <c r="K839" s="67">
        <v>0</v>
      </c>
      <c r="L839" s="31">
        <f>+-MIN(NEM!G839,0)</f>
        <v>0</v>
      </c>
      <c r="M839" s="31">
        <f>NB.Hour!H839</f>
        <v>934.91200000000003</v>
      </c>
      <c r="N839" s="33">
        <f>NoSolar!H839</f>
        <v>164.33944477740002</v>
      </c>
      <c r="O839" s="33">
        <f>+NEM!P839</f>
        <v>22.118827339599999</v>
      </c>
      <c r="P839" s="33">
        <f>+NB.Hour!N839</f>
        <v>75.345237323600003</v>
      </c>
      <c r="Q839" s="22">
        <f>+SUM(N839,MAX($E839-20,0)*INDEX(Inputs!$F$24:$F$35,MATCH($D839,Inputs!$B$24:$B$35,0)),MAX($F839-20,0)*INDEX(Inputs!$G$24:$G$35,MATCH($D839,Inputs!$B$24:$B$35,0)))</f>
        <v>164.33944477740002</v>
      </c>
      <c r="R839" s="22">
        <f>+SUM(O839,MAX($E839-20,0)*INDEX(Inputs!$F$24:$F$35,MATCH($D839,Inputs!$B$24:$B$35,0)),MAX($F839-20,0)*INDEX(Inputs!$G$24:$G$35,MATCH($D839,Inputs!$B$24:$B$35,0)))</f>
        <v>22.118827339599999</v>
      </c>
      <c r="S839" s="22">
        <f>+SUM(P839,MAX($E839-20,0)*INDEX(Inputs!$F$24:$F$35,MATCH($D839,Inputs!$B$24:$B$35,0)),MAX($F839-20,0)*INDEX(Inputs!$G$24:$G$35,MATCH($D839,Inputs!$B$24:$B$35,0)))</f>
        <v>75.345237323600003</v>
      </c>
      <c r="U839" s="19"/>
    </row>
    <row r="840" spans="2:21" s="46" customFormat="1" x14ac:dyDescent="0.25">
      <c r="B840" s="48" t="s">
        <v>168</v>
      </c>
      <c r="C840" s="8">
        <v>2021</v>
      </c>
      <c r="D840" s="37">
        <v>4</v>
      </c>
      <c r="E840" s="49">
        <f>Data!J840</f>
        <v>16</v>
      </c>
      <c r="F840" s="49">
        <f>+Data!I840</f>
        <v>7.6159999999999997</v>
      </c>
      <c r="G840" s="31">
        <f>+NEM!G840</f>
        <v>-581.09630000000016</v>
      </c>
      <c r="H840" s="31">
        <f>NoSolar!E840</f>
        <v>1105.8235999999999</v>
      </c>
      <c r="I840" s="31">
        <f>+NEM!M840</f>
        <v>0</v>
      </c>
      <c r="J840" s="31">
        <f>+NB.Hour!E840</f>
        <v>686.52779999999996</v>
      </c>
      <c r="K840" s="67">
        <v>0</v>
      </c>
      <c r="L840" s="31">
        <f>+-MIN(NEM!G840,0)</f>
        <v>581.09630000000016</v>
      </c>
      <c r="M840" s="31">
        <f>NB.Hour!H840</f>
        <v>1267.6241</v>
      </c>
      <c r="N840" s="33">
        <f>NoSolar!H840</f>
        <v>104.7679395112</v>
      </c>
      <c r="O840" s="33">
        <f>+NEM!P840</f>
        <v>0</v>
      </c>
      <c r="P840" s="33">
        <f>+NB.Hour!N840</f>
        <v>17.114149606599995</v>
      </c>
      <c r="Q840" s="22">
        <f>+SUM(N840,MAX($E840-20,0)*INDEX(Inputs!$F$24:$F$35,MATCH($D840,Inputs!$B$24:$B$35,0)),MAX($F840-20,0)*INDEX(Inputs!$G$24:$G$35,MATCH($D840,Inputs!$B$24:$B$35,0)))</f>
        <v>104.7679395112</v>
      </c>
      <c r="R840" s="22">
        <f>+SUM(O840,MAX($E840-20,0)*INDEX(Inputs!$F$24:$F$35,MATCH($D840,Inputs!$B$24:$B$35,0)),MAX($F840-20,0)*INDEX(Inputs!$G$24:$G$35,MATCH($D840,Inputs!$B$24:$B$35,0)))</f>
        <v>0</v>
      </c>
      <c r="S840" s="22">
        <f>+SUM(P840,MAX($E840-20,0)*INDEX(Inputs!$F$24:$F$35,MATCH($D840,Inputs!$B$24:$B$35,0)),MAX($F840-20,0)*INDEX(Inputs!$G$24:$G$35,MATCH($D840,Inputs!$B$24:$B$35,0)))</f>
        <v>17.114149606599995</v>
      </c>
      <c r="U840" s="19"/>
    </row>
    <row r="841" spans="2:21" s="46" customFormat="1" x14ac:dyDescent="0.25">
      <c r="B841" s="48" t="s">
        <v>168</v>
      </c>
      <c r="C841" s="8">
        <v>2021</v>
      </c>
      <c r="D841" s="37">
        <v>5</v>
      </c>
      <c r="E841" s="49">
        <f>Data!J841</f>
        <v>16</v>
      </c>
      <c r="F841" s="49">
        <f>+Data!I841</f>
        <v>5.8879999999999999</v>
      </c>
      <c r="G841" s="31">
        <f>+NEM!G841</f>
        <v>-941.65620000000001</v>
      </c>
      <c r="H841" s="31">
        <f>NoSolar!E841</f>
        <v>808.47979999999995</v>
      </c>
      <c r="I841" s="31">
        <f>+NEM!M841</f>
        <v>0</v>
      </c>
      <c r="J841" s="31">
        <f>+NB.Hour!E841</f>
        <v>418.3039</v>
      </c>
      <c r="K841" s="67">
        <v>0</v>
      </c>
      <c r="L841" s="31">
        <f>+-MIN(NEM!G841,0)</f>
        <v>941.65620000000001</v>
      </c>
      <c r="M841" s="31">
        <f>NB.Hour!H841</f>
        <v>1359.9601</v>
      </c>
      <c r="N841" s="33">
        <f>NoSolar!H841</f>
        <v>76.596993211600008</v>
      </c>
      <c r="O841" s="33">
        <f>+NEM!P841</f>
        <v>0</v>
      </c>
      <c r="P841" s="33">
        <f>+NB.Hour!N841</f>
        <v>0</v>
      </c>
      <c r="Q841" s="22">
        <f>+SUM(N841,MAX($E841-20,0)*INDEX(Inputs!$F$24:$F$35,MATCH($D841,Inputs!$B$24:$B$35,0)),MAX($F841-20,0)*INDEX(Inputs!$G$24:$G$35,MATCH($D841,Inputs!$B$24:$B$35,0)))</f>
        <v>76.596993211600008</v>
      </c>
      <c r="R841" s="22">
        <f>+SUM(O841,MAX($E841-20,0)*INDEX(Inputs!$F$24:$F$35,MATCH($D841,Inputs!$B$24:$B$35,0)),MAX($F841-20,0)*INDEX(Inputs!$G$24:$G$35,MATCH($D841,Inputs!$B$24:$B$35,0)))</f>
        <v>0</v>
      </c>
      <c r="S841" s="22">
        <f>+SUM(P841,MAX($E841-20,0)*INDEX(Inputs!$F$24:$F$35,MATCH($D841,Inputs!$B$24:$B$35,0)),MAX($F841-20,0)*INDEX(Inputs!$G$24:$G$35,MATCH($D841,Inputs!$B$24:$B$35,0)))</f>
        <v>0</v>
      </c>
      <c r="U841" s="19"/>
    </row>
    <row r="842" spans="2:21" s="46" customFormat="1" x14ac:dyDescent="0.25">
      <c r="B842" s="48" t="s">
        <v>168</v>
      </c>
      <c r="C842" s="8">
        <v>2021</v>
      </c>
      <c r="D842" s="37">
        <v>6</v>
      </c>
      <c r="E842" s="49">
        <f>Data!J842</f>
        <v>16</v>
      </c>
      <c r="F842" s="49">
        <f>+Data!I842</f>
        <v>4.2240000000000002</v>
      </c>
      <c r="G842" s="31">
        <f>+NEM!G842</f>
        <v>-932.53619999999989</v>
      </c>
      <c r="H842" s="31">
        <f>NoSolar!E842</f>
        <v>961.92780000000005</v>
      </c>
      <c r="I842" s="31">
        <f>+NEM!M842</f>
        <v>0</v>
      </c>
      <c r="J842" s="31">
        <f>+NB.Hour!E842</f>
        <v>359.23200000000003</v>
      </c>
      <c r="K842" s="67">
        <v>0</v>
      </c>
      <c r="L842" s="31">
        <f>+-MIN(NEM!G842,0)</f>
        <v>932.53619999999989</v>
      </c>
      <c r="M842" s="31">
        <f>NB.Hour!H842</f>
        <v>1291.7682</v>
      </c>
      <c r="N842" s="33">
        <f>NoSolar!H842</f>
        <v>101.24290095000001</v>
      </c>
      <c r="O842" s="33">
        <f>+NEM!P842</f>
        <v>0</v>
      </c>
      <c r="P842" s="33">
        <f>+NB.Hour!N842</f>
        <v>0</v>
      </c>
      <c r="Q842" s="22">
        <f>+SUM(N842,MAX($E842-20,0)*INDEX(Inputs!$F$24:$F$35,MATCH($D842,Inputs!$B$24:$B$35,0)),MAX($F842-20,0)*INDEX(Inputs!$G$24:$G$35,MATCH($D842,Inputs!$B$24:$B$35,0)))</f>
        <v>101.24290095000001</v>
      </c>
      <c r="R842" s="22">
        <f>+SUM(O842,MAX($E842-20,0)*INDEX(Inputs!$F$24:$F$35,MATCH($D842,Inputs!$B$24:$B$35,0)),MAX($F842-20,0)*INDEX(Inputs!$G$24:$G$35,MATCH($D842,Inputs!$B$24:$B$35,0)))</f>
        <v>0</v>
      </c>
      <c r="S842" s="22">
        <f>+SUM(P842,MAX($E842-20,0)*INDEX(Inputs!$F$24:$F$35,MATCH($D842,Inputs!$B$24:$B$35,0)),MAX($F842-20,0)*INDEX(Inputs!$G$24:$G$35,MATCH($D842,Inputs!$B$24:$B$35,0)))</f>
        <v>0</v>
      </c>
      <c r="U842" s="19"/>
    </row>
    <row r="843" spans="2:21" s="46" customFormat="1" x14ac:dyDescent="0.25">
      <c r="B843" s="48" t="s">
        <v>168</v>
      </c>
      <c r="C843" s="8">
        <v>2021</v>
      </c>
      <c r="D843" s="37">
        <v>7</v>
      </c>
      <c r="E843" s="49">
        <f>Data!J843</f>
        <v>16</v>
      </c>
      <c r="F843" s="49">
        <f>+Data!I843</f>
        <v>4.4160000000000004</v>
      </c>
      <c r="G843" s="31">
        <f>+NEM!G843</f>
        <v>-421.99969999999985</v>
      </c>
      <c r="H843" s="31">
        <f>NoSolar!E843</f>
        <v>1193.5521000000001</v>
      </c>
      <c r="I843" s="31">
        <f>+NEM!M843</f>
        <v>0</v>
      </c>
      <c r="J843" s="31">
        <f>+NB.Hour!E843</f>
        <v>462.65750000000014</v>
      </c>
      <c r="K843" s="67">
        <v>0</v>
      </c>
      <c r="L843" s="31">
        <f>+-MIN(NEM!G843,0)</f>
        <v>421.99969999999985</v>
      </c>
      <c r="M843" s="31">
        <f>NB.Hour!H843</f>
        <v>884.65719999999999</v>
      </c>
      <c r="N843" s="33">
        <f>NoSolar!H843</f>
        <v>125.62135852500001</v>
      </c>
      <c r="O843" s="33">
        <f>+NEM!P843</f>
        <v>0</v>
      </c>
      <c r="P843" s="33">
        <f>+NB.Hour!N843</f>
        <v>0</v>
      </c>
      <c r="Q843" s="22">
        <f>+SUM(N843,MAX($E843-20,0)*INDEX(Inputs!$F$24:$F$35,MATCH($D843,Inputs!$B$24:$B$35,0)),MAX($F843-20,0)*INDEX(Inputs!$G$24:$G$35,MATCH($D843,Inputs!$B$24:$B$35,0)))</f>
        <v>125.62135852500001</v>
      </c>
      <c r="R843" s="22">
        <f>+SUM(O843,MAX($E843-20,0)*INDEX(Inputs!$F$24:$F$35,MATCH($D843,Inputs!$B$24:$B$35,0)),MAX($F843-20,0)*INDEX(Inputs!$G$24:$G$35,MATCH($D843,Inputs!$B$24:$B$35,0)))</f>
        <v>0</v>
      </c>
      <c r="S843" s="22">
        <f>+SUM(P843,MAX($E843-20,0)*INDEX(Inputs!$F$24:$F$35,MATCH($D843,Inputs!$B$24:$B$35,0)),MAX($F843-20,0)*INDEX(Inputs!$G$24:$G$35,MATCH($D843,Inputs!$B$24:$B$35,0)))</f>
        <v>0</v>
      </c>
      <c r="U843" s="19"/>
    </row>
    <row r="844" spans="2:21" s="46" customFormat="1" x14ac:dyDescent="0.25">
      <c r="B844" s="48" t="s">
        <v>168</v>
      </c>
      <c r="C844" s="8">
        <v>2021</v>
      </c>
      <c r="D844" s="37">
        <v>8</v>
      </c>
      <c r="E844" s="49">
        <f>Data!J844</f>
        <v>16</v>
      </c>
      <c r="F844" s="49">
        <f>+Data!I844</f>
        <v>3.968</v>
      </c>
      <c r="G844" s="31">
        <f>+NEM!G844</f>
        <v>-690.54399999999998</v>
      </c>
      <c r="H844" s="31">
        <f>NoSolar!E844</f>
        <v>933.08</v>
      </c>
      <c r="I844" s="31">
        <f>+NEM!M844</f>
        <v>0</v>
      </c>
      <c r="J844" s="31">
        <f>+NB.Hour!E844</f>
        <v>389.37590000000012</v>
      </c>
      <c r="K844" s="67">
        <v>0</v>
      </c>
      <c r="L844" s="31">
        <f>+-MIN(NEM!G844,0)</f>
        <v>690.54399999999998</v>
      </c>
      <c r="M844" s="31">
        <f>NB.Hour!H844</f>
        <v>1079.9199000000001</v>
      </c>
      <c r="N844" s="33">
        <f>NoSolar!H844</f>
        <v>98.206670000000003</v>
      </c>
      <c r="O844" s="33">
        <f>+NEM!P844</f>
        <v>0</v>
      </c>
      <c r="P844" s="33">
        <f>+NB.Hour!N844</f>
        <v>0</v>
      </c>
      <c r="Q844" s="22">
        <f>+SUM(N844,MAX($E844-20,0)*INDEX(Inputs!$F$24:$F$35,MATCH($D844,Inputs!$B$24:$B$35,0)),MAX($F844-20,0)*INDEX(Inputs!$G$24:$G$35,MATCH($D844,Inputs!$B$24:$B$35,0)))</f>
        <v>98.206670000000003</v>
      </c>
      <c r="R844" s="22">
        <f>+SUM(O844,MAX($E844-20,0)*INDEX(Inputs!$F$24:$F$35,MATCH($D844,Inputs!$B$24:$B$35,0)),MAX($F844-20,0)*INDEX(Inputs!$G$24:$G$35,MATCH($D844,Inputs!$B$24:$B$35,0)))</f>
        <v>0</v>
      </c>
      <c r="S844" s="22">
        <f>+SUM(P844,MAX($E844-20,0)*INDEX(Inputs!$F$24:$F$35,MATCH($D844,Inputs!$B$24:$B$35,0)),MAX($F844-20,0)*INDEX(Inputs!$G$24:$G$35,MATCH($D844,Inputs!$B$24:$B$35,0)))</f>
        <v>0</v>
      </c>
      <c r="U844" s="19"/>
    </row>
    <row r="845" spans="2:21" s="46" customFormat="1" x14ac:dyDescent="0.25">
      <c r="B845" s="48" t="s">
        <v>168</v>
      </c>
      <c r="C845" s="8">
        <v>2021</v>
      </c>
      <c r="D845" s="37">
        <v>9</v>
      </c>
      <c r="E845" s="49">
        <f>Data!J845</f>
        <v>16</v>
      </c>
      <c r="F845" s="49">
        <f>+Data!I845</f>
        <v>3.52</v>
      </c>
      <c r="G845" s="31">
        <f>+NEM!G845</f>
        <v>-718.95299999999986</v>
      </c>
      <c r="H845" s="31">
        <f>NoSolar!E845</f>
        <v>695.33900000000006</v>
      </c>
      <c r="I845" s="31">
        <f>+NEM!M845</f>
        <v>0</v>
      </c>
      <c r="J845" s="31">
        <f>+NB.Hour!E845</f>
        <v>359.339</v>
      </c>
      <c r="K845" s="67">
        <v>0</v>
      </c>
      <c r="L845" s="31">
        <f>+-MIN(NEM!G845,0)</f>
        <v>718.95299999999986</v>
      </c>
      <c r="M845" s="31">
        <f>NB.Hour!H845</f>
        <v>1078.2919999999999</v>
      </c>
      <c r="N845" s="33">
        <f>NoSolar!H845</f>
        <v>65.877807538000013</v>
      </c>
      <c r="O845" s="33">
        <f>+NEM!P845</f>
        <v>0</v>
      </c>
      <c r="P845" s="33">
        <f>+NB.Hour!N845</f>
        <v>0</v>
      </c>
      <c r="Q845" s="22">
        <f>+SUM(N845,MAX($E845-20,0)*INDEX(Inputs!$F$24:$F$35,MATCH($D845,Inputs!$B$24:$B$35,0)),MAX($F845-20,0)*INDEX(Inputs!$G$24:$G$35,MATCH($D845,Inputs!$B$24:$B$35,0)))</f>
        <v>65.877807538000013</v>
      </c>
      <c r="R845" s="22">
        <f>+SUM(O845,MAX($E845-20,0)*INDEX(Inputs!$F$24:$F$35,MATCH($D845,Inputs!$B$24:$B$35,0)),MAX($F845-20,0)*INDEX(Inputs!$G$24:$G$35,MATCH($D845,Inputs!$B$24:$B$35,0)))</f>
        <v>0</v>
      </c>
      <c r="S845" s="22">
        <f>+SUM(P845,MAX($E845-20,0)*INDEX(Inputs!$F$24:$F$35,MATCH($D845,Inputs!$B$24:$B$35,0)),MAX($F845-20,0)*INDEX(Inputs!$G$24:$G$35,MATCH($D845,Inputs!$B$24:$B$35,0)))</f>
        <v>0</v>
      </c>
      <c r="U845" s="19"/>
    </row>
    <row r="846" spans="2:21" s="46" customFormat="1" x14ac:dyDescent="0.25">
      <c r="B846" s="48" t="s">
        <v>168</v>
      </c>
      <c r="C846" s="8">
        <v>2021</v>
      </c>
      <c r="D846" s="37">
        <v>10</v>
      </c>
      <c r="E846" s="49">
        <f>Data!J846</f>
        <v>16</v>
      </c>
      <c r="F846" s="49">
        <f>+Data!I846</f>
        <v>7.9359999999999999</v>
      </c>
      <c r="G846" s="31">
        <f>+NEM!G846</f>
        <v>-32.227000000000089</v>
      </c>
      <c r="H846" s="31">
        <f>NoSolar!E846</f>
        <v>983.49699999999996</v>
      </c>
      <c r="I846" s="31">
        <f>+NEM!M846</f>
        <v>0</v>
      </c>
      <c r="J846" s="31">
        <f>+NB.Hour!E846</f>
        <v>686.5569999999999</v>
      </c>
      <c r="K846" s="67">
        <v>0</v>
      </c>
      <c r="L846" s="31">
        <f>+-MIN(NEM!G846,0)</f>
        <v>32.227000000000089</v>
      </c>
      <c r="M846" s="31">
        <f>NB.Hour!H846</f>
        <v>718.78399999999999</v>
      </c>
      <c r="N846" s="33">
        <f>NoSolar!H846</f>
        <v>93.178472773999999</v>
      </c>
      <c r="O846" s="33">
        <f>+NEM!P846</f>
        <v>0</v>
      </c>
      <c r="P846" s="33">
        <f>+NB.Hour!N846</f>
        <v>23.716959541799994</v>
      </c>
      <c r="Q846" s="22">
        <f>+SUM(N846,MAX($E846-20,0)*INDEX(Inputs!$F$24:$F$35,MATCH($D846,Inputs!$B$24:$B$35,0)),MAX($F846-20,0)*INDEX(Inputs!$G$24:$G$35,MATCH($D846,Inputs!$B$24:$B$35,0)))</f>
        <v>93.178472773999999</v>
      </c>
      <c r="R846" s="22">
        <f>+SUM(O846,MAX($E846-20,0)*INDEX(Inputs!$F$24:$F$35,MATCH($D846,Inputs!$B$24:$B$35,0)),MAX($F846-20,0)*INDEX(Inputs!$G$24:$G$35,MATCH($D846,Inputs!$B$24:$B$35,0)))</f>
        <v>0</v>
      </c>
      <c r="S846" s="22">
        <f>+SUM(P846,MAX($E846-20,0)*INDEX(Inputs!$F$24:$F$35,MATCH($D846,Inputs!$B$24:$B$35,0)),MAX($F846-20,0)*INDEX(Inputs!$G$24:$G$35,MATCH($D846,Inputs!$B$24:$B$35,0)))</f>
        <v>23.716959541799994</v>
      </c>
      <c r="U846" s="19"/>
    </row>
    <row r="847" spans="2:21" s="46" customFormat="1" x14ac:dyDescent="0.25">
      <c r="B847" s="48" t="s">
        <v>168</v>
      </c>
      <c r="C847" s="8">
        <v>2021</v>
      </c>
      <c r="D847" s="37">
        <v>11</v>
      </c>
      <c r="E847" s="49">
        <f>Data!J847</f>
        <v>16</v>
      </c>
      <c r="F847" s="49">
        <f>+Data!I847</f>
        <v>9.4079999999999995</v>
      </c>
      <c r="G847" s="31">
        <f>+NEM!G847</f>
        <v>893.4860000000001</v>
      </c>
      <c r="H847" s="31">
        <f>NoSolar!E847</f>
        <v>1603.0360000000001</v>
      </c>
      <c r="I847" s="31">
        <f>+NEM!M847</f>
        <v>0</v>
      </c>
      <c r="J847" s="31">
        <f>+NB.Hour!E847</f>
        <v>1239.98</v>
      </c>
      <c r="K847" s="67">
        <v>0</v>
      </c>
      <c r="L847" s="31">
        <f>+-MIN(NEM!G847,0)</f>
        <v>0</v>
      </c>
      <c r="M847" s="31">
        <f>NB.Hour!H847</f>
        <v>346.49400000000003</v>
      </c>
      <c r="N847" s="33">
        <f>NoSolar!H847</f>
        <v>151.87483671200002</v>
      </c>
      <c r="O847" s="33">
        <f>+NEM!P847</f>
        <v>0</v>
      </c>
      <c r="P847" s="33">
        <f>+NB.Hour!N847</f>
        <v>104.37724702000001</v>
      </c>
      <c r="Q847" s="22">
        <f>+SUM(N847,MAX($E847-20,0)*INDEX(Inputs!$F$24:$F$35,MATCH($D847,Inputs!$B$24:$B$35,0)),MAX($F847-20,0)*INDEX(Inputs!$G$24:$G$35,MATCH($D847,Inputs!$B$24:$B$35,0)))</f>
        <v>151.87483671200002</v>
      </c>
      <c r="R847" s="22">
        <f>+SUM(O847,MAX($E847-20,0)*INDEX(Inputs!$F$24:$F$35,MATCH($D847,Inputs!$B$24:$B$35,0)),MAX($F847-20,0)*INDEX(Inputs!$G$24:$G$35,MATCH($D847,Inputs!$B$24:$B$35,0)))</f>
        <v>0</v>
      </c>
      <c r="S847" s="22">
        <f>+SUM(P847,MAX($E847-20,0)*INDEX(Inputs!$F$24:$F$35,MATCH($D847,Inputs!$B$24:$B$35,0)),MAX($F847-20,0)*INDEX(Inputs!$G$24:$G$35,MATCH($D847,Inputs!$B$24:$B$35,0)))</f>
        <v>104.37724702000001</v>
      </c>
      <c r="U847" s="19"/>
    </row>
    <row r="848" spans="2:21" s="46" customFormat="1" x14ac:dyDescent="0.25">
      <c r="B848" s="48" t="s">
        <v>168</v>
      </c>
      <c r="C848" s="8">
        <v>2021</v>
      </c>
      <c r="D848" s="37">
        <v>12</v>
      </c>
      <c r="E848" s="49">
        <f>Data!J848</f>
        <v>16</v>
      </c>
      <c r="F848" s="49">
        <f>+Data!I848</f>
        <v>11.2</v>
      </c>
      <c r="G848" s="31">
        <f>+NEM!G848</f>
        <v>2015.0330000000001</v>
      </c>
      <c r="H848" s="31">
        <f>NoSolar!E848</f>
        <v>2355.6030000000001</v>
      </c>
      <c r="I848" s="31">
        <f>+NEM!M848</f>
        <v>0</v>
      </c>
      <c r="J848" s="31">
        <f>+NB.Hour!E848</f>
        <v>2092.3450000000003</v>
      </c>
      <c r="K848" s="67">
        <v>0</v>
      </c>
      <c r="L848" s="31">
        <f>+-MIN(NEM!G848,0)</f>
        <v>0</v>
      </c>
      <c r="M848" s="31">
        <f>NB.Hour!H848</f>
        <v>77.311999999999998</v>
      </c>
      <c r="N848" s="33">
        <f>NoSolar!H848</f>
        <v>205.20023018800001</v>
      </c>
      <c r="O848" s="33">
        <f>+NEM!P848</f>
        <v>0</v>
      </c>
      <c r="P848" s="33">
        <f>+NB.Hour!N848</f>
        <v>190.6421129</v>
      </c>
      <c r="Q848" s="22">
        <f>+SUM(N848,MAX($E848-20,0)*INDEX(Inputs!$F$24:$F$35,MATCH($D848,Inputs!$B$24:$B$35,0)),MAX($F848-20,0)*INDEX(Inputs!$G$24:$G$35,MATCH($D848,Inputs!$B$24:$B$35,0)))</f>
        <v>205.20023018800001</v>
      </c>
      <c r="R848" s="22">
        <f>+SUM(O848,MAX($E848-20,0)*INDEX(Inputs!$F$24:$F$35,MATCH($D848,Inputs!$B$24:$B$35,0)),MAX($F848-20,0)*INDEX(Inputs!$G$24:$G$35,MATCH($D848,Inputs!$B$24:$B$35,0)))</f>
        <v>0</v>
      </c>
      <c r="S848" s="22">
        <f>+SUM(P848,MAX($E848-20,0)*INDEX(Inputs!$F$24:$F$35,MATCH($D848,Inputs!$B$24:$B$35,0)),MAX($F848-20,0)*INDEX(Inputs!$G$24:$G$35,MATCH($D848,Inputs!$B$24:$B$35,0)))</f>
        <v>190.6421129</v>
      </c>
      <c r="U848" s="19"/>
    </row>
    <row r="849" spans="2:21" s="46" customFormat="1" x14ac:dyDescent="0.25">
      <c r="B849" s="48" t="s">
        <v>169</v>
      </c>
      <c r="C849" s="8">
        <v>2021</v>
      </c>
      <c r="D849" s="37">
        <v>1</v>
      </c>
      <c r="E849" s="49">
        <f>Data!J849</f>
        <v>45</v>
      </c>
      <c r="F849" s="49">
        <f>+Data!I849</f>
        <v>26.431999999999999</v>
      </c>
      <c r="G849" s="31">
        <f>+NEM!G849</f>
        <v>8942.9999000000007</v>
      </c>
      <c r="H849" s="31">
        <f>NoSolar!E849</f>
        <v>8942.9999000000007</v>
      </c>
      <c r="I849" s="31">
        <f>+NEM!M849</f>
        <v>8942.9999000000007</v>
      </c>
      <c r="J849" s="31">
        <f>+NB.Hour!E849</f>
        <v>8942.9999000000007</v>
      </c>
      <c r="K849" s="67">
        <v>0</v>
      </c>
      <c r="L849" s="31">
        <f>+-MIN(NEM!G849,0)</f>
        <v>0</v>
      </c>
      <c r="M849" s="31">
        <f>NB.Hour!H849</f>
        <v>0</v>
      </c>
      <c r="N849" s="33">
        <f>NoSolar!H849</f>
        <v>496.33682358040005</v>
      </c>
      <c r="O849" s="33">
        <f>+NEM!P849</f>
        <v>496.33682358040005</v>
      </c>
      <c r="P849" s="33">
        <f>+NB.Hour!N849</f>
        <v>496.33682358040005</v>
      </c>
      <c r="Q849" s="22">
        <f>+SUM(N849,MAX($E849-20,0)*INDEX(Inputs!$F$24:$F$35,MATCH($D849,Inputs!$B$24:$B$35,0)),MAX($F849-20,0)*INDEX(Inputs!$G$24:$G$35,MATCH($D849,Inputs!$B$24:$B$35,0)))</f>
        <v>550.70922358040002</v>
      </c>
      <c r="R849" s="22">
        <f>+SUM(O849,MAX($E849-20,0)*INDEX(Inputs!$F$24:$F$35,MATCH($D849,Inputs!$B$24:$B$35,0)),MAX($F849-20,0)*INDEX(Inputs!$G$24:$G$35,MATCH($D849,Inputs!$B$24:$B$35,0)))</f>
        <v>550.70922358040002</v>
      </c>
      <c r="S849" s="22">
        <f>+SUM(P849,MAX($E849-20,0)*INDEX(Inputs!$F$24:$F$35,MATCH($D849,Inputs!$B$24:$B$35,0)),MAX($F849-20,0)*INDEX(Inputs!$G$24:$G$35,MATCH($D849,Inputs!$B$24:$B$35,0)))</f>
        <v>550.70922358040002</v>
      </c>
      <c r="U849" s="19"/>
    </row>
    <row r="850" spans="2:21" s="46" customFormat="1" x14ac:dyDescent="0.25">
      <c r="B850" s="48" t="s">
        <v>169</v>
      </c>
      <c r="C850" s="8">
        <v>2021</v>
      </c>
      <c r="D850" s="37">
        <v>2</v>
      </c>
      <c r="E850" s="49">
        <f>Data!J850</f>
        <v>45</v>
      </c>
      <c r="F850" s="49">
        <f>+Data!I850</f>
        <v>27.263999999999999</v>
      </c>
      <c r="G850" s="31">
        <f>+NEM!G850</f>
        <v>8248.64</v>
      </c>
      <c r="H850" s="31">
        <f>NoSolar!E850</f>
        <v>8248.64</v>
      </c>
      <c r="I850" s="31">
        <f>+NEM!M850</f>
        <v>8248.64</v>
      </c>
      <c r="J850" s="31">
        <f>+NB.Hour!E850</f>
        <v>8248.64</v>
      </c>
      <c r="K850" s="67">
        <v>0</v>
      </c>
      <c r="L850" s="31">
        <f>+-MIN(NEM!G850,0)</f>
        <v>0</v>
      </c>
      <c r="M850" s="31">
        <f>NB.Hour!H850</f>
        <v>0</v>
      </c>
      <c r="N850" s="33">
        <f>NoSolar!H850</f>
        <v>465.64889343999994</v>
      </c>
      <c r="O850" s="33">
        <f>+NEM!P850</f>
        <v>465.64889343999994</v>
      </c>
      <c r="P850" s="33">
        <f>+NB.Hour!N850</f>
        <v>465.64889343999994</v>
      </c>
      <c r="Q850" s="22">
        <f>+SUM(N850,MAX($E850-20,0)*INDEX(Inputs!$F$24:$F$35,MATCH($D850,Inputs!$B$24:$B$35,0)),MAX($F850-20,0)*INDEX(Inputs!$G$24:$G$35,MATCH($D850,Inputs!$B$24:$B$35,0)))</f>
        <v>523.72369343999992</v>
      </c>
      <c r="R850" s="22">
        <f>+SUM(O850,MAX($E850-20,0)*INDEX(Inputs!$F$24:$F$35,MATCH($D850,Inputs!$B$24:$B$35,0)),MAX($F850-20,0)*INDEX(Inputs!$G$24:$G$35,MATCH($D850,Inputs!$B$24:$B$35,0)))</f>
        <v>523.72369343999992</v>
      </c>
      <c r="S850" s="22">
        <f>+SUM(P850,MAX($E850-20,0)*INDEX(Inputs!$F$24:$F$35,MATCH($D850,Inputs!$B$24:$B$35,0)),MAX($F850-20,0)*INDEX(Inputs!$G$24:$G$35,MATCH($D850,Inputs!$B$24:$B$35,0)))</f>
        <v>523.72369343999992</v>
      </c>
      <c r="U850" s="19"/>
    </row>
    <row r="851" spans="2:21" s="46" customFormat="1" x14ac:dyDescent="0.25">
      <c r="B851" s="48" t="s">
        <v>169</v>
      </c>
      <c r="C851" s="8">
        <v>2021</v>
      </c>
      <c r="D851" s="37">
        <v>3</v>
      </c>
      <c r="E851" s="49">
        <f>Data!J851</f>
        <v>45</v>
      </c>
      <c r="F851" s="49">
        <f>+Data!I851</f>
        <v>28.8</v>
      </c>
      <c r="G851" s="31">
        <f>+NEM!G851</f>
        <v>8172.3199999999988</v>
      </c>
      <c r="H851" s="31">
        <f>NoSolar!E851</f>
        <v>9407.1438999999991</v>
      </c>
      <c r="I851" s="31">
        <f>+NEM!M851</f>
        <v>8172.3199999999988</v>
      </c>
      <c r="J851" s="31">
        <f>+NB.Hour!E851</f>
        <v>8172.3839999999991</v>
      </c>
      <c r="K851" s="67">
        <v>0</v>
      </c>
      <c r="L851" s="31">
        <f>+-MIN(NEM!G851,0)</f>
        <v>0</v>
      </c>
      <c r="M851" s="31">
        <f>NB.Hour!H851</f>
        <v>6.4000000000000001E-2</v>
      </c>
      <c r="N851" s="33">
        <f>NoSolar!H851</f>
        <v>516.85013180440001</v>
      </c>
      <c r="O851" s="33">
        <f>+NEM!P851</f>
        <v>462.27585471999998</v>
      </c>
      <c r="P851" s="33">
        <f>+NB.Hour!N851</f>
        <v>462.27626342399992</v>
      </c>
      <c r="Q851" s="22">
        <f>+SUM(N851,MAX($E851-20,0)*INDEX(Inputs!$F$24:$F$35,MATCH($D851,Inputs!$B$24:$B$35,0)),MAX($F851-20,0)*INDEX(Inputs!$G$24:$G$35,MATCH($D851,Inputs!$B$24:$B$35,0)))</f>
        <v>581.76013180439998</v>
      </c>
      <c r="R851" s="22">
        <f>+SUM(O851,MAX($E851-20,0)*INDEX(Inputs!$F$24:$F$35,MATCH($D851,Inputs!$B$24:$B$35,0)),MAX($F851-20,0)*INDEX(Inputs!$G$24:$G$35,MATCH($D851,Inputs!$B$24:$B$35,0)))</f>
        <v>527.18585471999995</v>
      </c>
      <c r="S851" s="22">
        <f>+SUM(P851,MAX($E851-20,0)*INDEX(Inputs!$F$24:$F$35,MATCH($D851,Inputs!$B$24:$B$35,0)),MAX($F851-20,0)*INDEX(Inputs!$G$24:$G$35,MATCH($D851,Inputs!$B$24:$B$35,0)))</f>
        <v>527.18626342399989</v>
      </c>
      <c r="U851" s="19"/>
    </row>
    <row r="852" spans="2:21" s="46" customFormat="1" x14ac:dyDescent="0.25">
      <c r="B852" s="48" t="s">
        <v>169</v>
      </c>
      <c r="C852" s="8">
        <v>2021</v>
      </c>
      <c r="D852" s="37">
        <v>4</v>
      </c>
      <c r="E852" s="49">
        <f>Data!J852</f>
        <v>45</v>
      </c>
      <c r="F852" s="49">
        <f>+Data!I852</f>
        <v>30.271999999999998</v>
      </c>
      <c r="G852" s="31">
        <f>+NEM!G852</f>
        <v>6548.1040000000003</v>
      </c>
      <c r="H852" s="31">
        <f>NoSolar!E852</f>
        <v>9874.1039000000001</v>
      </c>
      <c r="I852" s="31">
        <f>+NEM!M852</f>
        <v>6548.1040000000003</v>
      </c>
      <c r="J852" s="31">
        <f>+NB.Hour!E852</f>
        <v>6559.3040000000001</v>
      </c>
      <c r="K852" s="67">
        <v>0</v>
      </c>
      <c r="L852" s="31">
        <f>+-MIN(NEM!G852,0)</f>
        <v>0</v>
      </c>
      <c r="M852" s="31">
        <f>NB.Hour!H852</f>
        <v>11.2</v>
      </c>
      <c r="N852" s="33">
        <f>NoSolar!H852</f>
        <v>537.48789596439997</v>
      </c>
      <c r="O852" s="33">
        <f>+NEM!P852</f>
        <v>390.49200438399998</v>
      </c>
      <c r="P852" s="33">
        <f>+NB.Hour!N852</f>
        <v>390.56352758400004</v>
      </c>
      <c r="Q852" s="22">
        <f>+SUM(N852,MAX($E852-20,0)*INDEX(Inputs!$F$24:$F$35,MATCH($D852,Inputs!$B$24:$B$35,0)),MAX($F852-20,0)*INDEX(Inputs!$G$24:$G$35,MATCH($D852,Inputs!$B$24:$B$35,0)))</f>
        <v>608.9482959643999</v>
      </c>
      <c r="R852" s="22">
        <f>+SUM(O852,MAX($E852-20,0)*INDEX(Inputs!$F$24:$F$35,MATCH($D852,Inputs!$B$24:$B$35,0)),MAX($F852-20,0)*INDEX(Inputs!$G$24:$G$35,MATCH($D852,Inputs!$B$24:$B$35,0)))</f>
        <v>461.95240438399998</v>
      </c>
      <c r="S852" s="22">
        <f>+SUM(P852,MAX($E852-20,0)*INDEX(Inputs!$F$24:$F$35,MATCH($D852,Inputs!$B$24:$B$35,0)),MAX($F852-20,0)*INDEX(Inputs!$G$24:$G$35,MATCH($D852,Inputs!$B$24:$B$35,0)))</f>
        <v>462.02392758400003</v>
      </c>
      <c r="U852" s="19"/>
    </row>
    <row r="853" spans="2:21" s="46" customFormat="1" x14ac:dyDescent="0.25">
      <c r="B853" s="48" t="s">
        <v>169</v>
      </c>
      <c r="C853" s="8">
        <v>2021</v>
      </c>
      <c r="D853" s="37">
        <v>5</v>
      </c>
      <c r="E853" s="49">
        <f>Data!J853</f>
        <v>45</v>
      </c>
      <c r="F853" s="49">
        <f>+Data!I853</f>
        <v>32.32</v>
      </c>
      <c r="G853" s="31">
        <f>+NEM!G853</f>
        <v>7145.3681000000006</v>
      </c>
      <c r="H853" s="31">
        <f>NoSolar!E853</f>
        <v>10849.391100000001</v>
      </c>
      <c r="I853" s="31">
        <f>+NEM!M853</f>
        <v>7145.3681000000006</v>
      </c>
      <c r="J853" s="31">
        <f>+NB.Hour!E853</f>
        <v>7147.0960999999998</v>
      </c>
      <c r="K853" s="67">
        <v>0</v>
      </c>
      <c r="L853" s="31">
        <f>+-MIN(NEM!G853,0)</f>
        <v>0</v>
      </c>
      <c r="M853" s="31">
        <f>NB.Hour!H853</f>
        <v>1.728</v>
      </c>
      <c r="N853" s="33">
        <f>NoSolar!H853</f>
        <v>580.5916890556</v>
      </c>
      <c r="O853" s="33">
        <f>+NEM!P853</f>
        <v>416.88868854760005</v>
      </c>
      <c r="P853" s="33">
        <f>+NB.Hour!N853</f>
        <v>416.89972355560002</v>
      </c>
      <c r="Q853" s="22">
        <f>+SUM(N853,MAX($E853-20,0)*INDEX(Inputs!$F$24:$F$35,MATCH($D853,Inputs!$B$24:$B$35,0)),MAX($F853-20,0)*INDEX(Inputs!$G$24:$G$35,MATCH($D853,Inputs!$B$24:$B$35,0)))</f>
        <v>661.16568905559996</v>
      </c>
      <c r="R853" s="22">
        <f>+SUM(O853,MAX($E853-20,0)*INDEX(Inputs!$F$24:$F$35,MATCH($D853,Inputs!$B$24:$B$35,0)),MAX($F853-20,0)*INDEX(Inputs!$G$24:$G$35,MATCH($D853,Inputs!$B$24:$B$35,0)))</f>
        <v>497.46268854760007</v>
      </c>
      <c r="S853" s="22">
        <f>+SUM(P853,MAX($E853-20,0)*INDEX(Inputs!$F$24:$F$35,MATCH($D853,Inputs!$B$24:$B$35,0)),MAX($F853-20,0)*INDEX(Inputs!$G$24:$G$35,MATCH($D853,Inputs!$B$24:$B$35,0)))</f>
        <v>497.47372355560003</v>
      </c>
      <c r="U853" s="19"/>
    </row>
    <row r="854" spans="2:21" s="46" customFormat="1" x14ac:dyDescent="0.25">
      <c r="B854" s="48" t="s">
        <v>169</v>
      </c>
      <c r="C854" s="8">
        <v>2021</v>
      </c>
      <c r="D854" s="37">
        <v>6</v>
      </c>
      <c r="E854" s="49">
        <f>Data!J854</f>
        <v>45</v>
      </c>
      <c r="F854" s="49">
        <f>+Data!I854</f>
        <v>38.4</v>
      </c>
      <c r="G854" s="31">
        <f>+NEM!G854</f>
        <v>8402.0560000000005</v>
      </c>
      <c r="H854" s="31">
        <f>NoSolar!E854</f>
        <v>12636.4959</v>
      </c>
      <c r="I854" s="31">
        <f>+NEM!M854</f>
        <v>8402.0560000000005</v>
      </c>
      <c r="J854" s="31">
        <f>+NB.Hour!E854</f>
        <v>8408.4560000000001</v>
      </c>
      <c r="K854" s="67">
        <v>0</v>
      </c>
      <c r="L854" s="31">
        <f>+-MIN(NEM!G854,0)</f>
        <v>0</v>
      </c>
      <c r="M854" s="31">
        <f>NB.Hour!H854</f>
        <v>6.3999999999999897</v>
      </c>
      <c r="N854" s="33">
        <f>NoSolar!H854</f>
        <v>728.66753426440005</v>
      </c>
      <c r="O854" s="33">
        <f>+NEM!P854</f>
        <v>522.38256009600002</v>
      </c>
      <c r="P854" s="33">
        <f>+NB.Hour!N854</f>
        <v>522.45235849599999</v>
      </c>
      <c r="Q854" s="22">
        <f>+SUM(N854,MAX($E854-20,0)*INDEX(Inputs!$F$24:$F$35,MATCH($D854,Inputs!$B$24:$B$35,0)),MAX($F854-20,0)*INDEX(Inputs!$G$24:$G$35,MATCH($D854,Inputs!$B$24:$B$35,0)))</f>
        <v>865.92153426440007</v>
      </c>
      <c r="R854" s="22">
        <f>+SUM(O854,MAX($E854-20,0)*INDEX(Inputs!$F$24:$F$35,MATCH($D854,Inputs!$B$24:$B$35,0)),MAX($F854-20,0)*INDEX(Inputs!$G$24:$G$35,MATCH($D854,Inputs!$B$24:$B$35,0)))</f>
        <v>659.63656009600004</v>
      </c>
      <c r="S854" s="22">
        <f>+SUM(P854,MAX($E854-20,0)*INDEX(Inputs!$F$24:$F$35,MATCH($D854,Inputs!$B$24:$B$35,0)),MAX($F854-20,0)*INDEX(Inputs!$G$24:$G$35,MATCH($D854,Inputs!$B$24:$B$35,0)))</f>
        <v>659.70635849600001</v>
      </c>
      <c r="U854" s="19"/>
    </row>
    <row r="855" spans="2:21" s="46" customFormat="1" x14ac:dyDescent="0.25">
      <c r="B855" s="48" t="s">
        <v>169</v>
      </c>
      <c r="C855" s="8">
        <v>2021</v>
      </c>
      <c r="D855" s="37">
        <v>7</v>
      </c>
      <c r="E855" s="49">
        <f>Data!J855</f>
        <v>45</v>
      </c>
      <c r="F855" s="49">
        <f>+Data!I855</f>
        <v>38.4</v>
      </c>
      <c r="G855" s="31">
        <f>+NEM!G855</f>
        <v>10523.7281</v>
      </c>
      <c r="H855" s="31">
        <f>NoSolar!E855</f>
        <v>13989.8</v>
      </c>
      <c r="I855" s="31">
        <f>+NEM!M855</f>
        <v>10523.7281</v>
      </c>
      <c r="J855" s="31">
        <f>+NB.Hour!E855</f>
        <v>10523.7281</v>
      </c>
      <c r="K855" s="67">
        <v>0</v>
      </c>
      <c r="L855" s="31">
        <f>+-MIN(NEM!G855,0)</f>
        <v>0</v>
      </c>
      <c r="M855" s="31">
        <f>NB.Hour!H855</f>
        <v>0</v>
      </c>
      <c r="N855" s="33">
        <f>NoSolar!H855</f>
        <v>794.59509679999996</v>
      </c>
      <c r="O855" s="33">
        <f>+NEM!P855</f>
        <v>625.74193811960004</v>
      </c>
      <c r="P855" s="33">
        <f>+NB.Hour!N855</f>
        <v>625.74193811960004</v>
      </c>
      <c r="Q855" s="22">
        <f>+SUM(N855,MAX($E855-20,0)*INDEX(Inputs!$F$24:$F$35,MATCH($D855,Inputs!$B$24:$B$35,0)),MAX($F855-20,0)*INDEX(Inputs!$G$24:$G$35,MATCH($D855,Inputs!$B$24:$B$35,0)))</f>
        <v>931.84909679999998</v>
      </c>
      <c r="R855" s="22">
        <f>+SUM(O855,MAX($E855-20,0)*INDEX(Inputs!$F$24:$F$35,MATCH($D855,Inputs!$B$24:$B$35,0)),MAX($F855-20,0)*INDEX(Inputs!$G$24:$G$35,MATCH($D855,Inputs!$B$24:$B$35,0)))</f>
        <v>762.99593811960005</v>
      </c>
      <c r="S855" s="22">
        <f>+SUM(P855,MAX($E855-20,0)*INDEX(Inputs!$F$24:$F$35,MATCH($D855,Inputs!$B$24:$B$35,0)),MAX($F855-20,0)*INDEX(Inputs!$G$24:$G$35,MATCH($D855,Inputs!$B$24:$B$35,0)))</f>
        <v>762.99593811960005</v>
      </c>
      <c r="U855" s="19"/>
    </row>
    <row r="856" spans="2:21" s="46" customFormat="1" x14ac:dyDescent="0.25">
      <c r="B856" s="48" t="s">
        <v>169</v>
      </c>
      <c r="C856" s="8">
        <v>2021</v>
      </c>
      <c r="D856" s="37">
        <v>8</v>
      </c>
      <c r="E856" s="49">
        <f>Data!J856</f>
        <v>45</v>
      </c>
      <c r="F856" s="49">
        <f>+Data!I856</f>
        <v>38.271999999999998</v>
      </c>
      <c r="G856" s="31">
        <f>+NEM!G856</f>
        <v>9423.3919999999998</v>
      </c>
      <c r="H856" s="31">
        <f>NoSolar!E856</f>
        <v>12637.92</v>
      </c>
      <c r="I856" s="31">
        <f>+NEM!M856</f>
        <v>9423.3919999999998</v>
      </c>
      <c r="J856" s="31">
        <f>+NB.Hour!E856</f>
        <v>9428.0640000000003</v>
      </c>
      <c r="K856" s="67">
        <v>0</v>
      </c>
      <c r="L856" s="31">
        <f>+-MIN(NEM!G856,0)</f>
        <v>0</v>
      </c>
      <c r="M856" s="31">
        <f>NB.Hour!H856</f>
        <v>4.6719999999999997</v>
      </c>
      <c r="N856" s="33">
        <f>NoSolar!H856</f>
        <v>728.73691072000008</v>
      </c>
      <c r="O856" s="33">
        <f>+NEM!P856</f>
        <v>572.13796467199995</v>
      </c>
      <c r="P856" s="33">
        <f>+NB.Hour!N856</f>
        <v>572.18891750399996</v>
      </c>
      <c r="Q856" s="22">
        <f>+SUM(N856,MAX($E856-20,0)*INDEX(Inputs!$F$24:$F$35,MATCH($D856,Inputs!$B$24:$B$35,0)),MAX($F856-20,0)*INDEX(Inputs!$G$24:$G$35,MATCH($D856,Inputs!$B$24:$B$35,0)))</f>
        <v>865.21523072000002</v>
      </c>
      <c r="R856" s="22">
        <f>+SUM(O856,MAX($E856-20,0)*INDEX(Inputs!$F$24:$F$35,MATCH($D856,Inputs!$B$24:$B$35,0)),MAX($F856-20,0)*INDEX(Inputs!$G$24:$G$35,MATCH($D856,Inputs!$B$24:$B$35,0)))</f>
        <v>708.61628467199989</v>
      </c>
      <c r="S856" s="22">
        <f>+SUM(P856,MAX($E856-20,0)*INDEX(Inputs!$F$24:$F$35,MATCH($D856,Inputs!$B$24:$B$35,0)),MAX($F856-20,0)*INDEX(Inputs!$G$24:$G$35,MATCH($D856,Inputs!$B$24:$B$35,0)))</f>
        <v>708.6672375039999</v>
      </c>
      <c r="U856" s="19"/>
    </row>
    <row r="857" spans="2:21" s="46" customFormat="1" x14ac:dyDescent="0.25">
      <c r="B857" s="48" t="s">
        <v>169</v>
      </c>
      <c r="C857" s="8">
        <v>2021</v>
      </c>
      <c r="D857" s="37">
        <v>9</v>
      </c>
      <c r="E857" s="49">
        <f>Data!J857</f>
        <v>44</v>
      </c>
      <c r="F857" s="49">
        <f>+Data!I857</f>
        <v>38.527999999999999</v>
      </c>
      <c r="G857" s="31">
        <f>+NEM!G857</f>
        <v>8271.9969999999994</v>
      </c>
      <c r="H857" s="31">
        <f>NoSolar!E857</f>
        <v>11289.924999999999</v>
      </c>
      <c r="I857" s="31">
        <f>+NEM!M857</f>
        <v>8271.9969999999994</v>
      </c>
      <c r="J857" s="31">
        <f>+NB.Hour!E857</f>
        <v>8271.9969999999994</v>
      </c>
      <c r="K857" s="67">
        <v>0</v>
      </c>
      <c r="L857" s="31">
        <f>+-MIN(NEM!G857,0)</f>
        <v>0</v>
      </c>
      <c r="M857" s="31">
        <f>NB.Hour!H857</f>
        <v>0</v>
      </c>
      <c r="N857" s="33">
        <f>NoSolar!H857</f>
        <v>600.06152529999997</v>
      </c>
      <c r="O857" s="33">
        <f>+NEM!P857</f>
        <v>466.68117941200001</v>
      </c>
      <c r="P857" s="33">
        <f>+NB.Hour!N857</f>
        <v>466.68117941200001</v>
      </c>
      <c r="Q857" s="22">
        <f>+SUM(N857,MAX($E857-20,0)*INDEX(Inputs!$F$24:$F$35,MATCH($D857,Inputs!$B$24:$B$35,0)),MAX($F857-20,0)*INDEX(Inputs!$G$24:$G$35,MATCH($D857,Inputs!$B$24:$B$35,0)))</f>
        <v>707.23112530000003</v>
      </c>
      <c r="R857" s="22">
        <f>+SUM(O857,MAX($E857-20,0)*INDEX(Inputs!$F$24:$F$35,MATCH($D857,Inputs!$B$24:$B$35,0)),MAX($F857-20,0)*INDEX(Inputs!$G$24:$G$35,MATCH($D857,Inputs!$B$24:$B$35,0)))</f>
        <v>573.85077941200007</v>
      </c>
      <c r="S857" s="22">
        <f>+SUM(P857,MAX($E857-20,0)*INDEX(Inputs!$F$24:$F$35,MATCH($D857,Inputs!$B$24:$B$35,0)),MAX($F857-20,0)*INDEX(Inputs!$G$24:$G$35,MATCH($D857,Inputs!$B$24:$B$35,0)))</f>
        <v>573.85077941200007</v>
      </c>
      <c r="U857" s="19"/>
    </row>
    <row r="858" spans="2:21" s="46" customFormat="1" x14ac:dyDescent="0.25">
      <c r="B858" s="48" t="s">
        <v>169</v>
      </c>
      <c r="C858" s="8">
        <v>2021</v>
      </c>
      <c r="D858" s="37">
        <v>10</v>
      </c>
      <c r="E858" s="49">
        <f>Data!J858</f>
        <v>44</v>
      </c>
      <c r="F858" s="49">
        <f>+Data!I858</f>
        <v>32.448</v>
      </c>
      <c r="G858" s="31">
        <f>+NEM!G858</f>
        <v>8810.8460000000014</v>
      </c>
      <c r="H858" s="31">
        <f>NoSolar!E858</f>
        <v>10670.048000000001</v>
      </c>
      <c r="I858" s="31">
        <f>+NEM!M858</f>
        <v>8810.8460000000014</v>
      </c>
      <c r="J858" s="31">
        <f>+NB.Hour!E858</f>
        <v>8810.8460000000014</v>
      </c>
      <c r="K858" s="67">
        <v>0</v>
      </c>
      <c r="L858" s="31">
        <f>+-MIN(NEM!G858,0)</f>
        <v>0</v>
      </c>
      <c r="M858" s="31">
        <f>NB.Hour!H858</f>
        <v>0</v>
      </c>
      <c r="N858" s="33">
        <f>NoSolar!H858</f>
        <v>572.66544140799999</v>
      </c>
      <c r="O858" s="33">
        <f>+NEM!P858</f>
        <v>490.49614981600007</v>
      </c>
      <c r="P858" s="33">
        <f>+NB.Hour!N858</f>
        <v>490.49614981600007</v>
      </c>
      <c r="Q858" s="22">
        <f>+SUM(N858,MAX($E858-20,0)*INDEX(Inputs!$F$24:$F$35,MATCH($D858,Inputs!$B$24:$B$35,0)),MAX($F858-20,0)*INDEX(Inputs!$G$24:$G$35,MATCH($D858,Inputs!$B$24:$B$35,0)))</f>
        <v>652.77904140800001</v>
      </c>
      <c r="R858" s="22">
        <f>+SUM(O858,MAX($E858-20,0)*INDEX(Inputs!$F$24:$F$35,MATCH($D858,Inputs!$B$24:$B$35,0)),MAX($F858-20,0)*INDEX(Inputs!$G$24:$G$35,MATCH($D858,Inputs!$B$24:$B$35,0)))</f>
        <v>570.60974981600009</v>
      </c>
      <c r="S858" s="22">
        <f>+SUM(P858,MAX($E858-20,0)*INDEX(Inputs!$F$24:$F$35,MATCH($D858,Inputs!$B$24:$B$35,0)),MAX($F858-20,0)*INDEX(Inputs!$G$24:$G$35,MATCH($D858,Inputs!$B$24:$B$35,0)))</f>
        <v>570.60974981600009</v>
      </c>
      <c r="U858" s="19"/>
    </row>
    <row r="859" spans="2:21" s="46" customFormat="1" x14ac:dyDescent="0.25">
      <c r="B859" s="48" t="s">
        <v>169</v>
      </c>
      <c r="C859" s="8">
        <v>2021</v>
      </c>
      <c r="D859" s="37">
        <v>11</v>
      </c>
      <c r="E859" s="49">
        <f>Data!J859</f>
        <v>44</v>
      </c>
      <c r="F859" s="49">
        <f>+Data!I859</f>
        <v>30.143999999999998</v>
      </c>
      <c r="G859" s="31">
        <f>+NEM!G859</f>
        <v>8729.3590000000004</v>
      </c>
      <c r="H859" s="31">
        <f>NoSolar!E859</f>
        <v>9812.8150000000005</v>
      </c>
      <c r="I859" s="31">
        <f>+NEM!M859</f>
        <v>8729.3590000000004</v>
      </c>
      <c r="J859" s="31">
        <f>+NB.Hour!E859</f>
        <v>8729.3590000000004</v>
      </c>
      <c r="K859" s="67">
        <v>0</v>
      </c>
      <c r="L859" s="31">
        <f>+-MIN(NEM!G859,0)</f>
        <v>0</v>
      </c>
      <c r="M859" s="31">
        <f>NB.Hour!H859</f>
        <v>0</v>
      </c>
      <c r="N859" s="33">
        <f>NoSolar!H859</f>
        <v>534.77917174000004</v>
      </c>
      <c r="O859" s="33">
        <f>+NEM!P859</f>
        <v>486.89475036400006</v>
      </c>
      <c r="P859" s="33">
        <f>+NB.Hour!N859</f>
        <v>486.89475036400006</v>
      </c>
      <c r="Q859" s="22">
        <f>+SUM(N859,MAX($E859-20,0)*INDEX(Inputs!$F$24:$F$35,MATCH($D859,Inputs!$B$24:$B$35,0)),MAX($F859-20,0)*INDEX(Inputs!$G$24:$G$35,MATCH($D859,Inputs!$B$24:$B$35,0)))</f>
        <v>604.63997174000008</v>
      </c>
      <c r="R859" s="22">
        <f>+SUM(O859,MAX($E859-20,0)*INDEX(Inputs!$F$24:$F$35,MATCH($D859,Inputs!$B$24:$B$35,0)),MAX($F859-20,0)*INDEX(Inputs!$G$24:$G$35,MATCH($D859,Inputs!$B$24:$B$35,0)))</f>
        <v>556.7555503640001</v>
      </c>
      <c r="S859" s="22">
        <f>+SUM(P859,MAX($E859-20,0)*INDEX(Inputs!$F$24:$F$35,MATCH($D859,Inputs!$B$24:$B$35,0)),MAX($F859-20,0)*INDEX(Inputs!$G$24:$G$35,MATCH($D859,Inputs!$B$24:$B$35,0)))</f>
        <v>556.7555503640001</v>
      </c>
      <c r="U859" s="19"/>
    </row>
    <row r="860" spans="2:21" s="46" customFormat="1" x14ac:dyDescent="0.25">
      <c r="B860" s="48" t="s">
        <v>169</v>
      </c>
      <c r="C860" s="8">
        <v>2021</v>
      </c>
      <c r="D860" s="37">
        <v>12</v>
      </c>
      <c r="E860" s="49">
        <f>Data!J860</f>
        <v>44</v>
      </c>
      <c r="F860" s="49">
        <f>+Data!I860</f>
        <v>30.527999999999999</v>
      </c>
      <c r="G860" s="31">
        <f>+NEM!G860</f>
        <v>9735.1969999999983</v>
      </c>
      <c r="H860" s="31">
        <f>NoSolar!E860</f>
        <v>10092.700999999999</v>
      </c>
      <c r="I860" s="31">
        <f>+NEM!M860</f>
        <v>9735.1969999999983</v>
      </c>
      <c r="J860" s="31">
        <f>+NB.Hour!E860</f>
        <v>9735.1969999999983</v>
      </c>
      <c r="K860" s="67">
        <v>0</v>
      </c>
      <c r="L860" s="31">
        <f>+-MIN(NEM!G860,0)</f>
        <v>0</v>
      </c>
      <c r="M860" s="31">
        <f>NB.Hour!H860</f>
        <v>0</v>
      </c>
      <c r="N860" s="33">
        <f>NoSolar!H860</f>
        <v>547.14901339599999</v>
      </c>
      <c r="O860" s="33">
        <f>+NEM!P860</f>
        <v>531.34876661199996</v>
      </c>
      <c r="P860" s="33">
        <f>+NB.Hour!N860</f>
        <v>531.34876661199996</v>
      </c>
      <c r="Q860" s="22">
        <f>+SUM(N860,MAX($E860-20,0)*INDEX(Inputs!$F$24:$F$35,MATCH($D860,Inputs!$B$24:$B$35,0)),MAX($F860-20,0)*INDEX(Inputs!$G$24:$G$35,MATCH($D860,Inputs!$B$24:$B$35,0)))</f>
        <v>618.71861339600002</v>
      </c>
      <c r="R860" s="22">
        <f>+SUM(O860,MAX($E860-20,0)*INDEX(Inputs!$F$24:$F$35,MATCH($D860,Inputs!$B$24:$B$35,0)),MAX($F860-20,0)*INDEX(Inputs!$G$24:$G$35,MATCH($D860,Inputs!$B$24:$B$35,0)))</f>
        <v>602.918366612</v>
      </c>
      <c r="S860" s="22">
        <f>+SUM(P860,MAX($E860-20,0)*INDEX(Inputs!$F$24:$F$35,MATCH($D860,Inputs!$B$24:$B$35,0)),MAX($F860-20,0)*INDEX(Inputs!$G$24:$G$35,MATCH($D860,Inputs!$B$24:$B$35,0)))</f>
        <v>602.918366612</v>
      </c>
      <c r="U860" s="19"/>
    </row>
    <row r="861" spans="2:21" s="46" customFormat="1" x14ac:dyDescent="0.25">
      <c r="B861" s="48" t="s">
        <v>170</v>
      </c>
      <c r="C861" s="8">
        <v>2021</v>
      </c>
      <c r="D861" s="37">
        <v>1</v>
      </c>
      <c r="E861" s="49">
        <f>Data!J861</f>
        <v>66</v>
      </c>
      <c r="F861" s="49">
        <f>+Data!I861</f>
        <v>74.447999999999993</v>
      </c>
      <c r="G861" s="31">
        <f>+NEM!G861</f>
        <v>29736.9827</v>
      </c>
      <c r="H861" s="31">
        <f>NoSolar!E861</f>
        <v>31710.736000000001</v>
      </c>
      <c r="I861" s="31">
        <f>+NEM!M861</f>
        <v>29736.9827</v>
      </c>
      <c r="J861" s="31">
        <f>+NB.Hour!E861</f>
        <v>29736.9827</v>
      </c>
      <c r="K861" s="67">
        <v>0</v>
      </c>
      <c r="L861" s="31">
        <f>+-MIN(NEM!G861,0)</f>
        <v>0</v>
      </c>
      <c r="M861" s="31">
        <f>NB.Hour!H861</f>
        <v>0</v>
      </c>
      <c r="N861" s="33">
        <f>NoSolar!H861</f>
        <v>1502.5796882559998</v>
      </c>
      <c r="O861" s="33">
        <f>+NEM!P861</f>
        <v>1415.3476874092</v>
      </c>
      <c r="P861" s="33">
        <f>+NB.Hour!N861</f>
        <v>1415.3476874092</v>
      </c>
      <c r="Q861" s="22">
        <f>+SUM(N861,MAX($E861-20,0)*INDEX(Inputs!$F$24:$F$35,MATCH($D861,Inputs!$B$24:$B$35,0)),MAX($F861-20,0)*INDEX(Inputs!$G$24:$G$35,MATCH($D861,Inputs!$B$24:$B$35,0)))</f>
        <v>1792.2532882559999</v>
      </c>
      <c r="R861" s="22">
        <f>+SUM(O861,MAX($E861-20,0)*INDEX(Inputs!$F$24:$F$35,MATCH($D861,Inputs!$B$24:$B$35,0)),MAX($F861-20,0)*INDEX(Inputs!$G$24:$G$35,MATCH($D861,Inputs!$B$24:$B$35,0)))</f>
        <v>1705.0212874092001</v>
      </c>
      <c r="S861" s="22">
        <f>+SUM(P861,MAX($E861-20,0)*INDEX(Inputs!$F$24:$F$35,MATCH($D861,Inputs!$B$24:$B$35,0)),MAX($F861-20,0)*INDEX(Inputs!$G$24:$G$35,MATCH($D861,Inputs!$B$24:$B$35,0)))</f>
        <v>1705.0212874092001</v>
      </c>
      <c r="U861" s="19"/>
    </row>
    <row r="862" spans="2:21" s="46" customFormat="1" x14ac:dyDescent="0.25">
      <c r="B862" s="48" t="s">
        <v>170</v>
      </c>
      <c r="C862" s="8">
        <v>2021</v>
      </c>
      <c r="D862" s="37">
        <v>2</v>
      </c>
      <c r="E862" s="49">
        <f>Data!J862</f>
        <v>66</v>
      </c>
      <c r="F862" s="49">
        <f>+Data!I862</f>
        <v>71.087999999999994</v>
      </c>
      <c r="G862" s="31">
        <f>+NEM!G862</f>
        <v>22392.9359</v>
      </c>
      <c r="H862" s="31">
        <f>NoSolar!E862</f>
        <v>24587.912</v>
      </c>
      <c r="I862" s="31">
        <f>+NEM!M862</f>
        <v>22392.9359</v>
      </c>
      <c r="J862" s="31">
        <f>+NB.Hour!E862</f>
        <v>22413.886900000001</v>
      </c>
      <c r="K862" s="67">
        <v>0</v>
      </c>
      <c r="L862" s="31">
        <f>+-MIN(NEM!G862,0)</f>
        <v>0</v>
      </c>
      <c r="M862" s="31">
        <f>NB.Hour!H862</f>
        <v>20.951000000000001</v>
      </c>
      <c r="N862" s="33">
        <f>NoSolar!H862</f>
        <v>1187.779358752</v>
      </c>
      <c r="O862" s="33">
        <f>+NEM!P862</f>
        <v>1090.7701950364001</v>
      </c>
      <c r="P862" s="33">
        <f>+NB.Hour!N862</f>
        <v>1090.9039881224001</v>
      </c>
      <c r="Q862" s="22">
        <f>+SUM(N862,MAX($E862-20,0)*INDEX(Inputs!$F$24:$F$35,MATCH($D862,Inputs!$B$24:$B$35,0)),MAX($F862-20,0)*INDEX(Inputs!$G$24:$G$35,MATCH($D862,Inputs!$B$24:$B$35,0)))</f>
        <v>1462.5009587520001</v>
      </c>
      <c r="R862" s="22">
        <f>+SUM(O862,MAX($E862-20,0)*INDEX(Inputs!$F$24:$F$35,MATCH($D862,Inputs!$B$24:$B$35,0)),MAX($F862-20,0)*INDEX(Inputs!$G$24:$G$35,MATCH($D862,Inputs!$B$24:$B$35,0)))</f>
        <v>1365.4917950364002</v>
      </c>
      <c r="S862" s="22">
        <f>+SUM(P862,MAX($E862-20,0)*INDEX(Inputs!$F$24:$F$35,MATCH($D862,Inputs!$B$24:$B$35,0)),MAX($F862-20,0)*INDEX(Inputs!$G$24:$G$35,MATCH($D862,Inputs!$B$24:$B$35,0)))</f>
        <v>1365.6255881224001</v>
      </c>
      <c r="U862" s="19"/>
    </row>
    <row r="863" spans="2:21" s="46" customFormat="1" x14ac:dyDescent="0.25">
      <c r="B863" s="48" t="s">
        <v>170</v>
      </c>
      <c r="C863" s="8">
        <v>2021</v>
      </c>
      <c r="D863" s="37">
        <v>3</v>
      </c>
      <c r="E863" s="49">
        <f>Data!J863</f>
        <v>65</v>
      </c>
      <c r="F863" s="49">
        <f>+Data!I863</f>
        <v>66.968000000000004</v>
      </c>
      <c r="G863" s="31">
        <f>+NEM!G863</f>
        <v>18751.8256</v>
      </c>
      <c r="H863" s="31">
        <f>NoSolar!E863</f>
        <v>22935.040000000001</v>
      </c>
      <c r="I863" s="31">
        <f>+NEM!M863</f>
        <v>18751.8256</v>
      </c>
      <c r="J863" s="31">
        <f>+NB.Hour!E863</f>
        <v>18771.795099999999</v>
      </c>
      <c r="K863" s="67">
        <v>0</v>
      </c>
      <c r="L863" s="31">
        <f>+-MIN(NEM!G863,0)</f>
        <v>0</v>
      </c>
      <c r="M863" s="31">
        <f>NB.Hour!H863</f>
        <v>19.9695</v>
      </c>
      <c r="N863" s="33">
        <f>NoSolar!H863</f>
        <v>1114.7290278400001</v>
      </c>
      <c r="O863" s="33">
        <f>+NEM!P863</f>
        <v>929.84768421759998</v>
      </c>
      <c r="P863" s="33">
        <f>+NB.Hour!N863</f>
        <v>929.97520944459995</v>
      </c>
      <c r="Q863" s="22">
        <f>+SUM(N863,MAX($E863-20,0)*INDEX(Inputs!$F$24:$F$35,MATCH($D863,Inputs!$B$24:$B$35,0)),MAX($F863-20,0)*INDEX(Inputs!$G$24:$G$35,MATCH($D863,Inputs!$B$24:$B$35,0)))</f>
        <v>1370.0866278399999</v>
      </c>
      <c r="R863" s="22">
        <f>+SUM(O863,MAX($E863-20,0)*INDEX(Inputs!$F$24:$F$35,MATCH($D863,Inputs!$B$24:$B$35,0)),MAX($F863-20,0)*INDEX(Inputs!$G$24:$G$35,MATCH($D863,Inputs!$B$24:$B$35,0)))</f>
        <v>1185.2052842175999</v>
      </c>
      <c r="S863" s="22">
        <f>+SUM(P863,MAX($E863-20,0)*INDEX(Inputs!$F$24:$F$35,MATCH($D863,Inputs!$B$24:$B$35,0)),MAX($F863-20,0)*INDEX(Inputs!$G$24:$G$35,MATCH($D863,Inputs!$B$24:$B$35,0)))</f>
        <v>1185.3328094446001</v>
      </c>
      <c r="U863" s="19"/>
    </row>
    <row r="864" spans="2:21" s="46" customFormat="1" x14ac:dyDescent="0.25">
      <c r="B864" s="48" t="s">
        <v>170</v>
      </c>
      <c r="C864" s="8">
        <v>2021</v>
      </c>
      <c r="D864" s="37">
        <v>4</v>
      </c>
      <c r="E864" s="49">
        <f>Data!J864</f>
        <v>66</v>
      </c>
      <c r="F864" s="49">
        <f>+Data!I864</f>
        <v>73.951999999999998</v>
      </c>
      <c r="G864" s="31">
        <f>+NEM!G864</f>
        <v>20851.355299999999</v>
      </c>
      <c r="H864" s="31">
        <f>NoSolar!E864</f>
        <v>25233.423999999999</v>
      </c>
      <c r="I864" s="31">
        <f>+NEM!M864</f>
        <v>20851.355299999999</v>
      </c>
      <c r="J864" s="31">
        <f>+NB.Hour!E864</f>
        <v>20907.244200000001</v>
      </c>
      <c r="K864" s="67">
        <v>0</v>
      </c>
      <c r="L864" s="31">
        <f>+-MIN(NEM!G864,0)</f>
        <v>0</v>
      </c>
      <c r="M864" s="31">
        <f>NB.Hour!H864</f>
        <v>55.8889</v>
      </c>
      <c r="N864" s="33">
        <f>NoSolar!H864</f>
        <v>1216.3084071039998</v>
      </c>
      <c r="O864" s="33">
        <f>+NEM!P864</f>
        <v>1022.6384988387999</v>
      </c>
      <c r="P864" s="33">
        <f>+NB.Hour!N864</f>
        <v>1022.9954053542</v>
      </c>
      <c r="Q864" s="22">
        <f>+SUM(N864,MAX($E864-20,0)*INDEX(Inputs!$F$24:$F$35,MATCH($D864,Inputs!$B$24:$B$35,0)),MAX($F864-20,0)*INDEX(Inputs!$G$24:$G$35,MATCH($D864,Inputs!$B$24:$B$35,0)))</f>
        <v>1503.7748071039998</v>
      </c>
      <c r="R864" s="22">
        <f>+SUM(O864,MAX($E864-20,0)*INDEX(Inputs!$F$24:$F$35,MATCH($D864,Inputs!$B$24:$B$35,0)),MAX($F864-20,0)*INDEX(Inputs!$G$24:$G$35,MATCH($D864,Inputs!$B$24:$B$35,0)))</f>
        <v>1310.1048988388</v>
      </c>
      <c r="S864" s="22">
        <f>+SUM(P864,MAX($E864-20,0)*INDEX(Inputs!$F$24:$F$35,MATCH($D864,Inputs!$B$24:$B$35,0)),MAX($F864-20,0)*INDEX(Inputs!$G$24:$G$35,MATCH($D864,Inputs!$B$24:$B$35,0)))</f>
        <v>1310.4618053541999</v>
      </c>
      <c r="U864" s="19"/>
    </row>
    <row r="865" spans="2:21" s="46" customFormat="1" x14ac:dyDescent="0.25">
      <c r="B865" s="48" t="s">
        <v>170</v>
      </c>
      <c r="C865" s="8">
        <v>2021</v>
      </c>
      <c r="D865" s="37">
        <v>5</v>
      </c>
      <c r="E865" s="49">
        <f>Data!J865</f>
        <v>63</v>
      </c>
      <c r="F865" s="49">
        <f>+Data!I865</f>
        <v>65.536000000000001</v>
      </c>
      <c r="G865" s="31">
        <f>+NEM!G865</f>
        <v>20170.827700000002</v>
      </c>
      <c r="H865" s="31">
        <f>NoSolar!E865</f>
        <v>24675.272000000001</v>
      </c>
      <c r="I865" s="31">
        <f>+NEM!M865</f>
        <v>20170.827700000002</v>
      </c>
      <c r="J865" s="31">
        <f>+NB.Hour!E865</f>
        <v>20179.1947</v>
      </c>
      <c r="K865" s="67">
        <v>0</v>
      </c>
      <c r="L865" s="31">
        <f>+-MIN(NEM!G865,0)</f>
        <v>0</v>
      </c>
      <c r="M865" s="31">
        <f>NB.Hour!H865</f>
        <v>8.3670000000000009</v>
      </c>
      <c r="N865" s="33">
        <f>NoSolar!H865</f>
        <v>1191.640321312</v>
      </c>
      <c r="O865" s="33">
        <f>+NEM!P865</f>
        <v>992.56190102920004</v>
      </c>
      <c r="P865" s="33">
        <f>+NB.Hour!N865</f>
        <v>992.61533269120002</v>
      </c>
      <c r="Q865" s="22">
        <f>+SUM(N865,MAX($E865-20,0)*INDEX(Inputs!$F$24:$F$35,MATCH($D865,Inputs!$B$24:$B$35,0)),MAX($F865-20,0)*INDEX(Inputs!$G$24:$G$35,MATCH($D865,Inputs!$B$24:$B$35,0)))</f>
        <v>1438.5655213119999</v>
      </c>
      <c r="R865" s="22">
        <f>+SUM(O865,MAX($E865-20,0)*INDEX(Inputs!$F$24:$F$35,MATCH($D865,Inputs!$B$24:$B$35,0)),MAX($F865-20,0)*INDEX(Inputs!$G$24:$G$35,MATCH($D865,Inputs!$B$24:$B$35,0)))</f>
        <v>1239.4871010291999</v>
      </c>
      <c r="S865" s="22">
        <f>+SUM(P865,MAX($E865-20,0)*INDEX(Inputs!$F$24:$F$35,MATCH($D865,Inputs!$B$24:$B$35,0)),MAX($F865-20,0)*INDEX(Inputs!$G$24:$G$35,MATCH($D865,Inputs!$B$24:$B$35,0)))</f>
        <v>1239.5405326912</v>
      </c>
      <c r="U865" s="19"/>
    </row>
    <row r="866" spans="2:21" s="46" customFormat="1" x14ac:dyDescent="0.25">
      <c r="B866" s="48" t="s">
        <v>170</v>
      </c>
      <c r="C866" s="8">
        <v>2021</v>
      </c>
      <c r="D866" s="37">
        <v>6</v>
      </c>
      <c r="E866" s="49">
        <f>Data!J866</f>
        <v>62</v>
      </c>
      <c r="F866" s="49">
        <f>+Data!I866</f>
        <v>65.760000000000005</v>
      </c>
      <c r="G866" s="31">
        <f>+NEM!G866</f>
        <v>20646.143900000003</v>
      </c>
      <c r="H866" s="31">
        <f>NoSolar!E866</f>
        <v>25253.200000000001</v>
      </c>
      <c r="I866" s="31">
        <f>+NEM!M866</f>
        <v>20646.143900000003</v>
      </c>
      <c r="J866" s="31">
        <f>+NB.Hour!E866</f>
        <v>20646.184799999999</v>
      </c>
      <c r="K866" s="67">
        <v>0</v>
      </c>
      <c r="L866" s="31">
        <f>+-MIN(NEM!G866,0)</f>
        <v>0</v>
      </c>
      <c r="M866" s="31">
        <f>NB.Hour!H866</f>
        <v>4.0899999999999999E-2</v>
      </c>
      <c r="N866" s="33">
        <f>NoSolar!H866</f>
        <v>1343.3028912000002</v>
      </c>
      <c r="O866" s="33">
        <f>+NEM!P866</f>
        <v>1118.8655462324002</v>
      </c>
      <c r="P866" s="33">
        <f>+NB.Hour!N866</f>
        <v>1118.8659922878001</v>
      </c>
      <c r="Q866" s="22">
        <f>+SUM(N866,MAX($E866-20,0)*INDEX(Inputs!$F$24:$F$35,MATCH($D866,Inputs!$B$24:$B$35,0)),MAX($F866-20,0)*INDEX(Inputs!$G$24:$G$35,MATCH($D866,Inputs!$B$24:$B$35,0)))</f>
        <v>1663.8684912000003</v>
      </c>
      <c r="R866" s="22">
        <f>+SUM(O866,MAX($E866-20,0)*INDEX(Inputs!$F$24:$F$35,MATCH($D866,Inputs!$B$24:$B$35,0)),MAX($F866-20,0)*INDEX(Inputs!$G$24:$G$35,MATCH($D866,Inputs!$B$24:$B$35,0)))</f>
        <v>1439.4311462324004</v>
      </c>
      <c r="S866" s="22">
        <f>+SUM(P866,MAX($E866-20,0)*INDEX(Inputs!$F$24:$F$35,MATCH($D866,Inputs!$B$24:$B$35,0)),MAX($F866-20,0)*INDEX(Inputs!$G$24:$G$35,MATCH($D866,Inputs!$B$24:$B$35,0)))</f>
        <v>1439.4315922878</v>
      </c>
      <c r="U866" s="19"/>
    </row>
    <row r="867" spans="2:21" s="46" customFormat="1" x14ac:dyDescent="0.25">
      <c r="B867" s="48" t="s">
        <v>170</v>
      </c>
      <c r="C867" s="8">
        <v>2021</v>
      </c>
      <c r="D867" s="37">
        <v>7</v>
      </c>
      <c r="E867" s="49">
        <f>Data!J867</f>
        <v>63</v>
      </c>
      <c r="F867" s="49">
        <f>+Data!I867</f>
        <v>60.944000000000003</v>
      </c>
      <c r="G867" s="31">
        <f>+NEM!G867</f>
        <v>29564.404699999999</v>
      </c>
      <c r="H867" s="31">
        <f>NoSolar!E867</f>
        <v>33727.135999999999</v>
      </c>
      <c r="I867" s="31">
        <f>+NEM!M867</f>
        <v>29564.404699999999</v>
      </c>
      <c r="J867" s="31">
        <f>+NB.Hour!E867</f>
        <v>29564.404699999999</v>
      </c>
      <c r="K867" s="67">
        <v>0</v>
      </c>
      <c r="L867" s="31">
        <f>+-MIN(NEM!G867,0)</f>
        <v>0</v>
      </c>
      <c r="M867" s="31">
        <f>NB.Hour!H867</f>
        <v>0</v>
      </c>
      <c r="N867" s="33">
        <f>NoSolar!H867</f>
        <v>1756.119157376</v>
      </c>
      <c r="O867" s="33">
        <f>+NEM!P867</f>
        <v>1553.3275393652</v>
      </c>
      <c r="P867" s="33">
        <f>+NB.Hour!N867</f>
        <v>1553.3275393652</v>
      </c>
      <c r="Q867" s="22">
        <f>+SUM(N867,MAX($E867-20,0)*INDEX(Inputs!$F$24:$F$35,MATCH($D867,Inputs!$B$24:$B$35,0)),MAX($F867-20,0)*INDEX(Inputs!$G$24:$G$35,MATCH($D867,Inputs!$B$24:$B$35,0)))</f>
        <v>2048.5297973759998</v>
      </c>
      <c r="R867" s="22">
        <f>+SUM(O867,MAX($E867-20,0)*INDEX(Inputs!$F$24:$F$35,MATCH($D867,Inputs!$B$24:$B$35,0)),MAX($F867-20,0)*INDEX(Inputs!$G$24:$G$35,MATCH($D867,Inputs!$B$24:$B$35,0)))</f>
        <v>1845.7381793652</v>
      </c>
      <c r="S867" s="22">
        <f>+SUM(P867,MAX($E867-20,0)*INDEX(Inputs!$F$24:$F$35,MATCH($D867,Inputs!$B$24:$B$35,0)),MAX($F867-20,0)*INDEX(Inputs!$G$24:$G$35,MATCH($D867,Inputs!$B$24:$B$35,0)))</f>
        <v>1845.7381793652</v>
      </c>
      <c r="U867" s="19"/>
    </row>
    <row r="868" spans="2:21" s="46" customFormat="1" x14ac:dyDescent="0.25">
      <c r="B868" s="48" t="s">
        <v>170</v>
      </c>
      <c r="C868" s="8">
        <v>2021</v>
      </c>
      <c r="D868" s="37">
        <v>8</v>
      </c>
      <c r="E868" s="49">
        <f>Data!J868</f>
        <v>63</v>
      </c>
      <c r="F868" s="49">
        <f>+Data!I868</f>
        <v>69.959999999999994</v>
      </c>
      <c r="G868" s="31">
        <f>+NEM!G868</f>
        <v>20485.710999999999</v>
      </c>
      <c r="H868" s="31">
        <f>NoSolar!E868</f>
        <v>24646.016</v>
      </c>
      <c r="I868" s="31">
        <f>+NEM!M868</f>
        <v>20485.710999999999</v>
      </c>
      <c r="J868" s="31">
        <f>+NB.Hour!E868</f>
        <v>20494.927</v>
      </c>
      <c r="K868" s="67">
        <v>0</v>
      </c>
      <c r="L868" s="31">
        <f>+-MIN(NEM!G868,0)</f>
        <v>0</v>
      </c>
      <c r="M868" s="31">
        <f>NB.Hour!H868</f>
        <v>9.2159999999999993</v>
      </c>
      <c r="N868" s="33">
        <f>NoSolar!H868</f>
        <v>1313.7233154560001</v>
      </c>
      <c r="O868" s="33">
        <f>+NEM!P868</f>
        <v>1111.049897076</v>
      </c>
      <c r="P868" s="33">
        <f>+NB.Hour!N868</f>
        <v>1111.150406772</v>
      </c>
      <c r="Q868" s="22">
        <f>+SUM(N868,MAX($E868-20,0)*INDEX(Inputs!$F$24:$F$35,MATCH($D868,Inputs!$B$24:$B$35,0)),MAX($F868-20,0)*INDEX(Inputs!$G$24:$G$35,MATCH($D868,Inputs!$B$24:$B$35,0)))</f>
        <v>1660.770915456</v>
      </c>
      <c r="R868" s="22">
        <f>+SUM(O868,MAX($E868-20,0)*INDEX(Inputs!$F$24:$F$35,MATCH($D868,Inputs!$B$24:$B$35,0)),MAX($F868-20,0)*INDEX(Inputs!$G$24:$G$35,MATCH($D868,Inputs!$B$24:$B$35,0)))</f>
        <v>1458.0974970759999</v>
      </c>
      <c r="S868" s="22">
        <f>+SUM(P868,MAX($E868-20,0)*INDEX(Inputs!$F$24:$F$35,MATCH($D868,Inputs!$B$24:$B$35,0)),MAX($F868-20,0)*INDEX(Inputs!$G$24:$G$35,MATCH($D868,Inputs!$B$24:$B$35,0)))</f>
        <v>1458.1980067719999</v>
      </c>
      <c r="U868" s="19"/>
    </row>
    <row r="869" spans="2:21" s="46" customFormat="1" x14ac:dyDescent="0.25">
      <c r="B869" s="48" t="s">
        <v>170</v>
      </c>
      <c r="C869" s="8">
        <v>2021</v>
      </c>
      <c r="D869" s="37">
        <v>9</v>
      </c>
      <c r="E869" s="49">
        <f>Data!J869</f>
        <v>65</v>
      </c>
      <c r="F869" s="49">
        <f>+Data!I869</f>
        <v>74.951999999999998</v>
      </c>
      <c r="G869" s="31">
        <f>+NEM!G869</f>
        <v>19398.389300000003</v>
      </c>
      <c r="H869" s="31">
        <f>NoSolar!E869</f>
        <v>23338.720000000001</v>
      </c>
      <c r="I869" s="31">
        <f>+NEM!M869</f>
        <v>19398.389300000003</v>
      </c>
      <c r="J869" s="31">
        <f>+NB.Hour!E869</f>
        <v>19398.389300000003</v>
      </c>
      <c r="K869" s="67">
        <v>0</v>
      </c>
      <c r="L869" s="31">
        <f>+-MIN(NEM!G869,0)</f>
        <v>0</v>
      </c>
      <c r="M869" s="31">
        <f>NB.Hour!H869</f>
        <v>0</v>
      </c>
      <c r="N869" s="33">
        <f>NoSolar!H869</f>
        <v>1132.57006912</v>
      </c>
      <c r="O869" s="33">
        <f>+NEM!P869</f>
        <v>958.42321350280008</v>
      </c>
      <c r="P869" s="33">
        <f>+NB.Hour!N869</f>
        <v>958.42321350280008</v>
      </c>
      <c r="Q869" s="22">
        <f>+SUM(N869,MAX($E869-20,0)*INDEX(Inputs!$F$24:$F$35,MATCH($D869,Inputs!$B$24:$B$35,0)),MAX($F869-20,0)*INDEX(Inputs!$G$24:$G$35,MATCH($D869,Inputs!$B$24:$B$35,0)))</f>
        <v>1423.4564691199998</v>
      </c>
      <c r="R869" s="22">
        <f>+SUM(O869,MAX($E869-20,0)*INDEX(Inputs!$F$24:$F$35,MATCH($D869,Inputs!$B$24:$B$35,0)),MAX($F869-20,0)*INDEX(Inputs!$G$24:$G$35,MATCH($D869,Inputs!$B$24:$B$35,0)))</f>
        <v>1249.3096135028002</v>
      </c>
      <c r="S869" s="22">
        <f>+SUM(P869,MAX($E869-20,0)*INDEX(Inputs!$F$24:$F$35,MATCH($D869,Inputs!$B$24:$B$35,0)),MAX($F869-20,0)*INDEX(Inputs!$G$24:$G$35,MATCH($D869,Inputs!$B$24:$B$35,0)))</f>
        <v>1249.3096135028002</v>
      </c>
      <c r="U869" s="19"/>
    </row>
    <row r="870" spans="2:21" s="46" customFormat="1" x14ac:dyDescent="0.25">
      <c r="B870" s="48" t="s">
        <v>170</v>
      </c>
      <c r="C870" s="8">
        <v>2021</v>
      </c>
      <c r="D870" s="37">
        <v>10</v>
      </c>
      <c r="E870" s="49">
        <f>Data!J870</f>
        <v>65</v>
      </c>
      <c r="F870" s="49">
        <f>+Data!I870</f>
        <v>52.095999999999997</v>
      </c>
      <c r="G870" s="31">
        <f>+NEM!G870</f>
        <v>21059.934600000001</v>
      </c>
      <c r="H870" s="31">
        <f>NoSolar!E870</f>
        <v>23947.191999999999</v>
      </c>
      <c r="I870" s="31">
        <f>+NEM!M870</f>
        <v>21059.934600000001</v>
      </c>
      <c r="J870" s="31">
        <f>+NB.Hour!E870</f>
        <v>21059.934600000001</v>
      </c>
      <c r="K870" s="67">
        <v>0</v>
      </c>
      <c r="L870" s="31">
        <f>+-MIN(NEM!G870,0)</f>
        <v>0</v>
      </c>
      <c r="M870" s="31">
        <f>NB.Hour!H870</f>
        <v>0</v>
      </c>
      <c r="N870" s="33">
        <f>NoSolar!H870</f>
        <v>1159.462097632</v>
      </c>
      <c r="O870" s="33">
        <f>+NEM!P870</f>
        <v>1031.8568695816</v>
      </c>
      <c r="P870" s="33">
        <f>+NB.Hour!N870</f>
        <v>1031.8568695816</v>
      </c>
      <c r="Q870" s="22">
        <f>+SUM(N870,MAX($E870-20,0)*INDEX(Inputs!$F$24:$F$35,MATCH($D870,Inputs!$B$24:$B$35,0)),MAX($F870-20,0)*INDEX(Inputs!$G$24:$G$35,MATCH($D870,Inputs!$B$24:$B$35,0)))</f>
        <v>1348.6392976319999</v>
      </c>
      <c r="R870" s="22">
        <f>+SUM(O870,MAX($E870-20,0)*INDEX(Inputs!$F$24:$F$35,MATCH($D870,Inputs!$B$24:$B$35,0)),MAX($F870-20,0)*INDEX(Inputs!$G$24:$G$35,MATCH($D870,Inputs!$B$24:$B$35,0)))</f>
        <v>1221.0340695815999</v>
      </c>
      <c r="S870" s="22">
        <f>+SUM(P870,MAX($E870-20,0)*INDEX(Inputs!$F$24:$F$35,MATCH($D870,Inputs!$B$24:$B$35,0)),MAX($F870-20,0)*INDEX(Inputs!$G$24:$G$35,MATCH($D870,Inputs!$B$24:$B$35,0)))</f>
        <v>1221.0340695815999</v>
      </c>
      <c r="U870" s="19"/>
    </row>
    <row r="871" spans="2:21" s="46" customFormat="1" x14ac:dyDescent="0.25">
      <c r="B871" s="48" t="s">
        <v>170</v>
      </c>
      <c r="C871" s="8">
        <v>2021</v>
      </c>
      <c r="D871" s="37">
        <v>11</v>
      </c>
      <c r="E871" s="49">
        <f>Data!J871</f>
        <v>65</v>
      </c>
      <c r="F871" s="49">
        <f>+Data!I871</f>
        <v>67.384</v>
      </c>
      <c r="G871" s="31">
        <f>+NEM!G871</f>
        <v>22168.203600000001</v>
      </c>
      <c r="H871" s="31">
        <f>NoSolar!E871</f>
        <v>24403.328000000001</v>
      </c>
      <c r="I871" s="31">
        <f>+NEM!M871</f>
        <v>22168.203600000001</v>
      </c>
      <c r="J871" s="31">
        <f>+NB.Hour!E871</f>
        <v>22168.203600000001</v>
      </c>
      <c r="K871" s="67">
        <v>0</v>
      </c>
      <c r="L871" s="31">
        <f>+-MIN(NEM!G871,0)</f>
        <v>0</v>
      </c>
      <c r="M871" s="31">
        <f>NB.Hour!H871</f>
        <v>0</v>
      </c>
      <c r="N871" s="33">
        <f>NoSolar!H871</f>
        <v>1179.6214842879999</v>
      </c>
      <c r="O871" s="33">
        <f>+NEM!P871</f>
        <v>1080.8379263055999</v>
      </c>
      <c r="P871" s="33">
        <f>+NB.Hour!N871</f>
        <v>1080.8379263055999</v>
      </c>
      <c r="Q871" s="22">
        <f>+SUM(N871,MAX($E871-20,0)*INDEX(Inputs!$F$24:$F$35,MATCH($D871,Inputs!$B$24:$B$35,0)),MAX($F871-20,0)*INDEX(Inputs!$G$24:$G$35,MATCH($D871,Inputs!$B$24:$B$35,0)))</f>
        <v>1436.8302842879998</v>
      </c>
      <c r="R871" s="22">
        <f>+SUM(O871,MAX($E871-20,0)*INDEX(Inputs!$F$24:$F$35,MATCH($D871,Inputs!$B$24:$B$35,0)),MAX($F871-20,0)*INDEX(Inputs!$G$24:$G$35,MATCH($D871,Inputs!$B$24:$B$35,0)))</f>
        <v>1338.0467263055998</v>
      </c>
      <c r="S871" s="22">
        <f>+SUM(P871,MAX($E871-20,0)*INDEX(Inputs!$F$24:$F$35,MATCH($D871,Inputs!$B$24:$B$35,0)),MAX($F871-20,0)*INDEX(Inputs!$G$24:$G$35,MATCH($D871,Inputs!$B$24:$B$35,0)))</f>
        <v>1338.0467263055998</v>
      </c>
      <c r="U871" s="19"/>
    </row>
    <row r="872" spans="2:21" s="46" customFormat="1" x14ac:dyDescent="0.25">
      <c r="B872" s="48" t="s">
        <v>170</v>
      </c>
      <c r="C872" s="8">
        <v>2021</v>
      </c>
      <c r="D872" s="37">
        <v>12</v>
      </c>
      <c r="E872" s="49">
        <f>Data!J872</f>
        <v>65</v>
      </c>
      <c r="F872" s="49">
        <f>+Data!I872</f>
        <v>39.648000000000003</v>
      </c>
      <c r="G872" s="31">
        <f>+NEM!G872</f>
        <v>22613.569199999998</v>
      </c>
      <c r="H872" s="31">
        <f>NoSolar!E872</f>
        <v>24071.96</v>
      </c>
      <c r="I872" s="31">
        <f>+NEM!M872</f>
        <v>22613.569199999998</v>
      </c>
      <c r="J872" s="31">
        <f>+NB.Hour!E872</f>
        <v>22613.569199999998</v>
      </c>
      <c r="K872" s="67">
        <v>0</v>
      </c>
      <c r="L872" s="31">
        <f>+-MIN(NEM!G872,0)</f>
        <v>0</v>
      </c>
      <c r="M872" s="31">
        <f>NB.Hour!H872</f>
        <v>0</v>
      </c>
      <c r="N872" s="33">
        <f>NoSolar!H872</f>
        <v>1164.9763441599998</v>
      </c>
      <c r="O872" s="33">
        <f>+NEM!P872</f>
        <v>1100.5213043632</v>
      </c>
      <c r="P872" s="33">
        <f>+NB.Hour!N872</f>
        <v>1100.5213043632</v>
      </c>
      <c r="Q872" s="22">
        <f>+SUM(N872,MAX($E872-20,0)*INDEX(Inputs!$F$24:$F$35,MATCH($D872,Inputs!$B$24:$B$35,0)),MAX($F872-20,0)*INDEX(Inputs!$G$24:$G$35,MATCH($D872,Inputs!$B$24:$B$35,0)))</f>
        <v>1298.7599441599998</v>
      </c>
      <c r="R872" s="22">
        <f>+SUM(O872,MAX($E872-20,0)*INDEX(Inputs!$F$24:$F$35,MATCH($D872,Inputs!$B$24:$B$35,0)),MAX($F872-20,0)*INDEX(Inputs!$G$24:$G$35,MATCH($D872,Inputs!$B$24:$B$35,0)))</f>
        <v>1234.3049043632</v>
      </c>
      <c r="S872" s="22">
        <f>+SUM(P872,MAX($E872-20,0)*INDEX(Inputs!$F$24:$F$35,MATCH($D872,Inputs!$B$24:$B$35,0)),MAX($F872-20,0)*INDEX(Inputs!$G$24:$G$35,MATCH($D872,Inputs!$B$24:$B$35,0)))</f>
        <v>1234.3049043632</v>
      </c>
      <c r="U872" s="19"/>
    </row>
    <row r="873" spans="2:21" s="46" customFormat="1" x14ac:dyDescent="0.25">
      <c r="B873" s="48" t="s">
        <v>171</v>
      </c>
      <c r="C873" s="8">
        <v>2021</v>
      </c>
      <c r="D873" s="37">
        <v>1</v>
      </c>
      <c r="E873" s="49">
        <f>Data!J873</f>
        <v>19</v>
      </c>
      <c r="F873" s="49">
        <f>+Data!I873</f>
        <v>15.2166</v>
      </c>
      <c r="G873" s="31">
        <f>+NEM!G873</f>
        <v>2940.3054000000002</v>
      </c>
      <c r="H873" s="31">
        <f>NoSolar!E873</f>
        <v>2940.3054000000002</v>
      </c>
      <c r="I873" s="31">
        <f>+NEM!M873</f>
        <v>2940.3054000000002</v>
      </c>
      <c r="J873" s="31">
        <f>+NB.Hour!E873</f>
        <v>2940.3054000000002</v>
      </c>
      <c r="K873" s="67">
        <v>0</v>
      </c>
      <c r="L873" s="31">
        <f>+-MIN(NEM!G873,0)</f>
        <v>0</v>
      </c>
      <c r="M873" s="31">
        <f>NB.Hour!H873</f>
        <v>0</v>
      </c>
      <c r="N873" s="33">
        <f>NoSolar!H873</f>
        <v>231.04173745840001</v>
      </c>
      <c r="O873" s="33">
        <f>+NEM!P873</f>
        <v>231.04173745840001</v>
      </c>
      <c r="P873" s="33">
        <f>+NB.Hour!N873</f>
        <v>231.04173745840001</v>
      </c>
      <c r="Q873" s="22">
        <f>+SUM(N873,MAX($E873-20,0)*INDEX(Inputs!$F$24:$F$35,MATCH($D873,Inputs!$B$24:$B$35,0)),MAX($F873-20,0)*INDEX(Inputs!$G$24:$G$35,MATCH($D873,Inputs!$B$24:$B$35,0)))</f>
        <v>231.04173745840001</v>
      </c>
      <c r="R873" s="22">
        <f>+SUM(O873,MAX($E873-20,0)*INDEX(Inputs!$F$24:$F$35,MATCH($D873,Inputs!$B$24:$B$35,0)),MAX($F873-20,0)*INDEX(Inputs!$G$24:$G$35,MATCH($D873,Inputs!$B$24:$B$35,0)))</f>
        <v>231.04173745840001</v>
      </c>
      <c r="S873" s="22">
        <f>+SUM(P873,MAX($E873-20,0)*INDEX(Inputs!$F$24:$F$35,MATCH($D873,Inputs!$B$24:$B$35,0)),MAX($F873-20,0)*INDEX(Inputs!$G$24:$G$35,MATCH($D873,Inputs!$B$24:$B$35,0)))</f>
        <v>231.04173745840001</v>
      </c>
      <c r="U873" s="19"/>
    </row>
    <row r="874" spans="2:21" s="46" customFormat="1" x14ac:dyDescent="0.25">
      <c r="B874" s="48" t="s">
        <v>171</v>
      </c>
      <c r="C874" s="8">
        <v>2021</v>
      </c>
      <c r="D874" s="37">
        <v>2</v>
      </c>
      <c r="E874" s="49">
        <f>Data!J874</f>
        <v>19</v>
      </c>
      <c r="F874" s="49">
        <f>+Data!I874</f>
        <v>14.684100000000001</v>
      </c>
      <c r="G874" s="31">
        <f>+NEM!G874</f>
        <v>2729.1012999999998</v>
      </c>
      <c r="H874" s="31">
        <f>NoSolar!E874</f>
        <v>2729.1012999999998</v>
      </c>
      <c r="I874" s="31">
        <f>+NEM!M874</f>
        <v>2729.1012999999998</v>
      </c>
      <c r="J874" s="31">
        <f>+NB.Hour!E874</f>
        <v>2729.1012999999998</v>
      </c>
      <c r="K874" s="67">
        <v>0</v>
      </c>
      <c r="L874" s="31">
        <f>+-MIN(NEM!G874,0)</f>
        <v>0</v>
      </c>
      <c r="M874" s="31">
        <f>NB.Hour!H874</f>
        <v>0</v>
      </c>
      <c r="N874" s="33">
        <f>NoSolar!H874</f>
        <v>221.7073610548</v>
      </c>
      <c r="O874" s="33">
        <f>+NEM!P874</f>
        <v>221.7073610548</v>
      </c>
      <c r="P874" s="33">
        <f>+NB.Hour!N874</f>
        <v>221.7073610548</v>
      </c>
      <c r="Q874" s="22">
        <f>+SUM(N874,MAX($E874-20,0)*INDEX(Inputs!$F$24:$F$35,MATCH($D874,Inputs!$B$24:$B$35,0)),MAX($F874-20,0)*INDEX(Inputs!$G$24:$G$35,MATCH($D874,Inputs!$B$24:$B$35,0)))</f>
        <v>221.7073610548</v>
      </c>
      <c r="R874" s="22">
        <f>+SUM(O874,MAX($E874-20,0)*INDEX(Inputs!$F$24:$F$35,MATCH($D874,Inputs!$B$24:$B$35,0)),MAX($F874-20,0)*INDEX(Inputs!$G$24:$G$35,MATCH($D874,Inputs!$B$24:$B$35,0)))</f>
        <v>221.7073610548</v>
      </c>
      <c r="S874" s="22">
        <f>+SUM(P874,MAX($E874-20,0)*INDEX(Inputs!$F$24:$F$35,MATCH($D874,Inputs!$B$24:$B$35,0)),MAX($F874-20,0)*INDEX(Inputs!$G$24:$G$35,MATCH($D874,Inputs!$B$24:$B$35,0)))</f>
        <v>221.7073610548</v>
      </c>
      <c r="U874" s="19"/>
    </row>
    <row r="875" spans="2:21" s="46" customFormat="1" x14ac:dyDescent="0.25">
      <c r="B875" s="48" t="s">
        <v>171</v>
      </c>
      <c r="C875" s="8">
        <v>2021</v>
      </c>
      <c r="D875" s="37">
        <v>3</v>
      </c>
      <c r="E875" s="49">
        <f>Data!J875</f>
        <v>19</v>
      </c>
      <c r="F875" s="49">
        <f>+Data!I875</f>
        <v>14.233599999999999</v>
      </c>
      <c r="G875" s="31">
        <f>+NEM!G875</f>
        <v>2611.0333999999998</v>
      </c>
      <c r="H875" s="31">
        <f>NoSolar!E875</f>
        <v>2611.0333999999998</v>
      </c>
      <c r="I875" s="31">
        <f>+NEM!M875</f>
        <v>2611.0333999999998</v>
      </c>
      <c r="J875" s="31">
        <f>+NB.Hour!E875</f>
        <v>2611.0333999999998</v>
      </c>
      <c r="K875" s="67">
        <v>0</v>
      </c>
      <c r="L875" s="31">
        <f>+-MIN(NEM!G875,0)</f>
        <v>0</v>
      </c>
      <c r="M875" s="31">
        <f>NB.Hour!H875</f>
        <v>0</v>
      </c>
      <c r="N875" s="33">
        <f>NoSolar!H875</f>
        <v>216.48923214640001</v>
      </c>
      <c r="O875" s="33">
        <f>+NEM!P875</f>
        <v>216.48923214640001</v>
      </c>
      <c r="P875" s="33">
        <f>+NB.Hour!N875</f>
        <v>216.48923214640001</v>
      </c>
      <c r="Q875" s="22">
        <f>+SUM(N875,MAX($E875-20,0)*INDEX(Inputs!$F$24:$F$35,MATCH($D875,Inputs!$B$24:$B$35,0)),MAX($F875-20,0)*INDEX(Inputs!$G$24:$G$35,MATCH($D875,Inputs!$B$24:$B$35,0)))</f>
        <v>216.48923214640001</v>
      </c>
      <c r="R875" s="22">
        <f>+SUM(O875,MAX($E875-20,0)*INDEX(Inputs!$F$24:$F$35,MATCH($D875,Inputs!$B$24:$B$35,0)),MAX($F875-20,0)*INDEX(Inputs!$G$24:$G$35,MATCH($D875,Inputs!$B$24:$B$35,0)))</f>
        <v>216.48923214640001</v>
      </c>
      <c r="S875" s="22">
        <f>+SUM(P875,MAX($E875-20,0)*INDEX(Inputs!$F$24:$F$35,MATCH($D875,Inputs!$B$24:$B$35,0)),MAX($F875-20,0)*INDEX(Inputs!$G$24:$G$35,MATCH($D875,Inputs!$B$24:$B$35,0)))</f>
        <v>216.48923214640001</v>
      </c>
      <c r="U875" s="19"/>
    </row>
    <row r="876" spans="2:21" s="46" customFormat="1" x14ac:dyDescent="0.25">
      <c r="B876" s="48" t="s">
        <v>171</v>
      </c>
      <c r="C876" s="8">
        <v>2021</v>
      </c>
      <c r="D876" s="37">
        <v>4</v>
      </c>
      <c r="E876" s="49">
        <f>Data!J876</f>
        <v>19</v>
      </c>
      <c r="F876" s="49">
        <f>+Data!I876</f>
        <v>14.6022</v>
      </c>
      <c r="G876" s="31">
        <f>+NEM!G876</f>
        <v>2022.3690999999999</v>
      </c>
      <c r="H876" s="31">
        <f>NoSolar!E876</f>
        <v>2022.3690999999999</v>
      </c>
      <c r="I876" s="31">
        <f>+NEM!M876</f>
        <v>2022.3690999999999</v>
      </c>
      <c r="J876" s="31">
        <f>+NB.Hour!E876</f>
        <v>2022.3690999999999</v>
      </c>
      <c r="K876" s="67">
        <v>0</v>
      </c>
      <c r="L876" s="31">
        <f>+-MIN(NEM!G876,0)</f>
        <v>0</v>
      </c>
      <c r="M876" s="31">
        <f>NB.Hour!H876</f>
        <v>0</v>
      </c>
      <c r="N876" s="33">
        <f>NoSolar!H876</f>
        <v>190.47262474359999</v>
      </c>
      <c r="O876" s="33">
        <f>+NEM!P876</f>
        <v>190.47262474359999</v>
      </c>
      <c r="P876" s="33">
        <f>+NB.Hour!N876</f>
        <v>190.47262474359999</v>
      </c>
      <c r="Q876" s="22">
        <f>+SUM(N876,MAX($E876-20,0)*INDEX(Inputs!$F$24:$F$35,MATCH($D876,Inputs!$B$24:$B$35,0)),MAX($F876-20,0)*INDEX(Inputs!$G$24:$G$35,MATCH($D876,Inputs!$B$24:$B$35,0)))</f>
        <v>190.47262474359999</v>
      </c>
      <c r="R876" s="22">
        <f>+SUM(O876,MAX($E876-20,0)*INDEX(Inputs!$F$24:$F$35,MATCH($D876,Inputs!$B$24:$B$35,0)),MAX($F876-20,0)*INDEX(Inputs!$G$24:$G$35,MATCH($D876,Inputs!$B$24:$B$35,0)))</f>
        <v>190.47262474359999</v>
      </c>
      <c r="S876" s="22">
        <f>+SUM(P876,MAX($E876-20,0)*INDEX(Inputs!$F$24:$F$35,MATCH($D876,Inputs!$B$24:$B$35,0)),MAX($F876-20,0)*INDEX(Inputs!$G$24:$G$35,MATCH($D876,Inputs!$B$24:$B$35,0)))</f>
        <v>190.47262474359999</v>
      </c>
      <c r="U876" s="19"/>
    </row>
    <row r="877" spans="2:21" s="46" customFormat="1" x14ac:dyDescent="0.25">
      <c r="B877" s="48" t="s">
        <v>171</v>
      </c>
      <c r="C877" s="8">
        <v>2021</v>
      </c>
      <c r="D877" s="37">
        <v>5</v>
      </c>
      <c r="E877" s="49">
        <f>Data!J877</f>
        <v>19</v>
      </c>
      <c r="F877" s="49">
        <f>+Data!I877</f>
        <v>12.4313</v>
      </c>
      <c r="G877" s="31">
        <f>+NEM!G877</f>
        <v>1362.4681</v>
      </c>
      <c r="H877" s="31">
        <f>NoSolar!E877</f>
        <v>1779.5081</v>
      </c>
      <c r="I877" s="31">
        <f>+NEM!M877</f>
        <v>1362.4681</v>
      </c>
      <c r="J877" s="31">
        <f>+NB.Hour!E877</f>
        <v>1393.4108000000001</v>
      </c>
      <c r="K877" s="67">
        <v>0</v>
      </c>
      <c r="L877" s="31">
        <f>+-MIN(NEM!G877,0)</f>
        <v>0</v>
      </c>
      <c r="M877" s="31">
        <f>NB.Hour!H877</f>
        <v>30.942699999999999</v>
      </c>
      <c r="N877" s="33">
        <f>NoSolar!H877</f>
        <v>168.59415641020001</v>
      </c>
      <c r="O877" s="33">
        <f>+NEM!P877</f>
        <v>129.08295273020002</v>
      </c>
      <c r="P877" s="33">
        <f>+NB.Hour!N877</f>
        <v>130.84458252660002</v>
      </c>
      <c r="Q877" s="22">
        <f>+SUM(N877,MAX($E877-20,0)*INDEX(Inputs!$F$24:$F$35,MATCH($D877,Inputs!$B$24:$B$35,0)),MAX($F877-20,0)*INDEX(Inputs!$G$24:$G$35,MATCH($D877,Inputs!$B$24:$B$35,0)))</f>
        <v>168.59415641020001</v>
      </c>
      <c r="R877" s="22">
        <f>+SUM(O877,MAX($E877-20,0)*INDEX(Inputs!$F$24:$F$35,MATCH($D877,Inputs!$B$24:$B$35,0)),MAX($F877-20,0)*INDEX(Inputs!$G$24:$G$35,MATCH($D877,Inputs!$B$24:$B$35,0)))</f>
        <v>129.08295273020002</v>
      </c>
      <c r="S877" s="22">
        <f>+SUM(P877,MAX($E877-20,0)*INDEX(Inputs!$F$24:$F$35,MATCH($D877,Inputs!$B$24:$B$35,0)),MAX($F877-20,0)*INDEX(Inputs!$G$24:$G$35,MATCH($D877,Inputs!$B$24:$B$35,0)))</f>
        <v>130.84458252660002</v>
      </c>
      <c r="U877" s="19"/>
    </row>
    <row r="878" spans="2:21" s="46" customFormat="1" x14ac:dyDescent="0.25">
      <c r="B878" s="48" t="s">
        <v>171</v>
      </c>
      <c r="C878" s="8">
        <v>2021</v>
      </c>
      <c r="D878" s="37">
        <v>6</v>
      </c>
      <c r="E878" s="49">
        <f>Data!J878</f>
        <v>19</v>
      </c>
      <c r="F878" s="49">
        <f>+Data!I878</f>
        <v>15.5443</v>
      </c>
      <c r="G878" s="31">
        <f>+NEM!G878</f>
        <v>2250.7782000000002</v>
      </c>
      <c r="H878" s="31">
        <f>NoSolar!E878</f>
        <v>2830.4740000000002</v>
      </c>
      <c r="I878" s="31">
        <f>+NEM!M878</f>
        <v>2250.7782000000002</v>
      </c>
      <c r="J878" s="31">
        <f>+NB.Hour!E878</f>
        <v>2312.6505999999999</v>
      </c>
      <c r="K878" s="67">
        <v>0</v>
      </c>
      <c r="L878" s="31">
        <f>+-MIN(NEM!G878,0)</f>
        <v>0</v>
      </c>
      <c r="M878" s="31">
        <f>NB.Hour!H878</f>
        <v>61.872399999999999</v>
      </c>
      <c r="N878" s="33">
        <f>NoSolar!H878</f>
        <v>250.957371384</v>
      </c>
      <c r="O878" s="33">
        <f>+NEM!P878</f>
        <v>222.71691079120001</v>
      </c>
      <c r="P878" s="33">
        <f>+NB.Hour!N878</f>
        <v>223.3916911856</v>
      </c>
      <c r="Q878" s="22">
        <f>+SUM(N878,MAX($E878-20,0)*INDEX(Inputs!$F$24:$F$35,MATCH($D878,Inputs!$B$24:$B$35,0)),MAX($F878-20,0)*INDEX(Inputs!$G$24:$G$35,MATCH($D878,Inputs!$B$24:$B$35,0)))</f>
        <v>250.957371384</v>
      </c>
      <c r="R878" s="22">
        <f>+SUM(O878,MAX($E878-20,0)*INDEX(Inputs!$F$24:$F$35,MATCH($D878,Inputs!$B$24:$B$35,0)),MAX($F878-20,0)*INDEX(Inputs!$G$24:$G$35,MATCH($D878,Inputs!$B$24:$B$35,0)))</f>
        <v>222.71691079120001</v>
      </c>
      <c r="S878" s="22">
        <f>+SUM(P878,MAX($E878-20,0)*INDEX(Inputs!$F$24:$F$35,MATCH($D878,Inputs!$B$24:$B$35,0)),MAX($F878-20,0)*INDEX(Inputs!$G$24:$G$35,MATCH($D878,Inputs!$B$24:$B$35,0)))</f>
        <v>223.3916911856</v>
      </c>
      <c r="U878" s="19"/>
    </row>
    <row r="879" spans="2:21" s="46" customFormat="1" x14ac:dyDescent="0.25">
      <c r="B879" s="48" t="s">
        <v>171</v>
      </c>
      <c r="C879" s="8">
        <v>2021</v>
      </c>
      <c r="D879" s="37">
        <v>7</v>
      </c>
      <c r="E879" s="49">
        <f>Data!J879</f>
        <v>19</v>
      </c>
      <c r="F879" s="49">
        <f>+Data!I879</f>
        <v>13.6396</v>
      </c>
      <c r="G879" s="31">
        <f>+NEM!G879</f>
        <v>2446.9092000000001</v>
      </c>
      <c r="H879" s="31">
        <f>NoSolar!E879</f>
        <v>3029.4683</v>
      </c>
      <c r="I879" s="31">
        <f>+NEM!M879</f>
        <v>2446.9092000000001</v>
      </c>
      <c r="J879" s="31">
        <f>+NB.Hour!E879</f>
        <v>2508.8000999999999</v>
      </c>
      <c r="K879" s="67">
        <v>0</v>
      </c>
      <c r="L879" s="31">
        <f>+-MIN(NEM!G879,0)</f>
        <v>0</v>
      </c>
      <c r="M879" s="31">
        <f>NB.Hour!H879</f>
        <v>61.890900000000002</v>
      </c>
      <c r="N879" s="33">
        <f>NoSolar!H879</f>
        <v>260.65157770280001</v>
      </c>
      <c r="O879" s="33">
        <f>+NEM!P879</f>
        <v>232.27162858720001</v>
      </c>
      <c r="P879" s="33">
        <f>+NB.Hour!N879</f>
        <v>232.9466107426</v>
      </c>
      <c r="Q879" s="22">
        <f>+SUM(N879,MAX($E879-20,0)*INDEX(Inputs!$F$24:$F$35,MATCH($D879,Inputs!$B$24:$B$35,0)),MAX($F879-20,0)*INDEX(Inputs!$G$24:$G$35,MATCH($D879,Inputs!$B$24:$B$35,0)))</f>
        <v>260.65157770280001</v>
      </c>
      <c r="R879" s="22">
        <f>+SUM(O879,MAX($E879-20,0)*INDEX(Inputs!$F$24:$F$35,MATCH($D879,Inputs!$B$24:$B$35,0)),MAX($F879-20,0)*INDEX(Inputs!$G$24:$G$35,MATCH($D879,Inputs!$B$24:$B$35,0)))</f>
        <v>232.27162858720001</v>
      </c>
      <c r="S879" s="22">
        <f>+SUM(P879,MAX($E879-20,0)*INDEX(Inputs!$F$24:$F$35,MATCH($D879,Inputs!$B$24:$B$35,0)),MAX($F879-20,0)*INDEX(Inputs!$G$24:$G$35,MATCH($D879,Inputs!$B$24:$B$35,0)))</f>
        <v>232.9466107426</v>
      </c>
      <c r="U879" s="19"/>
    </row>
    <row r="880" spans="2:21" s="46" customFormat="1" x14ac:dyDescent="0.25">
      <c r="B880" s="48" t="s">
        <v>171</v>
      </c>
      <c r="C880" s="8">
        <v>2021</v>
      </c>
      <c r="D880" s="37">
        <v>8</v>
      </c>
      <c r="E880" s="49">
        <f>Data!J880</f>
        <v>19</v>
      </c>
      <c r="F880" s="49">
        <f>+Data!I880</f>
        <v>14.295</v>
      </c>
      <c r="G880" s="31">
        <f>+NEM!G880</f>
        <v>1915.9276999999997</v>
      </c>
      <c r="H880" s="31">
        <f>NoSolar!E880</f>
        <v>2500.5596999999998</v>
      </c>
      <c r="I880" s="31">
        <f>+NEM!M880</f>
        <v>1915.9276999999997</v>
      </c>
      <c r="J880" s="31">
        <f>+NB.Hour!E880</f>
        <v>1982.5470999999998</v>
      </c>
      <c r="K880" s="67">
        <v>0</v>
      </c>
      <c r="L880" s="31">
        <f>+-MIN(NEM!G880,0)</f>
        <v>0</v>
      </c>
      <c r="M880" s="31">
        <f>NB.Hour!H880</f>
        <v>66.619399999999999</v>
      </c>
      <c r="N880" s="33">
        <f>NoSolar!H880</f>
        <v>234.88526634519999</v>
      </c>
      <c r="O880" s="33">
        <f>+NEM!P880</f>
        <v>201.65139042499996</v>
      </c>
      <c r="P880" s="33">
        <f>+NB.Hour!N880</f>
        <v>206.14420276099997</v>
      </c>
      <c r="Q880" s="22">
        <f>+SUM(N880,MAX($E880-20,0)*INDEX(Inputs!$F$24:$F$35,MATCH($D880,Inputs!$B$24:$B$35,0)),MAX($F880-20,0)*INDEX(Inputs!$G$24:$G$35,MATCH($D880,Inputs!$B$24:$B$35,0)))</f>
        <v>234.88526634519999</v>
      </c>
      <c r="R880" s="22">
        <f>+SUM(O880,MAX($E880-20,0)*INDEX(Inputs!$F$24:$F$35,MATCH($D880,Inputs!$B$24:$B$35,0)),MAX($F880-20,0)*INDEX(Inputs!$G$24:$G$35,MATCH($D880,Inputs!$B$24:$B$35,0)))</f>
        <v>201.65139042499996</v>
      </c>
      <c r="S880" s="22">
        <f>+SUM(P880,MAX($E880-20,0)*INDEX(Inputs!$F$24:$F$35,MATCH($D880,Inputs!$B$24:$B$35,0)),MAX($F880-20,0)*INDEX(Inputs!$G$24:$G$35,MATCH($D880,Inputs!$B$24:$B$35,0)))</f>
        <v>206.14420276099997</v>
      </c>
      <c r="U880" s="19"/>
    </row>
    <row r="881" spans="2:21" s="46" customFormat="1" x14ac:dyDescent="0.25">
      <c r="B881" s="48" t="s">
        <v>171</v>
      </c>
      <c r="C881" s="8">
        <v>2021</v>
      </c>
      <c r="D881" s="37">
        <v>9</v>
      </c>
      <c r="E881" s="49">
        <f>Data!J881</f>
        <v>19</v>
      </c>
      <c r="F881" s="49">
        <f>+Data!I881</f>
        <v>12.759</v>
      </c>
      <c r="G881" s="31">
        <f>+NEM!G881</f>
        <v>1461.7761</v>
      </c>
      <c r="H881" s="31">
        <f>NoSolar!E881</f>
        <v>1973.6001000000001</v>
      </c>
      <c r="I881" s="31">
        <f>+NEM!M881</f>
        <v>1461.7761</v>
      </c>
      <c r="J881" s="31">
        <f>+NB.Hour!E881</f>
        <v>1513.4476999999999</v>
      </c>
      <c r="K881" s="67">
        <v>0</v>
      </c>
      <c r="L881" s="31">
        <f>+-MIN(NEM!G881,0)</f>
        <v>0</v>
      </c>
      <c r="M881" s="31">
        <f>NB.Hour!H881</f>
        <v>51.671599999999998</v>
      </c>
      <c r="N881" s="33">
        <f>NoSolar!H881</f>
        <v>186.98282067420001</v>
      </c>
      <c r="O881" s="33">
        <f>+NEM!P881</f>
        <v>138.4915912662</v>
      </c>
      <c r="P881" s="33">
        <f>+NB.Hour!N881</f>
        <v>141.43335879740002</v>
      </c>
      <c r="Q881" s="22">
        <f>+SUM(N881,MAX($E881-20,0)*INDEX(Inputs!$F$24:$F$35,MATCH($D881,Inputs!$B$24:$B$35,0)),MAX($F881-20,0)*INDEX(Inputs!$G$24:$G$35,MATCH($D881,Inputs!$B$24:$B$35,0)))</f>
        <v>186.98282067420001</v>
      </c>
      <c r="R881" s="22">
        <f>+SUM(O881,MAX($E881-20,0)*INDEX(Inputs!$F$24:$F$35,MATCH($D881,Inputs!$B$24:$B$35,0)),MAX($F881-20,0)*INDEX(Inputs!$G$24:$G$35,MATCH($D881,Inputs!$B$24:$B$35,0)))</f>
        <v>138.4915912662</v>
      </c>
      <c r="S881" s="22">
        <f>+SUM(P881,MAX($E881-20,0)*INDEX(Inputs!$F$24:$F$35,MATCH($D881,Inputs!$B$24:$B$35,0)),MAX($F881-20,0)*INDEX(Inputs!$G$24:$G$35,MATCH($D881,Inputs!$B$24:$B$35,0)))</f>
        <v>141.43335879740002</v>
      </c>
      <c r="U881" s="19"/>
    </row>
    <row r="882" spans="2:21" s="46" customFormat="1" x14ac:dyDescent="0.25">
      <c r="B882" s="48" t="s">
        <v>171</v>
      </c>
      <c r="C882" s="8">
        <v>2021</v>
      </c>
      <c r="D882" s="37">
        <v>10</v>
      </c>
      <c r="E882" s="49">
        <f>Data!J882</f>
        <v>19</v>
      </c>
      <c r="F882" s="49">
        <f>+Data!I882</f>
        <v>16.076799999999999</v>
      </c>
      <c r="G882" s="31">
        <f>+NEM!G882</f>
        <v>1840.0530999999999</v>
      </c>
      <c r="H882" s="31">
        <f>NoSolar!E882</f>
        <v>2183.3330999999998</v>
      </c>
      <c r="I882" s="31">
        <f>+NEM!M882</f>
        <v>1840.0530999999999</v>
      </c>
      <c r="J882" s="31">
        <f>+NB.Hour!E882</f>
        <v>1882.3256999999999</v>
      </c>
      <c r="K882" s="67">
        <v>0</v>
      </c>
      <c r="L882" s="31">
        <f>+-MIN(NEM!G882,0)</f>
        <v>0</v>
      </c>
      <c r="M882" s="31">
        <f>NB.Hour!H882</f>
        <v>42.272599999999997</v>
      </c>
      <c r="N882" s="33">
        <f>NoSolar!H882</f>
        <v>197.5865896876</v>
      </c>
      <c r="O882" s="33">
        <f>+NEM!P882</f>
        <v>174.33031080020001</v>
      </c>
      <c r="P882" s="33">
        <f>+NB.Hour!N882</f>
        <v>176.7369744634</v>
      </c>
      <c r="Q882" s="22">
        <f>+SUM(N882,MAX($E882-20,0)*INDEX(Inputs!$F$24:$F$35,MATCH($D882,Inputs!$B$24:$B$35,0)),MAX($F882-20,0)*INDEX(Inputs!$G$24:$G$35,MATCH($D882,Inputs!$B$24:$B$35,0)))</f>
        <v>197.5865896876</v>
      </c>
      <c r="R882" s="22">
        <f>+SUM(O882,MAX($E882-20,0)*INDEX(Inputs!$F$24:$F$35,MATCH($D882,Inputs!$B$24:$B$35,0)),MAX($F882-20,0)*INDEX(Inputs!$G$24:$G$35,MATCH($D882,Inputs!$B$24:$B$35,0)))</f>
        <v>174.33031080020001</v>
      </c>
      <c r="S882" s="22">
        <f>+SUM(P882,MAX($E882-20,0)*INDEX(Inputs!$F$24:$F$35,MATCH($D882,Inputs!$B$24:$B$35,0)),MAX($F882-20,0)*INDEX(Inputs!$G$24:$G$35,MATCH($D882,Inputs!$B$24:$B$35,0)))</f>
        <v>176.7369744634</v>
      </c>
      <c r="U882" s="19"/>
    </row>
    <row r="883" spans="2:21" s="46" customFormat="1" x14ac:dyDescent="0.25">
      <c r="B883" s="48" t="s">
        <v>171</v>
      </c>
      <c r="C883" s="8">
        <v>2021</v>
      </c>
      <c r="D883" s="37">
        <v>11</v>
      </c>
      <c r="E883" s="49">
        <f>Data!J883</f>
        <v>20</v>
      </c>
      <c r="F883" s="49">
        <f>+Data!I883</f>
        <v>14.1516</v>
      </c>
      <c r="G883" s="31">
        <f>+NEM!G883</f>
        <v>2526.6846</v>
      </c>
      <c r="H883" s="31">
        <f>NoSolar!E883</f>
        <v>2724.1903000000002</v>
      </c>
      <c r="I883" s="31">
        <f>+NEM!M883</f>
        <v>2526.6846</v>
      </c>
      <c r="J883" s="31">
        <f>+NB.Hour!E883</f>
        <v>2531.7685999999999</v>
      </c>
      <c r="K883" s="67">
        <v>0</v>
      </c>
      <c r="L883" s="31">
        <f>+-MIN(NEM!G883,0)</f>
        <v>0</v>
      </c>
      <c r="M883" s="31">
        <f>NB.Hour!H883</f>
        <v>5.0839999999999996</v>
      </c>
      <c r="N883" s="33">
        <f>NoSolar!H883</f>
        <v>221.49031449880002</v>
      </c>
      <c r="O883" s="33">
        <f>+NEM!P883</f>
        <v>212.76135258160002</v>
      </c>
      <c r="P883" s="33">
        <f>+NB.Hour!N883</f>
        <v>212.7938190056</v>
      </c>
      <c r="Q883" s="22">
        <f>+SUM(N883,MAX($E883-20,0)*INDEX(Inputs!$F$24:$F$35,MATCH($D883,Inputs!$B$24:$B$35,0)),MAX($F883-20,0)*INDEX(Inputs!$G$24:$G$35,MATCH($D883,Inputs!$B$24:$B$35,0)))</f>
        <v>221.49031449880002</v>
      </c>
      <c r="R883" s="22">
        <f>+SUM(O883,MAX($E883-20,0)*INDEX(Inputs!$F$24:$F$35,MATCH($D883,Inputs!$B$24:$B$35,0)),MAX($F883-20,0)*INDEX(Inputs!$G$24:$G$35,MATCH($D883,Inputs!$B$24:$B$35,0)))</f>
        <v>212.76135258160002</v>
      </c>
      <c r="S883" s="22">
        <f>+SUM(P883,MAX($E883-20,0)*INDEX(Inputs!$F$24:$F$35,MATCH($D883,Inputs!$B$24:$B$35,0)),MAX($F883-20,0)*INDEX(Inputs!$G$24:$G$35,MATCH($D883,Inputs!$B$24:$B$35,0)))</f>
        <v>212.7938190056</v>
      </c>
      <c r="U883" s="19"/>
    </row>
    <row r="884" spans="2:21" s="46" customFormat="1" x14ac:dyDescent="0.25">
      <c r="B884" s="48" t="s">
        <v>171</v>
      </c>
      <c r="C884" s="8">
        <v>2021</v>
      </c>
      <c r="D884" s="37">
        <v>12</v>
      </c>
      <c r="E884" s="49">
        <f>Data!J884</f>
        <v>20</v>
      </c>
      <c r="F884" s="49">
        <f>+Data!I884</f>
        <v>14.049200000000001</v>
      </c>
      <c r="G884" s="31">
        <f>+NEM!G884</f>
        <v>3062.4648999999999</v>
      </c>
      <c r="H884" s="31">
        <f>NoSolar!E884</f>
        <v>3163.5969</v>
      </c>
      <c r="I884" s="31">
        <f>+NEM!M884</f>
        <v>3062.4648999999999</v>
      </c>
      <c r="J884" s="31">
        <f>+NB.Hour!E884</f>
        <v>3062.7492000000002</v>
      </c>
      <c r="K884" s="67">
        <v>0</v>
      </c>
      <c r="L884" s="31">
        <f>+-MIN(NEM!G884,0)</f>
        <v>0</v>
      </c>
      <c r="M884" s="31">
        <f>NB.Hour!H884</f>
        <v>0.2843</v>
      </c>
      <c r="N884" s="33">
        <f>NoSolar!H884</f>
        <v>240.91032859239999</v>
      </c>
      <c r="O884" s="33">
        <f>+NEM!P884</f>
        <v>236.44069872040001</v>
      </c>
      <c r="P884" s="33">
        <f>+NB.Hour!N884</f>
        <v>236.44251426020003</v>
      </c>
      <c r="Q884" s="22">
        <f>+SUM(N884,MAX($E884-20,0)*INDEX(Inputs!$F$24:$F$35,MATCH($D884,Inputs!$B$24:$B$35,0)),MAX($F884-20,0)*INDEX(Inputs!$G$24:$G$35,MATCH($D884,Inputs!$B$24:$B$35,0)))</f>
        <v>240.91032859239999</v>
      </c>
      <c r="R884" s="22">
        <f>+SUM(O884,MAX($E884-20,0)*INDEX(Inputs!$F$24:$F$35,MATCH($D884,Inputs!$B$24:$B$35,0)),MAX($F884-20,0)*INDEX(Inputs!$G$24:$G$35,MATCH($D884,Inputs!$B$24:$B$35,0)))</f>
        <v>236.44069872040001</v>
      </c>
      <c r="S884" s="22">
        <f>+SUM(P884,MAX($E884-20,0)*INDEX(Inputs!$F$24:$F$35,MATCH($D884,Inputs!$B$24:$B$35,0)),MAX($F884-20,0)*INDEX(Inputs!$G$24:$G$35,MATCH($D884,Inputs!$B$24:$B$35,0)))</f>
        <v>236.44251426020003</v>
      </c>
      <c r="U884" s="19"/>
    </row>
    <row r="885" spans="2:21" s="46" customFormat="1" x14ac:dyDescent="0.25">
      <c r="B885" s="48" t="s">
        <v>172</v>
      </c>
      <c r="C885" s="8">
        <v>2021</v>
      </c>
      <c r="D885" s="37">
        <v>1</v>
      </c>
      <c r="E885" s="49">
        <f>Data!J885</f>
        <v>119</v>
      </c>
      <c r="F885" s="49">
        <f>+Data!I885</f>
        <v>98.304000000000002</v>
      </c>
      <c r="G885" s="31">
        <f>+NEM!G885</f>
        <v>49310.201999999997</v>
      </c>
      <c r="H885" s="31">
        <f>NoSolar!E885</f>
        <v>50847.216</v>
      </c>
      <c r="I885" s="31">
        <f>+NEM!M885</f>
        <v>49310.201999999997</v>
      </c>
      <c r="J885" s="31">
        <f>+NB.Hour!E885</f>
        <v>49310.201999999997</v>
      </c>
      <c r="K885" s="67">
        <v>0</v>
      </c>
      <c r="L885" s="31">
        <f>+-MIN(NEM!G885,0)</f>
        <v>0</v>
      </c>
      <c r="M885" s="31">
        <f>NB.Hour!H885</f>
        <v>0</v>
      </c>
      <c r="N885" s="33">
        <f>NoSolar!H885</f>
        <v>2348.3355583359998</v>
      </c>
      <c r="O885" s="33">
        <f>+NEM!P885</f>
        <v>2280.4056875919996</v>
      </c>
      <c r="P885" s="33">
        <f>+NB.Hour!N885</f>
        <v>2280.4056875919996</v>
      </c>
      <c r="Q885" s="22">
        <f>+SUM(N885,MAX($E885-20,0)*INDEX(Inputs!$F$24:$F$35,MATCH($D885,Inputs!$B$24:$B$35,0)),MAX($F885-20,0)*INDEX(Inputs!$G$24:$G$35,MATCH($D885,Inputs!$B$24:$B$35,0)))</f>
        <v>2798.7583583359997</v>
      </c>
      <c r="R885" s="22">
        <f>+SUM(O885,MAX($E885-20,0)*INDEX(Inputs!$F$24:$F$35,MATCH($D885,Inputs!$B$24:$B$35,0)),MAX($F885-20,0)*INDEX(Inputs!$G$24:$G$35,MATCH($D885,Inputs!$B$24:$B$35,0)))</f>
        <v>2730.8284875919994</v>
      </c>
      <c r="S885" s="22">
        <f>+SUM(P885,MAX($E885-20,0)*INDEX(Inputs!$F$24:$F$35,MATCH($D885,Inputs!$B$24:$B$35,0)),MAX($F885-20,0)*INDEX(Inputs!$G$24:$G$35,MATCH($D885,Inputs!$B$24:$B$35,0)))</f>
        <v>2730.8284875919994</v>
      </c>
      <c r="U885" s="19"/>
    </row>
    <row r="886" spans="2:21" s="46" customFormat="1" x14ac:dyDescent="0.25">
      <c r="B886" s="48" t="s">
        <v>172</v>
      </c>
      <c r="C886" s="8">
        <v>2021</v>
      </c>
      <c r="D886" s="37">
        <v>2</v>
      </c>
      <c r="E886" s="49">
        <f>Data!J886</f>
        <v>103</v>
      </c>
      <c r="F886" s="49">
        <f>+Data!I886</f>
        <v>120.664</v>
      </c>
      <c r="G886" s="31">
        <f>+NEM!G886</f>
        <v>43405.039199999999</v>
      </c>
      <c r="H886" s="31">
        <f>NoSolar!E886</f>
        <v>45400.447999999997</v>
      </c>
      <c r="I886" s="31">
        <f>+NEM!M886</f>
        <v>43405.039199999999</v>
      </c>
      <c r="J886" s="31">
        <f>+NB.Hour!E886</f>
        <v>43405.039199999999</v>
      </c>
      <c r="K886" s="67">
        <v>0</v>
      </c>
      <c r="L886" s="31">
        <f>+-MIN(NEM!G886,0)</f>
        <v>0</v>
      </c>
      <c r="M886" s="31">
        <f>NB.Hour!H886</f>
        <v>0</v>
      </c>
      <c r="N886" s="33">
        <f>NoSolar!H886</f>
        <v>2107.6101998079998</v>
      </c>
      <c r="O886" s="33">
        <f>+NEM!P886</f>
        <v>2019.4211124831997</v>
      </c>
      <c r="P886" s="33">
        <f>+NB.Hour!N886</f>
        <v>2019.4211124831997</v>
      </c>
      <c r="Q886" s="22">
        <f>+SUM(N886,MAX($E886-20,0)*INDEX(Inputs!$F$24:$F$35,MATCH($D886,Inputs!$B$24:$B$35,0)),MAX($F886-20,0)*INDEX(Inputs!$G$24:$G$35,MATCH($D886,Inputs!$B$24:$B$35,0)))</f>
        <v>2641.054999808</v>
      </c>
      <c r="R886" s="22">
        <f>+SUM(O886,MAX($E886-20,0)*INDEX(Inputs!$F$24:$F$35,MATCH($D886,Inputs!$B$24:$B$35,0)),MAX($F886-20,0)*INDEX(Inputs!$G$24:$G$35,MATCH($D886,Inputs!$B$24:$B$35,0)))</f>
        <v>2552.8659124831997</v>
      </c>
      <c r="S886" s="22">
        <f>+SUM(P886,MAX($E886-20,0)*INDEX(Inputs!$F$24:$F$35,MATCH($D886,Inputs!$B$24:$B$35,0)),MAX($F886-20,0)*INDEX(Inputs!$G$24:$G$35,MATCH($D886,Inputs!$B$24:$B$35,0)))</f>
        <v>2552.8659124831997</v>
      </c>
      <c r="U886" s="19"/>
    </row>
    <row r="887" spans="2:21" s="46" customFormat="1" x14ac:dyDescent="0.25">
      <c r="B887" s="48" t="s">
        <v>172</v>
      </c>
      <c r="C887" s="8">
        <v>2021</v>
      </c>
      <c r="D887" s="37">
        <v>3</v>
      </c>
      <c r="E887" s="49">
        <f>Data!J887</f>
        <v>103</v>
      </c>
      <c r="F887" s="49">
        <f>+Data!I887</f>
        <v>123.952</v>
      </c>
      <c r="G887" s="31">
        <f>+NEM!G887</f>
        <v>48414.690500000004</v>
      </c>
      <c r="H887" s="31">
        <f>NoSolar!E887</f>
        <v>51414.624000000003</v>
      </c>
      <c r="I887" s="31">
        <f>+NEM!M887</f>
        <v>48414.690500000004</v>
      </c>
      <c r="J887" s="31">
        <f>+NB.Hour!E887</f>
        <v>48414.690500000004</v>
      </c>
      <c r="K887" s="67">
        <v>0</v>
      </c>
      <c r="L887" s="31">
        <f>+-MIN(NEM!G887,0)</f>
        <v>0</v>
      </c>
      <c r="M887" s="31">
        <f>NB.Hour!H887</f>
        <v>0</v>
      </c>
      <c r="N887" s="33">
        <f>NoSolar!H887</f>
        <v>2373.412722304</v>
      </c>
      <c r="O887" s="33">
        <f>+NEM!P887</f>
        <v>2240.8276613379999</v>
      </c>
      <c r="P887" s="33">
        <f>+NB.Hour!N887</f>
        <v>2240.8276613379999</v>
      </c>
      <c r="Q887" s="22">
        <f>+SUM(N887,MAX($E887-20,0)*INDEX(Inputs!$F$24:$F$35,MATCH($D887,Inputs!$B$24:$B$35,0)),MAX($F887-20,0)*INDEX(Inputs!$G$24:$G$35,MATCH($D887,Inputs!$B$24:$B$35,0)))</f>
        <v>2921.4891223040004</v>
      </c>
      <c r="R887" s="22">
        <f>+SUM(O887,MAX($E887-20,0)*INDEX(Inputs!$F$24:$F$35,MATCH($D887,Inputs!$B$24:$B$35,0)),MAX($F887-20,0)*INDEX(Inputs!$G$24:$G$35,MATCH($D887,Inputs!$B$24:$B$35,0)))</f>
        <v>2788.9040613380002</v>
      </c>
      <c r="S887" s="22">
        <f>+SUM(P887,MAX($E887-20,0)*INDEX(Inputs!$F$24:$F$35,MATCH($D887,Inputs!$B$24:$B$35,0)),MAX($F887-20,0)*INDEX(Inputs!$G$24:$G$35,MATCH($D887,Inputs!$B$24:$B$35,0)))</f>
        <v>2788.9040613380002</v>
      </c>
      <c r="U887" s="19"/>
    </row>
    <row r="888" spans="2:21" s="46" customFormat="1" x14ac:dyDescent="0.25">
      <c r="B888" s="48" t="s">
        <v>172</v>
      </c>
      <c r="C888" s="8">
        <v>2021</v>
      </c>
      <c r="D888" s="37">
        <v>4</v>
      </c>
      <c r="E888" s="49">
        <f>Data!J888</f>
        <v>104</v>
      </c>
      <c r="F888" s="49">
        <f>+Data!I888</f>
        <v>141.28800000000001</v>
      </c>
      <c r="G888" s="31">
        <f>+NEM!G888</f>
        <v>47136.628400000001</v>
      </c>
      <c r="H888" s="31">
        <f>NoSolar!E888</f>
        <v>50414.296000000002</v>
      </c>
      <c r="I888" s="31">
        <f>+NEM!M888</f>
        <v>47136.628400000001</v>
      </c>
      <c r="J888" s="31">
        <f>+NB.Hour!E888</f>
        <v>47136.628400000001</v>
      </c>
      <c r="K888" s="67">
        <v>0</v>
      </c>
      <c r="L888" s="31">
        <f>+-MIN(NEM!G888,0)</f>
        <v>0</v>
      </c>
      <c r="M888" s="31">
        <f>NB.Hour!H888</f>
        <v>0</v>
      </c>
      <c r="N888" s="33">
        <f>NoSolar!H888</f>
        <v>2329.2022260160002</v>
      </c>
      <c r="O888" s="33">
        <f>+NEM!P888</f>
        <v>2184.3424287664002</v>
      </c>
      <c r="P888" s="33">
        <f>+NB.Hour!N888</f>
        <v>2184.3424287664002</v>
      </c>
      <c r="Q888" s="22">
        <f>+SUM(N888,MAX($E888-20,0)*INDEX(Inputs!$F$24:$F$35,MATCH($D888,Inputs!$B$24:$B$35,0)),MAX($F888-20,0)*INDEX(Inputs!$G$24:$G$35,MATCH($D888,Inputs!$B$24:$B$35,0)))</f>
        <v>2955.4538260160002</v>
      </c>
      <c r="R888" s="22">
        <f>+SUM(O888,MAX($E888-20,0)*INDEX(Inputs!$F$24:$F$35,MATCH($D888,Inputs!$B$24:$B$35,0)),MAX($F888-20,0)*INDEX(Inputs!$G$24:$G$35,MATCH($D888,Inputs!$B$24:$B$35,0)))</f>
        <v>2810.5940287664002</v>
      </c>
      <c r="S888" s="22">
        <f>+SUM(P888,MAX($E888-20,0)*INDEX(Inputs!$F$24:$F$35,MATCH($D888,Inputs!$B$24:$B$35,0)),MAX($F888-20,0)*INDEX(Inputs!$G$24:$G$35,MATCH($D888,Inputs!$B$24:$B$35,0)))</f>
        <v>2810.5940287664002</v>
      </c>
      <c r="U888" s="19"/>
    </row>
    <row r="889" spans="2:21" s="46" customFormat="1" x14ac:dyDescent="0.25">
      <c r="B889" s="48" t="s">
        <v>172</v>
      </c>
      <c r="C889" s="8">
        <v>2021</v>
      </c>
      <c r="D889" s="37">
        <v>5</v>
      </c>
      <c r="E889" s="49">
        <f>Data!J889</f>
        <v>106</v>
      </c>
      <c r="F889" s="49">
        <f>+Data!I889</f>
        <v>101.57599999999999</v>
      </c>
      <c r="G889" s="31">
        <f>+NEM!G889</f>
        <v>52104.758399999999</v>
      </c>
      <c r="H889" s="31">
        <f>NoSolar!E889</f>
        <v>55355.839999999997</v>
      </c>
      <c r="I889" s="31">
        <f>+NEM!M889</f>
        <v>52104.758399999999</v>
      </c>
      <c r="J889" s="31">
        <f>+NB.Hour!E889</f>
        <v>52104.758399999999</v>
      </c>
      <c r="K889" s="67">
        <v>0</v>
      </c>
      <c r="L889" s="31">
        <f>+-MIN(NEM!G889,0)</f>
        <v>0</v>
      </c>
      <c r="M889" s="31">
        <f>NB.Hour!H889</f>
        <v>0</v>
      </c>
      <c r="N889" s="33">
        <f>NoSolar!H889</f>
        <v>2547.5987046399996</v>
      </c>
      <c r="O889" s="33">
        <f>+NEM!P889</f>
        <v>2403.9139022463996</v>
      </c>
      <c r="P889" s="33">
        <f>+NB.Hour!N889</f>
        <v>2403.9139022463996</v>
      </c>
      <c r="Q889" s="22">
        <f>+SUM(N889,MAX($E889-20,0)*INDEX(Inputs!$F$24:$F$35,MATCH($D889,Inputs!$B$24:$B$35,0)),MAX($F889-20,0)*INDEX(Inputs!$G$24:$G$35,MATCH($D889,Inputs!$B$24:$B$35,0)))</f>
        <v>2999.1919046399994</v>
      </c>
      <c r="R889" s="22">
        <f>+SUM(O889,MAX($E889-20,0)*INDEX(Inputs!$F$24:$F$35,MATCH($D889,Inputs!$B$24:$B$35,0)),MAX($F889-20,0)*INDEX(Inputs!$G$24:$G$35,MATCH($D889,Inputs!$B$24:$B$35,0)))</f>
        <v>2855.5071022463994</v>
      </c>
      <c r="S889" s="22">
        <f>+SUM(P889,MAX($E889-20,0)*INDEX(Inputs!$F$24:$F$35,MATCH($D889,Inputs!$B$24:$B$35,0)),MAX($F889-20,0)*INDEX(Inputs!$G$24:$G$35,MATCH($D889,Inputs!$B$24:$B$35,0)))</f>
        <v>2855.5071022463994</v>
      </c>
      <c r="U889" s="19"/>
    </row>
    <row r="890" spans="2:21" s="46" customFormat="1" x14ac:dyDescent="0.25">
      <c r="B890" s="48" t="s">
        <v>172</v>
      </c>
      <c r="C890" s="8">
        <v>2021</v>
      </c>
      <c r="D890" s="37">
        <v>6</v>
      </c>
      <c r="E890" s="49">
        <f>Data!J890</f>
        <v>107</v>
      </c>
      <c r="F890" s="49">
        <f>+Data!I890</f>
        <v>171.96799999999999</v>
      </c>
      <c r="G890" s="31">
        <f>+NEM!G890</f>
        <v>54368.865700000002</v>
      </c>
      <c r="H890" s="31">
        <f>NoSolar!E890</f>
        <v>57878.976000000002</v>
      </c>
      <c r="I890" s="31">
        <f>+NEM!M890</f>
        <v>54368.865700000002</v>
      </c>
      <c r="J890" s="31">
        <f>+NB.Hour!E890</f>
        <v>54368.865700000002</v>
      </c>
      <c r="K890" s="67">
        <v>0</v>
      </c>
      <c r="L890" s="31">
        <f>+-MIN(NEM!G890,0)</f>
        <v>0</v>
      </c>
      <c r="M890" s="31">
        <f>NB.Hour!H890</f>
        <v>0</v>
      </c>
      <c r="N890" s="33">
        <f>NoSolar!H890</f>
        <v>2932.700194816</v>
      </c>
      <c r="O890" s="33">
        <f>+NEM!P890</f>
        <v>2761.7016614412</v>
      </c>
      <c r="P890" s="33">
        <f>+NB.Hour!N890</f>
        <v>2761.7016614412</v>
      </c>
      <c r="Q890" s="22">
        <f>+SUM(N890,MAX($E890-20,0)*INDEX(Inputs!$F$24:$F$35,MATCH($D890,Inputs!$B$24:$B$35,0)),MAX($F890-20,0)*INDEX(Inputs!$G$24:$G$35,MATCH($D890,Inputs!$B$24:$B$35,0)))</f>
        <v>3943.2362748159999</v>
      </c>
      <c r="R890" s="22">
        <f>+SUM(O890,MAX($E890-20,0)*INDEX(Inputs!$F$24:$F$35,MATCH($D890,Inputs!$B$24:$B$35,0)),MAX($F890-20,0)*INDEX(Inputs!$G$24:$G$35,MATCH($D890,Inputs!$B$24:$B$35,0)))</f>
        <v>3772.2377414411999</v>
      </c>
      <c r="S890" s="22">
        <f>+SUM(P890,MAX($E890-20,0)*INDEX(Inputs!$F$24:$F$35,MATCH($D890,Inputs!$B$24:$B$35,0)),MAX($F890-20,0)*INDEX(Inputs!$G$24:$G$35,MATCH($D890,Inputs!$B$24:$B$35,0)))</f>
        <v>3772.2377414411999</v>
      </c>
      <c r="U890" s="19"/>
    </row>
    <row r="891" spans="2:21" s="46" customFormat="1" x14ac:dyDescent="0.25">
      <c r="B891" s="48" t="s">
        <v>172</v>
      </c>
      <c r="C891" s="8">
        <v>2021</v>
      </c>
      <c r="D891" s="37">
        <v>7</v>
      </c>
      <c r="E891" s="49">
        <f>Data!J891</f>
        <v>115</v>
      </c>
      <c r="F891" s="49">
        <f>+Data!I891</f>
        <v>120.584</v>
      </c>
      <c r="G891" s="31">
        <f>+NEM!G891</f>
        <v>59783.1659</v>
      </c>
      <c r="H891" s="31">
        <f>NoSolar!E891</f>
        <v>62748.911999999997</v>
      </c>
      <c r="I891" s="31">
        <f>+NEM!M891</f>
        <v>59783.1659</v>
      </c>
      <c r="J891" s="31">
        <f>+NB.Hour!E891</f>
        <v>59783.1659</v>
      </c>
      <c r="K891" s="67">
        <v>0</v>
      </c>
      <c r="L891" s="31">
        <f>+-MIN(NEM!G891,0)</f>
        <v>0</v>
      </c>
      <c r="M891" s="31">
        <f>NB.Hour!H891</f>
        <v>0</v>
      </c>
      <c r="N891" s="33">
        <f>NoSolar!H891</f>
        <v>3169.9439969919999</v>
      </c>
      <c r="O891" s="33">
        <f>+NEM!P891</f>
        <v>3025.4647099844001</v>
      </c>
      <c r="P891" s="33">
        <f>+NB.Hour!N891</f>
        <v>3025.4647099844001</v>
      </c>
      <c r="Q891" s="22">
        <f>+SUM(N891,MAX($E891-20,0)*INDEX(Inputs!$F$24:$F$35,MATCH($D891,Inputs!$B$24:$B$35,0)),MAX($F891-20,0)*INDEX(Inputs!$G$24:$G$35,MATCH($D891,Inputs!$B$24:$B$35,0)))</f>
        <v>3877.333036992</v>
      </c>
      <c r="R891" s="22">
        <f>+SUM(O891,MAX($E891-20,0)*INDEX(Inputs!$F$24:$F$35,MATCH($D891,Inputs!$B$24:$B$35,0)),MAX($F891-20,0)*INDEX(Inputs!$G$24:$G$35,MATCH($D891,Inputs!$B$24:$B$35,0)))</f>
        <v>3732.8537499844001</v>
      </c>
      <c r="S891" s="22">
        <f>+SUM(P891,MAX($E891-20,0)*INDEX(Inputs!$F$24:$F$35,MATCH($D891,Inputs!$B$24:$B$35,0)),MAX($F891-20,0)*INDEX(Inputs!$G$24:$G$35,MATCH($D891,Inputs!$B$24:$B$35,0)))</f>
        <v>3732.8537499844001</v>
      </c>
      <c r="U891" s="19"/>
    </row>
    <row r="892" spans="2:21" s="46" customFormat="1" x14ac:dyDescent="0.25">
      <c r="B892" s="48" t="s">
        <v>172</v>
      </c>
      <c r="C892" s="8">
        <v>2021</v>
      </c>
      <c r="D892" s="37">
        <v>8</v>
      </c>
      <c r="E892" s="49">
        <f>Data!J892</f>
        <v>125</v>
      </c>
      <c r="F892" s="49">
        <f>+Data!I892</f>
        <v>165.80799999999999</v>
      </c>
      <c r="G892" s="31">
        <f>+NEM!G892</f>
        <v>56834.532099999997</v>
      </c>
      <c r="H892" s="31">
        <f>NoSolar!E892</f>
        <v>59727.144</v>
      </c>
      <c r="I892" s="31">
        <f>+NEM!M892</f>
        <v>56834.532099999997</v>
      </c>
      <c r="J892" s="31">
        <f>+NB.Hour!E892</f>
        <v>56834.532099999997</v>
      </c>
      <c r="K892" s="67">
        <v>0</v>
      </c>
      <c r="L892" s="31">
        <f>+-MIN(NEM!G892,0)</f>
        <v>0</v>
      </c>
      <c r="M892" s="31">
        <f>NB.Hour!H892</f>
        <v>0</v>
      </c>
      <c r="N892" s="33">
        <f>NoSolar!H892</f>
        <v>3022.735547104</v>
      </c>
      <c r="O892" s="33">
        <f>+NEM!P892</f>
        <v>2881.8190657835999</v>
      </c>
      <c r="P892" s="33">
        <f>+NB.Hour!N892</f>
        <v>2881.8190657835999</v>
      </c>
      <c r="Q892" s="22">
        <f>+SUM(N892,MAX($E892-20,0)*INDEX(Inputs!$F$24:$F$35,MATCH($D892,Inputs!$B$24:$B$35,0)),MAX($F892-20,0)*INDEX(Inputs!$G$24:$G$35,MATCH($D892,Inputs!$B$24:$B$35,0)))</f>
        <v>4014.4820271039998</v>
      </c>
      <c r="R892" s="22">
        <f>+SUM(O892,MAX($E892-20,0)*INDEX(Inputs!$F$24:$F$35,MATCH($D892,Inputs!$B$24:$B$35,0)),MAX($F892-20,0)*INDEX(Inputs!$G$24:$G$35,MATCH($D892,Inputs!$B$24:$B$35,0)))</f>
        <v>3873.5655457836001</v>
      </c>
      <c r="S892" s="22">
        <f>+SUM(P892,MAX($E892-20,0)*INDEX(Inputs!$F$24:$F$35,MATCH($D892,Inputs!$B$24:$B$35,0)),MAX($F892-20,0)*INDEX(Inputs!$G$24:$G$35,MATCH($D892,Inputs!$B$24:$B$35,0)))</f>
        <v>3873.5655457836001</v>
      </c>
      <c r="U892" s="19"/>
    </row>
    <row r="893" spans="2:21" s="46" customFormat="1" x14ac:dyDescent="0.25">
      <c r="B893" s="48" t="s">
        <v>172</v>
      </c>
      <c r="C893" s="8">
        <v>2021</v>
      </c>
      <c r="D893" s="37">
        <v>9</v>
      </c>
      <c r="E893" s="49">
        <f>Data!J893</f>
        <v>126</v>
      </c>
      <c r="F893" s="49">
        <f>+Data!I893</f>
        <v>111.408</v>
      </c>
      <c r="G893" s="31">
        <f>+NEM!G893</f>
        <v>52846.122799999997</v>
      </c>
      <c r="H893" s="31">
        <f>NoSolar!E893</f>
        <v>55814.095999999998</v>
      </c>
      <c r="I893" s="31">
        <f>+NEM!M893</f>
        <v>52846.122799999997</v>
      </c>
      <c r="J893" s="31">
        <f>+NB.Hour!E893</f>
        <v>52846.122799999997</v>
      </c>
      <c r="K893" s="67">
        <v>0</v>
      </c>
      <c r="L893" s="31">
        <f>+-MIN(NEM!G893,0)</f>
        <v>0</v>
      </c>
      <c r="M893" s="31">
        <f>NB.Hour!H893</f>
        <v>0</v>
      </c>
      <c r="N893" s="33">
        <f>NoSolar!H893</f>
        <v>2567.8517868159997</v>
      </c>
      <c r="O893" s="33">
        <f>+NEM!P893</f>
        <v>2436.6792432687998</v>
      </c>
      <c r="P893" s="33">
        <f>+NB.Hour!N893</f>
        <v>2436.6792432687998</v>
      </c>
      <c r="Q893" s="22">
        <f>+SUM(N893,MAX($E893-20,0)*INDEX(Inputs!$F$24:$F$35,MATCH($D893,Inputs!$B$24:$B$35,0)),MAX($F893-20,0)*INDEX(Inputs!$G$24:$G$35,MATCH($D893,Inputs!$B$24:$B$35,0)))</f>
        <v>3083.7973868159997</v>
      </c>
      <c r="R893" s="22">
        <f>+SUM(O893,MAX($E893-20,0)*INDEX(Inputs!$F$24:$F$35,MATCH($D893,Inputs!$B$24:$B$35,0)),MAX($F893-20,0)*INDEX(Inputs!$G$24:$G$35,MATCH($D893,Inputs!$B$24:$B$35,0)))</f>
        <v>2952.6248432687999</v>
      </c>
      <c r="S893" s="22">
        <f>+SUM(P893,MAX($E893-20,0)*INDEX(Inputs!$F$24:$F$35,MATCH($D893,Inputs!$B$24:$B$35,0)),MAX($F893-20,0)*INDEX(Inputs!$G$24:$G$35,MATCH($D893,Inputs!$B$24:$B$35,0)))</f>
        <v>2952.6248432687999</v>
      </c>
      <c r="U893" s="19"/>
    </row>
    <row r="894" spans="2:21" s="46" customFormat="1" x14ac:dyDescent="0.25">
      <c r="B894" s="48" t="s">
        <v>172</v>
      </c>
      <c r="C894" s="8">
        <v>2021</v>
      </c>
      <c r="D894" s="37">
        <v>10</v>
      </c>
      <c r="E894" s="49">
        <f>Data!J894</f>
        <v>126</v>
      </c>
      <c r="F894" s="49">
        <f>+Data!I894</f>
        <v>104.52800000000001</v>
      </c>
      <c r="G894" s="31">
        <f>+NEM!G894</f>
        <v>54739.148099999999</v>
      </c>
      <c r="H894" s="31">
        <f>NoSolar!E894</f>
        <v>56874.216</v>
      </c>
      <c r="I894" s="31">
        <f>+NEM!M894</f>
        <v>54739.148099999999</v>
      </c>
      <c r="J894" s="31">
        <f>+NB.Hour!E894</f>
        <v>54739.148099999999</v>
      </c>
      <c r="K894" s="67">
        <v>0</v>
      </c>
      <c r="L894" s="31">
        <f>+-MIN(NEM!G894,0)</f>
        <v>0</v>
      </c>
      <c r="M894" s="31">
        <f>NB.Hour!H894</f>
        <v>0</v>
      </c>
      <c r="N894" s="33">
        <f>NoSolar!H894</f>
        <v>2614.7048503359997</v>
      </c>
      <c r="O894" s="33">
        <f>+NEM!P894</f>
        <v>2520.3433894276</v>
      </c>
      <c r="P894" s="33">
        <f>+NB.Hour!N894</f>
        <v>2520.3433894276</v>
      </c>
      <c r="Q894" s="22">
        <f>+SUM(N894,MAX($E894-20,0)*INDEX(Inputs!$F$24:$F$35,MATCH($D894,Inputs!$B$24:$B$35,0)),MAX($F894-20,0)*INDEX(Inputs!$G$24:$G$35,MATCH($D894,Inputs!$B$24:$B$35,0)))</f>
        <v>3100.0344503359997</v>
      </c>
      <c r="R894" s="22">
        <f>+SUM(O894,MAX($E894-20,0)*INDEX(Inputs!$F$24:$F$35,MATCH($D894,Inputs!$B$24:$B$35,0)),MAX($F894-20,0)*INDEX(Inputs!$G$24:$G$35,MATCH($D894,Inputs!$B$24:$B$35,0)))</f>
        <v>3005.6729894276</v>
      </c>
      <c r="S894" s="22">
        <f>+SUM(P894,MAX($E894-20,0)*INDEX(Inputs!$F$24:$F$35,MATCH($D894,Inputs!$B$24:$B$35,0)),MAX($F894-20,0)*INDEX(Inputs!$G$24:$G$35,MATCH($D894,Inputs!$B$24:$B$35,0)))</f>
        <v>3005.6729894276</v>
      </c>
      <c r="U894" s="19"/>
    </row>
    <row r="895" spans="2:21" s="46" customFormat="1" x14ac:dyDescent="0.25">
      <c r="B895" s="48" t="s">
        <v>172</v>
      </c>
      <c r="C895" s="8">
        <v>2021</v>
      </c>
      <c r="D895" s="37">
        <v>11</v>
      </c>
      <c r="E895" s="49">
        <f>Data!J895</f>
        <v>126</v>
      </c>
      <c r="F895" s="49">
        <f>+Data!I895</f>
        <v>124.952</v>
      </c>
      <c r="G895" s="31">
        <f>+NEM!G895</f>
        <v>51875.861899999996</v>
      </c>
      <c r="H895" s="31">
        <f>NoSolar!E895</f>
        <v>53669.807999999997</v>
      </c>
      <c r="I895" s="31">
        <f>+NEM!M895</f>
        <v>51875.861899999996</v>
      </c>
      <c r="J895" s="31">
        <f>+NB.Hour!E895</f>
        <v>51875.861899999996</v>
      </c>
      <c r="K895" s="67">
        <v>0</v>
      </c>
      <c r="L895" s="31">
        <f>+-MIN(NEM!G895,0)</f>
        <v>0</v>
      </c>
      <c r="M895" s="31">
        <f>NB.Hour!H895</f>
        <v>0</v>
      </c>
      <c r="N895" s="33">
        <f>NoSolar!H895</f>
        <v>2473.0828343679996</v>
      </c>
      <c r="O895" s="33">
        <f>+NEM!P895</f>
        <v>2393.7975925323999</v>
      </c>
      <c r="P895" s="33">
        <f>+NB.Hour!N895</f>
        <v>2393.7975925323999</v>
      </c>
      <c r="Q895" s="22">
        <f>+SUM(N895,MAX($E895-20,0)*INDEX(Inputs!$F$24:$F$35,MATCH($D895,Inputs!$B$24:$B$35,0)),MAX($F895-20,0)*INDEX(Inputs!$G$24:$G$35,MATCH($D895,Inputs!$B$24:$B$35,0)))</f>
        <v>3049.2992343679994</v>
      </c>
      <c r="R895" s="22">
        <f>+SUM(O895,MAX($E895-20,0)*INDEX(Inputs!$F$24:$F$35,MATCH($D895,Inputs!$B$24:$B$35,0)),MAX($F895-20,0)*INDEX(Inputs!$G$24:$G$35,MATCH($D895,Inputs!$B$24:$B$35,0)))</f>
        <v>2970.0139925323997</v>
      </c>
      <c r="S895" s="22">
        <f>+SUM(P895,MAX($E895-20,0)*INDEX(Inputs!$F$24:$F$35,MATCH($D895,Inputs!$B$24:$B$35,0)),MAX($F895-20,0)*INDEX(Inputs!$G$24:$G$35,MATCH($D895,Inputs!$B$24:$B$35,0)))</f>
        <v>2970.0139925323997</v>
      </c>
      <c r="U895" s="19"/>
    </row>
    <row r="896" spans="2:21" s="46" customFormat="1" x14ac:dyDescent="0.25">
      <c r="B896" s="48" t="s">
        <v>172</v>
      </c>
      <c r="C896" s="8">
        <v>2021</v>
      </c>
      <c r="D896" s="37">
        <v>12</v>
      </c>
      <c r="E896" s="49">
        <f>Data!J896</f>
        <v>126</v>
      </c>
      <c r="F896" s="49">
        <f>+Data!I896</f>
        <v>104.2</v>
      </c>
      <c r="G896" s="31">
        <f>+NEM!G896</f>
        <v>53315.763299999999</v>
      </c>
      <c r="H896" s="31">
        <f>NoSolar!E896</f>
        <v>54257.32</v>
      </c>
      <c r="I896" s="31">
        <f>+NEM!M896</f>
        <v>53315.763299999999</v>
      </c>
      <c r="J896" s="31">
        <f>+NB.Hour!E896</f>
        <v>53315.763299999999</v>
      </c>
      <c r="K896" s="67">
        <v>0</v>
      </c>
      <c r="L896" s="31">
        <f>+-MIN(NEM!G896,0)</f>
        <v>0</v>
      </c>
      <c r="M896" s="31">
        <f>NB.Hour!H896</f>
        <v>0</v>
      </c>
      <c r="N896" s="33">
        <f>NoSolar!H896</f>
        <v>2499.0485147199997</v>
      </c>
      <c r="O896" s="33">
        <f>+NEM!P896</f>
        <v>2457.4354748067999</v>
      </c>
      <c r="P896" s="33">
        <f>+NB.Hour!N896</f>
        <v>2457.4354748067999</v>
      </c>
      <c r="Q896" s="22">
        <f>+SUM(N896,MAX($E896-20,0)*INDEX(Inputs!$F$24:$F$35,MATCH($D896,Inputs!$B$24:$B$35,0)),MAX($F896-20,0)*INDEX(Inputs!$G$24:$G$35,MATCH($D896,Inputs!$B$24:$B$35,0)))</f>
        <v>2982.9185147199996</v>
      </c>
      <c r="R896" s="22">
        <f>+SUM(O896,MAX($E896-20,0)*INDEX(Inputs!$F$24:$F$35,MATCH($D896,Inputs!$B$24:$B$35,0)),MAX($F896-20,0)*INDEX(Inputs!$G$24:$G$35,MATCH($D896,Inputs!$B$24:$B$35,0)))</f>
        <v>2941.3054748067998</v>
      </c>
      <c r="S896" s="22">
        <f>+SUM(P896,MAX($E896-20,0)*INDEX(Inputs!$F$24:$F$35,MATCH($D896,Inputs!$B$24:$B$35,0)),MAX($F896-20,0)*INDEX(Inputs!$G$24:$G$35,MATCH($D896,Inputs!$B$24:$B$35,0)))</f>
        <v>2941.3054748067998</v>
      </c>
      <c r="U896" s="19"/>
    </row>
    <row r="897" spans="2:21" s="46" customFormat="1" x14ac:dyDescent="0.25">
      <c r="B897" s="48" t="s">
        <v>173</v>
      </c>
      <c r="C897" s="8">
        <v>2021</v>
      </c>
      <c r="D897" s="37">
        <v>1</v>
      </c>
      <c r="E897" s="49">
        <f>Data!J897</f>
        <v>38</v>
      </c>
      <c r="F897" s="49">
        <f>+Data!I897</f>
        <v>59.311999999999998</v>
      </c>
      <c r="G897" s="31">
        <f>+NEM!G897</f>
        <v>12869.691500000001</v>
      </c>
      <c r="H897" s="31">
        <f>NoSolar!E897</f>
        <v>13346.6</v>
      </c>
      <c r="I897" s="31">
        <f>+NEM!M897</f>
        <v>12869.691500000001</v>
      </c>
      <c r="J897" s="31">
        <f>+NB.Hour!E897</f>
        <v>12869.691500000001</v>
      </c>
      <c r="K897" s="67">
        <v>0</v>
      </c>
      <c r="L897" s="31">
        <f>+-MIN(NEM!G897,0)</f>
        <v>0</v>
      </c>
      <c r="M897" s="31">
        <f>NB.Hour!H897</f>
        <v>0</v>
      </c>
      <c r="N897" s="33">
        <f>NoSolar!H897</f>
        <v>690.95833360000006</v>
      </c>
      <c r="O897" s="33">
        <f>+NEM!P897</f>
        <v>669.88088553400007</v>
      </c>
      <c r="P897" s="33">
        <f>+NB.Hour!N897</f>
        <v>669.88088553400007</v>
      </c>
      <c r="Q897" s="22">
        <f>+SUM(N897,MAX($E897-20,0)*INDEX(Inputs!$F$24:$F$35,MATCH($D897,Inputs!$B$24:$B$35,0)),MAX($F897-20,0)*INDEX(Inputs!$G$24:$G$35,MATCH($D897,Inputs!$B$24:$B$35,0)))</f>
        <v>884.43673360000003</v>
      </c>
      <c r="R897" s="22">
        <f>+SUM(O897,MAX($E897-20,0)*INDEX(Inputs!$F$24:$F$35,MATCH($D897,Inputs!$B$24:$B$35,0)),MAX($F897-20,0)*INDEX(Inputs!$G$24:$G$35,MATCH($D897,Inputs!$B$24:$B$35,0)))</f>
        <v>863.35928553400004</v>
      </c>
      <c r="S897" s="22">
        <f>+SUM(P897,MAX($E897-20,0)*INDEX(Inputs!$F$24:$F$35,MATCH($D897,Inputs!$B$24:$B$35,0)),MAX($F897-20,0)*INDEX(Inputs!$G$24:$G$35,MATCH($D897,Inputs!$B$24:$B$35,0)))</f>
        <v>863.35928553400004</v>
      </c>
      <c r="U897" s="19"/>
    </row>
    <row r="898" spans="2:21" s="46" customFormat="1" x14ac:dyDescent="0.25">
      <c r="B898" s="48" t="s">
        <v>173</v>
      </c>
      <c r="C898" s="8">
        <v>2021</v>
      </c>
      <c r="D898" s="37">
        <v>2</v>
      </c>
      <c r="E898" s="49">
        <f>Data!J898</f>
        <v>36</v>
      </c>
      <c r="F898" s="49">
        <f>+Data!I898</f>
        <v>91.176000000000002</v>
      </c>
      <c r="G898" s="31">
        <f>+NEM!G898</f>
        <v>11742.2243</v>
      </c>
      <c r="H898" s="31">
        <f>NoSolar!E898</f>
        <v>12349.696</v>
      </c>
      <c r="I898" s="31">
        <f>+NEM!M898</f>
        <v>11742.2243</v>
      </c>
      <c r="J898" s="31">
        <f>+NB.Hour!E898</f>
        <v>11742.2243</v>
      </c>
      <c r="K898" s="67">
        <v>0</v>
      </c>
      <c r="L898" s="31">
        <f>+-MIN(NEM!G898,0)</f>
        <v>0</v>
      </c>
      <c r="M898" s="31">
        <f>NB.Hour!H898</f>
        <v>0</v>
      </c>
      <c r="N898" s="33">
        <f>NoSolar!H898</f>
        <v>646.89916441599996</v>
      </c>
      <c r="O898" s="33">
        <f>+NEM!P898</f>
        <v>620.05134516279998</v>
      </c>
      <c r="P898" s="33">
        <f>+NB.Hour!N898</f>
        <v>620.05134516279998</v>
      </c>
      <c r="Q898" s="22">
        <f>+SUM(N898,MAX($E898-20,0)*INDEX(Inputs!$F$24:$F$35,MATCH($D898,Inputs!$B$24:$B$35,0)),MAX($F898-20,0)*INDEX(Inputs!$G$24:$G$35,MATCH($D898,Inputs!$B$24:$B$35,0)))</f>
        <v>980.11236441599999</v>
      </c>
      <c r="R898" s="22">
        <f>+SUM(O898,MAX($E898-20,0)*INDEX(Inputs!$F$24:$F$35,MATCH($D898,Inputs!$B$24:$B$35,0)),MAX($F898-20,0)*INDEX(Inputs!$G$24:$G$35,MATCH($D898,Inputs!$B$24:$B$35,0)))</f>
        <v>953.2645451628</v>
      </c>
      <c r="S898" s="22">
        <f>+SUM(P898,MAX($E898-20,0)*INDEX(Inputs!$F$24:$F$35,MATCH($D898,Inputs!$B$24:$B$35,0)),MAX($F898-20,0)*INDEX(Inputs!$G$24:$G$35,MATCH($D898,Inputs!$B$24:$B$35,0)))</f>
        <v>953.2645451628</v>
      </c>
      <c r="U898" s="19"/>
    </row>
    <row r="899" spans="2:21" s="46" customFormat="1" x14ac:dyDescent="0.25">
      <c r="B899" s="48" t="s">
        <v>173</v>
      </c>
      <c r="C899" s="8">
        <v>2021</v>
      </c>
      <c r="D899" s="37">
        <v>3</v>
      </c>
      <c r="E899" s="49">
        <f>Data!J899</f>
        <v>36</v>
      </c>
      <c r="F899" s="49">
        <f>+Data!I899</f>
        <v>48.375999999999998</v>
      </c>
      <c r="G899" s="31">
        <f>+NEM!G899</f>
        <v>6612.3143</v>
      </c>
      <c r="H899" s="31">
        <f>NoSolar!E899</f>
        <v>7719.7520000000004</v>
      </c>
      <c r="I899" s="31">
        <f>+NEM!M899</f>
        <v>6612.3143</v>
      </c>
      <c r="J899" s="31">
        <f>+NB.Hour!E899</f>
        <v>6686.4413000000004</v>
      </c>
      <c r="K899" s="67">
        <v>0</v>
      </c>
      <c r="L899" s="31">
        <f>+-MIN(NEM!G899,0)</f>
        <v>0</v>
      </c>
      <c r="M899" s="31">
        <f>NB.Hour!H899</f>
        <v>74.126999999999995</v>
      </c>
      <c r="N899" s="33">
        <f>NoSolar!H899</f>
        <v>442.274159392</v>
      </c>
      <c r="O899" s="33">
        <f>+NEM!P899</f>
        <v>393.32984280280004</v>
      </c>
      <c r="P899" s="33">
        <f>+NB.Hour!N899</f>
        <v>393.80321782480007</v>
      </c>
      <c r="Q899" s="22">
        <f>+SUM(N899,MAX($E899-20,0)*INDEX(Inputs!$F$24:$F$35,MATCH($D899,Inputs!$B$24:$B$35,0)),MAX($F899-20,0)*INDEX(Inputs!$G$24:$G$35,MATCH($D899,Inputs!$B$24:$B$35,0)))</f>
        <v>585.02735939199999</v>
      </c>
      <c r="R899" s="22">
        <f>+SUM(O899,MAX($E899-20,0)*INDEX(Inputs!$F$24:$F$35,MATCH($D899,Inputs!$B$24:$B$35,0)),MAX($F899-20,0)*INDEX(Inputs!$G$24:$G$35,MATCH($D899,Inputs!$B$24:$B$35,0)))</f>
        <v>536.08304280280004</v>
      </c>
      <c r="S899" s="22">
        <f>+SUM(P899,MAX($E899-20,0)*INDEX(Inputs!$F$24:$F$35,MATCH($D899,Inputs!$B$24:$B$35,0)),MAX($F899-20,0)*INDEX(Inputs!$G$24:$G$35,MATCH($D899,Inputs!$B$24:$B$35,0)))</f>
        <v>536.55641782480006</v>
      </c>
      <c r="U899" s="19"/>
    </row>
    <row r="900" spans="2:21" s="46" customFormat="1" x14ac:dyDescent="0.25">
      <c r="B900" s="48" t="s">
        <v>173</v>
      </c>
      <c r="C900" s="8">
        <v>2021</v>
      </c>
      <c r="D900" s="37">
        <v>4</v>
      </c>
      <c r="E900" s="49">
        <f>Data!J900</f>
        <v>36</v>
      </c>
      <c r="F900" s="49">
        <f>+Data!I900</f>
        <v>21.8</v>
      </c>
      <c r="G900" s="31">
        <f>+NEM!G900</f>
        <v>2352.4592000000002</v>
      </c>
      <c r="H900" s="31">
        <f>NoSolar!E900</f>
        <v>3686.96</v>
      </c>
      <c r="I900" s="31">
        <f>+NEM!M900</f>
        <v>2352.4592000000002</v>
      </c>
      <c r="J900" s="31">
        <f>+NB.Hour!E900</f>
        <v>2755.4301</v>
      </c>
      <c r="K900" s="67">
        <v>0</v>
      </c>
      <c r="L900" s="31">
        <f>+-MIN(NEM!G900,0)</f>
        <v>0</v>
      </c>
      <c r="M900" s="31">
        <f>NB.Hour!H900</f>
        <v>402.97089999999997</v>
      </c>
      <c r="N900" s="33">
        <f>NoSolar!H900</f>
        <v>264.04088416000002</v>
      </c>
      <c r="O900" s="33">
        <f>+NEM!P900</f>
        <v>205.06128680320001</v>
      </c>
      <c r="P900" s="33">
        <f>+NB.Hour!N900</f>
        <v>207.63465897060001</v>
      </c>
      <c r="Q900" s="22">
        <f>+SUM(N900,MAX($E900-20,0)*INDEX(Inputs!$F$24:$F$35,MATCH($D900,Inputs!$B$24:$B$35,0)),MAX($F900-20,0)*INDEX(Inputs!$G$24:$G$35,MATCH($D900,Inputs!$B$24:$B$35,0)))</f>
        <v>288.53088416000003</v>
      </c>
      <c r="R900" s="22">
        <f>+SUM(O900,MAX($E900-20,0)*INDEX(Inputs!$F$24:$F$35,MATCH($D900,Inputs!$B$24:$B$35,0)),MAX($F900-20,0)*INDEX(Inputs!$G$24:$G$35,MATCH($D900,Inputs!$B$24:$B$35,0)))</f>
        <v>229.55128680319999</v>
      </c>
      <c r="S900" s="22">
        <f>+SUM(P900,MAX($E900-20,0)*INDEX(Inputs!$F$24:$F$35,MATCH($D900,Inputs!$B$24:$B$35,0)),MAX($F900-20,0)*INDEX(Inputs!$G$24:$G$35,MATCH($D900,Inputs!$B$24:$B$35,0)))</f>
        <v>232.1246589706</v>
      </c>
      <c r="U900" s="19"/>
    </row>
    <row r="901" spans="2:21" s="46" customFormat="1" x14ac:dyDescent="0.25">
      <c r="B901" s="48" t="s">
        <v>173</v>
      </c>
      <c r="C901" s="8">
        <v>2021</v>
      </c>
      <c r="D901" s="37">
        <v>5</v>
      </c>
      <c r="E901" s="49">
        <f>Data!J901</f>
        <v>36</v>
      </c>
      <c r="F901" s="49">
        <f>+Data!I901</f>
        <v>12.12</v>
      </c>
      <c r="G901" s="31">
        <f>+NEM!G901</f>
        <v>419.02530000000002</v>
      </c>
      <c r="H901" s="31">
        <f>NoSolar!E901</f>
        <v>2012.4</v>
      </c>
      <c r="I901" s="31">
        <f>+NEM!M901</f>
        <v>419.02530000000002</v>
      </c>
      <c r="J901" s="31">
        <f>+NB.Hour!E901</f>
        <v>1242.4483</v>
      </c>
      <c r="K901" s="67">
        <v>0</v>
      </c>
      <c r="L901" s="31">
        <f>+-MIN(NEM!G901,0)</f>
        <v>0</v>
      </c>
      <c r="M901" s="31">
        <f>NB.Hour!H901</f>
        <v>823.423</v>
      </c>
      <c r="N901" s="33">
        <f>NoSolar!H901</f>
        <v>190.03203040000002</v>
      </c>
      <c r="O901" s="33">
        <f>+NEM!P901</f>
        <v>39.699294972600008</v>
      </c>
      <c r="P901" s="33">
        <f>+NB.Hour!N901</f>
        <v>86.578413208600011</v>
      </c>
      <c r="Q901" s="22">
        <f>+SUM(N901,MAX($E901-20,0)*INDEX(Inputs!$F$24:$F$35,MATCH($D901,Inputs!$B$24:$B$35,0)),MAX($F901-20,0)*INDEX(Inputs!$G$24:$G$35,MATCH($D901,Inputs!$B$24:$B$35,0)))</f>
        <v>206.51203040000001</v>
      </c>
      <c r="R901" s="22">
        <f>+SUM(O901,MAX($E901-20,0)*INDEX(Inputs!$F$24:$F$35,MATCH($D901,Inputs!$B$24:$B$35,0)),MAX($F901-20,0)*INDEX(Inputs!$G$24:$G$35,MATCH($D901,Inputs!$B$24:$B$35,0)))</f>
        <v>56.179294972600005</v>
      </c>
      <c r="S901" s="22">
        <f>+SUM(P901,MAX($E901-20,0)*INDEX(Inputs!$F$24:$F$35,MATCH($D901,Inputs!$B$24:$B$35,0)),MAX($F901-20,0)*INDEX(Inputs!$G$24:$G$35,MATCH($D901,Inputs!$B$24:$B$35,0)))</f>
        <v>103.05841320860002</v>
      </c>
      <c r="U901" s="19"/>
    </row>
    <row r="902" spans="2:21" s="46" customFormat="1" x14ac:dyDescent="0.25">
      <c r="B902" s="48" t="s">
        <v>173</v>
      </c>
      <c r="C902" s="8">
        <v>2021</v>
      </c>
      <c r="D902" s="37">
        <v>6</v>
      </c>
      <c r="E902" s="49">
        <f>Data!J902</f>
        <v>36</v>
      </c>
      <c r="F902" s="49">
        <f>+Data!I902</f>
        <v>35.576000000000001</v>
      </c>
      <c r="G902" s="31">
        <f>+NEM!G902</f>
        <v>177.90989999999988</v>
      </c>
      <c r="H902" s="31">
        <f>NoSolar!E902</f>
        <v>1936.328</v>
      </c>
      <c r="I902" s="31">
        <f>+NEM!M902</f>
        <v>177.90989999999988</v>
      </c>
      <c r="J902" s="31">
        <f>+NB.Hour!E902</f>
        <v>930.05290000000002</v>
      </c>
      <c r="K902" s="67">
        <v>0</v>
      </c>
      <c r="L902" s="31">
        <f>+-MIN(NEM!G902,0)</f>
        <v>0</v>
      </c>
      <c r="M902" s="31">
        <f>NB.Hour!H902</f>
        <v>752.14300000000003</v>
      </c>
      <c r="N902" s="33">
        <f>NoSolar!H902</f>
        <v>203.79852199999999</v>
      </c>
      <c r="O902" s="33">
        <f>+NEM!P902</f>
        <v>18.725016974999988</v>
      </c>
      <c r="P902" s="33">
        <f>+NB.Hour!N902</f>
        <v>69.449540894999998</v>
      </c>
      <c r="Q902" s="22">
        <f>+SUM(N902,MAX($E902-20,0)*INDEX(Inputs!$F$24:$F$35,MATCH($D902,Inputs!$B$24:$B$35,0)),MAX($F902-20,0)*INDEX(Inputs!$G$24:$G$35,MATCH($D902,Inputs!$B$24:$B$35,0)))</f>
        <v>314.669082</v>
      </c>
      <c r="R902" s="22">
        <f>+SUM(O902,MAX($E902-20,0)*INDEX(Inputs!$F$24:$F$35,MATCH($D902,Inputs!$B$24:$B$35,0)),MAX($F902-20,0)*INDEX(Inputs!$G$24:$G$35,MATCH($D902,Inputs!$B$24:$B$35,0)))</f>
        <v>129.59557697499997</v>
      </c>
      <c r="S902" s="22">
        <f>+SUM(P902,MAX($E902-20,0)*INDEX(Inputs!$F$24:$F$35,MATCH($D902,Inputs!$B$24:$B$35,0)),MAX($F902-20,0)*INDEX(Inputs!$G$24:$G$35,MATCH($D902,Inputs!$B$24:$B$35,0)))</f>
        <v>180.320100895</v>
      </c>
      <c r="U902" s="19"/>
    </row>
    <row r="903" spans="2:21" s="46" customFormat="1" x14ac:dyDescent="0.25">
      <c r="B903" s="48" t="s">
        <v>173</v>
      </c>
      <c r="C903" s="8">
        <v>2021</v>
      </c>
      <c r="D903" s="37">
        <v>7</v>
      </c>
      <c r="E903" s="49">
        <f>Data!J903</f>
        <v>36</v>
      </c>
      <c r="F903" s="49">
        <f>+Data!I903</f>
        <v>67.031999999999996</v>
      </c>
      <c r="G903" s="31">
        <f>+NEM!G903</f>
        <v>1127.3834999999999</v>
      </c>
      <c r="H903" s="31">
        <f>NoSolar!E903</f>
        <v>2663.904</v>
      </c>
      <c r="I903" s="31">
        <f>+NEM!M903</f>
        <v>1127.3834999999999</v>
      </c>
      <c r="J903" s="31">
        <f>+NB.Hour!E903</f>
        <v>1466.5867000000001</v>
      </c>
      <c r="K903" s="67">
        <v>0</v>
      </c>
      <c r="L903" s="31">
        <f>+-MIN(NEM!G903,0)</f>
        <v>0</v>
      </c>
      <c r="M903" s="31">
        <f>NB.Hour!H903</f>
        <v>339.20319999999998</v>
      </c>
      <c r="N903" s="33">
        <f>NoSolar!H903</f>
        <v>242.842747264</v>
      </c>
      <c r="O903" s="33">
        <f>+NEM!P903</f>
        <v>118.65711337499998</v>
      </c>
      <c r="P903" s="33">
        <f>+NB.Hour!N903</f>
        <v>141.53297718299999</v>
      </c>
      <c r="Q903" s="22">
        <f>+SUM(N903,MAX($E903-20,0)*INDEX(Inputs!$F$24:$F$35,MATCH($D903,Inputs!$B$24:$B$35,0)),MAX($F903-20,0)*INDEX(Inputs!$G$24:$G$35,MATCH($D903,Inputs!$B$24:$B$35,0)))</f>
        <v>544.33666726399997</v>
      </c>
      <c r="R903" s="22">
        <f>+SUM(O903,MAX($E903-20,0)*INDEX(Inputs!$F$24:$F$35,MATCH($D903,Inputs!$B$24:$B$35,0)),MAX($F903-20,0)*INDEX(Inputs!$G$24:$G$35,MATCH($D903,Inputs!$B$24:$B$35,0)))</f>
        <v>420.151033375</v>
      </c>
      <c r="S903" s="22">
        <f>+SUM(P903,MAX($E903-20,0)*INDEX(Inputs!$F$24:$F$35,MATCH($D903,Inputs!$B$24:$B$35,0)),MAX($F903-20,0)*INDEX(Inputs!$G$24:$G$35,MATCH($D903,Inputs!$B$24:$B$35,0)))</f>
        <v>443.02689718299996</v>
      </c>
      <c r="U903" s="19"/>
    </row>
    <row r="904" spans="2:21" s="46" customFormat="1" x14ac:dyDescent="0.25">
      <c r="B904" s="48" t="s">
        <v>173</v>
      </c>
      <c r="C904" s="8">
        <v>2021</v>
      </c>
      <c r="D904" s="37">
        <v>8</v>
      </c>
      <c r="E904" s="49">
        <f>Data!J904</f>
        <v>36</v>
      </c>
      <c r="F904" s="49">
        <f>+Data!I904</f>
        <v>30</v>
      </c>
      <c r="G904" s="31">
        <f>+NEM!G904</f>
        <v>502.65650000000005</v>
      </c>
      <c r="H904" s="31">
        <f>NoSolar!E904</f>
        <v>1840.5360000000001</v>
      </c>
      <c r="I904" s="31">
        <f>+NEM!M904</f>
        <v>502.65650000000005</v>
      </c>
      <c r="J904" s="31">
        <f>+NB.Hour!E904</f>
        <v>1041.2562</v>
      </c>
      <c r="K904" s="67">
        <v>0</v>
      </c>
      <c r="L904" s="31">
        <f>+-MIN(NEM!G904,0)</f>
        <v>0</v>
      </c>
      <c r="M904" s="31">
        <f>NB.Hour!H904</f>
        <v>538.59969999999998</v>
      </c>
      <c r="N904" s="33">
        <f>NoSolar!H904</f>
        <v>193.71641399999999</v>
      </c>
      <c r="O904" s="33">
        <f>+NEM!P904</f>
        <v>52.904596625000003</v>
      </c>
      <c r="P904" s="33">
        <f>+NB.Hour!N904</f>
        <v>89.227760392999997</v>
      </c>
      <c r="Q904" s="22">
        <f>+SUM(N904,MAX($E904-20,0)*INDEX(Inputs!$F$24:$F$35,MATCH($D904,Inputs!$B$24:$B$35,0)),MAX($F904-20,0)*INDEX(Inputs!$G$24:$G$35,MATCH($D904,Inputs!$B$24:$B$35,0)))</f>
        <v>270.79641399999997</v>
      </c>
      <c r="R904" s="22">
        <f>+SUM(O904,MAX($E904-20,0)*INDEX(Inputs!$F$24:$F$35,MATCH($D904,Inputs!$B$24:$B$35,0)),MAX($F904-20,0)*INDEX(Inputs!$G$24:$G$35,MATCH($D904,Inputs!$B$24:$B$35,0)))</f>
        <v>129.98459662499999</v>
      </c>
      <c r="S904" s="22">
        <f>+SUM(P904,MAX($E904-20,0)*INDEX(Inputs!$F$24:$F$35,MATCH($D904,Inputs!$B$24:$B$35,0)),MAX($F904-20,0)*INDEX(Inputs!$G$24:$G$35,MATCH($D904,Inputs!$B$24:$B$35,0)))</f>
        <v>166.307760393</v>
      </c>
      <c r="U904" s="19"/>
    </row>
    <row r="905" spans="2:21" s="46" customFormat="1" x14ac:dyDescent="0.25">
      <c r="B905" s="48" t="s">
        <v>173</v>
      </c>
      <c r="C905" s="8">
        <v>2021</v>
      </c>
      <c r="D905" s="37">
        <v>9</v>
      </c>
      <c r="E905" s="49">
        <f>Data!J905</f>
        <v>36</v>
      </c>
      <c r="F905" s="49">
        <f>+Data!I905</f>
        <v>37.543999999999997</v>
      </c>
      <c r="G905" s="31">
        <f>+NEM!G905</f>
        <v>407.66360000000009</v>
      </c>
      <c r="H905" s="31">
        <f>NoSolar!E905</f>
        <v>1551.424</v>
      </c>
      <c r="I905" s="31">
        <f>+NEM!M905</f>
        <v>407.66360000000009</v>
      </c>
      <c r="J905" s="31">
        <f>+NB.Hour!E905</f>
        <v>949.86480000000006</v>
      </c>
      <c r="K905" s="67">
        <v>0</v>
      </c>
      <c r="L905" s="31">
        <f>+-MIN(NEM!G905,0)</f>
        <v>0</v>
      </c>
      <c r="M905" s="31">
        <f>NB.Hour!H905</f>
        <v>542.20119999999997</v>
      </c>
      <c r="N905" s="33">
        <f>NoSolar!H905</f>
        <v>146.98501260800001</v>
      </c>
      <c r="O905" s="33">
        <f>+NEM!P905</f>
        <v>38.622864791200008</v>
      </c>
      <c r="P905" s="33">
        <f>+NB.Hour!N905</f>
        <v>69.49146350960001</v>
      </c>
      <c r="Q905" s="22">
        <f>+SUM(N905,MAX($E905-20,0)*INDEX(Inputs!$F$24:$F$35,MATCH($D905,Inputs!$B$24:$B$35,0)),MAX($F905-20,0)*INDEX(Inputs!$G$24:$G$35,MATCH($D905,Inputs!$B$24:$B$35,0)))</f>
        <v>241.53581260799999</v>
      </c>
      <c r="R905" s="22">
        <f>+SUM(O905,MAX($E905-20,0)*INDEX(Inputs!$F$24:$F$35,MATCH($D905,Inputs!$B$24:$B$35,0)),MAX($F905-20,0)*INDEX(Inputs!$G$24:$G$35,MATCH($D905,Inputs!$B$24:$B$35,0)))</f>
        <v>133.1736647912</v>
      </c>
      <c r="S905" s="22">
        <f>+SUM(P905,MAX($E905-20,0)*INDEX(Inputs!$F$24:$F$35,MATCH($D905,Inputs!$B$24:$B$35,0)),MAX($F905-20,0)*INDEX(Inputs!$G$24:$G$35,MATCH($D905,Inputs!$B$24:$B$35,0)))</f>
        <v>164.04226350959999</v>
      </c>
      <c r="U905" s="19"/>
    </row>
    <row r="906" spans="2:21" s="46" customFormat="1" x14ac:dyDescent="0.25">
      <c r="B906" s="48" t="s">
        <v>173</v>
      </c>
      <c r="C906" s="8">
        <v>2021</v>
      </c>
      <c r="D906" s="37">
        <v>10</v>
      </c>
      <c r="E906" s="49">
        <f>Data!J906</f>
        <v>36</v>
      </c>
      <c r="F906" s="49">
        <f>+Data!I906</f>
        <v>17.032</v>
      </c>
      <c r="G906" s="31">
        <f>+NEM!G906</f>
        <v>2617.0832999999998</v>
      </c>
      <c r="H906" s="31">
        <f>NoSolar!E906</f>
        <v>3381.0639999999999</v>
      </c>
      <c r="I906" s="31">
        <f>+NEM!M906</f>
        <v>2617.0832999999998</v>
      </c>
      <c r="J906" s="31">
        <f>+NB.Hour!E906</f>
        <v>2788.7997999999998</v>
      </c>
      <c r="K906" s="67">
        <v>0</v>
      </c>
      <c r="L906" s="31">
        <f>+-MIN(NEM!G906,0)</f>
        <v>0</v>
      </c>
      <c r="M906" s="31">
        <f>NB.Hour!H906</f>
        <v>171.7165</v>
      </c>
      <c r="N906" s="33">
        <f>NoSolar!H906</f>
        <v>250.52150454400001</v>
      </c>
      <c r="O906" s="33">
        <f>+NEM!P906</f>
        <v>216.75661352680001</v>
      </c>
      <c r="P906" s="33">
        <f>+NB.Hour!N906</f>
        <v>217.8531950958</v>
      </c>
      <c r="Q906" s="22">
        <f>+SUM(N906,MAX($E906-20,0)*INDEX(Inputs!$F$24:$F$35,MATCH($D906,Inputs!$B$24:$B$35,0)),MAX($F906-20,0)*INDEX(Inputs!$G$24:$G$35,MATCH($D906,Inputs!$B$24:$B$35,0)))</f>
        <v>267.001504544</v>
      </c>
      <c r="R906" s="22">
        <f>+SUM(O906,MAX($E906-20,0)*INDEX(Inputs!$F$24:$F$35,MATCH($D906,Inputs!$B$24:$B$35,0)),MAX($F906-20,0)*INDEX(Inputs!$G$24:$G$35,MATCH($D906,Inputs!$B$24:$B$35,0)))</f>
        <v>233.2366135268</v>
      </c>
      <c r="S906" s="22">
        <f>+SUM(P906,MAX($E906-20,0)*INDEX(Inputs!$F$24:$F$35,MATCH($D906,Inputs!$B$24:$B$35,0)),MAX($F906-20,0)*INDEX(Inputs!$G$24:$G$35,MATCH($D906,Inputs!$B$24:$B$35,0)))</f>
        <v>234.33319509579999</v>
      </c>
      <c r="U906" s="19"/>
    </row>
    <row r="907" spans="2:21" s="46" customFormat="1" x14ac:dyDescent="0.25">
      <c r="B907" s="48" t="s">
        <v>173</v>
      </c>
      <c r="C907" s="8">
        <v>2021</v>
      </c>
      <c r="D907" s="37">
        <v>11</v>
      </c>
      <c r="E907" s="49">
        <f>Data!J907</f>
        <v>36</v>
      </c>
      <c r="F907" s="49">
        <f>+Data!I907</f>
        <v>23.263999999999999</v>
      </c>
      <c r="G907" s="31">
        <f>+NEM!G907</f>
        <v>5938.1095000000005</v>
      </c>
      <c r="H907" s="31">
        <f>NoSolar!E907</f>
        <v>6469.192</v>
      </c>
      <c r="I907" s="31">
        <f>+NEM!M907</f>
        <v>5938.1095000000005</v>
      </c>
      <c r="J907" s="31">
        <f>+NB.Hour!E907</f>
        <v>5944.2069000000001</v>
      </c>
      <c r="K907" s="67">
        <v>0</v>
      </c>
      <c r="L907" s="31">
        <f>+-MIN(NEM!G907,0)</f>
        <v>0</v>
      </c>
      <c r="M907" s="31">
        <f>NB.Hour!H907</f>
        <v>6.0974000000000004</v>
      </c>
      <c r="N907" s="33">
        <f>NoSolar!H907</f>
        <v>387.00440963200003</v>
      </c>
      <c r="O907" s="33">
        <f>+NEM!P907</f>
        <v>363.53268746200001</v>
      </c>
      <c r="P907" s="33">
        <f>+NB.Hour!N907</f>
        <v>363.57162545839998</v>
      </c>
      <c r="Q907" s="22">
        <f>+SUM(N907,MAX($E907-20,0)*INDEX(Inputs!$F$24:$F$35,MATCH($D907,Inputs!$B$24:$B$35,0)),MAX($F907-20,0)*INDEX(Inputs!$G$24:$G$35,MATCH($D907,Inputs!$B$24:$B$35,0)))</f>
        <v>418.00920963200002</v>
      </c>
      <c r="R907" s="22">
        <f>+SUM(O907,MAX($E907-20,0)*INDEX(Inputs!$F$24:$F$35,MATCH($D907,Inputs!$B$24:$B$35,0)),MAX($F907-20,0)*INDEX(Inputs!$G$24:$G$35,MATCH($D907,Inputs!$B$24:$B$35,0)))</f>
        <v>394.537487462</v>
      </c>
      <c r="S907" s="22">
        <f>+SUM(P907,MAX($E907-20,0)*INDEX(Inputs!$F$24:$F$35,MATCH($D907,Inputs!$B$24:$B$35,0)),MAX($F907-20,0)*INDEX(Inputs!$G$24:$G$35,MATCH($D907,Inputs!$B$24:$B$35,0)))</f>
        <v>394.57642545839997</v>
      </c>
      <c r="U907" s="19"/>
    </row>
    <row r="908" spans="2:21" s="46" customFormat="1" x14ac:dyDescent="0.25">
      <c r="B908" s="48" t="s">
        <v>173</v>
      </c>
      <c r="C908" s="8">
        <v>2021</v>
      </c>
      <c r="D908" s="37">
        <v>12</v>
      </c>
      <c r="E908" s="49">
        <f>Data!J908</f>
        <v>36</v>
      </c>
      <c r="F908" s="49">
        <f>+Data!I908</f>
        <v>29.488</v>
      </c>
      <c r="G908" s="31">
        <f>+NEM!G908</f>
        <v>9626.3652000000002</v>
      </c>
      <c r="H908" s="31">
        <f>NoSolar!E908</f>
        <v>9987.3119999999999</v>
      </c>
      <c r="I908" s="31">
        <f>+NEM!M908</f>
        <v>9626.3652000000002</v>
      </c>
      <c r="J908" s="31">
        <f>+NB.Hour!E908</f>
        <v>9626.3652000000002</v>
      </c>
      <c r="K908" s="67">
        <v>0</v>
      </c>
      <c r="L908" s="31">
        <f>+-MIN(NEM!G908,0)</f>
        <v>0</v>
      </c>
      <c r="M908" s="31">
        <f>NB.Hour!H908</f>
        <v>0</v>
      </c>
      <c r="N908" s="33">
        <f>NoSolar!H908</f>
        <v>542.49124115200004</v>
      </c>
      <c r="O908" s="33">
        <f>+NEM!P908</f>
        <v>526.53883637920001</v>
      </c>
      <c r="P908" s="33">
        <f>+NB.Hour!N908</f>
        <v>526.53883637920001</v>
      </c>
      <c r="Q908" s="22">
        <f>+SUM(N908,MAX($E908-20,0)*INDEX(Inputs!$F$24:$F$35,MATCH($D908,Inputs!$B$24:$B$35,0)),MAX($F908-20,0)*INDEX(Inputs!$G$24:$G$35,MATCH($D908,Inputs!$B$24:$B$35,0)))</f>
        <v>601.19284115200003</v>
      </c>
      <c r="R908" s="22">
        <f>+SUM(O908,MAX($E908-20,0)*INDEX(Inputs!$F$24:$F$35,MATCH($D908,Inputs!$B$24:$B$35,0)),MAX($F908-20,0)*INDEX(Inputs!$G$24:$G$35,MATCH($D908,Inputs!$B$24:$B$35,0)))</f>
        <v>585.24043637919999</v>
      </c>
      <c r="S908" s="22">
        <f>+SUM(P908,MAX($E908-20,0)*INDEX(Inputs!$F$24:$F$35,MATCH($D908,Inputs!$B$24:$B$35,0)),MAX($F908-20,0)*INDEX(Inputs!$G$24:$G$35,MATCH($D908,Inputs!$B$24:$B$35,0)))</f>
        <v>585.24043637919999</v>
      </c>
      <c r="U908" s="19"/>
    </row>
    <row r="909" spans="2:21" s="46" customFormat="1" x14ac:dyDescent="0.25">
      <c r="B909" s="48" t="s">
        <v>174</v>
      </c>
      <c r="C909" s="8">
        <v>2021</v>
      </c>
      <c r="D909" s="37">
        <v>1</v>
      </c>
      <c r="E909" s="49">
        <f>Data!J909</f>
        <v>36</v>
      </c>
      <c r="F909" s="49">
        <f>+Data!I909</f>
        <v>33.091999999999999</v>
      </c>
      <c r="G909" s="31">
        <f>+NEM!G909</f>
        <v>14719.9611</v>
      </c>
      <c r="H909" s="31">
        <f>NoSolar!E909</f>
        <v>15481.376</v>
      </c>
      <c r="I909" s="31">
        <f>+NEM!M909</f>
        <v>14719.9611</v>
      </c>
      <c r="J909" s="31">
        <f>+NB.Hour!E909</f>
        <v>14720.4326</v>
      </c>
      <c r="K909" s="67">
        <v>0</v>
      </c>
      <c r="L909" s="31">
        <f>+-MIN(NEM!G909,0)</f>
        <v>0</v>
      </c>
      <c r="M909" s="31">
        <f>NB.Hour!H909</f>
        <v>0.47149999999999997</v>
      </c>
      <c r="N909" s="33">
        <f>NoSolar!H909</f>
        <v>785.30689369600009</v>
      </c>
      <c r="O909" s="33">
        <f>+NEM!P909</f>
        <v>751.65540077560001</v>
      </c>
      <c r="P909" s="33">
        <f>+NB.Hour!N909</f>
        <v>751.65841177459993</v>
      </c>
      <c r="Q909" s="22">
        <f>+SUM(N909,MAX($E909-20,0)*INDEX(Inputs!$F$24:$F$35,MATCH($D909,Inputs!$B$24:$B$35,0)),MAX($F909-20,0)*INDEX(Inputs!$G$24:$G$35,MATCH($D909,Inputs!$B$24:$B$35,0)))</f>
        <v>860.04629369600013</v>
      </c>
      <c r="R909" s="22">
        <f>+SUM(O909,MAX($E909-20,0)*INDEX(Inputs!$F$24:$F$35,MATCH($D909,Inputs!$B$24:$B$35,0)),MAX($F909-20,0)*INDEX(Inputs!$G$24:$G$35,MATCH($D909,Inputs!$B$24:$B$35,0)))</f>
        <v>826.39480077560006</v>
      </c>
      <c r="S909" s="22">
        <f>+SUM(P909,MAX($E909-20,0)*INDEX(Inputs!$F$24:$F$35,MATCH($D909,Inputs!$B$24:$B$35,0)),MAX($F909-20,0)*INDEX(Inputs!$G$24:$G$35,MATCH($D909,Inputs!$B$24:$B$35,0)))</f>
        <v>826.39781177459997</v>
      </c>
      <c r="U909" s="19"/>
    </row>
    <row r="910" spans="2:21" s="46" customFormat="1" x14ac:dyDescent="0.25">
      <c r="B910" s="48" t="s">
        <v>174</v>
      </c>
      <c r="C910" s="8">
        <v>2021</v>
      </c>
      <c r="D910" s="37">
        <v>2</v>
      </c>
      <c r="E910" s="49">
        <f>Data!J910</f>
        <v>36</v>
      </c>
      <c r="F910" s="49">
        <f>+Data!I910</f>
        <v>33.584000000000003</v>
      </c>
      <c r="G910" s="31">
        <f>+NEM!G910</f>
        <v>12580.104600000001</v>
      </c>
      <c r="H910" s="31">
        <f>NoSolar!E910</f>
        <v>13395.956</v>
      </c>
      <c r="I910" s="31">
        <f>+NEM!M910</f>
        <v>12580.104600000001</v>
      </c>
      <c r="J910" s="31">
        <f>+NB.Hour!E910</f>
        <v>12585.095300000001</v>
      </c>
      <c r="K910" s="67">
        <v>0</v>
      </c>
      <c r="L910" s="31">
        <f>+-MIN(NEM!G910,0)</f>
        <v>0</v>
      </c>
      <c r="M910" s="31">
        <f>NB.Hour!H910</f>
        <v>4.9907000000000004</v>
      </c>
      <c r="N910" s="33">
        <f>NoSolar!H910</f>
        <v>693.13967137600002</v>
      </c>
      <c r="O910" s="33">
        <f>+NEM!P910</f>
        <v>657.08230290159997</v>
      </c>
      <c r="P910" s="33">
        <f>+NB.Hour!N910</f>
        <v>657.1141735118</v>
      </c>
      <c r="Q910" s="22">
        <f>+SUM(N910,MAX($E910-20,0)*INDEX(Inputs!$F$24:$F$35,MATCH($D910,Inputs!$B$24:$B$35,0)),MAX($F910-20,0)*INDEX(Inputs!$G$24:$G$35,MATCH($D910,Inputs!$B$24:$B$35,0)))</f>
        <v>770.06847137600005</v>
      </c>
      <c r="R910" s="22">
        <f>+SUM(O910,MAX($E910-20,0)*INDEX(Inputs!$F$24:$F$35,MATCH($D910,Inputs!$B$24:$B$35,0)),MAX($F910-20,0)*INDEX(Inputs!$G$24:$G$35,MATCH($D910,Inputs!$B$24:$B$35,0)))</f>
        <v>734.0111029016</v>
      </c>
      <c r="S910" s="22">
        <f>+SUM(P910,MAX($E910-20,0)*INDEX(Inputs!$F$24:$F$35,MATCH($D910,Inputs!$B$24:$B$35,0)),MAX($F910-20,0)*INDEX(Inputs!$G$24:$G$35,MATCH($D910,Inputs!$B$24:$B$35,0)))</f>
        <v>734.04297351180003</v>
      </c>
      <c r="U910" s="19"/>
    </row>
    <row r="911" spans="2:21" s="46" customFormat="1" x14ac:dyDescent="0.25">
      <c r="B911" s="48" t="s">
        <v>174</v>
      </c>
      <c r="C911" s="8">
        <v>2021</v>
      </c>
      <c r="D911" s="37">
        <v>3</v>
      </c>
      <c r="E911" s="49">
        <f>Data!J911</f>
        <v>35</v>
      </c>
      <c r="F911" s="49">
        <f>+Data!I911</f>
        <v>29.815999999999999</v>
      </c>
      <c r="G911" s="31">
        <f>+NEM!G911</f>
        <v>6823.2065000000011</v>
      </c>
      <c r="H911" s="31">
        <f>NoSolar!E911</f>
        <v>8642.3080000000009</v>
      </c>
      <c r="I911" s="31">
        <f>+NEM!M911</f>
        <v>6823.2065000000011</v>
      </c>
      <c r="J911" s="31">
        <f>+NB.Hour!E911</f>
        <v>7167.4295000000011</v>
      </c>
      <c r="K911" s="67">
        <v>0</v>
      </c>
      <c r="L911" s="31">
        <f>+-MIN(NEM!G911,0)</f>
        <v>0</v>
      </c>
      <c r="M911" s="31">
        <f>NB.Hour!H911</f>
        <v>344.22300000000001</v>
      </c>
      <c r="N911" s="33">
        <f>NoSolar!H911</f>
        <v>483.04744436800001</v>
      </c>
      <c r="O911" s="33">
        <f>+NEM!P911</f>
        <v>402.65043447400006</v>
      </c>
      <c r="P911" s="33">
        <f>+NB.Hour!N911</f>
        <v>404.84864255200006</v>
      </c>
      <c r="Q911" s="22">
        <f>+SUM(N911,MAX($E911-20,0)*INDEX(Inputs!$F$24:$F$35,MATCH($D911,Inputs!$B$24:$B$35,0)),MAX($F911-20,0)*INDEX(Inputs!$G$24:$G$35,MATCH($D911,Inputs!$B$24:$B$35,0)))</f>
        <v>542.17864436800005</v>
      </c>
      <c r="R911" s="22">
        <f>+SUM(O911,MAX($E911-20,0)*INDEX(Inputs!$F$24:$F$35,MATCH($D911,Inputs!$B$24:$B$35,0)),MAX($F911-20,0)*INDEX(Inputs!$G$24:$G$35,MATCH($D911,Inputs!$B$24:$B$35,0)))</f>
        <v>461.78163447400004</v>
      </c>
      <c r="S911" s="22">
        <f>+SUM(P911,MAX($E911-20,0)*INDEX(Inputs!$F$24:$F$35,MATCH($D911,Inputs!$B$24:$B$35,0)),MAX($F911-20,0)*INDEX(Inputs!$G$24:$G$35,MATCH($D911,Inputs!$B$24:$B$35,0)))</f>
        <v>463.97984255200004</v>
      </c>
      <c r="U911" s="19"/>
    </row>
    <row r="912" spans="2:21" s="46" customFormat="1" x14ac:dyDescent="0.25">
      <c r="B912" s="48" t="s">
        <v>174</v>
      </c>
      <c r="C912" s="8">
        <v>2021</v>
      </c>
      <c r="D912" s="37">
        <v>4</v>
      </c>
      <c r="E912" s="49">
        <f>Data!J912</f>
        <v>35</v>
      </c>
      <c r="F912" s="49">
        <f>+Data!I912</f>
        <v>24.248000000000001</v>
      </c>
      <c r="G912" s="31">
        <f>+NEM!G912</f>
        <v>2553.2447999999999</v>
      </c>
      <c r="H912" s="31">
        <f>NoSolar!E912</f>
        <v>4427.3119999999999</v>
      </c>
      <c r="I912" s="31">
        <f>+NEM!M912</f>
        <v>2553.2447999999999</v>
      </c>
      <c r="J912" s="31">
        <f>+NB.Hour!E912</f>
        <v>3328.3240999999998</v>
      </c>
      <c r="K912" s="67">
        <v>0</v>
      </c>
      <c r="L912" s="31">
        <f>+-MIN(NEM!G912,0)</f>
        <v>0</v>
      </c>
      <c r="M912" s="31">
        <f>NB.Hour!H912</f>
        <v>775.07929999999999</v>
      </c>
      <c r="N912" s="33">
        <f>NoSolar!H912</f>
        <v>296.76148115199999</v>
      </c>
      <c r="O912" s="33">
        <f>+NEM!P912</f>
        <v>213.93520718080001</v>
      </c>
      <c r="P912" s="33">
        <f>+NB.Hour!N912</f>
        <v>218.88486359059999</v>
      </c>
      <c r="Q912" s="22">
        <f>+SUM(N912,MAX($E912-20,0)*INDEX(Inputs!$F$24:$F$35,MATCH($D912,Inputs!$B$24:$B$35,0)),MAX($F912-20,0)*INDEX(Inputs!$G$24:$G$35,MATCH($D912,Inputs!$B$24:$B$35,0)))</f>
        <v>331.11508115199996</v>
      </c>
      <c r="R912" s="22">
        <f>+SUM(O912,MAX($E912-20,0)*INDEX(Inputs!$F$24:$F$35,MATCH($D912,Inputs!$B$24:$B$35,0)),MAX($F912-20,0)*INDEX(Inputs!$G$24:$G$35,MATCH($D912,Inputs!$B$24:$B$35,0)))</f>
        <v>248.28880718080001</v>
      </c>
      <c r="S912" s="22">
        <f>+SUM(P912,MAX($E912-20,0)*INDEX(Inputs!$F$24:$F$35,MATCH($D912,Inputs!$B$24:$B$35,0)),MAX($F912-20,0)*INDEX(Inputs!$G$24:$G$35,MATCH($D912,Inputs!$B$24:$B$35,0)))</f>
        <v>253.23846359059999</v>
      </c>
      <c r="U912" s="19"/>
    </row>
    <row r="913" spans="2:21" s="46" customFormat="1" x14ac:dyDescent="0.25">
      <c r="B913" s="48" t="s">
        <v>174</v>
      </c>
      <c r="C913" s="8">
        <v>2021</v>
      </c>
      <c r="D913" s="37">
        <v>5</v>
      </c>
      <c r="E913" s="49">
        <f>Data!J913</f>
        <v>35</v>
      </c>
      <c r="F913" s="49">
        <f>+Data!I913</f>
        <v>19.495999999999999</v>
      </c>
      <c r="G913" s="31">
        <f>+NEM!G913</f>
        <v>822.03830000000016</v>
      </c>
      <c r="H913" s="31">
        <f>NoSolar!E913</f>
        <v>2701.7240000000002</v>
      </c>
      <c r="I913" s="31">
        <f>+NEM!M913</f>
        <v>822.03830000000016</v>
      </c>
      <c r="J913" s="31">
        <f>+NB.Hour!E913</f>
        <v>1594.5710999999999</v>
      </c>
      <c r="K913" s="67">
        <v>0</v>
      </c>
      <c r="L913" s="31">
        <f>+-MIN(NEM!G913,0)</f>
        <v>0</v>
      </c>
      <c r="M913" s="31">
        <f>NB.Hour!H913</f>
        <v>772.53279999999995</v>
      </c>
      <c r="N913" s="33">
        <f>NoSolar!H913</f>
        <v>220.49739390400001</v>
      </c>
      <c r="O913" s="33">
        <f>+NEM!P913</f>
        <v>77.881552618600026</v>
      </c>
      <c r="P913" s="33">
        <f>+NB.Hour!N913</f>
        <v>121.8633899882</v>
      </c>
      <c r="Q913" s="22">
        <f>+SUM(N913,MAX($E913-20,0)*INDEX(Inputs!$F$24:$F$35,MATCH($D913,Inputs!$B$24:$B$35,0)),MAX($F913-20,0)*INDEX(Inputs!$G$24:$G$35,MATCH($D913,Inputs!$B$24:$B$35,0)))</f>
        <v>235.94739390399999</v>
      </c>
      <c r="R913" s="22">
        <f>+SUM(O913,MAX($E913-20,0)*INDEX(Inputs!$F$24:$F$35,MATCH($D913,Inputs!$B$24:$B$35,0)),MAX($F913-20,0)*INDEX(Inputs!$G$24:$G$35,MATCH($D913,Inputs!$B$24:$B$35,0)))</f>
        <v>93.331552618600028</v>
      </c>
      <c r="S913" s="22">
        <f>+SUM(P913,MAX($E913-20,0)*INDEX(Inputs!$F$24:$F$35,MATCH($D913,Inputs!$B$24:$B$35,0)),MAX($F913-20,0)*INDEX(Inputs!$G$24:$G$35,MATCH($D913,Inputs!$B$24:$B$35,0)))</f>
        <v>137.31338998819999</v>
      </c>
      <c r="U913" s="19"/>
    </row>
    <row r="914" spans="2:21" s="46" customFormat="1" x14ac:dyDescent="0.25">
      <c r="B914" s="48" t="s">
        <v>174</v>
      </c>
      <c r="C914" s="8">
        <v>2021</v>
      </c>
      <c r="D914" s="37">
        <v>6</v>
      </c>
      <c r="E914" s="49">
        <f>Data!J914</f>
        <v>35</v>
      </c>
      <c r="F914" s="49">
        <f>+Data!I914</f>
        <v>15.071999999999999</v>
      </c>
      <c r="G914" s="31">
        <f>+NEM!G914</f>
        <v>2401.3126999999999</v>
      </c>
      <c r="H914" s="31">
        <f>NoSolar!E914</f>
        <v>4288.5039999999999</v>
      </c>
      <c r="I914" s="31">
        <f>+NEM!M914</f>
        <v>2401.3126999999999</v>
      </c>
      <c r="J914" s="31">
        <f>+NB.Hour!E914</f>
        <v>2610.4189999999999</v>
      </c>
      <c r="K914" s="67">
        <v>0</v>
      </c>
      <c r="L914" s="31">
        <f>+-MIN(NEM!G914,0)</f>
        <v>0</v>
      </c>
      <c r="M914" s="31">
        <f>NB.Hour!H914</f>
        <v>209.1063</v>
      </c>
      <c r="N914" s="33">
        <f>NoSolar!H914</f>
        <v>321.98676086400002</v>
      </c>
      <c r="O914" s="33">
        <f>+NEM!P914</f>
        <v>230.0503494932</v>
      </c>
      <c r="P914" s="33">
        <f>+NB.Hour!N914</f>
        <v>232.33086280099999</v>
      </c>
      <c r="Q914" s="22">
        <f>+SUM(N914,MAX($E914-20,0)*INDEX(Inputs!$F$24:$F$35,MATCH($D914,Inputs!$B$24:$B$35,0)),MAX($F914-20,0)*INDEX(Inputs!$G$24:$G$35,MATCH($D914,Inputs!$B$24:$B$35,0)))</f>
        <v>337.43676086400001</v>
      </c>
      <c r="R914" s="22">
        <f>+SUM(O914,MAX($E914-20,0)*INDEX(Inputs!$F$24:$F$35,MATCH($D914,Inputs!$B$24:$B$35,0)),MAX($F914-20,0)*INDEX(Inputs!$G$24:$G$35,MATCH($D914,Inputs!$B$24:$B$35,0)))</f>
        <v>245.50034949319999</v>
      </c>
      <c r="S914" s="22">
        <f>+SUM(P914,MAX($E914-20,0)*INDEX(Inputs!$F$24:$F$35,MATCH($D914,Inputs!$B$24:$B$35,0)),MAX($F914-20,0)*INDEX(Inputs!$G$24:$G$35,MATCH($D914,Inputs!$B$24:$B$35,0)))</f>
        <v>247.78086280099998</v>
      </c>
      <c r="U914" s="19"/>
    </row>
    <row r="915" spans="2:21" s="46" customFormat="1" x14ac:dyDescent="0.25">
      <c r="B915" s="48" t="s">
        <v>174</v>
      </c>
      <c r="C915" s="8">
        <v>2021</v>
      </c>
      <c r="D915" s="37">
        <v>7</v>
      </c>
      <c r="E915" s="49">
        <f>Data!J915</f>
        <v>35</v>
      </c>
      <c r="F915" s="49">
        <f>+Data!I915</f>
        <v>14.252000000000001</v>
      </c>
      <c r="G915" s="31">
        <f>+NEM!G915</f>
        <v>4175.6859000000004</v>
      </c>
      <c r="H915" s="31">
        <f>NoSolar!E915</f>
        <v>5859.9840000000004</v>
      </c>
      <c r="I915" s="31">
        <f>+NEM!M915</f>
        <v>4175.6859000000004</v>
      </c>
      <c r="J915" s="31">
        <f>+NB.Hour!E915</f>
        <v>4181.8536000000004</v>
      </c>
      <c r="K915" s="67">
        <v>0</v>
      </c>
      <c r="L915" s="31">
        <f>+-MIN(NEM!G915,0)</f>
        <v>0</v>
      </c>
      <c r="M915" s="31">
        <f>NB.Hour!H915</f>
        <v>6.1677</v>
      </c>
      <c r="N915" s="33">
        <f>NoSolar!H915</f>
        <v>398.54298054399999</v>
      </c>
      <c r="O915" s="33">
        <f>+NEM!P915</f>
        <v>316.49071430440006</v>
      </c>
      <c r="P915" s="33">
        <f>+NB.Hour!N915</f>
        <v>316.55797924059999</v>
      </c>
      <c r="Q915" s="22">
        <f>+SUM(N915,MAX($E915-20,0)*INDEX(Inputs!$F$24:$F$35,MATCH($D915,Inputs!$B$24:$B$35,0)),MAX($F915-20,0)*INDEX(Inputs!$G$24:$G$35,MATCH($D915,Inputs!$B$24:$B$35,0)))</f>
        <v>413.99298054399998</v>
      </c>
      <c r="R915" s="22">
        <f>+SUM(O915,MAX($E915-20,0)*INDEX(Inputs!$F$24:$F$35,MATCH($D915,Inputs!$B$24:$B$35,0)),MAX($F915-20,0)*INDEX(Inputs!$G$24:$G$35,MATCH($D915,Inputs!$B$24:$B$35,0)))</f>
        <v>331.94071430440005</v>
      </c>
      <c r="S915" s="22">
        <f>+SUM(P915,MAX($E915-20,0)*INDEX(Inputs!$F$24:$F$35,MATCH($D915,Inputs!$B$24:$B$35,0)),MAX($F915-20,0)*INDEX(Inputs!$G$24:$G$35,MATCH($D915,Inputs!$B$24:$B$35,0)))</f>
        <v>332.00797924059998</v>
      </c>
      <c r="U915" s="19"/>
    </row>
    <row r="916" spans="2:21" s="46" customFormat="1" x14ac:dyDescent="0.25">
      <c r="B916" s="48" t="s">
        <v>174</v>
      </c>
      <c r="C916" s="8">
        <v>2021</v>
      </c>
      <c r="D916" s="37">
        <v>8</v>
      </c>
      <c r="E916" s="49">
        <f>Data!J916</f>
        <v>35</v>
      </c>
      <c r="F916" s="49">
        <f>+Data!I916</f>
        <v>43.244</v>
      </c>
      <c r="G916" s="31">
        <f>+NEM!G916</f>
        <v>2075.5506999999998</v>
      </c>
      <c r="H916" s="31">
        <f>NoSolar!E916</f>
        <v>3770.7159999999999</v>
      </c>
      <c r="I916" s="31">
        <f>+NEM!M916</f>
        <v>2075.5506999999998</v>
      </c>
      <c r="J916" s="31">
        <f>+NB.Hour!E916</f>
        <v>2311.5418</v>
      </c>
      <c r="K916" s="67">
        <v>0</v>
      </c>
      <c r="L916" s="31">
        <f>+-MIN(NEM!G916,0)</f>
        <v>0</v>
      </c>
      <c r="M916" s="31">
        <f>NB.Hour!H916</f>
        <v>235.99109999999999</v>
      </c>
      <c r="N916" s="33">
        <f>NoSolar!H916</f>
        <v>296.762200656</v>
      </c>
      <c r="O916" s="33">
        <f>+NEM!P916</f>
        <v>214.18052790119998</v>
      </c>
      <c r="P916" s="33">
        <f>+NB.Hour!N916</f>
        <v>216.7542468378</v>
      </c>
      <c r="Q916" s="22">
        <f>+SUM(N916,MAX($E916-20,0)*INDEX(Inputs!$F$24:$F$35,MATCH($D916,Inputs!$B$24:$B$35,0)),MAX($F916-20,0)*INDEX(Inputs!$G$24:$G$35,MATCH($D916,Inputs!$B$24:$B$35,0)))</f>
        <v>453.07084065599997</v>
      </c>
      <c r="R916" s="22">
        <f>+SUM(O916,MAX($E916-20,0)*INDEX(Inputs!$F$24:$F$35,MATCH($D916,Inputs!$B$24:$B$35,0)),MAX($F916-20,0)*INDEX(Inputs!$G$24:$G$35,MATCH($D916,Inputs!$B$24:$B$35,0)))</f>
        <v>370.48916790119995</v>
      </c>
      <c r="S916" s="22">
        <f>+SUM(P916,MAX($E916-20,0)*INDEX(Inputs!$F$24:$F$35,MATCH($D916,Inputs!$B$24:$B$35,0)),MAX($F916-20,0)*INDEX(Inputs!$G$24:$G$35,MATCH($D916,Inputs!$B$24:$B$35,0)))</f>
        <v>373.06288683779997</v>
      </c>
      <c r="U916" s="19"/>
    </row>
    <row r="917" spans="2:21" s="46" customFormat="1" x14ac:dyDescent="0.25">
      <c r="B917" s="48" t="s">
        <v>174</v>
      </c>
      <c r="C917" s="8">
        <v>2021</v>
      </c>
      <c r="D917" s="37">
        <v>9</v>
      </c>
      <c r="E917" s="49">
        <f>Data!J917</f>
        <v>35</v>
      </c>
      <c r="F917" s="49">
        <f>+Data!I917</f>
        <v>14.744</v>
      </c>
      <c r="G917" s="31">
        <f>+NEM!G917</f>
        <v>654.26939999999991</v>
      </c>
      <c r="H917" s="31">
        <f>NoSolar!E917</f>
        <v>2287.308</v>
      </c>
      <c r="I917" s="31">
        <f>+NEM!M917</f>
        <v>654.26939999999991</v>
      </c>
      <c r="J917" s="31">
        <f>+NB.Hour!E917</f>
        <v>1271.6239</v>
      </c>
      <c r="K917" s="67">
        <v>0</v>
      </c>
      <c r="L917" s="31">
        <f>+-MIN(NEM!G917,0)</f>
        <v>0</v>
      </c>
      <c r="M917" s="31">
        <f>NB.Hour!H917</f>
        <v>617.35450000000003</v>
      </c>
      <c r="N917" s="33">
        <f>NoSolar!H917</f>
        <v>202.18186436800002</v>
      </c>
      <c r="O917" s="33">
        <f>+NEM!P917</f>
        <v>61.986791494799995</v>
      </c>
      <c r="P917" s="33">
        <f>+NB.Hour!N917</f>
        <v>97.134017888800017</v>
      </c>
      <c r="Q917" s="22">
        <f>+SUM(N917,MAX($E917-20,0)*INDEX(Inputs!$F$24:$F$35,MATCH($D917,Inputs!$B$24:$B$35,0)),MAX($F917-20,0)*INDEX(Inputs!$G$24:$G$35,MATCH($D917,Inputs!$B$24:$B$35,0)))</f>
        <v>217.63186436800001</v>
      </c>
      <c r="R917" s="22">
        <f>+SUM(O917,MAX($E917-20,0)*INDEX(Inputs!$F$24:$F$35,MATCH($D917,Inputs!$B$24:$B$35,0)),MAX($F917-20,0)*INDEX(Inputs!$G$24:$G$35,MATCH($D917,Inputs!$B$24:$B$35,0)))</f>
        <v>77.436791494799991</v>
      </c>
      <c r="S917" s="22">
        <f>+SUM(P917,MAX($E917-20,0)*INDEX(Inputs!$F$24:$F$35,MATCH($D917,Inputs!$B$24:$B$35,0)),MAX($F917-20,0)*INDEX(Inputs!$G$24:$G$35,MATCH($D917,Inputs!$B$24:$B$35,0)))</f>
        <v>112.58401788880002</v>
      </c>
      <c r="U917" s="19"/>
    </row>
    <row r="918" spans="2:21" s="46" customFormat="1" x14ac:dyDescent="0.25">
      <c r="B918" s="48" t="s">
        <v>174</v>
      </c>
      <c r="C918" s="8">
        <v>2021</v>
      </c>
      <c r="D918" s="37">
        <v>10</v>
      </c>
      <c r="E918" s="49">
        <f>Data!J918</f>
        <v>35</v>
      </c>
      <c r="F918" s="49">
        <f>+Data!I918</f>
        <v>30.472000000000001</v>
      </c>
      <c r="G918" s="31">
        <f>+NEM!G918</f>
        <v>4382.5019000000002</v>
      </c>
      <c r="H918" s="31">
        <f>NoSolar!E918</f>
        <v>5588.232</v>
      </c>
      <c r="I918" s="31">
        <f>+NEM!M918</f>
        <v>4382.5019000000002</v>
      </c>
      <c r="J918" s="31">
        <f>+NB.Hour!E918</f>
        <v>4709.9507000000003</v>
      </c>
      <c r="K918" s="67">
        <v>0</v>
      </c>
      <c r="L918" s="31">
        <f>+-MIN(NEM!G918,0)</f>
        <v>0</v>
      </c>
      <c r="M918" s="31">
        <f>NB.Hour!H918</f>
        <v>327.44880000000001</v>
      </c>
      <c r="N918" s="33">
        <f>NoSolar!H918</f>
        <v>348.06950147200001</v>
      </c>
      <c r="O918" s="33">
        <f>+NEM!P918</f>
        <v>294.7810539724</v>
      </c>
      <c r="P918" s="33">
        <f>+NB.Hour!N918</f>
        <v>296.87214200920005</v>
      </c>
      <c r="Q918" s="22">
        <f>+SUM(N918,MAX($E918-20,0)*INDEX(Inputs!$F$24:$F$35,MATCH($D918,Inputs!$B$24:$B$35,0)),MAX($F918-20,0)*INDEX(Inputs!$G$24:$G$35,MATCH($D918,Inputs!$B$24:$B$35,0)))</f>
        <v>410.11990147200004</v>
      </c>
      <c r="R918" s="22">
        <f>+SUM(O918,MAX($E918-20,0)*INDEX(Inputs!$F$24:$F$35,MATCH($D918,Inputs!$B$24:$B$35,0)),MAX($F918-20,0)*INDEX(Inputs!$G$24:$G$35,MATCH($D918,Inputs!$B$24:$B$35,0)))</f>
        <v>356.83145397240003</v>
      </c>
      <c r="S918" s="22">
        <f>+SUM(P918,MAX($E918-20,0)*INDEX(Inputs!$F$24:$F$35,MATCH($D918,Inputs!$B$24:$B$35,0)),MAX($F918-20,0)*INDEX(Inputs!$G$24:$G$35,MATCH($D918,Inputs!$B$24:$B$35,0)))</f>
        <v>358.92254200920001</v>
      </c>
      <c r="U918" s="19"/>
    </row>
    <row r="919" spans="2:21" s="46" customFormat="1" x14ac:dyDescent="0.25">
      <c r="B919" s="48" t="s">
        <v>174</v>
      </c>
      <c r="C919" s="8">
        <v>2021</v>
      </c>
      <c r="D919" s="37">
        <v>11</v>
      </c>
      <c r="E919" s="49">
        <f>Data!J919</f>
        <v>35</v>
      </c>
      <c r="F919" s="49">
        <f>+Data!I919</f>
        <v>32.112000000000002</v>
      </c>
      <c r="G919" s="31">
        <f>+NEM!G919</f>
        <v>10666.626400000001</v>
      </c>
      <c r="H919" s="31">
        <f>NoSolar!E919</f>
        <v>11552.048000000001</v>
      </c>
      <c r="I919" s="31">
        <f>+NEM!M919</f>
        <v>10666.626400000001</v>
      </c>
      <c r="J919" s="31">
        <f>+NB.Hour!E919</f>
        <v>10721.463900000001</v>
      </c>
      <c r="K919" s="67">
        <v>0</v>
      </c>
      <c r="L919" s="31">
        <f>+-MIN(NEM!G919,0)</f>
        <v>0</v>
      </c>
      <c r="M919" s="31">
        <f>NB.Hour!H919</f>
        <v>54.837499999999999</v>
      </c>
      <c r="N919" s="33">
        <f>NoSolar!H919</f>
        <v>611.64631340800008</v>
      </c>
      <c r="O919" s="33">
        <f>+NEM!P919</f>
        <v>572.5142203744</v>
      </c>
      <c r="P919" s="33">
        <f>+NB.Hour!N919</f>
        <v>572.86441264940004</v>
      </c>
      <c r="Q919" s="22">
        <f>+SUM(N919,MAX($E919-20,0)*INDEX(Inputs!$F$24:$F$35,MATCH($D919,Inputs!$B$24:$B$35,0)),MAX($F919-20,0)*INDEX(Inputs!$G$24:$G$35,MATCH($D919,Inputs!$B$24:$B$35,0)))</f>
        <v>680.99471340800017</v>
      </c>
      <c r="R919" s="22">
        <f>+SUM(O919,MAX($E919-20,0)*INDEX(Inputs!$F$24:$F$35,MATCH($D919,Inputs!$B$24:$B$35,0)),MAX($F919-20,0)*INDEX(Inputs!$G$24:$G$35,MATCH($D919,Inputs!$B$24:$B$35,0)))</f>
        <v>641.86262037440008</v>
      </c>
      <c r="S919" s="22">
        <f>+SUM(P919,MAX($E919-20,0)*INDEX(Inputs!$F$24:$F$35,MATCH($D919,Inputs!$B$24:$B$35,0)),MAX($F919-20,0)*INDEX(Inputs!$G$24:$G$35,MATCH($D919,Inputs!$B$24:$B$35,0)))</f>
        <v>642.21281264940012</v>
      </c>
      <c r="U919" s="19"/>
    </row>
    <row r="920" spans="2:21" s="46" customFormat="1" x14ac:dyDescent="0.25">
      <c r="B920" s="48" t="s">
        <v>174</v>
      </c>
      <c r="C920" s="8">
        <v>2021</v>
      </c>
      <c r="D920" s="37">
        <v>12</v>
      </c>
      <c r="E920" s="49">
        <f>Data!J920</f>
        <v>36</v>
      </c>
      <c r="F920" s="49">
        <f>+Data!I920</f>
        <v>35.387999999999998</v>
      </c>
      <c r="G920" s="31">
        <f>+NEM!G920</f>
        <v>16995.334000000003</v>
      </c>
      <c r="H920" s="31">
        <f>NoSolar!E920</f>
        <v>17445.328000000001</v>
      </c>
      <c r="I920" s="31">
        <f>+NEM!M920</f>
        <v>16995.334000000003</v>
      </c>
      <c r="J920" s="31">
        <f>+NB.Hour!E920</f>
        <v>16995.333999999999</v>
      </c>
      <c r="K920" s="67">
        <v>0</v>
      </c>
      <c r="L920" s="31">
        <f>+-MIN(NEM!G920,0)</f>
        <v>0</v>
      </c>
      <c r="M920" s="31">
        <f>NB.Hour!H920</f>
        <v>0</v>
      </c>
      <c r="N920" s="33">
        <f>NoSolar!H920</f>
        <v>872.10571628800005</v>
      </c>
      <c r="O920" s="33">
        <f>+NEM!P920</f>
        <v>852.21778146400015</v>
      </c>
      <c r="P920" s="33">
        <f>+NB.Hour!N920</f>
        <v>852.21778146399993</v>
      </c>
      <c r="Q920" s="22">
        <f>+SUM(N920,MAX($E920-20,0)*INDEX(Inputs!$F$24:$F$35,MATCH($D920,Inputs!$B$24:$B$35,0)),MAX($F920-20,0)*INDEX(Inputs!$G$24:$G$35,MATCH($D920,Inputs!$B$24:$B$35,0)))</f>
        <v>957.06231628800003</v>
      </c>
      <c r="R920" s="22">
        <f>+SUM(O920,MAX($E920-20,0)*INDEX(Inputs!$F$24:$F$35,MATCH($D920,Inputs!$B$24:$B$35,0)),MAX($F920-20,0)*INDEX(Inputs!$G$24:$G$35,MATCH($D920,Inputs!$B$24:$B$35,0)))</f>
        <v>937.17438146400013</v>
      </c>
      <c r="S920" s="22">
        <f>+SUM(P920,MAX($E920-20,0)*INDEX(Inputs!$F$24:$F$35,MATCH($D920,Inputs!$B$24:$B$35,0)),MAX($F920-20,0)*INDEX(Inputs!$G$24:$G$35,MATCH($D920,Inputs!$B$24:$B$35,0)))</f>
        <v>937.17438146399991</v>
      </c>
      <c r="U920" s="19"/>
    </row>
    <row r="921" spans="2:21" s="46" customFormat="1" x14ac:dyDescent="0.25">
      <c r="B921" s="48" t="s">
        <v>175</v>
      </c>
      <c r="C921" s="8">
        <v>2021</v>
      </c>
      <c r="D921" s="37">
        <v>1</v>
      </c>
      <c r="E921" s="49">
        <f>Data!J921</f>
        <v>190</v>
      </c>
      <c r="F921" s="49">
        <f>+Data!I921</f>
        <v>133.03200000000001</v>
      </c>
      <c r="G921" s="31">
        <f>+NEM!G921</f>
        <v>50860.775999999998</v>
      </c>
      <c r="H921" s="31">
        <f>NoSolar!E921</f>
        <v>50860.775999999998</v>
      </c>
      <c r="I921" s="31">
        <f>+NEM!M921</f>
        <v>50860.775999999998</v>
      </c>
      <c r="J921" s="31">
        <f>+NB.Hour!E921</f>
        <v>50860.775999999998</v>
      </c>
      <c r="K921" s="67">
        <v>0</v>
      </c>
      <c r="L921" s="31">
        <f>+-MIN(NEM!G921,0)</f>
        <v>0</v>
      </c>
      <c r="M921" s="31">
        <f>NB.Hour!H921</f>
        <v>0</v>
      </c>
      <c r="N921" s="33">
        <f>NoSolar!H921</f>
        <v>2348.9348560959997</v>
      </c>
      <c r="O921" s="33">
        <f>+NEM!P921</f>
        <v>2348.9348560959997</v>
      </c>
      <c r="P921" s="33">
        <f>+NB.Hour!N921</f>
        <v>2348.9348560959997</v>
      </c>
      <c r="Q921" s="22">
        <f>+SUM(N921,MAX($E921-20,0)*INDEX(Inputs!$F$24:$F$35,MATCH($D921,Inputs!$B$24:$B$35,0)),MAX($F921-20,0)*INDEX(Inputs!$G$24:$G$35,MATCH($D921,Inputs!$B$24:$B$35,0)))</f>
        <v>3027.0272560959997</v>
      </c>
      <c r="R921" s="22">
        <f>+SUM(O921,MAX($E921-20,0)*INDEX(Inputs!$F$24:$F$35,MATCH($D921,Inputs!$B$24:$B$35,0)),MAX($F921-20,0)*INDEX(Inputs!$G$24:$G$35,MATCH($D921,Inputs!$B$24:$B$35,0)))</f>
        <v>3027.0272560959997</v>
      </c>
      <c r="S921" s="22">
        <f>+SUM(P921,MAX($E921-20,0)*INDEX(Inputs!$F$24:$F$35,MATCH($D921,Inputs!$B$24:$B$35,0)),MAX($F921-20,0)*INDEX(Inputs!$G$24:$G$35,MATCH($D921,Inputs!$B$24:$B$35,0)))</f>
        <v>3027.0272560959997</v>
      </c>
      <c r="U921" s="19"/>
    </row>
    <row r="922" spans="2:21" s="46" customFormat="1" x14ac:dyDescent="0.25">
      <c r="B922" s="48" t="s">
        <v>175</v>
      </c>
      <c r="C922" s="8">
        <v>2021</v>
      </c>
      <c r="D922" s="37">
        <v>2</v>
      </c>
      <c r="E922" s="49">
        <f>Data!J922</f>
        <v>189</v>
      </c>
      <c r="F922" s="49">
        <f>+Data!I922</f>
        <v>169.40799999999999</v>
      </c>
      <c r="G922" s="31">
        <f>+NEM!G922</f>
        <v>41093.56</v>
      </c>
      <c r="H922" s="31">
        <f>NoSolar!E922</f>
        <v>41093.56</v>
      </c>
      <c r="I922" s="31">
        <f>+NEM!M922</f>
        <v>41093.56</v>
      </c>
      <c r="J922" s="31">
        <f>+NB.Hour!E922</f>
        <v>41093.56</v>
      </c>
      <c r="K922" s="67">
        <v>0</v>
      </c>
      <c r="L922" s="31">
        <f>+-MIN(NEM!G922,0)</f>
        <v>0</v>
      </c>
      <c r="M922" s="31">
        <f>NB.Hour!H922</f>
        <v>0</v>
      </c>
      <c r="N922" s="33">
        <f>NoSolar!H922</f>
        <v>1917.2629777599998</v>
      </c>
      <c r="O922" s="33">
        <f>+NEM!P922</f>
        <v>1917.2629777599998</v>
      </c>
      <c r="P922" s="33">
        <f>+NB.Hour!N922</f>
        <v>1917.2629777599998</v>
      </c>
      <c r="Q922" s="22">
        <f>+SUM(N922,MAX($E922-20,0)*INDEX(Inputs!$F$24:$F$35,MATCH($D922,Inputs!$B$24:$B$35,0)),MAX($F922-20,0)*INDEX(Inputs!$G$24:$G$35,MATCH($D922,Inputs!$B$24:$B$35,0)))</f>
        <v>2756.1985777599998</v>
      </c>
      <c r="R922" s="22">
        <f>+SUM(O922,MAX($E922-20,0)*INDEX(Inputs!$F$24:$F$35,MATCH($D922,Inputs!$B$24:$B$35,0)),MAX($F922-20,0)*INDEX(Inputs!$G$24:$G$35,MATCH($D922,Inputs!$B$24:$B$35,0)))</f>
        <v>2756.1985777599998</v>
      </c>
      <c r="S922" s="22">
        <f>+SUM(P922,MAX($E922-20,0)*INDEX(Inputs!$F$24:$F$35,MATCH($D922,Inputs!$B$24:$B$35,0)),MAX($F922-20,0)*INDEX(Inputs!$G$24:$G$35,MATCH($D922,Inputs!$B$24:$B$35,0)))</f>
        <v>2756.1985777599998</v>
      </c>
      <c r="U922" s="19"/>
    </row>
    <row r="923" spans="2:21" s="46" customFormat="1" x14ac:dyDescent="0.25">
      <c r="B923" s="48" t="s">
        <v>175</v>
      </c>
      <c r="C923" s="8">
        <v>2021</v>
      </c>
      <c r="D923" s="37">
        <v>3</v>
      </c>
      <c r="E923" s="49">
        <f>Data!J923</f>
        <v>187</v>
      </c>
      <c r="F923" s="49">
        <f>+Data!I923</f>
        <v>141.55199999999999</v>
      </c>
      <c r="G923" s="31">
        <f>+NEM!G923</f>
        <v>41349.879999999997</v>
      </c>
      <c r="H923" s="31">
        <f>NoSolar!E923</f>
        <v>41349.879999999997</v>
      </c>
      <c r="I923" s="31">
        <f>+NEM!M923</f>
        <v>41349.879999999997</v>
      </c>
      <c r="J923" s="31">
        <f>+NB.Hour!E923</f>
        <v>41349.879999999997</v>
      </c>
      <c r="K923" s="67">
        <v>0</v>
      </c>
      <c r="L923" s="31">
        <f>+-MIN(NEM!G923,0)</f>
        <v>0</v>
      </c>
      <c r="M923" s="31">
        <f>NB.Hour!H923</f>
        <v>0</v>
      </c>
      <c r="N923" s="33">
        <f>NoSolar!H923</f>
        <v>1928.5912964799998</v>
      </c>
      <c r="O923" s="33">
        <f>+NEM!P923</f>
        <v>1928.5912964799998</v>
      </c>
      <c r="P923" s="33">
        <f>+NB.Hour!N923</f>
        <v>1928.5912964799998</v>
      </c>
      <c r="Q923" s="22">
        <f>+SUM(N923,MAX($E923-20,0)*INDEX(Inputs!$F$24:$F$35,MATCH($D923,Inputs!$B$24:$B$35,0)),MAX($F923-20,0)*INDEX(Inputs!$G$24:$G$35,MATCH($D923,Inputs!$B$24:$B$35,0)))</f>
        <v>2641.5076964799996</v>
      </c>
      <c r="R923" s="22">
        <f>+SUM(O923,MAX($E923-20,0)*INDEX(Inputs!$F$24:$F$35,MATCH($D923,Inputs!$B$24:$B$35,0)),MAX($F923-20,0)*INDEX(Inputs!$G$24:$G$35,MATCH($D923,Inputs!$B$24:$B$35,0)))</f>
        <v>2641.5076964799996</v>
      </c>
      <c r="S923" s="22">
        <f>+SUM(P923,MAX($E923-20,0)*INDEX(Inputs!$F$24:$F$35,MATCH($D923,Inputs!$B$24:$B$35,0)),MAX($F923-20,0)*INDEX(Inputs!$G$24:$G$35,MATCH($D923,Inputs!$B$24:$B$35,0)))</f>
        <v>2641.5076964799996</v>
      </c>
      <c r="U923" s="19"/>
    </row>
    <row r="924" spans="2:21" s="46" customFormat="1" x14ac:dyDescent="0.25">
      <c r="B924" s="48" t="s">
        <v>175</v>
      </c>
      <c r="C924" s="8">
        <v>2021</v>
      </c>
      <c r="D924" s="37">
        <v>4</v>
      </c>
      <c r="E924" s="49">
        <f>Data!J924</f>
        <v>187</v>
      </c>
      <c r="F924" s="49">
        <f>+Data!I924</f>
        <v>132.70400000000001</v>
      </c>
      <c r="G924" s="31">
        <f>+NEM!G924</f>
        <v>39689.175999999999</v>
      </c>
      <c r="H924" s="31">
        <f>NoSolar!E924</f>
        <v>39689.175999999999</v>
      </c>
      <c r="I924" s="31">
        <f>+NEM!M924</f>
        <v>39689.175999999999</v>
      </c>
      <c r="J924" s="31">
        <f>+NB.Hour!E924</f>
        <v>39689.175999999999</v>
      </c>
      <c r="K924" s="67">
        <v>0</v>
      </c>
      <c r="L924" s="31">
        <f>+-MIN(NEM!G924,0)</f>
        <v>0</v>
      </c>
      <c r="M924" s="31">
        <f>NB.Hour!H924</f>
        <v>0</v>
      </c>
      <c r="N924" s="33">
        <f>NoSolar!H924</f>
        <v>1855.1948224959999</v>
      </c>
      <c r="O924" s="33">
        <f>+NEM!P924</f>
        <v>1855.1948224959999</v>
      </c>
      <c r="P924" s="33">
        <f>+NB.Hour!N924</f>
        <v>1855.1948224959999</v>
      </c>
      <c r="Q924" s="22">
        <f>+SUM(N924,MAX($E924-20,0)*INDEX(Inputs!$F$24:$F$35,MATCH($D924,Inputs!$B$24:$B$35,0)),MAX($F924-20,0)*INDEX(Inputs!$G$24:$G$35,MATCH($D924,Inputs!$B$24:$B$35,0)))</f>
        <v>2528.7376224959999</v>
      </c>
      <c r="R924" s="22">
        <f>+SUM(O924,MAX($E924-20,0)*INDEX(Inputs!$F$24:$F$35,MATCH($D924,Inputs!$B$24:$B$35,0)),MAX($F924-20,0)*INDEX(Inputs!$G$24:$G$35,MATCH($D924,Inputs!$B$24:$B$35,0)))</f>
        <v>2528.7376224959999</v>
      </c>
      <c r="S924" s="22">
        <f>+SUM(P924,MAX($E924-20,0)*INDEX(Inputs!$F$24:$F$35,MATCH($D924,Inputs!$B$24:$B$35,0)),MAX($F924-20,0)*INDEX(Inputs!$G$24:$G$35,MATCH($D924,Inputs!$B$24:$B$35,0)))</f>
        <v>2528.7376224959999</v>
      </c>
      <c r="U924" s="19"/>
    </row>
    <row r="925" spans="2:21" s="46" customFormat="1" x14ac:dyDescent="0.25">
      <c r="B925" s="48" t="s">
        <v>175</v>
      </c>
      <c r="C925" s="8">
        <v>2021</v>
      </c>
      <c r="D925" s="37">
        <v>5</v>
      </c>
      <c r="E925" s="49">
        <f>Data!J925</f>
        <v>187</v>
      </c>
      <c r="F925" s="49">
        <f>+Data!I925</f>
        <v>137.952</v>
      </c>
      <c r="G925" s="31">
        <f>+NEM!G925</f>
        <v>37671.127999999997</v>
      </c>
      <c r="H925" s="31">
        <f>NoSolar!E925</f>
        <v>37671.127999999997</v>
      </c>
      <c r="I925" s="31">
        <f>+NEM!M925</f>
        <v>37671.127999999997</v>
      </c>
      <c r="J925" s="31">
        <f>+NB.Hour!E925</f>
        <v>37671.127999999997</v>
      </c>
      <c r="K925" s="67">
        <v>0</v>
      </c>
      <c r="L925" s="31">
        <f>+-MIN(NEM!G925,0)</f>
        <v>0</v>
      </c>
      <c r="M925" s="31">
        <f>NB.Hour!H925</f>
        <v>0</v>
      </c>
      <c r="N925" s="33">
        <f>NoSolar!H925</f>
        <v>1766.0051730879998</v>
      </c>
      <c r="O925" s="33">
        <f>+NEM!P925</f>
        <v>1766.0051730879998</v>
      </c>
      <c r="P925" s="33">
        <f>+NB.Hour!N925</f>
        <v>1766.0051730879998</v>
      </c>
      <c r="Q925" s="22">
        <f>+SUM(N925,MAX($E925-20,0)*INDEX(Inputs!$F$24:$F$35,MATCH($D925,Inputs!$B$24:$B$35,0)),MAX($F925-20,0)*INDEX(Inputs!$G$24:$G$35,MATCH($D925,Inputs!$B$24:$B$35,0)))</f>
        <v>2462.9015730879996</v>
      </c>
      <c r="R925" s="22">
        <f>+SUM(O925,MAX($E925-20,0)*INDEX(Inputs!$F$24:$F$35,MATCH($D925,Inputs!$B$24:$B$35,0)),MAX($F925-20,0)*INDEX(Inputs!$G$24:$G$35,MATCH($D925,Inputs!$B$24:$B$35,0)))</f>
        <v>2462.9015730879996</v>
      </c>
      <c r="S925" s="22">
        <f>+SUM(P925,MAX($E925-20,0)*INDEX(Inputs!$F$24:$F$35,MATCH($D925,Inputs!$B$24:$B$35,0)),MAX($F925-20,0)*INDEX(Inputs!$G$24:$G$35,MATCH($D925,Inputs!$B$24:$B$35,0)))</f>
        <v>2462.9015730879996</v>
      </c>
      <c r="U925" s="19"/>
    </row>
    <row r="926" spans="2:21" s="46" customFormat="1" x14ac:dyDescent="0.25">
      <c r="B926" s="48" t="s">
        <v>175</v>
      </c>
      <c r="C926" s="8">
        <v>2021</v>
      </c>
      <c r="D926" s="37">
        <v>6</v>
      </c>
      <c r="E926" s="49">
        <f>Data!J926</f>
        <v>187</v>
      </c>
      <c r="F926" s="49">
        <f>+Data!I926</f>
        <v>154.99199999999999</v>
      </c>
      <c r="G926" s="31">
        <f>+NEM!G926</f>
        <v>42330.12</v>
      </c>
      <c r="H926" s="31">
        <f>NoSolar!E926</f>
        <v>42330.12</v>
      </c>
      <c r="I926" s="31">
        <f>+NEM!M926</f>
        <v>42330.12</v>
      </c>
      <c r="J926" s="31">
        <f>+NB.Hour!E926</f>
        <v>42330.12</v>
      </c>
      <c r="K926" s="67">
        <v>0</v>
      </c>
      <c r="L926" s="31">
        <f>+-MIN(NEM!G926,0)</f>
        <v>0</v>
      </c>
      <c r="M926" s="31">
        <f>NB.Hour!H926</f>
        <v>0</v>
      </c>
      <c r="N926" s="33">
        <f>NoSolar!H926</f>
        <v>2175.2221259200005</v>
      </c>
      <c r="O926" s="33">
        <f>+NEM!P926</f>
        <v>2175.2221259200005</v>
      </c>
      <c r="P926" s="33">
        <f>+NB.Hour!N926</f>
        <v>2175.2221259200005</v>
      </c>
      <c r="Q926" s="22">
        <f>+SUM(N926,MAX($E926-20,0)*INDEX(Inputs!$F$24:$F$35,MATCH($D926,Inputs!$B$24:$B$35,0)),MAX($F926-20,0)*INDEX(Inputs!$G$24:$G$35,MATCH($D926,Inputs!$B$24:$B$35,0)))</f>
        <v>3165.2836459200007</v>
      </c>
      <c r="R926" s="22">
        <f>+SUM(O926,MAX($E926-20,0)*INDEX(Inputs!$F$24:$F$35,MATCH($D926,Inputs!$B$24:$B$35,0)),MAX($F926-20,0)*INDEX(Inputs!$G$24:$G$35,MATCH($D926,Inputs!$B$24:$B$35,0)))</f>
        <v>3165.2836459200007</v>
      </c>
      <c r="S926" s="22">
        <f>+SUM(P926,MAX($E926-20,0)*INDEX(Inputs!$F$24:$F$35,MATCH($D926,Inputs!$B$24:$B$35,0)),MAX($F926-20,0)*INDEX(Inputs!$G$24:$G$35,MATCH($D926,Inputs!$B$24:$B$35,0)))</f>
        <v>3165.2836459200007</v>
      </c>
      <c r="U926" s="19"/>
    </row>
    <row r="927" spans="2:21" s="46" customFormat="1" x14ac:dyDescent="0.25">
      <c r="B927" s="48" t="s">
        <v>175</v>
      </c>
      <c r="C927" s="8">
        <v>2021</v>
      </c>
      <c r="D927" s="37">
        <v>7</v>
      </c>
      <c r="E927" s="49">
        <f>Data!J927</f>
        <v>190</v>
      </c>
      <c r="F927" s="49">
        <f>+Data!I927</f>
        <v>174.15199999999999</v>
      </c>
      <c r="G927" s="31">
        <f>+NEM!G927</f>
        <v>58053.088000000003</v>
      </c>
      <c r="H927" s="31">
        <f>NoSolar!E927</f>
        <v>58053.088000000003</v>
      </c>
      <c r="I927" s="31">
        <f>+NEM!M927</f>
        <v>58053.088000000003</v>
      </c>
      <c r="J927" s="31">
        <f>+NB.Hour!E927</f>
        <v>58053.088000000003</v>
      </c>
      <c r="K927" s="67">
        <v>0</v>
      </c>
      <c r="L927" s="31">
        <f>+-MIN(NEM!G927,0)</f>
        <v>0</v>
      </c>
      <c r="M927" s="31">
        <f>NB.Hour!H927</f>
        <v>0</v>
      </c>
      <c r="N927" s="33">
        <f>NoSolar!H927</f>
        <v>2941.1822350080001</v>
      </c>
      <c r="O927" s="33">
        <f>+NEM!P927</f>
        <v>2941.1822350080001</v>
      </c>
      <c r="P927" s="33">
        <f>+NB.Hour!N927</f>
        <v>2941.1822350080001</v>
      </c>
      <c r="Q927" s="22">
        <f>+SUM(N927,MAX($E927-20,0)*INDEX(Inputs!$F$24:$F$35,MATCH($D927,Inputs!$B$24:$B$35,0)),MAX($F927-20,0)*INDEX(Inputs!$G$24:$G$35,MATCH($D927,Inputs!$B$24:$B$35,0)))</f>
        <v>4050.4433550079998</v>
      </c>
      <c r="R927" s="22">
        <f>+SUM(O927,MAX($E927-20,0)*INDEX(Inputs!$F$24:$F$35,MATCH($D927,Inputs!$B$24:$B$35,0)),MAX($F927-20,0)*INDEX(Inputs!$G$24:$G$35,MATCH($D927,Inputs!$B$24:$B$35,0)))</f>
        <v>4050.4433550079998</v>
      </c>
      <c r="S927" s="22">
        <f>+SUM(P927,MAX($E927-20,0)*INDEX(Inputs!$F$24:$F$35,MATCH($D927,Inputs!$B$24:$B$35,0)),MAX($F927-20,0)*INDEX(Inputs!$G$24:$G$35,MATCH($D927,Inputs!$B$24:$B$35,0)))</f>
        <v>4050.4433550079998</v>
      </c>
      <c r="U927" s="19"/>
    </row>
    <row r="928" spans="2:21" s="46" customFormat="1" x14ac:dyDescent="0.25">
      <c r="B928" s="48" t="s">
        <v>175</v>
      </c>
      <c r="C928" s="8">
        <v>2021</v>
      </c>
      <c r="D928" s="37">
        <v>8</v>
      </c>
      <c r="E928" s="49">
        <f>Data!J928</f>
        <v>190</v>
      </c>
      <c r="F928" s="49">
        <f>+Data!I928</f>
        <v>175.304</v>
      </c>
      <c r="G928" s="31">
        <f>+NEM!G928</f>
        <v>46171.144</v>
      </c>
      <c r="H928" s="31">
        <f>NoSolar!E928</f>
        <v>46171.144</v>
      </c>
      <c r="I928" s="31">
        <f>+NEM!M928</f>
        <v>46171.144</v>
      </c>
      <c r="J928" s="31">
        <f>+NB.Hour!E928</f>
        <v>46171.144</v>
      </c>
      <c r="K928" s="67">
        <v>0</v>
      </c>
      <c r="L928" s="31">
        <f>+-MIN(NEM!G928,0)</f>
        <v>0</v>
      </c>
      <c r="M928" s="31">
        <f>NB.Hour!H928</f>
        <v>0</v>
      </c>
      <c r="N928" s="33">
        <f>NoSolar!H928</f>
        <v>2362.341451104</v>
      </c>
      <c r="O928" s="33">
        <f>+NEM!P928</f>
        <v>2362.341451104</v>
      </c>
      <c r="P928" s="33">
        <f>+NB.Hour!N928</f>
        <v>2362.341451104</v>
      </c>
      <c r="Q928" s="22">
        <f>+SUM(N928,MAX($E928-20,0)*INDEX(Inputs!$F$24:$F$35,MATCH($D928,Inputs!$B$24:$B$35,0)),MAX($F928-20,0)*INDEX(Inputs!$G$24:$G$35,MATCH($D928,Inputs!$B$24:$B$35,0)))</f>
        <v>3478.5836911039996</v>
      </c>
      <c r="R928" s="22">
        <f>+SUM(O928,MAX($E928-20,0)*INDEX(Inputs!$F$24:$F$35,MATCH($D928,Inputs!$B$24:$B$35,0)),MAX($F928-20,0)*INDEX(Inputs!$G$24:$G$35,MATCH($D928,Inputs!$B$24:$B$35,0)))</f>
        <v>3478.5836911039996</v>
      </c>
      <c r="S928" s="22">
        <f>+SUM(P928,MAX($E928-20,0)*INDEX(Inputs!$F$24:$F$35,MATCH($D928,Inputs!$B$24:$B$35,0)),MAX($F928-20,0)*INDEX(Inputs!$G$24:$G$35,MATCH($D928,Inputs!$B$24:$B$35,0)))</f>
        <v>3478.5836911039996</v>
      </c>
      <c r="U928" s="19"/>
    </row>
    <row r="929" spans="2:21" s="46" customFormat="1" x14ac:dyDescent="0.25">
      <c r="B929" s="48" t="s">
        <v>175</v>
      </c>
      <c r="C929" s="8">
        <v>2021</v>
      </c>
      <c r="D929" s="37">
        <v>9</v>
      </c>
      <c r="E929" s="49">
        <f>Data!J929</f>
        <v>190</v>
      </c>
      <c r="F929" s="49">
        <f>+Data!I929</f>
        <v>159.904</v>
      </c>
      <c r="G929" s="31">
        <f>+NEM!G929</f>
        <v>41611.983999999997</v>
      </c>
      <c r="H929" s="31">
        <f>NoSolar!E929</f>
        <v>41611.983999999997</v>
      </c>
      <c r="I929" s="31">
        <f>+NEM!M929</f>
        <v>41611.983999999997</v>
      </c>
      <c r="J929" s="31">
        <f>+NB.Hour!E929</f>
        <v>41611.983999999997</v>
      </c>
      <c r="K929" s="67">
        <v>0</v>
      </c>
      <c r="L929" s="31">
        <f>+-MIN(NEM!G929,0)</f>
        <v>0</v>
      </c>
      <c r="M929" s="31">
        <f>NB.Hour!H929</f>
        <v>0</v>
      </c>
      <c r="N929" s="33">
        <f>NoSolar!H929</f>
        <v>1940.1752448639998</v>
      </c>
      <c r="O929" s="33">
        <f>+NEM!P929</f>
        <v>1940.1752448639998</v>
      </c>
      <c r="P929" s="33">
        <f>+NB.Hour!N929</f>
        <v>1940.1752448639998</v>
      </c>
      <c r="Q929" s="22">
        <f>+SUM(N929,MAX($E929-20,0)*INDEX(Inputs!$F$24:$F$35,MATCH($D929,Inputs!$B$24:$B$35,0)),MAX($F929-20,0)*INDEX(Inputs!$G$24:$G$35,MATCH($D929,Inputs!$B$24:$B$35,0)))</f>
        <v>2737.8480448639998</v>
      </c>
      <c r="R929" s="22">
        <f>+SUM(O929,MAX($E929-20,0)*INDEX(Inputs!$F$24:$F$35,MATCH($D929,Inputs!$B$24:$B$35,0)),MAX($F929-20,0)*INDEX(Inputs!$G$24:$G$35,MATCH($D929,Inputs!$B$24:$B$35,0)))</f>
        <v>2737.8480448639998</v>
      </c>
      <c r="S929" s="22">
        <f>+SUM(P929,MAX($E929-20,0)*INDEX(Inputs!$F$24:$F$35,MATCH($D929,Inputs!$B$24:$B$35,0)),MAX($F929-20,0)*INDEX(Inputs!$G$24:$G$35,MATCH($D929,Inputs!$B$24:$B$35,0)))</f>
        <v>2737.8480448639998</v>
      </c>
      <c r="U929" s="19"/>
    </row>
    <row r="930" spans="2:21" s="46" customFormat="1" x14ac:dyDescent="0.25">
      <c r="B930" s="48" t="s">
        <v>175</v>
      </c>
      <c r="C930" s="8">
        <v>2021</v>
      </c>
      <c r="D930" s="37">
        <v>10</v>
      </c>
      <c r="E930" s="49">
        <f>Data!J930</f>
        <v>190</v>
      </c>
      <c r="F930" s="49">
        <f>+Data!I930</f>
        <v>131.392</v>
      </c>
      <c r="G930" s="31">
        <f>+NEM!G930</f>
        <v>37134.775999999998</v>
      </c>
      <c r="H930" s="31">
        <f>NoSolar!E930</f>
        <v>37134.775999999998</v>
      </c>
      <c r="I930" s="31">
        <f>+NEM!M930</f>
        <v>37134.775999999998</v>
      </c>
      <c r="J930" s="31">
        <f>+NB.Hour!E930</f>
        <v>37134.775999999998</v>
      </c>
      <c r="K930" s="67">
        <v>0</v>
      </c>
      <c r="L930" s="31">
        <f>+-MIN(NEM!G930,0)</f>
        <v>0</v>
      </c>
      <c r="M930" s="31">
        <f>NB.Hour!H930</f>
        <v>0</v>
      </c>
      <c r="N930" s="33">
        <f>NoSolar!H930</f>
        <v>1742.3005600959998</v>
      </c>
      <c r="O930" s="33">
        <f>+NEM!P930</f>
        <v>1742.3005600959998</v>
      </c>
      <c r="P930" s="33">
        <f>+NB.Hour!N930</f>
        <v>1742.3005600959998</v>
      </c>
      <c r="Q930" s="22">
        <f>+SUM(N930,MAX($E930-20,0)*INDEX(Inputs!$F$24:$F$35,MATCH($D930,Inputs!$B$24:$B$35,0)),MAX($F930-20,0)*INDEX(Inputs!$G$24:$G$35,MATCH($D930,Inputs!$B$24:$B$35,0)))</f>
        <v>2413.0949600959998</v>
      </c>
      <c r="R930" s="22">
        <f>+SUM(O930,MAX($E930-20,0)*INDEX(Inputs!$F$24:$F$35,MATCH($D930,Inputs!$B$24:$B$35,0)),MAX($F930-20,0)*INDEX(Inputs!$G$24:$G$35,MATCH($D930,Inputs!$B$24:$B$35,0)))</f>
        <v>2413.0949600959998</v>
      </c>
      <c r="S930" s="22">
        <f>+SUM(P930,MAX($E930-20,0)*INDEX(Inputs!$F$24:$F$35,MATCH($D930,Inputs!$B$24:$B$35,0)),MAX($F930-20,0)*INDEX(Inputs!$G$24:$G$35,MATCH($D930,Inputs!$B$24:$B$35,0)))</f>
        <v>2413.0949600959998</v>
      </c>
      <c r="U930" s="19"/>
    </row>
    <row r="931" spans="2:21" s="46" customFormat="1" x14ac:dyDescent="0.25">
      <c r="B931" s="48" t="s">
        <v>175</v>
      </c>
      <c r="C931" s="8">
        <v>2021</v>
      </c>
      <c r="D931" s="37">
        <v>11</v>
      </c>
      <c r="E931" s="49">
        <f>Data!J931</f>
        <v>186</v>
      </c>
      <c r="F931" s="49">
        <f>+Data!I931</f>
        <v>142.208</v>
      </c>
      <c r="G931" s="31">
        <f>+NEM!G931</f>
        <v>37492.663999999997</v>
      </c>
      <c r="H931" s="31">
        <f>NoSolar!E931</f>
        <v>37492.663999999997</v>
      </c>
      <c r="I931" s="31">
        <f>+NEM!M931</f>
        <v>37492.663999999997</v>
      </c>
      <c r="J931" s="31">
        <f>+NB.Hour!E931</f>
        <v>37492.663999999997</v>
      </c>
      <c r="K931" s="67">
        <v>0</v>
      </c>
      <c r="L931" s="31">
        <f>+-MIN(NEM!G931,0)</f>
        <v>0</v>
      </c>
      <c r="M931" s="31">
        <f>NB.Hour!H931</f>
        <v>0</v>
      </c>
      <c r="N931" s="33">
        <f>NoSolar!H931</f>
        <v>1758.1177781439997</v>
      </c>
      <c r="O931" s="33">
        <f>+NEM!P931</f>
        <v>1758.1177781439997</v>
      </c>
      <c r="P931" s="33">
        <f>+NB.Hour!N931</f>
        <v>1758.1177781439997</v>
      </c>
      <c r="Q931" s="22">
        <f>+SUM(N931,MAX($E931-20,0)*INDEX(Inputs!$F$24:$F$35,MATCH($D931,Inputs!$B$24:$B$35,0)),MAX($F931-20,0)*INDEX(Inputs!$G$24:$G$35,MATCH($D931,Inputs!$B$24:$B$35,0)))</f>
        <v>2472.9233781439998</v>
      </c>
      <c r="R931" s="22">
        <f>+SUM(O931,MAX($E931-20,0)*INDEX(Inputs!$F$24:$F$35,MATCH($D931,Inputs!$B$24:$B$35,0)),MAX($F931-20,0)*INDEX(Inputs!$G$24:$G$35,MATCH($D931,Inputs!$B$24:$B$35,0)))</f>
        <v>2472.9233781439998</v>
      </c>
      <c r="S931" s="22">
        <f>+SUM(P931,MAX($E931-20,0)*INDEX(Inputs!$F$24:$F$35,MATCH($D931,Inputs!$B$24:$B$35,0)),MAX($F931-20,0)*INDEX(Inputs!$G$24:$G$35,MATCH($D931,Inputs!$B$24:$B$35,0)))</f>
        <v>2472.9233781439998</v>
      </c>
      <c r="U931" s="19"/>
    </row>
    <row r="932" spans="2:21" s="46" customFormat="1" x14ac:dyDescent="0.25">
      <c r="B932" s="48" t="s">
        <v>175</v>
      </c>
      <c r="C932" s="8">
        <v>2021</v>
      </c>
      <c r="D932" s="37">
        <v>12</v>
      </c>
      <c r="E932" s="49">
        <f>Data!J932</f>
        <v>186</v>
      </c>
      <c r="F932" s="49">
        <f>+Data!I932</f>
        <v>156.624</v>
      </c>
      <c r="G932" s="31">
        <f>+NEM!G932</f>
        <v>42770.207999999999</v>
      </c>
      <c r="H932" s="31">
        <f>NoSolar!E932</f>
        <v>42770.207999999999</v>
      </c>
      <c r="I932" s="31">
        <f>+NEM!M932</f>
        <v>42770.207999999999</v>
      </c>
      <c r="J932" s="31">
        <f>+NB.Hour!E932</f>
        <v>42770.207999999999</v>
      </c>
      <c r="K932" s="67">
        <v>0</v>
      </c>
      <c r="L932" s="31">
        <f>+-MIN(NEM!G932,0)</f>
        <v>0</v>
      </c>
      <c r="M932" s="31">
        <f>NB.Hour!H932</f>
        <v>0</v>
      </c>
      <c r="N932" s="33">
        <f>NoSolar!H932</f>
        <v>1991.3641127679998</v>
      </c>
      <c r="O932" s="33">
        <f>+NEM!P932</f>
        <v>1991.3641127679998</v>
      </c>
      <c r="P932" s="33">
        <f>+NB.Hour!N932</f>
        <v>1991.3641127679998</v>
      </c>
      <c r="Q932" s="22">
        <f>+SUM(N932,MAX($E932-20,0)*INDEX(Inputs!$F$24:$F$35,MATCH($D932,Inputs!$B$24:$B$35,0)),MAX($F932-20,0)*INDEX(Inputs!$G$24:$G$35,MATCH($D932,Inputs!$B$24:$B$35,0)))</f>
        <v>2770.3209127679997</v>
      </c>
      <c r="R932" s="22">
        <f>+SUM(O932,MAX($E932-20,0)*INDEX(Inputs!$F$24:$F$35,MATCH($D932,Inputs!$B$24:$B$35,0)),MAX($F932-20,0)*INDEX(Inputs!$G$24:$G$35,MATCH($D932,Inputs!$B$24:$B$35,0)))</f>
        <v>2770.3209127679997</v>
      </c>
      <c r="S932" s="22">
        <f>+SUM(P932,MAX($E932-20,0)*INDEX(Inputs!$F$24:$F$35,MATCH($D932,Inputs!$B$24:$B$35,0)),MAX($F932-20,0)*INDEX(Inputs!$G$24:$G$35,MATCH($D932,Inputs!$B$24:$B$35,0)))</f>
        <v>2770.3209127679997</v>
      </c>
      <c r="U932" s="19"/>
    </row>
    <row r="933" spans="2:21" s="46" customFormat="1" x14ac:dyDescent="0.25">
      <c r="B933" s="48" t="s">
        <v>176</v>
      </c>
      <c r="C933" s="8">
        <v>2021</v>
      </c>
      <c r="D933" s="37">
        <v>1</v>
      </c>
      <c r="E933" s="49">
        <f>Data!J933</f>
        <v>26</v>
      </c>
      <c r="F933" s="49">
        <f>+Data!I933</f>
        <v>18.063300000000002</v>
      </c>
      <c r="G933" s="31">
        <f>+NEM!G933</f>
        <v>1388.1913</v>
      </c>
      <c r="H933" s="31">
        <f>NoSolar!E933</f>
        <v>2323.5012999999999</v>
      </c>
      <c r="I933" s="31">
        <f>+NEM!M933</f>
        <v>1030.2835000000002</v>
      </c>
      <c r="J933" s="31">
        <f>+NB.Hour!E933</f>
        <v>1712.5535</v>
      </c>
      <c r="K933" s="67">
        <v>0</v>
      </c>
      <c r="L933" s="31">
        <f>+-MIN(NEM!G933,0)</f>
        <v>0</v>
      </c>
      <c r="M933" s="31">
        <f>NB.Hour!H933</f>
        <v>324.36219999999997</v>
      </c>
      <c r="N933" s="33">
        <f>NoSolar!H933</f>
        <v>203.78146345480002</v>
      </c>
      <c r="O933" s="33">
        <f>+NEM!P933</f>
        <v>97.611119357000035</v>
      </c>
      <c r="P933" s="33">
        <f>+NB.Hour!N933</f>
        <v>149.98660891500003</v>
      </c>
      <c r="Q933" s="22">
        <f>+SUM(N933,MAX($E933-20,0)*INDEX(Inputs!$F$24:$F$35,MATCH($D933,Inputs!$B$24:$B$35,0)),MAX($F933-20,0)*INDEX(Inputs!$G$24:$G$35,MATCH($D933,Inputs!$B$24:$B$35,0)))</f>
        <v>209.96146345480003</v>
      </c>
      <c r="R933" s="22">
        <f>+SUM(O933,MAX($E933-20,0)*INDEX(Inputs!$F$24:$F$35,MATCH($D933,Inputs!$B$24:$B$35,0)),MAX($F933-20,0)*INDEX(Inputs!$G$24:$G$35,MATCH($D933,Inputs!$B$24:$B$35,0)))</f>
        <v>103.79111935700004</v>
      </c>
      <c r="S933" s="22">
        <f>+SUM(P933,MAX($E933-20,0)*INDEX(Inputs!$F$24:$F$35,MATCH($D933,Inputs!$B$24:$B$35,0)),MAX($F933-20,0)*INDEX(Inputs!$G$24:$G$35,MATCH($D933,Inputs!$B$24:$B$35,0)))</f>
        <v>156.16660891500004</v>
      </c>
      <c r="U933" s="19"/>
    </row>
    <row r="934" spans="2:21" s="46" customFormat="1" x14ac:dyDescent="0.25">
      <c r="B934" s="48" t="s">
        <v>176</v>
      </c>
      <c r="C934" s="8">
        <v>2021</v>
      </c>
      <c r="D934" s="37">
        <v>2</v>
      </c>
      <c r="E934" s="49">
        <f>Data!J934</f>
        <v>26</v>
      </c>
      <c r="F934" s="49">
        <f>+Data!I934</f>
        <v>17.858499999999999</v>
      </c>
      <c r="G934" s="31">
        <f>+NEM!G934</f>
        <v>786.06130000000007</v>
      </c>
      <c r="H934" s="31">
        <f>NoSolar!E934</f>
        <v>2143.1035000000002</v>
      </c>
      <c r="I934" s="31">
        <f>+NEM!M934</f>
        <v>786.06130000000007</v>
      </c>
      <c r="J934" s="31">
        <f>+NB.Hour!E934</f>
        <v>1317.3030000000001</v>
      </c>
      <c r="K934" s="67">
        <v>0</v>
      </c>
      <c r="L934" s="31">
        <f>+-MIN(NEM!G934,0)</f>
        <v>0</v>
      </c>
      <c r="M934" s="31">
        <f>NB.Hour!H934</f>
        <v>531.24170000000004</v>
      </c>
      <c r="N934" s="33">
        <f>NoSolar!H934</f>
        <v>195.80860228600002</v>
      </c>
      <c r="O934" s="33">
        <f>+NEM!P934</f>
        <v>74.473019684600018</v>
      </c>
      <c r="P934" s="33">
        <f>+NB.Hour!N934</f>
        <v>104.71767214900002</v>
      </c>
      <c r="Q934" s="22">
        <f>+SUM(N934,MAX($E934-20,0)*INDEX(Inputs!$F$24:$F$35,MATCH($D934,Inputs!$B$24:$B$35,0)),MAX($F934-20,0)*INDEX(Inputs!$G$24:$G$35,MATCH($D934,Inputs!$B$24:$B$35,0)))</f>
        <v>201.98860228600003</v>
      </c>
      <c r="R934" s="22">
        <f>+SUM(O934,MAX($E934-20,0)*INDEX(Inputs!$F$24:$F$35,MATCH($D934,Inputs!$B$24:$B$35,0)),MAX($F934-20,0)*INDEX(Inputs!$G$24:$G$35,MATCH($D934,Inputs!$B$24:$B$35,0)))</f>
        <v>80.653019684600025</v>
      </c>
      <c r="S934" s="22">
        <f>+SUM(P934,MAX($E934-20,0)*INDEX(Inputs!$F$24:$F$35,MATCH($D934,Inputs!$B$24:$B$35,0)),MAX($F934-20,0)*INDEX(Inputs!$G$24:$G$35,MATCH($D934,Inputs!$B$24:$B$35,0)))</f>
        <v>110.89767214900002</v>
      </c>
      <c r="U934" s="19"/>
    </row>
    <row r="935" spans="2:21" s="46" customFormat="1" x14ac:dyDescent="0.25">
      <c r="B935" s="48" t="s">
        <v>176</v>
      </c>
      <c r="C935" s="8">
        <v>2021</v>
      </c>
      <c r="D935" s="37">
        <v>3</v>
      </c>
      <c r="E935" s="49">
        <f>Data!J935</f>
        <v>26</v>
      </c>
      <c r="F935" s="49">
        <f>+Data!I935</f>
        <v>16.138200000000001</v>
      </c>
      <c r="G935" s="31">
        <f>+NEM!G935</f>
        <v>121.85420000000022</v>
      </c>
      <c r="H935" s="31">
        <f>NoSolar!E935</f>
        <v>2385.6759000000002</v>
      </c>
      <c r="I935" s="31">
        <f>+NEM!M935</f>
        <v>121.85420000000022</v>
      </c>
      <c r="J935" s="31">
        <f>+NB.Hour!E935</f>
        <v>1131.5967000000001</v>
      </c>
      <c r="K935" s="67">
        <v>0</v>
      </c>
      <c r="L935" s="31">
        <f>+-MIN(NEM!G935,0)</f>
        <v>0</v>
      </c>
      <c r="M935" s="31">
        <f>NB.Hour!H935</f>
        <v>1009.7424999999999</v>
      </c>
      <c r="N935" s="33">
        <f>NoSolar!H935</f>
        <v>206.52933207640001</v>
      </c>
      <c r="O935" s="33">
        <f>+NEM!P935</f>
        <v>11.544710616400021</v>
      </c>
      <c r="P935" s="33">
        <f>+NB.Hour!N935</f>
        <v>69.031370626400019</v>
      </c>
      <c r="Q935" s="22">
        <f>+SUM(N935,MAX($E935-20,0)*INDEX(Inputs!$F$24:$F$35,MATCH($D935,Inputs!$B$24:$B$35,0)),MAX($F935-20,0)*INDEX(Inputs!$G$24:$G$35,MATCH($D935,Inputs!$B$24:$B$35,0)))</f>
        <v>212.70933207640002</v>
      </c>
      <c r="R935" s="22">
        <f>+SUM(O935,MAX($E935-20,0)*INDEX(Inputs!$F$24:$F$35,MATCH($D935,Inputs!$B$24:$B$35,0)),MAX($F935-20,0)*INDEX(Inputs!$G$24:$G$35,MATCH($D935,Inputs!$B$24:$B$35,0)))</f>
        <v>17.724710616400021</v>
      </c>
      <c r="S935" s="22">
        <f>+SUM(P935,MAX($E935-20,0)*INDEX(Inputs!$F$24:$F$35,MATCH($D935,Inputs!$B$24:$B$35,0)),MAX($F935-20,0)*INDEX(Inputs!$G$24:$G$35,MATCH($D935,Inputs!$B$24:$B$35,0)))</f>
        <v>75.211370626400026</v>
      </c>
      <c r="U935" s="19"/>
    </row>
    <row r="936" spans="2:21" s="46" customFormat="1" x14ac:dyDescent="0.25">
      <c r="B936" s="48" t="s">
        <v>176</v>
      </c>
      <c r="C936" s="8">
        <v>2021</v>
      </c>
      <c r="D936" s="37">
        <v>4</v>
      </c>
      <c r="E936" s="49">
        <f>Data!J936</f>
        <v>26</v>
      </c>
      <c r="F936" s="49">
        <f>+Data!I936</f>
        <v>18.001899999999999</v>
      </c>
      <c r="G936" s="31">
        <f>+NEM!G936</f>
        <v>-409.74629999999979</v>
      </c>
      <c r="H936" s="31">
        <f>NoSolar!E936</f>
        <v>2403.8317000000002</v>
      </c>
      <c r="I936" s="31">
        <f>+NEM!M936</f>
        <v>0</v>
      </c>
      <c r="J936" s="31">
        <f>+NB.Hour!E936</f>
        <v>936.95640000000003</v>
      </c>
      <c r="K936" s="67">
        <v>0</v>
      </c>
      <c r="L936" s="31">
        <f>+-MIN(NEM!G936,0)</f>
        <v>409.74629999999979</v>
      </c>
      <c r="M936" s="31">
        <f>NB.Hour!H936</f>
        <v>1346.7027</v>
      </c>
      <c r="N936" s="33">
        <f>NoSolar!H936</f>
        <v>207.33174581320003</v>
      </c>
      <c r="O936" s="33">
        <f>+NEM!P936</f>
        <v>0</v>
      </c>
      <c r="P936" s="33">
        <f>+NB.Hour!N936</f>
        <v>37.850294161800008</v>
      </c>
      <c r="Q936" s="22">
        <f>+SUM(N936,MAX($E936-20,0)*INDEX(Inputs!$F$24:$F$35,MATCH($D936,Inputs!$B$24:$B$35,0)),MAX($F936-20,0)*INDEX(Inputs!$G$24:$G$35,MATCH($D936,Inputs!$B$24:$B$35,0)))</f>
        <v>213.51174581320004</v>
      </c>
      <c r="R936" s="22">
        <f>+SUM(O936,MAX($E936-20,0)*INDEX(Inputs!$F$24:$F$35,MATCH($D936,Inputs!$B$24:$B$35,0)),MAX($F936-20,0)*INDEX(Inputs!$G$24:$G$35,MATCH($D936,Inputs!$B$24:$B$35,0)))</f>
        <v>6.18</v>
      </c>
      <c r="S936" s="22">
        <f>+SUM(P936,MAX($E936-20,0)*INDEX(Inputs!$F$24:$F$35,MATCH($D936,Inputs!$B$24:$B$35,0)),MAX($F936-20,0)*INDEX(Inputs!$G$24:$G$35,MATCH($D936,Inputs!$B$24:$B$35,0)))</f>
        <v>44.030294161800008</v>
      </c>
      <c r="U936" s="19"/>
    </row>
    <row r="937" spans="2:21" s="46" customFormat="1" x14ac:dyDescent="0.25">
      <c r="B937" s="48" t="s">
        <v>176</v>
      </c>
      <c r="C937" s="8">
        <v>2021</v>
      </c>
      <c r="D937" s="37">
        <v>5</v>
      </c>
      <c r="E937" s="49">
        <f>Data!J937</f>
        <v>26</v>
      </c>
      <c r="F937" s="49">
        <f>+Data!I937</f>
        <v>14.6227</v>
      </c>
      <c r="G937" s="31">
        <f>+NEM!G937</f>
        <v>-1253.4243999999999</v>
      </c>
      <c r="H937" s="31">
        <f>NoSolar!E937</f>
        <v>1933.8186000000001</v>
      </c>
      <c r="I937" s="31">
        <f>+NEM!M937</f>
        <v>0</v>
      </c>
      <c r="J937" s="31">
        <f>+NB.Hour!E937</f>
        <v>580.86900000000003</v>
      </c>
      <c r="K937" s="67">
        <v>0</v>
      </c>
      <c r="L937" s="31">
        <f>+-MIN(NEM!G937,0)</f>
        <v>1253.4243999999999</v>
      </c>
      <c r="M937" s="31">
        <f>NB.Hour!H937</f>
        <v>1834.2934</v>
      </c>
      <c r="N937" s="33">
        <f>NoSolar!H937</f>
        <v>183.21384180120003</v>
      </c>
      <c r="O937" s="33">
        <f>+NEM!P937</f>
        <v>0</v>
      </c>
      <c r="P937" s="33">
        <f>+NB.Hour!N937</f>
        <v>0</v>
      </c>
      <c r="Q937" s="22">
        <f>+SUM(N937,MAX($E937-20,0)*INDEX(Inputs!$F$24:$F$35,MATCH($D937,Inputs!$B$24:$B$35,0)),MAX($F937-20,0)*INDEX(Inputs!$G$24:$G$35,MATCH($D937,Inputs!$B$24:$B$35,0)))</f>
        <v>189.39384180120004</v>
      </c>
      <c r="R937" s="22">
        <f>+SUM(O937,MAX($E937-20,0)*INDEX(Inputs!$F$24:$F$35,MATCH($D937,Inputs!$B$24:$B$35,0)),MAX($F937-20,0)*INDEX(Inputs!$G$24:$G$35,MATCH($D937,Inputs!$B$24:$B$35,0)))</f>
        <v>6.18</v>
      </c>
      <c r="S937" s="22">
        <f>+SUM(P937,MAX($E937-20,0)*INDEX(Inputs!$F$24:$F$35,MATCH($D937,Inputs!$B$24:$B$35,0)),MAX($F937-20,0)*INDEX(Inputs!$G$24:$G$35,MATCH($D937,Inputs!$B$24:$B$35,0)))</f>
        <v>6.18</v>
      </c>
      <c r="U937" s="19"/>
    </row>
    <row r="938" spans="2:21" s="46" customFormat="1" x14ac:dyDescent="0.25">
      <c r="B938" s="48" t="s">
        <v>176</v>
      </c>
      <c r="C938" s="8">
        <v>2021</v>
      </c>
      <c r="D938" s="37">
        <v>6</v>
      </c>
      <c r="E938" s="49">
        <f>Data!J938</f>
        <v>26</v>
      </c>
      <c r="F938" s="49">
        <f>+Data!I938</f>
        <v>19.660799999999998</v>
      </c>
      <c r="G938" s="31">
        <f>+NEM!G938</f>
        <v>-877.60069999999996</v>
      </c>
      <c r="H938" s="31">
        <f>NoSolar!E938</f>
        <v>2570.3515000000002</v>
      </c>
      <c r="I938" s="31">
        <f>+NEM!M938</f>
        <v>0</v>
      </c>
      <c r="J938" s="31">
        <f>+NB.Hour!E938</f>
        <v>650.26099999999997</v>
      </c>
      <c r="K938" s="67">
        <v>0</v>
      </c>
      <c r="L938" s="31">
        <f>+-MIN(NEM!G938,0)</f>
        <v>877.60069999999996</v>
      </c>
      <c r="M938" s="31">
        <f>NB.Hour!H938</f>
        <v>1527.8616999999999</v>
      </c>
      <c r="N938" s="33">
        <f>NoSolar!H938</f>
        <v>238.28524367400001</v>
      </c>
      <c r="O938" s="33">
        <f>+NEM!P938</f>
        <v>0</v>
      </c>
      <c r="P938" s="33">
        <f>+NB.Hour!N938</f>
        <v>0</v>
      </c>
      <c r="Q938" s="22">
        <f>+SUM(N938,MAX($E938-20,0)*INDEX(Inputs!$F$24:$F$35,MATCH($D938,Inputs!$B$24:$B$35,0)),MAX($F938-20,0)*INDEX(Inputs!$G$24:$G$35,MATCH($D938,Inputs!$B$24:$B$35,0)))</f>
        <v>244.46524367400002</v>
      </c>
      <c r="R938" s="22">
        <f>+SUM(O938,MAX($E938-20,0)*INDEX(Inputs!$F$24:$F$35,MATCH($D938,Inputs!$B$24:$B$35,0)),MAX($F938-20,0)*INDEX(Inputs!$G$24:$G$35,MATCH($D938,Inputs!$B$24:$B$35,0)))</f>
        <v>6.18</v>
      </c>
      <c r="S938" s="22">
        <f>+SUM(P938,MAX($E938-20,0)*INDEX(Inputs!$F$24:$F$35,MATCH($D938,Inputs!$B$24:$B$35,0)),MAX($F938-20,0)*INDEX(Inputs!$G$24:$G$35,MATCH($D938,Inputs!$B$24:$B$35,0)))</f>
        <v>6.18</v>
      </c>
      <c r="U938" s="19"/>
    </row>
    <row r="939" spans="2:21" s="46" customFormat="1" x14ac:dyDescent="0.25">
      <c r="B939" s="48" t="s">
        <v>176</v>
      </c>
      <c r="C939" s="8">
        <v>2021</v>
      </c>
      <c r="D939" s="37">
        <v>7</v>
      </c>
      <c r="E939" s="49">
        <f>Data!J939</f>
        <v>26</v>
      </c>
      <c r="F939" s="49">
        <f>+Data!I939</f>
        <v>21.770199999999999</v>
      </c>
      <c r="G939" s="31">
        <f>+NEM!G939</f>
        <v>515.56009999999969</v>
      </c>
      <c r="H939" s="31">
        <f>NoSolar!E939</f>
        <v>3298.8766999999998</v>
      </c>
      <c r="I939" s="31">
        <f>+NEM!M939</f>
        <v>0</v>
      </c>
      <c r="J939" s="31">
        <f>+NB.Hour!E939</f>
        <v>1329.9336999999996</v>
      </c>
      <c r="K939" s="67">
        <v>0</v>
      </c>
      <c r="L939" s="31">
        <f>+-MIN(NEM!G939,0)</f>
        <v>0</v>
      </c>
      <c r="M939" s="31">
        <f>NB.Hour!H939</f>
        <v>814.37360000000001</v>
      </c>
      <c r="N939" s="33">
        <f>NoSolar!H939</f>
        <v>273.77607731720002</v>
      </c>
      <c r="O939" s="33">
        <f>+NEM!P939</f>
        <v>0</v>
      </c>
      <c r="P939" s="33">
        <f>+NB.Hour!N939</f>
        <v>105.53363282599994</v>
      </c>
      <c r="Q939" s="22">
        <f>+SUM(N939,MAX($E939-20,0)*INDEX(Inputs!$F$24:$F$35,MATCH($D939,Inputs!$B$24:$B$35,0)),MAX($F939-20,0)*INDEX(Inputs!$G$24:$G$35,MATCH($D939,Inputs!$B$24:$B$35,0)))</f>
        <v>290.68348931720004</v>
      </c>
      <c r="R939" s="22">
        <f>+SUM(O939,MAX($E939-20,0)*INDEX(Inputs!$F$24:$F$35,MATCH($D939,Inputs!$B$24:$B$35,0)),MAX($F939-20,0)*INDEX(Inputs!$G$24:$G$35,MATCH($D939,Inputs!$B$24:$B$35,0)))</f>
        <v>16.907411999999994</v>
      </c>
      <c r="S939" s="22">
        <f>+SUM(P939,MAX($E939-20,0)*INDEX(Inputs!$F$24:$F$35,MATCH($D939,Inputs!$B$24:$B$35,0)),MAX($F939-20,0)*INDEX(Inputs!$G$24:$G$35,MATCH($D939,Inputs!$B$24:$B$35,0)))</f>
        <v>122.44104482599994</v>
      </c>
      <c r="U939" s="19"/>
    </row>
    <row r="940" spans="2:21" s="46" customFormat="1" x14ac:dyDescent="0.25">
      <c r="B940" s="48" t="s">
        <v>176</v>
      </c>
      <c r="C940" s="8">
        <v>2021</v>
      </c>
      <c r="D940" s="37">
        <v>8</v>
      </c>
      <c r="E940" s="49">
        <f>Data!J940</f>
        <v>26</v>
      </c>
      <c r="F940" s="49">
        <f>+Data!I940</f>
        <v>23.715800000000002</v>
      </c>
      <c r="G940" s="31">
        <f>+NEM!G940</f>
        <v>-162.50369999999975</v>
      </c>
      <c r="H940" s="31">
        <f>NoSolar!E940</f>
        <v>2426.8485000000001</v>
      </c>
      <c r="I940" s="31">
        <f>+NEM!M940</f>
        <v>0</v>
      </c>
      <c r="J940" s="31">
        <f>+NB.Hour!E940</f>
        <v>885.89000000000033</v>
      </c>
      <c r="K940" s="67">
        <v>0</v>
      </c>
      <c r="L940" s="31">
        <f>+-MIN(NEM!G940,0)</f>
        <v>162.50369999999975</v>
      </c>
      <c r="M940" s="31">
        <f>NB.Hour!H940</f>
        <v>1048.3937000000001</v>
      </c>
      <c r="N940" s="33">
        <f>NoSolar!H940</f>
        <v>231.29435152600001</v>
      </c>
      <c r="O940" s="33">
        <f>+NEM!P940</f>
        <v>0</v>
      </c>
      <c r="P940" s="33">
        <f>+NB.Hour!N940</f>
        <v>53.600156703000025</v>
      </c>
      <c r="Q940" s="22">
        <f>+SUM(N940,MAX($E940-20,0)*INDEX(Inputs!$F$24:$F$35,MATCH($D940,Inputs!$B$24:$B$35,0)),MAX($F940-20,0)*INDEX(Inputs!$G$24:$G$35,MATCH($D940,Inputs!$B$24:$B$35,0)))</f>
        <v>259.992099526</v>
      </c>
      <c r="R940" s="22">
        <f>+SUM(O940,MAX($E940-20,0)*INDEX(Inputs!$F$24:$F$35,MATCH($D940,Inputs!$B$24:$B$35,0)),MAX($F940-20,0)*INDEX(Inputs!$G$24:$G$35,MATCH($D940,Inputs!$B$24:$B$35,0)))</f>
        <v>28.697748000000008</v>
      </c>
      <c r="S940" s="22">
        <f>+SUM(P940,MAX($E940-20,0)*INDEX(Inputs!$F$24:$F$35,MATCH($D940,Inputs!$B$24:$B$35,0)),MAX($F940-20,0)*INDEX(Inputs!$G$24:$G$35,MATCH($D940,Inputs!$B$24:$B$35,0)))</f>
        <v>82.297904703000029</v>
      </c>
      <c r="U940" s="19"/>
    </row>
    <row r="941" spans="2:21" s="46" customFormat="1" x14ac:dyDescent="0.25">
      <c r="B941" s="48" t="s">
        <v>176</v>
      </c>
      <c r="C941" s="8">
        <v>2021</v>
      </c>
      <c r="D941" s="37">
        <v>9</v>
      </c>
      <c r="E941" s="49">
        <f>Data!J941</f>
        <v>26</v>
      </c>
      <c r="F941" s="49">
        <f>+Data!I941</f>
        <v>23.162800000000001</v>
      </c>
      <c r="G941" s="31">
        <f>+NEM!G941</f>
        <v>-327.41119999999978</v>
      </c>
      <c r="H941" s="31">
        <f>NoSolar!E941</f>
        <v>1964.6755000000001</v>
      </c>
      <c r="I941" s="31">
        <f>+NEM!M941</f>
        <v>0</v>
      </c>
      <c r="J941" s="31">
        <f>+NB.Hour!E941</f>
        <v>828.24919999999997</v>
      </c>
      <c r="K941" s="67">
        <v>0</v>
      </c>
      <c r="L941" s="31">
        <f>+-MIN(NEM!G941,0)</f>
        <v>327.41119999999978</v>
      </c>
      <c r="M941" s="31">
        <f>NB.Hour!H941</f>
        <v>1155.6604</v>
      </c>
      <c r="N941" s="33">
        <f>NoSolar!H941</f>
        <v>186.13728622100001</v>
      </c>
      <c r="O941" s="33">
        <f>+NEM!P941</f>
        <v>0</v>
      </c>
      <c r="P941" s="33">
        <f>+NB.Hour!N941</f>
        <v>34.77446598240001</v>
      </c>
      <c r="Q941" s="22">
        <f>+SUM(N941,MAX($E941-20,0)*INDEX(Inputs!$F$24:$F$35,MATCH($D941,Inputs!$B$24:$B$35,0)),MAX($F941-20,0)*INDEX(Inputs!$G$24:$G$35,MATCH($D941,Inputs!$B$24:$B$35,0)))</f>
        <v>206.39174622100003</v>
      </c>
      <c r="R941" s="22">
        <f>+SUM(O941,MAX($E941-20,0)*INDEX(Inputs!$F$24:$F$35,MATCH($D941,Inputs!$B$24:$B$35,0)),MAX($F941-20,0)*INDEX(Inputs!$G$24:$G$35,MATCH($D941,Inputs!$B$24:$B$35,0)))</f>
        <v>20.254460000000002</v>
      </c>
      <c r="S941" s="22">
        <f>+SUM(P941,MAX($E941-20,0)*INDEX(Inputs!$F$24:$F$35,MATCH($D941,Inputs!$B$24:$B$35,0)),MAX($F941-20,0)*INDEX(Inputs!$G$24:$G$35,MATCH($D941,Inputs!$B$24:$B$35,0)))</f>
        <v>55.028925982400011</v>
      </c>
      <c r="U941" s="19"/>
    </row>
    <row r="942" spans="2:21" s="46" customFormat="1" x14ac:dyDescent="0.25">
      <c r="B942" s="48" t="s">
        <v>176</v>
      </c>
      <c r="C942" s="8">
        <v>2021</v>
      </c>
      <c r="D942" s="37">
        <v>10</v>
      </c>
      <c r="E942" s="49">
        <f>Data!J942</f>
        <v>26</v>
      </c>
      <c r="F942" s="49">
        <f>+Data!I942</f>
        <v>15.319000000000001</v>
      </c>
      <c r="G942" s="31">
        <f>+NEM!G942</f>
        <v>179.38470000000007</v>
      </c>
      <c r="H942" s="31">
        <f>NoSolar!E942</f>
        <v>1702.0748000000001</v>
      </c>
      <c r="I942" s="31">
        <f>+NEM!M942</f>
        <v>0</v>
      </c>
      <c r="J942" s="31">
        <f>+NB.Hour!E942</f>
        <v>907.85370000000012</v>
      </c>
      <c r="K942" s="67">
        <v>0</v>
      </c>
      <c r="L942" s="31">
        <f>+-MIN(NEM!G942,0)</f>
        <v>0</v>
      </c>
      <c r="M942" s="31">
        <f>NB.Hour!H942</f>
        <v>728.46900000000005</v>
      </c>
      <c r="N942" s="33">
        <f>NoSolar!H942</f>
        <v>161.25797070160002</v>
      </c>
      <c r="O942" s="33">
        <f>+NEM!P942</f>
        <v>0</v>
      </c>
      <c r="P942" s="33">
        <f>+NB.Hour!N942</f>
        <v>58.468462355400021</v>
      </c>
      <c r="Q942" s="22">
        <f>+SUM(N942,MAX($E942-20,0)*INDEX(Inputs!$F$24:$F$35,MATCH($D942,Inputs!$B$24:$B$35,0)),MAX($F942-20,0)*INDEX(Inputs!$G$24:$G$35,MATCH($D942,Inputs!$B$24:$B$35,0)))</f>
        <v>167.43797070160002</v>
      </c>
      <c r="R942" s="22">
        <f>+SUM(O942,MAX($E942-20,0)*INDEX(Inputs!$F$24:$F$35,MATCH($D942,Inputs!$B$24:$B$35,0)),MAX($F942-20,0)*INDEX(Inputs!$G$24:$G$35,MATCH($D942,Inputs!$B$24:$B$35,0)))</f>
        <v>6.18</v>
      </c>
      <c r="S942" s="22">
        <f>+SUM(P942,MAX($E942-20,0)*INDEX(Inputs!$F$24:$F$35,MATCH($D942,Inputs!$B$24:$B$35,0)),MAX($F942-20,0)*INDEX(Inputs!$G$24:$G$35,MATCH($D942,Inputs!$B$24:$B$35,0)))</f>
        <v>64.648462355400028</v>
      </c>
      <c r="U942" s="19"/>
    </row>
    <row r="943" spans="2:21" s="46" customFormat="1" x14ac:dyDescent="0.25">
      <c r="B943" s="48" t="s">
        <v>176</v>
      </c>
      <c r="C943" s="8">
        <v>2021</v>
      </c>
      <c r="D943" s="37">
        <v>11</v>
      </c>
      <c r="E943" s="49">
        <f>Data!J943</f>
        <v>26</v>
      </c>
      <c r="F943" s="49">
        <f>+Data!I943</f>
        <v>13.8444</v>
      </c>
      <c r="G943" s="31">
        <f>+NEM!G943</f>
        <v>635.32680000000005</v>
      </c>
      <c r="H943" s="31">
        <f>NoSolar!E943</f>
        <v>1785.837</v>
      </c>
      <c r="I943" s="31">
        <f>+NEM!M943</f>
        <v>0</v>
      </c>
      <c r="J943" s="31">
        <f>+NB.Hour!E943</f>
        <v>1045.807</v>
      </c>
      <c r="K943" s="67">
        <v>0</v>
      </c>
      <c r="L943" s="31">
        <f>+-MIN(NEM!G943,0)</f>
        <v>0</v>
      </c>
      <c r="M943" s="31">
        <f>NB.Hour!H943</f>
        <v>410.48020000000002</v>
      </c>
      <c r="N943" s="33">
        <f>NoSolar!H943</f>
        <v>169.193769054</v>
      </c>
      <c r="O943" s="33">
        <f>+NEM!P943</f>
        <v>0</v>
      </c>
      <c r="P943" s="33">
        <f>+NB.Hour!N943</f>
        <v>83.561590432000017</v>
      </c>
      <c r="Q943" s="22">
        <f>+SUM(N943,MAX($E943-20,0)*INDEX(Inputs!$F$24:$F$35,MATCH($D943,Inputs!$B$24:$B$35,0)),MAX($F943-20,0)*INDEX(Inputs!$G$24:$G$35,MATCH($D943,Inputs!$B$24:$B$35,0)))</f>
        <v>175.37376905400001</v>
      </c>
      <c r="R943" s="22">
        <f>+SUM(O943,MAX($E943-20,0)*INDEX(Inputs!$F$24:$F$35,MATCH($D943,Inputs!$B$24:$B$35,0)),MAX($F943-20,0)*INDEX(Inputs!$G$24:$G$35,MATCH($D943,Inputs!$B$24:$B$35,0)))</f>
        <v>6.18</v>
      </c>
      <c r="S943" s="22">
        <f>+SUM(P943,MAX($E943-20,0)*INDEX(Inputs!$F$24:$F$35,MATCH($D943,Inputs!$B$24:$B$35,0)),MAX($F943-20,0)*INDEX(Inputs!$G$24:$G$35,MATCH($D943,Inputs!$B$24:$B$35,0)))</f>
        <v>89.74159043200001</v>
      </c>
      <c r="U943" s="19"/>
    </row>
    <row r="944" spans="2:21" s="46" customFormat="1" x14ac:dyDescent="0.25">
      <c r="B944" s="48" t="s">
        <v>176</v>
      </c>
      <c r="C944" s="8">
        <v>2021</v>
      </c>
      <c r="D944" s="37">
        <v>12</v>
      </c>
      <c r="E944" s="49">
        <f>Data!J944</f>
        <v>26</v>
      </c>
      <c r="F944" s="49">
        <f>+Data!I944</f>
        <v>16.445399999999999</v>
      </c>
      <c r="G944" s="31">
        <f>+NEM!G944</f>
        <v>1342.5068999999999</v>
      </c>
      <c r="H944" s="31">
        <f>NoSolar!E944</f>
        <v>1920.1796999999999</v>
      </c>
      <c r="I944" s="31">
        <f>+NEM!M944</f>
        <v>0</v>
      </c>
      <c r="J944" s="31">
        <f>+NB.Hour!E944</f>
        <v>1481.7506000000001</v>
      </c>
      <c r="K944" s="67">
        <v>0</v>
      </c>
      <c r="L944" s="31">
        <f>+-MIN(NEM!G944,0)</f>
        <v>0</v>
      </c>
      <c r="M944" s="31">
        <f>NB.Hour!H944</f>
        <v>139.24369999999999</v>
      </c>
      <c r="N944" s="33">
        <f>NoSolar!H944</f>
        <v>181.9216651374</v>
      </c>
      <c r="O944" s="33">
        <f>+NEM!P944</f>
        <v>0</v>
      </c>
      <c r="P944" s="33">
        <f>+NB.Hour!N944</f>
        <v>135.11921104820001</v>
      </c>
      <c r="Q944" s="22">
        <f>+SUM(N944,MAX($E944-20,0)*INDEX(Inputs!$F$24:$F$35,MATCH($D944,Inputs!$B$24:$B$35,0)),MAX($F944-20,0)*INDEX(Inputs!$G$24:$G$35,MATCH($D944,Inputs!$B$24:$B$35,0)))</f>
        <v>188.1016651374</v>
      </c>
      <c r="R944" s="22">
        <f>+SUM(O944,MAX($E944-20,0)*INDEX(Inputs!$F$24:$F$35,MATCH($D944,Inputs!$B$24:$B$35,0)),MAX($F944-20,0)*INDEX(Inputs!$G$24:$G$35,MATCH($D944,Inputs!$B$24:$B$35,0)))</f>
        <v>6.18</v>
      </c>
      <c r="S944" s="22">
        <f>+SUM(P944,MAX($E944-20,0)*INDEX(Inputs!$F$24:$F$35,MATCH($D944,Inputs!$B$24:$B$35,0)),MAX($F944-20,0)*INDEX(Inputs!$G$24:$G$35,MATCH($D944,Inputs!$B$24:$B$35,0)))</f>
        <v>141.29921104820002</v>
      </c>
      <c r="U944" s="19"/>
    </row>
    <row r="945" spans="2:21" s="46" customFormat="1" x14ac:dyDescent="0.25">
      <c r="B945" s="48" t="s">
        <v>177</v>
      </c>
      <c r="C945" s="8">
        <v>2021</v>
      </c>
      <c r="D945" s="37">
        <v>1</v>
      </c>
      <c r="E945" s="49">
        <f>Data!J945</f>
        <v>8</v>
      </c>
      <c r="F945" s="49">
        <f>+Data!I945</f>
        <v>8.1280000000000001</v>
      </c>
      <c r="G945" s="31">
        <f>+NEM!G945</f>
        <v>87.367900000000077</v>
      </c>
      <c r="H945" s="31">
        <f>NoSolar!E945</f>
        <v>805.07180000000005</v>
      </c>
      <c r="I945" s="31">
        <f>+NEM!M945</f>
        <v>0</v>
      </c>
      <c r="J945" s="31">
        <f>+NB.Hour!E945</f>
        <v>751.31180000000006</v>
      </c>
      <c r="K945" s="67">
        <v>0</v>
      </c>
      <c r="L945" s="31">
        <f>+-MIN(NEM!G945,0)</f>
        <v>0</v>
      </c>
      <c r="M945" s="31">
        <f>NB.Hour!H945</f>
        <v>663.94389999999999</v>
      </c>
      <c r="N945" s="33">
        <f>NoSolar!H945</f>
        <v>76.274112475600006</v>
      </c>
      <c r="O945" s="33">
        <f>+NEM!P945</f>
        <v>0</v>
      </c>
      <c r="P945" s="33">
        <f>+NB.Hour!N945</f>
        <v>0</v>
      </c>
      <c r="Q945" s="22">
        <f>+SUM(N945,MAX($E945-20,0)*INDEX(Inputs!$F$24:$F$35,MATCH($D945,Inputs!$B$24:$B$35,0)),MAX($F945-20,0)*INDEX(Inputs!$G$24:$G$35,MATCH($D945,Inputs!$B$24:$B$35,0)))</f>
        <v>76.274112475600006</v>
      </c>
      <c r="R945" s="22">
        <f>+SUM(O945,MAX($E945-20,0)*INDEX(Inputs!$F$24:$F$35,MATCH($D945,Inputs!$B$24:$B$35,0)),MAX($F945-20,0)*INDEX(Inputs!$G$24:$G$35,MATCH($D945,Inputs!$B$24:$B$35,0)))</f>
        <v>0</v>
      </c>
      <c r="S945" s="22">
        <f>+SUM(P945,MAX($E945-20,0)*INDEX(Inputs!$F$24:$F$35,MATCH($D945,Inputs!$B$24:$B$35,0)),MAX($F945-20,0)*INDEX(Inputs!$G$24:$G$35,MATCH($D945,Inputs!$B$24:$B$35,0)))</f>
        <v>0</v>
      </c>
      <c r="U945" s="19"/>
    </row>
    <row r="946" spans="2:21" s="46" customFormat="1" x14ac:dyDescent="0.25">
      <c r="B946" s="48" t="s">
        <v>177</v>
      </c>
      <c r="C946" s="8">
        <v>2021</v>
      </c>
      <c r="D946" s="37">
        <v>2</v>
      </c>
      <c r="E946" s="49">
        <f>Data!J946</f>
        <v>8</v>
      </c>
      <c r="F946" s="49">
        <f>+Data!I946</f>
        <v>8.0640000000000001</v>
      </c>
      <c r="G946" s="31">
        <f>+NEM!G946</f>
        <v>-1958.0319999999999</v>
      </c>
      <c r="H946" s="31">
        <f>NoSolar!E946</f>
        <v>918.18399999999997</v>
      </c>
      <c r="I946" s="31">
        <f>+NEM!M946</f>
        <v>0</v>
      </c>
      <c r="J946" s="31">
        <f>+NB.Hour!E946</f>
        <v>406.59199999999998</v>
      </c>
      <c r="K946" s="67">
        <v>0</v>
      </c>
      <c r="L946" s="31">
        <f>+-MIN(NEM!G946,0)</f>
        <v>1958.0319999999999</v>
      </c>
      <c r="M946" s="31">
        <f>NB.Hour!H946</f>
        <v>2364.6239999999998</v>
      </c>
      <c r="N946" s="33">
        <f>NoSolar!H946</f>
        <v>86.990588528000004</v>
      </c>
      <c r="O946" s="33">
        <f>+NEM!P946</f>
        <v>0</v>
      </c>
      <c r="P946" s="33">
        <f>+NB.Hour!N946</f>
        <v>0</v>
      </c>
      <c r="Q946" s="22">
        <f>+SUM(N946,MAX($E946-20,0)*INDEX(Inputs!$F$24:$F$35,MATCH($D946,Inputs!$B$24:$B$35,0)),MAX($F946-20,0)*INDEX(Inputs!$G$24:$G$35,MATCH($D946,Inputs!$B$24:$B$35,0)))</f>
        <v>86.990588528000004</v>
      </c>
      <c r="R946" s="22">
        <f>+SUM(O946,MAX($E946-20,0)*INDEX(Inputs!$F$24:$F$35,MATCH($D946,Inputs!$B$24:$B$35,0)),MAX($F946-20,0)*INDEX(Inputs!$G$24:$G$35,MATCH($D946,Inputs!$B$24:$B$35,0)))</f>
        <v>0</v>
      </c>
      <c r="S946" s="22">
        <f>+SUM(P946,MAX($E946-20,0)*INDEX(Inputs!$F$24:$F$35,MATCH($D946,Inputs!$B$24:$B$35,0)),MAX($F946-20,0)*INDEX(Inputs!$G$24:$G$35,MATCH($D946,Inputs!$B$24:$B$35,0)))</f>
        <v>0</v>
      </c>
      <c r="U946" s="19"/>
    </row>
    <row r="947" spans="2:21" s="46" customFormat="1" x14ac:dyDescent="0.25">
      <c r="B947" s="48" t="s">
        <v>177</v>
      </c>
      <c r="C947" s="8">
        <v>2021</v>
      </c>
      <c r="D947" s="37">
        <v>3</v>
      </c>
      <c r="E947" s="49">
        <f>Data!J947</f>
        <v>8</v>
      </c>
      <c r="F947" s="49">
        <f>+Data!I947</f>
        <v>8.1280000000000001</v>
      </c>
      <c r="G947" s="31">
        <f>+NEM!G947</f>
        <v>-3155.3907000000004</v>
      </c>
      <c r="H947" s="31">
        <f>NoSolar!E947</f>
        <v>1162.8571999999999</v>
      </c>
      <c r="I947" s="31">
        <f>+NEM!M947</f>
        <v>0</v>
      </c>
      <c r="J947" s="31">
        <f>+NB.Hour!E947</f>
        <v>538.76979999999969</v>
      </c>
      <c r="K947" s="67">
        <v>0</v>
      </c>
      <c r="L947" s="31">
        <f>+-MIN(NEM!G947,0)</f>
        <v>3155.3907000000004</v>
      </c>
      <c r="M947" s="31">
        <f>NB.Hour!H947</f>
        <v>3694.1605</v>
      </c>
      <c r="N947" s="33">
        <f>NoSolar!H947</f>
        <v>110.17141684240001</v>
      </c>
      <c r="O947" s="33">
        <f>+NEM!P947</f>
        <v>0</v>
      </c>
      <c r="P947" s="33">
        <f>+NB.Hour!N947</f>
        <v>0</v>
      </c>
      <c r="Q947" s="22">
        <f>+SUM(N947,MAX($E947-20,0)*INDEX(Inputs!$F$24:$F$35,MATCH($D947,Inputs!$B$24:$B$35,0)),MAX($F947-20,0)*INDEX(Inputs!$G$24:$G$35,MATCH($D947,Inputs!$B$24:$B$35,0)))</f>
        <v>110.17141684240001</v>
      </c>
      <c r="R947" s="22">
        <f>+SUM(O947,MAX($E947-20,0)*INDEX(Inputs!$F$24:$F$35,MATCH($D947,Inputs!$B$24:$B$35,0)),MAX($F947-20,0)*INDEX(Inputs!$G$24:$G$35,MATCH($D947,Inputs!$B$24:$B$35,0)))</f>
        <v>0</v>
      </c>
      <c r="S947" s="22">
        <f>+SUM(P947,MAX($E947-20,0)*INDEX(Inputs!$F$24:$F$35,MATCH($D947,Inputs!$B$24:$B$35,0)),MAX($F947-20,0)*INDEX(Inputs!$G$24:$G$35,MATCH($D947,Inputs!$B$24:$B$35,0)))</f>
        <v>0</v>
      </c>
      <c r="U947" s="19"/>
    </row>
    <row r="948" spans="2:21" s="46" customFormat="1" x14ac:dyDescent="0.25">
      <c r="B948" s="48" t="s">
        <v>177</v>
      </c>
      <c r="C948" s="8">
        <v>2021</v>
      </c>
      <c r="D948" s="37">
        <v>4</v>
      </c>
      <c r="E948" s="49">
        <f>Data!J948</f>
        <v>8</v>
      </c>
      <c r="F948" s="49">
        <f>+Data!I948</f>
        <v>8.0640000000000001</v>
      </c>
      <c r="G948" s="31">
        <f>+NEM!G948</f>
        <v>-3424.8240000000001</v>
      </c>
      <c r="H948" s="31">
        <f>NoSolar!E948</f>
        <v>963.56</v>
      </c>
      <c r="I948" s="31">
        <f>+NEM!M948</f>
        <v>0</v>
      </c>
      <c r="J948" s="31">
        <f>+NB.Hour!E948</f>
        <v>443.34399999999999</v>
      </c>
      <c r="K948" s="67">
        <v>0</v>
      </c>
      <c r="L948" s="31">
        <f>+-MIN(NEM!G948,0)</f>
        <v>3424.8240000000001</v>
      </c>
      <c r="M948" s="31">
        <f>NB.Hour!H948</f>
        <v>3868.1680000000001</v>
      </c>
      <c r="N948" s="33">
        <f>NoSolar!H948</f>
        <v>91.289601520000005</v>
      </c>
      <c r="O948" s="33">
        <f>+NEM!P948</f>
        <v>0</v>
      </c>
      <c r="P948" s="33">
        <f>+NB.Hour!N948</f>
        <v>0</v>
      </c>
      <c r="Q948" s="22">
        <f>+SUM(N948,MAX($E948-20,0)*INDEX(Inputs!$F$24:$F$35,MATCH($D948,Inputs!$B$24:$B$35,0)),MAX($F948-20,0)*INDEX(Inputs!$G$24:$G$35,MATCH($D948,Inputs!$B$24:$B$35,0)))</f>
        <v>91.289601520000005</v>
      </c>
      <c r="R948" s="22">
        <f>+SUM(O948,MAX($E948-20,0)*INDEX(Inputs!$F$24:$F$35,MATCH($D948,Inputs!$B$24:$B$35,0)),MAX($F948-20,0)*INDEX(Inputs!$G$24:$G$35,MATCH($D948,Inputs!$B$24:$B$35,0)))</f>
        <v>0</v>
      </c>
      <c r="S948" s="22">
        <f>+SUM(P948,MAX($E948-20,0)*INDEX(Inputs!$F$24:$F$35,MATCH($D948,Inputs!$B$24:$B$35,0)),MAX($F948-20,0)*INDEX(Inputs!$G$24:$G$35,MATCH($D948,Inputs!$B$24:$B$35,0)))</f>
        <v>0</v>
      </c>
      <c r="U948" s="19"/>
    </row>
    <row r="949" spans="2:21" s="46" customFormat="1" x14ac:dyDescent="0.25">
      <c r="B949" s="48" t="s">
        <v>177</v>
      </c>
      <c r="C949" s="8">
        <v>2021</v>
      </c>
      <c r="D949" s="37">
        <v>5</v>
      </c>
      <c r="E949" s="49">
        <f>Data!J949</f>
        <v>8</v>
      </c>
      <c r="F949" s="49">
        <f>+Data!I949</f>
        <v>8.0640000000000001</v>
      </c>
      <c r="G949" s="31">
        <f>+NEM!G949</f>
        <v>-3622.4857999999999</v>
      </c>
      <c r="H949" s="31">
        <f>NoSolar!E949</f>
        <v>838.53800000000001</v>
      </c>
      <c r="I949" s="31">
        <f>+NEM!M949</f>
        <v>0</v>
      </c>
      <c r="J949" s="31">
        <f>+NB.Hour!E949</f>
        <v>321.53899999999999</v>
      </c>
      <c r="K949" s="67">
        <v>0</v>
      </c>
      <c r="L949" s="31">
        <f>+-MIN(NEM!G949,0)</f>
        <v>3622.4857999999999</v>
      </c>
      <c r="M949" s="31">
        <f>NB.Hour!H949</f>
        <v>3944.0248000000001</v>
      </c>
      <c r="N949" s="33">
        <f>NoSolar!H949</f>
        <v>79.444767196000001</v>
      </c>
      <c r="O949" s="33">
        <f>+NEM!P949</f>
        <v>0</v>
      </c>
      <c r="P949" s="33">
        <f>+NB.Hour!N949</f>
        <v>0</v>
      </c>
      <c r="Q949" s="22">
        <f>+SUM(N949,MAX($E949-20,0)*INDEX(Inputs!$F$24:$F$35,MATCH($D949,Inputs!$B$24:$B$35,0)),MAX($F949-20,0)*INDEX(Inputs!$G$24:$G$35,MATCH($D949,Inputs!$B$24:$B$35,0)))</f>
        <v>79.444767196000001</v>
      </c>
      <c r="R949" s="22">
        <f>+SUM(O949,MAX($E949-20,0)*INDEX(Inputs!$F$24:$F$35,MATCH($D949,Inputs!$B$24:$B$35,0)),MAX($F949-20,0)*INDEX(Inputs!$G$24:$G$35,MATCH($D949,Inputs!$B$24:$B$35,0)))</f>
        <v>0</v>
      </c>
      <c r="S949" s="22">
        <f>+SUM(P949,MAX($E949-20,0)*INDEX(Inputs!$F$24:$F$35,MATCH($D949,Inputs!$B$24:$B$35,0)),MAX($F949-20,0)*INDEX(Inputs!$G$24:$G$35,MATCH($D949,Inputs!$B$24:$B$35,0)))</f>
        <v>0</v>
      </c>
      <c r="U949" s="19"/>
    </row>
    <row r="950" spans="2:21" s="46" customFormat="1" x14ac:dyDescent="0.25">
      <c r="B950" s="48" t="s">
        <v>177</v>
      </c>
      <c r="C950" s="8">
        <v>2021</v>
      </c>
      <c r="D950" s="37">
        <v>6</v>
      </c>
      <c r="E950" s="49">
        <f>Data!J950</f>
        <v>8</v>
      </c>
      <c r="F950" s="49">
        <f>+Data!I950</f>
        <v>8</v>
      </c>
      <c r="G950" s="31">
        <f>+NEM!G950</f>
        <v>-3095.0160999999998</v>
      </c>
      <c r="H950" s="31">
        <f>NoSolar!E950</f>
        <v>1724.8079</v>
      </c>
      <c r="I950" s="31">
        <f>+NEM!M950</f>
        <v>0</v>
      </c>
      <c r="J950" s="31">
        <f>+NB.Hour!E950</f>
        <v>902.65599999999995</v>
      </c>
      <c r="K950" s="67">
        <v>0</v>
      </c>
      <c r="L950" s="31">
        <f>+-MIN(NEM!G950,0)</f>
        <v>3095.0160999999998</v>
      </c>
      <c r="M950" s="31">
        <f>NB.Hour!H950</f>
        <v>3997.6720999999998</v>
      </c>
      <c r="N950" s="33">
        <f>NoSolar!H950</f>
        <v>181.53603147499999</v>
      </c>
      <c r="O950" s="33">
        <f>+NEM!P950</f>
        <v>0</v>
      </c>
      <c r="P950" s="33">
        <f>+NB.Hour!N950</f>
        <v>0</v>
      </c>
      <c r="Q950" s="22">
        <f>+SUM(N950,MAX($E950-20,0)*INDEX(Inputs!$F$24:$F$35,MATCH($D950,Inputs!$B$24:$B$35,0)),MAX($F950-20,0)*INDEX(Inputs!$G$24:$G$35,MATCH($D950,Inputs!$B$24:$B$35,0)))</f>
        <v>181.53603147499999</v>
      </c>
      <c r="R950" s="22">
        <f>+SUM(O950,MAX($E950-20,0)*INDEX(Inputs!$F$24:$F$35,MATCH($D950,Inputs!$B$24:$B$35,0)),MAX($F950-20,0)*INDEX(Inputs!$G$24:$G$35,MATCH($D950,Inputs!$B$24:$B$35,0)))</f>
        <v>0</v>
      </c>
      <c r="S950" s="22">
        <f>+SUM(P950,MAX($E950-20,0)*INDEX(Inputs!$F$24:$F$35,MATCH($D950,Inputs!$B$24:$B$35,0)),MAX($F950-20,0)*INDEX(Inputs!$G$24:$G$35,MATCH($D950,Inputs!$B$24:$B$35,0)))</f>
        <v>0</v>
      </c>
      <c r="U950" s="19"/>
    </row>
    <row r="951" spans="2:21" s="46" customFormat="1" x14ac:dyDescent="0.25">
      <c r="B951" s="48" t="s">
        <v>177</v>
      </c>
      <c r="C951" s="8">
        <v>2021</v>
      </c>
      <c r="D951" s="37">
        <v>7</v>
      </c>
      <c r="E951" s="49">
        <f>Data!J951</f>
        <v>8</v>
      </c>
      <c r="F951" s="49">
        <f>+Data!I951</f>
        <v>8.0640000000000001</v>
      </c>
      <c r="G951" s="31">
        <f>+NEM!G951</f>
        <v>-2502.3040000000001</v>
      </c>
      <c r="H951" s="31">
        <f>NoSolar!E951</f>
        <v>1471.1679999999999</v>
      </c>
      <c r="I951" s="31">
        <f>+NEM!M951</f>
        <v>0</v>
      </c>
      <c r="J951" s="31">
        <f>+NB.Hour!E951</f>
        <v>901.024</v>
      </c>
      <c r="K951" s="67">
        <v>0</v>
      </c>
      <c r="L951" s="31">
        <f>+-MIN(NEM!G951,0)</f>
        <v>2502.3040000000001</v>
      </c>
      <c r="M951" s="31">
        <f>NB.Hour!H951</f>
        <v>3403.328</v>
      </c>
      <c r="N951" s="33">
        <f>NoSolar!H951</f>
        <v>154.84043199999999</v>
      </c>
      <c r="O951" s="33">
        <f>+NEM!P951</f>
        <v>0</v>
      </c>
      <c r="P951" s="33">
        <f>+NB.Hour!N951</f>
        <v>0</v>
      </c>
      <c r="Q951" s="22">
        <f>+SUM(N951,MAX($E951-20,0)*INDEX(Inputs!$F$24:$F$35,MATCH($D951,Inputs!$B$24:$B$35,0)),MAX($F951-20,0)*INDEX(Inputs!$G$24:$G$35,MATCH($D951,Inputs!$B$24:$B$35,0)))</f>
        <v>154.84043199999999</v>
      </c>
      <c r="R951" s="22">
        <f>+SUM(O951,MAX($E951-20,0)*INDEX(Inputs!$F$24:$F$35,MATCH($D951,Inputs!$B$24:$B$35,0)),MAX($F951-20,0)*INDEX(Inputs!$G$24:$G$35,MATCH($D951,Inputs!$B$24:$B$35,0)))</f>
        <v>0</v>
      </c>
      <c r="S951" s="22">
        <f>+SUM(P951,MAX($E951-20,0)*INDEX(Inputs!$F$24:$F$35,MATCH($D951,Inputs!$B$24:$B$35,0)),MAX($F951-20,0)*INDEX(Inputs!$G$24:$G$35,MATCH($D951,Inputs!$B$24:$B$35,0)))</f>
        <v>0</v>
      </c>
      <c r="U951" s="19"/>
    </row>
    <row r="952" spans="2:21" s="46" customFormat="1" x14ac:dyDescent="0.25">
      <c r="B952" s="48" t="s">
        <v>177</v>
      </c>
      <c r="C952" s="8">
        <v>2021</v>
      </c>
      <c r="D952" s="37">
        <v>8</v>
      </c>
      <c r="E952" s="49">
        <f>Data!J952</f>
        <v>8</v>
      </c>
      <c r="F952" s="49">
        <f>+Data!I952</f>
        <v>8.1280000000000001</v>
      </c>
      <c r="G952" s="31">
        <f>+NEM!G952</f>
        <v>-3240.5280000000002</v>
      </c>
      <c r="H952" s="31">
        <f>NoSolar!E952</f>
        <v>702.94399999999996</v>
      </c>
      <c r="I952" s="31">
        <f>+NEM!M952</f>
        <v>0</v>
      </c>
      <c r="J952" s="31">
        <f>+NB.Hour!E952</f>
        <v>319.88799999999998</v>
      </c>
      <c r="K952" s="67">
        <v>0</v>
      </c>
      <c r="L952" s="31">
        <f>+-MIN(NEM!G952,0)</f>
        <v>3240.5280000000002</v>
      </c>
      <c r="M952" s="31">
        <f>NB.Hour!H952</f>
        <v>3560.4160000000002</v>
      </c>
      <c r="N952" s="33">
        <f>NoSolar!H952</f>
        <v>73.984855999999994</v>
      </c>
      <c r="O952" s="33">
        <f>+NEM!P952</f>
        <v>0</v>
      </c>
      <c r="P952" s="33">
        <f>+NB.Hour!N952</f>
        <v>0</v>
      </c>
      <c r="Q952" s="22">
        <f>+SUM(N952,MAX($E952-20,0)*INDEX(Inputs!$F$24:$F$35,MATCH($D952,Inputs!$B$24:$B$35,0)),MAX($F952-20,0)*INDEX(Inputs!$G$24:$G$35,MATCH($D952,Inputs!$B$24:$B$35,0)))</f>
        <v>73.984855999999994</v>
      </c>
      <c r="R952" s="22">
        <f>+SUM(O952,MAX($E952-20,0)*INDEX(Inputs!$F$24:$F$35,MATCH($D952,Inputs!$B$24:$B$35,0)),MAX($F952-20,0)*INDEX(Inputs!$G$24:$G$35,MATCH($D952,Inputs!$B$24:$B$35,0)))</f>
        <v>0</v>
      </c>
      <c r="S952" s="22">
        <f>+SUM(P952,MAX($E952-20,0)*INDEX(Inputs!$F$24:$F$35,MATCH($D952,Inputs!$B$24:$B$35,0)),MAX($F952-20,0)*INDEX(Inputs!$G$24:$G$35,MATCH($D952,Inputs!$B$24:$B$35,0)))</f>
        <v>0</v>
      </c>
      <c r="U952" s="19"/>
    </row>
    <row r="953" spans="2:21" s="46" customFormat="1" x14ac:dyDescent="0.25">
      <c r="B953" s="48" t="s">
        <v>177</v>
      </c>
      <c r="C953" s="8">
        <v>2021</v>
      </c>
      <c r="D953" s="37">
        <v>9</v>
      </c>
      <c r="E953" s="49">
        <f>Data!J953</f>
        <v>8</v>
      </c>
      <c r="F953" s="49">
        <f>+Data!I953</f>
        <v>8.1920000000000002</v>
      </c>
      <c r="G953" s="31">
        <f>+NEM!G953</f>
        <v>-3453.7759999999998</v>
      </c>
      <c r="H953" s="31">
        <f>NoSolar!E953</f>
        <v>677.93200000000002</v>
      </c>
      <c r="I953" s="31">
        <f>+NEM!M953</f>
        <v>0</v>
      </c>
      <c r="J953" s="31">
        <f>+NB.Hour!E953</f>
        <v>342.78800000000001</v>
      </c>
      <c r="K953" s="67">
        <v>0</v>
      </c>
      <c r="L953" s="31">
        <f>+-MIN(NEM!G953,0)</f>
        <v>3453.7759999999998</v>
      </c>
      <c r="M953" s="31">
        <f>NB.Hour!H953</f>
        <v>3796.5639999999999</v>
      </c>
      <c r="N953" s="33">
        <f>NoSolar!H953</f>
        <v>64.228633544000004</v>
      </c>
      <c r="O953" s="33">
        <f>+NEM!P953</f>
        <v>0</v>
      </c>
      <c r="P953" s="33">
        <f>+NB.Hour!N953</f>
        <v>0</v>
      </c>
      <c r="Q953" s="22">
        <f>+SUM(N953,MAX($E953-20,0)*INDEX(Inputs!$F$24:$F$35,MATCH($D953,Inputs!$B$24:$B$35,0)),MAX($F953-20,0)*INDEX(Inputs!$G$24:$G$35,MATCH($D953,Inputs!$B$24:$B$35,0)))</f>
        <v>64.228633544000004</v>
      </c>
      <c r="R953" s="22">
        <f>+SUM(O953,MAX($E953-20,0)*INDEX(Inputs!$F$24:$F$35,MATCH($D953,Inputs!$B$24:$B$35,0)),MAX($F953-20,0)*INDEX(Inputs!$G$24:$G$35,MATCH($D953,Inputs!$B$24:$B$35,0)))</f>
        <v>0</v>
      </c>
      <c r="S953" s="22">
        <f>+SUM(P953,MAX($E953-20,0)*INDEX(Inputs!$F$24:$F$35,MATCH($D953,Inputs!$B$24:$B$35,0)),MAX($F953-20,0)*INDEX(Inputs!$G$24:$G$35,MATCH($D953,Inputs!$B$24:$B$35,0)))</f>
        <v>0</v>
      </c>
      <c r="U953" s="19"/>
    </row>
    <row r="954" spans="2:21" s="46" customFormat="1" x14ac:dyDescent="0.25">
      <c r="B954" s="48" t="s">
        <v>177</v>
      </c>
      <c r="C954" s="8">
        <v>2021</v>
      </c>
      <c r="D954" s="37">
        <v>10</v>
      </c>
      <c r="E954" s="49">
        <f>Data!J954</f>
        <v>8</v>
      </c>
      <c r="F954" s="49">
        <f>+Data!I954</f>
        <v>8.0640000000000001</v>
      </c>
      <c r="G954" s="31">
        <f>+NEM!G954</f>
        <v>-2018.337</v>
      </c>
      <c r="H954" s="31">
        <f>NoSolar!E954</f>
        <v>928.899</v>
      </c>
      <c r="I954" s="31">
        <f>+NEM!M954</f>
        <v>0</v>
      </c>
      <c r="J954" s="31">
        <f>+NB.Hour!E954</f>
        <v>437.95009999999996</v>
      </c>
      <c r="K954" s="67">
        <v>0</v>
      </c>
      <c r="L954" s="31">
        <f>+-MIN(NEM!G954,0)</f>
        <v>2018.337</v>
      </c>
      <c r="M954" s="31">
        <f>NB.Hour!H954</f>
        <v>2456.2871</v>
      </c>
      <c r="N954" s="33">
        <f>NoSolar!H954</f>
        <v>88.005749058000006</v>
      </c>
      <c r="O954" s="33">
        <f>+NEM!P954</f>
        <v>0</v>
      </c>
      <c r="P954" s="33">
        <f>+NB.Hour!N954</f>
        <v>0</v>
      </c>
      <c r="Q954" s="22">
        <f>+SUM(N954,MAX($E954-20,0)*INDEX(Inputs!$F$24:$F$35,MATCH($D954,Inputs!$B$24:$B$35,0)),MAX($F954-20,0)*INDEX(Inputs!$G$24:$G$35,MATCH($D954,Inputs!$B$24:$B$35,0)))</f>
        <v>88.005749058000006</v>
      </c>
      <c r="R954" s="22">
        <f>+SUM(O954,MAX($E954-20,0)*INDEX(Inputs!$F$24:$F$35,MATCH($D954,Inputs!$B$24:$B$35,0)),MAX($F954-20,0)*INDEX(Inputs!$G$24:$G$35,MATCH($D954,Inputs!$B$24:$B$35,0)))</f>
        <v>0</v>
      </c>
      <c r="S954" s="22">
        <f>+SUM(P954,MAX($E954-20,0)*INDEX(Inputs!$F$24:$F$35,MATCH($D954,Inputs!$B$24:$B$35,0)),MAX($F954-20,0)*INDEX(Inputs!$G$24:$G$35,MATCH($D954,Inputs!$B$24:$B$35,0)))</f>
        <v>0</v>
      </c>
      <c r="U954" s="19"/>
    </row>
    <row r="955" spans="2:21" s="46" customFormat="1" x14ac:dyDescent="0.25">
      <c r="B955" s="48" t="s">
        <v>177</v>
      </c>
      <c r="C955" s="8">
        <v>2021</v>
      </c>
      <c r="D955" s="37">
        <v>11</v>
      </c>
      <c r="E955" s="49">
        <f>Data!J955</f>
        <v>8</v>
      </c>
      <c r="F955" s="49">
        <f>+Data!I955</f>
        <v>9.0048999999999992</v>
      </c>
      <c r="G955" s="31">
        <f>+NEM!G955</f>
        <v>-1875.6190000000001</v>
      </c>
      <c r="H955" s="31">
        <f>NoSolar!E955</f>
        <v>575.95899999999995</v>
      </c>
      <c r="I955" s="31">
        <f>+NEM!M955</f>
        <v>0</v>
      </c>
      <c r="J955" s="31">
        <f>+NB.Hour!E955</f>
        <v>373.02099999999973</v>
      </c>
      <c r="K955" s="67">
        <v>0</v>
      </c>
      <c r="L955" s="31">
        <f>+-MIN(NEM!G955,0)</f>
        <v>1875.6190000000001</v>
      </c>
      <c r="M955" s="31">
        <f>NB.Hour!H955</f>
        <v>2248.64</v>
      </c>
      <c r="N955" s="33">
        <f>NoSolar!H955</f>
        <v>54.567507577999997</v>
      </c>
      <c r="O955" s="33">
        <f>+NEM!P955</f>
        <v>0</v>
      </c>
      <c r="P955" s="33">
        <f>+NB.Hour!N955</f>
        <v>0</v>
      </c>
      <c r="Q955" s="22">
        <f>+SUM(N955,MAX($E955-20,0)*INDEX(Inputs!$F$24:$F$35,MATCH($D955,Inputs!$B$24:$B$35,0)),MAX($F955-20,0)*INDEX(Inputs!$G$24:$G$35,MATCH($D955,Inputs!$B$24:$B$35,0)))</f>
        <v>54.567507577999997</v>
      </c>
      <c r="R955" s="22">
        <f>+SUM(O955,MAX($E955-20,0)*INDEX(Inputs!$F$24:$F$35,MATCH($D955,Inputs!$B$24:$B$35,0)),MAX($F955-20,0)*INDEX(Inputs!$G$24:$G$35,MATCH($D955,Inputs!$B$24:$B$35,0)))</f>
        <v>0</v>
      </c>
      <c r="S955" s="22">
        <f>+SUM(P955,MAX($E955-20,0)*INDEX(Inputs!$F$24:$F$35,MATCH($D955,Inputs!$B$24:$B$35,0)),MAX($F955-20,0)*INDEX(Inputs!$G$24:$G$35,MATCH($D955,Inputs!$B$24:$B$35,0)))</f>
        <v>0</v>
      </c>
      <c r="U955" s="19"/>
    </row>
    <row r="956" spans="2:21" s="46" customFormat="1" x14ac:dyDescent="0.25">
      <c r="B956" s="48" t="s">
        <v>177</v>
      </c>
      <c r="C956" s="8">
        <v>2021</v>
      </c>
      <c r="D956" s="37">
        <v>12</v>
      </c>
      <c r="E956" s="49">
        <f>Data!J956</f>
        <v>8</v>
      </c>
      <c r="F956" s="49">
        <f>+Data!I956</f>
        <v>8.0640000000000001</v>
      </c>
      <c r="G956" s="31">
        <f>+NEM!G956</f>
        <v>-406.28399999999988</v>
      </c>
      <c r="H956" s="31">
        <f>NoSolar!E956</f>
        <v>792.41200000000003</v>
      </c>
      <c r="I956" s="31">
        <f>+NEM!M956</f>
        <v>0</v>
      </c>
      <c r="J956" s="31">
        <f>+NB.Hour!E956</f>
        <v>637.37390000000005</v>
      </c>
      <c r="K956" s="67">
        <v>0</v>
      </c>
      <c r="L956" s="31">
        <f>+-MIN(NEM!G956,0)</f>
        <v>406.28399999999988</v>
      </c>
      <c r="M956" s="31">
        <f>NB.Hour!H956</f>
        <v>1043.6578999999999</v>
      </c>
      <c r="N956" s="33">
        <f>NoSolar!H956</f>
        <v>75.074697704000002</v>
      </c>
      <c r="O956" s="33">
        <f>+NEM!P956</f>
        <v>0</v>
      </c>
      <c r="P956" s="33">
        <f>+NB.Hour!N956</f>
        <v>0</v>
      </c>
      <c r="Q956" s="22">
        <f>+SUM(N956,MAX($E956-20,0)*INDEX(Inputs!$F$24:$F$35,MATCH($D956,Inputs!$B$24:$B$35,0)),MAX($F956-20,0)*INDEX(Inputs!$G$24:$G$35,MATCH($D956,Inputs!$B$24:$B$35,0)))</f>
        <v>75.074697704000002</v>
      </c>
      <c r="R956" s="22">
        <f>+SUM(O956,MAX($E956-20,0)*INDEX(Inputs!$F$24:$F$35,MATCH($D956,Inputs!$B$24:$B$35,0)),MAX($F956-20,0)*INDEX(Inputs!$G$24:$G$35,MATCH($D956,Inputs!$B$24:$B$35,0)))</f>
        <v>0</v>
      </c>
      <c r="S956" s="22">
        <f>+SUM(P956,MAX($E956-20,0)*INDEX(Inputs!$F$24:$F$35,MATCH($D956,Inputs!$B$24:$B$35,0)),MAX($F956-20,0)*INDEX(Inputs!$G$24:$G$35,MATCH($D956,Inputs!$B$24:$B$35,0)))</f>
        <v>0</v>
      </c>
      <c r="U956" s="19"/>
    </row>
    <row r="957" spans="2:21" s="46" customFormat="1" x14ac:dyDescent="0.25">
      <c r="B957" s="48" t="s">
        <v>178</v>
      </c>
      <c r="C957" s="8">
        <v>2021</v>
      </c>
      <c r="D957" s="37">
        <v>1</v>
      </c>
      <c r="E957" s="49">
        <f>Data!J957</f>
        <v>51</v>
      </c>
      <c r="F957" s="49">
        <f>+Data!I957</f>
        <v>56.304000000000002</v>
      </c>
      <c r="G957" s="31">
        <f>+NEM!G957</f>
        <v>25337.084900000002</v>
      </c>
      <c r="H957" s="31">
        <f>NoSolar!E957</f>
        <v>25905.024000000001</v>
      </c>
      <c r="I957" s="31">
        <f>+NEM!M957</f>
        <v>25337.084900000002</v>
      </c>
      <c r="J957" s="31">
        <f>+NB.Hour!E957</f>
        <v>25337.084900000002</v>
      </c>
      <c r="K957" s="67">
        <v>0</v>
      </c>
      <c r="L957" s="31">
        <f>+-MIN(NEM!G957,0)</f>
        <v>0</v>
      </c>
      <c r="M957" s="31">
        <f>NB.Hour!H957</f>
        <v>0</v>
      </c>
      <c r="N957" s="33">
        <f>NoSolar!H957</f>
        <v>1245.9904407039999</v>
      </c>
      <c r="O957" s="33">
        <f>+NEM!P957</f>
        <v>1220.8898042404001</v>
      </c>
      <c r="P957" s="33">
        <f>+NB.Hour!N957</f>
        <v>1220.8898042404001</v>
      </c>
      <c r="Q957" s="22">
        <f>+SUM(N957,MAX($E957-20,0)*INDEX(Inputs!$F$24:$F$35,MATCH($D957,Inputs!$B$24:$B$35,0)),MAX($F957-20,0)*INDEX(Inputs!$G$24:$G$35,MATCH($D957,Inputs!$B$24:$B$35,0)))</f>
        <v>1439.4732407039999</v>
      </c>
      <c r="R957" s="22">
        <f>+SUM(O957,MAX($E957-20,0)*INDEX(Inputs!$F$24:$F$35,MATCH($D957,Inputs!$B$24:$B$35,0)),MAX($F957-20,0)*INDEX(Inputs!$G$24:$G$35,MATCH($D957,Inputs!$B$24:$B$35,0)))</f>
        <v>1414.3726042404001</v>
      </c>
      <c r="S957" s="22">
        <f>+SUM(P957,MAX($E957-20,0)*INDEX(Inputs!$F$24:$F$35,MATCH($D957,Inputs!$B$24:$B$35,0)),MAX($F957-20,0)*INDEX(Inputs!$G$24:$G$35,MATCH($D957,Inputs!$B$24:$B$35,0)))</f>
        <v>1414.3726042404001</v>
      </c>
      <c r="U957" s="19"/>
    </row>
    <row r="958" spans="2:21" s="46" customFormat="1" x14ac:dyDescent="0.25">
      <c r="B958" s="48" t="s">
        <v>178</v>
      </c>
      <c r="C958" s="8">
        <v>2021</v>
      </c>
      <c r="D958" s="37">
        <v>2</v>
      </c>
      <c r="E958" s="49">
        <f>Data!J958</f>
        <v>54</v>
      </c>
      <c r="F958" s="49">
        <f>+Data!I958</f>
        <v>51.768000000000001</v>
      </c>
      <c r="G958" s="31">
        <f>+NEM!G958</f>
        <v>24266.4653</v>
      </c>
      <c r="H958" s="31">
        <f>NoSolar!E958</f>
        <v>25006.407999999999</v>
      </c>
      <c r="I958" s="31">
        <f>+NEM!M958</f>
        <v>24266.4653</v>
      </c>
      <c r="J958" s="31">
        <f>+NB.Hour!E958</f>
        <v>24266.4653</v>
      </c>
      <c r="K958" s="67">
        <v>0</v>
      </c>
      <c r="L958" s="31">
        <f>+-MIN(NEM!G958,0)</f>
        <v>0</v>
      </c>
      <c r="M958" s="31">
        <f>NB.Hour!H958</f>
        <v>0</v>
      </c>
      <c r="N958" s="33">
        <f>NoSolar!H958</f>
        <v>1206.2752079679999</v>
      </c>
      <c r="O958" s="33">
        <f>+NEM!P958</f>
        <v>1173.5727003988</v>
      </c>
      <c r="P958" s="33">
        <f>+NB.Hour!N958</f>
        <v>1173.5727003988</v>
      </c>
      <c r="Q958" s="22">
        <f>+SUM(N958,MAX($E958-20,0)*INDEX(Inputs!$F$24:$F$35,MATCH($D958,Inputs!$B$24:$B$35,0)),MAX($F958-20,0)*INDEX(Inputs!$G$24:$G$35,MATCH($D958,Inputs!$B$24:$B$35,0)))</f>
        <v>1382.6628079679999</v>
      </c>
      <c r="R958" s="22">
        <f>+SUM(O958,MAX($E958-20,0)*INDEX(Inputs!$F$24:$F$35,MATCH($D958,Inputs!$B$24:$B$35,0)),MAX($F958-20,0)*INDEX(Inputs!$G$24:$G$35,MATCH($D958,Inputs!$B$24:$B$35,0)))</f>
        <v>1349.9603003988</v>
      </c>
      <c r="S958" s="22">
        <f>+SUM(P958,MAX($E958-20,0)*INDEX(Inputs!$F$24:$F$35,MATCH($D958,Inputs!$B$24:$B$35,0)),MAX($F958-20,0)*INDEX(Inputs!$G$24:$G$35,MATCH($D958,Inputs!$B$24:$B$35,0)))</f>
        <v>1349.9603003988</v>
      </c>
      <c r="U958" s="19"/>
    </row>
    <row r="959" spans="2:21" s="46" customFormat="1" x14ac:dyDescent="0.25">
      <c r="B959" s="48" t="s">
        <v>178</v>
      </c>
      <c r="C959" s="8">
        <v>2021</v>
      </c>
      <c r="D959" s="37">
        <v>3</v>
      </c>
      <c r="E959" s="49">
        <f>Data!J959</f>
        <v>54</v>
      </c>
      <c r="F959" s="49">
        <f>+Data!I959</f>
        <v>83.031999999999996</v>
      </c>
      <c r="G959" s="31">
        <f>+NEM!G959</f>
        <v>16880.175199999998</v>
      </c>
      <c r="H959" s="31">
        <f>NoSolar!E959</f>
        <v>18404.295999999998</v>
      </c>
      <c r="I959" s="31">
        <f>+NEM!M959</f>
        <v>16880.175199999998</v>
      </c>
      <c r="J959" s="31">
        <f>+NB.Hour!E959</f>
        <v>16880.175199999998</v>
      </c>
      <c r="K959" s="67">
        <v>0</v>
      </c>
      <c r="L959" s="31">
        <f>+-MIN(NEM!G959,0)</f>
        <v>0</v>
      </c>
      <c r="M959" s="31">
        <f>NB.Hour!H959</f>
        <v>0</v>
      </c>
      <c r="N959" s="33">
        <f>NoSolar!H959</f>
        <v>914.48826601600001</v>
      </c>
      <c r="O959" s="33">
        <f>+NEM!P959</f>
        <v>847.12822313919992</v>
      </c>
      <c r="P959" s="33">
        <f>+NB.Hour!N959</f>
        <v>847.12822313919992</v>
      </c>
      <c r="Q959" s="22">
        <f>+SUM(N959,MAX($E959-20,0)*INDEX(Inputs!$F$24:$F$35,MATCH($D959,Inputs!$B$24:$B$35,0)),MAX($F959-20,0)*INDEX(Inputs!$G$24:$G$35,MATCH($D959,Inputs!$B$24:$B$35,0)))</f>
        <v>1230.000666016</v>
      </c>
      <c r="R959" s="22">
        <f>+SUM(O959,MAX($E959-20,0)*INDEX(Inputs!$F$24:$F$35,MATCH($D959,Inputs!$B$24:$B$35,0)),MAX($F959-20,0)*INDEX(Inputs!$G$24:$G$35,MATCH($D959,Inputs!$B$24:$B$35,0)))</f>
        <v>1162.6406231391998</v>
      </c>
      <c r="S959" s="22">
        <f>+SUM(P959,MAX($E959-20,0)*INDEX(Inputs!$F$24:$F$35,MATCH($D959,Inputs!$B$24:$B$35,0)),MAX($F959-20,0)*INDEX(Inputs!$G$24:$G$35,MATCH($D959,Inputs!$B$24:$B$35,0)))</f>
        <v>1162.6406231391998</v>
      </c>
      <c r="U959" s="19"/>
    </row>
    <row r="960" spans="2:21" s="46" customFormat="1" x14ac:dyDescent="0.25">
      <c r="B960" s="48" t="s">
        <v>178</v>
      </c>
      <c r="C960" s="8">
        <v>2021</v>
      </c>
      <c r="D960" s="37">
        <v>4</v>
      </c>
      <c r="E960" s="49">
        <f>Data!J960</f>
        <v>54</v>
      </c>
      <c r="F960" s="49">
        <f>+Data!I960</f>
        <v>36.04</v>
      </c>
      <c r="G960" s="31">
        <f>+NEM!G960</f>
        <v>11109.9645</v>
      </c>
      <c r="H960" s="31">
        <f>NoSolar!E960</f>
        <v>12857.056</v>
      </c>
      <c r="I960" s="31">
        <f>+NEM!M960</f>
        <v>11109.9645</v>
      </c>
      <c r="J960" s="31">
        <f>+NB.Hour!E960</f>
        <v>11112.526900000001</v>
      </c>
      <c r="K960" s="67">
        <v>0</v>
      </c>
      <c r="L960" s="31">
        <f>+-MIN(NEM!G960,0)</f>
        <v>0</v>
      </c>
      <c r="M960" s="31">
        <f>NB.Hour!H960</f>
        <v>2.5623999999999998</v>
      </c>
      <c r="N960" s="33">
        <f>NoSolar!H960</f>
        <v>669.32244697600004</v>
      </c>
      <c r="O960" s="33">
        <f>+NEM!P960</f>
        <v>592.10799104199998</v>
      </c>
      <c r="P960" s="33">
        <f>+NB.Hour!N960</f>
        <v>592.12435452839998</v>
      </c>
      <c r="Q960" s="22">
        <f>+SUM(N960,MAX($E960-20,0)*INDEX(Inputs!$F$24:$F$35,MATCH($D960,Inputs!$B$24:$B$35,0)),MAX($F960-20,0)*INDEX(Inputs!$G$24:$G$35,MATCH($D960,Inputs!$B$24:$B$35,0)))</f>
        <v>775.72044697600006</v>
      </c>
      <c r="R960" s="22">
        <f>+SUM(O960,MAX($E960-20,0)*INDEX(Inputs!$F$24:$F$35,MATCH($D960,Inputs!$B$24:$B$35,0)),MAX($F960-20,0)*INDEX(Inputs!$G$24:$G$35,MATCH($D960,Inputs!$B$24:$B$35,0)))</f>
        <v>698.50599104200001</v>
      </c>
      <c r="S960" s="22">
        <f>+SUM(P960,MAX($E960-20,0)*INDEX(Inputs!$F$24:$F$35,MATCH($D960,Inputs!$B$24:$B$35,0)),MAX($F960-20,0)*INDEX(Inputs!$G$24:$G$35,MATCH($D960,Inputs!$B$24:$B$35,0)))</f>
        <v>698.5223545284</v>
      </c>
      <c r="U960" s="19"/>
    </row>
    <row r="961" spans="2:21" s="46" customFormat="1" x14ac:dyDescent="0.25">
      <c r="B961" s="48" t="s">
        <v>178</v>
      </c>
      <c r="C961" s="8">
        <v>2021</v>
      </c>
      <c r="D961" s="37">
        <v>5</v>
      </c>
      <c r="E961" s="49">
        <f>Data!J961</f>
        <v>54</v>
      </c>
      <c r="F961" s="49">
        <f>+Data!I961</f>
        <v>22.936</v>
      </c>
      <c r="G961" s="31">
        <f>+NEM!G961</f>
        <v>5170.3130000000001</v>
      </c>
      <c r="H961" s="31">
        <f>NoSolar!E961</f>
        <v>7173.4560000000001</v>
      </c>
      <c r="I961" s="31">
        <f>+NEM!M961</f>
        <v>5170.3130000000001</v>
      </c>
      <c r="J961" s="31">
        <f>+NB.Hour!E961</f>
        <v>5291.8616000000002</v>
      </c>
      <c r="K961" s="67">
        <v>0</v>
      </c>
      <c r="L961" s="31">
        <f>+-MIN(NEM!G961,0)</f>
        <v>0</v>
      </c>
      <c r="M961" s="31">
        <f>NB.Hour!H961</f>
        <v>121.54859999999999</v>
      </c>
      <c r="N961" s="33">
        <f>NoSolar!H961</f>
        <v>418.13006137600001</v>
      </c>
      <c r="O961" s="33">
        <f>+NEM!P961</f>
        <v>329.59915334800002</v>
      </c>
      <c r="P961" s="33">
        <f>+NB.Hour!N961</f>
        <v>330.37536270760006</v>
      </c>
      <c r="Q961" s="22">
        <f>+SUM(N961,MAX($E961-20,0)*INDEX(Inputs!$F$24:$F$35,MATCH($D961,Inputs!$B$24:$B$35,0)),MAX($F961-20,0)*INDEX(Inputs!$G$24:$G$35,MATCH($D961,Inputs!$B$24:$B$35,0)))</f>
        <v>466.215261376</v>
      </c>
      <c r="R961" s="22">
        <f>+SUM(O961,MAX($E961-20,0)*INDEX(Inputs!$F$24:$F$35,MATCH($D961,Inputs!$B$24:$B$35,0)),MAX($F961-20,0)*INDEX(Inputs!$G$24:$G$35,MATCH($D961,Inputs!$B$24:$B$35,0)))</f>
        <v>377.684353348</v>
      </c>
      <c r="S961" s="22">
        <f>+SUM(P961,MAX($E961-20,0)*INDEX(Inputs!$F$24:$F$35,MATCH($D961,Inputs!$B$24:$B$35,0)),MAX($F961-20,0)*INDEX(Inputs!$G$24:$G$35,MATCH($D961,Inputs!$B$24:$B$35,0)))</f>
        <v>378.46056270760005</v>
      </c>
      <c r="U961" s="19"/>
    </row>
    <row r="962" spans="2:21" s="46" customFormat="1" x14ac:dyDescent="0.25">
      <c r="B962" s="48" t="s">
        <v>178</v>
      </c>
      <c r="C962" s="8">
        <v>2021</v>
      </c>
      <c r="D962" s="37">
        <v>6</v>
      </c>
      <c r="E962" s="49">
        <f>Data!J962</f>
        <v>54</v>
      </c>
      <c r="F962" s="49">
        <f>+Data!I962</f>
        <v>12.12</v>
      </c>
      <c r="G962" s="31">
        <f>+NEM!G962</f>
        <v>4973.3547999999992</v>
      </c>
      <c r="H962" s="31">
        <f>NoSolar!E962</f>
        <v>5847.2079999999996</v>
      </c>
      <c r="I962" s="31">
        <f>+NEM!M962</f>
        <v>4973.3547999999992</v>
      </c>
      <c r="J962" s="31">
        <f>+NB.Hour!E962</f>
        <v>5050.8692000000001</v>
      </c>
      <c r="K962" s="67">
        <v>0</v>
      </c>
      <c r="L962" s="31">
        <f>+-MIN(NEM!G962,0)</f>
        <v>0</v>
      </c>
      <c r="M962" s="31">
        <f>NB.Hour!H962</f>
        <v>77.514399999999995</v>
      </c>
      <c r="N962" s="33">
        <f>NoSolar!H962</f>
        <v>397.92058492799998</v>
      </c>
      <c r="O962" s="33">
        <f>+NEM!P962</f>
        <v>355.34995243679998</v>
      </c>
      <c r="P962" s="33">
        <f>+NB.Hour!N962</f>
        <v>356.19532448320001</v>
      </c>
      <c r="Q962" s="22">
        <f>+SUM(N962,MAX($E962-20,0)*INDEX(Inputs!$F$24:$F$35,MATCH($D962,Inputs!$B$24:$B$35,0)),MAX($F962-20,0)*INDEX(Inputs!$G$24:$G$35,MATCH($D962,Inputs!$B$24:$B$35,0)))</f>
        <v>432.94058492799996</v>
      </c>
      <c r="R962" s="22">
        <f>+SUM(O962,MAX($E962-20,0)*INDEX(Inputs!$F$24:$F$35,MATCH($D962,Inputs!$B$24:$B$35,0)),MAX($F962-20,0)*INDEX(Inputs!$G$24:$G$35,MATCH($D962,Inputs!$B$24:$B$35,0)))</f>
        <v>390.36995243679996</v>
      </c>
      <c r="S962" s="22">
        <f>+SUM(P962,MAX($E962-20,0)*INDEX(Inputs!$F$24:$F$35,MATCH($D962,Inputs!$B$24:$B$35,0)),MAX($F962-20,0)*INDEX(Inputs!$G$24:$G$35,MATCH($D962,Inputs!$B$24:$B$35,0)))</f>
        <v>391.21532448319999</v>
      </c>
      <c r="U962" s="19"/>
    </row>
    <row r="963" spans="2:21" s="46" customFormat="1" x14ac:dyDescent="0.25">
      <c r="B963" s="48" t="s">
        <v>178</v>
      </c>
      <c r="C963" s="8">
        <v>2021</v>
      </c>
      <c r="D963" s="37">
        <v>7</v>
      </c>
      <c r="E963" s="49">
        <f>Data!J963</f>
        <v>54</v>
      </c>
      <c r="F963" s="49">
        <f>+Data!I963</f>
        <v>15.071999999999999</v>
      </c>
      <c r="G963" s="31">
        <f>+NEM!G963</f>
        <v>7680.8159999999998</v>
      </c>
      <c r="H963" s="31">
        <f>NoSolar!E963</f>
        <v>7680.8159999999998</v>
      </c>
      <c r="I963" s="31">
        <f>+NEM!M963</f>
        <v>7680.8159999999998</v>
      </c>
      <c r="J963" s="31">
        <f>+NB.Hour!E963</f>
        <v>7680.8159999999998</v>
      </c>
      <c r="K963" s="67">
        <v>0</v>
      </c>
      <c r="L963" s="31">
        <f>+-MIN(NEM!G963,0)</f>
        <v>0</v>
      </c>
      <c r="M963" s="31">
        <f>NB.Hour!H963</f>
        <v>0</v>
      </c>
      <c r="N963" s="33">
        <f>NoSolar!H963</f>
        <v>487.246632256</v>
      </c>
      <c r="O963" s="33">
        <f>+NEM!P963</f>
        <v>487.246632256</v>
      </c>
      <c r="P963" s="33">
        <f>+NB.Hour!N963</f>
        <v>487.246632256</v>
      </c>
      <c r="Q963" s="22">
        <f>+SUM(N963,MAX($E963-20,0)*INDEX(Inputs!$F$24:$F$35,MATCH($D963,Inputs!$B$24:$B$35,0)),MAX($F963-20,0)*INDEX(Inputs!$G$24:$G$35,MATCH($D963,Inputs!$B$24:$B$35,0)))</f>
        <v>522.26663225599998</v>
      </c>
      <c r="R963" s="22">
        <f>+SUM(O963,MAX($E963-20,0)*INDEX(Inputs!$F$24:$F$35,MATCH($D963,Inputs!$B$24:$B$35,0)),MAX($F963-20,0)*INDEX(Inputs!$G$24:$G$35,MATCH($D963,Inputs!$B$24:$B$35,0)))</f>
        <v>522.26663225599998</v>
      </c>
      <c r="S963" s="22">
        <f>+SUM(P963,MAX($E963-20,0)*INDEX(Inputs!$F$24:$F$35,MATCH($D963,Inputs!$B$24:$B$35,0)),MAX($F963-20,0)*INDEX(Inputs!$G$24:$G$35,MATCH($D963,Inputs!$B$24:$B$35,0)))</f>
        <v>522.26663225599998</v>
      </c>
      <c r="U963" s="19"/>
    </row>
    <row r="964" spans="2:21" s="46" customFormat="1" x14ac:dyDescent="0.25">
      <c r="B964" s="48" t="s">
        <v>178</v>
      </c>
      <c r="C964" s="8">
        <v>2021</v>
      </c>
      <c r="D964" s="37">
        <v>8</v>
      </c>
      <c r="E964" s="49">
        <f>Data!J964</f>
        <v>54</v>
      </c>
      <c r="F964" s="49">
        <f>+Data!I964</f>
        <v>13.103999999999999</v>
      </c>
      <c r="G964" s="31">
        <f>+NEM!G964</f>
        <v>6776.8959999999997</v>
      </c>
      <c r="H964" s="31">
        <f>NoSolar!E964</f>
        <v>6776.8959999999997</v>
      </c>
      <c r="I964" s="31">
        <f>+NEM!M964</f>
        <v>6776.8959999999997</v>
      </c>
      <c r="J964" s="31">
        <f>+NB.Hour!E964</f>
        <v>6776.8959999999997</v>
      </c>
      <c r="K964" s="67">
        <v>0</v>
      </c>
      <c r="L964" s="31">
        <f>+-MIN(NEM!G964,0)</f>
        <v>0</v>
      </c>
      <c r="M964" s="31">
        <f>NB.Hour!H964</f>
        <v>0</v>
      </c>
      <c r="N964" s="33">
        <f>NoSolar!H964</f>
        <v>443.21126553599998</v>
      </c>
      <c r="O964" s="33">
        <f>+NEM!P964</f>
        <v>443.21126553599998</v>
      </c>
      <c r="P964" s="33">
        <f>+NB.Hour!N964</f>
        <v>443.21126553599998</v>
      </c>
      <c r="Q964" s="22">
        <f>+SUM(N964,MAX($E964-20,0)*INDEX(Inputs!$F$24:$F$35,MATCH($D964,Inputs!$B$24:$B$35,0)),MAX($F964-20,0)*INDEX(Inputs!$G$24:$G$35,MATCH($D964,Inputs!$B$24:$B$35,0)))</f>
        <v>478.23126553599997</v>
      </c>
      <c r="R964" s="22">
        <f>+SUM(O964,MAX($E964-20,0)*INDEX(Inputs!$F$24:$F$35,MATCH($D964,Inputs!$B$24:$B$35,0)),MAX($F964-20,0)*INDEX(Inputs!$G$24:$G$35,MATCH($D964,Inputs!$B$24:$B$35,0)))</f>
        <v>478.23126553599997</v>
      </c>
      <c r="S964" s="22">
        <f>+SUM(P964,MAX($E964-20,0)*INDEX(Inputs!$F$24:$F$35,MATCH($D964,Inputs!$B$24:$B$35,0)),MAX($F964-20,0)*INDEX(Inputs!$G$24:$G$35,MATCH($D964,Inputs!$B$24:$B$35,0)))</f>
        <v>478.23126553599997</v>
      </c>
      <c r="U964" s="19"/>
    </row>
    <row r="965" spans="2:21" s="46" customFormat="1" x14ac:dyDescent="0.25">
      <c r="B965" s="48" t="s">
        <v>178</v>
      </c>
      <c r="C965" s="8">
        <v>2021</v>
      </c>
      <c r="D965" s="37">
        <v>9</v>
      </c>
      <c r="E965" s="49">
        <f>Data!J965</f>
        <v>54</v>
      </c>
      <c r="F965" s="49">
        <f>+Data!I965</f>
        <v>32.664000000000001</v>
      </c>
      <c r="G965" s="31">
        <f>+NEM!G965</f>
        <v>6858.5280000000002</v>
      </c>
      <c r="H965" s="31">
        <f>NoSolar!E965</f>
        <v>6858.5280000000002</v>
      </c>
      <c r="I965" s="31">
        <f>+NEM!M965</f>
        <v>6858.5280000000002</v>
      </c>
      <c r="J965" s="31">
        <f>+NB.Hour!E965</f>
        <v>6858.5280000000002</v>
      </c>
      <c r="K965" s="67">
        <v>0</v>
      </c>
      <c r="L965" s="31">
        <f>+-MIN(NEM!G965,0)</f>
        <v>0</v>
      </c>
      <c r="M965" s="31">
        <f>NB.Hour!H965</f>
        <v>0</v>
      </c>
      <c r="N965" s="33">
        <f>NoSolar!H965</f>
        <v>404.21150348800001</v>
      </c>
      <c r="O965" s="33">
        <f>+NEM!P965</f>
        <v>404.21150348800001</v>
      </c>
      <c r="P965" s="33">
        <f>+NB.Hour!N965</f>
        <v>404.21150348800001</v>
      </c>
      <c r="Q965" s="22">
        <f>+SUM(N965,MAX($E965-20,0)*INDEX(Inputs!$F$24:$F$35,MATCH($D965,Inputs!$B$24:$B$35,0)),MAX($F965-20,0)*INDEX(Inputs!$G$24:$G$35,MATCH($D965,Inputs!$B$24:$B$35,0)))</f>
        <v>495.586303488</v>
      </c>
      <c r="R965" s="22">
        <f>+SUM(O965,MAX($E965-20,0)*INDEX(Inputs!$F$24:$F$35,MATCH($D965,Inputs!$B$24:$B$35,0)),MAX($F965-20,0)*INDEX(Inputs!$G$24:$G$35,MATCH($D965,Inputs!$B$24:$B$35,0)))</f>
        <v>495.586303488</v>
      </c>
      <c r="S965" s="22">
        <f>+SUM(P965,MAX($E965-20,0)*INDEX(Inputs!$F$24:$F$35,MATCH($D965,Inputs!$B$24:$B$35,0)),MAX($F965-20,0)*INDEX(Inputs!$G$24:$G$35,MATCH($D965,Inputs!$B$24:$B$35,0)))</f>
        <v>495.586303488</v>
      </c>
      <c r="U965" s="19"/>
    </row>
    <row r="966" spans="2:21" s="46" customFormat="1" x14ac:dyDescent="0.25">
      <c r="B966" s="48" t="s">
        <v>178</v>
      </c>
      <c r="C966" s="8">
        <v>2021</v>
      </c>
      <c r="D966" s="37">
        <v>10</v>
      </c>
      <c r="E966" s="49">
        <f>Data!J966</f>
        <v>54</v>
      </c>
      <c r="F966" s="49">
        <f>+Data!I966</f>
        <v>32.44</v>
      </c>
      <c r="G966" s="31">
        <f>+NEM!G966</f>
        <v>13169.464</v>
      </c>
      <c r="H966" s="31">
        <f>NoSolar!E966</f>
        <v>13169.464</v>
      </c>
      <c r="I966" s="31">
        <f>+NEM!M966</f>
        <v>13169.464</v>
      </c>
      <c r="J966" s="31">
        <f>+NB.Hour!E966</f>
        <v>13169.464</v>
      </c>
      <c r="K966" s="67">
        <v>0</v>
      </c>
      <c r="L966" s="31">
        <f>+-MIN(NEM!G966,0)</f>
        <v>0</v>
      </c>
      <c r="M966" s="31">
        <f>NB.Hour!H966</f>
        <v>0</v>
      </c>
      <c r="N966" s="33">
        <f>NoSolar!H966</f>
        <v>683.12963094400004</v>
      </c>
      <c r="O966" s="33">
        <f>+NEM!P966</f>
        <v>683.12963094400004</v>
      </c>
      <c r="P966" s="33">
        <f>+NB.Hour!N966</f>
        <v>683.12963094400004</v>
      </c>
      <c r="Q966" s="22">
        <f>+SUM(N966,MAX($E966-20,0)*INDEX(Inputs!$F$24:$F$35,MATCH($D966,Inputs!$B$24:$B$35,0)),MAX($F966-20,0)*INDEX(Inputs!$G$24:$G$35,MATCH($D966,Inputs!$B$24:$B$35,0)))</f>
        <v>773.50763094399997</v>
      </c>
      <c r="R966" s="22">
        <f>+SUM(O966,MAX($E966-20,0)*INDEX(Inputs!$F$24:$F$35,MATCH($D966,Inputs!$B$24:$B$35,0)),MAX($F966-20,0)*INDEX(Inputs!$G$24:$G$35,MATCH($D966,Inputs!$B$24:$B$35,0)))</f>
        <v>773.50763094399997</v>
      </c>
      <c r="S966" s="22">
        <f>+SUM(P966,MAX($E966-20,0)*INDEX(Inputs!$F$24:$F$35,MATCH($D966,Inputs!$B$24:$B$35,0)),MAX($F966-20,0)*INDEX(Inputs!$G$24:$G$35,MATCH($D966,Inputs!$B$24:$B$35,0)))</f>
        <v>773.50763094399997</v>
      </c>
      <c r="U966" s="19"/>
    </row>
    <row r="967" spans="2:21" s="46" customFormat="1" x14ac:dyDescent="0.25">
      <c r="B967" s="48" t="s">
        <v>178</v>
      </c>
      <c r="C967" s="8">
        <v>2021</v>
      </c>
      <c r="D967" s="37">
        <v>11</v>
      </c>
      <c r="E967" s="49">
        <f>Data!J967</f>
        <v>54</v>
      </c>
      <c r="F967" s="49">
        <f>+Data!I967</f>
        <v>44.887999999999998</v>
      </c>
      <c r="G967" s="31">
        <f>+NEM!G967</f>
        <v>18189.036100000001</v>
      </c>
      <c r="H967" s="31">
        <f>NoSolar!E967</f>
        <v>18257.52</v>
      </c>
      <c r="I967" s="31">
        <f>+NEM!M967</f>
        <v>18189.036100000001</v>
      </c>
      <c r="J967" s="31">
        <f>+NB.Hour!E967</f>
        <v>18189.036100000001</v>
      </c>
      <c r="K967" s="67">
        <v>0</v>
      </c>
      <c r="L967" s="31">
        <f>+-MIN(NEM!G967,0)</f>
        <v>0</v>
      </c>
      <c r="M967" s="31">
        <f>NB.Hour!H967</f>
        <v>0</v>
      </c>
      <c r="N967" s="33">
        <f>NoSolar!H967</f>
        <v>908.00135392000004</v>
      </c>
      <c r="O967" s="33">
        <f>+NEM!P967</f>
        <v>904.97463947560004</v>
      </c>
      <c r="P967" s="33">
        <f>+NB.Hour!N967</f>
        <v>904.97463947560004</v>
      </c>
      <c r="Q967" s="22">
        <f>+SUM(N967,MAX($E967-20,0)*INDEX(Inputs!$F$24:$F$35,MATCH($D967,Inputs!$B$24:$B$35,0)),MAX($F967-20,0)*INDEX(Inputs!$G$24:$G$35,MATCH($D967,Inputs!$B$24:$B$35,0)))</f>
        <v>1053.77295392</v>
      </c>
      <c r="R967" s="22">
        <f>+SUM(O967,MAX($E967-20,0)*INDEX(Inputs!$F$24:$F$35,MATCH($D967,Inputs!$B$24:$B$35,0)),MAX($F967-20,0)*INDEX(Inputs!$G$24:$G$35,MATCH($D967,Inputs!$B$24:$B$35,0)))</f>
        <v>1050.7462394756001</v>
      </c>
      <c r="S967" s="22">
        <f>+SUM(P967,MAX($E967-20,0)*INDEX(Inputs!$F$24:$F$35,MATCH($D967,Inputs!$B$24:$B$35,0)),MAX($F967-20,0)*INDEX(Inputs!$G$24:$G$35,MATCH($D967,Inputs!$B$24:$B$35,0)))</f>
        <v>1050.7462394756001</v>
      </c>
      <c r="U967" s="19"/>
    </row>
    <row r="968" spans="2:21" s="46" customFormat="1" x14ac:dyDescent="0.25">
      <c r="B968" s="48" t="s">
        <v>178</v>
      </c>
      <c r="C968" s="8">
        <v>2021</v>
      </c>
      <c r="D968" s="37">
        <v>12</v>
      </c>
      <c r="E968" s="49">
        <f>Data!J968</f>
        <v>54</v>
      </c>
      <c r="F968" s="49">
        <f>+Data!I968</f>
        <v>47.84</v>
      </c>
      <c r="G968" s="31">
        <f>+NEM!G968</f>
        <v>25403.227200000001</v>
      </c>
      <c r="H968" s="31">
        <f>NoSolar!E968</f>
        <v>25711.232</v>
      </c>
      <c r="I968" s="31">
        <f>+NEM!M968</f>
        <v>25403.227200000001</v>
      </c>
      <c r="J968" s="31">
        <f>+NB.Hour!E968</f>
        <v>25403.227200000001</v>
      </c>
      <c r="K968" s="67">
        <v>0</v>
      </c>
      <c r="L968" s="31">
        <f>+-MIN(NEM!G968,0)</f>
        <v>0</v>
      </c>
      <c r="M968" s="31">
        <f>NB.Hour!H968</f>
        <v>0</v>
      </c>
      <c r="N968" s="33">
        <f>NoSolar!H968</f>
        <v>1237.4256094719999</v>
      </c>
      <c r="O968" s="33">
        <f>+NEM!P968</f>
        <v>1223.8130293311999</v>
      </c>
      <c r="P968" s="33">
        <f>+NB.Hour!N968</f>
        <v>1223.8130293311999</v>
      </c>
      <c r="Q968" s="22">
        <f>+SUM(N968,MAX($E968-20,0)*INDEX(Inputs!$F$24:$F$35,MATCH($D968,Inputs!$B$24:$B$35,0)),MAX($F968-20,0)*INDEX(Inputs!$G$24:$G$35,MATCH($D968,Inputs!$B$24:$B$35,0)))</f>
        <v>1396.3336094719998</v>
      </c>
      <c r="R968" s="22">
        <f>+SUM(O968,MAX($E968-20,0)*INDEX(Inputs!$F$24:$F$35,MATCH($D968,Inputs!$B$24:$B$35,0)),MAX($F968-20,0)*INDEX(Inputs!$G$24:$G$35,MATCH($D968,Inputs!$B$24:$B$35,0)))</f>
        <v>1382.7210293311998</v>
      </c>
      <c r="S968" s="22">
        <f>+SUM(P968,MAX($E968-20,0)*INDEX(Inputs!$F$24:$F$35,MATCH($D968,Inputs!$B$24:$B$35,0)),MAX($F968-20,0)*INDEX(Inputs!$G$24:$G$35,MATCH($D968,Inputs!$B$24:$B$35,0)))</f>
        <v>1382.7210293311998</v>
      </c>
      <c r="U968" s="19"/>
    </row>
    <row r="969" spans="2:21" s="46" customFormat="1" x14ac:dyDescent="0.25">
      <c r="B969" s="48" t="s">
        <v>179</v>
      </c>
      <c r="C969" s="8">
        <v>2021</v>
      </c>
      <c r="D969" s="37">
        <v>1</v>
      </c>
      <c r="E969" s="49">
        <f>Data!J969</f>
        <v>12</v>
      </c>
      <c r="F969" s="49">
        <f>+Data!I969</f>
        <v>6.9119999999999999</v>
      </c>
      <c r="G969" s="31">
        <f>+NEM!G969</f>
        <v>1312.6239</v>
      </c>
      <c r="H969" s="31">
        <f>NoSolar!E969</f>
        <v>2190.4477999999999</v>
      </c>
      <c r="I969" s="31">
        <f>+NEM!M969</f>
        <v>177.64599999999928</v>
      </c>
      <c r="J969" s="31">
        <f>+NB.Hour!E969</f>
        <v>1559.1759</v>
      </c>
      <c r="K969" s="67">
        <v>0</v>
      </c>
      <c r="L969" s="31">
        <f>+-MIN(NEM!G969,0)</f>
        <v>0</v>
      </c>
      <c r="M969" s="31">
        <f>NB.Hour!H969</f>
        <v>246.55199999999999</v>
      </c>
      <c r="N969" s="33">
        <f>NoSolar!H969</f>
        <v>197.9010309688</v>
      </c>
      <c r="O969" s="33">
        <f>+NEM!P969</f>
        <v>16.830537331999931</v>
      </c>
      <c r="P969" s="33">
        <f>+NB.Hour!N969</f>
        <v>138.39731199780002</v>
      </c>
      <c r="Q969" s="22">
        <f>+SUM(N969,MAX($E969-20,0)*INDEX(Inputs!$F$24:$F$35,MATCH($D969,Inputs!$B$24:$B$35,0)),MAX($F969-20,0)*INDEX(Inputs!$G$24:$G$35,MATCH($D969,Inputs!$B$24:$B$35,0)))</f>
        <v>197.9010309688</v>
      </c>
      <c r="R969" s="22">
        <f>+SUM(O969,MAX($E969-20,0)*INDEX(Inputs!$F$24:$F$35,MATCH($D969,Inputs!$B$24:$B$35,0)),MAX($F969-20,0)*INDEX(Inputs!$G$24:$G$35,MATCH($D969,Inputs!$B$24:$B$35,0)))</f>
        <v>16.830537331999931</v>
      </c>
      <c r="S969" s="22">
        <f>+SUM(P969,MAX($E969-20,0)*INDEX(Inputs!$F$24:$F$35,MATCH($D969,Inputs!$B$24:$B$35,0)),MAX($F969-20,0)*INDEX(Inputs!$G$24:$G$35,MATCH($D969,Inputs!$B$24:$B$35,0)))</f>
        <v>138.39731199780002</v>
      </c>
      <c r="U969" s="19"/>
    </row>
    <row r="970" spans="2:21" s="46" customFormat="1" x14ac:dyDescent="0.25">
      <c r="B970" s="48" t="s">
        <v>179</v>
      </c>
      <c r="C970" s="8">
        <v>2021</v>
      </c>
      <c r="D970" s="37">
        <v>2</v>
      </c>
      <c r="E970" s="49">
        <f>Data!J970</f>
        <v>12</v>
      </c>
      <c r="F970" s="49">
        <f>+Data!I970</f>
        <v>6.016</v>
      </c>
      <c r="G970" s="31">
        <f>+NEM!G970</f>
        <v>910.51189999999997</v>
      </c>
      <c r="H970" s="31">
        <f>NoSolar!E970</f>
        <v>1670.5038</v>
      </c>
      <c r="I970" s="31">
        <f>+NEM!M970</f>
        <v>910.51189999999997</v>
      </c>
      <c r="J970" s="31">
        <f>+NB.Hour!E970</f>
        <v>1281.3037999999999</v>
      </c>
      <c r="K970" s="67">
        <v>0</v>
      </c>
      <c r="L970" s="31">
        <f>+-MIN(NEM!G970,0)</f>
        <v>0</v>
      </c>
      <c r="M970" s="31">
        <f>NB.Hour!H970</f>
        <v>370.7919</v>
      </c>
      <c r="N970" s="33">
        <f>NoSolar!H970</f>
        <v>158.26687101960002</v>
      </c>
      <c r="O970" s="33">
        <f>+NEM!P970</f>
        <v>86.263718429800008</v>
      </c>
      <c r="P970" s="33">
        <f>+NB.Hour!N970</f>
        <v>107.37364288059999</v>
      </c>
      <c r="Q970" s="22">
        <f>+SUM(N970,MAX($E970-20,0)*INDEX(Inputs!$F$24:$F$35,MATCH($D970,Inputs!$B$24:$B$35,0)),MAX($F970-20,0)*INDEX(Inputs!$G$24:$G$35,MATCH($D970,Inputs!$B$24:$B$35,0)))</f>
        <v>158.26687101960002</v>
      </c>
      <c r="R970" s="22">
        <f>+SUM(O970,MAX($E970-20,0)*INDEX(Inputs!$F$24:$F$35,MATCH($D970,Inputs!$B$24:$B$35,0)),MAX($F970-20,0)*INDEX(Inputs!$G$24:$G$35,MATCH($D970,Inputs!$B$24:$B$35,0)))</f>
        <v>86.263718429800008</v>
      </c>
      <c r="S970" s="22">
        <f>+SUM(P970,MAX($E970-20,0)*INDEX(Inputs!$F$24:$F$35,MATCH($D970,Inputs!$B$24:$B$35,0)),MAX($F970-20,0)*INDEX(Inputs!$G$24:$G$35,MATCH($D970,Inputs!$B$24:$B$35,0)))</f>
        <v>107.37364288059999</v>
      </c>
      <c r="U970" s="19"/>
    </row>
    <row r="971" spans="2:21" s="46" customFormat="1" x14ac:dyDescent="0.25">
      <c r="B971" s="48" t="s">
        <v>179</v>
      </c>
      <c r="C971" s="8">
        <v>2021</v>
      </c>
      <c r="D971" s="37">
        <v>3</v>
      </c>
      <c r="E971" s="49">
        <f>Data!J971</f>
        <v>12</v>
      </c>
      <c r="F971" s="49">
        <f>+Data!I971</f>
        <v>5.3760000000000003</v>
      </c>
      <c r="G971" s="31">
        <f>+NEM!G971</f>
        <v>-576.63259999999991</v>
      </c>
      <c r="H971" s="31">
        <f>NoSolar!E971</f>
        <v>1742.5672</v>
      </c>
      <c r="I971" s="31">
        <f>+NEM!M971</f>
        <v>0</v>
      </c>
      <c r="J971" s="31">
        <f>+NB.Hour!E971</f>
        <v>792.1994000000002</v>
      </c>
      <c r="K971" s="67">
        <v>0</v>
      </c>
      <c r="L971" s="31">
        <f>+-MIN(NEM!G971,0)</f>
        <v>576.63259999999991</v>
      </c>
      <c r="M971" s="31">
        <f>NB.Hour!H971</f>
        <v>1368.8320000000001</v>
      </c>
      <c r="N971" s="33">
        <f>NoSolar!H971</f>
        <v>165.0943016624</v>
      </c>
      <c r="O971" s="33">
        <f>+NEM!P971</f>
        <v>0</v>
      </c>
      <c r="P971" s="33">
        <f>+NB.Hour!N971</f>
        <v>23.299017634800009</v>
      </c>
      <c r="Q971" s="22">
        <f>+SUM(N971,MAX($E971-20,0)*INDEX(Inputs!$F$24:$F$35,MATCH($D971,Inputs!$B$24:$B$35,0)),MAX($F971-20,0)*INDEX(Inputs!$G$24:$G$35,MATCH($D971,Inputs!$B$24:$B$35,0)))</f>
        <v>165.0943016624</v>
      </c>
      <c r="R971" s="22">
        <f>+SUM(O971,MAX($E971-20,0)*INDEX(Inputs!$F$24:$F$35,MATCH($D971,Inputs!$B$24:$B$35,0)),MAX($F971-20,0)*INDEX(Inputs!$G$24:$G$35,MATCH($D971,Inputs!$B$24:$B$35,0)))</f>
        <v>0</v>
      </c>
      <c r="S971" s="22">
        <f>+SUM(P971,MAX($E971-20,0)*INDEX(Inputs!$F$24:$F$35,MATCH($D971,Inputs!$B$24:$B$35,0)),MAX($F971-20,0)*INDEX(Inputs!$G$24:$G$35,MATCH($D971,Inputs!$B$24:$B$35,0)))</f>
        <v>23.299017634800009</v>
      </c>
      <c r="U971" s="19"/>
    </row>
    <row r="972" spans="2:21" s="46" customFormat="1" x14ac:dyDescent="0.25">
      <c r="B972" s="48" t="s">
        <v>179</v>
      </c>
      <c r="C972" s="8">
        <v>2021</v>
      </c>
      <c r="D972" s="37">
        <v>4</v>
      </c>
      <c r="E972" s="49">
        <f>Data!J972</f>
        <v>11</v>
      </c>
      <c r="F972" s="49">
        <f>+Data!I972</f>
        <v>7.8079999999999998</v>
      </c>
      <c r="G972" s="31">
        <f>+NEM!G972</f>
        <v>-863.24020000000019</v>
      </c>
      <c r="H972" s="31">
        <f>NoSolar!E972</f>
        <v>1707.7118</v>
      </c>
      <c r="I972" s="31">
        <f>+NEM!M972</f>
        <v>0</v>
      </c>
      <c r="J972" s="31">
        <f>+NB.Hour!E972</f>
        <v>694.6318</v>
      </c>
      <c r="K972" s="67">
        <v>0</v>
      </c>
      <c r="L972" s="31">
        <f>+-MIN(NEM!G972,0)</f>
        <v>863.24020000000019</v>
      </c>
      <c r="M972" s="31">
        <f>NB.Hour!H972</f>
        <v>1557.8720000000001</v>
      </c>
      <c r="N972" s="33">
        <f>NoSolar!H972</f>
        <v>161.79203135560002</v>
      </c>
      <c r="O972" s="33">
        <f>+NEM!P972</f>
        <v>0</v>
      </c>
      <c r="P972" s="33">
        <f>+NB.Hour!N972</f>
        <v>6.9076656756000006</v>
      </c>
      <c r="Q972" s="22">
        <f>+SUM(N972,MAX($E972-20,0)*INDEX(Inputs!$F$24:$F$35,MATCH($D972,Inputs!$B$24:$B$35,0)),MAX($F972-20,0)*INDEX(Inputs!$G$24:$G$35,MATCH($D972,Inputs!$B$24:$B$35,0)))</f>
        <v>161.79203135560002</v>
      </c>
      <c r="R972" s="22">
        <f>+SUM(O972,MAX($E972-20,0)*INDEX(Inputs!$F$24:$F$35,MATCH($D972,Inputs!$B$24:$B$35,0)),MAX($F972-20,0)*INDEX(Inputs!$G$24:$G$35,MATCH($D972,Inputs!$B$24:$B$35,0)))</f>
        <v>0</v>
      </c>
      <c r="S972" s="22">
        <f>+SUM(P972,MAX($E972-20,0)*INDEX(Inputs!$F$24:$F$35,MATCH($D972,Inputs!$B$24:$B$35,0)),MAX($F972-20,0)*INDEX(Inputs!$G$24:$G$35,MATCH($D972,Inputs!$B$24:$B$35,0)))</f>
        <v>6.9076656756000006</v>
      </c>
      <c r="U972" s="19"/>
    </row>
    <row r="973" spans="2:21" s="46" customFormat="1" x14ac:dyDescent="0.25">
      <c r="B973" s="48" t="s">
        <v>179</v>
      </c>
      <c r="C973" s="8">
        <v>2021</v>
      </c>
      <c r="D973" s="37">
        <v>5</v>
      </c>
      <c r="E973" s="49">
        <f>Data!J973</f>
        <v>11</v>
      </c>
      <c r="F973" s="49">
        <f>+Data!I973</f>
        <v>8.4480000000000004</v>
      </c>
      <c r="G973" s="31">
        <f>+NEM!G973</f>
        <v>-1044.3039999999999</v>
      </c>
      <c r="H973" s="31">
        <f>NoSolar!E973</f>
        <v>1804.376</v>
      </c>
      <c r="I973" s="31">
        <f>+NEM!M973</f>
        <v>0</v>
      </c>
      <c r="J973" s="31">
        <f>+NB.Hour!E973</f>
        <v>585.048</v>
      </c>
      <c r="K973" s="67">
        <v>0</v>
      </c>
      <c r="L973" s="31">
        <f>+-MIN(NEM!G973,0)</f>
        <v>1044.3039999999999</v>
      </c>
      <c r="M973" s="31">
        <f>NB.Hour!H973</f>
        <v>1629.3520000000001</v>
      </c>
      <c r="N973" s="33">
        <f>NoSolar!H973</f>
        <v>170.95019099200002</v>
      </c>
      <c r="O973" s="33">
        <f>+NEM!P973</f>
        <v>0</v>
      </c>
      <c r="P973" s="33">
        <f>+NB.Hour!N973</f>
        <v>0</v>
      </c>
      <c r="Q973" s="22">
        <f>+SUM(N973,MAX($E973-20,0)*INDEX(Inputs!$F$24:$F$35,MATCH($D973,Inputs!$B$24:$B$35,0)),MAX($F973-20,0)*INDEX(Inputs!$G$24:$G$35,MATCH($D973,Inputs!$B$24:$B$35,0)))</f>
        <v>170.95019099200002</v>
      </c>
      <c r="R973" s="22">
        <f>+SUM(O973,MAX($E973-20,0)*INDEX(Inputs!$F$24:$F$35,MATCH($D973,Inputs!$B$24:$B$35,0)),MAX($F973-20,0)*INDEX(Inputs!$G$24:$G$35,MATCH($D973,Inputs!$B$24:$B$35,0)))</f>
        <v>0</v>
      </c>
      <c r="S973" s="22">
        <f>+SUM(P973,MAX($E973-20,0)*INDEX(Inputs!$F$24:$F$35,MATCH($D973,Inputs!$B$24:$B$35,0)),MAX($F973-20,0)*INDEX(Inputs!$G$24:$G$35,MATCH($D973,Inputs!$B$24:$B$35,0)))</f>
        <v>0</v>
      </c>
      <c r="U973" s="19"/>
    </row>
    <row r="974" spans="2:21" s="46" customFormat="1" x14ac:dyDescent="0.25">
      <c r="B974" s="48" t="s">
        <v>179</v>
      </c>
      <c r="C974" s="8">
        <v>2021</v>
      </c>
      <c r="D974" s="37">
        <v>6</v>
      </c>
      <c r="E974" s="49">
        <f>Data!J974</f>
        <v>11</v>
      </c>
      <c r="F974" s="49">
        <f>+Data!I974</f>
        <v>9.1519999999999992</v>
      </c>
      <c r="G974" s="31">
        <f>+NEM!G974</f>
        <v>-622.72800000000007</v>
      </c>
      <c r="H974" s="31">
        <f>NoSolar!E974</f>
        <v>2552.5039000000002</v>
      </c>
      <c r="I974" s="31">
        <f>+NEM!M974</f>
        <v>0</v>
      </c>
      <c r="J974" s="31">
        <f>+NB.Hour!E974</f>
        <v>695.44799999999998</v>
      </c>
      <c r="K974" s="67">
        <v>0</v>
      </c>
      <c r="L974" s="31">
        <f>+-MIN(NEM!G974,0)</f>
        <v>622.72800000000007</v>
      </c>
      <c r="M974" s="31">
        <f>NB.Hour!H974</f>
        <v>1318.1759999999999</v>
      </c>
      <c r="N974" s="33">
        <f>NoSolar!H974</f>
        <v>237.41577999240002</v>
      </c>
      <c r="O974" s="33">
        <f>+NEM!P974</f>
        <v>0</v>
      </c>
      <c r="P974" s="33">
        <f>+NB.Hour!N974</f>
        <v>17.178485935999987</v>
      </c>
      <c r="Q974" s="22">
        <f>+SUM(N974,MAX($E974-20,0)*INDEX(Inputs!$F$24:$F$35,MATCH($D974,Inputs!$B$24:$B$35,0)),MAX($F974-20,0)*INDEX(Inputs!$G$24:$G$35,MATCH($D974,Inputs!$B$24:$B$35,0)))</f>
        <v>237.41577999240002</v>
      </c>
      <c r="R974" s="22">
        <f>+SUM(O974,MAX($E974-20,0)*INDEX(Inputs!$F$24:$F$35,MATCH($D974,Inputs!$B$24:$B$35,0)),MAX($F974-20,0)*INDEX(Inputs!$G$24:$G$35,MATCH($D974,Inputs!$B$24:$B$35,0)))</f>
        <v>0</v>
      </c>
      <c r="S974" s="22">
        <f>+SUM(P974,MAX($E974-20,0)*INDEX(Inputs!$F$24:$F$35,MATCH($D974,Inputs!$B$24:$B$35,0)),MAX($F974-20,0)*INDEX(Inputs!$G$24:$G$35,MATCH($D974,Inputs!$B$24:$B$35,0)))</f>
        <v>17.178485935999987</v>
      </c>
      <c r="U974" s="19"/>
    </row>
    <row r="975" spans="2:21" s="46" customFormat="1" x14ac:dyDescent="0.25">
      <c r="B975" s="48" t="s">
        <v>179</v>
      </c>
      <c r="C975" s="8">
        <v>2021</v>
      </c>
      <c r="D975" s="37">
        <v>7</v>
      </c>
      <c r="E975" s="49">
        <f>Data!J975</f>
        <v>11</v>
      </c>
      <c r="F975" s="49">
        <f>+Data!I975</f>
        <v>9.6639999999999997</v>
      </c>
      <c r="G975" s="31">
        <f>+NEM!G975</f>
        <v>126.32789999999977</v>
      </c>
      <c r="H975" s="31">
        <f>NoSolar!E975</f>
        <v>2921.6718999999998</v>
      </c>
      <c r="I975" s="31">
        <f>+NEM!M975</f>
        <v>0</v>
      </c>
      <c r="J975" s="31">
        <f>+NB.Hour!E975</f>
        <v>1085.5758999999998</v>
      </c>
      <c r="K975" s="67">
        <v>0</v>
      </c>
      <c r="L975" s="31">
        <f>+-MIN(NEM!G975,0)</f>
        <v>0</v>
      </c>
      <c r="M975" s="31">
        <f>NB.Hour!H975</f>
        <v>959.24800000000005</v>
      </c>
      <c r="N975" s="33">
        <f>NoSolar!H975</f>
        <v>255.40016828040001</v>
      </c>
      <c r="O975" s="33">
        <f>+NEM!P975</f>
        <v>0</v>
      </c>
      <c r="P975" s="33">
        <f>+NB.Hour!N975</f>
        <v>77.98769659499996</v>
      </c>
      <c r="Q975" s="22">
        <f>+SUM(N975,MAX($E975-20,0)*INDEX(Inputs!$F$24:$F$35,MATCH($D975,Inputs!$B$24:$B$35,0)),MAX($F975-20,0)*INDEX(Inputs!$G$24:$G$35,MATCH($D975,Inputs!$B$24:$B$35,0)))</f>
        <v>255.40016828040001</v>
      </c>
      <c r="R975" s="22">
        <f>+SUM(O975,MAX($E975-20,0)*INDEX(Inputs!$F$24:$F$35,MATCH($D975,Inputs!$B$24:$B$35,0)),MAX($F975-20,0)*INDEX(Inputs!$G$24:$G$35,MATCH($D975,Inputs!$B$24:$B$35,0)))</f>
        <v>0</v>
      </c>
      <c r="S975" s="22">
        <f>+SUM(P975,MAX($E975-20,0)*INDEX(Inputs!$F$24:$F$35,MATCH($D975,Inputs!$B$24:$B$35,0)),MAX($F975-20,0)*INDEX(Inputs!$G$24:$G$35,MATCH($D975,Inputs!$B$24:$B$35,0)))</f>
        <v>77.98769659499996</v>
      </c>
      <c r="U975" s="19"/>
    </row>
    <row r="976" spans="2:21" s="46" customFormat="1" x14ac:dyDescent="0.25">
      <c r="B976" s="48" t="s">
        <v>179</v>
      </c>
      <c r="C976" s="8">
        <v>2021</v>
      </c>
      <c r="D976" s="37">
        <v>8</v>
      </c>
      <c r="E976" s="49">
        <f>Data!J976</f>
        <v>11</v>
      </c>
      <c r="F976" s="49">
        <f>+Data!I976</f>
        <v>9.6639999999999997</v>
      </c>
      <c r="G976" s="31">
        <f>+NEM!G976</f>
        <v>115.48799999999983</v>
      </c>
      <c r="H976" s="31">
        <f>NoSolar!E976</f>
        <v>2469.1759999999999</v>
      </c>
      <c r="I976" s="31">
        <f>+NEM!M976</f>
        <v>0</v>
      </c>
      <c r="J976" s="31">
        <f>+NB.Hour!E976</f>
        <v>912.02399999999977</v>
      </c>
      <c r="K976" s="67">
        <v>0</v>
      </c>
      <c r="L976" s="31">
        <f>+-MIN(NEM!G976,0)</f>
        <v>0</v>
      </c>
      <c r="M976" s="31">
        <f>NB.Hour!H976</f>
        <v>796.53599999999994</v>
      </c>
      <c r="N976" s="33">
        <f>NoSolar!H976</f>
        <v>233.35637801600001</v>
      </c>
      <c r="O976" s="33">
        <f>+NEM!P976</f>
        <v>0</v>
      </c>
      <c r="P976" s="33">
        <f>+NB.Hour!N976</f>
        <v>65.873499839999965</v>
      </c>
      <c r="Q976" s="22">
        <f>+SUM(N976,MAX($E976-20,0)*INDEX(Inputs!$F$24:$F$35,MATCH($D976,Inputs!$B$24:$B$35,0)),MAX($F976-20,0)*INDEX(Inputs!$G$24:$G$35,MATCH($D976,Inputs!$B$24:$B$35,0)))</f>
        <v>233.35637801600001</v>
      </c>
      <c r="R976" s="22">
        <f>+SUM(O976,MAX($E976-20,0)*INDEX(Inputs!$F$24:$F$35,MATCH($D976,Inputs!$B$24:$B$35,0)),MAX($F976-20,0)*INDEX(Inputs!$G$24:$G$35,MATCH($D976,Inputs!$B$24:$B$35,0)))</f>
        <v>0</v>
      </c>
      <c r="S976" s="22">
        <f>+SUM(P976,MAX($E976-20,0)*INDEX(Inputs!$F$24:$F$35,MATCH($D976,Inputs!$B$24:$B$35,0)),MAX($F976-20,0)*INDEX(Inputs!$G$24:$G$35,MATCH($D976,Inputs!$B$24:$B$35,0)))</f>
        <v>65.873499839999965</v>
      </c>
      <c r="U976" s="19"/>
    </row>
    <row r="977" spans="2:21" s="46" customFormat="1" x14ac:dyDescent="0.25">
      <c r="B977" s="48" t="s">
        <v>179</v>
      </c>
      <c r="C977" s="8">
        <v>2021</v>
      </c>
      <c r="D977" s="37">
        <v>9</v>
      </c>
      <c r="E977" s="49">
        <f>Data!J977</f>
        <v>11</v>
      </c>
      <c r="F977" s="49">
        <f>+Data!I977</f>
        <v>9.4719999999999995</v>
      </c>
      <c r="G977" s="31">
        <f>+NEM!G977</f>
        <v>-321.52400000000011</v>
      </c>
      <c r="H977" s="31">
        <f>NoSolar!E977</f>
        <v>2042.3019999999999</v>
      </c>
      <c r="I977" s="31">
        <f>+NEM!M977</f>
        <v>0</v>
      </c>
      <c r="J977" s="31">
        <f>+NB.Hour!E977</f>
        <v>661.04610000000002</v>
      </c>
      <c r="K977" s="67">
        <v>0</v>
      </c>
      <c r="L977" s="31">
        <f>+-MIN(NEM!G977,0)</f>
        <v>321.52400000000011</v>
      </c>
      <c r="M977" s="31">
        <f>NB.Hour!H977</f>
        <v>982.57010000000002</v>
      </c>
      <c r="N977" s="33">
        <f>NoSolar!H977</f>
        <v>191.35357919200001</v>
      </c>
      <c r="O977" s="33">
        <f>+NEM!P977</f>
        <v>0</v>
      </c>
      <c r="P977" s="33">
        <f>+NB.Hour!N977</f>
        <v>25.477854125200004</v>
      </c>
      <c r="Q977" s="22">
        <f>+SUM(N977,MAX($E977-20,0)*INDEX(Inputs!$F$24:$F$35,MATCH($D977,Inputs!$B$24:$B$35,0)),MAX($F977-20,0)*INDEX(Inputs!$G$24:$G$35,MATCH($D977,Inputs!$B$24:$B$35,0)))</f>
        <v>191.35357919200001</v>
      </c>
      <c r="R977" s="22">
        <f>+SUM(O977,MAX($E977-20,0)*INDEX(Inputs!$F$24:$F$35,MATCH($D977,Inputs!$B$24:$B$35,0)),MAX($F977-20,0)*INDEX(Inputs!$G$24:$G$35,MATCH($D977,Inputs!$B$24:$B$35,0)))</f>
        <v>0</v>
      </c>
      <c r="S977" s="22">
        <f>+SUM(P977,MAX($E977-20,0)*INDEX(Inputs!$F$24:$F$35,MATCH($D977,Inputs!$B$24:$B$35,0)),MAX($F977-20,0)*INDEX(Inputs!$G$24:$G$35,MATCH($D977,Inputs!$B$24:$B$35,0)))</f>
        <v>25.477854125200004</v>
      </c>
      <c r="U977" s="19"/>
    </row>
    <row r="978" spans="2:21" s="46" customFormat="1" x14ac:dyDescent="0.25">
      <c r="B978" s="48" t="s">
        <v>179</v>
      </c>
      <c r="C978" s="8">
        <v>2021</v>
      </c>
      <c r="D978" s="37">
        <v>10</v>
      </c>
      <c r="E978" s="49">
        <f>Data!J978</f>
        <v>11</v>
      </c>
      <c r="F978" s="49">
        <f>+Data!I978</f>
        <v>7.8079999999999998</v>
      </c>
      <c r="G978" s="31">
        <f>+NEM!G978</f>
        <v>222.51900000000001</v>
      </c>
      <c r="H978" s="31">
        <f>NoSolar!E978</f>
        <v>1696.567</v>
      </c>
      <c r="I978" s="31">
        <f>+NEM!M978</f>
        <v>0</v>
      </c>
      <c r="J978" s="31">
        <f>+NB.Hour!E978</f>
        <v>884.60509999999999</v>
      </c>
      <c r="K978" s="67">
        <v>0</v>
      </c>
      <c r="L978" s="31">
        <f>+-MIN(NEM!G978,0)</f>
        <v>0</v>
      </c>
      <c r="M978" s="31">
        <f>NB.Hour!H978</f>
        <v>662.08609999999999</v>
      </c>
      <c r="N978" s="33">
        <f>NoSolar!H978</f>
        <v>160.73615071400002</v>
      </c>
      <c r="O978" s="33">
        <f>+NEM!P978</f>
        <v>0</v>
      </c>
      <c r="P978" s="33">
        <f>+NB.Hour!N978</f>
        <v>58.775780943200012</v>
      </c>
      <c r="Q978" s="22">
        <f>+SUM(N978,MAX($E978-20,0)*INDEX(Inputs!$F$24:$F$35,MATCH($D978,Inputs!$B$24:$B$35,0)),MAX($F978-20,0)*INDEX(Inputs!$G$24:$G$35,MATCH($D978,Inputs!$B$24:$B$35,0)))</f>
        <v>160.73615071400002</v>
      </c>
      <c r="R978" s="22">
        <f>+SUM(O978,MAX($E978-20,0)*INDEX(Inputs!$F$24:$F$35,MATCH($D978,Inputs!$B$24:$B$35,0)),MAX($F978-20,0)*INDEX(Inputs!$G$24:$G$35,MATCH($D978,Inputs!$B$24:$B$35,0)))</f>
        <v>0</v>
      </c>
      <c r="S978" s="22">
        <f>+SUM(P978,MAX($E978-20,0)*INDEX(Inputs!$F$24:$F$35,MATCH($D978,Inputs!$B$24:$B$35,0)),MAX($F978-20,0)*INDEX(Inputs!$G$24:$G$35,MATCH($D978,Inputs!$B$24:$B$35,0)))</f>
        <v>58.775780943200012</v>
      </c>
      <c r="U978" s="19"/>
    </row>
    <row r="979" spans="2:21" s="46" customFormat="1" x14ac:dyDescent="0.25">
      <c r="B979" s="48" t="s">
        <v>179</v>
      </c>
      <c r="C979" s="8">
        <v>2021</v>
      </c>
      <c r="D979" s="37">
        <v>11</v>
      </c>
      <c r="E979" s="49">
        <f>Data!J979</f>
        <v>11</v>
      </c>
      <c r="F979" s="49">
        <f>+Data!I979</f>
        <v>8.1920000000000002</v>
      </c>
      <c r="G979" s="31">
        <f>+NEM!G979</f>
        <v>572.08999999999992</v>
      </c>
      <c r="H979" s="31">
        <f>NoSolar!E979</f>
        <v>1619.502</v>
      </c>
      <c r="I979" s="31">
        <f>+NEM!M979</f>
        <v>0</v>
      </c>
      <c r="J979" s="31">
        <f>+NB.Hour!E979</f>
        <v>1018.4259999999999</v>
      </c>
      <c r="K979" s="67">
        <v>0</v>
      </c>
      <c r="L979" s="31">
        <f>+-MIN(NEM!G979,0)</f>
        <v>0</v>
      </c>
      <c r="M979" s="31">
        <f>NB.Hour!H979</f>
        <v>446.33600000000001</v>
      </c>
      <c r="N979" s="33">
        <f>NoSolar!H979</f>
        <v>153.43485848400002</v>
      </c>
      <c r="O979" s="33">
        <f>+NEM!P979</f>
        <v>0</v>
      </c>
      <c r="P979" s="33">
        <f>+NB.Hour!N979</f>
        <v>79.611751932000004</v>
      </c>
      <c r="Q979" s="22">
        <f>+SUM(N979,MAX($E979-20,0)*INDEX(Inputs!$F$24:$F$35,MATCH($D979,Inputs!$B$24:$B$35,0)),MAX($F979-20,0)*INDEX(Inputs!$G$24:$G$35,MATCH($D979,Inputs!$B$24:$B$35,0)))</f>
        <v>153.43485848400002</v>
      </c>
      <c r="R979" s="22">
        <f>+SUM(O979,MAX($E979-20,0)*INDEX(Inputs!$F$24:$F$35,MATCH($D979,Inputs!$B$24:$B$35,0)),MAX($F979-20,0)*INDEX(Inputs!$G$24:$G$35,MATCH($D979,Inputs!$B$24:$B$35,0)))</f>
        <v>0</v>
      </c>
      <c r="S979" s="22">
        <f>+SUM(P979,MAX($E979-20,0)*INDEX(Inputs!$F$24:$F$35,MATCH($D979,Inputs!$B$24:$B$35,0)),MAX($F979-20,0)*INDEX(Inputs!$G$24:$G$35,MATCH($D979,Inputs!$B$24:$B$35,0)))</f>
        <v>79.611751932000004</v>
      </c>
      <c r="U979" s="19"/>
    </row>
    <row r="980" spans="2:21" s="46" customFormat="1" x14ac:dyDescent="0.25">
      <c r="B980" s="48" t="s">
        <v>179</v>
      </c>
      <c r="C980" s="8">
        <v>2021</v>
      </c>
      <c r="D980" s="37">
        <v>12</v>
      </c>
      <c r="E980" s="49">
        <f>Data!J980</f>
        <v>11</v>
      </c>
      <c r="F980" s="49">
        <f>+Data!I980</f>
        <v>5.8239999999999998</v>
      </c>
      <c r="G980" s="31">
        <f>+NEM!G980</f>
        <v>1257.0259999999998</v>
      </c>
      <c r="H980" s="31">
        <f>NoSolar!E980</f>
        <v>1720.5139999999999</v>
      </c>
      <c r="I980" s="31">
        <f>+NEM!M980</f>
        <v>0</v>
      </c>
      <c r="J980" s="31">
        <f>+NB.Hour!E980</f>
        <v>1398.0819999999999</v>
      </c>
      <c r="K980" s="67">
        <v>0</v>
      </c>
      <c r="L980" s="31">
        <f>+-MIN(NEM!G980,0)</f>
        <v>0</v>
      </c>
      <c r="M980" s="31">
        <f>NB.Hour!H980</f>
        <v>141.05600000000001</v>
      </c>
      <c r="N980" s="33">
        <f>NoSolar!H980</f>
        <v>163.004937388</v>
      </c>
      <c r="O980" s="33">
        <f>+NEM!P980</f>
        <v>0</v>
      </c>
      <c r="P980" s="33">
        <f>+NB.Hour!N980</f>
        <v>127.12375748400001</v>
      </c>
      <c r="Q980" s="22">
        <f>+SUM(N980,MAX($E980-20,0)*INDEX(Inputs!$F$24:$F$35,MATCH($D980,Inputs!$B$24:$B$35,0)),MAX($F980-20,0)*INDEX(Inputs!$G$24:$G$35,MATCH($D980,Inputs!$B$24:$B$35,0)))</f>
        <v>163.004937388</v>
      </c>
      <c r="R980" s="22">
        <f>+SUM(O980,MAX($E980-20,0)*INDEX(Inputs!$F$24:$F$35,MATCH($D980,Inputs!$B$24:$B$35,0)),MAX($F980-20,0)*INDEX(Inputs!$G$24:$G$35,MATCH($D980,Inputs!$B$24:$B$35,0)))</f>
        <v>0</v>
      </c>
      <c r="S980" s="22">
        <f>+SUM(P980,MAX($E980-20,0)*INDEX(Inputs!$F$24:$F$35,MATCH($D980,Inputs!$B$24:$B$35,0)),MAX($F980-20,0)*INDEX(Inputs!$G$24:$G$35,MATCH($D980,Inputs!$B$24:$B$35,0)))</f>
        <v>127.12375748400001</v>
      </c>
      <c r="U980" s="19"/>
    </row>
    <row r="981" spans="2:21" s="46" customFormat="1" x14ac:dyDescent="0.25">
      <c r="B981" s="48" t="s">
        <v>180</v>
      </c>
      <c r="C981" s="8">
        <v>2021</v>
      </c>
      <c r="D981" s="37">
        <v>1</v>
      </c>
      <c r="E981" s="49">
        <f>Data!J981</f>
        <v>24</v>
      </c>
      <c r="F981" s="49">
        <f>+Data!I981</f>
        <v>14.08</v>
      </c>
      <c r="G981" s="31">
        <f>+NEM!G981</f>
        <v>3560.9678999999996</v>
      </c>
      <c r="H981" s="31">
        <f>NoSolar!E981</f>
        <v>5456.1998999999996</v>
      </c>
      <c r="I981" s="31">
        <f>+NEM!M981</f>
        <v>3560.9678999999996</v>
      </c>
      <c r="J981" s="31">
        <f>+NB.Hour!E981</f>
        <v>4080.7118999999998</v>
      </c>
      <c r="K981" s="67">
        <v>0</v>
      </c>
      <c r="L981" s="31">
        <f>+-MIN(NEM!G981,0)</f>
        <v>0</v>
      </c>
      <c r="M981" s="31">
        <f>NB.Hour!H981</f>
        <v>519.74400000000003</v>
      </c>
      <c r="N981" s="33">
        <f>NoSolar!H981</f>
        <v>342.23421078039996</v>
      </c>
      <c r="O981" s="33">
        <f>+NEM!P981</f>
        <v>258.47253730839998</v>
      </c>
      <c r="P981" s="33">
        <f>+NB.Hour!N981</f>
        <v>261.79162249239999</v>
      </c>
      <c r="Q981" s="22">
        <f>+SUM(N981,MAX($E981-20,0)*INDEX(Inputs!$F$24:$F$35,MATCH($D981,Inputs!$B$24:$B$35,0)),MAX($F981-20,0)*INDEX(Inputs!$G$24:$G$35,MATCH($D981,Inputs!$B$24:$B$35,0)))</f>
        <v>346.35421078039997</v>
      </c>
      <c r="R981" s="22">
        <f>+SUM(O981,MAX($E981-20,0)*INDEX(Inputs!$F$24:$F$35,MATCH($D981,Inputs!$B$24:$B$35,0)),MAX($F981-20,0)*INDEX(Inputs!$G$24:$G$35,MATCH($D981,Inputs!$B$24:$B$35,0)))</f>
        <v>262.59253730839998</v>
      </c>
      <c r="S981" s="22">
        <f>+SUM(P981,MAX($E981-20,0)*INDEX(Inputs!$F$24:$F$35,MATCH($D981,Inputs!$B$24:$B$35,0)),MAX($F981-20,0)*INDEX(Inputs!$G$24:$G$35,MATCH($D981,Inputs!$B$24:$B$35,0)))</f>
        <v>265.9116224924</v>
      </c>
      <c r="U981" s="19"/>
    </row>
    <row r="982" spans="2:21" s="46" customFormat="1" x14ac:dyDescent="0.25">
      <c r="B982" s="48" t="s">
        <v>180</v>
      </c>
      <c r="C982" s="8">
        <v>2021</v>
      </c>
      <c r="D982" s="37">
        <v>2</v>
      </c>
      <c r="E982" s="49">
        <f>Data!J982</f>
        <v>24</v>
      </c>
      <c r="F982" s="49">
        <f>+Data!I982</f>
        <v>13.568</v>
      </c>
      <c r="G982" s="31">
        <f>+NEM!G982</f>
        <v>2534.3439999999996</v>
      </c>
      <c r="H982" s="31">
        <f>NoSolar!E982</f>
        <v>4607.4319999999998</v>
      </c>
      <c r="I982" s="31">
        <f>+NEM!M982</f>
        <v>2534.3439999999996</v>
      </c>
      <c r="J982" s="31">
        <f>+NB.Hour!E982</f>
        <v>3199.56</v>
      </c>
      <c r="K982" s="67">
        <v>0</v>
      </c>
      <c r="L982" s="31">
        <f>+-MIN(NEM!G982,0)</f>
        <v>0</v>
      </c>
      <c r="M982" s="31">
        <f>NB.Hour!H982</f>
        <v>665.21600000000001</v>
      </c>
      <c r="N982" s="33">
        <f>NoSolar!H982</f>
        <v>304.72206467199999</v>
      </c>
      <c r="O982" s="33">
        <f>+NEM!P982</f>
        <v>213.099867424</v>
      </c>
      <c r="P982" s="33">
        <f>+NB.Hour!N982</f>
        <v>217.34793680000001</v>
      </c>
      <c r="Q982" s="22">
        <f>+SUM(N982,MAX($E982-20,0)*INDEX(Inputs!$F$24:$F$35,MATCH($D982,Inputs!$B$24:$B$35,0)),MAX($F982-20,0)*INDEX(Inputs!$G$24:$G$35,MATCH($D982,Inputs!$B$24:$B$35,0)))</f>
        <v>308.84206467199999</v>
      </c>
      <c r="R982" s="22">
        <f>+SUM(O982,MAX($E982-20,0)*INDEX(Inputs!$F$24:$F$35,MATCH($D982,Inputs!$B$24:$B$35,0)),MAX($F982-20,0)*INDEX(Inputs!$G$24:$G$35,MATCH($D982,Inputs!$B$24:$B$35,0)))</f>
        <v>217.219867424</v>
      </c>
      <c r="S982" s="22">
        <f>+SUM(P982,MAX($E982-20,0)*INDEX(Inputs!$F$24:$F$35,MATCH($D982,Inputs!$B$24:$B$35,0)),MAX($F982-20,0)*INDEX(Inputs!$G$24:$G$35,MATCH($D982,Inputs!$B$24:$B$35,0)))</f>
        <v>221.46793680000002</v>
      </c>
      <c r="U982" s="19"/>
    </row>
    <row r="983" spans="2:21" s="46" customFormat="1" x14ac:dyDescent="0.25">
      <c r="B983" s="48" t="s">
        <v>180</v>
      </c>
      <c r="C983" s="8">
        <v>2021</v>
      </c>
      <c r="D983" s="37">
        <v>3</v>
      </c>
      <c r="E983" s="49">
        <f>Data!J983</f>
        <v>24</v>
      </c>
      <c r="F983" s="49">
        <f>+Data!I983</f>
        <v>14.08</v>
      </c>
      <c r="G983" s="31">
        <f>+NEM!G983</f>
        <v>163.87179999999989</v>
      </c>
      <c r="H983" s="31">
        <f>NoSolar!E983</f>
        <v>4879.3356999999996</v>
      </c>
      <c r="I983" s="31">
        <f>+NEM!M983</f>
        <v>163.87179999999989</v>
      </c>
      <c r="J983" s="31">
        <f>+NB.Hour!E983</f>
        <v>2499.4238</v>
      </c>
      <c r="K983" s="67">
        <v>0</v>
      </c>
      <c r="L983" s="31">
        <f>+-MIN(NEM!G983,0)</f>
        <v>0</v>
      </c>
      <c r="M983" s="31">
        <f>NB.Hour!H983</f>
        <v>2335.5520000000001</v>
      </c>
      <c r="N983" s="33">
        <f>NoSolar!H983</f>
        <v>316.73912059719999</v>
      </c>
      <c r="O983" s="33">
        <f>+NEM!P983</f>
        <v>15.525542075599992</v>
      </c>
      <c r="P983" s="33">
        <f>+NB.Hour!N983</f>
        <v>123.2493131448</v>
      </c>
      <c r="Q983" s="22">
        <f>+SUM(N983,MAX($E983-20,0)*INDEX(Inputs!$F$24:$F$35,MATCH($D983,Inputs!$B$24:$B$35,0)),MAX($F983-20,0)*INDEX(Inputs!$G$24:$G$35,MATCH($D983,Inputs!$B$24:$B$35,0)))</f>
        <v>320.85912059719999</v>
      </c>
      <c r="R983" s="22">
        <f>+SUM(O983,MAX($E983-20,0)*INDEX(Inputs!$F$24:$F$35,MATCH($D983,Inputs!$B$24:$B$35,0)),MAX($F983-20,0)*INDEX(Inputs!$G$24:$G$35,MATCH($D983,Inputs!$B$24:$B$35,0)))</f>
        <v>19.645542075599991</v>
      </c>
      <c r="S983" s="22">
        <f>+SUM(P983,MAX($E983-20,0)*INDEX(Inputs!$F$24:$F$35,MATCH($D983,Inputs!$B$24:$B$35,0)),MAX($F983-20,0)*INDEX(Inputs!$G$24:$G$35,MATCH($D983,Inputs!$B$24:$B$35,0)))</f>
        <v>127.3693131448</v>
      </c>
      <c r="U983" s="19"/>
    </row>
    <row r="984" spans="2:21" s="46" customFormat="1" x14ac:dyDescent="0.25">
      <c r="B984" s="48" t="s">
        <v>180</v>
      </c>
      <c r="C984" s="8">
        <v>2021</v>
      </c>
      <c r="D984" s="37">
        <v>4</v>
      </c>
      <c r="E984" s="49">
        <f>Data!J984</f>
        <v>24</v>
      </c>
      <c r="F984" s="49">
        <f>+Data!I984</f>
        <v>12.928000000000001</v>
      </c>
      <c r="G984" s="31">
        <f>+NEM!G984</f>
        <v>-1214.0638999999992</v>
      </c>
      <c r="H984" s="31">
        <f>NoSolar!E984</f>
        <v>4193.7520000000004</v>
      </c>
      <c r="I984" s="31">
        <f>+NEM!M984</f>
        <v>0</v>
      </c>
      <c r="J984" s="31">
        <f>+NB.Hour!E984</f>
        <v>1863.1840999999999</v>
      </c>
      <c r="K984" s="67">
        <v>0</v>
      </c>
      <c r="L984" s="31">
        <f>+-MIN(NEM!G984,0)</f>
        <v>1214.0638999999992</v>
      </c>
      <c r="M984" s="31">
        <f>NB.Hour!H984</f>
        <v>3077.248</v>
      </c>
      <c r="N984" s="33">
        <f>NoSolar!H984</f>
        <v>286.43906339200004</v>
      </c>
      <c r="O984" s="33">
        <f>+NEM!P984</f>
        <v>0</v>
      </c>
      <c r="P984" s="33">
        <f>+NB.Hour!N984</f>
        <v>60.171041122199981</v>
      </c>
      <c r="Q984" s="22">
        <f>+SUM(N984,MAX($E984-20,0)*INDEX(Inputs!$F$24:$F$35,MATCH($D984,Inputs!$B$24:$B$35,0)),MAX($F984-20,0)*INDEX(Inputs!$G$24:$G$35,MATCH($D984,Inputs!$B$24:$B$35,0)))</f>
        <v>290.55906339200004</v>
      </c>
      <c r="R984" s="22">
        <f>+SUM(O984,MAX($E984-20,0)*INDEX(Inputs!$F$24:$F$35,MATCH($D984,Inputs!$B$24:$B$35,0)),MAX($F984-20,0)*INDEX(Inputs!$G$24:$G$35,MATCH($D984,Inputs!$B$24:$B$35,0)))</f>
        <v>4.12</v>
      </c>
      <c r="S984" s="22">
        <f>+SUM(P984,MAX($E984-20,0)*INDEX(Inputs!$F$24:$F$35,MATCH($D984,Inputs!$B$24:$B$35,0)),MAX($F984-20,0)*INDEX(Inputs!$G$24:$G$35,MATCH($D984,Inputs!$B$24:$B$35,0)))</f>
        <v>64.291041122199985</v>
      </c>
      <c r="U984" s="19"/>
    </row>
    <row r="985" spans="2:21" s="46" customFormat="1" x14ac:dyDescent="0.25">
      <c r="B985" s="48" t="s">
        <v>180</v>
      </c>
      <c r="C985" s="8">
        <v>2021</v>
      </c>
      <c r="D985" s="37">
        <v>5</v>
      </c>
      <c r="E985" s="49">
        <f>Data!J985</f>
        <v>24</v>
      </c>
      <c r="F985" s="49">
        <f>+Data!I985</f>
        <v>15.616</v>
      </c>
      <c r="G985" s="31">
        <f>+NEM!G985</f>
        <v>-515.2480000000005</v>
      </c>
      <c r="H985" s="31">
        <f>NoSolar!E985</f>
        <v>5458.2719999999999</v>
      </c>
      <c r="I985" s="31">
        <f>+NEM!M985</f>
        <v>0</v>
      </c>
      <c r="J985" s="31">
        <f>+NB.Hour!E985</f>
        <v>2384.6080000000002</v>
      </c>
      <c r="K985" s="67">
        <v>0</v>
      </c>
      <c r="L985" s="31">
        <f>+-MIN(NEM!G985,0)</f>
        <v>515.2480000000005</v>
      </c>
      <c r="M985" s="31">
        <f>NB.Hour!H985</f>
        <v>2899.8560000000002</v>
      </c>
      <c r="N985" s="33">
        <f>NoSolar!H985</f>
        <v>342.32578931199998</v>
      </c>
      <c r="O985" s="33">
        <f>+NEM!P985</f>
        <v>0</v>
      </c>
      <c r="P985" s="33">
        <f>+NB.Hour!N985</f>
        <v>96.838579807999992</v>
      </c>
      <c r="Q985" s="22">
        <f>+SUM(N985,MAX($E985-20,0)*INDEX(Inputs!$F$24:$F$35,MATCH($D985,Inputs!$B$24:$B$35,0)),MAX($F985-20,0)*INDEX(Inputs!$G$24:$G$35,MATCH($D985,Inputs!$B$24:$B$35,0)))</f>
        <v>346.44578931199999</v>
      </c>
      <c r="R985" s="22">
        <f>+SUM(O985,MAX($E985-20,0)*INDEX(Inputs!$F$24:$F$35,MATCH($D985,Inputs!$B$24:$B$35,0)),MAX($F985-20,0)*INDEX(Inputs!$G$24:$G$35,MATCH($D985,Inputs!$B$24:$B$35,0)))</f>
        <v>4.12</v>
      </c>
      <c r="S985" s="22">
        <f>+SUM(P985,MAX($E985-20,0)*INDEX(Inputs!$F$24:$F$35,MATCH($D985,Inputs!$B$24:$B$35,0)),MAX($F985-20,0)*INDEX(Inputs!$G$24:$G$35,MATCH($D985,Inputs!$B$24:$B$35,0)))</f>
        <v>100.958579808</v>
      </c>
      <c r="U985" s="19"/>
    </row>
    <row r="986" spans="2:21" s="46" customFormat="1" x14ac:dyDescent="0.25">
      <c r="B986" s="48" t="s">
        <v>180</v>
      </c>
      <c r="C986" s="8">
        <v>2021</v>
      </c>
      <c r="D986" s="37">
        <v>6</v>
      </c>
      <c r="E986" s="49">
        <f>Data!J986</f>
        <v>24</v>
      </c>
      <c r="F986" s="49">
        <f>+Data!I986</f>
        <v>23.808</v>
      </c>
      <c r="G986" s="31">
        <f>+NEM!G986</f>
        <v>66.488100000000486</v>
      </c>
      <c r="H986" s="31">
        <f>NoSolar!E986</f>
        <v>6451.4960000000001</v>
      </c>
      <c r="I986" s="31">
        <f>+NEM!M986</f>
        <v>0</v>
      </c>
      <c r="J986" s="31">
        <f>+NB.Hour!E986</f>
        <v>2586.1281000000004</v>
      </c>
      <c r="K986" s="67">
        <v>0</v>
      </c>
      <c r="L986" s="31">
        <f>+-MIN(NEM!G986,0)</f>
        <v>0</v>
      </c>
      <c r="M986" s="31">
        <f>NB.Hour!H986</f>
        <v>2519.64</v>
      </c>
      <c r="N986" s="33">
        <f>NoSolar!H986</f>
        <v>427.35907913599999</v>
      </c>
      <c r="O986" s="33">
        <f>+NEM!P986</f>
        <v>0</v>
      </c>
      <c r="P986" s="33">
        <f>+NB.Hour!N986</f>
        <v>143.78622811960003</v>
      </c>
      <c r="Q986" s="22">
        <f>+SUM(N986,MAX($E986-20,0)*INDEX(Inputs!$F$24:$F$35,MATCH($D986,Inputs!$B$24:$B$35,0)),MAX($F986-20,0)*INDEX(Inputs!$G$24:$G$35,MATCH($D986,Inputs!$B$24:$B$35,0)))</f>
        <v>454.555559136</v>
      </c>
      <c r="R986" s="22">
        <f>+SUM(O986,MAX($E986-20,0)*INDEX(Inputs!$F$24:$F$35,MATCH($D986,Inputs!$B$24:$B$35,0)),MAX($F986-20,0)*INDEX(Inputs!$G$24:$G$35,MATCH($D986,Inputs!$B$24:$B$35,0)))</f>
        <v>27.196479999999998</v>
      </c>
      <c r="S986" s="22">
        <f>+SUM(P986,MAX($E986-20,0)*INDEX(Inputs!$F$24:$F$35,MATCH($D986,Inputs!$B$24:$B$35,0)),MAX($F986-20,0)*INDEX(Inputs!$G$24:$G$35,MATCH($D986,Inputs!$B$24:$B$35,0)))</f>
        <v>170.98270811960003</v>
      </c>
      <c r="U986" s="19"/>
    </row>
    <row r="987" spans="2:21" s="46" customFormat="1" x14ac:dyDescent="0.25">
      <c r="B987" s="48" t="s">
        <v>180</v>
      </c>
      <c r="C987" s="8">
        <v>2021</v>
      </c>
      <c r="D987" s="37">
        <v>7</v>
      </c>
      <c r="E987" s="49">
        <f>Data!J987</f>
        <v>25</v>
      </c>
      <c r="F987" s="49">
        <f>+Data!I987</f>
        <v>22.015999999999998</v>
      </c>
      <c r="G987" s="31">
        <f>+NEM!G987</f>
        <v>2618.384</v>
      </c>
      <c r="H987" s="31">
        <f>NoSolar!E987</f>
        <v>8188.768</v>
      </c>
      <c r="I987" s="31">
        <f>+NEM!M987</f>
        <v>955.5602000000008</v>
      </c>
      <c r="J987" s="31">
        <f>+NB.Hour!E987</f>
        <v>3830.9120000000003</v>
      </c>
      <c r="K987" s="67">
        <v>0</v>
      </c>
      <c r="L987" s="31">
        <f>+-MIN(NEM!G987,0)</f>
        <v>0</v>
      </c>
      <c r="M987" s="31">
        <f>NB.Hour!H987</f>
        <v>1212.528</v>
      </c>
      <c r="N987" s="33">
        <f>NoSolar!H987</f>
        <v>511.99202188800001</v>
      </c>
      <c r="O987" s="33">
        <f>+NEM!P987</f>
        <v>100.57271105000008</v>
      </c>
      <c r="P987" s="33">
        <f>+NB.Hour!N987</f>
        <v>253.84902531200001</v>
      </c>
      <c r="Q987" s="22">
        <f>+SUM(N987,MAX($E987-20,0)*INDEX(Inputs!$F$24:$F$35,MATCH($D987,Inputs!$B$24:$B$35,0)),MAX($F987-20,0)*INDEX(Inputs!$G$24:$G$35,MATCH($D987,Inputs!$B$24:$B$35,0)))</f>
        <v>529.35898188800002</v>
      </c>
      <c r="R987" s="22">
        <f>+SUM(O987,MAX($E987-20,0)*INDEX(Inputs!$F$24:$F$35,MATCH($D987,Inputs!$B$24:$B$35,0)),MAX($F987-20,0)*INDEX(Inputs!$G$24:$G$35,MATCH($D987,Inputs!$B$24:$B$35,0)))</f>
        <v>117.93967105000007</v>
      </c>
      <c r="S987" s="22">
        <f>+SUM(P987,MAX($E987-20,0)*INDEX(Inputs!$F$24:$F$35,MATCH($D987,Inputs!$B$24:$B$35,0)),MAX($F987-20,0)*INDEX(Inputs!$G$24:$G$35,MATCH($D987,Inputs!$B$24:$B$35,0)))</f>
        <v>271.21598531199999</v>
      </c>
      <c r="U987" s="19"/>
    </row>
    <row r="988" spans="2:21" s="46" customFormat="1" x14ac:dyDescent="0.25">
      <c r="B988" s="48" t="s">
        <v>180</v>
      </c>
      <c r="C988" s="8">
        <v>2021</v>
      </c>
      <c r="D988" s="37">
        <v>8</v>
      </c>
      <c r="E988" s="49">
        <f>Data!J988</f>
        <v>25</v>
      </c>
      <c r="F988" s="49">
        <f>+Data!I988</f>
        <v>20.352</v>
      </c>
      <c r="G988" s="31">
        <f>+NEM!G988</f>
        <v>973.11200000000008</v>
      </c>
      <c r="H988" s="31">
        <f>NoSolar!E988</f>
        <v>6234.2960000000003</v>
      </c>
      <c r="I988" s="31">
        <f>+NEM!M988</f>
        <v>973.11200000000008</v>
      </c>
      <c r="J988" s="31">
        <f>+NB.Hour!E988</f>
        <v>2741.6239999999998</v>
      </c>
      <c r="K988" s="67">
        <v>0</v>
      </c>
      <c r="L988" s="31">
        <f>+-MIN(NEM!G988,0)</f>
        <v>0</v>
      </c>
      <c r="M988" s="31">
        <f>NB.Hour!H988</f>
        <v>1768.5119999999999</v>
      </c>
      <c r="N988" s="33">
        <f>NoSolar!H988</f>
        <v>416.77796393599999</v>
      </c>
      <c r="O988" s="33">
        <f>+NEM!P988</f>
        <v>102.42003800000001</v>
      </c>
      <c r="P988" s="33">
        <f>+NB.Hour!N988</f>
        <v>179.76151606399998</v>
      </c>
      <c r="Q988" s="22">
        <f>+SUM(N988,MAX($E988-20,0)*INDEX(Inputs!$F$24:$F$35,MATCH($D988,Inputs!$B$24:$B$35,0)),MAX($F988-20,0)*INDEX(Inputs!$G$24:$G$35,MATCH($D988,Inputs!$B$24:$B$35,0)))</f>
        <v>424.06108393599999</v>
      </c>
      <c r="R988" s="22">
        <f>+SUM(O988,MAX($E988-20,0)*INDEX(Inputs!$F$24:$F$35,MATCH($D988,Inputs!$B$24:$B$35,0)),MAX($F988-20,0)*INDEX(Inputs!$G$24:$G$35,MATCH($D988,Inputs!$B$24:$B$35,0)))</f>
        <v>109.70315800000002</v>
      </c>
      <c r="S988" s="22">
        <f>+SUM(P988,MAX($E988-20,0)*INDEX(Inputs!$F$24:$F$35,MATCH($D988,Inputs!$B$24:$B$35,0)),MAX($F988-20,0)*INDEX(Inputs!$G$24:$G$35,MATCH($D988,Inputs!$B$24:$B$35,0)))</f>
        <v>187.04463606399997</v>
      </c>
      <c r="U988" s="19"/>
    </row>
    <row r="989" spans="2:21" s="46" customFormat="1" x14ac:dyDescent="0.25">
      <c r="B989" s="48" t="s">
        <v>180</v>
      </c>
      <c r="C989" s="8">
        <v>2021</v>
      </c>
      <c r="D989" s="37">
        <v>9</v>
      </c>
      <c r="E989" s="49">
        <f>Data!J989</f>
        <v>24</v>
      </c>
      <c r="F989" s="49">
        <f>+Data!I989</f>
        <v>14.72</v>
      </c>
      <c r="G989" s="31">
        <f>+NEM!G989</f>
        <v>-290.88199999999961</v>
      </c>
      <c r="H989" s="31">
        <f>NoSolar!E989</f>
        <v>4204.7340000000004</v>
      </c>
      <c r="I989" s="31">
        <f>+NEM!M989</f>
        <v>0</v>
      </c>
      <c r="J989" s="31">
        <f>+NB.Hour!E989</f>
        <v>2066.1100000000006</v>
      </c>
      <c r="K989" s="67">
        <v>0</v>
      </c>
      <c r="L989" s="31">
        <f>+-MIN(NEM!G989,0)</f>
        <v>290.88199999999961</v>
      </c>
      <c r="M989" s="31">
        <f>NB.Hour!H989</f>
        <v>2356.9920000000002</v>
      </c>
      <c r="N989" s="33">
        <f>NoSolar!H989</f>
        <v>286.924423864</v>
      </c>
      <c r="O989" s="33">
        <f>+NEM!P989</f>
        <v>0</v>
      </c>
      <c r="P989" s="33">
        <f>+NB.Hour!N989</f>
        <v>103.28793004000001</v>
      </c>
      <c r="Q989" s="22">
        <f>+SUM(N989,MAX($E989-20,0)*INDEX(Inputs!$F$24:$F$35,MATCH($D989,Inputs!$B$24:$B$35,0)),MAX($F989-20,0)*INDEX(Inputs!$G$24:$G$35,MATCH($D989,Inputs!$B$24:$B$35,0)))</f>
        <v>291.04442386400001</v>
      </c>
      <c r="R989" s="22">
        <f>+SUM(O989,MAX($E989-20,0)*INDEX(Inputs!$F$24:$F$35,MATCH($D989,Inputs!$B$24:$B$35,0)),MAX($F989-20,0)*INDEX(Inputs!$G$24:$G$35,MATCH($D989,Inputs!$B$24:$B$35,0)))</f>
        <v>4.12</v>
      </c>
      <c r="S989" s="22">
        <f>+SUM(P989,MAX($E989-20,0)*INDEX(Inputs!$F$24:$F$35,MATCH($D989,Inputs!$B$24:$B$35,0)),MAX($F989-20,0)*INDEX(Inputs!$G$24:$G$35,MATCH($D989,Inputs!$B$24:$B$35,0)))</f>
        <v>107.40793004000001</v>
      </c>
      <c r="U989" s="19"/>
    </row>
    <row r="990" spans="2:21" s="46" customFormat="1" x14ac:dyDescent="0.25">
      <c r="B990" s="48" t="s">
        <v>180</v>
      </c>
      <c r="C990" s="8">
        <v>2021</v>
      </c>
      <c r="D990" s="37">
        <v>10</v>
      </c>
      <c r="E990" s="49">
        <f>Data!J990</f>
        <v>24</v>
      </c>
      <c r="F990" s="49">
        <f>+Data!I990</f>
        <v>11.776</v>
      </c>
      <c r="G990" s="31">
        <f>+NEM!G990</f>
        <v>986.10199999999986</v>
      </c>
      <c r="H990" s="31">
        <f>NoSolar!E990</f>
        <v>4004.788</v>
      </c>
      <c r="I990" s="31">
        <f>+NEM!M990</f>
        <v>695.22000000000025</v>
      </c>
      <c r="J990" s="31">
        <f>+NB.Hour!E990</f>
        <v>2408.7838999999999</v>
      </c>
      <c r="K990" s="67">
        <v>0</v>
      </c>
      <c r="L990" s="31">
        <f>+-MIN(NEM!G990,0)</f>
        <v>0</v>
      </c>
      <c r="M990" s="31">
        <f>NB.Hour!H990</f>
        <v>1422.6819</v>
      </c>
      <c r="N990" s="33">
        <f>NoSolar!H990</f>
        <v>278.08761044800002</v>
      </c>
      <c r="O990" s="33">
        <f>+NEM!P990</f>
        <v>65.866533240000024</v>
      </c>
      <c r="P990" s="33">
        <f>+NB.Hour!N990</f>
        <v>153.75901060540002</v>
      </c>
      <c r="Q990" s="22">
        <f>+SUM(N990,MAX($E990-20,0)*INDEX(Inputs!$F$24:$F$35,MATCH($D990,Inputs!$B$24:$B$35,0)),MAX($F990-20,0)*INDEX(Inputs!$G$24:$G$35,MATCH($D990,Inputs!$B$24:$B$35,0)))</f>
        <v>282.20761044800003</v>
      </c>
      <c r="R990" s="22">
        <f>+SUM(O990,MAX($E990-20,0)*INDEX(Inputs!$F$24:$F$35,MATCH($D990,Inputs!$B$24:$B$35,0)),MAX($F990-20,0)*INDEX(Inputs!$G$24:$G$35,MATCH($D990,Inputs!$B$24:$B$35,0)))</f>
        <v>69.986533240000028</v>
      </c>
      <c r="S990" s="22">
        <f>+SUM(P990,MAX($E990-20,0)*INDEX(Inputs!$F$24:$F$35,MATCH($D990,Inputs!$B$24:$B$35,0)),MAX($F990-20,0)*INDEX(Inputs!$G$24:$G$35,MATCH($D990,Inputs!$B$24:$B$35,0)))</f>
        <v>157.87901060540003</v>
      </c>
      <c r="U990" s="19"/>
    </row>
    <row r="991" spans="2:21" s="46" customFormat="1" x14ac:dyDescent="0.25">
      <c r="B991" s="48" t="s">
        <v>180</v>
      </c>
      <c r="C991" s="8">
        <v>2021</v>
      </c>
      <c r="D991" s="37">
        <v>11</v>
      </c>
      <c r="E991" s="49">
        <f>Data!J991</f>
        <v>24</v>
      </c>
      <c r="F991" s="49">
        <f>+Data!I991</f>
        <v>15.103999999999999</v>
      </c>
      <c r="G991" s="31">
        <f>+NEM!G991</f>
        <v>2321.1680000000001</v>
      </c>
      <c r="H991" s="31">
        <f>NoSolar!E991</f>
        <v>4493.5680000000002</v>
      </c>
      <c r="I991" s="31">
        <f>+NEM!M991</f>
        <v>2321.1680000000001</v>
      </c>
      <c r="J991" s="31">
        <f>+NB.Hour!E991</f>
        <v>3006.2890000000002</v>
      </c>
      <c r="K991" s="67">
        <v>0</v>
      </c>
      <c r="L991" s="31">
        <f>+-MIN(NEM!G991,0)</f>
        <v>0</v>
      </c>
      <c r="M991" s="31">
        <f>NB.Hour!H991</f>
        <v>685.12099999999998</v>
      </c>
      <c r="N991" s="33">
        <f>NoSolar!H991</f>
        <v>299.68973132799999</v>
      </c>
      <c r="O991" s="33">
        <f>+NEM!P991</f>
        <v>203.67834092800001</v>
      </c>
      <c r="P991" s="33">
        <f>+NB.Hour!N991</f>
        <v>208.05352363400002</v>
      </c>
      <c r="Q991" s="22">
        <f>+SUM(N991,MAX($E991-20,0)*INDEX(Inputs!$F$24:$F$35,MATCH($D991,Inputs!$B$24:$B$35,0)),MAX($F991-20,0)*INDEX(Inputs!$G$24:$G$35,MATCH($D991,Inputs!$B$24:$B$35,0)))</f>
        <v>303.809731328</v>
      </c>
      <c r="R991" s="22">
        <f>+SUM(O991,MAX($E991-20,0)*INDEX(Inputs!$F$24:$F$35,MATCH($D991,Inputs!$B$24:$B$35,0)),MAX($F991-20,0)*INDEX(Inputs!$G$24:$G$35,MATCH($D991,Inputs!$B$24:$B$35,0)))</f>
        <v>207.79834092800002</v>
      </c>
      <c r="S991" s="22">
        <f>+SUM(P991,MAX($E991-20,0)*INDEX(Inputs!$F$24:$F$35,MATCH($D991,Inputs!$B$24:$B$35,0)),MAX($F991-20,0)*INDEX(Inputs!$G$24:$G$35,MATCH($D991,Inputs!$B$24:$B$35,0)))</f>
        <v>212.17352363400002</v>
      </c>
      <c r="U991" s="19"/>
    </row>
    <row r="992" spans="2:21" s="46" customFormat="1" x14ac:dyDescent="0.25">
      <c r="B992" s="48" t="s">
        <v>180</v>
      </c>
      <c r="C992" s="8">
        <v>2021</v>
      </c>
      <c r="D992" s="37">
        <v>12</v>
      </c>
      <c r="E992" s="49">
        <f>Data!J992</f>
        <v>24</v>
      </c>
      <c r="F992" s="49">
        <f>+Data!I992</f>
        <v>14.464</v>
      </c>
      <c r="G992" s="31">
        <f>+NEM!G992</f>
        <v>3989.991</v>
      </c>
      <c r="H992" s="31">
        <f>NoSolar!E992</f>
        <v>5235.317</v>
      </c>
      <c r="I992" s="31">
        <f>+NEM!M992</f>
        <v>3989.991</v>
      </c>
      <c r="J992" s="31">
        <f>+NB.Hour!E992</f>
        <v>4220.0069999999996</v>
      </c>
      <c r="K992" s="67">
        <v>0</v>
      </c>
      <c r="L992" s="31">
        <f>+-MIN(NEM!G992,0)</f>
        <v>0</v>
      </c>
      <c r="M992" s="31">
        <f>NB.Hour!H992</f>
        <v>230.01599999999999</v>
      </c>
      <c r="N992" s="33">
        <f>NoSolar!H992</f>
        <v>332.472070132</v>
      </c>
      <c r="O992" s="33">
        <f>+NEM!P992</f>
        <v>277.43364223600003</v>
      </c>
      <c r="P992" s="33">
        <f>+NB.Hour!N992</f>
        <v>278.90252441199999</v>
      </c>
      <c r="Q992" s="22">
        <f>+SUM(N992,MAX($E992-20,0)*INDEX(Inputs!$F$24:$F$35,MATCH($D992,Inputs!$B$24:$B$35,0)),MAX($F992-20,0)*INDEX(Inputs!$G$24:$G$35,MATCH($D992,Inputs!$B$24:$B$35,0)))</f>
        <v>336.592070132</v>
      </c>
      <c r="R992" s="22">
        <f>+SUM(O992,MAX($E992-20,0)*INDEX(Inputs!$F$24:$F$35,MATCH($D992,Inputs!$B$24:$B$35,0)),MAX($F992-20,0)*INDEX(Inputs!$G$24:$G$35,MATCH($D992,Inputs!$B$24:$B$35,0)))</f>
        <v>281.55364223600003</v>
      </c>
      <c r="S992" s="22">
        <f>+SUM(P992,MAX($E992-20,0)*INDEX(Inputs!$F$24:$F$35,MATCH($D992,Inputs!$B$24:$B$35,0)),MAX($F992-20,0)*INDEX(Inputs!$G$24:$G$35,MATCH($D992,Inputs!$B$24:$B$35,0)))</f>
        <v>283.022524412</v>
      </c>
      <c r="U992" s="19"/>
    </row>
    <row r="993" spans="2:21" s="46" customFormat="1" x14ac:dyDescent="0.25">
      <c r="B993" s="48" t="s">
        <v>181</v>
      </c>
      <c r="C993" s="8">
        <v>2021</v>
      </c>
      <c r="D993" s="37">
        <v>1</v>
      </c>
      <c r="E993" s="49">
        <f>Data!J993</f>
        <v>8</v>
      </c>
      <c r="F993" s="49">
        <f>+Data!I993</f>
        <v>6.8479999999999999</v>
      </c>
      <c r="G993" s="31">
        <f>+NEM!G993</f>
        <v>1530.6638000000003</v>
      </c>
      <c r="H993" s="31">
        <f>NoSolar!E993</f>
        <v>2460.8398000000002</v>
      </c>
      <c r="I993" s="31">
        <f>+NEM!M993</f>
        <v>0</v>
      </c>
      <c r="J993" s="31">
        <f>+NB.Hour!E993</f>
        <v>1864.4238</v>
      </c>
      <c r="K993" s="67">
        <v>0</v>
      </c>
      <c r="L993" s="31">
        <f>+-MIN(NEM!G993,0)</f>
        <v>0</v>
      </c>
      <c r="M993" s="31">
        <f>NB.Hour!H993</f>
        <v>333.76</v>
      </c>
      <c r="N993" s="33">
        <f>NoSolar!H993</f>
        <v>209.85127580080001</v>
      </c>
      <c r="O993" s="33">
        <f>+NEM!P993</f>
        <v>0</v>
      </c>
      <c r="P993" s="33">
        <f>+NB.Hour!N993</f>
        <v>164.0197740596</v>
      </c>
      <c r="Q993" s="22">
        <f>+SUM(N993,MAX($E993-20,0)*INDEX(Inputs!$F$24:$F$35,MATCH($D993,Inputs!$B$24:$B$35,0)),MAX($F993-20,0)*INDEX(Inputs!$G$24:$G$35,MATCH($D993,Inputs!$B$24:$B$35,0)))</f>
        <v>209.85127580080001</v>
      </c>
      <c r="R993" s="22">
        <f>+SUM(O993,MAX($E993-20,0)*INDEX(Inputs!$F$24:$F$35,MATCH($D993,Inputs!$B$24:$B$35,0)),MAX($F993-20,0)*INDEX(Inputs!$G$24:$G$35,MATCH($D993,Inputs!$B$24:$B$35,0)))</f>
        <v>0</v>
      </c>
      <c r="S993" s="22">
        <f>+SUM(P993,MAX($E993-20,0)*INDEX(Inputs!$F$24:$F$35,MATCH($D993,Inputs!$B$24:$B$35,0)),MAX($F993-20,0)*INDEX(Inputs!$G$24:$G$35,MATCH($D993,Inputs!$B$24:$B$35,0)))</f>
        <v>164.0197740596</v>
      </c>
      <c r="U993" s="19"/>
    </row>
    <row r="994" spans="2:21" s="46" customFormat="1" x14ac:dyDescent="0.25">
      <c r="B994" s="48" t="s">
        <v>181</v>
      </c>
      <c r="C994" s="8">
        <v>2021</v>
      </c>
      <c r="D994" s="37">
        <v>2</v>
      </c>
      <c r="E994" s="49">
        <f>Data!J994</f>
        <v>8</v>
      </c>
      <c r="F994" s="49">
        <f>+Data!I994</f>
        <v>6.7839999999999998</v>
      </c>
      <c r="G994" s="31">
        <f>+NEM!G994</f>
        <v>1369.9759000000001</v>
      </c>
      <c r="H994" s="31">
        <f>NoSolar!E994</f>
        <v>2164.5999000000002</v>
      </c>
      <c r="I994" s="31">
        <f>+NEM!M994</f>
        <v>0</v>
      </c>
      <c r="J994" s="31">
        <f>+NB.Hour!E994</f>
        <v>1811.1919</v>
      </c>
      <c r="K994" s="67">
        <v>0</v>
      </c>
      <c r="L994" s="31">
        <f>+-MIN(NEM!G994,0)</f>
        <v>0</v>
      </c>
      <c r="M994" s="31">
        <f>NB.Hour!H994</f>
        <v>441.21600000000001</v>
      </c>
      <c r="N994" s="33">
        <f>NoSolar!H994</f>
        <v>196.75865718040001</v>
      </c>
      <c r="O994" s="33">
        <f>+NEM!P994</f>
        <v>0</v>
      </c>
      <c r="P994" s="33">
        <f>+NB.Hour!N994</f>
        <v>154.91356602980002</v>
      </c>
      <c r="Q994" s="22">
        <f>+SUM(N994,MAX($E994-20,0)*INDEX(Inputs!$F$24:$F$35,MATCH($D994,Inputs!$B$24:$B$35,0)),MAX($F994-20,0)*INDEX(Inputs!$G$24:$G$35,MATCH($D994,Inputs!$B$24:$B$35,0)))</f>
        <v>196.75865718040001</v>
      </c>
      <c r="R994" s="22">
        <f>+SUM(O994,MAX($E994-20,0)*INDEX(Inputs!$F$24:$F$35,MATCH($D994,Inputs!$B$24:$B$35,0)),MAX($F994-20,0)*INDEX(Inputs!$G$24:$G$35,MATCH($D994,Inputs!$B$24:$B$35,0)))</f>
        <v>0</v>
      </c>
      <c r="S994" s="22">
        <f>+SUM(P994,MAX($E994-20,0)*INDEX(Inputs!$F$24:$F$35,MATCH($D994,Inputs!$B$24:$B$35,0)),MAX($F994-20,0)*INDEX(Inputs!$G$24:$G$35,MATCH($D994,Inputs!$B$24:$B$35,0)))</f>
        <v>154.91356602980002</v>
      </c>
      <c r="U994" s="19"/>
    </row>
    <row r="995" spans="2:21" s="46" customFormat="1" x14ac:dyDescent="0.25">
      <c r="B995" s="48" t="s">
        <v>181</v>
      </c>
      <c r="C995" s="8">
        <v>2021</v>
      </c>
      <c r="D995" s="37">
        <v>3</v>
      </c>
      <c r="E995" s="49">
        <f>Data!J995</f>
        <v>8</v>
      </c>
      <c r="F995" s="49">
        <f>+Data!I995</f>
        <v>6.72</v>
      </c>
      <c r="G995" s="31">
        <f>+NEM!G995</f>
        <v>-782.44010000000026</v>
      </c>
      <c r="H995" s="31">
        <f>NoSolar!E995</f>
        <v>1786.8398999999999</v>
      </c>
      <c r="I995" s="31">
        <f>+NEM!M995</f>
        <v>0</v>
      </c>
      <c r="J995" s="31">
        <f>+NB.Hour!E995</f>
        <v>1197.9118999999998</v>
      </c>
      <c r="K995" s="67">
        <v>0</v>
      </c>
      <c r="L995" s="31">
        <f>+-MIN(NEM!G995,0)</f>
        <v>782.44010000000026</v>
      </c>
      <c r="M995" s="31">
        <f>NB.Hour!H995</f>
        <v>1980.3520000000001</v>
      </c>
      <c r="N995" s="33">
        <f>NoSolar!H995</f>
        <v>169.28878580580002</v>
      </c>
      <c r="O995" s="33">
        <f>+NEM!P995</f>
        <v>0</v>
      </c>
      <c r="P995" s="33">
        <f>+NB.Hour!N995</f>
        <v>38.615460109799983</v>
      </c>
      <c r="Q995" s="22">
        <f>+SUM(N995,MAX($E995-20,0)*INDEX(Inputs!$F$24:$F$35,MATCH($D995,Inputs!$B$24:$B$35,0)),MAX($F995-20,0)*INDEX(Inputs!$G$24:$G$35,MATCH($D995,Inputs!$B$24:$B$35,0)))</f>
        <v>169.28878580580002</v>
      </c>
      <c r="R995" s="22">
        <f>+SUM(O995,MAX($E995-20,0)*INDEX(Inputs!$F$24:$F$35,MATCH($D995,Inputs!$B$24:$B$35,0)),MAX($F995-20,0)*INDEX(Inputs!$G$24:$G$35,MATCH($D995,Inputs!$B$24:$B$35,0)))</f>
        <v>0</v>
      </c>
      <c r="S995" s="22">
        <f>+SUM(P995,MAX($E995-20,0)*INDEX(Inputs!$F$24:$F$35,MATCH($D995,Inputs!$B$24:$B$35,0)),MAX($F995-20,0)*INDEX(Inputs!$G$24:$G$35,MATCH($D995,Inputs!$B$24:$B$35,0)))</f>
        <v>38.615460109799983</v>
      </c>
      <c r="U995" s="19"/>
    </row>
    <row r="996" spans="2:21" s="46" customFormat="1" x14ac:dyDescent="0.25">
      <c r="B996" s="48" t="s">
        <v>181</v>
      </c>
      <c r="C996" s="8">
        <v>2021</v>
      </c>
      <c r="D996" s="37">
        <v>4</v>
      </c>
      <c r="E996" s="49">
        <f>Data!J996</f>
        <v>8</v>
      </c>
      <c r="F996" s="49">
        <f>+Data!I996</f>
        <v>9.7919999999999998</v>
      </c>
      <c r="G996" s="31">
        <f>+NEM!G996</f>
        <v>-1954.4721000000002</v>
      </c>
      <c r="H996" s="31">
        <f>NoSolar!E996</f>
        <v>1219.4799</v>
      </c>
      <c r="I996" s="31">
        <f>+NEM!M996</f>
        <v>0</v>
      </c>
      <c r="J996" s="31">
        <f>+NB.Hour!E996</f>
        <v>802.19989999999996</v>
      </c>
      <c r="K996" s="67">
        <v>0</v>
      </c>
      <c r="L996" s="31">
        <f>+-MIN(NEM!G996,0)</f>
        <v>1954.4721000000002</v>
      </c>
      <c r="M996" s="31">
        <f>NB.Hour!H996</f>
        <v>2756.672</v>
      </c>
      <c r="N996" s="33">
        <f>NoSolar!H996</f>
        <v>115.53596468580001</v>
      </c>
      <c r="O996" s="33">
        <f>+NEM!P996</f>
        <v>0</v>
      </c>
      <c r="P996" s="33">
        <f>+NB.Hour!N996</f>
        <v>0</v>
      </c>
      <c r="Q996" s="22">
        <f>+SUM(N996,MAX($E996-20,0)*INDEX(Inputs!$F$24:$F$35,MATCH($D996,Inputs!$B$24:$B$35,0)),MAX($F996-20,0)*INDEX(Inputs!$G$24:$G$35,MATCH($D996,Inputs!$B$24:$B$35,0)))</f>
        <v>115.53596468580001</v>
      </c>
      <c r="R996" s="22">
        <f>+SUM(O996,MAX($E996-20,0)*INDEX(Inputs!$F$24:$F$35,MATCH($D996,Inputs!$B$24:$B$35,0)),MAX($F996-20,0)*INDEX(Inputs!$G$24:$G$35,MATCH($D996,Inputs!$B$24:$B$35,0)))</f>
        <v>0</v>
      </c>
      <c r="S996" s="22">
        <f>+SUM(P996,MAX($E996-20,0)*INDEX(Inputs!$F$24:$F$35,MATCH($D996,Inputs!$B$24:$B$35,0)),MAX($F996-20,0)*INDEX(Inputs!$G$24:$G$35,MATCH($D996,Inputs!$B$24:$B$35,0)))</f>
        <v>0</v>
      </c>
      <c r="U996" s="19"/>
    </row>
    <row r="997" spans="2:21" s="46" customFormat="1" x14ac:dyDescent="0.25">
      <c r="B997" s="48" t="s">
        <v>181</v>
      </c>
      <c r="C997" s="8">
        <v>2021</v>
      </c>
      <c r="D997" s="37">
        <v>5</v>
      </c>
      <c r="E997" s="49">
        <f>Data!J997</f>
        <v>10</v>
      </c>
      <c r="F997" s="49">
        <f>+Data!I997</f>
        <v>9.1519999999999992</v>
      </c>
      <c r="G997" s="31">
        <f>+NEM!G997</f>
        <v>-2262.5280000000002</v>
      </c>
      <c r="H997" s="31">
        <f>NoSolar!E997</f>
        <v>1270.912</v>
      </c>
      <c r="I997" s="31">
        <f>+NEM!M997</f>
        <v>0</v>
      </c>
      <c r="J997" s="31">
        <f>+NB.Hour!E997</f>
        <v>699.39200000000005</v>
      </c>
      <c r="K997" s="67">
        <v>0</v>
      </c>
      <c r="L997" s="31">
        <f>+-MIN(NEM!G997,0)</f>
        <v>2262.5280000000002</v>
      </c>
      <c r="M997" s="31">
        <f>NB.Hour!H997</f>
        <v>2961.92</v>
      </c>
      <c r="N997" s="33">
        <f>NoSolar!H997</f>
        <v>120.40874470400001</v>
      </c>
      <c r="O997" s="33">
        <f>+NEM!P997</f>
        <v>0</v>
      </c>
      <c r="P997" s="33">
        <f>+NB.Hour!N997</f>
        <v>0</v>
      </c>
      <c r="Q997" s="22">
        <f>+SUM(N997,MAX($E997-20,0)*INDEX(Inputs!$F$24:$F$35,MATCH($D997,Inputs!$B$24:$B$35,0)),MAX($F997-20,0)*INDEX(Inputs!$G$24:$G$35,MATCH($D997,Inputs!$B$24:$B$35,0)))</f>
        <v>120.40874470400001</v>
      </c>
      <c r="R997" s="22">
        <f>+SUM(O997,MAX($E997-20,0)*INDEX(Inputs!$F$24:$F$35,MATCH($D997,Inputs!$B$24:$B$35,0)),MAX($F997-20,0)*INDEX(Inputs!$G$24:$G$35,MATCH($D997,Inputs!$B$24:$B$35,0)))</f>
        <v>0</v>
      </c>
      <c r="S997" s="22">
        <f>+SUM(P997,MAX($E997-20,0)*INDEX(Inputs!$F$24:$F$35,MATCH($D997,Inputs!$B$24:$B$35,0)),MAX($F997-20,0)*INDEX(Inputs!$G$24:$G$35,MATCH($D997,Inputs!$B$24:$B$35,0)))</f>
        <v>0</v>
      </c>
      <c r="U997" s="19"/>
    </row>
    <row r="998" spans="2:21" s="46" customFormat="1" x14ac:dyDescent="0.25">
      <c r="B998" s="48" t="s">
        <v>181</v>
      </c>
      <c r="C998" s="8">
        <v>2021</v>
      </c>
      <c r="D998" s="37">
        <v>6</v>
      </c>
      <c r="E998" s="49">
        <f>Data!J998</f>
        <v>11</v>
      </c>
      <c r="F998" s="49">
        <f>+Data!I998</f>
        <v>9.3439999999999994</v>
      </c>
      <c r="G998" s="31">
        <f>+NEM!G998</f>
        <v>-1162.8320000000003</v>
      </c>
      <c r="H998" s="31">
        <f>NoSolar!E998</f>
        <v>2836.1439999999998</v>
      </c>
      <c r="I998" s="31">
        <f>+NEM!M998</f>
        <v>0</v>
      </c>
      <c r="J998" s="31">
        <f>+NB.Hour!E998</f>
        <v>1468.848</v>
      </c>
      <c r="K998" s="67">
        <v>0</v>
      </c>
      <c r="L998" s="31">
        <f>+-MIN(NEM!G998,0)</f>
        <v>1162.8320000000003</v>
      </c>
      <c r="M998" s="31">
        <f>NB.Hour!H998</f>
        <v>2631.68</v>
      </c>
      <c r="N998" s="33">
        <f>NoSolar!H998</f>
        <v>251.233591104</v>
      </c>
      <c r="O998" s="33">
        <f>+NEM!P998</f>
        <v>0</v>
      </c>
      <c r="P998" s="33">
        <f>+NB.Hour!N998</f>
        <v>0</v>
      </c>
      <c r="Q998" s="22">
        <f>+SUM(N998,MAX($E998-20,0)*INDEX(Inputs!$F$24:$F$35,MATCH($D998,Inputs!$B$24:$B$35,0)),MAX($F998-20,0)*INDEX(Inputs!$G$24:$G$35,MATCH($D998,Inputs!$B$24:$B$35,0)))</f>
        <v>251.233591104</v>
      </c>
      <c r="R998" s="22">
        <f>+SUM(O998,MAX($E998-20,0)*INDEX(Inputs!$F$24:$F$35,MATCH($D998,Inputs!$B$24:$B$35,0)),MAX($F998-20,0)*INDEX(Inputs!$G$24:$G$35,MATCH($D998,Inputs!$B$24:$B$35,0)))</f>
        <v>0</v>
      </c>
      <c r="S998" s="22">
        <f>+SUM(P998,MAX($E998-20,0)*INDEX(Inputs!$F$24:$F$35,MATCH($D998,Inputs!$B$24:$B$35,0)),MAX($F998-20,0)*INDEX(Inputs!$G$24:$G$35,MATCH($D998,Inputs!$B$24:$B$35,0)))</f>
        <v>0</v>
      </c>
      <c r="U998" s="19"/>
    </row>
    <row r="999" spans="2:21" s="46" customFormat="1" x14ac:dyDescent="0.25">
      <c r="B999" s="48" t="s">
        <v>181</v>
      </c>
      <c r="C999" s="8">
        <v>2021</v>
      </c>
      <c r="D999" s="37">
        <v>7</v>
      </c>
      <c r="E999" s="49">
        <f>Data!J999</f>
        <v>11</v>
      </c>
      <c r="F999" s="49">
        <f>+Data!I999</f>
        <v>7.36</v>
      </c>
      <c r="G999" s="31">
        <f>+NEM!G999</f>
        <v>422.84799999999996</v>
      </c>
      <c r="H999" s="31">
        <f>NoSolar!E999</f>
        <v>3543.0079999999998</v>
      </c>
      <c r="I999" s="31">
        <f>+NEM!M999</f>
        <v>0</v>
      </c>
      <c r="J999" s="31">
        <f>+NB.Hour!E999</f>
        <v>1971.0239999999999</v>
      </c>
      <c r="K999" s="67">
        <v>0</v>
      </c>
      <c r="L999" s="31">
        <f>+-MIN(NEM!G999,0)</f>
        <v>0</v>
      </c>
      <c r="M999" s="31">
        <f>NB.Hour!H999</f>
        <v>1548.1759999999999</v>
      </c>
      <c r="N999" s="33">
        <f>NoSolar!H999</f>
        <v>285.66917772800002</v>
      </c>
      <c r="O999" s="33">
        <f>+NEM!P999</f>
        <v>0</v>
      </c>
      <c r="P999" s="33">
        <f>+NB.Hour!N999</f>
        <v>130.05002890979995</v>
      </c>
      <c r="Q999" s="22">
        <f>+SUM(N999,MAX($E999-20,0)*INDEX(Inputs!$F$24:$F$35,MATCH($D999,Inputs!$B$24:$B$35,0)),MAX($F999-20,0)*INDEX(Inputs!$G$24:$G$35,MATCH($D999,Inputs!$B$24:$B$35,0)))</f>
        <v>285.66917772800002</v>
      </c>
      <c r="R999" s="22">
        <f>+SUM(O999,MAX($E999-20,0)*INDEX(Inputs!$F$24:$F$35,MATCH($D999,Inputs!$B$24:$B$35,0)),MAX($F999-20,0)*INDEX(Inputs!$G$24:$G$35,MATCH($D999,Inputs!$B$24:$B$35,0)))</f>
        <v>0</v>
      </c>
      <c r="S999" s="22">
        <f>+SUM(P999,MAX($E999-20,0)*INDEX(Inputs!$F$24:$F$35,MATCH($D999,Inputs!$B$24:$B$35,0)),MAX($F999-20,0)*INDEX(Inputs!$G$24:$G$35,MATCH($D999,Inputs!$B$24:$B$35,0)))</f>
        <v>130.05002890979995</v>
      </c>
      <c r="U999" s="19"/>
    </row>
    <row r="1000" spans="2:21" s="46" customFormat="1" x14ac:dyDescent="0.25">
      <c r="B1000" s="48" t="s">
        <v>181</v>
      </c>
      <c r="C1000" s="8">
        <v>2021</v>
      </c>
      <c r="D1000" s="37">
        <v>8</v>
      </c>
      <c r="E1000" s="49">
        <f>Data!J1000</f>
        <v>11</v>
      </c>
      <c r="F1000" s="49">
        <f>+Data!I1000</f>
        <v>9.92</v>
      </c>
      <c r="G1000" s="31">
        <f>+NEM!G1000</f>
        <v>2.5599999999999454</v>
      </c>
      <c r="H1000" s="31">
        <f>NoSolar!E1000</f>
        <v>2841.7919999999999</v>
      </c>
      <c r="I1000" s="31">
        <f>+NEM!M1000</f>
        <v>0</v>
      </c>
      <c r="J1000" s="31">
        <f>+NB.Hour!E1000</f>
        <v>1717.3119999999999</v>
      </c>
      <c r="K1000" s="67">
        <v>0</v>
      </c>
      <c r="L1000" s="31">
        <f>+-MIN(NEM!G1000,0)</f>
        <v>0</v>
      </c>
      <c r="M1000" s="31">
        <f>NB.Hour!H1000</f>
        <v>1714.752</v>
      </c>
      <c r="N1000" s="33">
        <f>NoSolar!H1000</f>
        <v>251.508739072</v>
      </c>
      <c r="O1000" s="33">
        <f>+NEM!P1000</f>
        <v>0</v>
      </c>
      <c r="P1000" s="33">
        <f>+NB.Hour!N1000</f>
        <v>115.91231487999998</v>
      </c>
      <c r="Q1000" s="22">
        <f>+SUM(N1000,MAX($E1000-20,0)*INDEX(Inputs!$F$24:$F$35,MATCH($D1000,Inputs!$B$24:$B$35,0)),MAX($F1000-20,0)*INDEX(Inputs!$G$24:$G$35,MATCH($D1000,Inputs!$B$24:$B$35,0)))</f>
        <v>251.508739072</v>
      </c>
      <c r="R1000" s="22">
        <f>+SUM(O1000,MAX($E1000-20,0)*INDEX(Inputs!$F$24:$F$35,MATCH($D1000,Inputs!$B$24:$B$35,0)),MAX($F1000-20,0)*INDEX(Inputs!$G$24:$G$35,MATCH($D1000,Inputs!$B$24:$B$35,0)))</f>
        <v>0</v>
      </c>
      <c r="S1000" s="22">
        <f>+SUM(P1000,MAX($E1000-20,0)*INDEX(Inputs!$F$24:$F$35,MATCH($D1000,Inputs!$B$24:$B$35,0)),MAX($F1000-20,0)*INDEX(Inputs!$G$24:$G$35,MATCH($D1000,Inputs!$B$24:$B$35,0)))</f>
        <v>115.91231487999998</v>
      </c>
      <c r="U1000" s="19"/>
    </row>
    <row r="1001" spans="2:21" s="46" customFormat="1" x14ac:dyDescent="0.25">
      <c r="B1001" s="48" t="s">
        <v>181</v>
      </c>
      <c r="C1001" s="8">
        <v>2021</v>
      </c>
      <c r="D1001" s="37">
        <v>9</v>
      </c>
      <c r="E1001" s="49">
        <f>Data!J1001</f>
        <v>11</v>
      </c>
      <c r="F1001" s="49">
        <f>+Data!I1001</f>
        <v>10.048</v>
      </c>
      <c r="G1001" s="31">
        <f>+NEM!G1001</f>
        <v>-370.25599999999986</v>
      </c>
      <c r="H1001" s="31">
        <f>NoSolar!E1001</f>
        <v>2294.96</v>
      </c>
      <c r="I1001" s="31">
        <f>+NEM!M1001</f>
        <v>0</v>
      </c>
      <c r="J1001" s="31">
        <f>+NB.Hour!E1001</f>
        <v>1397.8881000000001</v>
      </c>
      <c r="K1001" s="67">
        <v>0</v>
      </c>
      <c r="L1001" s="31">
        <f>+-MIN(NEM!G1001,0)</f>
        <v>370.25599999999986</v>
      </c>
      <c r="M1001" s="31">
        <f>NB.Hour!H1001</f>
        <v>1768.1441</v>
      </c>
      <c r="N1001" s="33">
        <f>NoSolar!H1001</f>
        <v>202.52005216000001</v>
      </c>
      <c r="O1001" s="33">
        <f>+NEM!P1001</f>
        <v>0</v>
      </c>
      <c r="P1001" s="33">
        <f>+NB.Hour!N1001</f>
        <v>65.58518594920001</v>
      </c>
      <c r="Q1001" s="22">
        <f>+SUM(N1001,MAX($E1001-20,0)*INDEX(Inputs!$F$24:$F$35,MATCH($D1001,Inputs!$B$24:$B$35,0)),MAX($F1001-20,0)*INDEX(Inputs!$G$24:$G$35,MATCH($D1001,Inputs!$B$24:$B$35,0)))</f>
        <v>202.52005216000001</v>
      </c>
      <c r="R1001" s="22">
        <f>+SUM(O1001,MAX($E1001-20,0)*INDEX(Inputs!$F$24:$F$35,MATCH($D1001,Inputs!$B$24:$B$35,0)),MAX($F1001-20,0)*INDEX(Inputs!$G$24:$G$35,MATCH($D1001,Inputs!$B$24:$B$35,0)))</f>
        <v>0</v>
      </c>
      <c r="S1001" s="22">
        <f>+SUM(P1001,MAX($E1001-20,0)*INDEX(Inputs!$F$24:$F$35,MATCH($D1001,Inputs!$B$24:$B$35,0)),MAX($F1001-20,0)*INDEX(Inputs!$G$24:$G$35,MATCH($D1001,Inputs!$B$24:$B$35,0)))</f>
        <v>65.58518594920001</v>
      </c>
      <c r="U1001" s="19"/>
    </row>
    <row r="1002" spans="2:21" s="46" customFormat="1" x14ac:dyDescent="0.25">
      <c r="B1002" s="48" t="s">
        <v>181</v>
      </c>
      <c r="C1002" s="8">
        <v>2021</v>
      </c>
      <c r="D1002" s="37">
        <v>10</v>
      </c>
      <c r="E1002" s="49">
        <f>Data!J1002</f>
        <v>11</v>
      </c>
      <c r="F1002" s="49">
        <f>+Data!I1002</f>
        <v>10.496</v>
      </c>
      <c r="G1002" s="31">
        <f>+NEM!G1002</f>
        <v>-279.87799999999993</v>
      </c>
      <c r="H1002" s="31">
        <f>NoSolar!E1002</f>
        <v>1143.354</v>
      </c>
      <c r="I1002" s="31">
        <f>+NEM!M1002</f>
        <v>0</v>
      </c>
      <c r="J1002" s="31">
        <f>+NB.Hour!E1002</f>
        <v>830.59910000000013</v>
      </c>
      <c r="K1002" s="67">
        <v>0</v>
      </c>
      <c r="L1002" s="31">
        <f>+-MIN(NEM!G1002,0)</f>
        <v>279.87799999999993</v>
      </c>
      <c r="M1002" s="31">
        <f>NB.Hour!H1002</f>
        <v>1110.4771000000001</v>
      </c>
      <c r="N1002" s="33">
        <f>NoSolar!H1002</f>
        <v>108.32364466800001</v>
      </c>
      <c r="O1002" s="33">
        <f>+NEM!P1002</f>
        <v>0</v>
      </c>
      <c r="P1002" s="33">
        <f>+NB.Hour!N1002</f>
        <v>36.705480781200009</v>
      </c>
      <c r="Q1002" s="22">
        <f>+SUM(N1002,MAX($E1002-20,0)*INDEX(Inputs!$F$24:$F$35,MATCH($D1002,Inputs!$B$24:$B$35,0)),MAX($F1002-20,0)*INDEX(Inputs!$G$24:$G$35,MATCH($D1002,Inputs!$B$24:$B$35,0)))</f>
        <v>108.32364466800001</v>
      </c>
      <c r="R1002" s="22">
        <f>+SUM(O1002,MAX($E1002-20,0)*INDEX(Inputs!$F$24:$F$35,MATCH($D1002,Inputs!$B$24:$B$35,0)),MAX($F1002-20,0)*INDEX(Inputs!$G$24:$G$35,MATCH($D1002,Inputs!$B$24:$B$35,0)))</f>
        <v>0</v>
      </c>
      <c r="S1002" s="22">
        <f>+SUM(P1002,MAX($E1002-20,0)*INDEX(Inputs!$F$24:$F$35,MATCH($D1002,Inputs!$B$24:$B$35,0)),MAX($F1002-20,0)*INDEX(Inputs!$G$24:$G$35,MATCH($D1002,Inputs!$B$24:$B$35,0)))</f>
        <v>36.705480781200009</v>
      </c>
      <c r="U1002" s="19"/>
    </row>
    <row r="1003" spans="2:21" s="46" customFormat="1" x14ac:dyDescent="0.25">
      <c r="B1003" s="48" t="s">
        <v>181</v>
      </c>
      <c r="C1003" s="8">
        <v>2021</v>
      </c>
      <c r="D1003" s="37">
        <v>11</v>
      </c>
      <c r="E1003" s="49">
        <f>Data!J1003</f>
        <v>11</v>
      </c>
      <c r="F1003" s="49">
        <f>+Data!I1003</f>
        <v>6.2720000000000002</v>
      </c>
      <c r="G1003" s="31">
        <f>+NEM!G1003</f>
        <v>424.28200000000004</v>
      </c>
      <c r="H1003" s="31">
        <f>NoSolar!E1003</f>
        <v>1418.778</v>
      </c>
      <c r="I1003" s="31">
        <f>+NEM!M1003</f>
        <v>0</v>
      </c>
      <c r="J1003" s="31">
        <f>+NB.Hour!E1003</f>
        <v>1068.634</v>
      </c>
      <c r="K1003" s="67">
        <v>0</v>
      </c>
      <c r="L1003" s="31">
        <f>+-MIN(NEM!G1003,0)</f>
        <v>0</v>
      </c>
      <c r="M1003" s="31">
        <f>NB.Hour!H1003</f>
        <v>644.35199999999998</v>
      </c>
      <c r="N1003" s="33">
        <f>NoSolar!H1003</f>
        <v>134.41786527600001</v>
      </c>
      <c r="O1003" s="33">
        <f>+NEM!P1003</f>
        <v>0</v>
      </c>
      <c r="P1003" s="33">
        <f>+NB.Hour!N1003</f>
        <v>76.881573308000014</v>
      </c>
      <c r="Q1003" s="22">
        <f>+SUM(N1003,MAX($E1003-20,0)*INDEX(Inputs!$F$24:$F$35,MATCH($D1003,Inputs!$B$24:$B$35,0)),MAX($F1003-20,0)*INDEX(Inputs!$G$24:$G$35,MATCH($D1003,Inputs!$B$24:$B$35,0)))</f>
        <v>134.41786527600001</v>
      </c>
      <c r="R1003" s="22">
        <f>+SUM(O1003,MAX($E1003-20,0)*INDEX(Inputs!$F$24:$F$35,MATCH($D1003,Inputs!$B$24:$B$35,0)),MAX($F1003-20,0)*INDEX(Inputs!$G$24:$G$35,MATCH($D1003,Inputs!$B$24:$B$35,0)))</f>
        <v>0</v>
      </c>
      <c r="S1003" s="22">
        <f>+SUM(P1003,MAX($E1003-20,0)*INDEX(Inputs!$F$24:$F$35,MATCH($D1003,Inputs!$B$24:$B$35,0)),MAX($F1003-20,0)*INDEX(Inputs!$G$24:$G$35,MATCH($D1003,Inputs!$B$24:$B$35,0)))</f>
        <v>76.881573308000014</v>
      </c>
      <c r="U1003" s="19"/>
    </row>
    <row r="1004" spans="2:21" s="46" customFormat="1" x14ac:dyDescent="0.25">
      <c r="B1004" s="48" t="s">
        <v>181</v>
      </c>
      <c r="C1004" s="8">
        <v>2021</v>
      </c>
      <c r="D1004" s="37">
        <v>12</v>
      </c>
      <c r="E1004" s="49">
        <f>Data!J1004</f>
        <v>11</v>
      </c>
      <c r="F1004" s="49">
        <f>+Data!I1004</f>
        <v>8.1920000000000002</v>
      </c>
      <c r="G1004" s="31">
        <f>+NEM!G1004</f>
        <v>2282.0840000000003</v>
      </c>
      <c r="H1004" s="31">
        <f>NoSolar!E1004</f>
        <v>2598.8960000000002</v>
      </c>
      <c r="I1004" s="31">
        <f>+NEM!M1004</f>
        <v>0</v>
      </c>
      <c r="J1004" s="31">
        <f>+NB.Hour!E1004</f>
        <v>2402.9800000000005</v>
      </c>
      <c r="K1004" s="67">
        <v>0</v>
      </c>
      <c r="L1004" s="31">
        <f>+-MIN(NEM!G1004,0)</f>
        <v>0</v>
      </c>
      <c r="M1004" s="31">
        <f>NB.Hour!H1004</f>
        <v>120.896</v>
      </c>
      <c r="N1004" s="33">
        <f>NoSolar!H1004</f>
        <v>215.95280761600003</v>
      </c>
      <c r="O1004" s="33">
        <f>+NEM!P1004</f>
        <v>0</v>
      </c>
      <c r="P1004" s="33">
        <f>+NB.Hour!N1004</f>
        <v>202.72302632000003</v>
      </c>
      <c r="Q1004" s="22">
        <f>+SUM(N1004,MAX($E1004-20,0)*INDEX(Inputs!$F$24:$F$35,MATCH($D1004,Inputs!$B$24:$B$35,0)),MAX($F1004-20,0)*INDEX(Inputs!$G$24:$G$35,MATCH($D1004,Inputs!$B$24:$B$35,0)))</f>
        <v>215.95280761600003</v>
      </c>
      <c r="R1004" s="22">
        <f>+SUM(O1004,MAX($E1004-20,0)*INDEX(Inputs!$F$24:$F$35,MATCH($D1004,Inputs!$B$24:$B$35,0)),MAX($F1004-20,0)*INDEX(Inputs!$G$24:$G$35,MATCH($D1004,Inputs!$B$24:$B$35,0)))</f>
        <v>0</v>
      </c>
      <c r="S1004" s="22">
        <f>+SUM(P1004,MAX($E1004-20,0)*INDEX(Inputs!$F$24:$F$35,MATCH($D1004,Inputs!$B$24:$B$35,0)),MAX($F1004-20,0)*INDEX(Inputs!$G$24:$G$35,MATCH($D1004,Inputs!$B$24:$B$35,0)))</f>
        <v>202.72302632000003</v>
      </c>
      <c r="U1004" s="19"/>
    </row>
    <row r="1005" spans="2:21" s="46" customFormat="1" x14ac:dyDescent="0.25">
      <c r="B1005" s="48" t="s">
        <v>182</v>
      </c>
      <c r="C1005" s="8">
        <v>2021</v>
      </c>
      <c r="D1005" s="37">
        <v>1</v>
      </c>
      <c r="E1005" s="49">
        <f>Data!J1005</f>
        <v>11</v>
      </c>
      <c r="F1005" s="49">
        <f>+Data!I1005</f>
        <v>7.2320000000000002</v>
      </c>
      <c r="G1005" s="31">
        <f>+NEM!G1005</f>
        <v>1218.3838000000003</v>
      </c>
      <c r="H1005" s="31">
        <f>NoSolar!E1005</f>
        <v>2757.3198000000002</v>
      </c>
      <c r="I1005" s="31">
        <f>+NEM!M1005</f>
        <v>0</v>
      </c>
      <c r="J1005" s="31">
        <f>+NB.Hour!E1005</f>
        <v>1982.7357999999999</v>
      </c>
      <c r="K1005" s="67">
        <v>0</v>
      </c>
      <c r="L1005" s="31">
        <f>+-MIN(NEM!G1005,0)</f>
        <v>0</v>
      </c>
      <c r="M1005" s="31">
        <f>NB.Hour!H1005</f>
        <v>764.35199999999998</v>
      </c>
      <c r="N1005" s="33">
        <f>NoSolar!H1005</f>
        <v>222.95450588080001</v>
      </c>
      <c r="O1005" s="33">
        <f>+NEM!P1005</f>
        <v>0</v>
      </c>
      <c r="P1005" s="33">
        <f>+NB.Hour!N1005</f>
        <v>0</v>
      </c>
      <c r="Q1005" s="22">
        <f>+SUM(N1005,MAX($E1005-20,0)*INDEX(Inputs!$F$24:$F$35,MATCH($D1005,Inputs!$B$24:$B$35,0)),MAX($F1005-20,0)*INDEX(Inputs!$G$24:$G$35,MATCH($D1005,Inputs!$B$24:$B$35,0)))</f>
        <v>222.95450588080001</v>
      </c>
      <c r="R1005" s="22">
        <f>+SUM(O1005,MAX($E1005-20,0)*INDEX(Inputs!$F$24:$F$35,MATCH($D1005,Inputs!$B$24:$B$35,0)),MAX($F1005-20,0)*INDEX(Inputs!$G$24:$G$35,MATCH($D1005,Inputs!$B$24:$B$35,0)))</f>
        <v>0</v>
      </c>
      <c r="S1005" s="22">
        <f>+SUM(P1005,MAX($E1005-20,0)*INDEX(Inputs!$F$24:$F$35,MATCH($D1005,Inputs!$B$24:$B$35,0)),MAX($F1005-20,0)*INDEX(Inputs!$G$24:$G$35,MATCH($D1005,Inputs!$B$24:$B$35,0)))</f>
        <v>0</v>
      </c>
      <c r="U1005" s="19"/>
    </row>
    <row r="1006" spans="2:21" s="46" customFormat="1" x14ac:dyDescent="0.25">
      <c r="B1006" s="48" t="s">
        <v>182</v>
      </c>
      <c r="C1006" s="8">
        <v>2021</v>
      </c>
      <c r="D1006" s="37">
        <v>2</v>
      </c>
      <c r="E1006" s="49">
        <f>Data!J1006</f>
        <v>9</v>
      </c>
      <c r="F1006" s="49">
        <f>+Data!I1006</f>
        <v>6.976</v>
      </c>
      <c r="G1006" s="31">
        <f>+NEM!G1006</f>
        <v>737.02400000000011</v>
      </c>
      <c r="H1006" s="31">
        <f>NoSolar!E1006</f>
        <v>2440.384</v>
      </c>
      <c r="I1006" s="31">
        <f>+NEM!M1006</f>
        <v>0</v>
      </c>
      <c r="J1006" s="31">
        <f>+NB.Hour!E1006</f>
        <v>1700.6079999999999</v>
      </c>
      <c r="K1006" s="67">
        <v>0</v>
      </c>
      <c r="L1006" s="31">
        <f>+-MIN(NEM!G1006,0)</f>
        <v>0</v>
      </c>
      <c r="M1006" s="31">
        <f>NB.Hour!H1006</f>
        <v>963.58399999999995</v>
      </c>
      <c r="N1006" s="33">
        <f>NoSolar!H1006</f>
        <v>208.947211264</v>
      </c>
      <c r="O1006" s="33">
        <f>+NEM!P1006</f>
        <v>0</v>
      </c>
      <c r="P1006" s="33">
        <f>+NB.Hour!N1006</f>
        <v>0</v>
      </c>
      <c r="Q1006" s="22">
        <f>+SUM(N1006,MAX($E1006-20,0)*INDEX(Inputs!$F$24:$F$35,MATCH($D1006,Inputs!$B$24:$B$35,0)),MAX($F1006-20,0)*INDEX(Inputs!$G$24:$G$35,MATCH($D1006,Inputs!$B$24:$B$35,0)))</f>
        <v>208.947211264</v>
      </c>
      <c r="R1006" s="22">
        <f>+SUM(O1006,MAX($E1006-20,0)*INDEX(Inputs!$F$24:$F$35,MATCH($D1006,Inputs!$B$24:$B$35,0)),MAX($F1006-20,0)*INDEX(Inputs!$G$24:$G$35,MATCH($D1006,Inputs!$B$24:$B$35,0)))</f>
        <v>0</v>
      </c>
      <c r="S1006" s="22">
        <f>+SUM(P1006,MAX($E1006-20,0)*INDEX(Inputs!$F$24:$F$35,MATCH($D1006,Inputs!$B$24:$B$35,0)),MAX($F1006-20,0)*INDEX(Inputs!$G$24:$G$35,MATCH($D1006,Inputs!$B$24:$B$35,0)))</f>
        <v>0</v>
      </c>
      <c r="U1006" s="19"/>
    </row>
    <row r="1007" spans="2:21" s="46" customFormat="1" x14ac:dyDescent="0.25">
      <c r="B1007" s="48" t="s">
        <v>182</v>
      </c>
      <c r="C1007" s="8">
        <v>2021</v>
      </c>
      <c r="D1007" s="37">
        <v>3</v>
      </c>
      <c r="E1007" s="49">
        <f>Data!J1007</f>
        <v>9</v>
      </c>
      <c r="F1007" s="49">
        <f>+Data!I1007</f>
        <v>6.2720000000000002</v>
      </c>
      <c r="G1007" s="31">
        <f>+NEM!G1007</f>
        <v>-2039.4320999999998</v>
      </c>
      <c r="H1007" s="31">
        <f>NoSolar!E1007</f>
        <v>1936.1838</v>
      </c>
      <c r="I1007" s="31">
        <f>+NEM!M1007</f>
        <v>0</v>
      </c>
      <c r="J1007" s="31">
        <f>+NB.Hour!E1007</f>
        <v>951.78380000000038</v>
      </c>
      <c r="K1007" s="67">
        <v>0</v>
      </c>
      <c r="L1007" s="31">
        <f>+-MIN(NEM!G1007,0)</f>
        <v>2039.4320999999998</v>
      </c>
      <c r="M1007" s="31">
        <f>NB.Hour!H1007</f>
        <v>2991.2159000000001</v>
      </c>
      <c r="N1007" s="33">
        <f>NoSolar!H1007</f>
        <v>183.43792557960001</v>
      </c>
      <c r="O1007" s="33">
        <f>+NEM!P1007</f>
        <v>0</v>
      </c>
      <c r="P1007" s="33">
        <f>+NB.Hour!N1007</f>
        <v>0</v>
      </c>
      <c r="Q1007" s="22">
        <f>+SUM(N1007,MAX($E1007-20,0)*INDEX(Inputs!$F$24:$F$35,MATCH($D1007,Inputs!$B$24:$B$35,0)),MAX($F1007-20,0)*INDEX(Inputs!$G$24:$G$35,MATCH($D1007,Inputs!$B$24:$B$35,0)))</f>
        <v>183.43792557960001</v>
      </c>
      <c r="R1007" s="22">
        <f>+SUM(O1007,MAX($E1007-20,0)*INDEX(Inputs!$F$24:$F$35,MATCH($D1007,Inputs!$B$24:$B$35,0)),MAX($F1007-20,0)*INDEX(Inputs!$G$24:$G$35,MATCH($D1007,Inputs!$B$24:$B$35,0)))</f>
        <v>0</v>
      </c>
      <c r="S1007" s="22">
        <f>+SUM(P1007,MAX($E1007-20,0)*INDEX(Inputs!$F$24:$F$35,MATCH($D1007,Inputs!$B$24:$B$35,0)),MAX($F1007-20,0)*INDEX(Inputs!$G$24:$G$35,MATCH($D1007,Inputs!$B$24:$B$35,0)))</f>
        <v>0</v>
      </c>
      <c r="U1007" s="19"/>
    </row>
    <row r="1008" spans="2:21" s="46" customFormat="1" x14ac:dyDescent="0.25">
      <c r="B1008" s="48" t="s">
        <v>182</v>
      </c>
      <c r="C1008" s="8">
        <v>2021</v>
      </c>
      <c r="D1008" s="37">
        <v>4</v>
      </c>
      <c r="E1008" s="49">
        <f>Data!J1008</f>
        <v>9</v>
      </c>
      <c r="F1008" s="49">
        <f>+Data!I1008</f>
        <v>5.6319999999999997</v>
      </c>
      <c r="G1008" s="31">
        <f>+NEM!G1008</f>
        <v>-3274.0238999999997</v>
      </c>
      <c r="H1008" s="31">
        <f>NoSolar!E1008</f>
        <v>1327.8955000000001</v>
      </c>
      <c r="I1008" s="31">
        <f>+NEM!M1008</f>
        <v>0</v>
      </c>
      <c r="J1008" s="31">
        <f>+NB.Hour!E1008</f>
        <v>567.75199999999995</v>
      </c>
      <c r="K1008" s="67">
        <v>0</v>
      </c>
      <c r="L1008" s="31">
        <f>+-MIN(NEM!G1008,0)</f>
        <v>3274.0238999999997</v>
      </c>
      <c r="M1008" s="31">
        <f>NB.Hour!H1008</f>
        <v>3841.7759000000001</v>
      </c>
      <c r="N1008" s="33">
        <f>NoSolar!H1008</f>
        <v>125.80747546100001</v>
      </c>
      <c r="O1008" s="33">
        <f>+NEM!P1008</f>
        <v>0</v>
      </c>
      <c r="P1008" s="33">
        <f>+NB.Hour!N1008</f>
        <v>0</v>
      </c>
      <c r="Q1008" s="22">
        <f>+SUM(N1008,MAX($E1008-20,0)*INDEX(Inputs!$F$24:$F$35,MATCH($D1008,Inputs!$B$24:$B$35,0)),MAX($F1008-20,0)*INDEX(Inputs!$G$24:$G$35,MATCH($D1008,Inputs!$B$24:$B$35,0)))</f>
        <v>125.80747546100001</v>
      </c>
      <c r="R1008" s="22">
        <f>+SUM(O1008,MAX($E1008-20,0)*INDEX(Inputs!$F$24:$F$35,MATCH($D1008,Inputs!$B$24:$B$35,0)),MAX($F1008-20,0)*INDEX(Inputs!$G$24:$G$35,MATCH($D1008,Inputs!$B$24:$B$35,0)))</f>
        <v>0</v>
      </c>
      <c r="S1008" s="22">
        <f>+SUM(P1008,MAX($E1008-20,0)*INDEX(Inputs!$F$24:$F$35,MATCH($D1008,Inputs!$B$24:$B$35,0)),MAX($F1008-20,0)*INDEX(Inputs!$G$24:$G$35,MATCH($D1008,Inputs!$B$24:$B$35,0)))</f>
        <v>0</v>
      </c>
      <c r="U1008" s="19"/>
    </row>
    <row r="1009" spans="2:21" s="46" customFormat="1" x14ac:dyDescent="0.25">
      <c r="B1009" s="48" t="s">
        <v>182</v>
      </c>
      <c r="C1009" s="8">
        <v>2021</v>
      </c>
      <c r="D1009" s="37">
        <v>5</v>
      </c>
      <c r="E1009" s="49">
        <f>Data!J1009</f>
        <v>9</v>
      </c>
      <c r="F1009" s="49">
        <f>+Data!I1009</f>
        <v>3.456</v>
      </c>
      <c r="G1009" s="31">
        <f>+NEM!G1009</f>
        <v>-4263.6801000000005</v>
      </c>
      <c r="H1009" s="31">
        <f>NoSolar!E1009</f>
        <v>735.58389999999997</v>
      </c>
      <c r="I1009" s="31">
        <f>+NEM!M1009</f>
        <v>0</v>
      </c>
      <c r="J1009" s="31">
        <f>+NB.Hour!E1009</f>
        <v>246.6319</v>
      </c>
      <c r="K1009" s="67">
        <v>0</v>
      </c>
      <c r="L1009" s="31">
        <f>+-MIN(NEM!G1009,0)</f>
        <v>4263.6801000000005</v>
      </c>
      <c r="M1009" s="31">
        <f>NB.Hour!H1009</f>
        <v>4510.3119999999999</v>
      </c>
      <c r="N1009" s="33">
        <f>NoSolar!H1009</f>
        <v>69.690689853800009</v>
      </c>
      <c r="O1009" s="33">
        <f>+NEM!P1009</f>
        <v>0</v>
      </c>
      <c r="P1009" s="33">
        <f>+NB.Hour!N1009</f>
        <v>0</v>
      </c>
      <c r="Q1009" s="22">
        <f>+SUM(N1009,MAX($E1009-20,0)*INDEX(Inputs!$F$24:$F$35,MATCH($D1009,Inputs!$B$24:$B$35,0)),MAX($F1009-20,0)*INDEX(Inputs!$G$24:$G$35,MATCH($D1009,Inputs!$B$24:$B$35,0)))</f>
        <v>69.690689853800009</v>
      </c>
      <c r="R1009" s="22">
        <f>+SUM(O1009,MAX($E1009-20,0)*INDEX(Inputs!$F$24:$F$35,MATCH($D1009,Inputs!$B$24:$B$35,0)),MAX($F1009-20,0)*INDEX(Inputs!$G$24:$G$35,MATCH($D1009,Inputs!$B$24:$B$35,0)))</f>
        <v>0</v>
      </c>
      <c r="S1009" s="22">
        <f>+SUM(P1009,MAX($E1009-20,0)*INDEX(Inputs!$F$24:$F$35,MATCH($D1009,Inputs!$B$24:$B$35,0)),MAX($F1009-20,0)*INDEX(Inputs!$G$24:$G$35,MATCH($D1009,Inputs!$B$24:$B$35,0)))</f>
        <v>0</v>
      </c>
      <c r="U1009" s="19"/>
    </row>
    <row r="1010" spans="2:21" s="46" customFormat="1" x14ac:dyDescent="0.25">
      <c r="B1010" s="48" t="s">
        <v>182</v>
      </c>
      <c r="C1010" s="8">
        <v>2021</v>
      </c>
      <c r="D1010" s="37">
        <v>6</v>
      </c>
      <c r="E1010" s="49">
        <f>Data!J1010</f>
        <v>9</v>
      </c>
      <c r="F1010" s="49">
        <f>+Data!I1010</f>
        <v>3.1360000000000001</v>
      </c>
      <c r="G1010" s="31">
        <f>+NEM!G1010</f>
        <v>-4787.5760999999993</v>
      </c>
      <c r="H1010" s="31">
        <f>NoSolar!E1010</f>
        <v>792.86389999999994</v>
      </c>
      <c r="I1010" s="31">
        <f>+NEM!M1010</f>
        <v>0</v>
      </c>
      <c r="J1010" s="31">
        <f>+NB.Hour!E1010</f>
        <v>248.19200000000001</v>
      </c>
      <c r="K1010" s="67">
        <v>0</v>
      </c>
      <c r="L1010" s="31">
        <f>+-MIN(NEM!G1010,0)</f>
        <v>4787.5760999999993</v>
      </c>
      <c r="M1010" s="31">
        <f>NB.Hour!H1010</f>
        <v>5035.7681000000002</v>
      </c>
      <c r="N1010" s="33">
        <f>NoSolar!H1010</f>
        <v>83.448925474999996</v>
      </c>
      <c r="O1010" s="33">
        <f>+NEM!P1010</f>
        <v>0</v>
      </c>
      <c r="P1010" s="33">
        <f>+NB.Hour!N1010</f>
        <v>0</v>
      </c>
      <c r="Q1010" s="22">
        <f>+SUM(N1010,MAX($E1010-20,0)*INDEX(Inputs!$F$24:$F$35,MATCH($D1010,Inputs!$B$24:$B$35,0)),MAX($F1010-20,0)*INDEX(Inputs!$G$24:$G$35,MATCH($D1010,Inputs!$B$24:$B$35,0)))</f>
        <v>83.448925474999996</v>
      </c>
      <c r="R1010" s="22">
        <f>+SUM(O1010,MAX($E1010-20,0)*INDEX(Inputs!$F$24:$F$35,MATCH($D1010,Inputs!$B$24:$B$35,0)),MAX($F1010-20,0)*INDEX(Inputs!$G$24:$G$35,MATCH($D1010,Inputs!$B$24:$B$35,0)))</f>
        <v>0</v>
      </c>
      <c r="S1010" s="22">
        <f>+SUM(P1010,MAX($E1010-20,0)*INDEX(Inputs!$F$24:$F$35,MATCH($D1010,Inputs!$B$24:$B$35,0)),MAX($F1010-20,0)*INDEX(Inputs!$G$24:$G$35,MATCH($D1010,Inputs!$B$24:$B$35,0)))</f>
        <v>0</v>
      </c>
      <c r="U1010" s="19"/>
    </row>
    <row r="1011" spans="2:21" s="46" customFormat="1" x14ac:dyDescent="0.25">
      <c r="B1011" s="48" t="s">
        <v>182</v>
      </c>
      <c r="C1011" s="8">
        <v>2021</v>
      </c>
      <c r="D1011" s="37">
        <v>7</v>
      </c>
      <c r="E1011" s="49">
        <f>Data!J1011</f>
        <v>9</v>
      </c>
      <c r="F1011" s="49">
        <f>+Data!I1011</f>
        <v>3.5840000000000001</v>
      </c>
      <c r="G1011" s="31">
        <f>+NEM!G1011</f>
        <v>-3819.6558999999997</v>
      </c>
      <c r="H1011" s="31">
        <f>NoSolar!E1011</f>
        <v>863.47990000000004</v>
      </c>
      <c r="I1011" s="31">
        <f>+NEM!M1011</f>
        <v>0</v>
      </c>
      <c r="J1011" s="31">
        <f>+NB.Hour!E1011</f>
        <v>262.09280000000035</v>
      </c>
      <c r="K1011" s="67">
        <v>0</v>
      </c>
      <c r="L1011" s="31">
        <f>+-MIN(NEM!G1011,0)</f>
        <v>3819.6558999999997</v>
      </c>
      <c r="M1011" s="31">
        <f>NB.Hour!H1011</f>
        <v>4081.7487000000001</v>
      </c>
      <c r="N1011" s="33">
        <f>NoSolar!H1011</f>
        <v>90.881259475000007</v>
      </c>
      <c r="O1011" s="33">
        <f>+NEM!P1011</f>
        <v>0</v>
      </c>
      <c r="P1011" s="33">
        <f>+NB.Hour!N1011</f>
        <v>0</v>
      </c>
      <c r="Q1011" s="22">
        <f>+SUM(N1011,MAX($E1011-20,0)*INDEX(Inputs!$F$24:$F$35,MATCH($D1011,Inputs!$B$24:$B$35,0)),MAX($F1011-20,0)*INDEX(Inputs!$G$24:$G$35,MATCH($D1011,Inputs!$B$24:$B$35,0)))</f>
        <v>90.881259475000007</v>
      </c>
      <c r="R1011" s="22">
        <f>+SUM(O1011,MAX($E1011-20,0)*INDEX(Inputs!$F$24:$F$35,MATCH($D1011,Inputs!$B$24:$B$35,0)),MAX($F1011-20,0)*INDEX(Inputs!$G$24:$G$35,MATCH($D1011,Inputs!$B$24:$B$35,0)))</f>
        <v>0</v>
      </c>
      <c r="S1011" s="22">
        <f>+SUM(P1011,MAX($E1011-20,0)*INDEX(Inputs!$F$24:$F$35,MATCH($D1011,Inputs!$B$24:$B$35,0)),MAX($F1011-20,0)*INDEX(Inputs!$G$24:$G$35,MATCH($D1011,Inputs!$B$24:$B$35,0)))</f>
        <v>0</v>
      </c>
      <c r="U1011" s="19"/>
    </row>
    <row r="1012" spans="2:21" s="46" customFormat="1" x14ac:dyDescent="0.25">
      <c r="B1012" s="48" t="s">
        <v>182</v>
      </c>
      <c r="C1012" s="8">
        <v>2021</v>
      </c>
      <c r="D1012" s="37">
        <v>8</v>
      </c>
      <c r="E1012" s="49">
        <f>Data!J1012</f>
        <v>9</v>
      </c>
      <c r="F1012" s="49">
        <f>+Data!I1012</f>
        <v>3.3919999999999999</v>
      </c>
      <c r="G1012" s="31">
        <f>+NEM!G1012</f>
        <v>-3739.04</v>
      </c>
      <c r="H1012" s="31">
        <f>NoSolar!E1012</f>
        <v>826.15200000000004</v>
      </c>
      <c r="I1012" s="31">
        <f>+NEM!M1012</f>
        <v>0</v>
      </c>
      <c r="J1012" s="31">
        <f>+NB.Hour!E1012</f>
        <v>267.93600000000038</v>
      </c>
      <c r="K1012" s="67">
        <v>0</v>
      </c>
      <c r="L1012" s="31">
        <f>+-MIN(NEM!G1012,0)</f>
        <v>3739.04</v>
      </c>
      <c r="M1012" s="31">
        <f>NB.Hour!H1012</f>
        <v>4006.9760000000001</v>
      </c>
      <c r="N1012" s="33">
        <f>NoSolar!H1012</f>
        <v>86.952498000000006</v>
      </c>
      <c r="O1012" s="33">
        <f>+NEM!P1012</f>
        <v>0</v>
      </c>
      <c r="P1012" s="33">
        <f>+NB.Hour!N1012</f>
        <v>0</v>
      </c>
      <c r="Q1012" s="22">
        <f>+SUM(N1012,MAX($E1012-20,0)*INDEX(Inputs!$F$24:$F$35,MATCH($D1012,Inputs!$B$24:$B$35,0)),MAX($F1012-20,0)*INDEX(Inputs!$G$24:$G$35,MATCH($D1012,Inputs!$B$24:$B$35,0)))</f>
        <v>86.952498000000006</v>
      </c>
      <c r="R1012" s="22">
        <f>+SUM(O1012,MAX($E1012-20,0)*INDEX(Inputs!$F$24:$F$35,MATCH($D1012,Inputs!$B$24:$B$35,0)),MAX($F1012-20,0)*INDEX(Inputs!$G$24:$G$35,MATCH($D1012,Inputs!$B$24:$B$35,0)))</f>
        <v>0</v>
      </c>
      <c r="S1012" s="22">
        <f>+SUM(P1012,MAX($E1012-20,0)*INDEX(Inputs!$F$24:$F$35,MATCH($D1012,Inputs!$B$24:$B$35,0)),MAX($F1012-20,0)*INDEX(Inputs!$G$24:$G$35,MATCH($D1012,Inputs!$B$24:$B$35,0)))</f>
        <v>0</v>
      </c>
      <c r="U1012" s="19"/>
    </row>
    <row r="1013" spans="2:21" s="46" customFormat="1" x14ac:dyDescent="0.25">
      <c r="B1013" s="48" t="s">
        <v>182</v>
      </c>
      <c r="C1013" s="8">
        <v>2021</v>
      </c>
      <c r="D1013" s="37">
        <v>9</v>
      </c>
      <c r="E1013" s="49">
        <f>Data!J1013</f>
        <v>9</v>
      </c>
      <c r="F1013" s="49">
        <f>+Data!I1013</f>
        <v>3.008</v>
      </c>
      <c r="G1013" s="31">
        <f>+NEM!G1013</f>
        <v>-2939.9879999999998</v>
      </c>
      <c r="H1013" s="31">
        <f>NoSolar!E1013</f>
        <v>859.07600000000002</v>
      </c>
      <c r="I1013" s="31">
        <f>+NEM!M1013</f>
        <v>0</v>
      </c>
      <c r="J1013" s="31">
        <f>+NB.Hour!E1013</f>
        <v>339.84399999999994</v>
      </c>
      <c r="K1013" s="67">
        <v>0</v>
      </c>
      <c r="L1013" s="31">
        <f>+-MIN(NEM!G1013,0)</f>
        <v>2939.9879999999998</v>
      </c>
      <c r="M1013" s="31">
        <f>NB.Hour!H1013</f>
        <v>3279.8319999999999</v>
      </c>
      <c r="N1013" s="33">
        <f>NoSolar!H1013</f>
        <v>81.390578392000009</v>
      </c>
      <c r="O1013" s="33">
        <f>+NEM!P1013</f>
        <v>0</v>
      </c>
      <c r="P1013" s="33">
        <f>+NB.Hour!N1013</f>
        <v>0</v>
      </c>
      <c r="Q1013" s="22">
        <f>+SUM(N1013,MAX($E1013-20,0)*INDEX(Inputs!$F$24:$F$35,MATCH($D1013,Inputs!$B$24:$B$35,0)),MAX($F1013-20,0)*INDEX(Inputs!$G$24:$G$35,MATCH($D1013,Inputs!$B$24:$B$35,0)))</f>
        <v>81.390578392000009</v>
      </c>
      <c r="R1013" s="22">
        <f>+SUM(O1013,MAX($E1013-20,0)*INDEX(Inputs!$F$24:$F$35,MATCH($D1013,Inputs!$B$24:$B$35,0)),MAX($F1013-20,0)*INDEX(Inputs!$G$24:$G$35,MATCH($D1013,Inputs!$B$24:$B$35,0)))</f>
        <v>0</v>
      </c>
      <c r="S1013" s="22">
        <f>+SUM(P1013,MAX($E1013-20,0)*INDEX(Inputs!$F$24:$F$35,MATCH($D1013,Inputs!$B$24:$B$35,0)),MAX($F1013-20,0)*INDEX(Inputs!$G$24:$G$35,MATCH($D1013,Inputs!$B$24:$B$35,0)))</f>
        <v>0</v>
      </c>
      <c r="U1013" s="19"/>
    </row>
    <row r="1014" spans="2:21" s="46" customFormat="1" x14ac:dyDescent="0.25">
      <c r="B1014" s="48" t="s">
        <v>182</v>
      </c>
      <c r="C1014" s="8">
        <v>2021</v>
      </c>
      <c r="D1014" s="37">
        <v>10</v>
      </c>
      <c r="E1014" s="49">
        <f>Data!J1014</f>
        <v>9</v>
      </c>
      <c r="F1014" s="49">
        <f>+Data!I1014</f>
        <v>4.5439999999999996</v>
      </c>
      <c r="G1014" s="31">
        <f>+NEM!G1014</f>
        <v>-1206.5729999999999</v>
      </c>
      <c r="H1014" s="31">
        <f>NoSolar!E1014</f>
        <v>1415.4110000000001</v>
      </c>
      <c r="I1014" s="31">
        <f>+NEM!M1014</f>
        <v>0</v>
      </c>
      <c r="J1014" s="31">
        <f>+NB.Hour!E1014</f>
        <v>796.5069000000002</v>
      </c>
      <c r="K1014" s="67">
        <v>0</v>
      </c>
      <c r="L1014" s="31">
        <f>+-MIN(NEM!G1014,0)</f>
        <v>1206.5729999999999</v>
      </c>
      <c r="M1014" s="31">
        <f>NB.Hour!H1014</f>
        <v>2003.0799</v>
      </c>
      <c r="N1014" s="33">
        <f>NoSolar!H1014</f>
        <v>134.09886896200001</v>
      </c>
      <c r="O1014" s="33">
        <f>+NEM!P1014</f>
        <v>0</v>
      </c>
      <c r="P1014" s="33">
        <f>+NB.Hour!N1014</f>
        <v>0</v>
      </c>
      <c r="Q1014" s="22">
        <f>+SUM(N1014,MAX($E1014-20,0)*INDEX(Inputs!$F$24:$F$35,MATCH($D1014,Inputs!$B$24:$B$35,0)),MAX($F1014-20,0)*INDEX(Inputs!$G$24:$G$35,MATCH($D1014,Inputs!$B$24:$B$35,0)))</f>
        <v>134.09886896200001</v>
      </c>
      <c r="R1014" s="22">
        <f>+SUM(O1014,MAX($E1014-20,0)*INDEX(Inputs!$F$24:$F$35,MATCH($D1014,Inputs!$B$24:$B$35,0)),MAX($F1014-20,0)*INDEX(Inputs!$G$24:$G$35,MATCH($D1014,Inputs!$B$24:$B$35,0)))</f>
        <v>0</v>
      </c>
      <c r="S1014" s="22">
        <f>+SUM(P1014,MAX($E1014-20,0)*INDEX(Inputs!$F$24:$F$35,MATCH($D1014,Inputs!$B$24:$B$35,0)),MAX($F1014-20,0)*INDEX(Inputs!$G$24:$G$35,MATCH($D1014,Inputs!$B$24:$B$35,0)))</f>
        <v>0</v>
      </c>
      <c r="U1014" s="19"/>
    </row>
    <row r="1015" spans="2:21" s="46" customFormat="1" x14ac:dyDescent="0.25">
      <c r="B1015" s="48" t="s">
        <v>182</v>
      </c>
      <c r="C1015" s="8">
        <v>2021</v>
      </c>
      <c r="D1015" s="37">
        <v>11</v>
      </c>
      <c r="E1015" s="49">
        <f>Data!J1015</f>
        <v>9</v>
      </c>
      <c r="F1015" s="49">
        <f>+Data!I1015</f>
        <v>6.7839999999999998</v>
      </c>
      <c r="G1015" s="31">
        <f>+NEM!G1015</f>
        <v>450.30800000000022</v>
      </c>
      <c r="H1015" s="31">
        <f>NoSolar!E1015</f>
        <v>2194.8220000000001</v>
      </c>
      <c r="I1015" s="31">
        <f>+NEM!M1015</f>
        <v>0</v>
      </c>
      <c r="J1015" s="31">
        <f>+NB.Hour!E1015</f>
        <v>1413.8920000000003</v>
      </c>
      <c r="K1015" s="67">
        <v>0</v>
      </c>
      <c r="L1015" s="31">
        <f>+-MIN(NEM!G1015,0)</f>
        <v>0</v>
      </c>
      <c r="M1015" s="31">
        <f>NB.Hour!H1015</f>
        <v>963.58399999999995</v>
      </c>
      <c r="N1015" s="33">
        <f>NoSolar!H1015</f>
        <v>198.09435311200002</v>
      </c>
      <c r="O1015" s="33">
        <f>+NEM!P1015</f>
        <v>0</v>
      </c>
      <c r="P1015" s="33">
        <f>+NB.Hour!N1015</f>
        <v>0</v>
      </c>
      <c r="Q1015" s="22">
        <f>+SUM(N1015,MAX($E1015-20,0)*INDEX(Inputs!$F$24:$F$35,MATCH($D1015,Inputs!$B$24:$B$35,0)),MAX($F1015-20,0)*INDEX(Inputs!$G$24:$G$35,MATCH($D1015,Inputs!$B$24:$B$35,0)))</f>
        <v>198.09435311200002</v>
      </c>
      <c r="R1015" s="22">
        <f>+SUM(O1015,MAX($E1015-20,0)*INDEX(Inputs!$F$24:$F$35,MATCH($D1015,Inputs!$B$24:$B$35,0)),MAX($F1015-20,0)*INDEX(Inputs!$G$24:$G$35,MATCH($D1015,Inputs!$B$24:$B$35,0)))</f>
        <v>0</v>
      </c>
      <c r="S1015" s="22">
        <f>+SUM(P1015,MAX($E1015-20,0)*INDEX(Inputs!$F$24:$F$35,MATCH($D1015,Inputs!$B$24:$B$35,0)),MAX($F1015-20,0)*INDEX(Inputs!$G$24:$G$35,MATCH($D1015,Inputs!$B$24:$B$35,0)))</f>
        <v>0</v>
      </c>
      <c r="U1015" s="19"/>
    </row>
    <row r="1016" spans="2:21" s="46" customFormat="1" x14ac:dyDescent="0.25">
      <c r="B1016" s="48" t="s">
        <v>182</v>
      </c>
      <c r="C1016" s="8">
        <v>2021</v>
      </c>
      <c r="D1016" s="37">
        <v>12</v>
      </c>
      <c r="E1016" s="49">
        <f>Data!J1016</f>
        <v>9</v>
      </c>
      <c r="F1016" s="49">
        <f>+Data!I1016</f>
        <v>6.8479999999999999</v>
      </c>
      <c r="G1016" s="31">
        <f>+NEM!G1016</f>
        <v>1522.8779999999999</v>
      </c>
      <c r="H1016" s="31">
        <f>NoSolar!E1016</f>
        <v>2448.2539999999999</v>
      </c>
      <c r="I1016" s="31">
        <f>+NEM!M1016</f>
        <v>0</v>
      </c>
      <c r="J1016" s="31">
        <f>+NB.Hour!E1016</f>
        <v>1878.5260000000001</v>
      </c>
      <c r="K1016" s="67">
        <v>0</v>
      </c>
      <c r="L1016" s="31">
        <f>+-MIN(NEM!G1016,0)</f>
        <v>0</v>
      </c>
      <c r="M1016" s="31">
        <f>NB.Hour!H1016</f>
        <v>355.64800000000002</v>
      </c>
      <c r="N1016" s="33">
        <f>NoSolar!H1016</f>
        <v>209.295033784</v>
      </c>
      <c r="O1016" s="33">
        <f>+NEM!P1016</f>
        <v>0</v>
      </c>
      <c r="P1016" s="33">
        <f>+NB.Hour!N1016</f>
        <v>0</v>
      </c>
      <c r="Q1016" s="22">
        <f>+SUM(N1016,MAX($E1016-20,0)*INDEX(Inputs!$F$24:$F$35,MATCH($D1016,Inputs!$B$24:$B$35,0)),MAX($F1016-20,0)*INDEX(Inputs!$G$24:$G$35,MATCH($D1016,Inputs!$B$24:$B$35,0)))</f>
        <v>209.295033784</v>
      </c>
      <c r="R1016" s="22">
        <f>+SUM(O1016,MAX($E1016-20,0)*INDEX(Inputs!$F$24:$F$35,MATCH($D1016,Inputs!$B$24:$B$35,0)),MAX($F1016-20,0)*INDEX(Inputs!$G$24:$G$35,MATCH($D1016,Inputs!$B$24:$B$35,0)))</f>
        <v>0</v>
      </c>
      <c r="S1016" s="22">
        <f>+SUM(P1016,MAX($E1016-20,0)*INDEX(Inputs!$F$24:$F$35,MATCH($D1016,Inputs!$B$24:$B$35,0)),MAX($F1016-20,0)*INDEX(Inputs!$G$24:$G$35,MATCH($D1016,Inputs!$B$24:$B$35,0)))</f>
        <v>0</v>
      </c>
      <c r="U1016" s="19"/>
    </row>
    <row r="1017" spans="2:21" s="46" customFormat="1" x14ac:dyDescent="0.25">
      <c r="B1017" s="48" t="s">
        <v>183</v>
      </c>
      <c r="C1017" s="8">
        <v>2021</v>
      </c>
      <c r="D1017" s="37">
        <v>1</v>
      </c>
      <c r="E1017" s="49">
        <f>Data!J1017</f>
        <v>32</v>
      </c>
      <c r="F1017" s="49">
        <f>+Data!I1017</f>
        <v>31.216000000000001</v>
      </c>
      <c r="G1017" s="31">
        <f>+NEM!G1017</f>
        <v>15283.308000000001</v>
      </c>
      <c r="H1017" s="31">
        <f>NoSolar!E1017</f>
        <v>15938.528</v>
      </c>
      <c r="I1017" s="31">
        <f>+NEM!M1017</f>
        <v>15283.308000000001</v>
      </c>
      <c r="J1017" s="31">
        <f>+NB.Hour!E1017</f>
        <v>15283.922399999999</v>
      </c>
      <c r="K1017" s="67">
        <v>0</v>
      </c>
      <c r="L1017" s="31">
        <f>+-MIN(NEM!G1017,0)</f>
        <v>0</v>
      </c>
      <c r="M1017" s="31">
        <f>NB.Hour!H1017</f>
        <v>0.61439999999999995</v>
      </c>
      <c r="N1017" s="33">
        <f>NoSolar!H1017</f>
        <v>805.51118348800003</v>
      </c>
      <c r="O1017" s="33">
        <f>+NEM!P1017</f>
        <v>776.55308036800011</v>
      </c>
      <c r="P1017" s="33">
        <f>+NB.Hour!N1017</f>
        <v>776.55700392640006</v>
      </c>
      <c r="Q1017" s="22">
        <f>+SUM(N1017,MAX($E1017-20,0)*INDEX(Inputs!$F$24:$F$35,MATCH($D1017,Inputs!$B$24:$B$35,0)),MAX($F1017-20,0)*INDEX(Inputs!$G$24:$G$35,MATCH($D1017,Inputs!$B$24:$B$35,0)))</f>
        <v>867.78238348800005</v>
      </c>
      <c r="R1017" s="22">
        <f>+SUM(O1017,MAX($E1017-20,0)*INDEX(Inputs!$F$24:$F$35,MATCH($D1017,Inputs!$B$24:$B$35,0)),MAX($F1017-20,0)*INDEX(Inputs!$G$24:$G$35,MATCH($D1017,Inputs!$B$24:$B$35,0)))</f>
        <v>838.82428036800013</v>
      </c>
      <c r="S1017" s="22">
        <f>+SUM(P1017,MAX($E1017-20,0)*INDEX(Inputs!$F$24:$F$35,MATCH($D1017,Inputs!$B$24:$B$35,0)),MAX($F1017-20,0)*INDEX(Inputs!$G$24:$G$35,MATCH($D1017,Inputs!$B$24:$B$35,0)))</f>
        <v>838.82820392640008</v>
      </c>
      <c r="U1017" s="19"/>
    </row>
    <row r="1018" spans="2:21" s="46" customFormat="1" x14ac:dyDescent="0.25">
      <c r="B1018" s="48" t="s">
        <v>183</v>
      </c>
      <c r="C1018" s="8">
        <v>2021</v>
      </c>
      <c r="D1018" s="37">
        <v>2</v>
      </c>
      <c r="E1018" s="49">
        <f>Data!J1018</f>
        <v>34</v>
      </c>
      <c r="F1018" s="49">
        <f>+Data!I1018</f>
        <v>30.472000000000001</v>
      </c>
      <c r="G1018" s="31">
        <f>+NEM!G1018</f>
        <v>14527.779399999999</v>
      </c>
      <c r="H1018" s="31">
        <f>NoSolar!E1018</f>
        <v>15379.88</v>
      </c>
      <c r="I1018" s="31">
        <f>+NEM!M1018</f>
        <v>14527.779399999999</v>
      </c>
      <c r="J1018" s="31">
        <f>+NB.Hour!E1018</f>
        <v>14527.779399999999</v>
      </c>
      <c r="K1018" s="67">
        <v>0</v>
      </c>
      <c r="L1018" s="31">
        <f>+-MIN(NEM!G1018,0)</f>
        <v>0</v>
      </c>
      <c r="M1018" s="31">
        <f>NB.Hour!H1018</f>
        <v>0</v>
      </c>
      <c r="N1018" s="33">
        <f>NoSolar!H1018</f>
        <v>780.82117647999996</v>
      </c>
      <c r="O1018" s="33">
        <f>+NEM!P1018</f>
        <v>743.1617383624</v>
      </c>
      <c r="P1018" s="33">
        <f>+NB.Hour!N1018</f>
        <v>743.1617383624</v>
      </c>
      <c r="Q1018" s="22">
        <f>+SUM(N1018,MAX($E1018-20,0)*INDEX(Inputs!$F$24:$F$35,MATCH($D1018,Inputs!$B$24:$B$35,0)),MAX($F1018-20,0)*INDEX(Inputs!$G$24:$G$35,MATCH($D1018,Inputs!$B$24:$B$35,0)))</f>
        <v>841.84157647999996</v>
      </c>
      <c r="R1018" s="22">
        <f>+SUM(O1018,MAX($E1018-20,0)*INDEX(Inputs!$F$24:$F$35,MATCH($D1018,Inputs!$B$24:$B$35,0)),MAX($F1018-20,0)*INDEX(Inputs!$G$24:$G$35,MATCH($D1018,Inputs!$B$24:$B$35,0)))</f>
        <v>804.1821383624</v>
      </c>
      <c r="S1018" s="22">
        <f>+SUM(P1018,MAX($E1018-20,0)*INDEX(Inputs!$F$24:$F$35,MATCH($D1018,Inputs!$B$24:$B$35,0)),MAX($F1018-20,0)*INDEX(Inputs!$G$24:$G$35,MATCH($D1018,Inputs!$B$24:$B$35,0)))</f>
        <v>804.1821383624</v>
      </c>
      <c r="U1018" s="19"/>
    </row>
    <row r="1019" spans="2:21" s="46" customFormat="1" x14ac:dyDescent="0.25">
      <c r="B1019" s="48" t="s">
        <v>183</v>
      </c>
      <c r="C1019" s="8">
        <v>2021</v>
      </c>
      <c r="D1019" s="37">
        <v>3</v>
      </c>
      <c r="E1019" s="49">
        <f>Data!J1019</f>
        <v>34</v>
      </c>
      <c r="F1019" s="49">
        <f>+Data!I1019</f>
        <v>27.847999999999999</v>
      </c>
      <c r="G1019" s="31">
        <f>+NEM!G1019</f>
        <v>10570.466699999999</v>
      </c>
      <c r="H1019" s="31">
        <f>NoSolar!E1019</f>
        <v>12640.56</v>
      </c>
      <c r="I1019" s="31">
        <f>+NEM!M1019</f>
        <v>10570.466699999999</v>
      </c>
      <c r="J1019" s="31">
        <f>+NB.Hour!E1019</f>
        <v>10575.045099999999</v>
      </c>
      <c r="K1019" s="67">
        <v>0</v>
      </c>
      <c r="L1019" s="31">
        <f>+-MIN(NEM!G1019,0)</f>
        <v>0</v>
      </c>
      <c r="M1019" s="31">
        <f>NB.Hour!H1019</f>
        <v>4.5784000000000002</v>
      </c>
      <c r="N1019" s="33">
        <f>NoSolar!H1019</f>
        <v>659.75418976000003</v>
      </c>
      <c r="O1019" s="33">
        <f>+NEM!P1019</f>
        <v>568.26434627319998</v>
      </c>
      <c r="P1019" s="33">
        <f>+NB.Hour!N1019</f>
        <v>568.29358393559994</v>
      </c>
      <c r="Q1019" s="22">
        <f>+SUM(N1019,MAX($E1019-20,0)*INDEX(Inputs!$F$24:$F$35,MATCH($D1019,Inputs!$B$24:$B$35,0)),MAX($F1019-20,0)*INDEX(Inputs!$G$24:$G$35,MATCH($D1019,Inputs!$B$24:$B$35,0)))</f>
        <v>709.09778975999996</v>
      </c>
      <c r="R1019" s="22">
        <f>+SUM(O1019,MAX($E1019-20,0)*INDEX(Inputs!$F$24:$F$35,MATCH($D1019,Inputs!$B$24:$B$35,0)),MAX($F1019-20,0)*INDEX(Inputs!$G$24:$G$35,MATCH($D1019,Inputs!$B$24:$B$35,0)))</f>
        <v>617.6079462731999</v>
      </c>
      <c r="S1019" s="22">
        <f>+SUM(P1019,MAX($E1019-20,0)*INDEX(Inputs!$F$24:$F$35,MATCH($D1019,Inputs!$B$24:$B$35,0)),MAX($F1019-20,0)*INDEX(Inputs!$G$24:$G$35,MATCH($D1019,Inputs!$B$24:$B$35,0)))</f>
        <v>617.63718393559986</v>
      </c>
      <c r="U1019" s="19"/>
    </row>
    <row r="1020" spans="2:21" s="46" customFormat="1" x14ac:dyDescent="0.25">
      <c r="B1020" s="48" t="s">
        <v>183</v>
      </c>
      <c r="C1020" s="8">
        <v>2021</v>
      </c>
      <c r="D1020" s="37">
        <v>4</v>
      </c>
      <c r="E1020" s="49">
        <f>Data!J1020</f>
        <v>34</v>
      </c>
      <c r="F1020" s="49">
        <f>+Data!I1020</f>
        <v>74.992000000000004</v>
      </c>
      <c r="G1020" s="31">
        <f>+NEM!G1020</f>
        <v>8484.7680999999993</v>
      </c>
      <c r="H1020" s="31">
        <f>NoSolar!E1020</f>
        <v>11301.343999999999</v>
      </c>
      <c r="I1020" s="31">
        <f>+NEM!M1020</f>
        <v>8484.7680999999993</v>
      </c>
      <c r="J1020" s="31">
        <f>+NB.Hour!E1020</f>
        <v>8532.6008999999995</v>
      </c>
      <c r="K1020" s="67">
        <v>0</v>
      </c>
      <c r="L1020" s="31">
        <f>+-MIN(NEM!G1020,0)</f>
        <v>0</v>
      </c>
      <c r="M1020" s="31">
        <f>NB.Hour!H1020</f>
        <v>47.832799999999999</v>
      </c>
      <c r="N1020" s="33">
        <f>NoSolar!H1020</f>
        <v>600.56619942399993</v>
      </c>
      <c r="O1020" s="33">
        <f>+NEM!P1020</f>
        <v>476.08481094759998</v>
      </c>
      <c r="P1020" s="33">
        <f>+NB.Hour!N1020</f>
        <v>476.39027120840001</v>
      </c>
      <c r="Q1020" s="22">
        <f>+SUM(N1020,MAX($E1020-20,0)*INDEX(Inputs!$F$24:$F$35,MATCH($D1020,Inputs!$B$24:$B$35,0)),MAX($F1020-20,0)*INDEX(Inputs!$G$24:$G$35,MATCH($D1020,Inputs!$B$24:$B$35,0)))</f>
        <v>859.70059942399996</v>
      </c>
      <c r="R1020" s="22">
        <f>+SUM(O1020,MAX($E1020-20,0)*INDEX(Inputs!$F$24:$F$35,MATCH($D1020,Inputs!$B$24:$B$35,0)),MAX($F1020-20,0)*INDEX(Inputs!$G$24:$G$35,MATCH($D1020,Inputs!$B$24:$B$35,0)))</f>
        <v>735.2192109476</v>
      </c>
      <c r="S1020" s="22">
        <f>+SUM(P1020,MAX($E1020-20,0)*INDEX(Inputs!$F$24:$F$35,MATCH($D1020,Inputs!$B$24:$B$35,0)),MAX($F1020-20,0)*INDEX(Inputs!$G$24:$G$35,MATCH($D1020,Inputs!$B$24:$B$35,0)))</f>
        <v>735.52467120840004</v>
      </c>
      <c r="U1020" s="19"/>
    </row>
    <row r="1021" spans="2:21" s="46" customFormat="1" x14ac:dyDescent="0.25">
      <c r="B1021" s="48" t="s">
        <v>183</v>
      </c>
      <c r="C1021" s="8">
        <v>2021</v>
      </c>
      <c r="D1021" s="37">
        <v>5</v>
      </c>
      <c r="E1021" s="49">
        <f>Data!J1021</f>
        <v>34</v>
      </c>
      <c r="F1021" s="49">
        <f>+Data!I1021</f>
        <v>55.344000000000001</v>
      </c>
      <c r="G1021" s="31">
        <f>+NEM!G1021</f>
        <v>5473.5956999999999</v>
      </c>
      <c r="H1021" s="31">
        <f>NoSolar!E1021</f>
        <v>8922.4079999999994</v>
      </c>
      <c r="I1021" s="31">
        <f>+NEM!M1021</f>
        <v>5473.5956999999999</v>
      </c>
      <c r="J1021" s="31">
        <f>+NB.Hour!E1021</f>
        <v>5864.7124999999996</v>
      </c>
      <c r="K1021" s="67">
        <v>0</v>
      </c>
      <c r="L1021" s="31">
        <f>+-MIN(NEM!G1021,0)</f>
        <v>0</v>
      </c>
      <c r="M1021" s="31">
        <f>NB.Hour!H1021</f>
        <v>391.11680000000001</v>
      </c>
      <c r="N1021" s="33">
        <f>NoSolar!H1021</f>
        <v>495.42674396799998</v>
      </c>
      <c r="O1021" s="33">
        <f>+NEM!P1021</f>
        <v>343.00303555720001</v>
      </c>
      <c r="P1021" s="33">
        <f>+NB.Hour!N1021</f>
        <v>345.50070744200002</v>
      </c>
      <c r="Q1021" s="22">
        <f>+SUM(N1021,MAX($E1021-20,0)*INDEX(Inputs!$F$24:$F$35,MATCH($D1021,Inputs!$B$24:$B$35,0)),MAX($F1021-20,0)*INDEX(Inputs!$G$24:$G$35,MATCH($D1021,Inputs!$B$24:$B$35,0)))</f>
        <v>667.12754396800005</v>
      </c>
      <c r="R1021" s="22">
        <f>+SUM(O1021,MAX($E1021-20,0)*INDEX(Inputs!$F$24:$F$35,MATCH($D1021,Inputs!$B$24:$B$35,0)),MAX($F1021-20,0)*INDEX(Inputs!$G$24:$G$35,MATCH($D1021,Inputs!$B$24:$B$35,0)))</f>
        <v>514.70383555720002</v>
      </c>
      <c r="S1021" s="22">
        <f>+SUM(P1021,MAX($E1021-20,0)*INDEX(Inputs!$F$24:$F$35,MATCH($D1021,Inputs!$B$24:$B$35,0)),MAX($F1021-20,0)*INDEX(Inputs!$G$24:$G$35,MATCH($D1021,Inputs!$B$24:$B$35,0)))</f>
        <v>517.20150744200009</v>
      </c>
      <c r="U1021" s="19"/>
    </row>
    <row r="1022" spans="2:21" s="46" customFormat="1" x14ac:dyDescent="0.25">
      <c r="B1022" s="48" t="s">
        <v>183</v>
      </c>
      <c r="C1022" s="8">
        <v>2021</v>
      </c>
      <c r="D1022" s="37">
        <v>6</v>
      </c>
      <c r="E1022" s="49">
        <f>Data!J1022</f>
        <v>34</v>
      </c>
      <c r="F1022" s="49">
        <f>+Data!I1022</f>
        <v>20.64</v>
      </c>
      <c r="G1022" s="31">
        <f>+NEM!G1022</f>
        <v>5946.1922999999997</v>
      </c>
      <c r="H1022" s="31">
        <f>NoSolar!E1022</f>
        <v>9632.2479999999996</v>
      </c>
      <c r="I1022" s="31">
        <f>+NEM!M1022</f>
        <v>5946.1922999999997</v>
      </c>
      <c r="J1022" s="31">
        <f>+NB.Hour!E1022</f>
        <v>6182.8243000000002</v>
      </c>
      <c r="K1022" s="67">
        <v>0</v>
      </c>
      <c r="L1022" s="31">
        <f>+-MIN(NEM!G1022,0)</f>
        <v>0</v>
      </c>
      <c r="M1022" s="31">
        <f>NB.Hour!H1022</f>
        <v>236.63200000000001</v>
      </c>
      <c r="N1022" s="33">
        <f>NoSolar!H1022</f>
        <v>582.31259356800001</v>
      </c>
      <c r="O1022" s="33">
        <f>+NEM!P1022</f>
        <v>402.74270408680002</v>
      </c>
      <c r="P1022" s="33">
        <f>+NB.Hour!N1022</f>
        <v>405.32341267879997</v>
      </c>
      <c r="Q1022" s="22">
        <f>+SUM(N1022,MAX($E1022-20,0)*INDEX(Inputs!$F$24:$F$35,MATCH($D1022,Inputs!$B$24:$B$35,0)),MAX($F1022-20,0)*INDEX(Inputs!$G$24:$G$35,MATCH($D1022,Inputs!$B$24:$B$35,0)))</f>
        <v>600.61099356800003</v>
      </c>
      <c r="R1022" s="22">
        <f>+SUM(O1022,MAX($E1022-20,0)*INDEX(Inputs!$F$24:$F$35,MATCH($D1022,Inputs!$B$24:$B$35,0)),MAX($F1022-20,0)*INDEX(Inputs!$G$24:$G$35,MATCH($D1022,Inputs!$B$24:$B$35,0)))</f>
        <v>421.04110408680003</v>
      </c>
      <c r="S1022" s="22">
        <f>+SUM(P1022,MAX($E1022-20,0)*INDEX(Inputs!$F$24:$F$35,MATCH($D1022,Inputs!$B$24:$B$35,0)),MAX($F1022-20,0)*INDEX(Inputs!$G$24:$G$35,MATCH($D1022,Inputs!$B$24:$B$35,0)))</f>
        <v>423.62181267879998</v>
      </c>
      <c r="U1022" s="19"/>
    </row>
    <row r="1023" spans="2:21" s="46" customFormat="1" x14ac:dyDescent="0.25">
      <c r="B1023" s="48" t="s">
        <v>183</v>
      </c>
      <c r="C1023" s="8">
        <v>2021</v>
      </c>
      <c r="D1023" s="37">
        <v>7</v>
      </c>
      <c r="E1023" s="49">
        <f>Data!J1023</f>
        <v>34</v>
      </c>
      <c r="F1023" s="49">
        <f>+Data!I1023</f>
        <v>21.623999999999999</v>
      </c>
      <c r="G1023" s="31">
        <f>+NEM!G1023</f>
        <v>7867.6624000000011</v>
      </c>
      <c r="H1023" s="31">
        <f>NoSolar!E1023</f>
        <v>11127.736000000001</v>
      </c>
      <c r="I1023" s="31">
        <f>+NEM!M1023</f>
        <v>7867.6624000000011</v>
      </c>
      <c r="J1023" s="31">
        <f>+NB.Hour!E1023</f>
        <v>7882.0232999999998</v>
      </c>
      <c r="K1023" s="67">
        <v>0</v>
      </c>
      <c r="L1023" s="31">
        <f>+-MIN(NEM!G1023,0)</f>
        <v>0</v>
      </c>
      <c r="M1023" s="31">
        <f>NB.Hour!H1023</f>
        <v>14.360900000000001</v>
      </c>
      <c r="N1023" s="33">
        <f>NoSolar!H1023</f>
        <v>655.16678697600014</v>
      </c>
      <c r="O1023" s="33">
        <f>+NEM!P1023</f>
        <v>496.34904147840007</v>
      </c>
      <c r="P1023" s="33">
        <f>+NB.Hour!N1023</f>
        <v>496.50566145380003</v>
      </c>
      <c r="Q1023" s="22">
        <f>+SUM(N1023,MAX($E1023-20,0)*INDEX(Inputs!$F$24:$F$35,MATCH($D1023,Inputs!$B$24:$B$35,0)),MAX($F1023-20,0)*INDEX(Inputs!$G$24:$G$35,MATCH($D1023,Inputs!$B$24:$B$35,0)))</f>
        <v>679.42822697600013</v>
      </c>
      <c r="R1023" s="22">
        <f>+SUM(O1023,MAX($E1023-20,0)*INDEX(Inputs!$F$24:$F$35,MATCH($D1023,Inputs!$B$24:$B$35,0)),MAX($F1023-20,0)*INDEX(Inputs!$G$24:$G$35,MATCH($D1023,Inputs!$B$24:$B$35,0)))</f>
        <v>520.61048147840006</v>
      </c>
      <c r="S1023" s="22">
        <f>+SUM(P1023,MAX($E1023-20,0)*INDEX(Inputs!$F$24:$F$35,MATCH($D1023,Inputs!$B$24:$B$35,0)),MAX($F1023-20,0)*INDEX(Inputs!$G$24:$G$35,MATCH($D1023,Inputs!$B$24:$B$35,0)))</f>
        <v>520.76710145380002</v>
      </c>
      <c r="U1023" s="19"/>
    </row>
    <row r="1024" spans="2:21" s="46" customFormat="1" x14ac:dyDescent="0.25">
      <c r="B1024" s="48" t="s">
        <v>183</v>
      </c>
      <c r="C1024" s="8">
        <v>2021</v>
      </c>
      <c r="D1024" s="37">
        <v>8</v>
      </c>
      <c r="E1024" s="49">
        <f>Data!J1024</f>
        <v>34</v>
      </c>
      <c r="F1024" s="49">
        <f>+Data!I1024</f>
        <v>18.672000000000001</v>
      </c>
      <c r="G1024" s="31">
        <f>+NEM!G1024</f>
        <v>6427.2515999999996</v>
      </c>
      <c r="H1024" s="31">
        <f>NoSolar!E1024</f>
        <v>9260.0159999999996</v>
      </c>
      <c r="I1024" s="31">
        <f>+NEM!M1024</f>
        <v>6427.2515999999996</v>
      </c>
      <c r="J1024" s="31">
        <f>+NB.Hour!E1024</f>
        <v>6490.0320999999994</v>
      </c>
      <c r="K1024" s="67">
        <v>0</v>
      </c>
      <c r="L1024" s="31">
        <f>+-MIN(NEM!G1024,0)</f>
        <v>0</v>
      </c>
      <c r="M1024" s="31">
        <f>NB.Hour!H1024</f>
        <v>62.780500000000004</v>
      </c>
      <c r="N1024" s="33">
        <f>NoSolar!H1024</f>
        <v>564.17893945600008</v>
      </c>
      <c r="O1024" s="33">
        <f>+NEM!P1024</f>
        <v>426.17798894559996</v>
      </c>
      <c r="P1024" s="33">
        <f>+NB.Hour!N1024</f>
        <v>426.86267307859998</v>
      </c>
      <c r="Q1024" s="22">
        <f>+SUM(N1024,MAX($E1024-20,0)*INDEX(Inputs!$F$24:$F$35,MATCH($D1024,Inputs!$B$24:$B$35,0)),MAX($F1024-20,0)*INDEX(Inputs!$G$24:$G$35,MATCH($D1024,Inputs!$B$24:$B$35,0)))</f>
        <v>578.59893945600004</v>
      </c>
      <c r="R1024" s="22">
        <f>+SUM(O1024,MAX($E1024-20,0)*INDEX(Inputs!$F$24:$F$35,MATCH($D1024,Inputs!$B$24:$B$35,0)),MAX($F1024-20,0)*INDEX(Inputs!$G$24:$G$35,MATCH($D1024,Inputs!$B$24:$B$35,0)))</f>
        <v>440.59798894559998</v>
      </c>
      <c r="S1024" s="22">
        <f>+SUM(P1024,MAX($E1024-20,0)*INDEX(Inputs!$F$24:$F$35,MATCH($D1024,Inputs!$B$24:$B$35,0)),MAX($F1024-20,0)*INDEX(Inputs!$G$24:$G$35,MATCH($D1024,Inputs!$B$24:$B$35,0)))</f>
        <v>441.2826730786</v>
      </c>
      <c r="U1024" s="19"/>
    </row>
    <row r="1025" spans="2:21" s="46" customFormat="1" x14ac:dyDescent="0.25">
      <c r="B1025" s="48" t="s">
        <v>183</v>
      </c>
      <c r="C1025" s="8">
        <v>2021</v>
      </c>
      <c r="D1025" s="37">
        <v>9</v>
      </c>
      <c r="E1025" s="49">
        <f>Data!J1025</f>
        <v>34</v>
      </c>
      <c r="F1025" s="49">
        <f>+Data!I1025</f>
        <v>21.295999999999999</v>
      </c>
      <c r="G1025" s="31">
        <f>+NEM!G1025</f>
        <v>6735.6972000000005</v>
      </c>
      <c r="H1025" s="31">
        <f>NoSolar!E1025</f>
        <v>8854.152</v>
      </c>
      <c r="I1025" s="31">
        <f>+NEM!M1025</f>
        <v>6735.6972000000005</v>
      </c>
      <c r="J1025" s="31">
        <f>+NB.Hour!E1025</f>
        <v>6776.2223000000004</v>
      </c>
      <c r="K1025" s="67">
        <v>0</v>
      </c>
      <c r="L1025" s="31">
        <f>+-MIN(NEM!G1025,0)</f>
        <v>0</v>
      </c>
      <c r="M1025" s="31">
        <f>NB.Hour!H1025</f>
        <v>40.525100000000002</v>
      </c>
      <c r="N1025" s="33">
        <f>NoSolar!H1025</f>
        <v>492.41010179199998</v>
      </c>
      <c r="O1025" s="33">
        <f>+NEM!P1025</f>
        <v>398.78287345120003</v>
      </c>
      <c r="P1025" s="33">
        <f>+NB.Hour!N1025</f>
        <v>399.04166673980001</v>
      </c>
      <c r="Q1025" s="22">
        <f>+SUM(N1025,MAX($E1025-20,0)*INDEX(Inputs!$F$24:$F$35,MATCH($D1025,Inputs!$B$24:$B$35,0)),MAX($F1025-20,0)*INDEX(Inputs!$G$24:$G$35,MATCH($D1025,Inputs!$B$24:$B$35,0)))</f>
        <v>512.59730179199994</v>
      </c>
      <c r="R1025" s="22">
        <f>+SUM(O1025,MAX($E1025-20,0)*INDEX(Inputs!$F$24:$F$35,MATCH($D1025,Inputs!$B$24:$B$35,0)),MAX($F1025-20,0)*INDEX(Inputs!$G$24:$G$35,MATCH($D1025,Inputs!$B$24:$B$35,0)))</f>
        <v>418.97007345120005</v>
      </c>
      <c r="S1025" s="22">
        <f>+SUM(P1025,MAX($E1025-20,0)*INDEX(Inputs!$F$24:$F$35,MATCH($D1025,Inputs!$B$24:$B$35,0)),MAX($F1025-20,0)*INDEX(Inputs!$G$24:$G$35,MATCH($D1025,Inputs!$B$24:$B$35,0)))</f>
        <v>419.22886673980003</v>
      </c>
      <c r="U1025" s="19"/>
    </row>
    <row r="1026" spans="2:21" s="46" customFormat="1" x14ac:dyDescent="0.25">
      <c r="B1026" s="48" t="s">
        <v>183</v>
      </c>
      <c r="C1026" s="8">
        <v>2021</v>
      </c>
      <c r="D1026" s="37">
        <v>10</v>
      </c>
      <c r="E1026" s="49">
        <f>Data!J1026</f>
        <v>34</v>
      </c>
      <c r="F1026" s="49">
        <f>+Data!I1026</f>
        <v>24.576000000000001</v>
      </c>
      <c r="G1026" s="31">
        <f>+NEM!G1026</f>
        <v>10004.217499999999</v>
      </c>
      <c r="H1026" s="31">
        <f>NoSolar!E1026</f>
        <v>11295.343999999999</v>
      </c>
      <c r="I1026" s="31">
        <f>+NEM!M1026</f>
        <v>10004.217499999999</v>
      </c>
      <c r="J1026" s="31">
        <f>+NB.Hour!E1026</f>
        <v>10004.217499999999</v>
      </c>
      <c r="K1026" s="67">
        <v>0</v>
      </c>
      <c r="L1026" s="31">
        <f>+-MIN(NEM!G1026,0)</f>
        <v>0</v>
      </c>
      <c r="M1026" s="31">
        <f>NB.Hour!H1026</f>
        <v>0</v>
      </c>
      <c r="N1026" s="33">
        <f>NoSolar!H1026</f>
        <v>600.30102342399994</v>
      </c>
      <c r="O1026" s="33">
        <f>+NEM!P1026</f>
        <v>543.2383966299999</v>
      </c>
      <c r="P1026" s="33">
        <f>+NB.Hour!N1026</f>
        <v>543.2383966299999</v>
      </c>
      <c r="Q1026" s="22">
        <f>+SUM(N1026,MAX($E1026-20,0)*INDEX(Inputs!$F$24:$F$35,MATCH($D1026,Inputs!$B$24:$B$35,0)),MAX($F1026-20,0)*INDEX(Inputs!$G$24:$G$35,MATCH($D1026,Inputs!$B$24:$B$35,0)))</f>
        <v>635.0842234239999</v>
      </c>
      <c r="R1026" s="22">
        <f>+SUM(O1026,MAX($E1026-20,0)*INDEX(Inputs!$F$24:$F$35,MATCH($D1026,Inputs!$B$24:$B$35,0)),MAX($F1026-20,0)*INDEX(Inputs!$G$24:$G$35,MATCH($D1026,Inputs!$B$24:$B$35,0)))</f>
        <v>578.02159662999986</v>
      </c>
      <c r="S1026" s="22">
        <f>+SUM(P1026,MAX($E1026-20,0)*INDEX(Inputs!$F$24:$F$35,MATCH($D1026,Inputs!$B$24:$B$35,0)),MAX($F1026-20,0)*INDEX(Inputs!$G$24:$G$35,MATCH($D1026,Inputs!$B$24:$B$35,0)))</f>
        <v>578.02159662999986</v>
      </c>
      <c r="U1026" s="19"/>
    </row>
    <row r="1027" spans="2:21" s="46" customFormat="1" x14ac:dyDescent="0.25">
      <c r="B1027" s="48" t="s">
        <v>183</v>
      </c>
      <c r="C1027" s="8">
        <v>2021</v>
      </c>
      <c r="D1027" s="37">
        <v>11</v>
      </c>
      <c r="E1027" s="49">
        <f>Data!J1027</f>
        <v>34</v>
      </c>
      <c r="F1027" s="49">
        <f>+Data!I1027</f>
        <v>28.504000000000001</v>
      </c>
      <c r="G1027" s="31">
        <f>+NEM!G1027</f>
        <v>12492.3544</v>
      </c>
      <c r="H1027" s="31">
        <f>NoSolar!E1027</f>
        <v>13219.472</v>
      </c>
      <c r="I1027" s="31">
        <f>+NEM!M1027</f>
        <v>12492.3544</v>
      </c>
      <c r="J1027" s="31">
        <f>+NB.Hour!E1027</f>
        <v>12492.3544</v>
      </c>
      <c r="K1027" s="67">
        <v>0</v>
      </c>
      <c r="L1027" s="31">
        <f>+-MIN(NEM!G1027,0)</f>
        <v>0</v>
      </c>
      <c r="M1027" s="31">
        <f>NB.Hour!H1027</f>
        <v>0</v>
      </c>
      <c r="N1027" s="33">
        <f>NoSolar!H1027</f>
        <v>685.33978451199994</v>
      </c>
      <c r="O1027" s="33">
        <f>+NEM!P1027</f>
        <v>653.20409506240003</v>
      </c>
      <c r="P1027" s="33">
        <f>+NB.Hour!N1027</f>
        <v>653.20409506240003</v>
      </c>
      <c r="Q1027" s="22">
        <f>+SUM(N1027,MAX($E1027-20,0)*INDEX(Inputs!$F$24:$F$35,MATCH($D1027,Inputs!$B$24:$B$35,0)),MAX($F1027-20,0)*INDEX(Inputs!$G$24:$G$35,MATCH($D1027,Inputs!$B$24:$B$35,0)))</f>
        <v>737.60258451199991</v>
      </c>
      <c r="R1027" s="22">
        <f>+SUM(O1027,MAX($E1027-20,0)*INDEX(Inputs!$F$24:$F$35,MATCH($D1027,Inputs!$B$24:$B$35,0)),MAX($F1027-20,0)*INDEX(Inputs!$G$24:$G$35,MATCH($D1027,Inputs!$B$24:$B$35,0)))</f>
        <v>705.4668950624</v>
      </c>
      <c r="S1027" s="22">
        <f>+SUM(P1027,MAX($E1027-20,0)*INDEX(Inputs!$F$24:$F$35,MATCH($D1027,Inputs!$B$24:$B$35,0)),MAX($F1027-20,0)*INDEX(Inputs!$G$24:$G$35,MATCH($D1027,Inputs!$B$24:$B$35,0)))</f>
        <v>705.4668950624</v>
      </c>
      <c r="U1027" s="19"/>
    </row>
    <row r="1028" spans="2:21" s="46" customFormat="1" x14ac:dyDescent="0.25">
      <c r="B1028" s="48" t="s">
        <v>183</v>
      </c>
      <c r="C1028" s="8">
        <v>2021</v>
      </c>
      <c r="D1028" s="37">
        <v>12</v>
      </c>
      <c r="E1028" s="49">
        <f>Data!J1028</f>
        <v>34</v>
      </c>
      <c r="F1028" s="49">
        <f>+Data!I1028</f>
        <v>32.112000000000002</v>
      </c>
      <c r="G1028" s="31">
        <f>+NEM!G1028</f>
        <v>16505.748299999999</v>
      </c>
      <c r="H1028" s="31">
        <f>NoSolar!E1028</f>
        <v>16859.88</v>
      </c>
      <c r="I1028" s="31">
        <f>+NEM!M1028</f>
        <v>16505.748299999999</v>
      </c>
      <c r="J1028" s="31">
        <f>+NB.Hour!E1028</f>
        <v>16505.748299999999</v>
      </c>
      <c r="K1028" s="67">
        <v>0</v>
      </c>
      <c r="L1028" s="31">
        <f>+-MIN(NEM!G1028,0)</f>
        <v>0</v>
      </c>
      <c r="M1028" s="31">
        <f>NB.Hour!H1028</f>
        <v>0</v>
      </c>
      <c r="N1028" s="33">
        <f>NoSolar!H1028</f>
        <v>846.23125648000007</v>
      </c>
      <c r="O1028" s="33">
        <f>+NEM!P1028</f>
        <v>830.58005186679998</v>
      </c>
      <c r="P1028" s="33">
        <f>+NB.Hour!N1028</f>
        <v>830.58005186679998</v>
      </c>
      <c r="Q1028" s="22">
        <f>+SUM(N1028,MAX($E1028-20,0)*INDEX(Inputs!$F$24:$F$35,MATCH($D1028,Inputs!$B$24:$B$35,0)),MAX($F1028-20,0)*INDEX(Inputs!$G$24:$G$35,MATCH($D1028,Inputs!$B$24:$B$35,0)))</f>
        <v>914.54965648000007</v>
      </c>
      <c r="R1028" s="22">
        <f>+SUM(O1028,MAX($E1028-20,0)*INDEX(Inputs!$F$24:$F$35,MATCH($D1028,Inputs!$B$24:$B$35,0)),MAX($F1028-20,0)*INDEX(Inputs!$G$24:$G$35,MATCH($D1028,Inputs!$B$24:$B$35,0)))</f>
        <v>898.89845186679997</v>
      </c>
      <c r="S1028" s="22">
        <f>+SUM(P1028,MAX($E1028-20,0)*INDEX(Inputs!$F$24:$F$35,MATCH($D1028,Inputs!$B$24:$B$35,0)),MAX($F1028-20,0)*INDEX(Inputs!$G$24:$G$35,MATCH($D1028,Inputs!$B$24:$B$35,0)))</f>
        <v>898.89845186679997</v>
      </c>
      <c r="U1028" s="19"/>
    </row>
    <row r="1029" spans="2:21" s="46" customFormat="1" x14ac:dyDescent="0.25">
      <c r="B1029" s="48" t="s">
        <v>184</v>
      </c>
      <c r="C1029" s="8">
        <v>2021</v>
      </c>
      <c r="D1029" s="37">
        <v>1</v>
      </c>
      <c r="E1029" s="49">
        <f>Data!J1029</f>
        <v>19</v>
      </c>
      <c r="F1029" s="49">
        <f>+Data!I1029</f>
        <v>10.88</v>
      </c>
      <c r="G1029" s="31">
        <f>+NEM!G1029</f>
        <v>925.81579999999997</v>
      </c>
      <c r="H1029" s="31">
        <f>NoSolar!E1029</f>
        <v>1140.9838</v>
      </c>
      <c r="I1029" s="31">
        <f>+NEM!M1029</f>
        <v>925.81579999999997</v>
      </c>
      <c r="J1029" s="31">
        <f>+NB.Hour!E1029</f>
        <v>978.03980000000001</v>
      </c>
      <c r="K1029" s="67">
        <v>0</v>
      </c>
      <c r="L1029" s="31">
        <f>+-MIN(NEM!G1029,0)</f>
        <v>0</v>
      </c>
      <c r="M1029" s="31">
        <f>NB.Hour!H1029</f>
        <v>52.223999999999997</v>
      </c>
      <c r="N1029" s="33">
        <f>NoSolar!H1029</f>
        <v>108.09908717960001</v>
      </c>
      <c r="O1029" s="33">
        <f>+NEM!P1029</f>
        <v>87.713640523600006</v>
      </c>
      <c r="P1029" s="33">
        <f>+NB.Hour!N1029</f>
        <v>90.686857291600006</v>
      </c>
      <c r="Q1029" s="22">
        <f>+SUM(N1029,MAX($E1029-20,0)*INDEX(Inputs!$F$24:$F$35,MATCH($D1029,Inputs!$B$24:$B$35,0)),MAX($F1029-20,0)*INDEX(Inputs!$G$24:$G$35,MATCH($D1029,Inputs!$B$24:$B$35,0)))</f>
        <v>108.09908717960001</v>
      </c>
      <c r="R1029" s="22">
        <f>+SUM(O1029,MAX($E1029-20,0)*INDEX(Inputs!$F$24:$F$35,MATCH($D1029,Inputs!$B$24:$B$35,0)),MAX($F1029-20,0)*INDEX(Inputs!$G$24:$G$35,MATCH($D1029,Inputs!$B$24:$B$35,0)))</f>
        <v>87.713640523600006</v>
      </c>
      <c r="S1029" s="22">
        <f>+SUM(P1029,MAX($E1029-20,0)*INDEX(Inputs!$F$24:$F$35,MATCH($D1029,Inputs!$B$24:$B$35,0)),MAX($F1029-20,0)*INDEX(Inputs!$G$24:$G$35,MATCH($D1029,Inputs!$B$24:$B$35,0)))</f>
        <v>90.686857291600006</v>
      </c>
      <c r="U1029" s="19"/>
    </row>
    <row r="1030" spans="2:21" s="46" customFormat="1" x14ac:dyDescent="0.25">
      <c r="B1030" s="48" t="s">
        <v>184</v>
      </c>
      <c r="C1030" s="8">
        <v>2021</v>
      </c>
      <c r="D1030" s="37">
        <v>2</v>
      </c>
      <c r="E1030" s="49">
        <f>Data!J1030</f>
        <v>19</v>
      </c>
      <c r="F1030" s="49">
        <f>+Data!I1030</f>
        <v>11.391999999999999</v>
      </c>
      <c r="G1030" s="31">
        <f>+NEM!G1030</f>
        <v>790.38390000000004</v>
      </c>
      <c r="H1030" s="31">
        <f>NoSolar!E1030</f>
        <v>1044.2079000000001</v>
      </c>
      <c r="I1030" s="31">
        <f>+NEM!M1030</f>
        <v>790.38390000000004</v>
      </c>
      <c r="J1030" s="31">
        <f>+NB.Hour!E1030</f>
        <v>841.71190000000001</v>
      </c>
      <c r="K1030" s="67">
        <v>0</v>
      </c>
      <c r="L1030" s="31">
        <f>+-MIN(NEM!G1030,0)</f>
        <v>0</v>
      </c>
      <c r="M1030" s="31">
        <f>NB.Hour!H1030</f>
        <v>51.328000000000003</v>
      </c>
      <c r="N1030" s="33">
        <f>NoSolar!H1030</f>
        <v>98.930344861800023</v>
      </c>
      <c r="O1030" s="33">
        <f>+NEM!P1030</f>
        <v>74.882551453800005</v>
      </c>
      <c r="P1030" s="33">
        <f>+NB.Hour!N1030</f>
        <v>77.804757149799997</v>
      </c>
      <c r="Q1030" s="22">
        <f>+SUM(N1030,MAX($E1030-20,0)*INDEX(Inputs!$F$24:$F$35,MATCH($D1030,Inputs!$B$24:$B$35,0)),MAX($F1030-20,0)*INDEX(Inputs!$G$24:$G$35,MATCH($D1030,Inputs!$B$24:$B$35,0)))</f>
        <v>98.930344861800023</v>
      </c>
      <c r="R1030" s="22">
        <f>+SUM(O1030,MAX($E1030-20,0)*INDEX(Inputs!$F$24:$F$35,MATCH($D1030,Inputs!$B$24:$B$35,0)),MAX($F1030-20,0)*INDEX(Inputs!$G$24:$G$35,MATCH($D1030,Inputs!$B$24:$B$35,0)))</f>
        <v>74.882551453800005</v>
      </c>
      <c r="S1030" s="22">
        <f>+SUM(P1030,MAX($E1030-20,0)*INDEX(Inputs!$F$24:$F$35,MATCH($D1030,Inputs!$B$24:$B$35,0)),MAX($F1030-20,0)*INDEX(Inputs!$G$24:$G$35,MATCH($D1030,Inputs!$B$24:$B$35,0)))</f>
        <v>77.804757149799997</v>
      </c>
      <c r="U1030" s="19"/>
    </row>
    <row r="1031" spans="2:21" s="46" customFormat="1" x14ac:dyDescent="0.25">
      <c r="B1031" s="48" t="s">
        <v>184</v>
      </c>
      <c r="C1031" s="8">
        <v>2021</v>
      </c>
      <c r="D1031" s="37">
        <v>3</v>
      </c>
      <c r="E1031" s="49">
        <f>Data!J1031</f>
        <v>19</v>
      </c>
      <c r="F1031" s="49">
        <f>+Data!I1031</f>
        <v>11.52</v>
      </c>
      <c r="G1031" s="31">
        <f>+NEM!G1031</f>
        <v>231.96799999999996</v>
      </c>
      <c r="H1031" s="31">
        <f>NoSolar!E1031</f>
        <v>827.81579999999997</v>
      </c>
      <c r="I1031" s="31">
        <f>+NEM!M1031</f>
        <v>231.96799999999996</v>
      </c>
      <c r="J1031" s="31">
        <f>+NB.Hour!E1031</f>
        <v>513.32009999999991</v>
      </c>
      <c r="K1031" s="67">
        <v>0</v>
      </c>
      <c r="L1031" s="31">
        <f>+-MIN(NEM!G1031,0)</f>
        <v>0</v>
      </c>
      <c r="M1031" s="31">
        <f>NB.Hour!H1031</f>
        <v>281.35210000000001</v>
      </c>
      <c r="N1031" s="33">
        <f>NoSolar!H1031</f>
        <v>78.428924523600003</v>
      </c>
      <c r="O1031" s="33">
        <f>+NEM!P1031</f>
        <v>21.977112255999998</v>
      </c>
      <c r="P1031" s="33">
        <f>+NB.Hour!N1031</f>
        <v>37.995050013199993</v>
      </c>
      <c r="Q1031" s="22">
        <f>+SUM(N1031,MAX($E1031-20,0)*INDEX(Inputs!$F$24:$F$35,MATCH($D1031,Inputs!$B$24:$B$35,0)),MAX($F1031-20,0)*INDEX(Inputs!$G$24:$G$35,MATCH($D1031,Inputs!$B$24:$B$35,0)))</f>
        <v>78.428924523600003</v>
      </c>
      <c r="R1031" s="22">
        <f>+SUM(O1031,MAX($E1031-20,0)*INDEX(Inputs!$F$24:$F$35,MATCH($D1031,Inputs!$B$24:$B$35,0)),MAX($F1031-20,0)*INDEX(Inputs!$G$24:$G$35,MATCH($D1031,Inputs!$B$24:$B$35,0)))</f>
        <v>21.977112255999998</v>
      </c>
      <c r="S1031" s="22">
        <f>+SUM(P1031,MAX($E1031-20,0)*INDEX(Inputs!$F$24:$F$35,MATCH($D1031,Inputs!$B$24:$B$35,0)),MAX($F1031-20,0)*INDEX(Inputs!$G$24:$G$35,MATCH($D1031,Inputs!$B$24:$B$35,0)))</f>
        <v>37.995050013199993</v>
      </c>
      <c r="U1031" s="19"/>
    </row>
    <row r="1032" spans="2:21" s="46" customFormat="1" x14ac:dyDescent="0.25">
      <c r="B1032" s="48" t="s">
        <v>184</v>
      </c>
      <c r="C1032" s="8">
        <v>2021</v>
      </c>
      <c r="D1032" s="37">
        <v>4</v>
      </c>
      <c r="E1032" s="49">
        <f>Data!J1032</f>
        <v>19</v>
      </c>
      <c r="F1032" s="49">
        <f>+Data!I1032</f>
        <v>10.816000000000001</v>
      </c>
      <c r="G1032" s="31">
        <f>+NEM!G1032</f>
        <v>-46.136300000000006</v>
      </c>
      <c r="H1032" s="31">
        <f>NoSolar!E1032</f>
        <v>678.79970000000003</v>
      </c>
      <c r="I1032" s="31">
        <f>+NEM!M1032</f>
        <v>0</v>
      </c>
      <c r="J1032" s="31">
        <f>+NB.Hour!E1032</f>
        <v>390.07189999999997</v>
      </c>
      <c r="K1032" s="67">
        <v>0</v>
      </c>
      <c r="L1032" s="31">
        <f>+-MIN(NEM!G1032,0)</f>
        <v>46.136300000000006</v>
      </c>
      <c r="M1032" s="31">
        <f>NB.Hour!H1032</f>
        <v>436.20819999999998</v>
      </c>
      <c r="N1032" s="33">
        <f>NoSolar!H1032</f>
        <v>64.310841177400007</v>
      </c>
      <c r="O1032" s="33">
        <f>+NEM!P1032</f>
        <v>0</v>
      </c>
      <c r="P1032" s="33">
        <f>+NB.Hour!N1032</f>
        <v>20.463159907800001</v>
      </c>
      <c r="Q1032" s="22">
        <f>+SUM(N1032,MAX($E1032-20,0)*INDEX(Inputs!$F$24:$F$35,MATCH($D1032,Inputs!$B$24:$B$35,0)),MAX($F1032-20,0)*INDEX(Inputs!$G$24:$G$35,MATCH($D1032,Inputs!$B$24:$B$35,0)))</f>
        <v>64.310841177400007</v>
      </c>
      <c r="R1032" s="22">
        <f>+SUM(O1032,MAX($E1032-20,0)*INDEX(Inputs!$F$24:$F$35,MATCH($D1032,Inputs!$B$24:$B$35,0)),MAX($F1032-20,0)*INDEX(Inputs!$G$24:$G$35,MATCH($D1032,Inputs!$B$24:$B$35,0)))</f>
        <v>0</v>
      </c>
      <c r="S1032" s="22">
        <f>+SUM(P1032,MAX($E1032-20,0)*INDEX(Inputs!$F$24:$F$35,MATCH($D1032,Inputs!$B$24:$B$35,0)),MAX($F1032-20,0)*INDEX(Inputs!$G$24:$G$35,MATCH($D1032,Inputs!$B$24:$B$35,0)))</f>
        <v>20.463159907800001</v>
      </c>
      <c r="U1032" s="19"/>
    </row>
    <row r="1033" spans="2:21" s="46" customFormat="1" x14ac:dyDescent="0.25">
      <c r="B1033" s="48" t="s">
        <v>184</v>
      </c>
      <c r="C1033" s="8">
        <v>2021</v>
      </c>
      <c r="D1033" s="37">
        <v>5</v>
      </c>
      <c r="E1033" s="49">
        <f>Data!J1033</f>
        <v>19</v>
      </c>
      <c r="F1033" s="49">
        <f>+Data!I1033</f>
        <v>12.352</v>
      </c>
      <c r="G1033" s="31">
        <f>+NEM!G1033</f>
        <v>239.6789</v>
      </c>
      <c r="H1033" s="31">
        <f>NoSolar!E1033</f>
        <v>972.92560000000003</v>
      </c>
      <c r="I1033" s="31">
        <f>+NEM!M1033</f>
        <v>193.54259999999999</v>
      </c>
      <c r="J1033" s="31">
        <f>+NB.Hour!E1033</f>
        <v>606.21360000000004</v>
      </c>
      <c r="K1033" s="67">
        <v>0</v>
      </c>
      <c r="L1033" s="31">
        <f>+-MIN(NEM!G1033,0)</f>
        <v>0</v>
      </c>
      <c r="M1033" s="31">
        <f>NB.Hour!H1033</f>
        <v>366.53469999999999</v>
      </c>
      <c r="N1033" s="33">
        <f>NoSolar!H1033</f>
        <v>92.176917195200005</v>
      </c>
      <c r="O1033" s="33">
        <f>+NEM!P1033</f>
        <v>18.336613009200001</v>
      </c>
      <c r="P1033" s="33">
        <f>+NB.Hour!N1033</f>
        <v>43.575211884200002</v>
      </c>
      <c r="Q1033" s="22">
        <f>+SUM(N1033,MAX($E1033-20,0)*INDEX(Inputs!$F$24:$F$35,MATCH($D1033,Inputs!$B$24:$B$35,0)),MAX($F1033-20,0)*INDEX(Inputs!$G$24:$G$35,MATCH($D1033,Inputs!$B$24:$B$35,0)))</f>
        <v>92.176917195200005</v>
      </c>
      <c r="R1033" s="22">
        <f>+SUM(O1033,MAX($E1033-20,0)*INDEX(Inputs!$F$24:$F$35,MATCH($D1033,Inputs!$B$24:$B$35,0)),MAX($F1033-20,0)*INDEX(Inputs!$G$24:$G$35,MATCH($D1033,Inputs!$B$24:$B$35,0)))</f>
        <v>18.336613009200001</v>
      </c>
      <c r="S1033" s="22">
        <f>+SUM(P1033,MAX($E1033-20,0)*INDEX(Inputs!$F$24:$F$35,MATCH($D1033,Inputs!$B$24:$B$35,0)),MAX($F1033-20,0)*INDEX(Inputs!$G$24:$G$35,MATCH($D1033,Inputs!$B$24:$B$35,0)))</f>
        <v>43.575211884200002</v>
      </c>
      <c r="U1033" s="19"/>
    </row>
    <row r="1034" spans="2:21" s="46" customFormat="1" x14ac:dyDescent="0.25">
      <c r="B1034" s="48" t="s">
        <v>184</v>
      </c>
      <c r="C1034" s="8">
        <v>2021</v>
      </c>
      <c r="D1034" s="37">
        <v>6</v>
      </c>
      <c r="E1034" s="49">
        <f>Data!J1034</f>
        <v>20</v>
      </c>
      <c r="F1034" s="49">
        <f>+Data!I1034</f>
        <v>12.352</v>
      </c>
      <c r="G1034" s="31">
        <f>+NEM!G1034</f>
        <v>1717.3364000000001</v>
      </c>
      <c r="H1034" s="31">
        <f>NoSolar!E1034</f>
        <v>2417.7280000000001</v>
      </c>
      <c r="I1034" s="31">
        <f>+NEM!M1034</f>
        <v>1717.3364000000001</v>
      </c>
      <c r="J1034" s="31">
        <f>+NB.Hour!E1034</f>
        <v>1852.1364000000001</v>
      </c>
      <c r="K1034" s="67">
        <v>0</v>
      </c>
      <c r="L1034" s="31">
        <f>+-MIN(NEM!G1034,0)</f>
        <v>0</v>
      </c>
      <c r="M1034" s="31">
        <f>NB.Hour!H1034</f>
        <v>134.80000000000001</v>
      </c>
      <c r="N1034" s="33">
        <f>NoSolar!H1034</f>
        <v>230.85003724800001</v>
      </c>
      <c r="O1034" s="33">
        <f>+NEM!P1034</f>
        <v>180.74965610000001</v>
      </c>
      <c r="P1034" s="33">
        <f>+NB.Hour!N1034</f>
        <v>189.84056810000001</v>
      </c>
      <c r="Q1034" s="22">
        <f>+SUM(N1034,MAX($E1034-20,0)*INDEX(Inputs!$F$24:$F$35,MATCH($D1034,Inputs!$B$24:$B$35,0)),MAX($F1034-20,0)*INDEX(Inputs!$G$24:$G$35,MATCH($D1034,Inputs!$B$24:$B$35,0)))</f>
        <v>230.85003724800001</v>
      </c>
      <c r="R1034" s="22">
        <f>+SUM(O1034,MAX($E1034-20,0)*INDEX(Inputs!$F$24:$F$35,MATCH($D1034,Inputs!$B$24:$B$35,0)),MAX($F1034-20,0)*INDEX(Inputs!$G$24:$G$35,MATCH($D1034,Inputs!$B$24:$B$35,0)))</f>
        <v>180.74965610000001</v>
      </c>
      <c r="S1034" s="22">
        <f>+SUM(P1034,MAX($E1034-20,0)*INDEX(Inputs!$F$24:$F$35,MATCH($D1034,Inputs!$B$24:$B$35,0)),MAX($F1034-20,0)*INDEX(Inputs!$G$24:$G$35,MATCH($D1034,Inputs!$B$24:$B$35,0)))</f>
        <v>189.84056810000001</v>
      </c>
      <c r="U1034" s="19"/>
    </row>
    <row r="1035" spans="2:21" s="46" customFormat="1" x14ac:dyDescent="0.25">
      <c r="B1035" s="48" t="s">
        <v>184</v>
      </c>
      <c r="C1035" s="8">
        <v>2021</v>
      </c>
      <c r="D1035" s="37">
        <v>7</v>
      </c>
      <c r="E1035" s="49">
        <f>Data!J1035</f>
        <v>20</v>
      </c>
      <c r="F1035" s="49">
        <f>+Data!I1035</f>
        <v>15.295999999999999</v>
      </c>
      <c r="G1035" s="31">
        <f>+NEM!G1035</f>
        <v>2168.7594999999997</v>
      </c>
      <c r="H1035" s="31">
        <f>NoSolar!E1035</f>
        <v>2797.8548999999998</v>
      </c>
      <c r="I1035" s="31">
        <f>+NEM!M1035</f>
        <v>2168.7594999999997</v>
      </c>
      <c r="J1035" s="31">
        <f>+NB.Hour!E1035</f>
        <v>2206.8394999999996</v>
      </c>
      <c r="K1035" s="67">
        <v>0</v>
      </c>
      <c r="L1035" s="31">
        <f>+-MIN(NEM!G1035,0)</f>
        <v>0</v>
      </c>
      <c r="M1035" s="31">
        <f>NB.Hour!H1035</f>
        <v>38.08</v>
      </c>
      <c r="N1035" s="33">
        <f>NoSolar!H1035</f>
        <v>249.3682993084</v>
      </c>
      <c r="O1035" s="33">
        <f>+NEM!P1035</f>
        <v>218.72128780199998</v>
      </c>
      <c r="P1035" s="33">
        <f>+NB.Hour!N1035</f>
        <v>219.13658828199999</v>
      </c>
      <c r="Q1035" s="22">
        <f>+SUM(N1035,MAX($E1035-20,0)*INDEX(Inputs!$F$24:$F$35,MATCH($D1035,Inputs!$B$24:$B$35,0)),MAX($F1035-20,0)*INDEX(Inputs!$G$24:$G$35,MATCH($D1035,Inputs!$B$24:$B$35,0)))</f>
        <v>249.3682993084</v>
      </c>
      <c r="R1035" s="22">
        <f>+SUM(O1035,MAX($E1035-20,0)*INDEX(Inputs!$F$24:$F$35,MATCH($D1035,Inputs!$B$24:$B$35,0)),MAX($F1035-20,0)*INDEX(Inputs!$G$24:$G$35,MATCH($D1035,Inputs!$B$24:$B$35,0)))</f>
        <v>218.72128780199998</v>
      </c>
      <c r="S1035" s="22">
        <f>+SUM(P1035,MAX($E1035-20,0)*INDEX(Inputs!$F$24:$F$35,MATCH($D1035,Inputs!$B$24:$B$35,0)),MAX($F1035-20,0)*INDEX(Inputs!$G$24:$G$35,MATCH($D1035,Inputs!$B$24:$B$35,0)))</f>
        <v>219.13658828199999</v>
      </c>
      <c r="U1035" s="19"/>
    </row>
    <row r="1036" spans="2:21" s="46" customFormat="1" x14ac:dyDescent="0.25">
      <c r="B1036" s="48" t="s">
        <v>184</v>
      </c>
      <c r="C1036" s="8">
        <v>2021</v>
      </c>
      <c r="D1036" s="37">
        <v>8</v>
      </c>
      <c r="E1036" s="49">
        <f>Data!J1036</f>
        <v>20</v>
      </c>
      <c r="F1036" s="49">
        <f>+Data!I1036</f>
        <v>11.391999999999999</v>
      </c>
      <c r="G1036" s="31">
        <f>+NEM!G1036</f>
        <v>1329.864</v>
      </c>
      <c r="H1036" s="31">
        <f>NoSolar!E1036</f>
        <v>1926.2639999999999</v>
      </c>
      <c r="I1036" s="31">
        <f>+NEM!M1036</f>
        <v>1329.864</v>
      </c>
      <c r="J1036" s="31">
        <f>+NB.Hour!E1036</f>
        <v>1430.7681</v>
      </c>
      <c r="K1036" s="67">
        <v>0</v>
      </c>
      <c r="L1036" s="31">
        <f>+-MIN(NEM!G1036,0)</f>
        <v>0</v>
      </c>
      <c r="M1036" s="31">
        <f>NB.Hour!H1036</f>
        <v>100.9041</v>
      </c>
      <c r="N1036" s="33">
        <f>NoSolar!H1036</f>
        <v>202.73928599999999</v>
      </c>
      <c r="O1036" s="33">
        <f>+NEM!P1036</f>
        <v>139.968186</v>
      </c>
      <c r="P1036" s="33">
        <f>+NB.Hour!N1036</f>
        <v>146.77315850400001</v>
      </c>
      <c r="Q1036" s="22">
        <f>+SUM(N1036,MAX($E1036-20,0)*INDEX(Inputs!$F$24:$F$35,MATCH($D1036,Inputs!$B$24:$B$35,0)),MAX($F1036-20,0)*INDEX(Inputs!$G$24:$G$35,MATCH($D1036,Inputs!$B$24:$B$35,0)))</f>
        <v>202.73928599999999</v>
      </c>
      <c r="R1036" s="22">
        <f>+SUM(O1036,MAX($E1036-20,0)*INDEX(Inputs!$F$24:$F$35,MATCH($D1036,Inputs!$B$24:$B$35,0)),MAX($F1036-20,0)*INDEX(Inputs!$G$24:$G$35,MATCH($D1036,Inputs!$B$24:$B$35,0)))</f>
        <v>139.968186</v>
      </c>
      <c r="S1036" s="22">
        <f>+SUM(P1036,MAX($E1036-20,0)*INDEX(Inputs!$F$24:$F$35,MATCH($D1036,Inputs!$B$24:$B$35,0)),MAX($F1036-20,0)*INDEX(Inputs!$G$24:$G$35,MATCH($D1036,Inputs!$B$24:$B$35,0)))</f>
        <v>146.77315850400001</v>
      </c>
      <c r="U1036" s="19"/>
    </row>
    <row r="1037" spans="2:21" s="46" customFormat="1" x14ac:dyDescent="0.25">
      <c r="B1037" s="48" t="s">
        <v>184</v>
      </c>
      <c r="C1037" s="8">
        <v>2021</v>
      </c>
      <c r="D1037" s="37">
        <v>9</v>
      </c>
      <c r="E1037" s="49">
        <f>Data!J1037</f>
        <v>20</v>
      </c>
      <c r="F1037" s="49">
        <f>+Data!I1037</f>
        <v>9.92</v>
      </c>
      <c r="G1037" s="31">
        <f>+NEM!G1037</f>
        <v>619.76400000000012</v>
      </c>
      <c r="H1037" s="31">
        <f>NoSolar!E1037</f>
        <v>1098.9880000000001</v>
      </c>
      <c r="I1037" s="31">
        <f>+NEM!M1037</f>
        <v>619.76400000000012</v>
      </c>
      <c r="J1037" s="31">
        <f>+NB.Hour!E1037</f>
        <v>786.67600000000016</v>
      </c>
      <c r="K1037" s="67">
        <v>0</v>
      </c>
      <c r="L1037" s="31">
        <f>+-MIN(NEM!G1037,0)</f>
        <v>0</v>
      </c>
      <c r="M1037" s="31">
        <f>NB.Hour!H1037</f>
        <v>166.91200000000001</v>
      </c>
      <c r="N1037" s="33">
        <f>NoSolar!H1037</f>
        <v>104.12032109600001</v>
      </c>
      <c r="O1037" s="33">
        <f>+NEM!P1037</f>
        <v>58.717680888000018</v>
      </c>
      <c r="P1037" s="33">
        <f>+NB.Hour!N1037</f>
        <v>68.220314872000017</v>
      </c>
      <c r="Q1037" s="22">
        <f>+SUM(N1037,MAX($E1037-20,0)*INDEX(Inputs!$F$24:$F$35,MATCH($D1037,Inputs!$B$24:$B$35,0)),MAX($F1037-20,0)*INDEX(Inputs!$G$24:$G$35,MATCH($D1037,Inputs!$B$24:$B$35,0)))</f>
        <v>104.12032109600001</v>
      </c>
      <c r="R1037" s="22">
        <f>+SUM(O1037,MAX($E1037-20,0)*INDEX(Inputs!$F$24:$F$35,MATCH($D1037,Inputs!$B$24:$B$35,0)),MAX($F1037-20,0)*INDEX(Inputs!$G$24:$G$35,MATCH($D1037,Inputs!$B$24:$B$35,0)))</f>
        <v>58.717680888000018</v>
      </c>
      <c r="S1037" s="22">
        <f>+SUM(P1037,MAX($E1037-20,0)*INDEX(Inputs!$F$24:$F$35,MATCH($D1037,Inputs!$B$24:$B$35,0)),MAX($F1037-20,0)*INDEX(Inputs!$G$24:$G$35,MATCH($D1037,Inputs!$B$24:$B$35,0)))</f>
        <v>68.220314872000017</v>
      </c>
      <c r="U1037" s="19"/>
    </row>
    <row r="1038" spans="2:21" s="46" customFormat="1" x14ac:dyDescent="0.25">
      <c r="B1038" s="48" t="s">
        <v>184</v>
      </c>
      <c r="C1038" s="8">
        <v>2021</v>
      </c>
      <c r="D1038" s="37">
        <v>10</v>
      </c>
      <c r="E1038" s="49">
        <f>Data!J1038</f>
        <v>20</v>
      </c>
      <c r="F1038" s="49">
        <f>+Data!I1038</f>
        <v>8.7680000000000007</v>
      </c>
      <c r="G1038" s="31">
        <f>+NEM!G1038</f>
        <v>731.51299999999992</v>
      </c>
      <c r="H1038" s="31">
        <f>NoSolar!E1038</f>
        <v>1056.5989999999999</v>
      </c>
      <c r="I1038" s="31">
        <f>+NEM!M1038</f>
        <v>731.51299999999992</v>
      </c>
      <c r="J1038" s="31">
        <f>+NB.Hour!E1038</f>
        <v>815.54499999999996</v>
      </c>
      <c r="K1038" s="67">
        <v>0</v>
      </c>
      <c r="L1038" s="31">
        <f>+-MIN(NEM!G1038,0)</f>
        <v>0</v>
      </c>
      <c r="M1038" s="31">
        <f>NB.Hour!H1038</f>
        <v>84.031999999999996</v>
      </c>
      <c r="N1038" s="33">
        <f>NoSolar!H1038</f>
        <v>100.10430245800001</v>
      </c>
      <c r="O1038" s="33">
        <f>+NEM!P1038</f>
        <v>69.305004646</v>
      </c>
      <c r="P1038" s="33">
        <f>+NB.Hour!N1038</f>
        <v>74.089114470000013</v>
      </c>
      <c r="Q1038" s="22">
        <f>+SUM(N1038,MAX($E1038-20,0)*INDEX(Inputs!$F$24:$F$35,MATCH($D1038,Inputs!$B$24:$B$35,0)),MAX($F1038-20,0)*INDEX(Inputs!$G$24:$G$35,MATCH($D1038,Inputs!$B$24:$B$35,0)))</f>
        <v>100.10430245800001</v>
      </c>
      <c r="R1038" s="22">
        <f>+SUM(O1038,MAX($E1038-20,0)*INDEX(Inputs!$F$24:$F$35,MATCH($D1038,Inputs!$B$24:$B$35,0)),MAX($F1038-20,0)*INDEX(Inputs!$G$24:$G$35,MATCH($D1038,Inputs!$B$24:$B$35,0)))</f>
        <v>69.305004646</v>
      </c>
      <c r="S1038" s="22">
        <f>+SUM(P1038,MAX($E1038-20,0)*INDEX(Inputs!$F$24:$F$35,MATCH($D1038,Inputs!$B$24:$B$35,0)),MAX($F1038-20,0)*INDEX(Inputs!$G$24:$G$35,MATCH($D1038,Inputs!$B$24:$B$35,0)))</f>
        <v>74.089114470000013</v>
      </c>
      <c r="U1038" s="19"/>
    </row>
    <row r="1039" spans="2:21" s="46" customFormat="1" x14ac:dyDescent="0.25">
      <c r="B1039" s="48" t="s">
        <v>184</v>
      </c>
      <c r="C1039" s="8">
        <v>2021</v>
      </c>
      <c r="D1039" s="37">
        <v>11</v>
      </c>
      <c r="E1039" s="49">
        <f>Data!J1039</f>
        <v>20</v>
      </c>
      <c r="F1039" s="49">
        <f>+Data!I1039</f>
        <v>15.936</v>
      </c>
      <c r="G1039" s="31">
        <f>+NEM!G1039</f>
        <v>1260.001</v>
      </c>
      <c r="H1039" s="31">
        <f>NoSolar!E1039</f>
        <v>1501.9449999999999</v>
      </c>
      <c r="I1039" s="31">
        <f>+NEM!M1039</f>
        <v>1260.001</v>
      </c>
      <c r="J1039" s="31">
        <f>+NB.Hour!E1039</f>
        <v>1288.865</v>
      </c>
      <c r="K1039" s="67">
        <v>0</v>
      </c>
      <c r="L1039" s="31">
        <f>+-MIN(NEM!G1039,0)</f>
        <v>0</v>
      </c>
      <c r="M1039" s="31">
        <f>NB.Hour!H1039</f>
        <v>28.864000000000001</v>
      </c>
      <c r="N1039" s="33">
        <f>NoSolar!H1039</f>
        <v>142.29727319</v>
      </c>
      <c r="O1039" s="33">
        <f>+NEM!P1039</f>
        <v>119.375014742</v>
      </c>
      <c r="P1039" s="33">
        <f>+NB.Hour!N1039</f>
        <v>121.01829999000002</v>
      </c>
      <c r="Q1039" s="22">
        <f>+SUM(N1039,MAX($E1039-20,0)*INDEX(Inputs!$F$24:$F$35,MATCH($D1039,Inputs!$B$24:$B$35,0)),MAX($F1039-20,0)*INDEX(Inputs!$G$24:$G$35,MATCH($D1039,Inputs!$B$24:$B$35,0)))</f>
        <v>142.29727319</v>
      </c>
      <c r="R1039" s="22">
        <f>+SUM(O1039,MAX($E1039-20,0)*INDEX(Inputs!$F$24:$F$35,MATCH($D1039,Inputs!$B$24:$B$35,0)),MAX($F1039-20,0)*INDEX(Inputs!$G$24:$G$35,MATCH($D1039,Inputs!$B$24:$B$35,0)))</f>
        <v>119.375014742</v>
      </c>
      <c r="S1039" s="22">
        <f>+SUM(P1039,MAX($E1039-20,0)*INDEX(Inputs!$F$24:$F$35,MATCH($D1039,Inputs!$B$24:$B$35,0)),MAX($F1039-20,0)*INDEX(Inputs!$G$24:$G$35,MATCH($D1039,Inputs!$B$24:$B$35,0)))</f>
        <v>121.01829999000002</v>
      </c>
      <c r="U1039" s="19"/>
    </row>
    <row r="1040" spans="2:21" s="46" customFormat="1" x14ac:dyDescent="0.25">
      <c r="B1040" s="48" t="s">
        <v>184</v>
      </c>
      <c r="C1040" s="8">
        <v>2021</v>
      </c>
      <c r="D1040" s="37">
        <v>12</v>
      </c>
      <c r="E1040" s="49">
        <f>Data!J1040</f>
        <v>21</v>
      </c>
      <c r="F1040" s="49">
        <f>+Data!I1040</f>
        <v>15.68</v>
      </c>
      <c r="G1040" s="31">
        <f>+NEM!G1040</f>
        <v>1530.1759999999999</v>
      </c>
      <c r="H1040" s="31">
        <f>NoSolar!E1040</f>
        <v>1682.308</v>
      </c>
      <c r="I1040" s="31">
        <f>+NEM!M1040</f>
        <v>1530.1759999999999</v>
      </c>
      <c r="J1040" s="31">
        <f>+NB.Hour!E1040</f>
        <v>1542.0159999999998</v>
      </c>
      <c r="K1040" s="67">
        <v>0</v>
      </c>
      <c r="L1040" s="31">
        <f>+-MIN(NEM!G1040,0)</f>
        <v>0</v>
      </c>
      <c r="M1040" s="31">
        <f>NB.Hour!H1040</f>
        <v>11.84</v>
      </c>
      <c r="N1040" s="33">
        <f>NoSolar!H1040</f>
        <v>159.38522453600001</v>
      </c>
      <c r="O1040" s="33">
        <f>+NEM!P1040</f>
        <v>144.971934592</v>
      </c>
      <c r="P1040" s="33">
        <f>+NB.Hour!N1040</f>
        <v>145.646009472</v>
      </c>
      <c r="Q1040" s="22">
        <f>+SUM(N1040,MAX($E1040-20,0)*INDEX(Inputs!$F$24:$F$35,MATCH($D1040,Inputs!$B$24:$B$35,0)),MAX($F1040-20,0)*INDEX(Inputs!$G$24:$G$35,MATCH($D1040,Inputs!$B$24:$B$35,0)))</f>
        <v>160.41522453600001</v>
      </c>
      <c r="R1040" s="22">
        <f>+SUM(O1040,MAX($E1040-20,0)*INDEX(Inputs!$F$24:$F$35,MATCH($D1040,Inputs!$B$24:$B$35,0)),MAX($F1040-20,0)*INDEX(Inputs!$G$24:$G$35,MATCH($D1040,Inputs!$B$24:$B$35,0)))</f>
        <v>146.001934592</v>
      </c>
      <c r="S1040" s="22">
        <f>+SUM(P1040,MAX($E1040-20,0)*INDEX(Inputs!$F$24:$F$35,MATCH($D1040,Inputs!$B$24:$B$35,0)),MAX($F1040-20,0)*INDEX(Inputs!$G$24:$G$35,MATCH($D1040,Inputs!$B$24:$B$35,0)))</f>
        <v>146.676009472</v>
      </c>
      <c r="U1040" s="19"/>
    </row>
    <row r="1041" spans="2:21" s="46" customFormat="1" x14ac:dyDescent="0.25">
      <c r="B1041" s="48" t="s">
        <v>185</v>
      </c>
      <c r="C1041" s="8">
        <v>2021</v>
      </c>
      <c r="D1041" s="37">
        <v>1</v>
      </c>
      <c r="E1041" s="49">
        <f>Data!J1041</f>
        <v>54</v>
      </c>
      <c r="F1041" s="49">
        <f>+Data!I1041</f>
        <v>21.132000000000001</v>
      </c>
      <c r="G1041" s="31">
        <f>+NEM!G1041</f>
        <v>835.86149999999998</v>
      </c>
      <c r="H1041" s="31">
        <f>NoSolar!E1041</f>
        <v>1002.884</v>
      </c>
      <c r="I1041" s="31">
        <f>+NEM!M1041</f>
        <v>835.86149999999998</v>
      </c>
      <c r="J1041" s="31">
        <f>+NB.Hour!E1041</f>
        <v>873.32849999999996</v>
      </c>
      <c r="K1041" s="67">
        <v>0</v>
      </c>
      <c r="L1041" s="31">
        <f>+-MIN(NEM!G1041,0)</f>
        <v>0</v>
      </c>
      <c r="M1041" s="31">
        <f>NB.Hour!H1041</f>
        <v>37.466999999999999</v>
      </c>
      <c r="N1041" s="33">
        <f>NoSolar!H1041</f>
        <v>95.01523592800001</v>
      </c>
      <c r="O1041" s="33">
        <f>+NEM!P1041</f>
        <v>79.191190233</v>
      </c>
      <c r="P1041" s="33">
        <f>+NB.Hour!N1041</f>
        <v>81.324261476999993</v>
      </c>
      <c r="Q1041" s="22">
        <f>+SUM(N1041,MAX($E1041-20,0)*INDEX(Inputs!$F$24:$F$35,MATCH($D1041,Inputs!$B$24:$B$35,0)),MAX($F1041-20,0)*INDEX(Inputs!$G$24:$G$35,MATCH($D1041,Inputs!$B$24:$B$35,0)))</f>
        <v>135.07263592800004</v>
      </c>
      <c r="R1041" s="22">
        <f>+SUM(O1041,MAX($E1041-20,0)*INDEX(Inputs!$F$24:$F$35,MATCH($D1041,Inputs!$B$24:$B$35,0)),MAX($F1041-20,0)*INDEX(Inputs!$G$24:$G$35,MATCH($D1041,Inputs!$B$24:$B$35,0)))</f>
        <v>119.248590233</v>
      </c>
      <c r="S1041" s="22">
        <f>+SUM(P1041,MAX($E1041-20,0)*INDEX(Inputs!$F$24:$F$35,MATCH($D1041,Inputs!$B$24:$B$35,0)),MAX($F1041-20,0)*INDEX(Inputs!$G$24:$G$35,MATCH($D1041,Inputs!$B$24:$B$35,0)))</f>
        <v>121.38166147700001</v>
      </c>
      <c r="U1041" s="19"/>
    </row>
    <row r="1042" spans="2:21" s="46" customFormat="1" x14ac:dyDescent="0.25">
      <c r="B1042" s="48" t="s">
        <v>185</v>
      </c>
      <c r="C1042" s="8">
        <v>2021</v>
      </c>
      <c r="D1042" s="37">
        <v>2</v>
      </c>
      <c r="E1042" s="49">
        <f>Data!J1042</f>
        <v>54</v>
      </c>
      <c r="F1042" s="49">
        <f>+Data!I1042</f>
        <v>23.263999999999999</v>
      </c>
      <c r="G1042" s="31">
        <f>+NEM!G1042</f>
        <v>636.43539999999996</v>
      </c>
      <c r="H1042" s="31">
        <f>NoSolar!E1042</f>
        <v>821.97199999999998</v>
      </c>
      <c r="I1042" s="31">
        <f>+NEM!M1042</f>
        <v>636.43539999999996</v>
      </c>
      <c r="J1042" s="31">
        <f>+NB.Hour!E1042</f>
        <v>684.25239999999997</v>
      </c>
      <c r="K1042" s="67">
        <v>0</v>
      </c>
      <c r="L1042" s="31">
        <f>+-MIN(NEM!G1042,0)</f>
        <v>0</v>
      </c>
      <c r="M1042" s="31">
        <f>NB.Hour!H1042</f>
        <v>47.817</v>
      </c>
      <c r="N1042" s="33">
        <f>NoSolar!H1042</f>
        <v>77.875271224000002</v>
      </c>
      <c r="O1042" s="33">
        <f>+NEM!P1042</f>
        <v>60.297162666799998</v>
      </c>
      <c r="P1042" s="33">
        <f>+NB.Hour!N1042</f>
        <v>63.019480110799996</v>
      </c>
      <c r="Q1042" s="22">
        <f>+SUM(N1042,MAX($E1042-20,0)*INDEX(Inputs!$F$24:$F$35,MATCH($D1042,Inputs!$B$24:$B$35,0)),MAX($F1042-20,0)*INDEX(Inputs!$G$24:$G$35,MATCH($D1042,Inputs!$B$24:$B$35,0)))</f>
        <v>127.420071224</v>
      </c>
      <c r="R1042" s="22">
        <f>+SUM(O1042,MAX($E1042-20,0)*INDEX(Inputs!$F$24:$F$35,MATCH($D1042,Inputs!$B$24:$B$35,0)),MAX($F1042-20,0)*INDEX(Inputs!$G$24:$G$35,MATCH($D1042,Inputs!$B$24:$B$35,0)))</f>
        <v>109.8419626668</v>
      </c>
      <c r="S1042" s="22">
        <f>+SUM(P1042,MAX($E1042-20,0)*INDEX(Inputs!$F$24:$F$35,MATCH($D1042,Inputs!$B$24:$B$35,0)),MAX($F1042-20,0)*INDEX(Inputs!$G$24:$G$35,MATCH($D1042,Inputs!$B$24:$B$35,0)))</f>
        <v>112.5642801108</v>
      </c>
      <c r="U1042" s="19"/>
    </row>
    <row r="1043" spans="2:21" s="46" customFormat="1" x14ac:dyDescent="0.25">
      <c r="B1043" s="48" t="s">
        <v>185</v>
      </c>
      <c r="C1043" s="8">
        <v>2021</v>
      </c>
      <c r="D1043" s="37">
        <v>3</v>
      </c>
      <c r="E1043" s="49">
        <f>Data!J1043</f>
        <v>54</v>
      </c>
      <c r="F1043" s="49">
        <f>+Data!I1043</f>
        <v>31.456</v>
      </c>
      <c r="G1043" s="31">
        <f>+NEM!G1043</f>
        <v>594.20630000000006</v>
      </c>
      <c r="H1043" s="31">
        <f>NoSolar!E1043</f>
        <v>978.58</v>
      </c>
      <c r="I1043" s="31">
        <f>+NEM!M1043</f>
        <v>594.20630000000006</v>
      </c>
      <c r="J1043" s="31">
        <f>+NB.Hour!E1043</f>
        <v>729.90090000000009</v>
      </c>
      <c r="K1043" s="67">
        <v>0</v>
      </c>
      <c r="L1043" s="31">
        <f>+-MIN(NEM!G1043,0)</f>
        <v>0</v>
      </c>
      <c r="M1043" s="31">
        <f>NB.Hour!H1043</f>
        <v>135.69460000000001</v>
      </c>
      <c r="N1043" s="33">
        <f>NoSolar!H1043</f>
        <v>92.712626360000016</v>
      </c>
      <c r="O1043" s="33">
        <f>+NEM!P1043</f>
        <v>56.296293274600011</v>
      </c>
      <c r="P1043" s="33">
        <f>+NB.Hour!N1043</f>
        <v>64.021658241800012</v>
      </c>
      <c r="Q1043" s="22">
        <f>+SUM(N1043,MAX($E1043-20,0)*INDEX(Inputs!$F$24:$F$35,MATCH($D1043,Inputs!$B$24:$B$35,0)),MAX($F1043-20,0)*INDEX(Inputs!$G$24:$G$35,MATCH($D1043,Inputs!$B$24:$B$35,0)))</f>
        <v>178.71182636</v>
      </c>
      <c r="R1043" s="22">
        <f>+SUM(O1043,MAX($E1043-20,0)*INDEX(Inputs!$F$24:$F$35,MATCH($D1043,Inputs!$B$24:$B$35,0)),MAX($F1043-20,0)*INDEX(Inputs!$G$24:$G$35,MATCH($D1043,Inputs!$B$24:$B$35,0)))</f>
        <v>142.29549327460001</v>
      </c>
      <c r="S1043" s="22">
        <f>+SUM(P1043,MAX($E1043-20,0)*INDEX(Inputs!$F$24:$F$35,MATCH($D1043,Inputs!$B$24:$B$35,0)),MAX($F1043-20,0)*INDEX(Inputs!$G$24:$G$35,MATCH($D1043,Inputs!$B$24:$B$35,0)))</f>
        <v>150.0208582418</v>
      </c>
      <c r="U1043" s="19"/>
    </row>
    <row r="1044" spans="2:21" s="46" customFormat="1" x14ac:dyDescent="0.25">
      <c r="B1044" s="48" t="s">
        <v>185</v>
      </c>
      <c r="C1044" s="8">
        <v>2021</v>
      </c>
      <c r="D1044" s="37">
        <v>4</v>
      </c>
      <c r="E1044" s="49">
        <f>Data!J1044</f>
        <v>54</v>
      </c>
      <c r="F1044" s="49">
        <f>+Data!I1044</f>
        <v>22.608000000000001</v>
      </c>
      <c r="G1044" s="31">
        <f>+NEM!G1044</f>
        <v>650.72689999999989</v>
      </c>
      <c r="H1044" s="31">
        <f>NoSolar!E1044</f>
        <v>1057.2159999999999</v>
      </c>
      <c r="I1044" s="31">
        <f>+NEM!M1044</f>
        <v>650.72689999999989</v>
      </c>
      <c r="J1044" s="31">
        <f>+NB.Hour!E1044</f>
        <v>788.15329999999994</v>
      </c>
      <c r="K1044" s="67">
        <v>0</v>
      </c>
      <c r="L1044" s="31">
        <f>+-MIN(NEM!G1044,0)</f>
        <v>0</v>
      </c>
      <c r="M1044" s="31">
        <f>NB.Hour!H1044</f>
        <v>137.4264</v>
      </c>
      <c r="N1044" s="33">
        <f>NoSolar!H1044</f>
        <v>100.16275827199999</v>
      </c>
      <c r="O1044" s="33">
        <f>+NEM!P1044</f>
        <v>61.651167959799992</v>
      </c>
      <c r="P1044" s="33">
        <f>+NB.Hour!N1044</f>
        <v>69.475127764600003</v>
      </c>
      <c r="Q1044" s="22">
        <f>+SUM(N1044,MAX($E1044-20,0)*INDEX(Inputs!$F$24:$F$35,MATCH($D1044,Inputs!$B$24:$B$35,0)),MAX($F1044-20,0)*INDEX(Inputs!$G$24:$G$35,MATCH($D1044,Inputs!$B$24:$B$35,0)))</f>
        <v>146.78835827200001</v>
      </c>
      <c r="R1044" s="22">
        <f>+SUM(O1044,MAX($E1044-20,0)*INDEX(Inputs!$F$24:$F$35,MATCH($D1044,Inputs!$B$24:$B$35,0)),MAX($F1044-20,0)*INDEX(Inputs!$G$24:$G$35,MATCH($D1044,Inputs!$B$24:$B$35,0)))</f>
        <v>108.2767679598</v>
      </c>
      <c r="S1044" s="22">
        <f>+SUM(P1044,MAX($E1044-20,0)*INDEX(Inputs!$F$24:$F$35,MATCH($D1044,Inputs!$B$24:$B$35,0)),MAX($F1044-20,0)*INDEX(Inputs!$G$24:$G$35,MATCH($D1044,Inputs!$B$24:$B$35,0)))</f>
        <v>116.10072776460001</v>
      </c>
      <c r="U1044" s="19"/>
    </row>
    <row r="1045" spans="2:21" s="46" customFormat="1" x14ac:dyDescent="0.25">
      <c r="B1045" s="48" t="s">
        <v>185</v>
      </c>
      <c r="C1045" s="8">
        <v>2021</v>
      </c>
      <c r="D1045" s="37">
        <v>5</v>
      </c>
      <c r="E1045" s="49">
        <f>Data!J1045</f>
        <v>54</v>
      </c>
      <c r="F1045" s="49">
        <f>+Data!I1045</f>
        <v>27.524000000000001</v>
      </c>
      <c r="G1045" s="31">
        <f>+NEM!G1045</f>
        <v>614.30970000000002</v>
      </c>
      <c r="H1045" s="31">
        <f>NoSolar!E1045</f>
        <v>1036.18</v>
      </c>
      <c r="I1045" s="31">
        <f>+NEM!M1045</f>
        <v>614.30970000000002</v>
      </c>
      <c r="J1045" s="31">
        <f>+NB.Hour!E1045</f>
        <v>751.84410000000003</v>
      </c>
      <c r="K1045" s="67">
        <v>0</v>
      </c>
      <c r="L1045" s="31">
        <f>+-MIN(NEM!G1045,0)</f>
        <v>0</v>
      </c>
      <c r="M1045" s="31">
        <f>NB.Hour!H1045</f>
        <v>137.53440000000001</v>
      </c>
      <c r="N1045" s="33">
        <f>NoSolar!H1045</f>
        <v>98.169765560000016</v>
      </c>
      <c r="O1045" s="33">
        <f>+NEM!P1045</f>
        <v>58.200929597400005</v>
      </c>
      <c r="P1045" s="33">
        <f>+NB.Hour!N1045</f>
        <v>66.031038058200011</v>
      </c>
      <c r="Q1045" s="22">
        <f>+SUM(N1045,MAX($E1045-20,0)*INDEX(Inputs!$F$24:$F$35,MATCH($D1045,Inputs!$B$24:$B$35,0)),MAX($F1045-20,0)*INDEX(Inputs!$G$24:$G$35,MATCH($D1045,Inputs!$B$24:$B$35,0)))</f>
        <v>166.67156556000003</v>
      </c>
      <c r="R1045" s="22">
        <f>+SUM(O1045,MAX($E1045-20,0)*INDEX(Inputs!$F$24:$F$35,MATCH($D1045,Inputs!$B$24:$B$35,0)),MAX($F1045-20,0)*INDEX(Inputs!$G$24:$G$35,MATCH($D1045,Inputs!$B$24:$B$35,0)))</f>
        <v>126.70272959740002</v>
      </c>
      <c r="S1045" s="22">
        <f>+SUM(P1045,MAX($E1045-20,0)*INDEX(Inputs!$F$24:$F$35,MATCH($D1045,Inputs!$B$24:$B$35,0)),MAX($F1045-20,0)*INDEX(Inputs!$G$24:$G$35,MATCH($D1045,Inputs!$B$24:$B$35,0)))</f>
        <v>134.53283805820001</v>
      </c>
      <c r="U1045" s="19"/>
    </row>
    <row r="1046" spans="2:21" s="46" customFormat="1" x14ac:dyDescent="0.25">
      <c r="B1046" s="48" t="s">
        <v>185</v>
      </c>
      <c r="C1046" s="8">
        <v>2021</v>
      </c>
      <c r="D1046" s="37">
        <v>6</v>
      </c>
      <c r="E1046" s="49">
        <f>Data!J1046</f>
        <v>54</v>
      </c>
      <c r="F1046" s="49">
        <f>+Data!I1046</f>
        <v>23.263999999999999</v>
      </c>
      <c r="G1046" s="31">
        <f>+NEM!G1046</f>
        <v>1108.9117999999999</v>
      </c>
      <c r="H1046" s="31">
        <f>NoSolar!E1046</f>
        <v>1559.28</v>
      </c>
      <c r="I1046" s="31">
        <f>+NEM!M1046</f>
        <v>1108.9117999999999</v>
      </c>
      <c r="J1046" s="31">
        <f>+NB.Hour!E1046</f>
        <v>1267.5695000000001</v>
      </c>
      <c r="K1046" s="67">
        <v>0</v>
      </c>
      <c r="L1046" s="31">
        <f>+-MIN(NEM!G1046,0)</f>
        <v>0</v>
      </c>
      <c r="M1046" s="31">
        <f>NB.Hour!H1046</f>
        <v>158.65770000000001</v>
      </c>
      <c r="N1046" s="33">
        <f>NoSolar!H1046</f>
        <v>164.11421999999999</v>
      </c>
      <c r="O1046" s="33">
        <f>+NEM!P1046</f>
        <v>116.71296694999998</v>
      </c>
      <c r="P1046" s="33">
        <f>+NB.Hour!N1046</f>
        <v>127.41284223800001</v>
      </c>
      <c r="Q1046" s="22">
        <f>+SUM(N1046,MAX($E1046-20,0)*INDEX(Inputs!$F$24:$F$35,MATCH($D1046,Inputs!$B$24:$B$35,0)),MAX($F1046-20,0)*INDEX(Inputs!$G$24:$G$35,MATCH($D1046,Inputs!$B$24:$B$35,0)))</f>
        <v>218.91406000000001</v>
      </c>
      <c r="R1046" s="22">
        <f>+SUM(O1046,MAX($E1046-20,0)*INDEX(Inputs!$F$24:$F$35,MATCH($D1046,Inputs!$B$24:$B$35,0)),MAX($F1046-20,0)*INDEX(Inputs!$G$24:$G$35,MATCH($D1046,Inputs!$B$24:$B$35,0)))</f>
        <v>171.51280695</v>
      </c>
      <c r="S1046" s="22">
        <f>+SUM(P1046,MAX($E1046-20,0)*INDEX(Inputs!$F$24:$F$35,MATCH($D1046,Inputs!$B$24:$B$35,0)),MAX($F1046-20,0)*INDEX(Inputs!$G$24:$G$35,MATCH($D1046,Inputs!$B$24:$B$35,0)))</f>
        <v>182.21268223800001</v>
      </c>
      <c r="U1046" s="19"/>
    </row>
    <row r="1047" spans="2:21" s="46" customFormat="1" x14ac:dyDescent="0.25">
      <c r="B1047" s="48" t="s">
        <v>185</v>
      </c>
      <c r="C1047" s="8">
        <v>2021</v>
      </c>
      <c r="D1047" s="37">
        <v>7</v>
      </c>
      <c r="E1047" s="49">
        <f>Data!J1047</f>
        <v>54</v>
      </c>
      <c r="F1047" s="49">
        <f>+Data!I1047</f>
        <v>29.603999999999999</v>
      </c>
      <c r="G1047" s="31">
        <f>+NEM!G1047</f>
        <v>2703.0740999999998</v>
      </c>
      <c r="H1047" s="31">
        <f>NoSolar!E1047</f>
        <v>3117.076</v>
      </c>
      <c r="I1047" s="31">
        <f>+NEM!M1047</f>
        <v>2703.0740999999998</v>
      </c>
      <c r="J1047" s="31">
        <f>+NB.Hour!E1047</f>
        <v>2719.0363999999995</v>
      </c>
      <c r="K1047" s="67">
        <v>0</v>
      </c>
      <c r="L1047" s="31">
        <f>+-MIN(NEM!G1047,0)</f>
        <v>0</v>
      </c>
      <c r="M1047" s="31">
        <f>NB.Hour!H1047</f>
        <v>15.9622999999999</v>
      </c>
      <c r="N1047" s="33">
        <f>NoSolar!H1047</f>
        <v>264.91947441600001</v>
      </c>
      <c r="O1047" s="33">
        <f>+NEM!P1047</f>
        <v>244.75095785560001</v>
      </c>
      <c r="P1047" s="33">
        <f>+NB.Hour!N1047</f>
        <v>244.9250426994</v>
      </c>
      <c r="Q1047" s="22">
        <f>+SUM(N1047,MAX($E1047-20,0)*INDEX(Inputs!$F$24:$F$35,MATCH($D1047,Inputs!$B$24:$B$35,0)),MAX($F1047-20,0)*INDEX(Inputs!$G$24:$G$35,MATCH($D1047,Inputs!$B$24:$B$35,0)))</f>
        <v>358.139714416</v>
      </c>
      <c r="R1047" s="22">
        <f>+SUM(O1047,MAX($E1047-20,0)*INDEX(Inputs!$F$24:$F$35,MATCH($D1047,Inputs!$B$24:$B$35,0)),MAX($F1047-20,0)*INDEX(Inputs!$G$24:$G$35,MATCH($D1047,Inputs!$B$24:$B$35,0)))</f>
        <v>337.9711978556</v>
      </c>
      <c r="S1047" s="22">
        <f>+SUM(P1047,MAX($E1047-20,0)*INDEX(Inputs!$F$24:$F$35,MATCH($D1047,Inputs!$B$24:$B$35,0)),MAX($F1047-20,0)*INDEX(Inputs!$G$24:$G$35,MATCH($D1047,Inputs!$B$24:$B$35,0)))</f>
        <v>338.14528269940001</v>
      </c>
      <c r="U1047" s="19"/>
    </row>
    <row r="1048" spans="2:21" s="46" customFormat="1" x14ac:dyDescent="0.25">
      <c r="B1048" s="48" t="s">
        <v>185</v>
      </c>
      <c r="C1048" s="8">
        <v>2021</v>
      </c>
      <c r="D1048" s="37">
        <v>8</v>
      </c>
      <c r="E1048" s="49">
        <f>Data!J1048</f>
        <v>54</v>
      </c>
      <c r="F1048" s="49">
        <f>+Data!I1048</f>
        <v>17.795999999999999</v>
      </c>
      <c r="G1048" s="31">
        <f>+NEM!G1048</f>
        <v>1200.9893</v>
      </c>
      <c r="H1048" s="31">
        <f>NoSolar!E1048</f>
        <v>1596.528</v>
      </c>
      <c r="I1048" s="31">
        <f>+NEM!M1048</f>
        <v>1200.9893</v>
      </c>
      <c r="J1048" s="31">
        <f>+NB.Hour!E1048</f>
        <v>1321.9239</v>
      </c>
      <c r="K1048" s="67">
        <v>0</v>
      </c>
      <c r="L1048" s="31">
        <f>+-MIN(NEM!G1048,0)</f>
        <v>0</v>
      </c>
      <c r="M1048" s="31">
        <f>NB.Hour!H1048</f>
        <v>120.9346</v>
      </c>
      <c r="N1048" s="33">
        <f>NoSolar!H1048</f>
        <v>168.034572</v>
      </c>
      <c r="O1048" s="33">
        <f>+NEM!P1048</f>
        <v>126.40412382499999</v>
      </c>
      <c r="P1048" s="33">
        <f>+NB.Hour!N1048</f>
        <v>134.55995324899999</v>
      </c>
      <c r="Q1048" s="22">
        <f>+SUM(N1048,MAX($E1048-20,0)*INDEX(Inputs!$F$24:$F$35,MATCH($D1048,Inputs!$B$24:$B$35,0)),MAX($F1048-20,0)*INDEX(Inputs!$G$24:$G$35,MATCH($D1048,Inputs!$B$24:$B$35,0)))</f>
        <v>203.05457200000001</v>
      </c>
      <c r="R1048" s="22">
        <f>+SUM(O1048,MAX($E1048-20,0)*INDEX(Inputs!$F$24:$F$35,MATCH($D1048,Inputs!$B$24:$B$35,0)),MAX($F1048-20,0)*INDEX(Inputs!$G$24:$G$35,MATCH($D1048,Inputs!$B$24:$B$35,0)))</f>
        <v>161.42412382499998</v>
      </c>
      <c r="S1048" s="22">
        <f>+SUM(P1048,MAX($E1048-20,0)*INDEX(Inputs!$F$24:$F$35,MATCH($D1048,Inputs!$B$24:$B$35,0)),MAX($F1048-20,0)*INDEX(Inputs!$G$24:$G$35,MATCH($D1048,Inputs!$B$24:$B$35,0)))</f>
        <v>169.579953249</v>
      </c>
      <c r="U1048" s="19"/>
    </row>
    <row r="1049" spans="2:21" s="46" customFormat="1" x14ac:dyDescent="0.25">
      <c r="B1049" s="48" t="s">
        <v>185</v>
      </c>
      <c r="C1049" s="8">
        <v>2021</v>
      </c>
      <c r="D1049" s="37">
        <v>9</v>
      </c>
      <c r="E1049" s="49">
        <f>Data!J1049</f>
        <v>54</v>
      </c>
      <c r="F1049" s="49">
        <f>+Data!I1049</f>
        <v>33.256</v>
      </c>
      <c r="G1049" s="31">
        <f>+NEM!G1049</f>
        <v>452.22730000000001</v>
      </c>
      <c r="H1049" s="31">
        <f>NoSolar!E1049</f>
        <v>800.83199999999999</v>
      </c>
      <c r="I1049" s="31">
        <f>+NEM!M1049</f>
        <v>452.22730000000001</v>
      </c>
      <c r="J1049" s="31">
        <f>+NB.Hour!E1049</f>
        <v>621.42610000000002</v>
      </c>
      <c r="K1049" s="67">
        <v>0</v>
      </c>
      <c r="L1049" s="31">
        <f>+-MIN(NEM!G1049,0)</f>
        <v>0</v>
      </c>
      <c r="M1049" s="31">
        <f>NB.Hour!H1049</f>
        <v>169.19880000000001</v>
      </c>
      <c r="N1049" s="33">
        <f>NoSolar!H1049</f>
        <v>75.872425344000007</v>
      </c>
      <c r="O1049" s="33">
        <f>+NEM!P1049</f>
        <v>42.844918856600003</v>
      </c>
      <c r="P1049" s="33">
        <f>+NB.Hour!N1049</f>
        <v>52.477744938200004</v>
      </c>
      <c r="Q1049" s="22">
        <f>+SUM(N1049,MAX($E1049-20,0)*INDEX(Inputs!$F$24:$F$35,MATCH($D1049,Inputs!$B$24:$B$35,0)),MAX($F1049-20,0)*INDEX(Inputs!$G$24:$G$35,MATCH($D1049,Inputs!$B$24:$B$35,0)))</f>
        <v>169.88162534400001</v>
      </c>
      <c r="R1049" s="22">
        <f>+SUM(O1049,MAX($E1049-20,0)*INDEX(Inputs!$F$24:$F$35,MATCH($D1049,Inputs!$B$24:$B$35,0)),MAX($F1049-20,0)*INDEX(Inputs!$G$24:$G$35,MATCH($D1049,Inputs!$B$24:$B$35,0)))</f>
        <v>136.85411885660002</v>
      </c>
      <c r="S1049" s="22">
        <f>+SUM(P1049,MAX($E1049-20,0)*INDEX(Inputs!$F$24:$F$35,MATCH($D1049,Inputs!$B$24:$B$35,0)),MAX($F1049-20,0)*INDEX(Inputs!$G$24:$G$35,MATCH($D1049,Inputs!$B$24:$B$35,0)))</f>
        <v>146.48694493820003</v>
      </c>
      <c r="U1049" s="19"/>
    </row>
    <row r="1050" spans="2:21" s="46" customFormat="1" x14ac:dyDescent="0.25">
      <c r="B1050" s="48" t="s">
        <v>185</v>
      </c>
      <c r="C1050" s="8">
        <v>2021</v>
      </c>
      <c r="D1050" s="37">
        <v>10</v>
      </c>
      <c r="E1050" s="49">
        <f>Data!J1050</f>
        <v>47</v>
      </c>
      <c r="F1050" s="49">
        <f>+Data!I1050</f>
        <v>36.043999999999997</v>
      </c>
      <c r="G1050" s="31">
        <f>+NEM!G1050</f>
        <v>748.28599999999994</v>
      </c>
      <c r="H1050" s="31">
        <f>NoSolar!E1050</f>
        <v>994.3</v>
      </c>
      <c r="I1050" s="31">
        <f>+NEM!M1050</f>
        <v>748.28599999999994</v>
      </c>
      <c r="J1050" s="31">
        <f>+NB.Hour!E1050</f>
        <v>836.51949999999988</v>
      </c>
      <c r="K1050" s="67">
        <v>0</v>
      </c>
      <c r="L1050" s="31">
        <f>+-MIN(NEM!G1050,0)</f>
        <v>0</v>
      </c>
      <c r="M1050" s="31">
        <f>NB.Hour!H1050</f>
        <v>88.233499999999907</v>
      </c>
      <c r="N1050" s="33">
        <f>NoSolar!H1050</f>
        <v>94.201970599999996</v>
      </c>
      <c r="O1050" s="33">
        <f>+NEM!P1050</f>
        <v>70.894112211999996</v>
      </c>
      <c r="P1050" s="33">
        <f>+NB.Hour!N1050</f>
        <v>75.917421833999995</v>
      </c>
      <c r="Q1050" s="22">
        <f>+SUM(N1050,MAX($E1050-20,0)*INDEX(Inputs!$F$24:$F$35,MATCH($D1050,Inputs!$B$24:$B$35,0)),MAX($F1050-20,0)*INDEX(Inputs!$G$24:$G$35,MATCH($D1050,Inputs!$B$24:$B$35,0)))</f>
        <v>193.40777059999999</v>
      </c>
      <c r="R1050" s="22">
        <f>+SUM(O1050,MAX($E1050-20,0)*INDEX(Inputs!$F$24:$F$35,MATCH($D1050,Inputs!$B$24:$B$35,0)),MAX($F1050-20,0)*INDEX(Inputs!$G$24:$G$35,MATCH($D1050,Inputs!$B$24:$B$35,0)))</f>
        <v>170.09991221199999</v>
      </c>
      <c r="S1050" s="22">
        <f>+SUM(P1050,MAX($E1050-20,0)*INDEX(Inputs!$F$24:$F$35,MATCH($D1050,Inputs!$B$24:$B$35,0)),MAX($F1050-20,0)*INDEX(Inputs!$G$24:$G$35,MATCH($D1050,Inputs!$B$24:$B$35,0)))</f>
        <v>175.12322183399999</v>
      </c>
      <c r="U1050" s="19"/>
    </row>
    <row r="1051" spans="2:21" s="46" customFormat="1" x14ac:dyDescent="0.25">
      <c r="B1051" s="48" t="s">
        <v>185</v>
      </c>
      <c r="C1051" s="8">
        <v>2021</v>
      </c>
      <c r="D1051" s="37">
        <v>11</v>
      </c>
      <c r="E1051" s="49">
        <f>Data!J1051</f>
        <v>47</v>
      </c>
      <c r="F1051" s="49">
        <f>+Data!I1051</f>
        <v>15.4</v>
      </c>
      <c r="G1051" s="31">
        <f>+NEM!G1051</f>
        <v>951.67460000000005</v>
      </c>
      <c r="H1051" s="31">
        <f>NoSolar!E1051</f>
        <v>1118.7</v>
      </c>
      <c r="I1051" s="31">
        <f>+NEM!M1051</f>
        <v>951.67460000000005</v>
      </c>
      <c r="J1051" s="31">
        <f>+NB.Hour!E1051</f>
        <v>975.71190000000001</v>
      </c>
      <c r="K1051" s="67">
        <v>0</v>
      </c>
      <c r="L1051" s="31">
        <f>+-MIN(NEM!G1051,0)</f>
        <v>0</v>
      </c>
      <c r="M1051" s="31">
        <f>NB.Hour!H1051</f>
        <v>24.037299999999998</v>
      </c>
      <c r="N1051" s="33">
        <f>NoSolar!H1051</f>
        <v>105.98787540000001</v>
      </c>
      <c r="O1051" s="33">
        <f>+NEM!P1051</f>
        <v>90.163554953200006</v>
      </c>
      <c r="P1051" s="33">
        <f>+NB.Hour!N1051</f>
        <v>91.532046516800008</v>
      </c>
      <c r="Q1051" s="22">
        <f>+SUM(N1051,MAX($E1051-20,0)*INDEX(Inputs!$F$24:$F$35,MATCH($D1051,Inputs!$B$24:$B$35,0)),MAX($F1051-20,0)*INDEX(Inputs!$G$24:$G$35,MATCH($D1051,Inputs!$B$24:$B$35,0)))</f>
        <v>133.79787540000001</v>
      </c>
      <c r="R1051" s="22">
        <f>+SUM(O1051,MAX($E1051-20,0)*INDEX(Inputs!$F$24:$F$35,MATCH($D1051,Inputs!$B$24:$B$35,0)),MAX($F1051-20,0)*INDEX(Inputs!$G$24:$G$35,MATCH($D1051,Inputs!$B$24:$B$35,0)))</f>
        <v>117.97355495320001</v>
      </c>
      <c r="S1051" s="22">
        <f>+SUM(P1051,MAX($E1051-20,0)*INDEX(Inputs!$F$24:$F$35,MATCH($D1051,Inputs!$B$24:$B$35,0)),MAX($F1051-20,0)*INDEX(Inputs!$G$24:$G$35,MATCH($D1051,Inputs!$B$24:$B$35,0)))</f>
        <v>119.34204651680001</v>
      </c>
      <c r="U1051" s="19"/>
    </row>
    <row r="1052" spans="2:21" s="46" customFormat="1" x14ac:dyDescent="0.25">
      <c r="B1052" s="48" t="s">
        <v>185</v>
      </c>
      <c r="C1052" s="8">
        <v>2021</v>
      </c>
      <c r="D1052" s="37">
        <v>12</v>
      </c>
      <c r="E1052" s="49">
        <f>Data!J1052</f>
        <v>41</v>
      </c>
      <c r="F1052" s="49">
        <f>+Data!I1052</f>
        <v>8.516</v>
      </c>
      <c r="G1052" s="31">
        <f>+NEM!G1052</f>
        <v>884.35810000000004</v>
      </c>
      <c r="H1052" s="31">
        <f>NoSolar!E1052</f>
        <v>942.12400000000002</v>
      </c>
      <c r="I1052" s="31">
        <f>+NEM!M1052</f>
        <v>884.35810000000004</v>
      </c>
      <c r="J1052" s="31">
        <f>+NB.Hour!E1052</f>
        <v>888.09300000000007</v>
      </c>
      <c r="K1052" s="67">
        <v>0</v>
      </c>
      <c r="L1052" s="31">
        <f>+-MIN(NEM!G1052,0)</f>
        <v>0</v>
      </c>
      <c r="M1052" s="31">
        <f>NB.Hour!H1052</f>
        <v>3.7348999999999899</v>
      </c>
      <c r="N1052" s="33">
        <f>NoSolar!H1052</f>
        <v>89.258712008000003</v>
      </c>
      <c r="O1052" s="33">
        <f>+NEM!P1052</f>
        <v>83.785855110200004</v>
      </c>
      <c r="P1052" s="33">
        <f>+NB.Hour!N1052</f>
        <v>83.998490437000015</v>
      </c>
      <c r="Q1052" s="22">
        <f>+SUM(N1052,MAX($E1052-20,0)*INDEX(Inputs!$F$24:$F$35,MATCH($D1052,Inputs!$B$24:$B$35,0)),MAX($F1052-20,0)*INDEX(Inputs!$G$24:$G$35,MATCH($D1052,Inputs!$B$24:$B$35,0)))</f>
        <v>110.888712008</v>
      </c>
      <c r="R1052" s="22">
        <f>+SUM(O1052,MAX($E1052-20,0)*INDEX(Inputs!$F$24:$F$35,MATCH($D1052,Inputs!$B$24:$B$35,0)),MAX($F1052-20,0)*INDEX(Inputs!$G$24:$G$35,MATCH($D1052,Inputs!$B$24:$B$35,0)))</f>
        <v>105.4158551102</v>
      </c>
      <c r="S1052" s="22">
        <f>+SUM(P1052,MAX($E1052-20,0)*INDEX(Inputs!$F$24:$F$35,MATCH($D1052,Inputs!$B$24:$B$35,0)),MAX($F1052-20,0)*INDEX(Inputs!$G$24:$G$35,MATCH($D1052,Inputs!$B$24:$B$35,0)))</f>
        <v>105.62849043700001</v>
      </c>
      <c r="U1052" s="19"/>
    </row>
    <row r="1053" spans="2:21" s="46" customFormat="1" x14ac:dyDescent="0.25">
      <c r="B1053" s="48" t="s">
        <v>186</v>
      </c>
      <c r="C1053" s="8">
        <v>2021</v>
      </c>
      <c r="D1053" s="37">
        <v>1</v>
      </c>
      <c r="E1053" s="49">
        <f>Data!J1053</f>
        <v>34</v>
      </c>
      <c r="F1053" s="49">
        <f>+Data!I1053</f>
        <v>22.911999999999999</v>
      </c>
      <c r="G1053" s="31">
        <f>+NEM!G1053</f>
        <v>9668.9838999999993</v>
      </c>
      <c r="H1053" s="31">
        <f>NoSolar!E1053</f>
        <v>9841.7199000000001</v>
      </c>
      <c r="I1053" s="31">
        <f>+NEM!M1053</f>
        <v>9668.9838999999993</v>
      </c>
      <c r="J1053" s="31">
        <f>+NB.Hour!E1053</f>
        <v>9668.9838999999993</v>
      </c>
      <c r="K1053" s="67">
        <v>0</v>
      </c>
      <c r="L1053" s="31">
        <f>+-MIN(NEM!G1053,0)</f>
        <v>0</v>
      </c>
      <c r="M1053" s="31">
        <f>NB.Hour!H1053</f>
        <v>0</v>
      </c>
      <c r="N1053" s="33">
        <f>NoSolar!H1053</f>
        <v>536.05665270040004</v>
      </c>
      <c r="O1053" s="33">
        <f>+NEM!P1053</f>
        <v>528.42241244439992</v>
      </c>
      <c r="P1053" s="33">
        <f>+NB.Hour!N1053</f>
        <v>528.42241244439992</v>
      </c>
      <c r="Q1053" s="22">
        <f>+SUM(N1053,MAX($E1053-20,0)*INDEX(Inputs!$F$24:$F$35,MATCH($D1053,Inputs!$B$24:$B$35,0)),MAX($F1053-20,0)*INDEX(Inputs!$G$24:$G$35,MATCH($D1053,Inputs!$B$24:$B$35,0)))</f>
        <v>563.43505270039998</v>
      </c>
      <c r="R1053" s="22">
        <f>+SUM(O1053,MAX($E1053-20,0)*INDEX(Inputs!$F$24:$F$35,MATCH($D1053,Inputs!$B$24:$B$35,0)),MAX($F1053-20,0)*INDEX(Inputs!$G$24:$G$35,MATCH($D1053,Inputs!$B$24:$B$35,0)))</f>
        <v>555.80081244439987</v>
      </c>
      <c r="S1053" s="22">
        <f>+SUM(P1053,MAX($E1053-20,0)*INDEX(Inputs!$F$24:$F$35,MATCH($D1053,Inputs!$B$24:$B$35,0)),MAX($F1053-20,0)*INDEX(Inputs!$G$24:$G$35,MATCH($D1053,Inputs!$B$24:$B$35,0)))</f>
        <v>555.80081244439987</v>
      </c>
      <c r="U1053" s="19"/>
    </row>
    <row r="1054" spans="2:21" s="46" customFormat="1" x14ac:dyDescent="0.25">
      <c r="B1054" s="48" t="s">
        <v>186</v>
      </c>
      <c r="C1054" s="8">
        <v>2021</v>
      </c>
      <c r="D1054" s="37">
        <v>2</v>
      </c>
      <c r="E1054" s="49">
        <f>Data!J1054</f>
        <v>34</v>
      </c>
      <c r="F1054" s="49">
        <f>+Data!I1054</f>
        <v>23.167999999999999</v>
      </c>
      <c r="G1054" s="31">
        <f>+NEM!G1054</f>
        <v>8932.2479999999996</v>
      </c>
      <c r="H1054" s="31">
        <f>NoSolar!E1054</f>
        <v>9173.0159999999996</v>
      </c>
      <c r="I1054" s="31">
        <f>+NEM!M1054</f>
        <v>8932.2479999999996</v>
      </c>
      <c r="J1054" s="31">
        <f>+NB.Hour!E1054</f>
        <v>8932.2479999999996</v>
      </c>
      <c r="K1054" s="67">
        <v>0</v>
      </c>
      <c r="L1054" s="31">
        <f>+-MIN(NEM!G1054,0)</f>
        <v>0</v>
      </c>
      <c r="M1054" s="31">
        <f>NB.Hour!H1054</f>
        <v>0</v>
      </c>
      <c r="N1054" s="33">
        <f>NoSolar!H1054</f>
        <v>506.50261513600003</v>
      </c>
      <c r="O1054" s="33">
        <f>+NEM!P1054</f>
        <v>495.86163260800004</v>
      </c>
      <c r="P1054" s="33">
        <f>+NB.Hour!N1054</f>
        <v>495.86163260800004</v>
      </c>
      <c r="Q1054" s="22">
        <f>+SUM(N1054,MAX($E1054-20,0)*INDEX(Inputs!$F$24:$F$35,MATCH($D1054,Inputs!$B$24:$B$35,0)),MAX($F1054-20,0)*INDEX(Inputs!$G$24:$G$35,MATCH($D1054,Inputs!$B$24:$B$35,0)))</f>
        <v>535.02021513599993</v>
      </c>
      <c r="R1054" s="22">
        <f>+SUM(O1054,MAX($E1054-20,0)*INDEX(Inputs!$F$24:$F$35,MATCH($D1054,Inputs!$B$24:$B$35,0)),MAX($F1054-20,0)*INDEX(Inputs!$G$24:$G$35,MATCH($D1054,Inputs!$B$24:$B$35,0)))</f>
        <v>524.37923260800005</v>
      </c>
      <c r="S1054" s="22">
        <f>+SUM(P1054,MAX($E1054-20,0)*INDEX(Inputs!$F$24:$F$35,MATCH($D1054,Inputs!$B$24:$B$35,0)),MAX($F1054-20,0)*INDEX(Inputs!$G$24:$G$35,MATCH($D1054,Inputs!$B$24:$B$35,0)))</f>
        <v>524.37923260800005</v>
      </c>
      <c r="U1054" s="19"/>
    </row>
    <row r="1055" spans="2:21" s="46" customFormat="1" x14ac:dyDescent="0.25">
      <c r="B1055" s="48" t="s">
        <v>186</v>
      </c>
      <c r="C1055" s="8">
        <v>2021</v>
      </c>
      <c r="D1055" s="37">
        <v>3</v>
      </c>
      <c r="E1055" s="49">
        <f>Data!J1055</f>
        <v>34</v>
      </c>
      <c r="F1055" s="49">
        <f>+Data!I1055</f>
        <v>24.704000000000001</v>
      </c>
      <c r="G1055" s="31">
        <f>+NEM!G1055</f>
        <v>9018.5120000000006</v>
      </c>
      <c r="H1055" s="31">
        <f>NoSolar!E1055</f>
        <v>9570.9359000000004</v>
      </c>
      <c r="I1055" s="31">
        <f>+NEM!M1055</f>
        <v>9018.5120000000006</v>
      </c>
      <c r="J1055" s="31">
        <f>+NB.Hour!E1055</f>
        <v>9018.5120000000006</v>
      </c>
      <c r="K1055" s="67">
        <v>0</v>
      </c>
      <c r="L1055" s="31">
        <f>+-MIN(NEM!G1055,0)</f>
        <v>0</v>
      </c>
      <c r="M1055" s="31">
        <f>NB.Hour!H1055</f>
        <v>0</v>
      </c>
      <c r="N1055" s="33">
        <f>NoSolar!H1055</f>
        <v>524.08908303639998</v>
      </c>
      <c r="O1055" s="33">
        <f>+NEM!P1055</f>
        <v>499.67415635200007</v>
      </c>
      <c r="P1055" s="33">
        <f>+NB.Hour!N1055</f>
        <v>499.67415635200007</v>
      </c>
      <c r="Q1055" s="22">
        <f>+SUM(N1055,MAX($E1055-20,0)*INDEX(Inputs!$F$24:$F$35,MATCH($D1055,Inputs!$B$24:$B$35,0)),MAX($F1055-20,0)*INDEX(Inputs!$G$24:$G$35,MATCH($D1055,Inputs!$B$24:$B$35,0)))</f>
        <v>559.44188303639999</v>
      </c>
      <c r="R1055" s="22">
        <f>+SUM(O1055,MAX($E1055-20,0)*INDEX(Inputs!$F$24:$F$35,MATCH($D1055,Inputs!$B$24:$B$35,0)),MAX($F1055-20,0)*INDEX(Inputs!$G$24:$G$35,MATCH($D1055,Inputs!$B$24:$B$35,0)))</f>
        <v>535.02695635200007</v>
      </c>
      <c r="S1055" s="22">
        <f>+SUM(P1055,MAX($E1055-20,0)*INDEX(Inputs!$F$24:$F$35,MATCH($D1055,Inputs!$B$24:$B$35,0)),MAX($F1055-20,0)*INDEX(Inputs!$G$24:$G$35,MATCH($D1055,Inputs!$B$24:$B$35,0)))</f>
        <v>535.02695635200007</v>
      </c>
      <c r="U1055" s="19"/>
    </row>
    <row r="1056" spans="2:21" s="46" customFormat="1" x14ac:dyDescent="0.25">
      <c r="B1056" s="48" t="s">
        <v>186</v>
      </c>
      <c r="C1056" s="8">
        <v>2021</v>
      </c>
      <c r="D1056" s="37">
        <v>4</v>
      </c>
      <c r="E1056" s="49">
        <f>Data!J1056</f>
        <v>34</v>
      </c>
      <c r="F1056" s="49">
        <f>+Data!I1056</f>
        <v>24.32</v>
      </c>
      <c r="G1056" s="31">
        <f>+NEM!G1056</f>
        <v>7273.5439999999999</v>
      </c>
      <c r="H1056" s="31">
        <f>NoSolar!E1056</f>
        <v>7837.2638999999999</v>
      </c>
      <c r="I1056" s="31">
        <f>+NEM!M1056</f>
        <v>7273.5439999999999</v>
      </c>
      <c r="J1056" s="31">
        <f>+NB.Hour!E1056</f>
        <v>7273.5439999999999</v>
      </c>
      <c r="K1056" s="67">
        <v>0</v>
      </c>
      <c r="L1056" s="31">
        <f>+-MIN(NEM!G1056,0)</f>
        <v>0</v>
      </c>
      <c r="M1056" s="31">
        <f>NB.Hour!H1056</f>
        <v>0</v>
      </c>
      <c r="N1056" s="33">
        <f>NoSolar!H1056</f>
        <v>447.46771532440005</v>
      </c>
      <c r="O1056" s="33">
        <f>+NEM!P1056</f>
        <v>422.55355062399997</v>
      </c>
      <c r="P1056" s="33">
        <f>+NB.Hour!N1056</f>
        <v>422.55355062399997</v>
      </c>
      <c r="Q1056" s="22">
        <f>+SUM(N1056,MAX($E1056-20,0)*INDEX(Inputs!$F$24:$F$35,MATCH($D1056,Inputs!$B$24:$B$35,0)),MAX($F1056-20,0)*INDEX(Inputs!$G$24:$G$35,MATCH($D1056,Inputs!$B$24:$B$35,0)))</f>
        <v>481.11171532440005</v>
      </c>
      <c r="R1056" s="22">
        <f>+SUM(O1056,MAX($E1056-20,0)*INDEX(Inputs!$F$24:$F$35,MATCH($D1056,Inputs!$B$24:$B$35,0)),MAX($F1056-20,0)*INDEX(Inputs!$G$24:$G$35,MATCH($D1056,Inputs!$B$24:$B$35,0)))</f>
        <v>456.19755062399997</v>
      </c>
      <c r="S1056" s="22">
        <f>+SUM(P1056,MAX($E1056-20,0)*INDEX(Inputs!$F$24:$F$35,MATCH($D1056,Inputs!$B$24:$B$35,0)),MAX($F1056-20,0)*INDEX(Inputs!$G$24:$G$35,MATCH($D1056,Inputs!$B$24:$B$35,0)))</f>
        <v>456.19755062399997</v>
      </c>
      <c r="U1056" s="19"/>
    </row>
    <row r="1057" spans="2:21" s="46" customFormat="1" x14ac:dyDescent="0.25">
      <c r="B1057" s="48" t="s">
        <v>186</v>
      </c>
      <c r="C1057" s="8">
        <v>2021</v>
      </c>
      <c r="D1057" s="37">
        <v>5</v>
      </c>
      <c r="E1057" s="49">
        <f>Data!J1057</f>
        <v>34</v>
      </c>
      <c r="F1057" s="49">
        <f>+Data!I1057</f>
        <v>22.655999999999999</v>
      </c>
      <c r="G1057" s="31">
        <f>+NEM!G1057</f>
        <v>8398.4719000000005</v>
      </c>
      <c r="H1057" s="31">
        <f>NoSolar!E1057</f>
        <v>8969.2878000000001</v>
      </c>
      <c r="I1057" s="31">
        <f>+NEM!M1057</f>
        <v>8398.4719000000005</v>
      </c>
      <c r="J1057" s="31">
        <f>+NB.Hour!E1057</f>
        <v>8398.4719000000005</v>
      </c>
      <c r="K1057" s="67">
        <v>0</v>
      </c>
      <c r="L1057" s="31">
        <f>+-MIN(NEM!G1057,0)</f>
        <v>0</v>
      </c>
      <c r="M1057" s="31">
        <f>NB.Hour!H1057</f>
        <v>0</v>
      </c>
      <c r="N1057" s="33">
        <f>NoSolar!H1057</f>
        <v>497.49864360879997</v>
      </c>
      <c r="O1057" s="33">
        <f>+NEM!P1057</f>
        <v>472.27086409240007</v>
      </c>
      <c r="P1057" s="33">
        <f>+NB.Hour!N1057</f>
        <v>472.27086409240007</v>
      </c>
      <c r="Q1057" s="22">
        <f>+SUM(N1057,MAX($E1057-20,0)*INDEX(Inputs!$F$24:$F$35,MATCH($D1057,Inputs!$B$24:$B$35,0)),MAX($F1057-20,0)*INDEX(Inputs!$G$24:$G$35,MATCH($D1057,Inputs!$B$24:$B$35,0)))</f>
        <v>523.73784360879995</v>
      </c>
      <c r="R1057" s="22">
        <f>+SUM(O1057,MAX($E1057-20,0)*INDEX(Inputs!$F$24:$F$35,MATCH($D1057,Inputs!$B$24:$B$35,0)),MAX($F1057-20,0)*INDEX(Inputs!$G$24:$G$35,MATCH($D1057,Inputs!$B$24:$B$35,0)))</f>
        <v>498.51006409240006</v>
      </c>
      <c r="S1057" s="22">
        <f>+SUM(P1057,MAX($E1057-20,0)*INDEX(Inputs!$F$24:$F$35,MATCH($D1057,Inputs!$B$24:$B$35,0)),MAX($F1057-20,0)*INDEX(Inputs!$G$24:$G$35,MATCH($D1057,Inputs!$B$24:$B$35,0)))</f>
        <v>498.51006409240006</v>
      </c>
      <c r="U1057" s="19"/>
    </row>
    <row r="1058" spans="2:21" s="46" customFormat="1" x14ac:dyDescent="0.25">
      <c r="B1058" s="48" t="s">
        <v>186</v>
      </c>
      <c r="C1058" s="8">
        <v>2021</v>
      </c>
      <c r="D1058" s="37">
        <v>6</v>
      </c>
      <c r="E1058" s="49">
        <f>Data!J1058</f>
        <v>34</v>
      </c>
      <c r="F1058" s="49">
        <f>+Data!I1058</f>
        <v>29.568000000000001</v>
      </c>
      <c r="G1058" s="31">
        <f>+NEM!G1058</f>
        <v>10571.7601</v>
      </c>
      <c r="H1058" s="31">
        <f>NoSolar!E1058</f>
        <v>11114.312</v>
      </c>
      <c r="I1058" s="31">
        <f>+NEM!M1058</f>
        <v>10571.7601</v>
      </c>
      <c r="J1058" s="31">
        <f>+NB.Hour!E1058</f>
        <v>10571.7601</v>
      </c>
      <c r="K1058" s="67">
        <v>0</v>
      </c>
      <c r="L1058" s="31">
        <f>+-MIN(NEM!G1058,0)</f>
        <v>0</v>
      </c>
      <c r="M1058" s="31">
        <f>NB.Hour!H1058</f>
        <v>0</v>
      </c>
      <c r="N1058" s="33">
        <f>NoSolar!H1058</f>
        <v>654.51282339199997</v>
      </c>
      <c r="O1058" s="33">
        <f>+NEM!P1058</f>
        <v>628.08186503160005</v>
      </c>
      <c r="P1058" s="33">
        <f>+NB.Hour!N1058</f>
        <v>628.08186503160005</v>
      </c>
      <c r="Q1058" s="22">
        <f>+SUM(N1058,MAX($E1058-20,0)*INDEX(Inputs!$F$24:$F$35,MATCH($D1058,Inputs!$B$24:$B$35,0)),MAX($F1058-20,0)*INDEX(Inputs!$G$24:$G$35,MATCH($D1058,Inputs!$B$24:$B$35,0)))</f>
        <v>726.91490339199993</v>
      </c>
      <c r="R1058" s="22">
        <f>+SUM(O1058,MAX($E1058-20,0)*INDEX(Inputs!$F$24:$F$35,MATCH($D1058,Inputs!$B$24:$B$35,0)),MAX($F1058-20,0)*INDEX(Inputs!$G$24:$G$35,MATCH($D1058,Inputs!$B$24:$B$35,0)))</f>
        <v>700.4839450316</v>
      </c>
      <c r="S1058" s="22">
        <f>+SUM(P1058,MAX($E1058-20,0)*INDEX(Inputs!$F$24:$F$35,MATCH($D1058,Inputs!$B$24:$B$35,0)),MAX($F1058-20,0)*INDEX(Inputs!$G$24:$G$35,MATCH($D1058,Inputs!$B$24:$B$35,0)))</f>
        <v>700.4839450316</v>
      </c>
      <c r="U1058" s="19"/>
    </row>
    <row r="1059" spans="2:21" s="46" customFormat="1" x14ac:dyDescent="0.25">
      <c r="B1059" s="48" t="s">
        <v>186</v>
      </c>
      <c r="C1059" s="8">
        <v>2021</v>
      </c>
      <c r="D1059" s="37">
        <v>7</v>
      </c>
      <c r="E1059" s="49">
        <f>Data!J1059</f>
        <v>34</v>
      </c>
      <c r="F1059" s="49">
        <f>+Data!I1059</f>
        <v>26.495999999999999</v>
      </c>
      <c r="G1059" s="31">
        <f>+NEM!G1059</f>
        <v>10857.088</v>
      </c>
      <c r="H1059" s="31">
        <f>NoSolar!E1059</f>
        <v>11310.791999999999</v>
      </c>
      <c r="I1059" s="31">
        <f>+NEM!M1059</f>
        <v>10857.088</v>
      </c>
      <c r="J1059" s="31">
        <f>+NB.Hour!E1059</f>
        <v>10857.088</v>
      </c>
      <c r="K1059" s="67">
        <v>0</v>
      </c>
      <c r="L1059" s="31">
        <f>+-MIN(NEM!G1059,0)</f>
        <v>0</v>
      </c>
      <c r="M1059" s="31">
        <f>NB.Hour!H1059</f>
        <v>0</v>
      </c>
      <c r="N1059" s="33">
        <f>NoSolar!H1059</f>
        <v>664.08454307199997</v>
      </c>
      <c r="O1059" s="33">
        <f>+NEM!P1059</f>
        <v>641.98189900800003</v>
      </c>
      <c r="P1059" s="33">
        <f>+NB.Hour!N1059</f>
        <v>641.98189900800003</v>
      </c>
      <c r="Q1059" s="22">
        <f>+SUM(N1059,MAX($E1059-20,0)*INDEX(Inputs!$F$24:$F$35,MATCH($D1059,Inputs!$B$24:$B$35,0)),MAX($F1059-20,0)*INDEX(Inputs!$G$24:$G$35,MATCH($D1059,Inputs!$B$24:$B$35,0)))</f>
        <v>717.87030307199996</v>
      </c>
      <c r="R1059" s="22">
        <f>+SUM(O1059,MAX($E1059-20,0)*INDEX(Inputs!$F$24:$F$35,MATCH($D1059,Inputs!$B$24:$B$35,0)),MAX($F1059-20,0)*INDEX(Inputs!$G$24:$G$35,MATCH($D1059,Inputs!$B$24:$B$35,0)))</f>
        <v>695.76765900800001</v>
      </c>
      <c r="S1059" s="22">
        <f>+SUM(P1059,MAX($E1059-20,0)*INDEX(Inputs!$F$24:$F$35,MATCH($D1059,Inputs!$B$24:$B$35,0)),MAX($F1059-20,0)*INDEX(Inputs!$G$24:$G$35,MATCH($D1059,Inputs!$B$24:$B$35,0)))</f>
        <v>695.76765900800001</v>
      </c>
      <c r="U1059" s="19"/>
    </row>
    <row r="1060" spans="2:21" s="46" customFormat="1" x14ac:dyDescent="0.25">
      <c r="B1060" s="48" t="s">
        <v>186</v>
      </c>
      <c r="C1060" s="8">
        <v>2021</v>
      </c>
      <c r="D1060" s="37">
        <v>8</v>
      </c>
      <c r="E1060" s="49">
        <f>Data!J1060</f>
        <v>33</v>
      </c>
      <c r="F1060" s="49">
        <f>+Data!I1060</f>
        <v>25.472000000000001</v>
      </c>
      <c r="G1060" s="31">
        <f>+NEM!G1060</f>
        <v>9293.2160000000003</v>
      </c>
      <c r="H1060" s="31">
        <f>NoSolar!E1060</f>
        <v>9666.0560000000005</v>
      </c>
      <c r="I1060" s="31">
        <f>+NEM!M1060</f>
        <v>9293.2160000000003</v>
      </c>
      <c r="J1060" s="31">
        <f>+NB.Hour!E1060</f>
        <v>9293.2160000000003</v>
      </c>
      <c r="K1060" s="67">
        <v>0</v>
      </c>
      <c r="L1060" s="31">
        <f>+-MIN(NEM!G1060,0)</f>
        <v>0</v>
      </c>
      <c r="M1060" s="31">
        <f>NB.Hour!H1060</f>
        <v>0</v>
      </c>
      <c r="N1060" s="33">
        <f>NoSolar!H1060</f>
        <v>583.95958409600007</v>
      </c>
      <c r="O1060" s="33">
        <f>+NEM!P1060</f>
        <v>565.79631065600006</v>
      </c>
      <c r="P1060" s="33">
        <f>+NB.Hour!N1060</f>
        <v>565.79631065600006</v>
      </c>
      <c r="Q1060" s="22">
        <f>+SUM(N1060,MAX($E1060-20,0)*INDEX(Inputs!$F$24:$F$35,MATCH($D1060,Inputs!$B$24:$B$35,0)),MAX($F1060-20,0)*INDEX(Inputs!$G$24:$G$35,MATCH($D1060,Inputs!$B$24:$B$35,0)))</f>
        <v>630.50990409600001</v>
      </c>
      <c r="R1060" s="22">
        <f>+SUM(O1060,MAX($E1060-20,0)*INDEX(Inputs!$F$24:$F$35,MATCH($D1060,Inputs!$B$24:$B$35,0)),MAX($F1060-20,0)*INDEX(Inputs!$G$24:$G$35,MATCH($D1060,Inputs!$B$24:$B$35,0)))</f>
        <v>612.346630656</v>
      </c>
      <c r="S1060" s="22">
        <f>+SUM(P1060,MAX($E1060-20,0)*INDEX(Inputs!$F$24:$F$35,MATCH($D1060,Inputs!$B$24:$B$35,0)),MAX($F1060-20,0)*INDEX(Inputs!$G$24:$G$35,MATCH($D1060,Inputs!$B$24:$B$35,0)))</f>
        <v>612.346630656</v>
      </c>
      <c r="U1060" s="19"/>
    </row>
    <row r="1061" spans="2:21" s="46" customFormat="1" x14ac:dyDescent="0.25">
      <c r="B1061" s="48" t="s">
        <v>186</v>
      </c>
      <c r="C1061" s="8">
        <v>2021</v>
      </c>
      <c r="D1061" s="37">
        <v>9</v>
      </c>
      <c r="E1061" s="49">
        <f>Data!J1061</f>
        <v>32</v>
      </c>
      <c r="F1061" s="49">
        <f>+Data!I1061</f>
        <v>25.856000000000002</v>
      </c>
      <c r="G1061" s="31">
        <f>+NEM!G1061</f>
        <v>8402.7880000000005</v>
      </c>
      <c r="H1061" s="31">
        <f>NoSolar!E1061</f>
        <v>8402.7880000000005</v>
      </c>
      <c r="I1061" s="31">
        <f>+NEM!M1061</f>
        <v>8402.7880000000005</v>
      </c>
      <c r="J1061" s="31">
        <f>+NB.Hour!E1061</f>
        <v>8402.7880000000005</v>
      </c>
      <c r="K1061" s="67">
        <v>0</v>
      </c>
      <c r="L1061" s="31">
        <f>+-MIN(NEM!G1061,0)</f>
        <v>0</v>
      </c>
      <c r="M1061" s="31">
        <f>NB.Hour!H1061</f>
        <v>0</v>
      </c>
      <c r="N1061" s="33">
        <f>NoSolar!H1061</f>
        <v>472.46161844799997</v>
      </c>
      <c r="O1061" s="33">
        <f>+NEM!P1061</f>
        <v>472.46161844799997</v>
      </c>
      <c r="P1061" s="33">
        <f>+NB.Hour!N1061</f>
        <v>472.46161844799997</v>
      </c>
      <c r="Q1061" s="22">
        <f>+SUM(N1061,MAX($E1061-20,0)*INDEX(Inputs!$F$24:$F$35,MATCH($D1061,Inputs!$B$24:$B$35,0)),MAX($F1061-20,0)*INDEX(Inputs!$G$24:$G$35,MATCH($D1061,Inputs!$B$24:$B$35,0)))</f>
        <v>510.88081844800001</v>
      </c>
      <c r="R1061" s="22">
        <f>+SUM(O1061,MAX($E1061-20,0)*INDEX(Inputs!$F$24:$F$35,MATCH($D1061,Inputs!$B$24:$B$35,0)),MAX($F1061-20,0)*INDEX(Inputs!$G$24:$G$35,MATCH($D1061,Inputs!$B$24:$B$35,0)))</f>
        <v>510.88081844800001</v>
      </c>
      <c r="S1061" s="22">
        <f>+SUM(P1061,MAX($E1061-20,0)*INDEX(Inputs!$F$24:$F$35,MATCH($D1061,Inputs!$B$24:$B$35,0)),MAX($F1061-20,0)*INDEX(Inputs!$G$24:$G$35,MATCH($D1061,Inputs!$B$24:$B$35,0)))</f>
        <v>510.88081844800001</v>
      </c>
      <c r="U1061" s="19"/>
    </row>
    <row r="1062" spans="2:21" s="46" customFormat="1" x14ac:dyDescent="0.25">
      <c r="B1062" s="48" t="s">
        <v>186</v>
      </c>
      <c r="C1062" s="8">
        <v>2021</v>
      </c>
      <c r="D1062" s="37">
        <v>10</v>
      </c>
      <c r="E1062" s="49">
        <f>Data!J1062</f>
        <v>32</v>
      </c>
      <c r="F1062" s="49">
        <f>+Data!I1062</f>
        <v>21.504000000000001</v>
      </c>
      <c r="G1062" s="31">
        <f>+NEM!G1062</f>
        <v>8282.1620000000003</v>
      </c>
      <c r="H1062" s="31">
        <f>NoSolar!E1062</f>
        <v>8282.1620000000003</v>
      </c>
      <c r="I1062" s="31">
        <f>+NEM!M1062</f>
        <v>8282.1620000000003</v>
      </c>
      <c r="J1062" s="31">
        <f>+NB.Hour!E1062</f>
        <v>8282.1620000000003</v>
      </c>
      <c r="K1062" s="67">
        <v>0</v>
      </c>
      <c r="L1062" s="31">
        <f>+-MIN(NEM!G1062,0)</f>
        <v>0</v>
      </c>
      <c r="M1062" s="31">
        <f>NB.Hour!H1062</f>
        <v>0</v>
      </c>
      <c r="N1062" s="33">
        <f>NoSolar!H1062</f>
        <v>467.13043175200005</v>
      </c>
      <c r="O1062" s="33">
        <f>+NEM!P1062</f>
        <v>467.13043175200005</v>
      </c>
      <c r="P1062" s="33">
        <f>+NB.Hour!N1062</f>
        <v>467.13043175200005</v>
      </c>
      <c r="Q1062" s="22">
        <f>+SUM(N1062,MAX($E1062-20,0)*INDEX(Inputs!$F$24:$F$35,MATCH($D1062,Inputs!$B$24:$B$35,0)),MAX($F1062-20,0)*INDEX(Inputs!$G$24:$G$35,MATCH($D1062,Inputs!$B$24:$B$35,0)))</f>
        <v>486.1832317520001</v>
      </c>
      <c r="R1062" s="22">
        <f>+SUM(O1062,MAX($E1062-20,0)*INDEX(Inputs!$F$24:$F$35,MATCH($D1062,Inputs!$B$24:$B$35,0)),MAX($F1062-20,0)*INDEX(Inputs!$G$24:$G$35,MATCH($D1062,Inputs!$B$24:$B$35,0)))</f>
        <v>486.1832317520001</v>
      </c>
      <c r="S1062" s="22">
        <f>+SUM(P1062,MAX($E1062-20,0)*INDEX(Inputs!$F$24:$F$35,MATCH($D1062,Inputs!$B$24:$B$35,0)),MAX($F1062-20,0)*INDEX(Inputs!$G$24:$G$35,MATCH($D1062,Inputs!$B$24:$B$35,0)))</f>
        <v>486.1832317520001</v>
      </c>
      <c r="U1062" s="19"/>
    </row>
    <row r="1063" spans="2:21" s="46" customFormat="1" x14ac:dyDescent="0.25">
      <c r="B1063" s="48" t="s">
        <v>186</v>
      </c>
      <c r="C1063" s="8">
        <v>2021</v>
      </c>
      <c r="D1063" s="37">
        <v>11</v>
      </c>
      <c r="E1063" s="49">
        <f>Data!J1063</f>
        <v>31</v>
      </c>
      <c r="F1063" s="49">
        <f>+Data!I1063</f>
        <v>19.968</v>
      </c>
      <c r="G1063" s="31">
        <f>+NEM!G1063</f>
        <v>7512.2049999999999</v>
      </c>
      <c r="H1063" s="31">
        <f>NoSolar!E1063</f>
        <v>7512.2049999999999</v>
      </c>
      <c r="I1063" s="31">
        <f>+NEM!M1063</f>
        <v>7512.2049999999999</v>
      </c>
      <c r="J1063" s="31">
        <f>+NB.Hour!E1063</f>
        <v>7512.2049999999999</v>
      </c>
      <c r="K1063" s="67">
        <v>0</v>
      </c>
      <c r="L1063" s="31">
        <f>+-MIN(NEM!G1063,0)</f>
        <v>0</v>
      </c>
      <c r="M1063" s="31">
        <f>NB.Hour!H1063</f>
        <v>0</v>
      </c>
      <c r="N1063" s="33">
        <f>NoSolar!H1063</f>
        <v>433.10141218000001</v>
      </c>
      <c r="O1063" s="33">
        <f>+NEM!P1063</f>
        <v>433.10141218000001</v>
      </c>
      <c r="P1063" s="33">
        <f>+NB.Hour!N1063</f>
        <v>433.10141218000001</v>
      </c>
      <c r="Q1063" s="22">
        <f>+SUM(N1063,MAX($E1063-20,0)*INDEX(Inputs!$F$24:$F$35,MATCH($D1063,Inputs!$B$24:$B$35,0)),MAX($F1063-20,0)*INDEX(Inputs!$G$24:$G$35,MATCH($D1063,Inputs!$B$24:$B$35,0)))</f>
        <v>444.43141218</v>
      </c>
      <c r="R1063" s="22">
        <f>+SUM(O1063,MAX($E1063-20,0)*INDEX(Inputs!$F$24:$F$35,MATCH($D1063,Inputs!$B$24:$B$35,0)),MAX($F1063-20,0)*INDEX(Inputs!$G$24:$G$35,MATCH($D1063,Inputs!$B$24:$B$35,0)))</f>
        <v>444.43141218</v>
      </c>
      <c r="S1063" s="22">
        <f>+SUM(P1063,MAX($E1063-20,0)*INDEX(Inputs!$F$24:$F$35,MATCH($D1063,Inputs!$B$24:$B$35,0)),MAX($F1063-20,0)*INDEX(Inputs!$G$24:$G$35,MATCH($D1063,Inputs!$B$24:$B$35,0)))</f>
        <v>444.43141218</v>
      </c>
      <c r="U1063" s="19"/>
    </row>
    <row r="1064" spans="2:21" s="46" customFormat="1" x14ac:dyDescent="0.25">
      <c r="B1064" s="48" t="s">
        <v>186</v>
      </c>
      <c r="C1064" s="8">
        <v>2021</v>
      </c>
      <c r="D1064" s="37">
        <v>12</v>
      </c>
      <c r="E1064" s="49">
        <f>Data!J1064</f>
        <v>31</v>
      </c>
      <c r="F1064" s="49">
        <f>+Data!I1064</f>
        <v>24.32</v>
      </c>
      <c r="G1064" s="31">
        <f>+NEM!G1064</f>
        <v>10073.227999999999</v>
      </c>
      <c r="H1064" s="31">
        <f>NoSolar!E1064</f>
        <v>10171.598</v>
      </c>
      <c r="I1064" s="31">
        <f>+NEM!M1064</f>
        <v>10073.227999999999</v>
      </c>
      <c r="J1064" s="31">
        <f>+NB.Hour!E1064</f>
        <v>10073.227999999999</v>
      </c>
      <c r="K1064" s="67">
        <v>0</v>
      </c>
      <c r="L1064" s="31">
        <f>+-MIN(NEM!G1064,0)</f>
        <v>0</v>
      </c>
      <c r="M1064" s="31">
        <f>NB.Hour!H1064</f>
        <v>0</v>
      </c>
      <c r="N1064" s="33">
        <f>NoSolar!H1064</f>
        <v>550.63594520799995</v>
      </c>
      <c r="O1064" s="33">
        <f>+NEM!P1064</f>
        <v>546.28838468799995</v>
      </c>
      <c r="P1064" s="33">
        <f>+NB.Hour!N1064</f>
        <v>546.28838468799995</v>
      </c>
      <c r="Q1064" s="22">
        <f>+SUM(N1064,MAX($E1064-20,0)*INDEX(Inputs!$F$24:$F$35,MATCH($D1064,Inputs!$B$24:$B$35,0)),MAX($F1064-20,0)*INDEX(Inputs!$G$24:$G$35,MATCH($D1064,Inputs!$B$24:$B$35,0)))</f>
        <v>581.18994520800004</v>
      </c>
      <c r="R1064" s="22">
        <f>+SUM(O1064,MAX($E1064-20,0)*INDEX(Inputs!$F$24:$F$35,MATCH($D1064,Inputs!$B$24:$B$35,0)),MAX($F1064-20,0)*INDEX(Inputs!$G$24:$G$35,MATCH($D1064,Inputs!$B$24:$B$35,0)))</f>
        <v>576.84238468800004</v>
      </c>
      <c r="S1064" s="22">
        <f>+SUM(P1064,MAX($E1064-20,0)*INDEX(Inputs!$F$24:$F$35,MATCH($D1064,Inputs!$B$24:$B$35,0)),MAX($F1064-20,0)*INDEX(Inputs!$G$24:$G$35,MATCH($D1064,Inputs!$B$24:$B$35,0)))</f>
        <v>576.84238468800004</v>
      </c>
      <c r="U1064" s="19"/>
    </row>
    <row r="1065" spans="2:21" s="46" customFormat="1" x14ac:dyDescent="0.25">
      <c r="B1065" s="48" t="s">
        <v>187</v>
      </c>
      <c r="C1065" s="8">
        <v>2021</v>
      </c>
      <c r="D1065" s="37">
        <v>1</v>
      </c>
      <c r="E1065" s="49">
        <f>Data!J1065</f>
        <v>7</v>
      </c>
      <c r="F1065" s="49">
        <f>+Data!I1065</f>
        <v>4.4800000000000004</v>
      </c>
      <c r="G1065" s="31">
        <f>+NEM!G1065</f>
        <v>666.51969999999994</v>
      </c>
      <c r="H1065" s="31">
        <f>NoSolar!E1065</f>
        <v>785.75969999999995</v>
      </c>
      <c r="I1065" s="31">
        <f>+NEM!M1065</f>
        <v>666.51969999999994</v>
      </c>
      <c r="J1065" s="31">
        <f>+NB.Hour!E1065</f>
        <v>691.16769999999997</v>
      </c>
      <c r="K1065" s="67">
        <v>0</v>
      </c>
      <c r="L1065" s="31">
        <f>+-MIN(NEM!G1065,0)</f>
        <v>0</v>
      </c>
      <c r="M1065" s="31">
        <f>NB.Hour!H1065</f>
        <v>24.648</v>
      </c>
      <c r="N1065" s="33">
        <f>NoSolar!H1065</f>
        <v>74.444445497399997</v>
      </c>
      <c r="O1065" s="33">
        <f>+NEM!P1065</f>
        <v>63.147409417399999</v>
      </c>
      <c r="P1065" s="33">
        <f>+NB.Hour!N1065</f>
        <v>64.550669353399996</v>
      </c>
      <c r="Q1065" s="22">
        <f>+SUM(N1065,MAX($E1065-20,0)*INDEX(Inputs!$F$24:$F$35,MATCH($D1065,Inputs!$B$24:$B$35,0)),MAX($F1065-20,0)*INDEX(Inputs!$G$24:$G$35,MATCH($D1065,Inputs!$B$24:$B$35,0)))</f>
        <v>74.444445497399997</v>
      </c>
      <c r="R1065" s="22">
        <f>+SUM(O1065,MAX($E1065-20,0)*INDEX(Inputs!$F$24:$F$35,MATCH($D1065,Inputs!$B$24:$B$35,0)),MAX($F1065-20,0)*INDEX(Inputs!$G$24:$G$35,MATCH($D1065,Inputs!$B$24:$B$35,0)))</f>
        <v>63.147409417399999</v>
      </c>
      <c r="S1065" s="22">
        <f>+SUM(P1065,MAX($E1065-20,0)*INDEX(Inputs!$F$24:$F$35,MATCH($D1065,Inputs!$B$24:$B$35,0)),MAX($F1065-20,0)*INDEX(Inputs!$G$24:$G$35,MATCH($D1065,Inputs!$B$24:$B$35,0)))</f>
        <v>64.550669353399996</v>
      </c>
      <c r="U1065" s="19"/>
    </row>
    <row r="1066" spans="2:21" s="46" customFormat="1" x14ac:dyDescent="0.25">
      <c r="B1066" s="48" t="s">
        <v>187</v>
      </c>
      <c r="C1066" s="8">
        <v>2021</v>
      </c>
      <c r="D1066" s="37">
        <v>2</v>
      </c>
      <c r="E1066" s="49">
        <f>Data!J1066</f>
        <v>7</v>
      </c>
      <c r="F1066" s="49">
        <f>+Data!I1066</f>
        <v>3.2639999999999998</v>
      </c>
      <c r="G1066" s="31">
        <f>+NEM!G1066</f>
        <v>408.04789999999997</v>
      </c>
      <c r="H1066" s="31">
        <f>NoSolar!E1066</f>
        <v>558.70389999999998</v>
      </c>
      <c r="I1066" s="31">
        <f>+NEM!M1066</f>
        <v>408.04789999999997</v>
      </c>
      <c r="J1066" s="31">
        <f>+NB.Hour!E1066</f>
        <v>464.68790000000001</v>
      </c>
      <c r="K1066" s="67">
        <v>0</v>
      </c>
      <c r="L1066" s="31">
        <f>+-MIN(NEM!G1066,0)</f>
        <v>0</v>
      </c>
      <c r="M1066" s="31">
        <f>NB.Hour!H1066</f>
        <v>56.64</v>
      </c>
      <c r="N1066" s="33">
        <f>NoSolar!H1066</f>
        <v>52.9327248938</v>
      </c>
      <c r="O1066" s="33">
        <f>+NEM!P1066</f>
        <v>38.659274141799997</v>
      </c>
      <c r="P1066" s="33">
        <f>+NB.Hour!N1066</f>
        <v>41.883902621800004</v>
      </c>
      <c r="Q1066" s="22">
        <f>+SUM(N1066,MAX($E1066-20,0)*INDEX(Inputs!$F$24:$F$35,MATCH($D1066,Inputs!$B$24:$B$35,0)),MAX($F1066-20,0)*INDEX(Inputs!$G$24:$G$35,MATCH($D1066,Inputs!$B$24:$B$35,0)))</f>
        <v>52.9327248938</v>
      </c>
      <c r="R1066" s="22">
        <f>+SUM(O1066,MAX($E1066-20,0)*INDEX(Inputs!$F$24:$F$35,MATCH($D1066,Inputs!$B$24:$B$35,0)),MAX($F1066-20,0)*INDEX(Inputs!$G$24:$G$35,MATCH($D1066,Inputs!$B$24:$B$35,0)))</f>
        <v>38.659274141799997</v>
      </c>
      <c r="S1066" s="22">
        <f>+SUM(P1066,MAX($E1066-20,0)*INDEX(Inputs!$F$24:$F$35,MATCH($D1066,Inputs!$B$24:$B$35,0)),MAX($F1066-20,0)*INDEX(Inputs!$G$24:$G$35,MATCH($D1066,Inputs!$B$24:$B$35,0)))</f>
        <v>41.883902621800004</v>
      </c>
      <c r="U1066" s="19"/>
    </row>
    <row r="1067" spans="2:21" s="46" customFormat="1" x14ac:dyDescent="0.25">
      <c r="B1067" s="48" t="s">
        <v>187</v>
      </c>
      <c r="C1067" s="8">
        <v>2021</v>
      </c>
      <c r="D1067" s="37">
        <v>3</v>
      </c>
      <c r="E1067" s="49">
        <f>Data!J1067</f>
        <v>7</v>
      </c>
      <c r="F1067" s="49">
        <f>+Data!I1067</f>
        <v>4.6879999999999997</v>
      </c>
      <c r="G1067" s="31">
        <f>+NEM!G1067</f>
        <v>290.63979999999992</v>
      </c>
      <c r="H1067" s="31">
        <f>NoSolar!E1067</f>
        <v>629.19179999999994</v>
      </c>
      <c r="I1067" s="31">
        <f>+NEM!M1067</f>
        <v>290.63979999999992</v>
      </c>
      <c r="J1067" s="31">
        <f>+NB.Hour!E1067</f>
        <v>453.99979999999994</v>
      </c>
      <c r="K1067" s="67">
        <v>0</v>
      </c>
      <c r="L1067" s="31">
        <f>+-MIN(NEM!G1067,0)</f>
        <v>0</v>
      </c>
      <c r="M1067" s="31">
        <f>NB.Hour!H1067</f>
        <v>163.36000000000001</v>
      </c>
      <c r="N1067" s="33">
        <f>NoSolar!H1067</f>
        <v>59.6108895156</v>
      </c>
      <c r="O1067" s="33">
        <f>+NEM!P1067</f>
        <v>27.535795931599996</v>
      </c>
      <c r="P1067" s="33">
        <f>+NB.Hour!N1067</f>
        <v>36.836207451599996</v>
      </c>
      <c r="Q1067" s="22">
        <f>+SUM(N1067,MAX($E1067-20,0)*INDEX(Inputs!$F$24:$F$35,MATCH($D1067,Inputs!$B$24:$B$35,0)),MAX($F1067-20,0)*INDEX(Inputs!$G$24:$G$35,MATCH($D1067,Inputs!$B$24:$B$35,0)))</f>
        <v>59.6108895156</v>
      </c>
      <c r="R1067" s="22">
        <f>+SUM(O1067,MAX($E1067-20,0)*INDEX(Inputs!$F$24:$F$35,MATCH($D1067,Inputs!$B$24:$B$35,0)),MAX($F1067-20,0)*INDEX(Inputs!$G$24:$G$35,MATCH($D1067,Inputs!$B$24:$B$35,0)))</f>
        <v>27.535795931599996</v>
      </c>
      <c r="S1067" s="22">
        <f>+SUM(P1067,MAX($E1067-20,0)*INDEX(Inputs!$F$24:$F$35,MATCH($D1067,Inputs!$B$24:$B$35,0)),MAX($F1067-20,0)*INDEX(Inputs!$G$24:$G$35,MATCH($D1067,Inputs!$B$24:$B$35,0)))</f>
        <v>36.836207451599996</v>
      </c>
      <c r="U1067" s="19"/>
    </row>
    <row r="1068" spans="2:21" s="46" customFormat="1" x14ac:dyDescent="0.25">
      <c r="B1068" s="48" t="s">
        <v>187</v>
      </c>
      <c r="C1068" s="8">
        <v>2021</v>
      </c>
      <c r="D1068" s="37">
        <v>4</v>
      </c>
      <c r="E1068" s="49">
        <f>Data!J1068</f>
        <v>7</v>
      </c>
      <c r="F1068" s="49">
        <f>+Data!I1068</f>
        <v>4.8639999999999999</v>
      </c>
      <c r="G1068" s="31">
        <f>+NEM!G1068</f>
        <v>114.35989999999998</v>
      </c>
      <c r="H1068" s="31">
        <f>NoSolar!E1068</f>
        <v>498.99979999999999</v>
      </c>
      <c r="I1068" s="31">
        <f>+NEM!M1068</f>
        <v>114.35989999999998</v>
      </c>
      <c r="J1068" s="31">
        <f>+NB.Hour!E1068</f>
        <v>307.50400000000002</v>
      </c>
      <c r="K1068" s="67">
        <v>0</v>
      </c>
      <c r="L1068" s="31">
        <f>+-MIN(NEM!G1068,0)</f>
        <v>0</v>
      </c>
      <c r="M1068" s="31">
        <f>NB.Hour!H1068</f>
        <v>193.14410000000001</v>
      </c>
      <c r="N1068" s="33">
        <f>NoSolar!H1068</f>
        <v>47.276239051600001</v>
      </c>
      <c r="O1068" s="33">
        <f>+NEM!P1068</f>
        <v>10.834685645799999</v>
      </c>
      <c r="P1068" s="33">
        <f>+NB.Hour!N1068</f>
        <v>21.830765547000006</v>
      </c>
      <c r="Q1068" s="22">
        <f>+SUM(N1068,MAX($E1068-20,0)*INDEX(Inputs!$F$24:$F$35,MATCH($D1068,Inputs!$B$24:$B$35,0)),MAX($F1068-20,0)*INDEX(Inputs!$G$24:$G$35,MATCH($D1068,Inputs!$B$24:$B$35,0)))</f>
        <v>47.276239051600001</v>
      </c>
      <c r="R1068" s="22">
        <f>+SUM(O1068,MAX($E1068-20,0)*INDEX(Inputs!$F$24:$F$35,MATCH($D1068,Inputs!$B$24:$B$35,0)),MAX($F1068-20,0)*INDEX(Inputs!$G$24:$G$35,MATCH($D1068,Inputs!$B$24:$B$35,0)))</f>
        <v>10.834685645799999</v>
      </c>
      <c r="S1068" s="22">
        <f>+SUM(P1068,MAX($E1068-20,0)*INDEX(Inputs!$F$24:$F$35,MATCH($D1068,Inputs!$B$24:$B$35,0)),MAX($F1068-20,0)*INDEX(Inputs!$G$24:$G$35,MATCH($D1068,Inputs!$B$24:$B$35,0)))</f>
        <v>21.830765547000006</v>
      </c>
      <c r="U1068" s="19"/>
    </row>
    <row r="1069" spans="2:21" s="46" customFormat="1" x14ac:dyDescent="0.25">
      <c r="B1069" s="48" t="s">
        <v>187</v>
      </c>
      <c r="C1069" s="8">
        <v>2021</v>
      </c>
      <c r="D1069" s="37">
        <v>5</v>
      </c>
      <c r="E1069" s="49">
        <f>Data!J1069</f>
        <v>7</v>
      </c>
      <c r="F1069" s="49">
        <f>+Data!I1069</f>
        <v>5.6319999999999997</v>
      </c>
      <c r="G1069" s="31">
        <f>+NEM!G1069</f>
        <v>128.27210000000002</v>
      </c>
      <c r="H1069" s="31">
        <f>NoSolar!E1069</f>
        <v>552.14340000000004</v>
      </c>
      <c r="I1069" s="31">
        <f>+NEM!M1069</f>
        <v>128.27210000000002</v>
      </c>
      <c r="J1069" s="31">
        <f>+NB.Hour!E1069</f>
        <v>344.8252</v>
      </c>
      <c r="K1069" s="67">
        <v>0</v>
      </c>
      <c r="L1069" s="31">
        <f>+-MIN(NEM!G1069,0)</f>
        <v>0</v>
      </c>
      <c r="M1069" s="31">
        <f>NB.Hour!H1069</f>
        <v>216.5531</v>
      </c>
      <c r="N1069" s="33">
        <f>NoSolar!H1069</f>
        <v>52.311170002800004</v>
      </c>
      <c r="O1069" s="33">
        <f>+NEM!P1069</f>
        <v>12.152755298200002</v>
      </c>
      <c r="P1069" s="33">
        <f>+NB.Hour!N1069</f>
        <v>24.481556387400001</v>
      </c>
      <c r="Q1069" s="22">
        <f>+SUM(N1069,MAX($E1069-20,0)*INDEX(Inputs!$F$24:$F$35,MATCH($D1069,Inputs!$B$24:$B$35,0)),MAX($F1069-20,0)*INDEX(Inputs!$G$24:$G$35,MATCH($D1069,Inputs!$B$24:$B$35,0)))</f>
        <v>52.311170002800004</v>
      </c>
      <c r="R1069" s="22">
        <f>+SUM(O1069,MAX($E1069-20,0)*INDEX(Inputs!$F$24:$F$35,MATCH($D1069,Inputs!$B$24:$B$35,0)),MAX($F1069-20,0)*INDEX(Inputs!$G$24:$G$35,MATCH($D1069,Inputs!$B$24:$B$35,0)))</f>
        <v>12.152755298200002</v>
      </c>
      <c r="S1069" s="22">
        <f>+SUM(P1069,MAX($E1069-20,0)*INDEX(Inputs!$F$24:$F$35,MATCH($D1069,Inputs!$B$24:$B$35,0)),MAX($F1069-20,0)*INDEX(Inputs!$G$24:$G$35,MATCH($D1069,Inputs!$B$24:$B$35,0)))</f>
        <v>24.481556387400001</v>
      </c>
      <c r="U1069" s="19"/>
    </row>
    <row r="1070" spans="2:21" s="46" customFormat="1" x14ac:dyDescent="0.25">
      <c r="B1070" s="48" t="s">
        <v>187</v>
      </c>
      <c r="C1070" s="8">
        <v>2021</v>
      </c>
      <c r="D1070" s="37">
        <v>6</v>
      </c>
      <c r="E1070" s="49">
        <f>Data!J1070</f>
        <v>8</v>
      </c>
      <c r="F1070" s="49">
        <f>+Data!I1070</f>
        <v>7.68</v>
      </c>
      <c r="G1070" s="31">
        <f>+NEM!G1070</f>
        <v>1818.6077</v>
      </c>
      <c r="H1070" s="31">
        <f>NoSolar!E1070</f>
        <v>2273.1835000000001</v>
      </c>
      <c r="I1070" s="31">
        <f>+NEM!M1070</f>
        <v>1818.6077</v>
      </c>
      <c r="J1070" s="31">
        <f>+NB.Hour!E1070</f>
        <v>1822.0636999999999</v>
      </c>
      <c r="K1070" s="67">
        <v>0</v>
      </c>
      <c r="L1070" s="31">
        <f>+-MIN(NEM!G1070,0)</f>
        <v>0</v>
      </c>
      <c r="M1070" s="31">
        <f>NB.Hour!H1070</f>
        <v>3.456</v>
      </c>
      <c r="N1070" s="33">
        <f>NoSolar!H1070</f>
        <v>223.808407386</v>
      </c>
      <c r="O1070" s="33">
        <f>+NEM!P1070</f>
        <v>191.40846042499999</v>
      </c>
      <c r="P1070" s="33">
        <f>+NB.Hour!N1070</f>
        <v>191.64153306499998</v>
      </c>
      <c r="Q1070" s="22">
        <f>+SUM(N1070,MAX($E1070-20,0)*INDEX(Inputs!$F$24:$F$35,MATCH($D1070,Inputs!$B$24:$B$35,0)),MAX($F1070-20,0)*INDEX(Inputs!$G$24:$G$35,MATCH($D1070,Inputs!$B$24:$B$35,0)))</f>
        <v>223.808407386</v>
      </c>
      <c r="R1070" s="22">
        <f>+SUM(O1070,MAX($E1070-20,0)*INDEX(Inputs!$F$24:$F$35,MATCH($D1070,Inputs!$B$24:$B$35,0)),MAX($F1070-20,0)*INDEX(Inputs!$G$24:$G$35,MATCH($D1070,Inputs!$B$24:$B$35,0)))</f>
        <v>191.40846042499999</v>
      </c>
      <c r="S1070" s="22">
        <f>+SUM(P1070,MAX($E1070-20,0)*INDEX(Inputs!$F$24:$F$35,MATCH($D1070,Inputs!$B$24:$B$35,0)),MAX($F1070-20,0)*INDEX(Inputs!$G$24:$G$35,MATCH($D1070,Inputs!$B$24:$B$35,0)))</f>
        <v>191.64153306499998</v>
      </c>
      <c r="U1070" s="19"/>
    </row>
    <row r="1071" spans="2:21" s="46" customFormat="1" x14ac:dyDescent="0.25">
      <c r="B1071" s="48" t="s">
        <v>187</v>
      </c>
      <c r="C1071" s="8">
        <v>2021</v>
      </c>
      <c r="D1071" s="37">
        <v>7</v>
      </c>
      <c r="E1071" s="49">
        <f>Data!J1071</f>
        <v>8</v>
      </c>
      <c r="F1071" s="49">
        <f>+Data!I1071</f>
        <v>6.9119999999999999</v>
      </c>
      <c r="G1071" s="31">
        <f>+NEM!G1071</f>
        <v>2430.9920999999999</v>
      </c>
      <c r="H1071" s="31">
        <f>NoSolar!E1071</f>
        <v>2827.4</v>
      </c>
      <c r="I1071" s="31">
        <f>+NEM!M1071</f>
        <v>2430.9920999999999</v>
      </c>
      <c r="J1071" s="31">
        <f>+NB.Hour!E1071</f>
        <v>2430.9920999999999</v>
      </c>
      <c r="K1071" s="67">
        <v>0</v>
      </c>
      <c r="L1071" s="31">
        <f>+-MIN(NEM!G1071,0)</f>
        <v>0</v>
      </c>
      <c r="M1071" s="31">
        <f>NB.Hour!H1071</f>
        <v>0</v>
      </c>
      <c r="N1071" s="33">
        <f>NoSolar!H1071</f>
        <v>250.80761840000002</v>
      </c>
      <c r="O1071" s="33">
        <f>+NEM!P1071</f>
        <v>231.49621114359999</v>
      </c>
      <c r="P1071" s="33">
        <f>+NB.Hour!N1071</f>
        <v>231.49621114359999</v>
      </c>
      <c r="Q1071" s="22">
        <f>+SUM(N1071,MAX($E1071-20,0)*INDEX(Inputs!$F$24:$F$35,MATCH($D1071,Inputs!$B$24:$B$35,0)),MAX($F1071-20,0)*INDEX(Inputs!$G$24:$G$35,MATCH($D1071,Inputs!$B$24:$B$35,0)))</f>
        <v>250.80761840000002</v>
      </c>
      <c r="R1071" s="22">
        <f>+SUM(O1071,MAX($E1071-20,0)*INDEX(Inputs!$F$24:$F$35,MATCH($D1071,Inputs!$B$24:$B$35,0)),MAX($F1071-20,0)*INDEX(Inputs!$G$24:$G$35,MATCH($D1071,Inputs!$B$24:$B$35,0)))</f>
        <v>231.49621114359999</v>
      </c>
      <c r="S1071" s="22">
        <f>+SUM(P1071,MAX($E1071-20,0)*INDEX(Inputs!$F$24:$F$35,MATCH($D1071,Inputs!$B$24:$B$35,0)),MAX($F1071-20,0)*INDEX(Inputs!$G$24:$G$35,MATCH($D1071,Inputs!$B$24:$B$35,0)))</f>
        <v>231.49621114359999</v>
      </c>
      <c r="U1071" s="19"/>
    </row>
    <row r="1072" spans="2:21" s="46" customFormat="1" x14ac:dyDescent="0.25">
      <c r="B1072" s="48" t="s">
        <v>187</v>
      </c>
      <c r="C1072" s="8">
        <v>2021</v>
      </c>
      <c r="D1072" s="37">
        <v>8</v>
      </c>
      <c r="E1072" s="49">
        <f>Data!J1072</f>
        <v>8</v>
      </c>
      <c r="F1072" s="49">
        <f>+Data!I1072</f>
        <v>6.72</v>
      </c>
      <c r="G1072" s="31">
        <f>+NEM!G1072</f>
        <v>1866</v>
      </c>
      <c r="H1072" s="31">
        <f>NoSolar!E1072</f>
        <v>2072.48</v>
      </c>
      <c r="I1072" s="31">
        <f>+NEM!M1072</f>
        <v>1866</v>
      </c>
      <c r="J1072" s="31">
        <f>+NB.Hour!E1072</f>
        <v>1866</v>
      </c>
      <c r="K1072" s="67">
        <v>0</v>
      </c>
      <c r="L1072" s="31">
        <f>+-MIN(NEM!G1072,0)</f>
        <v>0</v>
      </c>
      <c r="M1072" s="31">
        <f>NB.Hour!H1072</f>
        <v>0</v>
      </c>
      <c r="N1072" s="33">
        <f>NoSolar!H1072</f>
        <v>214.03093568</v>
      </c>
      <c r="O1072" s="33">
        <f>+NEM!P1072</f>
        <v>196.3965</v>
      </c>
      <c r="P1072" s="33">
        <f>+NB.Hour!N1072</f>
        <v>196.3965</v>
      </c>
      <c r="Q1072" s="22">
        <f>+SUM(N1072,MAX($E1072-20,0)*INDEX(Inputs!$F$24:$F$35,MATCH($D1072,Inputs!$B$24:$B$35,0)),MAX($F1072-20,0)*INDEX(Inputs!$G$24:$G$35,MATCH($D1072,Inputs!$B$24:$B$35,0)))</f>
        <v>214.03093568</v>
      </c>
      <c r="R1072" s="22">
        <f>+SUM(O1072,MAX($E1072-20,0)*INDEX(Inputs!$F$24:$F$35,MATCH($D1072,Inputs!$B$24:$B$35,0)),MAX($F1072-20,0)*INDEX(Inputs!$G$24:$G$35,MATCH($D1072,Inputs!$B$24:$B$35,0)))</f>
        <v>196.3965</v>
      </c>
      <c r="S1072" s="22">
        <f>+SUM(P1072,MAX($E1072-20,0)*INDEX(Inputs!$F$24:$F$35,MATCH($D1072,Inputs!$B$24:$B$35,0)),MAX($F1072-20,0)*INDEX(Inputs!$G$24:$G$35,MATCH($D1072,Inputs!$B$24:$B$35,0)))</f>
        <v>196.3965</v>
      </c>
      <c r="U1072" s="19"/>
    </row>
    <row r="1073" spans="2:21" s="46" customFormat="1" x14ac:dyDescent="0.25">
      <c r="B1073" s="48" t="s">
        <v>187</v>
      </c>
      <c r="C1073" s="8">
        <v>2021</v>
      </c>
      <c r="D1073" s="37">
        <v>9</v>
      </c>
      <c r="E1073" s="49">
        <f>Data!J1073</f>
        <v>8</v>
      </c>
      <c r="F1073" s="49">
        <f>+Data!I1073</f>
        <v>6.5279999999999996</v>
      </c>
      <c r="G1073" s="31">
        <f>+NEM!G1073</f>
        <v>1551.6</v>
      </c>
      <c r="H1073" s="31">
        <f>NoSolar!E1073</f>
        <v>1612.598</v>
      </c>
      <c r="I1073" s="31">
        <f>+NEM!M1073</f>
        <v>1551.6</v>
      </c>
      <c r="J1073" s="31">
        <f>+NB.Hour!E1073</f>
        <v>1551.895</v>
      </c>
      <c r="K1073" s="67">
        <v>0</v>
      </c>
      <c r="L1073" s="31">
        <f>+-MIN(NEM!G1073,0)</f>
        <v>0</v>
      </c>
      <c r="M1073" s="31">
        <f>NB.Hour!H1073</f>
        <v>0.29499999999999998</v>
      </c>
      <c r="N1073" s="33">
        <f>NoSolar!H1073</f>
        <v>152.78075971600001</v>
      </c>
      <c r="O1073" s="33">
        <f>+NEM!P1073</f>
        <v>147.00168719999999</v>
      </c>
      <c r="P1073" s="33">
        <f>+NB.Hour!N1073</f>
        <v>147.01848214</v>
      </c>
      <c r="Q1073" s="22">
        <f>+SUM(N1073,MAX($E1073-20,0)*INDEX(Inputs!$F$24:$F$35,MATCH($D1073,Inputs!$B$24:$B$35,0)),MAX($F1073-20,0)*INDEX(Inputs!$G$24:$G$35,MATCH($D1073,Inputs!$B$24:$B$35,0)))</f>
        <v>152.78075971600001</v>
      </c>
      <c r="R1073" s="22">
        <f>+SUM(O1073,MAX($E1073-20,0)*INDEX(Inputs!$F$24:$F$35,MATCH($D1073,Inputs!$B$24:$B$35,0)),MAX($F1073-20,0)*INDEX(Inputs!$G$24:$G$35,MATCH($D1073,Inputs!$B$24:$B$35,0)))</f>
        <v>147.00168719999999</v>
      </c>
      <c r="S1073" s="22">
        <f>+SUM(P1073,MAX($E1073-20,0)*INDEX(Inputs!$F$24:$F$35,MATCH($D1073,Inputs!$B$24:$B$35,0)),MAX($F1073-20,0)*INDEX(Inputs!$G$24:$G$35,MATCH($D1073,Inputs!$B$24:$B$35,0)))</f>
        <v>147.01848214</v>
      </c>
      <c r="U1073" s="19"/>
    </row>
    <row r="1074" spans="2:21" s="46" customFormat="1" x14ac:dyDescent="0.25">
      <c r="B1074" s="48" t="s">
        <v>187</v>
      </c>
      <c r="C1074" s="8">
        <v>2021</v>
      </c>
      <c r="D1074" s="37">
        <v>10</v>
      </c>
      <c r="E1074" s="49">
        <f>Data!J1074</f>
        <v>8</v>
      </c>
      <c r="F1074" s="49">
        <f>+Data!I1074</f>
        <v>5.76</v>
      </c>
      <c r="G1074" s="31">
        <f>+NEM!G1074</f>
        <v>1235.5530000000001</v>
      </c>
      <c r="H1074" s="31">
        <f>NoSolar!E1074</f>
        <v>1272.5450000000001</v>
      </c>
      <c r="I1074" s="31">
        <f>+NEM!M1074</f>
        <v>1235.5530000000001</v>
      </c>
      <c r="J1074" s="31">
        <f>+NB.Hour!E1074</f>
        <v>1235.5530000000001</v>
      </c>
      <c r="K1074" s="67">
        <v>0</v>
      </c>
      <c r="L1074" s="31">
        <f>+-MIN(NEM!G1074,0)</f>
        <v>0</v>
      </c>
      <c r="M1074" s="31">
        <f>NB.Hour!H1074</f>
        <v>0</v>
      </c>
      <c r="N1074" s="33">
        <f>NoSolar!H1074</f>
        <v>120.56345839000002</v>
      </c>
      <c r="O1074" s="33">
        <f>+NEM!P1074</f>
        <v>117.05876232600002</v>
      </c>
      <c r="P1074" s="33">
        <f>+NB.Hour!N1074</f>
        <v>117.05876232600002</v>
      </c>
      <c r="Q1074" s="22">
        <f>+SUM(N1074,MAX($E1074-20,0)*INDEX(Inputs!$F$24:$F$35,MATCH($D1074,Inputs!$B$24:$B$35,0)),MAX($F1074-20,0)*INDEX(Inputs!$G$24:$G$35,MATCH($D1074,Inputs!$B$24:$B$35,0)))</f>
        <v>120.56345839000002</v>
      </c>
      <c r="R1074" s="22">
        <f>+SUM(O1074,MAX($E1074-20,0)*INDEX(Inputs!$F$24:$F$35,MATCH($D1074,Inputs!$B$24:$B$35,0)),MAX($F1074-20,0)*INDEX(Inputs!$G$24:$G$35,MATCH($D1074,Inputs!$B$24:$B$35,0)))</f>
        <v>117.05876232600002</v>
      </c>
      <c r="S1074" s="22">
        <f>+SUM(P1074,MAX($E1074-20,0)*INDEX(Inputs!$F$24:$F$35,MATCH($D1074,Inputs!$B$24:$B$35,0)),MAX($F1074-20,0)*INDEX(Inputs!$G$24:$G$35,MATCH($D1074,Inputs!$B$24:$B$35,0)))</f>
        <v>117.05876232600002</v>
      </c>
      <c r="U1074" s="19"/>
    </row>
    <row r="1075" spans="2:21" s="46" customFormat="1" x14ac:dyDescent="0.25">
      <c r="B1075" s="48" t="s">
        <v>187</v>
      </c>
      <c r="C1075" s="8">
        <v>2021</v>
      </c>
      <c r="D1075" s="37">
        <v>11</v>
      </c>
      <c r="E1075" s="49">
        <f>Data!J1075</f>
        <v>8</v>
      </c>
      <c r="F1075" s="49">
        <f>+Data!I1075</f>
        <v>4.3520000000000003</v>
      </c>
      <c r="G1075" s="31">
        <f>+NEM!G1075</f>
        <v>669.68400000000008</v>
      </c>
      <c r="H1075" s="31">
        <f>NoSolar!E1075</f>
        <v>699.29600000000005</v>
      </c>
      <c r="I1075" s="31">
        <f>+NEM!M1075</f>
        <v>669.68400000000008</v>
      </c>
      <c r="J1075" s="31">
        <f>+NB.Hour!E1075</f>
        <v>673.26800000000003</v>
      </c>
      <c r="K1075" s="67">
        <v>0</v>
      </c>
      <c r="L1075" s="31">
        <f>+-MIN(NEM!G1075,0)</f>
        <v>0</v>
      </c>
      <c r="M1075" s="31">
        <f>NB.Hour!H1075</f>
        <v>3.5840000000000001</v>
      </c>
      <c r="N1075" s="33">
        <f>NoSolar!H1075</f>
        <v>66.252701632000012</v>
      </c>
      <c r="O1075" s="33">
        <f>+NEM!P1075</f>
        <v>63.447201528000015</v>
      </c>
      <c r="P1075" s="33">
        <f>+NB.Hour!N1075</f>
        <v>63.651245816000007</v>
      </c>
      <c r="Q1075" s="22">
        <f>+SUM(N1075,MAX($E1075-20,0)*INDEX(Inputs!$F$24:$F$35,MATCH($D1075,Inputs!$B$24:$B$35,0)),MAX($F1075-20,0)*INDEX(Inputs!$G$24:$G$35,MATCH($D1075,Inputs!$B$24:$B$35,0)))</f>
        <v>66.252701632000012</v>
      </c>
      <c r="R1075" s="22">
        <f>+SUM(O1075,MAX($E1075-20,0)*INDEX(Inputs!$F$24:$F$35,MATCH($D1075,Inputs!$B$24:$B$35,0)),MAX($F1075-20,0)*INDEX(Inputs!$G$24:$G$35,MATCH($D1075,Inputs!$B$24:$B$35,0)))</f>
        <v>63.447201528000015</v>
      </c>
      <c r="S1075" s="22">
        <f>+SUM(P1075,MAX($E1075-20,0)*INDEX(Inputs!$F$24:$F$35,MATCH($D1075,Inputs!$B$24:$B$35,0)),MAX($F1075-20,0)*INDEX(Inputs!$G$24:$G$35,MATCH($D1075,Inputs!$B$24:$B$35,0)))</f>
        <v>63.651245816000007</v>
      </c>
      <c r="U1075" s="19"/>
    </row>
    <row r="1076" spans="2:21" s="46" customFormat="1" x14ac:dyDescent="0.25">
      <c r="B1076" s="48" t="s">
        <v>187</v>
      </c>
      <c r="C1076" s="8">
        <v>2021</v>
      </c>
      <c r="D1076" s="37">
        <v>12</v>
      </c>
      <c r="E1076" s="49">
        <f>Data!J1076</f>
        <v>8</v>
      </c>
      <c r="F1076" s="49">
        <f>+Data!I1076</f>
        <v>4.6719999999999997</v>
      </c>
      <c r="G1076" s="31">
        <f>+NEM!G1076</f>
        <v>646.05099999999993</v>
      </c>
      <c r="H1076" s="31">
        <f>NoSolar!E1076</f>
        <v>655.45899999999995</v>
      </c>
      <c r="I1076" s="31">
        <f>+NEM!M1076</f>
        <v>646.05099999999993</v>
      </c>
      <c r="J1076" s="31">
        <f>+NB.Hour!E1076</f>
        <v>646.3069999999999</v>
      </c>
      <c r="K1076" s="67">
        <v>0</v>
      </c>
      <c r="L1076" s="31">
        <f>+-MIN(NEM!G1076,0)</f>
        <v>0</v>
      </c>
      <c r="M1076" s="31">
        <f>NB.Hour!H1076</f>
        <v>0.25600000000000001</v>
      </c>
      <c r="N1076" s="33">
        <f>NoSolar!H1076</f>
        <v>62.099496578</v>
      </c>
      <c r="O1076" s="33">
        <f>+NEM!P1076</f>
        <v>61.208163841999998</v>
      </c>
      <c r="P1076" s="33">
        <f>+NB.Hour!N1076</f>
        <v>61.222738433999993</v>
      </c>
      <c r="Q1076" s="22">
        <f>+SUM(N1076,MAX($E1076-20,0)*INDEX(Inputs!$F$24:$F$35,MATCH($D1076,Inputs!$B$24:$B$35,0)),MAX($F1076-20,0)*INDEX(Inputs!$G$24:$G$35,MATCH($D1076,Inputs!$B$24:$B$35,0)))</f>
        <v>62.099496578</v>
      </c>
      <c r="R1076" s="22">
        <f>+SUM(O1076,MAX($E1076-20,0)*INDEX(Inputs!$F$24:$F$35,MATCH($D1076,Inputs!$B$24:$B$35,0)),MAX($F1076-20,0)*INDEX(Inputs!$G$24:$G$35,MATCH($D1076,Inputs!$B$24:$B$35,0)))</f>
        <v>61.208163841999998</v>
      </c>
      <c r="S1076" s="22">
        <f>+SUM(P1076,MAX($E1076-20,0)*INDEX(Inputs!$F$24:$F$35,MATCH($D1076,Inputs!$B$24:$B$35,0)),MAX($F1076-20,0)*INDEX(Inputs!$G$24:$G$35,MATCH($D1076,Inputs!$B$24:$B$35,0)))</f>
        <v>61.222738433999993</v>
      </c>
      <c r="U1076" s="19"/>
    </row>
    <row r="1077" spans="2:21" s="46" customFormat="1" x14ac:dyDescent="0.25">
      <c r="B1077" s="48" t="s">
        <v>188</v>
      </c>
      <c r="C1077" s="8">
        <v>2021</v>
      </c>
      <c r="D1077" s="37">
        <v>1</v>
      </c>
      <c r="E1077" s="49">
        <f>Data!J1077</f>
        <v>20</v>
      </c>
      <c r="F1077" s="49">
        <f>+Data!I1077</f>
        <v>11.875999999999999</v>
      </c>
      <c r="G1077" s="31">
        <f>+NEM!G1077</f>
        <v>4381.9400000000005</v>
      </c>
      <c r="H1077" s="31">
        <f>NoSolar!E1077</f>
        <v>5477.0280000000002</v>
      </c>
      <c r="I1077" s="31">
        <f>+NEM!M1077</f>
        <v>4381.9400000000005</v>
      </c>
      <c r="J1077" s="31">
        <f>+NB.Hour!E1077</f>
        <v>4490.6279999999997</v>
      </c>
      <c r="K1077" s="67">
        <v>0</v>
      </c>
      <c r="L1077" s="31">
        <f>+-MIN(NEM!G1077,0)</f>
        <v>0</v>
      </c>
      <c r="M1077" s="31">
        <f>NB.Hour!H1077</f>
        <v>108.688</v>
      </c>
      <c r="N1077" s="33">
        <f>NoSolar!H1077</f>
        <v>343.15472948800004</v>
      </c>
      <c r="O1077" s="33">
        <f>+NEM!P1077</f>
        <v>294.75622024000006</v>
      </c>
      <c r="P1077" s="33">
        <f>+NB.Hour!N1077</f>
        <v>295.45030180800001</v>
      </c>
      <c r="Q1077" s="22">
        <f>+SUM(N1077,MAX($E1077-20,0)*INDEX(Inputs!$F$24:$F$35,MATCH($D1077,Inputs!$B$24:$B$35,0)),MAX($F1077-20,0)*INDEX(Inputs!$G$24:$G$35,MATCH($D1077,Inputs!$B$24:$B$35,0)))</f>
        <v>343.15472948800004</v>
      </c>
      <c r="R1077" s="22">
        <f>+SUM(O1077,MAX($E1077-20,0)*INDEX(Inputs!$F$24:$F$35,MATCH($D1077,Inputs!$B$24:$B$35,0)),MAX($F1077-20,0)*INDEX(Inputs!$G$24:$G$35,MATCH($D1077,Inputs!$B$24:$B$35,0)))</f>
        <v>294.75622024000006</v>
      </c>
      <c r="S1077" s="22">
        <f>+SUM(P1077,MAX($E1077-20,0)*INDEX(Inputs!$F$24:$F$35,MATCH($D1077,Inputs!$B$24:$B$35,0)),MAX($F1077-20,0)*INDEX(Inputs!$G$24:$G$35,MATCH($D1077,Inputs!$B$24:$B$35,0)))</f>
        <v>295.45030180800001</v>
      </c>
      <c r="U1077" s="19"/>
    </row>
    <row r="1078" spans="2:21" s="46" customFormat="1" x14ac:dyDescent="0.25">
      <c r="B1078" s="48" t="s">
        <v>188</v>
      </c>
      <c r="C1078" s="8">
        <v>2021</v>
      </c>
      <c r="D1078" s="37">
        <v>2</v>
      </c>
      <c r="E1078" s="49">
        <f>Data!J1078</f>
        <v>20</v>
      </c>
      <c r="F1078" s="49">
        <f>+Data!I1078</f>
        <v>11.875999999999999</v>
      </c>
      <c r="G1078" s="31">
        <f>+NEM!G1078</f>
        <v>3686.232</v>
      </c>
      <c r="H1078" s="31">
        <f>NoSolar!E1078</f>
        <v>5054.2640000000001</v>
      </c>
      <c r="I1078" s="31">
        <f>+NEM!M1078</f>
        <v>3686.232</v>
      </c>
      <c r="J1078" s="31">
        <f>+NB.Hour!E1078</f>
        <v>3900.56</v>
      </c>
      <c r="K1078" s="67">
        <v>0</v>
      </c>
      <c r="L1078" s="31">
        <f>+-MIN(NEM!G1078,0)</f>
        <v>0</v>
      </c>
      <c r="M1078" s="31">
        <f>NB.Hour!H1078</f>
        <v>214.328</v>
      </c>
      <c r="N1078" s="33">
        <f>NoSolar!H1078</f>
        <v>324.47025174400005</v>
      </c>
      <c r="O1078" s="33">
        <f>+NEM!P1078</f>
        <v>264.00870947200002</v>
      </c>
      <c r="P1078" s="33">
        <f>+NB.Hour!N1078</f>
        <v>265.37740808000001</v>
      </c>
      <c r="Q1078" s="22">
        <f>+SUM(N1078,MAX($E1078-20,0)*INDEX(Inputs!$F$24:$F$35,MATCH($D1078,Inputs!$B$24:$B$35,0)),MAX($F1078-20,0)*INDEX(Inputs!$G$24:$G$35,MATCH($D1078,Inputs!$B$24:$B$35,0)))</f>
        <v>324.47025174400005</v>
      </c>
      <c r="R1078" s="22">
        <f>+SUM(O1078,MAX($E1078-20,0)*INDEX(Inputs!$F$24:$F$35,MATCH($D1078,Inputs!$B$24:$B$35,0)),MAX($F1078-20,0)*INDEX(Inputs!$G$24:$G$35,MATCH($D1078,Inputs!$B$24:$B$35,0)))</f>
        <v>264.00870947200002</v>
      </c>
      <c r="S1078" s="22">
        <f>+SUM(P1078,MAX($E1078-20,0)*INDEX(Inputs!$F$24:$F$35,MATCH($D1078,Inputs!$B$24:$B$35,0)),MAX($F1078-20,0)*INDEX(Inputs!$G$24:$G$35,MATCH($D1078,Inputs!$B$24:$B$35,0)))</f>
        <v>265.37740808000001</v>
      </c>
      <c r="U1078" s="19"/>
    </row>
    <row r="1079" spans="2:21" s="46" customFormat="1" x14ac:dyDescent="0.25">
      <c r="B1079" s="48" t="s">
        <v>188</v>
      </c>
      <c r="C1079" s="8">
        <v>2021</v>
      </c>
      <c r="D1079" s="37">
        <v>3</v>
      </c>
      <c r="E1079" s="49">
        <f>Data!J1079</f>
        <v>20</v>
      </c>
      <c r="F1079" s="49">
        <f>+Data!I1079</f>
        <v>38.411999999999999</v>
      </c>
      <c r="G1079" s="31">
        <f>+NEM!G1079</f>
        <v>1122.2719999999999</v>
      </c>
      <c r="H1079" s="31">
        <f>NoSolar!E1079</f>
        <v>4777.0320000000002</v>
      </c>
      <c r="I1079" s="31">
        <f>+NEM!M1079</f>
        <v>1122.2719999999999</v>
      </c>
      <c r="J1079" s="31">
        <f>+NB.Hour!E1079</f>
        <v>2837.8959999999997</v>
      </c>
      <c r="K1079" s="67">
        <v>0</v>
      </c>
      <c r="L1079" s="31">
        <f>+-MIN(NEM!G1079,0)</f>
        <v>0</v>
      </c>
      <c r="M1079" s="31">
        <f>NB.Hour!H1079</f>
        <v>1715.624</v>
      </c>
      <c r="N1079" s="33">
        <f>NoSolar!H1079</f>
        <v>312.21770627199999</v>
      </c>
      <c r="O1079" s="33">
        <f>+NEM!P1079</f>
        <v>106.326293824</v>
      </c>
      <c r="P1079" s="33">
        <f>+NB.Hour!N1079</f>
        <v>161.64790817599999</v>
      </c>
      <c r="Q1079" s="22">
        <f>+SUM(N1079,MAX($E1079-20,0)*INDEX(Inputs!$F$24:$F$35,MATCH($D1079,Inputs!$B$24:$B$35,0)),MAX($F1079-20,0)*INDEX(Inputs!$G$24:$G$35,MATCH($D1079,Inputs!$B$24:$B$35,0)))</f>
        <v>394.15110627199999</v>
      </c>
      <c r="R1079" s="22">
        <f>+SUM(O1079,MAX($E1079-20,0)*INDEX(Inputs!$F$24:$F$35,MATCH($D1079,Inputs!$B$24:$B$35,0)),MAX($F1079-20,0)*INDEX(Inputs!$G$24:$G$35,MATCH($D1079,Inputs!$B$24:$B$35,0)))</f>
        <v>188.25969382400001</v>
      </c>
      <c r="S1079" s="22">
        <f>+SUM(P1079,MAX($E1079-20,0)*INDEX(Inputs!$F$24:$F$35,MATCH($D1079,Inputs!$B$24:$B$35,0)),MAX($F1079-20,0)*INDEX(Inputs!$G$24:$G$35,MATCH($D1079,Inputs!$B$24:$B$35,0)))</f>
        <v>243.58130817599999</v>
      </c>
      <c r="U1079" s="19"/>
    </row>
    <row r="1080" spans="2:21" s="46" customFormat="1" x14ac:dyDescent="0.25">
      <c r="B1080" s="48" t="s">
        <v>188</v>
      </c>
      <c r="C1080" s="8">
        <v>2021</v>
      </c>
      <c r="D1080" s="37">
        <v>4</v>
      </c>
      <c r="E1080" s="49">
        <f>Data!J1080</f>
        <v>20</v>
      </c>
      <c r="F1080" s="49">
        <f>+Data!I1080</f>
        <v>9.0920000000000005</v>
      </c>
      <c r="G1080" s="31">
        <f>+NEM!G1080</f>
        <v>-1278.0040000000004</v>
      </c>
      <c r="H1080" s="31">
        <f>NoSolar!E1080</f>
        <v>3601.3719999999998</v>
      </c>
      <c r="I1080" s="31">
        <f>+NEM!M1080</f>
        <v>0</v>
      </c>
      <c r="J1080" s="31">
        <f>+NB.Hour!E1080</f>
        <v>1900.3440000000001</v>
      </c>
      <c r="K1080" s="67">
        <v>0</v>
      </c>
      <c r="L1080" s="31">
        <f>+-MIN(NEM!G1080,0)</f>
        <v>1278.0040000000004</v>
      </c>
      <c r="M1080" s="31">
        <f>NB.Hour!H1080</f>
        <v>3178.348</v>
      </c>
      <c r="N1080" s="33">
        <f>NoSolar!H1080</f>
        <v>260.25823691200003</v>
      </c>
      <c r="O1080" s="33">
        <f>+NEM!P1080</f>
        <v>0</v>
      </c>
      <c r="P1080" s="33">
        <f>+NB.Hour!N1080</f>
        <v>59.869053368000024</v>
      </c>
      <c r="Q1080" s="22">
        <f>+SUM(N1080,MAX($E1080-20,0)*INDEX(Inputs!$F$24:$F$35,MATCH($D1080,Inputs!$B$24:$B$35,0)),MAX($F1080-20,0)*INDEX(Inputs!$G$24:$G$35,MATCH($D1080,Inputs!$B$24:$B$35,0)))</f>
        <v>260.25823691200003</v>
      </c>
      <c r="R1080" s="22">
        <f>+SUM(O1080,MAX($E1080-20,0)*INDEX(Inputs!$F$24:$F$35,MATCH($D1080,Inputs!$B$24:$B$35,0)),MAX($F1080-20,0)*INDEX(Inputs!$G$24:$G$35,MATCH($D1080,Inputs!$B$24:$B$35,0)))</f>
        <v>0</v>
      </c>
      <c r="S1080" s="22">
        <f>+SUM(P1080,MAX($E1080-20,0)*INDEX(Inputs!$F$24:$F$35,MATCH($D1080,Inputs!$B$24:$B$35,0)),MAX($F1080-20,0)*INDEX(Inputs!$G$24:$G$35,MATCH($D1080,Inputs!$B$24:$B$35,0)))</f>
        <v>59.869053368000024</v>
      </c>
      <c r="U1080" s="19"/>
    </row>
    <row r="1081" spans="2:21" s="46" customFormat="1" x14ac:dyDescent="0.25">
      <c r="B1081" s="48" t="s">
        <v>188</v>
      </c>
      <c r="C1081" s="8">
        <v>2021</v>
      </c>
      <c r="D1081" s="37">
        <v>5</v>
      </c>
      <c r="E1081" s="49">
        <f>Data!J1081</f>
        <v>20</v>
      </c>
      <c r="F1081" s="49">
        <f>+Data!I1081</f>
        <v>8.516</v>
      </c>
      <c r="G1081" s="31">
        <f>+NEM!G1081</f>
        <v>-1797.54</v>
      </c>
      <c r="H1081" s="31">
        <f>NoSolar!E1081</f>
        <v>3501.1959999999999</v>
      </c>
      <c r="I1081" s="31">
        <f>+NEM!M1081</f>
        <v>0</v>
      </c>
      <c r="J1081" s="31">
        <f>+NB.Hour!E1081</f>
        <v>1731.3159999999903</v>
      </c>
      <c r="K1081" s="67">
        <v>0</v>
      </c>
      <c r="L1081" s="31">
        <f>+-MIN(NEM!G1081,0)</f>
        <v>1797.54</v>
      </c>
      <c r="M1081" s="31">
        <f>NB.Hour!H1081</f>
        <v>3528.8559999999902</v>
      </c>
      <c r="N1081" s="33">
        <f>NoSolar!H1081</f>
        <v>255.83085841600001</v>
      </c>
      <c r="O1081" s="33">
        <f>+NEM!P1081</f>
        <v>0</v>
      </c>
      <c r="P1081" s="33">
        <f>+NB.Hour!N1081</f>
        <v>30.602295111999439</v>
      </c>
      <c r="Q1081" s="22">
        <f>+SUM(N1081,MAX($E1081-20,0)*INDEX(Inputs!$F$24:$F$35,MATCH($D1081,Inputs!$B$24:$B$35,0)),MAX($F1081-20,0)*INDEX(Inputs!$G$24:$G$35,MATCH($D1081,Inputs!$B$24:$B$35,0)))</f>
        <v>255.83085841600001</v>
      </c>
      <c r="R1081" s="22">
        <f>+SUM(O1081,MAX($E1081-20,0)*INDEX(Inputs!$F$24:$F$35,MATCH($D1081,Inputs!$B$24:$B$35,0)),MAX($F1081-20,0)*INDEX(Inputs!$G$24:$G$35,MATCH($D1081,Inputs!$B$24:$B$35,0)))</f>
        <v>0</v>
      </c>
      <c r="S1081" s="22">
        <f>+SUM(P1081,MAX($E1081-20,0)*INDEX(Inputs!$F$24:$F$35,MATCH($D1081,Inputs!$B$24:$B$35,0)),MAX($F1081-20,0)*INDEX(Inputs!$G$24:$G$35,MATCH($D1081,Inputs!$B$24:$B$35,0)))</f>
        <v>30.602295111999439</v>
      </c>
      <c r="U1081" s="19"/>
    </row>
    <row r="1082" spans="2:21" s="46" customFormat="1" x14ac:dyDescent="0.25">
      <c r="B1082" s="48" t="s">
        <v>188</v>
      </c>
      <c r="C1082" s="8">
        <v>2021</v>
      </c>
      <c r="D1082" s="37">
        <v>6</v>
      </c>
      <c r="E1082" s="49">
        <f>Data!J1082</f>
        <v>19</v>
      </c>
      <c r="F1082" s="49">
        <f>+Data!I1082</f>
        <v>16.056000000000001</v>
      </c>
      <c r="G1082" s="31">
        <f>+NEM!G1082</f>
        <v>-886.99180000000069</v>
      </c>
      <c r="H1082" s="31">
        <f>NoSolar!E1082</f>
        <v>5019.4399999999996</v>
      </c>
      <c r="I1082" s="31">
        <f>+NEM!M1082</f>
        <v>0</v>
      </c>
      <c r="J1082" s="31">
        <f>+NB.Hour!E1082</f>
        <v>2296.9876999999992</v>
      </c>
      <c r="K1082" s="67">
        <v>0</v>
      </c>
      <c r="L1082" s="31">
        <f>+-MIN(NEM!G1082,0)</f>
        <v>886.99180000000069</v>
      </c>
      <c r="M1082" s="31">
        <f>NB.Hour!H1082</f>
        <v>3183.9794999999999</v>
      </c>
      <c r="N1082" s="33">
        <f>NoSolar!H1082</f>
        <v>357.59503903999996</v>
      </c>
      <c r="O1082" s="33">
        <f>+NEM!P1082</f>
        <v>0</v>
      </c>
      <c r="P1082" s="33">
        <f>+NB.Hour!N1082</f>
        <v>104.58178789819996</v>
      </c>
      <c r="Q1082" s="22">
        <f>+SUM(N1082,MAX($E1082-20,0)*INDEX(Inputs!$F$24:$F$35,MATCH($D1082,Inputs!$B$24:$B$35,0)),MAX($F1082-20,0)*INDEX(Inputs!$G$24:$G$35,MATCH($D1082,Inputs!$B$24:$B$35,0)))</f>
        <v>357.59503903999996</v>
      </c>
      <c r="R1082" s="22">
        <f>+SUM(O1082,MAX($E1082-20,0)*INDEX(Inputs!$F$24:$F$35,MATCH($D1082,Inputs!$B$24:$B$35,0)),MAX($F1082-20,0)*INDEX(Inputs!$G$24:$G$35,MATCH($D1082,Inputs!$B$24:$B$35,0)))</f>
        <v>0</v>
      </c>
      <c r="S1082" s="22">
        <f>+SUM(P1082,MAX($E1082-20,0)*INDEX(Inputs!$F$24:$F$35,MATCH($D1082,Inputs!$B$24:$B$35,0)),MAX($F1082-20,0)*INDEX(Inputs!$G$24:$G$35,MATCH($D1082,Inputs!$B$24:$B$35,0)))</f>
        <v>104.58178789819996</v>
      </c>
      <c r="U1082" s="19"/>
    </row>
    <row r="1083" spans="2:21" s="46" customFormat="1" x14ac:dyDescent="0.25">
      <c r="B1083" s="48" t="s">
        <v>188</v>
      </c>
      <c r="C1083" s="8">
        <v>2021</v>
      </c>
      <c r="D1083" s="37">
        <v>7</v>
      </c>
      <c r="E1083" s="49">
        <f>Data!J1083</f>
        <v>20</v>
      </c>
      <c r="F1083" s="49">
        <f>+Data!I1083</f>
        <v>19.904</v>
      </c>
      <c r="G1083" s="31">
        <f>+NEM!G1083</f>
        <v>974.47200000000066</v>
      </c>
      <c r="H1083" s="31">
        <f>NoSolar!E1083</f>
        <v>5965.1440000000002</v>
      </c>
      <c r="I1083" s="31">
        <f>+NEM!M1083</f>
        <v>0</v>
      </c>
      <c r="J1083" s="31">
        <f>+NB.Hour!E1083</f>
        <v>2965.8960000000002</v>
      </c>
      <c r="K1083" s="67">
        <v>0</v>
      </c>
      <c r="L1083" s="31">
        <f>+-MIN(NEM!G1083,0)</f>
        <v>0</v>
      </c>
      <c r="M1083" s="31">
        <f>NB.Hour!H1083</f>
        <v>1991.424</v>
      </c>
      <c r="N1083" s="33">
        <f>NoSolar!H1083</f>
        <v>403.66595510400003</v>
      </c>
      <c r="O1083" s="33">
        <f>+NEM!P1083</f>
        <v>0</v>
      </c>
      <c r="P1083" s="33">
        <f>+NB.Hour!N1083</f>
        <v>182.25884809599998</v>
      </c>
      <c r="Q1083" s="22">
        <f>+SUM(N1083,MAX($E1083-20,0)*INDEX(Inputs!$F$24:$F$35,MATCH($D1083,Inputs!$B$24:$B$35,0)),MAX($F1083-20,0)*INDEX(Inputs!$G$24:$G$35,MATCH($D1083,Inputs!$B$24:$B$35,0)))</f>
        <v>403.66595510400003</v>
      </c>
      <c r="R1083" s="22">
        <f>+SUM(O1083,MAX($E1083-20,0)*INDEX(Inputs!$F$24:$F$35,MATCH($D1083,Inputs!$B$24:$B$35,0)),MAX($F1083-20,0)*INDEX(Inputs!$G$24:$G$35,MATCH($D1083,Inputs!$B$24:$B$35,0)))</f>
        <v>0</v>
      </c>
      <c r="S1083" s="22">
        <f>+SUM(P1083,MAX($E1083-20,0)*INDEX(Inputs!$F$24:$F$35,MATCH($D1083,Inputs!$B$24:$B$35,0)),MAX($F1083-20,0)*INDEX(Inputs!$G$24:$G$35,MATCH($D1083,Inputs!$B$24:$B$35,0)))</f>
        <v>182.25884809599998</v>
      </c>
      <c r="U1083" s="19"/>
    </row>
    <row r="1084" spans="2:21" s="46" customFormat="1" x14ac:dyDescent="0.25">
      <c r="B1084" s="48" t="s">
        <v>188</v>
      </c>
      <c r="C1084" s="8">
        <v>2021</v>
      </c>
      <c r="D1084" s="37">
        <v>8</v>
      </c>
      <c r="E1084" s="49">
        <f>Data!J1084</f>
        <v>20</v>
      </c>
      <c r="F1084" s="49">
        <f>+Data!I1084</f>
        <v>25.803999999999998</v>
      </c>
      <c r="G1084" s="31">
        <f>+NEM!G1084</f>
        <v>346.90799999999945</v>
      </c>
      <c r="H1084" s="31">
        <f>NoSolar!E1084</f>
        <v>5033.7</v>
      </c>
      <c r="I1084" s="31">
        <f>+NEM!M1084</f>
        <v>0</v>
      </c>
      <c r="J1084" s="31">
        <f>+NB.Hour!E1084</f>
        <v>2592.3639999999996</v>
      </c>
      <c r="K1084" s="67">
        <v>0</v>
      </c>
      <c r="L1084" s="31">
        <f>+-MIN(NEM!G1084,0)</f>
        <v>0</v>
      </c>
      <c r="M1084" s="31">
        <f>NB.Hour!H1084</f>
        <v>2245.4560000000001</v>
      </c>
      <c r="N1084" s="33">
        <f>NoSolar!H1084</f>
        <v>358.28972920000001</v>
      </c>
      <c r="O1084" s="33">
        <f>+NEM!P1084</f>
        <v>0</v>
      </c>
      <c r="P1084" s="33">
        <f>+NB.Hour!N1084</f>
        <v>154.45691326399998</v>
      </c>
      <c r="Q1084" s="22">
        <f>+SUM(N1084,MAX($E1084-20,0)*INDEX(Inputs!$F$24:$F$35,MATCH($D1084,Inputs!$B$24:$B$35,0)),MAX($F1084-20,0)*INDEX(Inputs!$G$24:$G$35,MATCH($D1084,Inputs!$B$24:$B$35,0)))</f>
        <v>393.4619692</v>
      </c>
      <c r="R1084" s="22">
        <f>+SUM(O1084,MAX($E1084-20,0)*INDEX(Inputs!$F$24:$F$35,MATCH($D1084,Inputs!$B$24:$B$35,0)),MAX($F1084-20,0)*INDEX(Inputs!$G$24:$G$35,MATCH($D1084,Inputs!$B$24:$B$35,0)))</f>
        <v>35.172239999999988</v>
      </c>
      <c r="S1084" s="22">
        <f>+SUM(P1084,MAX($E1084-20,0)*INDEX(Inputs!$F$24:$F$35,MATCH($D1084,Inputs!$B$24:$B$35,0)),MAX($F1084-20,0)*INDEX(Inputs!$G$24:$G$35,MATCH($D1084,Inputs!$B$24:$B$35,0)))</f>
        <v>189.62915326399997</v>
      </c>
      <c r="U1084" s="19"/>
    </row>
    <row r="1085" spans="2:21" s="46" customFormat="1" x14ac:dyDescent="0.25">
      <c r="B1085" s="48" t="s">
        <v>188</v>
      </c>
      <c r="C1085" s="8">
        <v>2021</v>
      </c>
      <c r="D1085" s="37">
        <v>9</v>
      </c>
      <c r="E1085" s="49">
        <f>Data!J1085</f>
        <v>18</v>
      </c>
      <c r="F1085" s="49">
        <f>+Data!I1085</f>
        <v>40.963999999999999</v>
      </c>
      <c r="G1085" s="31">
        <f>+NEM!G1085</f>
        <v>-77.304000000000087</v>
      </c>
      <c r="H1085" s="31">
        <f>NoSolar!E1085</f>
        <v>3748.58</v>
      </c>
      <c r="I1085" s="31">
        <f>+NEM!M1085</f>
        <v>0</v>
      </c>
      <c r="J1085" s="31">
        <f>+NB.Hour!E1085</f>
        <v>2126.864</v>
      </c>
      <c r="K1085" s="67">
        <v>0</v>
      </c>
      <c r="L1085" s="31">
        <f>+-MIN(NEM!G1085,0)</f>
        <v>77.304000000000087</v>
      </c>
      <c r="M1085" s="31">
        <f>NB.Hour!H1085</f>
        <v>2204.1680000000001</v>
      </c>
      <c r="N1085" s="33">
        <f>NoSolar!H1085</f>
        <v>266.76424168</v>
      </c>
      <c r="O1085" s="33">
        <f>+NEM!P1085</f>
        <v>0</v>
      </c>
      <c r="P1085" s="33">
        <f>+NB.Hour!N1085</f>
        <v>111.75128926400001</v>
      </c>
      <c r="Q1085" s="22">
        <f>+SUM(N1085,MAX($E1085-20,0)*INDEX(Inputs!$F$24:$F$35,MATCH($D1085,Inputs!$B$24:$B$35,0)),MAX($F1085-20,0)*INDEX(Inputs!$G$24:$G$35,MATCH($D1085,Inputs!$B$24:$B$35,0)))</f>
        <v>360.05404168000001</v>
      </c>
      <c r="R1085" s="22">
        <f>+SUM(O1085,MAX($E1085-20,0)*INDEX(Inputs!$F$24:$F$35,MATCH($D1085,Inputs!$B$24:$B$35,0)),MAX($F1085-20,0)*INDEX(Inputs!$G$24:$G$35,MATCH($D1085,Inputs!$B$24:$B$35,0)))</f>
        <v>93.2898</v>
      </c>
      <c r="S1085" s="22">
        <f>+SUM(P1085,MAX($E1085-20,0)*INDEX(Inputs!$F$24:$F$35,MATCH($D1085,Inputs!$B$24:$B$35,0)),MAX($F1085-20,0)*INDEX(Inputs!$G$24:$G$35,MATCH($D1085,Inputs!$B$24:$B$35,0)))</f>
        <v>205.04108926399999</v>
      </c>
      <c r="U1085" s="19"/>
    </row>
    <row r="1086" spans="2:21" s="46" customFormat="1" x14ac:dyDescent="0.25">
      <c r="B1086" s="48" t="s">
        <v>188</v>
      </c>
      <c r="C1086" s="8">
        <v>2021</v>
      </c>
      <c r="D1086" s="37">
        <v>10</v>
      </c>
      <c r="E1086" s="49">
        <f>Data!J1086</f>
        <v>18</v>
      </c>
      <c r="F1086" s="49">
        <f>+Data!I1086</f>
        <v>8.7639999999999993</v>
      </c>
      <c r="G1086" s="31">
        <f>+NEM!G1086</f>
        <v>1540.6440000000002</v>
      </c>
      <c r="H1086" s="31">
        <f>NoSolar!E1086</f>
        <v>3969.3040000000001</v>
      </c>
      <c r="I1086" s="31">
        <f>+NEM!M1086</f>
        <v>0</v>
      </c>
      <c r="J1086" s="31">
        <f>+NB.Hour!E1086</f>
        <v>2634.7280000000001</v>
      </c>
      <c r="K1086" s="67">
        <v>0</v>
      </c>
      <c r="L1086" s="31">
        <f>+-MIN(NEM!G1086,0)</f>
        <v>0</v>
      </c>
      <c r="M1086" s="31">
        <f>NB.Hour!H1086</f>
        <v>1094.0840000000001</v>
      </c>
      <c r="N1086" s="33">
        <f>NoSolar!H1086</f>
        <v>276.51935958400003</v>
      </c>
      <c r="O1086" s="33">
        <f>+NEM!P1086</f>
        <v>0</v>
      </c>
      <c r="P1086" s="33">
        <f>+NB.Hour!N1086</f>
        <v>176.16912264799998</v>
      </c>
      <c r="Q1086" s="22">
        <f>+SUM(N1086,MAX($E1086-20,0)*INDEX(Inputs!$F$24:$F$35,MATCH($D1086,Inputs!$B$24:$B$35,0)),MAX($F1086-20,0)*INDEX(Inputs!$G$24:$G$35,MATCH($D1086,Inputs!$B$24:$B$35,0)))</f>
        <v>276.51935958400003</v>
      </c>
      <c r="R1086" s="22">
        <f>+SUM(O1086,MAX($E1086-20,0)*INDEX(Inputs!$F$24:$F$35,MATCH($D1086,Inputs!$B$24:$B$35,0)),MAX($F1086-20,0)*INDEX(Inputs!$G$24:$G$35,MATCH($D1086,Inputs!$B$24:$B$35,0)))</f>
        <v>0</v>
      </c>
      <c r="S1086" s="22">
        <f>+SUM(P1086,MAX($E1086-20,0)*INDEX(Inputs!$F$24:$F$35,MATCH($D1086,Inputs!$B$24:$B$35,0)),MAX($F1086-20,0)*INDEX(Inputs!$G$24:$G$35,MATCH($D1086,Inputs!$B$24:$B$35,0)))</f>
        <v>176.16912264799998</v>
      </c>
      <c r="U1086" s="19"/>
    </row>
    <row r="1087" spans="2:21" s="46" customFormat="1" x14ac:dyDescent="0.25">
      <c r="B1087" s="48" t="s">
        <v>188</v>
      </c>
      <c r="C1087" s="8">
        <v>2021</v>
      </c>
      <c r="D1087" s="37">
        <v>11</v>
      </c>
      <c r="E1087" s="49">
        <f>Data!J1087</f>
        <v>18</v>
      </c>
      <c r="F1087" s="49">
        <f>+Data!I1087</f>
        <v>9.9120000000000008</v>
      </c>
      <c r="G1087" s="31">
        <f>+NEM!G1087</f>
        <v>3113.6500000000005</v>
      </c>
      <c r="H1087" s="31">
        <f>NoSolar!E1087</f>
        <v>4544.1360000000004</v>
      </c>
      <c r="I1087" s="31">
        <f>+NEM!M1087</f>
        <v>1935.8341999999998</v>
      </c>
      <c r="J1087" s="31">
        <f>+NB.Hour!E1087</f>
        <v>3409.7940000000008</v>
      </c>
      <c r="K1087" s="67">
        <v>0</v>
      </c>
      <c r="L1087" s="31">
        <f>+-MIN(NEM!G1087,0)</f>
        <v>0</v>
      </c>
      <c r="M1087" s="31">
        <f>NB.Hour!H1087</f>
        <v>296.14400000000001</v>
      </c>
      <c r="N1087" s="33">
        <f>NoSolar!H1087</f>
        <v>301.92463465600002</v>
      </c>
      <c r="O1087" s="33">
        <f>+NEM!P1087</f>
        <v>183.4048037764</v>
      </c>
      <c r="P1087" s="33">
        <f>+NB.Hour!N1087</f>
        <v>240.59405098400003</v>
      </c>
      <c r="Q1087" s="22">
        <f>+SUM(N1087,MAX($E1087-20,0)*INDEX(Inputs!$F$24:$F$35,MATCH($D1087,Inputs!$B$24:$B$35,0)),MAX($F1087-20,0)*INDEX(Inputs!$G$24:$G$35,MATCH($D1087,Inputs!$B$24:$B$35,0)))</f>
        <v>301.92463465600002</v>
      </c>
      <c r="R1087" s="22">
        <f>+SUM(O1087,MAX($E1087-20,0)*INDEX(Inputs!$F$24:$F$35,MATCH($D1087,Inputs!$B$24:$B$35,0)),MAX($F1087-20,0)*INDEX(Inputs!$G$24:$G$35,MATCH($D1087,Inputs!$B$24:$B$35,0)))</f>
        <v>183.4048037764</v>
      </c>
      <c r="S1087" s="22">
        <f>+SUM(P1087,MAX($E1087-20,0)*INDEX(Inputs!$F$24:$F$35,MATCH($D1087,Inputs!$B$24:$B$35,0)),MAX($F1087-20,0)*INDEX(Inputs!$G$24:$G$35,MATCH($D1087,Inputs!$B$24:$B$35,0)))</f>
        <v>240.59405098400003</v>
      </c>
      <c r="U1087" s="19"/>
    </row>
    <row r="1088" spans="2:21" s="46" customFormat="1" x14ac:dyDescent="0.25">
      <c r="B1088" s="48" t="s">
        <v>188</v>
      </c>
      <c r="C1088" s="8">
        <v>2021</v>
      </c>
      <c r="D1088" s="37">
        <v>12</v>
      </c>
      <c r="E1088" s="49">
        <f>Data!J1088</f>
        <v>18</v>
      </c>
      <c r="F1088" s="49">
        <f>+Data!I1088</f>
        <v>9.1720000000000006</v>
      </c>
      <c r="G1088" s="31">
        <f>+NEM!G1088</f>
        <v>3968.4979999999996</v>
      </c>
      <c r="H1088" s="31">
        <f>NoSolar!E1088</f>
        <v>4720.32</v>
      </c>
      <c r="I1088" s="31">
        <f>+NEM!M1088</f>
        <v>3968.4979999999996</v>
      </c>
      <c r="J1088" s="31">
        <f>+NB.Hour!E1088</f>
        <v>4046.3038999999994</v>
      </c>
      <c r="K1088" s="67">
        <v>0</v>
      </c>
      <c r="L1088" s="31">
        <f>+-MIN(NEM!G1088,0)</f>
        <v>0</v>
      </c>
      <c r="M1088" s="31">
        <f>NB.Hour!H1088</f>
        <v>77.805899999999994</v>
      </c>
      <c r="N1088" s="33">
        <f>NoSolar!H1088</f>
        <v>309.71126271999998</v>
      </c>
      <c r="O1088" s="33">
        <f>+NEM!P1088</f>
        <v>276.48373760799996</v>
      </c>
      <c r="P1088" s="33">
        <f>+NB.Hour!N1088</f>
        <v>276.98060608539993</v>
      </c>
      <c r="Q1088" s="22">
        <f>+SUM(N1088,MAX($E1088-20,0)*INDEX(Inputs!$F$24:$F$35,MATCH($D1088,Inputs!$B$24:$B$35,0)),MAX($F1088-20,0)*INDEX(Inputs!$G$24:$G$35,MATCH($D1088,Inputs!$B$24:$B$35,0)))</f>
        <v>309.71126271999998</v>
      </c>
      <c r="R1088" s="22">
        <f>+SUM(O1088,MAX($E1088-20,0)*INDEX(Inputs!$F$24:$F$35,MATCH($D1088,Inputs!$B$24:$B$35,0)),MAX($F1088-20,0)*INDEX(Inputs!$G$24:$G$35,MATCH($D1088,Inputs!$B$24:$B$35,0)))</f>
        <v>276.48373760799996</v>
      </c>
      <c r="S1088" s="22">
        <f>+SUM(P1088,MAX($E1088-20,0)*INDEX(Inputs!$F$24:$F$35,MATCH($D1088,Inputs!$B$24:$B$35,0)),MAX($F1088-20,0)*INDEX(Inputs!$G$24:$G$35,MATCH($D1088,Inputs!$B$24:$B$35,0)))</f>
        <v>276.98060608539993</v>
      </c>
      <c r="U1088" s="19"/>
    </row>
    <row r="1089" spans="2:21" s="46" customFormat="1" x14ac:dyDescent="0.25">
      <c r="B1089" s="48" t="s">
        <v>189</v>
      </c>
      <c r="C1089" s="8">
        <v>2021</v>
      </c>
      <c r="D1089" s="37">
        <v>1</v>
      </c>
      <c r="E1089" s="49">
        <f>Data!J1089</f>
        <v>10</v>
      </c>
      <c r="F1089" s="49">
        <f>+Data!I1089</f>
        <v>6.0006000000000004</v>
      </c>
      <c r="G1089" s="31">
        <f>+NEM!G1089</f>
        <v>2164.8803000000003</v>
      </c>
      <c r="H1089" s="31">
        <f>NoSolar!E1089</f>
        <v>2311.8883000000001</v>
      </c>
      <c r="I1089" s="31">
        <f>+NEM!M1089</f>
        <v>2164.8803000000003</v>
      </c>
      <c r="J1089" s="31">
        <f>+NB.Hour!E1089</f>
        <v>2164.8802999999998</v>
      </c>
      <c r="K1089" s="67">
        <v>0</v>
      </c>
      <c r="L1089" s="31">
        <f>+-MIN(NEM!G1089,0)</f>
        <v>0</v>
      </c>
      <c r="M1089" s="31">
        <f>NB.Hour!H1089</f>
        <v>0</v>
      </c>
      <c r="N1089" s="33">
        <f>NoSolar!H1089</f>
        <v>203.26821530680002</v>
      </c>
      <c r="O1089" s="33">
        <f>+NEM!P1089</f>
        <v>196.77104973880003</v>
      </c>
      <c r="P1089" s="33">
        <f>+NB.Hour!N1089</f>
        <v>196.7710497388</v>
      </c>
      <c r="Q1089" s="22">
        <f>+SUM(N1089,MAX($E1089-20,0)*INDEX(Inputs!$F$24:$F$35,MATCH($D1089,Inputs!$B$24:$B$35,0)),MAX($F1089-20,0)*INDEX(Inputs!$G$24:$G$35,MATCH($D1089,Inputs!$B$24:$B$35,0)))</f>
        <v>203.26821530680002</v>
      </c>
      <c r="R1089" s="22">
        <f>+SUM(O1089,MAX($E1089-20,0)*INDEX(Inputs!$F$24:$F$35,MATCH($D1089,Inputs!$B$24:$B$35,0)),MAX($F1089-20,0)*INDEX(Inputs!$G$24:$G$35,MATCH($D1089,Inputs!$B$24:$B$35,0)))</f>
        <v>196.77104973880003</v>
      </c>
      <c r="S1089" s="22">
        <f>+SUM(P1089,MAX($E1089-20,0)*INDEX(Inputs!$F$24:$F$35,MATCH($D1089,Inputs!$B$24:$B$35,0)),MAX($F1089-20,0)*INDEX(Inputs!$G$24:$G$35,MATCH($D1089,Inputs!$B$24:$B$35,0)))</f>
        <v>196.7710497388</v>
      </c>
      <c r="U1089" s="19"/>
    </row>
    <row r="1090" spans="2:21" s="46" customFormat="1" x14ac:dyDescent="0.25">
      <c r="B1090" s="48" t="s">
        <v>189</v>
      </c>
      <c r="C1090" s="8">
        <v>2021</v>
      </c>
      <c r="D1090" s="37">
        <v>2</v>
      </c>
      <c r="E1090" s="49">
        <f>Data!J1090</f>
        <v>10</v>
      </c>
      <c r="F1090" s="49">
        <f>+Data!I1090</f>
        <v>6.7378999999999998</v>
      </c>
      <c r="G1090" s="31">
        <f>+NEM!G1090</f>
        <v>2154.1485999999995</v>
      </c>
      <c r="H1090" s="31">
        <f>NoSolar!E1090</f>
        <v>2328.4845999999998</v>
      </c>
      <c r="I1090" s="31">
        <f>+NEM!M1090</f>
        <v>2154.1485999999995</v>
      </c>
      <c r="J1090" s="31">
        <f>+NB.Hour!E1090</f>
        <v>2154.1486</v>
      </c>
      <c r="K1090" s="67">
        <v>0</v>
      </c>
      <c r="L1090" s="31">
        <f>+-MIN(NEM!G1090,0)</f>
        <v>0</v>
      </c>
      <c r="M1090" s="31">
        <f>NB.Hour!H1090</f>
        <v>0</v>
      </c>
      <c r="N1090" s="33">
        <f>NoSolar!H1090</f>
        <v>204.0017053816</v>
      </c>
      <c r="O1090" s="33">
        <f>+NEM!P1090</f>
        <v>196.2967515256</v>
      </c>
      <c r="P1090" s="33">
        <f>+NB.Hour!N1090</f>
        <v>196.2967515256</v>
      </c>
      <c r="Q1090" s="22">
        <f>+SUM(N1090,MAX($E1090-20,0)*INDEX(Inputs!$F$24:$F$35,MATCH($D1090,Inputs!$B$24:$B$35,0)),MAX($F1090-20,0)*INDEX(Inputs!$G$24:$G$35,MATCH($D1090,Inputs!$B$24:$B$35,0)))</f>
        <v>204.0017053816</v>
      </c>
      <c r="R1090" s="22">
        <f>+SUM(O1090,MAX($E1090-20,0)*INDEX(Inputs!$F$24:$F$35,MATCH($D1090,Inputs!$B$24:$B$35,0)),MAX($F1090-20,0)*INDEX(Inputs!$G$24:$G$35,MATCH($D1090,Inputs!$B$24:$B$35,0)))</f>
        <v>196.2967515256</v>
      </c>
      <c r="S1090" s="22">
        <f>+SUM(P1090,MAX($E1090-20,0)*INDEX(Inputs!$F$24:$F$35,MATCH($D1090,Inputs!$B$24:$B$35,0)),MAX($F1090-20,0)*INDEX(Inputs!$G$24:$G$35,MATCH($D1090,Inputs!$B$24:$B$35,0)))</f>
        <v>196.2967515256</v>
      </c>
      <c r="U1090" s="19"/>
    </row>
    <row r="1091" spans="2:21" s="46" customFormat="1" x14ac:dyDescent="0.25">
      <c r="B1091" s="48" t="s">
        <v>189</v>
      </c>
      <c r="C1091" s="8">
        <v>2021</v>
      </c>
      <c r="D1091" s="37">
        <v>3</v>
      </c>
      <c r="E1091" s="49">
        <f>Data!J1091</f>
        <v>10</v>
      </c>
      <c r="F1091" s="49">
        <f>+Data!I1091</f>
        <v>6.9427000000000003</v>
      </c>
      <c r="G1091" s="31">
        <f>+NEM!G1091</f>
        <v>1842.8217</v>
      </c>
      <c r="H1091" s="31">
        <f>NoSolar!E1091</f>
        <v>2219.7656999999999</v>
      </c>
      <c r="I1091" s="31">
        <f>+NEM!M1091</f>
        <v>1842.8217</v>
      </c>
      <c r="J1091" s="31">
        <f>+NB.Hour!E1091</f>
        <v>1845.3769</v>
      </c>
      <c r="K1091" s="67">
        <v>0</v>
      </c>
      <c r="L1091" s="31">
        <f>+-MIN(NEM!G1091,0)</f>
        <v>0</v>
      </c>
      <c r="M1091" s="31">
        <f>NB.Hour!H1091</f>
        <v>2.5552000000000001</v>
      </c>
      <c r="N1091" s="33">
        <f>NoSolar!H1091</f>
        <v>199.1967648772</v>
      </c>
      <c r="O1091" s="33">
        <f>+NEM!P1091</f>
        <v>174.5926135014</v>
      </c>
      <c r="P1091" s="33">
        <f>+NB.Hour!N1091</f>
        <v>174.7380861478</v>
      </c>
      <c r="Q1091" s="22">
        <f>+SUM(N1091,MAX($E1091-20,0)*INDEX(Inputs!$F$24:$F$35,MATCH($D1091,Inputs!$B$24:$B$35,0)),MAX($F1091-20,0)*INDEX(Inputs!$G$24:$G$35,MATCH($D1091,Inputs!$B$24:$B$35,0)))</f>
        <v>199.1967648772</v>
      </c>
      <c r="R1091" s="22">
        <f>+SUM(O1091,MAX($E1091-20,0)*INDEX(Inputs!$F$24:$F$35,MATCH($D1091,Inputs!$B$24:$B$35,0)),MAX($F1091-20,0)*INDEX(Inputs!$G$24:$G$35,MATCH($D1091,Inputs!$B$24:$B$35,0)))</f>
        <v>174.5926135014</v>
      </c>
      <c r="S1091" s="22">
        <f>+SUM(P1091,MAX($E1091-20,0)*INDEX(Inputs!$F$24:$F$35,MATCH($D1091,Inputs!$B$24:$B$35,0)),MAX($F1091-20,0)*INDEX(Inputs!$G$24:$G$35,MATCH($D1091,Inputs!$B$24:$B$35,0)))</f>
        <v>174.7380861478</v>
      </c>
      <c r="U1091" s="19"/>
    </row>
    <row r="1092" spans="2:21" s="46" customFormat="1" x14ac:dyDescent="0.25">
      <c r="B1092" s="48" t="s">
        <v>189</v>
      </c>
      <c r="C1092" s="8">
        <v>2021</v>
      </c>
      <c r="D1092" s="37">
        <v>4</v>
      </c>
      <c r="E1092" s="49">
        <f>Data!J1092</f>
        <v>9</v>
      </c>
      <c r="F1092" s="49">
        <f>+Data!I1092</f>
        <v>8.9087999999999994</v>
      </c>
      <c r="G1092" s="31">
        <f>+NEM!G1092</f>
        <v>1904.52</v>
      </c>
      <c r="H1092" s="31">
        <f>NoSolar!E1092</f>
        <v>2337.3519999999999</v>
      </c>
      <c r="I1092" s="31">
        <f>+NEM!M1092</f>
        <v>1904.52</v>
      </c>
      <c r="J1092" s="31">
        <f>+NB.Hour!E1092</f>
        <v>1906.7039</v>
      </c>
      <c r="K1092" s="67">
        <v>0</v>
      </c>
      <c r="L1092" s="31">
        <f>+-MIN(NEM!G1092,0)</f>
        <v>0</v>
      </c>
      <c r="M1092" s="31">
        <f>NB.Hour!H1092</f>
        <v>2.1839</v>
      </c>
      <c r="N1092" s="33">
        <f>NoSolar!H1092</f>
        <v>204.393608992</v>
      </c>
      <c r="O1092" s="33">
        <f>+NEM!P1092</f>
        <v>180.43803384</v>
      </c>
      <c r="P1092" s="33">
        <f>+NB.Hour!N1092</f>
        <v>180.56236763480001</v>
      </c>
      <c r="Q1092" s="22">
        <f>+SUM(N1092,MAX($E1092-20,0)*INDEX(Inputs!$F$24:$F$35,MATCH($D1092,Inputs!$B$24:$B$35,0)),MAX($F1092-20,0)*INDEX(Inputs!$G$24:$G$35,MATCH($D1092,Inputs!$B$24:$B$35,0)))</f>
        <v>204.393608992</v>
      </c>
      <c r="R1092" s="22">
        <f>+SUM(O1092,MAX($E1092-20,0)*INDEX(Inputs!$F$24:$F$35,MATCH($D1092,Inputs!$B$24:$B$35,0)),MAX($F1092-20,0)*INDEX(Inputs!$G$24:$G$35,MATCH($D1092,Inputs!$B$24:$B$35,0)))</f>
        <v>180.43803384</v>
      </c>
      <c r="S1092" s="22">
        <f>+SUM(P1092,MAX($E1092-20,0)*INDEX(Inputs!$F$24:$F$35,MATCH($D1092,Inputs!$B$24:$B$35,0)),MAX($F1092-20,0)*INDEX(Inputs!$G$24:$G$35,MATCH($D1092,Inputs!$B$24:$B$35,0)))</f>
        <v>180.56236763480001</v>
      </c>
      <c r="U1092" s="19"/>
    </row>
    <row r="1093" spans="2:21" s="46" customFormat="1" x14ac:dyDescent="0.25">
      <c r="B1093" s="48" t="s">
        <v>189</v>
      </c>
      <c r="C1093" s="8">
        <v>2021</v>
      </c>
      <c r="D1093" s="37">
        <v>5</v>
      </c>
      <c r="E1093" s="49">
        <f>Data!J1093</f>
        <v>9</v>
      </c>
      <c r="F1093" s="49">
        <f>+Data!I1093</f>
        <v>7.2704000000000004</v>
      </c>
      <c r="G1093" s="31">
        <f>+NEM!G1093</f>
        <v>1343.5601999999999</v>
      </c>
      <c r="H1093" s="31">
        <f>NoSolar!E1093</f>
        <v>1622.8633</v>
      </c>
      <c r="I1093" s="31">
        <f>+NEM!M1093</f>
        <v>1343.5601999999999</v>
      </c>
      <c r="J1093" s="31">
        <f>+NB.Hour!E1093</f>
        <v>1355.2140999999999</v>
      </c>
      <c r="K1093" s="67">
        <v>0</v>
      </c>
      <c r="L1093" s="31">
        <f>+-MIN(NEM!G1093,0)</f>
        <v>0</v>
      </c>
      <c r="M1093" s="31">
        <f>NB.Hour!H1093</f>
        <v>11.6539</v>
      </c>
      <c r="N1093" s="33">
        <f>NoSolar!H1093</f>
        <v>153.75331476860001</v>
      </c>
      <c r="O1093" s="33">
        <f>+NEM!P1093</f>
        <v>127.2915804684</v>
      </c>
      <c r="P1093" s="33">
        <f>+NB.Hour!N1093</f>
        <v>127.95506030320001</v>
      </c>
      <c r="Q1093" s="22">
        <f>+SUM(N1093,MAX($E1093-20,0)*INDEX(Inputs!$F$24:$F$35,MATCH($D1093,Inputs!$B$24:$B$35,0)),MAX($F1093-20,0)*INDEX(Inputs!$G$24:$G$35,MATCH($D1093,Inputs!$B$24:$B$35,0)))</f>
        <v>153.75331476860001</v>
      </c>
      <c r="R1093" s="22">
        <f>+SUM(O1093,MAX($E1093-20,0)*INDEX(Inputs!$F$24:$F$35,MATCH($D1093,Inputs!$B$24:$B$35,0)),MAX($F1093-20,0)*INDEX(Inputs!$G$24:$G$35,MATCH($D1093,Inputs!$B$24:$B$35,0)))</f>
        <v>127.2915804684</v>
      </c>
      <c r="S1093" s="22">
        <f>+SUM(P1093,MAX($E1093-20,0)*INDEX(Inputs!$F$24:$F$35,MATCH($D1093,Inputs!$B$24:$B$35,0)),MAX($F1093-20,0)*INDEX(Inputs!$G$24:$G$35,MATCH($D1093,Inputs!$B$24:$B$35,0)))</f>
        <v>127.95506030320001</v>
      </c>
      <c r="U1093" s="19"/>
    </row>
    <row r="1094" spans="2:21" s="46" customFormat="1" x14ac:dyDescent="0.25">
      <c r="B1094" s="48" t="s">
        <v>189</v>
      </c>
      <c r="C1094" s="8">
        <v>2021</v>
      </c>
      <c r="D1094" s="37">
        <v>6</v>
      </c>
      <c r="E1094" s="49">
        <f>Data!J1094</f>
        <v>9</v>
      </c>
      <c r="F1094" s="49">
        <f>+Data!I1094</f>
        <v>8.7243999999999993</v>
      </c>
      <c r="G1094" s="31">
        <f>+NEM!G1094</f>
        <v>1944.7256</v>
      </c>
      <c r="H1094" s="31">
        <f>NoSolar!E1094</f>
        <v>1959.3176000000001</v>
      </c>
      <c r="I1094" s="31">
        <f>+NEM!M1094</f>
        <v>1944.7256</v>
      </c>
      <c r="J1094" s="31">
        <f>+NB.Hour!E1094</f>
        <v>1944.7256</v>
      </c>
      <c r="K1094" s="67">
        <v>0</v>
      </c>
      <c r="L1094" s="31">
        <f>+-MIN(NEM!G1094,0)</f>
        <v>0</v>
      </c>
      <c r="M1094" s="31">
        <f>NB.Hour!H1094</f>
        <v>0</v>
      </c>
      <c r="N1094" s="33">
        <f>NoSolar!H1094</f>
        <v>206.2181774</v>
      </c>
      <c r="O1094" s="33">
        <f>+NEM!P1094</f>
        <v>204.6823694</v>
      </c>
      <c r="P1094" s="33">
        <f>+NB.Hour!N1094</f>
        <v>204.6823694</v>
      </c>
      <c r="Q1094" s="22">
        <f>+SUM(N1094,MAX($E1094-20,0)*INDEX(Inputs!$F$24:$F$35,MATCH($D1094,Inputs!$B$24:$B$35,0)),MAX($F1094-20,0)*INDEX(Inputs!$G$24:$G$35,MATCH($D1094,Inputs!$B$24:$B$35,0)))</f>
        <v>206.2181774</v>
      </c>
      <c r="R1094" s="22">
        <f>+SUM(O1094,MAX($E1094-20,0)*INDEX(Inputs!$F$24:$F$35,MATCH($D1094,Inputs!$B$24:$B$35,0)),MAX($F1094-20,0)*INDEX(Inputs!$G$24:$G$35,MATCH($D1094,Inputs!$B$24:$B$35,0)))</f>
        <v>204.6823694</v>
      </c>
      <c r="S1094" s="22">
        <f>+SUM(P1094,MAX($E1094-20,0)*INDEX(Inputs!$F$24:$F$35,MATCH($D1094,Inputs!$B$24:$B$35,0)),MAX($F1094-20,0)*INDEX(Inputs!$G$24:$G$35,MATCH($D1094,Inputs!$B$24:$B$35,0)))</f>
        <v>204.6823694</v>
      </c>
      <c r="U1094" s="19"/>
    </row>
    <row r="1095" spans="2:21" s="46" customFormat="1" x14ac:dyDescent="0.25">
      <c r="B1095" s="48" t="s">
        <v>189</v>
      </c>
      <c r="C1095" s="8">
        <v>2021</v>
      </c>
      <c r="D1095" s="37">
        <v>7</v>
      </c>
      <c r="E1095" s="49">
        <f>Data!J1095</f>
        <v>10</v>
      </c>
      <c r="F1095" s="49">
        <f>+Data!I1095</f>
        <v>9.3184000000000005</v>
      </c>
      <c r="G1095" s="31">
        <f>+NEM!G1095</f>
        <v>2685.8761</v>
      </c>
      <c r="H1095" s="31">
        <f>NoSolar!E1095</f>
        <v>2685.8761</v>
      </c>
      <c r="I1095" s="31">
        <f>+NEM!M1095</f>
        <v>2685.8761</v>
      </c>
      <c r="J1095" s="31">
        <f>+NB.Hour!E1095</f>
        <v>2685.8761</v>
      </c>
      <c r="K1095" s="67">
        <v>0</v>
      </c>
      <c r="L1095" s="31">
        <f>+-MIN(NEM!G1095,0)</f>
        <v>0</v>
      </c>
      <c r="M1095" s="31">
        <f>NB.Hour!H1095</f>
        <v>0</v>
      </c>
      <c r="N1095" s="33">
        <f>NoSolar!H1095</f>
        <v>243.9131400876</v>
      </c>
      <c r="O1095" s="33">
        <f>+NEM!P1095</f>
        <v>243.9131400876</v>
      </c>
      <c r="P1095" s="33">
        <f>+NB.Hour!N1095</f>
        <v>243.9131400876</v>
      </c>
      <c r="Q1095" s="22">
        <f>+SUM(N1095,MAX($E1095-20,0)*INDEX(Inputs!$F$24:$F$35,MATCH($D1095,Inputs!$B$24:$B$35,0)),MAX($F1095-20,0)*INDEX(Inputs!$G$24:$G$35,MATCH($D1095,Inputs!$B$24:$B$35,0)))</f>
        <v>243.9131400876</v>
      </c>
      <c r="R1095" s="22">
        <f>+SUM(O1095,MAX($E1095-20,0)*INDEX(Inputs!$F$24:$F$35,MATCH($D1095,Inputs!$B$24:$B$35,0)),MAX($F1095-20,0)*INDEX(Inputs!$G$24:$G$35,MATCH($D1095,Inputs!$B$24:$B$35,0)))</f>
        <v>243.9131400876</v>
      </c>
      <c r="S1095" s="22">
        <f>+SUM(P1095,MAX($E1095-20,0)*INDEX(Inputs!$F$24:$F$35,MATCH($D1095,Inputs!$B$24:$B$35,0)),MAX($F1095-20,0)*INDEX(Inputs!$G$24:$G$35,MATCH($D1095,Inputs!$B$24:$B$35,0)))</f>
        <v>243.9131400876</v>
      </c>
      <c r="U1095" s="19"/>
    </row>
    <row r="1096" spans="2:21" s="46" customFormat="1" x14ac:dyDescent="0.25">
      <c r="B1096" s="48" t="s">
        <v>189</v>
      </c>
      <c r="C1096" s="8">
        <v>2021</v>
      </c>
      <c r="D1096" s="37">
        <v>8</v>
      </c>
      <c r="E1096" s="49">
        <f>Data!J1096</f>
        <v>11</v>
      </c>
      <c r="F1096" s="49">
        <f>+Data!I1096</f>
        <v>11.5097</v>
      </c>
      <c r="G1096" s="31">
        <f>+NEM!G1096</f>
        <v>2934.6161999999999</v>
      </c>
      <c r="H1096" s="31">
        <f>NoSolar!E1096</f>
        <v>2934.6161999999999</v>
      </c>
      <c r="I1096" s="31">
        <f>+NEM!M1096</f>
        <v>2934.6161999999999</v>
      </c>
      <c r="J1096" s="31">
        <f>+NB.Hour!E1096</f>
        <v>2934.6161999999999</v>
      </c>
      <c r="K1096" s="67">
        <v>0</v>
      </c>
      <c r="L1096" s="31">
        <f>+-MIN(NEM!G1096,0)</f>
        <v>0</v>
      </c>
      <c r="M1096" s="31">
        <f>NB.Hour!H1096</f>
        <v>0</v>
      </c>
      <c r="N1096" s="33">
        <f>NoSolar!H1096</f>
        <v>256.03076279919998</v>
      </c>
      <c r="O1096" s="33">
        <f>+NEM!P1096</f>
        <v>256.03076279919998</v>
      </c>
      <c r="P1096" s="33">
        <f>+NB.Hour!N1096</f>
        <v>256.03076279919998</v>
      </c>
      <c r="Q1096" s="22">
        <f>+SUM(N1096,MAX($E1096-20,0)*INDEX(Inputs!$F$24:$F$35,MATCH($D1096,Inputs!$B$24:$B$35,0)),MAX($F1096-20,0)*INDEX(Inputs!$G$24:$G$35,MATCH($D1096,Inputs!$B$24:$B$35,0)))</f>
        <v>256.03076279919998</v>
      </c>
      <c r="R1096" s="22">
        <f>+SUM(O1096,MAX($E1096-20,0)*INDEX(Inputs!$F$24:$F$35,MATCH($D1096,Inputs!$B$24:$B$35,0)),MAX($F1096-20,0)*INDEX(Inputs!$G$24:$G$35,MATCH($D1096,Inputs!$B$24:$B$35,0)))</f>
        <v>256.03076279919998</v>
      </c>
      <c r="S1096" s="22">
        <f>+SUM(P1096,MAX($E1096-20,0)*INDEX(Inputs!$F$24:$F$35,MATCH($D1096,Inputs!$B$24:$B$35,0)),MAX($F1096-20,0)*INDEX(Inputs!$G$24:$G$35,MATCH($D1096,Inputs!$B$24:$B$35,0)))</f>
        <v>256.03076279919998</v>
      </c>
      <c r="U1096" s="19"/>
    </row>
    <row r="1097" spans="2:21" s="46" customFormat="1" x14ac:dyDescent="0.25">
      <c r="B1097" s="48" t="s">
        <v>189</v>
      </c>
      <c r="C1097" s="8">
        <v>2021</v>
      </c>
      <c r="D1097" s="37">
        <v>9</v>
      </c>
      <c r="E1097" s="49">
        <f>Data!J1097</f>
        <v>12</v>
      </c>
      <c r="F1097" s="49">
        <f>+Data!I1097</f>
        <v>8.8678000000000008</v>
      </c>
      <c r="G1097" s="31">
        <f>+NEM!G1097</f>
        <v>2706.4456</v>
      </c>
      <c r="H1097" s="31">
        <f>NoSolar!E1097</f>
        <v>2706.4456</v>
      </c>
      <c r="I1097" s="31">
        <f>+NEM!M1097</f>
        <v>2706.4456</v>
      </c>
      <c r="J1097" s="31">
        <f>+NB.Hour!E1097</f>
        <v>2706.4456</v>
      </c>
      <c r="K1097" s="67">
        <v>0</v>
      </c>
      <c r="L1097" s="31">
        <f>+-MIN(NEM!G1097,0)</f>
        <v>0</v>
      </c>
      <c r="M1097" s="31">
        <f>NB.Hour!H1097</f>
        <v>0</v>
      </c>
      <c r="N1097" s="33">
        <f>NoSolar!H1097</f>
        <v>220.70606973760002</v>
      </c>
      <c r="O1097" s="33">
        <f>+NEM!P1097</f>
        <v>220.70606973760002</v>
      </c>
      <c r="P1097" s="33">
        <f>+NB.Hour!N1097</f>
        <v>220.70606973760002</v>
      </c>
      <c r="Q1097" s="22">
        <f>+SUM(N1097,MAX($E1097-20,0)*INDEX(Inputs!$F$24:$F$35,MATCH($D1097,Inputs!$B$24:$B$35,0)),MAX($F1097-20,0)*INDEX(Inputs!$G$24:$G$35,MATCH($D1097,Inputs!$B$24:$B$35,0)))</f>
        <v>220.70606973760002</v>
      </c>
      <c r="R1097" s="22">
        <f>+SUM(O1097,MAX($E1097-20,0)*INDEX(Inputs!$F$24:$F$35,MATCH($D1097,Inputs!$B$24:$B$35,0)),MAX($F1097-20,0)*INDEX(Inputs!$G$24:$G$35,MATCH($D1097,Inputs!$B$24:$B$35,0)))</f>
        <v>220.70606973760002</v>
      </c>
      <c r="S1097" s="22">
        <f>+SUM(P1097,MAX($E1097-20,0)*INDEX(Inputs!$F$24:$F$35,MATCH($D1097,Inputs!$B$24:$B$35,0)),MAX($F1097-20,0)*INDEX(Inputs!$G$24:$G$35,MATCH($D1097,Inputs!$B$24:$B$35,0)))</f>
        <v>220.70606973760002</v>
      </c>
      <c r="U1097" s="19"/>
    </row>
    <row r="1098" spans="2:21" s="46" customFormat="1" x14ac:dyDescent="0.25">
      <c r="B1098" s="48" t="s">
        <v>189</v>
      </c>
      <c r="C1098" s="8">
        <v>2021</v>
      </c>
      <c r="D1098" s="37">
        <v>10</v>
      </c>
      <c r="E1098" s="49">
        <f>Data!J1098</f>
        <v>12</v>
      </c>
      <c r="F1098" s="49">
        <f>+Data!I1098</f>
        <v>10.465199999999999</v>
      </c>
      <c r="G1098" s="31">
        <f>+NEM!G1098</f>
        <v>3247.8890999999999</v>
      </c>
      <c r="H1098" s="31">
        <f>NoSolar!E1098</f>
        <v>3247.8890999999999</v>
      </c>
      <c r="I1098" s="31">
        <f>+NEM!M1098</f>
        <v>3247.8890999999999</v>
      </c>
      <c r="J1098" s="31">
        <f>+NB.Hour!E1098</f>
        <v>3247.8890999999999</v>
      </c>
      <c r="K1098" s="67">
        <v>0</v>
      </c>
      <c r="L1098" s="31">
        <f>+-MIN(NEM!G1098,0)</f>
        <v>0</v>
      </c>
      <c r="M1098" s="31">
        <f>NB.Hour!H1098</f>
        <v>0</v>
      </c>
      <c r="N1098" s="33">
        <f>NoSolar!H1098</f>
        <v>244.63570666359999</v>
      </c>
      <c r="O1098" s="33">
        <f>+NEM!P1098</f>
        <v>244.63570666359999</v>
      </c>
      <c r="P1098" s="33">
        <f>+NB.Hour!N1098</f>
        <v>244.63570666359999</v>
      </c>
      <c r="Q1098" s="22">
        <f>+SUM(N1098,MAX($E1098-20,0)*INDEX(Inputs!$F$24:$F$35,MATCH($D1098,Inputs!$B$24:$B$35,0)),MAX($F1098-20,0)*INDEX(Inputs!$G$24:$G$35,MATCH($D1098,Inputs!$B$24:$B$35,0)))</f>
        <v>244.63570666359999</v>
      </c>
      <c r="R1098" s="22">
        <f>+SUM(O1098,MAX($E1098-20,0)*INDEX(Inputs!$F$24:$F$35,MATCH($D1098,Inputs!$B$24:$B$35,0)),MAX($F1098-20,0)*INDEX(Inputs!$G$24:$G$35,MATCH($D1098,Inputs!$B$24:$B$35,0)))</f>
        <v>244.63570666359999</v>
      </c>
      <c r="S1098" s="22">
        <f>+SUM(P1098,MAX($E1098-20,0)*INDEX(Inputs!$F$24:$F$35,MATCH($D1098,Inputs!$B$24:$B$35,0)),MAX($F1098-20,0)*INDEX(Inputs!$G$24:$G$35,MATCH($D1098,Inputs!$B$24:$B$35,0)))</f>
        <v>244.63570666359999</v>
      </c>
      <c r="U1098" s="19"/>
    </row>
    <row r="1099" spans="2:21" s="46" customFormat="1" x14ac:dyDescent="0.25">
      <c r="B1099" s="48" t="s">
        <v>189</v>
      </c>
      <c r="C1099" s="8">
        <v>2021</v>
      </c>
      <c r="D1099" s="37">
        <v>11</v>
      </c>
      <c r="E1099" s="49">
        <f>Data!J1099</f>
        <v>12</v>
      </c>
      <c r="F1099" s="49">
        <f>+Data!I1099</f>
        <v>8.9087999999999994</v>
      </c>
      <c r="G1099" s="31">
        <f>+NEM!G1099</f>
        <v>3192.8312999999998</v>
      </c>
      <c r="H1099" s="31">
        <f>NoSolar!E1099</f>
        <v>3306.3672999999999</v>
      </c>
      <c r="I1099" s="31">
        <f>+NEM!M1099</f>
        <v>3192.8312999999998</v>
      </c>
      <c r="J1099" s="31">
        <f>+NB.Hour!E1099</f>
        <v>3192.8312999999998</v>
      </c>
      <c r="K1099" s="67">
        <v>0</v>
      </c>
      <c r="L1099" s="31">
        <f>+-MIN(NEM!G1099,0)</f>
        <v>0</v>
      </c>
      <c r="M1099" s="31">
        <f>NB.Hour!H1099</f>
        <v>0</v>
      </c>
      <c r="N1099" s="33">
        <f>NoSolar!H1099</f>
        <v>247.22020919080001</v>
      </c>
      <c r="O1099" s="33">
        <f>+NEM!P1099</f>
        <v>242.20237213479999</v>
      </c>
      <c r="P1099" s="33">
        <f>+NB.Hour!N1099</f>
        <v>242.20237213479999</v>
      </c>
      <c r="Q1099" s="22">
        <f>+SUM(N1099,MAX($E1099-20,0)*INDEX(Inputs!$F$24:$F$35,MATCH($D1099,Inputs!$B$24:$B$35,0)),MAX($F1099-20,0)*INDEX(Inputs!$G$24:$G$35,MATCH($D1099,Inputs!$B$24:$B$35,0)))</f>
        <v>247.22020919080001</v>
      </c>
      <c r="R1099" s="22">
        <f>+SUM(O1099,MAX($E1099-20,0)*INDEX(Inputs!$F$24:$F$35,MATCH($D1099,Inputs!$B$24:$B$35,0)),MAX($F1099-20,0)*INDEX(Inputs!$G$24:$G$35,MATCH($D1099,Inputs!$B$24:$B$35,0)))</f>
        <v>242.20237213479999</v>
      </c>
      <c r="S1099" s="22">
        <f>+SUM(P1099,MAX($E1099-20,0)*INDEX(Inputs!$F$24:$F$35,MATCH($D1099,Inputs!$B$24:$B$35,0)),MAX($F1099-20,0)*INDEX(Inputs!$G$24:$G$35,MATCH($D1099,Inputs!$B$24:$B$35,0)))</f>
        <v>242.20237213479999</v>
      </c>
      <c r="U1099" s="19"/>
    </row>
    <row r="1100" spans="2:21" s="46" customFormat="1" x14ac:dyDescent="0.25">
      <c r="B1100" s="48" t="s">
        <v>189</v>
      </c>
      <c r="C1100" s="8">
        <v>2021</v>
      </c>
      <c r="D1100" s="37">
        <v>12</v>
      </c>
      <c r="E1100" s="49">
        <f>Data!J1100</f>
        <v>12</v>
      </c>
      <c r="F1100" s="49">
        <f>+Data!I1100</f>
        <v>9.8917999999999999</v>
      </c>
      <c r="G1100" s="31">
        <f>+NEM!G1100</f>
        <v>3242.5518000000002</v>
      </c>
      <c r="H1100" s="31">
        <f>NoSolar!E1100</f>
        <v>3334.0718000000002</v>
      </c>
      <c r="I1100" s="31">
        <f>+NEM!M1100</f>
        <v>3242.5518000000002</v>
      </c>
      <c r="J1100" s="31">
        <f>+NB.Hour!E1100</f>
        <v>3242.5518000000002</v>
      </c>
      <c r="K1100" s="67">
        <v>0</v>
      </c>
      <c r="L1100" s="31">
        <f>+-MIN(NEM!G1100,0)</f>
        <v>0</v>
      </c>
      <c r="M1100" s="31">
        <f>NB.Hour!H1100</f>
        <v>0</v>
      </c>
      <c r="N1100" s="33">
        <f>NoSolar!H1100</f>
        <v>248.44463727280001</v>
      </c>
      <c r="O1100" s="33">
        <f>+NEM!P1100</f>
        <v>244.39981935280002</v>
      </c>
      <c r="P1100" s="33">
        <f>+NB.Hour!N1100</f>
        <v>244.39981935280002</v>
      </c>
      <c r="Q1100" s="22">
        <f>+SUM(N1100,MAX($E1100-20,0)*INDEX(Inputs!$F$24:$F$35,MATCH($D1100,Inputs!$B$24:$B$35,0)),MAX($F1100-20,0)*INDEX(Inputs!$G$24:$G$35,MATCH($D1100,Inputs!$B$24:$B$35,0)))</f>
        <v>248.44463727280001</v>
      </c>
      <c r="R1100" s="22">
        <f>+SUM(O1100,MAX($E1100-20,0)*INDEX(Inputs!$F$24:$F$35,MATCH($D1100,Inputs!$B$24:$B$35,0)),MAX($F1100-20,0)*INDEX(Inputs!$G$24:$G$35,MATCH($D1100,Inputs!$B$24:$B$35,0)))</f>
        <v>244.39981935280002</v>
      </c>
      <c r="S1100" s="22">
        <f>+SUM(P1100,MAX($E1100-20,0)*INDEX(Inputs!$F$24:$F$35,MATCH($D1100,Inputs!$B$24:$B$35,0)),MAX($F1100-20,0)*INDEX(Inputs!$G$24:$G$35,MATCH($D1100,Inputs!$B$24:$B$35,0)))</f>
        <v>244.39981935280002</v>
      </c>
      <c r="U1100" s="19"/>
    </row>
    <row r="1101" spans="2:21" s="46" customFormat="1" x14ac:dyDescent="0.25">
      <c r="B1101" s="48" t="s">
        <v>190</v>
      </c>
      <c r="C1101" s="8">
        <v>2021</v>
      </c>
      <c r="D1101" s="37">
        <v>1</v>
      </c>
      <c r="E1101" s="49">
        <f>Data!J1101</f>
        <v>10</v>
      </c>
      <c r="F1101" s="49">
        <f>+Data!I1101</f>
        <v>37.840000000000003</v>
      </c>
      <c r="G1101" s="31">
        <f>+NEM!G1101</f>
        <v>942.62319999999988</v>
      </c>
      <c r="H1101" s="31">
        <f>NoSolar!E1101</f>
        <v>1553.8879999999999</v>
      </c>
      <c r="I1101" s="31">
        <f>+NEM!M1101</f>
        <v>0</v>
      </c>
      <c r="J1101" s="31">
        <f>+NB.Hour!E1101</f>
        <v>1147.4037000000001</v>
      </c>
      <c r="K1101" s="67">
        <v>0</v>
      </c>
      <c r="L1101" s="31">
        <f>+-MIN(NEM!G1101,0)</f>
        <v>0</v>
      </c>
      <c r="M1101" s="31">
        <f>NB.Hour!H1101</f>
        <v>204.78049999999999</v>
      </c>
      <c r="N1101" s="33">
        <f>NoSolar!H1101</f>
        <v>147.21845689599999</v>
      </c>
      <c r="O1101" s="33">
        <f>+NEM!P1101</f>
        <v>0</v>
      </c>
      <c r="P1101" s="33">
        <f>+NB.Hour!N1101</f>
        <v>100.96457064040001</v>
      </c>
      <c r="Q1101" s="22">
        <f>+SUM(N1101,MAX($E1101-20,0)*INDEX(Inputs!$F$24:$F$35,MATCH($D1101,Inputs!$B$24:$B$35,0)),MAX($F1101-20,0)*INDEX(Inputs!$G$24:$G$35,MATCH($D1101,Inputs!$B$24:$B$35,0)))</f>
        <v>226.606456896</v>
      </c>
      <c r="R1101" s="22">
        <f>+SUM(O1101,MAX($E1101-20,0)*INDEX(Inputs!$F$24:$F$35,MATCH($D1101,Inputs!$B$24:$B$35,0)),MAX($F1101-20,0)*INDEX(Inputs!$G$24:$G$35,MATCH($D1101,Inputs!$B$24:$B$35,0)))</f>
        <v>79.388000000000019</v>
      </c>
      <c r="S1101" s="22">
        <f>+SUM(P1101,MAX($E1101-20,0)*INDEX(Inputs!$F$24:$F$35,MATCH($D1101,Inputs!$B$24:$B$35,0)),MAX($F1101-20,0)*INDEX(Inputs!$G$24:$G$35,MATCH($D1101,Inputs!$B$24:$B$35,0)))</f>
        <v>180.35257064040002</v>
      </c>
      <c r="U1101" s="19"/>
    </row>
    <row r="1102" spans="2:21" s="46" customFormat="1" x14ac:dyDescent="0.25">
      <c r="B1102" s="48" t="s">
        <v>190</v>
      </c>
      <c r="C1102" s="8">
        <v>2021</v>
      </c>
      <c r="D1102" s="37">
        <v>2</v>
      </c>
      <c r="E1102" s="49">
        <f>Data!J1102</f>
        <v>10</v>
      </c>
      <c r="F1102" s="49">
        <f>+Data!I1102</f>
        <v>23.696000000000002</v>
      </c>
      <c r="G1102" s="31">
        <f>+NEM!G1102</f>
        <v>625.3984999999999</v>
      </c>
      <c r="H1102" s="31">
        <f>NoSolar!E1102</f>
        <v>1371.0719999999999</v>
      </c>
      <c r="I1102" s="31">
        <f>+NEM!M1102</f>
        <v>0</v>
      </c>
      <c r="J1102" s="31">
        <f>+NB.Hour!E1102</f>
        <v>908.37360000000001</v>
      </c>
      <c r="K1102" s="67">
        <v>0</v>
      </c>
      <c r="L1102" s="31">
        <f>+-MIN(NEM!G1102,0)</f>
        <v>0</v>
      </c>
      <c r="M1102" s="31">
        <f>NB.Hour!H1102</f>
        <v>282.9751</v>
      </c>
      <c r="N1102" s="33">
        <f>NoSolar!H1102</f>
        <v>129.898103424</v>
      </c>
      <c r="O1102" s="33">
        <f>+NEM!P1102</f>
        <v>0</v>
      </c>
      <c r="P1102" s="33">
        <f>+NB.Hour!N1102</f>
        <v>75.361843080200003</v>
      </c>
      <c r="Q1102" s="22">
        <f>+SUM(N1102,MAX($E1102-20,0)*INDEX(Inputs!$F$24:$F$35,MATCH($D1102,Inputs!$B$24:$B$35,0)),MAX($F1102-20,0)*INDEX(Inputs!$G$24:$G$35,MATCH($D1102,Inputs!$B$24:$B$35,0)))</f>
        <v>146.34530342400001</v>
      </c>
      <c r="R1102" s="22">
        <f>+SUM(O1102,MAX($E1102-20,0)*INDEX(Inputs!$F$24:$F$35,MATCH($D1102,Inputs!$B$24:$B$35,0)),MAX($F1102-20,0)*INDEX(Inputs!$G$24:$G$35,MATCH($D1102,Inputs!$B$24:$B$35,0)))</f>
        <v>16.447200000000006</v>
      </c>
      <c r="S1102" s="22">
        <f>+SUM(P1102,MAX($E1102-20,0)*INDEX(Inputs!$F$24:$F$35,MATCH($D1102,Inputs!$B$24:$B$35,0)),MAX($F1102-20,0)*INDEX(Inputs!$G$24:$G$35,MATCH($D1102,Inputs!$B$24:$B$35,0)))</f>
        <v>91.809043080200013</v>
      </c>
      <c r="U1102" s="19"/>
    </row>
    <row r="1103" spans="2:21" s="46" customFormat="1" x14ac:dyDescent="0.25">
      <c r="B1103" s="48" t="s">
        <v>190</v>
      </c>
      <c r="C1103" s="8">
        <v>2021</v>
      </c>
      <c r="D1103" s="37">
        <v>3</v>
      </c>
      <c r="E1103" s="49">
        <f>Data!J1103</f>
        <v>9</v>
      </c>
      <c r="F1103" s="49">
        <f>+Data!I1103</f>
        <v>24.808</v>
      </c>
      <c r="G1103" s="31">
        <f>+NEM!G1103</f>
        <v>-215.9706000000001</v>
      </c>
      <c r="H1103" s="31">
        <f>NoSolar!E1103</f>
        <v>1311.7159999999999</v>
      </c>
      <c r="I1103" s="31">
        <f>+NEM!M1103</f>
        <v>0</v>
      </c>
      <c r="J1103" s="31">
        <f>+NB.Hour!E1103</f>
        <v>706.1235999999999</v>
      </c>
      <c r="K1103" s="67">
        <v>0</v>
      </c>
      <c r="L1103" s="31">
        <f>+-MIN(NEM!G1103,0)</f>
        <v>215.9706000000001</v>
      </c>
      <c r="M1103" s="31">
        <f>NB.Hour!H1103</f>
        <v>922.0942</v>
      </c>
      <c r="N1103" s="33">
        <f>NoSolar!H1103</f>
        <v>124.27459727199999</v>
      </c>
      <c r="O1103" s="33">
        <f>+NEM!P1103</f>
        <v>0</v>
      </c>
      <c r="P1103" s="33">
        <f>+NB.Hour!N1103</f>
        <v>32.035180409199995</v>
      </c>
      <c r="Q1103" s="22">
        <f>+SUM(N1103,MAX($E1103-20,0)*INDEX(Inputs!$F$24:$F$35,MATCH($D1103,Inputs!$B$24:$B$35,0)),MAX($F1103-20,0)*INDEX(Inputs!$G$24:$G$35,MATCH($D1103,Inputs!$B$24:$B$35,0)))</f>
        <v>145.670197272</v>
      </c>
      <c r="R1103" s="22">
        <f>+SUM(O1103,MAX($E1103-20,0)*INDEX(Inputs!$F$24:$F$35,MATCH($D1103,Inputs!$B$24:$B$35,0)),MAX($F1103-20,0)*INDEX(Inputs!$G$24:$G$35,MATCH($D1103,Inputs!$B$24:$B$35,0)))</f>
        <v>21.395600000000002</v>
      </c>
      <c r="S1103" s="22">
        <f>+SUM(P1103,MAX($E1103-20,0)*INDEX(Inputs!$F$24:$F$35,MATCH($D1103,Inputs!$B$24:$B$35,0)),MAX($F1103-20,0)*INDEX(Inputs!$G$24:$G$35,MATCH($D1103,Inputs!$B$24:$B$35,0)))</f>
        <v>53.430780409199997</v>
      </c>
      <c r="U1103" s="19"/>
    </row>
    <row r="1104" spans="2:21" s="46" customFormat="1" x14ac:dyDescent="0.25">
      <c r="B1104" s="48" t="s">
        <v>190</v>
      </c>
      <c r="C1104" s="8">
        <v>2021</v>
      </c>
      <c r="D1104" s="37">
        <v>4</v>
      </c>
      <c r="E1104" s="49">
        <f>Data!J1104</f>
        <v>9</v>
      </c>
      <c r="F1104" s="49">
        <f>+Data!I1104</f>
        <v>29.58</v>
      </c>
      <c r="G1104" s="31">
        <f>+NEM!G1104</f>
        <v>-857.21679999999992</v>
      </c>
      <c r="H1104" s="31">
        <f>NoSolar!E1104</f>
        <v>964.76800000000003</v>
      </c>
      <c r="I1104" s="31">
        <f>+NEM!M1104</f>
        <v>0</v>
      </c>
      <c r="J1104" s="31">
        <f>+NB.Hour!E1104</f>
        <v>426.78289999999998</v>
      </c>
      <c r="K1104" s="67">
        <v>0</v>
      </c>
      <c r="L1104" s="31">
        <f>+-MIN(NEM!G1104,0)</f>
        <v>857.21679999999992</v>
      </c>
      <c r="M1104" s="31">
        <f>NB.Hour!H1104</f>
        <v>1283.9997000000001</v>
      </c>
      <c r="N1104" s="33">
        <f>NoSolar!H1104</f>
        <v>91.404049856000015</v>
      </c>
      <c r="O1104" s="33">
        <f>+NEM!P1104</f>
        <v>0</v>
      </c>
      <c r="P1104" s="33">
        <f>+NB.Hour!N1104</f>
        <v>0</v>
      </c>
      <c r="Q1104" s="22">
        <f>+SUM(N1104,MAX($E1104-20,0)*INDEX(Inputs!$F$24:$F$35,MATCH($D1104,Inputs!$B$24:$B$35,0)),MAX($F1104-20,0)*INDEX(Inputs!$G$24:$G$35,MATCH($D1104,Inputs!$B$24:$B$35,0)))</f>
        <v>134.035049856</v>
      </c>
      <c r="R1104" s="22">
        <f>+SUM(O1104,MAX($E1104-20,0)*INDEX(Inputs!$F$24:$F$35,MATCH($D1104,Inputs!$B$24:$B$35,0)),MAX($F1104-20,0)*INDEX(Inputs!$G$24:$G$35,MATCH($D1104,Inputs!$B$24:$B$35,0)))</f>
        <v>42.630999999999993</v>
      </c>
      <c r="S1104" s="22">
        <f>+SUM(P1104,MAX($E1104-20,0)*INDEX(Inputs!$F$24:$F$35,MATCH($D1104,Inputs!$B$24:$B$35,0)),MAX($F1104-20,0)*INDEX(Inputs!$G$24:$G$35,MATCH($D1104,Inputs!$B$24:$B$35,0)))</f>
        <v>42.630999999999993</v>
      </c>
      <c r="U1104" s="19"/>
    </row>
    <row r="1105" spans="2:21" s="46" customFormat="1" x14ac:dyDescent="0.25">
      <c r="B1105" s="48" t="s">
        <v>190</v>
      </c>
      <c r="C1105" s="8">
        <v>2021</v>
      </c>
      <c r="D1105" s="37">
        <v>5</v>
      </c>
      <c r="E1105" s="49">
        <f>Data!J1105</f>
        <v>9</v>
      </c>
      <c r="F1105" s="49">
        <f>+Data!I1105</f>
        <v>5.7279999999999998</v>
      </c>
      <c r="G1105" s="31">
        <f>+NEM!G1105</f>
        <v>-1270.1406999999999</v>
      </c>
      <c r="H1105" s="31">
        <f>NoSolar!E1105</f>
        <v>776.68799999999999</v>
      </c>
      <c r="I1105" s="31">
        <f>+NEM!M1105</f>
        <v>0</v>
      </c>
      <c r="J1105" s="31">
        <f>+NB.Hour!E1105</f>
        <v>267.4871</v>
      </c>
      <c r="K1105" s="67">
        <v>0</v>
      </c>
      <c r="L1105" s="31">
        <f>+-MIN(NEM!G1105,0)</f>
        <v>1270.1406999999999</v>
      </c>
      <c r="M1105" s="31">
        <f>NB.Hour!H1105</f>
        <v>1537.6278</v>
      </c>
      <c r="N1105" s="33">
        <f>NoSolar!H1105</f>
        <v>73.584974496000001</v>
      </c>
      <c r="O1105" s="33">
        <f>+NEM!P1105</f>
        <v>0</v>
      </c>
      <c r="P1105" s="33">
        <f>+NB.Hour!N1105</f>
        <v>0</v>
      </c>
      <c r="Q1105" s="22">
        <f>+SUM(N1105,MAX($E1105-20,0)*INDEX(Inputs!$F$24:$F$35,MATCH($D1105,Inputs!$B$24:$B$35,0)),MAX($F1105-20,0)*INDEX(Inputs!$G$24:$G$35,MATCH($D1105,Inputs!$B$24:$B$35,0)))</f>
        <v>73.584974496000001</v>
      </c>
      <c r="R1105" s="22">
        <f>+SUM(O1105,MAX($E1105-20,0)*INDEX(Inputs!$F$24:$F$35,MATCH($D1105,Inputs!$B$24:$B$35,0)),MAX($F1105-20,0)*INDEX(Inputs!$G$24:$G$35,MATCH($D1105,Inputs!$B$24:$B$35,0)))</f>
        <v>0</v>
      </c>
      <c r="S1105" s="22">
        <f>+SUM(P1105,MAX($E1105-20,0)*INDEX(Inputs!$F$24:$F$35,MATCH($D1105,Inputs!$B$24:$B$35,0)),MAX($F1105-20,0)*INDEX(Inputs!$G$24:$G$35,MATCH($D1105,Inputs!$B$24:$B$35,0)))</f>
        <v>0</v>
      </c>
      <c r="U1105" s="19"/>
    </row>
    <row r="1106" spans="2:21" s="46" customFormat="1" x14ac:dyDescent="0.25">
      <c r="B1106" s="48" t="s">
        <v>190</v>
      </c>
      <c r="C1106" s="8">
        <v>2021</v>
      </c>
      <c r="D1106" s="37">
        <v>6</v>
      </c>
      <c r="E1106" s="49">
        <f>Data!J1106</f>
        <v>9</v>
      </c>
      <c r="F1106" s="49">
        <f>+Data!I1106</f>
        <v>8.3520000000000003</v>
      </c>
      <c r="G1106" s="31">
        <f>+NEM!G1106</f>
        <v>-1165.1449999999998</v>
      </c>
      <c r="H1106" s="31">
        <f>NoSolar!E1106</f>
        <v>1034.0640000000001</v>
      </c>
      <c r="I1106" s="31">
        <f>+NEM!M1106</f>
        <v>0</v>
      </c>
      <c r="J1106" s="31">
        <f>+NB.Hour!E1106</f>
        <v>297.70370000000003</v>
      </c>
      <c r="K1106" s="67">
        <v>0</v>
      </c>
      <c r="L1106" s="31">
        <f>+-MIN(NEM!G1106,0)</f>
        <v>1165.1449999999998</v>
      </c>
      <c r="M1106" s="31">
        <f>NB.Hour!H1106</f>
        <v>1462.8487</v>
      </c>
      <c r="N1106" s="33">
        <f>NoSolar!H1106</f>
        <v>108.83523600000001</v>
      </c>
      <c r="O1106" s="33">
        <f>+NEM!P1106</f>
        <v>0</v>
      </c>
      <c r="P1106" s="33">
        <f>+NB.Hour!N1106</f>
        <v>0</v>
      </c>
      <c r="Q1106" s="22">
        <f>+SUM(N1106,MAX($E1106-20,0)*INDEX(Inputs!$F$24:$F$35,MATCH($D1106,Inputs!$B$24:$B$35,0)),MAX($F1106-20,0)*INDEX(Inputs!$G$24:$G$35,MATCH($D1106,Inputs!$B$24:$B$35,0)))</f>
        <v>108.83523600000001</v>
      </c>
      <c r="R1106" s="22">
        <f>+SUM(O1106,MAX($E1106-20,0)*INDEX(Inputs!$F$24:$F$35,MATCH($D1106,Inputs!$B$24:$B$35,0)),MAX($F1106-20,0)*INDEX(Inputs!$G$24:$G$35,MATCH($D1106,Inputs!$B$24:$B$35,0)))</f>
        <v>0</v>
      </c>
      <c r="S1106" s="22">
        <f>+SUM(P1106,MAX($E1106-20,0)*INDEX(Inputs!$F$24:$F$35,MATCH($D1106,Inputs!$B$24:$B$35,0)),MAX($F1106-20,0)*INDEX(Inputs!$G$24:$G$35,MATCH($D1106,Inputs!$B$24:$B$35,0)))</f>
        <v>0</v>
      </c>
      <c r="U1106" s="19"/>
    </row>
    <row r="1107" spans="2:21" s="46" customFormat="1" x14ac:dyDescent="0.25">
      <c r="B1107" s="48" t="s">
        <v>190</v>
      </c>
      <c r="C1107" s="8">
        <v>2021</v>
      </c>
      <c r="D1107" s="37">
        <v>7</v>
      </c>
      <c r="E1107" s="49">
        <f>Data!J1107</f>
        <v>9</v>
      </c>
      <c r="F1107" s="49">
        <f>+Data!I1107</f>
        <v>25.251999999999999</v>
      </c>
      <c r="G1107" s="31">
        <f>+NEM!G1107</f>
        <v>-547.84690000000001</v>
      </c>
      <c r="H1107" s="31">
        <f>NoSolar!E1107</f>
        <v>1358.8720000000001</v>
      </c>
      <c r="I1107" s="31">
        <f>+NEM!M1107</f>
        <v>0</v>
      </c>
      <c r="J1107" s="31">
        <f>+NB.Hour!E1107</f>
        <v>492.52870000000001</v>
      </c>
      <c r="K1107" s="67">
        <v>0</v>
      </c>
      <c r="L1107" s="31">
        <f>+-MIN(NEM!G1107,0)</f>
        <v>547.84690000000001</v>
      </c>
      <c r="M1107" s="31">
        <f>NB.Hour!H1107</f>
        <v>1040.3756000000001</v>
      </c>
      <c r="N1107" s="33">
        <f>NoSolar!H1107</f>
        <v>143.021278</v>
      </c>
      <c r="O1107" s="33">
        <f>+NEM!P1107</f>
        <v>0</v>
      </c>
      <c r="P1107" s="33">
        <f>+NB.Hour!N1107</f>
        <v>0</v>
      </c>
      <c r="Q1107" s="22">
        <f>+SUM(N1107,MAX($E1107-20,0)*INDEX(Inputs!$F$24:$F$35,MATCH($D1107,Inputs!$B$24:$B$35,0)),MAX($F1107-20,0)*INDEX(Inputs!$G$24:$G$35,MATCH($D1107,Inputs!$B$24:$B$35,0)))</f>
        <v>174.84839799999997</v>
      </c>
      <c r="R1107" s="22">
        <f>+SUM(O1107,MAX($E1107-20,0)*INDEX(Inputs!$F$24:$F$35,MATCH($D1107,Inputs!$B$24:$B$35,0)),MAX($F1107-20,0)*INDEX(Inputs!$G$24:$G$35,MATCH($D1107,Inputs!$B$24:$B$35,0)))</f>
        <v>31.82711999999999</v>
      </c>
      <c r="S1107" s="22">
        <f>+SUM(P1107,MAX($E1107-20,0)*INDEX(Inputs!$F$24:$F$35,MATCH($D1107,Inputs!$B$24:$B$35,0)),MAX($F1107-20,0)*INDEX(Inputs!$G$24:$G$35,MATCH($D1107,Inputs!$B$24:$B$35,0)))</f>
        <v>31.82711999999999</v>
      </c>
      <c r="U1107" s="19"/>
    </row>
    <row r="1108" spans="2:21" s="46" customFormat="1" x14ac:dyDescent="0.25">
      <c r="B1108" s="48" t="s">
        <v>190</v>
      </c>
      <c r="C1108" s="8">
        <v>2021</v>
      </c>
      <c r="D1108" s="37">
        <v>8</v>
      </c>
      <c r="E1108" s="49">
        <f>Data!J1108</f>
        <v>8</v>
      </c>
      <c r="F1108" s="49">
        <f>+Data!I1108</f>
        <v>6.88</v>
      </c>
      <c r="G1108" s="31">
        <f>+NEM!G1108</f>
        <v>-669.51869999999985</v>
      </c>
      <c r="H1108" s="31">
        <f>NoSolar!E1108</f>
        <v>1079.44</v>
      </c>
      <c r="I1108" s="31">
        <f>+NEM!M1108</f>
        <v>0</v>
      </c>
      <c r="J1108" s="31">
        <f>+NB.Hour!E1108</f>
        <v>387.80599999999998</v>
      </c>
      <c r="K1108" s="67">
        <v>0</v>
      </c>
      <c r="L1108" s="31">
        <f>+-MIN(NEM!G1108,0)</f>
        <v>669.51869999999985</v>
      </c>
      <c r="M1108" s="31">
        <f>NB.Hour!H1108</f>
        <v>1057.3246999999999</v>
      </c>
      <c r="N1108" s="33">
        <f>NoSolar!H1108</f>
        <v>113.61105999999999</v>
      </c>
      <c r="O1108" s="33">
        <f>+NEM!P1108</f>
        <v>0</v>
      </c>
      <c r="P1108" s="33">
        <f>+NB.Hour!N1108</f>
        <v>0</v>
      </c>
      <c r="Q1108" s="22">
        <f>+SUM(N1108,MAX($E1108-20,0)*INDEX(Inputs!$F$24:$F$35,MATCH($D1108,Inputs!$B$24:$B$35,0)),MAX($F1108-20,0)*INDEX(Inputs!$G$24:$G$35,MATCH($D1108,Inputs!$B$24:$B$35,0)))</f>
        <v>113.61105999999999</v>
      </c>
      <c r="R1108" s="22">
        <f>+SUM(O1108,MAX($E1108-20,0)*INDEX(Inputs!$F$24:$F$35,MATCH($D1108,Inputs!$B$24:$B$35,0)),MAX($F1108-20,0)*INDEX(Inputs!$G$24:$G$35,MATCH($D1108,Inputs!$B$24:$B$35,0)))</f>
        <v>0</v>
      </c>
      <c r="S1108" s="22">
        <f>+SUM(P1108,MAX($E1108-20,0)*INDEX(Inputs!$F$24:$F$35,MATCH($D1108,Inputs!$B$24:$B$35,0)),MAX($F1108-20,0)*INDEX(Inputs!$G$24:$G$35,MATCH($D1108,Inputs!$B$24:$B$35,0)))</f>
        <v>0</v>
      </c>
      <c r="U1108" s="19"/>
    </row>
    <row r="1109" spans="2:21" s="46" customFormat="1" x14ac:dyDescent="0.25">
      <c r="B1109" s="48" t="s">
        <v>190</v>
      </c>
      <c r="C1109" s="8">
        <v>2021</v>
      </c>
      <c r="D1109" s="37">
        <v>9</v>
      </c>
      <c r="E1109" s="49">
        <f>Data!J1109</f>
        <v>8</v>
      </c>
      <c r="F1109" s="49">
        <f>+Data!I1109</f>
        <v>30.312000000000001</v>
      </c>
      <c r="G1109" s="31">
        <f>+NEM!G1109</f>
        <v>-489.48609999999985</v>
      </c>
      <c r="H1109" s="31">
        <f>NoSolar!E1109</f>
        <v>975.55600000000004</v>
      </c>
      <c r="I1109" s="31">
        <f>+NEM!M1109</f>
        <v>0</v>
      </c>
      <c r="J1109" s="31">
        <f>+NB.Hour!E1109</f>
        <v>428.46280000000013</v>
      </c>
      <c r="K1109" s="67">
        <v>0</v>
      </c>
      <c r="L1109" s="31">
        <f>+-MIN(NEM!G1109,0)</f>
        <v>489.48609999999985</v>
      </c>
      <c r="M1109" s="31">
        <f>NB.Hour!H1109</f>
        <v>917.94889999999998</v>
      </c>
      <c r="N1109" s="33">
        <f>NoSolar!H1109</f>
        <v>92.426126552000014</v>
      </c>
      <c r="O1109" s="33">
        <f>+NEM!P1109</f>
        <v>0</v>
      </c>
      <c r="P1109" s="33">
        <f>+NB.Hour!N1109</f>
        <v>0</v>
      </c>
      <c r="Q1109" s="22">
        <f>+SUM(N1109,MAX($E1109-20,0)*INDEX(Inputs!$F$24:$F$35,MATCH($D1109,Inputs!$B$24:$B$35,0)),MAX($F1109-20,0)*INDEX(Inputs!$G$24:$G$35,MATCH($D1109,Inputs!$B$24:$B$35,0)))</f>
        <v>138.31452655200002</v>
      </c>
      <c r="R1109" s="22">
        <f>+SUM(O1109,MAX($E1109-20,0)*INDEX(Inputs!$F$24:$F$35,MATCH($D1109,Inputs!$B$24:$B$35,0)),MAX($F1109-20,0)*INDEX(Inputs!$G$24:$G$35,MATCH($D1109,Inputs!$B$24:$B$35,0)))</f>
        <v>45.888400000000004</v>
      </c>
      <c r="S1109" s="22">
        <f>+SUM(P1109,MAX($E1109-20,0)*INDEX(Inputs!$F$24:$F$35,MATCH($D1109,Inputs!$B$24:$B$35,0)),MAX($F1109-20,0)*INDEX(Inputs!$G$24:$G$35,MATCH($D1109,Inputs!$B$24:$B$35,0)))</f>
        <v>45.888400000000004</v>
      </c>
      <c r="U1109" s="19"/>
    </row>
    <row r="1110" spans="2:21" s="46" customFormat="1" x14ac:dyDescent="0.25">
      <c r="B1110" s="48" t="s">
        <v>190</v>
      </c>
      <c r="C1110" s="8">
        <v>2021</v>
      </c>
      <c r="D1110" s="37">
        <v>10</v>
      </c>
      <c r="E1110" s="49">
        <f>Data!J1110</f>
        <v>8</v>
      </c>
      <c r="F1110" s="49">
        <f>+Data!I1110</f>
        <v>4.8319999999999999</v>
      </c>
      <c r="G1110" s="31">
        <f>+NEM!G1110</f>
        <v>-38.807700000000068</v>
      </c>
      <c r="H1110" s="31">
        <f>NoSolar!E1110</f>
        <v>941.25199999999995</v>
      </c>
      <c r="I1110" s="31">
        <f>+NEM!M1110</f>
        <v>0</v>
      </c>
      <c r="J1110" s="31">
        <f>+NB.Hour!E1110</f>
        <v>531.83849999999995</v>
      </c>
      <c r="K1110" s="67">
        <v>0</v>
      </c>
      <c r="L1110" s="31">
        <f>+-MIN(NEM!G1110,0)</f>
        <v>38.807700000000068</v>
      </c>
      <c r="M1110" s="31">
        <f>NB.Hour!H1110</f>
        <v>570.64620000000002</v>
      </c>
      <c r="N1110" s="33">
        <f>NoSolar!H1110</f>
        <v>89.176096983999997</v>
      </c>
      <c r="O1110" s="33">
        <f>+NEM!P1110</f>
        <v>0</v>
      </c>
      <c r="P1110" s="33">
        <f>+NB.Hour!N1110</f>
        <v>0</v>
      </c>
      <c r="Q1110" s="22">
        <f>+SUM(N1110,MAX($E1110-20,0)*INDEX(Inputs!$F$24:$F$35,MATCH($D1110,Inputs!$B$24:$B$35,0)),MAX($F1110-20,0)*INDEX(Inputs!$G$24:$G$35,MATCH($D1110,Inputs!$B$24:$B$35,0)))</f>
        <v>89.176096983999997</v>
      </c>
      <c r="R1110" s="22">
        <f>+SUM(O1110,MAX($E1110-20,0)*INDEX(Inputs!$F$24:$F$35,MATCH($D1110,Inputs!$B$24:$B$35,0)),MAX($F1110-20,0)*INDEX(Inputs!$G$24:$G$35,MATCH($D1110,Inputs!$B$24:$B$35,0)))</f>
        <v>0</v>
      </c>
      <c r="S1110" s="22">
        <f>+SUM(P1110,MAX($E1110-20,0)*INDEX(Inputs!$F$24:$F$35,MATCH($D1110,Inputs!$B$24:$B$35,0)),MAX($F1110-20,0)*INDEX(Inputs!$G$24:$G$35,MATCH($D1110,Inputs!$B$24:$B$35,0)))</f>
        <v>0</v>
      </c>
      <c r="U1110" s="19"/>
    </row>
    <row r="1111" spans="2:21" s="46" customFormat="1" x14ac:dyDescent="0.25">
      <c r="B1111" s="48" t="s">
        <v>190</v>
      </c>
      <c r="C1111" s="8">
        <v>2021</v>
      </c>
      <c r="D1111" s="37">
        <v>11</v>
      </c>
      <c r="E1111" s="49">
        <f>Data!J1111</f>
        <v>8</v>
      </c>
      <c r="F1111" s="49">
        <f>+Data!I1111</f>
        <v>6.2240000000000002</v>
      </c>
      <c r="G1111" s="31">
        <f>+NEM!G1111</f>
        <v>522.27470000000005</v>
      </c>
      <c r="H1111" s="31">
        <f>NoSolar!E1111</f>
        <v>1193.2840000000001</v>
      </c>
      <c r="I1111" s="31">
        <f>+NEM!M1111</f>
        <v>0</v>
      </c>
      <c r="J1111" s="31">
        <f>+NB.Hour!E1111</f>
        <v>802.87099999999998</v>
      </c>
      <c r="K1111" s="67">
        <v>0</v>
      </c>
      <c r="L1111" s="31">
        <f>+-MIN(NEM!G1111,0)</f>
        <v>0</v>
      </c>
      <c r="M1111" s="31">
        <f>NB.Hour!H1111</f>
        <v>280.59629999999999</v>
      </c>
      <c r="N1111" s="33">
        <f>NoSolar!H1111</f>
        <v>113.05411272800002</v>
      </c>
      <c r="O1111" s="33">
        <f>+NEM!P1111</f>
        <v>0</v>
      </c>
      <c r="P1111" s="33">
        <f>+NB.Hour!N1111</f>
        <v>48.608319687599987</v>
      </c>
      <c r="Q1111" s="22">
        <f>+SUM(N1111,MAX($E1111-20,0)*INDEX(Inputs!$F$24:$F$35,MATCH($D1111,Inputs!$B$24:$B$35,0)),MAX($F1111-20,0)*INDEX(Inputs!$G$24:$G$35,MATCH($D1111,Inputs!$B$24:$B$35,0)))</f>
        <v>113.05411272800002</v>
      </c>
      <c r="R1111" s="22">
        <f>+SUM(O1111,MAX($E1111-20,0)*INDEX(Inputs!$F$24:$F$35,MATCH($D1111,Inputs!$B$24:$B$35,0)),MAX($F1111-20,0)*INDEX(Inputs!$G$24:$G$35,MATCH($D1111,Inputs!$B$24:$B$35,0)))</f>
        <v>0</v>
      </c>
      <c r="S1111" s="22">
        <f>+SUM(P1111,MAX($E1111-20,0)*INDEX(Inputs!$F$24:$F$35,MATCH($D1111,Inputs!$B$24:$B$35,0)),MAX($F1111-20,0)*INDEX(Inputs!$G$24:$G$35,MATCH($D1111,Inputs!$B$24:$B$35,0)))</f>
        <v>48.608319687599987</v>
      </c>
      <c r="U1111" s="19"/>
    </row>
    <row r="1112" spans="2:21" s="46" customFormat="1" x14ac:dyDescent="0.25">
      <c r="B1112" s="48" t="s">
        <v>190</v>
      </c>
      <c r="C1112" s="8">
        <v>2021</v>
      </c>
      <c r="D1112" s="37">
        <v>12</v>
      </c>
      <c r="E1112" s="49">
        <f>Data!J1112</f>
        <v>8</v>
      </c>
      <c r="F1112" s="49">
        <f>+Data!I1112</f>
        <v>6.96</v>
      </c>
      <c r="G1112" s="31">
        <f>+NEM!G1112</f>
        <v>1065.6329000000001</v>
      </c>
      <c r="H1112" s="31">
        <f>NoSolar!E1112</f>
        <v>1421</v>
      </c>
      <c r="I1112" s="31">
        <f>+NEM!M1112</f>
        <v>0</v>
      </c>
      <c r="J1112" s="31">
        <f>+NB.Hour!E1112</f>
        <v>1160.9767000000002</v>
      </c>
      <c r="K1112" s="67">
        <v>0</v>
      </c>
      <c r="L1112" s="31">
        <f>+-MIN(NEM!G1112,0)</f>
        <v>0</v>
      </c>
      <c r="M1112" s="31">
        <f>NB.Hour!H1112</f>
        <v>95.343800000000002</v>
      </c>
      <c r="N1112" s="33">
        <f>NoSolar!H1112</f>
        <v>134.62838200000002</v>
      </c>
      <c r="O1112" s="33">
        <f>+NEM!P1112</f>
        <v>0</v>
      </c>
      <c r="P1112" s="33">
        <f>+NB.Hour!N1112</f>
        <v>106.38830543340002</v>
      </c>
      <c r="Q1112" s="22">
        <f>+SUM(N1112,MAX($E1112-20,0)*INDEX(Inputs!$F$24:$F$35,MATCH($D1112,Inputs!$B$24:$B$35,0)),MAX($F1112-20,0)*INDEX(Inputs!$G$24:$G$35,MATCH($D1112,Inputs!$B$24:$B$35,0)))</f>
        <v>134.62838200000002</v>
      </c>
      <c r="R1112" s="22">
        <f>+SUM(O1112,MAX($E1112-20,0)*INDEX(Inputs!$F$24:$F$35,MATCH($D1112,Inputs!$B$24:$B$35,0)),MAX($F1112-20,0)*INDEX(Inputs!$G$24:$G$35,MATCH($D1112,Inputs!$B$24:$B$35,0)))</f>
        <v>0</v>
      </c>
      <c r="S1112" s="22">
        <f>+SUM(P1112,MAX($E1112-20,0)*INDEX(Inputs!$F$24:$F$35,MATCH($D1112,Inputs!$B$24:$B$35,0)),MAX($F1112-20,0)*INDEX(Inputs!$G$24:$G$35,MATCH($D1112,Inputs!$B$24:$B$35,0)))</f>
        <v>106.38830543340002</v>
      </c>
      <c r="U1112" s="19"/>
    </row>
    <row r="1113" spans="2:21" s="46" customFormat="1" x14ac:dyDescent="0.25">
      <c r="B1113" s="48" t="s">
        <v>191</v>
      </c>
      <c r="C1113" s="8">
        <v>2021</v>
      </c>
      <c r="D1113" s="37">
        <v>1</v>
      </c>
      <c r="E1113" s="49">
        <f>Data!J1113</f>
        <v>40</v>
      </c>
      <c r="F1113" s="49">
        <f>+Data!I1113</f>
        <v>8.8268000000000004</v>
      </c>
      <c r="G1113" s="31">
        <f>+NEM!G1113</f>
        <v>-5437.5883000000003</v>
      </c>
      <c r="H1113" s="31">
        <f>NoSolar!E1113</f>
        <v>2493.6277</v>
      </c>
      <c r="I1113" s="31">
        <f>+NEM!M1113</f>
        <v>0</v>
      </c>
      <c r="J1113" s="31">
        <f>+NB.Hour!E1113</f>
        <v>1507.6301000000001</v>
      </c>
      <c r="K1113" s="67">
        <v>0</v>
      </c>
      <c r="L1113" s="31">
        <f>+-MIN(NEM!G1113,0)</f>
        <v>5437.5883000000003</v>
      </c>
      <c r="M1113" s="31">
        <f>NB.Hour!H1113</f>
        <v>6945.2183999999997</v>
      </c>
      <c r="N1113" s="33">
        <f>NoSolar!H1113</f>
        <v>211.30036982920001</v>
      </c>
      <c r="O1113" s="33">
        <f>+NEM!P1113</f>
        <v>0</v>
      </c>
      <c r="P1113" s="33">
        <f>+NB.Hour!N1113</f>
        <v>0</v>
      </c>
      <c r="Q1113" s="22">
        <f>+SUM(N1113,MAX($E1113-20,0)*INDEX(Inputs!$F$24:$F$35,MATCH($D1113,Inputs!$B$24:$B$35,0)),MAX($F1113-20,0)*INDEX(Inputs!$G$24:$G$35,MATCH($D1113,Inputs!$B$24:$B$35,0)))</f>
        <v>231.9003698292</v>
      </c>
      <c r="R1113" s="22">
        <f>+SUM(O1113,MAX($E1113-20,0)*INDEX(Inputs!$F$24:$F$35,MATCH($D1113,Inputs!$B$24:$B$35,0)),MAX($F1113-20,0)*INDEX(Inputs!$G$24:$G$35,MATCH($D1113,Inputs!$B$24:$B$35,0)))</f>
        <v>20.6</v>
      </c>
      <c r="S1113" s="22">
        <f>+SUM(P1113,MAX($E1113-20,0)*INDEX(Inputs!$F$24:$F$35,MATCH($D1113,Inputs!$B$24:$B$35,0)),MAX($F1113-20,0)*INDEX(Inputs!$G$24:$G$35,MATCH($D1113,Inputs!$B$24:$B$35,0)))</f>
        <v>20.6</v>
      </c>
      <c r="U1113" s="19"/>
    </row>
    <row r="1114" spans="2:21" s="46" customFormat="1" x14ac:dyDescent="0.25">
      <c r="B1114" s="48" t="s">
        <v>191</v>
      </c>
      <c r="C1114" s="8">
        <v>2021</v>
      </c>
      <c r="D1114" s="37">
        <v>2</v>
      </c>
      <c r="E1114" s="49">
        <f>Data!J1114</f>
        <v>40</v>
      </c>
      <c r="F1114" s="49">
        <f>+Data!I1114</f>
        <v>9.3388000000000009</v>
      </c>
      <c r="G1114" s="31">
        <f>+NEM!G1114</f>
        <v>-7941.5966000000008</v>
      </c>
      <c r="H1114" s="31">
        <f>NoSolar!E1114</f>
        <v>2090.4157</v>
      </c>
      <c r="I1114" s="31">
        <f>+NEM!M1114</f>
        <v>0</v>
      </c>
      <c r="J1114" s="31">
        <f>+NB.Hour!E1114</f>
        <v>1207.9659999999999</v>
      </c>
      <c r="K1114" s="67">
        <v>0</v>
      </c>
      <c r="L1114" s="31">
        <f>+-MIN(NEM!G1114,0)</f>
        <v>7941.5966000000008</v>
      </c>
      <c r="M1114" s="31">
        <f>NB.Hour!H1114</f>
        <v>9149.5625999999993</v>
      </c>
      <c r="N1114" s="33">
        <f>NoSolar!H1114</f>
        <v>193.48001227720002</v>
      </c>
      <c r="O1114" s="33">
        <f>+NEM!P1114</f>
        <v>0</v>
      </c>
      <c r="P1114" s="33">
        <f>+NB.Hour!N1114</f>
        <v>0</v>
      </c>
      <c r="Q1114" s="22">
        <f>+SUM(N1114,MAX($E1114-20,0)*INDEX(Inputs!$F$24:$F$35,MATCH($D1114,Inputs!$B$24:$B$35,0)),MAX($F1114-20,0)*INDEX(Inputs!$G$24:$G$35,MATCH($D1114,Inputs!$B$24:$B$35,0)))</f>
        <v>214.08001227720001</v>
      </c>
      <c r="R1114" s="22">
        <f>+SUM(O1114,MAX($E1114-20,0)*INDEX(Inputs!$F$24:$F$35,MATCH($D1114,Inputs!$B$24:$B$35,0)),MAX($F1114-20,0)*INDEX(Inputs!$G$24:$G$35,MATCH($D1114,Inputs!$B$24:$B$35,0)))</f>
        <v>20.6</v>
      </c>
      <c r="S1114" s="22">
        <f>+SUM(P1114,MAX($E1114-20,0)*INDEX(Inputs!$F$24:$F$35,MATCH($D1114,Inputs!$B$24:$B$35,0)),MAX($F1114-20,0)*INDEX(Inputs!$G$24:$G$35,MATCH($D1114,Inputs!$B$24:$B$35,0)))</f>
        <v>20.6</v>
      </c>
      <c r="U1114" s="19"/>
    </row>
    <row r="1115" spans="2:21" s="46" customFormat="1" x14ac:dyDescent="0.25">
      <c r="B1115" s="48" t="s">
        <v>191</v>
      </c>
      <c r="C1115" s="8">
        <v>2021</v>
      </c>
      <c r="D1115" s="37">
        <v>3</v>
      </c>
      <c r="E1115" s="49">
        <f>Data!J1115</f>
        <v>40</v>
      </c>
      <c r="F1115" s="49">
        <f>+Data!I1115</f>
        <v>10.014699999999999</v>
      </c>
      <c r="G1115" s="31">
        <f>+NEM!G1115</f>
        <v>-13266.8688</v>
      </c>
      <c r="H1115" s="31">
        <f>NoSolar!E1115</f>
        <v>2276.9083000000001</v>
      </c>
      <c r="I1115" s="31">
        <f>+NEM!M1115</f>
        <v>0</v>
      </c>
      <c r="J1115" s="31">
        <f>+NB.Hour!E1115</f>
        <v>1183.4480000000003</v>
      </c>
      <c r="K1115" s="67">
        <v>0</v>
      </c>
      <c r="L1115" s="31">
        <f>+-MIN(NEM!G1115,0)</f>
        <v>13266.8688</v>
      </c>
      <c r="M1115" s="31">
        <f>NB.Hour!H1115</f>
        <v>14450.316800000001</v>
      </c>
      <c r="N1115" s="33">
        <f>NoSolar!H1115</f>
        <v>201.72223922680001</v>
      </c>
      <c r="O1115" s="33">
        <f>+NEM!P1115</f>
        <v>0</v>
      </c>
      <c r="P1115" s="33">
        <f>+NB.Hour!N1115</f>
        <v>0</v>
      </c>
      <c r="Q1115" s="22">
        <f>+SUM(N1115,MAX($E1115-20,0)*INDEX(Inputs!$F$24:$F$35,MATCH($D1115,Inputs!$B$24:$B$35,0)),MAX($F1115-20,0)*INDEX(Inputs!$G$24:$G$35,MATCH($D1115,Inputs!$B$24:$B$35,0)))</f>
        <v>222.32223922680001</v>
      </c>
      <c r="R1115" s="22">
        <f>+SUM(O1115,MAX($E1115-20,0)*INDEX(Inputs!$F$24:$F$35,MATCH($D1115,Inputs!$B$24:$B$35,0)),MAX($F1115-20,0)*INDEX(Inputs!$G$24:$G$35,MATCH($D1115,Inputs!$B$24:$B$35,0)))</f>
        <v>20.6</v>
      </c>
      <c r="S1115" s="22">
        <f>+SUM(P1115,MAX($E1115-20,0)*INDEX(Inputs!$F$24:$F$35,MATCH($D1115,Inputs!$B$24:$B$35,0)),MAX($F1115-20,0)*INDEX(Inputs!$G$24:$G$35,MATCH($D1115,Inputs!$B$24:$B$35,0)))</f>
        <v>20.6</v>
      </c>
      <c r="U1115" s="19"/>
    </row>
    <row r="1116" spans="2:21" s="46" customFormat="1" x14ac:dyDescent="0.25">
      <c r="B1116" s="48" t="s">
        <v>191</v>
      </c>
      <c r="C1116" s="8">
        <v>2021</v>
      </c>
      <c r="D1116" s="37">
        <v>4</v>
      </c>
      <c r="E1116" s="49">
        <f>Data!J1116</f>
        <v>40</v>
      </c>
      <c r="F1116" s="49">
        <f>+Data!I1116</f>
        <v>57.651200000000003</v>
      </c>
      <c r="G1116" s="31">
        <f>+NEM!G1116</f>
        <v>1848.7071999999971</v>
      </c>
      <c r="H1116" s="31">
        <f>NoSolar!E1116</f>
        <v>18499.749199999998</v>
      </c>
      <c r="I1116" s="31">
        <f>+NEM!M1116</f>
        <v>0</v>
      </c>
      <c r="J1116" s="31">
        <f>+NB.Hour!E1116</f>
        <v>12025.116799999998</v>
      </c>
      <c r="K1116" s="67">
        <v>0</v>
      </c>
      <c r="L1116" s="31">
        <f>+-MIN(NEM!G1116,0)</f>
        <v>0</v>
      </c>
      <c r="M1116" s="31">
        <f>NB.Hour!H1116</f>
        <v>10176.409600000001</v>
      </c>
      <c r="N1116" s="33">
        <f>NoSolar!H1116</f>
        <v>918.70691564319998</v>
      </c>
      <c r="O1116" s="33">
        <f>+NEM!P1116</f>
        <v>0</v>
      </c>
      <c r="P1116" s="33">
        <f>+NB.Hour!N1116</f>
        <v>0</v>
      </c>
      <c r="Q1116" s="22">
        <f>+SUM(N1116,MAX($E1116-20,0)*INDEX(Inputs!$F$24:$F$35,MATCH($D1116,Inputs!$B$24:$B$35,0)),MAX($F1116-20,0)*INDEX(Inputs!$G$24:$G$35,MATCH($D1116,Inputs!$B$24:$B$35,0)))</f>
        <v>1106.8547556432</v>
      </c>
      <c r="R1116" s="22">
        <f>+SUM(O1116,MAX($E1116-20,0)*INDEX(Inputs!$F$24:$F$35,MATCH($D1116,Inputs!$B$24:$B$35,0)),MAX($F1116-20,0)*INDEX(Inputs!$G$24:$G$35,MATCH($D1116,Inputs!$B$24:$B$35,0)))</f>
        <v>188.14784</v>
      </c>
      <c r="S1116" s="22">
        <f>+SUM(P1116,MAX($E1116-20,0)*INDEX(Inputs!$F$24:$F$35,MATCH($D1116,Inputs!$B$24:$B$35,0)),MAX($F1116-20,0)*INDEX(Inputs!$G$24:$G$35,MATCH($D1116,Inputs!$B$24:$B$35,0)))</f>
        <v>188.14784</v>
      </c>
      <c r="U1116" s="19"/>
    </row>
    <row r="1117" spans="2:21" s="46" customFormat="1" x14ac:dyDescent="0.25">
      <c r="B1117" s="48" t="s">
        <v>191</v>
      </c>
      <c r="C1117" s="8">
        <v>2021</v>
      </c>
      <c r="D1117" s="37">
        <v>5</v>
      </c>
      <c r="E1117" s="49">
        <f>Data!J1117</f>
        <v>63</v>
      </c>
      <c r="F1117" s="49">
        <f>+Data!I1117</f>
        <v>6.0210999999999997</v>
      </c>
      <c r="G1117" s="31">
        <f>+NEM!G1117</f>
        <v>-15217.059699999998</v>
      </c>
      <c r="H1117" s="31">
        <f>NoSolar!E1117</f>
        <v>2056.0655000000002</v>
      </c>
      <c r="I1117" s="31">
        <f>+NEM!M1117</f>
        <v>0</v>
      </c>
      <c r="J1117" s="31">
        <f>+NB.Hour!E1117</f>
        <v>879.34659999999997</v>
      </c>
      <c r="K1117" s="67">
        <v>0</v>
      </c>
      <c r="L1117" s="31">
        <f>+-MIN(NEM!G1117,0)</f>
        <v>15217.059699999998</v>
      </c>
      <c r="M1117" s="31">
        <f>NB.Hour!H1117</f>
        <v>16096.406300000001</v>
      </c>
      <c r="N1117" s="33">
        <f>NoSolar!H1117</f>
        <v>191.96187083800001</v>
      </c>
      <c r="O1117" s="33">
        <f>+NEM!P1117</f>
        <v>0</v>
      </c>
      <c r="P1117" s="33">
        <f>+NB.Hour!N1117</f>
        <v>0</v>
      </c>
      <c r="Q1117" s="22">
        <f>+SUM(N1117,MAX($E1117-20,0)*INDEX(Inputs!$F$24:$F$35,MATCH($D1117,Inputs!$B$24:$B$35,0)),MAX($F1117-20,0)*INDEX(Inputs!$G$24:$G$35,MATCH($D1117,Inputs!$B$24:$B$35,0)))</f>
        <v>236.251870838</v>
      </c>
      <c r="R1117" s="22">
        <f>+SUM(O1117,MAX($E1117-20,0)*INDEX(Inputs!$F$24:$F$35,MATCH($D1117,Inputs!$B$24:$B$35,0)),MAX($F1117-20,0)*INDEX(Inputs!$G$24:$G$35,MATCH($D1117,Inputs!$B$24:$B$35,0)))</f>
        <v>44.29</v>
      </c>
      <c r="S1117" s="22">
        <f>+SUM(P1117,MAX($E1117-20,0)*INDEX(Inputs!$F$24:$F$35,MATCH($D1117,Inputs!$B$24:$B$35,0)),MAX($F1117-20,0)*INDEX(Inputs!$G$24:$G$35,MATCH($D1117,Inputs!$B$24:$B$35,0)))</f>
        <v>44.29</v>
      </c>
      <c r="U1117" s="19"/>
    </row>
    <row r="1118" spans="2:21" s="46" customFormat="1" x14ac:dyDescent="0.25">
      <c r="B1118" s="48" t="s">
        <v>191</v>
      </c>
      <c r="C1118" s="8">
        <v>2021</v>
      </c>
      <c r="D1118" s="37">
        <v>6</v>
      </c>
      <c r="E1118" s="49">
        <f>Data!J1118</f>
        <v>63</v>
      </c>
      <c r="F1118" s="49">
        <f>+Data!I1118</f>
        <v>8.0076000000000001</v>
      </c>
      <c r="G1118" s="31">
        <f>+NEM!G1118</f>
        <v>-15938.285800000001</v>
      </c>
      <c r="H1118" s="31">
        <f>NoSolar!E1118</f>
        <v>1942.9228000000001</v>
      </c>
      <c r="I1118" s="31">
        <f>+NEM!M1118</f>
        <v>0</v>
      </c>
      <c r="J1118" s="31">
        <f>+NB.Hour!E1118</f>
        <v>753.61350000000004</v>
      </c>
      <c r="K1118" s="67">
        <v>0</v>
      </c>
      <c r="L1118" s="31">
        <f>+-MIN(NEM!G1118,0)</f>
        <v>15938.285800000001</v>
      </c>
      <c r="M1118" s="31">
        <f>NB.Hour!H1118</f>
        <v>16691.899300000001</v>
      </c>
      <c r="N1118" s="33">
        <f>NoSolar!H1118</f>
        <v>204.49262469999999</v>
      </c>
      <c r="O1118" s="33">
        <f>+NEM!P1118</f>
        <v>0</v>
      </c>
      <c r="P1118" s="33">
        <f>+NB.Hour!N1118</f>
        <v>0</v>
      </c>
      <c r="Q1118" s="22">
        <f>+SUM(N1118,MAX($E1118-20,0)*INDEX(Inputs!$F$24:$F$35,MATCH($D1118,Inputs!$B$24:$B$35,0)),MAX($F1118-20,0)*INDEX(Inputs!$G$24:$G$35,MATCH($D1118,Inputs!$B$24:$B$35,0)))</f>
        <v>248.78262469999999</v>
      </c>
      <c r="R1118" s="22">
        <f>+SUM(O1118,MAX($E1118-20,0)*INDEX(Inputs!$F$24:$F$35,MATCH($D1118,Inputs!$B$24:$B$35,0)),MAX($F1118-20,0)*INDEX(Inputs!$G$24:$G$35,MATCH($D1118,Inputs!$B$24:$B$35,0)))</f>
        <v>44.29</v>
      </c>
      <c r="S1118" s="22">
        <f>+SUM(P1118,MAX($E1118-20,0)*INDEX(Inputs!$F$24:$F$35,MATCH($D1118,Inputs!$B$24:$B$35,0)),MAX($F1118-20,0)*INDEX(Inputs!$G$24:$G$35,MATCH($D1118,Inputs!$B$24:$B$35,0)))</f>
        <v>44.29</v>
      </c>
      <c r="U1118" s="19"/>
    </row>
    <row r="1119" spans="2:21" s="46" customFormat="1" x14ac:dyDescent="0.25">
      <c r="B1119" s="48" t="s">
        <v>191</v>
      </c>
      <c r="C1119" s="8">
        <v>2021</v>
      </c>
      <c r="D1119" s="37">
        <v>7</v>
      </c>
      <c r="E1119" s="49">
        <f>Data!J1119</f>
        <v>63</v>
      </c>
      <c r="F1119" s="49">
        <f>+Data!I1119</f>
        <v>11.7964</v>
      </c>
      <c r="G1119" s="31">
        <f>+NEM!G1119</f>
        <v>-12543.6157</v>
      </c>
      <c r="H1119" s="31">
        <f>NoSolar!E1119</f>
        <v>2003.2092</v>
      </c>
      <c r="I1119" s="31">
        <f>+NEM!M1119</f>
        <v>0</v>
      </c>
      <c r="J1119" s="31">
        <f>+NB.Hour!E1119</f>
        <v>869.55070000000001</v>
      </c>
      <c r="K1119" s="67">
        <v>0</v>
      </c>
      <c r="L1119" s="31">
        <f>+-MIN(NEM!G1119,0)</f>
        <v>12543.6157</v>
      </c>
      <c r="M1119" s="31">
        <f>NB.Hour!H1119</f>
        <v>13413.1664</v>
      </c>
      <c r="N1119" s="33">
        <f>NoSolar!H1119</f>
        <v>210.65633938720001</v>
      </c>
      <c r="O1119" s="33">
        <f>+NEM!P1119</f>
        <v>0</v>
      </c>
      <c r="P1119" s="33">
        <f>+NB.Hour!N1119</f>
        <v>0</v>
      </c>
      <c r="Q1119" s="22">
        <f>+SUM(N1119,MAX($E1119-20,0)*INDEX(Inputs!$F$24:$F$35,MATCH($D1119,Inputs!$B$24:$B$35,0)),MAX($F1119-20,0)*INDEX(Inputs!$G$24:$G$35,MATCH($D1119,Inputs!$B$24:$B$35,0)))</f>
        <v>254.9463393872</v>
      </c>
      <c r="R1119" s="22">
        <f>+SUM(O1119,MAX($E1119-20,0)*INDEX(Inputs!$F$24:$F$35,MATCH($D1119,Inputs!$B$24:$B$35,0)),MAX($F1119-20,0)*INDEX(Inputs!$G$24:$G$35,MATCH($D1119,Inputs!$B$24:$B$35,0)))</f>
        <v>44.29</v>
      </c>
      <c r="S1119" s="22">
        <f>+SUM(P1119,MAX($E1119-20,0)*INDEX(Inputs!$F$24:$F$35,MATCH($D1119,Inputs!$B$24:$B$35,0)),MAX($F1119-20,0)*INDEX(Inputs!$G$24:$G$35,MATCH($D1119,Inputs!$B$24:$B$35,0)))</f>
        <v>44.29</v>
      </c>
      <c r="U1119" s="19"/>
    </row>
    <row r="1120" spans="2:21" s="46" customFormat="1" x14ac:dyDescent="0.25">
      <c r="B1120" s="48" t="s">
        <v>191</v>
      </c>
      <c r="C1120" s="8">
        <v>2021</v>
      </c>
      <c r="D1120" s="37">
        <v>8</v>
      </c>
      <c r="E1120" s="49">
        <f>Data!J1120</f>
        <v>63</v>
      </c>
      <c r="F1120" s="49">
        <f>+Data!I1120</f>
        <v>11.694000000000001</v>
      </c>
      <c r="G1120" s="31">
        <f>+NEM!G1120</f>
        <v>-12376.2526</v>
      </c>
      <c r="H1120" s="31">
        <f>NoSolar!E1120</f>
        <v>2197.6392999999998</v>
      </c>
      <c r="I1120" s="31">
        <f>+NEM!M1120</f>
        <v>0</v>
      </c>
      <c r="J1120" s="31">
        <f>+NB.Hour!E1120</f>
        <v>1016.2607000000011</v>
      </c>
      <c r="K1120" s="67">
        <v>0</v>
      </c>
      <c r="L1120" s="31">
        <f>+-MIN(NEM!G1120,0)</f>
        <v>12376.2526</v>
      </c>
      <c r="M1120" s="31">
        <f>NB.Hour!H1120</f>
        <v>13392.513300000001</v>
      </c>
      <c r="N1120" s="33">
        <f>NoSolar!H1120</f>
        <v>220.12819613879998</v>
      </c>
      <c r="O1120" s="33">
        <f>+NEM!P1120</f>
        <v>0</v>
      </c>
      <c r="P1120" s="33">
        <f>+NB.Hour!N1120</f>
        <v>0</v>
      </c>
      <c r="Q1120" s="22">
        <f>+SUM(N1120,MAX($E1120-20,0)*INDEX(Inputs!$F$24:$F$35,MATCH($D1120,Inputs!$B$24:$B$35,0)),MAX($F1120-20,0)*INDEX(Inputs!$G$24:$G$35,MATCH($D1120,Inputs!$B$24:$B$35,0)))</f>
        <v>264.4181961388</v>
      </c>
      <c r="R1120" s="22">
        <f>+SUM(O1120,MAX($E1120-20,0)*INDEX(Inputs!$F$24:$F$35,MATCH($D1120,Inputs!$B$24:$B$35,0)),MAX($F1120-20,0)*INDEX(Inputs!$G$24:$G$35,MATCH($D1120,Inputs!$B$24:$B$35,0)))</f>
        <v>44.29</v>
      </c>
      <c r="S1120" s="22">
        <f>+SUM(P1120,MAX($E1120-20,0)*INDEX(Inputs!$F$24:$F$35,MATCH($D1120,Inputs!$B$24:$B$35,0)),MAX($F1120-20,0)*INDEX(Inputs!$G$24:$G$35,MATCH($D1120,Inputs!$B$24:$B$35,0)))</f>
        <v>44.29</v>
      </c>
      <c r="U1120" s="19"/>
    </row>
    <row r="1121" spans="2:21" s="46" customFormat="1" x14ac:dyDescent="0.25">
      <c r="B1121" s="48" t="s">
        <v>191</v>
      </c>
      <c r="C1121" s="8">
        <v>2021</v>
      </c>
      <c r="D1121" s="37">
        <v>9</v>
      </c>
      <c r="E1121" s="49">
        <f>Data!J1121</f>
        <v>63</v>
      </c>
      <c r="F1121" s="49">
        <f>+Data!I1121</f>
        <v>50.974699999999999</v>
      </c>
      <c r="G1121" s="31">
        <f>+NEM!G1121</f>
        <v>-10265.8019</v>
      </c>
      <c r="H1121" s="31">
        <f>NoSolar!E1121</f>
        <v>4652.1998000000003</v>
      </c>
      <c r="I1121" s="31">
        <f>+NEM!M1121</f>
        <v>0</v>
      </c>
      <c r="J1121" s="31">
        <f>+NB.Hour!E1121</f>
        <v>2680.1267999999991</v>
      </c>
      <c r="K1121" s="67">
        <v>0</v>
      </c>
      <c r="L1121" s="31">
        <f>+-MIN(NEM!G1121,0)</f>
        <v>10265.8019</v>
      </c>
      <c r="M1121" s="31">
        <f>NB.Hour!H1121</f>
        <v>12945.9287</v>
      </c>
      <c r="N1121" s="33">
        <f>NoSolar!H1121</f>
        <v>306.70062236080003</v>
      </c>
      <c r="O1121" s="33">
        <f>+NEM!P1121</f>
        <v>0</v>
      </c>
      <c r="P1121" s="33">
        <f>+NB.Hour!N1121</f>
        <v>0</v>
      </c>
      <c r="Q1121" s="22">
        <f>+SUM(N1121,MAX($E1121-20,0)*INDEX(Inputs!$F$24:$F$35,MATCH($D1121,Inputs!$B$24:$B$35,0)),MAX($F1121-20,0)*INDEX(Inputs!$G$24:$G$35,MATCH($D1121,Inputs!$B$24:$B$35,0)))</f>
        <v>488.82803736080007</v>
      </c>
      <c r="R1121" s="22">
        <f>+SUM(O1121,MAX($E1121-20,0)*INDEX(Inputs!$F$24:$F$35,MATCH($D1121,Inputs!$B$24:$B$35,0)),MAX($F1121-20,0)*INDEX(Inputs!$G$24:$G$35,MATCH($D1121,Inputs!$B$24:$B$35,0)))</f>
        <v>182.12741499999998</v>
      </c>
      <c r="S1121" s="22">
        <f>+SUM(P1121,MAX($E1121-20,0)*INDEX(Inputs!$F$24:$F$35,MATCH($D1121,Inputs!$B$24:$B$35,0)),MAX($F1121-20,0)*INDEX(Inputs!$G$24:$G$35,MATCH($D1121,Inputs!$B$24:$B$35,0)))</f>
        <v>182.12741499999998</v>
      </c>
      <c r="U1121" s="19"/>
    </row>
    <row r="1122" spans="2:21" s="46" customFormat="1" x14ac:dyDescent="0.25">
      <c r="B1122" s="48" t="s">
        <v>191</v>
      </c>
      <c r="C1122" s="8">
        <v>2021</v>
      </c>
      <c r="D1122" s="37">
        <v>10</v>
      </c>
      <c r="E1122" s="49">
        <f>Data!J1122</f>
        <v>63</v>
      </c>
      <c r="F1122" s="49">
        <f>+Data!I1122</f>
        <v>61.050800000000002</v>
      </c>
      <c r="G1122" s="31">
        <f>+NEM!G1122</f>
        <v>1813.2447999999986</v>
      </c>
      <c r="H1122" s="31">
        <f>NoSolar!E1122</f>
        <v>12976.111199999999</v>
      </c>
      <c r="I1122" s="31">
        <f>+NEM!M1122</f>
        <v>0</v>
      </c>
      <c r="J1122" s="31">
        <f>+NB.Hour!E1122</f>
        <v>9114.8646999999983</v>
      </c>
      <c r="K1122" s="67">
        <v>0</v>
      </c>
      <c r="L1122" s="31">
        <f>+-MIN(NEM!G1122,0)</f>
        <v>0</v>
      </c>
      <c r="M1122" s="31">
        <f>NB.Hour!H1122</f>
        <v>7301.6198999999997</v>
      </c>
      <c r="N1122" s="33">
        <f>NoSolar!H1122</f>
        <v>674.58421059519992</v>
      </c>
      <c r="O1122" s="33">
        <f>+NEM!P1122</f>
        <v>0</v>
      </c>
      <c r="P1122" s="33">
        <f>+NB.Hour!N1122</f>
        <v>0</v>
      </c>
      <c r="Q1122" s="22">
        <f>+SUM(N1122,MAX($E1122-20,0)*INDEX(Inputs!$F$24:$F$35,MATCH($D1122,Inputs!$B$24:$B$35,0)),MAX($F1122-20,0)*INDEX(Inputs!$G$24:$G$35,MATCH($D1122,Inputs!$B$24:$B$35,0)))</f>
        <v>901.55027059519989</v>
      </c>
      <c r="R1122" s="22">
        <f>+SUM(O1122,MAX($E1122-20,0)*INDEX(Inputs!$F$24:$F$35,MATCH($D1122,Inputs!$B$24:$B$35,0)),MAX($F1122-20,0)*INDEX(Inputs!$G$24:$G$35,MATCH($D1122,Inputs!$B$24:$B$35,0)))</f>
        <v>226.96606</v>
      </c>
      <c r="S1122" s="22">
        <f>+SUM(P1122,MAX($E1122-20,0)*INDEX(Inputs!$F$24:$F$35,MATCH($D1122,Inputs!$B$24:$B$35,0)),MAX($F1122-20,0)*INDEX(Inputs!$G$24:$G$35,MATCH($D1122,Inputs!$B$24:$B$35,0)))</f>
        <v>226.96606</v>
      </c>
      <c r="U1122" s="19"/>
    </row>
    <row r="1123" spans="2:21" s="46" customFormat="1" x14ac:dyDescent="0.25">
      <c r="B1123" s="48" t="s">
        <v>191</v>
      </c>
      <c r="C1123" s="8">
        <v>2021</v>
      </c>
      <c r="D1123" s="37">
        <v>11</v>
      </c>
      <c r="E1123" s="49">
        <f>Data!J1123</f>
        <v>61</v>
      </c>
      <c r="F1123" s="49">
        <f>+Data!I1123</f>
        <v>8.2911000000000001</v>
      </c>
      <c r="G1123" s="31">
        <f>+NEM!G1123</f>
        <v>-7095.1619000000001</v>
      </c>
      <c r="H1123" s="31">
        <f>NoSolar!E1123</f>
        <v>2126.8020999999999</v>
      </c>
      <c r="I1123" s="31">
        <f>+NEM!M1123</f>
        <v>0</v>
      </c>
      <c r="J1123" s="31">
        <f>+NB.Hour!E1123</f>
        <v>1214.8645000000004</v>
      </c>
      <c r="K1123" s="67">
        <v>0</v>
      </c>
      <c r="L1123" s="31">
        <f>+-MIN(NEM!G1123,0)</f>
        <v>7095.1619000000001</v>
      </c>
      <c r="M1123" s="31">
        <f>NB.Hour!H1123</f>
        <v>8310.0264000000006</v>
      </c>
      <c r="N1123" s="33">
        <f>NoSolar!H1123</f>
        <v>195.0881456116</v>
      </c>
      <c r="O1123" s="33">
        <f>+NEM!P1123</f>
        <v>0</v>
      </c>
      <c r="P1123" s="33">
        <f>+NB.Hour!N1123</f>
        <v>0</v>
      </c>
      <c r="Q1123" s="22">
        <f>+SUM(N1123,MAX($E1123-20,0)*INDEX(Inputs!$F$24:$F$35,MATCH($D1123,Inputs!$B$24:$B$35,0)),MAX($F1123-20,0)*INDEX(Inputs!$G$24:$G$35,MATCH($D1123,Inputs!$B$24:$B$35,0)))</f>
        <v>237.31814561160002</v>
      </c>
      <c r="R1123" s="22">
        <f>+SUM(O1123,MAX($E1123-20,0)*INDEX(Inputs!$F$24:$F$35,MATCH($D1123,Inputs!$B$24:$B$35,0)),MAX($F1123-20,0)*INDEX(Inputs!$G$24:$G$35,MATCH($D1123,Inputs!$B$24:$B$35,0)))</f>
        <v>42.230000000000004</v>
      </c>
      <c r="S1123" s="22">
        <f>+SUM(P1123,MAX($E1123-20,0)*INDEX(Inputs!$F$24:$F$35,MATCH($D1123,Inputs!$B$24:$B$35,0)),MAX($F1123-20,0)*INDEX(Inputs!$G$24:$G$35,MATCH($D1123,Inputs!$B$24:$B$35,0)))</f>
        <v>42.230000000000004</v>
      </c>
      <c r="U1123" s="19"/>
    </row>
    <row r="1124" spans="2:21" s="46" customFormat="1" x14ac:dyDescent="0.25">
      <c r="B1124" s="48" t="s">
        <v>191</v>
      </c>
      <c r="C1124" s="8">
        <v>2021</v>
      </c>
      <c r="D1124" s="37">
        <v>12</v>
      </c>
      <c r="E1124" s="49">
        <f>Data!J1124</f>
        <v>61</v>
      </c>
      <c r="F1124" s="49">
        <f>+Data!I1124</f>
        <v>7.2088999999999999</v>
      </c>
      <c r="G1124" s="31">
        <f>+NEM!G1124</f>
        <v>-2809.2340999999997</v>
      </c>
      <c r="H1124" s="31">
        <f>NoSolar!E1124</f>
        <v>2394.2575999999999</v>
      </c>
      <c r="I1124" s="31">
        <f>+NEM!M1124</f>
        <v>0</v>
      </c>
      <c r="J1124" s="31">
        <f>+NB.Hour!E1124</f>
        <v>1693.4374</v>
      </c>
      <c r="K1124" s="67">
        <v>0</v>
      </c>
      <c r="L1124" s="31">
        <f>+-MIN(NEM!G1124,0)</f>
        <v>2809.2340999999997</v>
      </c>
      <c r="M1124" s="31">
        <f>NB.Hour!H1124</f>
        <v>4502.6715000000004</v>
      </c>
      <c r="N1124" s="33">
        <f>NoSolar!H1124</f>
        <v>206.9086088896</v>
      </c>
      <c r="O1124" s="33">
        <f>+NEM!P1124</f>
        <v>0</v>
      </c>
      <c r="P1124" s="33">
        <f>+NB.Hour!N1124</f>
        <v>0</v>
      </c>
      <c r="Q1124" s="22">
        <f>+SUM(N1124,MAX($E1124-20,0)*INDEX(Inputs!$F$24:$F$35,MATCH($D1124,Inputs!$B$24:$B$35,0)),MAX($F1124-20,0)*INDEX(Inputs!$G$24:$G$35,MATCH($D1124,Inputs!$B$24:$B$35,0)))</f>
        <v>249.13860888959999</v>
      </c>
      <c r="R1124" s="22">
        <f>+SUM(O1124,MAX($E1124-20,0)*INDEX(Inputs!$F$24:$F$35,MATCH($D1124,Inputs!$B$24:$B$35,0)),MAX($F1124-20,0)*INDEX(Inputs!$G$24:$G$35,MATCH($D1124,Inputs!$B$24:$B$35,0)))</f>
        <v>42.230000000000004</v>
      </c>
      <c r="S1124" s="22">
        <f>+SUM(P1124,MAX($E1124-20,0)*INDEX(Inputs!$F$24:$F$35,MATCH($D1124,Inputs!$B$24:$B$35,0)),MAX($F1124-20,0)*INDEX(Inputs!$G$24:$G$35,MATCH($D1124,Inputs!$B$24:$B$35,0)))</f>
        <v>42.230000000000004</v>
      </c>
      <c r="U1124" s="19"/>
    </row>
    <row r="1125" spans="2:21" s="46" customFormat="1" x14ac:dyDescent="0.25">
      <c r="B1125" s="48" t="s">
        <v>192</v>
      </c>
      <c r="C1125" s="8">
        <v>2021</v>
      </c>
      <c r="D1125" s="37">
        <v>1</v>
      </c>
      <c r="E1125" s="49">
        <f>Data!J1125</f>
        <v>0</v>
      </c>
      <c r="F1125" s="49">
        <f>+Data!I1125</f>
        <v>0</v>
      </c>
      <c r="G1125" s="31">
        <f>+NEM!G1125</f>
        <v>-511.27190000000002</v>
      </c>
      <c r="H1125" s="31">
        <f>NoSolar!E1125</f>
        <v>0</v>
      </c>
      <c r="I1125" s="31">
        <f>+NEM!M1125</f>
        <v>0</v>
      </c>
      <c r="J1125" s="31">
        <f>+NB.Hour!E1125</f>
        <v>0</v>
      </c>
      <c r="K1125" s="67">
        <v>0</v>
      </c>
      <c r="L1125" s="31">
        <f>+-MIN(NEM!G1125,0)</f>
        <v>511.27190000000002</v>
      </c>
      <c r="M1125" s="31">
        <f>NB.Hour!H1125</f>
        <v>511.27190000000002</v>
      </c>
      <c r="N1125" s="33">
        <f>NoSolar!H1125</f>
        <v>0</v>
      </c>
      <c r="O1125" s="33">
        <f>+NEM!P1125</f>
        <v>0</v>
      </c>
      <c r="P1125" s="33">
        <f>+NB.Hour!N1125</f>
        <v>0</v>
      </c>
      <c r="Q1125" s="22">
        <f>+SUM(N1125,MAX($E1125-20,0)*INDEX(Inputs!$F$24:$F$35,MATCH($D1125,Inputs!$B$24:$B$35,0)),MAX($F1125-20,0)*INDEX(Inputs!$G$24:$G$35,MATCH($D1125,Inputs!$B$24:$B$35,0)))</f>
        <v>0</v>
      </c>
      <c r="R1125" s="22">
        <f>+SUM(O1125,MAX($E1125-20,0)*INDEX(Inputs!$F$24:$F$35,MATCH($D1125,Inputs!$B$24:$B$35,0)),MAX($F1125-20,0)*INDEX(Inputs!$G$24:$G$35,MATCH($D1125,Inputs!$B$24:$B$35,0)))</f>
        <v>0</v>
      </c>
      <c r="S1125" s="22">
        <f>+SUM(P1125,MAX($E1125-20,0)*INDEX(Inputs!$F$24:$F$35,MATCH($D1125,Inputs!$B$24:$B$35,0)),MAX($F1125-20,0)*INDEX(Inputs!$G$24:$G$35,MATCH($D1125,Inputs!$B$24:$B$35,0)))</f>
        <v>0</v>
      </c>
      <c r="U1125" s="19"/>
    </row>
    <row r="1126" spans="2:21" s="46" customFormat="1" x14ac:dyDescent="0.25">
      <c r="B1126" s="48" t="s">
        <v>192</v>
      </c>
      <c r="C1126" s="8">
        <v>2021</v>
      </c>
      <c r="D1126" s="37">
        <v>2</v>
      </c>
      <c r="E1126" s="49">
        <f>Data!J1126</f>
        <v>0</v>
      </c>
      <c r="F1126" s="49">
        <f>+Data!I1126</f>
        <v>0</v>
      </c>
      <c r="G1126" s="31">
        <f>+NEM!G1126</f>
        <v>-512.70399999999995</v>
      </c>
      <c r="H1126" s="31">
        <f>NoSolar!E1126</f>
        <v>0</v>
      </c>
      <c r="I1126" s="31">
        <f>+NEM!M1126</f>
        <v>0</v>
      </c>
      <c r="J1126" s="31">
        <f>+NB.Hour!E1126</f>
        <v>0</v>
      </c>
      <c r="K1126" s="67">
        <v>0</v>
      </c>
      <c r="L1126" s="31">
        <f>+-MIN(NEM!G1126,0)</f>
        <v>512.70399999999995</v>
      </c>
      <c r="M1126" s="31">
        <f>NB.Hour!H1126</f>
        <v>512.70399999999995</v>
      </c>
      <c r="N1126" s="33">
        <f>NoSolar!H1126</f>
        <v>0</v>
      </c>
      <c r="O1126" s="33">
        <f>+NEM!P1126</f>
        <v>0</v>
      </c>
      <c r="P1126" s="33">
        <f>+NB.Hour!N1126</f>
        <v>0</v>
      </c>
      <c r="Q1126" s="22">
        <f>+SUM(N1126,MAX($E1126-20,0)*INDEX(Inputs!$F$24:$F$35,MATCH($D1126,Inputs!$B$24:$B$35,0)),MAX($F1126-20,0)*INDEX(Inputs!$G$24:$G$35,MATCH($D1126,Inputs!$B$24:$B$35,0)))</f>
        <v>0</v>
      </c>
      <c r="R1126" s="22">
        <f>+SUM(O1126,MAX($E1126-20,0)*INDEX(Inputs!$F$24:$F$35,MATCH($D1126,Inputs!$B$24:$B$35,0)),MAX($F1126-20,0)*INDEX(Inputs!$G$24:$G$35,MATCH($D1126,Inputs!$B$24:$B$35,0)))</f>
        <v>0</v>
      </c>
      <c r="S1126" s="22">
        <f>+SUM(P1126,MAX($E1126-20,0)*INDEX(Inputs!$F$24:$F$35,MATCH($D1126,Inputs!$B$24:$B$35,0)),MAX($F1126-20,0)*INDEX(Inputs!$G$24:$G$35,MATCH($D1126,Inputs!$B$24:$B$35,0)))</f>
        <v>0</v>
      </c>
      <c r="U1126" s="19"/>
    </row>
    <row r="1127" spans="2:21" s="46" customFormat="1" x14ac:dyDescent="0.25">
      <c r="B1127" s="48" t="s">
        <v>192</v>
      </c>
      <c r="C1127" s="8">
        <v>2021</v>
      </c>
      <c r="D1127" s="37">
        <v>3</v>
      </c>
      <c r="E1127" s="49">
        <f>Data!J1127</f>
        <v>1</v>
      </c>
      <c r="F1127" s="49">
        <f>+Data!I1127</f>
        <v>0.128</v>
      </c>
      <c r="G1127" s="31">
        <f>+NEM!G1127</f>
        <v>-1366.752</v>
      </c>
      <c r="H1127" s="31">
        <f>NoSolar!E1127</f>
        <v>10.496</v>
      </c>
      <c r="I1127" s="31">
        <f>+NEM!M1127</f>
        <v>0</v>
      </c>
      <c r="J1127" s="31">
        <f>+NB.Hour!E1127</f>
        <v>10.368</v>
      </c>
      <c r="K1127" s="67">
        <v>0</v>
      </c>
      <c r="L1127" s="31">
        <f>+-MIN(NEM!G1127,0)</f>
        <v>1366.752</v>
      </c>
      <c r="M1127" s="31">
        <f>NB.Hour!H1127</f>
        <v>1377.12</v>
      </c>
      <c r="N1127" s="33">
        <f>NoSolar!H1127</f>
        <v>0.99441203200000017</v>
      </c>
      <c r="O1127" s="33">
        <f>+NEM!P1127</f>
        <v>0</v>
      </c>
      <c r="P1127" s="33">
        <f>+NB.Hour!N1127</f>
        <v>0</v>
      </c>
      <c r="Q1127" s="22">
        <f>+SUM(N1127,MAX($E1127-20,0)*INDEX(Inputs!$F$24:$F$35,MATCH($D1127,Inputs!$B$24:$B$35,0)),MAX($F1127-20,0)*INDEX(Inputs!$G$24:$G$35,MATCH($D1127,Inputs!$B$24:$B$35,0)))</f>
        <v>0.99441203200000017</v>
      </c>
      <c r="R1127" s="22">
        <f>+SUM(O1127,MAX($E1127-20,0)*INDEX(Inputs!$F$24:$F$35,MATCH($D1127,Inputs!$B$24:$B$35,0)),MAX($F1127-20,0)*INDEX(Inputs!$G$24:$G$35,MATCH($D1127,Inputs!$B$24:$B$35,0)))</f>
        <v>0</v>
      </c>
      <c r="S1127" s="22">
        <f>+SUM(P1127,MAX($E1127-20,0)*INDEX(Inputs!$F$24:$F$35,MATCH($D1127,Inputs!$B$24:$B$35,0)),MAX($F1127-20,0)*INDEX(Inputs!$G$24:$G$35,MATCH($D1127,Inputs!$B$24:$B$35,0)))</f>
        <v>0</v>
      </c>
      <c r="U1127" s="19"/>
    </row>
    <row r="1128" spans="2:21" s="46" customFormat="1" x14ac:dyDescent="0.25">
      <c r="B1128" s="48" t="s">
        <v>192</v>
      </c>
      <c r="C1128" s="8">
        <v>2021</v>
      </c>
      <c r="D1128" s="37">
        <v>4</v>
      </c>
      <c r="E1128" s="49">
        <f>Data!J1128</f>
        <v>1</v>
      </c>
      <c r="F1128" s="49">
        <f>+Data!I1128</f>
        <v>0.128</v>
      </c>
      <c r="G1128" s="31">
        <f>+NEM!G1128</f>
        <v>-1620.1918000000001</v>
      </c>
      <c r="H1128" s="31">
        <f>NoSolar!E1128</f>
        <v>23.143999999999998</v>
      </c>
      <c r="I1128" s="31">
        <f>+NEM!M1128</f>
        <v>0</v>
      </c>
      <c r="J1128" s="31">
        <f>+NB.Hour!E1128</f>
        <v>22.783999999999999</v>
      </c>
      <c r="K1128" s="67">
        <v>0</v>
      </c>
      <c r="L1128" s="31">
        <f>+-MIN(NEM!G1128,0)</f>
        <v>1620.1918000000001</v>
      </c>
      <c r="M1128" s="31">
        <f>NB.Hour!H1128</f>
        <v>1642.9757999999999</v>
      </c>
      <c r="N1128" s="33">
        <f>NoSolar!H1128</f>
        <v>2.1927088480000001</v>
      </c>
      <c r="O1128" s="33">
        <f>+NEM!P1128</f>
        <v>0</v>
      </c>
      <c r="P1128" s="33">
        <f>+NB.Hour!N1128</f>
        <v>0</v>
      </c>
      <c r="Q1128" s="22">
        <f>+SUM(N1128,MAX($E1128-20,0)*INDEX(Inputs!$F$24:$F$35,MATCH($D1128,Inputs!$B$24:$B$35,0)),MAX($F1128-20,0)*INDEX(Inputs!$G$24:$G$35,MATCH($D1128,Inputs!$B$24:$B$35,0)))</f>
        <v>2.1927088480000001</v>
      </c>
      <c r="R1128" s="22">
        <f>+SUM(O1128,MAX($E1128-20,0)*INDEX(Inputs!$F$24:$F$35,MATCH($D1128,Inputs!$B$24:$B$35,0)),MAX($F1128-20,0)*INDEX(Inputs!$G$24:$G$35,MATCH($D1128,Inputs!$B$24:$B$35,0)))</f>
        <v>0</v>
      </c>
      <c r="S1128" s="22">
        <f>+SUM(P1128,MAX($E1128-20,0)*INDEX(Inputs!$F$24:$F$35,MATCH($D1128,Inputs!$B$24:$B$35,0)),MAX($F1128-20,0)*INDEX(Inputs!$G$24:$G$35,MATCH($D1128,Inputs!$B$24:$B$35,0)))</f>
        <v>0</v>
      </c>
      <c r="U1128" s="19"/>
    </row>
    <row r="1129" spans="2:21" s="46" customFormat="1" x14ac:dyDescent="0.25">
      <c r="B1129" s="48" t="s">
        <v>192</v>
      </c>
      <c r="C1129" s="8">
        <v>2021</v>
      </c>
      <c r="D1129" s="37">
        <v>5</v>
      </c>
      <c r="E1129" s="49">
        <f>Data!J1129</f>
        <v>1</v>
      </c>
      <c r="F1129" s="49">
        <f>+Data!I1129</f>
        <v>0.128</v>
      </c>
      <c r="G1129" s="31">
        <f>+NEM!G1129</f>
        <v>-1855.1119999999999</v>
      </c>
      <c r="H1129" s="31">
        <f>NoSolar!E1129</f>
        <v>21.632000000000001</v>
      </c>
      <c r="I1129" s="31">
        <f>+NEM!M1129</f>
        <v>0</v>
      </c>
      <c r="J1129" s="31">
        <f>+NB.Hour!E1129</f>
        <v>21.248000000000001</v>
      </c>
      <c r="K1129" s="67">
        <v>0</v>
      </c>
      <c r="L1129" s="31">
        <f>+-MIN(NEM!G1129,0)</f>
        <v>1855.1119999999999</v>
      </c>
      <c r="M1129" s="31">
        <f>NB.Hour!H1129</f>
        <v>1876.36</v>
      </c>
      <c r="N1129" s="33">
        <f>NoSolar!H1129</f>
        <v>2.0494589440000004</v>
      </c>
      <c r="O1129" s="33">
        <f>+NEM!P1129</f>
        <v>0</v>
      </c>
      <c r="P1129" s="33">
        <f>+NB.Hour!N1129</f>
        <v>0</v>
      </c>
      <c r="Q1129" s="22">
        <f>+SUM(N1129,MAX($E1129-20,0)*INDEX(Inputs!$F$24:$F$35,MATCH($D1129,Inputs!$B$24:$B$35,0)),MAX($F1129-20,0)*INDEX(Inputs!$G$24:$G$35,MATCH($D1129,Inputs!$B$24:$B$35,0)))</f>
        <v>2.0494589440000004</v>
      </c>
      <c r="R1129" s="22">
        <f>+SUM(O1129,MAX($E1129-20,0)*INDEX(Inputs!$F$24:$F$35,MATCH($D1129,Inputs!$B$24:$B$35,0)),MAX($F1129-20,0)*INDEX(Inputs!$G$24:$G$35,MATCH($D1129,Inputs!$B$24:$B$35,0)))</f>
        <v>0</v>
      </c>
      <c r="S1129" s="22">
        <f>+SUM(P1129,MAX($E1129-20,0)*INDEX(Inputs!$F$24:$F$35,MATCH($D1129,Inputs!$B$24:$B$35,0)),MAX($F1129-20,0)*INDEX(Inputs!$G$24:$G$35,MATCH($D1129,Inputs!$B$24:$B$35,0)))</f>
        <v>0</v>
      </c>
      <c r="U1129" s="19"/>
    </row>
    <row r="1130" spans="2:21" s="46" customFormat="1" x14ac:dyDescent="0.25">
      <c r="B1130" s="48" t="s">
        <v>192</v>
      </c>
      <c r="C1130" s="8">
        <v>2021</v>
      </c>
      <c r="D1130" s="37">
        <v>6</v>
      </c>
      <c r="E1130" s="49">
        <f>Data!J1130</f>
        <v>1</v>
      </c>
      <c r="F1130" s="49">
        <f>+Data!I1130</f>
        <v>0.128</v>
      </c>
      <c r="G1130" s="31">
        <f>+NEM!G1130</f>
        <v>-1974.8799999999999</v>
      </c>
      <c r="H1130" s="31">
        <f>NoSolar!E1130</f>
        <v>18.687999999999999</v>
      </c>
      <c r="I1130" s="31">
        <f>+NEM!M1130</f>
        <v>0</v>
      </c>
      <c r="J1130" s="31">
        <f>+NB.Hour!E1130</f>
        <v>18.687999999999999</v>
      </c>
      <c r="K1130" s="67">
        <v>0</v>
      </c>
      <c r="L1130" s="31">
        <f>+-MIN(NEM!G1130,0)</f>
        <v>1974.8799999999999</v>
      </c>
      <c r="M1130" s="31">
        <f>NB.Hour!H1130</f>
        <v>1993.568</v>
      </c>
      <c r="N1130" s="33">
        <f>NoSolar!H1130</f>
        <v>1.9669119999999998</v>
      </c>
      <c r="O1130" s="33">
        <f>+NEM!P1130</f>
        <v>0</v>
      </c>
      <c r="P1130" s="33">
        <f>+NB.Hour!N1130</f>
        <v>0</v>
      </c>
      <c r="Q1130" s="22">
        <f>+SUM(N1130,MAX($E1130-20,0)*INDEX(Inputs!$F$24:$F$35,MATCH($D1130,Inputs!$B$24:$B$35,0)),MAX($F1130-20,0)*INDEX(Inputs!$G$24:$G$35,MATCH($D1130,Inputs!$B$24:$B$35,0)))</f>
        <v>1.9669119999999998</v>
      </c>
      <c r="R1130" s="22">
        <f>+SUM(O1130,MAX($E1130-20,0)*INDEX(Inputs!$F$24:$F$35,MATCH($D1130,Inputs!$B$24:$B$35,0)),MAX($F1130-20,0)*INDEX(Inputs!$G$24:$G$35,MATCH($D1130,Inputs!$B$24:$B$35,0)))</f>
        <v>0</v>
      </c>
      <c r="S1130" s="22">
        <f>+SUM(P1130,MAX($E1130-20,0)*INDEX(Inputs!$F$24:$F$35,MATCH($D1130,Inputs!$B$24:$B$35,0)),MAX($F1130-20,0)*INDEX(Inputs!$G$24:$G$35,MATCH($D1130,Inputs!$B$24:$B$35,0)))</f>
        <v>0</v>
      </c>
      <c r="U1130" s="19"/>
    </row>
    <row r="1131" spans="2:21" s="46" customFormat="1" x14ac:dyDescent="0.25">
      <c r="B1131" s="48" t="s">
        <v>192</v>
      </c>
      <c r="C1131" s="8">
        <v>2021</v>
      </c>
      <c r="D1131" s="37">
        <v>7</v>
      </c>
      <c r="E1131" s="49">
        <f>Data!J1131</f>
        <v>1</v>
      </c>
      <c r="F1131" s="49">
        <f>+Data!I1131</f>
        <v>0.128</v>
      </c>
      <c r="G1131" s="31">
        <f>+NEM!G1131</f>
        <v>-1689.7919999999999</v>
      </c>
      <c r="H1131" s="31">
        <f>NoSolar!E1131</f>
        <v>20.48</v>
      </c>
      <c r="I1131" s="31">
        <f>+NEM!M1131</f>
        <v>0</v>
      </c>
      <c r="J1131" s="31">
        <f>+NB.Hour!E1131</f>
        <v>20.48</v>
      </c>
      <c r="K1131" s="67">
        <v>0</v>
      </c>
      <c r="L1131" s="31">
        <f>+-MIN(NEM!G1131,0)</f>
        <v>1689.7919999999999</v>
      </c>
      <c r="M1131" s="31">
        <f>NB.Hour!H1131</f>
        <v>1710.2719999999999</v>
      </c>
      <c r="N1131" s="33">
        <f>NoSolar!H1131</f>
        <v>2.1555200000000001</v>
      </c>
      <c r="O1131" s="33">
        <f>+NEM!P1131</f>
        <v>0</v>
      </c>
      <c r="P1131" s="33">
        <f>+NB.Hour!N1131</f>
        <v>0</v>
      </c>
      <c r="Q1131" s="22">
        <f>+SUM(N1131,MAX($E1131-20,0)*INDEX(Inputs!$F$24:$F$35,MATCH($D1131,Inputs!$B$24:$B$35,0)),MAX($F1131-20,0)*INDEX(Inputs!$G$24:$G$35,MATCH($D1131,Inputs!$B$24:$B$35,0)))</f>
        <v>2.1555200000000001</v>
      </c>
      <c r="R1131" s="22">
        <f>+SUM(O1131,MAX($E1131-20,0)*INDEX(Inputs!$F$24:$F$35,MATCH($D1131,Inputs!$B$24:$B$35,0)),MAX($F1131-20,0)*INDEX(Inputs!$G$24:$G$35,MATCH($D1131,Inputs!$B$24:$B$35,0)))</f>
        <v>0</v>
      </c>
      <c r="S1131" s="22">
        <f>+SUM(P1131,MAX($E1131-20,0)*INDEX(Inputs!$F$24:$F$35,MATCH($D1131,Inputs!$B$24:$B$35,0)),MAX($F1131-20,0)*INDEX(Inputs!$G$24:$G$35,MATCH($D1131,Inputs!$B$24:$B$35,0)))</f>
        <v>0</v>
      </c>
      <c r="U1131" s="19"/>
    </row>
    <row r="1132" spans="2:21" s="46" customFormat="1" x14ac:dyDescent="0.25">
      <c r="B1132" s="48" t="s">
        <v>192</v>
      </c>
      <c r="C1132" s="8">
        <v>2021</v>
      </c>
      <c r="D1132" s="37">
        <v>8</v>
      </c>
      <c r="E1132" s="49">
        <f>Data!J1132</f>
        <v>1</v>
      </c>
      <c r="F1132" s="49">
        <f>+Data!I1132</f>
        <v>0.128</v>
      </c>
      <c r="G1132" s="31">
        <f>+NEM!G1132</f>
        <v>-1553.856</v>
      </c>
      <c r="H1132" s="31">
        <f>NoSolar!E1132</f>
        <v>23.04</v>
      </c>
      <c r="I1132" s="31">
        <f>+NEM!M1132</f>
        <v>0</v>
      </c>
      <c r="J1132" s="31">
        <f>+NB.Hour!E1132</f>
        <v>22.911999999999999</v>
      </c>
      <c r="K1132" s="67">
        <v>0</v>
      </c>
      <c r="L1132" s="31">
        <f>+-MIN(NEM!G1132,0)</f>
        <v>1553.856</v>
      </c>
      <c r="M1132" s="31">
        <f>NB.Hour!H1132</f>
        <v>1576.768</v>
      </c>
      <c r="N1132" s="33">
        <f>NoSolar!H1132</f>
        <v>2.42496</v>
      </c>
      <c r="O1132" s="33">
        <f>+NEM!P1132</f>
        <v>0</v>
      </c>
      <c r="P1132" s="33">
        <f>+NB.Hour!N1132</f>
        <v>0</v>
      </c>
      <c r="Q1132" s="22">
        <f>+SUM(N1132,MAX($E1132-20,0)*INDEX(Inputs!$F$24:$F$35,MATCH($D1132,Inputs!$B$24:$B$35,0)),MAX($F1132-20,0)*INDEX(Inputs!$G$24:$G$35,MATCH($D1132,Inputs!$B$24:$B$35,0)))</f>
        <v>2.42496</v>
      </c>
      <c r="R1132" s="22">
        <f>+SUM(O1132,MAX($E1132-20,0)*INDEX(Inputs!$F$24:$F$35,MATCH($D1132,Inputs!$B$24:$B$35,0)),MAX($F1132-20,0)*INDEX(Inputs!$G$24:$G$35,MATCH($D1132,Inputs!$B$24:$B$35,0)))</f>
        <v>0</v>
      </c>
      <c r="S1132" s="22">
        <f>+SUM(P1132,MAX($E1132-20,0)*INDEX(Inputs!$F$24:$F$35,MATCH($D1132,Inputs!$B$24:$B$35,0)),MAX($F1132-20,0)*INDEX(Inputs!$G$24:$G$35,MATCH($D1132,Inputs!$B$24:$B$35,0)))</f>
        <v>0</v>
      </c>
      <c r="U1132" s="19"/>
    </row>
    <row r="1133" spans="2:21" s="46" customFormat="1" x14ac:dyDescent="0.25">
      <c r="B1133" s="48" t="s">
        <v>192</v>
      </c>
      <c r="C1133" s="8">
        <v>2021</v>
      </c>
      <c r="D1133" s="37">
        <v>9</v>
      </c>
      <c r="E1133" s="49">
        <f>Data!J1133</f>
        <v>1</v>
      </c>
      <c r="F1133" s="49">
        <f>+Data!I1133</f>
        <v>0.128</v>
      </c>
      <c r="G1133" s="31">
        <f>+NEM!G1133</f>
        <v>-1312.5200000000002</v>
      </c>
      <c r="H1133" s="31">
        <f>NoSolar!E1133</f>
        <v>25.216000000000001</v>
      </c>
      <c r="I1133" s="31">
        <f>+NEM!M1133</f>
        <v>0</v>
      </c>
      <c r="J1133" s="31">
        <f>+NB.Hour!E1133</f>
        <v>25.215899999999799</v>
      </c>
      <c r="K1133" s="67">
        <v>0</v>
      </c>
      <c r="L1133" s="31">
        <f>+-MIN(NEM!G1133,0)</f>
        <v>1312.5200000000002</v>
      </c>
      <c r="M1133" s="31">
        <f>NB.Hour!H1133</f>
        <v>1337.7358999999999</v>
      </c>
      <c r="N1133" s="33">
        <f>NoSolar!H1133</f>
        <v>2.3890142720000003</v>
      </c>
      <c r="O1133" s="33">
        <f>+NEM!P1133</f>
        <v>0</v>
      </c>
      <c r="P1133" s="33">
        <f>+NB.Hour!N1133</f>
        <v>0</v>
      </c>
      <c r="Q1133" s="22">
        <f>+SUM(N1133,MAX($E1133-20,0)*INDEX(Inputs!$F$24:$F$35,MATCH($D1133,Inputs!$B$24:$B$35,0)),MAX($F1133-20,0)*INDEX(Inputs!$G$24:$G$35,MATCH($D1133,Inputs!$B$24:$B$35,0)))</f>
        <v>2.3890142720000003</v>
      </c>
      <c r="R1133" s="22">
        <f>+SUM(O1133,MAX($E1133-20,0)*INDEX(Inputs!$F$24:$F$35,MATCH($D1133,Inputs!$B$24:$B$35,0)),MAX($F1133-20,0)*INDEX(Inputs!$G$24:$G$35,MATCH($D1133,Inputs!$B$24:$B$35,0)))</f>
        <v>0</v>
      </c>
      <c r="S1133" s="22">
        <f>+SUM(P1133,MAX($E1133-20,0)*INDEX(Inputs!$F$24:$F$35,MATCH($D1133,Inputs!$B$24:$B$35,0)),MAX($F1133-20,0)*INDEX(Inputs!$G$24:$G$35,MATCH($D1133,Inputs!$B$24:$B$35,0)))</f>
        <v>0</v>
      </c>
      <c r="U1133" s="19"/>
    </row>
    <row r="1134" spans="2:21" s="46" customFormat="1" x14ac:dyDescent="0.25">
      <c r="B1134" s="48" t="s">
        <v>192</v>
      </c>
      <c r="C1134" s="8">
        <v>2021</v>
      </c>
      <c r="D1134" s="37">
        <v>10</v>
      </c>
      <c r="E1134" s="49">
        <f>Data!J1134</f>
        <v>1</v>
      </c>
      <c r="F1134" s="49">
        <f>+Data!I1134</f>
        <v>0.128</v>
      </c>
      <c r="G1134" s="31">
        <f>+NEM!G1134</f>
        <v>-829.30790000000002</v>
      </c>
      <c r="H1134" s="31">
        <f>NoSolar!E1134</f>
        <v>29.696000000000002</v>
      </c>
      <c r="I1134" s="31">
        <f>+NEM!M1134</f>
        <v>0</v>
      </c>
      <c r="J1134" s="31">
        <f>+NB.Hour!E1134</f>
        <v>29.514999999999961</v>
      </c>
      <c r="K1134" s="67">
        <v>0</v>
      </c>
      <c r="L1134" s="31">
        <f>+-MIN(NEM!G1134,0)</f>
        <v>829.30790000000002</v>
      </c>
      <c r="M1134" s="31">
        <f>NB.Hour!H1134</f>
        <v>858.8229</v>
      </c>
      <c r="N1134" s="33">
        <f>NoSolar!H1134</f>
        <v>2.8134584320000005</v>
      </c>
      <c r="O1134" s="33">
        <f>+NEM!P1134</f>
        <v>0</v>
      </c>
      <c r="P1134" s="33">
        <f>+NB.Hour!N1134</f>
        <v>0</v>
      </c>
      <c r="Q1134" s="22">
        <f>+SUM(N1134,MAX($E1134-20,0)*INDEX(Inputs!$F$24:$F$35,MATCH($D1134,Inputs!$B$24:$B$35,0)),MAX($F1134-20,0)*INDEX(Inputs!$G$24:$G$35,MATCH($D1134,Inputs!$B$24:$B$35,0)))</f>
        <v>2.8134584320000005</v>
      </c>
      <c r="R1134" s="22">
        <f>+SUM(O1134,MAX($E1134-20,0)*INDEX(Inputs!$F$24:$F$35,MATCH($D1134,Inputs!$B$24:$B$35,0)),MAX($F1134-20,0)*INDEX(Inputs!$G$24:$G$35,MATCH($D1134,Inputs!$B$24:$B$35,0)))</f>
        <v>0</v>
      </c>
      <c r="S1134" s="22">
        <f>+SUM(P1134,MAX($E1134-20,0)*INDEX(Inputs!$F$24:$F$35,MATCH($D1134,Inputs!$B$24:$B$35,0)),MAX($F1134-20,0)*INDEX(Inputs!$G$24:$G$35,MATCH($D1134,Inputs!$B$24:$B$35,0)))</f>
        <v>0</v>
      </c>
      <c r="U1134" s="19"/>
    </row>
    <row r="1135" spans="2:21" s="46" customFormat="1" x14ac:dyDescent="0.25">
      <c r="B1135" s="48" t="s">
        <v>192</v>
      </c>
      <c r="C1135" s="8">
        <v>2021</v>
      </c>
      <c r="D1135" s="37">
        <v>11</v>
      </c>
      <c r="E1135" s="49">
        <f>Data!J1135</f>
        <v>1</v>
      </c>
      <c r="F1135" s="49">
        <f>+Data!I1135</f>
        <v>0.19400000000000001</v>
      </c>
      <c r="G1135" s="31">
        <f>+NEM!G1135</f>
        <v>-545.86200000000008</v>
      </c>
      <c r="H1135" s="31">
        <f>NoSolar!E1135</f>
        <v>31.553999999999998</v>
      </c>
      <c r="I1135" s="31">
        <f>+NEM!M1135</f>
        <v>0</v>
      </c>
      <c r="J1135" s="31">
        <f>+NB.Hour!E1135</f>
        <v>31.482000000000024</v>
      </c>
      <c r="K1135" s="67">
        <v>0</v>
      </c>
      <c r="L1135" s="31">
        <f>+-MIN(NEM!G1135,0)</f>
        <v>545.86200000000008</v>
      </c>
      <c r="M1135" s="31">
        <f>NB.Hour!H1135</f>
        <v>577.34400000000005</v>
      </c>
      <c r="N1135" s="33">
        <f>NoSolar!H1135</f>
        <v>2.9894890680000001</v>
      </c>
      <c r="O1135" s="33">
        <f>+NEM!P1135</f>
        <v>0</v>
      </c>
      <c r="P1135" s="33">
        <f>+NB.Hour!N1135</f>
        <v>0</v>
      </c>
      <c r="Q1135" s="22">
        <f>+SUM(N1135,MAX($E1135-20,0)*INDEX(Inputs!$F$24:$F$35,MATCH($D1135,Inputs!$B$24:$B$35,0)),MAX($F1135-20,0)*INDEX(Inputs!$G$24:$G$35,MATCH($D1135,Inputs!$B$24:$B$35,0)))</f>
        <v>2.9894890680000001</v>
      </c>
      <c r="R1135" s="22">
        <f>+SUM(O1135,MAX($E1135-20,0)*INDEX(Inputs!$F$24:$F$35,MATCH($D1135,Inputs!$B$24:$B$35,0)),MAX($F1135-20,0)*INDEX(Inputs!$G$24:$G$35,MATCH($D1135,Inputs!$B$24:$B$35,0)))</f>
        <v>0</v>
      </c>
      <c r="S1135" s="22">
        <f>+SUM(P1135,MAX($E1135-20,0)*INDEX(Inputs!$F$24:$F$35,MATCH($D1135,Inputs!$B$24:$B$35,0)),MAX($F1135-20,0)*INDEX(Inputs!$G$24:$G$35,MATCH($D1135,Inputs!$B$24:$B$35,0)))</f>
        <v>0</v>
      </c>
      <c r="U1135" s="19"/>
    </row>
    <row r="1136" spans="2:21" s="46" customFormat="1" x14ac:dyDescent="0.25">
      <c r="B1136" s="48" t="s">
        <v>192</v>
      </c>
      <c r="C1136" s="8">
        <v>2021</v>
      </c>
      <c r="D1136" s="37">
        <v>12</v>
      </c>
      <c r="E1136" s="49">
        <f>Data!J1136</f>
        <v>1</v>
      </c>
      <c r="F1136" s="49">
        <f>+Data!I1136</f>
        <v>0.128</v>
      </c>
      <c r="G1136" s="31">
        <f>+NEM!G1136</f>
        <v>-318.10000000000002</v>
      </c>
      <c r="H1136" s="31">
        <f>NoSolar!E1136</f>
        <v>34.176000000000002</v>
      </c>
      <c r="I1136" s="31">
        <f>+NEM!M1136</f>
        <v>0</v>
      </c>
      <c r="J1136" s="31">
        <f>+NB.Hour!E1136</f>
        <v>34.175799999999995</v>
      </c>
      <c r="K1136" s="67">
        <v>0</v>
      </c>
      <c r="L1136" s="31">
        <f>+-MIN(NEM!G1136,0)</f>
        <v>318.10000000000002</v>
      </c>
      <c r="M1136" s="31">
        <f>NB.Hour!H1136</f>
        <v>352.2758</v>
      </c>
      <c r="N1136" s="33">
        <f>NoSolar!H1136</f>
        <v>3.2379025920000006</v>
      </c>
      <c r="O1136" s="33">
        <f>+NEM!P1136</f>
        <v>0</v>
      </c>
      <c r="P1136" s="33">
        <f>+NB.Hour!N1136</f>
        <v>0</v>
      </c>
      <c r="Q1136" s="22">
        <f>+SUM(N1136,MAX($E1136-20,0)*INDEX(Inputs!$F$24:$F$35,MATCH($D1136,Inputs!$B$24:$B$35,0)),MAX($F1136-20,0)*INDEX(Inputs!$G$24:$G$35,MATCH($D1136,Inputs!$B$24:$B$35,0)))</f>
        <v>3.2379025920000006</v>
      </c>
      <c r="R1136" s="22">
        <f>+SUM(O1136,MAX($E1136-20,0)*INDEX(Inputs!$F$24:$F$35,MATCH($D1136,Inputs!$B$24:$B$35,0)),MAX($F1136-20,0)*INDEX(Inputs!$G$24:$G$35,MATCH($D1136,Inputs!$B$24:$B$35,0)))</f>
        <v>0</v>
      </c>
      <c r="S1136" s="22">
        <f>+SUM(P1136,MAX($E1136-20,0)*INDEX(Inputs!$F$24:$F$35,MATCH($D1136,Inputs!$B$24:$B$35,0)),MAX($F1136-20,0)*INDEX(Inputs!$G$24:$G$35,MATCH($D1136,Inputs!$B$24:$B$35,0)))</f>
        <v>0</v>
      </c>
      <c r="U1136" s="19"/>
    </row>
    <row r="1137" spans="2:21" s="46" customFormat="1" x14ac:dyDescent="0.25">
      <c r="B1137" s="48" t="s">
        <v>193</v>
      </c>
      <c r="C1137" s="8">
        <v>2021</v>
      </c>
      <c r="D1137" s="37">
        <v>1</v>
      </c>
      <c r="E1137" s="49">
        <f>Data!J1137</f>
        <v>20</v>
      </c>
      <c r="F1137" s="49">
        <f>+Data!I1137</f>
        <v>14.236000000000001</v>
      </c>
      <c r="G1137" s="31">
        <f>+NEM!G1137</f>
        <v>625.24399999999991</v>
      </c>
      <c r="H1137" s="31">
        <f>NoSolar!E1137</f>
        <v>1198.588</v>
      </c>
      <c r="I1137" s="31">
        <f>+NEM!M1137</f>
        <v>480.11399999999992</v>
      </c>
      <c r="J1137" s="31">
        <f>+NB.Hour!E1137</f>
        <v>947.1</v>
      </c>
      <c r="K1137" s="67">
        <v>0</v>
      </c>
      <c r="L1137" s="31">
        <f>+-MIN(NEM!G1137,0)</f>
        <v>0</v>
      </c>
      <c r="M1137" s="31">
        <f>NB.Hour!H1137</f>
        <v>321.85599999999999</v>
      </c>
      <c r="N1137" s="33">
        <f>NoSolar!H1137</f>
        <v>113.55662429600001</v>
      </c>
      <c r="O1137" s="33">
        <f>+NEM!P1137</f>
        <v>45.486960587999995</v>
      </c>
      <c r="P1137" s="33">
        <f>+NB.Hour!N1137</f>
        <v>77.560772839999998</v>
      </c>
      <c r="Q1137" s="22">
        <f>+SUM(N1137,MAX($E1137-20,0)*INDEX(Inputs!$F$24:$F$35,MATCH($D1137,Inputs!$B$24:$B$35,0)),MAX($F1137-20,0)*INDEX(Inputs!$G$24:$G$35,MATCH($D1137,Inputs!$B$24:$B$35,0)))</f>
        <v>113.55662429600001</v>
      </c>
      <c r="R1137" s="22">
        <f>+SUM(O1137,MAX($E1137-20,0)*INDEX(Inputs!$F$24:$F$35,MATCH($D1137,Inputs!$B$24:$B$35,0)),MAX($F1137-20,0)*INDEX(Inputs!$G$24:$G$35,MATCH($D1137,Inputs!$B$24:$B$35,0)))</f>
        <v>45.486960587999995</v>
      </c>
      <c r="S1137" s="22">
        <f>+SUM(P1137,MAX($E1137-20,0)*INDEX(Inputs!$F$24:$F$35,MATCH($D1137,Inputs!$B$24:$B$35,0)),MAX($F1137-20,0)*INDEX(Inputs!$G$24:$G$35,MATCH($D1137,Inputs!$B$24:$B$35,0)))</f>
        <v>77.560772839999998</v>
      </c>
      <c r="U1137" s="19"/>
    </row>
    <row r="1138" spans="2:21" s="46" customFormat="1" x14ac:dyDescent="0.25">
      <c r="B1138" s="48" t="s">
        <v>193</v>
      </c>
      <c r="C1138" s="8">
        <v>2021</v>
      </c>
      <c r="D1138" s="37">
        <v>2</v>
      </c>
      <c r="E1138" s="49">
        <f>Data!J1138</f>
        <v>20</v>
      </c>
      <c r="F1138" s="49">
        <f>+Data!I1138</f>
        <v>13.832000000000001</v>
      </c>
      <c r="G1138" s="31">
        <f>+NEM!G1138</f>
        <v>416.03600000000006</v>
      </c>
      <c r="H1138" s="31">
        <f>NoSolar!E1138</f>
        <v>950.55600000000004</v>
      </c>
      <c r="I1138" s="31">
        <f>+NEM!M1138</f>
        <v>416.03600000000006</v>
      </c>
      <c r="J1138" s="31">
        <f>+NB.Hour!E1138</f>
        <v>766.44399999999996</v>
      </c>
      <c r="K1138" s="67">
        <v>0</v>
      </c>
      <c r="L1138" s="31">
        <f>+-MIN(NEM!G1138,0)</f>
        <v>0</v>
      </c>
      <c r="M1138" s="31">
        <f>NB.Hour!H1138</f>
        <v>350.40800000000002</v>
      </c>
      <c r="N1138" s="33">
        <f>NoSolar!H1138</f>
        <v>90.057576552000015</v>
      </c>
      <c r="O1138" s="33">
        <f>+NEM!P1138</f>
        <v>39.416082712000005</v>
      </c>
      <c r="P1138" s="33">
        <f>+NB.Hour!N1138</f>
        <v>59.365510968000002</v>
      </c>
      <c r="Q1138" s="22">
        <f>+SUM(N1138,MAX($E1138-20,0)*INDEX(Inputs!$F$24:$F$35,MATCH($D1138,Inputs!$B$24:$B$35,0)),MAX($F1138-20,0)*INDEX(Inputs!$G$24:$G$35,MATCH($D1138,Inputs!$B$24:$B$35,0)))</f>
        <v>90.057576552000015</v>
      </c>
      <c r="R1138" s="22">
        <f>+SUM(O1138,MAX($E1138-20,0)*INDEX(Inputs!$F$24:$F$35,MATCH($D1138,Inputs!$B$24:$B$35,0)),MAX($F1138-20,0)*INDEX(Inputs!$G$24:$G$35,MATCH($D1138,Inputs!$B$24:$B$35,0)))</f>
        <v>39.416082712000005</v>
      </c>
      <c r="S1138" s="22">
        <f>+SUM(P1138,MAX($E1138-20,0)*INDEX(Inputs!$F$24:$F$35,MATCH($D1138,Inputs!$B$24:$B$35,0)),MAX($F1138-20,0)*INDEX(Inputs!$G$24:$G$35,MATCH($D1138,Inputs!$B$24:$B$35,0)))</f>
        <v>59.365510968000002</v>
      </c>
      <c r="U1138" s="19"/>
    </row>
    <row r="1139" spans="2:21" s="46" customFormat="1" x14ac:dyDescent="0.25">
      <c r="B1139" s="48" t="s">
        <v>193</v>
      </c>
      <c r="C1139" s="8">
        <v>2021</v>
      </c>
      <c r="D1139" s="37">
        <v>3</v>
      </c>
      <c r="E1139" s="49">
        <f>Data!J1139</f>
        <v>20</v>
      </c>
      <c r="F1139" s="49">
        <f>+Data!I1139</f>
        <v>18.992000000000001</v>
      </c>
      <c r="G1139" s="31">
        <f>+NEM!G1139</f>
        <v>-920.71199999999999</v>
      </c>
      <c r="H1139" s="31">
        <f>NoSolar!E1139</f>
        <v>710.75199999999995</v>
      </c>
      <c r="I1139" s="31">
        <f>+NEM!M1139</f>
        <v>0</v>
      </c>
      <c r="J1139" s="31">
        <f>+NB.Hour!E1139</f>
        <v>457.464</v>
      </c>
      <c r="K1139" s="67">
        <v>0</v>
      </c>
      <c r="L1139" s="31">
        <f>+-MIN(NEM!G1139,0)</f>
        <v>920.71199999999999</v>
      </c>
      <c r="M1139" s="31">
        <f>NB.Hour!H1139</f>
        <v>1378.1759999999999</v>
      </c>
      <c r="N1139" s="33">
        <f>NoSolar!H1139</f>
        <v>67.338065983999996</v>
      </c>
      <c r="O1139" s="33">
        <f>+NEM!P1139</f>
        <v>0</v>
      </c>
      <c r="P1139" s="33">
        <f>+NB.Hour!N1139</f>
        <v>0</v>
      </c>
      <c r="Q1139" s="22">
        <f>+SUM(N1139,MAX($E1139-20,0)*INDEX(Inputs!$F$24:$F$35,MATCH($D1139,Inputs!$B$24:$B$35,0)),MAX($F1139-20,0)*INDEX(Inputs!$G$24:$G$35,MATCH($D1139,Inputs!$B$24:$B$35,0)))</f>
        <v>67.338065983999996</v>
      </c>
      <c r="R1139" s="22">
        <f>+SUM(O1139,MAX($E1139-20,0)*INDEX(Inputs!$F$24:$F$35,MATCH($D1139,Inputs!$B$24:$B$35,0)),MAX($F1139-20,0)*INDEX(Inputs!$G$24:$G$35,MATCH($D1139,Inputs!$B$24:$B$35,0)))</f>
        <v>0</v>
      </c>
      <c r="S1139" s="22">
        <f>+SUM(P1139,MAX($E1139-20,0)*INDEX(Inputs!$F$24:$F$35,MATCH($D1139,Inputs!$B$24:$B$35,0)),MAX($F1139-20,0)*INDEX(Inputs!$G$24:$G$35,MATCH($D1139,Inputs!$B$24:$B$35,0)))</f>
        <v>0</v>
      </c>
      <c r="U1139" s="19"/>
    </row>
    <row r="1140" spans="2:21" s="46" customFormat="1" x14ac:dyDescent="0.25">
      <c r="B1140" s="48" t="s">
        <v>193</v>
      </c>
      <c r="C1140" s="8">
        <v>2021</v>
      </c>
      <c r="D1140" s="37">
        <v>4</v>
      </c>
      <c r="E1140" s="49">
        <f>Data!J1140</f>
        <v>20</v>
      </c>
      <c r="F1140" s="49">
        <f>+Data!I1140</f>
        <v>12.368</v>
      </c>
      <c r="G1140" s="31">
        <f>+NEM!G1140</f>
        <v>-1035.8439000000001</v>
      </c>
      <c r="H1140" s="31">
        <f>NoSolar!E1140</f>
        <v>598.12400000000002</v>
      </c>
      <c r="I1140" s="31">
        <f>+NEM!M1140</f>
        <v>0</v>
      </c>
      <c r="J1140" s="31">
        <f>+NB.Hour!E1140</f>
        <v>358.16800000000001</v>
      </c>
      <c r="K1140" s="67">
        <v>0</v>
      </c>
      <c r="L1140" s="31">
        <f>+-MIN(NEM!G1140,0)</f>
        <v>1035.8439000000001</v>
      </c>
      <c r="M1140" s="31">
        <f>NB.Hour!H1140</f>
        <v>1394.0119</v>
      </c>
      <c r="N1140" s="33">
        <f>NoSolar!H1140</f>
        <v>56.667464008000003</v>
      </c>
      <c r="O1140" s="33">
        <f>+NEM!P1140</f>
        <v>0</v>
      </c>
      <c r="P1140" s="33">
        <f>+NB.Hour!N1140</f>
        <v>0</v>
      </c>
      <c r="Q1140" s="22">
        <f>+SUM(N1140,MAX($E1140-20,0)*INDEX(Inputs!$F$24:$F$35,MATCH($D1140,Inputs!$B$24:$B$35,0)),MAX($F1140-20,0)*INDEX(Inputs!$G$24:$G$35,MATCH($D1140,Inputs!$B$24:$B$35,0)))</f>
        <v>56.667464008000003</v>
      </c>
      <c r="R1140" s="22">
        <f>+SUM(O1140,MAX($E1140-20,0)*INDEX(Inputs!$F$24:$F$35,MATCH($D1140,Inputs!$B$24:$B$35,0)),MAX($F1140-20,0)*INDEX(Inputs!$G$24:$G$35,MATCH($D1140,Inputs!$B$24:$B$35,0)))</f>
        <v>0</v>
      </c>
      <c r="S1140" s="22">
        <f>+SUM(P1140,MAX($E1140-20,0)*INDEX(Inputs!$F$24:$F$35,MATCH($D1140,Inputs!$B$24:$B$35,0)),MAX($F1140-20,0)*INDEX(Inputs!$G$24:$G$35,MATCH($D1140,Inputs!$B$24:$B$35,0)))</f>
        <v>0</v>
      </c>
      <c r="U1140" s="19"/>
    </row>
    <row r="1141" spans="2:21" s="46" customFormat="1" x14ac:dyDescent="0.25">
      <c r="B1141" s="48" t="s">
        <v>193</v>
      </c>
      <c r="C1141" s="8">
        <v>2021</v>
      </c>
      <c r="D1141" s="37">
        <v>5</v>
      </c>
      <c r="E1141" s="49">
        <f>Data!J1141</f>
        <v>20</v>
      </c>
      <c r="F1141" s="49">
        <f>+Data!I1141</f>
        <v>15.972</v>
      </c>
      <c r="G1141" s="31">
        <f>+NEM!G1141</f>
        <v>1374.34</v>
      </c>
      <c r="H1141" s="31">
        <f>NoSolar!E1141</f>
        <v>2972.8679999999999</v>
      </c>
      <c r="I1141" s="31">
        <f>+NEM!M1141</f>
        <v>0</v>
      </c>
      <c r="J1141" s="31">
        <f>+NB.Hour!E1141</f>
        <v>2165.2840000000001</v>
      </c>
      <c r="K1141" s="67">
        <v>0</v>
      </c>
      <c r="L1141" s="31">
        <f>+-MIN(NEM!G1141,0)</f>
        <v>0</v>
      </c>
      <c r="M1141" s="31">
        <f>NB.Hour!H1141</f>
        <v>790.94399999999996</v>
      </c>
      <c r="N1141" s="33">
        <f>NoSolar!H1141</f>
        <v>232.48087412800001</v>
      </c>
      <c r="O1141" s="33">
        <f>+NEM!P1141</f>
        <v>0</v>
      </c>
      <c r="P1141" s="33">
        <f>+NB.Hour!N1141</f>
        <v>139.341481469</v>
      </c>
      <c r="Q1141" s="22">
        <f>+SUM(N1141,MAX($E1141-20,0)*INDEX(Inputs!$F$24:$F$35,MATCH($D1141,Inputs!$B$24:$B$35,0)),MAX($F1141-20,0)*INDEX(Inputs!$G$24:$G$35,MATCH($D1141,Inputs!$B$24:$B$35,0)))</f>
        <v>232.48087412800001</v>
      </c>
      <c r="R1141" s="22">
        <f>+SUM(O1141,MAX($E1141-20,0)*INDEX(Inputs!$F$24:$F$35,MATCH($D1141,Inputs!$B$24:$B$35,0)),MAX($F1141-20,0)*INDEX(Inputs!$G$24:$G$35,MATCH($D1141,Inputs!$B$24:$B$35,0)))</f>
        <v>0</v>
      </c>
      <c r="S1141" s="22">
        <f>+SUM(P1141,MAX($E1141-20,0)*INDEX(Inputs!$F$24:$F$35,MATCH($D1141,Inputs!$B$24:$B$35,0)),MAX($F1141-20,0)*INDEX(Inputs!$G$24:$G$35,MATCH($D1141,Inputs!$B$24:$B$35,0)))</f>
        <v>139.341481469</v>
      </c>
      <c r="U1141" s="19"/>
    </row>
    <row r="1142" spans="2:21" s="46" customFormat="1" x14ac:dyDescent="0.25">
      <c r="B1142" s="48" t="s">
        <v>193</v>
      </c>
      <c r="C1142" s="8">
        <v>2021</v>
      </c>
      <c r="D1142" s="37">
        <v>6</v>
      </c>
      <c r="E1142" s="49">
        <f>Data!J1142</f>
        <v>20</v>
      </c>
      <c r="F1142" s="49">
        <f>+Data!I1142</f>
        <v>18.62</v>
      </c>
      <c r="G1142" s="31">
        <f>+NEM!G1142</f>
        <v>5863.3753999999999</v>
      </c>
      <c r="H1142" s="31">
        <f>NoSolar!E1142</f>
        <v>7463.46</v>
      </c>
      <c r="I1142" s="31">
        <f>+NEM!M1142</f>
        <v>5281.1594999999998</v>
      </c>
      <c r="J1142" s="31">
        <f>+NB.Hour!E1142</f>
        <v>5967.3919999999998</v>
      </c>
      <c r="K1142" s="67">
        <v>0</v>
      </c>
      <c r="L1142" s="31">
        <f>+-MIN(NEM!G1142,0)</f>
        <v>0</v>
      </c>
      <c r="M1142" s="31">
        <f>NB.Hour!H1142</f>
        <v>104.0166</v>
      </c>
      <c r="N1142" s="33">
        <f>NoSolar!H1142</f>
        <v>476.65791736</v>
      </c>
      <c r="O1142" s="33">
        <f>+NEM!P1142</f>
        <v>370.34496620200002</v>
      </c>
      <c r="P1142" s="33">
        <f>+NB.Hour!N1142</f>
        <v>399.84260102600001</v>
      </c>
      <c r="Q1142" s="22">
        <f>+SUM(N1142,MAX($E1142-20,0)*INDEX(Inputs!$F$24:$F$35,MATCH($D1142,Inputs!$B$24:$B$35,0)),MAX($F1142-20,0)*INDEX(Inputs!$G$24:$G$35,MATCH($D1142,Inputs!$B$24:$B$35,0)))</f>
        <v>476.65791736</v>
      </c>
      <c r="R1142" s="22">
        <f>+SUM(O1142,MAX($E1142-20,0)*INDEX(Inputs!$F$24:$F$35,MATCH($D1142,Inputs!$B$24:$B$35,0)),MAX($F1142-20,0)*INDEX(Inputs!$G$24:$G$35,MATCH($D1142,Inputs!$B$24:$B$35,0)))</f>
        <v>370.34496620200002</v>
      </c>
      <c r="S1142" s="22">
        <f>+SUM(P1142,MAX($E1142-20,0)*INDEX(Inputs!$F$24:$F$35,MATCH($D1142,Inputs!$B$24:$B$35,0)),MAX($F1142-20,0)*INDEX(Inputs!$G$24:$G$35,MATCH($D1142,Inputs!$B$24:$B$35,0)))</f>
        <v>399.84260102600001</v>
      </c>
      <c r="U1142" s="19"/>
    </row>
    <row r="1143" spans="2:21" s="46" customFormat="1" x14ac:dyDescent="0.25">
      <c r="B1143" s="48" t="s">
        <v>193</v>
      </c>
      <c r="C1143" s="8">
        <v>2021</v>
      </c>
      <c r="D1143" s="37">
        <v>7</v>
      </c>
      <c r="E1143" s="49">
        <f>Data!J1143</f>
        <v>20</v>
      </c>
      <c r="F1143" s="49">
        <f>+Data!I1143</f>
        <v>15.972</v>
      </c>
      <c r="G1143" s="31">
        <f>+NEM!G1143</f>
        <v>8120.5160000000005</v>
      </c>
      <c r="H1143" s="31">
        <f>NoSolar!E1143</f>
        <v>9652.9320000000007</v>
      </c>
      <c r="I1143" s="31">
        <f>+NEM!M1143</f>
        <v>8120.5160000000005</v>
      </c>
      <c r="J1143" s="31">
        <f>+NB.Hour!E1143</f>
        <v>8120.5159999999996</v>
      </c>
      <c r="K1143" s="67">
        <v>0</v>
      </c>
      <c r="L1143" s="31">
        <f>+-MIN(NEM!G1143,0)</f>
        <v>0</v>
      </c>
      <c r="M1143" s="31">
        <f>NB.Hour!H1143</f>
        <v>0</v>
      </c>
      <c r="N1143" s="33">
        <f>NoSolar!H1143</f>
        <v>583.32023531200002</v>
      </c>
      <c r="O1143" s="33">
        <f>+NEM!P1143</f>
        <v>508.66705745600007</v>
      </c>
      <c r="P1143" s="33">
        <f>+NB.Hour!N1143</f>
        <v>508.66705745600001</v>
      </c>
      <c r="Q1143" s="22">
        <f>+SUM(N1143,MAX($E1143-20,0)*INDEX(Inputs!$F$24:$F$35,MATCH($D1143,Inputs!$B$24:$B$35,0)),MAX($F1143-20,0)*INDEX(Inputs!$G$24:$G$35,MATCH($D1143,Inputs!$B$24:$B$35,0)))</f>
        <v>583.32023531200002</v>
      </c>
      <c r="R1143" s="22">
        <f>+SUM(O1143,MAX($E1143-20,0)*INDEX(Inputs!$F$24:$F$35,MATCH($D1143,Inputs!$B$24:$B$35,0)),MAX($F1143-20,0)*INDEX(Inputs!$G$24:$G$35,MATCH($D1143,Inputs!$B$24:$B$35,0)))</f>
        <v>508.66705745600007</v>
      </c>
      <c r="S1143" s="22">
        <f>+SUM(P1143,MAX($E1143-20,0)*INDEX(Inputs!$F$24:$F$35,MATCH($D1143,Inputs!$B$24:$B$35,0)),MAX($F1143-20,0)*INDEX(Inputs!$G$24:$G$35,MATCH($D1143,Inputs!$B$24:$B$35,0)))</f>
        <v>508.66705745600001</v>
      </c>
      <c r="U1143" s="19"/>
    </row>
    <row r="1144" spans="2:21" s="46" customFormat="1" x14ac:dyDescent="0.25">
      <c r="B1144" s="48" t="s">
        <v>193</v>
      </c>
      <c r="C1144" s="8">
        <v>2021</v>
      </c>
      <c r="D1144" s="37">
        <v>8</v>
      </c>
      <c r="E1144" s="49">
        <f>Data!J1144</f>
        <v>20</v>
      </c>
      <c r="F1144" s="49">
        <f>+Data!I1144</f>
        <v>22.472000000000001</v>
      </c>
      <c r="G1144" s="31">
        <f>+NEM!G1144</f>
        <v>5953.8</v>
      </c>
      <c r="H1144" s="31">
        <f>NoSolar!E1144</f>
        <v>7484.6480000000001</v>
      </c>
      <c r="I1144" s="31">
        <f>+NEM!M1144</f>
        <v>5953.8</v>
      </c>
      <c r="J1144" s="31">
        <f>+NB.Hour!E1144</f>
        <v>6109.192</v>
      </c>
      <c r="K1144" s="67">
        <v>0</v>
      </c>
      <c r="L1144" s="31">
        <f>+-MIN(NEM!G1144,0)</f>
        <v>0</v>
      </c>
      <c r="M1144" s="31">
        <f>NB.Hour!H1144</f>
        <v>155.392</v>
      </c>
      <c r="N1144" s="33">
        <f>NoSolar!H1144</f>
        <v>477.690111968</v>
      </c>
      <c r="O1144" s="33">
        <f>+NEM!P1144</f>
        <v>403.1133208</v>
      </c>
      <c r="P1144" s="33">
        <f>+NB.Hour!N1144</f>
        <v>404.80802595200004</v>
      </c>
      <c r="Q1144" s="22">
        <f>+SUM(N1144,MAX($E1144-20,0)*INDEX(Inputs!$F$24:$F$35,MATCH($D1144,Inputs!$B$24:$B$35,0)),MAX($F1144-20,0)*INDEX(Inputs!$G$24:$G$35,MATCH($D1144,Inputs!$B$24:$B$35,0)))</f>
        <v>492.670431968</v>
      </c>
      <c r="R1144" s="22">
        <f>+SUM(O1144,MAX($E1144-20,0)*INDEX(Inputs!$F$24:$F$35,MATCH($D1144,Inputs!$B$24:$B$35,0)),MAX($F1144-20,0)*INDEX(Inputs!$G$24:$G$35,MATCH($D1144,Inputs!$B$24:$B$35,0)))</f>
        <v>418.0936408</v>
      </c>
      <c r="S1144" s="22">
        <f>+SUM(P1144,MAX($E1144-20,0)*INDEX(Inputs!$F$24:$F$35,MATCH($D1144,Inputs!$B$24:$B$35,0)),MAX($F1144-20,0)*INDEX(Inputs!$G$24:$G$35,MATCH($D1144,Inputs!$B$24:$B$35,0)))</f>
        <v>419.78834595200004</v>
      </c>
      <c r="U1144" s="19"/>
    </row>
    <row r="1145" spans="2:21" s="46" customFormat="1" x14ac:dyDescent="0.25">
      <c r="B1145" s="48" t="s">
        <v>193</v>
      </c>
      <c r="C1145" s="8">
        <v>2021</v>
      </c>
      <c r="D1145" s="37">
        <v>9</v>
      </c>
      <c r="E1145" s="49">
        <f>Data!J1145</f>
        <v>20</v>
      </c>
      <c r="F1145" s="49">
        <f>+Data!I1145</f>
        <v>26.507999999999999</v>
      </c>
      <c r="G1145" s="31">
        <f>+NEM!G1145</f>
        <v>1833.07</v>
      </c>
      <c r="H1145" s="31">
        <f>NoSolar!E1145</f>
        <v>3246.68</v>
      </c>
      <c r="I1145" s="31">
        <f>+NEM!M1145</f>
        <v>1833.07</v>
      </c>
      <c r="J1145" s="31">
        <f>+NB.Hour!E1145</f>
        <v>2670.4339</v>
      </c>
      <c r="K1145" s="67">
        <v>0</v>
      </c>
      <c r="L1145" s="31">
        <f>+-MIN(NEM!G1145,0)</f>
        <v>0</v>
      </c>
      <c r="M1145" s="31">
        <f>NB.Hour!H1145</f>
        <v>837.36389999999994</v>
      </c>
      <c r="N1145" s="33">
        <f>NoSolar!H1145</f>
        <v>244.58226927999999</v>
      </c>
      <c r="O1145" s="33">
        <f>+NEM!P1145</f>
        <v>173.66871793999999</v>
      </c>
      <c r="P1145" s="33">
        <f>+NB.Hour!N1145</f>
        <v>187.45376758540002</v>
      </c>
      <c r="Q1145" s="22">
        <f>+SUM(N1145,MAX($E1145-20,0)*INDEX(Inputs!$F$24:$F$35,MATCH($D1145,Inputs!$B$24:$B$35,0)),MAX($F1145-20,0)*INDEX(Inputs!$G$24:$G$35,MATCH($D1145,Inputs!$B$24:$B$35,0)))</f>
        <v>273.54286927999999</v>
      </c>
      <c r="R1145" s="22">
        <f>+SUM(O1145,MAX($E1145-20,0)*INDEX(Inputs!$F$24:$F$35,MATCH($D1145,Inputs!$B$24:$B$35,0)),MAX($F1145-20,0)*INDEX(Inputs!$G$24:$G$35,MATCH($D1145,Inputs!$B$24:$B$35,0)))</f>
        <v>202.62931793999999</v>
      </c>
      <c r="S1145" s="22">
        <f>+SUM(P1145,MAX($E1145-20,0)*INDEX(Inputs!$F$24:$F$35,MATCH($D1145,Inputs!$B$24:$B$35,0)),MAX($F1145-20,0)*INDEX(Inputs!$G$24:$G$35,MATCH($D1145,Inputs!$B$24:$B$35,0)))</f>
        <v>216.41436758540002</v>
      </c>
      <c r="U1145" s="19"/>
    </row>
    <row r="1146" spans="2:21" s="46" customFormat="1" x14ac:dyDescent="0.25">
      <c r="B1146" s="48" t="s">
        <v>193</v>
      </c>
      <c r="C1146" s="8">
        <v>2021</v>
      </c>
      <c r="D1146" s="37">
        <v>10</v>
      </c>
      <c r="E1146" s="49">
        <f>Data!J1146</f>
        <v>20</v>
      </c>
      <c r="F1146" s="49">
        <f>+Data!I1146</f>
        <v>6.3040000000000003</v>
      </c>
      <c r="G1146" s="31">
        <f>+NEM!G1146</f>
        <v>-799.13200000000006</v>
      </c>
      <c r="H1146" s="31">
        <f>NoSolar!E1146</f>
        <v>250.952</v>
      </c>
      <c r="I1146" s="31">
        <f>+NEM!M1146</f>
        <v>0</v>
      </c>
      <c r="J1146" s="31">
        <f>+NB.Hour!E1146</f>
        <v>185.37600000000003</v>
      </c>
      <c r="K1146" s="67">
        <v>0</v>
      </c>
      <c r="L1146" s="31">
        <f>+-MIN(NEM!G1146,0)</f>
        <v>799.13200000000006</v>
      </c>
      <c r="M1146" s="31">
        <f>NB.Hour!H1146</f>
        <v>984.50800000000004</v>
      </c>
      <c r="N1146" s="33">
        <f>NoSolar!H1146</f>
        <v>23.775694384000001</v>
      </c>
      <c r="O1146" s="33">
        <f>+NEM!P1146</f>
        <v>0</v>
      </c>
      <c r="P1146" s="33">
        <f>+NB.Hour!N1146</f>
        <v>0</v>
      </c>
      <c r="Q1146" s="22">
        <f>+SUM(N1146,MAX($E1146-20,0)*INDEX(Inputs!$F$24:$F$35,MATCH($D1146,Inputs!$B$24:$B$35,0)),MAX($F1146-20,0)*INDEX(Inputs!$G$24:$G$35,MATCH($D1146,Inputs!$B$24:$B$35,0)))</f>
        <v>23.775694384000001</v>
      </c>
      <c r="R1146" s="22">
        <f>+SUM(O1146,MAX($E1146-20,0)*INDEX(Inputs!$F$24:$F$35,MATCH($D1146,Inputs!$B$24:$B$35,0)),MAX($F1146-20,0)*INDEX(Inputs!$G$24:$G$35,MATCH($D1146,Inputs!$B$24:$B$35,0)))</f>
        <v>0</v>
      </c>
      <c r="S1146" s="22">
        <f>+SUM(P1146,MAX($E1146-20,0)*INDEX(Inputs!$F$24:$F$35,MATCH($D1146,Inputs!$B$24:$B$35,0)),MAX($F1146-20,0)*INDEX(Inputs!$G$24:$G$35,MATCH($D1146,Inputs!$B$24:$B$35,0)))</f>
        <v>0</v>
      </c>
      <c r="U1146" s="19"/>
    </row>
    <row r="1147" spans="2:21" s="46" customFormat="1" x14ac:dyDescent="0.25">
      <c r="B1147" s="48" t="s">
        <v>193</v>
      </c>
      <c r="C1147" s="8">
        <v>2021</v>
      </c>
      <c r="D1147" s="37">
        <v>11</v>
      </c>
      <c r="E1147" s="49">
        <f>Data!J1147</f>
        <v>20</v>
      </c>
      <c r="F1147" s="49">
        <f>+Data!I1147</f>
        <v>3.9319999999999999</v>
      </c>
      <c r="G1147" s="31">
        <f>+NEM!G1147</f>
        <v>-71.504000000000019</v>
      </c>
      <c r="H1147" s="31">
        <f>NoSolar!E1147</f>
        <v>619.09199999999998</v>
      </c>
      <c r="I1147" s="31">
        <f>+NEM!M1147</f>
        <v>0</v>
      </c>
      <c r="J1147" s="31">
        <f>+NB.Hour!E1147</f>
        <v>452.60799999999995</v>
      </c>
      <c r="K1147" s="67">
        <v>0</v>
      </c>
      <c r="L1147" s="31">
        <f>+-MIN(NEM!G1147,0)</f>
        <v>71.504000000000019</v>
      </c>
      <c r="M1147" s="31">
        <f>NB.Hour!H1147</f>
        <v>524.11199999999997</v>
      </c>
      <c r="N1147" s="33">
        <f>NoSolar!H1147</f>
        <v>58.654014264000004</v>
      </c>
      <c r="O1147" s="33">
        <f>+NEM!P1147</f>
        <v>0</v>
      </c>
      <c r="P1147" s="33">
        <f>+NB.Hour!N1147</f>
        <v>3.4029579279999957</v>
      </c>
      <c r="Q1147" s="22">
        <f>+SUM(N1147,MAX($E1147-20,0)*INDEX(Inputs!$F$24:$F$35,MATCH($D1147,Inputs!$B$24:$B$35,0)),MAX($F1147-20,0)*INDEX(Inputs!$G$24:$G$35,MATCH($D1147,Inputs!$B$24:$B$35,0)))</f>
        <v>58.654014264000004</v>
      </c>
      <c r="R1147" s="22">
        <f>+SUM(O1147,MAX($E1147-20,0)*INDEX(Inputs!$F$24:$F$35,MATCH($D1147,Inputs!$B$24:$B$35,0)),MAX($F1147-20,0)*INDEX(Inputs!$G$24:$G$35,MATCH($D1147,Inputs!$B$24:$B$35,0)))</f>
        <v>0</v>
      </c>
      <c r="S1147" s="22">
        <f>+SUM(P1147,MAX($E1147-20,0)*INDEX(Inputs!$F$24:$F$35,MATCH($D1147,Inputs!$B$24:$B$35,0)),MAX($F1147-20,0)*INDEX(Inputs!$G$24:$G$35,MATCH($D1147,Inputs!$B$24:$B$35,0)))</f>
        <v>3.4029579279999957</v>
      </c>
      <c r="U1147" s="19"/>
    </row>
    <row r="1148" spans="2:21" s="46" customFormat="1" x14ac:dyDescent="0.25">
      <c r="B1148" s="48" t="s">
        <v>193</v>
      </c>
      <c r="C1148" s="8">
        <v>2021</v>
      </c>
      <c r="D1148" s="37">
        <v>12</v>
      </c>
      <c r="E1148" s="49">
        <f>Data!J1148</f>
        <v>20</v>
      </c>
      <c r="F1148" s="49">
        <f>+Data!I1148</f>
        <v>14.087999999999999</v>
      </c>
      <c r="G1148" s="31">
        <f>+NEM!G1148</f>
        <v>725.50600000000009</v>
      </c>
      <c r="H1148" s="31">
        <f>NoSolar!E1148</f>
        <v>1001.9640000000001</v>
      </c>
      <c r="I1148" s="31">
        <f>+NEM!M1148</f>
        <v>0</v>
      </c>
      <c r="J1148" s="31">
        <f>+NB.Hour!E1148</f>
        <v>871.47800000000007</v>
      </c>
      <c r="K1148" s="67">
        <v>0</v>
      </c>
      <c r="L1148" s="31">
        <f>+-MIN(NEM!G1148,0)</f>
        <v>0</v>
      </c>
      <c r="M1148" s="31">
        <f>NB.Hour!H1148</f>
        <v>145.97200000000001</v>
      </c>
      <c r="N1148" s="33">
        <f>NoSolar!H1148</f>
        <v>94.928073288000007</v>
      </c>
      <c r="O1148" s="33">
        <f>+NEM!P1148</f>
        <v>0</v>
      </c>
      <c r="P1148" s="33">
        <f>+NB.Hour!N1148</f>
        <v>77.046367356000019</v>
      </c>
      <c r="Q1148" s="22">
        <f>+SUM(N1148,MAX($E1148-20,0)*INDEX(Inputs!$F$24:$F$35,MATCH($D1148,Inputs!$B$24:$B$35,0)),MAX($F1148-20,0)*INDEX(Inputs!$G$24:$G$35,MATCH($D1148,Inputs!$B$24:$B$35,0)))</f>
        <v>94.928073288000007</v>
      </c>
      <c r="R1148" s="22">
        <f>+SUM(O1148,MAX($E1148-20,0)*INDEX(Inputs!$F$24:$F$35,MATCH($D1148,Inputs!$B$24:$B$35,0)),MAX($F1148-20,0)*INDEX(Inputs!$G$24:$G$35,MATCH($D1148,Inputs!$B$24:$B$35,0)))</f>
        <v>0</v>
      </c>
      <c r="S1148" s="22">
        <f>+SUM(P1148,MAX($E1148-20,0)*INDEX(Inputs!$F$24:$F$35,MATCH($D1148,Inputs!$B$24:$B$35,0)),MAX($F1148-20,0)*INDEX(Inputs!$G$24:$G$35,MATCH($D1148,Inputs!$B$24:$B$35,0)))</f>
        <v>77.046367356000019</v>
      </c>
      <c r="U1148" s="19"/>
    </row>
    <row r="1149" spans="2:21" s="46" customFormat="1" x14ac:dyDescent="0.25">
      <c r="B1149" s="48" t="s">
        <v>194</v>
      </c>
      <c r="C1149" s="8">
        <v>2021</v>
      </c>
      <c r="D1149" s="37">
        <v>1</v>
      </c>
      <c r="E1149" s="49">
        <f>Data!J1149</f>
        <v>17</v>
      </c>
      <c r="F1149" s="49">
        <f>+Data!I1149</f>
        <v>32.32</v>
      </c>
      <c r="G1149" s="31">
        <f>+NEM!G1149</f>
        <v>5106.8410000000003</v>
      </c>
      <c r="H1149" s="31">
        <f>NoSolar!E1149</f>
        <v>6040.2960000000003</v>
      </c>
      <c r="I1149" s="31">
        <f>+NEM!M1149</f>
        <v>5106.8410000000003</v>
      </c>
      <c r="J1149" s="31">
        <f>+NB.Hour!E1149</f>
        <v>5260.3047999999999</v>
      </c>
      <c r="K1149" s="67">
        <v>0</v>
      </c>
      <c r="L1149" s="31">
        <f>+-MIN(NEM!G1149,0)</f>
        <v>0</v>
      </c>
      <c r="M1149" s="31">
        <f>NB.Hour!H1149</f>
        <v>153.46379999999999</v>
      </c>
      <c r="N1149" s="33">
        <f>NoSolar!H1149</f>
        <v>368.04892201600001</v>
      </c>
      <c r="O1149" s="33">
        <f>+NEM!P1149</f>
        <v>326.79394483600004</v>
      </c>
      <c r="P1149" s="33">
        <f>+NB.Hour!N1149</f>
        <v>327.77396466280004</v>
      </c>
      <c r="Q1149" s="22">
        <f>+SUM(N1149,MAX($E1149-20,0)*INDEX(Inputs!$F$24:$F$35,MATCH($D1149,Inputs!$B$24:$B$35,0)),MAX($F1149-20,0)*INDEX(Inputs!$G$24:$G$35,MATCH($D1149,Inputs!$B$24:$B$35,0)))</f>
        <v>422.87292201600002</v>
      </c>
      <c r="R1149" s="22">
        <f>+SUM(O1149,MAX($E1149-20,0)*INDEX(Inputs!$F$24:$F$35,MATCH($D1149,Inputs!$B$24:$B$35,0)),MAX($F1149-20,0)*INDEX(Inputs!$G$24:$G$35,MATCH($D1149,Inputs!$B$24:$B$35,0)))</f>
        <v>381.61794483600005</v>
      </c>
      <c r="S1149" s="22">
        <f>+SUM(P1149,MAX($E1149-20,0)*INDEX(Inputs!$F$24:$F$35,MATCH($D1149,Inputs!$B$24:$B$35,0)),MAX($F1149-20,0)*INDEX(Inputs!$G$24:$G$35,MATCH($D1149,Inputs!$B$24:$B$35,0)))</f>
        <v>382.59796466280005</v>
      </c>
      <c r="U1149" s="19"/>
    </row>
    <row r="1150" spans="2:21" s="46" customFormat="1" x14ac:dyDescent="0.25">
      <c r="B1150" s="48" t="s">
        <v>194</v>
      </c>
      <c r="C1150" s="8">
        <v>2021</v>
      </c>
      <c r="D1150" s="37">
        <v>2</v>
      </c>
      <c r="E1150" s="49">
        <f>Data!J1150</f>
        <v>17</v>
      </c>
      <c r="F1150" s="49">
        <f>+Data!I1150</f>
        <v>13.432</v>
      </c>
      <c r="G1150" s="31">
        <f>+NEM!G1150</f>
        <v>4135.5433000000003</v>
      </c>
      <c r="H1150" s="31">
        <f>NoSolar!E1150</f>
        <v>5705</v>
      </c>
      <c r="I1150" s="31">
        <f>+NEM!M1150</f>
        <v>4135.5433000000003</v>
      </c>
      <c r="J1150" s="31">
        <f>+NB.Hour!E1150</f>
        <v>4602.1950999999999</v>
      </c>
      <c r="K1150" s="67">
        <v>0</v>
      </c>
      <c r="L1150" s="31">
        <f>+-MIN(NEM!G1150,0)</f>
        <v>0</v>
      </c>
      <c r="M1150" s="31">
        <f>NB.Hour!H1150</f>
        <v>466.65179999999998</v>
      </c>
      <c r="N1150" s="33">
        <f>NoSolar!H1150</f>
        <v>353.23018000000002</v>
      </c>
      <c r="O1150" s="33">
        <f>+NEM!P1150</f>
        <v>283.86647168680003</v>
      </c>
      <c r="P1150" s="33">
        <f>+NB.Hour!N1150</f>
        <v>286.8465100816</v>
      </c>
      <c r="Q1150" s="22">
        <f>+SUM(N1150,MAX($E1150-20,0)*INDEX(Inputs!$F$24:$F$35,MATCH($D1150,Inputs!$B$24:$B$35,0)),MAX($F1150-20,0)*INDEX(Inputs!$G$24:$G$35,MATCH($D1150,Inputs!$B$24:$B$35,0)))</f>
        <v>353.23018000000002</v>
      </c>
      <c r="R1150" s="22">
        <f>+SUM(O1150,MAX($E1150-20,0)*INDEX(Inputs!$F$24:$F$35,MATCH($D1150,Inputs!$B$24:$B$35,0)),MAX($F1150-20,0)*INDEX(Inputs!$G$24:$G$35,MATCH($D1150,Inputs!$B$24:$B$35,0)))</f>
        <v>283.86647168680003</v>
      </c>
      <c r="S1150" s="22">
        <f>+SUM(P1150,MAX($E1150-20,0)*INDEX(Inputs!$F$24:$F$35,MATCH($D1150,Inputs!$B$24:$B$35,0)),MAX($F1150-20,0)*INDEX(Inputs!$G$24:$G$35,MATCH($D1150,Inputs!$B$24:$B$35,0)))</f>
        <v>286.8465100816</v>
      </c>
      <c r="U1150" s="19"/>
    </row>
    <row r="1151" spans="2:21" s="46" customFormat="1" x14ac:dyDescent="0.25">
      <c r="B1151" s="48" t="s">
        <v>194</v>
      </c>
      <c r="C1151" s="8">
        <v>2021</v>
      </c>
      <c r="D1151" s="37">
        <v>3</v>
      </c>
      <c r="E1151" s="49">
        <f>Data!J1151</f>
        <v>17</v>
      </c>
      <c r="F1151" s="49">
        <f>+Data!I1151</f>
        <v>41.648000000000003</v>
      </c>
      <c r="G1151" s="31">
        <f>+NEM!G1151</f>
        <v>1660.7303000000002</v>
      </c>
      <c r="H1151" s="31">
        <f>NoSolar!E1151</f>
        <v>6351.3680000000004</v>
      </c>
      <c r="I1151" s="31">
        <f>+NEM!M1151</f>
        <v>1660.7303000000002</v>
      </c>
      <c r="J1151" s="31">
        <f>+NB.Hour!E1151</f>
        <v>3801.7029000000002</v>
      </c>
      <c r="K1151" s="67">
        <v>0</v>
      </c>
      <c r="L1151" s="31">
        <f>+-MIN(NEM!G1151,0)</f>
        <v>0</v>
      </c>
      <c r="M1151" s="31">
        <f>NB.Hour!H1151</f>
        <v>2140.9726000000001</v>
      </c>
      <c r="N1151" s="33">
        <f>NoSolar!H1151</f>
        <v>381.797060128</v>
      </c>
      <c r="O1151" s="33">
        <f>+NEM!P1151</f>
        <v>157.34091008260003</v>
      </c>
      <c r="P1151" s="33">
        <f>+NB.Hour!N1151</f>
        <v>188.16188736240002</v>
      </c>
      <c r="Q1151" s="22">
        <f>+SUM(N1151,MAX($E1151-20,0)*INDEX(Inputs!$F$24:$F$35,MATCH($D1151,Inputs!$B$24:$B$35,0)),MAX($F1151-20,0)*INDEX(Inputs!$G$24:$G$35,MATCH($D1151,Inputs!$B$24:$B$35,0)))</f>
        <v>478.13066012800005</v>
      </c>
      <c r="R1151" s="22">
        <f>+SUM(O1151,MAX($E1151-20,0)*INDEX(Inputs!$F$24:$F$35,MATCH($D1151,Inputs!$B$24:$B$35,0)),MAX($F1151-20,0)*INDEX(Inputs!$G$24:$G$35,MATCH($D1151,Inputs!$B$24:$B$35,0)))</f>
        <v>253.67451008260005</v>
      </c>
      <c r="S1151" s="22">
        <f>+SUM(P1151,MAX($E1151-20,0)*INDEX(Inputs!$F$24:$F$35,MATCH($D1151,Inputs!$B$24:$B$35,0)),MAX($F1151-20,0)*INDEX(Inputs!$G$24:$G$35,MATCH($D1151,Inputs!$B$24:$B$35,0)))</f>
        <v>284.49548736240001</v>
      </c>
      <c r="U1151" s="19"/>
    </row>
    <row r="1152" spans="2:21" s="46" customFormat="1" x14ac:dyDescent="0.25">
      <c r="B1152" s="48" t="s">
        <v>194</v>
      </c>
      <c r="C1152" s="8">
        <v>2021</v>
      </c>
      <c r="D1152" s="37">
        <v>4</v>
      </c>
      <c r="E1152" s="49">
        <f>Data!J1152</f>
        <v>17</v>
      </c>
      <c r="F1152" s="49">
        <f>+Data!I1152</f>
        <v>13.76</v>
      </c>
      <c r="G1152" s="31">
        <f>+NEM!G1152</f>
        <v>2074.9641999999999</v>
      </c>
      <c r="H1152" s="31">
        <f>NoSolar!E1152</f>
        <v>5741.9279999999999</v>
      </c>
      <c r="I1152" s="31">
        <f>+NEM!M1152</f>
        <v>2074.9641999999999</v>
      </c>
      <c r="J1152" s="31">
        <f>+NB.Hour!E1152</f>
        <v>3638.0544999999997</v>
      </c>
      <c r="K1152" s="67">
        <v>0</v>
      </c>
      <c r="L1152" s="31">
        <f>+-MIN(NEM!G1152,0)</f>
        <v>0</v>
      </c>
      <c r="M1152" s="31">
        <f>NB.Hour!H1152</f>
        <v>1563.0903000000001</v>
      </c>
      <c r="N1152" s="33">
        <f>NoSolar!H1152</f>
        <v>354.86224988800001</v>
      </c>
      <c r="O1152" s="33">
        <f>+NEM!P1152</f>
        <v>192.79711778320001</v>
      </c>
      <c r="P1152" s="33">
        <f>+NB.Hour!N1152</f>
        <v>202.77901243900001</v>
      </c>
      <c r="Q1152" s="22">
        <f>+SUM(N1152,MAX($E1152-20,0)*INDEX(Inputs!$F$24:$F$35,MATCH($D1152,Inputs!$B$24:$B$35,0)),MAX($F1152-20,0)*INDEX(Inputs!$G$24:$G$35,MATCH($D1152,Inputs!$B$24:$B$35,0)))</f>
        <v>354.86224988800001</v>
      </c>
      <c r="R1152" s="22">
        <f>+SUM(O1152,MAX($E1152-20,0)*INDEX(Inputs!$F$24:$F$35,MATCH($D1152,Inputs!$B$24:$B$35,0)),MAX($F1152-20,0)*INDEX(Inputs!$G$24:$G$35,MATCH($D1152,Inputs!$B$24:$B$35,0)))</f>
        <v>192.79711778320001</v>
      </c>
      <c r="S1152" s="22">
        <f>+SUM(P1152,MAX($E1152-20,0)*INDEX(Inputs!$F$24:$F$35,MATCH($D1152,Inputs!$B$24:$B$35,0)),MAX($F1152-20,0)*INDEX(Inputs!$G$24:$G$35,MATCH($D1152,Inputs!$B$24:$B$35,0)))</f>
        <v>202.77901243900001</v>
      </c>
      <c r="U1152" s="19"/>
    </row>
    <row r="1153" spans="2:21" s="46" customFormat="1" x14ac:dyDescent="0.25">
      <c r="B1153" s="48" t="s">
        <v>194</v>
      </c>
      <c r="C1153" s="8">
        <v>2021</v>
      </c>
      <c r="D1153" s="37">
        <v>5</v>
      </c>
      <c r="E1153" s="49">
        <f>Data!J1153</f>
        <v>17</v>
      </c>
      <c r="F1153" s="49">
        <f>+Data!I1153</f>
        <v>23.384</v>
      </c>
      <c r="G1153" s="31">
        <f>+NEM!G1153</f>
        <v>-2756.8555999999999</v>
      </c>
      <c r="H1153" s="31">
        <f>NoSolar!E1153</f>
        <v>2624.7359999999999</v>
      </c>
      <c r="I1153" s="31">
        <f>+NEM!M1153</f>
        <v>0</v>
      </c>
      <c r="J1153" s="31">
        <f>+NB.Hour!E1153</f>
        <v>1231.5740000000001</v>
      </c>
      <c r="K1153" s="67">
        <v>0</v>
      </c>
      <c r="L1153" s="31">
        <f>+-MIN(NEM!G1153,0)</f>
        <v>2756.8555999999999</v>
      </c>
      <c r="M1153" s="31">
        <f>NB.Hour!H1153</f>
        <v>3988.4295999999999</v>
      </c>
      <c r="N1153" s="33">
        <f>NoSolar!H1153</f>
        <v>217.09483225600002</v>
      </c>
      <c r="O1153" s="33">
        <f>+NEM!P1153</f>
        <v>0</v>
      </c>
      <c r="P1153" s="33">
        <f>+NB.Hour!N1153</f>
        <v>0</v>
      </c>
      <c r="Q1153" s="22">
        <f>+SUM(N1153,MAX($E1153-20,0)*INDEX(Inputs!$F$24:$F$35,MATCH($D1153,Inputs!$B$24:$B$35,0)),MAX($F1153-20,0)*INDEX(Inputs!$G$24:$G$35,MATCH($D1153,Inputs!$B$24:$B$35,0)))</f>
        <v>232.15363225600001</v>
      </c>
      <c r="R1153" s="22">
        <f>+SUM(O1153,MAX($E1153-20,0)*INDEX(Inputs!$F$24:$F$35,MATCH($D1153,Inputs!$B$24:$B$35,0)),MAX($F1153-20,0)*INDEX(Inputs!$G$24:$G$35,MATCH($D1153,Inputs!$B$24:$B$35,0)))</f>
        <v>15.058800000000002</v>
      </c>
      <c r="S1153" s="22">
        <f>+SUM(P1153,MAX($E1153-20,0)*INDEX(Inputs!$F$24:$F$35,MATCH($D1153,Inputs!$B$24:$B$35,0)),MAX($F1153-20,0)*INDEX(Inputs!$G$24:$G$35,MATCH($D1153,Inputs!$B$24:$B$35,0)))</f>
        <v>15.058800000000002</v>
      </c>
      <c r="U1153" s="19"/>
    </row>
    <row r="1154" spans="2:21" s="46" customFormat="1" x14ac:dyDescent="0.25">
      <c r="B1154" s="48" t="s">
        <v>194</v>
      </c>
      <c r="C1154" s="8">
        <v>2021</v>
      </c>
      <c r="D1154" s="37">
        <v>6</v>
      </c>
      <c r="E1154" s="49">
        <f>Data!J1154</f>
        <v>18</v>
      </c>
      <c r="F1154" s="49">
        <f>+Data!I1154</f>
        <v>16.704000000000001</v>
      </c>
      <c r="G1154" s="31">
        <f>+NEM!G1154</f>
        <v>1437.8914</v>
      </c>
      <c r="H1154" s="31">
        <f>NoSolar!E1154</f>
        <v>4183.6080000000002</v>
      </c>
      <c r="I1154" s="31">
        <f>+NEM!M1154</f>
        <v>0</v>
      </c>
      <c r="J1154" s="31">
        <f>+NB.Hour!E1154</f>
        <v>2295.4173999999998</v>
      </c>
      <c r="K1154" s="67">
        <v>0</v>
      </c>
      <c r="L1154" s="31">
        <f>+-MIN(NEM!G1154,0)</f>
        <v>0</v>
      </c>
      <c r="M1154" s="31">
        <f>NB.Hour!H1154</f>
        <v>857.52599999999995</v>
      </c>
      <c r="N1154" s="33">
        <f>NoSolar!H1154</f>
        <v>316.87664732799999</v>
      </c>
      <c r="O1154" s="33">
        <f>+NEM!P1154</f>
        <v>0</v>
      </c>
      <c r="P1154" s="33">
        <f>+NB.Hour!N1154</f>
        <v>158.34775673039996</v>
      </c>
      <c r="Q1154" s="22">
        <f>+SUM(N1154,MAX($E1154-20,0)*INDEX(Inputs!$F$24:$F$35,MATCH($D1154,Inputs!$B$24:$B$35,0)),MAX($F1154-20,0)*INDEX(Inputs!$G$24:$G$35,MATCH($D1154,Inputs!$B$24:$B$35,0)))</f>
        <v>316.87664732799999</v>
      </c>
      <c r="R1154" s="22">
        <f>+SUM(O1154,MAX($E1154-20,0)*INDEX(Inputs!$F$24:$F$35,MATCH($D1154,Inputs!$B$24:$B$35,0)),MAX($F1154-20,0)*INDEX(Inputs!$G$24:$G$35,MATCH($D1154,Inputs!$B$24:$B$35,0)))</f>
        <v>0</v>
      </c>
      <c r="S1154" s="22">
        <f>+SUM(P1154,MAX($E1154-20,0)*INDEX(Inputs!$F$24:$F$35,MATCH($D1154,Inputs!$B$24:$B$35,0)),MAX($F1154-20,0)*INDEX(Inputs!$G$24:$G$35,MATCH($D1154,Inputs!$B$24:$B$35,0)))</f>
        <v>158.34775673039996</v>
      </c>
      <c r="U1154" s="19"/>
    </row>
    <row r="1155" spans="2:21" s="46" customFormat="1" x14ac:dyDescent="0.25">
      <c r="B1155" s="48" t="s">
        <v>194</v>
      </c>
      <c r="C1155" s="8">
        <v>2021</v>
      </c>
      <c r="D1155" s="37">
        <v>7</v>
      </c>
      <c r="E1155" s="49">
        <f>Data!J1155</f>
        <v>18</v>
      </c>
      <c r="F1155" s="49">
        <f>+Data!I1155</f>
        <v>12.936</v>
      </c>
      <c r="G1155" s="31">
        <f>+NEM!G1155</f>
        <v>4317.2479999999996</v>
      </c>
      <c r="H1155" s="31">
        <f>NoSolar!E1155</f>
        <v>4317.2479999999996</v>
      </c>
      <c r="I1155" s="31">
        <f>+NEM!M1155</f>
        <v>2998.2837999999997</v>
      </c>
      <c r="J1155" s="31">
        <f>+NB.Hour!E1155</f>
        <v>4317.2479999999996</v>
      </c>
      <c r="K1155" s="67">
        <v>0</v>
      </c>
      <c r="L1155" s="31">
        <f>+-MIN(NEM!G1155,0)</f>
        <v>0</v>
      </c>
      <c r="M1155" s="31">
        <f>NB.Hour!H1155</f>
        <v>0</v>
      </c>
      <c r="N1155" s="33">
        <f>NoSolar!H1155</f>
        <v>323.387053568</v>
      </c>
      <c r="O1155" s="33">
        <f>+NEM!P1155</f>
        <v>259.13239360080001</v>
      </c>
      <c r="P1155" s="33">
        <f>+NB.Hour!N1155</f>
        <v>323.387053568</v>
      </c>
      <c r="Q1155" s="22">
        <f>+SUM(N1155,MAX($E1155-20,0)*INDEX(Inputs!$F$24:$F$35,MATCH($D1155,Inputs!$B$24:$B$35,0)),MAX($F1155-20,0)*INDEX(Inputs!$G$24:$G$35,MATCH($D1155,Inputs!$B$24:$B$35,0)))</f>
        <v>323.387053568</v>
      </c>
      <c r="R1155" s="22">
        <f>+SUM(O1155,MAX($E1155-20,0)*INDEX(Inputs!$F$24:$F$35,MATCH($D1155,Inputs!$B$24:$B$35,0)),MAX($F1155-20,0)*INDEX(Inputs!$G$24:$G$35,MATCH($D1155,Inputs!$B$24:$B$35,0)))</f>
        <v>259.13239360080001</v>
      </c>
      <c r="S1155" s="22">
        <f>+SUM(P1155,MAX($E1155-20,0)*INDEX(Inputs!$F$24:$F$35,MATCH($D1155,Inputs!$B$24:$B$35,0)),MAX($F1155-20,0)*INDEX(Inputs!$G$24:$G$35,MATCH($D1155,Inputs!$B$24:$B$35,0)))</f>
        <v>323.387053568</v>
      </c>
      <c r="U1155" s="19"/>
    </row>
    <row r="1156" spans="2:21" s="46" customFormat="1" x14ac:dyDescent="0.25">
      <c r="B1156" s="48" t="s">
        <v>194</v>
      </c>
      <c r="C1156" s="8">
        <v>2021</v>
      </c>
      <c r="D1156" s="37">
        <v>8</v>
      </c>
      <c r="E1156" s="49">
        <f>Data!J1156</f>
        <v>18</v>
      </c>
      <c r="F1156" s="49">
        <f>+Data!I1156</f>
        <v>20.88</v>
      </c>
      <c r="G1156" s="31">
        <f>+NEM!G1156</f>
        <v>1829.9367000000002</v>
      </c>
      <c r="H1156" s="31">
        <f>NoSolar!E1156</f>
        <v>6075.4880000000003</v>
      </c>
      <c r="I1156" s="31">
        <f>+NEM!M1156</f>
        <v>1829.9367000000002</v>
      </c>
      <c r="J1156" s="31">
        <f>+NB.Hour!E1156</f>
        <v>3465.4344000000001</v>
      </c>
      <c r="K1156" s="67">
        <v>0</v>
      </c>
      <c r="L1156" s="31">
        <f>+-MIN(NEM!G1156,0)</f>
        <v>0</v>
      </c>
      <c r="M1156" s="31">
        <f>NB.Hour!H1156</f>
        <v>1635.4976999999999</v>
      </c>
      <c r="N1156" s="33">
        <f>NoSolar!H1156</f>
        <v>409.041473408</v>
      </c>
      <c r="O1156" s="33">
        <f>+NEM!P1156</f>
        <v>192.60083767500001</v>
      </c>
      <c r="P1156" s="33">
        <f>+NB.Hour!N1156</f>
        <v>220.05193419339997</v>
      </c>
      <c r="Q1156" s="22">
        <f>+SUM(N1156,MAX($E1156-20,0)*INDEX(Inputs!$F$24:$F$35,MATCH($D1156,Inputs!$B$24:$B$35,0)),MAX($F1156-20,0)*INDEX(Inputs!$G$24:$G$35,MATCH($D1156,Inputs!$B$24:$B$35,0)))</f>
        <v>414.37427340800002</v>
      </c>
      <c r="R1156" s="22">
        <f>+SUM(O1156,MAX($E1156-20,0)*INDEX(Inputs!$F$24:$F$35,MATCH($D1156,Inputs!$B$24:$B$35,0)),MAX($F1156-20,0)*INDEX(Inputs!$G$24:$G$35,MATCH($D1156,Inputs!$B$24:$B$35,0)))</f>
        <v>197.933637675</v>
      </c>
      <c r="S1156" s="22">
        <f>+SUM(P1156,MAX($E1156-20,0)*INDEX(Inputs!$F$24:$F$35,MATCH($D1156,Inputs!$B$24:$B$35,0)),MAX($F1156-20,0)*INDEX(Inputs!$G$24:$G$35,MATCH($D1156,Inputs!$B$24:$B$35,0)))</f>
        <v>225.38473419339996</v>
      </c>
      <c r="U1156" s="19"/>
    </row>
    <row r="1157" spans="2:21" s="46" customFormat="1" x14ac:dyDescent="0.25">
      <c r="B1157" s="48" t="s">
        <v>194</v>
      </c>
      <c r="C1157" s="8">
        <v>2021</v>
      </c>
      <c r="D1157" s="37">
        <v>9</v>
      </c>
      <c r="E1157" s="49">
        <f>Data!J1157</f>
        <v>18</v>
      </c>
      <c r="F1157" s="49">
        <f>+Data!I1157</f>
        <v>65.975999999999999</v>
      </c>
      <c r="G1157" s="31">
        <f>+NEM!G1157</f>
        <v>3118.8417000000004</v>
      </c>
      <c r="H1157" s="31">
        <f>NoSolar!E1157</f>
        <v>5859.7120000000004</v>
      </c>
      <c r="I1157" s="31">
        <f>+NEM!M1157</f>
        <v>3118.8417000000004</v>
      </c>
      <c r="J1157" s="31">
        <f>+NB.Hour!E1157</f>
        <v>3760.6446000000005</v>
      </c>
      <c r="K1157" s="67">
        <v>0</v>
      </c>
      <c r="L1157" s="31">
        <f>+-MIN(NEM!G1157,0)</f>
        <v>0</v>
      </c>
      <c r="M1157" s="31">
        <f>NB.Hour!H1157</f>
        <v>641.80290000000002</v>
      </c>
      <c r="N1157" s="33">
        <f>NoSolar!H1157</f>
        <v>360.06783155200003</v>
      </c>
      <c r="O1157" s="33">
        <f>+NEM!P1157</f>
        <v>238.93232777320003</v>
      </c>
      <c r="P1157" s="33">
        <f>+NB.Hour!N1157</f>
        <v>243.03088109260003</v>
      </c>
      <c r="Q1157" s="22">
        <f>+SUM(N1157,MAX($E1157-20,0)*INDEX(Inputs!$F$24:$F$35,MATCH($D1157,Inputs!$B$24:$B$35,0)),MAX($F1157-20,0)*INDEX(Inputs!$G$24:$G$35,MATCH($D1157,Inputs!$B$24:$B$35,0)))</f>
        <v>564.66103155200005</v>
      </c>
      <c r="R1157" s="22">
        <f>+SUM(O1157,MAX($E1157-20,0)*INDEX(Inputs!$F$24:$F$35,MATCH($D1157,Inputs!$B$24:$B$35,0)),MAX($F1157-20,0)*INDEX(Inputs!$G$24:$G$35,MATCH($D1157,Inputs!$B$24:$B$35,0)))</f>
        <v>443.5255277732</v>
      </c>
      <c r="S1157" s="22">
        <f>+SUM(P1157,MAX($E1157-20,0)*INDEX(Inputs!$F$24:$F$35,MATCH($D1157,Inputs!$B$24:$B$35,0)),MAX($F1157-20,0)*INDEX(Inputs!$G$24:$G$35,MATCH($D1157,Inputs!$B$24:$B$35,0)))</f>
        <v>447.62408109260002</v>
      </c>
      <c r="U1157" s="19"/>
    </row>
    <row r="1158" spans="2:21" s="46" customFormat="1" x14ac:dyDescent="0.25">
      <c r="B1158" s="48" t="s">
        <v>194</v>
      </c>
      <c r="C1158" s="8">
        <v>2021</v>
      </c>
      <c r="D1158" s="37">
        <v>10</v>
      </c>
      <c r="E1158" s="49">
        <f>Data!J1158</f>
        <v>18</v>
      </c>
      <c r="F1158" s="49">
        <f>+Data!I1158</f>
        <v>13.263999999999999</v>
      </c>
      <c r="G1158" s="31">
        <f>+NEM!G1158</f>
        <v>2649.9275000000002</v>
      </c>
      <c r="H1158" s="31">
        <f>NoSolar!E1158</f>
        <v>5419.9520000000002</v>
      </c>
      <c r="I1158" s="31">
        <f>+NEM!M1158</f>
        <v>2649.9275000000002</v>
      </c>
      <c r="J1158" s="31">
        <f>+NB.Hour!E1158</f>
        <v>3553.9876000000004</v>
      </c>
      <c r="K1158" s="67">
        <v>0</v>
      </c>
      <c r="L1158" s="31">
        <f>+-MIN(NEM!G1158,0)</f>
        <v>0</v>
      </c>
      <c r="M1158" s="31">
        <f>NB.Hour!H1158</f>
        <v>904.06010000000003</v>
      </c>
      <c r="N1158" s="33">
        <f>NoSolar!H1158</f>
        <v>340.63219859200001</v>
      </c>
      <c r="O1158" s="33">
        <f>+NEM!P1158</f>
        <v>218.20819579000002</v>
      </c>
      <c r="P1158" s="33">
        <f>+NB.Hour!N1158</f>
        <v>223.98152358860003</v>
      </c>
      <c r="Q1158" s="22">
        <f>+SUM(N1158,MAX($E1158-20,0)*INDEX(Inputs!$F$24:$F$35,MATCH($D1158,Inputs!$B$24:$B$35,0)),MAX($F1158-20,0)*INDEX(Inputs!$G$24:$G$35,MATCH($D1158,Inputs!$B$24:$B$35,0)))</f>
        <v>340.63219859200001</v>
      </c>
      <c r="R1158" s="22">
        <f>+SUM(O1158,MAX($E1158-20,0)*INDEX(Inputs!$F$24:$F$35,MATCH($D1158,Inputs!$B$24:$B$35,0)),MAX($F1158-20,0)*INDEX(Inputs!$G$24:$G$35,MATCH($D1158,Inputs!$B$24:$B$35,0)))</f>
        <v>218.20819579000002</v>
      </c>
      <c r="S1158" s="22">
        <f>+SUM(P1158,MAX($E1158-20,0)*INDEX(Inputs!$F$24:$F$35,MATCH($D1158,Inputs!$B$24:$B$35,0)),MAX($F1158-20,0)*INDEX(Inputs!$G$24:$G$35,MATCH($D1158,Inputs!$B$24:$B$35,0)))</f>
        <v>223.98152358860003</v>
      </c>
      <c r="U1158" s="19"/>
    </row>
    <row r="1159" spans="2:21" s="46" customFormat="1" x14ac:dyDescent="0.25">
      <c r="B1159" s="48" t="s">
        <v>194</v>
      </c>
      <c r="C1159" s="8">
        <v>2021</v>
      </c>
      <c r="D1159" s="37">
        <v>11</v>
      </c>
      <c r="E1159" s="49">
        <f>Data!J1159</f>
        <v>18</v>
      </c>
      <c r="F1159" s="49">
        <f>+Data!I1159</f>
        <v>16.591999999999999</v>
      </c>
      <c r="G1159" s="31">
        <f>+NEM!G1159</f>
        <v>3956.8586</v>
      </c>
      <c r="H1159" s="31">
        <f>NoSolar!E1159</f>
        <v>6259.0079999999998</v>
      </c>
      <c r="I1159" s="31">
        <f>+NEM!M1159</f>
        <v>3956.8586</v>
      </c>
      <c r="J1159" s="31">
        <f>+NB.Hour!E1159</f>
        <v>4650.2636000000002</v>
      </c>
      <c r="K1159" s="67">
        <v>0</v>
      </c>
      <c r="L1159" s="31">
        <f>+-MIN(NEM!G1159,0)</f>
        <v>0</v>
      </c>
      <c r="M1159" s="31">
        <f>NB.Hour!H1159</f>
        <v>693.40499999999997</v>
      </c>
      <c r="N1159" s="33">
        <f>NoSolar!H1159</f>
        <v>377.71511756799998</v>
      </c>
      <c r="O1159" s="33">
        <f>+NEM!P1159</f>
        <v>275.96932268559999</v>
      </c>
      <c r="P1159" s="33">
        <f>+NB.Hour!N1159</f>
        <v>280.39740701560004</v>
      </c>
      <c r="Q1159" s="22">
        <f>+SUM(N1159,MAX($E1159-20,0)*INDEX(Inputs!$F$24:$F$35,MATCH($D1159,Inputs!$B$24:$B$35,0)),MAX($F1159-20,0)*INDEX(Inputs!$G$24:$G$35,MATCH($D1159,Inputs!$B$24:$B$35,0)))</f>
        <v>377.71511756799998</v>
      </c>
      <c r="R1159" s="22">
        <f>+SUM(O1159,MAX($E1159-20,0)*INDEX(Inputs!$F$24:$F$35,MATCH($D1159,Inputs!$B$24:$B$35,0)),MAX($F1159-20,0)*INDEX(Inputs!$G$24:$G$35,MATCH($D1159,Inputs!$B$24:$B$35,0)))</f>
        <v>275.96932268559999</v>
      </c>
      <c r="S1159" s="22">
        <f>+SUM(P1159,MAX($E1159-20,0)*INDEX(Inputs!$F$24:$F$35,MATCH($D1159,Inputs!$B$24:$B$35,0)),MAX($F1159-20,0)*INDEX(Inputs!$G$24:$G$35,MATCH($D1159,Inputs!$B$24:$B$35,0)))</f>
        <v>280.39740701560004</v>
      </c>
      <c r="U1159" s="19"/>
    </row>
    <row r="1160" spans="2:21" s="46" customFormat="1" x14ac:dyDescent="0.25">
      <c r="B1160" s="48" t="s">
        <v>194</v>
      </c>
      <c r="C1160" s="8">
        <v>2021</v>
      </c>
      <c r="D1160" s="37">
        <v>12</v>
      </c>
      <c r="E1160" s="49">
        <f>Data!J1160</f>
        <v>18</v>
      </c>
      <c r="F1160" s="49">
        <f>+Data!I1160</f>
        <v>11.792</v>
      </c>
      <c r="G1160" s="31">
        <f>+NEM!G1160</f>
        <v>3572.2367000000004</v>
      </c>
      <c r="H1160" s="31">
        <f>NoSolar!E1160</f>
        <v>4796.152</v>
      </c>
      <c r="I1160" s="31">
        <f>+NEM!M1160</f>
        <v>3572.2367000000004</v>
      </c>
      <c r="J1160" s="31">
        <f>+NB.Hour!E1160</f>
        <v>3898.4001000000003</v>
      </c>
      <c r="K1160" s="67">
        <v>0</v>
      </c>
      <c r="L1160" s="31">
        <f>+-MIN(NEM!G1160,0)</f>
        <v>0</v>
      </c>
      <c r="M1160" s="31">
        <f>NB.Hour!H1160</f>
        <v>326.16340000000002</v>
      </c>
      <c r="N1160" s="33">
        <f>NoSolar!H1160</f>
        <v>313.06273379200002</v>
      </c>
      <c r="O1160" s="33">
        <f>+NEM!P1160</f>
        <v>258.97057319320004</v>
      </c>
      <c r="P1160" s="33">
        <f>+NB.Hour!N1160</f>
        <v>261.05345266560005</v>
      </c>
      <c r="Q1160" s="22">
        <f>+SUM(N1160,MAX($E1160-20,0)*INDEX(Inputs!$F$24:$F$35,MATCH($D1160,Inputs!$B$24:$B$35,0)),MAX($F1160-20,0)*INDEX(Inputs!$G$24:$G$35,MATCH($D1160,Inputs!$B$24:$B$35,0)))</f>
        <v>313.06273379200002</v>
      </c>
      <c r="R1160" s="22">
        <f>+SUM(O1160,MAX($E1160-20,0)*INDEX(Inputs!$F$24:$F$35,MATCH($D1160,Inputs!$B$24:$B$35,0)),MAX($F1160-20,0)*INDEX(Inputs!$G$24:$G$35,MATCH($D1160,Inputs!$B$24:$B$35,0)))</f>
        <v>258.97057319320004</v>
      </c>
      <c r="S1160" s="22">
        <f>+SUM(P1160,MAX($E1160-20,0)*INDEX(Inputs!$F$24:$F$35,MATCH($D1160,Inputs!$B$24:$B$35,0)),MAX($F1160-20,0)*INDEX(Inputs!$G$24:$G$35,MATCH($D1160,Inputs!$B$24:$B$35,0)))</f>
        <v>261.05345266560005</v>
      </c>
      <c r="U1160" s="19"/>
    </row>
    <row r="1161" spans="2:21" s="46" customFormat="1" x14ac:dyDescent="0.25">
      <c r="B1161" s="48" t="s">
        <v>195</v>
      </c>
      <c r="C1161" s="8">
        <v>2021</v>
      </c>
      <c r="D1161" s="37">
        <v>1</v>
      </c>
      <c r="E1161" s="49">
        <f>Data!J1161</f>
        <v>297</v>
      </c>
      <c r="F1161" s="49">
        <f>+Data!I1161</f>
        <v>37.216000000000001</v>
      </c>
      <c r="G1161" s="31">
        <f>+NEM!G1161</f>
        <v>1406.3838000000001</v>
      </c>
      <c r="H1161" s="31">
        <f>NoSolar!E1161</f>
        <v>2104.88</v>
      </c>
      <c r="I1161" s="31">
        <f>+NEM!M1161</f>
        <v>1406.3838000000001</v>
      </c>
      <c r="J1161" s="31">
        <f>+NB.Hour!E1161</f>
        <v>1662.9691</v>
      </c>
      <c r="K1161" s="67">
        <v>0</v>
      </c>
      <c r="L1161" s="31">
        <f>+-MIN(NEM!G1161,0)</f>
        <v>0</v>
      </c>
      <c r="M1161" s="31">
        <f>NB.Hour!H1161</f>
        <v>256.58530000000002</v>
      </c>
      <c r="N1161" s="33">
        <f>NoSolar!H1161</f>
        <v>194.11927648000002</v>
      </c>
      <c r="O1161" s="33">
        <f>+NEM!P1161</f>
        <v>133.24361397960001</v>
      </c>
      <c r="P1161" s="33">
        <f>+NB.Hour!N1161</f>
        <v>147.85152827920001</v>
      </c>
      <c r="Q1161" s="22">
        <f>+SUM(N1161,MAX($E1161-20,0)*INDEX(Inputs!$F$24:$F$35,MATCH($D1161,Inputs!$B$24:$B$35,0)),MAX($F1161-20,0)*INDEX(Inputs!$G$24:$G$35,MATCH($D1161,Inputs!$B$24:$B$35,0)))</f>
        <v>556.04047648000005</v>
      </c>
      <c r="R1161" s="22">
        <f>+SUM(O1161,MAX($E1161-20,0)*INDEX(Inputs!$F$24:$F$35,MATCH($D1161,Inputs!$B$24:$B$35,0)),MAX($F1161-20,0)*INDEX(Inputs!$G$24:$G$35,MATCH($D1161,Inputs!$B$24:$B$35,0)))</f>
        <v>495.16481397960001</v>
      </c>
      <c r="S1161" s="22">
        <f>+SUM(P1161,MAX($E1161-20,0)*INDEX(Inputs!$F$24:$F$35,MATCH($D1161,Inputs!$B$24:$B$35,0)),MAX($F1161-20,0)*INDEX(Inputs!$G$24:$G$35,MATCH($D1161,Inputs!$B$24:$B$35,0)))</f>
        <v>509.77272827920001</v>
      </c>
      <c r="U1161" s="19"/>
    </row>
    <row r="1162" spans="2:21" s="46" customFormat="1" x14ac:dyDescent="0.25">
      <c r="B1162" s="48" t="s">
        <v>195</v>
      </c>
      <c r="C1162" s="8">
        <v>2021</v>
      </c>
      <c r="D1162" s="37">
        <v>2</v>
      </c>
      <c r="E1162" s="49">
        <f>Data!J1162</f>
        <v>297</v>
      </c>
      <c r="F1162" s="49">
        <f>+Data!I1162</f>
        <v>83.88</v>
      </c>
      <c r="G1162" s="31">
        <f>+NEM!G1162</f>
        <v>1619.1734000000001</v>
      </c>
      <c r="H1162" s="31">
        <f>NoSolar!E1162</f>
        <v>2313.8240000000001</v>
      </c>
      <c r="I1162" s="31">
        <f>+NEM!M1162</f>
        <v>1619.1734000000001</v>
      </c>
      <c r="J1162" s="31">
        <f>+NB.Hour!E1162</f>
        <v>1971.3471999999999</v>
      </c>
      <c r="K1162" s="67">
        <v>0</v>
      </c>
      <c r="L1162" s="31">
        <f>+-MIN(NEM!G1162,0)</f>
        <v>0</v>
      </c>
      <c r="M1162" s="31">
        <f>NB.Hour!H1162</f>
        <v>352.17379999999901</v>
      </c>
      <c r="N1162" s="33">
        <f>NoSolar!H1162</f>
        <v>203.35376550400002</v>
      </c>
      <c r="O1162" s="33">
        <f>+NEM!P1162</f>
        <v>153.40372626280003</v>
      </c>
      <c r="P1162" s="33">
        <f>+NB.Hour!N1162</f>
        <v>173.45368504440003</v>
      </c>
      <c r="Q1162" s="22">
        <f>+SUM(N1162,MAX($E1162-20,0)*INDEX(Inputs!$F$24:$F$35,MATCH($D1162,Inputs!$B$24:$B$35,0)),MAX($F1162-20,0)*INDEX(Inputs!$G$24:$G$35,MATCH($D1162,Inputs!$B$24:$B$35,0)))</f>
        <v>772.92976550399999</v>
      </c>
      <c r="R1162" s="22">
        <f>+SUM(O1162,MAX($E1162-20,0)*INDEX(Inputs!$F$24:$F$35,MATCH($D1162,Inputs!$B$24:$B$35,0)),MAX($F1162-20,0)*INDEX(Inputs!$G$24:$G$35,MATCH($D1162,Inputs!$B$24:$B$35,0)))</f>
        <v>722.9797262628</v>
      </c>
      <c r="S1162" s="22">
        <f>+SUM(P1162,MAX($E1162-20,0)*INDEX(Inputs!$F$24:$F$35,MATCH($D1162,Inputs!$B$24:$B$35,0)),MAX($F1162-20,0)*INDEX(Inputs!$G$24:$G$35,MATCH($D1162,Inputs!$B$24:$B$35,0)))</f>
        <v>743.02968504440003</v>
      </c>
      <c r="U1162" s="19"/>
    </row>
    <row r="1163" spans="2:21" s="46" customFormat="1" x14ac:dyDescent="0.25">
      <c r="B1163" s="48" t="s">
        <v>195</v>
      </c>
      <c r="C1163" s="8">
        <v>2021</v>
      </c>
      <c r="D1163" s="37">
        <v>3</v>
      </c>
      <c r="E1163" s="49">
        <f>Data!J1163</f>
        <v>297</v>
      </c>
      <c r="F1163" s="49">
        <f>+Data!I1163</f>
        <v>50.128</v>
      </c>
      <c r="G1163" s="31">
        <f>+NEM!G1163</f>
        <v>776.50369999999998</v>
      </c>
      <c r="H1163" s="31">
        <f>NoSolar!E1163</f>
        <v>2696.5439999999999</v>
      </c>
      <c r="I1163" s="31">
        <f>+NEM!M1163</f>
        <v>776.50369999999998</v>
      </c>
      <c r="J1163" s="31">
        <f>+NB.Hour!E1163</f>
        <v>1799.3305</v>
      </c>
      <c r="K1163" s="67">
        <v>0</v>
      </c>
      <c r="L1163" s="31">
        <f>+-MIN(NEM!G1163,0)</f>
        <v>0</v>
      </c>
      <c r="M1163" s="31">
        <f>NB.Hour!H1163</f>
        <v>1022.8268</v>
      </c>
      <c r="N1163" s="33">
        <f>NoSolar!H1163</f>
        <v>220.268458624</v>
      </c>
      <c r="O1163" s="33">
        <f>+NEM!P1163</f>
        <v>73.567513545400004</v>
      </c>
      <c r="P1163" s="33">
        <f>+NB.Hour!N1163</f>
        <v>131.799088923</v>
      </c>
      <c r="Q1163" s="22">
        <f>+SUM(N1163,MAX($E1163-20,0)*INDEX(Inputs!$F$24:$F$35,MATCH($D1163,Inputs!$B$24:$B$35,0)),MAX($F1163-20,0)*INDEX(Inputs!$G$24:$G$35,MATCH($D1163,Inputs!$B$24:$B$35,0)))</f>
        <v>639.64805862399999</v>
      </c>
      <c r="R1163" s="22">
        <f>+SUM(O1163,MAX($E1163-20,0)*INDEX(Inputs!$F$24:$F$35,MATCH($D1163,Inputs!$B$24:$B$35,0)),MAX($F1163-20,0)*INDEX(Inputs!$G$24:$G$35,MATCH($D1163,Inputs!$B$24:$B$35,0)))</f>
        <v>492.94711354540004</v>
      </c>
      <c r="S1163" s="22">
        <f>+SUM(P1163,MAX($E1163-20,0)*INDEX(Inputs!$F$24:$F$35,MATCH($D1163,Inputs!$B$24:$B$35,0)),MAX($F1163-20,0)*INDEX(Inputs!$G$24:$G$35,MATCH($D1163,Inputs!$B$24:$B$35,0)))</f>
        <v>551.17868892299998</v>
      </c>
      <c r="U1163" s="19"/>
    </row>
    <row r="1164" spans="2:21" s="46" customFormat="1" x14ac:dyDescent="0.25">
      <c r="B1164" s="48" t="s">
        <v>195</v>
      </c>
      <c r="C1164" s="8">
        <v>2021</v>
      </c>
      <c r="D1164" s="37">
        <v>4</v>
      </c>
      <c r="E1164" s="49">
        <f>Data!J1164</f>
        <v>297</v>
      </c>
      <c r="F1164" s="49">
        <f>+Data!I1164</f>
        <v>27.376000000000001</v>
      </c>
      <c r="G1164" s="31">
        <f>+NEM!G1164</f>
        <v>-438.27729999999997</v>
      </c>
      <c r="H1164" s="31">
        <f>NoSolar!E1164</f>
        <v>1936.1679999999999</v>
      </c>
      <c r="I1164" s="31">
        <f>+NEM!M1164</f>
        <v>0</v>
      </c>
      <c r="J1164" s="31">
        <f>+NB.Hour!E1164</f>
        <v>1079.0686000000001</v>
      </c>
      <c r="K1164" s="67">
        <v>0</v>
      </c>
      <c r="L1164" s="31">
        <f>+-MIN(NEM!G1164,0)</f>
        <v>438.27729999999997</v>
      </c>
      <c r="M1164" s="31">
        <f>NB.Hour!H1164</f>
        <v>1517.3459</v>
      </c>
      <c r="N1164" s="33">
        <f>NoSolar!H1164</f>
        <v>183.436428656</v>
      </c>
      <c r="O1164" s="33">
        <f>+NEM!P1164</f>
        <v>0</v>
      </c>
      <c r="P1164" s="33">
        <f>+NB.Hour!N1164</f>
        <v>44.862268822200008</v>
      </c>
      <c r="Q1164" s="22">
        <f>+SUM(N1164,MAX($E1164-20,0)*INDEX(Inputs!$F$24:$F$35,MATCH($D1164,Inputs!$B$24:$B$35,0)),MAX($F1164-20,0)*INDEX(Inputs!$G$24:$G$35,MATCH($D1164,Inputs!$B$24:$B$35,0)))</f>
        <v>501.56962865600002</v>
      </c>
      <c r="R1164" s="22">
        <f>+SUM(O1164,MAX($E1164-20,0)*INDEX(Inputs!$F$24:$F$35,MATCH($D1164,Inputs!$B$24:$B$35,0)),MAX($F1164-20,0)*INDEX(Inputs!$G$24:$G$35,MATCH($D1164,Inputs!$B$24:$B$35,0)))</f>
        <v>318.13319999999999</v>
      </c>
      <c r="S1164" s="22">
        <f>+SUM(P1164,MAX($E1164-20,0)*INDEX(Inputs!$F$24:$F$35,MATCH($D1164,Inputs!$B$24:$B$35,0)),MAX($F1164-20,0)*INDEX(Inputs!$G$24:$G$35,MATCH($D1164,Inputs!$B$24:$B$35,0)))</f>
        <v>362.9954688222</v>
      </c>
      <c r="U1164" s="19"/>
    </row>
    <row r="1165" spans="2:21" s="46" customFormat="1" x14ac:dyDescent="0.25">
      <c r="B1165" s="48" t="s">
        <v>195</v>
      </c>
      <c r="C1165" s="8">
        <v>2021</v>
      </c>
      <c r="D1165" s="37">
        <v>5</v>
      </c>
      <c r="E1165" s="49">
        <f>Data!J1165</f>
        <v>297</v>
      </c>
      <c r="F1165" s="49">
        <f>+Data!I1165</f>
        <v>7.2080000000000002</v>
      </c>
      <c r="G1165" s="31">
        <f>+NEM!G1165</f>
        <v>194.20610000000033</v>
      </c>
      <c r="H1165" s="31">
        <f>NoSolar!E1165</f>
        <v>2815.6640000000002</v>
      </c>
      <c r="I1165" s="31">
        <f>+NEM!M1165</f>
        <v>0</v>
      </c>
      <c r="J1165" s="31">
        <f>+NB.Hour!E1165</f>
        <v>1508.1660000000004</v>
      </c>
      <c r="K1165" s="67">
        <v>0</v>
      </c>
      <c r="L1165" s="31">
        <f>+-MIN(NEM!G1165,0)</f>
        <v>0</v>
      </c>
      <c r="M1165" s="31">
        <f>NB.Hour!H1165</f>
        <v>1313.9599000000001</v>
      </c>
      <c r="N1165" s="33">
        <f>NoSolar!H1165</f>
        <v>225.53308614400001</v>
      </c>
      <c r="O1165" s="33">
        <f>+NEM!P1165</f>
        <v>0</v>
      </c>
      <c r="P1165" s="33">
        <f>+NB.Hour!N1165</f>
        <v>93.205839353000044</v>
      </c>
      <c r="Q1165" s="22">
        <f>+SUM(N1165,MAX($E1165-20,0)*INDEX(Inputs!$F$24:$F$35,MATCH($D1165,Inputs!$B$24:$B$35,0)),MAX($F1165-20,0)*INDEX(Inputs!$G$24:$G$35,MATCH($D1165,Inputs!$B$24:$B$35,0)))</f>
        <v>510.84308614400004</v>
      </c>
      <c r="R1165" s="22">
        <f>+SUM(O1165,MAX($E1165-20,0)*INDEX(Inputs!$F$24:$F$35,MATCH($D1165,Inputs!$B$24:$B$35,0)),MAX($F1165-20,0)*INDEX(Inputs!$G$24:$G$35,MATCH($D1165,Inputs!$B$24:$B$35,0)))</f>
        <v>285.31</v>
      </c>
      <c r="S1165" s="22">
        <f>+SUM(P1165,MAX($E1165-20,0)*INDEX(Inputs!$F$24:$F$35,MATCH($D1165,Inputs!$B$24:$B$35,0)),MAX($F1165-20,0)*INDEX(Inputs!$G$24:$G$35,MATCH($D1165,Inputs!$B$24:$B$35,0)))</f>
        <v>378.51583935300005</v>
      </c>
      <c r="U1165" s="19"/>
    </row>
    <row r="1166" spans="2:21" s="46" customFormat="1" x14ac:dyDescent="0.25">
      <c r="B1166" s="48" t="s">
        <v>195</v>
      </c>
      <c r="C1166" s="8">
        <v>2021</v>
      </c>
      <c r="D1166" s="37">
        <v>6</v>
      </c>
      <c r="E1166" s="49">
        <f>Data!J1166</f>
        <v>297</v>
      </c>
      <c r="F1166" s="49">
        <f>+Data!I1166</f>
        <v>10.48</v>
      </c>
      <c r="G1166" s="31">
        <f>+NEM!G1166</f>
        <v>-1050.6582999999996</v>
      </c>
      <c r="H1166" s="31">
        <f>NoSolar!E1166</f>
        <v>2846.9520000000002</v>
      </c>
      <c r="I1166" s="31">
        <f>+NEM!M1166</f>
        <v>0</v>
      </c>
      <c r="J1166" s="31">
        <f>+NB.Hour!E1166</f>
        <v>1291.8981000000003</v>
      </c>
      <c r="K1166" s="67">
        <v>0</v>
      </c>
      <c r="L1166" s="31">
        <f>+-MIN(NEM!G1166,0)</f>
        <v>1050.6582999999996</v>
      </c>
      <c r="M1166" s="31">
        <f>NB.Hour!H1166</f>
        <v>2342.5563999999999</v>
      </c>
      <c r="N1166" s="33">
        <f>NoSolar!H1166</f>
        <v>251.76011363200001</v>
      </c>
      <c r="O1166" s="33">
        <f>+NEM!P1166</f>
        <v>0</v>
      </c>
      <c r="P1166" s="33">
        <f>+NB.Hour!N1166</f>
        <v>47.400217541000032</v>
      </c>
      <c r="Q1166" s="22">
        <f>+SUM(N1166,MAX($E1166-20,0)*INDEX(Inputs!$F$24:$F$35,MATCH($D1166,Inputs!$B$24:$B$35,0)),MAX($F1166-20,0)*INDEX(Inputs!$G$24:$G$35,MATCH($D1166,Inputs!$B$24:$B$35,0)))</f>
        <v>537.07011363200002</v>
      </c>
      <c r="R1166" s="22">
        <f>+SUM(O1166,MAX($E1166-20,0)*INDEX(Inputs!$F$24:$F$35,MATCH($D1166,Inputs!$B$24:$B$35,0)),MAX($F1166-20,0)*INDEX(Inputs!$G$24:$G$35,MATCH($D1166,Inputs!$B$24:$B$35,0)))</f>
        <v>285.31</v>
      </c>
      <c r="S1166" s="22">
        <f>+SUM(P1166,MAX($E1166-20,0)*INDEX(Inputs!$F$24:$F$35,MATCH($D1166,Inputs!$B$24:$B$35,0)),MAX($F1166-20,0)*INDEX(Inputs!$G$24:$G$35,MATCH($D1166,Inputs!$B$24:$B$35,0)))</f>
        <v>332.71021754100002</v>
      </c>
      <c r="U1166" s="19"/>
    </row>
    <row r="1167" spans="2:21" s="46" customFormat="1" x14ac:dyDescent="0.25">
      <c r="B1167" s="48" t="s">
        <v>195</v>
      </c>
      <c r="C1167" s="8">
        <v>2021</v>
      </c>
      <c r="D1167" s="37">
        <v>7</v>
      </c>
      <c r="E1167" s="49">
        <f>Data!J1167</f>
        <v>297</v>
      </c>
      <c r="F1167" s="49">
        <f>+Data!I1167</f>
        <v>17.032</v>
      </c>
      <c r="G1167" s="31">
        <f>+NEM!G1167</f>
        <v>625.5591000000004</v>
      </c>
      <c r="H1167" s="31">
        <f>NoSolar!E1167</f>
        <v>3924.0880000000002</v>
      </c>
      <c r="I1167" s="31">
        <f>+NEM!M1167</f>
        <v>0</v>
      </c>
      <c r="J1167" s="31">
        <f>+NB.Hour!E1167</f>
        <v>2135.8283000000001</v>
      </c>
      <c r="K1167" s="67">
        <v>0</v>
      </c>
      <c r="L1167" s="31">
        <f>+-MIN(NEM!G1167,0)</f>
        <v>0</v>
      </c>
      <c r="M1167" s="31">
        <f>NB.Hour!H1167</f>
        <v>1510.2692</v>
      </c>
      <c r="N1167" s="33">
        <f>NoSolar!H1167</f>
        <v>304.23387100799999</v>
      </c>
      <c r="O1167" s="33">
        <f>+NEM!P1167</f>
        <v>0</v>
      </c>
      <c r="P1167" s="33">
        <f>+NB.Hour!N1167</f>
        <v>160.0137330108</v>
      </c>
      <c r="Q1167" s="22">
        <f>+SUM(N1167,MAX($E1167-20,0)*INDEX(Inputs!$F$24:$F$35,MATCH($D1167,Inputs!$B$24:$B$35,0)),MAX($F1167-20,0)*INDEX(Inputs!$G$24:$G$35,MATCH($D1167,Inputs!$B$24:$B$35,0)))</f>
        <v>589.543871008</v>
      </c>
      <c r="R1167" s="22">
        <f>+SUM(O1167,MAX($E1167-20,0)*INDEX(Inputs!$F$24:$F$35,MATCH($D1167,Inputs!$B$24:$B$35,0)),MAX($F1167-20,0)*INDEX(Inputs!$G$24:$G$35,MATCH($D1167,Inputs!$B$24:$B$35,0)))</f>
        <v>285.31</v>
      </c>
      <c r="S1167" s="22">
        <f>+SUM(P1167,MAX($E1167-20,0)*INDEX(Inputs!$F$24:$F$35,MATCH($D1167,Inputs!$B$24:$B$35,0)),MAX($F1167-20,0)*INDEX(Inputs!$G$24:$G$35,MATCH($D1167,Inputs!$B$24:$B$35,0)))</f>
        <v>445.32373301079997</v>
      </c>
      <c r="U1167" s="19"/>
    </row>
    <row r="1168" spans="2:21" s="46" customFormat="1" x14ac:dyDescent="0.25">
      <c r="B1168" s="48" t="s">
        <v>195</v>
      </c>
      <c r="C1168" s="8">
        <v>2021</v>
      </c>
      <c r="D1168" s="37">
        <v>8</v>
      </c>
      <c r="E1168" s="49">
        <f>Data!J1168</f>
        <v>297</v>
      </c>
      <c r="F1168" s="49">
        <f>+Data!I1168</f>
        <v>228.72</v>
      </c>
      <c r="G1168" s="31">
        <f>+NEM!G1168</f>
        <v>20019.196800000002</v>
      </c>
      <c r="H1168" s="31">
        <f>NoSolar!E1168</f>
        <v>23037.24</v>
      </c>
      <c r="I1168" s="31">
        <f>+NEM!M1168</f>
        <v>19350.026400000002</v>
      </c>
      <c r="J1168" s="31">
        <f>+NB.Hour!E1168</f>
        <v>21160.054400000001</v>
      </c>
      <c r="K1168" s="67">
        <v>0</v>
      </c>
      <c r="L1168" s="31">
        <f>+-MIN(NEM!G1168,0)</f>
        <v>0</v>
      </c>
      <c r="M1168" s="31">
        <f>NB.Hour!H1168</f>
        <v>1140.8576</v>
      </c>
      <c r="N1168" s="33">
        <f>NoSolar!H1168</f>
        <v>1235.3501838400002</v>
      </c>
      <c r="O1168" s="33">
        <f>+NEM!P1168</f>
        <v>1055.7238861024002</v>
      </c>
      <c r="P1168" s="33">
        <f>+NB.Hour!N1168</f>
        <v>1100.7653842943998</v>
      </c>
      <c r="Q1168" s="22">
        <f>+SUM(N1168,MAX($E1168-20,0)*INDEX(Inputs!$F$24:$F$35,MATCH($D1168,Inputs!$B$24:$B$35,0)),MAX($F1168-20,0)*INDEX(Inputs!$G$24:$G$35,MATCH($D1168,Inputs!$B$24:$B$35,0)))</f>
        <v>2785.5033838400004</v>
      </c>
      <c r="R1168" s="22">
        <f>+SUM(O1168,MAX($E1168-20,0)*INDEX(Inputs!$F$24:$F$35,MATCH($D1168,Inputs!$B$24:$B$35,0)),MAX($F1168-20,0)*INDEX(Inputs!$G$24:$G$35,MATCH($D1168,Inputs!$B$24:$B$35,0)))</f>
        <v>2605.8770861024004</v>
      </c>
      <c r="S1168" s="22">
        <f>+SUM(P1168,MAX($E1168-20,0)*INDEX(Inputs!$F$24:$F$35,MATCH($D1168,Inputs!$B$24:$B$35,0)),MAX($F1168-20,0)*INDEX(Inputs!$G$24:$G$35,MATCH($D1168,Inputs!$B$24:$B$35,0)))</f>
        <v>2650.9185842943998</v>
      </c>
      <c r="U1168" s="19"/>
    </row>
    <row r="1169" spans="2:21" s="46" customFormat="1" x14ac:dyDescent="0.25">
      <c r="B1169" s="48" t="s">
        <v>195</v>
      </c>
      <c r="C1169" s="8">
        <v>2021</v>
      </c>
      <c r="D1169" s="37">
        <v>9</v>
      </c>
      <c r="E1169" s="49">
        <f>Data!J1169</f>
        <v>308</v>
      </c>
      <c r="F1169" s="49">
        <f>+Data!I1169</f>
        <v>301.79199999999997</v>
      </c>
      <c r="G1169" s="31">
        <f>+NEM!G1169</f>
        <v>103155.52560000001</v>
      </c>
      <c r="H1169" s="31">
        <f>NoSolar!E1169</f>
        <v>105418.45600000001</v>
      </c>
      <c r="I1169" s="31">
        <f>+NEM!M1169</f>
        <v>103155.52560000001</v>
      </c>
      <c r="J1169" s="31">
        <f>+NB.Hour!E1169</f>
        <v>103171.85679999999</v>
      </c>
      <c r="K1169" s="67">
        <v>0</v>
      </c>
      <c r="L1169" s="31">
        <f>+-MIN(NEM!G1169,0)</f>
        <v>0</v>
      </c>
      <c r="M1169" s="31">
        <f>NB.Hour!H1169</f>
        <v>16.331199999999999</v>
      </c>
      <c r="N1169" s="33">
        <f>NoSolar!H1169</f>
        <v>4760.1660813760009</v>
      </c>
      <c r="O1169" s="33">
        <f>+NEM!P1169</f>
        <v>4660.1536094176008</v>
      </c>
      <c r="P1169" s="33">
        <f>+NB.Hour!N1169</f>
        <v>4660.2579004608006</v>
      </c>
      <c r="Q1169" s="22">
        <f>+SUM(N1169,MAX($E1169-20,0)*INDEX(Inputs!$F$24:$F$35,MATCH($D1169,Inputs!$B$24:$B$35,0)),MAX($F1169-20,0)*INDEX(Inputs!$G$24:$G$35,MATCH($D1169,Inputs!$B$24:$B$35,0)))</f>
        <v>6310.7804813760013</v>
      </c>
      <c r="R1169" s="22">
        <f>+SUM(O1169,MAX($E1169-20,0)*INDEX(Inputs!$F$24:$F$35,MATCH($D1169,Inputs!$B$24:$B$35,0)),MAX($F1169-20,0)*INDEX(Inputs!$G$24:$G$35,MATCH($D1169,Inputs!$B$24:$B$35,0)))</f>
        <v>6210.7680094176012</v>
      </c>
      <c r="S1169" s="22">
        <f>+SUM(P1169,MAX($E1169-20,0)*INDEX(Inputs!$F$24:$F$35,MATCH($D1169,Inputs!$B$24:$B$35,0)),MAX($F1169-20,0)*INDEX(Inputs!$G$24:$G$35,MATCH($D1169,Inputs!$B$24:$B$35,0)))</f>
        <v>6210.8723004608009</v>
      </c>
      <c r="U1169" s="19"/>
    </row>
    <row r="1170" spans="2:21" s="46" customFormat="1" x14ac:dyDescent="0.25">
      <c r="B1170" s="48" t="s">
        <v>195</v>
      </c>
      <c r="C1170" s="8">
        <v>2021</v>
      </c>
      <c r="D1170" s="37">
        <v>10</v>
      </c>
      <c r="E1170" s="49">
        <f>Data!J1170</f>
        <v>316</v>
      </c>
      <c r="F1170" s="49">
        <f>+Data!I1170</f>
        <v>88.144000000000005</v>
      </c>
      <c r="G1170" s="31">
        <f>+NEM!G1170</f>
        <v>2468.5</v>
      </c>
      <c r="H1170" s="31">
        <f>NoSolar!E1170</f>
        <v>4024.4960000000001</v>
      </c>
      <c r="I1170" s="31">
        <f>+NEM!M1170</f>
        <v>2468.5</v>
      </c>
      <c r="J1170" s="31">
        <f>+NB.Hour!E1170</f>
        <v>2989.9962</v>
      </c>
      <c r="K1170" s="67">
        <v>0</v>
      </c>
      <c r="L1170" s="31">
        <f>+-MIN(NEM!G1170,0)</f>
        <v>0</v>
      </c>
      <c r="M1170" s="31">
        <f>NB.Hour!H1170</f>
        <v>521.49620000000004</v>
      </c>
      <c r="N1170" s="33">
        <f>NoSolar!H1170</f>
        <v>278.95862521600003</v>
      </c>
      <c r="O1170" s="33">
        <f>+NEM!P1170</f>
        <v>210.18982600000001</v>
      </c>
      <c r="P1170" s="33">
        <f>+NB.Hour!N1170</f>
        <v>213.5201007332</v>
      </c>
      <c r="Q1170" s="22">
        <f>+SUM(N1170,MAX($E1170-20,0)*INDEX(Inputs!$F$24:$F$35,MATCH($D1170,Inputs!$B$24:$B$35,0)),MAX($F1170-20,0)*INDEX(Inputs!$G$24:$G$35,MATCH($D1170,Inputs!$B$24:$B$35,0)))</f>
        <v>887.07942521600012</v>
      </c>
      <c r="R1170" s="22">
        <f>+SUM(O1170,MAX($E1170-20,0)*INDEX(Inputs!$F$24:$F$35,MATCH($D1170,Inputs!$B$24:$B$35,0)),MAX($F1170-20,0)*INDEX(Inputs!$G$24:$G$35,MATCH($D1170,Inputs!$B$24:$B$35,0)))</f>
        <v>818.31062600000007</v>
      </c>
      <c r="S1170" s="22">
        <f>+SUM(P1170,MAX($E1170-20,0)*INDEX(Inputs!$F$24:$F$35,MATCH($D1170,Inputs!$B$24:$B$35,0)),MAX($F1170-20,0)*INDEX(Inputs!$G$24:$G$35,MATCH($D1170,Inputs!$B$24:$B$35,0)))</f>
        <v>821.64090073320006</v>
      </c>
      <c r="U1170" s="19"/>
    </row>
    <row r="1171" spans="2:21" s="46" customFormat="1" x14ac:dyDescent="0.25">
      <c r="B1171" s="48" t="s">
        <v>195</v>
      </c>
      <c r="C1171" s="8">
        <v>2021</v>
      </c>
      <c r="D1171" s="37">
        <v>11</v>
      </c>
      <c r="E1171" s="49">
        <f>Data!J1171</f>
        <v>316</v>
      </c>
      <c r="F1171" s="49">
        <f>+Data!I1171</f>
        <v>5.7919999999999998</v>
      </c>
      <c r="G1171" s="31">
        <f>+NEM!G1171</f>
        <v>1195.8688999999997</v>
      </c>
      <c r="H1171" s="31">
        <f>NoSolar!E1171</f>
        <v>2240.2959999999998</v>
      </c>
      <c r="I1171" s="31">
        <f>+NEM!M1171</f>
        <v>1195.8688999999997</v>
      </c>
      <c r="J1171" s="31">
        <f>+NB.Hour!E1171</f>
        <v>1638.1913999999997</v>
      </c>
      <c r="K1171" s="67">
        <v>0</v>
      </c>
      <c r="L1171" s="31">
        <f>+-MIN(NEM!G1171,0)</f>
        <v>0</v>
      </c>
      <c r="M1171" s="31">
        <f>NB.Hour!H1171</f>
        <v>442.32249999999999</v>
      </c>
      <c r="N1171" s="33">
        <f>NoSolar!H1171</f>
        <v>200.10412201599999</v>
      </c>
      <c r="O1171" s="33">
        <f>+NEM!P1171</f>
        <v>113.29901132379999</v>
      </c>
      <c r="P1171" s="33">
        <f>+NB.Hour!N1171</f>
        <v>138.48131589379997</v>
      </c>
      <c r="Q1171" s="22">
        <f>+SUM(N1171,MAX($E1171-20,0)*INDEX(Inputs!$F$24:$F$35,MATCH($D1171,Inputs!$B$24:$B$35,0)),MAX($F1171-20,0)*INDEX(Inputs!$G$24:$G$35,MATCH($D1171,Inputs!$B$24:$B$35,0)))</f>
        <v>504.98412201600001</v>
      </c>
      <c r="R1171" s="22">
        <f>+SUM(O1171,MAX($E1171-20,0)*INDEX(Inputs!$F$24:$F$35,MATCH($D1171,Inputs!$B$24:$B$35,0)),MAX($F1171-20,0)*INDEX(Inputs!$G$24:$G$35,MATCH($D1171,Inputs!$B$24:$B$35,0)))</f>
        <v>418.17901132379995</v>
      </c>
      <c r="S1171" s="22">
        <f>+SUM(P1171,MAX($E1171-20,0)*INDEX(Inputs!$F$24:$F$35,MATCH($D1171,Inputs!$B$24:$B$35,0)),MAX($F1171-20,0)*INDEX(Inputs!$G$24:$G$35,MATCH($D1171,Inputs!$B$24:$B$35,0)))</f>
        <v>443.3613158938</v>
      </c>
      <c r="U1171" s="19"/>
    </row>
    <row r="1172" spans="2:21" s="46" customFormat="1" x14ac:dyDescent="0.25">
      <c r="B1172" s="48" t="s">
        <v>195</v>
      </c>
      <c r="C1172" s="8">
        <v>2021</v>
      </c>
      <c r="D1172" s="37">
        <v>12</v>
      </c>
      <c r="E1172" s="49">
        <f>Data!J1172</f>
        <v>316</v>
      </c>
      <c r="F1172" s="49">
        <f>+Data!I1172</f>
        <v>5.8959999999999999</v>
      </c>
      <c r="G1172" s="31">
        <f>+NEM!G1172</f>
        <v>1945.8473000000001</v>
      </c>
      <c r="H1172" s="31">
        <f>NoSolar!E1172</f>
        <v>2496.6880000000001</v>
      </c>
      <c r="I1172" s="31">
        <f>+NEM!M1172</f>
        <v>1945.8473000000001</v>
      </c>
      <c r="J1172" s="31">
        <f>+NB.Hour!E1172</f>
        <v>2105.8562000000002</v>
      </c>
      <c r="K1172" s="67">
        <v>0</v>
      </c>
      <c r="L1172" s="31">
        <f>+-MIN(NEM!G1172,0)</f>
        <v>0</v>
      </c>
      <c r="M1172" s="31">
        <f>NB.Hour!H1172</f>
        <v>160.00890000000001</v>
      </c>
      <c r="N1172" s="33">
        <f>NoSolar!H1172</f>
        <v>211.43562284800001</v>
      </c>
      <c r="O1172" s="33">
        <f>+NEM!P1172</f>
        <v>184.35346489660003</v>
      </c>
      <c r="P1172" s="33">
        <f>+NB.Hour!N1172</f>
        <v>188.11248410620001</v>
      </c>
      <c r="Q1172" s="22">
        <f>+SUM(N1172,MAX($E1172-20,0)*INDEX(Inputs!$F$24:$F$35,MATCH($D1172,Inputs!$B$24:$B$35,0)),MAX($F1172-20,0)*INDEX(Inputs!$G$24:$G$35,MATCH($D1172,Inputs!$B$24:$B$35,0)))</f>
        <v>516.31562284799998</v>
      </c>
      <c r="R1172" s="22">
        <f>+SUM(O1172,MAX($E1172-20,0)*INDEX(Inputs!$F$24:$F$35,MATCH($D1172,Inputs!$B$24:$B$35,0)),MAX($F1172-20,0)*INDEX(Inputs!$G$24:$G$35,MATCH($D1172,Inputs!$B$24:$B$35,0)))</f>
        <v>489.23346489660003</v>
      </c>
      <c r="S1172" s="22">
        <f>+SUM(P1172,MAX($E1172-20,0)*INDEX(Inputs!$F$24:$F$35,MATCH($D1172,Inputs!$B$24:$B$35,0)),MAX($F1172-20,0)*INDEX(Inputs!$G$24:$G$35,MATCH($D1172,Inputs!$B$24:$B$35,0)))</f>
        <v>492.99248410619998</v>
      </c>
      <c r="U1172" s="19"/>
    </row>
    <row r="1173" spans="2:21" s="46" customFormat="1" x14ac:dyDescent="0.25">
      <c r="B1173" s="48" t="s">
        <v>196</v>
      </c>
      <c r="C1173" s="8">
        <v>2021</v>
      </c>
      <c r="D1173" s="37">
        <v>1</v>
      </c>
      <c r="E1173" s="49">
        <f>Data!J1173</f>
        <v>10</v>
      </c>
      <c r="F1173" s="49">
        <f>+Data!I1173</f>
        <v>7.4880000000000004</v>
      </c>
      <c r="G1173" s="31">
        <f>+NEM!G1173</f>
        <v>2261.6079</v>
      </c>
      <c r="H1173" s="31">
        <f>NoSolar!E1173</f>
        <v>2415.3678</v>
      </c>
      <c r="I1173" s="31">
        <f>+NEM!M1173</f>
        <v>2261.6079</v>
      </c>
      <c r="J1173" s="31">
        <f>+NB.Hour!E1173</f>
        <v>2261.6079</v>
      </c>
      <c r="K1173" s="67">
        <v>0</v>
      </c>
      <c r="L1173" s="31">
        <f>+-MIN(NEM!G1173,0)</f>
        <v>0</v>
      </c>
      <c r="M1173" s="31">
        <f>NB.Hour!H1173</f>
        <v>0</v>
      </c>
      <c r="N1173" s="33">
        <f>NoSolar!H1173</f>
        <v>207.84159528880002</v>
      </c>
      <c r="O1173" s="33">
        <f>+NEM!P1173</f>
        <v>201.04602274840002</v>
      </c>
      <c r="P1173" s="33">
        <f>+NB.Hour!N1173</f>
        <v>201.04602274840002</v>
      </c>
      <c r="Q1173" s="22">
        <f>+SUM(N1173,MAX($E1173-20,0)*INDEX(Inputs!$F$24:$F$35,MATCH($D1173,Inputs!$B$24:$B$35,0)),MAX($F1173-20,0)*INDEX(Inputs!$G$24:$G$35,MATCH($D1173,Inputs!$B$24:$B$35,0)))</f>
        <v>207.84159528880002</v>
      </c>
      <c r="R1173" s="22">
        <f>+SUM(O1173,MAX($E1173-20,0)*INDEX(Inputs!$F$24:$F$35,MATCH($D1173,Inputs!$B$24:$B$35,0)),MAX($F1173-20,0)*INDEX(Inputs!$G$24:$G$35,MATCH($D1173,Inputs!$B$24:$B$35,0)))</f>
        <v>201.04602274840002</v>
      </c>
      <c r="S1173" s="22">
        <f>+SUM(P1173,MAX($E1173-20,0)*INDEX(Inputs!$F$24:$F$35,MATCH($D1173,Inputs!$B$24:$B$35,0)),MAX($F1173-20,0)*INDEX(Inputs!$G$24:$G$35,MATCH($D1173,Inputs!$B$24:$B$35,0)))</f>
        <v>201.04602274840002</v>
      </c>
      <c r="U1173" s="19"/>
    </row>
    <row r="1174" spans="2:21" s="46" customFormat="1" x14ac:dyDescent="0.25">
      <c r="B1174" s="48" t="s">
        <v>196</v>
      </c>
      <c r="C1174" s="8">
        <v>2021</v>
      </c>
      <c r="D1174" s="37">
        <v>2</v>
      </c>
      <c r="E1174" s="49">
        <f>Data!J1174</f>
        <v>10</v>
      </c>
      <c r="F1174" s="49">
        <f>+Data!I1174</f>
        <v>6.9119999999999999</v>
      </c>
      <c r="G1174" s="31">
        <f>+NEM!G1174</f>
        <v>1230.1278</v>
      </c>
      <c r="H1174" s="31">
        <f>NoSolar!E1174</f>
        <v>1466.5038</v>
      </c>
      <c r="I1174" s="31">
        <f>+NEM!M1174</f>
        <v>1230.1278</v>
      </c>
      <c r="J1174" s="31">
        <f>+NB.Hour!E1174</f>
        <v>1240.5598</v>
      </c>
      <c r="K1174" s="67">
        <v>0</v>
      </c>
      <c r="L1174" s="31">
        <f>+-MIN(NEM!G1174,0)</f>
        <v>0</v>
      </c>
      <c r="M1174" s="31">
        <f>NB.Hour!H1174</f>
        <v>10.432</v>
      </c>
      <c r="N1174" s="33">
        <f>NoSolar!H1174</f>
        <v>138.93950301960001</v>
      </c>
      <c r="O1174" s="33">
        <f>+NEM!P1174</f>
        <v>116.5447680276</v>
      </c>
      <c r="P1174" s="33">
        <f>+NB.Hour!N1174</f>
        <v>117.13868265160001</v>
      </c>
      <c r="Q1174" s="22">
        <f>+SUM(N1174,MAX($E1174-20,0)*INDEX(Inputs!$F$24:$F$35,MATCH($D1174,Inputs!$B$24:$B$35,0)),MAX($F1174-20,0)*INDEX(Inputs!$G$24:$G$35,MATCH($D1174,Inputs!$B$24:$B$35,0)))</f>
        <v>138.93950301960001</v>
      </c>
      <c r="R1174" s="22">
        <f>+SUM(O1174,MAX($E1174-20,0)*INDEX(Inputs!$F$24:$F$35,MATCH($D1174,Inputs!$B$24:$B$35,0)),MAX($F1174-20,0)*INDEX(Inputs!$G$24:$G$35,MATCH($D1174,Inputs!$B$24:$B$35,0)))</f>
        <v>116.5447680276</v>
      </c>
      <c r="S1174" s="22">
        <f>+SUM(P1174,MAX($E1174-20,0)*INDEX(Inputs!$F$24:$F$35,MATCH($D1174,Inputs!$B$24:$B$35,0)),MAX($F1174-20,0)*INDEX(Inputs!$G$24:$G$35,MATCH($D1174,Inputs!$B$24:$B$35,0)))</f>
        <v>117.13868265160001</v>
      </c>
      <c r="U1174" s="19"/>
    </row>
    <row r="1175" spans="2:21" s="46" customFormat="1" x14ac:dyDescent="0.25">
      <c r="B1175" s="48" t="s">
        <v>196</v>
      </c>
      <c r="C1175" s="8">
        <v>2021</v>
      </c>
      <c r="D1175" s="37">
        <v>3</v>
      </c>
      <c r="E1175" s="49">
        <f>Data!J1175</f>
        <v>10</v>
      </c>
      <c r="F1175" s="49">
        <f>+Data!I1175</f>
        <v>6.4</v>
      </c>
      <c r="G1175" s="31">
        <f>+NEM!G1175</f>
        <v>1190.1679999999999</v>
      </c>
      <c r="H1175" s="31">
        <f>NoSolar!E1175</f>
        <v>1719.1516999999999</v>
      </c>
      <c r="I1175" s="31">
        <f>+NEM!M1175</f>
        <v>1190.1679999999999</v>
      </c>
      <c r="J1175" s="31">
        <f>+NB.Hour!E1175</f>
        <v>1219.6719999999998</v>
      </c>
      <c r="K1175" s="67">
        <v>0</v>
      </c>
      <c r="L1175" s="31">
        <f>+-MIN(NEM!G1175,0)</f>
        <v>0</v>
      </c>
      <c r="M1175" s="31">
        <f>NB.Hour!H1175</f>
        <v>29.504000000000001</v>
      </c>
      <c r="N1175" s="33">
        <f>NoSolar!H1175</f>
        <v>162.87587036139999</v>
      </c>
      <c r="O1175" s="33">
        <f>+NEM!P1175</f>
        <v>112.758896656</v>
      </c>
      <c r="P1175" s="33">
        <f>+NB.Hour!N1175</f>
        <v>114.43861838399999</v>
      </c>
      <c r="Q1175" s="22">
        <f>+SUM(N1175,MAX($E1175-20,0)*INDEX(Inputs!$F$24:$F$35,MATCH($D1175,Inputs!$B$24:$B$35,0)),MAX($F1175-20,0)*INDEX(Inputs!$G$24:$G$35,MATCH($D1175,Inputs!$B$24:$B$35,0)))</f>
        <v>162.87587036139999</v>
      </c>
      <c r="R1175" s="22">
        <f>+SUM(O1175,MAX($E1175-20,0)*INDEX(Inputs!$F$24:$F$35,MATCH($D1175,Inputs!$B$24:$B$35,0)),MAX($F1175-20,0)*INDEX(Inputs!$G$24:$G$35,MATCH($D1175,Inputs!$B$24:$B$35,0)))</f>
        <v>112.758896656</v>
      </c>
      <c r="S1175" s="22">
        <f>+SUM(P1175,MAX($E1175-20,0)*INDEX(Inputs!$F$24:$F$35,MATCH($D1175,Inputs!$B$24:$B$35,0)),MAX($F1175-20,0)*INDEX(Inputs!$G$24:$G$35,MATCH($D1175,Inputs!$B$24:$B$35,0)))</f>
        <v>114.43861838399999</v>
      </c>
      <c r="U1175" s="19"/>
    </row>
    <row r="1176" spans="2:21" s="46" customFormat="1" x14ac:dyDescent="0.25">
      <c r="B1176" s="48" t="s">
        <v>196</v>
      </c>
      <c r="C1176" s="8">
        <v>2021</v>
      </c>
      <c r="D1176" s="37">
        <v>4</v>
      </c>
      <c r="E1176" s="49">
        <f>Data!J1176</f>
        <v>10</v>
      </c>
      <c r="F1176" s="49">
        <f>+Data!I1176</f>
        <v>5.6319999999999997</v>
      </c>
      <c r="G1176" s="31">
        <f>+NEM!G1176</f>
        <v>1490.7198999999998</v>
      </c>
      <c r="H1176" s="31">
        <f>NoSolar!E1176</f>
        <v>1570.7838999999999</v>
      </c>
      <c r="I1176" s="31">
        <f>+NEM!M1176</f>
        <v>1490.7198999999998</v>
      </c>
      <c r="J1176" s="31">
        <f>+NB.Hour!E1176</f>
        <v>1496.8639000000001</v>
      </c>
      <c r="K1176" s="67">
        <v>0</v>
      </c>
      <c r="L1176" s="31">
        <f>+-MIN(NEM!G1176,0)</f>
        <v>0</v>
      </c>
      <c r="M1176" s="31">
        <f>NB.Hour!H1176</f>
        <v>6.1440000000000001</v>
      </c>
      <c r="N1176" s="33">
        <f>NoSolar!H1176</f>
        <v>148.81920825380001</v>
      </c>
      <c r="O1176" s="33">
        <f>+NEM!P1176</f>
        <v>141.23378476579998</v>
      </c>
      <c r="P1176" s="33">
        <f>+NB.Hour!N1176</f>
        <v>141.58357497380001</v>
      </c>
      <c r="Q1176" s="22">
        <f>+SUM(N1176,MAX($E1176-20,0)*INDEX(Inputs!$F$24:$F$35,MATCH($D1176,Inputs!$B$24:$B$35,0)),MAX($F1176-20,0)*INDEX(Inputs!$G$24:$G$35,MATCH($D1176,Inputs!$B$24:$B$35,0)))</f>
        <v>148.81920825380001</v>
      </c>
      <c r="R1176" s="22">
        <f>+SUM(O1176,MAX($E1176-20,0)*INDEX(Inputs!$F$24:$F$35,MATCH($D1176,Inputs!$B$24:$B$35,0)),MAX($F1176-20,0)*INDEX(Inputs!$G$24:$G$35,MATCH($D1176,Inputs!$B$24:$B$35,0)))</f>
        <v>141.23378476579998</v>
      </c>
      <c r="S1176" s="22">
        <f>+SUM(P1176,MAX($E1176-20,0)*INDEX(Inputs!$F$24:$F$35,MATCH($D1176,Inputs!$B$24:$B$35,0)),MAX($F1176-20,0)*INDEX(Inputs!$G$24:$G$35,MATCH($D1176,Inputs!$B$24:$B$35,0)))</f>
        <v>141.58357497380001</v>
      </c>
      <c r="U1176" s="19"/>
    </row>
    <row r="1177" spans="2:21" s="46" customFormat="1" x14ac:dyDescent="0.25">
      <c r="B1177" s="48" t="s">
        <v>196</v>
      </c>
      <c r="C1177" s="8">
        <v>2021</v>
      </c>
      <c r="D1177" s="37">
        <v>5</v>
      </c>
      <c r="E1177" s="49">
        <f>Data!J1177</f>
        <v>10</v>
      </c>
      <c r="F1177" s="49">
        <f>+Data!I1177</f>
        <v>7.68</v>
      </c>
      <c r="G1177" s="31">
        <f>+NEM!G1177</f>
        <v>1618.5358000000001</v>
      </c>
      <c r="H1177" s="31">
        <f>NoSolar!E1177</f>
        <v>1618.5358000000001</v>
      </c>
      <c r="I1177" s="31">
        <f>+NEM!M1177</f>
        <v>1618.5358000000001</v>
      </c>
      <c r="J1177" s="31">
        <f>+NB.Hour!E1177</f>
        <v>1618.5358000000001</v>
      </c>
      <c r="K1177" s="67">
        <v>0</v>
      </c>
      <c r="L1177" s="31">
        <f>+-MIN(NEM!G1177,0)</f>
        <v>0</v>
      </c>
      <c r="M1177" s="31">
        <f>NB.Hour!H1177</f>
        <v>0</v>
      </c>
      <c r="N1177" s="33">
        <f>NoSolar!H1177</f>
        <v>153.34331876360002</v>
      </c>
      <c r="O1177" s="33">
        <f>+NEM!P1177</f>
        <v>153.34331876360002</v>
      </c>
      <c r="P1177" s="33">
        <f>+NB.Hour!N1177</f>
        <v>153.34331876360002</v>
      </c>
      <c r="Q1177" s="22">
        <f>+SUM(N1177,MAX($E1177-20,0)*INDEX(Inputs!$F$24:$F$35,MATCH($D1177,Inputs!$B$24:$B$35,0)),MAX($F1177-20,0)*INDEX(Inputs!$G$24:$G$35,MATCH($D1177,Inputs!$B$24:$B$35,0)))</f>
        <v>153.34331876360002</v>
      </c>
      <c r="R1177" s="22">
        <f>+SUM(O1177,MAX($E1177-20,0)*INDEX(Inputs!$F$24:$F$35,MATCH($D1177,Inputs!$B$24:$B$35,0)),MAX($F1177-20,0)*INDEX(Inputs!$G$24:$G$35,MATCH($D1177,Inputs!$B$24:$B$35,0)))</f>
        <v>153.34331876360002</v>
      </c>
      <c r="S1177" s="22">
        <f>+SUM(P1177,MAX($E1177-20,0)*INDEX(Inputs!$F$24:$F$35,MATCH($D1177,Inputs!$B$24:$B$35,0)),MAX($F1177-20,0)*INDEX(Inputs!$G$24:$G$35,MATCH($D1177,Inputs!$B$24:$B$35,0)))</f>
        <v>153.34331876360002</v>
      </c>
      <c r="U1177" s="19"/>
    </row>
    <row r="1178" spans="2:21" s="46" customFormat="1" x14ac:dyDescent="0.25">
      <c r="B1178" s="48" t="s">
        <v>196</v>
      </c>
      <c r="C1178" s="8">
        <v>2021</v>
      </c>
      <c r="D1178" s="37">
        <v>6</v>
      </c>
      <c r="E1178" s="49">
        <f>Data!J1178</f>
        <v>10</v>
      </c>
      <c r="F1178" s="49">
        <f>+Data!I1178</f>
        <v>7.9359999999999999</v>
      </c>
      <c r="G1178" s="31">
        <f>+NEM!G1178</f>
        <v>1728.8878</v>
      </c>
      <c r="H1178" s="31">
        <f>NoSolar!E1178</f>
        <v>1728.8878</v>
      </c>
      <c r="I1178" s="31">
        <f>+NEM!M1178</f>
        <v>1728.8878</v>
      </c>
      <c r="J1178" s="31">
        <f>+NB.Hour!E1178</f>
        <v>1728.8878</v>
      </c>
      <c r="K1178" s="67">
        <v>0</v>
      </c>
      <c r="L1178" s="31">
        <f>+-MIN(NEM!G1178,0)</f>
        <v>0</v>
      </c>
      <c r="M1178" s="31">
        <f>NB.Hour!H1178</f>
        <v>0</v>
      </c>
      <c r="N1178" s="33">
        <f>NoSolar!H1178</f>
        <v>181.96544094999999</v>
      </c>
      <c r="O1178" s="33">
        <f>+NEM!P1178</f>
        <v>181.96544094999999</v>
      </c>
      <c r="P1178" s="33">
        <f>+NB.Hour!N1178</f>
        <v>181.96544094999999</v>
      </c>
      <c r="Q1178" s="22">
        <f>+SUM(N1178,MAX($E1178-20,0)*INDEX(Inputs!$F$24:$F$35,MATCH($D1178,Inputs!$B$24:$B$35,0)),MAX($F1178-20,0)*INDEX(Inputs!$G$24:$G$35,MATCH($D1178,Inputs!$B$24:$B$35,0)))</f>
        <v>181.96544094999999</v>
      </c>
      <c r="R1178" s="22">
        <f>+SUM(O1178,MAX($E1178-20,0)*INDEX(Inputs!$F$24:$F$35,MATCH($D1178,Inputs!$B$24:$B$35,0)),MAX($F1178-20,0)*INDEX(Inputs!$G$24:$G$35,MATCH($D1178,Inputs!$B$24:$B$35,0)))</f>
        <v>181.96544094999999</v>
      </c>
      <c r="S1178" s="22">
        <f>+SUM(P1178,MAX($E1178-20,0)*INDEX(Inputs!$F$24:$F$35,MATCH($D1178,Inputs!$B$24:$B$35,0)),MAX($F1178-20,0)*INDEX(Inputs!$G$24:$G$35,MATCH($D1178,Inputs!$B$24:$B$35,0)))</f>
        <v>181.96544094999999</v>
      </c>
      <c r="U1178" s="19"/>
    </row>
    <row r="1179" spans="2:21" s="46" customFormat="1" x14ac:dyDescent="0.25">
      <c r="B1179" s="48" t="s">
        <v>196</v>
      </c>
      <c r="C1179" s="8">
        <v>2021</v>
      </c>
      <c r="D1179" s="37">
        <v>7</v>
      </c>
      <c r="E1179" s="49">
        <f>Data!J1179</f>
        <v>10</v>
      </c>
      <c r="F1179" s="49">
        <f>+Data!I1179</f>
        <v>7.04</v>
      </c>
      <c r="G1179" s="31">
        <f>+NEM!G1179</f>
        <v>1710.3118999999999</v>
      </c>
      <c r="H1179" s="31">
        <f>NoSolar!E1179</f>
        <v>1710.3118999999999</v>
      </c>
      <c r="I1179" s="31">
        <f>+NEM!M1179</f>
        <v>1710.3118999999999</v>
      </c>
      <c r="J1179" s="31">
        <f>+NB.Hour!E1179</f>
        <v>1710.3118999999999</v>
      </c>
      <c r="K1179" s="67">
        <v>0</v>
      </c>
      <c r="L1179" s="31">
        <f>+-MIN(NEM!G1179,0)</f>
        <v>0</v>
      </c>
      <c r="M1179" s="31">
        <f>NB.Hour!H1179</f>
        <v>0</v>
      </c>
      <c r="N1179" s="33">
        <f>NoSolar!H1179</f>
        <v>180.010327475</v>
      </c>
      <c r="O1179" s="33">
        <f>+NEM!P1179</f>
        <v>180.010327475</v>
      </c>
      <c r="P1179" s="33">
        <f>+NB.Hour!N1179</f>
        <v>180.010327475</v>
      </c>
      <c r="Q1179" s="22">
        <f>+SUM(N1179,MAX($E1179-20,0)*INDEX(Inputs!$F$24:$F$35,MATCH($D1179,Inputs!$B$24:$B$35,0)),MAX($F1179-20,0)*INDEX(Inputs!$G$24:$G$35,MATCH($D1179,Inputs!$B$24:$B$35,0)))</f>
        <v>180.010327475</v>
      </c>
      <c r="R1179" s="22">
        <f>+SUM(O1179,MAX($E1179-20,0)*INDEX(Inputs!$F$24:$F$35,MATCH($D1179,Inputs!$B$24:$B$35,0)),MAX($F1179-20,0)*INDEX(Inputs!$G$24:$G$35,MATCH($D1179,Inputs!$B$24:$B$35,0)))</f>
        <v>180.010327475</v>
      </c>
      <c r="S1179" s="22">
        <f>+SUM(P1179,MAX($E1179-20,0)*INDEX(Inputs!$F$24:$F$35,MATCH($D1179,Inputs!$B$24:$B$35,0)),MAX($F1179-20,0)*INDEX(Inputs!$G$24:$G$35,MATCH($D1179,Inputs!$B$24:$B$35,0)))</f>
        <v>180.010327475</v>
      </c>
      <c r="U1179" s="19"/>
    </row>
    <row r="1180" spans="2:21" s="46" customFormat="1" x14ac:dyDescent="0.25">
      <c r="B1180" s="48" t="s">
        <v>196</v>
      </c>
      <c r="C1180" s="8">
        <v>2021</v>
      </c>
      <c r="D1180" s="37">
        <v>8</v>
      </c>
      <c r="E1180" s="49">
        <f>Data!J1180</f>
        <v>10</v>
      </c>
      <c r="F1180" s="49">
        <f>+Data!I1180</f>
        <v>6.6559999999999997</v>
      </c>
      <c r="G1180" s="31">
        <f>+NEM!G1180</f>
        <v>1662.992</v>
      </c>
      <c r="H1180" s="31">
        <f>NoSolar!E1180</f>
        <v>1662.992</v>
      </c>
      <c r="I1180" s="31">
        <f>+NEM!M1180</f>
        <v>1662.992</v>
      </c>
      <c r="J1180" s="31">
        <f>+NB.Hour!E1180</f>
        <v>1662.992</v>
      </c>
      <c r="K1180" s="67">
        <v>0</v>
      </c>
      <c r="L1180" s="31">
        <f>+-MIN(NEM!G1180,0)</f>
        <v>0</v>
      </c>
      <c r="M1180" s="31">
        <f>NB.Hour!H1180</f>
        <v>0</v>
      </c>
      <c r="N1180" s="33">
        <f>NoSolar!H1180</f>
        <v>175.02990799999998</v>
      </c>
      <c r="O1180" s="33">
        <f>+NEM!P1180</f>
        <v>175.02990799999998</v>
      </c>
      <c r="P1180" s="33">
        <f>+NB.Hour!N1180</f>
        <v>175.02990799999998</v>
      </c>
      <c r="Q1180" s="22">
        <f>+SUM(N1180,MAX($E1180-20,0)*INDEX(Inputs!$F$24:$F$35,MATCH($D1180,Inputs!$B$24:$B$35,0)),MAX($F1180-20,0)*INDEX(Inputs!$G$24:$G$35,MATCH($D1180,Inputs!$B$24:$B$35,0)))</f>
        <v>175.02990799999998</v>
      </c>
      <c r="R1180" s="22">
        <f>+SUM(O1180,MAX($E1180-20,0)*INDEX(Inputs!$F$24:$F$35,MATCH($D1180,Inputs!$B$24:$B$35,0)),MAX($F1180-20,0)*INDEX(Inputs!$G$24:$G$35,MATCH($D1180,Inputs!$B$24:$B$35,0)))</f>
        <v>175.02990799999998</v>
      </c>
      <c r="S1180" s="22">
        <f>+SUM(P1180,MAX($E1180-20,0)*INDEX(Inputs!$F$24:$F$35,MATCH($D1180,Inputs!$B$24:$B$35,0)),MAX($F1180-20,0)*INDEX(Inputs!$G$24:$G$35,MATCH($D1180,Inputs!$B$24:$B$35,0)))</f>
        <v>175.02990799999998</v>
      </c>
      <c r="U1180" s="19"/>
    </row>
    <row r="1181" spans="2:21" s="46" customFormat="1" x14ac:dyDescent="0.25">
      <c r="B1181" s="48" t="s">
        <v>196</v>
      </c>
      <c r="C1181" s="8">
        <v>2021</v>
      </c>
      <c r="D1181" s="37">
        <v>9</v>
      </c>
      <c r="E1181" s="49">
        <f>Data!J1181</f>
        <v>10</v>
      </c>
      <c r="F1181" s="49">
        <f>+Data!I1181</f>
        <v>6.2720000000000002</v>
      </c>
      <c r="G1181" s="31">
        <f>+NEM!G1181</f>
        <v>1352.729</v>
      </c>
      <c r="H1181" s="31">
        <f>NoSolar!E1181</f>
        <v>1353.241</v>
      </c>
      <c r="I1181" s="31">
        <f>+NEM!M1181</f>
        <v>1352.729</v>
      </c>
      <c r="J1181" s="31">
        <f>+NB.Hour!E1181</f>
        <v>1352.729</v>
      </c>
      <c r="K1181" s="67">
        <v>0</v>
      </c>
      <c r="L1181" s="31">
        <f>+-MIN(NEM!G1181,0)</f>
        <v>0</v>
      </c>
      <c r="M1181" s="31">
        <f>NB.Hour!H1181</f>
        <v>0</v>
      </c>
      <c r="N1181" s="33">
        <f>NoSolar!H1181</f>
        <v>128.20875882200002</v>
      </c>
      <c r="O1181" s="33">
        <f>+NEM!P1181</f>
        <v>128.160250918</v>
      </c>
      <c r="P1181" s="33">
        <f>+NB.Hour!N1181</f>
        <v>128.160250918</v>
      </c>
      <c r="Q1181" s="22">
        <f>+SUM(N1181,MAX($E1181-20,0)*INDEX(Inputs!$F$24:$F$35,MATCH($D1181,Inputs!$B$24:$B$35,0)),MAX($F1181-20,0)*INDEX(Inputs!$G$24:$G$35,MATCH($D1181,Inputs!$B$24:$B$35,0)))</f>
        <v>128.20875882200002</v>
      </c>
      <c r="R1181" s="22">
        <f>+SUM(O1181,MAX($E1181-20,0)*INDEX(Inputs!$F$24:$F$35,MATCH($D1181,Inputs!$B$24:$B$35,0)),MAX($F1181-20,0)*INDEX(Inputs!$G$24:$G$35,MATCH($D1181,Inputs!$B$24:$B$35,0)))</f>
        <v>128.160250918</v>
      </c>
      <c r="S1181" s="22">
        <f>+SUM(P1181,MAX($E1181-20,0)*INDEX(Inputs!$F$24:$F$35,MATCH($D1181,Inputs!$B$24:$B$35,0)),MAX($F1181-20,0)*INDEX(Inputs!$G$24:$G$35,MATCH($D1181,Inputs!$B$24:$B$35,0)))</f>
        <v>128.160250918</v>
      </c>
      <c r="U1181" s="19"/>
    </row>
    <row r="1182" spans="2:21" s="46" customFormat="1" x14ac:dyDescent="0.25">
      <c r="B1182" s="48" t="s">
        <v>196</v>
      </c>
      <c r="C1182" s="8">
        <v>2021</v>
      </c>
      <c r="D1182" s="37">
        <v>10</v>
      </c>
      <c r="E1182" s="49">
        <f>Data!J1182</f>
        <v>10</v>
      </c>
      <c r="F1182" s="49">
        <f>+Data!I1182</f>
        <v>6.72</v>
      </c>
      <c r="G1182" s="31">
        <f>+NEM!G1182</f>
        <v>1501.9670000000001</v>
      </c>
      <c r="H1182" s="31">
        <f>NoSolar!E1182</f>
        <v>1501.9670000000001</v>
      </c>
      <c r="I1182" s="31">
        <f>+NEM!M1182</f>
        <v>1501.9670000000001</v>
      </c>
      <c r="J1182" s="31">
        <f>+NB.Hour!E1182</f>
        <v>1501.9670000000001</v>
      </c>
      <c r="K1182" s="67">
        <v>0</v>
      </c>
      <c r="L1182" s="31">
        <f>+-MIN(NEM!G1182,0)</f>
        <v>0</v>
      </c>
      <c r="M1182" s="31">
        <f>NB.Hour!H1182</f>
        <v>0</v>
      </c>
      <c r="N1182" s="33">
        <f>NoSolar!H1182</f>
        <v>142.29935751400001</v>
      </c>
      <c r="O1182" s="33">
        <f>+NEM!P1182</f>
        <v>142.29935751400001</v>
      </c>
      <c r="P1182" s="33">
        <f>+NB.Hour!N1182</f>
        <v>142.29935751400001</v>
      </c>
      <c r="Q1182" s="22">
        <f>+SUM(N1182,MAX($E1182-20,0)*INDEX(Inputs!$F$24:$F$35,MATCH($D1182,Inputs!$B$24:$B$35,0)),MAX($F1182-20,0)*INDEX(Inputs!$G$24:$G$35,MATCH($D1182,Inputs!$B$24:$B$35,0)))</f>
        <v>142.29935751400001</v>
      </c>
      <c r="R1182" s="22">
        <f>+SUM(O1182,MAX($E1182-20,0)*INDEX(Inputs!$F$24:$F$35,MATCH($D1182,Inputs!$B$24:$B$35,0)),MAX($F1182-20,0)*INDEX(Inputs!$G$24:$G$35,MATCH($D1182,Inputs!$B$24:$B$35,0)))</f>
        <v>142.29935751400001</v>
      </c>
      <c r="S1182" s="22">
        <f>+SUM(P1182,MAX($E1182-20,0)*INDEX(Inputs!$F$24:$F$35,MATCH($D1182,Inputs!$B$24:$B$35,0)),MAX($F1182-20,0)*INDEX(Inputs!$G$24:$G$35,MATCH($D1182,Inputs!$B$24:$B$35,0)))</f>
        <v>142.29935751400001</v>
      </c>
      <c r="U1182" s="19"/>
    </row>
    <row r="1183" spans="2:21" s="46" customFormat="1" x14ac:dyDescent="0.25">
      <c r="B1183" s="48" t="s">
        <v>196</v>
      </c>
      <c r="C1183" s="8">
        <v>2021</v>
      </c>
      <c r="D1183" s="37">
        <v>11</v>
      </c>
      <c r="E1183" s="49">
        <f>Data!J1183</f>
        <v>10</v>
      </c>
      <c r="F1183" s="49">
        <f>+Data!I1183</f>
        <v>7.4880000000000004</v>
      </c>
      <c r="G1183" s="31">
        <f>+NEM!G1183</f>
        <v>1598.5619999999999</v>
      </c>
      <c r="H1183" s="31">
        <f>NoSolar!E1183</f>
        <v>1598.5619999999999</v>
      </c>
      <c r="I1183" s="31">
        <f>+NEM!M1183</f>
        <v>1598.5619999999999</v>
      </c>
      <c r="J1183" s="31">
        <f>+NB.Hour!E1183</f>
        <v>1598.5619999999999</v>
      </c>
      <c r="K1183" s="67">
        <v>0</v>
      </c>
      <c r="L1183" s="31">
        <f>+-MIN(NEM!G1183,0)</f>
        <v>0</v>
      </c>
      <c r="M1183" s="31">
        <f>NB.Hour!H1183</f>
        <v>0</v>
      </c>
      <c r="N1183" s="33">
        <f>NoSolar!H1183</f>
        <v>151.45096100399999</v>
      </c>
      <c r="O1183" s="33">
        <f>+NEM!P1183</f>
        <v>151.45096100399999</v>
      </c>
      <c r="P1183" s="33">
        <f>+NB.Hour!N1183</f>
        <v>151.45096100399999</v>
      </c>
      <c r="Q1183" s="22">
        <f>+SUM(N1183,MAX($E1183-20,0)*INDEX(Inputs!$F$24:$F$35,MATCH($D1183,Inputs!$B$24:$B$35,0)),MAX($F1183-20,0)*INDEX(Inputs!$G$24:$G$35,MATCH($D1183,Inputs!$B$24:$B$35,0)))</f>
        <v>151.45096100399999</v>
      </c>
      <c r="R1183" s="22">
        <f>+SUM(O1183,MAX($E1183-20,0)*INDEX(Inputs!$F$24:$F$35,MATCH($D1183,Inputs!$B$24:$B$35,0)),MAX($F1183-20,0)*INDEX(Inputs!$G$24:$G$35,MATCH($D1183,Inputs!$B$24:$B$35,0)))</f>
        <v>151.45096100399999</v>
      </c>
      <c r="S1183" s="22">
        <f>+SUM(P1183,MAX($E1183-20,0)*INDEX(Inputs!$F$24:$F$35,MATCH($D1183,Inputs!$B$24:$B$35,0)),MAX($F1183-20,0)*INDEX(Inputs!$G$24:$G$35,MATCH($D1183,Inputs!$B$24:$B$35,0)))</f>
        <v>151.45096100399999</v>
      </c>
      <c r="U1183" s="19"/>
    </row>
    <row r="1184" spans="2:21" s="46" customFormat="1" x14ac:dyDescent="0.25">
      <c r="B1184" s="48" t="s">
        <v>196</v>
      </c>
      <c r="C1184" s="8">
        <v>2021</v>
      </c>
      <c r="D1184" s="37">
        <v>12</v>
      </c>
      <c r="E1184" s="49">
        <f>Data!J1184</f>
        <v>10</v>
      </c>
      <c r="F1184" s="49">
        <f>+Data!I1184</f>
        <v>6.7839999999999998</v>
      </c>
      <c r="G1184" s="31">
        <f>+NEM!G1184</f>
        <v>1878.0609999999999</v>
      </c>
      <c r="H1184" s="31">
        <f>NoSolar!E1184</f>
        <v>1878.0609999999999</v>
      </c>
      <c r="I1184" s="31">
        <f>+NEM!M1184</f>
        <v>1878.0609999999999</v>
      </c>
      <c r="J1184" s="31">
        <f>+NB.Hour!E1184</f>
        <v>1878.0609999999999</v>
      </c>
      <c r="K1184" s="67">
        <v>0</v>
      </c>
      <c r="L1184" s="31">
        <f>+-MIN(NEM!G1184,0)</f>
        <v>0</v>
      </c>
      <c r="M1184" s="31">
        <f>NB.Hour!H1184</f>
        <v>0</v>
      </c>
      <c r="N1184" s="33">
        <f>NoSolar!H1184</f>
        <v>177.93125526200001</v>
      </c>
      <c r="O1184" s="33">
        <f>+NEM!P1184</f>
        <v>177.93125526200001</v>
      </c>
      <c r="P1184" s="33">
        <f>+NB.Hour!N1184</f>
        <v>177.93125526200001</v>
      </c>
      <c r="Q1184" s="22">
        <f>+SUM(N1184,MAX($E1184-20,0)*INDEX(Inputs!$F$24:$F$35,MATCH($D1184,Inputs!$B$24:$B$35,0)),MAX($F1184-20,0)*INDEX(Inputs!$G$24:$G$35,MATCH($D1184,Inputs!$B$24:$B$35,0)))</f>
        <v>177.93125526200001</v>
      </c>
      <c r="R1184" s="22">
        <f>+SUM(O1184,MAX($E1184-20,0)*INDEX(Inputs!$F$24:$F$35,MATCH($D1184,Inputs!$B$24:$B$35,0)),MAX($F1184-20,0)*INDEX(Inputs!$G$24:$G$35,MATCH($D1184,Inputs!$B$24:$B$35,0)))</f>
        <v>177.93125526200001</v>
      </c>
      <c r="S1184" s="22">
        <f>+SUM(P1184,MAX($E1184-20,0)*INDEX(Inputs!$F$24:$F$35,MATCH($D1184,Inputs!$B$24:$B$35,0)),MAX($F1184-20,0)*INDEX(Inputs!$G$24:$G$35,MATCH($D1184,Inputs!$B$24:$B$35,0)))</f>
        <v>177.93125526200001</v>
      </c>
      <c r="U1184" s="19"/>
    </row>
    <row r="1185" spans="2:21" s="46" customFormat="1" x14ac:dyDescent="0.25">
      <c r="B1185" s="48" t="s">
        <v>197</v>
      </c>
      <c r="C1185" s="8">
        <v>2021</v>
      </c>
      <c r="D1185" s="37">
        <v>1</v>
      </c>
      <c r="E1185" s="49">
        <f>Data!J1185</f>
        <v>28</v>
      </c>
      <c r="F1185" s="49">
        <f>+Data!I1185</f>
        <v>23.943999999999999</v>
      </c>
      <c r="G1185" s="31">
        <f>+NEM!G1185</f>
        <v>6935.8919999999998</v>
      </c>
      <c r="H1185" s="31">
        <f>NoSolar!E1185</f>
        <v>7285.7879999999996</v>
      </c>
      <c r="I1185" s="31">
        <f>+NEM!M1185</f>
        <v>6935.8919999999998</v>
      </c>
      <c r="J1185" s="31">
        <f>+NB.Hour!E1185</f>
        <v>6937.5559999999996</v>
      </c>
      <c r="K1185" s="67">
        <v>0</v>
      </c>
      <c r="L1185" s="31">
        <f>+-MIN(NEM!G1185,0)</f>
        <v>0</v>
      </c>
      <c r="M1185" s="31">
        <f>NB.Hour!H1185</f>
        <v>1.6639999999999999</v>
      </c>
      <c r="N1185" s="33">
        <f>NoSolar!H1185</f>
        <v>423.09468644799995</v>
      </c>
      <c r="O1185" s="33">
        <f>+NEM!P1185</f>
        <v>407.63068283199999</v>
      </c>
      <c r="P1185" s="33">
        <f>+NB.Hour!N1185</f>
        <v>407.64130913599996</v>
      </c>
      <c r="Q1185" s="22">
        <f>+SUM(N1185,MAX($E1185-20,0)*INDEX(Inputs!$F$24:$F$35,MATCH($D1185,Inputs!$B$24:$B$35,0)),MAX($F1185-20,0)*INDEX(Inputs!$G$24:$G$35,MATCH($D1185,Inputs!$B$24:$B$35,0)))</f>
        <v>448.88548644799994</v>
      </c>
      <c r="R1185" s="22">
        <f>+SUM(O1185,MAX($E1185-20,0)*INDEX(Inputs!$F$24:$F$35,MATCH($D1185,Inputs!$B$24:$B$35,0)),MAX($F1185-20,0)*INDEX(Inputs!$G$24:$G$35,MATCH($D1185,Inputs!$B$24:$B$35,0)))</f>
        <v>433.42148283199998</v>
      </c>
      <c r="S1185" s="22">
        <f>+SUM(P1185,MAX($E1185-20,0)*INDEX(Inputs!$F$24:$F$35,MATCH($D1185,Inputs!$B$24:$B$35,0)),MAX($F1185-20,0)*INDEX(Inputs!$G$24:$G$35,MATCH($D1185,Inputs!$B$24:$B$35,0)))</f>
        <v>433.43210913599995</v>
      </c>
      <c r="U1185" s="19"/>
    </row>
    <row r="1186" spans="2:21" s="46" customFormat="1" x14ac:dyDescent="0.25">
      <c r="B1186" s="48" t="s">
        <v>197</v>
      </c>
      <c r="C1186" s="8">
        <v>2021</v>
      </c>
      <c r="D1186" s="37">
        <v>2</v>
      </c>
      <c r="E1186" s="49">
        <f>Data!J1186</f>
        <v>28</v>
      </c>
      <c r="F1186" s="49">
        <f>+Data!I1186</f>
        <v>27.212</v>
      </c>
      <c r="G1186" s="31">
        <f>+NEM!G1186</f>
        <v>6431.4760000000006</v>
      </c>
      <c r="H1186" s="31">
        <f>NoSolar!E1186</f>
        <v>6859.1880000000001</v>
      </c>
      <c r="I1186" s="31">
        <f>+NEM!M1186</f>
        <v>6431.4760000000006</v>
      </c>
      <c r="J1186" s="31">
        <f>+NB.Hour!E1186</f>
        <v>6431.4759999999997</v>
      </c>
      <c r="K1186" s="67">
        <v>0</v>
      </c>
      <c r="L1186" s="31">
        <f>+-MIN(NEM!G1186,0)</f>
        <v>0</v>
      </c>
      <c r="M1186" s="31">
        <f>NB.Hour!H1186</f>
        <v>0</v>
      </c>
      <c r="N1186" s="33">
        <f>NoSolar!H1186</f>
        <v>404.24067284800003</v>
      </c>
      <c r="O1186" s="33">
        <f>+NEM!P1186</f>
        <v>385.337513296</v>
      </c>
      <c r="P1186" s="33">
        <f>+NB.Hour!N1186</f>
        <v>385.337513296</v>
      </c>
      <c r="Q1186" s="22">
        <f>+SUM(N1186,MAX($E1186-20,0)*INDEX(Inputs!$F$24:$F$35,MATCH($D1186,Inputs!$B$24:$B$35,0)),MAX($F1186-20,0)*INDEX(Inputs!$G$24:$G$35,MATCH($D1186,Inputs!$B$24:$B$35,0)))</f>
        <v>444.57407284800001</v>
      </c>
      <c r="R1186" s="22">
        <f>+SUM(O1186,MAX($E1186-20,0)*INDEX(Inputs!$F$24:$F$35,MATCH($D1186,Inputs!$B$24:$B$35,0)),MAX($F1186-20,0)*INDEX(Inputs!$G$24:$G$35,MATCH($D1186,Inputs!$B$24:$B$35,0)))</f>
        <v>425.67091329599998</v>
      </c>
      <c r="S1186" s="22">
        <f>+SUM(P1186,MAX($E1186-20,0)*INDEX(Inputs!$F$24:$F$35,MATCH($D1186,Inputs!$B$24:$B$35,0)),MAX($F1186-20,0)*INDEX(Inputs!$G$24:$G$35,MATCH($D1186,Inputs!$B$24:$B$35,0)))</f>
        <v>425.67091329599998</v>
      </c>
      <c r="U1186" s="19"/>
    </row>
    <row r="1187" spans="2:21" s="46" customFormat="1" x14ac:dyDescent="0.25">
      <c r="B1187" s="48" t="s">
        <v>197</v>
      </c>
      <c r="C1187" s="8">
        <v>2021</v>
      </c>
      <c r="D1187" s="37">
        <v>3</v>
      </c>
      <c r="E1187" s="49">
        <f>Data!J1187</f>
        <v>28</v>
      </c>
      <c r="F1187" s="49">
        <f>+Data!I1187</f>
        <v>19.332000000000001</v>
      </c>
      <c r="G1187" s="31">
        <f>+NEM!G1187</f>
        <v>6320.5600999999997</v>
      </c>
      <c r="H1187" s="31">
        <f>NoSolar!E1187</f>
        <v>7169.5119999999997</v>
      </c>
      <c r="I1187" s="31">
        <f>+NEM!M1187</f>
        <v>6320.5600999999997</v>
      </c>
      <c r="J1187" s="31">
        <f>+NB.Hour!E1187</f>
        <v>6320.5600999999997</v>
      </c>
      <c r="K1187" s="67">
        <v>0</v>
      </c>
      <c r="L1187" s="31">
        <f>+-MIN(NEM!G1187,0)</f>
        <v>0</v>
      </c>
      <c r="M1187" s="31">
        <f>NB.Hour!H1187</f>
        <v>0</v>
      </c>
      <c r="N1187" s="33">
        <f>NoSolar!H1187</f>
        <v>417.95575235199999</v>
      </c>
      <c r="O1187" s="33">
        <f>+NEM!P1187</f>
        <v>380.43547417959996</v>
      </c>
      <c r="P1187" s="33">
        <f>+NB.Hour!N1187</f>
        <v>380.43547417959996</v>
      </c>
      <c r="Q1187" s="22">
        <f>+SUM(N1187,MAX($E1187-20,0)*INDEX(Inputs!$F$24:$F$35,MATCH($D1187,Inputs!$B$24:$B$35,0)),MAX($F1187-20,0)*INDEX(Inputs!$G$24:$G$35,MATCH($D1187,Inputs!$B$24:$B$35,0)))</f>
        <v>426.195752352</v>
      </c>
      <c r="R1187" s="22">
        <f>+SUM(O1187,MAX($E1187-20,0)*INDEX(Inputs!$F$24:$F$35,MATCH($D1187,Inputs!$B$24:$B$35,0)),MAX($F1187-20,0)*INDEX(Inputs!$G$24:$G$35,MATCH($D1187,Inputs!$B$24:$B$35,0)))</f>
        <v>388.67547417959997</v>
      </c>
      <c r="S1187" s="22">
        <f>+SUM(P1187,MAX($E1187-20,0)*INDEX(Inputs!$F$24:$F$35,MATCH($D1187,Inputs!$B$24:$B$35,0)),MAX($F1187-20,0)*INDEX(Inputs!$G$24:$G$35,MATCH($D1187,Inputs!$B$24:$B$35,0)))</f>
        <v>388.67547417959997</v>
      </c>
      <c r="U1187" s="19"/>
    </row>
    <row r="1188" spans="2:21" s="46" customFormat="1" x14ac:dyDescent="0.25">
      <c r="B1188" s="48" t="s">
        <v>197</v>
      </c>
      <c r="C1188" s="8">
        <v>2021</v>
      </c>
      <c r="D1188" s="37">
        <v>4</v>
      </c>
      <c r="E1188" s="49">
        <f>Data!J1188</f>
        <v>28</v>
      </c>
      <c r="F1188" s="49">
        <f>+Data!I1188</f>
        <v>18.347999999999999</v>
      </c>
      <c r="G1188" s="31">
        <f>+NEM!G1188</f>
        <v>5468.5488999999998</v>
      </c>
      <c r="H1188" s="31">
        <f>NoSolar!E1188</f>
        <v>6400.38</v>
      </c>
      <c r="I1188" s="31">
        <f>+NEM!M1188</f>
        <v>5468.5488999999998</v>
      </c>
      <c r="J1188" s="31">
        <f>+NB.Hour!E1188</f>
        <v>5468.6129000000001</v>
      </c>
      <c r="K1188" s="67">
        <v>0</v>
      </c>
      <c r="L1188" s="31">
        <f>+-MIN(NEM!G1188,0)</f>
        <v>0</v>
      </c>
      <c r="M1188" s="31">
        <f>NB.Hour!H1188</f>
        <v>6.4000000000000001E-2</v>
      </c>
      <c r="N1188" s="33">
        <f>NoSolar!H1188</f>
        <v>383.96319447999997</v>
      </c>
      <c r="O1188" s="33">
        <f>+NEM!P1188</f>
        <v>342.7799871844</v>
      </c>
      <c r="P1188" s="33">
        <f>+NB.Hour!N1188</f>
        <v>342.78039588839999</v>
      </c>
      <c r="Q1188" s="22">
        <f>+SUM(N1188,MAX($E1188-20,0)*INDEX(Inputs!$F$24:$F$35,MATCH($D1188,Inputs!$B$24:$B$35,0)),MAX($F1188-20,0)*INDEX(Inputs!$G$24:$G$35,MATCH($D1188,Inputs!$B$24:$B$35,0)))</f>
        <v>392.20319447999998</v>
      </c>
      <c r="R1188" s="22">
        <f>+SUM(O1188,MAX($E1188-20,0)*INDEX(Inputs!$F$24:$F$35,MATCH($D1188,Inputs!$B$24:$B$35,0)),MAX($F1188-20,0)*INDEX(Inputs!$G$24:$G$35,MATCH($D1188,Inputs!$B$24:$B$35,0)))</f>
        <v>351.01998718440001</v>
      </c>
      <c r="S1188" s="22">
        <f>+SUM(P1188,MAX($E1188-20,0)*INDEX(Inputs!$F$24:$F$35,MATCH($D1188,Inputs!$B$24:$B$35,0)),MAX($F1188-20,0)*INDEX(Inputs!$G$24:$G$35,MATCH($D1188,Inputs!$B$24:$B$35,0)))</f>
        <v>351.0203958884</v>
      </c>
      <c r="U1188" s="19"/>
    </row>
    <row r="1189" spans="2:21" s="46" customFormat="1" x14ac:dyDescent="0.25">
      <c r="B1189" s="48" t="s">
        <v>197</v>
      </c>
      <c r="C1189" s="8">
        <v>2021</v>
      </c>
      <c r="D1189" s="37">
        <v>5</v>
      </c>
      <c r="E1189" s="49">
        <f>Data!J1189</f>
        <v>28</v>
      </c>
      <c r="F1189" s="49">
        <f>+Data!I1189</f>
        <v>17.364000000000001</v>
      </c>
      <c r="G1189" s="31">
        <f>+NEM!G1189</f>
        <v>4638.5480000000007</v>
      </c>
      <c r="H1189" s="31">
        <f>NoSolar!E1189</f>
        <v>5579.1080000000002</v>
      </c>
      <c r="I1189" s="31">
        <f>+NEM!M1189</f>
        <v>4638.5480000000007</v>
      </c>
      <c r="J1189" s="31">
        <f>+NB.Hour!E1189</f>
        <v>4642.5640000000003</v>
      </c>
      <c r="K1189" s="67">
        <v>0</v>
      </c>
      <c r="L1189" s="31">
        <f>+-MIN(NEM!G1189,0)</f>
        <v>0</v>
      </c>
      <c r="M1189" s="31">
        <f>NB.Hour!H1189</f>
        <v>4.016</v>
      </c>
      <c r="N1189" s="33">
        <f>NoSolar!H1189</f>
        <v>347.66625716800002</v>
      </c>
      <c r="O1189" s="33">
        <f>+NEM!P1189</f>
        <v>306.09726740800005</v>
      </c>
      <c r="P1189" s="33">
        <f>+NB.Hour!N1189</f>
        <v>306.122913584</v>
      </c>
      <c r="Q1189" s="22">
        <f>+SUM(N1189,MAX($E1189-20,0)*INDEX(Inputs!$F$24:$F$35,MATCH($D1189,Inputs!$B$24:$B$35,0)),MAX($F1189-20,0)*INDEX(Inputs!$G$24:$G$35,MATCH($D1189,Inputs!$B$24:$B$35,0)))</f>
        <v>355.90625716800002</v>
      </c>
      <c r="R1189" s="22">
        <f>+SUM(O1189,MAX($E1189-20,0)*INDEX(Inputs!$F$24:$F$35,MATCH($D1189,Inputs!$B$24:$B$35,0)),MAX($F1189-20,0)*INDEX(Inputs!$G$24:$G$35,MATCH($D1189,Inputs!$B$24:$B$35,0)))</f>
        <v>314.33726740800006</v>
      </c>
      <c r="S1189" s="22">
        <f>+SUM(P1189,MAX($E1189-20,0)*INDEX(Inputs!$F$24:$F$35,MATCH($D1189,Inputs!$B$24:$B$35,0)),MAX($F1189-20,0)*INDEX(Inputs!$G$24:$G$35,MATCH($D1189,Inputs!$B$24:$B$35,0)))</f>
        <v>314.36291358400001</v>
      </c>
      <c r="U1189" s="19"/>
    </row>
    <row r="1190" spans="2:21" s="46" customFormat="1" x14ac:dyDescent="0.25">
      <c r="B1190" s="48" t="s">
        <v>197</v>
      </c>
      <c r="C1190" s="8">
        <v>2021</v>
      </c>
      <c r="D1190" s="37">
        <v>6</v>
      </c>
      <c r="E1190" s="49">
        <f>Data!J1190</f>
        <v>28</v>
      </c>
      <c r="F1190" s="49">
        <f>+Data!I1190</f>
        <v>33.984000000000002</v>
      </c>
      <c r="G1190" s="31">
        <f>+NEM!G1190</f>
        <v>7056.3200999999999</v>
      </c>
      <c r="H1190" s="31">
        <f>NoSolar!E1190</f>
        <v>8056.8639999999996</v>
      </c>
      <c r="I1190" s="31">
        <f>+NEM!M1190</f>
        <v>7056.3200999999999</v>
      </c>
      <c r="J1190" s="31">
        <f>+NB.Hour!E1190</f>
        <v>7056.3200999999999</v>
      </c>
      <c r="K1190" s="67">
        <v>0</v>
      </c>
      <c r="L1190" s="31">
        <f>+-MIN(NEM!G1190,0)</f>
        <v>0</v>
      </c>
      <c r="M1190" s="31">
        <f>NB.Hour!H1190</f>
        <v>0</v>
      </c>
      <c r="N1190" s="33">
        <f>NoSolar!H1190</f>
        <v>505.56618662400001</v>
      </c>
      <c r="O1190" s="33">
        <f>+NEM!P1190</f>
        <v>456.82368999160002</v>
      </c>
      <c r="P1190" s="33">
        <f>+NB.Hour!N1190</f>
        <v>456.82368999160002</v>
      </c>
      <c r="Q1190" s="22">
        <f>+SUM(N1190,MAX($E1190-20,0)*INDEX(Inputs!$F$24:$F$35,MATCH($D1190,Inputs!$B$24:$B$35,0)),MAX($F1190-20,0)*INDEX(Inputs!$G$24:$G$35,MATCH($D1190,Inputs!$B$24:$B$35,0)))</f>
        <v>598.54922662400008</v>
      </c>
      <c r="R1190" s="22">
        <f>+SUM(O1190,MAX($E1190-20,0)*INDEX(Inputs!$F$24:$F$35,MATCH($D1190,Inputs!$B$24:$B$35,0)),MAX($F1190-20,0)*INDEX(Inputs!$G$24:$G$35,MATCH($D1190,Inputs!$B$24:$B$35,0)))</f>
        <v>549.80672999160004</v>
      </c>
      <c r="S1190" s="22">
        <f>+SUM(P1190,MAX($E1190-20,0)*INDEX(Inputs!$F$24:$F$35,MATCH($D1190,Inputs!$B$24:$B$35,0)),MAX($F1190-20,0)*INDEX(Inputs!$G$24:$G$35,MATCH($D1190,Inputs!$B$24:$B$35,0)))</f>
        <v>549.80672999160004</v>
      </c>
      <c r="U1190" s="19"/>
    </row>
    <row r="1191" spans="2:21" s="46" customFormat="1" x14ac:dyDescent="0.25">
      <c r="B1191" s="48" t="s">
        <v>197</v>
      </c>
      <c r="C1191" s="8">
        <v>2021</v>
      </c>
      <c r="D1191" s="37">
        <v>7</v>
      </c>
      <c r="E1191" s="49">
        <f>Data!J1191</f>
        <v>29</v>
      </c>
      <c r="F1191" s="49">
        <f>+Data!I1191</f>
        <v>24.084</v>
      </c>
      <c r="G1191" s="31">
        <f>+NEM!G1191</f>
        <v>8962.768</v>
      </c>
      <c r="H1191" s="31">
        <f>NoSolar!E1191</f>
        <v>9866.8960000000006</v>
      </c>
      <c r="I1191" s="31">
        <f>+NEM!M1191</f>
        <v>8962.768</v>
      </c>
      <c r="J1191" s="31">
        <f>+NB.Hour!E1191</f>
        <v>8962.768</v>
      </c>
      <c r="K1191" s="67">
        <v>0</v>
      </c>
      <c r="L1191" s="31">
        <f>+-MIN(NEM!G1191,0)</f>
        <v>0</v>
      </c>
      <c r="M1191" s="31">
        <f>NB.Hour!H1191</f>
        <v>0</v>
      </c>
      <c r="N1191" s="33">
        <f>NoSolar!H1191</f>
        <v>593.74370553600011</v>
      </c>
      <c r="O1191" s="33">
        <f>+NEM!P1191</f>
        <v>549.69820588800007</v>
      </c>
      <c r="P1191" s="33">
        <f>+NB.Hour!N1191</f>
        <v>549.69820588800007</v>
      </c>
      <c r="Q1191" s="22">
        <f>+SUM(N1191,MAX($E1191-20,0)*INDEX(Inputs!$F$24:$F$35,MATCH($D1191,Inputs!$B$24:$B$35,0)),MAX($F1191-20,0)*INDEX(Inputs!$G$24:$G$35,MATCH($D1191,Inputs!$B$24:$B$35,0)))</f>
        <v>627.76274553600012</v>
      </c>
      <c r="R1191" s="22">
        <f>+SUM(O1191,MAX($E1191-20,0)*INDEX(Inputs!$F$24:$F$35,MATCH($D1191,Inputs!$B$24:$B$35,0)),MAX($F1191-20,0)*INDEX(Inputs!$G$24:$G$35,MATCH($D1191,Inputs!$B$24:$B$35,0)))</f>
        <v>583.71724588800009</v>
      </c>
      <c r="S1191" s="22">
        <f>+SUM(P1191,MAX($E1191-20,0)*INDEX(Inputs!$F$24:$F$35,MATCH($D1191,Inputs!$B$24:$B$35,0)),MAX($F1191-20,0)*INDEX(Inputs!$G$24:$G$35,MATCH($D1191,Inputs!$B$24:$B$35,0)))</f>
        <v>583.71724588800009</v>
      </c>
      <c r="U1191" s="19"/>
    </row>
    <row r="1192" spans="2:21" s="46" customFormat="1" x14ac:dyDescent="0.25">
      <c r="B1192" s="48" t="s">
        <v>197</v>
      </c>
      <c r="C1192" s="8">
        <v>2021</v>
      </c>
      <c r="D1192" s="37">
        <v>8</v>
      </c>
      <c r="E1192" s="49">
        <f>Data!J1192</f>
        <v>29</v>
      </c>
      <c r="F1192" s="49">
        <f>+Data!I1192</f>
        <v>24.148</v>
      </c>
      <c r="G1192" s="31">
        <f>+NEM!G1192</f>
        <v>6812.8919999999998</v>
      </c>
      <c r="H1192" s="31">
        <f>NoSolar!E1192</f>
        <v>7699.8040000000001</v>
      </c>
      <c r="I1192" s="31">
        <f>+NEM!M1192</f>
        <v>6812.8919999999998</v>
      </c>
      <c r="J1192" s="31">
        <f>+NB.Hour!E1192</f>
        <v>6812.8919999999998</v>
      </c>
      <c r="K1192" s="67">
        <v>0</v>
      </c>
      <c r="L1192" s="31">
        <f>+-MIN(NEM!G1192,0)</f>
        <v>0</v>
      </c>
      <c r="M1192" s="31">
        <f>NB.Hour!H1192</f>
        <v>0</v>
      </c>
      <c r="N1192" s="33">
        <f>NoSolar!H1192</f>
        <v>488.17165166400002</v>
      </c>
      <c r="O1192" s="33">
        <f>+NEM!P1192</f>
        <v>444.96484667200002</v>
      </c>
      <c r="P1192" s="33">
        <f>+NB.Hour!N1192</f>
        <v>444.96484667200002</v>
      </c>
      <c r="Q1192" s="22">
        <f>+SUM(N1192,MAX($E1192-20,0)*INDEX(Inputs!$F$24:$F$35,MATCH($D1192,Inputs!$B$24:$B$35,0)),MAX($F1192-20,0)*INDEX(Inputs!$G$24:$G$35,MATCH($D1192,Inputs!$B$24:$B$35,0)))</f>
        <v>522.57853166400002</v>
      </c>
      <c r="R1192" s="22">
        <f>+SUM(O1192,MAX($E1192-20,0)*INDEX(Inputs!$F$24:$F$35,MATCH($D1192,Inputs!$B$24:$B$35,0)),MAX($F1192-20,0)*INDEX(Inputs!$G$24:$G$35,MATCH($D1192,Inputs!$B$24:$B$35,0)))</f>
        <v>479.37172667200002</v>
      </c>
      <c r="S1192" s="22">
        <f>+SUM(P1192,MAX($E1192-20,0)*INDEX(Inputs!$F$24:$F$35,MATCH($D1192,Inputs!$B$24:$B$35,0)),MAX($F1192-20,0)*INDEX(Inputs!$G$24:$G$35,MATCH($D1192,Inputs!$B$24:$B$35,0)))</f>
        <v>479.37172667200002</v>
      </c>
      <c r="U1192" s="19"/>
    </row>
    <row r="1193" spans="2:21" s="46" customFormat="1" x14ac:dyDescent="0.25">
      <c r="B1193" s="48" t="s">
        <v>197</v>
      </c>
      <c r="C1193" s="8">
        <v>2021</v>
      </c>
      <c r="D1193" s="37">
        <v>9</v>
      </c>
      <c r="E1193" s="49">
        <f>Data!J1193</f>
        <v>27</v>
      </c>
      <c r="F1193" s="49">
        <f>+Data!I1193</f>
        <v>24.655999999999999</v>
      </c>
      <c r="G1193" s="31">
        <f>+NEM!G1193</f>
        <v>5989.9719999999998</v>
      </c>
      <c r="H1193" s="31">
        <f>NoSolar!E1193</f>
        <v>6778.6319999999996</v>
      </c>
      <c r="I1193" s="31">
        <f>+NEM!M1193</f>
        <v>5989.9719999999998</v>
      </c>
      <c r="J1193" s="31">
        <f>+NB.Hour!E1193</f>
        <v>5989.9719999999998</v>
      </c>
      <c r="K1193" s="67">
        <v>0</v>
      </c>
      <c r="L1193" s="31">
        <f>+-MIN(NEM!G1193,0)</f>
        <v>0</v>
      </c>
      <c r="M1193" s="31">
        <f>NB.Hour!H1193</f>
        <v>0</v>
      </c>
      <c r="N1193" s="33">
        <f>NoSolar!H1193</f>
        <v>400.68041987200002</v>
      </c>
      <c r="O1193" s="33">
        <f>+NEM!P1193</f>
        <v>365.82480251200002</v>
      </c>
      <c r="P1193" s="33">
        <f>+NB.Hour!N1193</f>
        <v>365.82480251200002</v>
      </c>
      <c r="Q1193" s="22">
        <f>+SUM(N1193,MAX($E1193-20,0)*INDEX(Inputs!$F$24:$F$35,MATCH($D1193,Inputs!$B$24:$B$35,0)),MAX($F1193-20,0)*INDEX(Inputs!$G$24:$G$35,MATCH($D1193,Inputs!$B$24:$B$35,0)))</f>
        <v>428.609619872</v>
      </c>
      <c r="R1193" s="22">
        <f>+SUM(O1193,MAX($E1193-20,0)*INDEX(Inputs!$F$24:$F$35,MATCH($D1193,Inputs!$B$24:$B$35,0)),MAX($F1193-20,0)*INDEX(Inputs!$G$24:$G$35,MATCH($D1193,Inputs!$B$24:$B$35,0)))</f>
        <v>393.754002512</v>
      </c>
      <c r="S1193" s="22">
        <f>+SUM(P1193,MAX($E1193-20,0)*INDEX(Inputs!$F$24:$F$35,MATCH($D1193,Inputs!$B$24:$B$35,0)),MAX($F1193-20,0)*INDEX(Inputs!$G$24:$G$35,MATCH($D1193,Inputs!$B$24:$B$35,0)))</f>
        <v>393.754002512</v>
      </c>
      <c r="U1193" s="19"/>
    </row>
    <row r="1194" spans="2:21" s="46" customFormat="1" x14ac:dyDescent="0.25">
      <c r="B1194" s="48" t="s">
        <v>197</v>
      </c>
      <c r="C1194" s="8">
        <v>2021</v>
      </c>
      <c r="D1194" s="37">
        <v>10</v>
      </c>
      <c r="E1194" s="49">
        <f>Data!J1194</f>
        <v>27</v>
      </c>
      <c r="F1194" s="49">
        <f>+Data!I1194</f>
        <v>22.771999999999998</v>
      </c>
      <c r="G1194" s="31">
        <f>+NEM!G1194</f>
        <v>5630.0640000000003</v>
      </c>
      <c r="H1194" s="31">
        <f>NoSolar!E1194</f>
        <v>6200.9639999999999</v>
      </c>
      <c r="I1194" s="31">
        <f>+NEM!M1194</f>
        <v>5630.0640000000003</v>
      </c>
      <c r="J1194" s="31">
        <f>+NB.Hour!E1194</f>
        <v>5630.0640000000003</v>
      </c>
      <c r="K1194" s="67">
        <v>0</v>
      </c>
      <c r="L1194" s="31">
        <f>+-MIN(NEM!G1194,0)</f>
        <v>0</v>
      </c>
      <c r="M1194" s="31">
        <f>NB.Hour!H1194</f>
        <v>0</v>
      </c>
      <c r="N1194" s="33">
        <f>NoSolar!H1194</f>
        <v>375.14980494400004</v>
      </c>
      <c r="O1194" s="33">
        <f>+NEM!P1194</f>
        <v>349.91830854400001</v>
      </c>
      <c r="P1194" s="33">
        <f>+NB.Hour!N1194</f>
        <v>349.91830854400001</v>
      </c>
      <c r="Q1194" s="22">
        <f>+SUM(N1194,MAX($E1194-20,0)*INDEX(Inputs!$F$24:$F$35,MATCH($D1194,Inputs!$B$24:$B$35,0)),MAX($F1194-20,0)*INDEX(Inputs!$G$24:$G$35,MATCH($D1194,Inputs!$B$24:$B$35,0)))</f>
        <v>394.69520494400001</v>
      </c>
      <c r="R1194" s="22">
        <f>+SUM(O1194,MAX($E1194-20,0)*INDEX(Inputs!$F$24:$F$35,MATCH($D1194,Inputs!$B$24:$B$35,0)),MAX($F1194-20,0)*INDEX(Inputs!$G$24:$G$35,MATCH($D1194,Inputs!$B$24:$B$35,0)))</f>
        <v>369.46370854399999</v>
      </c>
      <c r="S1194" s="22">
        <f>+SUM(P1194,MAX($E1194-20,0)*INDEX(Inputs!$F$24:$F$35,MATCH($D1194,Inputs!$B$24:$B$35,0)),MAX($F1194-20,0)*INDEX(Inputs!$G$24:$G$35,MATCH($D1194,Inputs!$B$24:$B$35,0)))</f>
        <v>369.46370854399999</v>
      </c>
      <c r="U1194" s="19"/>
    </row>
    <row r="1195" spans="2:21" s="46" customFormat="1" x14ac:dyDescent="0.25">
      <c r="B1195" s="48" t="s">
        <v>197</v>
      </c>
      <c r="C1195" s="8">
        <v>2021</v>
      </c>
      <c r="D1195" s="37">
        <v>11</v>
      </c>
      <c r="E1195" s="49">
        <f>Data!J1195</f>
        <v>27</v>
      </c>
      <c r="F1195" s="49">
        <f>+Data!I1195</f>
        <v>19.824000000000002</v>
      </c>
      <c r="G1195" s="31">
        <f>+NEM!G1195</f>
        <v>5532.2619999999997</v>
      </c>
      <c r="H1195" s="31">
        <f>NoSolar!E1195</f>
        <v>5931.98</v>
      </c>
      <c r="I1195" s="31">
        <f>+NEM!M1195</f>
        <v>5532.2619999999997</v>
      </c>
      <c r="J1195" s="31">
        <f>+NB.Hour!E1195</f>
        <v>5532.2619999999997</v>
      </c>
      <c r="K1195" s="67">
        <v>0</v>
      </c>
      <c r="L1195" s="31">
        <f>+-MIN(NEM!G1195,0)</f>
        <v>0</v>
      </c>
      <c r="M1195" s="31">
        <f>NB.Hour!H1195</f>
        <v>0</v>
      </c>
      <c r="N1195" s="33">
        <f>NoSolar!H1195</f>
        <v>363.26178807999997</v>
      </c>
      <c r="O1195" s="33">
        <f>+NEM!P1195</f>
        <v>345.59585135199995</v>
      </c>
      <c r="P1195" s="33">
        <f>+NB.Hour!N1195</f>
        <v>345.59585135199995</v>
      </c>
      <c r="Q1195" s="22">
        <f>+SUM(N1195,MAX($E1195-20,0)*INDEX(Inputs!$F$24:$F$35,MATCH($D1195,Inputs!$B$24:$B$35,0)),MAX($F1195-20,0)*INDEX(Inputs!$G$24:$G$35,MATCH($D1195,Inputs!$B$24:$B$35,0)))</f>
        <v>370.47178807999995</v>
      </c>
      <c r="R1195" s="22">
        <f>+SUM(O1195,MAX($E1195-20,0)*INDEX(Inputs!$F$24:$F$35,MATCH($D1195,Inputs!$B$24:$B$35,0)),MAX($F1195-20,0)*INDEX(Inputs!$G$24:$G$35,MATCH($D1195,Inputs!$B$24:$B$35,0)))</f>
        <v>352.80585135199993</v>
      </c>
      <c r="S1195" s="22">
        <f>+SUM(P1195,MAX($E1195-20,0)*INDEX(Inputs!$F$24:$F$35,MATCH($D1195,Inputs!$B$24:$B$35,0)),MAX($F1195-20,0)*INDEX(Inputs!$G$24:$G$35,MATCH($D1195,Inputs!$B$24:$B$35,0)))</f>
        <v>352.80585135199993</v>
      </c>
      <c r="U1195" s="19"/>
    </row>
    <row r="1196" spans="2:21" s="46" customFormat="1" x14ac:dyDescent="0.25">
      <c r="B1196" s="48" t="s">
        <v>197</v>
      </c>
      <c r="C1196" s="8">
        <v>2021</v>
      </c>
      <c r="D1196" s="37">
        <v>12</v>
      </c>
      <c r="E1196" s="49">
        <f>Data!J1196</f>
        <v>27</v>
      </c>
      <c r="F1196" s="49">
        <f>+Data!I1196</f>
        <v>18.84</v>
      </c>
      <c r="G1196" s="31">
        <f>+NEM!G1196</f>
        <v>6307.4900000000007</v>
      </c>
      <c r="H1196" s="31">
        <f>NoSolar!E1196</f>
        <v>6507.22</v>
      </c>
      <c r="I1196" s="31">
        <f>+NEM!M1196</f>
        <v>6307.4900000000007</v>
      </c>
      <c r="J1196" s="31">
        <f>+NB.Hour!E1196</f>
        <v>6307.4900000000007</v>
      </c>
      <c r="K1196" s="67">
        <v>0</v>
      </c>
      <c r="L1196" s="31">
        <f>+-MIN(NEM!G1196,0)</f>
        <v>0</v>
      </c>
      <c r="M1196" s="31">
        <f>NB.Hour!H1196</f>
        <v>0</v>
      </c>
      <c r="N1196" s="33">
        <f>NoSolar!H1196</f>
        <v>388.68509512000003</v>
      </c>
      <c r="O1196" s="33">
        <f>+NEM!P1196</f>
        <v>379.85782804000007</v>
      </c>
      <c r="P1196" s="33">
        <f>+NB.Hour!N1196</f>
        <v>379.85782804000007</v>
      </c>
      <c r="Q1196" s="22">
        <f>+SUM(N1196,MAX($E1196-20,0)*INDEX(Inputs!$F$24:$F$35,MATCH($D1196,Inputs!$B$24:$B$35,0)),MAX($F1196-20,0)*INDEX(Inputs!$G$24:$G$35,MATCH($D1196,Inputs!$B$24:$B$35,0)))</f>
        <v>395.89509512000001</v>
      </c>
      <c r="R1196" s="22">
        <f>+SUM(O1196,MAX($E1196-20,0)*INDEX(Inputs!$F$24:$F$35,MATCH($D1196,Inputs!$B$24:$B$35,0)),MAX($F1196-20,0)*INDEX(Inputs!$G$24:$G$35,MATCH($D1196,Inputs!$B$24:$B$35,0)))</f>
        <v>387.06782804000005</v>
      </c>
      <c r="S1196" s="22">
        <f>+SUM(P1196,MAX($E1196-20,0)*INDEX(Inputs!$F$24:$F$35,MATCH($D1196,Inputs!$B$24:$B$35,0)),MAX($F1196-20,0)*INDEX(Inputs!$G$24:$G$35,MATCH($D1196,Inputs!$B$24:$B$35,0)))</f>
        <v>387.06782804000005</v>
      </c>
      <c r="U1196" s="19"/>
    </row>
    <row r="1197" spans="2:21" s="46" customFormat="1" x14ac:dyDescent="0.25">
      <c r="B1197" s="48" t="s">
        <v>198</v>
      </c>
      <c r="C1197" s="8">
        <v>2021</v>
      </c>
      <c r="D1197" s="37">
        <v>1</v>
      </c>
      <c r="E1197" s="49">
        <f>Data!J1197</f>
        <v>116</v>
      </c>
      <c r="F1197" s="49">
        <f>+Data!I1197</f>
        <v>42.127299999999998</v>
      </c>
      <c r="G1197" s="31">
        <f>+NEM!G1197</f>
        <v>7552.4538999999986</v>
      </c>
      <c r="H1197" s="31">
        <f>NoSolar!E1197</f>
        <v>10186.844499999999</v>
      </c>
      <c r="I1197" s="31">
        <f>+NEM!M1197</f>
        <v>7552.4538999999986</v>
      </c>
      <c r="J1197" s="31">
        <f>+NB.Hour!E1197</f>
        <v>8439.1144999999997</v>
      </c>
      <c r="K1197" s="67">
        <v>0</v>
      </c>
      <c r="L1197" s="31">
        <f>+-MIN(NEM!G1197,0)</f>
        <v>0</v>
      </c>
      <c r="M1197" s="31">
        <f>NB.Hour!H1197</f>
        <v>886.66060000000004</v>
      </c>
      <c r="N1197" s="33">
        <f>NoSolar!H1197</f>
        <v>551.30977952199999</v>
      </c>
      <c r="O1197" s="33">
        <f>+NEM!P1197</f>
        <v>434.88025256439994</v>
      </c>
      <c r="P1197" s="33">
        <f>+NB.Hour!N1197</f>
        <v>440.54246715599993</v>
      </c>
      <c r="Q1197" s="22">
        <f>+SUM(N1197,MAX($E1197-20,0)*INDEX(Inputs!$F$24:$F$35,MATCH($D1197,Inputs!$B$24:$B$35,0)),MAX($F1197-20,0)*INDEX(Inputs!$G$24:$G$35,MATCH($D1197,Inputs!$B$24:$B$35,0)))</f>
        <v>748.65626452200001</v>
      </c>
      <c r="R1197" s="22">
        <f>+SUM(O1197,MAX($E1197-20,0)*INDEX(Inputs!$F$24:$F$35,MATCH($D1197,Inputs!$B$24:$B$35,0)),MAX($F1197-20,0)*INDEX(Inputs!$G$24:$G$35,MATCH($D1197,Inputs!$B$24:$B$35,0)))</f>
        <v>632.22673756439997</v>
      </c>
      <c r="S1197" s="22">
        <f>+SUM(P1197,MAX($E1197-20,0)*INDEX(Inputs!$F$24:$F$35,MATCH($D1197,Inputs!$B$24:$B$35,0)),MAX($F1197-20,0)*INDEX(Inputs!$G$24:$G$35,MATCH($D1197,Inputs!$B$24:$B$35,0)))</f>
        <v>637.88895215599996</v>
      </c>
      <c r="U1197" s="19"/>
    </row>
    <row r="1198" spans="2:21" s="46" customFormat="1" x14ac:dyDescent="0.25">
      <c r="B1198" s="48" t="s">
        <v>198</v>
      </c>
      <c r="C1198" s="8">
        <v>2021</v>
      </c>
      <c r="D1198" s="37">
        <v>2</v>
      </c>
      <c r="E1198" s="49">
        <f>Data!J1198</f>
        <v>116</v>
      </c>
      <c r="F1198" s="49">
        <f>+Data!I1198</f>
        <v>68.8947</v>
      </c>
      <c r="G1198" s="31">
        <f>+NEM!G1198</f>
        <v>13319.887699999999</v>
      </c>
      <c r="H1198" s="31">
        <f>NoSolar!E1198</f>
        <v>22343.569</v>
      </c>
      <c r="I1198" s="31">
        <f>+NEM!M1198</f>
        <v>13319.887699999999</v>
      </c>
      <c r="J1198" s="31">
        <f>+NB.Hour!E1198</f>
        <v>15437.8681</v>
      </c>
      <c r="K1198" s="67">
        <v>0</v>
      </c>
      <c r="L1198" s="31">
        <f>+-MIN(NEM!G1198,0)</f>
        <v>0</v>
      </c>
      <c r="M1198" s="31">
        <f>NB.Hour!H1198</f>
        <v>2117.9803999999999</v>
      </c>
      <c r="N1198" s="33">
        <f>NoSolar!H1198</f>
        <v>1088.588375524</v>
      </c>
      <c r="O1198" s="33">
        <f>+NEM!P1198</f>
        <v>689.7777567892</v>
      </c>
      <c r="P1198" s="33">
        <f>+NB.Hour!N1198</f>
        <v>703.30317962360004</v>
      </c>
      <c r="Q1198" s="22">
        <f>+SUM(N1198,MAX($E1198-20,0)*INDEX(Inputs!$F$24:$F$35,MATCH($D1198,Inputs!$B$24:$B$35,0)),MAX($F1198-20,0)*INDEX(Inputs!$G$24:$G$35,MATCH($D1198,Inputs!$B$24:$B$35,0)))</f>
        <v>1405.0497905239999</v>
      </c>
      <c r="R1198" s="22">
        <f>+SUM(O1198,MAX($E1198-20,0)*INDEX(Inputs!$F$24:$F$35,MATCH($D1198,Inputs!$B$24:$B$35,0)),MAX($F1198-20,0)*INDEX(Inputs!$G$24:$G$35,MATCH($D1198,Inputs!$B$24:$B$35,0)))</f>
        <v>1006.2391717892</v>
      </c>
      <c r="S1198" s="22">
        <f>+SUM(P1198,MAX($E1198-20,0)*INDEX(Inputs!$F$24:$F$35,MATCH($D1198,Inputs!$B$24:$B$35,0)),MAX($F1198-20,0)*INDEX(Inputs!$G$24:$G$35,MATCH($D1198,Inputs!$B$24:$B$35,0)))</f>
        <v>1019.7645946236</v>
      </c>
      <c r="U1198" s="19"/>
    </row>
    <row r="1199" spans="2:21" s="46" customFormat="1" x14ac:dyDescent="0.25">
      <c r="B1199" s="48" t="s">
        <v>198</v>
      </c>
      <c r="C1199" s="8">
        <v>2021</v>
      </c>
      <c r="D1199" s="37">
        <v>3</v>
      </c>
      <c r="E1199" s="49">
        <f>Data!J1199</f>
        <v>116</v>
      </c>
      <c r="F1199" s="49">
        <f>+Data!I1199</f>
        <v>68.341700000000003</v>
      </c>
      <c r="G1199" s="31">
        <f>+NEM!G1199</f>
        <v>41274.813399999999</v>
      </c>
      <c r="H1199" s="31">
        <f>NoSolar!E1199</f>
        <v>41274.813399999999</v>
      </c>
      <c r="I1199" s="31">
        <f>+NEM!M1199</f>
        <v>41274.813399999999</v>
      </c>
      <c r="J1199" s="31">
        <f>+NB.Hour!E1199</f>
        <v>41274.813399999999</v>
      </c>
      <c r="K1199" s="67">
        <v>0</v>
      </c>
      <c r="L1199" s="31">
        <f>+-MIN(NEM!G1199,0)</f>
        <v>0</v>
      </c>
      <c r="M1199" s="31">
        <f>NB.Hour!H1199</f>
        <v>0</v>
      </c>
      <c r="N1199" s="33">
        <f>NoSolar!H1199</f>
        <v>1925.2736530263999</v>
      </c>
      <c r="O1199" s="33">
        <f>+NEM!P1199</f>
        <v>1925.2736530263999</v>
      </c>
      <c r="P1199" s="33">
        <f>+NB.Hour!N1199</f>
        <v>1925.2736530263999</v>
      </c>
      <c r="Q1199" s="22">
        <f>+SUM(N1199,MAX($E1199-20,0)*INDEX(Inputs!$F$24:$F$35,MATCH($D1199,Inputs!$B$24:$B$35,0)),MAX($F1199-20,0)*INDEX(Inputs!$G$24:$G$35,MATCH($D1199,Inputs!$B$24:$B$35,0)))</f>
        <v>2239.2742180263999</v>
      </c>
      <c r="R1199" s="22">
        <f>+SUM(O1199,MAX($E1199-20,0)*INDEX(Inputs!$F$24:$F$35,MATCH($D1199,Inputs!$B$24:$B$35,0)),MAX($F1199-20,0)*INDEX(Inputs!$G$24:$G$35,MATCH($D1199,Inputs!$B$24:$B$35,0)))</f>
        <v>2239.2742180263999</v>
      </c>
      <c r="S1199" s="22">
        <f>+SUM(P1199,MAX($E1199-20,0)*INDEX(Inputs!$F$24:$F$35,MATCH($D1199,Inputs!$B$24:$B$35,0)),MAX($F1199-20,0)*INDEX(Inputs!$G$24:$G$35,MATCH($D1199,Inputs!$B$24:$B$35,0)))</f>
        <v>2239.2742180263999</v>
      </c>
      <c r="U1199" s="19"/>
    </row>
    <row r="1200" spans="2:21" s="46" customFormat="1" x14ac:dyDescent="0.25">
      <c r="B1200" s="48" t="s">
        <v>198</v>
      </c>
      <c r="C1200" s="8">
        <v>2021</v>
      </c>
      <c r="D1200" s="37">
        <v>4</v>
      </c>
      <c r="E1200" s="49">
        <f>Data!J1200</f>
        <v>116</v>
      </c>
      <c r="F1200" s="49">
        <f>+Data!I1200</f>
        <v>94.904300000000006</v>
      </c>
      <c r="G1200" s="31">
        <f>+NEM!G1200</f>
        <v>24985.1888</v>
      </c>
      <c r="H1200" s="31">
        <f>NoSolar!E1200</f>
        <v>24985.1888</v>
      </c>
      <c r="I1200" s="31">
        <f>+NEM!M1200</f>
        <v>24985.1888</v>
      </c>
      <c r="J1200" s="31">
        <f>+NB.Hour!E1200</f>
        <v>24985.1888</v>
      </c>
      <c r="K1200" s="67">
        <v>0</v>
      </c>
      <c r="L1200" s="31">
        <f>+-MIN(NEM!G1200,0)</f>
        <v>0</v>
      </c>
      <c r="M1200" s="31">
        <f>NB.Hour!H1200</f>
        <v>0</v>
      </c>
      <c r="N1200" s="33">
        <f>NoSolar!H1200</f>
        <v>1205.3374042047999</v>
      </c>
      <c r="O1200" s="33">
        <f>+NEM!P1200</f>
        <v>1205.3374042047999</v>
      </c>
      <c r="P1200" s="33">
        <f>+NB.Hour!N1200</f>
        <v>1205.3374042047999</v>
      </c>
      <c r="Q1200" s="22">
        <f>+SUM(N1200,MAX($E1200-20,0)*INDEX(Inputs!$F$24:$F$35,MATCH($D1200,Inputs!$B$24:$B$35,0)),MAX($F1200-20,0)*INDEX(Inputs!$G$24:$G$35,MATCH($D1200,Inputs!$B$24:$B$35,0)))</f>
        <v>1637.5415392048001</v>
      </c>
      <c r="R1200" s="22">
        <f>+SUM(O1200,MAX($E1200-20,0)*INDEX(Inputs!$F$24:$F$35,MATCH($D1200,Inputs!$B$24:$B$35,0)),MAX($F1200-20,0)*INDEX(Inputs!$G$24:$G$35,MATCH($D1200,Inputs!$B$24:$B$35,0)))</f>
        <v>1637.5415392048001</v>
      </c>
      <c r="S1200" s="22">
        <f>+SUM(P1200,MAX($E1200-20,0)*INDEX(Inputs!$F$24:$F$35,MATCH($D1200,Inputs!$B$24:$B$35,0)),MAX($F1200-20,0)*INDEX(Inputs!$G$24:$G$35,MATCH($D1200,Inputs!$B$24:$B$35,0)))</f>
        <v>1637.5415392048001</v>
      </c>
      <c r="U1200" s="19"/>
    </row>
    <row r="1201" spans="2:21" s="46" customFormat="1" x14ac:dyDescent="0.25">
      <c r="B1201" s="48" t="s">
        <v>198</v>
      </c>
      <c r="C1201" s="8">
        <v>2021</v>
      </c>
      <c r="D1201" s="37">
        <v>5</v>
      </c>
      <c r="E1201" s="49">
        <f>Data!J1201</f>
        <v>116</v>
      </c>
      <c r="F1201" s="49">
        <f>+Data!I1201</f>
        <v>110.6944</v>
      </c>
      <c r="G1201" s="31">
        <f>+NEM!G1201</f>
        <v>27754.978899999998</v>
      </c>
      <c r="H1201" s="31">
        <f>NoSolar!E1201</f>
        <v>27754.978899999998</v>
      </c>
      <c r="I1201" s="31">
        <f>+NEM!M1201</f>
        <v>27754.978899999998</v>
      </c>
      <c r="J1201" s="31">
        <f>+NB.Hour!E1201</f>
        <v>27754.978899999998</v>
      </c>
      <c r="K1201" s="67">
        <v>0</v>
      </c>
      <c r="L1201" s="31">
        <f>+-MIN(NEM!G1201,0)</f>
        <v>0</v>
      </c>
      <c r="M1201" s="31">
        <f>NB.Hour!H1201</f>
        <v>0</v>
      </c>
      <c r="N1201" s="33">
        <f>NoSolar!H1201</f>
        <v>1327.7510474643998</v>
      </c>
      <c r="O1201" s="33">
        <f>+NEM!P1201</f>
        <v>1327.7510474643998</v>
      </c>
      <c r="P1201" s="33">
        <f>+NB.Hour!N1201</f>
        <v>1327.7510474643998</v>
      </c>
      <c r="Q1201" s="22">
        <f>+SUM(N1201,MAX($E1201-20,0)*INDEX(Inputs!$F$24:$F$35,MATCH($D1201,Inputs!$B$24:$B$35,0)),MAX($F1201-20,0)*INDEX(Inputs!$G$24:$G$35,MATCH($D1201,Inputs!$B$24:$B$35,0)))</f>
        <v>1830.2211274643996</v>
      </c>
      <c r="R1201" s="22">
        <f>+SUM(O1201,MAX($E1201-20,0)*INDEX(Inputs!$F$24:$F$35,MATCH($D1201,Inputs!$B$24:$B$35,0)),MAX($F1201-20,0)*INDEX(Inputs!$G$24:$G$35,MATCH($D1201,Inputs!$B$24:$B$35,0)))</f>
        <v>1830.2211274643996</v>
      </c>
      <c r="S1201" s="22">
        <f>+SUM(P1201,MAX($E1201-20,0)*INDEX(Inputs!$F$24:$F$35,MATCH($D1201,Inputs!$B$24:$B$35,0)),MAX($F1201-20,0)*INDEX(Inputs!$G$24:$G$35,MATCH($D1201,Inputs!$B$24:$B$35,0)))</f>
        <v>1830.2211274643996</v>
      </c>
      <c r="U1201" s="19"/>
    </row>
    <row r="1202" spans="2:21" s="46" customFormat="1" x14ac:dyDescent="0.25">
      <c r="B1202" s="48" t="s">
        <v>198</v>
      </c>
      <c r="C1202" s="8">
        <v>2021</v>
      </c>
      <c r="D1202" s="37">
        <v>6</v>
      </c>
      <c r="E1202" s="49">
        <f>Data!J1202</f>
        <v>116</v>
      </c>
      <c r="F1202" s="49">
        <f>+Data!I1202</f>
        <v>107.7452</v>
      </c>
      <c r="G1202" s="31">
        <f>+NEM!G1202</f>
        <v>37807.750899999999</v>
      </c>
      <c r="H1202" s="31">
        <f>NoSolar!E1202</f>
        <v>37807.750899999999</v>
      </c>
      <c r="I1202" s="31">
        <f>+NEM!M1202</f>
        <v>37807.750899999999</v>
      </c>
      <c r="J1202" s="31">
        <f>+NB.Hour!E1202</f>
        <v>37807.750899999999</v>
      </c>
      <c r="K1202" s="67">
        <v>0</v>
      </c>
      <c r="L1202" s="31">
        <f>+-MIN(NEM!G1202,0)</f>
        <v>0</v>
      </c>
      <c r="M1202" s="31">
        <f>NB.Hour!H1202</f>
        <v>0</v>
      </c>
      <c r="N1202" s="33">
        <f>NoSolar!H1202</f>
        <v>1954.9103928444001</v>
      </c>
      <c r="O1202" s="33">
        <f>+NEM!P1202</f>
        <v>1954.9103928444001</v>
      </c>
      <c r="P1202" s="33">
        <f>+NB.Hour!N1202</f>
        <v>1954.9103928444001</v>
      </c>
      <c r="Q1202" s="22">
        <f>+SUM(N1202,MAX($E1202-20,0)*INDEX(Inputs!$F$24:$F$35,MATCH($D1202,Inputs!$B$24:$B$35,0)),MAX($F1202-20,0)*INDEX(Inputs!$G$24:$G$35,MATCH($D1202,Inputs!$B$24:$B$35,0)))</f>
        <v>2585.5263048444003</v>
      </c>
      <c r="R1202" s="22">
        <f>+SUM(O1202,MAX($E1202-20,0)*INDEX(Inputs!$F$24:$F$35,MATCH($D1202,Inputs!$B$24:$B$35,0)),MAX($F1202-20,0)*INDEX(Inputs!$G$24:$G$35,MATCH($D1202,Inputs!$B$24:$B$35,0)))</f>
        <v>2585.5263048444003</v>
      </c>
      <c r="S1202" s="22">
        <f>+SUM(P1202,MAX($E1202-20,0)*INDEX(Inputs!$F$24:$F$35,MATCH($D1202,Inputs!$B$24:$B$35,0)),MAX($F1202-20,0)*INDEX(Inputs!$G$24:$G$35,MATCH($D1202,Inputs!$B$24:$B$35,0)))</f>
        <v>2585.5263048444003</v>
      </c>
      <c r="U1202" s="19"/>
    </row>
    <row r="1203" spans="2:21" s="46" customFormat="1" x14ac:dyDescent="0.25">
      <c r="B1203" s="48" t="s">
        <v>198</v>
      </c>
      <c r="C1203" s="8">
        <v>2021</v>
      </c>
      <c r="D1203" s="37">
        <v>7</v>
      </c>
      <c r="E1203" s="49">
        <f>Data!J1203</f>
        <v>116</v>
      </c>
      <c r="F1203" s="49">
        <f>+Data!I1203</f>
        <v>99.0822</v>
      </c>
      <c r="G1203" s="31">
        <f>+NEM!G1203</f>
        <v>39731.600900000005</v>
      </c>
      <c r="H1203" s="31">
        <f>NoSolar!E1203</f>
        <v>41507.275800000003</v>
      </c>
      <c r="I1203" s="31">
        <f>+NEM!M1203</f>
        <v>39731.600900000005</v>
      </c>
      <c r="J1203" s="31">
        <f>+NB.Hour!E1203</f>
        <v>39731.600900000005</v>
      </c>
      <c r="K1203" s="67">
        <v>0</v>
      </c>
      <c r="L1203" s="31">
        <f>+-MIN(NEM!G1203,0)</f>
        <v>0</v>
      </c>
      <c r="M1203" s="31">
        <f>NB.Hour!H1203</f>
        <v>0</v>
      </c>
      <c r="N1203" s="33">
        <f>NoSolar!H1203</f>
        <v>2135.1364478728001</v>
      </c>
      <c r="O1203" s="33">
        <f>+NEM!P1203</f>
        <v>2048.6326694444006</v>
      </c>
      <c r="P1203" s="33">
        <f>+NB.Hour!N1203</f>
        <v>2048.6326694444006</v>
      </c>
      <c r="Q1203" s="22">
        <f>+SUM(N1203,MAX($E1203-20,0)*INDEX(Inputs!$F$24:$F$35,MATCH($D1203,Inputs!$B$24:$B$35,0)),MAX($F1203-20,0)*INDEX(Inputs!$G$24:$G$35,MATCH($D1203,Inputs!$B$24:$B$35,0)))</f>
        <v>2713.2545798728002</v>
      </c>
      <c r="R1203" s="22">
        <f>+SUM(O1203,MAX($E1203-20,0)*INDEX(Inputs!$F$24:$F$35,MATCH($D1203,Inputs!$B$24:$B$35,0)),MAX($F1203-20,0)*INDEX(Inputs!$G$24:$G$35,MATCH($D1203,Inputs!$B$24:$B$35,0)))</f>
        <v>2626.7508014444006</v>
      </c>
      <c r="S1203" s="22">
        <f>+SUM(P1203,MAX($E1203-20,0)*INDEX(Inputs!$F$24:$F$35,MATCH($D1203,Inputs!$B$24:$B$35,0)),MAX($F1203-20,0)*INDEX(Inputs!$G$24:$G$35,MATCH($D1203,Inputs!$B$24:$B$35,0)))</f>
        <v>2626.7508014444006</v>
      </c>
      <c r="U1203" s="19"/>
    </row>
    <row r="1204" spans="2:21" s="46" customFormat="1" x14ac:dyDescent="0.25">
      <c r="B1204" s="48" t="s">
        <v>198</v>
      </c>
      <c r="C1204" s="8">
        <v>2021</v>
      </c>
      <c r="D1204" s="37">
        <v>8</v>
      </c>
      <c r="E1204" s="49">
        <f>Data!J1204</f>
        <v>115</v>
      </c>
      <c r="F1204" s="49">
        <f>+Data!I1204</f>
        <v>98.242500000000007</v>
      </c>
      <c r="G1204" s="31">
        <f>+NEM!G1204</f>
        <v>21680.5458</v>
      </c>
      <c r="H1204" s="31">
        <f>NoSolar!E1204</f>
        <v>36346.3773</v>
      </c>
      <c r="I1204" s="31">
        <f>+NEM!M1204</f>
        <v>21680.5458</v>
      </c>
      <c r="J1204" s="31">
        <f>+NB.Hour!E1204</f>
        <v>22110.933199999999</v>
      </c>
      <c r="K1204" s="67">
        <v>0</v>
      </c>
      <c r="L1204" s="31">
        <f>+-MIN(NEM!G1204,0)</f>
        <v>0</v>
      </c>
      <c r="M1204" s="31">
        <f>NB.Hour!H1204</f>
        <v>430.38740000000001</v>
      </c>
      <c r="N1204" s="33">
        <f>NoSolar!H1204</f>
        <v>1883.7181165468</v>
      </c>
      <c r="O1204" s="33">
        <f>+NEM!P1204</f>
        <v>1169.2574691928</v>
      </c>
      <c r="P1204" s="33">
        <f>+NB.Hour!N1204</f>
        <v>1173.9512741772</v>
      </c>
      <c r="Q1204" s="22">
        <f>+SUM(N1204,MAX($E1204-20,0)*INDEX(Inputs!$F$24:$F$35,MATCH($D1204,Inputs!$B$24:$B$35,0)),MAX($F1204-20,0)*INDEX(Inputs!$G$24:$G$35,MATCH($D1204,Inputs!$B$24:$B$35,0)))</f>
        <v>2455.7176665468</v>
      </c>
      <c r="R1204" s="22">
        <f>+SUM(O1204,MAX($E1204-20,0)*INDEX(Inputs!$F$24:$F$35,MATCH($D1204,Inputs!$B$24:$B$35,0)),MAX($F1204-20,0)*INDEX(Inputs!$G$24:$G$35,MATCH($D1204,Inputs!$B$24:$B$35,0)))</f>
        <v>1741.2570191928</v>
      </c>
      <c r="S1204" s="22">
        <f>+SUM(P1204,MAX($E1204-20,0)*INDEX(Inputs!$F$24:$F$35,MATCH($D1204,Inputs!$B$24:$B$35,0)),MAX($F1204-20,0)*INDEX(Inputs!$G$24:$G$35,MATCH($D1204,Inputs!$B$24:$B$35,0)))</f>
        <v>1745.9508241772</v>
      </c>
      <c r="U1204" s="19"/>
    </row>
    <row r="1205" spans="2:21" s="46" customFormat="1" x14ac:dyDescent="0.25">
      <c r="B1205" s="48" t="s">
        <v>198</v>
      </c>
      <c r="C1205" s="8">
        <v>2021</v>
      </c>
      <c r="D1205" s="37">
        <v>9</v>
      </c>
      <c r="E1205" s="49">
        <f>Data!J1205</f>
        <v>112</v>
      </c>
      <c r="F1205" s="49">
        <f>+Data!I1205</f>
        <v>106.88509999999999</v>
      </c>
      <c r="G1205" s="31">
        <f>+NEM!G1205</f>
        <v>16579.062900000001</v>
      </c>
      <c r="H1205" s="31">
        <f>NoSolar!E1205</f>
        <v>31962.088400000001</v>
      </c>
      <c r="I1205" s="31">
        <f>+NEM!M1205</f>
        <v>16579.062900000001</v>
      </c>
      <c r="J1205" s="31">
        <f>+NB.Hour!E1205</f>
        <v>19529.829100000003</v>
      </c>
      <c r="K1205" s="67">
        <v>0</v>
      </c>
      <c r="L1205" s="31">
        <f>+-MIN(NEM!G1205,0)</f>
        <v>0</v>
      </c>
      <c r="M1205" s="31">
        <f>NB.Hour!H1205</f>
        <v>2950.7662</v>
      </c>
      <c r="N1205" s="33">
        <f>NoSolar!H1205</f>
        <v>1513.6884589264</v>
      </c>
      <c r="O1205" s="33">
        <f>+NEM!P1205</f>
        <v>833.8202639284001</v>
      </c>
      <c r="P1205" s="33">
        <f>+NB.Hour!N1205</f>
        <v>852.66385688160005</v>
      </c>
      <c r="Q1205" s="22">
        <f>+SUM(N1205,MAX($E1205-20,0)*INDEX(Inputs!$F$24:$F$35,MATCH($D1205,Inputs!$B$24:$B$35,0)),MAX($F1205-20,0)*INDEX(Inputs!$G$24:$G$35,MATCH($D1205,Inputs!$B$24:$B$35,0)))</f>
        <v>1995.0871539263999</v>
      </c>
      <c r="R1205" s="22">
        <f>+SUM(O1205,MAX($E1205-20,0)*INDEX(Inputs!$F$24:$F$35,MATCH($D1205,Inputs!$B$24:$B$35,0)),MAX($F1205-20,0)*INDEX(Inputs!$G$24:$G$35,MATCH($D1205,Inputs!$B$24:$B$35,0)))</f>
        <v>1315.2189589284001</v>
      </c>
      <c r="S1205" s="22">
        <f>+SUM(P1205,MAX($E1205-20,0)*INDEX(Inputs!$F$24:$F$35,MATCH($D1205,Inputs!$B$24:$B$35,0)),MAX($F1205-20,0)*INDEX(Inputs!$G$24:$G$35,MATCH($D1205,Inputs!$B$24:$B$35,0)))</f>
        <v>1334.0625518816</v>
      </c>
      <c r="U1205" s="19"/>
    </row>
    <row r="1206" spans="2:21" s="46" customFormat="1" x14ac:dyDescent="0.25">
      <c r="B1206" s="48" t="s">
        <v>198</v>
      </c>
      <c r="C1206" s="8">
        <v>2021</v>
      </c>
      <c r="D1206" s="37">
        <v>10</v>
      </c>
      <c r="E1206" s="49">
        <f>Data!J1206</f>
        <v>112</v>
      </c>
      <c r="F1206" s="49">
        <f>+Data!I1206</f>
        <v>94.146500000000003</v>
      </c>
      <c r="G1206" s="31">
        <f>+NEM!G1206</f>
        <v>17985.559700000002</v>
      </c>
      <c r="H1206" s="31">
        <f>NoSolar!E1206</f>
        <v>21553.752700000001</v>
      </c>
      <c r="I1206" s="31">
        <f>+NEM!M1206</f>
        <v>17985.559700000002</v>
      </c>
      <c r="J1206" s="31">
        <f>+NB.Hour!E1206</f>
        <v>18007.637200000001</v>
      </c>
      <c r="K1206" s="67">
        <v>0</v>
      </c>
      <c r="L1206" s="31">
        <f>+-MIN(NEM!G1206,0)</f>
        <v>0</v>
      </c>
      <c r="M1206" s="31">
        <f>NB.Hour!H1206</f>
        <v>22.077500000000001</v>
      </c>
      <c r="N1206" s="33">
        <f>NoSolar!H1206</f>
        <v>1053.6816543292</v>
      </c>
      <c r="O1206" s="33">
        <f>+NEM!P1206</f>
        <v>895.98179650120005</v>
      </c>
      <c r="P1206" s="33">
        <f>+NB.Hour!N1206</f>
        <v>896.12278341620004</v>
      </c>
      <c r="Q1206" s="22">
        <f>+SUM(N1206,MAX($E1206-20,0)*INDEX(Inputs!$F$24:$F$35,MATCH($D1206,Inputs!$B$24:$B$35,0)),MAX($F1206-20,0)*INDEX(Inputs!$G$24:$G$35,MATCH($D1206,Inputs!$B$24:$B$35,0)))</f>
        <v>1478.3935793292001</v>
      </c>
      <c r="R1206" s="22">
        <f>+SUM(O1206,MAX($E1206-20,0)*INDEX(Inputs!$F$24:$F$35,MATCH($D1206,Inputs!$B$24:$B$35,0)),MAX($F1206-20,0)*INDEX(Inputs!$G$24:$G$35,MATCH($D1206,Inputs!$B$24:$B$35,0)))</f>
        <v>1320.6937215012001</v>
      </c>
      <c r="S1206" s="22">
        <f>+SUM(P1206,MAX($E1206-20,0)*INDEX(Inputs!$F$24:$F$35,MATCH($D1206,Inputs!$B$24:$B$35,0)),MAX($F1206-20,0)*INDEX(Inputs!$G$24:$G$35,MATCH($D1206,Inputs!$B$24:$B$35,0)))</f>
        <v>1320.8347084162001</v>
      </c>
      <c r="U1206" s="19"/>
    </row>
    <row r="1207" spans="2:21" s="46" customFormat="1" x14ac:dyDescent="0.25">
      <c r="B1207" s="48" t="s">
        <v>198</v>
      </c>
      <c r="C1207" s="8">
        <v>2021</v>
      </c>
      <c r="D1207" s="37">
        <v>11</v>
      </c>
      <c r="E1207" s="49">
        <f>Data!J1207</f>
        <v>112</v>
      </c>
      <c r="F1207" s="49">
        <f>+Data!I1207</f>
        <v>63.733699999999999</v>
      </c>
      <c r="G1207" s="31">
        <f>+NEM!G1207</f>
        <v>19024.5324</v>
      </c>
      <c r="H1207" s="31">
        <f>NoSolar!E1207</f>
        <v>19024.5324</v>
      </c>
      <c r="I1207" s="31">
        <f>+NEM!M1207</f>
        <v>19024.5324</v>
      </c>
      <c r="J1207" s="31">
        <f>+NB.Hour!E1207</f>
        <v>19024.5324</v>
      </c>
      <c r="K1207" s="67">
        <v>0</v>
      </c>
      <c r="L1207" s="31">
        <f>+-MIN(NEM!G1207,0)</f>
        <v>0</v>
      </c>
      <c r="M1207" s="31">
        <f>NB.Hour!H1207</f>
        <v>0</v>
      </c>
      <c r="N1207" s="33">
        <f>NoSolar!H1207</f>
        <v>941.90023395039998</v>
      </c>
      <c r="O1207" s="33">
        <f>+NEM!P1207</f>
        <v>941.90023395039998</v>
      </c>
      <c r="P1207" s="33">
        <f>+NB.Hour!N1207</f>
        <v>941.90023395039998</v>
      </c>
      <c r="Q1207" s="22">
        <f>+SUM(N1207,MAX($E1207-20,0)*INDEX(Inputs!$F$24:$F$35,MATCH($D1207,Inputs!$B$24:$B$35,0)),MAX($F1207-20,0)*INDEX(Inputs!$G$24:$G$35,MATCH($D1207,Inputs!$B$24:$B$35,0)))</f>
        <v>1231.2751989504</v>
      </c>
      <c r="R1207" s="22">
        <f>+SUM(O1207,MAX($E1207-20,0)*INDEX(Inputs!$F$24:$F$35,MATCH($D1207,Inputs!$B$24:$B$35,0)),MAX($F1207-20,0)*INDEX(Inputs!$G$24:$G$35,MATCH($D1207,Inputs!$B$24:$B$35,0)))</f>
        <v>1231.2751989504</v>
      </c>
      <c r="S1207" s="22">
        <f>+SUM(P1207,MAX($E1207-20,0)*INDEX(Inputs!$F$24:$F$35,MATCH($D1207,Inputs!$B$24:$B$35,0)),MAX($F1207-20,0)*INDEX(Inputs!$G$24:$G$35,MATCH($D1207,Inputs!$B$24:$B$35,0)))</f>
        <v>1231.2751989504</v>
      </c>
      <c r="U1207" s="19"/>
    </row>
    <row r="1208" spans="2:21" s="46" customFormat="1" x14ac:dyDescent="0.25">
      <c r="B1208" s="48" t="s">
        <v>198</v>
      </c>
      <c r="C1208" s="8">
        <v>2021</v>
      </c>
      <c r="D1208" s="37">
        <v>12</v>
      </c>
      <c r="E1208" s="49">
        <f>Data!J1208</f>
        <v>112</v>
      </c>
      <c r="F1208" s="49">
        <f>+Data!I1208</f>
        <v>58.654699999999998</v>
      </c>
      <c r="G1208" s="31">
        <f>+NEM!G1208</f>
        <v>15358.4444</v>
      </c>
      <c r="H1208" s="31">
        <f>NoSolar!E1208</f>
        <v>15358.4444</v>
      </c>
      <c r="I1208" s="31">
        <f>+NEM!M1208</f>
        <v>15358.4444</v>
      </c>
      <c r="J1208" s="31">
        <f>+NB.Hour!E1208</f>
        <v>15358.4444</v>
      </c>
      <c r="K1208" s="67">
        <v>0</v>
      </c>
      <c r="L1208" s="31">
        <f>+-MIN(NEM!G1208,0)</f>
        <v>0</v>
      </c>
      <c r="M1208" s="31">
        <f>NB.Hour!H1208</f>
        <v>0</v>
      </c>
      <c r="N1208" s="33">
        <f>NoSolar!H1208</f>
        <v>779.87380870240008</v>
      </c>
      <c r="O1208" s="33">
        <f>+NEM!P1208</f>
        <v>779.87380870240008</v>
      </c>
      <c r="P1208" s="33">
        <f>+NB.Hour!N1208</f>
        <v>779.87380870240008</v>
      </c>
      <c r="Q1208" s="22">
        <f>+SUM(N1208,MAX($E1208-20,0)*INDEX(Inputs!$F$24:$F$35,MATCH($D1208,Inputs!$B$24:$B$35,0)),MAX($F1208-20,0)*INDEX(Inputs!$G$24:$G$35,MATCH($D1208,Inputs!$B$24:$B$35,0)))</f>
        <v>1046.6472237024</v>
      </c>
      <c r="R1208" s="22">
        <f>+SUM(O1208,MAX($E1208-20,0)*INDEX(Inputs!$F$24:$F$35,MATCH($D1208,Inputs!$B$24:$B$35,0)),MAX($F1208-20,0)*INDEX(Inputs!$G$24:$G$35,MATCH($D1208,Inputs!$B$24:$B$35,0)))</f>
        <v>1046.6472237024</v>
      </c>
      <c r="S1208" s="22">
        <f>+SUM(P1208,MAX($E1208-20,0)*INDEX(Inputs!$F$24:$F$35,MATCH($D1208,Inputs!$B$24:$B$35,0)),MAX($F1208-20,0)*INDEX(Inputs!$G$24:$G$35,MATCH($D1208,Inputs!$B$24:$B$35,0)))</f>
        <v>1046.6472237024</v>
      </c>
      <c r="U1208" s="19"/>
    </row>
    <row r="1209" spans="2:21" s="46" customFormat="1" x14ac:dyDescent="0.25">
      <c r="B1209" s="48" t="s">
        <v>199</v>
      </c>
      <c r="C1209" s="8">
        <v>2021</v>
      </c>
      <c r="D1209" s="37">
        <v>1</v>
      </c>
      <c r="E1209" s="49">
        <f>Data!J1209</f>
        <v>36</v>
      </c>
      <c r="F1209" s="49">
        <f>+Data!I1209</f>
        <v>46.4</v>
      </c>
      <c r="G1209" s="31">
        <f>+NEM!G1209</f>
        <v>11996.152</v>
      </c>
      <c r="H1209" s="31">
        <f>NoSolar!E1209</f>
        <v>11996.152</v>
      </c>
      <c r="I1209" s="31">
        <f>+NEM!M1209</f>
        <v>11996.152</v>
      </c>
      <c r="J1209" s="31">
        <f>+NB.Hour!E1209</f>
        <v>11996.152</v>
      </c>
      <c r="K1209" s="67">
        <v>0</v>
      </c>
      <c r="L1209" s="31">
        <f>+-MIN(NEM!G1209,0)</f>
        <v>0</v>
      </c>
      <c r="M1209" s="31">
        <f>NB.Hour!H1209</f>
        <v>0</v>
      </c>
      <c r="N1209" s="33">
        <f>NoSolar!H1209</f>
        <v>631.27393379199998</v>
      </c>
      <c r="O1209" s="33">
        <f>+NEM!P1209</f>
        <v>631.27393379199998</v>
      </c>
      <c r="P1209" s="33">
        <f>+NB.Hour!N1209</f>
        <v>631.27393379199998</v>
      </c>
      <c r="Q1209" s="22">
        <f>+SUM(N1209,MAX($E1209-20,0)*INDEX(Inputs!$F$24:$F$35,MATCH($D1209,Inputs!$B$24:$B$35,0)),MAX($F1209-20,0)*INDEX(Inputs!$G$24:$G$35,MATCH($D1209,Inputs!$B$24:$B$35,0)))</f>
        <v>765.23393379200002</v>
      </c>
      <c r="R1209" s="22">
        <f>+SUM(O1209,MAX($E1209-20,0)*INDEX(Inputs!$F$24:$F$35,MATCH($D1209,Inputs!$B$24:$B$35,0)),MAX($F1209-20,0)*INDEX(Inputs!$G$24:$G$35,MATCH($D1209,Inputs!$B$24:$B$35,0)))</f>
        <v>765.23393379200002</v>
      </c>
      <c r="S1209" s="22">
        <f>+SUM(P1209,MAX($E1209-20,0)*INDEX(Inputs!$F$24:$F$35,MATCH($D1209,Inputs!$B$24:$B$35,0)),MAX($F1209-20,0)*INDEX(Inputs!$G$24:$G$35,MATCH($D1209,Inputs!$B$24:$B$35,0)))</f>
        <v>765.23393379200002</v>
      </c>
      <c r="U1209" s="19"/>
    </row>
    <row r="1210" spans="2:21" s="46" customFormat="1" x14ac:dyDescent="0.25">
      <c r="B1210" s="48" t="s">
        <v>199</v>
      </c>
      <c r="C1210" s="8">
        <v>2021</v>
      </c>
      <c r="D1210" s="37">
        <v>2</v>
      </c>
      <c r="E1210" s="49">
        <f>Data!J1210</f>
        <v>36</v>
      </c>
      <c r="F1210" s="49">
        <f>+Data!I1210</f>
        <v>30.4</v>
      </c>
      <c r="G1210" s="31">
        <f>+NEM!G1210</f>
        <v>10924.156000000001</v>
      </c>
      <c r="H1210" s="31">
        <f>NoSolar!E1210</f>
        <v>10924.156000000001</v>
      </c>
      <c r="I1210" s="31">
        <f>+NEM!M1210</f>
        <v>10924.156000000001</v>
      </c>
      <c r="J1210" s="31">
        <f>+NB.Hour!E1210</f>
        <v>10924.156000000001</v>
      </c>
      <c r="K1210" s="67">
        <v>0</v>
      </c>
      <c r="L1210" s="31">
        <f>+-MIN(NEM!G1210,0)</f>
        <v>0</v>
      </c>
      <c r="M1210" s="31">
        <f>NB.Hour!H1210</f>
        <v>0</v>
      </c>
      <c r="N1210" s="33">
        <f>NoSolar!H1210</f>
        <v>583.89599857600001</v>
      </c>
      <c r="O1210" s="33">
        <f>+NEM!P1210</f>
        <v>583.89599857600001</v>
      </c>
      <c r="P1210" s="33">
        <f>+NB.Hour!N1210</f>
        <v>583.89599857600001</v>
      </c>
      <c r="Q1210" s="22">
        <f>+SUM(N1210,MAX($E1210-20,0)*INDEX(Inputs!$F$24:$F$35,MATCH($D1210,Inputs!$B$24:$B$35,0)),MAX($F1210-20,0)*INDEX(Inputs!$G$24:$G$35,MATCH($D1210,Inputs!$B$24:$B$35,0)))</f>
        <v>646.655998576</v>
      </c>
      <c r="R1210" s="22">
        <f>+SUM(O1210,MAX($E1210-20,0)*INDEX(Inputs!$F$24:$F$35,MATCH($D1210,Inputs!$B$24:$B$35,0)),MAX($F1210-20,0)*INDEX(Inputs!$G$24:$G$35,MATCH($D1210,Inputs!$B$24:$B$35,0)))</f>
        <v>646.655998576</v>
      </c>
      <c r="S1210" s="22">
        <f>+SUM(P1210,MAX($E1210-20,0)*INDEX(Inputs!$F$24:$F$35,MATCH($D1210,Inputs!$B$24:$B$35,0)),MAX($F1210-20,0)*INDEX(Inputs!$G$24:$G$35,MATCH($D1210,Inputs!$B$24:$B$35,0)))</f>
        <v>646.655998576</v>
      </c>
      <c r="U1210" s="19"/>
    </row>
    <row r="1211" spans="2:21" s="46" customFormat="1" x14ac:dyDescent="0.25">
      <c r="B1211" s="48" t="s">
        <v>199</v>
      </c>
      <c r="C1211" s="8">
        <v>2021</v>
      </c>
      <c r="D1211" s="37">
        <v>3</v>
      </c>
      <c r="E1211" s="49">
        <f>Data!J1211</f>
        <v>34</v>
      </c>
      <c r="F1211" s="49">
        <f>+Data!I1211</f>
        <v>48.64</v>
      </c>
      <c r="G1211" s="31">
        <f>+NEM!G1211</f>
        <v>9678.7759999999998</v>
      </c>
      <c r="H1211" s="31">
        <f>NoSolar!E1211</f>
        <v>9863.9920000000002</v>
      </c>
      <c r="I1211" s="31">
        <f>+NEM!M1211</f>
        <v>9678.7759999999998</v>
      </c>
      <c r="J1211" s="31">
        <f>+NB.Hour!E1211</f>
        <v>9678.7759999999998</v>
      </c>
      <c r="K1211" s="67">
        <v>0</v>
      </c>
      <c r="L1211" s="31">
        <f>+-MIN(NEM!G1211,0)</f>
        <v>0</v>
      </c>
      <c r="M1211" s="31">
        <f>NB.Hour!H1211</f>
        <v>0</v>
      </c>
      <c r="N1211" s="33">
        <f>NoSolar!H1211</f>
        <v>537.04099043200006</v>
      </c>
      <c r="O1211" s="33">
        <f>+NEM!P1211</f>
        <v>528.85518409600002</v>
      </c>
      <c r="P1211" s="33">
        <f>+NB.Hour!N1211</f>
        <v>528.85518409600002</v>
      </c>
      <c r="Q1211" s="22">
        <f>+SUM(N1211,MAX($E1211-20,0)*INDEX(Inputs!$F$24:$F$35,MATCH($D1211,Inputs!$B$24:$B$35,0)),MAX($F1211-20,0)*INDEX(Inputs!$G$24:$G$35,MATCH($D1211,Inputs!$B$24:$B$35,0)))</f>
        <v>678.908990432</v>
      </c>
      <c r="R1211" s="22">
        <f>+SUM(O1211,MAX($E1211-20,0)*INDEX(Inputs!$F$24:$F$35,MATCH($D1211,Inputs!$B$24:$B$35,0)),MAX($F1211-20,0)*INDEX(Inputs!$G$24:$G$35,MATCH($D1211,Inputs!$B$24:$B$35,0)))</f>
        <v>670.72318409599995</v>
      </c>
      <c r="S1211" s="22">
        <f>+SUM(P1211,MAX($E1211-20,0)*INDEX(Inputs!$F$24:$F$35,MATCH($D1211,Inputs!$B$24:$B$35,0)),MAX($F1211-20,0)*INDEX(Inputs!$G$24:$G$35,MATCH($D1211,Inputs!$B$24:$B$35,0)))</f>
        <v>670.72318409599995</v>
      </c>
      <c r="U1211" s="19"/>
    </row>
    <row r="1212" spans="2:21" s="46" customFormat="1" x14ac:dyDescent="0.25">
      <c r="B1212" s="48" t="s">
        <v>199</v>
      </c>
      <c r="C1212" s="8">
        <v>2021</v>
      </c>
      <c r="D1212" s="37">
        <v>4</v>
      </c>
      <c r="E1212" s="49">
        <f>Data!J1212</f>
        <v>34</v>
      </c>
      <c r="F1212" s="49">
        <f>+Data!I1212</f>
        <v>23.68</v>
      </c>
      <c r="G1212" s="31">
        <f>+NEM!G1212</f>
        <v>5640.7359999999999</v>
      </c>
      <c r="H1212" s="31">
        <f>NoSolar!E1212</f>
        <v>6104.9520000000002</v>
      </c>
      <c r="I1212" s="31">
        <f>+NEM!M1212</f>
        <v>5640.7359999999999</v>
      </c>
      <c r="J1212" s="31">
        <f>+NB.Hour!E1212</f>
        <v>5642.9120000000003</v>
      </c>
      <c r="K1212" s="67">
        <v>0</v>
      </c>
      <c r="L1212" s="31">
        <f>+-MIN(NEM!G1212,0)</f>
        <v>0</v>
      </c>
      <c r="M1212" s="31">
        <f>NB.Hour!H1212</f>
        <v>2.1760000000000002</v>
      </c>
      <c r="N1212" s="33">
        <f>NoSolar!H1212</f>
        <v>370.90645859200004</v>
      </c>
      <c r="O1212" s="33">
        <f>+NEM!P1212</f>
        <v>350.38996825599997</v>
      </c>
      <c r="P1212" s="33">
        <f>+NB.Hour!N1212</f>
        <v>350.40386419200001</v>
      </c>
      <c r="Q1212" s="22">
        <f>+SUM(N1212,MAX($E1212-20,0)*INDEX(Inputs!$F$24:$F$35,MATCH($D1212,Inputs!$B$24:$B$35,0)),MAX($F1212-20,0)*INDEX(Inputs!$G$24:$G$35,MATCH($D1212,Inputs!$B$24:$B$35,0)))</f>
        <v>401.70245859200003</v>
      </c>
      <c r="R1212" s="22">
        <f>+SUM(O1212,MAX($E1212-20,0)*INDEX(Inputs!$F$24:$F$35,MATCH($D1212,Inputs!$B$24:$B$35,0)),MAX($F1212-20,0)*INDEX(Inputs!$G$24:$G$35,MATCH($D1212,Inputs!$B$24:$B$35,0)))</f>
        <v>381.18596825599997</v>
      </c>
      <c r="S1212" s="22">
        <f>+SUM(P1212,MAX($E1212-20,0)*INDEX(Inputs!$F$24:$F$35,MATCH($D1212,Inputs!$B$24:$B$35,0)),MAX($F1212-20,0)*INDEX(Inputs!$G$24:$G$35,MATCH($D1212,Inputs!$B$24:$B$35,0)))</f>
        <v>381.19986419200001</v>
      </c>
      <c r="U1212" s="19"/>
    </row>
    <row r="1213" spans="2:21" s="46" customFormat="1" x14ac:dyDescent="0.25">
      <c r="B1213" s="48" t="s">
        <v>199</v>
      </c>
      <c r="C1213" s="8">
        <v>2021</v>
      </c>
      <c r="D1213" s="37">
        <v>5</v>
      </c>
      <c r="E1213" s="49">
        <f>Data!J1213</f>
        <v>34</v>
      </c>
      <c r="F1213" s="49">
        <f>+Data!I1213</f>
        <v>24.64</v>
      </c>
      <c r="G1213" s="31">
        <f>+NEM!G1213</f>
        <v>4190.0360000000001</v>
      </c>
      <c r="H1213" s="31">
        <f>NoSolar!E1213</f>
        <v>4645.4359999999997</v>
      </c>
      <c r="I1213" s="31">
        <f>+NEM!M1213</f>
        <v>4190.0360000000001</v>
      </c>
      <c r="J1213" s="31">
        <f>+NB.Hour!E1213</f>
        <v>4196.82</v>
      </c>
      <c r="K1213" s="67">
        <v>0</v>
      </c>
      <c r="L1213" s="31">
        <f>+-MIN(NEM!G1213,0)</f>
        <v>0</v>
      </c>
      <c r="M1213" s="31">
        <f>NB.Hour!H1213</f>
        <v>6.7839999999999998</v>
      </c>
      <c r="N1213" s="33">
        <f>NoSolar!H1213</f>
        <v>306.40168945599999</v>
      </c>
      <c r="O1213" s="33">
        <f>+NEM!P1213</f>
        <v>286.27483105600004</v>
      </c>
      <c r="P1213" s="33">
        <f>+NB.Hour!N1213</f>
        <v>286.31815368000002</v>
      </c>
      <c r="Q1213" s="22">
        <f>+SUM(N1213,MAX($E1213-20,0)*INDEX(Inputs!$F$24:$F$35,MATCH($D1213,Inputs!$B$24:$B$35,0)),MAX($F1213-20,0)*INDEX(Inputs!$G$24:$G$35,MATCH($D1213,Inputs!$B$24:$B$35,0)))</f>
        <v>341.46968945600003</v>
      </c>
      <c r="R1213" s="22">
        <f>+SUM(O1213,MAX($E1213-20,0)*INDEX(Inputs!$F$24:$F$35,MATCH($D1213,Inputs!$B$24:$B$35,0)),MAX($F1213-20,0)*INDEX(Inputs!$G$24:$G$35,MATCH($D1213,Inputs!$B$24:$B$35,0)))</f>
        <v>321.34283105600008</v>
      </c>
      <c r="S1213" s="22">
        <f>+SUM(P1213,MAX($E1213-20,0)*INDEX(Inputs!$F$24:$F$35,MATCH($D1213,Inputs!$B$24:$B$35,0)),MAX($F1213-20,0)*INDEX(Inputs!$G$24:$G$35,MATCH($D1213,Inputs!$B$24:$B$35,0)))</f>
        <v>321.38615368000006</v>
      </c>
      <c r="U1213" s="19"/>
    </row>
    <row r="1214" spans="2:21" s="46" customFormat="1" x14ac:dyDescent="0.25">
      <c r="B1214" s="48" t="s">
        <v>199</v>
      </c>
      <c r="C1214" s="8">
        <v>2021</v>
      </c>
      <c r="D1214" s="37">
        <v>6</v>
      </c>
      <c r="E1214" s="49">
        <f>Data!J1214</f>
        <v>34</v>
      </c>
      <c r="F1214" s="49">
        <f>+Data!I1214</f>
        <v>13.76</v>
      </c>
      <c r="G1214" s="31">
        <f>+NEM!G1214</f>
        <v>3331.0120999999999</v>
      </c>
      <c r="H1214" s="31">
        <f>NoSolar!E1214</f>
        <v>3830.06</v>
      </c>
      <c r="I1214" s="31">
        <f>+NEM!M1214</f>
        <v>3331.0120999999999</v>
      </c>
      <c r="J1214" s="31">
        <f>+NB.Hour!E1214</f>
        <v>3334.9160999999999</v>
      </c>
      <c r="K1214" s="67">
        <v>0</v>
      </c>
      <c r="L1214" s="31">
        <f>+-MIN(NEM!G1214,0)</f>
        <v>0</v>
      </c>
      <c r="M1214" s="31">
        <f>NB.Hour!H1214</f>
        <v>3.9039999999999999</v>
      </c>
      <c r="N1214" s="33">
        <f>NoSolar!H1214</f>
        <v>299.65320295999999</v>
      </c>
      <c r="O1214" s="33">
        <f>+NEM!P1214</f>
        <v>275.34158546359998</v>
      </c>
      <c r="P1214" s="33">
        <f>+NB.Hour!N1214</f>
        <v>275.38416248760001</v>
      </c>
      <c r="Q1214" s="22">
        <f>+SUM(N1214,MAX($E1214-20,0)*INDEX(Inputs!$F$24:$F$35,MATCH($D1214,Inputs!$B$24:$B$35,0)),MAX($F1214-20,0)*INDEX(Inputs!$G$24:$G$35,MATCH($D1214,Inputs!$B$24:$B$35,0)))</f>
        <v>314.07320296</v>
      </c>
      <c r="R1214" s="22">
        <f>+SUM(O1214,MAX($E1214-20,0)*INDEX(Inputs!$F$24:$F$35,MATCH($D1214,Inputs!$B$24:$B$35,0)),MAX($F1214-20,0)*INDEX(Inputs!$G$24:$G$35,MATCH($D1214,Inputs!$B$24:$B$35,0)))</f>
        <v>289.7615854636</v>
      </c>
      <c r="S1214" s="22">
        <f>+SUM(P1214,MAX($E1214-20,0)*INDEX(Inputs!$F$24:$F$35,MATCH($D1214,Inputs!$B$24:$B$35,0)),MAX($F1214-20,0)*INDEX(Inputs!$G$24:$G$35,MATCH($D1214,Inputs!$B$24:$B$35,0)))</f>
        <v>289.80416248760002</v>
      </c>
      <c r="U1214" s="19"/>
    </row>
    <row r="1215" spans="2:21" s="46" customFormat="1" x14ac:dyDescent="0.25">
      <c r="B1215" s="48" t="s">
        <v>199</v>
      </c>
      <c r="C1215" s="8">
        <v>2021</v>
      </c>
      <c r="D1215" s="37">
        <v>7</v>
      </c>
      <c r="E1215" s="49">
        <f>Data!J1215</f>
        <v>34</v>
      </c>
      <c r="F1215" s="49">
        <f>+Data!I1215</f>
        <v>11.52</v>
      </c>
      <c r="G1215" s="31">
        <f>+NEM!G1215</f>
        <v>3721.768</v>
      </c>
      <c r="H1215" s="31">
        <f>NoSolar!E1215</f>
        <v>4181.4319999999998</v>
      </c>
      <c r="I1215" s="31">
        <f>+NEM!M1215</f>
        <v>3721.768</v>
      </c>
      <c r="J1215" s="31">
        <f>+NB.Hour!E1215</f>
        <v>3721.96</v>
      </c>
      <c r="K1215" s="67">
        <v>0</v>
      </c>
      <c r="L1215" s="31">
        <f>+-MIN(NEM!G1215,0)</f>
        <v>0</v>
      </c>
      <c r="M1215" s="31">
        <f>NB.Hour!H1215</f>
        <v>0.192</v>
      </c>
      <c r="N1215" s="33">
        <f>NoSolar!H1215</f>
        <v>316.77064131200001</v>
      </c>
      <c r="O1215" s="33">
        <f>+NEM!P1215</f>
        <v>294.37764988800001</v>
      </c>
      <c r="P1215" s="33">
        <f>+NB.Hour!N1215</f>
        <v>294.37974384</v>
      </c>
      <c r="Q1215" s="22">
        <f>+SUM(N1215,MAX($E1215-20,0)*INDEX(Inputs!$F$24:$F$35,MATCH($D1215,Inputs!$B$24:$B$35,0)),MAX($F1215-20,0)*INDEX(Inputs!$G$24:$G$35,MATCH($D1215,Inputs!$B$24:$B$35,0)))</f>
        <v>331.19064131200003</v>
      </c>
      <c r="R1215" s="22">
        <f>+SUM(O1215,MAX($E1215-20,0)*INDEX(Inputs!$F$24:$F$35,MATCH($D1215,Inputs!$B$24:$B$35,0)),MAX($F1215-20,0)*INDEX(Inputs!$G$24:$G$35,MATCH($D1215,Inputs!$B$24:$B$35,0)))</f>
        <v>308.79764988800002</v>
      </c>
      <c r="S1215" s="22">
        <f>+SUM(P1215,MAX($E1215-20,0)*INDEX(Inputs!$F$24:$F$35,MATCH($D1215,Inputs!$B$24:$B$35,0)),MAX($F1215-20,0)*INDEX(Inputs!$G$24:$G$35,MATCH($D1215,Inputs!$B$24:$B$35,0)))</f>
        <v>308.79974384000002</v>
      </c>
      <c r="U1215" s="19"/>
    </row>
    <row r="1216" spans="2:21" s="46" customFormat="1" x14ac:dyDescent="0.25">
      <c r="B1216" s="48" t="s">
        <v>199</v>
      </c>
      <c r="C1216" s="8">
        <v>2021</v>
      </c>
      <c r="D1216" s="37">
        <v>8</v>
      </c>
      <c r="E1216" s="49">
        <f>Data!J1216</f>
        <v>34</v>
      </c>
      <c r="F1216" s="49">
        <f>+Data!I1216</f>
        <v>39.04</v>
      </c>
      <c r="G1216" s="31">
        <f>+NEM!G1216</f>
        <v>3528.6080000000002</v>
      </c>
      <c r="H1216" s="31">
        <f>NoSolar!E1216</f>
        <v>3974.08</v>
      </c>
      <c r="I1216" s="31">
        <f>+NEM!M1216</f>
        <v>3528.6080000000002</v>
      </c>
      <c r="J1216" s="31">
        <f>+NB.Hour!E1216</f>
        <v>3534.0479999999998</v>
      </c>
      <c r="K1216" s="67">
        <v>0</v>
      </c>
      <c r="L1216" s="31">
        <f>+-MIN(NEM!G1216,0)</f>
        <v>0</v>
      </c>
      <c r="M1216" s="31">
        <f>NB.Hour!H1216</f>
        <v>5.44</v>
      </c>
      <c r="N1216" s="33">
        <f>NoSolar!H1216</f>
        <v>306.66928128000001</v>
      </c>
      <c r="O1216" s="33">
        <f>+NEM!P1216</f>
        <v>284.967667328</v>
      </c>
      <c r="P1216" s="33">
        <f>+NB.Hour!N1216</f>
        <v>285.02699596799999</v>
      </c>
      <c r="Q1216" s="22">
        <f>+SUM(N1216,MAX($E1216-20,0)*INDEX(Inputs!$F$24:$F$35,MATCH($D1216,Inputs!$B$24:$B$35,0)),MAX($F1216-20,0)*INDEX(Inputs!$G$24:$G$35,MATCH($D1216,Inputs!$B$24:$B$35,0)))</f>
        <v>436.47168127999998</v>
      </c>
      <c r="R1216" s="22">
        <f>+SUM(O1216,MAX($E1216-20,0)*INDEX(Inputs!$F$24:$F$35,MATCH($D1216,Inputs!$B$24:$B$35,0)),MAX($F1216-20,0)*INDEX(Inputs!$G$24:$G$35,MATCH($D1216,Inputs!$B$24:$B$35,0)))</f>
        <v>414.77006732799998</v>
      </c>
      <c r="S1216" s="22">
        <f>+SUM(P1216,MAX($E1216-20,0)*INDEX(Inputs!$F$24:$F$35,MATCH($D1216,Inputs!$B$24:$B$35,0)),MAX($F1216-20,0)*INDEX(Inputs!$G$24:$G$35,MATCH($D1216,Inputs!$B$24:$B$35,0)))</f>
        <v>414.82939596799997</v>
      </c>
      <c r="U1216" s="19"/>
    </row>
    <row r="1217" spans="2:21" s="46" customFormat="1" x14ac:dyDescent="0.25">
      <c r="B1217" s="48" t="s">
        <v>199</v>
      </c>
      <c r="C1217" s="8">
        <v>2021</v>
      </c>
      <c r="D1217" s="37">
        <v>9</v>
      </c>
      <c r="E1217" s="49">
        <f>Data!J1217</f>
        <v>34</v>
      </c>
      <c r="F1217" s="49">
        <f>+Data!I1217</f>
        <v>20.48</v>
      </c>
      <c r="G1217" s="31">
        <f>+NEM!G1217</f>
        <v>3547.84</v>
      </c>
      <c r="H1217" s="31">
        <f>NoSolar!E1217</f>
        <v>3934.28</v>
      </c>
      <c r="I1217" s="31">
        <f>+NEM!M1217</f>
        <v>3547.84</v>
      </c>
      <c r="J1217" s="31">
        <f>+NB.Hour!E1217</f>
        <v>3553.7759999999998</v>
      </c>
      <c r="K1217" s="67">
        <v>0</v>
      </c>
      <c r="L1217" s="31">
        <f>+-MIN(NEM!G1217,0)</f>
        <v>0</v>
      </c>
      <c r="M1217" s="31">
        <f>NB.Hour!H1217</f>
        <v>5.9359999999999999</v>
      </c>
      <c r="N1217" s="33">
        <f>NoSolar!H1217</f>
        <v>274.97143888000005</v>
      </c>
      <c r="O1217" s="33">
        <f>+NEM!P1217</f>
        <v>257.89233664</v>
      </c>
      <c r="P1217" s="33">
        <f>+NB.Hour!N1217</f>
        <v>257.93024393600001</v>
      </c>
      <c r="Q1217" s="22">
        <f>+SUM(N1217,MAX($E1217-20,0)*INDEX(Inputs!$F$24:$F$35,MATCH($D1217,Inputs!$B$24:$B$35,0)),MAX($F1217-20,0)*INDEX(Inputs!$G$24:$G$35,MATCH($D1217,Inputs!$B$24:$B$35,0)))</f>
        <v>291.52743888000009</v>
      </c>
      <c r="R1217" s="22">
        <f>+SUM(O1217,MAX($E1217-20,0)*INDEX(Inputs!$F$24:$F$35,MATCH($D1217,Inputs!$B$24:$B$35,0)),MAX($F1217-20,0)*INDEX(Inputs!$G$24:$G$35,MATCH($D1217,Inputs!$B$24:$B$35,0)))</f>
        <v>274.44833664000004</v>
      </c>
      <c r="S1217" s="22">
        <f>+SUM(P1217,MAX($E1217-20,0)*INDEX(Inputs!$F$24:$F$35,MATCH($D1217,Inputs!$B$24:$B$35,0)),MAX($F1217-20,0)*INDEX(Inputs!$G$24:$G$35,MATCH($D1217,Inputs!$B$24:$B$35,0)))</f>
        <v>274.48624393600005</v>
      </c>
      <c r="U1217" s="19"/>
    </row>
    <row r="1218" spans="2:21" s="46" customFormat="1" x14ac:dyDescent="0.25">
      <c r="B1218" s="48" t="s">
        <v>199</v>
      </c>
      <c r="C1218" s="8">
        <v>2021</v>
      </c>
      <c r="D1218" s="37">
        <v>10</v>
      </c>
      <c r="E1218" s="49">
        <f>Data!J1218</f>
        <v>34</v>
      </c>
      <c r="F1218" s="49">
        <f>+Data!I1218</f>
        <v>17.600000000000001</v>
      </c>
      <c r="G1218" s="31">
        <f>+NEM!G1218</f>
        <v>6001.1100000000006</v>
      </c>
      <c r="H1218" s="31">
        <f>NoSolar!E1218</f>
        <v>6245.8</v>
      </c>
      <c r="I1218" s="31">
        <f>+NEM!M1218</f>
        <v>6001.1100000000006</v>
      </c>
      <c r="J1218" s="31">
        <f>+NB.Hour!E1218</f>
        <v>6001.6220000000003</v>
      </c>
      <c r="K1218" s="67">
        <v>0</v>
      </c>
      <c r="L1218" s="31">
        <f>+-MIN(NEM!G1218,0)</f>
        <v>0</v>
      </c>
      <c r="M1218" s="31">
        <f>NB.Hour!H1218</f>
        <v>0.51200000000000001</v>
      </c>
      <c r="N1218" s="33">
        <f>NoSolar!H1218</f>
        <v>377.1313768</v>
      </c>
      <c r="O1218" s="33">
        <f>+NEM!P1218</f>
        <v>366.31705756000002</v>
      </c>
      <c r="P1218" s="33">
        <f>+NB.Hour!N1218</f>
        <v>366.32032719200004</v>
      </c>
      <c r="Q1218" s="22">
        <f>+SUM(N1218,MAX($E1218-20,0)*INDEX(Inputs!$F$24:$F$35,MATCH($D1218,Inputs!$B$24:$B$35,0)),MAX($F1218-20,0)*INDEX(Inputs!$G$24:$G$35,MATCH($D1218,Inputs!$B$24:$B$35,0)))</f>
        <v>391.55137680000001</v>
      </c>
      <c r="R1218" s="22">
        <f>+SUM(O1218,MAX($E1218-20,0)*INDEX(Inputs!$F$24:$F$35,MATCH($D1218,Inputs!$B$24:$B$35,0)),MAX($F1218-20,0)*INDEX(Inputs!$G$24:$G$35,MATCH($D1218,Inputs!$B$24:$B$35,0)))</f>
        <v>380.73705756000004</v>
      </c>
      <c r="S1218" s="22">
        <f>+SUM(P1218,MAX($E1218-20,0)*INDEX(Inputs!$F$24:$F$35,MATCH($D1218,Inputs!$B$24:$B$35,0)),MAX($F1218-20,0)*INDEX(Inputs!$G$24:$G$35,MATCH($D1218,Inputs!$B$24:$B$35,0)))</f>
        <v>380.74032719200005</v>
      </c>
      <c r="U1218" s="19"/>
    </row>
    <row r="1219" spans="2:21" s="46" customFormat="1" x14ac:dyDescent="0.25">
      <c r="B1219" s="48" t="s">
        <v>199</v>
      </c>
      <c r="C1219" s="8">
        <v>2021</v>
      </c>
      <c r="D1219" s="37">
        <v>11</v>
      </c>
      <c r="E1219" s="49">
        <f>Data!J1219</f>
        <v>34</v>
      </c>
      <c r="F1219" s="49">
        <f>+Data!I1219</f>
        <v>24.556000000000001</v>
      </c>
      <c r="G1219" s="31">
        <f>+NEM!G1219</f>
        <v>8363.48</v>
      </c>
      <c r="H1219" s="31">
        <f>NoSolar!E1219</f>
        <v>8503.84</v>
      </c>
      <c r="I1219" s="31">
        <f>+NEM!M1219</f>
        <v>8363.48</v>
      </c>
      <c r="J1219" s="31">
        <f>+NB.Hour!E1219</f>
        <v>8363.48</v>
      </c>
      <c r="K1219" s="67">
        <v>0</v>
      </c>
      <c r="L1219" s="31">
        <f>+-MIN(NEM!G1219,0)</f>
        <v>0</v>
      </c>
      <c r="M1219" s="31">
        <f>NB.Hour!H1219</f>
        <v>0</v>
      </c>
      <c r="N1219" s="33">
        <f>NoSolar!H1219</f>
        <v>476.92771263999998</v>
      </c>
      <c r="O1219" s="33">
        <f>+NEM!P1219</f>
        <v>470.72436207999999</v>
      </c>
      <c r="P1219" s="33">
        <f>+NB.Hour!N1219</f>
        <v>470.72436207999999</v>
      </c>
      <c r="Q1219" s="22">
        <f>+SUM(N1219,MAX($E1219-20,0)*INDEX(Inputs!$F$24:$F$35,MATCH($D1219,Inputs!$B$24:$B$35,0)),MAX($F1219-20,0)*INDEX(Inputs!$G$24:$G$35,MATCH($D1219,Inputs!$B$24:$B$35,0)))</f>
        <v>511.62191264000001</v>
      </c>
      <c r="R1219" s="22">
        <f>+SUM(O1219,MAX($E1219-20,0)*INDEX(Inputs!$F$24:$F$35,MATCH($D1219,Inputs!$B$24:$B$35,0)),MAX($F1219-20,0)*INDEX(Inputs!$G$24:$G$35,MATCH($D1219,Inputs!$B$24:$B$35,0)))</f>
        <v>505.41856208000002</v>
      </c>
      <c r="S1219" s="22">
        <f>+SUM(P1219,MAX($E1219-20,0)*INDEX(Inputs!$F$24:$F$35,MATCH($D1219,Inputs!$B$24:$B$35,0)),MAX($F1219-20,0)*INDEX(Inputs!$G$24:$G$35,MATCH($D1219,Inputs!$B$24:$B$35,0)))</f>
        <v>505.41856208000002</v>
      </c>
      <c r="U1219" s="19"/>
    </row>
    <row r="1220" spans="2:21" s="46" customFormat="1" x14ac:dyDescent="0.25">
      <c r="B1220" s="48" t="s">
        <v>199</v>
      </c>
      <c r="C1220" s="8">
        <v>2021</v>
      </c>
      <c r="D1220" s="37">
        <v>12</v>
      </c>
      <c r="E1220" s="49">
        <f>Data!J1220</f>
        <v>34</v>
      </c>
      <c r="F1220" s="49">
        <f>+Data!I1220</f>
        <v>23.36</v>
      </c>
      <c r="G1220" s="31">
        <f>+NEM!G1220</f>
        <v>11276.796</v>
      </c>
      <c r="H1220" s="31">
        <f>NoSolar!E1220</f>
        <v>11312.2</v>
      </c>
      <c r="I1220" s="31">
        <f>+NEM!M1220</f>
        <v>11276.796</v>
      </c>
      <c r="J1220" s="31">
        <f>+NB.Hour!E1220</f>
        <v>11276.796</v>
      </c>
      <c r="K1220" s="67">
        <v>0</v>
      </c>
      <c r="L1220" s="31">
        <f>+-MIN(NEM!G1220,0)</f>
        <v>0</v>
      </c>
      <c r="M1220" s="31">
        <f>NB.Hour!H1220</f>
        <v>0</v>
      </c>
      <c r="N1220" s="33">
        <f>NoSolar!H1220</f>
        <v>601.0459912</v>
      </c>
      <c r="O1220" s="33">
        <f>+NEM!P1220</f>
        <v>599.48127601600004</v>
      </c>
      <c r="P1220" s="33">
        <f>+NB.Hour!N1220</f>
        <v>599.48127601600004</v>
      </c>
      <c r="Q1220" s="22">
        <f>+SUM(N1220,MAX($E1220-20,0)*INDEX(Inputs!$F$24:$F$35,MATCH($D1220,Inputs!$B$24:$B$35,0)),MAX($F1220-20,0)*INDEX(Inputs!$G$24:$G$35,MATCH($D1220,Inputs!$B$24:$B$35,0)))</f>
        <v>630.41799119999996</v>
      </c>
      <c r="R1220" s="22">
        <f>+SUM(O1220,MAX($E1220-20,0)*INDEX(Inputs!$F$24:$F$35,MATCH($D1220,Inputs!$B$24:$B$35,0)),MAX($F1220-20,0)*INDEX(Inputs!$G$24:$G$35,MATCH($D1220,Inputs!$B$24:$B$35,0)))</f>
        <v>628.853276016</v>
      </c>
      <c r="S1220" s="22">
        <f>+SUM(P1220,MAX($E1220-20,0)*INDEX(Inputs!$F$24:$F$35,MATCH($D1220,Inputs!$B$24:$B$35,0)),MAX($F1220-20,0)*INDEX(Inputs!$G$24:$G$35,MATCH($D1220,Inputs!$B$24:$B$35,0)))</f>
        <v>628.853276016</v>
      </c>
      <c r="U1220" s="19"/>
    </row>
    <row r="1221" spans="2:21" s="46" customFormat="1" x14ac:dyDescent="0.25">
      <c r="B1221" s="48" t="s">
        <v>200</v>
      </c>
      <c r="C1221" s="8">
        <v>2021</v>
      </c>
      <c r="D1221" s="37">
        <v>1</v>
      </c>
      <c r="E1221" s="49">
        <f>Data!J1221</f>
        <v>28</v>
      </c>
      <c r="F1221" s="49">
        <f>+Data!I1221</f>
        <v>26.460100000000001</v>
      </c>
      <c r="G1221" s="31">
        <f>+NEM!G1221</f>
        <v>871.47750000000008</v>
      </c>
      <c r="H1221" s="31">
        <f>NoSolar!E1221</f>
        <v>887.17550000000006</v>
      </c>
      <c r="I1221" s="31">
        <f>+NEM!M1221</f>
        <v>871.47750000000008</v>
      </c>
      <c r="J1221" s="31">
        <f>+NB.Hour!E1221</f>
        <v>871.49800000000005</v>
      </c>
      <c r="K1221" s="67">
        <v>0</v>
      </c>
      <c r="L1221" s="31">
        <f>+-MIN(NEM!G1221,0)</f>
        <v>0</v>
      </c>
      <c r="M1221" s="31">
        <f>NB.Hour!H1221</f>
        <v>2.0500000000000001E-2</v>
      </c>
      <c r="N1221" s="33">
        <f>NoSolar!H1221</f>
        <v>84.052781221000018</v>
      </c>
      <c r="O1221" s="33">
        <f>+NEM!P1221</f>
        <v>82.565521305000019</v>
      </c>
      <c r="P1221" s="33">
        <f>+NB.Hour!N1221</f>
        <v>82.566688411000001</v>
      </c>
      <c r="Q1221" s="22">
        <f>+SUM(N1221,MAX($E1221-20,0)*INDEX(Inputs!$F$24:$F$35,MATCH($D1221,Inputs!$B$24:$B$35,0)),MAX($F1221-20,0)*INDEX(Inputs!$G$24:$G$35,MATCH($D1221,Inputs!$B$24:$B$35,0)))</f>
        <v>121.04022622100001</v>
      </c>
      <c r="R1221" s="22">
        <f>+SUM(O1221,MAX($E1221-20,0)*INDEX(Inputs!$F$24:$F$35,MATCH($D1221,Inputs!$B$24:$B$35,0)),MAX($F1221-20,0)*INDEX(Inputs!$G$24:$G$35,MATCH($D1221,Inputs!$B$24:$B$35,0)))</f>
        <v>119.55296630500001</v>
      </c>
      <c r="S1221" s="22">
        <f>+SUM(P1221,MAX($E1221-20,0)*INDEX(Inputs!$F$24:$F$35,MATCH($D1221,Inputs!$B$24:$B$35,0)),MAX($F1221-20,0)*INDEX(Inputs!$G$24:$G$35,MATCH($D1221,Inputs!$B$24:$B$35,0)))</f>
        <v>119.554133411</v>
      </c>
      <c r="U1221" s="19"/>
    </row>
    <row r="1222" spans="2:21" s="46" customFormat="1" x14ac:dyDescent="0.25">
      <c r="B1222" s="48" t="s">
        <v>200</v>
      </c>
      <c r="C1222" s="8">
        <v>2021</v>
      </c>
      <c r="D1222" s="37">
        <v>2</v>
      </c>
      <c r="E1222" s="49">
        <f>Data!J1222</f>
        <v>28</v>
      </c>
      <c r="F1222" s="49">
        <f>+Data!I1222</f>
        <v>26.869700000000002</v>
      </c>
      <c r="G1222" s="31">
        <f>+NEM!G1222</f>
        <v>746.17590000000007</v>
      </c>
      <c r="H1222" s="31">
        <f>NoSolar!E1222</f>
        <v>766.84810000000004</v>
      </c>
      <c r="I1222" s="31">
        <f>+NEM!M1222</f>
        <v>746.17590000000007</v>
      </c>
      <c r="J1222" s="31">
        <f>+NB.Hour!E1222</f>
        <v>746.29859999999996</v>
      </c>
      <c r="K1222" s="67">
        <v>0</v>
      </c>
      <c r="L1222" s="31">
        <f>+-MIN(NEM!G1222,0)</f>
        <v>0</v>
      </c>
      <c r="M1222" s="31">
        <f>NB.Hour!H1222</f>
        <v>0.1227</v>
      </c>
      <c r="N1222" s="33">
        <f>NoSolar!H1222</f>
        <v>72.652722690200008</v>
      </c>
      <c r="O1222" s="33">
        <f>+NEM!P1222</f>
        <v>70.694197117800016</v>
      </c>
      <c r="P1222" s="33">
        <f>+NB.Hour!N1222</f>
        <v>70.701182674199998</v>
      </c>
      <c r="Q1222" s="22">
        <f>+SUM(N1222,MAX($E1222-20,0)*INDEX(Inputs!$F$24:$F$35,MATCH($D1222,Inputs!$B$24:$B$35,0)),MAX($F1222-20,0)*INDEX(Inputs!$G$24:$G$35,MATCH($D1222,Inputs!$B$24:$B$35,0)))</f>
        <v>111.46288769020001</v>
      </c>
      <c r="R1222" s="22">
        <f>+SUM(O1222,MAX($E1222-20,0)*INDEX(Inputs!$F$24:$F$35,MATCH($D1222,Inputs!$B$24:$B$35,0)),MAX($F1222-20,0)*INDEX(Inputs!$G$24:$G$35,MATCH($D1222,Inputs!$B$24:$B$35,0)))</f>
        <v>109.50436211780001</v>
      </c>
      <c r="S1222" s="22">
        <f>+SUM(P1222,MAX($E1222-20,0)*INDEX(Inputs!$F$24:$F$35,MATCH($D1222,Inputs!$B$24:$B$35,0)),MAX($F1222-20,0)*INDEX(Inputs!$G$24:$G$35,MATCH($D1222,Inputs!$B$24:$B$35,0)))</f>
        <v>109.51134767420001</v>
      </c>
      <c r="U1222" s="19"/>
    </row>
    <row r="1223" spans="2:21" s="46" customFormat="1" x14ac:dyDescent="0.25">
      <c r="B1223" s="48" t="s">
        <v>200</v>
      </c>
      <c r="C1223" s="8">
        <v>2021</v>
      </c>
      <c r="D1223" s="37">
        <v>3</v>
      </c>
      <c r="E1223" s="49">
        <f>Data!J1223</f>
        <v>28</v>
      </c>
      <c r="F1223" s="49">
        <f>+Data!I1223</f>
        <v>27.2179</v>
      </c>
      <c r="G1223" s="31">
        <f>+NEM!G1223</f>
        <v>1724.46</v>
      </c>
      <c r="H1223" s="31">
        <f>NoSolar!E1223</f>
        <v>1763.8848</v>
      </c>
      <c r="I1223" s="31">
        <f>+NEM!M1223</f>
        <v>1724.46</v>
      </c>
      <c r="J1223" s="31">
        <f>+NB.Hour!E1223</f>
        <v>1726.4852000000001</v>
      </c>
      <c r="K1223" s="67">
        <v>0</v>
      </c>
      <c r="L1223" s="31">
        <f>+-MIN(NEM!G1223,0)</f>
        <v>0</v>
      </c>
      <c r="M1223" s="31">
        <f>NB.Hour!H1223</f>
        <v>2.0251999999999999</v>
      </c>
      <c r="N1223" s="33">
        <f>NoSolar!H1223</f>
        <v>167.11397372160002</v>
      </c>
      <c r="O1223" s="33">
        <f>+NEM!P1223</f>
        <v>163.37878932000001</v>
      </c>
      <c r="P1223" s="33">
        <f>+NB.Hour!N1223</f>
        <v>163.49408800640003</v>
      </c>
      <c r="Q1223" s="22">
        <f>+SUM(N1223,MAX($E1223-20,0)*INDEX(Inputs!$F$24:$F$35,MATCH($D1223,Inputs!$B$24:$B$35,0)),MAX($F1223-20,0)*INDEX(Inputs!$G$24:$G$35,MATCH($D1223,Inputs!$B$24:$B$35,0)))</f>
        <v>207.47362872160002</v>
      </c>
      <c r="R1223" s="22">
        <f>+SUM(O1223,MAX($E1223-20,0)*INDEX(Inputs!$F$24:$F$35,MATCH($D1223,Inputs!$B$24:$B$35,0)),MAX($F1223-20,0)*INDEX(Inputs!$G$24:$G$35,MATCH($D1223,Inputs!$B$24:$B$35,0)))</f>
        <v>203.73844432000001</v>
      </c>
      <c r="S1223" s="22">
        <f>+SUM(P1223,MAX($E1223-20,0)*INDEX(Inputs!$F$24:$F$35,MATCH($D1223,Inputs!$B$24:$B$35,0)),MAX($F1223-20,0)*INDEX(Inputs!$G$24:$G$35,MATCH($D1223,Inputs!$B$24:$B$35,0)))</f>
        <v>203.85374300640004</v>
      </c>
      <c r="U1223" s="19"/>
    </row>
    <row r="1224" spans="2:21" s="46" customFormat="1" x14ac:dyDescent="0.25">
      <c r="B1224" s="48" t="s">
        <v>200</v>
      </c>
      <c r="C1224" s="8">
        <v>2021</v>
      </c>
      <c r="D1224" s="37">
        <v>4</v>
      </c>
      <c r="E1224" s="49">
        <f>Data!J1224</f>
        <v>28</v>
      </c>
      <c r="F1224" s="49">
        <f>+Data!I1224</f>
        <v>27.1769</v>
      </c>
      <c r="G1224" s="31">
        <f>+NEM!G1224</f>
        <v>1593.9027000000001</v>
      </c>
      <c r="H1224" s="31">
        <f>NoSolar!E1224</f>
        <v>1636.9519</v>
      </c>
      <c r="I1224" s="31">
        <f>+NEM!M1224</f>
        <v>1593.9027000000001</v>
      </c>
      <c r="J1224" s="31">
        <f>+NB.Hour!E1224</f>
        <v>1597.6202000000001</v>
      </c>
      <c r="K1224" s="67">
        <v>0</v>
      </c>
      <c r="L1224" s="31">
        <f>+-MIN(NEM!G1224,0)</f>
        <v>0</v>
      </c>
      <c r="M1224" s="31">
        <f>NB.Hour!H1224</f>
        <v>3.7174999999999998</v>
      </c>
      <c r="N1224" s="33">
        <f>NoSolar!H1224</f>
        <v>155.08809690980002</v>
      </c>
      <c r="O1224" s="33">
        <f>+NEM!P1224</f>
        <v>151.00952960340001</v>
      </c>
      <c r="P1224" s="33">
        <f>+NB.Hour!N1224</f>
        <v>151.22117431340001</v>
      </c>
      <c r="Q1224" s="22">
        <f>+SUM(N1224,MAX($E1224-20,0)*INDEX(Inputs!$F$24:$F$35,MATCH($D1224,Inputs!$B$24:$B$35,0)),MAX($F1224-20,0)*INDEX(Inputs!$G$24:$G$35,MATCH($D1224,Inputs!$B$24:$B$35,0)))</f>
        <v>195.26530190980003</v>
      </c>
      <c r="R1224" s="22">
        <f>+SUM(O1224,MAX($E1224-20,0)*INDEX(Inputs!$F$24:$F$35,MATCH($D1224,Inputs!$B$24:$B$35,0)),MAX($F1224-20,0)*INDEX(Inputs!$G$24:$G$35,MATCH($D1224,Inputs!$B$24:$B$35,0)))</f>
        <v>191.18673460340003</v>
      </c>
      <c r="S1224" s="22">
        <f>+SUM(P1224,MAX($E1224-20,0)*INDEX(Inputs!$F$24:$F$35,MATCH($D1224,Inputs!$B$24:$B$35,0)),MAX($F1224-20,0)*INDEX(Inputs!$G$24:$G$35,MATCH($D1224,Inputs!$B$24:$B$35,0)))</f>
        <v>191.39837931340003</v>
      </c>
      <c r="U1224" s="19"/>
    </row>
    <row r="1225" spans="2:21" s="46" customFormat="1" x14ac:dyDescent="0.25">
      <c r="B1225" s="48" t="s">
        <v>200</v>
      </c>
      <c r="C1225" s="8">
        <v>2021</v>
      </c>
      <c r="D1225" s="37">
        <v>5</v>
      </c>
      <c r="E1225" s="49">
        <f>Data!J1225</f>
        <v>28</v>
      </c>
      <c r="F1225" s="49">
        <f>+Data!I1225</f>
        <v>26.685400000000001</v>
      </c>
      <c r="G1225" s="31">
        <f>+NEM!G1225</f>
        <v>5915.1332000000002</v>
      </c>
      <c r="H1225" s="31">
        <f>NoSolar!E1225</f>
        <v>5957.0808999999999</v>
      </c>
      <c r="I1225" s="31">
        <f>+NEM!M1225</f>
        <v>5915.1332000000002</v>
      </c>
      <c r="J1225" s="31">
        <f>+NB.Hour!E1225</f>
        <v>5917.6301000000003</v>
      </c>
      <c r="K1225" s="67">
        <v>0</v>
      </c>
      <c r="L1225" s="31">
        <f>+-MIN(NEM!G1225,0)</f>
        <v>0</v>
      </c>
      <c r="M1225" s="31">
        <f>NB.Hour!H1225</f>
        <v>2.4969000000000001</v>
      </c>
      <c r="N1225" s="33">
        <f>NoSolar!H1225</f>
        <v>364.37114745639997</v>
      </c>
      <c r="O1225" s="33">
        <f>+NEM!P1225</f>
        <v>362.51722690719998</v>
      </c>
      <c r="P1225" s="33">
        <f>+NB.Hour!N1225</f>
        <v>362.53317211060005</v>
      </c>
      <c r="Q1225" s="22">
        <f>+SUM(N1225,MAX($E1225-20,0)*INDEX(Inputs!$F$24:$F$35,MATCH($D1225,Inputs!$B$24:$B$35,0)),MAX($F1225-20,0)*INDEX(Inputs!$G$24:$G$35,MATCH($D1225,Inputs!$B$24:$B$35,0)))</f>
        <v>402.36117745639996</v>
      </c>
      <c r="R1225" s="22">
        <f>+SUM(O1225,MAX($E1225-20,0)*INDEX(Inputs!$F$24:$F$35,MATCH($D1225,Inputs!$B$24:$B$35,0)),MAX($F1225-20,0)*INDEX(Inputs!$G$24:$G$35,MATCH($D1225,Inputs!$B$24:$B$35,0)))</f>
        <v>400.50725690719997</v>
      </c>
      <c r="S1225" s="22">
        <f>+SUM(P1225,MAX($E1225-20,0)*INDEX(Inputs!$F$24:$F$35,MATCH($D1225,Inputs!$B$24:$B$35,0)),MAX($F1225-20,0)*INDEX(Inputs!$G$24:$G$35,MATCH($D1225,Inputs!$B$24:$B$35,0)))</f>
        <v>400.52320211060004</v>
      </c>
      <c r="U1225" s="19"/>
    </row>
    <row r="1226" spans="2:21" s="46" customFormat="1" x14ac:dyDescent="0.25">
      <c r="B1226" s="48" t="s">
        <v>200</v>
      </c>
      <c r="C1226" s="8">
        <v>2021</v>
      </c>
      <c r="D1226" s="37">
        <v>6</v>
      </c>
      <c r="E1226" s="49">
        <f>Data!J1226</f>
        <v>28</v>
      </c>
      <c r="F1226" s="49">
        <f>+Data!I1226</f>
        <v>25.1084</v>
      </c>
      <c r="G1226" s="31">
        <f>+NEM!G1226</f>
        <v>16267.101700000001</v>
      </c>
      <c r="H1226" s="31">
        <f>NoSolar!E1226</f>
        <v>16301.8585</v>
      </c>
      <c r="I1226" s="31">
        <f>+NEM!M1226</f>
        <v>16267.101700000001</v>
      </c>
      <c r="J1226" s="31">
        <f>+NB.Hour!E1226</f>
        <v>16267.101699999999</v>
      </c>
      <c r="K1226" s="67">
        <v>0</v>
      </c>
      <c r="L1226" s="31">
        <f>+-MIN(NEM!G1226,0)</f>
        <v>0</v>
      </c>
      <c r="M1226" s="31">
        <f>NB.Hour!H1226</f>
        <v>0</v>
      </c>
      <c r="N1226" s="33">
        <f>NoSolar!H1226</f>
        <v>907.22933868600001</v>
      </c>
      <c r="O1226" s="33">
        <f>+NEM!P1226</f>
        <v>905.53612641720008</v>
      </c>
      <c r="P1226" s="33">
        <f>+NB.Hour!N1226</f>
        <v>905.53612641719997</v>
      </c>
      <c r="Q1226" s="22">
        <f>+SUM(N1226,MAX($E1226-20,0)*INDEX(Inputs!$F$24:$F$35,MATCH($D1226,Inputs!$B$24:$B$35,0)),MAX($F1226-20,0)*INDEX(Inputs!$G$24:$G$35,MATCH($D1226,Inputs!$B$24:$B$35,0)))</f>
        <v>946.42624268600002</v>
      </c>
      <c r="R1226" s="22">
        <f>+SUM(O1226,MAX($E1226-20,0)*INDEX(Inputs!$F$24:$F$35,MATCH($D1226,Inputs!$B$24:$B$35,0)),MAX($F1226-20,0)*INDEX(Inputs!$G$24:$G$35,MATCH($D1226,Inputs!$B$24:$B$35,0)))</f>
        <v>944.7330304172001</v>
      </c>
      <c r="S1226" s="22">
        <f>+SUM(P1226,MAX($E1226-20,0)*INDEX(Inputs!$F$24:$F$35,MATCH($D1226,Inputs!$B$24:$B$35,0)),MAX($F1226-20,0)*INDEX(Inputs!$G$24:$G$35,MATCH($D1226,Inputs!$B$24:$B$35,0)))</f>
        <v>944.73303041719998</v>
      </c>
      <c r="U1226" s="19"/>
    </row>
    <row r="1227" spans="2:21" s="46" customFormat="1" x14ac:dyDescent="0.25">
      <c r="B1227" s="48" t="s">
        <v>200</v>
      </c>
      <c r="C1227" s="8">
        <v>2021</v>
      </c>
      <c r="D1227" s="37">
        <v>7</v>
      </c>
      <c r="E1227" s="49">
        <f>Data!J1227</f>
        <v>28</v>
      </c>
      <c r="F1227" s="49">
        <f>+Data!I1227</f>
        <v>21.831600000000002</v>
      </c>
      <c r="G1227" s="31">
        <f>+NEM!G1227</f>
        <v>850.43719999999996</v>
      </c>
      <c r="H1227" s="31">
        <f>NoSolar!E1227</f>
        <v>877.51679999999999</v>
      </c>
      <c r="I1227" s="31">
        <f>+NEM!M1227</f>
        <v>850.43719999999996</v>
      </c>
      <c r="J1227" s="31">
        <f>+NB.Hour!E1227</f>
        <v>850.9289</v>
      </c>
      <c r="K1227" s="67">
        <v>0</v>
      </c>
      <c r="L1227" s="31">
        <f>+-MIN(NEM!G1227,0)</f>
        <v>0</v>
      </c>
      <c r="M1227" s="31">
        <f>NB.Hour!H1227</f>
        <v>0.49170000000000003</v>
      </c>
      <c r="N1227" s="33">
        <f>NoSolar!H1227</f>
        <v>92.358643199999989</v>
      </c>
      <c r="O1227" s="33">
        <f>+NEM!P1227</f>
        <v>89.508515299999999</v>
      </c>
      <c r="P1227" s="33">
        <f>+NB.Hour!N1227</f>
        <v>89.541675547999986</v>
      </c>
      <c r="Q1227" s="22">
        <f>+SUM(N1227,MAX($E1227-20,0)*INDEX(Inputs!$F$24:$F$35,MATCH($D1227,Inputs!$B$24:$B$35,0)),MAX($F1227-20,0)*INDEX(Inputs!$G$24:$G$35,MATCH($D1227,Inputs!$B$24:$B$35,0)))</f>
        <v>111.69813919999999</v>
      </c>
      <c r="R1227" s="22">
        <f>+SUM(O1227,MAX($E1227-20,0)*INDEX(Inputs!$F$24:$F$35,MATCH($D1227,Inputs!$B$24:$B$35,0)),MAX($F1227-20,0)*INDEX(Inputs!$G$24:$G$35,MATCH($D1227,Inputs!$B$24:$B$35,0)))</f>
        <v>108.8480113</v>
      </c>
      <c r="S1227" s="22">
        <f>+SUM(P1227,MAX($E1227-20,0)*INDEX(Inputs!$F$24:$F$35,MATCH($D1227,Inputs!$B$24:$B$35,0)),MAX($F1227-20,0)*INDEX(Inputs!$G$24:$G$35,MATCH($D1227,Inputs!$B$24:$B$35,0)))</f>
        <v>108.881171548</v>
      </c>
      <c r="U1227" s="19"/>
    </row>
    <row r="1228" spans="2:21" s="46" customFormat="1" x14ac:dyDescent="0.25">
      <c r="B1228" s="48" t="s">
        <v>200</v>
      </c>
      <c r="C1228" s="8">
        <v>2021</v>
      </c>
      <c r="D1228" s="37">
        <v>8</v>
      </c>
      <c r="E1228" s="49">
        <f>Data!J1228</f>
        <v>28</v>
      </c>
      <c r="F1228" s="49">
        <f>+Data!I1228</f>
        <v>0.6381</v>
      </c>
      <c r="G1228" s="31">
        <f>+NEM!G1228</f>
        <v>115.38359999999999</v>
      </c>
      <c r="H1228" s="31">
        <f>NoSolar!E1228</f>
        <v>141.43709999999999</v>
      </c>
      <c r="I1228" s="31">
        <f>+NEM!M1228</f>
        <v>115.38359999999999</v>
      </c>
      <c r="J1228" s="31">
        <f>+NB.Hour!E1228</f>
        <v>116.14109999999998</v>
      </c>
      <c r="K1228" s="67">
        <v>0</v>
      </c>
      <c r="L1228" s="31">
        <f>+-MIN(NEM!G1228,0)</f>
        <v>0</v>
      </c>
      <c r="M1228" s="31">
        <f>NB.Hour!H1228</f>
        <v>0.75749999999999995</v>
      </c>
      <c r="N1228" s="33">
        <f>NoSolar!H1228</f>
        <v>14.886254774999998</v>
      </c>
      <c r="O1228" s="33">
        <f>+NEM!P1228</f>
        <v>12.144123899999999</v>
      </c>
      <c r="P1228" s="33">
        <f>+NB.Hour!N1228</f>
        <v>12.195209699999998</v>
      </c>
      <c r="Q1228" s="22">
        <f>+SUM(N1228,MAX($E1228-20,0)*INDEX(Inputs!$F$24:$F$35,MATCH($D1228,Inputs!$B$24:$B$35,0)),MAX($F1228-20,0)*INDEX(Inputs!$G$24:$G$35,MATCH($D1228,Inputs!$B$24:$B$35,0)))</f>
        <v>23.126254775</v>
      </c>
      <c r="R1228" s="22">
        <f>+SUM(O1228,MAX($E1228-20,0)*INDEX(Inputs!$F$24:$F$35,MATCH($D1228,Inputs!$B$24:$B$35,0)),MAX($F1228-20,0)*INDEX(Inputs!$G$24:$G$35,MATCH($D1228,Inputs!$B$24:$B$35,0)))</f>
        <v>20.384123899999999</v>
      </c>
      <c r="S1228" s="22">
        <f>+SUM(P1228,MAX($E1228-20,0)*INDEX(Inputs!$F$24:$F$35,MATCH($D1228,Inputs!$B$24:$B$35,0)),MAX($F1228-20,0)*INDEX(Inputs!$G$24:$G$35,MATCH($D1228,Inputs!$B$24:$B$35,0)))</f>
        <v>20.435209699999998</v>
      </c>
      <c r="U1228" s="19"/>
    </row>
    <row r="1229" spans="2:21" s="46" customFormat="1" x14ac:dyDescent="0.25">
      <c r="B1229" s="48" t="s">
        <v>200</v>
      </c>
      <c r="C1229" s="8">
        <v>2021</v>
      </c>
      <c r="D1229" s="37">
        <v>9</v>
      </c>
      <c r="E1229" s="49">
        <f>Data!J1229</f>
        <v>28</v>
      </c>
      <c r="F1229" s="49">
        <f>+Data!I1229</f>
        <v>0.6996</v>
      </c>
      <c r="G1229" s="31">
        <f>+NEM!G1229</f>
        <v>104.1878</v>
      </c>
      <c r="H1229" s="31">
        <f>NoSolar!E1229</f>
        <v>136.44329999999999</v>
      </c>
      <c r="I1229" s="31">
        <f>+NEM!M1229</f>
        <v>104.1878</v>
      </c>
      <c r="J1229" s="31">
        <f>+NB.Hour!E1229</f>
        <v>105.8496</v>
      </c>
      <c r="K1229" s="67">
        <v>0</v>
      </c>
      <c r="L1229" s="31">
        <f>+-MIN(NEM!G1229,0)</f>
        <v>0</v>
      </c>
      <c r="M1229" s="31">
        <f>NB.Hour!H1229</f>
        <v>1.6617999999999999</v>
      </c>
      <c r="N1229" s="33">
        <f>NoSolar!H1229</f>
        <v>12.9269111286</v>
      </c>
      <c r="O1229" s="33">
        <f>+NEM!P1229</f>
        <v>9.8709605476000011</v>
      </c>
      <c r="P1229" s="33">
        <f>+NB.Hour!N1229</f>
        <v>9.965570145200001</v>
      </c>
      <c r="Q1229" s="22">
        <f>+SUM(N1229,MAX($E1229-20,0)*INDEX(Inputs!$F$24:$F$35,MATCH($D1229,Inputs!$B$24:$B$35,0)),MAX($F1229-20,0)*INDEX(Inputs!$G$24:$G$35,MATCH($D1229,Inputs!$B$24:$B$35,0)))</f>
        <v>21.166911128599999</v>
      </c>
      <c r="R1229" s="22">
        <f>+SUM(O1229,MAX($E1229-20,0)*INDEX(Inputs!$F$24:$F$35,MATCH($D1229,Inputs!$B$24:$B$35,0)),MAX($F1229-20,0)*INDEX(Inputs!$G$24:$G$35,MATCH($D1229,Inputs!$B$24:$B$35,0)))</f>
        <v>18.110960547600001</v>
      </c>
      <c r="S1229" s="22">
        <f>+SUM(P1229,MAX($E1229-20,0)*INDEX(Inputs!$F$24:$F$35,MATCH($D1229,Inputs!$B$24:$B$35,0)),MAX($F1229-20,0)*INDEX(Inputs!$G$24:$G$35,MATCH($D1229,Inputs!$B$24:$B$35,0)))</f>
        <v>18.205570145199999</v>
      </c>
      <c r="U1229" s="19"/>
    </row>
    <row r="1230" spans="2:21" s="46" customFormat="1" x14ac:dyDescent="0.25">
      <c r="B1230" s="48" t="s">
        <v>200</v>
      </c>
      <c r="C1230" s="8">
        <v>2021</v>
      </c>
      <c r="D1230" s="37">
        <v>10</v>
      </c>
      <c r="E1230" s="49">
        <f>Data!J1230</f>
        <v>28</v>
      </c>
      <c r="F1230" s="49">
        <f>+Data!I1230</f>
        <v>0.7782</v>
      </c>
      <c r="G1230" s="31">
        <f>+NEM!G1230</f>
        <v>138.36509999999998</v>
      </c>
      <c r="H1230" s="31">
        <f>NoSolar!E1230</f>
        <v>161.4263</v>
      </c>
      <c r="I1230" s="31">
        <f>+NEM!M1230</f>
        <v>138.36509999999998</v>
      </c>
      <c r="J1230" s="31">
        <f>+NB.Hour!E1230</f>
        <v>139.02000000000001</v>
      </c>
      <c r="K1230" s="67">
        <v>0</v>
      </c>
      <c r="L1230" s="31">
        <f>+-MIN(NEM!G1230,0)</f>
        <v>0</v>
      </c>
      <c r="M1230" s="31">
        <f>NB.Hour!H1230</f>
        <v>0.65490000000000004</v>
      </c>
      <c r="N1230" s="33">
        <f>NoSolar!H1230</f>
        <v>15.293850514600001</v>
      </c>
      <c r="O1230" s="33">
        <f>+NEM!P1230</f>
        <v>13.1089863042</v>
      </c>
      <c r="P1230" s="33">
        <f>+NB.Hour!N1230</f>
        <v>13.146271071000003</v>
      </c>
      <c r="Q1230" s="22">
        <f>+SUM(N1230,MAX($E1230-20,0)*INDEX(Inputs!$F$24:$F$35,MATCH($D1230,Inputs!$B$24:$B$35,0)),MAX($F1230-20,0)*INDEX(Inputs!$G$24:$G$35,MATCH($D1230,Inputs!$B$24:$B$35,0)))</f>
        <v>23.533850514600001</v>
      </c>
      <c r="R1230" s="22">
        <f>+SUM(O1230,MAX($E1230-20,0)*INDEX(Inputs!$F$24:$F$35,MATCH($D1230,Inputs!$B$24:$B$35,0)),MAX($F1230-20,0)*INDEX(Inputs!$G$24:$G$35,MATCH($D1230,Inputs!$B$24:$B$35,0)))</f>
        <v>21.3489863042</v>
      </c>
      <c r="S1230" s="22">
        <f>+SUM(P1230,MAX($E1230-20,0)*INDEX(Inputs!$F$24:$F$35,MATCH($D1230,Inputs!$B$24:$B$35,0)),MAX($F1230-20,0)*INDEX(Inputs!$G$24:$G$35,MATCH($D1230,Inputs!$B$24:$B$35,0)))</f>
        <v>21.386271071000003</v>
      </c>
      <c r="U1230" s="19"/>
    </row>
    <row r="1231" spans="2:21" s="46" customFormat="1" x14ac:dyDescent="0.25">
      <c r="B1231" s="48" t="s">
        <v>200</v>
      </c>
      <c r="C1231" s="8">
        <v>2021</v>
      </c>
      <c r="D1231" s="37">
        <v>11</v>
      </c>
      <c r="E1231" s="49">
        <f>Data!J1231</f>
        <v>28</v>
      </c>
      <c r="F1231" s="49">
        <f>+Data!I1231</f>
        <v>1.3107</v>
      </c>
      <c r="G1231" s="31">
        <f>+NEM!G1231</f>
        <v>218.91659999999999</v>
      </c>
      <c r="H1231" s="31">
        <f>NoSolar!E1231</f>
        <v>238.63249999999999</v>
      </c>
      <c r="I1231" s="31">
        <f>+NEM!M1231</f>
        <v>218.91659999999999</v>
      </c>
      <c r="J1231" s="31">
        <f>+NB.Hour!E1231</f>
        <v>219.85839999999999</v>
      </c>
      <c r="K1231" s="67">
        <v>0</v>
      </c>
      <c r="L1231" s="31">
        <f>+-MIN(NEM!G1231,0)</f>
        <v>0</v>
      </c>
      <c r="M1231" s="31">
        <f>NB.Hour!H1231</f>
        <v>0.94179999999999997</v>
      </c>
      <c r="N1231" s="33">
        <f>NoSolar!H1231</f>
        <v>22.608520315</v>
      </c>
      <c r="O1231" s="33">
        <f>+NEM!P1231</f>
        <v>20.7405965172</v>
      </c>
      <c r="P1231" s="33">
        <f>+NB.Hour!N1231</f>
        <v>20.7942150748</v>
      </c>
      <c r="Q1231" s="22">
        <f>+SUM(N1231,MAX($E1231-20,0)*INDEX(Inputs!$F$24:$F$35,MATCH($D1231,Inputs!$B$24:$B$35,0)),MAX($F1231-20,0)*INDEX(Inputs!$G$24:$G$35,MATCH($D1231,Inputs!$B$24:$B$35,0)))</f>
        <v>30.848520315000002</v>
      </c>
      <c r="R1231" s="22">
        <f>+SUM(O1231,MAX($E1231-20,0)*INDEX(Inputs!$F$24:$F$35,MATCH($D1231,Inputs!$B$24:$B$35,0)),MAX($F1231-20,0)*INDEX(Inputs!$G$24:$G$35,MATCH($D1231,Inputs!$B$24:$B$35,0)))</f>
        <v>28.980596517199999</v>
      </c>
      <c r="S1231" s="22">
        <f>+SUM(P1231,MAX($E1231-20,0)*INDEX(Inputs!$F$24:$F$35,MATCH($D1231,Inputs!$B$24:$B$35,0)),MAX($F1231-20,0)*INDEX(Inputs!$G$24:$G$35,MATCH($D1231,Inputs!$B$24:$B$35,0)))</f>
        <v>29.034215074800002</v>
      </c>
      <c r="U1231" s="19"/>
    </row>
    <row r="1232" spans="2:21" s="46" customFormat="1" x14ac:dyDescent="0.25">
      <c r="B1232" s="48" t="s">
        <v>200</v>
      </c>
      <c r="C1232" s="8">
        <v>2021</v>
      </c>
      <c r="D1232" s="37">
        <v>12</v>
      </c>
      <c r="E1232" s="49">
        <f>Data!J1232</f>
        <v>28</v>
      </c>
      <c r="F1232" s="49">
        <f>+Data!I1232</f>
        <v>3.9731000000000001</v>
      </c>
      <c r="G1232" s="31">
        <f>+NEM!G1232</f>
        <v>316.80020000000002</v>
      </c>
      <c r="H1232" s="31">
        <f>NoSolar!E1232</f>
        <v>327.30130000000003</v>
      </c>
      <c r="I1232" s="31">
        <f>+NEM!M1232</f>
        <v>316.80020000000002</v>
      </c>
      <c r="J1232" s="31">
        <f>+NB.Hour!E1232</f>
        <v>316.80020000000002</v>
      </c>
      <c r="K1232" s="67">
        <v>0</v>
      </c>
      <c r="L1232" s="31">
        <f>+-MIN(NEM!G1232,0)</f>
        <v>0</v>
      </c>
      <c r="M1232" s="31">
        <f>NB.Hour!H1232</f>
        <v>0</v>
      </c>
      <c r="N1232" s="33">
        <f>NoSolar!H1232</f>
        <v>31.009179764600006</v>
      </c>
      <c r="O1232" s="33">
        <f>+NEM!P1232</f>
        <v>30.014284548400003</v>
      </c>
      <c r="P1232" s="33">
        <f>+NB.Hour!N1232</f>
        <v>30.014284548400003</v>
      </c>
      <c r="Q1232" s="22">
        <f>+SUM(N1232,MAX($E1232-20,0)*INDEX(Inputs!$F$24:$F$35,MATCH($D1232,Inputs!$B$24:$B$35,0)),MAX($F1232-20,0)*INDEX(Inputs!$G$24:$G$35,MATCH($D1232,Inputs!$B$24:$B$35,0)))</f>
        <v>39.249179764600008</v>
      </c>
      <c r="R1232" s="22">
        <f>+SUM(O1232,MAX($E1232-20,0)*INDEX(Inputs!$F$24:$F$35,MATCH($D1232,Inputs!$B$24:$B$35,0)),MAX($F1232-20,0)*INDEX(Inputs!$G$24:$G$35,MATCH($D1232,Inputs!$B$24:$B$35,0)))</f>
        <v>38.254284548400001</v>
      </c>
      <c r="S1232" s="22">
        <f>+SUM(P1232,MAX($E1232-20,0)*INDEX(Inputs!$F$24:$F$35,MATCH($D1232,Inputs!$B$24:$B$35,0)),MAX($F1232-20,0)*INDEX(Inputs!$G$24:$G$35,MATCH($D1232,Inputs!$B$24:$B$35,0)))</f>
        <v>38.254284548400001</v>
      </c>
      <c r="U1232" s="19"/>
    </row>
    <row r="1233" spans="2:21" s="46" customFormat="1" x14ac:dyDescent="0.25">
      <c r="B1233" s="48" t="s">
        <v>201</v>
      </c>
      <c r="C1233" s="8">
        <v>2021</v>
      </c>
      <c r="D1233" s="37">
        <v>1</v>
      </c>
      <c r="E1233" s="49">
        <f>Data!J1233</f>
        <v>58</v>
      </c>
      <c r="F1233" s="49">
        <f>+Data!I1233</f>
        <v>42.036000000000001</v>
      </c>
      <c r="G1233" s="31">
        <f>+NEM!G1233</f>
        <v>8452.6489000000001</v>
      </c>
      <c r="H1233" s="31">
        <f>NoSolar!E1233</f>
        <v>10506.691999999999</v>
      </c>
      <c r="I1233" s="31">
        <f>+NEM!M1233</f>
        <v>8452.6489000000001</v>
      </c>
      <c r="J1233" s="31">
        <f>+NB.Hour!E1233</f>
        <v>8712.7821000000004</v>
      </c>
      <c r="K1233" s="67">
        <v>0</v>
      </c>
      <c r="L1233" s="31">
        <f>+-MIN(NEM!G1233,0)</f>
        <v>0</v>
      </c>
      <c r="M1233" s="31">
        <f>NB.Hour!H1233</f>
        <v>260.13319999999999</v>
      </c>
      <c r="N1233" s="33">
        <f>NoSolar!H1233</f>
        <v>565.44575963199998</v>
      </c>
      <c r="O1233" s="33">
        <f>+NEM!P1233</f>
        <v>474.66527078440004</v>
      </c>
      <c r="P1233" s="33">
        <f>+NB.Hour!N1233</f>
        <v>476.32648139959997</v>
      </c>
      <c r="Q1233" s="22">
        <f>+SUM(N1233,MAX($E1233-20,0)*INDEX(Inputs!$F$24:$F$35,MATCH($D1233,Inputs!$B$24:$B$35,0)),MAX($F1233-20,0)*INDEX(Inputs!$G$24:$G$35,MATCH($D1233,Inputs!$B$24:$B$35,0)))</f>
        <v>702.64595963199997</v>
      </c>
      <c r="R1233" s="22">
        <f>+SUM(O1233,MAX($E1233-20,0)*INDEX(Inputs!$F$24:$F$35,MATCH($D1233,Inputs!$B$24:$B$35,0)),MAX($F1233-20,0)*INDEX(Inputs!$G$24:$G$35,MATCH($D1233,Inputs!$B$24:$B$35,0)))</f>
        <v>611.86547078440003</v>
      </c>
      <c r="S1233" s="22">
        <f>+SUM(P1233,MAX($E1233-20,0)*INDEX(Inputs!$F$24:$F$35,MATCH($D1233,Inputs!$B$24:$B$35,0)),MAX($F1233-20,0)*INDEX(Inputs!$G$24:$G$35,MATCH($D1233,Inputs!$B$24:$B$35,0)))</f>
        <v>613.52668139959997</v>
      </c>
      <c r="U1233" s="19"/>
    </row>
    <row r="1234" spans="2:21" s="46" customFormat="1" x14ac:dyDescent="0.25">
      <c r="B1234" s="48" t="s">
        <v>201</v>
      </c>
      <c r="C1234" s="8">
        <v>2021</v>
      </c>
      <c r="D1234" s="37">
        <v>2</v>
      </c>
      <c r="E1234" s="49">
        <f>Data!J1234</f>
        <v>58</v>
      </c>
      <c r="F1234" s="49">
        <f>+Data!I1234</f>
        <v>25.416</v>
      </c>
      <c r="G1234" s="31">
        <f>+NEM!G1234</f>
        <v>6789.1281999999992</v>
      </c>
      <c r="H1234" s="31">
        <f>NoSolar!E1234</f>
        <v>9471.9159999999993</v>
      </c>
      <c r="I1234" s="31">
        <f>+NEM!M1234</f>
        <v>6789.1281999999992</v>
      </c>
      <c r="J1234" s="31">
        <f>+NB.Hour!E1234</f>
        <v>7330.5897999999997</v>
      </c>
      <c r="K1234" s="67">
        <v>0</v>
      </c>
      <c r="L1234" s="31">
        <f>+-MIN(NEM!G1234,0)</f>
        <v>0</v>
      </c>
      <c r="M1234" s="31">
        <f>NB.Hour!H1234</f>
        <v>541.46159999999998</v>
      </c>
      <c r="N1234" s="33">
        <f>NoSolar!H1234</f>
        <v>519.71279953599992</v>
      </c>
      <c r="O1234" s="33">
        <f>+NEM!P1234</f>
        <v>401.14430992719997</v>
      </c>
      <c r="P1234" s="33">
        <f>+NB.Hour!N1234</f>
        <v>404.60208370479995</v>
      </c>
      <c r="Q1234" s="22">
        <f>+SUM(N1234,MAX($E1234-20,0)*INDEX(Inputs!$F$24:$F$35,MATCH($D1234,Inputs!$B$24:$B$35,0)),MAX($F1234-20,0)*INDEX(Inputs!$G$24:$G$35,MATCH($D1234,Inputs!$B$24:$B$35,0)))</f>
        <v>582.95399953599986</v>
      </c>
      <c r="R1234" s="22">
        <f>+SUM(O1234,MAX($E1234-20,0)*INDEX(Inputs!$F$24:$F$35,MATCH($D1234,Inputs!$B$24:$B$35,0)),MAX($F1234-20,0)*INDEX(Inputs!$G$24:$G$35,MATCH($D1234,Inputs!$B$24:$B$35,0)))</f>
        <v>464.38550992719996</v>
      </c>
      <c r="S1234" s="22">
        <f>+SUM(P1234,MAX($E1234-20,0)*INDEX(Inputs!$F$24:$F$35,MATCH($D1234,Inputs!$B$24:$B$35,0)),MAX($F1234-20,0)*INDEX(Inputs!$G$24:$G$35,MATCH($D1234,Inputs!$B$24:$B$35,0)))</f>
        <v>467.84328370479994</v>
      </c>
      <c r="U1234" s="19"/>
    </row>
    <row r="1235" spans="2:21" s="46" customFormat="1" x14ac:dyDescent="0.25">
      <c r="B1235" s="48" t="s">
        <v>201</v>
      </c>
      <c r="C1235" s="8">
        <v>2021</v>
      </c>
      <c r="D1235" s="37">
        <v>3</v>
      </c>
      <c r="E1235" s="49">
        <f>Data!J1235</f>
        <v>58</v>
      </c>
      <c r="F1235" s="49">
        <f>+Data!I1235</f>
        <v>24.084</v>
      </c>
      <c r="G1235" s="31">
        <f>+NEM!G1235</f>
        <v>5576.8980999999994</v>
      </c>
      <c r="H1235" s="31">
        <f>NoSolar!E1235</f>
        <v>11285.371999999999</v>
      </c>
      <c r="I1235" s="31">
        <f>+NEM!M1235</f>
        <v>5576.8980999999994</v>
      </c>
      <c r="J1235" s="31">
        <f>+NB.Hour!E1235</f>
        <v>6984.1702999999898</v>
      </c>
      <c r="K1235" s="67">
        <v>0</v>
      </c>
      <c r="L1235" s="31">
        <f>+-MIN(NEM!G1235,0)</f>
        <v>0</v>
      </c>
      <c r="M1235" s="31">
        <f>NB.Hour!H1235</f>
        <v>1407.2721999999901</v>
      </c>
      <c r="N1235" s="33">
        <f>NoSolar!H1235</f>
        <v>599.86030091199996</v>
      </c>
      <c r="O1235" s="33">
        <f>+NEM!P1235</f>
        <v>347.56858842759999</v>
      </c>
      <c r="P1235" s="33">
        <f>+NB.Hour!N1235</f>
        <v>356.55542869679988</v>
      </c>
      <c r="Q1235" s="22">
        <f>+SUM(N1235,MAX($E1235-20,0)*INDEX(Inputs!$F$24:$F$35,MATCH($D1235,Inputs!$B$24:$B$35,0)),MAX($F1235-20,0)*INDEX(Inputs!$G$24:$G$35,MATCH($D1235,Inputs!$B$24:$B$35,0)))</f>
        <v>657.17410091199997</v>
      </c>
      <c r="R1235" s="22">
        <f>+SUM(O1235,MAX($E1235-20,0)*INDEX(Inputs!$F$24:$F$35,MATCH($D1235,Inputs!$B$24:$B$35,0)),MAX($F1235-20,0)*INDEX(Inputs!$G$24:$G$35,MATCH($D1235,Inputs!$B$24:$B$35,0)))</f>
        <v>404.88238842759995</v>
      </c>
      <c r="S1235" s="22">
        <f>+SUM(P1235,MAX($E1235-20,0)*INDEX(Inputs!$F$24:$F$35,MATCH($D1235,Inputs!$B$24:$B$35,0)),MAX($F1235-20,0)*INDEX(Inputs!$G$24:$G$35,MATCH($D1235,Inputs!$B$24:$B$35,0)))</f>
        <v>413.86922869679984</v>
      </c>
      <c r="U1235" s="19"/>
    </row>
    <row r="1236" spans="2:21" s="46" customFormat="1" x14ac:dyDescent="0.25">
      <c r="B1236" s="48" t="s">
        <v>201</v>
      </c>
      <c r="C1236" s="8">
        <v>2021</v>
      </c>
      <c r="D1236" s="37">
        <v>4</v>
      </c>
      <c r="E1236" s="49">
        <f>Data!J1236</f>
        <v>58</v>
      </c>
      <c r="F1236" s="49">
        <f>+Data!I1236</f>
        <v>35.716000000000001</v>
      </c>
      <c r="G1236" s="31">
        <f>+NEM!G1236</f>
        <v>4744.1853999999994</v>
      </c>
      <c r="H1236" s="31">
        <f>NoSolar!E1236</f>
        <v>11012.48</v>
      </c>
      <c r="I1236" s="31">
        <f>+NEM!M1236</f>
        <v>4744.1853999999994</v>
      </c>
      <c r="J1236" s="31">
        <f>+NB.Hour!E1236</f>
        <v>6375.9071000000004</v>
      </c>
      <c r="K1236" s="67">
        <v>0</v>
      </c>
      <c r="L1236" s="31">
        <f>+-MIN(NEM!G1236,0)</f>
        <v>0</v>
      </c>
      <c r="M1236" s="31">
        <f>NB.Hour!H1236</f>
        <v>1631.7217000000001</v>
      </c>
      <c r="N1236" s="33">
        <f>NoSolar!H1236</f>
        <v>587.79956607999998</v>
      </c>
      <c r="O1236" s="33">
        <f>+NEM!P1236</f>
        <v>310.76601793839995</v>
      </c>
      <c r="P1236" s="33">
        <f>+NB.Hour!N1236</f>
        <v>321.1861927146</v>
      </c>
      <c r="Q1236" s="22">
        <f>+SUM(N1236,MAX($E1236-20,0)*INDEX(Inputs!$F$24:$F$35,MATCH($D1236,Inputs!$B$24:$B$35,0)),MAX($F1236-20,0)*INDEX(Inputs!$G$24:$G$35,MATCH($D1236,Inputs!$B$24:$B$35,0)))</f>
        <v>696.87576607999995</v>
      </c>
      <c r="R1236" s="22">
        <f>+SUM(O1236,MAX($E1236-20,0)*INDEX(Inputs!$F$24:$F$35,MATCH($D1236,Inputs!$B$24:$B$35,0)),MAX($F1236-20,0)*INDEX(Inputs!$G$24:$G$35,MATCH($D1236,Inputs!$B$24:$B$35,0)))</f>
        <v>419.84221793839993</v>
      </c>
      <c r="S1236" s="22">
        <f>+SUM(P1236,MAX($E1236-20,0)*INDEX(Inputs!$F$24:$F$35,MATCH($D1236,Inputs!$B$24:$B$35,0)),MAX($F1236-20,0)*INDEX(Inputs!$G$24:$G$35,MATCH($D1236,Inputs!$B$24:$B$35,0)))</f>
        <v>430.26239271459997</v>
      </c>
      <c r="U1236" s="19"/>
    </row>
    <row r="1237" spans="2:21" s="46" customFormat="1" x14ac:dyDescent="0.25">
      <c r="B1237" s="48" t="s">
        <v>201</v>
      </c>
      <c r="C1237" s="8">
        <v>2021</v>
      </c>
      <c r="D1237" s="37">
        <v>5</v>
      </c>
      <c r="E1237" s="49">
        <f>Data!J1237</f>
        <v>58</v>
      </c>
      <c r="F1237" s="49">
        <f>+Data!I1237</f>
        <v>38.008000000000003</v>
      </c>
      <c r="G1237" s="31">
        <f>+NEM!G1237</f>
        <v>4766.6916000000001</v>
      </c>
      <c r="H1237" s="31">
        <f>NoSolar!E1237</f>
        <v>11802.404</v>
      </c>
      <c r="I1237" s="31">
        <f>+NEM!M1237</f>
        <v>4766.6916000000001</v>
      </c>
      <c r="J1237" s="31">
        <f>+NB.Hour!E1237</f>
        <v>6272.9859999999999</v>
      </c>
      <c r="K1237" s="67">
        <v>0</v>
      </c>
      <c r="L1237" s="31">
        <f>+-MIN(NEM!G1237,0)</f>
        <v>0</v>
      </c>
      <c r="M1237" s="31">
        <f>NB.Hour!H1237</f>
        <v>1506.2944</v>
      </c>
      <c r="N1237" s="33">
        <f>NoSolar!H1237</f>
        <v>622.71104718399999</v>
      </c>
      <c r="O1237" s="33">
        <f>+NEM!P1237</f>
        <v>311.76070195360001</v>
      </c>
      <c r="P1237" s="33">
        <f>+NB.Hour!N1237</f>
        <v>321.379897992</v>
      </c>
      <c r="Q1237" s="22">
        <f>+SUM(N1237,MAX($E1237-20,0)*INDEX(Inputs!$F$24:$F$35,MATCH($D1237,Inputs!$B$24:$B$35,0)),MAX($F1237-20,0)*INDEX(Inputs!$G$24:$G$35,MATCH($D1237,Inputs!$B$24:$B$35,0)))</f>
        <v>741.98664718400005</v>
      </c>
      <c r="R1237" s="22">
        <f>+SUM(O1237,MAX($E1237-20,0)*INDEX(Inputs!$F$24:$F$35,MATCH($D1237,Inputs!$B$24:$B$35,0)),MAX($F1237-20,0)*INDEX(Inputs!$G$24:$G$35,MATCH($D1237,Inputs!$B$24:$B$35,0)))</f>
        <v>431.0363019536</v>
      </c>
      <c r="S1237" s="22">
        <f>+SUM(P1237,MAX($E1237-20,0)*INDEX(Inputs!$F$24:$F$35,MATCH($D1237,Inputs!$B$24:$B$35,0)),MAX($F1237-20,0)*INDEX(Inputs!$G$24:$G$35,MATCH($D1237,Inputs!$B$24:$B$35,0)))</f>
        <v>440.65549799199999</v>
      </c>
      <c r="U1237" s="19"/>
    </row>
    <row r="1238" spans="2:21" s="46" customFormat="1" x14ac:dyDescent="0.25">
      <c r="B1238" s="48" t="s">
        <v>201</v>
      </c>
      <c r="C1238" s="8">
        <v>2021</v>
      </c>
      <c r="D1238" s="37">
        <v>6</v>
      </c>
      <c r="E1238" s="49">
        <f>Data!J1238</f>
        <v>58</v>
      </c>
      <c r="F1238" s="49">
        <f>+Data!I1238</f>
        <v>50.46</v>
      </c>
      <c r="G1238" s="31">
        <f>+NEM!G1238</f>
        <v>8600.9668999999994</v>
      </c>
      <c r="H1238" s="31">
        <f>NoSolar!E1238</f>
        <v>16142.976000000001</v>
      </c>
      <c r="I1238" s="31">
        <f>+NEM!M1238</f>
        <v>8600.9668999999994</v>
      </c>
      <c r="J1238" s="31">
        <f>+NB.Hour!E1238</f>
        <v>9123.1054000000004</v>
      </c>
      <c r="K1238" s="67">
        <v>0</v>
      </c>
      <c r="L1238" s="31">
        <f>+-MIN(NEM!G1238,0)</f>
        <v>0</v>
      </c>
      <c r="M1238" s="31">
        <f>NB.Hour!H1238</f>
        <v>522.13850000000002</v>
      </c>
      <c r="N1238" s="33">
        <f>NoSolar!H1238</f>
        <v>899.48921881600006</v>
      </c>
      <c r="O1238" s="33">
        <f>+NEM!P1238</f>
        <v>532.07270350039994</v>
      </c>
      <c r="P1238" s="33">
        <f>+NB.Hour!N1238</f>
        <v>537.76714598140006</v>
      </c>
      <c r="Q1238" s="22">
        <f>+SUM(N1238,MAX($E1238-20,0)*INDEX(Inputs!$F$24:$F$35,MATCH($D1238,Inputs!$B$24:$B$35,0)),MAX($F1238-20,0)*INDEX(Inputs!$G$24:$G$35,MATCH($D1238,Inputs!$B$24:$B$35,0)))</f>
        <v>1123.2168188160001</v>
      </c>
      <c r="R1238" s="22">
        <f>+SUM(O1238,MAX($E1238-20,0)*INDEX(Inputs!$F$24:$F$35,MATCH($D1238,Inputs!$B$24:$B$35,0)),MAX($F1238-20,0)*INDEX(Inputs!$G$24:$G$35,MATCH($D1238,Inputs!$B$24:$B$35,0)))</f>
        <v>755.80030350039988</v>
      </c>
      <c r="S1238" s="22">
        <f>+SUM(P1238,MAX($E1238-20,0)*INDEX(Inputs!$F$24:$F$35,MATCH($D1238,Inputs!$B$24:$B$35,0)),MAX($F1238-20,0)*INDEX(Inputs!$G$24:$G$35,MATCH($D1238,Inputs!$B$24:$B$35,0)))</f>
        <v>761.4947459814</v>
      </c>
      <c r="U1238" s="19"/>
    </row>
    <row r="1239" spans="2:21" s="46" customFormat="1" x14ac:dyDescent="0.25">
      <c r="B1239" s="48" t="s">
        <v>201</v>
      </c>
      <c r="C1239" s="8">
        <v>2021</v>
      </c>
      <c r="D1239" s="37">
        <v>7</v>
      </c>
      <c r="E1239" s="49">
        <f>Data!J1239</f>
        <v>57</v>
      </c>
      <c r="F1239" s="49">
        <f>+Data!I1239</f>
        <v>54.884</v>
      </c>
      <c r="G1239" s="31">
        <f>+NEM!G1239</f>
        <v>13277.272799999999</v>
      </c>
      <c r="H1239" s="31">
        <f>NoSolar!E1239</f>
        <v>19843.34</v>
      </c>
      <c r="I1239" s="31">
        <f>+NEM!M1239</f>
        <v>13277.272799999999</v>
      </c>
      <c r="J1239" s="31">
        <f>+NB.Hour!E1239</f>
        <v>13290.5339</v>
      </c>
      <c r="K1239" s="67">
        <v>0</v>
      </c>
      <c r="L1239" s="31">
        <f>+-MIN(NEM!G1239,0)</f>
        <v>0</v>
      </c>
      <c r="M1239" s="31">
        <f>NB.Hour!H1239</f>
        <v>13.261100000000001</v>
      </c>
      <c r="N1239" s="33">
        <f>NoSolar!H1239</f>
        <v>1079.7561514399999</v>
      </c>
      <c r="O1239" s="33">
        <f>+NEM!P1239</f>
        <v>759.88362172479992</v>
      </c>
      <c r="P1239" s="33">
        <f>+NB.Hour!N1239</f>
        <v>760.02824728140001</v>
      </c>
      <c r="Q1239" s="22">
        <f>+SUM(N1239,MAX($E1239-20,0)*INDEX(Inputs!$F$24:$F$35,MATCH($D1239,Inputs!$B$24:$B$35,0)),MAX($F1239-20,0)*INDEX(Inputs!$G$24:$G$35,MATCH($D1239,Inputs!$B$24:$B$35,0)))</f>
        <v>1329.2631914399999</v>
      </c>
      <c r="R1239" s="22">
        <f>+SUM(O1239,MAX($E1239-20,0)*INDEX(Inputs!$F$24:$F$35,MATCH($D1239,Inputs!$B$24:$B$35,0)),MAX($F1239-20,0)*INDEX(Inputs!$G$24:$G$35,MATCH($D1239,Inputs!$B$24:$B$35,0)))</f>
        <v>1009.3906617247999</v>
      </c>
      <c r="S1239" s="22">
        <f>+SUM(P1239,MAX($E1239-20,0)*INDEX(Inputs!$F$24:$F$35,MATCH($D1239,Inputs!$B$24:$B$35,0)),MAX($F1239-20,0)*INDEX(Inputs!$G$24:$G$35,MATCH($D1239,Inputs!$B$24:$B$35,0)))</f>
        <v>1009.5352872814</v>
      </c>
      <c r="U1239" s="19"/>
    </row>
    <row r="1240" spans="2:21" s="46" customFormat="1" x14ac:dyDescent="0.25">
      <c r="B1240" s="48" t="s">
        <v>201</v>
      </c>
      <c r="C1240" s="8">
        <v>2021</v>
      </c>
      <c r="D1240" s="37">
        <v>8</v>
      </c>
      <c r="E1240" s="49">
        <f>Data!J1240</f>
        <v>60</v>
      </c>
      <c r="F1240" s="49">
        <f>+Data!I1240</f>
        <v>54.228000000000002</v>
      </c>
      <c r="G1240" s="31">
        <f>+NEM!G1240</f>
        <v>10472.585500000001</v>
      </c>
      <c r="H1240" s="31">
        <f>NoSolar!E1240</f>
        <v>16162.536</v>
      </c>
      <c r="I1240" s="31">
        <f>+NEM!M1240</f>
        <v>10472.585500000001</v>
      </c>
      <c r="J1240" s="31">
        <f>+NB.Hour!E1240</f>
        <v>10702.8794</v>
      </c>
      <c r="K1240" s="67">
        <v>0</v>
      </c>
      <c r="L1240" s="31">
        <f>+-MIN(NEM!G1240,0)</f>
        <v>0</v>
      </c>
      <c r="M1240" s="31">
        <f>NB.Hour!H1240</f>
        <v>230.29390000000001</v>
      </c>
      <c r="N1240" s="33">
        <f>NoSolar!H1240</f>
        <v>900.44210377600007</v>
      </c>
      <c r="O1240" s="33">
        <f>+NEM!P1240</f>
        <v>623.25047521800002</v>
      </c>
      <c r="P1240" s="33">
        <f>+NB.Hour!N1240</f>
        <v>625.76206049140001</v>
      </c>
      <c r="Q1240" s="22">
        <f>+SUM(N1240,MAX($E1240-20,0)*INDEX(Inputs!$F$24:$F$35,MATCH($D1240,Inputs!$B$24:$B$35,0)),MAX($F1240-20,0)*INDEX(Inputs!$G$24:$G$35,MATCH($D1240,Inputs!$B$24:$B$35,0)))</f>
        <v>1149.063783776</v>
      </c>
      <c r="R1240" s="22">
        <f>+SUM(O1240,MAX($E1240-20,0)*INDEX(Inputs!$F$24:$F$35,MATCH($D1240,Inputs!$B$24:$B$35,0)),MAX($F1240-20,0)*INDEX(Inputs!$G$24:$G$35,MATCH($D1240,Inputs!$B$24:$B$35,0)))</f>
        <v>871.8721552180001</v>
      </c>
      <c r="S1240" s="22">
        <f>+SUM(P1240,MAX($E1240-20,0)*INDEX(Inputs!$F$24:$F$35,MATCH($D1240,Inputs!$B$24:$B$35,0)),MAX($F1240-20,0)*INDEX(Inputs!$G$24:$G$35,MATCH($D1240,Inputs!$B$24:$B$35,0)))</f>
        <v>874.38374049140009</v>
      </c>
      <c r="U1240" s="19"/>
    </row>
    <row r="1241" spans="2:21" s="46" customFormat="1" x14ac:dyDescent="0.25">
      <c r="B1241" s="48" t="s">
        <v>201</v>
      </c>
      <c r="C1241" s="8">
        <v>2021</v>
      </c>
      <c r="D1241" s="37">
        <v>9</v>
      </c>
      <c r="E1241" s="49">
        <f>Data!J1241</f>
        <v>60</v>
      </c>
      <c r="F1241" s="49">
        <f>+Data!I1241</f>
        <v>51.116</v>
      </c>
      <c r="G1241" s="31">
        <f>+NEM!G1241</f>
        <v>8340.8080000000009</v>
      </c>
      <c r="H1241" s="31">
        <f>NoSolar!E1241</f>
        <v>14158.668</v>
      </c>
      <c r="I1241" s="31">
        <f>+NEM!M1241</f>
        <v>8340.8080000000009</v>
      </c>
      <c r="J1241" s="31">
        <f>+NB.Hour!E1241</f>
        <v>8763.3266000000003</v>
      </c>
      <c r="K1241" s="67">
        <v>0</v>
      </c>
      <c r="L1241" s="31">
        <f>+-MIN(NEM!G1241,0)</f>
        <v>0</v>
      </c>
      <c r="M1241" s="31">
        <f>NB.Hour!H1241</f>
        <v>422.51859999999999</v>
      </c>
      <c r="N1241" s="33">
        <f>NoSolar!H1241</f>
        <v>726.84849092800005</v>
      </c>
      <c r="O1241" s="33">
        <f>+NEM!P1241</f>
        <v>469.72235036800009</v>
      </c>
      <c r="P1241" s="33">
        <f>+NB.Hour!N1241</f>
        <v>472.4205541476</v>
      </c>
      <c r="Q1241" s="22">
        <f>+SUM(N1241,MAX($E1241-20,0)*INDEX(Inputs!$F$24:$F$35,MATCH($D1241,Inputs!$B$24:$B$35,0)),MAX($F1241-20,0)*INDEX(Inputs!$G$24:$G$35,MATCH($D1241,Inputs!$B$24:$B$35,0)))</f>
        <v>906.51469092800016</v>
      </c>
      <c r="R1241" s="22">
        <f>+SUM(O1241,MAX($E1241-20,0)*INDEX(Inputs!$F$24:$F$35,MATCH($D1241,Inputs!$B$24:$B$35,0)),MAX($F1241-20,0)*INDEX(Inputs!$G$24:$G$35,MATCH($D1241,Inputs!$B$24:$B$35,0)))</f>
        <v>649.3885503680001</v>
      </c>
      <c r="S1241" s="22">
        <f>+SUM(P1241,MAX($E1241-20,0)*INDEX(Inputs!$F$24:$F$35,MATCH($D1241,Inputs!$B$24:$B$35,0)),MAX($F1241-20,0)*INDEX(Inputs!$G$24:$G$35,MATCH($D1241,Inputs!$B$24:$B$35,0)))</f>
        <v>652.0867541476</v>
      </c>
      <c r="U1241" s="19"/>
    </row>
    <row r="1242" spans="2:21" s="46" customFormat="1" x14ac:dyDescent="0.25">
      <c r="B1242" s="48" t="s">
        <v>201</v>
      </c>
      <c r="C1242" s="8">
        <v>2021</v>
      </c>
      <c r="D1242" s="37">
        <v>10</v>
      </c>
      <c r="E1242" s="49">
        <f>Data!J1242</f>
        <v>60</v>
      </c>
      <c r="F1242" s="49">
        <f>+Data!I1242</f>
        <v>38.335999999999999</v>
      </c>
      <c r="G1242" s="31">
        <f>+NEM!G1242</f>
        <v>7863.6329000000005</v>
      </c>
      <c r="H1242" s="31">
        <f>NoSolar!E1242</f>
        <v>11383.848</v>
      </c>
      <c r="I1242" s="31">
        <f>+NEM!M1242</f>
        <v>7863.6329000000005</v>
      </c>
      <c r="J1242" s="31">
        <f>+NB.Hour!E1242</f>
        <v>8394.8402999999998</v>
      </c>
      <c r="K1242" s="67">
        <v>0</v>
      </c>
      <c r="L1242" s="31">
        <f>+-MIN(NEM!G1242,0)</f>
        <v>0</v>
      </c>
      <c r="M1242" s="31">
        <f>NB.Hour!H1242</f>
        <v>531.20740000000001</v>
      </c>
      <c r="N1242" s="33">
        <f>NoSolar!H1242</f>
        <v>604.21254620800005</v>
      </c>
      <c r="O1242" s="33">
        <f>+NEM!P1242</f>
        <v>448.6331196484</v>
      </c>
      <c r="P1242" s="33">
        <f>+NB.Hour!N1242</f>
        <v>452.02541010479996</v>
      </c>
      <c r="Q1242" s="22">
        <f>+SUM(N1242,MAX($E1242-20,0)*INDEX(Inputs!$F$24:$F$35,MATCH($D1242,Inputs!$B$24:$B$35,0)),MAX($F1242-20,0)*INDEX(Inputs!$G$24:$G$35,MATCH($D1242,Inputs!$B$24:$B$35,0)))</f>
        <v>727.00774620800007</v>
      </c>
      <c r="R1242" s="22">
        <f>+SUM(O1242,MAX($E1242-20,0)*INDEX(Inputs!$F$24:$F$35,MATCH($D1242,Inputs!$B$24:$B$35,0)),MAX($F1242-20,0)*INDEX(Inputs!$G$24:$G$35,MATCH($D1242,Inputs!$B$24:$B$35,0)))</f>
        <v>571.42831964840002</v>
      </c>
      <c r="S1242" s="22">
        <f>+SUM(P1242,MAX($E1242-20,0)*INDEX(Inputs!$F$24:$F$35,MATCH($D1242,Inputs!$B$24:$B$35,0)),MAX($F1242-20,0)*INDEX(Inputs!$G$24:$G$35,MATCH($D1242,Inputs!$B$24:$B$35,0)))</f>
        <v>574.82061010479993</v>
      </c>
      <c r="U1242" s="19"/>
    </row>
    <row r="1243" spans="2:21" s="46" customFormat="1" x14ac:dyDescent="0.25">
      <c r="B1243" s="48" t="s">
        <v>201</v>
      </c>
      <c r="C1243" s="8">
        <v>2021</v>
      </c>
      <c r="D1243" s="37">
        <v>11</v>
      </c>
      <c r="E1243" s="49">
        <f>Data!J1243</f>
        <v>60</v>
      </c>
      <c r="F1243" s="49">
        <f>+Data!I1243</f>
        <v>27.524000000000001</v>
      </c>
      <c r="G1243" s="31">
        <f>+NEM!G1243</f>
        <v>7155.4207999999999</v>
      </c>
      <c r="H1243" s="31">
        <f>NoSolar!E1243</f>
        <v>9535.8919999999998</v>
      </c>
      <c r="I1243" s="31">
        <f>+NEM!M1243</f>
        <v>7155.4207999999999</v>
      </c>
      <c r="J1243" s="31">
        <f>+NB.Hour!E1243</f>
        <v>7497.9004999999997</v>
      </c>
      <c r="K1243" s="67">
        <v>0</v>
      </c>
      <c r="L1243" s="31">
        <f>+-MIN(NEM!G1243,0)</f>
        <v>0</v>
      </c>
      <c r="M1243" s="31">
        <f>NB.Hour!H1243</f>
        <v>342.47969999999998</v>
      </c>
      <c r="N1243" s="33">
        <f>NoSolar!H1243</f>
        <v>522.540282832</v>
      </c>
      <c r="O1243" s="33">
        <f>+NEM!P1243</f>
        <v>417.3329776768</v>
      </c>
      <c r="P1243" s="33">
        <f>+NB.Hour!N1243</f>
        <v>419.52005304099998</v>
      </c>
      <c r="Q1243" s="22">
        <f>+SUM(N1243,MAX($E1243-20,0)*INDEX(Inputs!$F$24:$F$35,MATCH($D1243,Inputs!$B$24:$B$35,0)),MAX($F1243-20,0)*INDEX(Inputs!$G$24:$G$35,MATCH($D1243,Inputs!$B$24:$B$35,0)))</f>
        <v>597.22208283200007</v>
      </c>
      <c r="R1243" s="22">
        <f>+SUM(O1243,MAX($E1243-20,0)*INDEX(Inputs!$F$24:$F$35,MATCH($D1243,Inputs!$B$24:$B$35,0)),MAX($F1243-20,0)*INDEX(Inputs!$G$24:$G$35,MATCH($D1243,Inputs!$B$24:$B$35,0)))</f>
        <v>492.01477767680001</v>
      </c>
      <c r="S1243" s="22">
        <f>+SUM(P1243,MAX($E1243-20,0)*INDEX(Inputs!$F$24:$F$35,MATCH($D1243,Inputs!$B$24:$B$35,0)),MAX($F1243-20,0)*INDEX(Inputs!$G$24:$G$35,MATCH($D1243,Inputs!$B$24:$B$35,0)))</f>
        <v>494.20185304099999</v>
      </c>
      <c r="U1243" s="19"/>
    </row>
    <row r="1244" spans="2:21" s="46" customFormat="1" x14ac:dyDescent="0.25">
      <c r="B1244" s="48" t="s">
        <v>201</v>
      </c>
      <c r="C1244" s="8">
        <v>2021</v>
      </c>
      <c r="D1244" s="37">
        <v>12</v>
      </c>
      <c r="E1244" s="49">
        <f>Data!J1244</f>
        <v>60</v>
      </c>
      <c r="F1244" s="49">
        <f>+Data!I1244</f>
        <v>26.54</v>
      </c>
      <c r="G1244" s="31">
        <f>+NEM!G1244</f>
        <v>9142.9220999999998</v>
      </c>
      <c r="H1244" s="31">
        <f>NoSolar!E1244</f>
        <v>10204.255999999999</v>
      </c>
      <c r="I1244" s="31">
        <f>+NEM!M1244</f>
        <v>9142.9220999999998</v>
      </c>
      <c r="J1244" s="31">
        <f>+NB.Hour!E1244</f>
        <v>9215.4470000000001</v>
      </c>
      <c r="K1244" s="67">
        <v>0</v>
      </c>
      <c r="L1244" s="31">
        <f>+-MIN(NEM!G1244,0)</f>
        <v>0</v>
      </c>
      <c r="M1244" s="31">
        <f>NB.Hour!H1244</f>
        <v>72.524900000000002</v>
      </c>
      <c r="N1244" s="33">
        <f>NoSolar!H1244</f>
        <v>552.07929817599995</v>
      </c>
      <c r="O1244" s="33">
        <f>+NEM!P1244</f>
        <v>505.17258513160004</v>
      </c>
      <c r="P1244" s="33">
        <f>+NB.Hour!N1244</f>
        <v>505.63572914299999</v>
      </c>
      <c r="Q1244" s="22">
        <f>+SUM(N1244,MAX($E1244-20,0)*INDEX(Inputs!$F$24:$F$35,MATCH($D1244,Inputs!$B$24:$B$35,0)),MAX($F1244-20,0)*INDEX(Inputs!$G$24:$G$35,MATCH($D1244,Inputs!$B$24:$B$35,0)))</f>
        <v>622.38229817599995</v>
      </c>
      <c r="R1244" s="22">
        <f>+SUM(O1244,MAX($E1244-20,0)*INDEX(Inputs!$F$24:$F$35,MATCH($D1244,Inputs!$B$24:$B$35,0)),MAX($F1244-20,0)*INDEX(Inputs!$G$24:$G$35,MATCH($D1244,Inputs!$B$24:$B$35,0)))</f>
        <v>575.47558513160004</v>
      </c>
      <c r="S1244" s="22">
        <f>+SUM(P1244,MAX($E1244-20,0)*INDEX(Inputs!$F$24:$F$35,MATCH($D1244,Inputs!$B$24:$B$35,0)),MAX($F1244-20,0)*INDEX(Inputs!$G$24:$G$35,MATCH($D1244,Inputs!$B$24:$B$35,0)))</f>
        <v>575.93872914299993</v>
      </c>
      <c r="U1244" s="19"/>
    </row>
    <row r="1245" spans="2:21" s="46" customFormat="1" x14ac:dyDescent="0.25">
      <c r="B1245" s="48" t="s">
        <v>202</v>
      </c>
      <c r="C1245" s="8">
        <v>2021</v>
      </c>
      <c r="D1245" s="37">
        <v>1</v>
      </c>
      <c r="E1245" s="49">
        <f>Data!J1245</f>
        <v>105</v>
      </c>
      <c r="F1245" s="49">
        <f>+Data!I1245</f>
        <v>96.335999999999999</v>
      </c>
      <c r="G1245" s="31">
        <f>+NEM!G1245</f>
        <v>42981.134899999997</v>
      </c>
      <c r="H1245" s="31">
        <f>NoSolar!E1245</f>
        <v>48193.743999999999</v>
      </c>
      <c r="I1245" s="31">
        <f>+NEM!M1245</f>
        <v>42981.134899999997</v>
      </c>
      <c r="J1245" s="31">
        <f>+NB.Hour!E1245</f>
        <v>43179.000999999997</v>
      </c>
      <c r="K1245" s="67">
        <v>0</v>
      </c>
      <c r="L1245" s="31">
        <f>+-MIN(NEM!G1245,0)</f>
        <v>0</v>
      </c>
      <c r="M1245" s="31">
        <f>NB.Hour!H1245</f>
        <v>197.86609999999999</v>
      </c>
      <c r="N1245" s="33">
        <f>NoSolar!H1245</f>
        <v>2231.0627098239997</v>
      </c>
      <c r="O1245" s="33">
        <f>+NEM!P1245</f>
        <v>2000.6862380403998</v>
      </c>
      <c r="P1245" s="33">
        <f>+NB.Hour!N1245</f>
        <v>2001.9498109549997</v>
      </c>
      <c r="Q1245" s="22">
        <f>+SUM(N1245,MAX($E1245-20,0)*INDEX(Inputs!$F$24:$F$35,MATCH($D1245,Inputs!$B$24:$B$35,0)),MAX($F1245-20,0)*INDEX(Inputs!$G$24:$G$35,MATCH($D1245,Inputs!$B$24:$B$35,0)))</f>
        <v>2658.307909824</v>
      </c>
      <c r="R1245" s="22">
        <f>+SUM(O1245,MAX($E1245-20,0)*INDEX(Inputs!$F$24:$F$35,MATCH($D1245,Inputs!$B$24:$B$35,0)),MAX($F1245-20,0)*INDEX(Inputs!$G$24:$G$35,MATCH($D1245,Inputs!$B$24:$B$35,0)))</f>
        <v>2427.9314380403998</v>
      </c>
      <c r="S1245" s="22">
        <f>+SUM(P1245,MAX($E1245-20,0)*INDEX(Inputs!$F$24:$F$35,MATCH($D1245,Inputs!$B$24:$B$35,0)),MAX($F1245-20,0)*INDEX(Inputs!$G$24:$G$35,MATCH($D1245,Inputs!$B$24:$B$35,0)))</f>
        <v>2429.1950109549998</v>
      </c>
      <c r="U1245" s="19"/>
    </row>
    <row r="1246" spans="2:21" s="46" customFormat="1" x14ac:dyDescent="0.25">
      <c r="B1246" s="48" t="s">
        <v>202</v>
      </c>
      <c r="C1246" s="8">
        <v>2021</v>
      </c>
      <c r="D1246" s="37">
        <v>2</v>
      </c>
      <c r="E1246" s="49">
        <f>Data!J1246</f>
        <v>107</v>
      </c>
      <c r="F1246" s="49">
        <f>+Data!I1246</f>
        <v>91.415999999999997</v>
      </c>
      <c r="G1246" s="31">
        <f>+NEM!G1246</f>
        <v>32938.506399999998</v>
      </c>
      <c r="H1246" s="31">
        <f>NoSolar!E1246</f>
        <v>40501.936000000002</v>
      </c>
      <c r="I1246" s="31">
        <f>+NEM!M1246</f>
        <v>32938.506399999998</v>
      </c>
      <c r="J1246" s="31">
        <f>+NB.Hour!E1246</f>
        <v>33429.2359</v>
      </c>
      <c r="K1246" s="67">
        <v>0</v>
      </c>
      <c r="L1246" s="31">
        <f>+-MIN(NEM!G1246,0)</f>
        <v>0</v>
      </c>
      <c r="M1246" s="31">
        <f>NB.Hour!H1246</f>
        <v>490.72949999999997</v>
      </c>
      <c r="N1246" s="33">
        <f>NoSolar!H1246</f>
        <v>1891.115563456</v>
      </c>
      <c r="O1246" s="33">
        <f>+NEM!P1246</f>
        <v>1556.8422288543998</v>
      </c>
      <c r="P1246" s="33">
        <f>+NB.Hour!N1246</f>
        <v>1559.9760274414</v>
      </c>
      <c r="Q1246" s="22">
        <f>+SUM(N1246,MAX($E1246-20,0)*INDEX(Inputs!$F$24:$F$35,MATCH($D1246,Inputs!$B$24:$B$35,0)),MAX($F1246-20,0)*INDEX(Inputs!$G$24:$G$35,MATCH($D1246,Inputs!$B$24:$B$35,0)))</f>
        <v>2298.526763456</v>
      </c>
      <c r="R1246" s="22">
        <f>+SUM(O1246,MAX($E1246-20,0)*INDEX(Inputs!$F$24:$F$35,MATCH($D1246,Inputs!$B$24:$B$35,0)),MAX($F1246-20,0)*INDEX(Inputs!$G$24:$G$35,MATCH($D1246,Inputs!$B$24:$B$35,0)))</f>
        <v>1964.2534288543998</v>
      </c>
      <c r="S1246" s="22">
        <f>+SUM(P1246,MAX($E1246-20,0)*INDEX(Inputs!$F$24:$F$35,MATCH($D1246,Inputs!$B$24:$B$35,0)),MAX($F1246-20,0)*INDEX(Inputs!$G$24:$G$35,MATCH($D1246,Inputs!$B$24:$B$35,0)))</f>
        <v>1967.3872274413998</v>
      </c>
      <c r="U1246" s="19"/>
    </row>
    <row r="1247" spans="2:21" s="46" customFormat="1" x14ac:dyDescent="0.25">
      <c r="B1247" s="48" t="s">
        <v>202</v>
      </c>
      <c r="C1247" s="8">
        <v>2021</v>
      </c>
      <c r="D1247" s="37">
        <v>3</v>
      </c>
      <c r="E1247" s="49">
        <f>Data!J1247</f>
        <v>107</v>
      </c>
      <c r="F1247" s="49">
        <f>+Data!I1247</f>
        <v>95.328000000000003</v>
      </c>
      <c r="G1247" s="31">
        <f>+NEM!G1247</f>
        <v>32218.382000000001</v>
      </c>
      <c r="H1247" s="31">
        <f>NoSolar!E1247</f>
        <v>45629.152000000002</v>
      </c>
      <c r="I1247" s="31">
        <f>+NEM!M1247</f>
        <v>32218.382000000001</v>
      </c>
      <c r="J1247" s="31">
        <f>+NB.Hour!E1247</f>
        <v>33045.080499999996</v>
      </c>
      <c r="K1247" s="67">
        <v>0</v>
      </c>
      <c r="L1247" s="31">
        <f>+-MIN(NEM!G1247,0)</f>
        <v>0</v>
      </c>
      <c r="M1247" s="31">
        <f>NB.Hour!H1247</f>
        <v>826.69849999999997</v>
      </c>
      <c r="N1247" s="33">
        <f>NoSolar!H1247</f>
        <v>2117.718001792</v>
      </c>
      <c r="O1247" s="33">
        <f>+NEM!P1247</f>
        <v>1525.015610872</v>
      </c>
      <c r="P1247" s="33">
        <f>+NB.Hour!N1247</f>
        <v>1530.2949074929998</v>
      </c>
      <c r="Q1247" s="22">
        <f>+SUM(N1247,MAX($E1247-20,0)*INDEX(Inputs!$F$24:$F$35,MATCH($D1247,Inputs!$B$24:$B$35,0)),MAX($F1247-20,0)*INDEX(Inputs!$G$24:$G$35,MATCH($D1247,Inputs!$B$24:$B$35,0)))</f>
        <v>2542.5376017920003</v>
      </c>
      <c r="R1247" s="22">
        <f>+SUM(O1247,MAX($E1247-20,0)*INDEX(Inputs!$F$24:$F$35,MATCH($D1247,Inputs!$B$24:$B$35,0)),MAX($F1247-20,0)*INDEX(Inputs!$G$24:$G$35,MATCH($D1247,Inputs!$B$24:$B$35,0)))</f>
        <v>1949.8352108720001</v>
      </c>
      <c r="S1247" s="22">
        <f>+SUM(P1247,MAX($E1247-20,0)*INDEX(Inputs!$F$24:$F$35,MATCH($D1247,Inputs!$B$24:$B$35,0)),MAX($F1247-20,0)*INDEX(Inputs!$G$24:$G$35,MATCH($D1247,Inputs!$B$24:$B$35,0)))</f>
        <v>1955.1145074929996</v>
      </c>
      <c r="U1247" s="19"/>
    </row>
    <row r="1248" spans="2:21" s="46" customFormat="1" x14ac:dyDescent="0.25">
      <c r="B1248" s="48" t="s">
        <v>202</v>
      </c>
      <c r="C1248" s="8">
        <v>2021</v>
      </c>
      <c r="D1248" s="37">
        <v>4</v>
      </c>
      <c r="E1248" s="49">
        <f>Data!J1248</f>
        <v>107</v>
      </c>
      <c r="F1248" s="49">
        <f>+Data!I1248</f>
        <v>90.111999999999995</v>
      </c>
      <c r="G1248" s="31">
        <f>+NEM!G1248</f>
        <v>26893.3079</v>
      </c>
      <c r="H1248" s="31">
        <f>NoSolar!E1248</f>
        <v>43043.184000000001</v>
      </c>
      <c r="I1248" s="31">
        <f>+NEM!M1248</f>
        <v>26893.3079</v>
      </c>
      <c r="J1248" s="31">
        <f>+NB.Hour!E1248</f>
        <v>28468.709200000001</v>
      </c>
      <c r="K1248" s="67">
        <v>0</v>
      </c>
      <c r="L1248" s="31">
        <f>+-MIN(NEM!G1248,0)</f>
        <v>0</v>
      </c>
      <c r="M1248" s="31">
        <f>NB.Hour!H1248</f>
        <v>1575.4013</v>
      </c>
      <c r="N1248" s="33">
        <f>NoSolar!H1248</f>
        <v>2003.4285600639998</v>
      </c>
      <c r="O1248" s="33">
        <f>+NEM!P1248</f>
        <v>1289.6686359483999</v>
      </c>
      <c r="P1248" s="33">
        <f>+NB.Hour!N1248</f>
        <v>1299.7291486501999</v>
      </c>
      <c r="Q1248" s="22">
        <f>+SUM(N1248,MAX($E1248-20,0)*INDEX(Inputs!$F$24:$F$35,MATCH($D1248,Inputs!$B$24:$B$35,0)),MAX($F1248-20,0)*INDEX(Inputs!$G$24:$G$35,MATCH($D1248,Inputs!$B$24:$B$35,0)))</f>
        <v>2405.0369600639997</v>
      </c>
      <c r="R1248" s="22">
        <f>+SUM(O1248,MAX($E1248-20,0)*INDEX(Inputs!$F$24:$F$35,MATCH($D1248,Inputs!$B$24:$B$35,0)),MAX($F1248-20,0)*INDEX(Inputs!$G$24:$G$35,MATCH($D1248,Inputs!$B$24:$B$35,0)))</f>
        <v>1691.2770359483998</v>
      </c>
      <c r="S1248" s="22">
        <f>+SUM(P1248,MAX($E1248-20,0)*INDEX(Inputs!$F$24:$F$35,MATCH($D1248,Inputs!$B$24:$B$35,0)),MAX($F1248-20,0)*INDEX(Inputs!$G$24:$G$35,MATCH($D1248,Inputs!$B$24:$B$35,0)))</f>
        <v>1701.3375486501998</v>
      </c>
      <c r="U1248" s="19"/>
    </row>
    <row r="1249" spans="2:21" s="46" customFormat="1" x14ac:dyDescent="0.25">
      <c r="B1249" s="48" t="s">
        <v>202</v>
      </c>
      <c r="C1249" s="8">
        <v>2021</v>
      </c>
      <c r="D1249" s="37">
        <v>5</v>
      </c>
      <c r="E1249" s="49">
        <f>Data!J1249</f>
        <v>107</v>
      </c>
      <c r="F1249" s="49">
        <f>+Data!I1249</f>
        <v>94.04</v>
      </c>
      <c r="G1249" s="31">
        <f>+NEM!G1249</f>
        <v>23231.080799999996</v>
      </c>
      <c r="H1249" s="31">
        <f>NoSolar!E1249</f>
        <v>41130.127999999997</v>
      </c>
      <c r="I1249" s="31">
        <f>+NEM!M1249</f>
        <v>23231.080799999996</v>
      </c>
      <c r="J1249" s="31">
        <f>+NB.Hour!E1249</f>
        <v>25604.2346</v>
      </c>
      <c r="K1249" s="67">
        <v>0</v>
      </c>
      <c r="L1249" s="31">
        <f>+-MIN(NEM!G1249,0)</f>
        <v>0</v>
      </c>
      <c r="M1249" s="31">
        <f>NB.Hour!H1249</f>
        <v>2373.1538</v>
      </c>
      <c r="N1249" s="33">
        <f>NoSolar!H1249</f>
        <v>1918.8791370879997</v>
      </c>
      <c r="O1249" s="33">
        <f>+NEM!P1249</f>
        <v>1127.8128470367999</v>
      </c>
      <c r="P1249" s="33">
        <f>+NB.Hour!N1249</f>
        <v>1142.9678072035999</v>
      </c>
      <c r="Q1249" s="22">
        <f>+SUM(N1249,MAX($E1249-20,0)*INDEX(Inputs!$F$24:$F$35,MATCH($D1249,Inputs!$B$24:$B$35,0)),MAX($F1249-20,0)*INDEX(Inputs!$G$24:$G$35,MATCH($D1249,Inputs!$B$24:$B$35,0)))</f>
        <v>2337.9671370879996</v>
      </c>
      <c r="R1249" s="22">
        <f>+SUM(O1249,MAX($E1249-20,0)*INDEX(Inputs!$F$24:$F$35,MATCH($D1249,Inputs!$B$24:$B$35,0)),MAX($F1249-20,0)*INDEX(Inputs!$G$24:$G$35,MATCH($D1249,Inputs!$B$24:$B$35,0)))</f>
        <v>1546.9008470367999</v>
      </c>
      <c r="S1249" s="22">
        <f>+SUM(P1249,MAX($E1249-20,0)*INDEX(Inputs!$F$24:$F$35,MATCH($D1249,Inputs!$B$24:$B$35,0)),MAX($F1249-20,0)*INDEX(Inputs!$G$24:$G$35,MATCH($D1249,Inputs!$B$24:$B$35,0)))</f>
        <v>1562.0558072035999</v>
      </c>
      <c r="U1249" s="19"/>
    </row>
    <row r="1250" spans="2:21" s="46" customFormat="1" x14ac:dyDescent="0.25">
      <c r="B1250" s="48" t="s">
        <v>202</v>
      </c>
      <c r="C1250" s="8">
        <v>2021</v>
      </c>
      <c r="D1250" s="37">
        <v>6</v>
      </c>
      <c r="E1250" s="49">
        <f>Data!J1250</f>
        <v>107</v>
      </c>
      <c r="F1250" s="49">
        <f>+Data!I1250</f>
        <v>146.91999999999999</v>
      </c>
      <c r="G1250" s="31">
        <f>+NEM!G1250</f>
        <v>27659.072800000002</v>
      </c>
      <c r="H1250" s="31">
        <f>NoSolar!E1250</f>
        <v>46744.12</v>
      </c>
      <c r="I1250" s="31">
        <f>+NEM!M1250</f>
        <v>27659.072800000002</v>
      </c>
      <c r="J1250" s="31">
        <f>+NB.Hour!E1250</f>
        <v>28807.8959</v>
      </c>
      <c r="K1250" s="67">
        <v>0</v>
      </c>
      <c r="L1250" s="31">
        <f>+-MIN(NEM!G1250,0)</f>
        <v>0</v>
      </c>
      <c r="M1250" s="31">
        <f>NB.Hour!H1250</f>
        <v>1148.8231000000001</v>
      </c>
      <c r="N1250" s="33">
        <f>NoSolar!H1250</f>
        <v>2390.25454992</v>
      </c>
      <c r="O1250" s="33">
        <f>+NEM!P1250</f>
        <v>1460.5073905248003</v>
      </c>
      <c r="P1250" s="33">
        <f>+NB.Hour!N1250</f>
        <v>1473.0364552534002</v>
      </c>
      <c r="Q1250" s="22">
        <f>+SUM(N1250,MAX($E1250-20,0)*INDEX(Inputs!$F$24:$F$35,MATCH($D1250,Inputs!$B$24:$B$35,0)),MAX($F1250-20,0)*INDEX(Inputs!$G$24:$G$35,MATCH($D1250,Inputs!$B$24:$B$35,0)))</f>
        <v>3248.9997499199999</v>
      </c>
      <c r="R1250" s="22">
        <f>+SUM(O1250,MAX($E1250-20,0)*INDEX(Inputs!$F$24:$F$35,MATCH($D1250,Inputs!$B$24:$B$35,0)),MAX($F1250-20,0)*INDEX(Inputs!$G$24:$G$35,MATCH($D1250,Inputs!$B$24:$B$35,0)))</f>
        <v>2319.2525905247999</v>
      </c>
      <c r="S1250" s="22">
        <f>+SUM(P1250,MAX($E1250-20,0)*INDEX(Inputs!$F$24:$F$35,MATCH($D1250,Inputs!$B$24:$B$35,0)),MAX($F1250-20,0)*INDEX(Inputs!$G$24:$G$35,MATCH($D1250,Inputs!$B$24:$B$35,0)))</f>
        <v>2331.7816552534</v>
      </c>
      <c r="U1250" s="19"/>
    </row>
    <row r="1251" spans="2:21" s="46" customFormat="1" x14ac:dyDescent="0.25">
      <c r="B1251" s="48" t="s">
        <v>202</v>
      </c>
      <c r="C1251" s="8">
        <v>2021</v>
      </c>
      <c r="D1251" s="37">
        <v>7</v>
      </c>
      <c r="E1251" s="49">
        <f>Data!J1251</f>
        <v>110</v>
      </c>
      <c r="F1251" s="49">
        <f>+Data!I1251</f>
        <v>103.21599999999999</v>
      </c>
      <c r="G1251" s="31">
        <f>+NEM!G1251</f>
        <v>34156.282100000004</v>
      </c>
      <c r="H1251" s="31">
        <f>NoSolar!E1251</f>
        <v>49704.864000000001</v>
      </c>
      <c r="I1251" s="31">
        <f>+NEM!M1251</f>
        <v>34156.282100000004</v>
      </c>
      <c r="J1251" s="31">
        <f>+NB.Hour!E1251</f>
        <v>34516.128800000006</v>
      </c>
      <c r="K1251" s="67">
        <v>0</v>
      </c>
      <c r="L1251" s="31">
        <f>+-MIN(NEM!G1251,0)</f>
        <v>0</v>
      </c>
      <c r="M1251" s="31">
        <f>NB.Hour!H1251</f>
        <v>359.8467</v>
      </c>
      <c r="N1251" s="33">
        <f>NoSolar!H1251</f>
        <v>2534.4901546240003</v>
      </c>
      <c r="O1251" s="33">
        <f>+NEM!P1251</f>
        <v>1777.0254387836003</v>
      </c>
      <c r="P1251" s="33">
        <f>+NB.Hour!N1251</f>
        <v>1780.9499268938005</v>
      </c>
      <c r="Q1251" s="22">
        <f>+SUM(N1251,MAX($E1251-20,0)*INDEX(Inputs!$F$24:$F$35,MATCH($D1251,Inputs!$B$24:$B$35,0)),MAX($F1251-20,0)*INDEX(Inputs!$G$24:$G$35,MATCH($D1251,Inputs!$B$24:$B$35,0)))</f>
        <v>3131.479114624</v>
      </c>
      <c r="R1251" s="22">
        <f>+SUM(O1251,MAX($E1251-20,0)*INDEX(Inputs!$F$24:$F$35,MATCH($D1251,Inputs!$B$24:$B$35,0)),MAX($F1251-20,0)*INDEX(Inputs!$G$24:$G$35,MATCH($D1251,Inputs!$B$24:$B$35,0)))</f>
        <v>2374.0143987836004</v>
      </c>
      <c r="S1251" s="22">
        <f>+SUM(P1251,MAX($E1251-20,0)*INDEX(Inputs!$F$24:$F$35,MATCH($D1251,Inputs!$B$24:$B$35,0)),MAX($F1251-20,0)*INDEX(Inputs!$G$24:$G$35,MATCH($D1251,Inputs!$B$24:$B$35,0)))</f>
        <v>2377.9388868938004</v>
      </c>
      <c r="U1251" s="19"/>
    </row>
    <row r="1252" spans="2:21" s="46" customFormat="1" x14ac:dyDescent="0.25">
      <c r="B1252" s="48" t="s">
        <v>202</v>
      </c>
      <c r="C1252" s="8">
        <v>2021</v>
      </c>
      <c r="D1252" s="37">
        <v>8</v>
      </c>
      <c r="E1252" s="49">
        <f>Data!J1252</f>
        <v>110</v>
      </c>
      <c r="F1252" s="49">
        <f>+Data!I1252</f>
        <v>99.936000000000007</v>
      </c>
      <c r="G1252" s="31">
        <f>+NEM!G1252</f>
        <v>31828.600100000003</v>
      </c>
      <c r="H1252" s="31">
        <f>NoSolar!E1252</f>
        <v>46282.04</v>
      </c>
      <c r="I1252" s="31">
        <f>+NEM!M1252</f>
        <v>31828.600100000003</v>
      </c>
      <c r="J1252" s="31">
        <f>+NB.Hour!E1252</f>
        <v>32708.574800000002</v>
      </c>
      <c r="K1252" s="67">
        <v>0</v>
      </c>
      <c r="L1252" s="31">
        <f>+-MIN(NEM!G1252,0)</f>
        <v>0</v>
      </c>
      <c r="M1252" s="31">
        <f>NB.Hour!H1252</f>
        <v>879.97469999999998</v>
      </c>
      <c r="N1252" s="33">
        <f>NoSolar!H1252</f>
        <v>2367.7438606400001</v>
      </c>
      <c r="O1252" s="33">
        <f>+NEM!P1252</f>
        <v>1663.6300824716002</v>
      </c>
      <c r="P1252" s="33">
        <f>+NB.Hour!N1252</f>
        <v>1673.2270865498001</v>
      </c>
      <c r="Q1252" s="22">
        <f>+SUM(N1252,MAX($E1252-20,0)*INDEX(Inputs!$F$24:$F$35,MATCH($D1252,Inputs!$B$24:$B$35,0)),MAX($F1252-20,0)*INDEX(Inputs!$G$24:$G$35,MATCH($D1252,Inputs!$B$24:$B$35,0)))</f>
        <v>2944.8560206399998</v>
      </c>
      <c r="R1252" s="22">
        <f>+SUM(O1252,MAX($E1252-20,0)*INDEX(Inputs!$F$24:$F$35,MATCH($D1252,Inputs!$B$24:$B$35,0)),MAX($F1252-20,0)*INDEX(Inputs!$G$24:$G$35,MATCH($D1252,Inputs!$B$24:$B$35,0)))</f>
        <v>2240.7422424716001</v>
      </c>
      <c r="S1252" s="22">
        <f>+SUM(P1252,MAX($E1252-20,0)*INDEX(Inputs!$F$24:$F$35,MATCH($D1252,Inputs!$B$24:$B$35,0)),MAX($F1252-20,0)*INDEX(Inputs!$G$24:$G$35,MATCH($D1252,Inputs!$B$24:$B$35,0)))</f>
        <v>2250.3392465498</v>
      </c>
      <c r="U1252" s="19"/>
    </row>
    <row r="1253" spans="2:21" s="46" customFormat="1" x14ac:dyDescent="0.25">
      <c r="B1253" s="48" t="s">
        <v>202</v>
      </c>
      <c r="C1253" s="8">
        <v>2021</v>
      </c>
      <c r="D1253" s="37">
        <v>9</v>
      </c>
      <c r="E1253" s="49">
        <f>Data!J1253</f>
        <v>110</v>
      </c>
      <c r="F1253" s="49">
        <f>+Data!I1253</f>
        <v>95.024000000000001</v>
      </c>
      <c r="G1253" s="31">
        <f>+NEM!G1253</f>
        <v>28085.755499999999</v>
      </c>
      <c r="H1253" s="31">
        <f>NoSolar!E1253</f>
        <v>41710.928</v>
      </c>
      <c r="I1253" s="31">
        <f>+NEM!M1253</f>
        <v>28085.755499999999</v>
      </c>
      <c r="J1253" s="31">
        <f>+NB.Hour!E1253</f>
        <v>28945.408599999999</v>
      </c>
      <c r="K1253" s="67">
        <v>0</v>
      </c>
      <c r="L1253" s="31">
        <f>+-MIN(NEM!G1253,0)</f>
        <v>0</v>
      </c>
      <c r="M1253" s="31">
        <f>NB.Hour!H1253</f>
        <v>859.65309999999999</v>
      </c>
      <c r="N1253" s="33">
        <f>NoSolar!H1253</f>
        <v>1944.5481738879998</v>
      </c>
      <c r="O1253" s="33">
        <f>+NEM!P1253</f>
        <v>1342.3700500779998</v>
      </c>
      <c r="P1253" s="33">
        <f>+NB.Hour!N1253</f>
        <v>1347.8597947746</v>
      </c>
      <c r="Q1253" s="22">
        <f>+SUM(N1253,MAX($E1253-20,0)*INDEX(Inputs!$F$24:$F$35,MATCH($D1253,Inputs!$B$24:$B$35,0)),MAX($F1253-20,0)*INDEX(Inputs!$G$24:$G$35,MATCH($D1253,Inputs!$B$24:$B$35,0)))</f>
        <v>2371.1049738880001</v>
      </c>
      <c r="R1253" s="22">
        <f>+SUM(O1253,MAX($E1253-20,0)*INDEX(Inputs!$F$24:$F$35,MATCH($D1253,Inputs!$B$24:$B$35,0)),MAX($F1253-20,0)*INDEX(Inputs!$G$24:$G$35,MATCH($D1253,Inputs!$B$24:$B$35,0)))</f>
        <v>1768.9268500779999</v>
      </c>
      <c r="S1253" s="22">
        <f>+SUM(P1253,MAX($E1253-20,0)*INDEX(Inputs!$F$24:$F$35,MATCH($D1253,Inputs!$B$24:$B$35,0)),MAX($F1253-20,0)*INDEX(Inputs!$G$24:$G$35,MATCH($D1253,Inputs!$B$24:$B$35,0)))</f>
        <v>1774.4165947746001</v>
      </c>
      <c r="U1253" s="19"/>
    </row>
    <row r="1254" spans="2:21" s="46" customFormat="1" x14ac:dyDescent="0.25">
      <c r="B1254" s="48" t="s">
        <v>202</v>
      </c>
      <c r="C1254" s="8">
        <v>2021</v>
      </c>
      <c r="D1254" s="37">
        <v>10</v>
      </c>
      <c r="E1254" s="49">
        <f>Data!J1254</f>
        <v>110</v>
      </c>
      <c r="F1254" s="49">
        <f>+Data!I1254</f>
        <v>85.191999999999993</v>
      </c>
      <c r="G1254" s="31">
        <f>+NEM!G1254</f>
        <v>33953.9692</v>
      </c>
      <c r="H1254" s="31">
        <f>NoSolar!E1254</f>
        <v>42936.639999999999</v>
      </c>
      <c r="I1254" s="31">
        <f>+NEM!M1254</f>
        <v>33953.9692</v>
      </c>
      <c r="J1254" s="31">
        <f>+NB.Hour!E1254</f>
        <v>34529.64</v>
      </c>
      <c r="K1254" s="67">
        <v>0</v>
      </c>
      <c r="L1254" s="31">
        <f>+-MIN(NEM!G1254,0)</f>
        <v>0</v>
      </c>
      <c r="M1254" s="31">
        <f>NB.Hour!H1254</f>
        <v>575.67079999999999</v>
      </c>
      <c r="N1254" s="33">
        <f>NoSolar!H1254</f>
        <v>1998.7197414399998</v>
      </c>
      <c r="O1254" s="33">
        <f>+NEM!P1254</f>
        <v>1601.7216227631998</v>
      </c>
      <c r="P1254" s="33">
        <f>+NB.Hour!N1254</f>
        <v>1605.3978564919998</v>
      </c>
      <c r="Q1254" s="22">
        <f>+SUM(N1254,MAX($E1254-20,0)*INDEX(Inputs!$F$24:$F$35,MATCH($D1254,Inputs!$B$24:$B$35,0)),MAX($F1254-20,0)*INDEX(Inputs!$G$24:$G$35,MATCH($D1254,Inputs!$B$24:$B$35,0)))</f>
        <v>2381.5241414399998</v>
      </c>
      <c r="R1254" s="22">
        <f>+SUM(O1254,MAX($E1254-20,0)*INDEX(Inputs!$F$24:$F$35,MATCH($D1254,Inputs!$B$24:$B$35,0)),MAX($F1254-20,0)*INDEX(Inputs!$G$24:$G$35,MATCH($D1254,Inputs!$B$24:$B$35,0)))</f>
        <v>1984.5260227631998</v>
      </c>
      <c r="S1254" s="22">
        <f>+SUM(P1254,MAX($E1254-20,0)*INDEX(Inputs!$F$24:$F$35,MATCH($D1254,Inputs!$B$24:$B$35,0)),MAX($F1254-20,0)*INDEX(Inputs!$G$24:$G$35,MATCH($D1254,Inputs!$B$24:$B$35,0)))</f>
        <v>1988.2022564919998</v>
      </c>
      <c r="U1254" s="19"/>
    </row>
    <row r="1255" spans="2:21" s="46" customFormat="1" x14ac:dyDescent="0.25">
      <c r="B1255" s="48" t="s">
        <v>202</v>
      </c>
      <c r="C1255" s="8">
        <v>2021</v>
      </c>
      <c r="D1255" s="37">
        <v>11</v>
      </c>
      <c r="E1255" s="49">
        <f>Data!J1255</f>
        <v>110</v>
      </c>
      <c r="F1255" s="49">
        <f>+Data!I1255</f>
        <v>109.624</v>
      </c>
      <c r="G1255" s="31">
        <f>+NEM!G1255</f>
        <v>36808.464699999997</v>
      </c>
      <c r="H1255" s="31">
        <f>NoSolar!E1255</f>
        <v>43287.591999999997</v>
      </c>
      <c r="I1255" s="31">
        <f>+NEM!M1255</f>
        <v>36808.464699999997</v>
      </c>
      <c r="J1255" s="31">
        <f>+NB.Hour!E1255</f>
        <v>37220.331899999997</v>
      </c>
      <c r="K1255" s="67">
        <v>0</v>
      </c>
      <c r="L1255" s="31">
        <f>+-MIN(NEM!G1255,0)</f>
        <v>0</v>
      </c>
      <c r="M1255" s="31">
        <f>NB.Hour!H1255</f>
        <v>411.86720000000003</v>
      </c>
      <c r="N1255" s="33">
        <f>NoSolar!H1255</f>
        <v>2014.2304160319998</v>
      </c>
      <c r="O1255" s="33">
        <f>+NEM!P1255</f>
        <v>1727.8789058811997</v>
      </c>
      <c r="P1255" s="33">
        <f>+NB.Hour!N1255</f>
        <v>1730.5090898203998</v>
      </c>
      <c r="Q1255" s="22">
        <f>+SUM(N1255,MAX($E1255-20,0)*INDEX(Inputs!$F$24:$F$35,MATCH($D1255,Inputs!$B$24:$B$35,0)),MAX($F1255-20,0)*INDEX(Inputs!$G$24:$G$35,MATCH($D1255,Inputs!$B$24:$B$35,0)))</f>
        <v>2505.7572160319996</v>
      </c>
      <c r="R1255" s="22">
        <f>+SUM(O1255,MAX($E1255-20,0)*INDEX(Inputs!$F$24:$F$35,MATCH($D1255,Inputs!$B$24:$B$35,0)),MAX($F1255-20,0)*INDEX(Inputs!$G$24:$G$35,MATCH($D1255,Inputs!$B$24:$B$35,0)))</f>
        <v>2219.4057058811995</v>
      </c>
      <c r="S1255" s="22">
        <f>+SUM(P1255,MAX($E1255-20,0)*INDEX(Inputs!$F$24:$F$35,MATCH($D1255,Inputs!$B$24:$B$35,0)),MAX($F1255-20,0)*INDEX(Inputs!$G$24:$G$35,MATCH($D1255,Inputs!$B$24:$B$35,0)))</f>
        <v>2222.0358898203999</v>
      </c>
      <c r="U1255" s="19"/>
    </row>
    <row r="1256" spans="2:21" s="46" customFormat="1" x14ac:dyDescent="0.25">
      <c r="B1256" s="48" t="s">
        <v>202</v>
      </c>
      <c r="C1256" s="8">
        <v>2021</v>
      </c>
      <c r="D1256" s="37">
        <v>12</v>
      </c>
      <c r="E1256" s="49">
        <f>Data!J1256</f>
        <v>110</v>
      </c>
      <c r="F1256" s="49">
        <f>+Data!I1256</f>
        <v>93.055999999999997</v>
      </c>
      <c r="G1256" s="31">
        <f>+NEM!G1256</f>
        <v>43176.030100000004</v>
      </c>
      <c r="H1256" s="31">
        <f>NoSolar!E1256</f>
        <v>45783.864000000001</v>
      </c>
      <c r="I1256" s="31">
        <f>+NEM!M1256</f>
        <v>43176.030100000004</v>
      </c>
      <c r="J1256" s="31">
        <f>+NB.Hour!E1256</f>
        <v>43228.484100000001</v>
      </c>
      <c r="K1256" s="67">
        <v>0</v>
      </c>
      <c r="L1256" s="31">
        <f>+-MIN(NEM!G1256,0)</f>
        <v>0</v>
      </c>
      <c r="M1256" s="31">
        <f>NB.Hour!H1256</f>
        <v>52.454000000000001</v>
      </c>
      <c r="N1256" s="33">
        <f>NoSolar!H1256</f>
        <v>2124.5556533439999</v>
      </c>
      <c r="O1256" s="33">
        <f>+NEM!P1256</f>
        <v>2009.2998262996</v>
      </c>
      <c r="P1256" s="33">
        <f>+NB.Hour!N1256</f>
        <v>2009.6347975435999</v>
      </c>
      <c r="Q1256" s="22">
        <f>+SUM(N1256,MAX($E1256-20,0)*INDEX(Inputs!$F$24:$F$35,MATCH($D1256,Inputs!$B$24:$B$35,0)),MAX($F1256-20,0)*INDEX(Inputs!$G$24:$G$35,MATCH($D1256,Inputs!$B$24:$B$35,0)))</f>
        <v>2542.3548533439998</v>
      </c>
      <c r="R1256" s="22">
        <f>+SUM(O1256,MAX($E1256-20,0)*INDEX(Inputs!$F$24:$F$35,MATCH($D1256,Inputs!$B$24:$B$35,0)),MAX($F1256-20,0)*INDEX(Inputs!$G$24:$G$35,MATCH($D1256,Inputs!$B$24:$B$35,0)))</f>
        <v>2427.0990262996002</v>
      </c>
      <c r="S1256" s="22">
        <f>+SUM(P1256,MAX($E1256-20,0)*INDEX(Inputs!$F$24:$F$35,MATCH($D1256,Inputs!$B$24:$B$35,0)),MAX($F1256-20,0)*INDEX(Inputs!$G$24:$G$35,MATCH($D1256,Inputs!$B$24:$B$35,0)))</f>
        <v>2427.4339975436001</v>
      </c>
      <c r="U1256" s="19"/>
    </row>
    <row r="1257" spans="2:21" s="46" customFormat="1" x14ac:dyDescent="0.25">
      <c r="B1257" s="48" t="s">
        <v>203</v>
      </c>
      <c r="C1257" s="8">
        <v>2021</v>
      </c>
      <c r="D1257" s="37">
        <v>1</v>
      </c>
      <c r="E1257" s="49">
        <f>Data!J1257</f>
        <v>270</v>
      </c>
      <c r="F1257" s="49">
        <f>+Data!I1257</f>
        <v>237.56800000000001</v>
      </c>
      <c r="G1257" s="31">
        <f>+NEM!G1257</f>
        <v>62159.827899999989</v>
      </c>
      <c r="H1257" s="31">
        <f>NoSolar!E1257</f>
        <v>66870.895999999993</v>
      </c>
      <c r="I1257" s="31">
        <f>+NEM!M1257</f>
        <v>62159.827899999989</v>
      </c>
      <c r="J1257" s="31">
        <f>+NB.Hour!E1257</f>
        <v>62202.514999999999</v>
      </c>
      <c r="K1257" s="67">
        <v>0</v>
      </c>
      <c r="L1257" s="31">
        <f>+-MIN(NEM!G1257,0)</f>
        <v>0</v>
      </c>
      <c r="M1257" s="31">
        <f>NB.Hour!H1257</f>
        <v>42.687100000000001</v>
      </c>
      <c r="N1257" s="33">
        <f>NoSolar!H1257</f>
        <v>3056.5181196159997</v>
      </c>
      <c r="O1257" s="33">
        <f>+NEM!P1257</f>
        <v>2848.3077538683992</v>
      </c>
      <c r="P1257" s="33">
        <f>+NB.Hour!N1257</f>
        <v>2848.5803536889998</v>
      </c>
      <c r="Q1257" s="22">
        <f>+SUM(N1257,MAX($E1257-20,0)*INDEX(Inputs!$F$24:$F$35,MATCH($D1257,Inputs!$B$24:$B$35,0)),MAX($F1257-20,0)*INDEX(Inputs!$G$24:$G$35,MATCH($D1257,Inputs!$B$24:$B$35,0)))</f>
        <v>4282.1957196160001</v>
      </c>
      <c r="R1257" s="22">
        <f>+SUM(O1257,MAX($E1257-20,0)*INDEX(Inputs!$F$24:$F$35,MATCH($D1257,Inputs!$B$24:$B$35,0)),MAX($F1257-20,0)*INDEX(Inputs!$G$24:$G$35,MATCH($D1257,Inputs!$B$24:$B$35,0)))</f>
        <v>4073.9853538683992</v>
      </c>
      <c r="S1257" s="22">
        <f>+SUM(P1257,MAX($E1257-20,0)*INDEX(Inputs!$F$24:$F$35,MATCH($D1257,Inputs!$B$24:$B$35,0)),MAX($F1257-20,0)*INDEX(Inputs!$G$24:$G$35,MATCH($D1257,Inputs!$B$24:$B$35,0)))</f>
        <v>4074.2579536889998</v>
      </c>
      <c r="U1257" s="19"/>
    </row>
    <row r="1258" spans="2:21" s="46" customFormat="1" x14ac:dyDescent="0.25">
      <c r="B1258" s="48" t="s">
        <v>203</v>
      </c>
      <c r="C1258" s="8">
        <v>2021</v>
      </c>
      <c r="D1258" s="37">
        <v>2</v>
      </c>
      <c r="E1258" s="49">
        <f>Data!J1258</f>
        <v>270</v>
      </c>
      <c r="F1258" s="49">
        <f>+Data!I1258</f>
        <v>152.03200000000001</v>
      </c>
      <c r="G1258" s="31">
        <f>+NEM!G1258</f>
        <v>51605.113399999995</v>
      </c>
      <c r="H1258" s="31">
        <f>NoSolar!E1258</f>
        <v>57869.84</v>
      </c>
      <c r="I1258" s="31">
        <f>+NEM!M1258</f>
        <v>51605.113399999995</v>
      </c>
      <c r="J1258" s="31">
        <f>+NB.Hour!E1258</f>
        <v>51913.228000000003</v>
      </c>
      <c r="K1258" s="67">
        <v>0</v>
      </c>
      <c r="L1258" s="31">
        <f>+-MIN(NEM!G1258,0)</f>
        <v>0</v>
      </c>
      <c r="M1258" s="31">
        <f>NB.Hour!H1258</f>
        <v>308.1146</v>
      </c>
      <c r="N1258" s="33">
        <f>NoSolar!H1258</f>
        <v>2658.7074486399997</v>
      </c>
      <c r="O1258" s="33">
        <f>+NEM!P1258</f>
        <v>2381.8315918263997</v>
      </c>
      <c r="P1258" s="33">
        <f>+NB.Hour!N1258</f>
        <v>2383.7992116619998</v>
      </c>
      <c r="Q1258" s="22">
        <f>+SUM(N1258,MAX($E1258-20,0)*INDEX(Inputs!$F$24:$F$35,MATCH($D1258,Inputs!$B$24:$B$35,0)),MAX($F1258-20,0)*INDEX(Inputs!$G$24:$G$35,MATCH($D1258,Inputs!$B$24:$B$35,0)))</f>
        <v>3503.74984864</v>
      </c>
      <c r="R1258" s="22">
        <f>+SUM(O1258,MAX($E1258-20,0)*INDEX(Inputs!$F$24:$F$35,MATCH($D1258,Inputs!$B$24:$B$35,0)),MAX($F1258-20,0)*INDEX(Inputs!$G$24:$G$35,MATCH($D1258,Inputs!$B$24:$B$35,0)))</f>
        <v>3226.8739918264</v>
      </c>
      <c r="S1258" s="22">
        <f>+SUM(P1258,MAX($E1258-20,0)*INDEX(Inputs!$F$24:$F$35,MATCH($D1258,Inputs!$B$24:$B$35,0)),MAX($F1258-20,0)*INDEX(Inputs!$G$24:$G$35,MATCH($D1258,Inputs!$B$24:$B$35,0)))</f>
        <v>3228.8416116620001</v>
      </c>
      <c r="U1258" s="19"/>
    </row>
    <row r="1259" spans="2:21" s="46" customFormat="1" x14ac:dyDescent="0.25">
      <c r="B1259" s="48" t="s">
        <v>203</v>
      </c>
      <c r="C1259" s="8">
        <v>2021</v>
      </c>
      <c r="D1259" s="37">
        <v>3</v>
      </c>
      <c r="E1259" s="49">
        <f>Data!J1259</f>
        <v>270</v>
      </c>
      <c r="F1259" s="49">
        <f>+Data!I1259</f>
        <v>133.696</v>
      </c>
      <c r="G1259" s="31">
        <f>+NEM!G1259</f>
        <v>35947.087</v>
      </c>
      <c r="H1259" s="31">
        <f>NoSolar!E1259</f>
        <v>47917.856</v>
      </c>
      <c r="I1259" s="31">
        <f>+NEM!M1259</f>
        <v>35947.087</v>
      </c>
      <c r="J1259" s="31">
        <f>+NB.Hour!E1259</f>
        <v>37588.160100000001</v>
      </c>
      <c r="K1259" s="67">
        <v>0</v>
      </c>
      <c r="L1259" s="31">
        <f>+-MIN(NEM!G1259,0)</f>
        <v>0</v>
      </c>
      <c r="M1259" s="31">
        <f>NB.Hour!H1259</f>
        <v>1641.0731000000001</v>
      </c>
      <c r="N1259" s="33">
        <f>NoSolar!H1259</f>
        <v>2218.8695637760002</v>
      </c>
      <c r="O1259" s="33">
        <f>+NEM!P1259</f>
        <v>1689.809457052</v>
      </c>
      <c r="P1259" s="33">
        <f>+NB.Hour!N1259</f>
        <v>1700.2893498685999</v>
      </c>
      <c r="Q1259" s="22">
        <f>+SUM(N1259,MAX($E1259-20,0)*INDEX(Inputs!$F$24:$F$35,MATCH($D1259,Inputs!$B$24:$B$35,0)),MAX($F1259-20,0)*INDEX(Inputs!$G$24:$G$35,MATCH($D1259,Inputs!$B$24:$B$35,0)))</f>
        <v>2982.3167637760002</v>
      </c>
      <c r="R1259" s="22">
        <f>+SUM(O1259,MAX($E1259-20,0)*INDEX(Inputs!$F$24:$F$35,MATCH($D1259,Inputs!$B$24:$B$35,0)),MAX($F1259-20,0)*INDEX(Inputs!$G$24:$G$35,MATCH($D1259,Inputs!$B$24:$B$35,0)))</f>
        <v>2453.2566570519998</v>
      </c>
      <c r="S1259" s="22">
        <f>+SUM(P1259,MAX($E1259-20,0)*INDEX(Inputs!$F$24:$F$35,MATCH($D1259,Inputs!$B$24:$B$35,0)),MAX($F1259-20,0)*INDEX(Inputs!$G$24:$G$35,MATCH($D1259,Inputs!$B$24:$B$35,0)))</f>
        <v>2463.7365498685999</v>
      </c>
      <c r="U1259" s="19"/>
    </row>
    <row r="1260" spans="2:21" s="46" customFormat="1" x14ac:dyDescent="0.25">
      <c r="B1260" s="48" t="s">
        <v>203</v>
      </c>
      <c r="C1260" s="8">
        <v>2021</v>
      </c>
      <c r="D1260" s="37">
        <v>4</v>
      </c>
      <c r="E1260" s="49">
        <f>Data!J1260</f>
        <v>270</v>
      </c>
      <c r="F1260" s="49">
        <f>+Data!I1260</f>
        <v>117.952</v>
      </c>
      <c r="G1260" s="31">
        <f>+NEM!G1260</f>
        <v>22795.262300000002</v>
      </c>
      <c r="H1260" s="31">
        <f>NoSolar!E1260</f>
        <v>36789.68</v>
      </c>
      <c r="I1260" s="31">
        <f>+NEM!M1260</f>
        <v>22795.262300000002</v>
      </c>
      <c r="J1260" s="31">
        <f>+NB.Hour!E1260</f>
        <v>25588.2395</v>
      </c>
      <c r="K1260" s="67">
        <v>0</v>
      </c>
      <c r="L1260" s="31">
        <f>+-MIN(NEM!G1260,0)</f>
        <v>0</v>
      </c>
      <c r="M1260" s="31">
        <f>NB.Hour!H1260</f>
        <v>2792.9771999999998</v>
      </c>
      <c r="N1260" s="33">
        <f>NoSolar!H1260</f>
        <v>1727.0486972799999</v>
      </c>
      <c r="O1260" s="33">
        <f>+NEM!P1260</f>
        <v>1108.5514126108001</v>
      </c>
      <c r="P1260" s="33">
        <f>+NB.Hour!N1260</f>
        <v>1126.3873650099997</v>
      </c>
      <c r="Q1260" s="22">
        <f>+SUM(N1260,MAX($E1260-20,0)*INDEX(Inputs!$F$24:$F$35,MATCH($D1260,Inputs!$B$24:$B$35,0)),MAX($F1260-20,0)*INDEX(Inputs!$G$24:$G$35,MATCH($D1260,Inputs!$B$24:$B$35,0)))</f>
        <v>2420.4350972799998</v>
      </c>
      <c r="R1260" s="22">
        <f>+SUM(O1260,MAX($E1260-20,0)*INDEX(Inputs!$F$24:$F$35,MATCH($D1260,Inputs!$B$24:$B$35,0)),MAX($F1260-20,0)*INDEX(Inputs!$G$24:$G$35,MATCH($D1260,Inputs!$B$24:$B$35,0)))</f>
        <v>1801.9378126108002</v>
      </c>
      <c r="S1260" s="22">
        <f>+SUM(P1260,MAX($E1260-20,0)*INDEX(Inputs!$F$24:$F$35,MATCH($D1260,Inputs!$B$24:$B$35,0)),MAX($F1260-20,0)*INDEX(Inputs!$G$24:$G$35,MATCH($D1260,Inputs!$B$24:$B$35,0)))</f>
        <v>1819.7737650099998</v>
      </c>
      <c r="U1260" s="19"/>
    </row>
    <row r="1261" spans="2:21" s="46" customFormat="1" x14ac:dyDescent="0.25">
      <c r="B1261" s="48" t="s">
        <v>203</v>
      </c>
      <c r="C1261" s="8">
        <v>2021</v>
      </c>
      <c r="D1261" s="37">
        <v>5</v>
      </c>
      <c r="E1261" s="49">
        <f>Data!J1261</f>
        <v>270</v>
      </c>
      <c r="F1261" s="49">
        <f>+Data!I1261</f>
        <v>136.49600000000001</v>
      </c>
      <c r="G1261" s="31">
        <f>+NEM!G1261</f>
        <v>20034.171800000004</v>
      </c>
      <c r="H1261" s="31">
        <f>NoSolar!E1261</f>
        <v>34666.688000000002</v>
      </c>
      <c r="I1261" s="31">
        <f>+NEM!M1261</f>
        <v>20034.171800000004</v>
      </c>
      <c r="J1261" s="31">
        <f>+NB.Hour!E1261</f>
        <v>22131.6669</v>
      </c>
      <c r="K1261" s="67">
        <v>0</v>
      </c>
      <c r="L1261" s="31">
        <f>+-MIN(NEM!G1261,0)</f>
        <v>0</v>
      </c>
      <c r="M1261" s="31">
        <f>NB.Hour!H1261</f>
        <v>2097.4951000000001</v>
      </c>
      <c r="N1261" s="33">
        <f>NoSolar!H1261</f>
        <v>1633.220942848</v>
      </c>
      <c r="O1261" s="33">
        <f>+NEM!P1261</f>
        <v>986.5222568728002</v>
      </c>
      <c r="P1261" s="33">
        <f>+NB.Hour!N1261</f>
        <v>999.91686058139987</v>
      </c>
      <c r="Q1261" s="22">
        <f>+SUM(N1261,MAX($E1261-20,0)*INDEX(Inputs!$F$24:$F$35,MATCH($D1261,Inputs!$B$24:$B$35,0)),MAX($F1261-20,0)*INDEX(Inputs!$G$24:$G$35,MATCH($D1261,Inputs!$B$24:$B$35,0)))</f>
        <v>2409.1281428480002</v>
      </c>
      <c r="R1261" s="22">
        <f>+SUM(O1261,MAX($E1261-20,0)*INDEX(Inputs!$F$24:$F$35,MATCH($D1261,Inputs!$B$24:$B$35,0)),MAX($F1261-20,0)*INDEX(Inputs!$G$24:$G$35,MATCH($D1261,Inputs!$B$24:$B$35,0)))</f>
        <v>1762.4294568728003</v>
      </c>
      <c r="S1261" s="22">
        <f>+SUM(P1261,MAX($E1261-20,0)*INDEX(Inputs!$F$24:$F$35,MATCH($D1261,Inputs!$B$24:$B$35,0)),MAX($F1261-20,0)*INDEX(Inputs!$G$24:$G$35,MATCH($D1261,Inputs!$B$24:$B$35,0)))</f>
        <v>1775.8240605813999</v>
      </c>
      <c r="U1261" s="19"/>
    </row>
    <row r="1262" spans="2:21" s="46" customFormat="1" x14ac:dyDescent="0.25">
      <c r="B1262" s="48" t="s">
        <v>203</v>
      </c>
      <c r="C1262" s="8">
        <v>2021</v>
      </c>
      <c r="D1262" s="37">
        <v>6</v>
      </c>
      <c r="E1262" s="49">
        <f>Data!J1262</f>
        <v>270</v>
      </c>
      <c r="F1262" s="49">
        <f>+Data!I1262</f>
        <v>102.88</v>
      </c>
      <c r="G1262" s="31">
        <f>+NEM!G1262</f>
        <v>20903.509400000003</v>
      </c>
      <c r="H1262" s="31">
        <f>NoSolar!E1262</f>
        <v>36714.864000000001</v>
      </c>
      <c r="I1262" s="31">
        <f>+NEM!M1262</f>
        <v>20903.509400000003</v>
      </c>
      <c r="J1262" s="31">
        <f>+NB.Hour!E1262</f>
        <v>22266.609</v>
      </c>
      <c r="K1262" s="67">
        <v>0</v>
      </c>
      <c r="L1262" s="31">
        <f>+-MIN(NEM!G1262,0)</f>
        <v>0</v>
      </c>
      <c r="M1262" s="31">
        <f>NB.Hour!H1262</f>
        <v>1363.0996</v>
      </c>
      <c r="N1262" s="33">
        <f>NoSolar!H1262</f>
        <v>1901.6693146240002</v>
      </c>
      <c r="O1262" s="33">
        <f>+NEM!P1262</f>
        <v>1131.4033639304002</v>
      </c>
      <c r="P1262" s="33">
        <f>+NB.Hour!N1262</f>
        <v>1146.2693281680001</v>
      </c>
      <c r="Q1262" s="22">
        <f>+SUM(N1262,MAX($E1262-20,0)*INDEX(Inputs!$F$24:$F$35,MATCH($D1262,Inputs!$B$24:$B$35,0)),MAX($F1262-20,0)*INDEX(Inputs!$G$24:$G$35,MATCH($D1262,Inputs!$B$24:$B$35,0)))</f>
        <v>2661.4221146240002</v>
      </c>
      <c r="R1262" s="22">
        <f>+SUM(O1262,MAX($E1262-20,0)*INDEX(Inputs!$F$24:$F$35,MATCH($D1262,Inputs!$B$24:$B$35,0)),MAX($F1262-20,0)*INDEX(Inputs!$G$24:$G$35,MATCH($D1262,Inputs!$B$24:$B$35,0)))</f>
        <v>1891.1561639304002</v>
      </c>
      <c r="S1262" s="22">
        <f>+SUM(P1262,MAX($E1262-20,0)*INDEX(Inputs!$F$24:$F$35,MATCH($D1262,Inputs!$B$24:$B$35,0)),MAX($F1262-20,0)*INDEX(Inputs!$G$24:$G$35,MATCH($D1262,Inputs!$B$24:$B$35,0)))</f>
        <v>1906.0221281680001</v>
      </c>
      <c r="U1262" s="19"/>
    </row>
    <row r="1263" spans="2:21" s="46" customFormat="1" x14ac:dyDescent="0.25">
      <c r="B1263" s="48" t="s">
        <v>203</v>
      </c>
      <c r="C1263" s="8">
        <v>2021</v>
      </c>
      <c r="D1263" s="37">
        <v>7</v>
      </c>
      <c r="E1263" s="49">
        <f>Data!J1263</f>
        <v>270</v>
      </c>
      <c r="F1263" s="49">
        <f>+Data!I1263</f>
        <v>132.06399999999999</v>
      </c>
      <c r="G1263" s="31">
        <f>+NEM!G1263</f>
        <v>25821.907599999999</v>
      </c>
      <c r="H1263" s="31">
        <f>NoSolar!E1263</f>
        <v>39815.743999999999</v>
      </c>
      <c r="I1263" s="31">
        <f>+NEM!M1263</f>
        <v>25821.907599999999</v>
      </c>
      <c r="J1263" s="31">
        <f>+NB.Hour!E1263</f>
        <v>26019.7726</v>
      </c>
      <c r="K1263" s="67">
        <v>0</v>
      </c>
      <c r="L1263" s="31">
        <f>+-MIN(NEM!G1263,0)</f>
        <v>0</v>
      </c>
      <c r="M1263" s="31">
        <f>NB.Hour!H1263</f>
        <v>197.86499999999899</v>
      </c>
      <c r="N1263" s="33">
        <f>NoSolar!H1263</f>
        <v>2052.7317847040003</v>
      </c>
      <c r="O1263" s="33">
        <f>+NEM!P1263</f>
        <v>1371.0080506416</v>
      </c>
      <c r="P1263" s="33">
        <f>+NB.Hour!N1263</f>
        <v>1373.1659663316</v>
      </c>
      <c r="Q1263" s="22">
        <f>+SUM(N1263,MAX($E1263-20,0)*INDEX(Inputs!$F$24:$F$35,MATCH($D1263,Inputs!$B$24:$B$35,0)),MAX($F1263-20,0)*INDEX(Inputs!$G$24:$G$35,MATCH($D1263,Inputs!$B$24:$B$35,0)))</f>
        <v>2989.339624704</v>
      </c>
      <c r="R1263" s="22">
        <f>+SUM(O1263,MAX($E1263-20,0)*INDEX(Inputs!$F$24:$F$35,MATCH($D1263,Inputs!$B$24:$B$35,0)),MAX($F1263-20,0)*INDEX(Inputs!$G$24:$G$35,MATCH($D1263,Inputs!$B$24:$B$35,0)))</f>
        <v>2307.6158906415999</v>
      </c>
      <c r="S1263" s="22">
        <f>+SUM(P1263,MAX($E1263-20,0)*INDEX(Inputs!$F$24:$F$35,MATCH($D1263,Inputs!$B$24:$B$35,0)),MAX($F1263-20,0)*INDEX(Inputs!$G$24:$G$35,MATCH($D1263,Inputs!$B$24:$B$35,0)))</f>
        <v>2309.7738063316001</v>
      </c>
      <c r="U1263" s="19"/>
    </row>
    <row r="1264" spans="2:21" s="46" customFormat="1" x14ac:dyDescent="0.25">
      <c r="B1264" s="48" t="s">
        <v>203</v>
      </c>
      <c r="C1264" s="8">
        <v>2021</v>
      </c>
      <c r="D1264" s="37">
        <v>8</v>
      </c>
      <c r="E1264" s="49">
        <f>Data!J1264</f>
        <v>270</v>
      </c>
      <c r="F1264" s="49">
        <f>+Data!I1264</f>
        <v>92.4</v>
      </c>
      <c r="G1264" s="31">
        <f>+NEM!G1264</f>
        <v>21880.346100000002</v>
      </c>
      <c r="H1264" s="31">
        <f>NoSolar!E1264</f>
        <v>35310.288</v>
      </c>
      <c r="I1264" s="31">
        <f>+NEM!M1264</f>
        <v>21880.346100000002</v>
      </c>
      <c r="J1264" s="31">
        <f>+NB.Hour!E1264</f>
        <v>22592.598399999999</v>
      </c>
      <c r="K1264" s="67">
        <v>0</v>
      </c>
      <c r="L1264" s="31">
        <f>+-MIN(NEM!G1264,0)</f>
        <v>0</v>
      </c>
      <c r="M1264" s="31">
        <f>NB.Hour!H1264</f>
        <v>712.25229999999999</v>
      </c>
      <c r="N1264" s="33">
        <f>NoSolar!H1264</f>
        <v>1833.243990208</v>
      </c>
      <c r="O1264" s="33">
        <f>+NEM!P1264</f>
        <v>1178.9909406076001</v>
      </c>
      <c r="P1264" s="33">
        <f>+NB.Hour!N1264</f>
        <v>1186.7587641913999</v>
      </c>
      <c r="Q1264" s="22">
        <f>+SUM(N1264,MAX($E1264-20,0)*INDEX(Inputs!$F$24:$F$35,MATCH($D1264,Inputs!$B$24:$B$35,0)),MAX($F1264-20,0)*INDEX(Inputs!$G$24:$G$35,MATCH($D1264,Inputs!$B$24:$B$35,0)))</f>
        <v>2529.4879902080002</v>
      </c>
      <c r="R1264" s="22">
        <f>+SUM(O1264,MAX($E1264-20,0)*INDEX(Inputs!$F$24:$F$35,MATCH($D1264,Inputs!$B$24:$B$35,0)),MAX($F1264-20,0)*INDEX(Inputs!$G$24:$G$35,MATCH($D1264,Inputs!$B$24:$B$35,0)))</f>
        <v>1875.2349406076</v>
      </c>
      <c r="S1264" s="22">
        <f>+SUM(P1264,MAX($E1264-20,0)*INDEX(Inputs!$F$24:$F$35,MATCH($D1264,Inputs!$B$24:$B$35,0)),MAX($F1264-20,0)*INDEX(Inputs!$G$24:$G$35,MATCH($D1264,Inputs!$B$24:$B$35,0)))</f>
        <v>1883.0027641913998</v>
      </c>
      <c r="U1264" s="19"/>
    </row>
    <row r="1265" spans="2:21" s="46" customFormat="1" x14ac:dyDescent="0.25">
      <c r="B1265" s="48" t="s">
        <v>203</v>
      </c>
      <c r="C1265" s="8">
        <v>2021</v>
      </c>
      <c r="D1265" s="37">
        <v>9</v>
      </c>
      <c r="E1265" s="49">
        <f>Data!J1265</f>
        <v>270</v>
      </c>
      <c r="F1265" s="49">
        <f>+Data!I1265</f>
        <v>95.68</v>
      </c>
      <c r="G1265" s="31">
        <f>+NEM!G1265</f>
        <v>19918.360799999999</v>
      </c>
      <c r="H1265" s="31">
        <f>NoSolar!E1265</f>
        <v>31330.351999999999</v>
      </c>
      <c r="I1265" s="31">
        <f>+NEM!M1265</f>
        <v>19918.360799999999</v>
      </c>
      <c r="J1265" s="31">
        <f>+NB.Hour!E1265</f>
        <v>20952.556999999997</v>
      </c>
      <c r="K1265" s="67">
        <v>0</v>
      </c>
      <c r="L1265" s="31">
        <f>+-MIN(NEM!G1265,0)</f>
        <v>0</v>
      </c>
      <c r="M1265" s="31">
        <f>NB.Hour!H1265</f>
        <v>1034.1962000000001</v>
      </c>
      <c r="N1265" s="33">
        <f>NoSolar!H1265</f>
        <v>1485.7682369919999</v>
      </c>
      <c r="O1265" s="33">
        <f>+NEM!P1265</f>
        <v>981.40387391679997</v>
      </c>
      <c r="P1265" s="33">
        <f>+NB.Hour!N1265</f>
        <v>988.00825084999997</v>
      </c>
      <c r="Q1265" s="22">
        <f>+SUM(N1265,MAX($E1265-20,0)*INDEX(Inputs!$F$24:$F$35,MATCH($D1265,Inputs!$B$24:$B$35,0)),MAX($F1265-20,0)*INDEX(Inputs!$G$24:$G$35,MATCH($D1265,Inputs!$B$24:$B$35,0)))</f>
        <v>2080.0442369920002</v>
      </c>
      <c r="R1265" s="22">
        <f>+SUM(O1265,MAX($E1265-20,0)*INDEX(Inputs!$F$24:$F$35,MATCH($D1265,Inputs!$B$24:$B$35,0)),MAX($F1265-20,0)*INDEX(Inputs!$G$24:$G$35,MATCH($D1265,Inputs!$B$24:$B$35,0)))</f>
        <v>1575.6798739168</v>
      </c>
      <c r="S1265" s="22">
        <f>+SUM(P1265,MAX($E1265-20,0)*INDEX(Inputs!$F$24:$F$35,MATCH($D1265,Inputs!$B$24:$B$35,0)),MAX($F1265-20,0)*INDEX(Inputs!$G$24:$G$35,MATCH($D1265,Inputs!$B$24:$B$35,0)))</f>
        <v>1582.28425085</v>
      </c>
      <c r="U1265" s="19"/>
    </row>
    <row r="1266" spans="2:21" s="46" customFormat="1" x14ac:dyDescent="0.25">
      <c r="B1266" s="48" t="s">
        <v>203</v>
      </c>
      <c r="C1266" s="8">
        <v>2021</v>
      </c>
      <c r="D1266" s="37">
        <v>10</v>
      </c>
      <c r="E1266" s="49">
        <f>Data!J1266</f>
        <v>270</v>
      </c>
      <c r="F1266" s="49">
        <f>+Data!I1266</f>
        <v>95.024000000000001</v>
      </c>
      <c r="G1266" s="31">
        <f>+NEM!G1266</f>
        <v>26615.152099999999</v>
      </c>
      <c r="H1266" s="31">
        <f>NoSolar!E1266</f>
        <v>34649.936000000002</v>
      </c>
      <c r="I1266" s="31">
        <f>+NEM!M1266</f>
        <v>26615.152099999999</v>
      </c>
      <c r="J1266" s="31">
        <f>+NB.Hour!E1266</f>
        <v>27492.748100000001</v>
      </c>
      <c r="K1266" s="67">
        <v>0</v>
      </c>
      <c r="L1266" s="31">
        <f>+-MIN(NEM!G1266,0)</f>
        <v>0</v>
      </c>
      <c r="M1266" s="31">
        <f>NB.Hour!H1266</f>
        <v>877.596</v>
      </c>
      <c r="N1266" s="33">
        <f>NoSolar!H1266</f>
        <v>1632.480571456</v>
      </c>
      <c r="O1266" s="33">
        <f>+NEM!P1266</f>
        <v>1277.3752622115999</v>
      </c>
      <c r="P1266" s="33">
        <f>+NB.Hour!N1266</f>
        <v>1282.9795902676001</v>
      </c>
      <c r="Q1266" s="22">
        <f>+SUM(N1266,MAX($E1266-20,0)*INDEX(Inputs!$F$24:$F$35,MATCH($D1266,Inputs!$B$24:$B$35,0)),MAX($F1266-20,0)*INDEX(Inputs!$G$24:$G$35,MATCH($D1266,Inputs!$B$24:$B$35,0)))</f>
        <v>2223.8373714560003</v>
      </c>
      <c r="R1266" s="22">
        <f>+SUM(O1266,MAX($E1266-20,0)*INDEX(Inputs!$F$24:$F$35,MATCH($D1266,Inputs!$B$24:$B$35,0)),MAX($F1266-20,0)*INDEX(Inputs!$G$24:$G$35,MATCH($D1266,Inputs!$B$24:$B$35,0)))</f>
        <v>1868.7320622115999</v>
      </c>
      <c r="S1266" s="22">
        <f>+SUM(P1266,MAX($E1266-20,0)*INDEX(Inputs!$F$24:$F$35,MATCH($D1266,Inputs!$B$24:$B$35,0)),MAX($F1266-20,0)*INDEX(Inputs!$G$24:$G$35,MATCH($D1266,Inputs!$B$24:$B$35,0)))</f>
        <v>1874.3363902676001</v>
      </c>
      <c r="U1266" s="19"/>
    </row>
    <row r="1267" spans="2:21" s="46" customFormat="1" x14ac:dyDescent="0.25">
      <c r="B1267" s="48" t="s">
        <v>203</v>
      </c>
      <c r="C1267" s="8">
        <v>2021</v>
      </c>
      <c r="D1267" s="37">
        <v>11</v>
      </c>
      <c r="E1267" s="49">
        <f>Data!J1267</f>
        <v>270</v>
      </c>
      <c r="F1267" s="49">
        <f>+Data!I1267</f>
        <v>158.096</v>
      </c>
      <c r="G1267" s="31">
        <f>+NEM!G1267</f>
        <v>42224.605299999996</v>
      </c>
      <c r="H1267" s="31">
        <f>NoSolar!E1267</f>
        <v>47593.887999999999</v>
      </c>
      <c r="I1267" s="31">
        <f>+NEM!M1267</f>
        <v>42224.605299999996</v>
      </c>
      <c r="J1267" s="31">
        <f>+NB.Hour!E1267</f>
        <v>42428.765499999994</v>
      </c>
      <c r="K1267" s="67">
        <v>0</v>
      </c>
      <c r="L1267" s="31">
        <f>+-MIN(NEM!G1267,0)</f>
        <v>0</v>
      </c>
      <c r="M1267" s="31">
        <f>NB.Hour!H1267</f>
        <v>204.1602</v>
      </c>
      <c r="N1267" s="33">
        <f>NoSolar!H1267</f>
        <v>2204.5514740479998</v>
      </c>
      <c r="O1267" s="33">
        <f>+NEM!P1267</f>
        <v>1967.2506558387997</v>
      </c>
      <c r="P1267" s="33">
        <f>+NB.Hour!N1267</f>
        <v>1968.5544228759998</v>
      </c>
      <c r="Q1267" s="22">
        <f>+SUM(N1267,MAX($E1267-20,0)*INDEX(Inputs!$F$24:$F$35,MATCH($D1267,Inputs!$B$24:$B$35,0)),MAX($F1267-20,0)*INDEX(Inputs!$G$24:$G$35,MATCH($D1267,Inputs!$B$24:$B$35,0)))</f>
        <v>3076.5786740479998</v>
      </c>
      <c r="R1267" s="22">
        <f>+SUM(O1267,MAX($E1267-20,0)*INDEX(Inputs!$F$24:$F$35,MATCH($D1267,Inputs!$B$24:$B$35,0)),MAX($F1267-20,0)*INDEX(Inputs!$G$24:$G$35,MATCH($D1267,Inputs!$B$24:$B$35,0)))</f>
        <v>2839.2778558387995</v>
      </c>
      <c r="S1267" s="22">
        <f>+SUM(P1267,MAX($E1267-20,0)*INDEX(Inputs!$F$24:$F$35,MATCH($D1267,Inputs!$B$24:$B$35,0)),MAX($F1267-20,0)*INDEX(Inputs!$G$24:$G$35,MATCH($D1267,Inputs!$B$24:$B$35,0)))</f>
        <v>2840.581622876</v>
      </c>
      <c r="U1267" s="19"/>
    </row>
    <row r="1268" spans="2:21" s="46" customFormat="1" x14ac:dyDescent="0.25">
      <c r="B1268" s="48" t="s">
        <v>203</v>
      </c>
      <c r="C1268" s="8">
        <v>2021</v>
      </c>
      <c r="D1268" s="37">
        <v>12</v>
      </c>
      <c r="E1268" s="49">
        <f>Data!J1268</f>
        <v>235</v>
      </c>
      <c r="F1268" s="49">
        <f>+Data!I1268</f>
        <v>172.352</v>
      </c>
      <c r="G1268" s="31">
        <f>+NEM!G1268</f>
        <v>67080.3649</v>
      </c>
      <c r="H1268" s="31">
        <f>NoSolar!E1268</f>
        <v>69966.784</v>
      </c>
      <c r="I1268" s="31">
        <f>+NEM!M1268</f>
        <v>67080.3649</v>
      </c>
      <c r="J1268" s="31">
        <f>+NB.Hour!E1268</f>
        <v>67115.407300000006</v>
      </c>
      <c r="K1268" s="67">
        <v>0</v>
      </c>
      <c r="L1268" s="31">
        <f>+-MIN(NEM!G1268,0)</f>
        <v>0</v>
      </c>
      <c r="M1268" s="31">
        <f>NB.Hour!H1268</f>
        <v>35.042400000000001</v>
      </c>
      <c r="N1268" s="33">
        <f>NoSolar!H1268</f>
        <v>3193.3439856639998</v>
      </c>
      <c r="O1268" s="33">
        <f>+NEM!P1268</f>
        <v>3065.7758071203998</v>
      </c>
      <c r="P1268" s="33">
        <f>+NB.Hour!N1268</f>
        <v>3065.9995878867999</v>
      </c>
      <c r="Q1268" s="22">
        <f>+SUM(N1268,MAX($E1268-20,0)*INDEX(Inputs!$F$24:$F$35,MATCH($D1268,Inputs!$B$24:$B$35,0)),MAX($F1268-20,0)*INDEX(Inputs!$G$24:$G$35,MATCH($D1268,Inputs!$B$24:$B$35,0)))</f>
        <v>4092.7603856639998</v>
      </c>
      <c r="R1268" s="22">
        <f>+SUM(O1268,MAX($E1268-20,0)*INDEX(Inputs!$F$24:$F$35,MATCH($D1268,Inputs!$B$24:$B$35,0)),MAX($F1268-20,0)*INDEX(Inputs!$G$24:$G$35,MATCH($D1268,Inputs!$B$24:$B$35,0)))</f>
        <v>3965.1922071203999</v>
      </c>
      <c r="S1268" s="22">
        <f>+SUM(P1268,MAX($E1268-20,0)*INDEX(Inputs!$F$24:$F$35,MATCH($D1268,Inputs!$B$24:$B$35,0)),MAX($F1268-20,0)*INDEX(Inputs!$G$24:$G$35,MATCH($D1268,Inputs!$B$24:$B$35,0)))</f>
        <v>3965.4159878867995</v>
      </c>
      <c r="U1268" s="19"/>
    </row>
    <row r="1269" spans="2:21" s="46" customFormat="1" x14ac:dyDescent="0.25">
      <c r="B1269" s="48" t="s">
        <v>204</v>
      </c>
      <c r="C1269" s="8">
        <v>2021</v>
      </c>
      <c r="D1269" s="37">
        <v>1</v>
      </c>
      <c r="E1269" s="49">
        <f>Data!J1269</f>
        <v>55</v>
      </c>
      <c r="F1269" s="49">
        <f>+Data!I1269</f>
        <v>13.103999999999999</v>
      </c>
      <c r="G1269" s="31">
        <f>+NEM!G1269</f>
        <v>3792.4258</v>
      </c>
      <c r="H1269" s="31">
        <f>NoSolar!E1269</f>
        <v>4410.232</v>
      </c>
      <c r="I1269" s="31">
        <f>+NEM!M1269</f>
        <v>3792.4258</v>
      </c>
      <c r="J1269" s="31">
        <f>+NB.Hour!E1269</f>
        <v>3804.3101999999999</v>
      </c>
      <c r="K1269" s="67">
        <v>0</v>
      </c>
      <c r="L1269" s="31">
        <f>+-MIN(NEM!G1269,0)</f>
        <v>0</v>
      </c>
      <c r="M1269" s="31">
        <f>NB.Hour!H1269</f>
        <v>11.884399999999999</v>
      </c>
      <c r="N1269" s="33">
        <f>NoSolar!H1269</f>
        <v>296.00661347200003</v>
      </c>
      <c r="O1269" s="33">
        <f>+NEM!P1269</f>
        <v>268.7020506568</v>
      </c>
      <c r="P1269" s="33">
        <f>+NB.Hour!N1269</f>
        <v>268.77794443519997</v>
      </c>
      <c r="Q1269" s="22">
        <f>+SUM(N1269,MAX($E1269-20,0)*INDEX(Inputs!$F$24:$F$35,MATCH($D1269,Inputs!$B$24:$B$35,0)),MAX($F1269-20,0)*INDEX(Inputs!$G$24:$G$35,MATCH($D1269,Inputs!$B$24:$B$35,0)))</f>
        <v>332.05661347200004</v>
      </c>
      <c r="R1269" s="22">
        <f>+SUM(O1269,MAX($E1269-20,0)*INDEX(Inputs!$F$24:$F$35,MATCH($D1269,Inputs!$B$24:$B$35,0)),MAX($F1269-20,0)*INDEX(Inputs!$G$24:$G$35,MATCH($D1269,Inputs!$B$24:$B$35,0)))</f>
        <v>304.75205065680001</v>
      </c>
      <c r="S1269" s="22">
        <f>+SUM(P1269,MAX($E1269-20,0)*INDEX(Inputs!$F$24:$F$35,MATCH($D1269,Inputs!$B$24:$B$35,0)),MAX($F1269-20,0)*INDEX(Inputs!$G$24:$G$35,MATCH($D1269,Inputs!$B$24:$B$35,0)))</f>
        <v>304.82794443519998</v>
      </c>
      <c r="U1269" s="19"/>
    </row>
    <row r="1270" spans="2:21" s="46" customFormat="1" x14ac:dyDescent="0.25">
      <c r="B1270" s="48" t="s">
        <v>204</v>
      </c>
      <c r="C1270" s="8">
        <v>2021</v>
      </c>
      <c r="D1270" s="37">
        <v>2</v>
      </c>
      <c r="E1270" s="49">
        <f>Data!J1270</f>
        <v>55</v>
      </c>
      <c r="F1270" s="49">
        <f>+Data!I1270</f>
        <v>14.087999999999999</v>
      </c>
      <c r="G1270" s="31">
        <f>+NEM!G1270</f>
        <v>3491.1513</v>
      </c>
      <c r="H1270" s="31">
        <f>NoSolar!E1270</f>
        <v>4160.12</v>
      </c>
      <c r="I1270" s="31">
        <f>+NEM!M1270</f>
        <v>3491.1513</v>
      </c>
      <c r="J1270" s="31">
        <f>+NB.Hour!E1270</f>
        <v>3498.2516000000001</v>
      </c>
      <c r="K1270" s="67">
        <v>0</v>
      </c>
      <c r="L1270" s="31">
        <f>+-MIN(NEM!G1270,0)</f>
        <v>0</v>
      </c>
      <c r="M1270" s="31">
        <f>NB.Hour!H1270</f>
        <v>7.1002999999999998</v>
      </c>
      <c r="N1270" s="33">
        <f>NoSolar!H1270</f>
        <v>284.95266351999999</v>
      </c>
      <c r="O1270" s="33">
        <f>+NEM!P1270</f>
        <v>255.38692285479999</v>
      </c>
      <c r="P1270" s="33">
        <f>+NB.Hour!N1270</f>
        <v>255.43226537060002</v>
      </c>
      <c r="Q1270" s="22">
        <f>+SUM(N1270,MAX($E1270-20,0)*INDEX(Inputs!$F$24:$F$35,MATCH($D1270,Inputs!$B$24:$B$35,0)),MAX($F1270-20,0)*INDEX(Inputs!$G$24:$G$35,MATCH($D1270,Inputs!$B$24:$B$35,0)))</f>
        <v>321.00266352</v>
      </c>
      <c r="R1270" s="22">
        <f>+SUM(O1270,MAX($E1270-20,0)*INDEX(Inputs!$F$24:$F$35,MATCH($D1270,Inputs!$B$24:$B$35,0)),MAX($F1270-20,0)*INDEX(Inputs!$G$24:$G$35,MATCH($D1270,Inputs!$B$24:$B$35,0)))</f>
        <v>291.4369228548</v>
      </c>
      <c r="S1270" s="22">
        <f>+SUM(P1270,MAX($E1270-20,0)*INDEX(Inputs!$F$24:$F$35,MATCH($D1270,Inputs!$B$24:$B$35,0)),MAX($F1270-20,0)*INDEX(Inputs!$G$24:$G$35,MATCH($D1270,Inputs!$B$24:$B$35,0)))</f>
        <v>291.48226537060003</v>
      </c>
      <c r="U1270" s="19"/>
    </row>
    <row r="1271" spans="2:21" s="46" customFormat="1" x14ac:dyDescent="0.25">
      <c r="B1271" s="48" t="s">
        <v>204</v>
      </c>
      <c r="C1271" s="8">
        <v>2021</v>
      </c>
      <c r="D1271" s="37">
        <v>3</v>
      </c>
      <c r="E1271" s="49">
        <f>Data!J1271</f>
        <v>55</v>
      </c>
      <c r="F1271" s="49">
        <f>+Data!I1271</f>
        <v>51.951999999999998</v>
      </c>
      <c r="G1271" s="31">
        <f>+NEM!G1271</f>
        <v>2768.5618999999997</v>
      </c>
      <c r="H1271" s="31">
        <f>NoSolar!E1271</f>
        <v>4260.232</v>
      </c>
      <c r="I1271" s="31">
        <f>+NEM!M1271</f>
        <v>2768.5618999999997</v>
      </c>
      <c r="J1271" s="31">
        <f>+NB.Hour!E1271</f>
        <v>2869.7282999999998</v>
      </c>
      <c r="K1271" s="67">
        <v>0</v>
      </c>
      <c r="L1271" s="31">
        <f>+-MIN(NEM!G1271,0)</f>
        <v>0</v>
      </c>
      <c r="M1271" s="31">
        <f>NB.Hour!H1271</f>
        <v>101.1664</v>
      </c>
      <c r="N1271" s="33">
        <f>NoSolar!H1271</f>
        <v>289.37721347199999</v>
      </c>
      <c r="O1271" s="33">
        <f>+NEM!P1271</f>
        <v>223.45136173239999</v>
      </c>
      <c r="P1271" s="33">
        <f>+NB.Hour!N1271</f>
        <v>224.09741036279999</v>
      </c>
      <c r="Q1271" s="22">
        <f>+SUM(N1271,MAX($E1271-20,0)*INDEX(Inputs!$F$24:$F$35,MATCH($D1271,Inputs!$B$24:$B$35,0)),MAX($F1271-20,0)*INDEX(Inputs!$G$24:$G$35,MATCH($D1271,Inputs!$B$24:$B$35,0)))</f>
        <v>467.613613472</v>
      </c>
      <c r="R1271" s="22">
        <f>+SUM(O1271,MAX($E1271-20,0)*INDEX(Inputs!$F$24:$F$35,MATCH($D1271,Inputs!$B$24:$B$35,0)),MAX($F1271-20,0)*INDEX(Inputs!$G$24:$G$35,MATCH($D1271,Inputs!$B$24:$B$35,0)))</f>
        <v>401.68776173239996</v>
      </c>
      <c r="S1271" s="22">
        <f>+SUM(P1271,MAX($E1271-20,0)*INDEX(Inputs!$F$24:$F$35,MATCH($D1271,Inputs!$B$24:$B$35,0)),MAX($F1271-20,0)*INDEX(Inputs!$G$24:$G$35,MATCH($D1271,Inputs!$B$24:$B$35,0)))</f>
        <v>402.33381036279997</v>
      </c>
      <c r="U1271" s="19"/>
    </row>
    <row r="1272" spans="2:21" s="46" customFormat="1" x14ac:dyDescent="0.25">
      <c r="B1272" s="48" t="s">
        <v>204</v>
      </c>
      <c r="C1272" s="8">
        <v>2021</v>
      </c>
      <c r="D1272" s="37">
        <v>4</v>
      </c>
      <c r="E1272" s="49">
        <f>Data!J1272</f>
        <v>55</v>
      </c>
      <c r="F1272" s="49">
        <f>+Data!I1272</f>
        <v>48.167999999999999</v>
      </c>
      <c r="G1272" s="31">
        <f>+NEM!G1272</f>
        <v>9231.3289000000004</v>
      </c>
      <c r="H1272" s="31">
        <f>NoSolar!E1272</f>
        <v>10919.432000000001</v>
      </c>
      <c r="I1272" s="31">
        <f>+NEM!M1272</f>
        <v>9231.3289000000004</v>
      </c>
      <c r="J1272" s="31">
        <f>+NB.Hour!E1272</f>
        <v>9292.8557999999994</v>
      </c>
      <c r="K1272" s="67">
        <v>0</v>
      </c>
      <c r="L1272" s="31">
        <f>+-MIN(NEM!G1272,0)</f>
        <v>0</v>
      </c>
      <c r="M1272" s="31">
        <f>NB.Hour!H1272</f>
        <v>61.526899999999998</v>
      </c>
      <c r="N1272" s="33">
        <f>NoSolar!H1272</f>
        <v>583.68721667199998</v>
      </c>
      <c r="O1272" s="33">
        <f>+NEM!P1272</f>
        <v>509.07981206440002</v>
      </c>
      <c r="P1272" s="33">
        <f>+NB.Hour!N1272</f>
        <v>509.47272284779996</v>
      </c>
      <c r="Q1272" s="22">
        <f>+SUM(N1272,MAX($E1272-20,0)*INDEX(Inputs!$F$24:$F$35,MATCH($D1272,Inputs!$B$24:$B$35,0)),MAX($F1272-20,0)*INDEX(Inputs!$G$24:$G$35,MATCH($D1272,Inputs!$B$24:$B$35,0)))</f>
        <v>745.08481667199999</v>
      </c>
      <c r="R1272" s="22">
        <f>+SUM(O1272,MAX($E1272-20,0)*INDEX(Inputs!$F$24:$F$35,MATCH($D1272,Inputs!$B$24:$B$35,0)),MAX($F1272-20,0)*INDEX(Inputs!$G$24:$G$35,MATCH($D1272,Inputs!$B$24:$B$35,0)))</f>
        <v>670.47741206439991</v>
      </c>
      <c r="S1272" s="22">
        <f>+SUM(P1272,MAX($E1272-20,0)*INDEX(Inputs!$F$24:$F$35,MATCH($D1272,Inputs!$B$24:$B$35,0)),MAX($F1272-20,0)*INDEX(Inputs!$G$24:$G$35,MATCH($D1272,Inputs!$B$24:$B$35,0)))</f>
        <v>670.87032284780003</v>
      </c>
      <c r="U1272" s="19"/>
    </row>
    <row r="1273" spans="2:21" s="46" customFormat="1" x14ac:dyDescent="0.25">
      <c r="B1273" s="48" t="s">
        <v>204</v>
      </c>
      <c r="C1273" s="8">
        <v>2021</v>
      </c>
      <c r="D1273" s="37">
        <v>5</v>
      </c>
      <c r="E1273" s="49">
        <f>Data!J1273</f>
        <v>55</v>
      </c>
      <c r="F1273" s="49">
        <f>+Data!I1273</f>
        <v>67.144000000000005</v>
      </c>
      <c r="G1273" s="31">
        <f>+NEM!G1273</f>
        <v>15796.667800000001</v>
      </c>
      <c r="H1273" s="31">
        <f>NoSolar!E1273</f>
        <v>17515.864000000001</v>
      </c>
      <c r="I1273" s="31">
        <f>+NEM!M1273</f>
        <v>15796.667800000001</v>
      </c>
      <c r="J1273" s="31">
        <f>+NB.Hour!E1273</f>
        <v>15823.102800000001</v>
      </c>
      <c r="K1273" s="67">
        <v>0</v>
      </c>
      <c r="L1273" s="31">
        <f>+-MIN(NEM!G1273,0)</f>
        <v>0</v>
      </c>
      <c r="M1273" s="31">
        <f>NB.Hour!H1273</f>
        <v>26.434999999999999</v>
      </c>
      <c r="N1273" s="33">
        <f>NoSolar!H1273</f>
        <v>875.2231253440001</v>
      </c>
      <c r="O1273" s="33">
        <f>+NEM!P1273</f>
        <v>799.24153008880012</v>
      </c>
      <c r="P1273" s="33">
        <f>+NB.Hour!N1273</f>
        <v>799.41034399880004</v>
      </c>
      <c r="Q1273" s="22">
        <f>+SUM(N1273,MAX($E1273-20,0)*INDEX(Inputs!$F$24:$F$35,MATCH($D1273,Inputs!$B$24:$B$35,0)),MAX($F1273-20,0)*INDEX(Inputs!$G$24:$G$35,MATCH($D1273,Inputs!$B$24:$B$35,0)))</f>
        <v>1121.0639253440002</v>
      </c>
      <c r="R1273" s="22">
        <f>+SUM(O1273,MAX($E1273-20,0)*INDEX(Inputs!$F$24:$F$35,MATCH($D1273,Inputs!$B$24:$B$35,0)),MAX($F1273-20,0)*INDEX(Inputs!$G$24:$G$35,MATCH($D1273,Inputs!$B$24:$B$35,0)))</f>
        <v>1045.0823300888001</v>
      </c>
      <c r="S1273" s="22">
        <f>+SUM(P1273,MAX($E1273-20,0)*INDEX(Inputs!$F$24:$F$35,MATCH($D1273,Inputs!$B$24:$B$35,0)),MAX($F1273-20,0)*INDEX(Inputs!$G$24:$G$35,MATCH($D1273,Inputs!$B$24:$B$35,0)))</f>
        <v>1045.2511439988</v>
      </c>
      <c r="U1273" s="19"/>
    </row>
    <row r="1274" spans="2:21" s="46" customFormat="1" x14ac:dyDescent="0.25">
      <c r="B1274" s="48" t="s">
        <v>204</v>
      </c>
      <c r="C1274" s="8">
        <v>2021</v>
      </c>
      <c r="D1274" s="37">
        <v>6</v>
      </c>
      <c r="E1274" s="49">
        <f>Data!J1274</f>
        <v>55</v>
      </c>
      <c r="F1274" s="49">
        <f>+Data!I1274</f>
        <v>48.496000000000002</v>
      </c>
      <c r="G1274" s="31">
        <f>+NEM!G1274</f>
        <v>16921.778700000003</v>
      </c>
      <c r="H1274" s="31">
        <f>NoSolar!E1274</f>
        <v>18797.88</v>
      </c>
      <c r="I1274" s="31">
        <f>+NEM!M1274</f>
        <v>16921.778700000003</v>
      </c>
      <c r="J1274" s="31">
        <f>+NB.Hour!E1274</f>
        <v>16971.987499999999</v>
      </c>
      <c r="K1274" s="67">
        <v>0</v>
      </c>
      <c r="L1274" s="31">
        <f>+-MIN(NEM!G1274,0)</f>
        <v>0</v>
      </c>
      <c r="M1274" s="31">
        <f>NB.Hour!H1274</f>
        <v>50.208799999999997</v>
      </c>
      <c r="N1274" s="33">
        <f>NoSolar!H1274</f>
        <v>1028.8255220800002</v>
      </c>
      <c r="O1274" s="33">
        <f>+NEM!P1274</f>
        <v>937.42937114920016</v>
      </c>
      <c r="P1274" s="33">
        <f>+NB.Hour!N1274</f>
        <v>937.976948322</v>
      </c>
      <c r="Q1274" s="22">
        <f>+SUM(N1274,MAX($E1274-20,0)*INDEX(Inputs!$F$24:$F$35,MATCH($D1274,Inputs!$B$24:$B$35,0)),MAX($F1274-20,0)*INDEX(Inputs!$G$24:$G$35,MATCH($D1274,Inputs!$B$24:$B$35,0)))</f>
        <v>1237.5612820800002</v>
      </c>
      <c r="R1274" s="22">
        <f>+SUM(O1274,MAX($E1274-20,0)*INDEX(Inputs!$F$24:$F$35,MATCH($D1274,Inputs!$B$24:$B$35,0)),MAX($F1274-20,0)*INDEX(Inputs!$G$24:$G$35,MATCH($D1274,Inputs!$B$24:$B$35,0)))</f>
        <v>1146.1651311492001</v>
      </c>
      <c r="S1274" s="22">
        <f>+SUM(P1274,MAX($E1274-20,0)*INDEX(Inputs!$F$24:$F$35,MATCH($D1274,Inputs!$B$24:$B$35,0)),MAX($F1274-20,0)*INDEX(Inputs!$G$24:$G$35,MATCH($D1274,Inputs!$B$24:$B$35,0)))</f>
        <v>1146.712708322</v>
      </c>
      <c r="U1274" s="19"/>
    </row>
    <row r="1275" spans="2:21" s="46" customFormat="1" x14ac:dyDescent="0.25">
      <c r="B1275" s="48" t="s">
        <v>204</v>
      </c>
      <c r="C1275" s="8">
        <v>2021</v>
      </c>
      <c r="D1275" s="37">
        <v>7</v>
      </c>
      <c r="E1275" s="49">
        <f>Data!J1275</f>
        <v>55</v>
      </c>
      <c r="F1275" s="49">
        <f>+Data!I1275</f>
        <v>51.112000000000002</v>
      </c>
      <c r="G1275" s="31">
        <f>+NEM!G1275</f>
        <v>23663.2821</v>
      </c>
      <c r="H1275" s="31">
        <f>NoSolar!E1275</f>
        <v>25238.256000000001</v>
      </c>
      <c r="I1275" s="31">
        <f>+NEM!M1275</f>
        <v>23663.2821</v>
      </c>
      <c r="J1275" s="31">
        <f>+NB.Hour!E1275</f>
        <v>23663.2821</v>
      </c>
      <c r="K1275" s="67">
        <v>0</v>
      </c>
      <c r="L1275" s="31">
        <f>+-MIN(NEM!G1275,0)</f>
        <v>0</v>
      </c>
      <c r="M1275" s="31">
        <f>NB.Hour!H1275</f>
        <v>0</v>
      </c>
      <c r="N1275" s="33">
        <f>NoSolar!H1275</f>
        <v>1342.5748792960001</v>
      </c>
      <c r="O1275" s="33">
        <f>+NEM!P1275</f>
        <v>1265.8484507836001</v>
      </c>
      <c r="P1275" s="33">
        <f>+NB.Hour!N1275</f>
        <v>1265.8484507836001</v>
      </c>
      <c r="Q1275" s="22">
        <f>+SUM(N1275,MAX($E1275-20,0)*INDEX(Inputs!$F$24:$F$35,MATCH($D1275,Inputs!$B$24:$B$35,0)),MAX($F1275-20,0)*INDEX(Inputs!$G$24:$G$35,MATCH($D1275,Inputs!$B$24:$B$35,0)))</f>
        <v>1567.163599296</v>
      </c>
      <c r="R1275" s="22">
        <f>+SUM(O1275,MAX($E1275-20,0)*INDEX(Inputs!$F$24:$F$35,MATCH($D1275,Inputs!$B$24:$B$35,0)),MAX($F1275-20,0)*INDEX(Inputs!$G$24:$G$35,MATCH($D1275,Inputs!$B$24:$B$35,0)))</f>
        <v>1490.4371707836001</v>
      </c>
      <c r="S1275" s="22">
        <f>+SUM(P1275,MAX($E1275-20,0)*INDEX(Inputs!$F$24:$F$35,MATCH($D1275,Inputs!$B$24:$B$35,0)),MAX($F1275-20,0)*INDEX(Inputs!$G$24:$G$35,MATCH($D1275,Inputs!$B$24:$B$35,0)))</f>
        <v>1490.4371707836001</v>
      </c>
      <c r="U1275" s="19"/>
    </row>
    <row r="1276" spans="2:21" s="46" customFormat="1" x14ac:dyDescent="0.25">
      <c r="B1276" s="48" t="s">
        <v>204</v>
      </c>
      <c r="C1276" s="8">
        <v>2021</v>
      </c>
      <c r="D1276" s="37">
        <v>8</v>
      </c>
      <c r="E1276" s="49">
        <f>Data!J1276</f>
        <v>54</v>
      </c>
      <c r="F1276" s="49">
        <f>+Data!I1276</f>
        <v>51.112000000000002</v>
      </c>
      <c r="G1276" s="31">
        <f>+NEM!G1276</f>
        <v>23209.176500000001</v>
      </c>
      <c r="H1276" s="31">
        <f>NoSolar!E1276</f>
        <v>24793.144</v>
      </c>
      <c r="I1276" s="31">
        <f>+NEM!M1276</f>
        <v>23209.176500000001</v>
      </c>
      <c r="J1276" s="31">
        <f>+NB.Hour!E1276</f>
        <v>23216.016800000001</v>
      </c>
      <c r="K1276" s="67">
        <v>0</v>
      </c>
      <c r="L1276" s="31">
        <f>+-MIN(NEM!G1276,0)</f>
        <v>0</v>
      </c>
      <c r="M1276" s="31">
        <f>NB.Hour!H1276</f>
        <v>6.8403</v>
      </c>
      <c r="N1276" s="33">
        <f>NoSolar!H1276</f>
        <v>1320.890803104</v>
      </c>
      <c r="O1276" s="33">
        <f>+NEM!P1276</f>
        <v>1243.7262423740001</v>
      </c>
      <c r="P1276" s="33">
        <f>+NB.Hour!N1276</f>
        <v>1243.8008426858</v>
      </c>
      <c r="Q1276" s="22">
        <f>+SUM(N1276,MAX($E1276-20,0)*INDEX(Inputs!$F$24:$F$35,MATCH($D1276,Inputs!$B$24:$B$35,0)),MAX($F1276-20,0)*INDEX(Inputs!$G$24:$G$35,MATCH($D1276,Inputs!$B$24:$B$35,0)))</f>
        <v>1544.449523104</v>
      </c>
      <c r="R1276" s="22">
        <f>+SUM(O1276,MAX($E1276-20,0)*INDEX(Inputs!$F$24:$F$35,MATCH($D1276,Inputs!$B$24:$B$35,0)),MAX($F1276-20,0)*INDEX(Inputs!$G$24:$G$35,MATCH($D1276,Inputs!$B$24:$B$35,0)))</f>
        <v>1467.2849623740001</v>
      </c>
      <c r="S1276" s="22">
        <f>+SUM(P1276,MAX($E1276-20,0)*INDEX(Inputs!$F$24:$F$35,MATCH($D1276,Inputs!$B$24:$B$35,0)),MAX($F1276-20,0)*INDEX(Inputs!$G$24:$G$35,MATCH($D1276,Inputs!$B$24:$B$35,0)))</f>
        <v>1467.3595626858</v>
      </c>
      <c r="U1276" s="19"/>
    </row>
    <row r="1277" spans="2:21" s="46" customFormat="1" x14ac:dyDescent="0.25">
      <c r="B1277" s="48" t="s">
        <v>204</v>
      </c>
      <c r="C1277" s="8">
        <v>2021</v>
      </c>
      <c r="D1277" s="37">
        <v>9</v>
      </c>
      <c r="E1277" s="49">
        <f>Data!J1277</f>
        <v>54</v>
      </c>
      <c r="F1277" s="49">
        <f>+Data!I1277</f>
        <v>44.231999999999999</v>
      </c>
      <c r="G1277" s="31">
        <f>+NEM!G1277</f>
        <v>7123.4706000000006</v>
      </c>
      <c r="H1277" s="31">
        <f>NoSolar!E1277</f>
        <v>8545.8960000000006</v>
      </c>
      <c r="I1277" s="31">
        <f>+NEM!M1277</f>
        <v>7123.4706000000006</v>
      </c>
      <c r="J1277" s="31">
        <f>+NB.Hour!E1277</f>
        <v>7176.3688000000002</v>
      </c>
      <c r="K1277" s="67">
        <v>0</v>
      </c>
      <c r="L1277" s="31">
        <f>+-MIN(NEM!G1277,0)</f>
        <v>0</v>
      </c>
      <c r="M1277" s="31">
        <f>NB.Hour!H1277</f>
        <v>52.898200000000003</v>
      </c>
      <c r="N1277" s="33">
        <f>NoSolar!H1277</f>
        <v>478.78641961599999</v>
      </c>
      <c r="O1277" s="33">
        <f>+NEM!P1277</f>
        <v>415.92090663760007</v>
      </c>
      <c r="P1277" s="33">
        <f>+NB.Hour!N1277</f>
        <v>416.25871454279996</v>
      </c>
      <c r="Q1277" s="22">
        <f>+SUM(N1277,MAX($E1277-20,0)*INDEX(Inputs!$F$24:$F$35,MATCH($D1277,Inputs!$B$24:$B$35,0)),MAX($F1277-20,0)*INDEX(Inputs!$G$24:$G$35,MATCH($D1277,Inputs!$B$24:$B$35,0)))</f>
        <v>621.63881961599998</v>
      </c>
      <c r="R1277" s="22">
        <f>+SUM(O1277,MAX($E1277-20,0)*INDEX(Inputs!$F$24:$F$35,MATCH($D1277,Inputs!$B$24:$B$35,0)),MAX($F1277-20,0)*INDEX(Inputs!$G$24:$G$35,MATCH($D1277,Inputs!$B$24:$B$35,0)))</f>
        <v>558.77330663760006</v>
      </c>
      <c r="S1277" s="22">
        <f>+SUM(P1277,MAX($E1277-20,0)*INDEX(Inputs!$F$24:$F$35,MATCH($D1277,Inputs!$B$24:$B$35,0)),MAX($F1277-20,0)*INDEX(Inputs!$G$24:$G$35,MATCH($D1277,Inputs!$B$24:$B$35,0)))</f>
        <v>559.1111145427999</v>
      </c>
      <c r="U1277" s="19"/>
    </row>
    <row r="1278" spans="2:21" s="46" customFormat="1" x14ac:dyDescent="0.25">
      <c r="B1278" s="48" t="s">
        <v>204</v>
      </c>
      <c r="C1278" s="8">
        <v>2021</v>
      </c>
      <c r="D1278" s="37">
        <v>10</v>
      </c>
      <c r="E1278" s="49">
        <f>Data!J1278</f>
        <v>54</v>
      </c>
      <c r="F1278" s="49">
        <f>+Data!I1278</f>
        <v>36.695999999999998</v>
      </c>
      <c r="G1278" s="31">
        <f>+NEM!G1278</f>
        <v>7347.1161000000002</v>
      </c>
      <c r="H1278" s="31">
        <f>NoSolar!E1278</f>
        <v>8336.5439999999999</v>
      </c>
      <c r="I1278" s="31">
        <f>+NEM!M1278</f>
        <v>7347.1161000000002</v>
      </c>
      <c r="J1278" s="31">
        <f>+NB.Hour!E1278</f>
        <v>7353.8951999999999</v>
      </c>
      <c r="K1278" s="67">
        <v>0</v>
      </c>
      <c r="L1278" s="31">
        <f>+-MIN(NEM!G1278,0)</f>
        <v>0</v>
      </c>
      <c r="M1278" s="31">
        <f>NB.Hour!H1278</f>
        <v>6.7790999999999997</v>
      </c>
      <c r="N1278" s="33">
        <f>NoSolar!H1278</f>
        <v>469.53389862400002</v>
      </c>
      <c r="O1278" s="33">
        <f>+NEM!P1278</f>
        <v>425.80514315560004</v>
      </c>
      <c r="P1278" s="33">
        <f>+NB.Hour!N1278</f>
        <v>425.84843448820004</v>
      </c>
      <c r="Q1278" s="22">
        <f>+SUM(N1278,MAX($E1278-20,0)*INDEX(Inputs!$F$24:$F$35,MATCH($D1278,Inputs!$B$24:$B$35,0)),MAX($F1278-20,0)*INDEX(Inputs!$G$24:$G$35,MATCH($D1278,Inputs!$B$24:$B$35,0)))</f>
        <v>578.85109862399997</v>
      </c>
      <c r="R1278" s="22">
        <f>+SUM(O1278,MAX($E1278-20,0)*INDEX(Inputs!$F$24:$F$35,MATCH($D1278,Inputs!$B$24:$B$35,0)),MAX($F1278-20,0)*INDEX(Inputs!$G$24:$G$35,MATCH($D1278,Inputs!$B$24:$B$35,0)))</f>
        <v>535.12234315559999</v>
      </c>
      <c r="S1278" s="22">
        <f>+SUM(P1278,MAX($E1278-20,0)*INDEX(Inputs!$F$24:$F$35,MATCH($D1278,Inputs!$B$24:$B$35,0)),MAX($F1278-20,0)*INDEX(Inputs!$G$24:$G$35,MATCH($D1278,Inputs!$B$24:$B$35,0)))</f>
        <v>535.1656344882</v>
      </c>
      <c r="U1278" s="19"/>
    </row>
    <row r="1279" spans="2:21" s="46" customFormat="1" x14ac:dyDescent="0.25">
      <c r="B1279" s="48" t="s">
        <v>204</v>
      </c>
      <c r="C1279" s="8">
        <v>2021</v>
      </c>
      <c r="D1279" s="37">
        <v>11</v>
      </c>
      <c r="E1279" s="49">
        <f>Data!J1279</f>
        <v>54</v>
      </c>
      <c r="F1279" s="49">
        <f>+Data!I1279</f>
        <v>12.776</v>
      </c>
      <c r="G1279" s="31">
        <f>+NEM!G1279</f>
        <v>4553.5967000000001</v>
      </c>
      <c r="H1279" s="31">
        <f>NoSolar!E1279</f>
        <v>5276.6559999999999</v>
      </c>
      <c r="I1279" s="31">
        <f>+NEM!M1279</f>
        <v>4553.5967000000001</v>
      </c>
      <c r="J1279" s="31">
        <f>+NB.Hour!E1279</f>
        <v>4553.5967000000001</v>
      </c>
      <c r="K1279" s="67">
        <v>0</v>
      </c>
      <c r="L1279" s="31">
        <f>+-MIN(NEM!G1279,0)</f>
        <v>0</v>
      </c>
      <c r="M1279" s="31">
        <f>NB.Hour!H1279</f>
        <v>0</v>
      </c>
      <c r="N1279" s="33">
        <f>NoSolar!H1279</f>
        <v>334.29908857600003</v>
      </c>
      <c r="O1279" s="33">
        <f>+NEM!P1279</f>
        <v>302.34275975320003</v>
      </c>
      <c r="P1279" s="33">
        <f>+NB.Hour!N1279</f>
        <v>302.34275975320003</v>
      </c>
      <c r="Q1279" s="22">
        <f>+SUM(N1279,MAX($E1279-20,0)*INDEX(Inputs!$F$24:$F$35,MATCH($D1279,Inputs!$B$24:$B$35,0)),MAX($F1279-20,0)*INDEX(Inputs!$G$24:$G$35,MATCH($D1279,Inputs!$B$24:$B$35,0)))</f>
        <v>369.31908857600001</v>
      </c>
      <c r="R1279" s="22">
        <f>+SUM(O1279,MAX($E1279-20,0)*INDEX(Inputs!$F$24:$F$35,MATCH($D1279,Inputs!$B$24:$B$35,0)),MAX($F1279-20,0)*INDEX(Inputs!$G$24:$G$35,MATCH($D1279,Inputs!$B$24:$B$35,0)))</f>
        <v>337.36275975320001</v>
      </c>
      <c r="S1279" s="22">
        <f>+SUM(P1279,MAX($E1279-20,0)*INDEX(Inputs!$F$24:$F$35,MATCH($D1279,Inputs!$B$24:$B$35,0)),MAX($F1279-20,0)*INDEX(Inputs!$G$24:$G$35,MATCH($D1279,Inputs!$B$24:$B$35,0)))</f>
        <v>337.36275975320001</v>
      </c>
      <c r="U1279" s="19"/>
    </row>
    <row r="1280" spans="2:21" s="46" customFormat="1" x14ac:dyDescent="0.25">
      <c r="B1280" s="48" t="s">
        <v>204</v>
      </c>
      <c r="C1280" s="8">
        <v>2021</v>
      </c>
      <c r="D1280" s="37">
        <v>12</v>
      </c>
      <c r="E1280" s="49">
        <f>Data!J1280</f>
        <v>54</v>
      </c>
      <c r="F1280" s="49">
        <f>+Data!I1280</f>
        <v>14.087999999999999</v>
      </c>
      <c r="G1280" s="31">
        <f>+NEM!G1280</f>
        <v>5205.8543</v>
      </c>
      <c r="H1280" s="31">
        <f>NoSolar!E1280</f>
        <v>5598.7839999999997</v>
      </c>
      <c r="I1280" s="31">
        <f>+NEM!M1280</f>
        <v>5205.8543</v>
      </c>
      <c r="J1280" s="31">
        <f>+NB.Hour!E1280</f>
        <v>5205.8543</v>
      </c>
      <c r="K1280" s="67">
        <v>0</v>
      </c>
      <c r="L1280" s="31">
        <f>+-MIN(NEM!G1280,0)</f>
        <v>0</v>
      </c>
      <c r="M1280" s="31">
        <f>NB.Hour!H1280</f>
        <v>0</v>
      </c>
      <c r="N1280" s="33">
        <f>NoSolar!H1280</f>
        <v>348.53585766399999</v>
      </c>
      <c r="O1280" s="33">
        <f>+NEM!P1280</f>
        <v>331.1699366428</v>
      </c>
      <c r="P1280" s="33">
        <f>+NB.Hour!N1280</f>
        <v>331.1699366428</v>
      </c>
      <c r="Q1280" s="22">
        <f>+SUM(N1280,MAX($E1280-20,0)*INDEX(Inputs!$F$24:$F$35,MATCH($D1280,Inputs!$B$24:$B$35,0)),MAX($F1280-20,0)*INDEX(Inputs!$G$24:$G$35,MATCH($D1280,Inputs!$B$24:$B$35,0)))</f>
        <v>383.55585766399997</v>
      </c>
      <c r="R1280" s="22">
        <f>+SUM(O1280,MAX($E1280-20,0)*INDEX(Inputs!$F$24:$F$35,MATCH($D1280,Inputs!$B$24:$B$35,0)),MAX($F1280-20,0)*INDEX(Inputs!$G$24:$G$35,MATCH($D1280,Inputs!$B$24:$B$35,0)))</f>
        <v>366.18993664279998</v>
      </c>
      <c r="S1280" s="22">
        <f>+SUM(P1280,MAX($E1280-20,0)*INDEX(Inputs!$F$24:$F$35,MATCH($D1280,Inputs!$B$24:$B$35,0)),MAX($F1280-20,0)*INDEX(Inputs!$G$24:$G$35,MATCH($D1280,Inputs!$B$24:$B$35,0)))</f>
        <v>366.18993664279998</v>
      </c>
      <c r="U1280" s="19"/>
    </row>
    <row r="1281" spans="2:21" s="46" customFormat="1" x14ac:dyDescent="0.25">
      <c r="B1281" s="48" t="s">
        <v>205</v>
      </c>
      <c r="C1281" s="8">
        <v>2021</v>
      </c>
      <c r="D1281" s="37">
        <v>1</v>
      </c>
      <c r="E1281" s="49">
        <f>Data!J1281</f>
        <v>13</v>
      </c>
      <c r="F1281" s="49">
        <f>+Data!I1281</f>
        <v>9.2799999999999994</v>
      </c>
      <c r="G1281" s="31">
        <f>+NEM!G1281</f>
        <v>1834.3838000000001</v>
      </c>
      <c r="H1281" s="31">
        <f>NoSolar!E1281</f>
        <v>2395.7918</v>
      </c>
      <c r="I1281" s="31">
        <f>+NEM!M1281</f>
        <v>1834.3838000000001</v>
      </c>
      <c r="J1281" s="31">
        <f>+NB.Hour!E1281</f>
        <v>1927.4398000000001</v>
      </c>
      <c r="K1281" s="67">
        <v>0</v>
      </c>
      <c r="L1281" s="31">
        <f>+-MIN(NEM!G1281,0)</f>
        <v>0</v>
      </c>
      <c r="M1281" s="31">
        <f>NB.Hour!H1281</f>
        <v>93.055999999999997</v>
      </c>
      <c r="N1281" s="33">
        <f>NoSolar!H1281</f>
        <v>206.9764143928</v>
      </c>
      <c r="O1281" s="33">
        <f>+NEM!P1281</f>
        <v>173.79318997960002</v>
      </c>
      <c r="P1281" s="33">
        <f>+NB.Hour!N1281</f>
        <v>179.09105417160001</v>
      </c>
      <c r="Q1281" s="22">
        <f>+SUM(N1281,MAX($E1281-20,0)*INDEX(Inputs!$F$24:$F$35,MATCH($D1281,Inputs!$B$24:$B$35,0)),MAX($F1281-20,0)*INDEX(Inputs!$G$24:$G$35,MATCH($D1281,Inputs!$B$24:$B$35,0)))</f>
        <v>206.9764143928</v>
      </c>
      <c r="R1281" s="22">
        <f>+SUM(O1281,MAX($E1281-20,0)*INDEX(Inputs!$F$24:$F$35,MATCH($D1281,Inputs!$B$24:$B$35,0)),MAX($F1281-20,0)*INDEX(Inputs!$G$24:$G$35,MATCH($D1281,Inputs!$B$24:$B$35,0)))</f>
        <v>173.79318997960002</v>
      </c>
      <c r="S1281" s="22">
        <f>+SUM(P1281,MAX($E1281-20,0)*INDEX(Inputs!$F$24:$F$35,MATCH($D1281,Inputs!$B$24:$B$35,0)),MAX($F1281-20,0)*INDEX(Inputs!$G$24:$G$35,MATCH($D1281,Inputs!$B$24:$B$35,0)))</f>
        <v>179.09105417160001</v>
      </c>
      <c r="U1281" s="19"/>
    </row>
    <row r="1282" spans="2:21" s="46" customFormat="1" x14ac:dyDescent="0.25">
      <c r="B1282" s="48" t="s">
        <v>205</v>
      </c>
      <c r="C1282" s="8">
        <v>2021</v>
      </c>
      <c r="D1282" s="37">
        <v>2</v>
      </c>
      <c r="E1282" s="49">
        <f>Data!J1282</f>
        <v>13</v>
      </c>
      <c r="F1282" s="49">
        <f>+Data!I1282</f>
        <v>10.824</v>
      </c>
      <c r="G1282" s="31">
        <f>+NEM!G1282</f>
        <v>1943.8</v>
      </c>
      <c r="H1282" s="31">
        <f>NoSolar!E1282</f>
        <v>2412.6</v>
      </c>
      <c r="I1282" s="31">
        <f>+NEM!M1282</f>
        <v>1943.8</v>
      </c>
      <c r="J1282" s="31">
        <f>+NB.Hour!E1282</f>
        <v>2013.3040000000001</v>
      </c>
      <c r="K1282" s="67">
        <v>0</v>
      </c>
      <c r="L1282" s="31">
        <f>+-MIN(NEM!G1282,0)</f>
        <v>0</v>
      </c>
      <c r="M1282" s="31">
        <f>NB.Hour!H1282</f>
        <v>69.504000000000005</v>
      </c>
      <c r="N1282" s="33">
        <f>NoSolar!H1282</f>
        <v>207.71926960000002</v>
      </c>
      <c r="O1282" s="33">
        <f>+NEM!P1282</f>
        <v>184.1594996</v>
      </c>
      <c r="P1282" s="33">
        <f>+NB.Hour!N1282</f>
        <v>187.44403734400001</v>
      </c>
      <c r="Q1282" s="22">
        <f>+SUM(N1282,MAX($E1282-20,0)*INDEX(Inputs!$F$24:$F$35,MATCH($D1282,Inputs!$B$24:$B$35,0)),MAX($F1282-20,0)*INDEX(Inputs!$G$24:$G$35,MATCH($D1282,Inputs!$B$24:$B$35,0)))</f>
        <v>207.71926960000002</v>
      </c>
      <c r="R1282" s="22">
        <f>+SUM(O1282,MAX($E1282-20,0)*INDEX(Inputs!$F$24:$F$35,MATCH($D1282,Inputs!$B$24:$B$35,0)),MAX($F1282-20,0)*INDEX(Inputs!$G$24:$G$35,MATCH($D1282,Inputs!$B$24:$B$35,0)))</f>
        <v>184.1594996</v>
      </c>
      <c r="S1282" s="22">
        <f>+SUM(P1282,MAX($E1282-20,0)*INDEX(Inputs!$F$24:$F$35,MATCH($D1282,Inputs!$B$24:$B$35,0)),MAX($F1282-20,0)*INDEX(Inputs!$G$24:$G$35,MATCH($D1282,Inputs!$B$24:$B$35,0)))</f>
        <v>187.44403734400001</v>
      </c>
      <c r="U1282" s="19"/>
    </row>
    <row r="1283" spans="2:21" s="46" customFormat="1" x14ac:dyDescent="0.25">
      <c r="B1283" s="48" t="s">
        <v>205</v>
      </c>
      <c r="C1283" s="8">
        <v>2021</v>
      </c>
      <c r="D1283" s="37">
        <v>3</v>
      </c>
      <c r="E1283" s="49">
        <f>Data!J1283</f>
        <v>13</v>
      </c>
      <c r="F1283" s="49">
        <f>+Data!I1283</f>
        <v>9.0239999999999991</v>
      </c>
      <c r="G1283" s="31">
        <f>+NEM!G1283</f>
        <v>579.0793000000001</v>
      </c>
      <c r="H1283" s="31">
        <f>NoSolar!E1283</f>
        <v>2169.9753000000001</v>
      </c>
      <c r="I1283" s="31">
        <f>+NEM!M1283</f>
        <v>579.0793000000001</v>
      </c>
      <c r="J1283" s="31">
        <f>+NB.Hour!E1283</f>
        <v>1151.5293000000001</v>
      </c>
      <c r="K1283" s="67">
        <v>0</v>
      </c>
      <c r="L1283" s="31">
        <f>+-MIN(NEM!G1283,0)</f>
        <v>0</v>
      </c>
      <c r="M1283" s="31">
        <f>NB.Hour!H1283</f>
        <v>572.45000000000005</v>
      </c>
      <c r="N1283" s="33">
        <f>NoSolar!H1283</f>
        <v>196.99622835880001</v>
      </c>
      <c r="O1283" s="33">
        <f>+NEM!P1283</f>
        <v>54.863131040600017</v>
      </c>
      <c r="P1283" s="33">
        <f>+NB.Hour!N1283</f>
        <v>87.453854440600026</v>
      </c>
      <c r="Q1283" s="22">
        <f>+SUM(N1283,MAX($E1283-20,0)*INDEX(Inputs!$F$24:$F$35,MATCH($D1283,Inputs!$B$24:$B$35,0)),MAX($F1283-20,0)*INDEX(Inputs!$G$24:$G$35,MATCH($D1283,Inputs!$B$24:$B$35,0)))</f>
        <v>196.99622835880001</v>
      </c>
      <c r="R1283" s="22">
        <f>+SUM(O1283,MAX($E1283-20,0)*INDEX(Inputs!$F$24:$F$35,MATCH($D1283,Inputs!$B$24:$B$35,0)),MAX($F1283-20,0)*INDEX(Inputs!$G$24:$G$35,MATCH($D1283,Inputs!$B$24:$B$35,0)))</f>
        <v>54.863131040600017</v>
      </c>
      <c r="S1283" s="22">
        <f>+SUM(P1283,MAX($E1283-20,0)*INDEX(Inputs!$F$24:$F$35,MATCH($D1283,Inputs!$B$24:$B$35,0)),MAX($F1283-20,0)*INDEX(Inputs!$G$24:$G$35,MATCH($D1283,Inputs!$B$24:$B$35,0)))</f>
        <v>87.453854440600026</v>
      </c>
      <c r="U1283" s="19"/>
    </row>
    <row r="1284" spans="2:21" s="46" customFormat="1" x14ac:dyDescent="0.25">
      <c r="B1284" s="48" t="s">
        <v>205</v>
      </c>
      <c r="C1284" s="8">
        <v>2021</v>
      </c>
      <c r="D1284" s="37">
        <v>4</v>
      </c>
      <c r="E1284" s="49">
        <f>Data!J1284</f>
        <v>13</v>
      </c>
      <c r="F1284" s="49">
        <f>+Data!I1284</f>
        <v>8.0640000000000001</v>
      </c>
      <c r="G1284" s="31">
        <f>+NEM!G1284</f>
        <v>-142.36029999999982</v>
      </c>
      <c r="H1284" s="31">
        <f>NoSolar!E1284</f>
        <v>1849.9597000000001</v>
      </c>
      <c r="I1284" s="31">
        <f>+NEM!M1284</f>
        <v>0</v>
      </c>
      <c r="J1284" s="31">
        <f>+NB.Hour!E1284</f>
        <v>762.98370000000023</v>
      </c>
      <c r="K1284" s="67">
        <v>0</v>
      </c>
      <c r="L1284" s="31">
        <f>+-MIN(NEM!G1284,0)</f>
        <v>142.36029999999982</v>
      </c>
      <c r="M1284" s="31">
        <f>NB.Hour!H1284</f>
        <v>905.34400000000005</v>
      </c>
      <c r="N1284" s="33">
        <f>NoSolar!H1284</f>
        <v>175.26888189740004</v>
      </c>
      <c r="O1284" s="33">
        <f>+NEM!P1284</f>
        <v>0</v>
      </c>
      <c r="P1284" s="33">
        <f>+NB.Hour!N1284</f>
        <v>38.055545065400025</v>
      </c>
      <c r="Q1284" s="22">
        <f>+SUM(N1284,MAX($E1284-20,0)*INDEX(Inputs!$F$24:$F$35,MATCH($D1284,Inputs!$B$24:$B$35,0)),MAX($F1284-20,0)*INDEX(Inputs!$G$24:$G$35,MATCH($D1284,Inputs!$B$24:$B$35,0)))</f>
        <v>175.26888189740004</v>
      </c>
      <c r="R1284" s="22">
        <f>+SUM(O1284,MAX($E1284-20,0)*INDEX(Inputs!$F$24:$F$35,MATCH($D1284,Inputs!$B$24:$B$35,0)),MAX($F1284-20,0)*INDEX(Inputs!$G$24:$G$35,MATCH($D1284,Inputs!$B$24:$B$35,0)))</f>
        <v>0</v>
      </c>
      <c r="S1284" s="22">
        <f>+SUM(P1284,MAX($E1284-20,0)*INDEX(Inputs!$F$24:$F$35,MATCH($D1284,Inputs!$B$24:$B$35,0)),MAX($F1284-20,0)*INDEX(Inputs!$G$24:$G$35,MATCH($D1284,Inputs!$B$24:$B$35,0)))</f>
        <v>38.055545065400025</v>
      </c>
      <c r="U1284" s="19"/>
    </row>
    <row r="1285" spans="2:21" s="46" customFormat="1" x14ac:dyDescent="0.25">
      <c r="B1285" s="48" t="s">
        <v>205</v>
      </c>
      <c r="C1285" s="8">
        <v>2021</v>
      </c>
      <c r="D1285" s="37">
        <v>5</v>
      </c>
      <c r="E1285" s="49">
        <f>Data!J1285</f>
        <v>13</v>
      </c>
      <c r="F1285" s="49">
        <f>+Data!I1285</f>
        <v>8.7680000000000007</v>
      </c>
      <c r="G1285" s="31">
        <f>+NEM!G1285</f>
        <v>-142.08829999999989</v>
      </c>
      <c r="H1285" s="31">
        <f>NoSolar!E1285</f>
        <v>1908.7276999999999</v>
      </c>
      <c r="I1285" s="31">
        <f>+NEM!M1285</f>
        <v>0</v>
      </c>
      <c r="J1285" s="31">
        <f>+NB.Hour!E1285</f>
        <v>771.5598</v>
      </c>
      <c r="K1285" s="67">
        <v>0</v>
      </c>
      <c r="L1285" s="31">
        <f>+-MIN(NEM!G1285,0)</f>
        <v>142.08829999999989</v>
      </c>
      <c r="M1285" s="31">
        <f>NB.Hour!H1285</f>
        <v>913.6481</v>
      </c>
      <c r="N1285" s="33">
        <f>NoSolar!H1285</f>
        <v>180.83667975340001</v>
      </c>
      <c r="O1285" s="33">
        <f>+NEM!P1285</f>
        <v>0</v>
      </c>
      <c r="P1285" s="33">
        <f>+NB.Hour!N1285</f>
        <v>38.554083910599999</v>
      </c>
      <c r="Q1285" s="22">
        <f>+SUM(N1285,MAX($E1285-20,0)*INDEX(Inputs!$F$24:$F$35,MATCH($D1285,Inputs!$B$24:$B$35,0)),MAX($F1285-20,0)*INDEX(Inputs!$G$24:$G$35,MATCH($D1285,Inputs!$B$24:$B$35,0)))</f>
        <v>180.83667975340001</v>
      </c>
      <c r="R1285" s="22">
        <f>+SUM(O1285,MAX($E1285-20,0)*INDEX(Inputs!$F$24:$F$35,MATCH($D1285,Inputs!$B$24:$B$35,0)),MAX($F1285-20,0)*INDEX(Inputs!$G$24:$G$35,MATCH($D1285,Inputs!$B$24:$B$35,0)))</f>
        <v>0</v>
      </c>
      <c r="S1285" s="22">
        <f>+SUM(P1285,MAX($E1285-20,0)*INDEX(Inputs!$F$24:$F$35,MATCH($D1285,Inputs!$B$24:$B$35,0)),MAX($F1285-20,0)*INDEX(Inputs!$G$24:$G$35,MATCH($D1285,Inputs!$B$24:$B$35,0)))</f>
        <v>38.554083910599999</v>
      </c>
      <c r="U1285" s="19"/>
    </row>
    <row r="1286" spans="2:21" s="46" customFormat="1" x14ac:dyDescent="0.25">
      <c r="B1286" s="48" t="s">
        <v>205</v>
      </c>
      <c r="C1286" s="8">
        <v>2021</v>
      </c>
      <c r="D1286" s="37">
        <v>6</v>
      </c>
      <c r="E1286" s="49">
        <f>Data!J1286</f>
        <v>13</v>
      </c>
      <c r="F1286" s="49">
        <f>+Data!I1286</f>
        <v>11.84</v>
      </c>
      <c r="G1286" s="31">
        <f>+NEM!G1286</f>
        <v>-378.66469999999981</v>
      </c>
      <c r="H1286" s="31">
        <f>NoSolar!E1286</f>
        <v>2047.0708</v>
      </c>
      <c r="I1286" s="31">
        <f>+NEM!M1286</f>
        <v>0</v>
      </c>
      <c r="J1286" s="31">
        <f>+NB.Hour!E1286</f>
        <v>684.053</v>
      </c>
      <c r="K1286" s="67">
        <v>0</v>
      </c>
      <c r="L1286" s="31">
        <f>+-MIN(NEM!G1286,0)</f>
        <v>378.66469999999981</v>
      </c>
      <c r="M1286" s="31">
        <f>NB.Hour!H1286</f>
        <v>1062.7176999999999</v>
      </c>
      <c r="N1286" s="33">
        <f>NoSolar!H1286</f>
        <v>212.79310109279999</v>
      </c>
      <c r="O1286" s="33">
        <f>+NEM!P1286</f>
        <v>0</v>
      </c>
      <c r="P1286" s="33">
        <f>+NB.Hour!N1286</f>
        <v>31.815222012999996</v>
      </c>
      <c r="Q1286" s="22">
        <f>+SUM(N1286,MAX($E1286-20,0)*INDEX(Inputs!$F$24:$F$35,MATCH($D1286,Inputs!$B$24:$B$35,0)),MAX($F1286-20,0)*INDEX(Inputs!$G$24:$G$35,MATCH($D1286,Inputs!$B$24:$B$35,0)))</f>
        <v>212.79310109279999</v>
      </c>
      <c r="R1286" s="22">
        <f>+SUM(O1286,MAX($E1286-20,0)*INDEX(Inputs!$F$24:$F$35,MATCH($D1286,Inputs!$B$24:$B$35,0)),MAX($F1286-20,0)*INDEX(Inputs!$G$24:$G$35,MATCH($D1286,Inputs!$B$24:$B$35,0)))</f>
        <v>0</v>
      </c>
      <c r="S1286" s="22">
        <f>+SUM(P1286,MAX($E1286-20,0)*INDEX(Inputs!$F$24:$F$35,MATCH($D1286,Inputs!$B$24:$B$35,0)),MAX($F1286-20,0)*INDEX(Inputs!$G$24:$G$35,MATCH($D1286,Inputs!$B$24:$B$35,0)))</f>
        <v>31.815222012999996</v>
      </c>
      <c r="U1286" s="19"/>
    </row>
    <row r="1287" spans="2:21" s="46" customFormat="1" x14ac:dyDescent="0.25">
      <c r="B1287" s="48" t="s">
        <v>205</v>
      </c>
      <c r="C1287" s="8">
        <v>2021</v>
      </c>
      <c r="D1287" s="37">
        <v>7</v>
      </c>
      <c r="E1287" s="49">
        <f>Data!J1287</f>
        <v>15</v>
      </c>
      <c r="F1287" s="49">
        <f>+Data!I1287</f>
        <v>11.904</v>
      </c>
      <c r="G1287" s="31">
        <f>+NEM!G1287</f>
        <v>620.56790000000001</v>
      </c>
      <c r="H1287" s="31">
        <f>NoSolar!E1287</f>
        <v>2561.8798999999999</v>
      </c>
      <c r="I1287" s="31">
        <f>+NEM!M1287</f>
        <v>0</v>
      </c>
      <c r="J1287" s="31">
        <f>+NB.Hour!E1287</f>
        <v>1175.4081000000001</v>
      </c>
      <c r="K1287" s="67">
        <v>0</v>
      </c>
      <c r="L1287" s="31">
        <f>+-MIN(NEM!G1287,0)</f>
        <v>0</v>
      </c>
      <c r="M1287" s="31">
        <f>NB.Hour!H1287</f>
        <v>554.84019999999998</v>
      </c>
      <c r="N1287" s="33">
        <f>NoSolar!H1287</f>
        <v>237.87254120840001</v>
      </c>
      <c r="O1287" s="33">
        <f>+NEM!P1287</f>
        <v>0</v>
      </c>
      <c r="P1287" s="33">
        <f>+NB.Hour!N1287</f>
        <v>102.73319456300001</v>
      </c>
      <c r="Q1287" s="22">
        <f>+SUM(N1287,MAX($E1287-20,0)*INDEX(Inputs!$F$24:$F$35,MATCH($D1287,Inputs!$B$24:$B$35,0)),MAX($F1287-20,0)*INDEX(Inputs!$G$24:$G$35,MATCH($D1287,Inputs!$B$24:$B$35,0)))</f>
        <v>237.87254120840001</v>
      </c>
      <c r="R1287" s="22">
        <f>+SUM(O1287,MAX($E1287-20,0)*INDEX(Inputs!$F$24:$F$35,MATCH($D1287,Inputs!$B$24:$B$35,0)),MAX($F1287-20,0)*INDEX(Inputs!$G$24:$G$35,MATCH($D1287,Inputs!$B$24:$B$35,0)))</f>
        <v>0</v>
      </c>
      <c r="S1287" s="22">
        <f>+SUM(P1287,MAX($E1287-20,0)*INDEX(Inputs!$F$24:$F$35,MATCH($D1287,Inputs!$B$24:$B$35,0)),MAX($F1287-20,0)*INDEX(Inputs!$G$24:$G$35,MATCH($D1287,Inputs!$B$24:$B$35,0)))</f>
        <v>102.73319456300001</v>
      </c>
      <c r="U1287" s="19"/>
    </row>
    <row r="1288" spans="2:21" s="46" customFormat="1" x14ac:dyDescent="0.25">
      <c r="B1288" s="48" t="s">
        <v>205</v>
      </c>
      <c r="C1288" s="8">
        <v>2021</v>
      </c>
      <c r="D1288" s="37">
        <v>8</v>
      </c>
      <c r="E1288" s="49">
        <f>Data!J1288</f>
        <v>15</v>
      </c>
      <c r="F1288" s="49">
        <f>+Data!I1288</f>
        <v>11.456</v>
      </c>
      <c r="G1288" s="31">
        <f>+NEM!G1288</f>
        <v>283.34400000000005</v>
      </c>
      <c r="H1288" s="31">
        <f>NoSolar!E1288</f>
        <v>2046.7360000000001</v>
      </c>
      <c r="I1288" s="31">
        <f>+NEM!M1288</f>
        <v>240.79860000000053</v>
      </c>
      <c r="J1288" s="31">
        <f>+NB.Hour!E1288</f>
        <v>985.44810000000007</v>
      </c>
      <c r="K1288" s="67">
        <v>0</v>
      </c>
      <c r="L1288" s="31">
        <f>+-MIN(NEM!G1288,0)</f>
        <v>0</v>
      </c>
      <c r="M1288" s="31">
        <f>NB.Hour!H1288</f>
        <v>702.10410000000002</v>
      </c>
      <c r="N1288" s="33">
        <f>NoSolar!H1288</f>
        <v>212.776790976</v>
      </c>
      <c r="O1288" s="33">
        <f>+NEM!P1288</f>
        <v>25.344052650000055</v>
      </c>
      <c r="P1288" s="33">
        <f>+NB.Hour!N1288</f>
        <v>77.171856504000004</v>
      </c>
      <c r="Q1288" s="22">
        <f>+SUM(N1288,MAX($E1288-20,0)*INDEX(Inputs!$F$24:$F$35,MATCH($D1288,Inputs!$B$24:$B$35,0)),MAX($F1288-20,0)*INDEX(Inputs!$G$24:$G$35,MATCH($D1288,Inputs!$B$24:$B$35,0)))</f>
        <v>212.776790976</v>
      </c>
      <c r="R1288" s="22">
        <f>+SUM(O1288,MAX($E1288-20,0)*INDEX(Inputs!$F$24:$F$35,MATCH($D1288,Inputs!$B$24:$B$35,0)),MAX($F1288-20,0)*INDEX(Inputs!$G$24:$G$35,MATCH($D1288,Inputs!$B$24:$B$35,0)))</f>
        <v>25.344052650000055</v>
      </c>
      <c r="S1288" s="22">
        <f>+SUM(P1288,MAX($E1288-20,0)*INDEX(Inputs!$F$24:$F$35,MATCH($D1288,Inputs!$B$24:$B$35,0)),MAX($F1288-20,0)*INDEX(Inputs!$G$24:$G$35,MATCH($D1288,Inputs!$B$24:$B$35,0)))</f>
        <v>77.171856504000004</v>
      </c>
      <c r="U1288" s="19"/>
    </row>
    <row r="1289" spans="2:21" s="46" customFormat="1" x14ac:dyDescent="0.25">
      <c r="B1289" s="48" t="s">
        <v>205</v>
      </c>
      <c r="C1289" s="8">
        <v>2021</v>
      </c>
      <c r="D1289" s="37">
        <v>9</v>
      </c>
      <c r="E1289" s="49">
        <f>Data!J1289</f>
        <v>16</v>
      </c>
      <c r="F1289" s="49">
        <f>+Data!I1289</f>
        <v>7.36</v>
      </c>
      <c r="G1289" s="31">
        <f>+NEM!G1289</f>
        <v>-132.80799999999999</v>
      </c>
      <c r="H1289" s="31">
        <f>NoSolar!E1289</f>
        <v>1418.104</v>
      </c>
      <c r="I1289" s="31">
        <f>+NEM!M1289</f>
        <v>0</v>
      </c>
      <c r="J1289" s="31">
        <f>+NB.Hour!E1289</f>
        <v>667.27449999999999</v>
      </c>
      <c r="K1289" s="67">
        <v>0</v>
      </c>
      <c r="L1289" s="31">
        <f>+-MIN(NEM!G1289,0)</f>
        <v>132.80799999999999</v>
      </c>
      <c r="M1289" s="31">
        <f>NB.Hour!H1289</f>
        <v>800.08249999999998</v>
      </c>
      <c r="N1289" s="33">
        <f>NoSolar!H1289</f>
        <v>134.354009168</v>
      </c>
      <c r="O1289" s="33">
        <f>+NEM!P1289</f>
        <v>0</v>
      </c>
      <c r="P1289" s="33">
        <f>+NB.Hour!N1289</f>
        <v>32.967801354000002</v>
      </c>
      <c r="Q1289" s="22">
        <f>+SUM(N1289,MAX($E1289-20,0)*INDEX(Inputs!$F$24:$F$35,MATCH($D1289,Inputs!$B$24:$B$35,0)),MAX($F1289-20,0)*INDEX(Inputs!$G$24:$G$35,MATCH($D1289,Inputs!$B$24:$B$35,0)))</f>
        <v>134.354009168</v>
      </c>
      <c r="R1289" s="22">
        <f>+SUM(O1289,MAX($E1289-20,0)*INDEX(Inputs!$F$24:$F$35,MATCH($D1289,Inputs!$B$24:$B$35,0)),MAX($F1289-20,0)*INDEX(Inputs!$G$24:$G$35,MATCH($D1289,Inputs!$B$24:$B$35,0)))</f>
        <v>0</v>
      </c>
      <c r="S1289" s="22">
        <f>+SUM(P1289,MAX($E1289-20,0)*INDEX(Inputs!$F$24:$F$35,MATCH($D1289,Inputs!$B$24:$B$35,0)),MAX($F1289-20,0)*INDEX(Inputs!$G$24:$G$35,MATCH($D1289,Inputs!$B$24:$B$35,0)))</f>
        <v>32.967801354000002</v>
      </c>
      <c r="U1289" s="19"/>
    </row>
    <row r="1290" spans="2:21" s="46" customFormat="1" x14ac:dyDescent="0.25">
      <c r="B1290" s="48" t="s">
        <v>205</v>
      </c>
      <c r="C1290" s="8">
        <v>2021</v>
      </c>
      <c r="D1290" s="37">
        <v>10</v>
      </c>
      <c r="E1290" s="49">
        <f>Data!J1290</f>
        <v>16</v>
      </c>
      <c r="F1290" s="49">
        <f>+Data!I1290</f>
        <v>6.7839999999999998</v>
      </c>
      <c r="G1290" s="31">
        <f>+NEM!G1290</f>
        <v>668.27800000000002</v>
      </c>
      <c r="H1290" s="31">
        <f>NoSolar!E1290</f>
        <v>1614.518</v>
      </c>
      <c r="I1290" s="31">
        <f>+NEM!M1290</f>
        <v>535.47</v>
      </c>
      <c r="J1290" s="31">
        <f>+NB.Hour!E1290</f>
        <v>1006.518</v>
      </c>
      <c r="K1290" s="67">
        <v>0</v>
      </c>
      <c r="L1290" s="31">
        <f>+-MIN(NEM!G1290,0)</f>
        <v>0</v>
      </c>
      <c r="M1290" s="31">
        <f>NB.Hour!H1290</f>
        <v>338.24</v>
      </c>
      <c r="N1290" s="33">
        <f>NoSolar!H1290</f>
        <v>152.962664356</v>
      </c>
      <c r="O1290" s="33">
        <f>+NEM!P1290</f>
        <v>50.731498740000006</v>
      </c>
      <c r="P1290" s="33">
        <f>+NB.Hour!N1290</f>
        <v>82.570673956000007</v>
      </c>
      <c r="Q1290" s="22">
        <f>+SUM(N1290,MAX($E1290-20,0)*INDEX(Inputs!$F$24:$F$35,MATCH($D1290,Inputs!$B$24:$B$35,0)),MAX($F1290-20,0)*INDEX(Inputs!$G$24:$G$35,MATCH($D1290,Inputs!$B$24:$B$35,0)))</f>
        <v>152.962664356</v>
      </c>
      <c r="R1290" s="22">
        <f>+SUM(O1290,MAX($E1290-20,0)*INDEX(Inputs!$F$24:$F$35,MATCH($D1290,Inputs!$B$24:$B$35,0)),MAX($F1290-20,0)*INDEX(Inputs!$G$24:$G$35,MATCH($D1290,Inputs!$B$24:$B$35,0)))</f>
        <v>50.731498740000006</v>
      </c>
      <c r="S1290" s="22">
        <f>+SUM(P1290,MAX($E1290-20,0)*INDEX(Inputs!$F$24:$F$35,MATCH($D1290,Inputs!$B$24:$B$35,0)),MAX($F1290-20,0)*INDEX(Inputs!$G$24:$G$35,MATCH($D1290,Inputs!$B$24:$B$35,0)))</f>
        <v>82.570673956000007</v>
      </c>
      <c r="U1290" s="19"/>
    </row>
    <row r="1291" spans="2:21" s="46" customFormat="1" x14ac:dyDescent="0.25">
      <c r="B1291" s="48" t="s">
        <v>205</v>
      </c>
      <c r="C1291" s="8">
        <v>2021</v>
      </c>
      <c r="D1291" s="37">
        <v>11</v>
      </c>
      <c r="E1291" s="49">
        <f>Data!J1291</f>
        <v>16</v>
      </c>
      <c r="F1291" s="49">
        <f>+Data!I1291</f>
        <v>7.7439999999999998</v>
      </c>
      <c r="G1291" s="31">
        <f>+NEM!G1291</f>
        <v>1209.31</v>
      </c>
      <c r="H1291" s="31">
        <f>NoSolar!E1291</f>
        <v>1837.942</v>
      </c>
      <c r="I1291" s="31">
        <f>+NEM!M1291</f>
        <v>1209.31</v>
      </c>
      <c r="J1291" s="31">
        <f>+NB.Hour!E1291</f>
        <v>1309.47</v>
      </c>
      <c r="K1291" s="67">
        <v>0</v>
      </c>
      <c r="L1291" s="31">
        <f>+-MIN(NEM!G1291,0)</f>
        <v>0</v>
      </c>
      <c r="M1291" s="31">
        <f>NB.Hour!H1291</f>
        <v>100.16</v>
      </c>
      <c r="N1291" s="33">
        <f>NoSolar!H1291</f>
        <v>174.13030096400001</v>
      </c>
      <c r="O1291" s="33">
        <f>+NEM!P1291</f>
        <v>114.57244802</v>
      </c>
      <c r="P1291" s="33">
        <f>+NB.Hour!N1291</f>
        <v>120.27475714000001</v>
      </c>
      <c r="Q1291" s="22">
        <f>+SUM(N1291,MAX($E1291-20,0)*INDEX(Inputs!$F$24:$F$35,MATCH($D1291,Inputs!$B$24:$B$35,0)),MAX($F1291-20,0)*INDEX(Inputs!$G$24:$G$35,MATCH($D1291,Inputs!$B$24:$B$35,0)))</f>
        <v>174.13030096400001</v>
      </c>
      <c r="R1291" s="22">
        <f>+SUM(O1291,MAX($E1291-20,0)*INDEX(Inputs!$F$24:$F$35,MATCH($D1291,Inputs!$B$24:$B$35,0)),MAX($F1291-20,0)*INDEX(Inputs!$G$24:$G$35,MATCH($D1291,Inputs!$B$24:$B$35,0)))</f>
        <v>114.57244802</v>
      </c>
      <c r="S1291" s="22">
        <f>+SUM(P1291,MAX($E1291-20,0)*INDEX(Inputs!$F$24:$F$35,MATCH($D1291,Inputs!$B$24:$B$35,0)),MAX($F1291-20,0)*INDEX(Inputs!$G$24:$G$35,MATCH($D1291,Inputs!$B$24:$B$35,0)))</f>
        <v>120.27475714000001</v>
      </c>
      <c r="U1291" s="19"/>
    </row>
    <row r="1292" spans="2:21" s="46" customFormat="1" x14ac:dyDescent="0.25">
      <c r="B1292" s="48" t="s">
        <v>205</v>
      </c>
      <c r="C1292" s="8">
        <v>2021</v>
      </c>
      <c r="D1292" s="37">
        <v>12</v>
      </c>
      <c r="E1292" s="49">
        <f>Data!J1292</f>
        <v>16</v>
      </c>
      <c r="F1292" s="49">
        <f>+Data!I1292</f>
        <v>10.752000000000001</v>
      </c>
      <c r="G1292" s="31">
        <f>+NEM!G1292</f>
        <v>2453.0349999999999</v>
      </c>
      <c r="H1292" s="31">
        <f>NoSolar!E1292</f>
        <v>2778.2190000000001</v>
      </c>
      <c r="I1292" s="31">
        <f>+NEM!M1292</f>
        <v>2453.0349999999999</v>
      </c>
      <c r="J1292" s="31">
        <f>+NB.Hour!E1292</f>
        <v>2465.7069999999999</v>
      </c>
      <c r="K1292" s="67">
        <v>0</v>
      </c>
      <c r="L1292" s="31">
        <f>+-MIN(NEM!G1292,0)</f>
        <v>0</v>
      </c>
      <c r="M1292" s="31">
        <f>NB.Hour!H1292</f>
        <v>12.672000000000001</v>
      </c>
      <c r="N1292" s="33">
        <f>NoSolar!H1292</f>
        <v>223.87816692400003</v>
      </c>
      <c r="O1292" s="33">
        <f>+NEM!P1292</f>
        <v>209.50633486000001</v>
      </c>
      <c r="P1292" s="33">
        <f>+NB.Hour!N1292</f>
        <v>209.587258252</v>
      </c>
      <c r="Q1292" s="22">
        <f>+SUM(N1292,MAX($E1292-20,0)*INDEX(Inputs!$F$24:$F$35,MATCH($D1292,Inputs!$B$24:$B$35,0)),MAX($F1292-20,0)*INDEX(Inputs!$G$24:$G$35,MATCH($D1292,Inputs!$B$24:$B$35,0)))</f>
        <v>223.87816692400003</v>
      </c>
      <c r="R1292" s="22">
        <f>+SUM(O1292,MAX($E1292-20,0)*INDEX(Inputs!$F$24:$F$35,MATCH($D1292,Inputs!$B$24:$B$35,0)),MAX($F1292-20,0)*INDEX(Inputs!$G$24:$G$35,MATCH($D1292,Inputs!$B$24:$B$35,0)))</f>
        <v>209.50633486000001</v>
      </c>
      <c r="S1292" s="22">
        <f>+SUM(P1292,MAX($E1292-20,0)*INDEX(Inputs!$F$24:$F$35,MATCH($D1292,Inputs!$B$24:$B$35,0)),MAX($F1292-20,0)*INDEX(Inputs!$G$24:$G$35,MATCH($D1292,Inputs!$B$24:$B$35,0)))</f>
        <v>209.587258252</v>
      </c>
      <c r="U1292" s="19"/>
    </row>
    <row r="1293" spans="2:21" s="46" customFormat="1" x14ac:dyDescent="0.25">
      <c r="B1293" s="48" t="s">
        <v>206</v>
      </c>
      <c r="C1293" s="8">
        <v>2021</v>
      </c>
      <c r="D1293" s="37">
        <v>1</v>
      </c>
      <c r="E1293" s="49">
        <f>Data!J1293</f>
        <v>54</v>
      </c>
      <c r="F1293" s="49">
        <f>+Data!I1293</f>
        <v>23.92</v>
      </c>
      <c r="G1293" s="31">
        <f>+NEM!G1293</f>
        <v>9972.6454999999987</v>
      </c>
      <c r="H1293" s="31">
        <f>NoSolar!E1293</f>
        <v>10236.632</v>
      </c>
      <c r="I1293" s="31">
        <f>+NEM!M1293</f>
        <v>9972.6454999999987</v>
      </c>
      <c r="J1293" s="31">
        <f>+NB.Hour!E1293</f>
        <v>9972.6455000000005</v>
      </c>
      <c r="K1293" s="67">
        <v>0</v>
      </c>
      <c r="L1293" s="31">
        <f>+-MIN(NEM!G1293,0)</f>
        <v>0</v>
      </c>
      <c r="M1293" s="31">
        <f>NB.Hour!H1293</f>
        <v>0</v>
      </c>
      <c r="N1293" s="33">
        <f>NoSolar!H1293</f>
        <v>553.51018787199996</v>
      </c>
      <c r="O1293" s="33">
        <f>+NEM!P1293</f>
        <v>541.84304051799995</v>
      </c>
      <c r="P1293" s="33">
        <f>+NB.Hour!N1293</f>
        <v>541.84304051800007</v>
      </c>
      <c r="Q1293" s="22">
        <f>+SUM(N1293,MAX($E1293-20,0)*INDEX(Inputs!$F$24:$F$35,MATCH($D1293,Inputs!$B$24:$B$35,0)),MAX($F1293-20,0)*INDEX(Inputs!$G$24:$G$35,MATCH($D1293,Inputs!$B$24:$B$35,0)))</f>
        <v>605.9741878719999</v>
      </c>
      <c r="R1293" s="22">
        <f>+SUM(O1293,MAX($E1293-20,0)*INDEX(Inputs!$F$24:$F$35,MATCH($D1293,Inputs!$B$24:$B$35,0)),MAX($F1293-20,0)*INDEX(Inputs!$G$24:$G$35,MATCH($D1293,Inputs!$B$24:$B$35,0)))</f>
        <v>594.30704051799989</v>
      </c>
      <c r="S1293" s="22">
        <f>+SUM(P1293,MAX($E1293-20,0)*INDEX(Inputs!$F$24:$F$35,MATCH($D1293,Inputs!$B$24:$B$35,0)),MAX($F1293-20,0)*INDEX(Inputs!$G$24:$G$35,MATCH($D1293,Inputs!$B$24:$B$35,0)))</f>
        <v>594.30704051800001</v>
      </c>
      <c r="U1293" s="19"/>
    </row>
    <row r="1294" spans="2:21" s="46" customFormat="1" x14ac:dyDescent="0.25">
      <c r="B1294" s="48" t="s">
        <v>206</v>
      </c>
      <c r="C1294" s="8">
        <v>2021</v>
      </c>
      <c r="D1294" s="37">
        <v>2</v>
      </c>
      <c r="E1294" s="49">
        <f>Data!J1294</f>
        <v>49</v>
      </c>
      <c r="F1294" s="49">
        <f>+Data!I1294</f>
        <v>60.624000000000002</v>
      </c>
      <c r="G1294" s="31">
        <f>+NEM!G1294</f>
        <v>10505.859999999999</v>
      </c>
      <c r="H1294" s="31">
        <f>NoSolar!E1294</f>
        <v>10794.103999999999</v>
      </c>
      <c r="I1294" s="31">
        <f>+NEM!M1294</f>
        <v>10505.859999999999</v>
      </c>
      <c r="J1294" s="31">
        <f>+NB.Hour!E1294</f>
        <v>10505.86</v>
      </c>
      <c r="K1294" s="67">
        <v>0</v>
      </c>
      <c r="L1294" s="31">
        <f>+-MIN(NEM!G1294,0)</f>
        <v>0</v>
      </c>
      <c r="M1294" s="31">
        <f>NB.Hour!H1294</f>
        <v>0</v>
      </c>
      <c r="N1294" s="33">
        <f>NoSolar!H1294</f>
        <v>578.14822038399996</v>
      </c>
      <c r="O1294" s="33">
        <f>+NEM!P1294</f>
        <v>565.4089885599999</v>
      </c>
      <c r="P1294" s="33">
        <f>+NB.Hour!N1294</f>
        <v>565.40898856000001</v>
      </c>
      <c r="Q1294" s="22">
        <f>+SUM(N1294,MAX($E1294-20,0)*INDEX(Inputs!$F$24:$F$35,MATCH($D1294,Inputs!$B$24:$B$35,0)),MAX($F1294-20,0)*INDEX(Inputs!$G$24:$G$35,MATCH($D1294,Inputs!$B$24:$B$35,0)))</f>
        <v>788.79502038399994</v>
      </c>
      <c r="R1294" s="22">
        <f>+SUM(O1294,MAX($E1294-20,0)*INDEX(Inputs!$F$24:$F$35,MATCH($D1294,Inputs!$B$24:$B$35,0)),MAX($F1294-20,0)*INDEX(Inputs!$G$24:$G$35,MATCH($D1294,Inputs!$B$24:$B$35,0)))</f>
        <v>776.05578855999988</v>
      </c>
      <c r="S1294" s="22">
        <f>+SUM(P1294,MAX($E1294-20,0)*INDEX(Inputs!$F$24:$F$35,MATCH($D1294,Inputs!$B$24:$B$35,0)),MAX($F1294-20,0)*INDEX(Inputs!$G$24:$G$35,MATCH($D1294,Inputs!$B$24:$B$35,0)))</f>
        <v>776.05578856</v>
      </c>
      <c r="U1294" s="19"/>
    </row>
    <row r="1295" spans="2:21" s="46" customFormat="1" x14ac:dyDescent="0.25">
      <c r="B1295" s="48" t="s">
        <v>206</v>
      </c>
      <c r="C1295" s="8">
        <v>2021</v>
      </c>
      <c r="D1295" s="37">
        <v>3</v>
      </c>
      <c r="E1295" s="49">
        <f>Data!J1295</f>
        <v>41</v>
      </c>
      <c r="F1295" s="49">
        <f>+Data!I1295</f>
        <v>50.728000000000002</v>
      </c>
      <c r="G1295" s="31">
        <f>+NEM!G1295</f>
        <v>9281.1466999999993</v>
      </c>
      <c r="H1295" s="31">
        <f>NoSolar!E1295</f>
        <v>9925.32</v>
      </c>
      <c r="I1295" s="31">
        <f>+NEM!M1295</f>
        <v>9281.1466999999993</v>
      </c>
      <c r="J1295" s="31">
        <f>+NB.Hour!E1295</f>
        <v>9281.1466999999993</v>
      </c>
      <c r="K1295" s="67">
        <v>0</v>
      </c>
      <c r="L1295" s="31">
        <f>+-MIN(NEM!G1295,0)</f>
        <v>0</v>
      </c>
      <c r="M1295" s="31">
        <f>NB.Hour!H1295</f>
        <v>0</v>
      </c>
      <c r="N1295" s="33">
        <f>NoSolar!H1295</f>
        <v>539.75144272</v>
      </c>
      <c r="O1295" s="33">
        <f>+NEM!P1295</f>
        <v>511.28155955319994</v>
      </c>
      <c r="P1295" s="33">
        <f>+NB.Hour!N1295</f>
        <v>511.28155955319994</v>
      </c>
      <c r="Q1295" s="22">
        <f>+SUM(N1295,MAX($E1295-20,0)*INDEX(Inputs!$F$24:$F$35,MATCH($D1295,Inputs!$B$24:$B$35,0)),MAX($F1295-20,0)*INDEX(Inputs!$G$24:$G$35,MATCH($D1295,Inputs!$B$24:$B$35,0)))</f>
        <v>698.12104271999999</v>
      </c>
      <c r="R1295" s="22">
        <f>+SUM(O1295,MAX($E1295-20,0)*INDEX(Inputs!$F$24:$F$35,MATCH($D1295,Inputs!$B$24:$B$35,0)),MAX($F1295-20,0)*INDEX(Inputs!$G$24:$G$35,MATCH($D1295,Inputs!$B$24:$B$35,0)))</f>
        <v>669.65115955319993</v>
      </c>
      <c r="S1295" s="22">
        <f>+SUM(P1295,MAX($E1295-20,0)*INDEX(Inputs!$F$24:$F$35,MATCH($D1295,Inputs!$B$24:$B$35,0)),MAX($F1295-20,0)*INDEX(Inputs!$G$24:$G$35,MATCH($D1295,Inputs!$B$24:$B$35,0)))</f>
        <v>669.65115955319993</v>
      </c>
      <c r="U1295" s="19"/>
    </row>
    <row r="1296" spans="2:21" s="46" customFormat="1" x14ac:dyDescent="0.25">
      <c r="B1296" s="48" t="s">
        <v>206</v>
      </c>
      <c r="C1296" s="8">
        <v>2021</v>
      </c>
      <c r="D1296" s="37">
        <v>4</v>
      </c>
      <c r="E1296" s="49">
        <f>Data!J1296</f>
        <v>41</v>
      </c>
      <c r="F1296" s="49">
        <f>+Data!I1296</f>
        <v>34.624000000000002</v>
      </c>
      <c r="G1296" s="31">
        <f>+NEM!G1296</f>
        <v>8052.6973000000007</v>
      </c>
      <c r="H1296" s="31">
        <f>NoSolar!E1296</f>
        <v>8829.7360000000008</v>
      </c>
      <c r="I1296" s="31">
        <f>+NEM!M1296</f>
        <v>8052.6973000000007</v>
      </c>
      <c r="J1296" s="31">
        <f>+NB.Hour!E1296</f>
        <v>8052.8621000000003</v>
      </c>
      <c r="K1296" s="67">
        <v>0</v>
      </c>
      <c r="L1296" s="31">
        <f>+-MIN(NEM!G1296,0)</f>
        <v>0</v>
      </c>
      <c r="M1296" s="31">
        <f>NB.Hour!H1296</f>
        <v>0.1648</v>
      </c>
      <c r="N1296" s="33">
        <f>NoSolar!H1296</f>
        <v>491.33101225600001</v>
      </c>
      <c r="O1296" s="33">
        <f>+NEM!P1296</f>
        <v>456.98900987080003</v>
      </c>
      <c r="P1296" s="33">
        <f>+NB.Hour!N1296</f>
        <v>456.99006228360003</v>
      </c>
      <c r="Q1296" s="22">
        <f>+SUM(N1296,MAX($E1296-20,0)*INDEX(Inputs!$F$24:$F$35,MATCH($D1296,Inputs!$B$24:$B$35,0)),MAX($F1296-20,0)*INDEX(Inputs!$G$24:$G$35,MATCH($D1296,Inputs!$B$24:$B$35,0)))</f>
        <v>578.03781225600005</v>
      </c>
      <c r="R1296" s="22">
        <f>+SUM(O1296,MAX($E1296-20,0)*INDEX(Inputs!$F$24:$F$35,MATCH($D1296,Inputs!$B$24:$B$35,0)),MAX($F1296-20,0)*INDEX(Inputs!$G$24:$G$35,MATCH($D1296,Inputs!$B$24:$B$35,0)))</f>
        <v>543.69580987080008</v>
      </c>
      <c r="S1296" s="22">
        <f>+SUM(P1296,MAX($E1296-20,0)*INDEX(Inputs!$F$24:$F$35,MATCH($D1296,Inputs!$B$24:$B$35,0)),MAX($F1296-20,0)*INDEX(Inputs!$G$24:$G$35,MATCH($D1296,Inputs!$B$24:$B$35,0)))</f>
        <v>543.69686228360001</v>
      </c>
      <c r="U1296" s="19"/>
    </row>
    <row r="1297" spans="2:21" s="46" customFormat="1" x14ac:dyDescent="0.25">
      <c r="B1297" s="48" t="s">
        <v>206</v>
      </c>
      <c r="C1297" s="8">
        <v>2021</v>
      </c>
      <c r="D1297" s="37">
        <v>5</v>
      </c>
      <c r="E1297" s="49">
        <f>Data!J1297</f>
        <v>41</v>
      </c>
      <c r="F1297" s="49">
        <f>+Data!I1297</f>
        <v>69.680000000000007</v>
      </c>
      <c r="G1297" s="31">
        <f>+NEM!G1297</f>
        <v>7054.3417000000009</v>
      </c>
      <c r="H1297" s="31">
        <f>NoSolar!E1297</f>
        <v>7897.9840000000004</v>
      </c>
      <c r="I1297" s="31">
        <f>+NEM!M1297</f>
        <v>7054.3417000000009</v>
      </c>
      <c r="J1297" s="31">
        <f>+NB.Hour!E1297</f>
        <v>7054.4236000000001</v>
      </c>
      <c r="K1297" s="67">
        <v>0</v>
      </c>
      <c r="L1297" s="31">
        <f>+-MIN(NEM!G1297,0)</f>
        <v>0</v>
      </c>
      <c r="M1297" s="31">
        <f>NB.Hour!H1297</f>
        <v>8.1900000000000001E-2</v>
      </c>
      <c r="N1297" s="33">
        <f>NoSolar!H1297</f>
        <v>450.15130086400006</v>
      </c>
      <c r="O1297" s="33">
        <f>+NEM!P1297</f>
        <v>412.86568577320008</v>
      </c>
      <c r="P1297" s="33">
        <f>+NB.Hour!N1297</f>
        <v>412.86620878660005</v>
      </c>
      <c r="Q1297" s="22">
        <f>+SUM(N1297,MAX($E1297-20,0)*INDEX(Inputs!$F$24:$F$35,MATCH($D1297,Inputs!$B$24:$B$35,0)),MAX($F1297-20,0)*INDEX(Inputs!$G$24:$G$35,MATCH($D1297,Inputs!$B$24:$B$35,0)))</f>
        <v>692.85730086400008</v>
      </c>
      <c r="R1297" s="22">
        <f>+SUM(O1297,MAX($E1297-20,0)*INDEX(Inputs!$F$24:$F$35,MATCH($D1297,Inputs!$B$24:$B$35,0)),MAX($F1297-20,0)*INDEX(Inputs!$G$24:$G$35,MATCH($D1297,Inputs!$B$24:$B$35,0)))</f>
        <v>655.5716857732001</v>
      </c>
      <c r="S1297" s="22">
        <f>+SUM(P1297,MAX($E1297-20,0)*INDEX(Inputs!$F$24:$F$35,MATCH($D1297,Inputs!$B$24:$B$35,0)),MAX($F1297-20,0)*INDEX(Inputs!$G$24:$G$35,MATCH($D1297,Inputs!$B$24:$B$35,0)))</f>
        <v>655.57220878660007</v>
      </c>
      <c r="U1297" s="19"/>
    </row>
    <row r="1298" spans="2:21" s="46" customFormat="1" x14ac:dyDescent="0.25">
      <c r="B1298" s="48" t="s">
        <v>206</v>
      </c>
      <c r="C1298" s="8">
        <v>2021</v>
      </c>
      <c r="D1298" s="37">
        <v>6</v>
      </c>
      <c r="E1298" s="49">
        <f>Data!J1298</f>
        <v>41</v>
      </c>
      <c r="F1298" s="49">
        <f>+Data!I1298</f>
        <v>29.16</v>
      </c>
      <c r="G1298" s="31">
        <f>+NEM!G1298</f>
        <v>7319.5982000000004</v>
      </c>
      <c r="H1298" s="31">
        <f>NoSolar!E1298</f>
        <v>8236.3760000000002</v>
      </c>
      <c r="I1298" s="31">
        <f>+NEM!M1298</f>
        <v>7319.5982000000004</v>
      </c>
      <c r="J1298" s="31">
        <f>+NB.Hour!E1298</f>
        <v>7321.9534000000003</v>
      </c>
      <c r="K1298" s="67">
        <v>0</v>
      </c>
      <c r="L1298" s="31">
        <f>+-MIN(NEM!G1298,0)</f>
        <v>0</v>
      </c>
      <c r="M1298" s="31">
        <f>NB.Hour!H1298</f>
        <v>2.3552</v>
      </c>
      <c r="N1298" s="33">
        <f>NoSolar!H1298</f>
        <v>514.31129321599997</v>
      </c>
      <c r="O1298" s="33">
        <f>+NEM!P1298</f>
        <v>469.64954591120005</v>
      </c>
      <c r="P1298" s="33">
        <f>+NB.Hour!N1298</f>
        <v>469.67523172240004</v>
      </c>
      <c r="Q1298" s="22">
        <f>+SUM(N1298,MAX($E1298-20,0)*INDEX(Inputs!$F$24:$F$35,MATCH($D1298,Inputs!$B$24:$B$35,0)),MAX($F1298-20,0)*INDEX(Inputs!$G$24:$G$35,MATCH($D1298,Inputs!$B$24:$B$35,0)))</f>
        <v>591.45089321599994</v>
      </c>
      <c r="R1298" s="22">
        <f>+SUM(O1298,MAX($E1298-20,0)*INDEX(Inputs!$F$24:$F$35,MATCH($D1298,Inputs!$B$24:$B$35,0)),MAX($F1298-20,0)*INDEX(Inputs!$G$24:$G$35,MATCH($D1298,Inputs!$B$24:$B$35,0)))</f>
        <v>546.78914591120008</v>
      </c>
      <c r="S1298" s="22">
        <f>+SUM(P1298,MAX($E1298-20,0)*INDEX(Inputs!$F$24:$F$35,MATCH($D1298,Inputs!$B$24:$B$35,0)),MAX($F1298-20,0)*INDEX(Inputs!$G$24:$G$35,MATCH($D1298,Inputs!$B$24:$B$35,0)))</f>
        <v>546.81483172240007</v>
      </c>
      <c r="U1298" s="19"/>
    </row>
    <row r="1299" spans="2:21" s="46" customFormat="1" x14ac:dyDescent="0.25">
      <c r="B1299" s="48" t="s">
        <v>206</v>
      </c>
      <c r="C1299" s="8">
        <v>2021</v>
      </c>
      <c r="D1299" s="37">
        <v>7</v>
      </c>
      <c r="E1299" s="49">
        <f>Data!J1299</f>
        <v>41</v>
      </c>
      <c r="F1299" s="49">
        <f>+Data!I1299</f>
        <v>27.847999999999999</v>
      </c>
      <c r="G1299" s="31">
        <f>+NEM!G1299</f>
        <v>9194.6054999999997</v>
      </c>
      <c r="H1299" s="31">
        <f>NoSolar!E1299</f>
        <v>9983.4879999999994</v>
      </c>
      <c r="I1299" s="31">
        <f>+NEM!M1299</f>
        <v>9194.6054999999997</v>
      </c>
      <c r="J1299" s="31">
        <f>+NB.Hour!E1299</f>
        <v>9200.4831999999988</v>
      </c>
      <c r="K1299" s="67">
        <v>0</v>
      </c>
      <c r="L1299" s="31">
        <f>+-MIN(NEM!G1299,0)</f>
        <v>0</v>
      </c>
      <c r="M1299" s="31">
        <f>NB.Hour!H1299</f>
        <v>5.8776999999999999</v>
      </c>
      <c r="N1299" s="33">
        <f>NoSolar!H1299</f>
        <v>599.42360140799997</v>
      </c>
      <c r="O1299" s="33">
        <f>+NEM!P1299</f>
        <v>560.99240153799997</v>
      </c>
      <c r="P1299" s="33">
        <f>+NB.Hour!N1299</f>
        <v>561.05650373419996</v>
      </c>
      <c r="Q1299" s="22">
        <f>+SUM(N1299,MAX($E1299-20,0)*INDEX(Inputs!$F$24:$F$35,MATCH($D1299,Inputs!$B$24:$B$35,0)),MAX($F1299-20,0)*INDEX(Inputs!$G$24:$G$35,MATCH($D1299,Inputs!$B$24:$B$35,0)))</f>
        <v>668.61248140799989</v>
      </c>
      <c r="R1299" s="22">
        <f>+SUM(O1299,MAX($E1299-20,0)*INDEX(Inputs!$F$24:$F$35,MATCH($D1299,Inputs!$B$24:$B$35,0)),MAX($F1299-20,0)*INDEX(Inputs!$G$24:$G$35,MATCH($D1299,Inputs!$B$24:$B$35,0)))</f>
        <v>630.18128153799989</v>
      </c>
      <c r="S1299" s="22">
        <f>+SUM(P1299,MAX($E1299-20,0)*INDEX(Inputs!$F$24:$F$35,MATCH($D1299,Inputs!$B$24:$B$35,0)),MAX($F1299-20,0)*INDEX(Inputs!$G$24:$G$35,MATCH($D1299,Inputs!$B$24:$B$35,0)))</f>
        <v>630.2453837342</v>
      </c>
      <c r="U1299" s="19"/>
    </row>
    <row r="1300" spans="2:21" s="46" customFormat="1" x14ac:dyDescent="0.25">
      <c r="B1300" s="48" t="s">
        <v>206</v>
      </c>
      <c r="C1300" s="8">
        <v>2021</v>
      </c>
      <c r="D1300" s="37">
        <v>8</v>
      </c>
      <c r="E1300" s="49">
        <f>Data!J1300</f>
        <v>44</v>
      </c>
      <c r="F1300" s="49">
        <f>+Data!I1300</f>
        <v>41.936</v>
      </c>
      <c r="G1300" s="31">
        <f>+NEM!G1300</f>
        <v>10715.3794</v>
      </c>
      <c r="H1300" s="31">
        <f>NoSolar!E1300</f>
        <v>11475.384</v>
      </c>
      <c r="I1300" s="31">
        <f>+NEM!M1300</f>
        <v>10715.3794</v>
      </c>
      <c r="J1300" s="31">
        <f>+NB.Hour!E1300</f>
        <v>10715.4818</v>
      </c>
      <c r="K1300" s="67">
        <v>0</v>
      </c>
      <c r="L1300" s="31">
        <f>+-MIN(NEM!G1300,0)</f>
        <v>0</v>
      </c>
      <c r="M1300" s="31">
        <f>NB.Hour!H1300</f>
        <v>0.1024</v>
      </c>
      <c r="N1300" s="33">
        <f>NoSolar!H1300</f>
        <v>672.10280694400001</v>
      </c>
      <c r="O1300" s="33">
        <f>+NEM!P1300</f>
        <v>635.07842285039999</v>
      </c>
      <c r="P1300" s="33">
        <f>+NB.Hour!N1300</f>
        <v>635.07953962479996</v>
      </c>
      <c r="Q1300" s="22">
        <f>+SUM(N1300,MAX($E1300-20,0)*INDEX(Inputs!$F$24:$F$35,MATCH($D1300,Inputs!$B$24:$B$35,0)),MAX($F1300-20,0)*INDEX(Inputs!$G$24:$G$35,MATCH($D1300,Inputs!$B$24:$B$35,0)))</f>
        <v>829.75496694399999</v>
      </c>
      <c r="R1300" s="22">
        <f>+SUM(O1300,MAX($E1300-20,0)*INDEX(Inputs!$F$24:$F$35,MATCH($D1300,Inputs!$B$24:$B$35,0)),MAX($F1300-20,0)*INDEX(Inputs!$G$24:$G$35,MATCH($D1300,Inputs!$B$24:$B$35,0)))</f>
        <v>792.73058285039997</v>
      </c>
      <c r="S1300" s="22">
        <f>+SUM(P1300,MAX($E1300-20,0)*INDEX(Inputs!$F$24:$F$35,MATCH($D1300,Inputs!$B$24:$B$35,0)),MAX($F1300-20,0)*INDEX(Inputs!$G$24:$G$35,MATCH($D1300,Inputs!$B$24:$B$35,0)))</f>
        <v>792.73169962479994</v>
      </c>
      <c r="U1300" s="19"/>
    </row>
    <row r="1301" spans="2:21" s="46" customFormat="1" x14ac:dyDescent="0.25">
      <c r="B1301" s="48" t="s">
        <v>206</v>
      </c>
      <c r="C1301" s="8">
        <v>2021</v>
      </c>
      <c r="D1301" s="37">
        <v>9</v>
      </c>
      <c r="E1301" s="49">
        <f>Data!J1301</f>
        <v>47</v>
      </c>
      <c r="F1301" s="49">
        <f>+Data!I1301</f>
        <v>44.543999999999997</v>
      </c>
      <c r="G1301" s="31">
        <f>+NEM!G1301</f>
        <v>10317.865100000001</v>
      </c>
      <c r="H1301" s="31">
        <f>NoSolar!E1301</f>
        <v>10926.52</v>
      </c>
      <c r="I1301" s="31">
        <f>+NEM!M1301</f>
        <v>10317.865100000001</v>
      </c>
      <c r="J1301" s="31">
        <f>+NB.Hour!E1301</f>
        <v>10317.865100000001</v>
      </c>
      <c r="K1301" s="67">
        <v>0</v>
      </c>
      <c r="L1301" s="31">
        <f>+-MIN(NEM!G1301,0)</f>
        <v>0</v>
      </c>
      <c r="M1301" s="31">
        <f>NB.Hour!H1301</f>
        <v>0</v>
      </c>
      <c r="N1301" s="33">
        <f>NoSolar!H1301</f>
        <v>584.00047791999998</v>
      </c>
      <c r="O1301" s="33">
        <f>+NEM!P1301</f>
        <v>557.10036595960003</v>
      </c>
      <c r="P1301" s="33">
        <f>+NB.Hour!N1301</f>
        <v>557.10036595960003</v>
      </c>
      <c r="Q1301" s="22">
        <f>+SUM(N1301,MAX($E1301-20,0)*INDEX(Inputs!$F$24:$F$35,MATCH($D1301,Inputs!$B$24:$B$35,0)),MAX($F1301-20,0)*INDEX(Inputs!$G$24:$G$35,MATCH($D1301,Inputs!$B$24:$B$35,0)))</f>
        <v>721.03127792000009</v>
      </c>
      <c r="R1301" s="22">
        <f>+SUM(O1301,MAX($E1301-20,0)*INDEX(Inputs!$F$24:$F$35,MATCH($D1301,Inputs!$B$24:$B$35,0)),MAX($F1301-20,0)*INDEX(Inputs!$G$24:$G$35,MATCH($D1301,Inputs!$B$24:$B$35,0)))</f>
        <v>694.13116595960014</v>
      </c>
      <c r="S1301" s="22">
        <f>+SUM(P1301,MAX($E1301-20,0)*INDEX(Inputs!$F$24:$F$35,MATCH($D1301,Inputs!$B$24:$B$35,0)),MAX($F1301-20,0)*INDEX(Inputs!$G$24:$G$35,MATCH($D1301,Inputs!$B$24:$B$35,0)))</f>
        <v>694.13116595960014</v>
      </c>
      <c r="U1301" s="19"/>
    </row>
    <row r="1302" spans="2:21" s="46" customFormat="1" x14ac:dyDescent="0.25">
      <c r="B1302" s="48" t="s">
        <v>206</v>
      </c>
      <c r="C1302" s="8">
        <v>2021</v>
      </c>
      <c r="D1302" s="37">
        <v>10</v>
      </c>
      <c r="E1302" s="49">
        <f>Data!J1302</f>
        <v>50</v>
      </c>
      <c r="F1302" s="49">
        <f>+Data!I1302</f>
        <v>33.415999999999997</v>
      </c>
      <c r="G1302" s="31">
        <f>+NEM!G1302</f>
        <v>9833.6378000000004</v>
      </c>
      <c r="H1302" s="31">
        <f>NoSolar!E1302</f>
        <v>10258.280000000001</v>
      </c>
      <c r="I1302" s="31">
        <f>+NEM!M1302</f>
        <v>9833.6378000000004</v>
      </c>
      <c r="J1302" s="31">
        <f>+NB.Hour!E1302</f>
        <v>9833.6378000000004</v>
      </c>
      <c r="K1302" s="67">
        <v>0</v>
      </c>
      <c r="L1302" s="31">
        <f>+-MIN(NEM!G1302,0)</f>
        <v>0</v>
      </c>
      <c r="M1302" s="31">
        <f>NB.Hour!H1302</f>
        <v>0</v>
      </c>
      <c r="N1302" s="33">
        <f>NoSolar!H1302</f>
        <v>554.46694288000003</v>
      </c>
      <c r="O1302" s="33">
        <f>+NEM!P1302</f>
        <v>535.69945620880003</v>
      </c>
      <c r="P1302" s="33">
        <f>+NB.Hour!N1302</f>
        <v>535.69945620880003</v>
      </c>
      <c r="Q1302" s="22">
        <f>+SUM(N1302,MAX($E1302-20,0)*INDEX(Inputs!$F$24:$F$35,MATCH($D1302,Inputs!$B$24:$B$35,0)),MAX($F1302-20,0)*INDEX(Inputs!$G$24:$G$35,MATCH($D1302,Inputs!$B$24:$B$35,0)))</f>
        <v>645.06814287999998</v>
      </c>
      <c r="R1302" s="22">
        <f>+SUM(O1302,MAX($E1302-20,0)*INDEX(Inputs!$F$24:$F$35,MATCH($D1302,Inputs!$B$24:$B$35,0)),MAX($F1302-20,0)*INDEX(Inputs!$G$24:$G$35,MATCH($D1302,Inputs!$B$24:$B$35,0)))</f>
        <v>626.30065620879998</v>
      </c>
      <c r="S1302" s="22">
        <f>+SUM(P1302,MAX($E1302-20,0)*INDEX(Inputs!$F$24:$F$35,MATCH($D1302,Inputs!$B$24:$B$35,0)),MAX($F1302-20,0)*INDEX(Inputs!$G$24:$G$35,MATCH($D1302,Inputs!$B$24:$B$35,0)))</f>
        <v>626.30065620879998</v>
      </c>
      <c r="U1302" s="19"/>
    </row>
    <row r="1303" spans="2:21" s="46" customFormat="1" x14ac:dyDescent="0.25">
      <c r="B1303" s="48" t="s">
        <v>206</v>
      </c>
      <c r="C1303" s="8">
        <v>2021</v>
      </c>
      <c r="D1303" s="37">
        <v>11</v>
      </c>
      <c r="E1303" s="49">
        <f>Data!J1303</f>
        <v>50</v>
      </c>
      <c r="F1303" s="49">
        <f>+Data!I1303</f>
        <v>30.456</v>
      </c>
      <c r="G1303" s="31">
        <f>+NEM!G1303</f>
        <v>10434.7456</v>
      </c>
      <c r="H1303" s="31">
        <f>NoSolar!E1303</f>
        <v>10729.255999999999</v>
      </c>
      <c r="I1303" s="31">
        <f>+NEM!M1303</f>
        <v>10434.7456</v>
      </c>
      <c r="J1303" s="31">
        <f>+NB.Hour!E1303</f>
        <v>10434.7456</v>
      </c>
      <c r="K1303" s="67">
        <v>0</v>
      </c>
      <c r="L1303" s="31">
        <f>+-MIN(NEM!G1303,0)</f>
        <v>0</v>
      </c>
      <c r="M1303" s="31">
        <f>NB.Hour!H1303</f>
        <v>0</v>
      </c>
      <c r="N1303" s="33">
        <f>NoSolar!H1303</f>
        <v>575.28219817599995</v>
      </c>
      <c r="O1303" s="33">
        <f>+NEM!P1303</f>
        <v>562.26601653759997</v>
      </c>
      <c r="P1303" s="33">
        <f>+NB.Hour!N1303</f>
        <v>562.26601653759997</v>
      </c>
      <c r="Q1303" s="22">
        <f>+SUM(N1303,MAX($E1303-20,0)*INDEX(Inputs!$F$24:$F$35,MATCH($D1303,Inputs!$B$24:$B$35,0)),MAX($F1303-20,0)*INDEX(Inputs!$G$24:$G$35,MATCH($D1303,Inputs!$B$24:$B$35,0)))</f>
        <v>652.71139817599988</v>
      </c>
      <c r="R1303" s="22">
        <f>+SUM(O1303,MAX($E1303-20,0)*INDEX(Inputs!$F$24:$F$35,MATCH($D1303,Inputs!$B$24:$B$35,0)),MAX($F1303-20,0)*INDEX(Inputs!$G$24:$G$35,MATCH($D1303,Inputs!$B$24:$B$35,0)))</f>
        <v>639.69521653759989</v>
      </c>
      <c r="S1303" s="22">
        <f>+SUM(P1303,MAX($E1303-20,0)*INDEX(Inputs!$F$24:$F$35,MATCH($D1303,Inputs!$B$24:$B$35,0)),MAX($F1303-20,0)*INDEX(Inputs!$G$24:$G$35,MATCH($D1303,Inputs!$B$24:$B$35,0)))</f>
        <v>639.69521653759989</v>
      </c>
      <c r="U1303" s="19"/>
    </row>
    <row r="1304" spans="2:21" s="46" customFormat="1" x14ac:dyDescent="0.25">
      <c r="B1304" s="48" t="s">
        <v>206</v>
      </c>
      <c r="C1304" s="8">
        <v>2021</v>
      </c>
      <c r="D1304" s="37">
        <v>12</v>
      </c>
      <c r="E1304" s="49">
        <f>Data!J1304</f>
        <v>50</v>
      </c>
      <c r="F1304" s="49">
        <f>+Data!I1304</f>
        <v>39.32</v>
      </c>
      <c r="G1304" s="31">
        <f>+NEM!G1304</f>
        <v>12192.9776</v>
      </c>
      <c r="H1304" s="31">
        <f>NoSolar!E1304</f>
        <v>12340.736000000001</v>
      </c>
      <c r="I1304" s="31">
        <f>+NEM!M1304</f>
        <v>12192.9776</v>
      </c>
      <c r="J1304" s="31">
        <f>+NB.Hour!E1304</f>
        <v>12192.9776</v>
      </c>
      <c r="K1304" s="67">
        <v>0</v>
      </c>
      <c r="L1304" s="31">
        <f>+-MIN(NEM!G1304,0)</f>
        <v>0</v>
      </c>
      <c r="M1304" s="31">
        <f>NB.Hour!H1304</f>
        <v>0</v>
      </c>
      <c r="N1304" s="33">
        <f>NoSolar!H1304</f>
        <v>646.50316825599998</v>
      </c>
      <c r="O1304" s="33">
        <f>+NEM!P1304</f>
        <v>639.97283800959997</v>
      </c>
      <c r="P1304" s="33">
        <f>+NB.Hour!N1304</f>
        <v>639.97283800959997</v>
      </c>
      <c r="Q1304" s="22">
        <f>+SUM(N1304,MAX($E1304-20,0)*INDEX(Inputs!$F$24:$F$35,MATCH($D1304,Inputs!$B$24:$B$35,0)),MAX($F1304-20,0)*INDEX(Inputs!$G$24:$G$35,MATCH($D1304,Inputs!$B$24:$B$35,0)))</f>
        <v>763.377168256</v>
      </c>
      <c r="R1304" s="22">
        <f>+SUM(O1304,MAX($E1304-20,0)*INDEX(Inputs!$F$24:$F$35,MATCH($D1304,Inputs!$B$24:$B$35,0)),MAX($F1304-20,0)*INDEX(Inputs!$G$24:$G$35,MATCH($D1304,Inputs!$B$24:$B$35,0)))</f>
        <v>756.84683800959999</v>
      </c>
      <c r="S1304" s="22">
        <f>+SUM(P1304,MAX($E1304-20,0)*INDEX(Inputs!$F$24:$F$35,MATCH($D1304,Inputs!$B$24:$B$35,0)),MAX($F1304-20,0)*INDEX(Inputs!$G$24:$G$35,MATCH($D1304,Inputs!$B$24:$B$35,0)))</f>
        <v>756.84683800959999</v>
      </c>
      <c r="U1304" s="19"/>
    </row>
    <row r="1305" spans="2:21" s="46" customFormat="1" x14ac:dyDescent="0.25">
      <c r="B1305" s="48" t="s">
        <v>207</v>
      </c>
      <c r="C1305" s="8">
        <v>2021</v>
      </c>
      <c r="D1305" s="37">
        <v>1</v>
      </c>
      <c r="E1305" s="49">
        <f>Data!J1305</f>
        <v>57</v>
      </c>
      <c r="F1305" s="49">
        <f>+Data!I1305</f>
        <v>41.94</v>
      </c>
      <c r="G1305" s="31">
        <f>+NEM!G1305</f>
        <v>18536.371599999999</v>
      </c>
      <c r="H1305" s="31">
        <f>NoSolar!E1305</f>
        <v>18536.392</v>
      </c>
      <c r="I1305" s="31">
        <f>+NEM!M1305</f>
        <v>18536.371599999999</v>
      </c>
      <c r="J1305" s="31">
        <f>+NB.Hour!E1305</f>
        <v>18536.371599999999</v>
      </c>
      <c r="K1305" s="67">
        <v>0</v>
      </c>
      <c r="L1305" s="31">
        <f>+-MIN(NEM!G1305,0)</f>
        <v>0</v>
      </c>
      <c r="M1305" s="31">
        <f>NB.Hour!H1305</f>
        <v>0</v>
      </c>
      <c r="N1305" s="33">
        <f>NoSolar!H1305</f>
        <v>920.32638083200004</v>
      </c>
      <c r="O1305" s="33">
        <f>+NEM!P1305</f>
        <v>920.32547923359994</v>
      </c>
      <c r="P1305" s="33">
        <f>+NB.Hour!N1305</f>
        <v>920.32547923359994</v>
      </c>
      <c r="Q1305" s="22">
        <f>+SUM(N1305,MAX($E1305-20,0)*INDEX(Inputs!$F$24:$F$35,MATCH($D1305,Inputs!$B$24:$B$35,0)),MAX($F1305-20,0)*INDEX(Inputs!$G$24:$G$35,MATCH($D1305,Inputs!$B$24:$B$35,0)))</f>
        <v>1056.069380832</v>
      </c>
      <c r="R1305" s="22">
        <f>+SUM(O1305,MAX($E1305-20,0)*INDEX(Inputs!$F$24:$F$35,MATCH($D1305,Inputs!$B$24:$B$35,0)),MAX($F1305-20,0)*INDEX(Inputs!$G$24:$G$35,MATCH($D1305,Inputs!$B$24:$B$35,0)))</f>
        <v>1056.0684792335999</v>
      </c>
      <c r="S1305" s="22">
        <f>+SUM(P1305,MAX($E1305-20,0)*INDEX(Inputs!$F$24:$F$35,MATCH($D1305,Inputs!$B$24:$B$35,0)),MAX($F1305-20,0)*INDEX(Inputs!$G$24:$G$35,MATCH($D1305,Inputs!$B$24:$B$35,0)))</f>
        <v>1056.0684792335999</v>
      </c>
      <c r="U1305" s="19"/>
    </row>
    <row r="1306" spans="2:21" s="46" customFormat="1" x14ac:dyDescent="0.25">
      <c r="B1306" s="48" t="s">
        <v>207</v>
      </c>
      <c r="C1306" s="8">
        <v>2021</v>
      </c>
      <c r="D1306" s="37">
        <v>2</v>
      </c>
      <c r="E1306" s="49">
        <f>Data!J1306</f>
        <v>56</v>
      </c>
      <c r="F1306" s="49">
        <f>+Data!I1306</f>
        <v>62.88</v>
      </c>
      <c r="G1306" s="31">
        <f>+NEM!G1306</f>
        <v>16532.063999999998</v>
      </c>
      <c r="H1306" s="31">
        <f>NoSolar!E1306</f>
        <v>16532.063999999998</v>
      </c>
      <c r="I1306" s="31">
        <f>+NEM!M1306</f>
        <v>16532.063999999998</v>
      </c>
      <c r="J1306" s="31">
        <f>+NB.Hour!E1306</f>
        <v>16532.063999999998</v>
      </c>
      <c r="K1306" s="67">
        <v>0</v>
      </c>
      <c r="L1306" s="31">
        <f>+-MIN(NEM!G1306,0)</f>
        <v>0</v>
      </c>
      <c r="M1306" s="31">
        <f>NB.Hour!H1306</f>
        <v>0</v>
      </c>
      <c r="N1306" s="33">
        <f>NoSolar!H1306</f>
        <v>831.74310054399996</v>
      </c>
      <c r="O1306" s="33">
        <f>+NEM!P1306</f>
        <v>831.74310054399996</v>
      </c>
      <c r="P1306" s="33">
        <f>+NB.Hour!N1306</f>
        <v>831.74310054399996</v>
      </c>
      <c r="Q1306" s="22">
        <f>+SUM(N1306,MAX($E1306-20,0)*INDEX(Inputs!$F$24:$F$35,MATCH($D1306,Inputs!$B$24:$B$35,0)),MAX($F1306-20,0)*INDEX(Inputs!$G$24:$G$35,MATCH($D1306,Inputs!$B$24:$B$35,0)))</f>
        <v>1059.639100544</v>
      </c>
      <c r="R1306" s="22">
        <f>+SUM(O1306,MAX($E1306-20,0)*INDEX(Inputs!$F$24:$F$35,MATCH($D1306,Inputs!$B$24:$B$35,0)),MAX($F1306-20,0)*INDEX(Inputs!$G$24:$G$35,MATCH($D1306,Inputs!$B$24:$B$35,0)))</f>
        <v>1059.639100544</v>
      </c>
      <c r="S1306" s="22">
        <f>+SUM(P1306,MAX($E1306-20,0)*INDEX(Inputs!$F$24:$F$35,MATCH($D1306,Inputs!$B$24:$B$35,0)),MAX($F1306-20,0)*INDEX(Inputs!$G$24:$G$35,MATCH($D1306,Inputs!$B$24:$B$35,0)))</f>
        <v>1059.639100544</v>
      </c>
      <c r="U1306" s="19"/>
    </row>
    <row r="1307" spans="2:21" s="46" customFormat="1" x14ac:dyDescent="0.25">
      <c r="B1307" s="48" t="s">
        <v>207</v>
      </c>
      <c r="C1307" s="8">
        <v>2021</v>
      </c>
      <c r="D1307" s="37">
        <v>3</v>
      </c>
      <c r="E1307" s="49">
        <f>Data!J1307</f>
        <v>56</v>
      </c>
      <c r="F1307" s="49">
        <f>+Data!I1307</f>
        <v>41.851999999999997</v>
      </c>
      <c r="G1307" s="31">
        <f>+NEM!G1307</f>
        <v>13921.696400000001</v>
      </c>
      <c r="H1307" s="31">
        <f>NoSolar!E1307</f>
        <v>15099.164000000001</v>
      </c>
      <c r="I1307" s="31">
        <f>+NEM!M1307</f>
        <v>13921.696400000001</v>
      </c>
      <c r="J1307" s="31">
        <f>+NB.Hour!E1307</f>
        <v>13921.696400000001</v>
      </c>
      <c r="K1307" s="67">
        <v>0</v>
      </c>
      <c r="L1307" s="31">
        <f>+-MIN(NEM!G1307,0)</f>
        <v>0</v>
      </c>
      <c r="M1307" s="31">
        <f>NB.Hour!H1307</f>
        <v>0</v>
      </c>
      <c r="N1307" s="33">
        <f>NoSolar!H1307</f>
        <v>768.414652144</v>
      </c>
      <c r="O1307" s="33">
        <f>+NEM!P1307</f>
        <v>716.37529409440003</v>
      </c>
      <c r="P1307" s="33">
        <f>+NB.Hour!N1307</f>
        <v>716.37529409440003</v>
      </c>
      <c r="Q1307" s="22">
        <f>+SUM(N1307,MAX($E1307-20,0)*INDEX(Inputs!$F$24:$F$35,MATCH($D1307,Inputs!$B$24:$B$35,0)),MAX($F1307-20,0)*INDEX(Inputs!$G$24:$G$35,MATCH($D1307,Inputs!$B$24:$B$35,0)))</f>
        <v>902.73605214400004</v>
      </c>
      <c r="R1307" s="22">
        <f>+SUM(O1307,MAX($E1307-20,0)*INDEX(Inputs!$F$24:$F$35,MATCH($D1307,Inputs!$B$24:$B$35,0)),MAX($F1307-20,0)*INDEX(Inputs!$G$24:$G$35,MATCH($D1307,Inputs!$B$24:$B$35,0)))</f>
        <v>850.69669409440007</v>
      </c>
      <c r="S1307" s="22">
        <f>+SUM(P1307,MAX($E1307-20,0)*INDEX(Inputs!$F$24:$F$35,MATCH($D1307,Inputs!$B$24:$B$35,0)),MAX($F1307-20,0)*INDEX(Inputs!$G$24:$G$35,MATCH($D1307,Inputs!$B$24:$B$35,0)))</f>
        <v>850.69669409440007</v>
      </c>
      <c r="U1307" s="19"/>
    </row>
    <row r="1308" spans="2:21" s="46" customFormat="1" x14ac:dyDescent="0.25">
      <c r="B1308" s="48" t="s">
        <v>207</v>
      </c>
      <c r="C1308" s="8">
        <v>2021</v>
      </c>
      <c r="D1308" s="37">
        <v>4</v>
      </c>
      <c r="E1308" s="49">
        <f>Data!J1308</f>
        <v>56</v>
      </c>
      <c r="F1308" s="49">
        <f>+Data!I1308</f>
        <v>39.484000000000002</v>
      </c>
      <c r="G1308" s="31">
        <f>+NEM!G1308</f>
        <v>9822.9840999999997</v>
      </c>
      <c r="H1308" s="31">
        <f>NoSolar!E1308</f>
        <v>12404.392</v>
      </c>
      <c r="I1308" s="31">
        <f>+NEM!M1308</f>
        <v>9822.9840999999997</v>
      </c>
      <c r="J1308" s="31">
        <f>+NB.Hour!E1308</f>
        <v>9855.5632999999998</v>
      </c>
      <c r="K1308" s="67">
        <v>0</v>
      </c>
      <c r="L1308" s="31">
        <f>+-MIN(NEM!G1308,0)</f>
        <v>0</v>
      </c>
      <c r="M1308" s="31">
        <f>NB.Hour!H1308</f>
        <v>32.5792</v>
      </c>
      <c r="N1308" s="33">
        <f>NoSolar!H1308</f>
        <v>649.31650883199995</v>
      </c>
      <c r="O1308" s="33">
        <f>+NEM!P1308</f>
        <v>535.22860528360002</v>
      </c>
      <c r="P1308" s="33">
        <f>+NB.Hour!N1308</f>
        <v>535.43665605479998</v>
      </c>
      <c r="Q1308" s="22">
        <f>+SUM(N1308,MAX($E1308-20,0)*INDEX(Inputs!$F$24:$F$35,MATCH($D1308,Inputs!$B$24:$B$35,0)),MAX($F1308-20,0)*INDEX(Inputs!$G$24:$G$35,MATCH($D1308,Inputs!$B$24:$B$35,0)))</f>
        <v>773.100308832</v>
      </c>
      <c r="R1308" s="22">
        <f>+SUM(O1308,MAX($E1308-20,0)*INDEX(Inputs!$F$24:$F$35,MATCH($D1308,Inputs!$B$24:$B$35,0)),MAX($F1308-20,0)*INDEX(Inputs!$G$24:$G$35,MATCH($D1308,Inputs!$B$24:$B$35,0)))</f>
        <v>659.01240528360006</v>
      </c>
      <c r="S1308" s="22">
        <f>+SUM(P1308,MAX($E1308-20,0)*INDEX(Inputs!$F$24:$F$35,MATCH($D1308,Inputs!$B$24:$B$35,0)),MAX($F1308-20,0)*INDEX(Inputs!$G$24:$G$35,MATCH($D1308,Inputs!$B$24:$B$35,0)))</f>
        <v>659.22045605480002</v>
      </c>
      <c r="U1308" s="19"/>
    </row>
    <row r="1309" spans="2:21" s="46" customFormat="1" x14ac:dyDescent="0.25">
      <c r="B1309" s="48" t="s">
        <v>207</v>
      </c>
      <c r="C1309" s="8">
        <v>2021</v>
      </c>
      <c r="D1309" s="37">
        <v>5</v>
      </c>
      <c r="E1309" s="49">
        <f>Data!J1309</f>
        <v>56</v>
      </c>
      <c r="F1309" s="49">
        <f>+Data!I1309</f>
        <v>33.42</v>
      </c>
      <c r="G1309" s="31">
        <f>+NEM!G1309</f>
        <v>7812.3284000000003</v>
      </c>
      <c r="H1309" s="31">
        <f>NoSolar!E1309</f>
        <v>10130.52</v>
      </c>
      <c r="I1309" s="31">
        <f>+NEM!M1309</f>
        <v>7812.3284000000003</v>
      </c>
      <c r="J1309" s="31">
        <f>+NB.Hour!E1309</f>
        <v>7957.6683999999996</v>
      </c>
      <c r="K1309" s="67">
        <v>0</v>
      </c>
      <c r="L1309" s="31">
        <f>+-MIN(NEM!G1309,0)</f>
        <v>0</v>
      </c>
      <c r="M1309" s="31">
        <f>NB.Hour!H1309</f>
        <v>145.34</v>
      </c>
      <c r="N1309" s="33">
        <f>NoSolar!H1309</f>
        <v>548.82046192000007</v>
      </c>
      <c r="O1309" s="33">
        <f>+NEM!P1309</f>
        <v>446.3656659664</v>
      </c>
      <c r="P1309" s="33">
        <f>+NB.Hour!N1309</f>
        <v>447.29380720639995</v>
      </c>
      <c r="Q1309" s="22">
        <f>+SUM(N1309,MAX($E1309-20,0)*INDEX(Inputs!$F$24:$F$35,MATCH($D1309,Inputs!$B$24:$B$35,0)),MAX($F1309-20,0)*INDEX(Inputs!$G$24:$G$35,MATCH($D1309,Inputs!$B$24:$B$35,0)))</f>
        <v>645.61946192000016</v>
      </c>
      <c r="R1309" s="22">
        <f>+SUM(O1309,MAX($E1309-20,0)*INDEX(Inputs!$F$24:$F$35,MATCH($D1309,Inputs!$B$24:$B$35,0)),MAX($F1309-20,0)*INDEX(Inputs!$G$24:$G$35,MATCH($D1309,Inputs!$B$24:$B$35,0)))</f>
        <v>543.16466596639998</v>
      </c>
      <c r="S1309" s="22">
        <f>+SUM(P1309,MAX($E1309-20,0)*INDEX(Inputs!$F$24:$F$35,MATCH($D1309,Inputs!$B$24:$B$35,0)),MAX($F1309-20,0)*INDEX(Inputs!$G$24:$G$35,MATCH($D1309,Inputs!$B$24:$B$35,0)))</f>
        <v>544.09280720639993</v>
      </c>
      <c r="U1309" s="19"/>
    </row>
    <row r="1310" spans="2:21" s="46" customFormat="1" x14ac:dyDescent="0.25">
      <c r="B1310" s="48" t="s">
        <v>207</v>
      </c>
      <c r="C1310" s="8">
        <v>2021</v>
      </c>
      <c r="D1310" s="37">
        <v>6</v>
      </c>
      <c r="E1310" s="49">
        <f>Data!J1310</f>
        <v>56</v>
      </c>
      <c r="F1310" s="49">
        <f>+Data!I1310</f>
        <v>28.995999999999999</v>
      </c>
      <c r="G1310" s="31">
        <f>+NEM!G1310</f>
        <v>4323.58</v>
      </c>
      <c r="H1310" s="31">
        <f>NoSolar!E1310</f>
        <v>7293.4160000000002</v>
      </c>
      <c r="I1310" s="31">
        <f>+NEM!M1310</f>
        <v>4323.58</v>
      </c>
      <c r="J1310" s="31">
        <f>+NB.Hour!E1310</f>
        <v>4812.2103999999999</v>
      </c>
      <c r="K1310" s="67">
        <v>0</v>
      </c>
      <c r="L1310" s="31">
        <f>+-MIN(NEM!G1310,0)</f>
        <v>0</v>
      </c>
      <c r="M1310" s="31">
        <f>NB.Hour!H1310</f>
        <v>488.63040000000001</v>
      </c>
      <c r="N1310" s="33">
        <f>NoSolar!H1310</f>
        <v>468.37405385600005</v>
      </c>
      <c r="O1310" s="33">
        <f>+NEM!P1310</f>
        <v>323.69552327999997</v>
      </c>
      <c r="P1310" s="33">
        <f>+NB.Hour!N1310</f>
        <v>329.02452642239996</v>
      </c>
      <c r="Q1310" s="22">
        <f>+SUM(N1310,MAX($E1310-20,0)*INDEX(Inputs!$F$24:$F$35,MATCH($D1310,Inputs!$B$24:$B$35,0)),MAX($F1310-20,0)*INDEX(Inputs!$G$24:$G$35,MATCH($D1310,Inputs!$B$24:$B$35,0)))</f>
        <v>559.96981385599997</v>
      </c>
      <c r="R1310" s="22">
        <f>+SUM(O1310,MAX($E1310-20,0)*INDEX(Inputs!$F$24:$F$35,MATCH($D1310,Inputs!$B$24:$B$35,0)),MAX($F1310-20,0)*INDEX(Inputs!$G$24:$G$35,MATCH($D1310,Inputs!$B$24:$B$35,0)))</f>
        <v>415.29128327999996</v>
      </c>
      <c r="S1310" s="22">
        <f>+SUM(P1310,MAX($E1310-20,0)*INDEX(Inputs!$F$24:$F$35,MATCH($D1310,Inputs!$B$24:$B$35,0)),MAX($F1310-20,0)*INDEX(Inputs!$G$24:$G$35,MATCH($D1310,Inputs!$B$24:$B$35,0)))</f>
        <v>420.62028642239994</v>
      </c>
      <c r="U1310" s="19"/>
    </row>
    <row r="1311" spans="2:21" s="46" customFormat="1" x14ac:dyDescent="0.25">
      <c r="B1311" s="48" t="s">
        <v>207</v>
      </c>
      <c r="C1311" s="8">
        <v>2021</v>
      </c>
      <c r="D1311" s="37">
        <v>7</v>
      </c>
      <c r="E1311" s="49">
        <f>Data!J1311</f>
        <v>56</v>
      </c>
      <c r="F1311" s="49">
        <f>+Data!I1311</f>
        <v>28.18</v>
      </c>
      <c r="G1311" s="31">
        <f>+NEM!G1311</f>
        <v>6607.3033000000014</v>
      </c>
      <c r="H1311" s="31">
        <f>NoSolar!E1311</f>
        <v>8991.5400000000009</v>
      </c>
      <c r="I1311" s="31">
        <f>+NEM!M1311</f>
        <v>6607.3033000000014</v>
      </c>
      <c r="J1311" s="31">
        <f>+NB.Hour!E1311</f>
        <v>6704.2221</v>
      </c>
      <c r="K1311" s="67">
        <v>0</v>
      </c>
      <c r="L1311" s="31">
        <f>+-MIN(NEM!G1311,0)</f>
        <v>0</v>
      </c>
      <c r="M1311" s="31">
        <f>NB.Hour!H1311</f>
        <v>96.918800000000005</v>
      </c>
      <c r="N1311" s="33">
        <f>NoSolar!H1311</f>
        <v>551.09986264000008</v>
      </c>
      <c r="O1311" s="33">
        <f>+NEM!P1311</f>
        <v>434.9493875628001</v>
      </c>
      <c r="P1311" s="33">
        <f>+NB.Hour!N1311</f>
        <v>436.0063839956</v>
      </c>
      <c r="Q1311" s="22">
        <f>+SUM(N1311,MAX($E1311-20,0)*INDEX(Inputs!$F$24:$F$35,MATCH($D1311,Inputs!$B$24:$B$35,0)),MAX($F1311-20,0)*INDEX(Inputs!$G$24:$G$35,MATCH($D1311,Inputs!$B$24:$B$35,0)))</f>
        <v>637.75066264000009</v>
      </c>
      <c r="R1311" s="22">
        <f>+SUM(O1311,MAX($E1311-20,0)*INDEX(Inputs!$F$24:$F$35,MATCH($D1311,Inputs!$B$24:$B$35,0)),MAX($F1311-20,0)*INDEX(Inputs!$G$24:$G$35,MATCH($D1311,Inputs!$B$24:$B$35,0)))</f>
        <v>521.6001875628001</v>
      </c>
      <c r="S1311" s="22">
        <f>+SUM(P1311,MAX($E1311-20,0)*INDEX(Inputs!$F$24:$F$35,MATCH($D1311,Inputs!$B$24:$B$35,0)),MAX($F1311-20,0)*INDEX(Inputs!$G$24:$G$35,MATCH($D1311,Inputs!$B$24:$B$35,0)))</f>
        <v>522.65718399560001</v>
      </c>
      <c r="U1311" s="19"/>
    </row>
    <row r="1312" spans="2:21" s="46" customFormat="1" x14ac:dyDescent="0.25">
      <c r="B1312" s="48" t="s">
        <v>207</v>
      </c>
      <c r="C1312" s="8">
        <v>2021</v>
      </c>
      <c r="D1312" s="37">
        <v>8</v>
      </c>
      <c r="E1312" s="49">
        <f>Data!J1312</f>
        <v>56</v>
      </c>
      <c r="F1312" s="49">
        <f>+Data!I1312</f>
        <v>42.851999999999997</v>
      </c>
      <c r="G1312" s="31">
        <f>+NEM!G1312</f>
        <v>7495.4782999999998</v>
      </c>
      <c r="H1312" s="31">
        <f>NoSolar!E1312</f>
        <v>9808.16</v>
      </c>
      <c r="I1312" s="31">
        <f>+NEM!M1312</f>
        <v>7495.4782999999998</v>
      </c>
      <c r="J1312" s="31">
        <f>+NB.Hour!E1312</f>
        <v>7617.6306999999997</v>
      </c>
      <c r="K1312" s="67">
        <v>0</v>
      </c>
      <c r="L1312" s="31">
        <f>+-MIN(NEM!G1312,0)</f>
        <v>0</v>
      </c>
      <c r="M1312" s="31">
        <f>NB.Hour!H1312</f>
        <v>122.1524</v>
      </c>
      <c r="N1312" s="33">
        <f>NoSolar!H1312</f>
        <v>590.88232256000003</v>
      </c>
      <c r="O1312" s="33">
        <f>+NEM!P1312</f>
        <v>478.21772086279998</v>
      </c>
      <c r="P1312" s="33">
        <f>+NB.Hour!N1312</f>
        <v>479.54991493720001</v>
      </c>
      <c r="Q1312" s="22">
        <f>+SUM(N1312,MAX($E1312-20,0)*INDEX(Inputs!$F$24:$F$35,MATCH($D1312,Inputs!$B$24:$B$35,0)),MAX($F1312-20,0)*INDEX(Inputs!$G$24:$G$35,MATCH($D1312,Inputs!$B$24:$B$35,0)))</f>
        <v>766.44544256000006</v>
      </c>
      <c r="R1312" s="22">
        <f>+SUM(O1312,MAX($E1312-20,0)*INDEX(Inputs!$F$24:$F$35,MATCH($D1312,Inputs!$B$24:$B$35,0)),MAX($F1312-20,0)*INDEX(Inputs!$G$24:$G$35,MATCH($D1312,Inputs!$B$24:$B$35,0)))</f>
        <v>653.78084086280001</v>
      </c>
      <c r="S1312" s="22">
        <f>+SUM(P1312,MAX($E1312-20,0)*INDEX(Inputs!$F$24:$F$35,MATCH($D1312,Inputs!$B$24:$B$35,0)),MAX($F1312-20,0)*INDEX(Inputs!$G$24:$G$35,MATCH($D1312,Inputs!$B$24:$B$35,0)))</f>
        <v>655.11303493720004</v>
      </c>
      <c r="U1312" s="19"/>
    </row>
    <row r="1313" spans="2:21" s="46" customFormat="1" x14ac:dyDescent="0.25">
      <c r="B1313" s="48" t="s">
        <v>207</v>
      </c>
      <c r="C1313" s="8">
        <v>2021</v>
      </c>
      <c r="D1313" s="37">
        <v>9</v>
      </c>
      <c r="E1313" s="49">
        <f>Data!J1313</f>
        <v>56</v>
      </c>
      <c r="F1313" s="49">
        <f>+Data!I1313</f>
        <v>31.456</v>
      </c>
      <c r="G1313" s="31">
        <f>+NEM!G1313</f>
        <v>6616.0104000000001</v>
      </c>
      <c r="H1313" s="31">
        <f>NoSolar!E1313</f>
        <v>9000.768</v>
      </c>
      <c r="I1313" s="31">
        <f>+NEM!M1313</f>
        <v>6616.0104000000001</v>
      </c>
      <c r="J1313" s="31">
        <f>+NB.Hour!E1313</f>
        <v>6746.0556999999999</v>
      </c>
      <c r="K1313" s="67">
        <v>0</v>
      </c>
      <c r="L1313" s="31">
        <f>+-MIN(NEM!G1313,0)</f>
        <v>0</v>
      </c>
      <c r="M1313" s="31">
        <f>NB.Hour!H1313</f>
        <v>130.0453</v>
      </c>
      <c r="N1313" s="33">
        <f>NoSolar!H1313</f>
        <v>498.88994252800001</v>
      </c>
      <c r="O1313" s="33">
        <f>+NEM!P1313</f>
        <v>393.49319563840004</v>
      </c>
      <c r="P1313" s="33">
        <f>+NB.Hour!N1313</f>
        <v>394.32366492419999</v>
      </c>
      <c r="Q1313" s="22">
        <f>+SUM(N1313,MAX($E1313-20,0)*INDEX(Inputs!$F$24:$F$35,MATCH($D1313,Inputs!$B$24:$B$35,0)),MAX($F1313-20,0)*INDEX(Inputs!$G$24:$G$35,MATCH($D1313,Inputs!$B$24:$B$35,0)))</f>
        <v>586.94914252800004</v>
      </c>
      <c r="R1313" s="22">
        <f>+SUM(O1313,MAX($E1313-20,0)*INDEX(Inputs!$F$24:$F$35,MATCH($D1313,Inputs!$B$24:$B$35,0)),MAX($F1313-20,0)*INDEX(Inputs!$G$24:$G$35,MATCH($D1313,Inputs!$B$24:$B$35,0)))</f>
        <v>481.55239563840001</v>
      </c>
      <c r="S1313" s="22">
        <f>+SUM(P1313,MAX($E1313-20,0)*INDEX(Inputs!$F$24:$F$35,MATCH($D1313,Inputs!$B$24:$B$35,0)),MAX($F1313-20,0)*INDEX(Inputs!$G$24:$G$35,MATCH($D1313,Inputs!$B$24:$B$35,0)))</f>
        <v>482.38286492419996</v>
      </c>
      <c r="U1313" s="19"/>
    </row>
    <row r="1314" spans="2:21" s="46" customFormat="1" x14ac:dyDescent="0.25">
      <c r="B1314" s="48" t="s">
        <v>207</v>
      </c>
      <c r="C1314" s="8">
        <v>2021</v>
      </c>
      <c r="D1314" s="37">
        <v>10</v>
      </c>
      <c r="E1314" s="49">
        <f>Data!J1314</f>
        <v>47</v>
      </c>
      <c r="F1314" s="49">
        <f>+Data!I1314</f>
        <v>34.567999999999998</v>
      </c>
      <c r="G1314" s="31">
        <f>+NEM!G1314</f>
        <v>8616.5792999999994</v>
      </c>
      <c r="H1314" s="31">
        <f>NoSolar!E1314</f>
        <v>10201.472</v>
      </c>
      <c r="I1314" s="31">
        <f>+NEM!M1314</f>
        <v>8616.5792999999994</v>
      </c>
      <c r="J1314" s="31">
        <f>+NB.Hour!E1314</f>
        <v>8663.9278999999988</v>
      </c>
      <c r="K1314" s="67">
        <v>0</v>
      </c>
      <c r="L1314" s="31">
        <f>+-MIN(NEM!G1314,0)</f>
        <v>0</v>
      </c>
      <c r="M1314" s="31">
        <f>NB.Hour!H1314</f>
        <v>47.348599999999998</v>
      </c>
      <c r="N1314" s="33">
        <f>NoSolar!H1314</f>
        <v>551.95625651199998</v>
      </c>
      <c r="O1314" s="33">
        <f>+NEM!P1314</f>
        <v>481.91033874279992</v>
      </c>
      <c r="P1314" s="33">
        <f>+NB.Hour!N1314</f>
        <v>482.21270690239993</v>
      </c>
      <c r="Q1314" s="22">
        <f>+SUM(N1314,MAX($E1314-20,0)*INDEX(Inputs!$F$24:$F$35,MATCH($D1314,Inputs!$B$24:$B$35,0)),MAX($F1314-20,0)*INDEX(Inputs!$G$24:$G$35,MATCH($D1314,Inputs!$B$24:$B$35,0)))</f>
        <v>644.59385651199989</v>
      </c>
      <c r="R1314" s="22">
        <f>+SUM(O1314,MAX($E1314-20,0)*INDEX(Inputs!$F$24:$F$35,MATCH($D1314,Inputs!$B$24:$B$35,0)),MAX($F1314-20,0)*INDEX(Inputs!$G$24:$G$35,MATCH($D1314,Inputs!$B$24:$B$35,0)))</f>
        <v>574.54793874279994</v>
      </c>
      <c r="S1314" s="22">
        <f>+SUM(P1314,MAX($E1314-20,0)*INDEX(Inputs!$F$24:$F$35,MATCH($D1314,Inputs!$B$24:$B$35,0)),MAX($F1314-20,0)*INDEX(Inputs!$G$24:$G$35,MATCH($D1314,Inputs!$B$24:$B$35,0)))</f>
        <v>574.85030690239989</v>
      </c>
      <c r="U1314" s="19"/>
    </row>
    <row r="1315" spans="2:21" s="46" customFormat="1" x14ac:dyDescent="0.25">
      <c r="B1315" s="48" t="s">
        <v>207</v>
      </c>
      <c r="C1315" s="8">
        <v>2021</v>
      </c>
      <c r="D1315" s="37">
        <v>11</v>
      </c>
      <c r="E1315" s="49">
        <f>Data!J1315</f>
        <v>44</v>
      </c>
      <c r="F1315" s="49">
        <f>+Data!I1315</f>
        <v>38.335999999999999</v>
      </c>
      <c r="G1315" s="31">
        <f>+NEM!G1315</f>
        <v>14854.5581</v>
      </c>
      <c r="H1315" s="31">
        <f>NoSolar!E1315</f>
        <v>15956.752</v>
      </c>
      <c r="I1315" s="31">
        <f>+NEM!M1315</f>
        <v>14854.5581</v>
      </c>
      <c r="J1315" s="31">
        <f>+NB.Hour!E1315</f>
        <v>14854.5581</v>
      </c>
      <c r="K1315" s="67">
        <v>0</v>
      </c>
      <c r="L1315" s="31">
        <f>+-MIN(NEM!G1315,0)</f>
        <v>0</v>
      </c>
      <c r="M1315" s="31">
        <f>NB.Hour!H1315</f>
        <v>0</v>
      </c>
      <c r="N1315" s="33">
        <f>NoSolar!H1315</f>
        <v>806.31661139200003</v>
      </c>
      <c r="O1315" s="33">
        <f>+NEM!P1315</f>
        <v>757.60404978760005</v>
      </c>
      <c r="P1315" s="33">
        <f>+NB.Hour!N1315</f>
        <v>757.60404978760005</v>
      </c>
      <c r="Q1315" s="22">
        <f>+SUM(N1315,MAX($E1315-20,0)*INDEX(Inputs!$F$24:$F$35,MATCH($D1315,Inputs!$B$24:$B$35,0)),MAX($F1315-20,0)*INDEX(Inputs!$G$24:$G$35,MATCH($D1315,Inputs!$B$24:$B$35,0)))</f>
        <v>912.63181139200003</v>
      </c>
      <c r="R1315" s="22">
        <f>+SUM(O1315,MAX($E1315-20,0)*INDEX(Inputs!$F$24:$F$35,MATCH($D1315,Inputs!$B$24:$B$35,0)),MAX($F1315-20,0)*INDEX(Inputs!$G$24:$G$35,MATCH($D1315,Inputs!$B$24:$B$35,0)))</f>
        <v>863.91924978760005</v>
      </c>
      <c r="S1315" s="22">
        <f>+SUM(P1315,MAX($E1315-20,0)*INDEX(Inputs!$F$24:$F$35,MATCH($D1315,Inputs!$B$24:$B$35,0)),MAX($F1315-20,0)*INDEX(Inputs!$G$24:$G$35,MATCH($D1315,Inputs!$B$24:$B$35,0)))</f>
        <v>863.91924978760005</v>
      </c>
      <c r="U1315" s="19"/>
    </row>
    <row r="1316" spans="2:21" s="46" customFormat="1" x14ac:dyDescent="0.25">
      <c r="B1316" s="48" t="s">
        <v>207</v>
      </c>
      <c r="C1316" s="8">
        <v>2021</v>
      </c>
      <c r="D1316" s="37">
        <v>12</v>
      </c>
      <c r="E1316" s="49">
        <f>Data!J1316</f>
        <v>43</v>
      </c>
      <c r="F1316" s="49">
        <f>+Data!I1316</f>
        <v>40.14</v>
      </c>
      <c r="G1316" s="31">
        <f>+NEM!G1316</f>
        <v>17203.482300000003</v>
      </c>
      <c r="H1316" s="31">
        <f>NoSolar!E1316</f>
        <v>17557.668000000001</v>
      </c>
      <c r="I1316" s="31">
        <f>+NEM!M1316</f>
        <v>17203.482300000003</v>
      </c>
      <c r="J1316" s="31">
        <f>+NB.Hour!E1316</f>
        <v>17203.4823</v>
      </c>
      <c r="K1316" s="67">
        <v>0</v>
      </c>
      <c r="L1316" s="31">
        <f>+-MIN(NEM!G1316,0)</f>
        <v>0</v>
      </c>
      <c r="M1316" s="31">
        <f>NB.Hour!H1316</f>
        <v>0</v>
      </c>
      <c r="N1316" s="33">
        <f>NoSolar!H1316</f>
        <v>877.07069492800008</v>
      </c>
      <c r="O1316" s="33">
        <f>+NEM!P1316</f>
        <v>861.41710373080014</v>
      </c>
      <c r="P1316" s="33">
        <f>+NB.Hour!N1316</f>
        <v>861.41710373080002</v>
      </c>
      <c r="Q1316" s="22">
        <f>+SUM(N1316,MAX($E1316-20,0)*INDEX(Inputs!$F$24:$F$35,MATCH($D1316,Inputs!$B$24:$B$35,0)),MAX($F1316-20,0)*INDEX(Inputs!$G$24:$G$35,MATCH($D1316,Inputs!$B$24:$B$35,0)))</f>
        <v>990.38369492800018</v>
      </c>
      <c r="R1316" s="22">
        <f>+SUM(O1316,MAX($E1316-20,0)*INDEX(Inputs!$F$24:$F$35,MATCH($D1316,Inputs!$B$24:$B$35,0)),MAX($F1316-20,0)*INDEX(Inputs!$G$24:$G$35,MATCH($D1316,Inputs!$B$24:$B$35,0)))</f>
        <v>974.73010373080024</v>
      </c>
      <c r="S1316" s="22">
        <f>+SUM(P1316,MAX($E1316-20,0)*INDEX(Inputs!$F$24:$F$35,MATCH($D1316,Inputs!$B$24:$B$35,0)),MAX($F1316-20,0)*INDEX(Inputs!$G$24:$G$35,MATCH($D1316,Inputs!$B$24:$B$35,0)))</f>
        <v>974.73010373080012</v>
      </c>
      <c r="U1316" s="19"/>
    </row>
    <row r="1317" spans="2:21" s="46" customFormat="1" x14ac:dyDescent="0.25">
      <c r="B1317" s="48" t="s">
        <v>208</v>
      </c>
      <c r="C1317" s="8">
        <v>2021</v>
      </c>
      <c r="D1317" s="37">
        <v>1</v>
      </c>
      <c r="E1317" s="49">
        <f>Data!J1317</f>
        <v>8</v>
      </c>
      <c r="F1317" s="49">
        <f>+Data!I1317</f>
        <v>94.111999999999995</v>
      </c>
      <c r="G1317" s="31">
        <f>+NEM!G1317</f>
        <v>1838.9037999999998</v>
      </c>
      <c r="H1317" s="31">
        <f>NoSolar!E1317</f>
        <v>2195.8719999999998</v>
      </c>
      <c r="I1317" s="31">
        <f>+NEM!M1317</f>
        <v>0</v>
      </c>
      <c r="J1317" s="31">
        <f>+NB.Hour!E1317</f>
        <v>1951.0411999999999</v>
      </c>
      <c r="K1317" s="67">
        <v>0</v>
      </c>
      <c r="L1317" s="31">
        <f>+-MIN(NEM!G1317,0)</f>
        <v>0</v>
      </c>
      <c r="M1317" s="31">
        <f>NB.Hour!H1317</f>
        <v>112.1374</v>
      </c>
      <c r="N1317" s="33">
        <f>NoSolar!H1317</f>
        <v>198.140758912</v>
      </c>
      <c r="O1317" s="33">
        <f>+NEM!P1317</f>
        <v>0</v>
      </c>
      <c r="P1317" s="33">
        <f>+NB.Hour!N1317</f>
        <v>180.60563027640001</v>
      </c>
      <c r="Q1317" s="22">
        <f>+SUM(N1317,MAX($E1317-20,0)*INDEX(Inputs!$F$24:$F$35,MATCH($D1317,Inputs!$B$24:$B$35,0)),MAX($F1317-20,0)*INDEX(Inputs!$G$24:$G$35,MATCH($D1317,Inputs!$B$24:$B$35,0)))</f>
        <v>527.93915891200004</v>
      </c>
      <c r="R1317" s="22">
        <f>+SUM(O1317,MAX($E1317-20,0)*INDEX(Inputs!$F$24:$F$35,MATCH($D1317,Inputs!$B$24:$B$35,0)),MAX($F1317-20,0)*INDEX(Inputs!$G$24:$G$35,MATCH($D1317,Inputs!$B$24:$B$35,0)))</f>
        <v>329.79840000000002</v>
      </c>
      <c r="S1317" s="22">
        <f>+SUM(P1317,MAX($E1317-20,0)*INDEX(Inputs!$F$24:$F$35,MATCH($D1317,Inputs!$B$24:$B$35,0)),MAX($F1317-20,0)*INDEX(Inputs!$G$24:$G$35,MATCH($D1317,Inputs!$B$24:$B$35,0)))</f>
        <v>510.40403027640002</v>
      </c>
      <c r="U1317" s="19"/>
    </row>
    <row r="1318" spans="2:21" s="46" customFormat="1" x14ac:dyDescent="0.25">
      <c r="B1318" s="48" t="s">
        <v>208</v>
      </c>
      <c r="C1318" s="8">
        <v>2021</v>
      </c>
      <c r="D1318" s="37">
        <v>2</v>
      </c>
      <c r="E1318" s="49">
        <f>Data!J1318</f>
        <v>8</v>
      </c>
      <c r="F1318" s="49">
        <f>+Data!I1318</f>
        <v>107.88800000000001</v>
      </c>
      <c r="G1318" s="31">
        <f>+NEM!G1318</f>
        <v>1626.9127999999998</v>
      </c>
      <c r="H1318" s="31">
        <f>NoSolar!E1318</f>
        <v>2013.6479999999999</v>
      </c>
      <c r="I1318" s="31">
        <f>+NEM!M1318</f>
        <v>0</v>
      </c>
      <c r="J1318" s="31">
        <f>+NB.Hour!E1318</f>
        <v>1739.9495999999999</v>
      </c>
      <c r="K1318" s="67">
        <v>0</v>
      </c>
      <c r="L1318" s="31">
        <f>+-MIN(NEM!G1318,0)</f>
        <v>0</v>
      </c>
      <c r="M1318" s="31">
        <f>NB.Hour!H1318</f>
        <v>113.0368</v>
      </c>
      <c r="N1318" s="33">
        <f>NoSolar!H1318</f>
        <v>190.087187008</v>
      </c>
      <c r="O1318" s="33">
        <f>+NEM!P1318</f>
        <v>0</v>
      </c>
      <c r="P1318" s="33">
        <f>+NB.Hour!N1318</f>
        <v>160.57238359519999</v>
      </c>
      <c r="Q1318" s="22">
        <f>+SUM(N1318,MAX($E1318-20,0)*INDEX(Inputs!$F$24:$F$35,MATCH($D1318,Inputs!$B$24:$B$35,0)),MAX($F1318-20,0)*INDEX(Inputs!$G$24:$G$35,MATCH($D1318,Inputs!$B$24:$B$35,0)))</f>
        <v>581.18878700799996</v>
      </c>
      <c r="R1318" s="22">
        <f>+SUM(O1318,MAX($E1318-20,0)*INDEX(Inputs!$F$24:$F$35,MATCH($D1318,Inputs!$B$24:$B$35,0)),MAX($F1318-20,0)*INDEX(Inputs!$G$24:$G$35,MATCH($D1318,Inputs!$B$24:$B$35,0)))</f>
        <v>391.10160000000002</v>
      </c>
      <c r="S1318" s="22">
        <f>+SUM(P1318,MAX($E1318-20,0)*INDEX(Inputs!$F$24:$F$35,MATCH($D1318,Inputs!$B$24:$B$35,0)),MAX($F1318-20,0)*INDEX(Inputs!$G$24:$G$35,MATCH($D1318,Inputs!$B$24:$B$35,0)))</f>
        <v>551.67398359520007</v>
      </c>
      <c r="U1318" s="19"/>
    </row>
    <row r="1319" spans="2:21" s="46" customFormat="1" x14ac:dyDescent="0.25">
      <c r="B1319" s="48" t="s">
        <v>208</v>
      </c>
      <c r="C1319" s="8">
        <v>2021</v>
      </c>
      <c r="D1319" s="37">
        <v>3</v>
      </c>
      <c r="E1319" s="49">
        <f>Data!J1319</f>
        <v>8</v>
      </c>
      <c r="F1319" s="49">
        <f>+Data!I1319</f>
        <v>5.8879999999999999</v>
      </c>
      <c r="G1319" s="31">
        <f>+NEM!G1319</f>
        <v>37.546700000000101</v>
      </c>
      <c r="H1319" s="31">
        <f>NoSolar!E1319</f>
        <v>1815.152</v>
      </c>
      <c r="I1319" s="31">
        <f>+NEM!M1319</f>
        <v>0</v>
      </c>
      <c r="J1319" s="31">
        <f>+NB.Hour!E1319</f>
        <v>1212.3529000000001</v>
      </c>
      <c r="K1319" s="67">
        <v>0</v>
      </c>
      <c r="L1319" s="31">
        <f>+-MIN(NEM!G1319,0)</f>
        <v>0</v>
      </c>
      <c r="M1319" s="31">
        <f>NB.Hour!H1319</f>
        <v>1174.8062</v>
      </c>
      <c r="N1319" s="33">
        <f>NoSolar!H1319</f>
        <v>171.97113078400002</v>
      </c>
      <c r="O1319" s="33">
        <f>+NEM!P1319</f>
        <v>0</v>
      </c>
      <c r="P1319" s="33">
        <f>+NB.Hour!N1319</f>
        <v>70.441316029800021</v>
      </c>
      <c r="Q1319" s="22">
        <f>+SUM(N1319,MAX($E1319-20,0)*INDEX(Inputs!$F$24:$F$35,MATCH($D1319,Inputs!$B$24:$B$35,0)),MAX($F1319-20,0)*INDEX(Inputs!$G$24:$G$35,MATCH($D1319,Inputs!$B$24:$B$35,0)))</f>
        <v>171.97113078400002</v>
      </c>
      <c r="R1319" s="22">
        <f>+SUM(O1319,MAX($E1319-20,0)*INDEX(Inputs!$F$24:$F$35,MATCH($D1319,Inputs!$B$24:$B$35,0)),MAX($F1319-20,0)*INDEX(Inputs!$G$24:$G$35,MATCH($D1319,Inputs!$B$24:$B$35,0)))</f>
        <v>0</v>
      </c>
      <c r="S1319" s="22">
        <f>+SUM(P1319,MAX($E1319-20,0)*INDEX(Inputs!$F$24:$F$35,MATCH($D1319,Inputs!$B$24:$B$35,0)),MAX($F1319-20,0)*INDEX(Inputs!$G$24:$G$35,MATCH($D1319,Inputs!$B$24:$B$35,0)))</f>
        <v>70.441316029800021</v>
      </c>
      <c r="U1319" s="19"/>
    </row>
    <row r="1320" spans="2:21" s="46" customFormat="1" x14ac:dyDescent="0.25">
      <c r="B1320" s="48" t="s">
        <v>208</v>
      </c>
      <c r="C1320" s="8">
        <v>2021</v>
      </c>
      <c r="D1320" s="37">
        <v>4</v>
      </c>
      <c r="E1320" s="49">
        <f>Data!J1320</f>
        <v>8</v>
      </c>
      <c r="F1320" s="49">
        <f>+Data!I1320</f>
        <v>112.464</v>
      </c>
      <c r="G1320" s="31">
        <f>+NEM!G1320</f>
        <v>-791.44049999999993</v>
      </c>
      <c r="H1320" s="31">
        <f>NoSolar!E1320</f>
        <v>1443.184</v>
      </c>
      <c r="I1320" s="31">
        <f>+NEM!M1320</f>
        <v>0</v>
      </c>
      <c r="J1320" s="31">
        <f>+NB.Hour!E1320</f>
        <v>917.20550000000003</v>
      </c>
      <c r="K1320" s="67">
        <v>0</v>
      </c>
      <c r="L1320" s="31">
        <f>+-MIN(NEM!G1320,0)</f>
        <v>791.44049999999993</v>
      </c>
      <c r="M1320" s="31">
        <f>NB.Hour!H1320</f>
        <v>1708.646</v>
      </c>
      <c r="N1320" s="33">
        <f>NoSolar!H1320</f>
        <v>136.730138528</v>
      </c>
      <c r="O1320" s="33">
        <f>+NEM!P1320</f>
        <v>0</v>
      </c>
      <c r="P1320" s="33">
        <f>+NB.Hour!N1320</f>
        <v>22.293978221000003</v>
      </c>
      <c r="Q1320" s="22">
        <f>+SUM(N1320,MAX($E1320-20,0)*INDEX(Inputs!$F$24:$F$35,MATCH($D1320,Inputs!$B$24:$B$35,0)),MAX($F1320-20,0)*INDEX(Inputs!$G$24:$G$35,MATCH($D1320,Inputs!$B$24:$B$35,0)))</f>
        <v>548.19493852799997</v>
      </c>
      <c r="R1320" s="22">
        <f>+SUM(O1320,MAX($E1320-20,0)*INDEX(Inputs!$F$24:$F$35,MATCH($D1320,Inputs!$B$24:$B$35,0)),MAX($F1320-20,0)*INDEX(Inputs!$G$24:$G$35,MATCH($D1320,Inputs!$B$24:$B$35,0)))</f>
        <v>411.46480000000003</v>
      </c>
      <c r="S1320" s="22">
        <f>+SUM(P1320,MAX($E1320-20,0)*INDEX(Inputs!$F$24:$F$35,MATCH($D1320,Inputs!$B$24:$B$35,0)),MAX($F1320-20,0)*INDEX(Inputs!$G$24:$G$35,MATCH($D1320,Inputs!$B$24:$B$35,0)))</f>
        <v>433.75877822100006</v>
      </c>
      <c r="U1320" s="19"/>
    </row>
    <row r="1321" spans="2:21" s="46" customFormat="1" x14ac:dyDescent="0.25">
      <c r="B1321" s="48" t="s">
        <v>208</v>
      </c>
      <c r="C1321" s="8">
        <v>2021</v>
      </c>
      <c r="D1321" s="37">
        <v>5</v>
      </c>
      <c r="E1321" s="49">
        <f>Data!J1321</f>
        <v>7</v>
      </c>
      <c r="F1321" s="49">
        <f>+Data!I1321</f>
        <v>120.352</v>
      </c>
      <c r="G1321" s="31">
        <f>+NEM!G1321</f>
        <v>-859.69509999999991</v>
      </c>
      <c r="H1321" s="31">
        <f>NoSolar!E1321</f>
        <v>1228.384</v>
      </c>
      <c r="I1321" s="31">
        <f>+NEM!M1321</f>
        <v>0</v>
      </c>
      <c r="J1321" s="31">
        <f>+NB.Hour!E1321</f>
        <v>754.85159999999996</v>
      </c>
      <c r="K1321" s="67">
        <v>0</v>
      </c>
      <c r="L1321" s="31">
        <f>+-MIN(NEM!G1321,0)</f>
        <v>859.69509999999991</v>
      </c>
      <c r="M1321" s="31">
        <f>NB.Hour!H1321</f>
        <v>1614.5467000000001</v>
      </c>
      <c r="N1321" s="33">
        <f>NoSolar!H1321</f>
        <v>116.37955692800001</v>
      </c>
      <c r="O1321" s="33">
        <f>+NEM!P1321</f>
        <v>0</v>
      </c>
      <c r="P1321" s="33">
        <f>+NB.Hour!N1321</f>
        <v>10.470139560199996</v>
      </c>
      <c r="Q1321" s="22">
        <f>+SUM(N1321,MAX($E1321-20,0)*INDEX(Inputs!$F$24:$F$35,MATCH($D1321,Inputs!$B$24:$B$35,0)),MAX($F1321-20,0)*INDEX(Inputs!$G$24:$G$35,MATCH($D1321,Inputs!$B$24:$B$35,0)))</f>
        <v>562.9459569280001</v>
      </c>
      <c r="R1321" s="22">
        <f>+SUM(O1321,MAX($E1321-20,0)*INDEX(Inputs!$F$24:$F$35,MATCH($D1321,Inputs!$B$24:$B$35,0)),MAX($F1321-20,0)*INDEX(Inputs!$G$24:$G$35,MATCH($D1321,Inputs!$B$24:$B$35,0)))</f>
        <v>446.56640000000004</v>
      </c>
      <c r="S1321" s="22">
        <f>+SUM(P1321,MAX($E1321-20,0)*INDEX(Inputs!$F$24:$F$35,MATCH($D1321,Inputs!$B$24:$B$35,0)),MAX($F1321-20,0)*INDEX(Inputs!$G$24:$G$35,MATCH($D1321,Inputs!$B$24:$B$35,0)))</f>
        <v>457.03653956020003</v>
      </c>
      <c r="U1321" s="19"/>
    </row>
    <row r="1322" spans="2:21" s="46" customFormat="1" x14ac:dyDescent="0.25">
      <c r="B1322" s="48" t="s">
        <v>208</v>
      </c>
      <c r="C1322" s="8">
        <v>2021</v>
      </c>
      <c r="D1322" s="37">
        <v>6</v>
      </c>
      <c r="E1322" s="49">
        <f>Data!J1322</f>
        <v>7</v>
      </c>
      <c r="F1322" s="49">
        <f>+Data!I1322</f>
        <v>3.2639999999999998</v>
      </c>
      <c r="G1322" s="31">
        <f>+NEM!G1322</f>
        <v>-1743.9871999999998</v>
      </c>
      <c r="H1322" s="31">
        <f>NoSolar!E1322</f>
        <v>567.47199999999998</v>
      </c>
      <c r="I1322" s="31">
        <f>+NEM!M1322</f>
        <v>0</v>
      </c>
      <c r="J1322" s="31">
        <f>+NB.Hour!E1322</f>
        <v>307.27050000000003</v>
      </c>
      <c r="K1322" s="67">
        <v>0</v>
      </c>
      <c r="L1322" s="31">
        <f>+-MIN(NEM!G1322,0)</f>
        <v>1743.9871999999998</v>
      </c>
      <c r="M1322" s="31">
        <f>NB.Hour!H1322</f>
        <v>2051.2577000000001</v>
      </c>
      <c r="N1322" s="33">
        <f>NoSolar!H1322</f>
        <v>59.726427999999999</v>
      </c>
      <c r="O1322" s="33">
        <f>+NEM!P1322</f>
        <v>0</v>
      </c>
      <c r="P1322" s="33">
        <f>+NB.Hour!N1322</f>
        <v>0</v>
      </c>
      <c r="Q1322" s="22">
        <f>+SUM(N1322,MAX($E1322-20,0)*INDEX(Inputs!$F$24:$F$35,MATCH($D1322,Inputs!$B$24:$B$35,0)),MAX($F1322-20,0)*INDEX(Inputs!$G$24:$G$35,MATCH($D1322,Inputs!$B$24:$B$35,0)))</f>
        <v>59.726427999999999</v>
      </c>
      <c r="R1322" s="22">
        <f>+SUM(O1322,MAX($E1322-20,0)*INDEX(Inputs!$F$24:$F$35,MATCH($D1322,Inputs!$B$24:$B$35,0)),MAX($F1322-20,0)*INDEX(Inputs!$G$24:$G$35,MATCH($D1322,Inputs!$B$24:$B$35,0)))</f>
        <v>0</v>
      </c>
      <c r="S1322" s="22">
        <f>+SUM(P1322,MAX($E1322-20,0)*INDEX(Inputs!$F$24:$F$35,MATCH($D1322,Inputs!$B$24:$B$35,0)),MAX($F1322-20,0)*INDEX(Inputs!$G$24:$G$35,MATCH($D1322,Inputs!$B$24:$B$35,0)))</f>
        <v>0</v>
      </c>
      <c r="U1322" s="19"/>
    </row>
    <row r="1323" spans="2:21" s="46" customFormat="1" x14ac:dyDescent="0.25">
      <c r="B1323" s="48" t="s">
        <v>208</v>
      </c>
      <c r="C1323" s="8">
        <v>2021</v>
      </c>
      <c r="D1323" s="37">
        <v>7</v>
      </c>
      <c r="E1323" s="49">
        <f>Data!J1323</f>
        <v>7</v>
      </c>
      <c r="F1323" s="49">
        <f>+Data!I1323</f>
        <v>3.2639999999999998</v>
      </c>
      <c r="G1323" s="31">
        <f>+NEM!G1323</f>
        <v>-1435.2386000000001</v>
      </c>
      <c r="H1323" s="31">
        <f>NoSolar!E1323</f>
        <v>463.26400000000001</v>
      </c>
      <c r="I1323" s="31">
        <f>+NEM!M1323</f>
        <v>0</v>
      </c>
      <c r="J1323" s="31">
        <f>+NB.Hour!E1323</f>
        <v>245.38210000000001</v>
      </c>
      <c r="K1323" s="67">
        <v>0</v>
      </c>
      <c r="L1323" s="31">
        <f>+-MIN(NEM!G1323,0)</f>
        <v>1435.2386000000001</v>
      </c>
      <c r="M1323" s="31">
        <f>NB.Hour!H1323</f>
        <v>1680.6206999999999</v>
      </c>
      <c r="N1323" s="33">
        <f>NoSolar!H1323</f>
        <v>48.758535999999999</v>
      </c>
      <c r="O1323" s="33">
        <f>+NEM!P1323</f>
        <v>0</v>
      </c>
      <c r="P1323" s="33">
        <f>+NB.Hour!N1323</f>
        <v>0</v>
      </c>
      <c r="Q1323" s="22">
        <f>+SUM(N1323,MAX($E1323-20,0)*INDEX(Inputs!$F$24:$F$35,MATCH($D1323,Inputs!$B$24:$B$35,0)),MAX($F1323-20,0)*INDEX(Inputs!$G$24:$G$35,MATCH($D1323,Inputs!$B$24:$B$35,0)))</f>
        <v>48.758535999999999</v>
      </c>
      <c r="R1323" s="22">
        <f>+SUM(O1323,MAX($E1323-20,0)*INDEX(Inputs!$F$24:$F$35,MATCH($D1323,Inputs!$B$24:$B$35,0)),MAX($F1323-20,0)*INDEX(Inputs!$G$24:$G$35,MATCH($D1323,Inputs!$B$24:$B$35,0)))</f>
        <v>0</v>
      </c>
      <c r="S1323" s="22">
        <f>+SUM(P1323,MAX($E1323-20,0)*INDEX(Inputs!$F$24:$F$35,MATCH($D1323,Inputs!$B$24:$B$35,0)),MAX($F1323-20,0)*INDEX(Inputs!$G$24:$G$35,MATCH($D1323,Inputs!$B$24:$B$35,0)))</f>
        <v>0</v>
      </c>
      <c r="U1323" s="19"/>
    </row>
    <row r="1324" spans="2:21" s="46" customFormat="1" x14ac:dyDescent="0.25">
      <c r="B1324" s="48" t="s">
        <v>208</v>
      </c>
      <c r="C1324" s="8">
        <v>2021</v>
      </c>
      <c r="D1324" s="37">
        <v>8</v>
      </c>
      <c r="E1324" s="49">
        <f>Data!J1324</f>
        <v>7</v>
      </c>
      <c r="F1324" s="49">
        <f>+Data!I1324</f>
        <v>145.904</v>
      </c>
      <c r="G1324" s="31">
        <f>+NEM!G1324</f>
        <v>-1233.8991999999998</v>
      </c>
      <c r="H1324" s="31">
        <f>NoSolar!E1324</f>
        <v>769.36</v>
      </c>
      <c r="I1324" s="31">
        <f>+NEM!M1324</f>
        <v>0</v>
      </c>
      <c r="J1324" s="31">
        <f>+NB.Hour!E1324</f>
        <v>510.56760000000003</v>
      </c>
      <c r="K1324" s="67">
        <v>0</v>
      </c>
      <c r="L1324" s="31">
        <f>+-MIN(NEM!G1324,0)</f>
        <v>1233.8991999999998</v>
      </c>
      <c r="M1324" s="31">
        <f>NB.Hour!H1324</f>
        <v>1744.4667999999999</v>
      </c>
      <c r="N1324" s="33">
        <f>NoSolar!H1324</f>
        <v>80.975139999999996</v>
      </c>
      <c r="O1324" s="33">
        <f>+NEM!P1324</f>
        <v>0</v>
      </c>
      <c r="P1324" s="33">
        <f>+NB.Hour!N1324</f>
        <v>0</v>
      </c>
      <c r="Q1324" s="22">
        <f>+SUM(N1324,MAX($E1324-20,0)*INDEX(Inputs!$F$24:$F$35,MATCH($D1324,Inputs!$B$24:$B$35,0)),MAX($F1324-20,0)*INDEX(Inputs!$G$24:$G$35,MATCH($D1324,Inputs!$B$24:$B$35,0)))</f>
        <v>843.95337999999992</v>
      </c>
      <c r="R1324" s="22">
        <f>+SUM(O1324,MAX($E1324-20,0)*INDEX(Inputs!$F$24:$F$35,MATCH($D1324,Inputs!$B$24:$B$35,0)),MAX($F1324-20,0)*INDEX(Inputs!$G$24:$G$35,MATCH($D1324,Inputs!$B$24:$B$35,0)))</f>
        <v>762.97823999999991</v>
      </c>
      <c r="S1324" s="22">
        <f>+SUM(P1324,MAX($E1324-20,0)*INDEX(Inputs!$F$24:$F$35,MATCH($D1324,Inputs!$B$24:$B$35,0)),MAX($F1324-20,0)*INDEX(Inputs!$G$24:$G$35,MATCH($D1324,Inputs!$B$24:$B$35,0)))</f>
        <v>762.97823999999991</v>
      </c>
      <c r="U1324" s="19"/>
    </row>
    <row r="1325" spans="2:21" s="46" customFormat="1" x14ac:dyDescent="0.25">
      <c r="B1325" s="48" t="s">
        <v>208</v>
      </c>
      <c r="C1325" s="8">
        <v>2021</v>
      </c>
      <c r="D1325" s="37">
        <v>9</v>
      </c>
      <c r="E1325" s="49">
        <f>Data!J1325</f>
        <v>7</v>
      </c>
      <c r="F1325" s="49">
        <f>+Data!I1325</f>
        <v>3.92</v>
      </c>
      <c r="G1325" s="31">
        <f>+NEM!G1325</f>
        <v>-1457.9395000000002</v>
      </c>
      <c r="H1325" s="31">
        <f>NoSolar!E1325</f>
        <v>756.81600000000003</v>
      </c>
      <c r="I1325" s="31">
        <f>+NEM!M1325</f>
        <v>0</v>
      </c>
      <c r="J1325" s="31">
        <f>+NB.Hour!E1325</f>
        <v>470.18899999999985</v>
      </c>
      <c r="K1325" s="67">
        <v>0</v>
      </c>
      <c r="L1325" s="31">
        <f>+-MIN(NEM!G1325,0)</f>
        <v>1457.9395000000002</v>
      </c>
      <c r="M1325" s="31">
        <f>NB.Hour!H1325</f>
        <v>1928.1285</v>
      </c>
      <c r="N1325" s="33">
        <f>NoSolar!H1325</f>
        <v>71.702261472000004</v>
      </c>
      <c r="O1325" s="33">
        <f>+NEM!P1325</f>
        <v>0</v>
      </c>
      <c r="P1325" s="33">
        <f>+NB.Hour!N1325</f>
        <v>0</v>
      </c>
      <c r="Q1325" s="22">
        <f>+SUM(N1325,MAX($E1325-20,0)*INDEX(Inputs!$F$24:$F$35,MATCH($D1325,Inputs!$B$24:$B$35,0)),MAX($F1325-20,0)*INDEX(Inputs!$G$24:$G$35,MATCH($D1325,Inputs!$B$24:$B$35,0)))</f>
        <v>71.702261472000004</v>
      </c>
      <c r="R1325" s="22">
        <f>+SUM(O1325,MAX($E1325-20,0)*INDEX(Inputs!$F$24:$F$35,MATCH($D1325,Inputs!$B$24:$B$35,0)),MAX($F1325-20,0)*INDEX(Inputs!$G$24:$G$35,MATCH($D1325,Inputs!$B$24:$B$35,0)))</f>
        <v>0</v>
      </c>
      <c r="S1325" s="22">
        <f>+SUM(P1325,MAX($E1325-20,0)*INDEX(Inputs!$F$24:$F$35,MATCH($D1325,Inputs!$B$24:$B$35,0)),MAX($F1325-20,0)*INDEX(Inputs!$G$24:$G$35,MATCH($D1325,Inputs!$B$24:$B$35,0)))</f>
        <v>0</v>
      </c>
      <c r="U1325" s="19"/>
    </row>
    <row r="1326" spans="2:21" s="46" customFormat="1" x14ac:dyDescent="0.25">
      <c r="B1326" s="48" t="s">
        <v>208</v>
      </c>
      <c r="C1326" s="8">
        <v>2021</v>
      </c>
      <c r="D1326" s="37">
        <v>10</v>
      </c>
      <c r="E1326" s="49">
        <f>Data!J1326</f>
        <v>7</v>
      </c>
      <c r="F1326" s="49">
        <f>+Data!I1326</f>
        <v>5.8879999999999999</v>
      </c>
      <c r="G1326" s="31">
        <f>+NEM!G1326</f>
        <v>-248.70730000000003</v>
      </c>
      <c r="H1326" s="31">
        <f>NoSolar!E1326</f>
        <v>1298.336</v>
      </c>
      <c r="I1326" s="31">
        <f>+NEM!M1326</f>
        <v>0</v>
      </c>
      <c r="J1326" s="31">
        <f>+NB.Hour!E1326</f>
        <v>983.64120000000003</v>
      </c>
      <c r="K1326" s="67">
        <v>0</v>
      </c>
      <c r="L1326" s="31">
        <f>+-MIN(NEM!G1326,0)</f>
        <v>248.70730000000003</v>
      </c>
      <c r="M1326" s="31">
        <f>NB.Hour!H1326</f>
        <v>1232.3485000000001</v>
      </c>
      <c r="N1326" s="33">
        <f>NoSolar!H1326</f>
        <v>123.006949312</v>
      </c>
      <c r="O1326" s="33">
        <f>+NEM!P1326</f>
        <v>0</v>
      </c>
      <c r="P1326" s="33">
        <f>+NB.Hour!N1326</f>
        <v>0</v>
      </c>
      <c r="Q1326" s="22">
        <f>+SUM(N1326,MAX($E1326-20,0)*INDEX(Inputs!$F$24:$F$35,MATCH($D1326,Inputs!$B$24:$B$35,0)),MAX($F1326-20,0)*INDEX(Inputs!$G$24:$G$35,MATCH($D1326,Inputs!$B$24:$B$35,0)))</f>
        <v>123.006949312</v>
      </c>
      <c r="R1326" s="22">
        <f>+SUM(O1326,MAX($E1326-20,0)*INDEX(Inputs!$F$24:$F$35,MATCH($D1326,Inputs!$B$24:$B$35,0)),MAX($F1326-20,0)*INDEX(Inputs!$G$24:$G$35,MATCH($D1326,Inputs!$B$24:$B$35,0)))</f>
        <v>0</v>
      </c>
      <c r="S1326" s="22">
        <f>+SUM(P1326,MAX($E1326-20,0)*INDEX(Inputs!$F$24:$F$35,MATCH($D1326,Inputs!$B$24:$B$35,0)),MAX($F1326-20,0)*INDEX(Inputs!$G$24:$G$35,MATCH($D1326,Inputs!$B$24:$B$35,0)))</f>
        <v>0</v>
      </c>
      <c r="U1326" s="19"/>
    </row>
    <row r="1327" spans="2:21" s="46" customFormat="1" x14ac:dyDescent="0.25">
      <c r="B1327" s="48" t="s">
        <v>208</v>
      </c>
      <c r="C1327" s="8">
        <v>2021</v>
      </c>
      <c r="D1327" s="37">
        <v>11</v>
      </c>
      <c r="E1327" s="49">
        <f>Data!J1327</f>
        <v>6</v>
      </c>
      <c r="F1327" s="49">
        <f>+Data!I1327</f>
        <v>5.2320000000000002</v>
      </c>
      <c r="G1327" s="31">
        <f>+NEM!G1327</f>
        <v>144.12690000000021</v>
      </c>
      <c r="H1327" s="31">
        <f>NoSolar!E1327</f>
        <v>1460.88</v>
      </c>
      <c r="I1327" s="31">
        <f>+NEM!M1327</f>
        <v>0</v>
      </c>
      <c r="J1327" s="31">
        <f>+NB.Hour!E1327</f>
        <v>1105.3813000000002</v>
      </c>
      <c r="K1327" s="67">
        <v>0</v>
      </c>
      <c r="L1327" s="31">
        <f>+-MIN(NEM!G1327,0)</f>
        <v>0</v>
      </c>
      <c r="M1327" s="31">
        <f>NB.Hour!H1327</f>
        <v>961.25440000000003</v>
      </c>
      <c r="N1327" s="33">
        <f>NoSolar!H1327</f>
        <v>138.40669296000002</v>
      </c>
      <c r="O1327" s="33">
        <f>+NEM!P1327</f>
        <v>0</v>
      </c>
      <c r="P1327" s="33">
        <f>+NB.Hour!N1327</f>
        <v>0</v>
      </c>
      <c r="Q1327" s="22">
        <f>+SUM(N1327,MAX($E1327-20,0)*INDEX(Inputs!$F$24:$F$35,MATCH($D1327,Inputs!$B$24:$B$35,0)),MAX($F1327-20,0)*INDEX(Inputs!$G$24:$G$35,MATCH($D1327,Inputs!$B$24:$B$35,0)))</f>
        <v>138.40669296000002</v>
      </c>
      <c r="R1327" s="22">
        <f>+SUM(O1327,MAX($E1327-20,0)*INDEX(Inputs!$F$24:$F$35,MATCH($D1327,Inputs!$B$24:$B$35,0)),MAX($F1327-20,0)*INDEX(Inputs!$G$24:$G$35,MATCH($D1327,Inputs!$B$24:$B$35,0)))</f>
        <v>0</v>
      </c>
      <c r="S1327" s="22">
        <f>+SUM(P1327,MAX($E1327-20,0)*INDEX(Inputs!$F$24:$F$35,MATCH($D1327,Inputs!$B$24:$B$35,0)),MAX($F1327-20,0)*INDEX(Inputs!$G$24:$G$35,MATCH($D1327,Inputs!$B$24:$B$35,0)))</f>
        <v>0</v>
      </c>
      <c r="U1327" s="19"/>
    </row>
    <row r="1328" spans="2:21" s="46" customFormat="1" x14ac:dyDescent="0.25">
      <c r="B1328" s="48" t="s">
        <v>208</v>
      </c>
      <c r="C1328" s="8">
        <v>2021</v>
      </c>
      <c r="D1328" s="37">
        <v>12</v>
      </c>
      <c r="E1328" s="49">
        <f>Data!J1328</f>
        <v>6</v>
      </c>
      <c r="F1328" s="49">
        <f>+Data!I1328</f>
        <v>5.8879999999999999</v>
      </c>
      <c r="G1328" s="31">
        <f>+NEM!G1328</f>
        <v>1491.7184000000002</v>
      </c>
      <c r="H1328" s="31">
        <f>NoSolar!E1328</f>
        <v>1938.4480000000001</v>
      </c>
      <c r="I1328" s="31">
        <f>+NEM!M1328</f>
        <v>0</v>
      </c>
      <c r="J1328" s="31">
        <f>+NB.Hour!E1328</f>
        <v>1829.2711000000002</v>
      </c>
      <c r="K1328" s="67">
        <v>0</v>
      </c>
      <c r="L1328" s="31">
        <f>+-MIN(NEM!G1328,0)</f>
        <v>0</v>
      </c>
      <c r="M1328" s="31">
        <f>NB.Hour!H1328</f>
        <v>337.55270000000002</v>
      </c>
      <c r="N1328" s="33">
        <f>NoSolar!H1328</f>
        <v>183.65244041600002</v>
      </c>
      <c r="O1328" s="33">
        <f>+NEM!P1328</f>
        <v>0</v>
      </c>
      <c r="P1328" s="33">
        <f>+NB.Hour!N1328</f>
        <v>152.01140070619999</v>
      </c>
      <c r="Q1328" s="22">
        <f>+SUM(N1328,MAX($E1328-20,0)*INDEX(Inputs!$F$24:$F$35,MATCH($D1328,Inputs!$B$24:$B$35,0)),MAX($F1328-20,0)*INDEX(Inputs!$G$24:$G$35,MATCH($D1328,Inputs!$B$24:$B$35,0)))</f>
        <v>183.65244041600002</v>
      </c>
      <c r="R1328" s="22">
        <f>+SUM(O1328,MAX($E1328-20,0)*INDEX(Inputs!$F$24:$F$35,MATCH($D1328,Inputs!$B$24:$B$35,0)),MAX($F1328-20,0)*INDEX(Inputs!$G$24:$G$35,MATCH($D1328,Inputs!$B$24:$B$35,0)))</f>
        <v>0</v>
      </c>
      <c r="S1328" s="22">
        <f>+SUM(P1328,MAX($E1328-20,0)*INDEX(Inputs!$F$24:$F$35,MATCH($D1328,Inputs!$B$24:$B$35,0)),MAX($F1328-20,0)*INDEX(Inputs!$G$24:$G$35,MATCH($D1328,Inputs!$B$24:$B$35,0)))</f>
        <v>152.01140070619999</v>
      </c>
      <c r="U1328" s="19"/>
    </row>
    <row r="1329" spans="2:21" s="46" customFormat="1" x14ac:dyDescent="0.25">
      <c r="B1329" s="48" t="s">
        <v>209</v>
      </c>
      <c r="C1329" s="8">
        <v>2021</v>
      </c>
      <c r="D1329" s="37">
        <v>1</v>
      </c>
      <c r="E1329" s="49">
        <f>Data!J1329</f>
        <v>17</v>
      </c>
      <c r="F1329" s="49">
        <f>+Data!I1329</f>
        <v>12.992000000000001</v>
      </c>
      <c r="G1329" s="31">
        <f>+NEM!G1329</f>
        <v>3565.6880000000001</v>
      </c>
      <c r="H1329" s="31">
        <f>NoSolar!E1329</f>
        <v>4809.9039000000002</v>
      </c>
      <c r="I1329" s="31">
        <f>+NEM!M1329</f>
        <v>3565.6880000000001</v>
      </c>
      <c r="J1329" s="31">
        <f>+NB.Hour!E1329</f>
        <v>4023.096</v>
      </c>
      <c r="K1329" s="67">
        <v>0</v>
      </c>
      <c r="L1329" s="31">
        <f>+-MIN(NEM!G1329,0)</f>
        <v>0</v>
      </c>
      <c r="M1329" s="31">
        <f>NB.Hour!H1329</f>
        <v>457.40800000000002</v>
      </c>
      <c r="N1329" s="33">
        <f>NoSolar!H1329</f>
        <v>313.67051276440003</v>
      </c>
      <c r="O1329" s="33">
        <f>+NEM!P1329</f>
        <v>258.68114684800003</v>
      </c>
      <c r="P1329" s="33">
        <f>+NB.Hour!N1329</f>
        <v>261.60215433600001</v>
      </c>
      <c r="Q1329" s="22">
        <f>+SUM(N1329,MAX($E1329-20,0)*INDEX(Inputs!$F$24:$F$35,MATCH($D1329,Inputs!$B$24:$B$35,0)),MAX($F1329-20,0)*INDEX(Inputs!$G$24:$G$35,MATCH($D1329,Inputs!$B$24:$B$35,0)))</f>
        <v>313.67051276440003</v>
      </c>
      <c r="R1329" s="22">
        <f>+SUM(O1329,MAX($E1329-20,0)*INDEX(Inputs!$F$24:$F$35,MATCH($D1329,Inputs!$B$24:$B$35,0)),MAX($F1329-20,0)*INDEX(Inputs!$G$24:$G$35,MATCH($D1329,Inputs!$B$24:$B$35,0)))</f>
        <v>258.68114684800003</v>
      </c>
      <c r="S1329" s="22">
        <f>+SUM(P1329,MAX($E1329-20,0)*INDEX(Inputs!$F$24:$F$35,MATCH($D1329,Inputs!$B$24:$B$35,0)),MAX($F1329-20,0)*INDEX(Inputs!$G$24:$G$35,MATCH($D1329,Inputs!$B$24:$B$35,0)))</f>
        <v>261.60215433600001</v>
      </c>
      <c r="U1329" s="19"/>
    </row>
    <row r="1330" spans="2:21" s="46" customFormat="1" x14ac:dyDescent="0.25">
      <c r="B1330" s="48" t="s">
        <v>209</v>
      </c>
      <c r="C1330" s="8">
        <v>2021</v>
      </c>
      <c r="D1330" s="37">
        <v>2</v>
      </c>
      <c r="E1330" s="49">
        <f>Data!J1330</f>
        <v>17</v>
      </c>
      <c r="F1330" s="49">
        <f>+Data!I1330</f>
        <v>12.608000000000001</v>
      </c>
      <c r="G1330" s="31">
        <f>+NEM!G1330</f>
        <v>2803.0479</v>
      </c>
      <c r="H1330" s="31">
        <f>NoSolar!E1330</f>
        <v>4081.7039</v>
      </c>
      <c r="I1330" s="31">
        <f>+NEM!M1330</f>
        <v>2803.0479</v>
      </c>
      <c r="J1330" s="31">
        <f>+NB.Hour!E1330</f>
        <v>3253.2878999999998</v>
      </c>
      <c r="K1330" s="67">
        <v>0</v>
      </c>
      <c r="L1330" s="31">
        <f>+-MIN(NEM!G1330,0)</f>
        <v>0</v>
      </c>
      <c r="M1330" s="31">
        <f>NB.Hour!H1330</f>
        <v>450.24</v>
      </c>
      <c r="N1330" s="33">
        <f>NoSolar!H1330</f>
        <v>281.48698556440002</v>
      </c>
      <c r="O1330" s="33">
        <f>+NEM!P1330</f>
        <v>224.97550498840002</v>
      </c>
      <c r="P1330" s="33">
        <f>+NB.Hour!N1330</f>
        <v>227.8507376284</v>
      </c>
      <c r="Q1330" s="22">
        <f>+SUM(N1330,MAX($E1330-20,0)*INDEX(Inputs!$F$24:$F$35,MATCH($D1330,Inputs!$B$24:$B$35,0)),MAX($F1330-20,0)*INDEX(Inputs!$G$24:$G$35,MATCH($D1330,Inputs!$B$24:$B$35,0)))</f>
        <v>281.48698556440002</v>
      </c>
      <c r="R1330" s="22">
        <f>+SUM(O1330,MAX($E1330-20,0)*INDEX(Inputs!$F$24:$F$35,MATCH($D1330,Inputs!$B$24:$B$35,0)),MAX($F1330-20,0)*INDEX(Inputs!$G$24:$G$35,MATCH($D1330,Inputs!$B$24:$B$35,0)))</f>
        <v>224.97550498840002</v>
      </c>
      <c r="S1330" s="22">
        <f>+SUM(P1330,MAX($E1330-20,0)*INDEX(Inputs!$F$24:$F$35,MATCH($D1330,Inputs!$B$24:$B$35,0)),MAX($F1330-20,0)*INDEX(Inputs!$G$24:$G$35,MATCH($D1330,Inputs!$B$24:$B$35,0)))</f>
        <v>227.8507376284</v>
      </c>
      <c r="U1330" s="19"/>
    </row>
    <row r="1331" spans="2:21" s="46" customFormat="1" x14ac:dyDescent="0.25">
      <c r="B1331" s="48" t="s">
        <v>209</v>
      </c>
      <c r="C1331" s="8">
        <v>2021</v>
      </c>
      <c r="D1331" s="37">
        <v>3</v>
      </c>
      <c r="E1331" s="49">
        <f>Data!J1331</f>
        <v>17</v>
      </c>
      <c r="F1331" s="49">
        <f>+Data!I1331</f>
        <v>13.696</v>
      </c>
      <c r="G1331" s="31">
        <f>+NEM!G1331</f>
        <v>1103.2399999999998</v>
      </c>
      <c r="H1331" s="31">
        <f>NoSolar!E1331</f>
        <v>3396.424</v>
      </c>
      <c r="I1331" s="31">
        <f>+NEM!M1331</f>
        <v>1103.2399999999998</v>
      </c>
      <c r="J1331" s="31">
        <f>+NB.Hour!E1331</f>
        <v>2355.848</v>
      </c>
      <c r="K1331" s="67">
        <v>0</v>
      </c>
      <c r="L1331" s="31">
        <f>+-MIN(NEM!G1331,0)</f>
        <v>0</v>
      </c>
      <c r="M1331" s="31">
        <f>NB.Hour!H1331</f>
        <v>1252.6079999999999</v>
      </c>
      <c r="N1331" s="33">
        <f>NoSolar!H1331</f>
        <v>251.20035510400001</v>
      </c>
      <c r="O1331" s="33">
        <f>+NEM!P1331</f>
        <v>104.52316407999999</v>
      </c>
      <c r="P1331" s="33">
        <f>+NB.Hour!N1331</f>
        <v>157.84994972800001</v>
      </c>
      <c r="Q1331" s="22">
        <f>+SUM(N1331,MAX($E1331-20,0)*INDEX(Inputs!$F$24:$F$35,MATCH($D1331,Inputs!$B$24:$B$35,0)),MAX($F1331-20,0)*INDEX(Inputs!$G$24:$G$35,MATCH($D1331,Inputs!$B$24:$B$35,0)))</f>
        <v>251.20035510400001</v>
      </c>
      <c r="R1331" s="22">
        <f>+SUM(O1331,MAX($E1331-20,0)*INDEX(Inputs!$F$24:$F$35,MATCH($D1331,Inputs!$B$24:$B$35,0)),MAX($F1331-20,0)*INDEX(Inputs!$G$24:$G$35,MATCH($D1331,Inputs!$B$24:$B$35,0)))</f>
        <v>104.52316407999999</v>
      </c>
      <c r="S1331" s="22">
        <f>+SUM(P1331,MAX($E1331-20,0)*INDEX(Inputs!$F$24:$F$35,MATCH($D1331,Inputs!$B$24:$B$35,0)),MAX($F1331-20,0)*INDEX(Inputs!$G$24:$G$35,MATCH($D1331,Inputs!$B$24:$B$35,0)))</f>
        <v>157.84994972800001</v>
      </c>
      <c r="U1331" s="19"/>
    </row>
    <row r="1332" spans="2:21" s="46" customFormat="1" x14ac:dyDescent="0.25">
      <c r="B1332" s="48" t="s">
        <v>209</v>
      </c>
      <c r="C1332" s="8">
        <v>2021</v>
      </c>
      <c r="D1332" s="37">
        <v>4</v>
      </c>
      <c r="E1332" s="49">
        <f>Data!J1332</f>
        <v>17</v>
      </c>
      <c r="F1332" s="49">
        <f>+Data!I1332</f>
        <v>13.44</v>
      </c>
      <c r="G1332" s="31">
        <f>+NEM!G1332</f>
        <v>-49.672100000000228</v>
      </c>
      <c r="H1332" s="31">
        <f>NoSolar!E1332</f>
        <v>2303.0879</v>
      </c>
      <c r="I1332" s="31">
        <f>+NEM!M1332</f>
        <v>0</v>
      </c>
      <c r="J1332" s="31">
        <f>+NB.Hour!E1332</f>
        <v>1352.4718999999998</v>
      </c>
      <c r="K1332" s="67">
        <v>0</v>
      </c>
      <c r="L1332" s="31">
        <f>+-MIN(NEM!G1332,0)</f>
        <v>49.672100000000228</v>
      </c>
      <c r="M1332" s="31">
        <f>NB.Hour!H1332</f>
        <v>1402.144</v>
      </c>
      <c r="N1332" s="33">
        <f>NoSolar!H1332</f>
        <v>202.87927282840002</v>
      </c>
      <c r="O1332" s="33">
        <f>+NEM!P1332</f>
        <v>0</v>
      </c>
      <c r="P1332" s="33">
        <f>+NB.Hour!N1332</f>
        <v>75.120828109799973</v>
      </c>
      <c r="Q1332" s="22">
        <f>+SUM(N1332,MAX($E1332-20,0)*INDEX(Inputs!$F$24:$F$35,MATCH($D1332,Inputs!$B$24:$B$35,0)),MAX($F1332-20,0)*INDEX(Inputs!$G$24:$G$35,MATCH($D1332,Inputs!$B$24:$B$35,0)))</f>
        <v>202.87927282840002</v>
      </c>
      <c r="R1332" s="22">
        <f>+SUM(O1332,MAX($E1332-20,0)*INDEX(Inputs!$F$24:$F$35,MATCH($D1332,Inputs!$B$24:$B$35,0)),MAX($F1332-20,0)*INDEX(Inputs!$G$24:$G$35,MATCH($D1332,Inputs!$B$24:$B$35,0)))</f>
        <v>0</v>
      </c>
      <c r="S1332" s="22">
        <f>+SUM(P1332,MAX($E1332-20,0)*INDEX(Inputs!$F$24:$F$35,MATCH($D1332,Inputs!$B$24:$B$35,0)),MAX($F1332-20,0)*INDEX(Inputs!$G$24:$G$35,MATCH($D1332,Inputs!$B$24:$B$35,0)))</f>
        <v>75.120828109799973</v>
      </c>
      <c r="U1332" s="19"/>
    </row>
    <row r="1333" spans="2:21" s="46" customFormat="1" x14ac:dyDescent="0.25">
      <c r="B1333" s="48" t="s">
        <v>209</v>
      </c>
      <c r="C1333" s="8">
        <v>2021</v>
      </c>
      <c r="D1333" s="37">
        <v>5</v>
      </c>
      <c r="E1333" s="49">
        <f>Data!J1333</f>
        <v>17</v>
      </c>
      <c r="F1333" s="49">
        <f>+Data!I1333</f>
        <v>11.584</v>
      </c>
      <c r="G1333" s="31">
        <f>+NEM!G1333</f>
        <v>-747.11199999999985</v>
      </c>
      <c r="H1333" s="31">
        <f>NoSolar!E1333</f>
        <v>1569.4078999999999</v>
      </c>
      <c r="I1333" s="31">
        <f>+NEM!M1333</f>
        <v>0</v>
      </c>
      <c r="J1333" s="31">
        <f>+NB.Hour!E1333</f>
        <v>746.904</v>
      </c>
      <c r="K1333" s="67">
        <v>0</v>
      </c>
      <c r="L1333" s="31">
        <f>+-MIN(NEM!G1333,0)</f>
        <v>747.11199999999985</v>
      </c>
      <c r="M1333" s="31">
        <f>NB.Hour!H1333</f>
        <v>1494.0160000000001</v>
      </c>
      <c r="N1333" s="33">
        <f>NoSolar!H1333</f>
        <v>148.6888432618</v>
      </c>
      <c r="O1333" s="33">
        <f>+NEM!P1333</f>
        <v>0</v>
      </c>
      <c r="P1333" s="33">
        <f>+NB.Hour!N1333</f>
        <v>14.274433807999998</v>
      </c>
      <c r="Q1333" s="22">
        <f>+SUM(N1333,MAX($E1333-20,0)*INDEX(Inputs!$F$24:$F$35,MATCH($D1333,Inputs!$B$24:$B$35,0)),MAX($F1333-20,0)*INDEX(Inputs!$G$24:$G$35,MATCH($D1333,Inputs!$B$24:$B$35,0)))</f>
        <v>148.6888432618</v>
      </c>
      <c r="R1333" s="22">
        <f>+SUM(O1333,MAX($E1333-20,0)*INDEX(Inputs!$F$24:$F$35,MATCH($D1333,Inputs!$B$24:$B$35,0)),MAX($F1333-20,0)*INDEX(Inputs!$G$24:$G$35,MATCH($D1333,Inputs!$B$24:$B$35,0)))</f>
        <v>0</v>
      </c>
      <c r="S1333" s="22">
        <f>+SUM(P1333,MAX($E1333-20,0)*INDEX(Inputs!$F$24:$F$35,MATCH($D1333,Inputs!$B$24:$B$35,0)),MAX($F1333-20,0)*INDEX(Inputs!$G$24:$G$35,MATCH($D1333,Inputs!$B$24:$B$35,0)))</f>
        <v>14.274433807999998</v>
      </c>
      <c r="U1333" s="19"/>
    </row>
    <row r="1334" spans="2:21" s="46" customFormat="1" x14ac:dyDescent="0.25">
      <c r="B1334" s="48" t="s">
        <v>209</v>
      </c>
      <c r="C1334" s="8">
        <v>2021</v>
      </c>
      <c r="D1334" s="37">
        <v>6</v>
      </c>
      <c r="E1334" s="49">
        <f>Data!J1334</f>
        <v>17</v>
      </c>
      <c r="F1334" s="49">
        <f>+Data!I1334</f>
        <v>6.7839999999999998</v>
      </c>
      <c r="G1334" s="31">
        <f>+NEM!G1334</f>
        <v>-873.3119999999999</v>
      </c>
      <c r="H1334" s="31">
        <f>NoSolar!E1334</f>
        <v>1475.848</v>
      </c>
      <c r="I1334" s="31">
        <f>+NEM!M1334</f>
        <v>0</v>
      </c>
      <c r="J1334" s="31">
        <f>+NB.Hour!E1334</f>
        <v>621.69600000000003</v>
      </c>
      <c r="K1334" s="67">
        <v>0</v>
      </c>
      <c r="L1334" s="31">
        <f>+-MIN(NEM!G1334,0)</f>
        <v>873.3119999999999</v>
      </c>
      <c r="M1334" s="31">
        <f>NB.Hour!H1334</f>
        <v>1495.008</v>
      </c>
      <c r="N1334" s="33">
        <f>NoSolar!H1334</f>
        <v>155.33300199999999</v>
      </c>
      <c r="O1334" s="33">
        <f>+NEM!P1334</f>
        <v>0</v>
      </c>
      <c r="P1334" s="33">
        <f>+NB.Hour!N1334</f>
        <v>8.9072515199999955</v>
      </c>
      <c r="Q1334" s="22">
        <f>+SUM(N1334,MAX($E1334-20,0)*INDEX(Inputs!$F$24:$F$35,MATCH($D1334,Inputs!$B$24:$B$35,0)),MAX($F1334-20,0)*INDEX(Inputs!$G$24:$G$35,MATCH($D1334,Inputs!$B$24:$B$35,0)))</f>
        <v>155.33300199999999</v>
      </c>
      <c r="R1334" s="22">
        <f>+SUM(O1334,MAX($E1334-20,0)*INDEX(Inputs!$F$24:$F$35,MATCH($D1334,Inputs!$B$24:$B$35,0)),MAX($F1334-20,0)*INDEX(Inputs!$G$24:$G$35,MATCH($D1334,Inputs!$B$24:$B$35,0)))</f>
        <v>0</v>
      </c>
      <c r="S1334" s="22">
        <f>+SUM(P1334,MAX($E1334-20,0)*INDEX(Inputs!$F$24:$F$35,MATCH($D1334,Inputs!$B$24:$B$35,0)),MAX($F1334-20,0)*INDEX(Inputs!$G$24:$G$35,MATCH($D1334,Inputs!$B$24:$B$35,0)))</f>
        <v>8.9072515199999955</v>
      </c>
      <c r="U1334" s="19"/>
    </row>
    <row r="1335" spans="2:21" s="46" customFormat="1" x14ac:dyDescent="0.25">
      <c r="B1335" s="48" t="s">
        <v>209</v>
      </c>
      <c r="C1335" s="8">
        <v>2021</v>
      </c>
      <c r="D1335" s="37">
        <v>7</v>
      </c>
      <c r="E1335" s="49">
        <f>Data!J1335</f>
        <v>17</v>
      </c>
      <c r="F1335" s="49">
        <f>+Data!I1335</f>
        <v>5.3760000000000003</v>
      </c>
      <c r="G1335" s="31">
        <f>+NEM!G1335</f>
        <v>-529.48009999999999</v>
      </c>
      <c r="H1335" s="31">
        <f>NoSolar!E1335</f>
        <v>1639.9278999999999</v>
      </c>
      <c r="I1335" s="31">
        <f>+NEM!M1335</f>
        <v>0</v>
      </c>
      <c r="J1335" s="31">
        <f>+NB.Hour!E1335</f>
        <v>637.57600000000002</v>
      </c>
      <c r="K1335" s="67">
        <v>0</v>
      </c>
      <c r="L1335" s="31">
        <f>+-MIN(NEM!G1335,0)</f>
        <v>529.48009999999999</v>
      </c>
      <c r="M1335" s="31">
        <f>NB.Hour!H1335</f>
        <v>1167.0561</v>
      </c>
      <c r="N1335" s="33">
        <f>NoSolar!H1335</f>
        <v>172.602411475</v>
      </c>
      <c r="O1335" s="33">
        <f>+NEM!P1335</f>
        <v>0</v>
      </c>
      <c r="P1335" s="33">
        <f>+NB.Hour!N1335</f>
        <v>22.978482858999989</v>
      </c>
      <c r="Q1335" s="22">
        <f>+SUM(N1335,MAX($E1335-20,0)*INDEX(Inputs!$F$24:$F$35,MATCH($D1335,Inputs!$B$24:$B$35,0)),MAX($F1335-20,0)*INDEX(Inputs!$G$24:$G$35,MATCH($D1335,Inputs!$B$24:$B$35,0)))</f>
        <v>172.602411475</v>
      </c>
      <c r="R1335" s="22">
        <f>+SUM(O1335,MAX($E1335-20,0)*INDEX(Inputs!$F$24:$F$35,MATCH($D1335,Inputs!$B$24:$B$35,0)),MAX($F1335-20,0)*INDEX(Inputs!$G$24:$G$35,MATCH($D1335,Inputs!$B$24:$B$35,0)))</f>
        <v>0</v>
      </c>
      <c r="S1335" s="22">
        <f>+SUM(P1335,MAX($E1335-20,0)*INDEX(Inputs!$F$24:$F$35,MATCH($D1335,Inputs!$B$24:$B$35,0)),MAX($F1335-20,0)*INDEX(Inputs!$G$24:$G$35,MATCH($D1335,Inputs!$B$24:$B$35,0)))</f>
        <v>22.978482858999989</v>
      </c>
      <c r="U1335" s="19"/>
    </row>
    <row r="1336" spans="2:21" s="46" customFormat="1" x14ac:dyDescent="0.25">
      <c r="B1336" s="48" t="s">
        <v>209</v>
      </c>
      <c r="C1336" s="8">
        <v>2021</v>
      </c>
      <c r="D1336" s="37">
        <v>8</v>
      </c>
      <c r="E1336" s="49">
        <f>Data!J1336</f>
        <v>17</v>
      </c>
      <c r="F1336" s="49">
        <f>+Data!I1336</f>
        <v>5.12</v>
      </c>
      <c r="G1336" s="31">
        <f>+NEM!G1336</f>
        <v>-729.58399999999983</v>
      </c>
      <c r="H1336" s="31">
        <f>NoSolar!E1336</f>
        <v>1420.056</v>
      </c>
      <c r="I1336" s="31">
        <f>+NEM!M1336</f>
        <v>0</v>
      </c>
      <c r="J1336" s="31">
        <f>+NB.Hour!E1336</f>
        <v>576.19190000000026</v>
      </c>
      <c r="K1336" s="67">
        <v>0</v>
      </c>
      <c r="L1336" s="31">
        <f>+-MIN(NEM!G1336,0)</f>
        <v>729.58399999999983</v>
      </c>
      <c r="M1336" s="31">
        <f>NB.Hour!H1336</f>
        <v>1305.7759000000001</v>
      </c>
      <c r="N1336" s="33">
        <f>NoSolar!H1336</f>
        <v>149.460894</v>
      </c>
      <c r="O1336" s="33">
        <f>+NEM!P1336</f>
        <v>0</v>
      </c>
      <c r="P1336" s="33">
        <f>+NB.Hour!N1336</f>
        <v>11.272810696000022</v>
      </c>
      <c r="Q1336" s="22">
        <f>+SUM(N1336,MAX($E1336-20,0)*INDEX(Inputs!$F$24:$F$35,MATCH($D1336,Inputs!$B$24:$B$35,0)),MAX($F1336-20,0)*INDEX(Inputs!$G$24:$G$35,MATCH($D1336,Inputs!$B$24:$B$35,0)))</f>
        <v>149.460894</v>
      </c>
      <c r="R1336" s="22">
        <f>+SUM(O1336,MAX($E1336-20,0)*INDEX(Inputs!$F$24:$F$35,MATCH($D1336,Inputs!$B$24:$B$35,0)),MAX($F1336-20,0)*INDEX(Inputs!$G$24:$G$35,MATCH($D1336,Inputs!$B$24:$B$35,0)))</f>
        <v>0</v>
      </c>
      <c r="S1336" s="22">
        <f>+SUM(P1336,MAX($E1336-20,0)*INDEX(Inputs!$F$24:$F$35,MATCH($D1336,Inputs!$B$24:$B$35,0)),MAX($F1336-20,0)*INDEX(Inputs!$G$24:$G$35,MATCH($D1336,Inputs!$B$24:$B$35,0)))</f>
        <v>11.272810696000022</v>
      </c>
      <c r="U1336" s="19"/>
    </row>
    <row r="1337" spans="2:21" s="46" customFormat="1" x14ac:dyDescent="0.25">
      <c r="B1337" s="48" t="s">
        <v>209</v>
      </c>
      <c r="C1337" s="8">
        <v>2021</v>
      </c>
      <c r="D1337" s="37">
        <v>9</v>
      </c>
      <c r="E1337" s="49">
        <f>Data!J1337</f>
        <v>17</v>
      </c>
      <c r="F1337" s="49">
        <f>+Data!I1337</f>
        <v>4.4800000000000004</v>
      </c>
      <c r="G1337" s="31">
        <f>+NEM!G1337</f>
        <v>-1006.2789999999998</v>
      </c>
      <c r="H1337" s="31">
        <f>NoSolar!E1337</f>
        <v>1141.7670000000001</v>
      </c>
      <c r="I1337" s="31">
        <f>+NEM!M1337</f>
        <v>0</v>
      </c>
      <c r="J1337" s="31">
        <f>+NB.Hour!E1337</f>
        <v>529.54300000000012</v>
      </c>
      <c r="K1337" s="67">
        <v>0</v>
      </c>
      <c r="L1337" s="31">
        <f>+-MIN(NEM!G1337,0)</f>
        <v>1006.2789999999998</v>
      </c>
      <c r="M1337" s="31">
        <f>NB.Hour!H1337</f>
        <v>1535.8219999999999</v>
      </c>
      <c r="N1337" s="33">
        <f>NoSolar!H1337</f>
        <v>108.17328911400001</v>
      </c>
      <c r="O1337" s="33">
        <f>+NEM!P1337</f>
        <v>0</v>
      </c>
      <c r="P1337" s="33">
        <f>+NB.Hour!N1337</f>
        <v>0</v>
      </c>
      <c r="Q1337" s="22">
        <f>+SUM(N1337,MAX($E1337-20,0)*INDEX(Inputs!$F$24:$F$35,MATCH($D1337,Inputs!$B$24:$B$35,0)),MAX($F1337-20,0)*INDEX(Inputs!$G$24:$G$35,MATCH($D1337,Inputs!$B$24:$B$35,0)))</f>
        <v>108.17328911400001</v>
      </c>
      <c r="R1337" s="22">
        <f>+SUM(O1337,MAX($E1337-20,0)*INDEX(Inputs!$F$24:$F$35,MATCH($D1337,Inputs!$B$24:$B$35,0)),MAX($F1337-20,0)*INDEX(Inputs!$G$24:$G$35,MATCH($D1337,Inputs!$B$24:$B$35,0)))</f>
        <v>0</v>
      </c>
      <c r="S1337" s="22">
        <f>+SUM(P1337,MAX($E1337-20,0)*INDEX(Inputs!$F$24:$F$35,MATCH($D1337,Inputs!$B$24:$B$35,0)),MAX($F1337-20,0)*INDEX(Inputs!$G$24:$G$35,MATCH($D1337,Inputs!$B$24:$B$35,0)))</f>
        <v>0</v>
      </c>
      <c r="U1337" s="19"/>
    </row>
    <row r="1338" spans="2:21" s="46" customFormat="1" x14ac:dyDescent="0.25">
      <c r="B1338" s="48" t="s">
        <v>209</v>
      </c>
      <c r="C1338" s="8">
        <v>2021</v>
      </c>
      <c r="D1338" s="37">
        <v>10</v>
      </c>
      <c r="E1338" s="49">
        <f>Data!J1338</f>
        <v>17</v>
      </c>
      <c r="F1338" s="49">
        <f>+Data!I1338</f>
        <v>12.864000000000001</v>
      </c>
      <c r="G1338" s="31">
        <f>+NEM!G1338</f>
        <v>153.62400000000002</v>
      </c>
      <c r="H1338" s="31">
        <f>NoSolar!E1338</f>
        <v>1759.2560000000001</v>
      </c>
      <c r="I1338" s="31">
        <f>+NEM!M1338</f>
        <v>0</v>
      </c>
      <c r="J1338" s="31">
        <f>+NB.Hour!E1338</f>
        <v>1192.0240000000001</v>
      </c>
      <c r="K1338" s="67">
        <v>0</v>
      </c>
      <c r="L1338" s="31">
        <f>+-MIN(NEM!G1338,0)</f>
        <v>0</v>
      </c>
      <c r="M1338" s="31">
        <f>NB.Hour!H1338</f>
        <v>1038.4000000000001</v>
      </c>
      <c r="N1338" s="33">
        <f>NoSolar!H1338</f>
        <v>166.67543195200003</v>
      </c>
      <c r="O1338" s="33">
        <f>+NEM!P1338</f>
        <v>0</v>
      </c>
      <c r="P1338" s="33">
        <f>+NB.Hour!N1338</f>
        <v>65.77336689400002</v>
      </c>
      <c r="Q1338" s="22">
        <f>+SUM(N1338,MAX($E1338-20,0)*INDEX(Inputs!$F$24:$F$35,MATCH($D1338,Inputs!$B$24:$B$35,0)),MAX($F1338-20,0)*INDEX(Inputs!$G$24:$G$35,MATCH($D1338,Inputs!$B$24:$B$35,0)))</f>
        <v>166.67543195200003</v>
      </c>
      <c r="R1338" s="22">
        <f>+SUM(O1338,MAX($E1338-20,0)*INDEX(Inputs!$F$24:$F$35,MATCH($D1338,Inputs!$B$24:$B$35,0)),MAX($F1338-20,0)*INDEX(Inputs!$G$24:$G$35,MATCH($D1338,Inputs!$B$24:$B$35,0)))</f>
        <v>0</v>
      </c>
      <c r="S1338" s="22">
        <f>+SUM(P1338,MAX($E1338-20,0)*INDEX(Inputs!$F$24:$F$35,MATCH($D1338,Inputs!$B$24:$B$35,0)),MAX($F1338-20,0)*INDEX(Inputs!$G$24:$G$35,MATCH($D1338,Inputs!$B$24:$B$35,0)))</f>
        <v>65.77336689400002</v>
      </c>
      <c r="U1338" s="19"/>
    </row>
    <row r="1339" spans="2:21" s="46" customFormat="1" x14ac:dyDescent="0.25">
      <c r="B1339" s="48" t="s">
        <v>209</v>
      </c>
      <c r="C1339" s="8">
        <v>2021</v>
      </c>
      <c r="D1339" s="37">
        <v>11</v>
      </c>
      <c r="E1339" s="49">
        <f>Data!J1339</f>
        <v>17</v>
      </c>
      <c r="F1339" s="49">
        <f>+Data!I1339</f>
        <v>12.416</v>
      </c>
      <c r="G1339" s="31">
        <f>+NEM!G1339</f>
        <v>1622.377</v>
      </c>
      <c r="H1339" s="31">
        <f>NoSolar!E1339</f>
        <v>2962.761</v>
      </c>
      <c r="I1339" s="31">
        <f>+NEM!M1339</f>
        <v>0</v>
      </c>
      <c r="J1339" s="31">
        <f>+NB.Hour!E1339</f>
        <v>2378.5369999999998</v>
      </c>
      <c r="K1339" s="67">
        <v>0</v>
      </c>
      <c r="L1339" s="31">
        <f>+-MIN(NEM!G1339,0)</f>
        <v>0</v>
      </c>
      <c r="M1339" s="31">
        <f>NB.Hour!H1339</f>
        <v>756.16</v>
      </c>
      <c r="N1339" s="33">
        <f>NoSolar!H1339</f>
        <v>232.03418515600001</v>
      </c>
      <c r="O1339" s="33">
        <f>+NEM!P1339</f>
        <v>0</v>
      </c>
      <c r="P1339" s="33">
        <f>+NB.Hour!N1339</f>
        <v>177.62341165200002</v>
      </c>
      <c r="Q1339" s="22">
        <f>+SUM(N1339,MAX($E1339-20,0)*INDEX(Inputs!$F$24:$F$35,MATCH($D1339,Inputs!$B$24:$B$35,0)),MAX($F1339-20,0)*INDEX(Inputs!$G$24:$G$35,MATCH($D1339,Inputs!$B$24:$B$35,0)))</f>
        <v>232.03418515600001</v>
      </c>
      <c r="R1339" s="22">
        <f>+SUM(O1339,MAX($E1339-20,0)*INDEX(Inputs!$F$24:$F$35,MATCH($D1339,Inputs!$B$24:$B$35,0)),MAX($F1339-20,0)*INDEX(Inputs!$G$24:$G$35,MATCH($D1339,Inputs!$B$24:$B$35,0)))</f>
        <v>0</v>
      </c>
      <c r="S1339" s="22">
        <f>+SUM(P1339,MAX($E1339-20,0)*INDEX(Inputs!$F$24:$F$35,MATCH($D1339,Inputs!$B$24:$B$35,0)),MAX($F1339-20,0)*INDEX(Inputs!$G$24:$G$35,MATCH($D1339,Inputs!$B$24:$B$35,0)))</f>
        <v>177.62341165200002</v>
      </c>
      <c r="U1339" s="19"/>
    </row>
    <row r="1340" spans="2:21" s="46" customFormat="1" x14ac:dyDescent="0.25">
      <c r="B1340" s="48" t="s">
        <v>209</v>
      </c>
      <c r="C1340" s="8">
        <v>2021</v>
      </c>
      <c r="D1340" s="37">
        <v>12</v>
      </c>
      <c r="E1340" s="49">
        <f>Data!J1340</f>
        <v>17</v>
      </c>
      <c r="F1340" s="49">
        <f>+Data!I1340</f>
        <v>11.584</v>
      </c>
      <c r="G1340" s="31">
        <f>+NEM!G1340</f>
        <v>3302.5220000000004</v>
      </c>
      <c r="H1340" s="31">
        <f>NoSolar!E1340</f>
        <v>4190.3360000000002</v>
      </c>
      <c r="I1340" s="31">
        <f>+NEM!M1340</f>
        <v>1143.0838000000003</v>
      </c>
      <c r="J1340" s="31">
        <f>+NB.Hour!E1340</f>
        <v>3678.0740000000005</v>
      </c>
      <c r="K1340" s="67">
        <v>0</v>
      </c>
      <c r="L1340" s="31">
        <f>+-MIN(NEM!G1340,0)</f>
        <v>0</v>
      </c>
      <c r="M1340" s="31">
        <f>NB.Hour!H1340</f>
        <v>375.55200000000002</v>
      </c>
      <c r="N1340" s="33">
        <f>NoSolar!H1340</f>
        <v>286.288089856</v>
      </c>
      <c r="O1340" s="33">
        <f>+NEM!P1340</f>
        <v>108.29804537960004</v>
      </c>
      <c r="P1340" s="33">
        <f>+NB.Hour!N1340</f>
        <v>249.44853738400005</v>
      </c>
      <c r="Q1340" s="22">
        <f>+SUM(N1340,MAX($E1340-20,0)*INDEX(Inputs!$F$24:$F$35,MATCH($D1340,Inputs!$B$24:$B$35,0)),MAX($F1340-20,0)*INDEX(Inputs!$G$24:$G$35,MATCH($D1340,Inputs!$B$24:$B$35,0)))</f>
        <v>286.288089856</v>
      </c>
      <c r="R1340" s="22">
        <f>+SUM(O1340,MAX($E1340-20,0)*INDEX(Inputs!$F$24:$F$35,MATCH($D1340,Inputs!$B$24:$B$35,0)),MAX($F1340-20,0)*INDEX(Inputs!$G$24:$G$35,MATCH($D1340,Inputs!$B$24:$B$35,0)))</f>
        <v>108.29804537960004</v>
      </c>
      <c r="S1340" s="22">
        <f>+SUM(P1340,MAX($E1340-20,0)*INDEX(Inputs!$F$24:$F$35,MATCH($D1340,Inputs!$B$24:$B$35,0)),MAX($F1340-20,0)*INDEX(Inputs!$G$24:$G$35,MATCH($D1340,Inputs!$B$24:$B$35,0)))</f>
        <v>249.44853738400005</v>
      </c>
      <c r="U1340" s="19"/>
    </row>
    <row r="1341" spans="2:21" s="46" customFormat="1" x14ac:dyDescent="0.25">
      <c r="B1341" s="48" t="s">
        <v>210</v>
      </c>
      <c r="C1341" s="8">
        <v>2021</v>
      </c>
      <c r="D1341" s="37">
        <v>1</v>
      </c>
      <c r="E1341" s="49">
        <f>Data!J1341</f>
        <v>13</v>
      </c>
      <c r="F1341" s="49">
        <f>+Data!I1341</f>
        <v>6.5331000000000001</v>
      </c>
      <c r="G1341" s="31">
        <f>+NEM!G1341</f>
        <v>3099.6505000000002</v>
      </c>
      <c r="H1341" s="31">
        <f>NoSolar!E1341</f>
        <v>3099.6505000000002</v>
      </c>
      <c r="I1341" s="31">
        <f>+NEM!M1341</f>
        <v>3099.6505000000002</v>
      </c>
      <c r="J1341" s="31">
        <f>+NB.Hour!E1341</f>
        <v>3099.6505000000002</v>
      </c>
      <c r="K1341" s="67">
        <v>0</v>
      </c>
      <c r="L1341" s="31">
        <f>+-MIN(NEM!G1341,0)</f>
        <v>0</v>
      </c>
      <c r="M1341" s="31">
        <f>NB.Hour!H1341</f>
        <v>0</v>
      </c>
      <c r="N1341" s="33">
        <f>NoSolar!H1341</f>
        <v>238.08415349800001</v>
      </c>
      <c r="O1341" s="33">
        <f>+NEM!P1341</f>
        <v>238.08415349800001</v>
      </c>
      <c r="P1341" s="33">
        <f>+NB.Hour!N1341</f>
        <v>238.08415349800001</v>
      </c>
      <c r="Q1341" s="22">
        <f>+SUM(N1341,MAX($E1341-20,0)*INDEX(Inputs!$F$24:$F$35,MATCH($D1341,Inputs!$B$24:$B$35,0)),MAX($F1341-20,0)*INDEX(Inputs!$G$24:$G$35,MATCH($D1341,Inputs!$B$24:$B$35,0)))</f>
        <v>238.08415349800001</v>
      </c>
      <c r="R1341" s="22">
        <f>+SUM(O1341,MAX($E1341-20,0)*INDEX(Inputs!$F$24:$F$35,MATCH($D1341,Inputs!$B$24:$B$35,0)),MAX($F1341-20,0)*INDEX(Inputs!$G$24:$G$35,MATCH($D1341,Inputs!$B$24:$B$35,0)))</f>
        <v>238.08415349800001</v>
      </c>
      <c r="S1341" s="22">
        <f>+SUM(P1341,MAX($E1341-20,0)*INDEX(Inputs!$F$24:$F$35,MATCH($D1341,Inputs!$B$24:$B$35,0)),MAX($F1341-20,0)*INDEX(Inputs!$G$24:$G$35,MATCH($D1341,Inputs!$B$24:$B$35,0)))</f>
        <v>238.08415349800001</v>
      </c>
      <c r="U1341" s="19"/>
    </row>
    <row r="1342" spans="2:21" s="46" customFormat="1" x14ac:dyDescent="0.25">
      <c r="B1342" s="48" t="s">
        <v>210</v>
      </c>
      <c r="C1342" s="8">
        <v>2021</v>
      </c>
      <c r="D1342" s="37">
        <v>2</v>
      </c>
      <c r="E1342" s="49">
        <f>Data!J1342</f>
        <v>13</v>
      </c>
      <c r="F1342" s="49">
        <f>+Data!I1342</f>
        <v>6.7173999999999996</v>
      </c>
      <c r="G1342" s="31">
        <f>+NEM!G1342</f>
        <v>2933.3316</v>
      </c>
      <c r="H1342" s="31">
        <f>NoSolar!E1342</f>
        <v>2942.1495</v>
      </c>
      <c r="I1342" s="31">
        <f>+NEM!M1342</f>
        <v>2933.3316</v>
      </c>
      <c r="J1342" s="31">
        <f>+NB.Hour!E1342</f>
        <v>2933.3316</v>
      </c>
      <c r="K1342" s="67">
        <v>0</v>
      </c>
      <c r="L1342" s="31">
        <f>+-MIN(NEM!G1342,0)</f>
        <v>0</v>
      </c>
      <c r="M1342" s="31">
        <f>NB.Hour!H1342</f>
        <v>0</v>
      </c>
      <c r="N1342" s="33">
        <f>NoSolar!H1342</f>
        <v>231.123239302</v>
      </c>
      <c r="O1342" s="33">
        <f>+NEM!P1342</f>
        <v>230.73352339360002</v>
      </c>
      <c r="P1342" s="33">
        <f>+NB.Hour!N1342</f>
        <v>230.73352339360002</v>
      </c>
      <c r="Q1342" s="22">
        <f>+SUM(N1342,MAX($E1342-20,0)*INDEX(Inputs!$F$24:$F$35,MATCH($D1342,Inputs!$B$24:$B$35,0)),MAX($F1342-20,0)*INDEX(Inputs!$G$24:$G$35,MATCH($D1342,Inputs!$B$24:$B$35,0)))</f>
        <v>231.123239302</v>
      </c>
      <c r="R1342" s="22">
        <f>+SUM(O1342,MAX($E1342-20,0)*INDEX(Inputs!$F$24:$F$35,MATCH($D1342,Inputs!$B$24:$B$35,0)),MAX($F1342-20,0)*INDEX(Inputs!$G$24:$G$35,MATCH($D1342,Inputs!$B$24:$B$35,0)))</f>
        <v>230.73352339360002</v>
      </c>
      <c r="S1342" s="22">
        <f>+SUM(P1342,MAX($E1342-20,0)*INDEX(Inputs!$F$24:$F$35,MATCH($D1342,Inputs!$B$24:$B$35,0)),MAX($F1342-20,0)*INDEX(Inputs!$G$24:$G$35,MATCH($D1342,Inputs!$B$24:$B$35,0)))</f>
        <v>230.73352339360002</v>
      </c>
      <c r="U1342" s="19"/>
    </row>
    <row r="1343" spans="2:21" s="46" customFormat="1" x14ac:dyDescent="0.25">
      <c r="B1343" s="48" t="s">
        <v>210</v>
      </c>
      <c r="C1343" s="8">
        <v>2021</v>
      </c>
      <c r="D1343" s="37">
        <v>3</v>
      </c>
      <c r="E1343" s="49">
        <f>Data!J1343</f>
        <v>13</v>
      </c>
      <c r="F1343" s="49">
        <f>+Data!I1343</f>
        <v>7.0246000000000004</v>
      </c>
      <c r="G1343" s="31">
        <f>+NEM!G1343</f>
        <v>2312.2882999999997</v>
      </c>
      <c r="H1343" s="31">
        <f>NoSolar!E1343</f>
        <v>3007.6122999999998</v>
      </c>
      <c r="I1343" s="31">
        <f>+NEM!M1343</f>
        <v>2312.2882999999997</v>
      </c>
      <c r="J1343" s="31">
        <f>+NB.Hour!E1343</f>
        <v>2485.8769999999995</v>
      </c>
      <c r="K1343" s="67">
        <v>0</v>
      </c>
      <c r="L1343" s="31">
        <f>+-MIN(NEM!G1343,0)</f>
        <v>0</v>
      </c>
      <c r="M1343" s="31">
        <f>NB.Hour!H1343</f>
        <v>173.58869999999999</v>
      </c>
      <c r="N1343" s="33">
        <f>NoSolar!H1343</f>
        <v>234.01643321079999</v>
      </c>
      <c r="O1343" s="33">
        <f>+NEM!P1343</f>
        <v>203.28589370679998</v>
      </c>
      <c r="P1343" s="33">
        <f>+NB.Hour!N1343</f>
        <v>204.39443114499997</v>
      </c>
      <c r="Q1343" s="22">
        <f>+SUM(N1343,MAX($E1343-20,0)*INDEX(Inputs!$F$24:$F$35,MATCH($D1343,Inputs!$B$24:$B$35,0)),MAX($F1343-20,0)*INDEX(Inputs!$G$24:$G$35,MATCH($D1343,Inputs!$B$24:$B$35,0)))</f>
        <v>234.01643321079999</v>
      </c>
      <c r="R1343" s="22">
        <f>+SUM(O1343,MAX($E1343-20,0)*INDEX(Inputs!$F$24:$F$35,MATCH($D1343,Inputs!$B$24:$B$35,0)),MAX($F1343-20,0)*INDEX(Inputs!$G$24:$G$35,MATCH($D1343,Inputs!$B$24:$B$35,0)))</f>
        <v>203.28589370679998</v>
      </c>
      <c r="S1343" s="22">
        <f>+SUM(P1343,MAX($E1343-20,0)*INDEX(Inputs!$F$24:$F$35,MATCH($D1343,Inputs!$B$24:$B$35,0)),MAX($F1343-20,0)*INDEX(Inputs!$G$24:$G$35,MATCH($D1343,Inputs!$B$24:$B$35,0)))</f>
        <v>204.39443114499997</v>
      </c>
      <c r="U1343" s="19"/>
    </row>
    <row r="1344" spans="2:21" s="46" customFormat="1" x14ac:dyDescent="0.25">
      <c r="B1344" s="48" t="s">
        <v>210</v>
      </c>
      <c r="C1344" s="8">
        <v>2021</v>
      </c>
      <c r="D1344" s="37">
        <v>4</v>
      </c>
      <c r="E1344" s="49">
        <f>Data!J1344</f>
        <v>13</v>
      </c>
      <c r="F1344" s="49">
        <f>+Data!I1344</f>
        <v>7.4955999999999996</v>
      </c>
      <c r="G1344" s="31">
        <f>+NEM!G1344</f>
        <v>768.16150000000016</v>
      </c>
      <c r="H1344" s="31">
        <f>NoSolar!E1344</f>
        <v>2281.0241000000001</v>
      </c>
      <c r="I1344" s="31">
        <f>+NEM!M1344</f>
        <v>768.16150000000016</v>
      </c>
      <c r="J1344" s="31">
        <f>+NB.Hour!E1344</f>
        <v>1448.0148999999999</v>
      </c>
      <c r="K1344" s="67">
        <v>0</v>
      </c>
      <c r="L1344" s="31">
        <f>+-MIN(NEM!G1344,0)</f>
        <v>0</v>
      </c>
      <c r="M1344" s="31">
        <f>NB.Hour!H1344</f>
        <v>679.85339999999997</v>
      </c>
      <c r="N1344" s="33">
        <f>NoSolar!H1344</f>
        <v>201.90414112360003</v>
      </c>
      <c r="O1344" s="33">
        <f>+NEM!P1344</f>
        <v>72.777156833000021</v>
      </c>
      <c r="P1344" s="33">
        <f>+NB.Hour!N1344</f>
        <v>111.48257060179999</v>
      </c>
      <c r="Q1344" s="22">
        <f>+SUM(N1344,MAX($E1344-20,0)*INDEX(Inputs!$F$24:$F$35,MATCH($D1344,Inputs!$B$24:$B$35,0)),MAX($F1344-20,0)*INDEX(Inputs!$G$24:$G$35,MATCH($D1344,Inputs!$B$24:$B$35,0)))</f>
        <v>201.90414112360003</v>
      </c>
      <c r="R1344" s="22">
        <f>+SUM(O1344,MAX($E1344-20,0)*INDEX(Inputs!$F$24:$F$35,MATCH($D1344,Inputs!$B$24:$B$35,0)),MAX($F1344-20,0)*INDEX(Inputs!$G$24:$G$35,MATCH($D1344,Inputs!$B$24:$B$35,0)))</f>
        <v>72.777156833000021</v>
      </c>
      <c r="S1344" s="22">
        <f>+SUM(P1344,MAX($E1344-20,0)*INDEX(Inputs!$F$24:$F$35,MATCH($D1344,Inputs!$B$24:$B$35,0)),MAX($F1344-20,0)*INDEX(Inputs!$G$24:$G$35,MATCH($D1344,Inputs!$B$24:$B$35,0)))</f>
        <v>111.48257060179999</v>
      </c>
      <c r="U1344" s="19"/>
    </row>
    <row r="1345" spans="2:21" s="46" customFormat="1" x14ac:dyDescent="0.25">
      <c r="B1345" s="48" t="s">
        <v>210</v>
      </c>
      <c r="C1345" s="8">
        <v>2021</v>
      </c>
      <c r="D1345" s="37">
        <v>5</v>
      </c>
      <c r="E1345" s="49">
        <f>Data!J1345</f>
        <v>13</v>
      </c>
      <c r="F1345" s="49">
        <f>+Data!I1345</f>
        <v>5.0175999999999998</v>
      </c>
      <c r="G1345" s="31">
        <f>+NEM!G1345</f>
        <v>-32.078199999999924</v>
      </c>
      <c r="H1345" s="31">
        <f>NoSolar!E1345</f>
        <v>1465.8312000000001</v>
      </c>
      <c r="I1345" s="31">
        <f>+NEM!M1345</f>
        <v>0</v>
      </c>
      <c r="J1345" s="31">
        <f>+NB.Hour!E1345</f>
        <v>904.32890000000009</v>
      </c>
      <c r="K1345" s="67">
        <v>0</v>
      </c>
      <c r="L1345" s="31">
        <f>+-MIN(NEM!G1345,0)</f>
        <v>32.078199999999924</v>
      </c>
      <c r="M1345" s="31">
        <f>NB.Hour!H1345</f>
        <v>936.40710000000001</v>
      </c>
      <c r="N1345" s="33">
        <f>NoSolar!H1345</f>
        <v>138.87577955040001</v>
      </c>
      <c r="O1345" s="33">
        <f>+NEM!P1345</f>
        <v>0</v>
      </c>
      <c r="P1345" s="33">
        <f>+NB.Hour!N1345</f>
        <v>50.27237619280001</v>
      </c>
      <c r="Q1345" s="22">
        <f>+SUM(N1345,MAX($E1345-20,0)*INDEX(Inputs!$F$24:$F$35,MATCH($D1345,Inputs!$B$24:$B$35,0)),MAX($F1345-20,0)*INDEX(Inputs!$G$24:$G$35,MATCH($D1345,Inputs!$B$24:$B$35,0)))</f>
        <v>138.87577955040001</v>
      </c>
      <c r="R1345" s="22">
        <f>+SUM(O1345,MAX($E1345-20,0)*INDEX(Inputs!$F$24:$F$35,MATCH($D1345,Inputs!$B$24:$B$35,0)),MAX($F1345-20,0)*INDEX(Inputs!$G$24:$G$35,MATCH($D1345,Inputs!$B$24:$B$35,0)))</f>
        <v>0</v>
      </c>
      <c r="S1345" s="22">
        <f>+SUM(P1345,MAX($E1345-20,0)*INDEX(Inputs!$F$24:$F$35,MATCH($D1345,Inputs!$B$24:$B$35,0)),MAX($F1345-20,0)*INDEX(Inputs!$G$24:$G$35,MATCH($D1345,Inputs!$B$24:$B$35,0)))</f>
        <v>50.27237619280001</v>
      </c>
      <c r="U1345" s="19"/>
    </row>
    <row r="1346" spans="2:21" s="46" customFormat="1" x14ac:dyDescent="0.25">
      <c r="B1346" s="48" t="s">
        <v>210</v>
      </c>
      <c r="C1346" s="8">
        <v>2021</v>
      </c>
      <c r="D1346" s="37">
        <v>6</v>
      </c>
      <c r="E1346" s="49">
        <f>Data!J1346</f>
        <v>13</v>
      </c>
      <c r="F1346" s="49">
        <f>+Data!I1346</f>
        <v>5.0175999999999998</v>
      </c>
      <c r="G1346" s="31">
        <f>+NEM!G1346</f>
        <v>-747.35090000000002</v>
      </c>
      <c r="H1346" s="31">
        <f>NoSolar!E1346</f>
        <v>905.34569999999997</v>
      </c>
      <c r="I1346" s="31">
        <f>+NEM!M1346</f>
        <v>0</v>
      </c>
      <c r="J1346" s="31">
        <f>+NB.Hour!E1346</f>
        <v>445.35910000000001</v>
      </c>
      <c r="K1346" s="67">
        <v>0</v>
      </c>
      <c r="L1346" s="31">
        <f>+-MIN(NEM!G1346,0)</f>
        <v>747.35090000000002</v>
      </c>
      <c r="M1346" s="31">
        <f>NB.Hour!H1346</f>
        <v>1192.71</v>
      </c>
      <c r="N1346" s="33">
        <f>NoSolar!H1346</f>
        <v>95.287634924999992</v>
      </c>
      <c r="O1346" s="33">
        <f>+NEM!P1346</f>
        <v>0</v>
      </c>
      <c r="P1346" s="33">
        <f>+NB.Hour!N1346</f>
        <v>1.7776801749999933</v>
      </c>
      <c r="Q1346" s="22">
        <f>+SUM(N1346,MAX($E1346-20,0)*INDEX(Inputs!$F$24:$F$35,MATCH($D1346,Inputs!$B$24:$B$35,0)),MAX($F1346-20,0)*INDEX(Inputs!$G$24:$G$35,MATCH($D1346,Inputs!$B$24:$B$35,0)))</f>
        <v>95.287634924999992</v>
      </c>
      <c r="R1346" s="22">
        <f>+SUM(O1346,MAX($E1346-20,0)*INDEX(Inputs!$F$24:$F$35,MATCH($D1346,Inputs!$B$24:$B$35,0)),MAX($F1346-20,0)*INDEX(Inputs!$G$24:$G$35,MATCH($D1346,Inputs!$B$24:$B$35,0)))</f>
        <v>0</v>
      </c>
      <c r="S1346" s="22">
        <f>+SUM(P1346,MAX($E1346-20,0)*INDEX(Inputs!$F$24:$F$35,MATCH($D1346,Inputs!$B$24:$B$35,0)),MAX($F1346-20,0)*INDEX(Inputs!$G$24:$G$35,MATCH($D1346,Inputs!$B$24:$B$35,0)))</f>
        <v>1.7776801749999933</v>
      </c>
      <c r="U1346" s="19"/>
    </row>
    <row r="1347" spans="2:21" s="46" customFormat="1" x14ac:dyDescent="0.25">
      <c r="B1347" s="48" t="s">
        <v>210</v>
      </c>
      <c r="C1347" s="8">
        <v>2021</v>
      </c>
      <c r="D1347" s="37">
        <v>7</v>
      </c>
      <c r="E1347" s="49">
        <f>Data!J1347</f>
        <v>13</v>
      </c>
      <c r="F1347" s="49">
        <f>+Data!I1347</f>
        <v>1.9132</v>
      </c>
      <c r="G1347" s="31">
        <f>+NEM!G1347</f>
        <v>-721.65839999999992</v>
      </c>
      <c r="H1347" s="31">
        <f>NoSolar!E1347</f>
        <v>803.62720000000002</v>
      </c>
      <c r="I1347" s="31">
        <f>+NEM!M1347</f>
        <v>0</v>
      </c>
      <c r="J1347" s="31">
        <f>+NB.Hour!E1347</f>
        <v>371.38249999999999</v>
      </c>
      <c r="K1347" s="67">
        <v>0</v>
      </c>
      <c r="L1347" s="31">
        <f>+-MIN(NEM!G1347,0)</f>
        <v>721.65839999999992</v>
      </c>
      <c r="M1347" s="31">
        <f>NB.Hour!H1347</f>
        <v>1093.0409</v>
      </c>
      <c r="N1347" s="33">
        <f>NoSolar!H1347</f>
        <v>84.581762799999993</v>
      </c>
      <c r="O1347" s="33">
        <f>+NEM!P1347</f>
        <v>0</v>
      </c>
      <c r="P1347" s="33">
        <f>+NB.Hour!N1347</f>
        <v>0</v>
      </c>
      <c r="Q1347" s="22">
        <f>+SUM(N1347,MAX($E1347-20,0)*INDEX(Inputs!$F$24:$F$35,MATCH($D1347,Inputs!$B$24:$B$35,0)),MAX($F1347-20,0)*INDEX(Inputs!$G$24:$G$35,MATCH($D1347,Inputs!$B$24:$B$35,0)))</f>
        <v>84.581762799999993</v>
      </c>
      <c r="R1347" s="22">
        <f>+SUM(O1347,MAX($E1347-20,0)*INDEX(Inputs!$F$24:$F$35,MATCH($D1347,Inputs!$B$24:$B$35,0)),MAX($F1347-20,0)*INDEX(Inputs!$G$24:$G$35,MATCH($D1347,Inputs!$B$24:$B$35,0)))</f>
        <v>0</v>
      </c>
      <c r="S1347" s="22">
        <f>+SUM(P1347,MAX($E1347-20,0)*INDEX(Inputs!$F$24:$F$35,MATCH($D1347,Inputs!$B$24:$B$35,0)),MAX($F1347-20,0)*INDEX(Inputs!$G$24:$G$35,MATCH($D1347,Inputs!$B$24:$B$35,0)))</f>
        <v>0</v>
      </c>
      <c r="U1347" s="19"/>
    </row>
    <row r="1348" spans="2:21" s="46" customFormat="1" x14ac:dyDescent="0.25">
      <c r="B1348" s="48" t="s">
        <v>210</v>
      </c>
      <c r="C1348" s="8">
        <v>2021</v>
      </c>
      <c r="D1348" s="37">
        <v>8</v>
      </c>
      <c r="E1348" s="49">
        <f>Data!J1348</f>
        <v>13</v>
      </c>
      <c r="F1348" s="49">
        <f>+Data!I1348</f>
        <v>1.9456</v>
      </c>
      <c r="G1348" s="31">
        <f>+NEM!G1348</f>
        <v>-616.4615</v>
      </c>
      <c r="H1348" s="31">
        <f>NoSolar!E1348</f>
        <v>841.19230000000005</v>
      </c>
      <c r="I1348" s="31">
        <f>+NEM!M1348</f>
        <v>0</v>
      </c>
      <c r="J1348" s="31">
        <f>+NB.Hour!E1348</f>
        <v>420.44159999999994</v>
      </c>
      <c r="K1348" s="67">
        <v>0</v>
      </c>
      <c r="L1348" s="31">
        <f>+-MIN(NEM!G1348,0)</f>
        <v>616.4615</v>
      </c>
      <c r="M1348" s="31">
        <f>NB.Hour!H1348</f>
        <v>1036.9031</v>
      </c>
      <c r="N1348" s="33">
        <f>NoSolar!H1348</f>
        <v>88.535489575</v>
      </c>
      <c r="O1348" s="33">
        <f>+NEM!P1348</f>
        <v>0</v>
      </c>
      <c r="P1348" s="33">
        <f>+NB.Hour!N1348</f>
        <v>2.8063038849999842</v>
      </c>
      <c r="Q1348" s="22">
        <f>+SUM(N1348,MAX($E1348-20,0)*INDEX(Inputs!$F$24:$F$35,MATCH($D1348,Inputs!$B$24:$B$35,0)),MAX($F1348-20,0)*INDEX(Inputs!$G$24:$G$35,MATCH($D1348,Inputs!$B$24:$B$35,0)))</f>
        <v>88.535489575</v>
      </c>
      <c r="R1348" s="22">
        <f>+SUM(O1348,MAX($E1348-20,0)*INDEX(Inputs!$F$24:$F$35,MATCH($D1348,Inputs!$B$24:$B$35,0)),MAX($F1348-20,0)*INDEX(Inputs!$G$24:$G$35,MATCH($D1348,Inputs!$B$24:$B$35,0)))</f>
        <v>0</v>
      </c>
      <c r="S1348" s="22">
        <f>+SUM(P1348,MAX($E1348-20,0)*INDEX(Inputs!$F$24:$F$35,MATCH($D1348,Inputs!$B$24:$B$35,0)),MAX($F1348-20,0)*INDEX(Inputs!$G$24:$G$35,MATCH($D1348,Inputs!$B$24:$B$35,0)))</f>
        <v>2.8063038849999842</v>
      </c>
      <c r="U1348" s="19"/>
    </row>
    <row r="1349" spans="2:21" s="46" customFormat="1" x14ac:dyDescent="0.25">
      <c r="B1349" s="48" t="s">
        <v>210</v>
      </c>
      <c r="C1349" s="8">
        <v>2021</v>
      </c>
      <c r="D1349" s="37">
        <v>9</v>
      </c>
      <c r="E1349" s="49">
        <f>Data!J1349</f>
        <v>12</v>
      </c>
      <c r="F1349" s="49">
        <f>+Data!I1349</f>
        <v>3.9321000000000002</v>
      </c>
      <c r="G1349" s="31">
        <f>+NEM!G1349</f>
        <v>-314.83079999999995</v>
      </c>
      <c r="H1349" s="31">
        <f>NoSolar!E1349</f>
        <v>931.11940000000004</v>
      </c>
      <c r="I1349" s="31">
        <f>+NEM!M1349</f>
        <v>0</v>
      </c>
      <c r="J1349" s="31">
        <f>+NB.Hour!E1349</f>
        <v>562.1776000000001</v>
      </c>
      <c r="K1349" s="67">
        <v>0</v>
      </c>
      <c r="L1349" s="31">
        <f>+-MIN(NEM!G1349,0)</f>
        <v>314.83079999999995</v>
      </c>
      <c r="M1349" s="31">
        <f>NB.Hour!H1349</f>
        <v>877.00840000000005</v>
      </c>
      <c r="N1349" s="33">
        <f>NoSolar!H1349</f>
        <v>88.216114194800014</v>
      </c>
      <c r="O1349" s="33">
        <f>+NEM!P1349</f>
        <v>0</v>
      </c>
      <c r="P1349" s="33">
        <f>+NB.Hour!N1349</f>
        <v>20.102142575200006</v>
      </c>
      <c r="Q1349" s="22">
        <f>+SUM(N1349,MAX($E1349-20,0)*INDEX(Inputs!$F$24:$F$35,MATCH($D1349,Inputs!$B$24:$B$35,0)),MAX($F1349-20,0)*INDEX(Inputs!$G$24:$G$35,MATCH($D1349,Inputs!$B$24:$B$35,0)))</f>
        <v>88.216114194800014</v>
      </c>
      <c r="R1349" s="22">
        <f>+SUM(O1349,MAX($E1349-20,0)*INDEX(Inputs!$F$24:$F$35,MATCH($D1349,Inputs!$B$24:$B$35,0)),MAX($F1349-20,0)*INDEX(Inputs!$G$24:$G$35,MATCH($D1349,Inputs!$B$24:$B$35,0)))</f>
        <v>0</v>
      </c>
      <c r="S1349" s="22">
        <f>+SUM(P1349,MAX($E1349-20,0)*INDEX(Inputs!$F$24:$F$35,MATCH($D1349,Inputs!$B$24:$B$35,0)),MAX($F1349-20,0)*INDEX(Inputs!$G$24:$G$35,MATCH($D1349,Inputs!$B$24:$B$35,0)))</f>
        <v>20.102142575200006</v>
      </c>
      <c r="U1349" s="19"/>
    </row>
    <row r="1350" spans="2:21" s="46" customFormat="1" x14ac:dyDescent="0.25">
      <c r="B1350" s="48" t="s">
        <v>210</v>
      </c>
      <c r="C1350" s="8">
        <v>2021</v>
      </c>
      <c r="D1350" s="37">
        <v>10</v>
      </c>
      <c r="E1350" s="49">
        <f>Data!J1350</f>
        <v>10</v>
      </c>
      <c r="F1350" s="49">
        <f>+Data!I1350</f>
        <v>4.2393000000000001</v>
      </c>
      <c r="G1350" s="31">
        <f>+NEM!G1350</f>
        <v>667.45289999999989</v>
      </c>
      <c r="H1350" s="31">
        <f>NoSolar!E1350</f>
        <v>1436.8454999999999</v>
      </c>
      <c r="I1350" s="31">
        <f>+NEM!M1350</f>
        <v>0</v>
      </c>
      <c r="J1350" s="31">
        <f>+NB.Hour!E1350</f>
        <v>1082.5816</v>
      </c>
      <c r="K1350" s="67">
        <v>0</v>
      </c>
      <c r="L1350" s="31">
        <f>+-MIN(NEM!G1350,0)</f>
        <v>0</v>
      </c>
      <c r="M1350" s="31">
        <f>NB.Hour!H1350</f>
        <v>415.12869999999998</v>
      </c>
      <c r="N1350" s="33">
        <f>NoSolar!H1350</f>
        <v>136.12961636099999</v>
      </c>
      <c r="O1350" s="33">
        <f>+NEM!P1350</f>
        <v>0</v>
      </c>
      <c r="P1350" s="33">
        <f>+NB.Hour!N1350</f>
        <v>86.869929800200012</v>
      </c>
      <c r="Q1350" s="22">
        <f>+SUM(N1350,MAX($E1350-20,0)*INDEX(Inputs!$F$24:$F$35,MATCH($D1350,Inputs!$B$24:$B$35,0)),MAX($F1350-20,0)*INDEX(Inputs!$G$24:$G$35,MATCH($D1350,Inputs!$B$24:$B$35,0)))</f>
        <v>136.12961636099999</v>
      </c>
      <c r="R1350" s="22">
        <f>+SUM(O1350,MAX($E1350-20,0)*INDEX(Inputs!$F$24:$F$35,MATCH($D1350,Inputs!$B$24:$B$35,0)),MAX($F1350-20,0)*INDEX(Inputs!$G$24:$G$35,MATCH($D1350,Inputs!$B$24:$B$35,0)))</f>
        <v>0</v>
      </c>
      <c r="S1350" s="22">
        <f>+SUM(P1350,MAX($E1350-20,0)*INDEX(Inputs!$F$24:$F$35,MATCH($D1350,Inputs!$B$24:$B$35,0)),MAX($F1350-20,0)*INDEX(Inputs!$G$24:$G$35,MATCH($D1350,Inputs!$B$24:$B$35,0)))</f>
        <v>86.869929800200012</v>
      </c>
      <c r="U1350" s="19"/>
    </row>
    <row r="1351" spans="2:21" s="46" customFormat="1" x14ac:dyDescent="0.25">
      <c r="B1351" s="48" t="s">
        <v>210</v>
      </c>
      <c r="C1351" s="8">
        <v>2021</v>
      </c>
      <c r="D1351" s="37">
        <v>11</v>
      </c>
      <c r="E1351" s="49">
        <f>Data!J1351</f>
        <v>9</v>
      </c>
      <c r="F1351" s="49">
        <f>+Data!I1351</f>
        <v>6.5938999999999997</v>
      </c>
      <c r="G1351" s="31">
        <f>+NEM!G1351</f>
        <v>1710.6343999999999</v>
      </c>
      <c r="H1351" s="31">
        <f>NoSolar!E1351</f>
        <v>2139.3937999999998</v>
      </c>
      <c r="I1351" s="31">
        <f>+NEM!M1351</f>
        <v>0</v>
      </c>
      <c r="J1351" s="31">
        <f>+NB.Hour!E1351</f>
        <v>1847.8093999999999</v>
      </c>
      <c r="K1351" s="67">
        <v>0</v>
      </c>
      <c r="L1351" s="31">
        <f>+-MIN(NEM!G1351,0)</f>
        <v>0</v>
      </c>
      <c r="M1351" s="31">
        <f>NB.Hour!H1351</f>
        <v>137.17500000000001</v>
      </c>
      <c r="N1351" s="33">
        <f>NoSolar!H1351</f>
        <v>195.64464838480001</v>
      </c>
      <c r="O1351" s="33">
        <f>+NEM!P1351</f>
        <v>0</v>
      </c>
      <c r="P1351" s="33">
        <f>+NB.Hour!N1351</f>
        <v>169.87857142479999</v>
      </c>
      <c r="Q1351" s="22">
        <f>+SUM(N1351,MAX($E1351-20,0)*INDEX(Inputs!$F$24:$F$35,MATCH($D1351,Inputs!$B$24:$B$35,0)),MAX($F1351-20,0)*INDEX(Inputs!$G$24:$G$35,MATCH($D1351,Inputs!$B$24:$B$35,0)))</f>
        <v>195.64464838480001</v>
      </c>
      <c r="R1351" s="22">
        <f>+SUM(O1351,MAX($E1351-20,0)*INDEX(Inputs!$F$24:$F$35,MATCH($D1351,Inputs!$B$24:$B$35,0)),MAX($F1351-20,0)*INDEX(Inputs!$G$24:$G$35,MATCH($D1351,Inputs!$B$24:$B$35,0)))</f>
        <v>0</v>
      </c>
      <c r="S1351" s="22">
        <f>+SUM(P1351,MAX($E1351-20,0)*INDEX(Inputs!$F$24:$F$35,MATCH($D1351,Inputs!$B$24:$B$35,0)),MAX($F1351-20,0)*INDEX(Inputs!$G$24:$G$35,MATCH($D1351,Inputs!$B$24:$B$35,0)))</f>
        <v>169.87857142479999</v>
      </c>
      <c r="U1351" s="19"/>
    </row>
    <row r="1352" spans="2:21" s="46" customFormat="1" x14ac:dyDescent="0.25">
      <c r="B1352" s="48" t="s">
        <v>210</v>
      </c>
      <c r="C1352" s="8">
        <v>2021</v>
      </c>
      <c r="D1352" s="37">
        <v>12</v>
      </c>
      <c r="E1352" s="49">
        <f>Data!J1352</f>
        <v>9</v>
      </c>
      <c r="F1352" s="49">
        <f>+Data!I1352</f>
        <v>6.4101999999999997</v>
      </c>
      <c r="G1352" s="31">
        <f>+NEM!G1352</f>
        <v>2860.5924</v>
      </c>
      <c r="H1352" s="31">
        <f>NoSolar!E1352</f>
        <v>2964.5886999999998</v>
      </c>
      <c r="I1352" s="31">
        <f>+NEM!M1352</f>
        <v>2806.2999</v>
      </c>
      <c r="J1352" s="31">
        <f>+NB.Hour!E1352</f>
        <v>2881.5432999999998</v>
      </c>
      <c r="K1352" s="67">
        <v>0</v>
      </c>
      <c r="L1352" s="31">
        <f>+-MIN(NEM!G1352,0)</f>
        <v>0</v>
      </c>
      <c r="M1352" s="31">
        <f>NB.Hour!H1352</f>
        <v>20.950900000000001</v>
      </c>
      <c r="N1352" s="33">
        <f>NoSolar!H1352</f>
        <v>232.1149621852</v>
      </c>
      <c r="O1352" s="33">
        <f>+NEM!P1352</f>
        <v>225.11923038040001</v>
      </c>
      <c r="P1352" s="33">
        <f>+NB.Hour!N1352</f>
        <v>227.65253415780001</v>
      </c>
      <c r="Q1352" s="22">
        <f>+SUM(N1352,MAX($E1352-20,0)*INDEX(Inputs!$F$24:$F$35,MATCH($D1352,Inputs!$B$24:$B$35,0)),MAX($F1352-20,0)*INDEX(Inputs!$G$24:$G$35,MATCH($D1352,Inputs!$B$24:$B$35,0)))</f>
        <v>232.1149621852</v>
      </c>
      <c r="R1352" s="22">
        <f>+SUM(O1352,MAX($E1352-20,0)*INDEX(Inputs!$F$24:$F$35,MATCH($D1352,Inputs!$B$24:$B$35,0)),MAX($F1352-20,0)*INDEX(Inputs!$G$24:$G$35,MATCH($D1352,Inputs!$B$24:$B$35,0)))</f>
        <v>225.11923038040001</v>
      </c>
      <c r="S1352" s="22">
        <f>+SUM(P1352,MAX($E1352-20,0)*INDEX(Inputs!$F$24:$F$35,MATCH($D1352,Inputs!$B$24:$B$35,0)),MAX($F1352-20,0)*INDEX(Inputs!$G$24:$G$35,MATCH($D1352,Inputs!$B$24:$B$35,0)))</f>
        <v>227.65253415780001</v>
      </c>
      <c r="U1352" s="19"/>
    </row>
    <row r="1353" spans="2:21" s="46" customFormat="1" x14ac:dyDescent="0.25">
      <c r="B1353" s="48" t="s">
        <v>211</v>
      </c>
      <c r="C1353" s="8">
        <v>2021</v>
      </c>
      <c r="D1353" s="37">
        <v>1</v>
      </c>
      <c r="E1353" s="49">
        <f>Data!J1353</f>
        <v>9</v>
      </c>
      <c r="F1353" s="49">
        <f>+Data!I1353</f>
        <v>3.1360000000000001</v>
      </c>
      <c r="G1353" s="31">
        <f>+NEM!G1353</f>
        <v>771.56799999999998</v>
      </c>
      <c r="H1353" s="31">
        <f>NoSolar!E1353</f>
        <v>1054.528</v>
      </c>
      <c r="I1353" s="31">
        <f>+NEM!M1353</f>
        <v>771.56799999999998</v>
      </c>
      <c r="J1353" s="31">
        <f>+NB.Hour!E1353</f>
        <v>874.54399999999998</v>
      </c>
      <c r="K1353" s="67">
        <v>0</v>
      </c>
      <c r="L1353" s="31">
        <f>+-MIN(NEM!G1353,0)</f>
        <v>0</v>
      </c>
      <c r="M1353" s="31">
        <f>NB.Hour!H1353</f>
        <v>102.976</v>
      </c>
      <c r="N1353" s="33">
        <f>NoSolar!H1353</f>
        <v>99.908091776000006</v>
      </c>
      <c r="O1353" s="33">
        <f>+NEM!P1353</f>
        <v>73.099895455999999</v>
      </c>
      <c r="P1353" s="33">
        <f>+NB.Hour!N1353</f>
        <v>78.962525088000007</v>
      </c>
      <c r="Q1353" s="22">
        <f>+SUM(N1353,MAX($E1353-20,0)*INDEX(Inputs!$F$24:$F$35,MATCH($D1353,Inputs!$B$24:$B$35,0)),MAX($F1353-20,0)*INDEX(Inputs!$G$24:$G$35,MATCH($D1353,Inputs!$B$24:$B$35,0)))</f>
        <v>99.908091776000006</v>
      </c>
      <c r="R1353" s="22">
        <f>+SUM(O1353,MAX($E1353-20,0)*INDEX(Inputs!$F$24:$F$35,MATCH($D1353,Inputs!$B$24:$B$35,0)),MAX($F1353-20,0)*INDEX(Inputs!$G$24:$G$35,MATCH($D1353,Inputs!$B$24:$B$35,0)))</f>
        <v>73.099895455999999</v>
      </c>
      <c r="S1353" s="22">
        <f>+SUM(P1353,MAX($E1353-20,0)*INDEX(Inputs!$F$24:$F$35,MATCH($D1353,Inputs!$B$24:$B$35,0)),MAX($F1353-20,0)*INDEX(Inputs!$G$24:$G$35,MATCH($D1353,Inputs!$B$24:$B$35,0)))</f>
        <v>78.962525088000007</v>
      </c>
      <c r="U1353" s="19"/>
    </row>
    <row r="1354" spans="2:21" s="46" customFormat="1" x14ac:dyDescent="0.25">
      <c r="B1354" s="48" t="s">
        <v>211</v>
      </c>
      <c r="C1354" s="8">
        <v>2021</v>
      </c>
      <c r="D1354" s="37">
        <v>2</v>
      </c>
      <c r="E1354" s="49">
        <f>Data!J1354</f>
        <v>9</v>
      </c>
      <c r="F1354" s="49">
        <f>+Data!I1354</f>
        <v>2.8159999999999998</v>
      </c>
      <c r="G1354" s="31">
        <f>+NEM!G1354</f>
        <v>363.048</v>
      </c>
      <c r="H1354" s="31">
        <f>NoSolar!E1354</f>
        <v>910.59199999999998</v>
      </c>
      <c r="I1354" s="31">
        <f>+NEM!M1354</f>
        <v>363.048</v>
      </c>
      <c r="J1354" s="31">
        <f>+NB.Hour!E1354</f>
        <v>677.28800000000001</v>
      </c>
      <c r="K1354" s="67">
        <v>0</v>
      </c>
      <c r="L1354" s="31">
        <f>+-MIN(NEM!G1354,0)</f>
        <v>0</v>
      </c>
      <c r="M1354" s="31">
        <f>NB.Hour!H1354</f>
        <v>314.24</v>
      </c>
      <c r="N1354" s="33">
        <f>NoSolar!H1354</f>
        <v>86.271307264000001</v>
      </c>
      <c r="O1354" s="33">
        <f>+NEM!P1354</f>
        <v>34.395893616000002</v>
      </c>
      <c r="P1354" s="33">
        <f>+NB.Hour!N1354</f>
        <v>52.286205296000006</v>
      </c>
      <c r="Q1354" s="22">
        <f>+SUM(N1354,MAX($E1354-20,0)*INDEX(Inputs!$F$24:$F$35,MATCH($D1354,Inputs!$B$24:$B$35,0)),MAX($F1354-20,0)*INDEX(Inputs!$G$24:$G$35,MATCH($D1354,Inputs!$B$24:$B$35,0)))</f>
        <v>86.271307264000001</v>
      </c>
      <c r="R1354" s="22">
        <f>+SUM(O1354,MAX($E1354-20,0)*INDEX(Inputs!$F$24:$F$35,MATCH($D1354,Inputs!$B$24:$B$35,0)),MAX($F1354-20,0)*INDEX(Inputs!$G$24:$G$35,MATCH($D1354,Inputs!$B$24:$B$35,0)))</f>
        <v>34.395893616000002</v>
      </c>
      <c r="S1354" s="22">
        <f>+SUM(P1354,MAX($E1354-20,0)*INDEX(Inputs!$F$24:$F$35,MATCH($D1354,Inputs!$B$24:$B$35,0)),MAX($F1354-20,0)*INDEX(Inputs!$G$24:$G$35,MATCH($D1354,Inputs!$B$24:$B$35,0)))</f>
        <v>52.286205296000006</v>
      </c>
      <c r="U1354" s="19"/>
    </row>
    <row r="1355" spans="2:21" s="46" customFormat="1" x14ac:dyDescent="0.25">
      <c r="B1355" s="48" t="s">
        <v>211</v>
      </c>
      <c r="C1355" s="8">
        <v>2021</v>
      </c>
      <c r="D1355" s="37">
        <v>3</v>
      </c>
      <c r="E1355" s="49">
        <f>Data!J1355</f>
        <v>9</v>
      </c>
      <c r="F1355" s="49">
        <f>+Data!I1355</f>
        <v>2.3679999999999999</v>
      </c>
      <c r="G1355" s="31">
        <f>+NEM!G1355</f>
        <v>-472.64790000000005</v>
      </c>
      <c r="H1355" s="31">
        <f>NoSolar!E1355</f>
        <v>815.35990000000004</v>
      </c>
      <c r="I1355" s="31">
        <f>+NEM!M1355</f>
        <v>0</v>
      </c>
      <c r="J1355" s="31">
        <f>+NB.Hour!E1355</f>
        <v>522.29609999999991</v>
      </c>
      <c r="K1355" s="67">
        <v>0</v>
      </c>
      <c r="L1355" s="31">
        <f>+-MIN(NEM!G1355,0)</f>
        <v>472.64790000000005</v>
      </c>
      <c r="M1355" s="31">
        <f>NB.Hour!H1355</f>
        <v>994.94399999999996</v>
      </c>
      <c r="N1355" s="33">
        <f>NoSolar!H1355</f>
        <v>77.248827645800006</v>
      </c>
      <c r="O1355" s="33">
        <f>+NEM!P1355</f>
        <v>0</v>
      </c>
      <c r="P1355" s="33">
        <f>+NB.Hour!N1355</f>
        <v>11.864544466199995</v>
      </c>
      <c r="Q1355" s="22">
        <f>+SUM(N1355,MAX($E1355-20,0)*INDEX(Inputs!$F$24:$F$35,MATCH($D1355,Inputs!$B$24:$B$35,0)),MAX($F1355-20,0)*INDEX(Inputs!$G$24:$G$35,MATCH($D1355,Inputs!$B$24:$B$35,0)))</f>
        <v>77.248827645800006</v>
      </c>
      <c r="R1355" s="22">
        <f>+SUM(O1355,MAX($E1355-20,0)*INDEX(Inputs!$F$24:$F$35,MATCH($D1355,Inputs!$B$24:$B$35,0)),MAX($F1355-20,0)*INDEX(Inputs!$G$24:$G$35,MATCH($D1355,Inputs!$B$24:$B$35,0)))</f>
        <v>0</v>
      </c>
      <c r="S1355" s="22">
        <f>+SUM(P1355,MAX($E1355-20,0)*INDEX(Inputs!$F$24:$F$35,MATCH($D1355,Inputs!$B$24:$B$35,0)),MAX($F1355-20,0)*INDEX(Inputs!$G$24:$G$35,MATCH($D1355,Inputs!$B$24:$B$35,0)))</f>
        <v>11.864544466199995</v>
      </c>
      <c r="U1355" s="19"/>
    </row>
    <row r="1356" spans="2:21" s="46" customFormat="1" x14ac:dyDescent="0.25">
      <c r="B1356" s="48" t="s">
        <v>211</v>
      </c>
      <c r="C1356" s="8">
        <v>2021</v>
      </c>
      <c r="D1356" s="37">
        <v>4</v>
      </c>
      <c r="E1356" s="49">
        <f>Data!J1356</f>
        <v>9</v>
      </c>
      <c r="F1356" s="49">
        <f>+Data!I1356</f>
        <v>2.56</v>
      </c>
      <c r="G1356" s="31">
        <f>+NEM!G1356</f>
        <v>-725.64</v>
      </c>
      <c r="H1356" s="31">
        <f>NoSolar!E1356</f>
        <v>681.98400000000004</v>
      </c>
      <c r="I1356" s="31">
        <f>+NEM!M1356</f>
        <v>0</v>
      </c>
      <c r="J1356" s="31">
        <f>+NB.Hour!E1356</f>
        <v>410.74400000000003</v>
      </c>
      <c r="K1356" s="67">
        <v>0</v>
      </c>
      <c r="L1356" s="31">
        <f>+-MIN(NEM!G1356,0)</f>
        <v>725.64</v>
      </c>
      <c r="M1356" s="31">
        <f>NB.Hour!H1356</f>
        <v>1136.384</v>
      </c>
      <c r="N1356" s="33">
        <f>NoSolar!H1356</f>
        <v>64.612528128000008</v>
      </c>
      <c r="O1356" s="33">
        <f>+NEM!P1356</f>
        <v>0</v>
      </c>
      <c r="P1356" s="33">
        <f>+NB.Hour!N1356</f>
        <v>0</v>
      </c>
      <c r="Q1356" s="22">
        <f>+SUM(N1356,MAX($E1356-20,0)*INDEX(Inputs!$F$24:$F$35,MATCH($D1356,Inputs!$B$24:$B$35,0)),MAX($F1356-20,0)*INDEX(Inputs!$G$24:$G$35,MATCH($D1356,Inputs!$B$24:$B$35,0)))</f>
        <v>64.612528128000008</v>
      </c>
      <c r="R1356" s="22">
        <f>+SUM(O1356,MAX($E1356-20,0)*INDEX(Inputs!$F$24:$F$35,MATCH($D1356,Inputs!$B$24:$B$35,0)),MAX($F1356-20,0)*INDEX(Inputs!$G$24:$G$35,MATCH($D1356,Inputs!$B$24:$B$35,0)))</f>
        <v>0</v>
      </c>
      <c r="S1356" s="22">
        <f>+SUM(P1356,MAX($E1356-20,0)*INDEX(Inputs!$F$24:$F$35,MATCH($D1356,Inputs!$B$24:$B$35,0)),MAX($F1356-20,0)*INDEX(Inputs!$G$24:$G$35,MATCH($D1356,Inputs!$B$24:$B$35,0)))</f>
        <v>0</v>
      </c>
      <c r="U1356" s="19"/>
    </row>
    <row r="1357" spans="2:21" s="46" customFormat="1" x14ac:dyDescent="0.25">
      <c r="B1357" s="48" t="s">
        <v>211</v>
      </c>
      <c r="C1357" s="8">
        <v>2021</v>
      </c>
      <c r="D1357" s="37">
        <v>5</v>
      </c>
      <c r="E1357" s="49">
        <f>Data!J1357</f>
        <v>9</v>
      </c>
      <c r="F1357" s="49">
        <f>+Data!I1357</f>
        <v>3.7759999999999998</v>
      </c>
      <c r="G1357" s="31">
        <f>+NEM!G1357</f>
        <v>-678.33640000000003</v>
      </c>
      <c r="H1357" s="31">
        <f>NoSolar!E1357</f>
        <v>849.00750000000005</v>
      </c>
      <c r="I1357" s="31">
        <f>+NEM!M1357</f>
        <v>0</v>
      </c>
      <c r="J1357" s="31">
        <f>+NB.Hour!E1357</f>
        <v>441.21559999999999</v>
      </c>
      <c r="K1357" s="67">
        <v>0</v>
      </c>
      <c r="L1357" s="31">
        <f>+-MIN(NEM!G1357,0)</f>
        <v>678.33640000000003</v>
      </c>
      <c r="M1357" s="31">
        <f>NB.Hour!H1357</f>
        <v>1119.5519999999999</v>
      </c>
      <c r="N1357" s="33">
        <f>NoSolar!H1357</f>
        <v>80.436668565000005</v>
      </c>
      <c r="O1357" s="33">
        <f>+NEM!P1357</f>
        <v>0</v>
      </c>
      <c r="P1357" s="33">
        <f>+NB.Hour!N1357</f>
        <v>0</v>
      </c>
      <c r="Q1357" s="22">
        <f>+SUM(N1357,MAX($E1357-20,0)*INDEX(Inputs!$F$24:$F$35,MATCH($D1357,Inputs!$B$24:$B$35,0)),MAX($F1357-20,0)*INDEX(Inputs!$G$24:$G$35,MATCH($D1357,Inputs!$B$24:$B$35,0)))</f>
        <v>80.436668565000005</v>
      </c>
      <c r="R1357" s="22">
        <f>+SUM(O1357,MAX($E1357-20,0)*INDEX(Inputs!$F$24:$F$35,MATCH($D1357,Inputs!$B$24:$B$35,0)),MAX($F1357-20,0)*INDEX(Inputs!$G$24:$G$35,MATCH($D1357,Inputs!$B$24:$B$35,0)))</f>
        <v>0</v>
      </c>
      <c r="S1357" s="22">
        <f>+SUM(P1357,MAX($E1357-20,0)*INDEX(Inputs!$F$24:$F$35,MATCH($D1357,Inputs!$B$24:$B$35,0)),MAX($F1357-20,0)*INDEX(Inputs!$G$24:$G$35,MATCH($D1357,Inputs!$B$24:$B$35,0)))</f>
        <v>0</v>
      </c>
      <c r="U1357" s="19"/>
    </row>
    <row r="1358" spans="2:21" s="46" customFormat="1" x14ac:dyDescent="0.25">
      <c r="B1358" s="48" t="s">
        <v>211</v>
      </c>
      <c r="C1358" s="8">
        <v>2021</v>
      </c>
      <c r="D1358" s="37">
        <v>6</v>
      </c>
      <c r="E1358" s="49">
        <f>Data!J1358</f>
        <v>9</v>
      </c>
      <c r="F1358" s="49">
        <f>+Data!I1358</f>
        <v>8.0640000000000001</v>
      </c>
      <c r="G1358" s="31">
        <f>+NEM!G1358</f>
        <v>367.83810000000017</v>
      </c>
      <c r="H1358" s="31">
        <f>NoSolar!E1358</f>
        <v>1938.7098000000001</v>
      </c>
      <c r="I1358" s="31">
        <f>+NEM!M1358</f>
        <v>0</v>
      </c>
      <c r="J1358" s="31">
        <f>+NB.Hour!E1358</f>
        <v>979.52499999999998</v>
      </c>
      <c r="K1358" s="67">
        <v>0</v>
      </c>
      <c r="L1358" s="31">
        <f>+-MIN(NEM!G1358,0)</f>
        <v>0</v>
      </c>
      <c r="M1358" s="31">
        <f>NB.Hour!H1358</f>
        <v>611.68690000000004</v>
      </c>
      <c r="N1358" s="33">
        <f>NoSolar!H1358</f>
        <v>204.04920645000001</v>
      </c>
      <c r="O1358" s="33">
        <f>+NEM!P1358</f>
        <v>0</v>
      </c>
      <c r="P1358" s="33">
        <f>+NB.Hour!N1358</f>
        <v>75.386540824199997</v>
      </c>
      <c r="Q1358" s="22">
        <f>+SUM(N1358,MAX($E1358-20,0)*INDEX(Inputs!$F$24:$F$35,MATCH($D1358,Inputs!$B$24:$B$35,0)),MAX($F1358-20,0)*INDEX(Inputs!$G$24:$G$35,MATCH($D1358,Inputs!$B$24:$B$35,0)))</f>
        <v>204.04920645000001</v>
      </c>
      <c r="R1358" s="22">
        <f>+SUM(O1358,MAX($E1358-20,0)*INDEX(Inputs!$F$24:$F$35,MATCH($D1358,Inputs!$B$24:$B$35,0)),MAX($F1358-20,0)*INDEX(Inputs!$G$24:$G$35,MATCH($D1358,Inputs!$B$24:$B$35,0)))</f>
        <v>0</v>
      </c>
      <c r="S1358" s="22">
        <f>+SUM(P1358,MAX($E1358-20,0)*INDEX(Inputs!$F$24:$F$35,MATCH($D1358,Inputs!$B$24:$B$35,0)),MAX($F1358-20,0)*INDEX(Inputs!$G$24:$G$35,MATCH($D1358,Inputs!$B$24:$B$35,0)))</f>
        <v>75.386540824199997</v>
      </c>
      <c r="U1358" s="19"/>
    </row>
    <row r="1359" spans="2:21" s="46" customFormat="1" x14ac:dyDescent="0.25">
      <c r="B1359" s="48" t="s">
        <v>211</v>
      </c>
      <c r="C1359" s="8">
        <v>2021</v>
      </c>
      <c r="D1359" s="37">
        <v>7</v>
      </c>
      <c r="E1359" s="49">
        <f>Data!J1359</f>
        <v>9</v>
      </c>
      <c r="F1359" s="49">
        <f>+Data!I1359</f>
        <v>7.9359999999999999</v>
      </c>
      <c r="G1359" s="31">
        <f>+NEM!G1359</f>
        <v>1187.6719999999998</v>
      </c>
      <c r="H1359" s="31">
        <f>NoSolar!E1359</f>
        <v>2568.8319999999999</v>
      </c>
      <c r="I1359" s="31">
        <f>+NEM!M1359</f>
        <v>0</v>
      </c>
      <c r="J1359" s="31">
        <f>+NB.Hour!E1359</f>
        <v>1437.144</v>
      </c>
      <c r="K1359" s="67">
        <v>0</v>
      </c>
      <c r="L1359" s="31">
        <f>+-MIN(NEM!G1359,0)</f>
        <v>0</v>
      </c>
      <c r="M1359" s="31">
        <f>NB.Hour!H1359</f>
        <v>249.47200000000001</v>
      </c>
      <c r="N1359" s="33">
        <f>NoSolar!H1359</f>
        <v>238.211219712</v>
      </c>
      <c r="O1359" s="33">
        <f>+NEM!P1359</f>
        <v>0</v>
      </c>
      <c r="P1359" s="33">
        <f>+NB.Hour!N1359</f>
        <v>141.82686967999999</v>
      </c>
      <c r="Q1359" s="22">
        <f>+SUM(N1359,MAX($E1359-20,0)*INDEX(Inputs!$F$24:$F$35,MATCH($D1359,Inputs!$B$24:$B$35,0)),MAX($F1359-20,0)*INDEX(Inputs!$G$24:$G$35,MATCH($D1359,Inputs!$B$24:$B$35,0)))</f>
        <v>238.211219712</v>
      </c>
      <c r="R1359" s="22">
        <f>+SUM(O1359,MAX($E1359-20,0)*INDEX(Inputs!$F$24:$F$35,MATCH($D1359,Inputs!$B$24:$B$35,0)),MAX($F1359-20,0)*INDEX(Inputs!$G$24:$G$35,MATCH($D1359,Inputs!$B$24:$B$35,0)))</f>
        <v>0</v>
      </c>
      <c r="S1359" s="22">
        <f>+SUM(P1359,MAX($E1359-20,0)*INDEX(Inputs!$F$24:$F$35,MATCH($D1359,Inputs!$B$24:$B$35,0)),MAX($F1359-20,0)*INDEX(Inputs!$G$24:$G$35,MATCH($D1359,Inputs!$B$24:$B$35,0)))</f>
        <v>141.82686967999999</v>
      </c>
      <c r="U1359" s="19"/>
    </row>
    <row r="1360" spans="2:21" s="46" customFormat="1" x14ac:dyDescent="0.25">
      <c r="B1360" s="48" t="s">
        <v>211</v>
      </c>
      <c r="C1360" s="8">
        <v>2021</v>
      </c>
      <c r="D1360" s="37">
        <v>8</v>
      </c>
      <c r="E1360" s="49">
        <f>Data!J1360</f>
        <v>10</v>
      </c>
      <c r="F1360" s="49">
        <f>+Data!I1360</f>
        <v>7.8719999999999999</v>
      </c>
      <c r="G1360" s="31">
        <f>+NEM!G1360</f>
        <v>1483.328</v>
      </c>
      <c r="H1360" s="31">
        <f>NoSolar!E1360</f>
        <v>1554.4960000000001</v>
      </c>
      <c r="I1360" s="31">
        <f>+NEM!M1360</f>
        <v>1162.2138</v>
      </c>
      <c r="J1360" s="31">
        <f>+NB.Hour!E1360</f>
        <v>1499.712</v>
      </c>
      <c r="K1360" s="67">
        <v>0</v>
      </c>
      <c r="L1360" s="31">
        <f>+-MIN(NEM!G1360,0)</f>
        <v>0</v>
      </c>
      <c r="M1360" s="31">
        <f>NB.Hour!H1360</f>
        <v>16.384</v>
      </c>
      <c r="N1360" s="33">
        <f>NoSolar!H1360</f>
        <v>163.610704</v>
      </c>
      <c r="O1360" s="33">
        <f>+NEM!P1360</f>
        <v>122.32300244999999</v>
      </c>
      <c r="P1360" s="33">
        <f>+NB.Hour!N1360</f>
        <v>157.22520896</v>
      </c>
      <c r="Q1360" s="22">
        <f>+SUM(N1360,MAX($E1360-20,0)*INDEX(Inputs!$F$24:$F$35,MATCH($D1360,Inputs!$B$24:$B$35,0)),MAX($F1360-20,0)*INDEX(Inputs!$G$24:$G$35,MATCH($D1360,Inputs!$B$24:$B$35,0)))</f>
        <v>163.610704</v>
      </c>
      <c r="R1360" s="22">
        <f>+SUM(O1360,MAX($E1360-20,0)*INDEX(Inputs!$F$24:$F$35,MATCH($D1360,Inputs!$B$24:$B$35,0)),MAX($F1360-20,0)*INDEX(Inputs!$G$24:$G$35,MATCH($D1360,Inputs!$B$24:$B$35,0)))</f>
        <v>122.32300244999999</v>
      </c>
      <c r="S1360" s="22">
        <f>+SUM(P1360,MAX($E1360-20,0)*INDEX(Inputs!$F$24:$F$35,MATCH($D1360,Inputs!$B$24:$B$35,0)),MAX($F1360-20,0)*INDEX(Inputs!$G$24:$G$35,MATCH($D1360,Inputs!$B$24:$B$35,0)))</f>
        <v>157.22520896</v>
      </c>
      <c r="U1360" s="19"/>
    </row>
    <row r="1361" spans="2:21" s="46" customFormat="1" x14ac:dyDescent="0.25">
      <c r="B1361" s="48" t="s">
        <v>211</v>
      </c>
      <c r="C1361" s="8">
        <v>2021</v>
      </c>
      <c r="D1361" s="37">
        <v>9</v>
      </c>
      <c r="E1361" s="49">
        <f>Data!J1361</f>
        <v>10</v>
      </c>
      <c r="F1361" s="49">
        <f>+Data!I1361</f>
        <v>4.7359999999999998</v>
      </c>
      <c r="G1361" s="31">
        <f>+NEM!G1361</f>
        <v>-5.7418999999999869</v>
      </c>
      <c r="H1361" s="31">
        <f>NoSolar!E1361</f>
        <v>840.61609999999996</v>
      </c>
      <c r="I1361" s="31">
        <f>+NEM!M1361</f>
        <v>0</v>
      </c>
      <c r="J1361" s="31">
        <f>+NB.Hour!E1361</f>
        <v>597.77210000000002</v>
      </c>
      <c r="K1361" s="67">
        <v>0</v>
      </c>
      <c r="L1361" s="31">
        <f>+-MIN(NEM!G1361,0)</f>
        <v>5.7418999999999869</v>
      </c>
      <c r="M1361" s="31">
        <f>NB.Hour!H1361</f>
        <v>603.51400000000001</v>
      </c>
      <c r="N1361" s="33">
        <f>NoSolar!H1361</f>
        <v>79.641650546199998</v>
      </c>
      <c r="O1361" s="33">
        <f>+NEM!P1361</f>
        <v>0</v>
      </c>
      <c r="P1361" s="33">
        <f>+NB.Hour!N1361</f>
        <v>33.815259958200002</v>
      </c>
      <c r="Q1361" s="22">
        <f>+SUM(N1361,MAX($E1361-20,0)*INDEX(Inputs!$F$24:$F$35,MATCH($D1361,Inputs!$B$24:$B$35,0)),MAX($F1361-20,0)*INDEX(Inputs!$G$24:$G$35,MATCH($D1361,Inputs!$B$24:$B$35,0)))</f>
        <v>79.641650546199998</v>
      </c>
      <c r="R1361" s="22">
        <f>+SUM(O1361,MAX($E1361-20,0)*INDEX(Inputs!$F$24:$F$35,MATCH($D1361,Inputs!$B$24:$B$35,0)),MAX($F1361-20,0)*INDEX(Inputs!$G$24:$G$35,MATCH($D1361,Inputs!$B$24:$B$35,0)))</f>
        <v>0</v>
      </c>
      <c r="S1361" s="22">
        <f>+SUM(P1361,MAX($E1361-20,0)*INDEX(Inputs!$F$24:$F$35,MATCH($D1361,Inputs!$B$24:$B$35,0)),MAX($F1361-20,0)*INDEX(Inputs!$G$24:$G$35,MATCH($D1361,Inputs!$B$24:$B$35,0)))</f>
        <v>33.815259958200002</v>
      </c>
      <c r="U1361" s="19"/>
    </row>
    <row r="1362" spans="2:21" s="46" customFormat="1" x14ac:dyDescent="0.25">
      <c r="B1362" s="48" t="s">
        <v>211</v>
      </c>
      <c r="C1362" s="8">
        <v>2021</v>
      </c>
      <c r="D1362" s="37">
        <v>10</v>
      </c>
      <c r="E1362" s="49">
        <f>Data!J1362</f>
        <v>10</v>
      </c>
      <c r="F1362" s="49">
        <f>+Data!I1362</f>
        <v>3.2</v>
      </c>
      <c r="G1362" s="31">
        <f>+NEM!G1362</f>
        <v>-181.37400000000002</v>
      </c>
      <c r="H1362" s="31">
        <f>NoSolar!E1362</f>
        <v>640.38400000000001</v>
      </c>
      <c r="I1362" s="31">
        <f>+NEM!M1362</f>
        <v>0</v>
      </c>
      <c r="J1362" s="31">
        <f>+NB.Hour!E1362</f>
        <v>446.01799999999997</v>
      </c>
      <c r="K1362" s="67">
        <v>0</v>
      </c>
      <c r="L1362" s="31">
        <f>+-MIN(NEM!G1362,0)</f>
        <v>181.37400000000002</v>
      </c>
      <c r="M1362" s="31">
        <f>NB.Hour!H1362</f>
        <v>627.39200000000005</v>
      </c>
      <c r="N1362" s="33">
        <f>NoSolar!H1362</f>
        <v>60.671260928000002</v>
      </c>
      <c r="O1362" s="33">
        <f>+NEM!P1362</f>
        <v>0</v>
      </c>
      <c r="P1362" s="33">
        <f>+NB.Hour!N1362</f>
        <v>18.534945835999995</v>
      </c>
      <c r="Q1362" s="22">
        <f>+SUM(N1362,MAX($E1362-20,0)*INDEX(Inputs!$F$24:$F$35,MATCH($D1362,Inputs!$B$24:$B$35,0)),MAX($F1362-20,0)*INDEX(Inputs!$G$24:$G$35,MATCH($D1362,Inputs!$B$24:$B$35,0)))</f>
        <v>60.671260928000002</v>
      </c>
      <c r="R1362" s="22">
        <f>+SUM(O1362,MAX($E1362-20,0)*INDEX(Inputs!$F$24:$F$35,MATCH($D1362,Inputs!$B$24:$B$35,0)),MAX($F1362-20,0)*INDEX(Inputs!$G$24:$G$35,MATCH($D1362,Inputs!$B$24:$B$35,0)))</f>
        <v>0</v>
      </c>
      <c r="S1362" s="22">
        <f>+SUM(P1362,MAX($E1362-20,0)*INDEX(Inputs!$F$24:$F$35,MATCH($D1362,Inputs!$B$24:$B$35,0)),MAX($F1362-20,0)*INDEX(Inputs!$G$24:$G$35,MATCH($D1362,Inputs!$B$24:$B$35,0)))</f>
        <v>18.534945835999995</v>
      </c>
      <c r="U1362" s="19"/>
    </row>
    <row r="1363" spans="2:21" s="46" customFormat="1" x14ac:dyDescent="0.25">
      <c r="B1363" s="48" t="s">
        <v>211</v>
      </c>
      <c r="C1363" s="8">
        <v>2021</v>
      </c>
      <c r="D1363" s="37">
        <v>11</v>
      </c>
      <c r="E1363" s="49">
        <f>Data!J1363</f>
        <v>10</v>
      </c>
      <c r="F1363" s="49">
        <f>+Data!I1363</f>
        <v>2.496</v>
      </c>
      <c r="G1363" s="31">
        <f>+NEM!G1363</f>
        <v>88.405000000000086</v>
      </c>
      <c r="H1363" s="31">
        <f>NoSolar!E1363</f>
        <v>692.82500000000005</v>
      </c>
      <c r="I1363" s="31">
        <f>+NEM!M1363</f>
        <v>0</v>
      </c>
      <c r="J1363" s="31">
        <f>+NB.Hour!E1363</f>
        <v>522.67290000000003</v>
      </c>
      <c r="K1363" s="67">
        <v>0</v>
      </c>
      <c r="L1363" s="31">
        <f>+-MIN(NEM!G1363,0)</f>
        <v>0</v>
      </c>
      <c r="M1363" s="31">
        <f>NB.Hour!H1363</f>
        <v>434.2679</v>
      </c>
      <c r="N1363" s="33">
        <f>NoSolar!H1363</f>
        <v>65.639626150000012</v>
      </c>
      <c r="O1363" s="33">
        <f>+NEM!P1363</f>
        <v>0</v>
      </c>
      <c r="P1363" s="33">
        <f>+NB.Hour!N1363</f>
        <v>33.099406592800008</v>
      </c>
      <c r="Q1363" s="22">
        <f>+SUM(N1363,MAX($E1363-20,0)*INDEX(Inputs!$F$24:$F$35,MATCH($D1363,Inputs!$B$24:$B$35,0)),MAX($F1363-20,0)*INDEX(Inputs!$G$24:$G$35,MATCH($D1363,Inputs!$B$24:$B$35,0)))</f>
        <v>65.639626150000012</v>
      </c>
      <c r="R1363" s="22">
        <f>+SUM(O1363,MAX($E1363-20,0)*INDEX(Inputs!$F$24:$F$35,MATCH($D1363,Inputs!$B$24:$B$35,0)),MAX($F1363-20,0)*INDEX(Inputs!$G$24:$G$35,MATCH($D1363,Inputs!$B$24:$B$35,0)))</f>
        <v>0</v>
      </c>
      <c r="S1363" s="22">
        <f>+SUM(P1363,MAX($E1363-20,0)*INDEX(Inputs!$F$24:$F$35,MATCH($D1363,Inputs!$B$24:$B$35,0)),MAX($F1363-20,0)*INDEX(Inputs!$G$24:$G$35,MATCH($D1363,Inputs!$B$24:$B$35,0)))</f>
        <v>33.099406592800008</v>
      </c>
      <c r="U1363" s="19"/>
    </row>
    <row r="1364" spans="2:21" s="46" customFormat="1" x14ac:dyDescent="0.25">
      <c r="B1364" s="48" t="s">
        <v>211</v>
      </c>
      <c r="C1364" s="8">
        <v>2021</v>
      </c>
      <c r="D1364" s="37">
        <v>12</v>
      </c>
      <c r="E1364" s="49">
        <f>Data!J1364</f>
        <v>10</v>
      </c>
      <c r="F1364" s="49">
        <f>+Data!I1364</f>
        <v>2.7519999999999998</v>
      </c>
      <c r="G1364" s="31">
        <f>+NEM!G1364</f>
        <v>505.16199999999998</v>
      </c>
      <c r="H1364" s="31">
        <f>NoSolar!E1364</f>
        <v>819.32799999999997</v>
      </c>
      <c r="I1364" s="31">
        <f>+NEM!M1364</f>
        <v>406.45110000000005</v>
      </c>
      <c r="J1364" s="31">
        <f>+NB.Hour!E1364</f>
        <v>682.31399999999996</v>
      </c>
      <c r="K1364" s="67">
        <v>0</v>
      </c>
      <c r="L1364" s="31">
        <f>+-MIN(NEM!G1364,0)</f>
        <v>0</v>
      </c>
      <c r="M1364" s="31">
        <f>NB.Hour!H1364</f>
        <v>177.15199999999999</v>
      </c>
      <c r="N1364" s="33">
        <f>NoSolar!H1364</f>
        <v>77.624773376000007</v>
      </c>
      <c r="O1364" s="33">
        <f>+NEM!P1364</f>
        <v>38.507990116200006</v>
      </c>
      <c r="P1364" s="33">
        <f>+NB.Hour!N1364</f>
        <v>57.945675868000002</v>
      </c>
      <c r="Q1364" s="22">
        <f>+SUM(N1364,MAX($E1364-20,0)*INDEX(Inputs!$F$24:$F$35,MATCH($D1364,Inputs!$B$24:$B$35,0)),MAX($F1364-20,0)*INDEX(Inputs!$G$24:$G$35,MATCH($D1364,Inputs!$B$24:$B$35,0)))</f>
        <v>77.624773376000007</v>
      </c>
      <c r="R1364" s="22">
        <f>+SUM(O1364,MAX($E1364-20,0)*INDEX(Inputs!$F$24:$F$35,MATCH($D1364,Inputs!$B$24:$B$35,0)),MAX($F1364-20,0)*INDEX(Inputs!$G$24:$G$35,MATCH($D1364,Inputs!$B$24:$B$35,0)))</f>
        <v>38.507990116200006</v>
      </c>
      <c r="S1364" s="22">
        <f>+SUM(P1364,MAX($E1364-20,0)*INDEX(Inputs!$F$24:$F$35,MATCH($D1364,Inputs!$B$24:$B$35,0)),MAX($F1364-20,0)*INDEX(Inputs!$G$24:$G$35,MATCH($D1364,Inputs!$B$24:$B$35,0)))</f>
        <v>57.945675868000002</v>
      </c>
      <c r="U1364" s="19"/>
    </row>
    <row r="1365" spans="2:21" s="46" customFormat="1" x14ac:dyDescent="0.25">
      <c r="B1365" s="48" t="s">
        <v>212</v>
      </c>
      <c r="C1365" s="8">
        <v>2021</v>
      </c>
      <c r="D1365" s="37">
        <v>1</v>
      </c>
      <c r="E1365" s="49">
        <f>Data!J1365</f>
        <v>72</v>
      </c>
      <c r="F1365" s="49">
        <f>+Data!I1365</f>
        <v>65.86</v>
      </c>
      <c r="G1365" s="31">
        <f>+NEM!G1365</f>
        <v>10846.8982</v>
      </c>
      <c r="H1365" s="31">
        <f>NoSolar!E1365</f>
        <v>13404.224</v>
      </c>
      <c r="I1365" s="31">
        <f>+NEM!M1365</f>
        <v>10846.8982</v>
      </c>
      <c r="J1365" s="31">
        <f>+NB.Hour!E1365</f>
        <v>11504.421</v>
      </c>
      <c r="K1365" s="67">
        <v>0</v>
      </c>
      <c r="L1365" s="31">
        <f>+-MIN(NEM!G1365,0)</f>
        <v>0</v>
      </c>
      <c r="M1365" s="31">
        <f>NB.Hour!H1365</f>
        <v>657.52279999999996</v>
      </c>
      <c r="N1365" s="33">
        <f>NoSolar!H1365</f>
        <v>693.505083904</v>
      </c>
      <c r="O1365" s="33">
        <f>+NEM!P1365</f>
        <v>580.48151284719995</v>
      </c>
      <c r="P1365" s="33">
        <f>+NB.Hour!N1365</f>
        <v>584.68045344799998</v>
      </c>
      <c r="Q1365" s="22">
        <f>+SUM(N1365,MAX($E1365-20,0)*INDEX(Inputs!$F$24:$F$35,MATCH($D1365,Inputs!$B$24:$B$35,0)),MAX($F1365-20,0)*INDEX(Inputs!$G$24:$G$35,MATCH($D1365,Inputs!$B$24:$B$35,0)))</f>
        <v>951.14208390399995</v>
      </c>
      <c r="R1365" s="22">
        <f>+SUM(O1365,MAX($E1365-20,0)*INDEX(Inputs!$F$24:$F$35,MATCH($D1365,Inputs!$B$24:$B$35,0)),MAX($F1365-20,0)*INDEX(Inputs!$G$24:$G$35,MATCH($D1365,Inputs!$B$24:$B$35,0)))</f>
        <v>838.11851284720001</v>
      </c>
      <c r="S1365" s="22">
        <f>+SUM(P1365,MAX($E1365-20,0)*INDEX(Inputs!$F$24:$F$35,MATCH($D1365,Inputs!$B$24:$B$35,0)),MAX($F1365-20,0)*INDEX(Inputs!$G$24:$G$35,MATCH($D1365,Inputs!$B$24:$B$35,0)))</f>
        <v>842.31745344799992</v>
      </c>
      <c r="U1365" s="19"/>
    </row>
    <row r="1366" spans="2:21" s="46" customFormat="1" x14ac:dyDescent="0.25">
      <c r="B1366" s="48" t="s">
        <v>212</v>
      </c>
      <c r="C1366" s="8">
        <v>2021</v>
      </c>
      <c r="D1366" s="37">
        <v>2</v>
      </c>
      <c r="E1366" s="49">
        <f>Data!J1366</f>
        <v>72</v>
      </c>
      <c r="F1366" s="49">
        <f>+Data!I1366</f>
        <v>63.896000000000001</v>
      </c>
      <c r="G1366" s="31">
        <f>+NEM!G1366</f>
        <v>10299.8421</v>
      </c>
      <c r="H1366" s="31">
        <f>NoSolar!E1366</f>
        <v>12987.023999999999</v>
      </c>
      <c r="I1366" s="31">
        <f>+NEM!M1366</f>
        <v>10299.8421</v>
      </c>
      <c r="J1366" s="31">
        <f>+NB.Hour!E1366</f>
        <v>10833.0726</v>
      </c>
      <c r="K1366" s="67">
        <v>0</v>
      </c>
      <c r="L1366" s="31">
        <f>+-MIN(NEM!G1366,0)</f>
        <v>0</v>
      </c>
      <c r="M1366" s="31">
        <f>NB.Hour!H1366</f>
        <v>533.23050000000001</v>
      </c>
      <c r="N1366" s="33">
        <f>NoSolar!H1366</f>
        <v>675.06651270399993</v>
      </c>
      <c r="O1366" s="33">
        <f>+NEM!P1366</f>
        <v>556.30382145160002</v>
      </c>
      <c r="P1366" s="33">
        <f>+NB.Hour!N1366</f>
        <v>559.70903142460008</v>
      </c>
      <c r="Q1366" s="22">
        <f>+SUM(N1366,MAX($E1366-20,0)*INDEX(Inputs!$F$24:$F$35,MATCH($D1366,Inputs!$B$24:$B$35,0)),MAX($F1366-20,0)*INDEX(Inputs!$G$24:$G$35,MATCH($D1366,Inputs!$B$24:$B$35,0)))</f>
        <v>923.96371270399993</v>
      </c>
      <c r="R1366" s="22">
        <f>+SUM(O1366,MAX($E1366-20,0)*INDEX(Inputs!$F$24:$F$35,MATCH($D1366,Inputs!$B$24:$B$35,0)),MAX($F1366-20,0)*INDEX(Inputs!$G$24:$G$35,MATCH($D1366,Inputs!$B$24:$B$35,0)))</f>
        <v>805.20102145160001</v>
      </c>
      <c r="S1366" s="22">
        <f>+SUM(P1366,MAX($E1366-20,0)*INDEX(Inputs!$F$24:$F$35,MATCH($D1366,Inputs!$B$24:$B$35,0)),MAX($F1366-20,0)*INDEX(Inputs!$G$24:$G$35,MATCH($D1366,Inputs!$B$24:$B$35,0)))</f>
        <v>808.6062314246002</v>
      </c>
      <c r="U1366" s="19"/>
    </row>
    <row r="1367" spans="2:21" s="46" customFormat="1" x14ac:dyDescent="0.25">
      <c r="B1367" s="48" t="s">
        <v>212</v>
      </c>
      <c r="C1367" s="8">
        <v>2021</v>
      </c>
      <c r="D1367" s="37">
        <v>3</v>
      </c>
      <c r="E1367" s="49">
        <f>Data!J1367</f>
        <v>72</v>
      </c>
      <c r="F1367" s="49">
        <f>+Data!I1367</f>
        <v>66.516000000000005</v>
      </c>
      <c r="G1367" s="31">
        <f>+NEM!G1367</f>
        <v>7592.7130000000006</v>
      </c>
      <c r="H1367" s="31">
        <f>NoSolar!E1367</f>
        <v>14399.172</v>
      </c>
      <c r="I1367" s="31">
        <f>+NEM!M1367</f>
        <v>7592.7130000000006</v>
      </c>
      <c r="J1367" s="31">
        <f>+NB.Hour!E1367</f>
        <v>9259.9876000000004</v>
      </c>
      <c r="K1367" s="67">
        <v>0</v>
      </c>
      <c r="L1367" s="31">
        <f>+-MIN(NEM!G1367,0)</f>
        <v>0</v>
      </c>
      <c r="M1367" s="31">
        <f>NB.Hour!H1367</f>
        <v>1667.2746</v>
      </c>
      <c r="N1367" s="33">
        <f>NoSolar!H1367</f>
        <v>737.47780571200008</v>
      </c>
      <c r="O1367" s="33">
        <f>+NEM!P1367</f>
        <v>436.65954374800003</v>
      </c>
      <c r="P1367" s="33">
        <f>+NB.Hour!N1367</f>
        <v>447.30675934359999</v>
      </c>
      <c r="Q1367" s="22">
        <f>+SUM(N1367,MAX($E1367-20,0)*INDEX(Inputs!$F$24:$F$35,MATCH($D1367,Inputs!$B$24:$B$35,0)),MAX($F1367-20,0)*INDEX(Inputs!$G$24:$G$35,MATCH($D1367,Inputs!$B$24:$B$35,0)))</f>
        <v>998.03400571200018</v>
      </c>
      <c r="R1367" s="22">
        <f>+SUM(O1367,MAX($E1367-20,0)*INDEX(Inputs!$F$24:$F$35,MATCH($D1367,Inputs!$B$24:$B$35,0)),MAX($F1367-20,0)*INDEX(Inputs!$G$24:$G$35,MATCH($D1367,Inputs!$B$24:$B$35,0)))</f>
        <v>697.21574374800002</v>
      </c>
      <c r="S1367" s="22">
        <f>+SUM(P1367,MAX($E1367-20,0)*INDEX(Inputs!$F$24:$F$35,MATCH($D1367,Inputs!$B$24:$B$35,0)),MAX($F1367-20,0)*INDEX(Inputs!$G$24:$G$35,MATCH($D1367,Inputs!$B$24:$B$35,0)))</f>
        <v>707.8629593436001</v>
      </c>
      <c r="U1367" s="19"/>
    </row>
    <row r="1368" spans="2:21" s="46" customFormat="1" x14ac:dyDescent="0.25">
      <c r="B1368" s="48" t="s">
        <v>212</v>
      </c>
      <c r="C1368" s="8">
        <v>2021</v>
      </c>
      <c r="D1368" s="37">
        <v>4</v>
      </c>
      <c r="E1368" s="49">
        <f>Data!J1368</f>
        <v>72</v>
      </c>
      <c r="F1368" s="49">
        <f>+Data!I1368</f>
        <v>65.043999999999997</v>
      </c>
      <c r="G1368" s="31">
        <f>+NEM!G1368</f>
        <v>2430.8942000000006</v>
      </c>
      <c r="H1368" s="31">
        <f>NoSolar!E1368</f>
        <v>8062.1760000000004</v>
      </c>
      <c r="I1368" s="31">
        <f>+NEM!M1368</f>
        <v>2430.8942000000006</v>
      </c>
      <c r="J1368" s="31">
        <f>+NB.Hour!E1368</f>
        <v>5543.1660000000002</v>
      </c>
      <c r="K1368" s="67">
        <v>0</v>
      </c>
      <c r="L1368" s="31">
        <f>+-MIN(NEM!G1368,0)</f>
        <v>0</v>
      </c>
      <c r="M1368" s="31">
        <f>NB.Hour!H1368</f>
        <v>3112.2718</v>
      </c>
      <c r="N1368" s="33">
        <f>NoSolar!H1368</f>
        <v>457.40793049600006</v>
      </c>
      <c r="O1368" s="33">
        <f>+NEM!P1368</f>
        <v>208.52780006320003</v>
      </c>
      <c r="P1368" s="33">
        <f>+NB.Hour!N1368</f>
        <v>228.402767778</v>
      </c>
      <c r="Q1368" s="22">
        <f>+SUM(N1368,MAX($E1368-20,0)*INDEX(Inputs!$F$24:$F$35,MATCH($D1368,Inputs!$B$24:$B$35,0)),MAX($F1368-20,0)*INDEX(Inputs!$G$24:$G$35,MATCH($D1368,Inputs!$B$24:$B$35,0)))</f>
        <v>711.41373049600008</v>
      </c>
      <c r="R1368" s="22">
        <f>+SUM(O1368,MAX($E1368-20,0)*INDEX(Inputs!$F$24:$F$35,MATCH($D1368,Inputs!$B$24:$B$35,0)),MAX($F1368-20,0)*INDEX(Inputs!$G$24:$G$35,MATCH($D1368,Inputs!$B$24:$B$35,0)))</f>
        <v>462.53360006319997</v>
      </c>
      <c r="S1368" s="22">
        <f>+SUM(P1368,MAX($E1368-20,0)*INDEX(Inputs!$F$24:$F$35,MATCH($D1368,Inputs!$B$24:$B$35,0)),MAX($F1368-20,0)*INDEX(Inputs!$G$24:$G$35,MATCH($D1368,Inputs!$B$24:$B$35,0)))</f>
        <v>482.40856777800002</v>
      </c>
      <c r="U1368" s="19"/>
    </row>
    <row r="1369" spans="2:21" s="46" customFormat="1" x14ac:dyDescent="0.25">
      <c r="B1369" s="48" t="s">
        <v>212</v>
      </c>
      <c r="C1369" s="8">
        <v>2021</v>
      </c>
      <c r="D1369" s="37">
        <v>5</v>
      </c>
      <c r="E1369" s="49">
        <f>Data!J1369</f>
        <v>72</v>
      </c>
      <c r="F1369" s="49">
        <f>+Data!I1369</f>
        <v>16.22</v>
      </c>
      <c r="G1369" s="31">
        <f>+NEM!G1369</f>
        <v>-5664.6842999999999</v>
      </c>
      <c r="H1369" s="31">
        <f>NoSolar!E1369</f>
        <v>2633.5479999999998</v>
      </c>
      <c r="I1369" s="31">
        <f>+NEM!M1369</f>
        <v>0</v>
      </c>
      <c r="J1369" s="31">
        <f>+NB.Hour!E1369</f>
        <v>662.1580999999909</v>
      </c>
      <c r="K1369" s="67">
        <v>0</v>
      </c>
      <c r="L1369" s="31">
        <f>+-MIN(NEM!G1369,0)</f>
        <v>5664.6842999999999</v>
      </c>
      <c r="M1369" s="31">
        <f>NB.Hour!H1369</f>
        <v>6326.8423999999904</v>
      </c>
      <c r="N1369" s="33">
        <f>NoSolar!H1369</f>
        <v>217.484287408</v>
      </c>
      <c r="O1369" s="33">
        <f>+NEM!P1369</f>
        <v>0</v>
      </c>
      <c r="P1369" s="33">
        <f>+NB.Hour!N1369</f>
        <v>0</v>
      </c>
      <c r="Q1369" s="22">
        <f>+SUM(N1369,MAX($E1369-20,0)*INDEX(Inputs!$F$24:$F$35,MATCH($D1369,Inputs!$B$24:$B$35,0)),MAX($F1369-20,0)*INDEX(Inputs!$G$24:$G$35,MATCH($D1369,Inputs!$B$24:$B$35,0)))</f>
        <v>271.044287408</v>
      </c>
      <c r="R1369" s="22">
        <f>+SUM(O1369,MAX($E1369-20,0)*INDEX(Inputs!$F$24:$F$35,MATCH($D1369,Inputs!$B$24:$B$35,0)),MAX($F1369-20,0)*INDEX(Inputs!$G$24:$G$35,MATCH($D1369,Inputs!$B$24:$B$35,0)))</f>
        <v>53.56</v>
      </c>
      <c r="S1369" s="22">
        <f>+SUM(P1369,MAX($E1369-20,0)*INDEX(Inputs!$F$24:$F$35,MATCH($D1369,Inputs!$B$24:$B$35,0)),MAX($F1369-20,0)*INDEX(Inputs!$G$24:$G$35,MATCH($D1369,Inputs!$B$24:$B$35,0)))</f>
        <v>53.56</v>
      </c>
      <c r="U1369" s="19"/>
    </row>
    <row r="1370" spans="2:21" s="46" customFormat="1" x14ac:dyDescent="0.25">
      <c r="B1370" s="48" t="s">
        <v>212</v>
      </c>
      <c r="C1370" s="8">
        <v>2021</v>
      </c>
      <c r="D1370" s="37">
        <v>6</v>
      </c>
      <c r="E1370" s="49">
        <f>Data!J1370</f>
        <v>72</v>
      </c>
      <c r="F1370" s="49">
        <f>+Data!I1370</f>
        <v>16.22</v>
      </c>
      <c r="G1370" s="31">
        <f>+NEM!G1370</f>
        <v>-6375.3880000000008</v>
      </c>
      <c r="H1370" s="31">
        <f>NoSolar!E1370</f>
        <v>2430.98</v>
      </c>
      <c r="I1370" s="31">
        <f>+NEM!M1370</f>
        <v>0</v>
      </c>
      <c r="J1370" s="31">
        <f>+NB.Hour!E1370</f>
        <v>506.777299999999</v>
      </c>
      <c r="K1370" s="67">
        <v>0</v>
      </c>
      <c r="L1370" s="31">
        <f>+-MIN(NEM!G1370,0)</f>
        <v>6375.3880000000008</v>
      </c>
      <c r="M1370" s="31">
        <f>NB.Hour!H1370</f>
        <v>6882.1652999999997</v>
      </c>
      <c r="N1370" s="33">
        <f>NoSolar!H1370</f>
        <v>231.49562168</v>
      </c>
      <c r="O1370" s="33">
        <f>+NEM!P1370</f>
        <v>0</v>
      </c>
      <c r="P1370" s="33">
        <f>+NB.Hour!N1370</f>
        <v>0</v>
      </c>
      <c r="Q1370" s="22">
        <f>+SUM(N1370,MAX($E1370-20,0)*INDEX(Inputs!$F$24:$F$35,MATCH($D1370,Inputs!$B$24:$B$35,0)),MAX($F1370-20,0)*INDEX(Inputs!$G$24:$G$35,MATCH($D1370,Inputs!$B$24:$B$35,0)))</f>
        <v>285.05562168</v>
      </c>
      <c r="R1370" s="22">
        <f>+SUM(O1370,MAX($E1370-20,0)*INDEX(Inputs!$F$24:$F$35,MATCH($D1370,Inputs!$B$24:$B$35,0)),MAX($F1370-20,0)*INDEX(Inputs!$G$24:$G$35,MATCH($D1370,Inputs!$B$24:$B$35,0)))</f>
        <v>53.56</v>
      </c>
      <c r="S1370" s="22">
        <f>+SUM(P1370,MAX($E1370-20,0)*INDEX(Inputs!$F$24:$F$35,MATCH($D1370,Inputs!$B$24:$B$35,0)),MAX($F1370-20,0)*INDEX(Inputs!$G$24:$G$35,MATCH($D1370,Inputs!$B$24:$B$35,0)))</f>
        <v>53.56</v>
      </c>
      <c r="U1370" s="19"/>
    </row>
    <row r="1371" spans="2:21" s="46" customFormat="1" x14ac:dyDescent="0.25">
      <c r="B1371" s="48" t="s">
        <v>212</v>
      </c>
      <c r="C1371" s="8">
        <v>2021</v>
      </c>
      <c r="D1371" s="37">
        <v>7</v>
      </c>
      <c r="E1371" s="49">
        <f>Data!J1371</f>
        <v>72</v>
      </c>
      <c r="F1371" s="49">
        <f>+Data!I1371</f>
        <v>24.411999999999999</v>
      </c>
      <c r="G1371" s="31">
        <f>+NEM!G1371</f>
        <v>-4538.7086999999992</v>
      </c>
      <c r="H1371" s="31">
        <f>NoSolar!E1371</f>
        <v>2396.672</v>
      </c>
      <c r="I1371" s="31">
        <f>+NEM!M1371</f>
        <v>0</v>
      </c>
      <c r="J1371" s="31">
        <f>+NB.Hour!E1371</f>
        <v>603.97019999999998</v>
      </c>
      <c r="K1371" s="67">
        <v>0</v>
      </c>
      <c r="L1371" s="31">
        <f>+-MIN(NEM!G1371,0)</f>
        <v>4538.7086999999992</v>
      </c>
      <c r="M1371" s="31">
        <f>NB.Hour!H1371</f>
        <v>5142.6788999999999</v>
      </c>
      <c r="N1371" s="33">
        <f>NoSolar!H1371</f>
        <v>229.82427315199999</v>
      </c>
      <c r="O1371" s="33">
        <f>+NEM!P1371</f>
        <v>0</v>
      </c>
      <c r="P1371" s="33">
        <f>+NB.Hour!N1371</f>
        <v>0</v>
      </c>
      <c r="Q1371" s="22">
        <f>+SUM(N1371,MAX($E1371-20,0)*INDEX(Inputs!$F$24:$F$35,MATCH($D1371,Inputs!$B$24:$B$35,0)),MAX($F1371-20,0)*INDEX(Inputs!$G$24:$G$35,MATCH($D1371,Inputs!$B$24:$B$35,0)))</f>
        <v>310.12099315199998</v>
      </c>
      <c r="R1371" s="22">
        <f>+SUM(O1371,MAX($E1371-20,0)*INDEX(Inputs!$F$24:$F$35,MATCH($D1371,Inputs!$B$24:$B$35,0)),MAX($F1371-20,0)*INDEX(Inputs!$G$24:$G$35,MATCH($D1371,Inputs!$B$24:$B$35,0)))</f>
        <v>80.296719999999993</v>
      </c>
      <c r="S1371" s="22">
        <f>+SUM(P1371,MAX($E1371-20,0)*INDEX(Inputs!$F$24:$F$35,MATCH($D1371,Inputs!$B$24:$B$35,0)),MAX($F1371-20,0)*INDEX(Inputs!$G$24:$G$35,MATCH($D1371,Inputs!$B$24:$B$35,0)))</f>
        <v>80.296719999999993</v>
      </c>
      <c r="U1371" s="19"/>
    </row>
    <row r="1372" spans="2:21" s="46" customFormat="1" x14ac:dyDescent="0.25">
      <c r="B1372" s="48" t="s">
        <v>212</v>
      </c>
      <c r="C1372" s="8">
        <v>2021</v>
      </c>
      <c r="D1372" s="37">
        <v>8</v>
      </c>
      <c r="E1372" s="49">
        <f>Data!J1372</f>
        <v>72</v>
      </c>
      <c r="F1372" s="49">
        <f>+Data!I1372</f>
        <v>61.276000000000003</v>
      </c>
      <c r="G1372" s="31">
        <f>+NEM!G1372</f>
        <v>1742.6143999999986</v>
      </c>
      <c r="H1372" s="31">
        <f>NoSolar!E1372</f>
        <v>10832.487999999999</v>
      </c>
      <c r="I1372" s="31">
        <f>+NEM!M1372</f>
        <v>0</v>
      </c>
      <c r="J1372" s="31">
        <f>+NB.Hour!E1372</f>
        <v>5506.7540999999983</v>
      </c>
      <c r="K1372" s="67">
        <v>0</v>
      </c>
      <c r="L1372" s="31">
        <f>+-MIN(NEM!G1372,0)</f>
        <v>0</v>
      </c>
      <c r="M1372" s="31">
        <f>NB.Hour!H1372</f>
        <v>3764.1397000000002</v>
      </c>
      <c r="N1372" s="33">
        <f>NoSolar!H1372</f>
        <v>640.78348540799993</v>
      </c>
      <c r="O1372" s="33">
        <f>+NEM!P1372</f>
        <v>0</v>
      </c>
      <c r="P1372" s="33">
        <f>+NB.Hour!N1372</f>
        <v>0</v>
      </c>
      <c r="Q1372" s="22">
        <f>+SUM(N1372,MAX($E1372-20,0)*INDEX(Inputs!$F$24:$F$35,MATCH($D1372,Inputs!$B$24:$B$35,0)),MAX($F1372-20,0)*INDEX(Inputs!$G$24:$G$35,MATCH($D1372,Inputs!$B$24:$B$35,0)))</f>
        <v>944.47604540799989</v>
      </c>
      <c r="R1372" s="22">
        <f>+SUM(O1372,MAX($E1372-20,0)*INDEX(Inputs!$F$24:$F$35,MATCH($D1372,Inputs!$B$24:$B$35,0)),MAX($F1372-20,0)*INDEX(Inputs!$G$24:$G$35,MATCH($D1372,Inputs!$B$24:$B$35,0)))</f>
        <v>303.69256000000001</v>
      </c>
      <c r="S1372" s="22">
        <f>+SUM(P1372,MAX($E1372-20,0)*INDEX(Inputs!$F$24:$F$35,MATCH($D1372,Inputs!$B$24:$B$35,0)),MAX($F1372-20,0)*INDEX(Inputs!$G$24:$G$35,MATCH($D1372,Inputs!$B$24:$B$35,0)))</f>
        <v>303.69256000000001</v>
      </c>
      <c r="U1372" s="19"/>
    </row>
    <row r="1373" spans="2:21" s="46" customFormat="1" x14ac:dyDescent="0.25">
      <c r="B1373" s="48" t="s">
        <v>212</v>
      </c>
      <c r="C1373" s="8">
        <v>2021</v>
      </c>
      <c r="D1373" s="37">
        <v>9</v>
      </c>
      <c r="E1373" s="49">
        <f>Data!J1373</f>
        <v>72</v>
      </c>
      <c r="F1373" s="49">
        <f>+Data!I1373</f>
        <v>60.292000000000002</v>
      </c>
      <c r="G1373" s="31">
        <f>+NEM!G1373</f>
        <v>6544.808</v>
      </c>
      <c r="H1373" s="31">
        <f>NoSolar!E1373</f>
        <v>13896.868</v>
      </c>
      <c r="I1373" s="31">
        <f>+NEM!M1373</f>
        <v>0</v>
      </c>
      <c r="J1373" s="31">
        <f>+NB.Hour!E1373</f>
        <v>8351.5347000000002</v>
      </c>
      <c r="K1373" s="67">
        <v>0</v>
      </c>
      <c r="L1373" s="31">
        <f>+-MIN(NEM!G1373,0)</f>
        <v>0</v>
      </c>
      <c r="M1373" s="31">
        <f>NB.Hour!H1373</f>
        <v>1806.7266999999999</v>
      </c>
      <c r="N1373" s="33">
        <f>NoSolar!H1373</f>
        <v>715.27797812800009</v>
      </c>
      <c r="O1373" s="33">
        <f>+NEM!P1373</f>
        <v>0</v>
      </c>
      <c r="P1373" s="33">
        <f>+NB.Hour!N1373</f>
        <v>126.66008849199926</v>
      </c>
      <c r="Q1373" s="22">
        <f>+SUM(N1373,MAX($E1373-20,0)*INDEX(Inputs!$F$24:$F$35,MATCH($D1373,Inputs!$B$24:$B$35,0)),MAX($F1373-20,0)*INDEX(Inputs!$G$24:$G$35,MATCH($D1373,Inputs!$B$24:$B$35,0)))</f>
        <v>948.13737812800002</v>
      </c>
      <c r="R1373" s="22">
        <f>+SUM(O1373,MAX($E1373-20,0)*INDEX(Inputs!$F$24:$F$35,MATCH($D1373,Inputs!$B$24:$B$35,0)),MAX($F1373-20,0)*INDEX(Inputs!$G$24:$G$35,MATCH($D1373,Inputs!$B$24:$B$35,0)))</f>
        <v>232.85940000000002</v>
      </c>
      <c r="S1373" s="22">
        <f>+SUM(P1373,MAX($E1373-20,0)*INDEX(Inputs!$F$24:$F$35,MATCH($D1373,Inputs!$B$24:$B$35,0)),MAX($F1373-20,0)*INDEX(Inputs!$G$24:$G$35,MATCH($D1373,Inputs!$B$24:$B$35,0)))</f>
        <v>359.51948849199925</v>
      </c>
      <c r="U1373" s="19"/>
    </row>
    <row r="1374" spans="2:21" s="46" customFormat="1" x14ac:dyDescent="0.25">
      <c r="B1374" s="48" t="s">
        <v>212</v>
      </c>
      <c r="C1374" s="8">
        <v>2021</v>
      </c>
      <c r="D1374" s="37">
        <v>10</v>
      </c>
      <c r="E1374" s="49">
        <f>Data!J1374</f>
        <v>72</v>
      </c>
      <c r="F1374" s="49">
        <f>+Data!I1374</f>
        <v>59.636000000000003</v>
      </c>
      <c r="G1374" s="31">
        <f>+NEM!G1374</f>
        <v>6154.8576000000003</v>
      </c>
      <c r="H1374" s="31">
        <f>NoSolar!E1374</f>
        <v>10729.072</v>
      </c>
      <c r="I1374" s="31">
        <f>+NEM!M1374</f>
        <v>0</v>
      </c>
      <c r="J1374" s="31">
        <f>+NB.Hour!E1374</f>
        <v>7448.9916000000003</v>
      </c>
      <c r="K1374" s="67">
        <v>0</v>
      </c>
      <c r="L1374" s="31">
        <f>+-MIN(NEM!G1374,0)</f>
        <v>0</v>
      </c>
      <c r="M1374" s="31">
        <f>NB.Hour!H1374</f>
        <v>1294.134</v>
      </c>
      <c r="N1374" s="33">
        <f>NoSolar!H1374</f>
        <v>575.27406611200001</v>
      </c>
      <c r="O1374" s="33">
        <f>+NEM!P1374</f>
        <v>0</v>
      </c>
      <c r="P1374" s="33">
        <f>+NB.Hour!N1374</f>
        <v>381.37642621360004</v>
      </c>
      <c r="Q1374" s="22">
        <f>+SUM(N1374,MAX($E1374-20,0)*INDEX(Inputs!$F$24:$F$35,MATCH($D1374,Inputs!$B$24:$B$35,0)),MAX($F1374-20,0)*INDEX(Inputs!$G$24:$G$35,MATCH($D1374,Inputs!$B$24:$B$35,0)))</f>
        <v>805.21426611200013</v>
      </c>
      <c r="R1374" s="22">
        <f>+SUM(O1374,MAX($E1374-20,0)*INDEX(Inputs!$F$24:$F$35,MATCH($D1374,Inputs!$B$24:$B$35,0)),MAX($F1374-20,0)*INDEX(Inputs!$G$24:$G$35,MATCH($D1374,Inputs!$B$24:$B$35,0)))</f>
        <v>229.94020000000003</v>
      </c>
      <c r="S1374" s="22">
        <f>+SUM(P1374,MAX($E1374-20,0)*INDEX(Inputs!$F$24:$F$35,MATCH($D1374,Inputs!$B$24:$B$35,0)),MAX($F1374-20,0)*INDEX(Inputs!$G$24:$G$35,MATCH($D1374,Inputs!$B$24:$B$35,0)))</f>
        <v>611.3166262136001</v>
      </c>
      <c r="U1374" s="19"/>
    </row>
    <row r="1375" spans="2:21" s="46" customFormat="1" x14ac:dyDescent="0.25">
      <c r="B1375" s="48" t="s">
        <v>212</v>
      </c>
      <c r="C1375" s="8">
        <v>2021</v>
      </c>
      <c r="D1375" s="37">
        <v>11</v>
      </c>
      <c r="E1375" s="49">
        <f>Data!J1375</f>
        <v>72</v>
      </c>
      <c r="F1375" s="49">
        <f>+Data!I1375</f>
        <v>61.764000000000003</v>
      </c>
      <c r="G1375" s="31">
        <f>+NEM!G1375</f>
        <v>9499.1918000000005</v>
      </c>
      <c r="H1375" s="31">
        <f>NoSolar!E1375</f>
        <v>12267.492</v>
      </c>
      <c r="I1375" s="31">
        <f>+NEM!M1375</f>
        <v>7362.6908000000012</v>
      </c>
      <c r="J1375" s="31">
        <f>+NB.Hour!E1375</f>
        <v>10137.645500000001</v>
      </c>
      <c r="K1375" s="67">
        <v>0</v>
      </c>
      <c r="L1375" s="31">
        <f>+-MIN(NEM!G1375,0)</f>
        <v>0</v>
      </c>
      <c r="M1375" s="31">
        <f>NB.Hour!H1375</f>
        <v>638.45370000000003</v>
      </c>
      <c r="N1375" s="33">
        <f>NoSolar!H1375</f>
        <v>643.26607643199998</v>
      </c>
      <c r="O1375" s="33">
        <f>+NEM!P1375</f>
        <v>426.49348259680005</v>
      </c>
      <c r="P1375" s="33">
        <f>+NB.Hour!N1375</f>
        <v>524.99544612099999</v>
      </c>
      <c r="Q1375" s="22">
        <f>+SUM(N1375,MAX($E1375-20,0)*INDEX(Inputs!$F$24:$F$35,MATCH($D1375,Inputs!$B$24:$B$35,0)),MAX($F1375-20,0)*INDEX(Inputs!$G$24:$G$35,MATCH($D1375,Inputs!$B$24:$B$35,0)))</f>
        <v>882.675876432</v>
      </c>
      <c r="R1375" s="22">
        <f>+SUM(O1375,MAX($E1375-20,0)*INDEX(Inputs!$F$24:$F$35,MATCH($D1375,Inputs!$B$24:$B$35,0)),MAX($F1375-20,0)*INDEX(Inputs!$G$24:$G$35,MATCH($D1375,Inputs!$B$24:$B$35,0)))</f>
        <v>665.90328259680007</v>
      </c>
      <c r="S1375" s="22">
        <f>+SUM(P1375,MAX($E1375-20,0)*INDEX(Inputs!$F$24:$F$35,MATCH($D1375,Inputs!$B$24:$B$35,0)),MAX($F1375-20,0)*INDEX(Inputs!$G$24:$G$35,MATCH($D1375,Inputs!$B$24:$B$35,0)))</f>
        <v>764.40524612099989</v>
      </c>
      <c r="U1375" s="19"/>
    </row>
    <row r="1376" spans="2:21" s="46" customFormat="1" x14ac:dyDescent="0.25">
      <c r="B1376" s="48" t="s">
        <v>212</v>
      </c>
      <c r="C1376" s="8">
        <v>2021</v>
      </c>
      <c r="D1376" s="37">
        <v>12</v>
      </c>
      <c r="E1376" s="49">
        <f>Data!J1376</f>
        <v>71</v>
      </c>
      <c r="F1376" s="49">
        <f>+Data!I1376</f>
        <v>65.372</v>
      </c>
      <c r="G1376" s="31">
        <f>+NEM!G1376</f>
        <v>11507.180899999999</v>
      </c>
      <c r="H1376" s="31">
        <f>NoSolar!E1376</f>
        <v>12923.26</v>
      </c>
      <c r="I1376" s="31">
        <f>+NEM!M1376</f>
        <v>11507.180899999999</v>
      </c>
      <c r="J1376" s="31">
        <f>+NB.Hour!E1376</f>
        <v>11771.544599999999</v>
      </c>
      <c r="K1376" s="67">
        <v>0</v>
      </c>
      <c r="L1376" s="31">
        <f>+-MIN(NEM!G1376,0)</f>
        <v>0</v>
      </c>
      <c r="M1376" s="31">
        <f>NB.Hour!H1376</f>
        <v>264.36369999999999</v>
      </c>
      <c r="N1376" s="33">
        <f>NoSolar!H1376</f>
        <v>672.24839896000003</v>
      </c>
      <c r="O1376" s="33">
        <f>+NEM!P1376</f>
        <v>609.66336705639992</v>
      </c>
      <c r="P1376" s="33">
        <f>+NB.Hour!N1376</f>
        <v>611.35159364460003</v>
      </c>
      <c r="Q1376" s="22">
        <f>+SUM(N1376,MAX($E1376-20,0)*INDEX(Inputs!$F$24:$F$35,MATCH($D1376,Inputs!$B$24:$B$35,0)),MAX($F1376-20,0)*INDEX(Inputs!$G$24:$G$35,MATCH($D1376,Inputs!$B$24:$B$35,0)))</f>
        <v>926.68379895999999</v>
      </c>
      <c r="R1376" s="22">
        <f>+SUM(O1376,MAX($E1376-20,0)*INDEX(Inputs!$F$24:$F$35,MATCH($D1376,Inputs!$B$24:$B$35,0)),MAX($F1376-20,0)*INDEX(Inputs!$G$24:$G$35,MATCH($D1376,Inputs!$B$24:$B$35,0)))</f>
        <v>864.09876705639988</v>
      </c>
      <c r="S1376" s="22">
        <f>+SUM(P1376,MAX($E1376-20,0)*INDEX(Inputs!$F$24:$F$35,MATCH($D1376,Inputs!$B$24:$B$35,0)),MAX($F1376-20,0)*INDEX(Inputs!$G$24:$G$35,MATCH($D1376,Inputs!$B$24:$B$35,0)))</f>
        <v>865.78699364459999</v>
      </c>
      <c r="U1376" s="19"/>
    </row>
    <row r="1377" spans="2:21" s="46" customFormat="1" x14ac:dyDescent="0.25">
      <c r="B1377" s="48" t="s">
        <v>213</v>
      </c>
      <c r="C1377" s="8">
        <v>2021</v>
      </c>
      <c r="D1377" s="37">
        <v>1</v>
      </c>
      <c r="E1377" s="49">
        <f>Data!J1377</f>
        <v>114</v>
      </c>
      <c r="F1377" s="49">
        <f>+Data!I1377</f>
        <v>192.3</v>
      </c>
      <c r="G1377" s="31">
        <f>+NEM!G1377</f>
        <v>44706.600000000006</v>
      </c>
      <c r="H1377" s="31">
        <f>NoSolar!E1377</f>
        <v>53229.9</v>
      </c>
      <c r="I1377" s="31">
        <f>+NEM!M1377</f>
        <v>44706.600000000006</v>
      </c>
      <c r="J1377" s="31">
        <f>+NB.Hour!E1377</f>
        <v>45758.34</v>
      </c>
      <c r="K1377" s="67">
        <v>0</v>
      </c>
      <c r="L1377" s="31">
        <f>+-MIN(NEM!G1377,0)</f>
        <v>0</v>
      </c>
      <c r="M1377" s="31">
        <f>NB.Hour!H1377</f>
        <v>1051.74</v>
      </c>
      <c r="N1377" s="33">
        <f>NoSolar!H1377</f>
        <v>2453.6406603999999</v>
      </c>
      <c r="O1377" s="33">
        <f>+NEM!P1377</f>
        <v>2076.9448936000003</v>
      </c>
      <c r="P1377" s="33">
        <f>+NB.Hour!N1377</f>
        <v>2083.6613052399998</v>
      </c>
      <c r="Q1377" s="22">
        <f>+SUM(N1377,MAX($E1377-20,0)*INDEX(Inputs!$F$24:$F$35,MATCH($D1377,Inputs!$B$24:$B$35,0)),MAX($F1377-20,0)*INDEX(Inputs!$G$24:$G$35,MATCH($D1377,Inputs!$B$24:$B$35,0)))</f>
        <v>3317.1956604000002</v>
      </c>
      <c r="R1377" s="22">
        <f>+SUM(O1377,MAX($E1377-20,0)*INDEX(Inputs!$F$24:$F$35,MATCH($D1377,Inputs!$B$24:$B$35,0)),MAX($F1377-20,0)*INDEX(Inputs!$G$24:$G$35,MATCH($D1377,Inputs!$B$24:$B$35,0)))</f>
        <v>2940.4998936000006</v>
      </c>
      <c r="S1377" s="22">
        <f>+SUM(P1377,MAX($E1377-20,0)*INDEX(Inputs!$F$24:$F$35,MATCH($D1377,Inputs!$B$24:$B$35,0)),MAX($F1377-20,0)*INDEX(Inputs!$G$24:$G$35,MATCH($D1377,Inputs!$B$24:$B$35,0)))</f>
        <v>2947.2163052400001</v>
      </c>
      <c r="U1377" s="19"/>
    </row>
    <row r="1378" spans="2:21" s="46" customFormat="1" x14ac:dyDescent="0.25">
      <c r="B1378" s="48" t="s">
        <v>213</v>
      </c>
      <c r="C1378" s="8">
        <v>2021</v>
      </c>
      <c r="D1378" s="37">
        <v>2</v>
      </c>
      <c r="E1378" s="49">
        <f>Data!J1378</f>
        <v>114</v>
      </c>
      <c r="F1378" s="49">
        <f>+Data!I1378</f>
        <v>304.68</v>
      </c>
      <c r="G1378" s="31">
        <f>+NEM!G1378</f>
        <v>35612.22</v>
      </c>
      <c r="H1378" s="31">
        <f>NoSolar!E1378</f>
        <v>46715.1</v>
      </c>
      <c r="I1378" s="31">
        <f>+NEM!M1378</f>
        <v>35612.22</v>
      </c>
      <c r="J1378" s="31">
        <f>+NB.Hour!E1378</f>
        <v>37622.58</v>
      </c>
      <c r="K1378" s="67">
        <v>0</v>
      </c>
      <c r="L1378" s="31">
        <f>+-MIN(NEM!G1378,0)</f>
        <v>0</v>
      </c>
      <c r="M1378" s="31">
        <f>NB.Hour!H1378</f>
        <v>2010.36</v>
      </c>
      <c r="N1378" s="33">
        <f>NoSolar!H1378</f>
        <v>2165.7125596000001</v>
      </c>
      <c r="O1378" s="33">
        <f>+NEM!P1378</f>
        <v>1675.0096751199999</v>
      </c>
      <c r="P1378" s="33">
        <f>+NB.Hour!N1378</f>
        <v>1687.84783408</v>
      </c>
      <c r="Q1378" s="22">
        <f>+SUM(N1378,MAX($E1378-20,0)*INDEX(Inputs!$F$24:$F$35,MATCH($D1378,Inputs!$B$24:$B$35,0)),MAX($F1378-20,0)*INDEX(Inputs!$G$24:$G$35,MATCH($D1378,Inputs!$B$24:$B$35,0)))</f>
        <v>3529.3585596000003</v>
      </c>
      <c r="R1378" s="22">
        <f>+SUM(O1378,MAX($E1378-20,0)*INDEX(Inputs!$F$24:$F$35,MATCH($D1378,Inputs!$B$24:$B$35,0)),MAX($F1378-20,0)*INDEX(Inputs!$G$24:$G$35,MATCH($D1378,Inputs!$B$24:$B$35,0)))</f>
        <v>3038.6556751199996</v>
      </c>
      <c r="S1378" s="22">
        <f>+SUM(P1378,MAX($E1378-20,0)*INDEX(Inputs!$F$24:$F$35,MATCH($D1378,Inputs!$B$24:$B$35,0)),MAX($F1378-20,0)*INDEX(Inputs!$G$24:$G$35,MATCH($D1378,Inputs!$B$24:$B$35,0)))</f>
        <v>3051.4938340799999</v>
      </c>
      <c r="U1378" s="19"/>
    </row>
    <row r="1379" spans="2:21" s="46" customFormat="1" x14ac:dyDescent="0.25">
      <c r="B1379" s="48" t="s">
        <v>213</v>
      </c>
      <c r="C1379" s="8">
        <v>2021</v>
      </c>
      <c r="D1379" s="37">
        <v>3</v>
      </c>
      <c r="E1379" s="49">
        <f>Data!J1379</f>
        <v>114</v>
      </c>
      <c r="F1379" s="49">
        <f>+Data!I1379</f>
        <v>285.83999999999997</v>
      </c>
      <c r="G1379" s="31">
        <f>+NEM!G1379</f>
        <v>20408.759999999998</v>
      </c>
      <c r="H1379" s="31">
        <f>NoSolar!E1379</f>
        <v>38215.019999999997</v>
      </c>
      <c r="I1379" s="31">
        <f>+NEM!M1379</f>
        <v>20408.759999999998</v>
      </c>
      <c r="J1379" s="31">
        <f>+NB.Hour!E1379</f>
        <v>27912.899999999998</v>
      </c>
      <c r="K1379" s="67">
        <v>0</v>
      </c>
      <c r="L1379" s="31">
        <f>+-MIN(NEM!G1379,0)</f>
        <v>0</v>
      </c>
      <c r="M1379" s="31">
        <f>NB.Hour!H1379</f>
        <v>7504.14</v>
      </c>
      <c r="N1379" s="33">
        <f>NoSolar!H1379</f>
        <v>1790.0430239199998</v>
      </c>
      <c r="O1379" s="33">
        <f>+NEM!P1379</f>
        <v>1003.0775569599999</v>
      </c>
      <c r="P1379" s="33">
        <f>+NB.Hour!N1379</f>
        <v>1050.9989949999999</v>
      </c>
      <c r="Q1379" s="22">
        <f>+SUM(N1379,MAX($E1379-20,0)*INDEX(Inputs!$F$24:$F$35,MATCH($D1379,Inputs!$B$24:$B$35,0)),MAX($F1379-20,0)*INDEX(Inputs!$G$24:$G$35,MATCH($D1379,Inputs!$B$24:$B$35,0)))</f>
        <v>3069.8510239199995</v>
      </c>
      <c r="R1379" s="22">
        <f>+SUM(O1379,MAX($E1379-20,0)*INDEX(Inputs!$F$24:$F$35,MATCH($D1379,Inputs!$B$24:$B$35,0)),MAX($F1379-20,0)*INDEX(Inputs!$G$24:$G$35,MATCH($D1379,Inputs!$B$24:$B$35,0)))</f>
        <v>2282.88555696</v>
      </c>
      <c r="S1379" s="22">
        <f>+SUM(P1379,MAX($E1379-20,0)*INDEX(Inputs!$F$24:$F$35,MATCH($D1379,Inputs!$B$24:$B$35,0)),MAX($F1379-20,0)*INDEX(Inputs!$G$24:$G$35,MATCH($D1379,Inputs!$B$24:$B$35,0)))</f>
        <v>2330.8069949999999</v>
      </c>
      <c r="U1379" s="19"/>
    </row>
    <row r="1380" spans="2:21" s="46" customFormat="1" x14ac:dyDescent="0.25">
      <c r="B1380" s="48" t="s">
        <v>213</v>
      </c>
      <c r="C1380" s="8">
        <v>2021</v>
      </c>
      <c r="D1380" s="37">
        <v>4</v>
      </c>
      <c r="E1380" s="49">
        <f>Data!J1380</f>
        <v>114</v>
      </c>
      <c r="F1380" s="49">
        <f>+Data!I1380</f>
        <v>100.14</v>
      </c>
      <c r="G1380" s="31">
        <f>+NEM!G1380</f>
        <v>7622.34</v>
      </c>
      <c r="H1380" s="31">
        <f>NoSolar!E1380</f>
        <v>25324.44</v>
      </c>
      <c r="I1380" s="31">
        <f>+NEM!M1380</f>
        <v>7622.34</v>
      </c>
      <c r="J1380" s="31">
        <f>+NB.Hour!E1380</f>
        <v>17204.759999999998</v>
      </c>
      <c r="K1380" s="67">
        <v>0</v>
      </c>
      <c r="L1380" s="31">
        <f>+-MIN(NEM!G1380,0)</f>
        <v>0</v>
      </c>
      <c r="M1380" s="31">
        <f>NB.Hour!H1380</f>
        <v>9582.42</v>
      </c>
      <c r="N1380" s="33">
        <f>NoSolar!H1380</f>
        <v>1220.3309502399998</v>
      </c>
      <c r="O1380" s="33">
        <f>+NEM!P1380</f>
        <v>437.96893864000003</v>
      </c>
      <c r="P1380" s="33">
        <f>+NB.Hour!N1380</f>
        <v>499.16227275999989</v>
      </c>
      <c r="Q1380" s="22">
        <f>+SUM(N1380,MAX($E1380-20,0)*INDEX(Inputs!$F$24:$F$35,MATCH($D1380,Inputs!$B$24:$B$35,0)),MAX($F1380-20,0)*INDEX(Inputs!$G$24:$G$35,MATCH($D1380,Inputs!$B$24:$B$35,0)))</f>
        <v>1673.7739502399997</v>
      </c>
      <c r="R1380" s="22">
        <f>+SUM(O1380,MAX($E1380-20,0)*INDEX(Inputs!$F$24:$F$35,MATCH($D1380,Inputs!$B$24:$B$35,0)),MAX($F1380-20,0)*INDEX(Inputs!$G$24:$G$35,MATCH($D1380,Inputs!$B$24:$B$35,0)))</f>
        <v>891.41193864000002</v>
      </c>
      <c r="S1380" s="22">
        <f>+SUM(P1380,MAX($E1380-20,0)*INDEX(Inputs!$F$24:$F$35,MATCH($D1380,Inputs!$B$24:$B$35,0)),MAX($F1380-20,0)*INDEX(Inputs!$G$24:$G$35,MATCH($D1380,Inputs!$B$24:$B$35,0)))</f>
        <v>952.60527275999993</v>
      </c>
      <c r="U1380" s="19"/>
    </row>
    <row r="1381" spans="2:21" s="46" customFormat="1" x14ac:dyDescent="0.25">
      <c r="B1381" s="48" t="s">
        <v>213</v>
      </c>
      <c r="C1381" s="8">
        <v>2021</v>
      </c>
      <c r="D1381" s="37">
        <v>5</v>
      </c>
      <c r="E1381" s="49">
        <f>Data!J1381</f>
        <v>114</v>
      </c>
      <c r="F1381" s="49">
        <f>+Data!I1381</f>
        <v>104.34</v>
      </c>
      <c r="G1381" s="31">
        <f>+NEM!G1381</f>
        <v>-1009.380000000001</v>
      </c>
      <c r="H1381" s="31">
        <f>NoSolar!E1381</f>
        <v>17370.36</v>
      </c>
      <c r="I1381" s="31">
        <f>+NEM!M1381</f>
        <v>0</v>
      </c>
      <c r="J1381" s="31">
        <f>+NB.Hour!E1381</f>
        <v>10328.82</v>
      </c>
      <c r="K1381" s="67">
        <v>0</v>
      </c>
      <c r="L1381" s="31">
        <f>+-MIN(NEM!G1381,0)</f>
        <v>1009.380000000001</v>
      </c>
      <c r="M1381" s="31">
        <f>NB.Hour!H1381</f>
        <v>11338.2</v>
      </c>
      <c r="N1381" s="33">
        <f>NoSolar!H1381</f>
        <v>868.79243056000007</v>
      </c>
      <c r="O1381" s="33">
        <f>+NEM!P1381</f>
        <v>0</v>
      </c>
      <c r="P1381" s="33">
        <f>+NB.Hour!N1381</f>
        <v>128.88718671999993</v>
      </c>
      <c r="Q1381" s="22">
        <f>+SUM(N1381,MAX($E1381-20,0)*INDEX(Inputs!$F$24:$F$35,MATCH($D1381,Inputs!$B$24:$B$35,0)),MAX($F1381-20,0)*INDEX(Inputs!$G$24:$G$35,MATCH($D1381,Inputs!$B$24:$B$35,0)))</f>
        <v>1340.9254305600002</v>
      </c>
      <c r="R1381" s="22">
        <f>+SUM(O1381,MAX($E1381-20,0)*INDEX(Inputs!$F$24:$F$35,MATCH($D1381,Inputs!$B$24:$B$35,0)),MAX($F1381-20,0)*INDEX(Inputs!$G$24:$G$35,MATCH($D1381,Inputs!$B$24:$B$35,0)))</f>
        <v>472.13300000000004</v>
      </c>
      <c r="S1381" s="22">
        <f>+SUM(P1381,MAX($E1381-20,0)*INDEX(Inputs!$F$24:$F$35,MATCH($D1381,Inputs!$B$24:$B$35,0)),MAX($F1381-20,0)*INDEX(Inputs!$G$24:$G$35,MATCH($D1381,Inputs!$B$24:$B$35,0)))</f>
        <v>601.02018671999997</v>
      </c>
      <c r="U1381" s="19"/>
    </row>
    <row r="1382" spans="2:21" s="46" customFormat="1" x14ac:dyDescent="0.25">
      <c r="B1382" s="48" t="s">
        <v>213</v>
      </c>
      <c r="C1382" s="8">
        <v>2021</v>
      </c>
      <c r="D1382" s="37">
        <v>6</v>
      </c>
      <c r="E1382" s="49">
        <f>Data!J1382</f>
        <v>114</v>
      </c>
      <c r="F1382" s="49">
        <f>+Data!I1382</f>
        <v>93.9</v>
      </c>
      <c r="G1382" s="31">
        <f>+NEM!G1382</f>
        <v>-965.09999999999854</v>
      </c>
      <c r="H1382" s="31">
        <f>NoSolar!E1382</f>
        <v>17836.32</v>
      </c>
      <c r="I1382" s="31">
        <f>+NEM!M1382</f>
        <v>0</v>
      </c>
      <c r="J1382" s="31">
        <f>+NB.Hour!E1382</f>
        <v>9357.7800000000007</v>
      </c>
      <c r="K1382" s="67">
        <v>0</v>
      </c>
      <c r="L1382" s="31">
        <f>+-MIN(NEM!G1382,0)</f>
        <v>965.09999999999854</v>
      </c>
      <c r="M1382" s="31">
        <f>NB.Hour!H1382</f>
        <v>10322.879999999999</v>
      </c>
      <c r="N1382" s="33">
        <f>NoSolar!H1382</f>
        <v>981.98216511999999</v>
      </c>
      <c r="O1382" s="33">
        <f>+NEM!P1382</f>
        <v>0</v>
      </c>
      <c r="P1382" s="33">
        <f>+NB.Hour!N1382</f>
        <v>178.63351768000001</v>
      </c>
      <c r="Q1382" s="22">
        <f>+SUM(N1382,MAX($E1382-20,0)*INDEX(Inputs!$F$24:$F$35,MATCH($D1382,Inputs!$B$24:$B$35,0)),MAX($F1382-20,0)*INDEX(Inputs!$G$24:$G$35,MATCH($D1382,Inputs!$B$24:$B$35,0)))</f>
        <v>1526.63616512</v>
      </c>
      <c r="R1382" s="22">
        <f>+SUM(O1382,MAX($E1382-20,0)*INDEX(Inputs!$F$24:$F$35,MATCH($D1382,Inputs!$B$24:$B$35,0)),MAX($F1382-20,0)*INDEX(Inputs!$G$24:$G$35,MATCH($D1382,Inputs!$B$24:$B$35,0)))</f>
        <v>544.654</v>
      </c>
      <c r="S1382" s="22">
        <f>+SUM(P1382,MAX($E1382-20,0)*INDEX(Inputs!$F$24:$F$35,MATCH($D1382,Inputs!$B$24:$B$35,0)),MAX($F1382-20,0)*INDEX(Inputs!$G$24:$G$35,MATCH($D1382,Inputs!$B$24:$B$35,0)))</f>
        <v>723.28751768000006</v>
      </c>
      <c r="U1382" s="19"/>
    </row>
    <row r="1383" spans="2:21" s="46" customFormat="1" x14ac:dyDescent="0.25">
      <c r="B1383" s="48" t="s">
        <v>213</v>
      </c>
      <c r="C1383" s="8">
        <v>2021</v>
      </c>
      <c r="D1383" s="37">
        <v>7</v>
      </c>
      <c r="E1383" s="49">
        <f>Data!J1383</f>
        <v>114</v>
      </c>
      <c r="F1383" s="49">
        <f>+Data!I1383</f>
        <v>74.819999999999993</v>
      </c>
      <c r="G1383" s="31">
        <f>+NEM!G1383</f>
        <v>2594.8199999999997</v>
      </c>
      <c r="H1383" s="31">
        <f>NoSolar!E1383</f>
        <v>19077.72</v>
      </c>
      <c r="I1383" s="31">
        <f>+NEM!M1383</f>
        <v>620.34000000000015</v>
      </c>
      <c r="J1383" s="31">
        <f>+NB.Hour!E1383</f>
        <v>10356.06</v>
      </c>
      <c r="K1383" s="67">
        <v>0</v>
      </c>
      <c r="L1383" s="31">
        <f>+-MIN(NEM!G1383,0)</f>
        <v>0</v>
      </c>
      <c r="M1383" s="31">
        <f>NB.Hour!H1383</f>
        <v>7761.24</v>
      </c>
      <c r="N1383" s="33">
        <f>NoSolar!H1383</f>
        <v>1042.4582075200001</v>
      </c>
      <c r="O1383" s="33">
        <f>+NEM!P1383</f>
        <v>65.290785000000014</v>
      </c>
      <c r="P1383" s="33">
        <f>+NB.Hour!N1383</f>
        <v>324.12133455999992</v>
      </c>
      <c r="Q1383" s="22">
        <f>+SUM(N1383,MAX($E1383-20,0)*INDEX(Inputs!$F$24:$F$35,MATCH($D1383,Inputs!$B$24:$B$35,0)),MAX($F1383-20,0)*INDEX(Inputs!$G$24:$G$35,MATCH($D1383,Inputs!$B$24:$B$35,0)))</f>
        <v>1471.48740752</v>
      </c>
      <c r="R1383" s="22">
        <f>+SUM(O1383,MAX($E1383-20,0)*INDEX(Inputs!$F$24:$F$35,MATCH($D1383,Inputs!$B$24:$B$35,0)),MAX($F1383-20,0)*INDEX(Inputs!$G$24:$G$35,MATCH($D1383,Inputs!$B$24:$B$35,0)))</f>
        <v>494.31998499999997</v>
      </c>
      <c r="S1383" s="22">
        <f>+SUM(P1383,MAX($E1383-20,0)*INDEX(Inputs!$F$24:$F$35,MATCH($D1383,Inputs!$B$24:$B$35,0)),MAX($F1383-20,0)*INDEX(Inputs!$G$24:$G$35,MATCH($D1383,Inputs!$B$24:$B$35,0)))</f>
        <v>753.15053455999987</v>
      </c>
      <c r="U1383" s="19"/>
    </row>
    <row r="1384" spans="2:21" s="46" customFormat="1" x14ac:dyDescent="0.25">
      <c r="B1384" s="48" t="s">
        <v>213</v>
      </c>
      <c r="C1384" s="8">
        <v>2021</v>
      </c>
      <c r="D1384" s="37">
        <v>8</v>
      </c>
      <c r="E1384" s="49">
        <f>Data!J1384</f>
        <v>114</v>
      </c>
      <c r="F1384" s="49">
        <f>+Data!I1384</f>
        <v>157.56</v>
      </c>
      <c r="G1384" s="31">
        <f>+NEM!G1384</f>
        <v>643.02000000000044</v>
      </c>
      <c r="H1384" s="31">
        <f>NoSolar!E1384</f>
        <v>17189.16</v>
      </c>
      <c r="I1384" s="31">
        <f>+NEM!M1384</f>
        <v>643.02000000000044</v>
      </c>
      <c r="J1384" s="31">
        <f>+NB.Hour!E1384</f>
        <v>9568.86</v>
      </c>
      <c r="K1384" s="67">
        <v>0</v>
      </c>
      <c r="L1384" s="31">
        <f>+-MIN(NEM!G1384,0)</f>
        <v>0</v>
      </c>
      <c r="M1384" s="31">
        <f>NB.Hour!H1384</f>
        <v>8925.84</v>
      </c>
      <c r="N1384" s="33">
        <f>NoSolar!H1384</f>
        <v>950.45511856000007</v>
      </c>
      <c r="O1384" s="33">
        <f>+NEM!P1384</f>
        <v>67.677855000000037</v>
      </c>
      <c r="P1384" s="33">
        <f>+NB.Hour!N1384</f>
        <v>241.73857336000003</v>
      </c>
      <c r="Q1384" s="22">
        <f>+SUM(N1384,MAX($E1384-20,0)*INDEX(Inputs!$F$24:$F$35,MATCH($D1384,Inputs!$B$24:$B$35,0)),MAX($F1384-20,0)*INDEX(Inputs!$G$24:$G$35,MATCH($D1384,Inputs!$B$24:$B$35,0)))</f>
        <v>1880.8887185599999</v>
      </c>
      <c r="R1384" s="22">
        <f>+SUM(O1384,MAX($E1384-20,0)*INDEX(Inputs!$F$24:$F$35,MATCH($D1384,Inputs!$B$24:$B$35,0)),MAX($F1384-20,0)*INDEX(Inputs!$G$24:$G$35,MATCH($D1384,Inputs!$B$24:$B$35,0)))</f>
        <v>998.11145499999998</v>
      </c>
      <c r="S1384" s="22">
        <f>+SUM(P1384,MAX($E1384-20,0)*INDEX(Inputs!$F$24:$F$35,MATCH($D1384,Inputs!$B$24:$B$35,0)),MAX($F1384-20,0)*INDEX(Inputs!$G$24:$G$35,MATCH($D1384,Inputs!$B$24:$B$35,0)))</f>
        <v>1172.17217336</v>
      </c>
      <c r="U1384" s="19"/>
    </row>
    <row r="1385" spans="2:21" s="46" customFormat="1" x14ac:dyDescent="0.25">
      <c r="B1385" s="48" t="s">
        <v>213</v>
      </c>
      <c r="C1385" s="8">
        <v>2021</v>
      </c>
      <c r="D1385" s="37">
        <v>9</v>
      </c>
      <c r="E1385" s="49">
        <f>Data!J1385</f>
        <v>114</v>
      </c>
      <c r="F1385" s="49">
        <f>+Data!I1385</f>
        <v>33.78</v>
      </c>
      <c r="G1385" s="31">
        <f>+NEM!G1385</f>
        <v>-1058.6999999999989</v>
      </c>
      <c r="H1385" s="31">
        <f>NoSolar!E1385</f>
        <v>15385.56</v>
      </c>
      <c r="I1385" s="31">
        <f>+NEM!M1385</f>
        <v>0</v>
      </c>
      <c r="J1385" s="31">
        <f>+NB.Hour!E1385</f>
        <v>9137.8200000000015</v>
      </c>
      <c r="K1385" s="67">
        <v>0</v>
      </c>
      <c r="L1385" s="31">
        <f>+-MIN(NEM!G1385,0)</f>
        <v>1058.6999999999989</v>
      </c>
      <c r="M1385" s="31">
        <f>NB.Hour!H1385</f>
        <v>10196.52</v>
      </c>
      <c r="N1385" s="33">
        <f>NoSolar!H1385</f>
        <v>781.07220975999996</v>
      </c>
      <c r="O1385" s="33">
        <f>+NEM!P1385</f>
        <v>0</v>
      </c>
      <c r="P1385" s="33">
        <f>+NB.Hour!N1385</f>
        <v>119.41667152000008</v>
      </c>
      <c r="Q1385" s="22">
        <f>+SUM(N1385,MAX($E1385-20,0)*INDEX(Inputs!$F$24:$F$35,MATCH($D1385,Inputs!$B$24:$B$35,0)),MAX($F1385-20,0)*INDEX(Inputs!$G$24:$G$35,MATCH($D1385,Inputs!$B$24:$B$35,0)))</f>
        <v>939.21320976000004</v>
      </c>
      <c r="R1385" s="22">
        <f>+SUM(O1385,MAX($E1385-20,0)*INDEX(Inputs!$F$24:$F$35,MATCH($D1385,Inputs!$B$24:$B$35,0)),MAX($F1385-20,0)*INDEX(Inputs!$G$24:$G$35,MATCH($D1385,Inputs!$B$24:$B$35,0)))</f>
        <v>158.14100000000002</v>
      </c>
      <c r="S1385" s="22">
        <f>+SUM(P1385,MAX($E1385-20,0)*INDEX(Inputs!$F$24:$F$35,MATCH($D1385,Inputs!$B$24:$B$35,0)),MAX($F1385-20,0)*INDEX(Inputs!$G$24:$G$35,MATCH($D1385,Inputs!$B$24:$B$35,0)))</f>
        <v>277.5576715200001</v>
      </c>
      <c r="U1385" s="19"/>
    </row>
    <row r="1386" spans="2:21" s="46" customFormat="1" x14ac:dyDescent="0.25">
      <c r="B1386" s="48" t="s">
        <v>213</v>
      </c>
      <c r="C1386" s="8">
        <v>2021</v>
      </c>
      <c r="D1386" s="37">
        <v>10</v>
      </c>
      <c r="E1386" s="49">
        <f>Data!J1386</f>
        <v>114</v>
      </c>
      <c r="F1386" s="49">
        <f>+Data!I1386</f>
        <v>67.56</v>
      </c>
      <c r="G1386" s="31">
        <f>+NEM!G1386</f>
        <v>9167.8799999999992</v>
      </c>
      <c r="H1386" s="31">
        <f>NoSolar!E1386</f>
        <v>21112.98</v>
      </c>
      <c r="I1386" s="31">
        <f>+NEM!M1386</f>
        <v>8109.18</v>
      </c>
      <c r="J1386" s="31">
        <f>+NB.Hour!E1386</f>
        <v>15399.899999999989</v>
      </c>
      <c r="K1386" s="67">
        <v>0</v>
      </c>
      <c r="L1386" s="31">
        <f>+-MIN(NEM!G1386,0)</f>
        <v>0</v>
      </c>
      <c r="M1386" s="31">
        <f>NB.Hour!H1386</f>
        <v>6232.0199999999904</v>
      </c>
      <c r="N1386" s="33">
        <f>NoSolar!H1386</f>
        <v>1034.2012640799999</v>
      </c>
      <c r="O1386" s="33">
        <f>+NEM!P1386</f>
        <v>459.48531928</v>
      </c>
      <c r="P1386" s="33">
        <f>+NB.Hour!N1386</f>
        <v>546.07330419999982</v>
      </c>
      <c r="Q1386" s="22">
        <f>+SUM(N1386,MAX($E1386-20,0)*INDEX(Inputs!$F$24:$F$35,MATCH($D1386,Inputs!$B$24:$B$35,0)),MAX($F1386-20,0)*INDEX(Inputs!$G$24:$G$35,MATCH($D1386,Inputs!$B$24:$B$35,0)))</f>
        <v>1342.6632640799999</v>
      </c>
      <c r="R1386" s="22">
        <f>+SUM(O1386,MAX($E1386-20,0)*INDEX(Inputs!$F$24:$F$35,MATCH($D1386,Inputs!$B$24:$B$35,0)),MAX($F1386-20,0)*INDEX(Inputs!$G$24:$G$35,MATCH($D1386,Inputs!$B$24:$B$35,0)))</f>
        <v>767.9473192800001</v>
      </c>
      <c r="S1386" s="22">
        <f>+SUM(P1386,MAX($E1386-20,0)*INDEX(Inputs!$F$24:$F$35,MATCH($D1386,Inputs!$B$24:$B$35,0)),MAX($F1386-20,0)*INDEX(Inputs!$G$24:$G$35,MATCH($D1386,Inputs!$B$24:$B$35,0)))</f>
        <v>854.53530419999993</v>
      </c>
      <c r="U1386" s="19"/>
    </row>
    <row r="1387" spans="2:21" s="46" customFormat="1" x14ac:dyDescent="0.25">
      <c r="B1387" s="48" t="s">
        <v>213</v>
      </c>
      <c r="C1387" s="8">
        <v>2021</v>
      </c>
      <c r="D1387" s="37">
        <v>11</v>
      </c>
      <c r="E1387" s="49">
        <f>Data!J1387</f>
        <v>114</v>
      </c>
      <c r="F1387" s="49">
        <f>+Data!I1387</f>
        <v>89.7</v>
      </c>
      <c r="G1387" s="31">
        <f>+NEM!G1387</f>
        <v>24748.140000000003</v>
      </c>
      <c r="H1387" s="31">
        <f>NoSolar!E1387</f>
        <v>34251.660000000003</v>
      </c>
      <c r="I1387" s="31">
        <f>+NEM!M1387</f>
        <v>24748.140000000003</v>
      </c>
      <c r="J1387" s="31">
        <f>+NB.Hour!E1387</f>
        <v>27922.200000000004</v>
      </c>
      <c r="K1387" s="67">
        <v>0</v>
      </c>
      <c r="L1387" s="31">
        <f>+-MIN(NEM!G1387,0)</f>
        <v>0</v>
      </c>
      <c r="M1387" s="31">
        <f>NB.Hour!H1387</f>
        <v>3174.06</v>
      </c>
      <c r="N1387" s="33">
        <f>NoSolar!H1387</f>
        <v>1614.8783653600001</v>
      </c>
      <c r="O1387" s="33">
        <f>+NEM!P1387</f>
        <v>1194.8607954400002</v>
      </c>
      <c r="P1387" s="33">
        <f>+NB.Hour!N1387</f>
        <v>1215.1303426000002</v>
      </c>
      <c r="Q1387" s="22">
        <f>+SUM(N1387,MAX($E1387-20,0)*INDEX(Inputs!$F$24:$F$35,MATCH($D1387,Inputs!$B$24:$B$35,0)),MAX($F1387-20,0)*INDEX(Inputs!$G$24:$G$35,MATCH($D1387,Inputs!$B$24:$B$35,0)))</f>
        <v>2021.86336536</v>
      </c>
      <c r="R1387" s="22">
        <f>+SUM(O1387,MAX($E1387-20,0)*INDEX(Inputs!$F$24:$F$35,MATCH($D1387,Inputs!$B$24:$B$35,0)),MAX($F1387-20,0)*INDEX(Inputs!$G$24:$G$35,MATCH($D1387,Inputs!$B$24:$B$35,0)))</f>
        <v>1601.8457954400001</v>
      </c>
      <c r="S1387" s="22">
        <f>+SUM(P1387,MAX($E1387-20,0)*INDEX(Inputs!$F$24:$F$35,MATCH($D1387,Inputs!$B$24:$B$35,0)),MAX($F1387-20,0)*INDEX(Inputs!$G$24:$G$35,MATCH($D1387,Inputs!$B$24:$B$35,0)))</f>
        <v>1622.1153426000001</v>
      </c>
      <c r="U1387" s="19"/>
    </row>
    <row r="1388" spans="2:21" s="46" customFormat="1" x14ac:dyDescent="0.25">
      <c r="B1388" s="48" t="s">
        <v>213</v>
      </c>
      <c r="C1388" s="8">
        <v>2021</v>
      </c>
      <c r="D1388" s="37">
        <v>12</v>
      </c>
      <c r="E1388" s="49">
        <f>Data!J1388</f>
        <v>114</v>
      </c>
      <c r="F1388" s="49">
        <f>+Data!I1388</f>
        <v>114.24</v>
      </c>
      <c r="G1388" s="31">
        <f>+NEM!G1388</f>
        <v>48036.18</v>
      </c>
      <c r="H1388" s="31">
        <f>NoSolar!E1388</f>
        <v>53407.62</v>
      </c>
      <c r="I1388" s="31">
        <f>+NEM!M1388</f>
        <v>48036.18</v>
      </c>
      <c r="J1388" s="31">
        <f>+NB.Hour!E1388</f>
        <v>48697.68</v>
      </c>
      <c r="K1388" s="67">
        <v>0</v>
      </c>
      <c r="L1388" s="31">
        <f>+-MIN(NEM!G1388,0)</f>
        <v>0</v>
      </c>
      <c r="M1388" s="31">
        <f>NB.Hour!H1388</f>
        <v>661.5</v>
      </c>
      <c r="N1388" s="33">
        <f>NoSolar!H1388</f>
        <v>2461.4951735200002</v>
      </c>
      <c r="O1388" s="33">
        <f>+NEM!P1388</f>
        <v>2224.09901128</v>
      </c>
      <c r="P1388" s="33">
        <f>+NB.Hour!N1388</f>
        <v>2228.3233502799999</v>
      </c>
      <c r="Q1388" s="22">
        <f>+SUM(N1388,MAX($E1388-20,0)*INDEX(Inputs!$F$24:$F$35,MATCH($D1388,Inputs!$B$24:$B$35,0)),MAX($F1388-20,0)*INDEX(Inputs!$G$24:$G$35,MATCH($D1388,Inputs!$B$24:$B$35,0)))</f>
        <v>2977.6831735200003</v>
      </c>
      <c r="R1388" s="22">
        <f>+SUM(O1388,MAX($E1388-20,0)*INDEX(Inputs!$F$24:$F$35,MATCH($D1388,Inputs!$B$24:$B$35,0)),MAX($F1388-20,0)*INDEX(Inputs!$G$24:$G$35,MATCH($D1388,Inputs!$B$24:$B$35,0)))</f>
        <v>2740.2870112800001</v>
      </c>
      <c r="S1388" s="22">
        <f>+SUM(P1388,MAX($E1388-20,0)*INDEX(Inputs!$F$24:$F$35,MATCH($D1388,Inputs!$B$24:$B$35,0)),MAX($F1388-20,0)*INDEX(Inputs!$G$24:$G$35,MATCH($D1388,Inputs!$B$24:$B$35,0)))</f>
        <v>2744.51135028</v>
      </c>
      <c r="U1388" s="19"/>
    </row>
    <row r="1389" spans="2:21" s="46" customFormat="1" x14ac:dyDescent="0.25">
      <c r="B1389" s="48" t="s">
        <v>214</v>
      </c>
      <c r="C1389" s="8">
        <v>2021</v>
      </c>
      <c r="D1389" s="37">
        <v>1</v>
      </c>
      <c r="E1389" s="49">
        <f>Data!J1389</f>
        <v>19</v>
      </c>
      <c r="F1389" s="49">
        <f>+Data!I1389</f>
        <v>8.8064</v>
      </c>
      <c r="G1389" s="31">
        <f>+NEM!G1389</f>
        <v>2174.2714000000001</v>
      </c>
      <c r="H1389" s="31">
        <f>NoSolar!E1389</f>
        <v>2759.4234000000001</v>
      </c>
      <c r="I1389" s="31">
        <f>+NEM!M1389</f>
        <v>2174.2714000000001</v>
      </c>
      <c r="J1389" s="31">
        <f>+NB.Hour!E1389</f>
        <v>2239.4872999999998</v>
      </c>
      <c r="K1389" s="67">
        <v>0</v>
      </c>
      <c r="L1389" s="31">
        <f>+-MIN(NEM!G1389,0)</f>
        <v>0</v>
      </c>
      <c r="M1389" s="31">
        <f>NB.Hour!H1389</f>
        <v>65.215900000000005</v>
      </c>
      <c r="N1389" s="33">
        <f>NoSolar!H1389</f>
        <v>223.04747658640002</v>
      </c>
      <c r="O1389" s="33">
        <f>+NEM!P1389</f>
        <v>197.18609879440001</v>
      </c>
      <c r="P1389" s="33">
        <f>+NB.Hour!N1389</f>
        <v>197.60256753179999</v>
      </c>
      <c r="Q1389" s="22">
        <f>+SUM(N1389,MAX($E1389-20,0)*INDEX(Inputs!$F$24:$F$35,MATCH($D1389,Inputs!$B$24:$B$35,0)),MAX($F1389-20,0)*INDEX(Inputs!$G$24:$G$35,MATCH($D1389,Inputs!$B$24:$B$35,0)))</f>
        <v>223.04747658640002</v>
      </c>
      <c r="R1389" s="22">
        <f>+SUM(O1389,MAX($E1389-20,0)*INDEX(Inputs!$F$24:$F$35,MATCH($D1389,Inputs!$B$24:$B$35,0)),MAX($F1389-20,0)*INDEX(Inputs!$G$24:$G$35,MATCH($D1389,Inputs!$B$24:$B$35,0)))</f>
        <v>197.18609879440001</v>
      </c>
      <c r="S1389" s="22">
        <f>+SUM(P1389,MAX($E1389-20,0)*INDEX(Inputs!$F$24:$F$35,MATCH($D1389,Inputs!$B$24:$B$35,0)),MAX($F1389-20,0)*INDEX(Inputs!$G$24:$G$35,MATCH($D1389,Inputs!$B$24:$B$35,0)))</f>
        <v>197.60256753179999</v>
      </c>
      <c r="U1389" s="19"/>
    </row>
    <row r="1390" spans="2:21" s="46" customFormat="1" x14ac:dyDescent="0.25">
      <c r="B1390" s="48" t="s">
        <v>214</v>
      </c>
      <c r="C1390" s="8">
        <v>2021</v>
      </c>
      <c r="D1390" s="37">
        <v>2</v>
      </c>
      <c r="E1390" s="49">
        <f>Data!J1390</f>
        <v>19</v>
      </c>
      <c r="F1390" s="49">
        <f>+Data!I1390</f>
        <v>5.9391999999999996</v>
      </c>
      <c r="G1390" s="31">
        <f>+NEM!G1390</f>
        <v>935.05329999999992</v>
      </c>
      <c r="H1390" s="31">
        <f>NoSolar!E1390</f>
        <v>1587.7012</v>
      </c>
      <c r="I1390" s="31">
        <f>+NEM!M1390</f>
        <v>935.05329999999992</v>
      </c>
      <c r="J1390" s="31">
        <f>+NB.Hour!E1390</f>
        <v>1194.0063</v>
      </c>
      <c r="K1390" s="67">
        <v>0</v>
      </c>
      <c r="L1390" s="31">
        <f>+-MIN(NEM!G1390,0)</f>
        <v>0</v>
      </c>
      <c r="M1390" s="31">
        <f>NB.Hour!H1390</f>
        <v>258.95299999999997</v>
      </c>
      <c r="N1390" s="33">
        <f>NoSolar!H1390</f>
        <v>150.42198709039999</v>
      </c>
      <c r="O1390" s="33">
        <f>+NEM!P1390</f>
        <v>88.588819748600002</v>
      </c>
      <c r="P1390" s="33">
        <f>+NB.Hour!N1390</f>
        <v>103.33153194460002</v>
      </c>
      <c r="Q1390" s="22">
        <f>+SUM(N1390,MAX($E1390-20,0)*INDEX(Inputs!$F$24:$F$35,MATCH($D1390,Inputs!$B$24:$B$35,0)),MAX($F1390-20,0)*INDEX(Inputs!$G$24:$G$35,MATCH($D1390,Inputs!$B$24:$B$35,0)))</f>
        <v>150.42198709039999</v>
      </c>
      <c r="R1390" s="22">
        <f>+SUM(O1390,MAX($E1390-20,0)*INDEX(Inputs!$F$24:$F$35,MATCH($D1390,Inputs!$B$24:$B$35,0)),MAX($F1390-20,0)*INDEX(Inputs!$G$24:$G$35,MATCH($D1390,Inputs!$B$24:$B$35,0)))</f>
        <v>88.588819748600002</v>
      </c>
      <c r="S1390" s="22">
        <f>+SUM(P1390,MAX($E1390-20,0)*INDEX(Inputs!$F$24:$F$35,MATCH($D1390,Inputs!$B$24:$B$35,0)),MAX($F1390-20,0)*INDEX(Inputs!$G$24:$G$35,MATCH($D1390,Inputs!$B$24:$B$35,0)))</f>
        <v>103.33153194460002</v>
      </c>
      <c r="U1390" s="19"/>
    </row>
    <row r="1391" spans="2:21" s="46" customFormat="1" x14ac:dyDescent="0.25">
      <c r="B1391" s="48" t="s">
        <v>214</v>
      </c>
      <c r="C1391" s="8">
        <v>2021</v>
      </c>
      <c r="D1391" s="37">
        <v>3</v>
      </c>
      <c r="E1391" s="49">
        <f>Data!J1391</f>
        <v>19</v>
      </c>
      <c r="F1391" s="49">
        <f>+Data!I1391</f>
        <v>6.0824999999999996</v>
      </c>
      <c r="G1391" s="31">
        <f>+NEM!G1391</f>
        <v>79.779399999999896</v>
      </c>
      <c r="H1391" s="31">
        <f>NoSolar!E1391</f>
        <v>1555.1225999999999</v>
      </c>
      <c r="I1391" s="31">
        <f>+NEM!M1391</f>
        <v>79.779399999999896</v>
      </c>
      <c r="J1391" s="31">
        <f>+NB.Hour!E1391</f>
        <v>862.91739999999993</v>
      </c>
      <c r="K1391" s="67">
        <v>0</v>
      </c>
      <c r="L1391" s="31">
        <f>+-MIN(NEM!G1391,0)</f>
        <v>0</v>
      </c>
      <c r="M1391" s="31">
        <f>NB.Hour!H1391</f>
        <v>783.13800000000003</v>
      </c>
      <c r="N1391" s="33">
        <f>NoSolar!H1391</f>
        <v>147.33542536920001</v>
      </c>
      <c r="O1391" s="33">
        <f>+NEM!P1391</f>
        <v>7.5584599147999905</v>
      </c>
      <c r="P1391" s="33">
        <f>+NB.Hour!N1391</f>
        <v>52.144072530800003</v>
      </c>
      <c r="Q1391" s="22">
        <f>+SUM(N1391,MAX($E1391-20,0)*INDEX(Inputs!$F$24:$F$35,MATCH($D1391,Inputs!$B$24:$B$35,0)),MAX($F1391-20,0)*INDEX(Inputs!$G$24:$G$35,MATCH($D1391,Inputs!$B$24:$B$35,0)))</f>
        <v>147.33542536920001</v>
      </c>
      <c r="R1391" s="22">
        <f>+SUM(O1391,MAX($E1391-20,0)*INDEX(Inputs!$F$24:$F$35,MATCH($D1391,Inputs!$B$24:$B$35,0)),MAX($F1391-20,0)*INDEX(Inputs!$G$24:$G$35,MATCH($D1391,Inputs!$B$24:$B$35,0)))</f>
        <v>7.5584599147999905</v>
      </c>
      <c r="S1391" s="22">
        <f>+SUM(P1391,MAX($E1391-20,0)*INDEX(Inputs!$F$24:$F$35,MATCH($D1391,Inputs!$B$24:$B$35,0)),MAX($F1391-20,0)*INDEX(Inputs!$G$24:$G$35,MATCH($D1391,Inputs!$B$24:$B$35,0)))</f>
        <v>52.144072530800003</v>
      </c>
      <c r="U1391" s="19"/>
    </row>
    <row r="1392" spans="2:21" s="46" customFormat="1" x14ac:dyDescent="0.25">
      <c r="B1392" s="48" t="s">
        <v>214</v>
      </c>
      <c r="C1392" s="8">
        <v>2021</v>
      </c>
      <c r="D1392" s="37">
        <v>4</v>
      </c>
      <c r="E1392" s="49">
        <f>Data!J1392</f>
        <v>19</v>
      </c>
      <c r="F1392" s="49">
        <f>+Data!I1392</f>
        <v>5.6319999999999997</v>
      </c>
      <c r="G1392" s="31">
        <f>+NEM!G1392</f>
        <v>-187.90249999999992</v>
      </c>
      <c r="H1392" s="31">
        <f>NoSolar!E1392</f>
        <v>1562.7535</v>
      </c>
      <c r="I1392" s="31">
        <f>+NEM!M1392</f>
        <v>0</v>
      </c>
      <c r="J1392" s="31">
        <f>+NB.Hour!E1392</f>
        <v>877.476</v>
      </c>
      <c r="K1392" s="67">
        <v>0</v>
      </c>
      <c r="L1392" s="31">
        <f>+-MIN(NEM!G1392,0)</f>
        <v>187.90249999999992</v>
      </c>
      <c r="M1392" s="31">
        <f>NB.Hour!H1392</f>
        <v>1065.3785</v>
      </c>
      <c r="N1392" s="33">
        <f>NoSolar!H1392</f>
        <v>148.05839209700002</v>
      </c>
      <c r="O1392" s="33">
        <f>+NEM!P1392</f>
        <v>0</v>
      </c>
      <c r="P1392" s="33">
        <f>+NB.Hour!N1392</f>
        <v>42.851870106999996</v>
      </c>
      <c r="Q1392" s="22">
        <f>+SUM(N1392,MAX($E1392-20,0)*INDEX(Inputs!$F$24:$F$35,MATCH($D1392,Inputs!$B$24:$B$35,0)),MAX($F1392-20,0)*INDEX(Inputs!$G$24:$G$35,MATCH($D1392,Inputs!$B$24:$B$35,0)))</f>
        <v>148.05839209700002</v>
      </c>
      <c r="R1392" s="22">
        <f>+SUM(O1392,MAX($E1392-20,0)*INDEX(Inputs!$F$24:$F$35,MATCH($D1392,Inputs!$B$24:$B$35,0)),MAX($F1392-20,0)*INDEX(Inputs!$G$24:$G$35,MATCH($D1392,Inputs!$B$24:$B$35,0)))</f>
        <v>0</v>
      </c>
      <c r="S1392" s="22">
        <f>+SUM(P1392,MAX($E1392-20,0)*INDEX(Inputs!$F$24:$F$35,MATCH($D1392,Inputs!$B$24:$B$35,0)),MAX($F1392-20,0)*INDEX(Inputs!$G$24:$G$35,MATCH($D1392,Inputs!$B$24:$B$35,0)))</f>
        <v>42.851870106999996</v>
      </c>
      <c r="U1392" s="19"/>
    </row>
    <row r="1393" spans="2:21" s="46" customFormat="1" x14ac:dyDescent="0.25">
      <c r="B1393" s="48" t="s">
        <v>214</v>
      </c>
      <c r="C1393" s="8">
        <v>2021</v>
      </c>
      <c r="D1393" s="37">
        <v>5</v>
      </c>
      <c r="E1393" s="49">
        <f>Data!J1393</f>
        <v>19</v>
      </c>
      <c r="F1393" s="49">
        <f>+Data!I1393</f>
        <v>5.4885999999999999</v>
      </c>
      <c r="G1393" s="31">
        <f>+NEM!G1393</f>
        <v>-148.65860000000021</v>
      </c>
      <c r="H1393" s="31">
        <f>NoSolar!E1393</f>
        <v>1734.2213999999999</v>
      </c>
      <c r="I1393" s="31">
        <f>+NEM!M1393</f>
        <v>0</v>
      </c>
      <c r="J1393" s="31">
        <f>+NB.Hour!E1393</f>
        <v>857.5709999999998</v>
      </c>
      <c r="K1393" s="67">
        <v>0</v>
      </c>
      <c r="L1393" s="31">
        <f>+-MIN(NEM!G1393,0)</f>
        <v>148.65860000000021</v>
      </c>
      <c r="M1393" s="31">
        <f>NB.Hour!H1393</f>
        <v>1006.2296</v>
      </c>
      <c r="N1393" s="33">
        <f>NoSolar!H1393</f>
        <v>164.3036038788</v>
      </c>
      <c r="O1393" s="33">
        <f>+NEM!P1393</f>
        <v>0</v>
      </c>
      <c r="P1393" s="33">
        <f>+NB.Hour!N1393</f>
        <v>43.202450505999991</v>
      </c>
      <c r="Q1393" s="22">
        <f>+SUM(N1393,MAX($E1393-20,0)*INDEX(Inputs!$F$24:$F$35,MATCH($D1393,Inputs!$B$24:$B$35,0)),MAX($F1393-20,0)*INDEX(Inputs!$G$24:$G$35,MATCH($D1393,Inputs!$B$24:$B$35,0)))</f>
        <v>164.3036038788</v>
      </c>
      <c r="R1393" s="22">
        <f>+SUM(O1393,MAX($E1393-20,0)*INDEX(Inputs!$F$24:$F$35,MATCH($D1393,Inputs!$B$24:$B$35,0)),MAX($F1393-20,0)*INDEX(Inputs!$G$24:$G$35,MATCH($D1393,Inputs!$B$24:$B$35,0)))</f>
        <v>0</v>
      </c>
      <c r="S1393" s="22">
        <f>+SUM(P1393,MAX($E1393-20,0)*INDEX(Inputs!$F$24:$F$35,MATCH($D1393,Inputs!$B$24:$B$35,0)),MAX($F1393-20,0)*INDEX(Inputs!$G$24:$G$35,MATCH($D1393,Inputs!$B$24:$B$35,0)))</f>
        <v>43.202450505999991</v>
      </c>
      <c r="U1393" s="19"/>
    </row>
    <row r="1394" spans="2:21" s="46" customFormat="1" x14ac:dyDescent="0.25">
      <c r="B1394" s="48" t="s">
        <v>214</v>
      </c>
      <c r="C1394" s="8">
        <v>2021</v>
      </c>
      <c r="D1394" s="37">
        <v>6</v>
      </c>
      <c r="E1394" s="49">
        <f>Data!J1394</f>
        <v>19</v>
      </c>
      <c r="F1394" s="49">
        <f>+Data!I1394</f>
        <v>5.55</v>
      </c>
      <c r="G1394" s="31">
        <f>+NEM!G1394</f>
        <v>-543.3476999999998</v>
      </c>
      <c r="H1394" s="31">
        <f>NoSolar!E1394</f>
        <v>1549.8968</v>
      </c>
      <c r="I1394" s="31">
        <f>+NEM!M1394</f>
        <v>0</v>
      </c>
      <c r="J1394" s="31">
        <f>+NB.Hour!E1394</f>
        <v>729.69970000000001</v>
      </c>
      <c r="K1394" s="67">
        <v>0</v>
      </c>
      <c r="L1394" s="31">
        <f>+-MIN(NEM!G1394,0)</f>
        <v>543.3476999999998</v>
      </c>
      <c r="M1394" s="31">
        <f>NB.Hour!H1394</f>
        <v>1273.0473999999999</v>
      </c>
      <c r="N1394" s="33">
        <f>NoSolar!H1394</f>
        <v>163.1266382</v>
      </c>
      <c r="O1394" s="33">
        <f>+NEM!P1394</f>
        <v>0</v>
      </c>
      <c r="P1394" s="33">
        <f>+NB.Hour!N1394</f>
        <v>28.666971230999998</v>
      </c>
      <c r="Q1394" s="22">
        <f>+SUM(N1394,MAX($E1394-20,0)*INDEX(Inputs!$F$24:$F$35,MATCH($D1394,Inputs!$B$24:$B$35,0)),MAX($F1394-20,0)*INDEX(Inputs!$G$24:$G$35,MATCH($D1394,Inputs!$B$24:$B$35,0)))</f>
        <v>163.1266382</v>
      </c>
      <c r="R1394" s="22">
        <f>+SUM(O1394,MAX($E1394-20,0)*INDEX(Inputs!$F$24:$F$35,MATCH($D1394,Inputs!$B$24:$B$35,0)),MAX($F1394-20,0)*INDEX(Inputs!$G$24:$G$35,MATCH($D1394,Inputs!$B$24:$B$35,0)))</f>
        <v>0</v>
      </c>
      <c r="S1394" s="22">
        <f>+SUM(P1394,MAX($E1394-20,0)*INDEX(Inputs!$F$24:$F$35,MATCH($D1394,Inputs!$B$24:$B$35,0)),MAX($F1394-20,0)*INDEX(Inputs!$G$24:$G$35,MATCH($D1394,Inputs!$B$24:$B$35,0)))</f>
        <v>28.666971230999998</v>
      </c>
      <c r="U1394" s="19"/>
    </row>
    <row r="1395" spans="2:21" s="46" customFormat="1" x14ac:dyDescent="0.25">
      <c r="B1395" s="48" t="s">
        <v>214</v>
      </c>
      <c r="C1395" s="8">
        <v>2021</v>
      </c>
      <c r="D1395" s="37">
        <v>7</v>
      </c>
      <c r="E1395" s="49">
        <f>Data!J1395</f>
        <v>19</v>
      </c>
      <c r="F1395" s="49">
        <f>+Data!I1395</f>
        <v>7.2294</v>
      </c>
      <c r="G1395" s="31">
        <f>+NEM!G1395</f>
        <v>-166.82230000000004</v>
      </c>
      <c r="H1395" s="31">
        <f>NoSolar!E1395</f>
        <v>1616.8016</v>
      </c>
      <c r="I1395" s="31">
        <f>+NEM!M1395</f>
        <v>0</v>
      </c>
      <c r="J1395" s="31">
        <f>+NB.Hour!E1395</f>
        <v>806.76439999999991</v>
      </c>
      <c r="K1395" s="67">
        <v>0</v>
      </c>
      <c r="L1395" s="31">
        <f>+-MIN(NEM!G1395,0)</f>
        <v>166.82230000000004</v>
      </c>
      <c r="M1395" s="31">
        <f>NB.Hour!H1395</f>
        <v>973.58669999999995</v>
      </c>
      <c r="N1395" s="33">
        <f>NoSolar!H1395</f>
        <v>170.16836839999999</v>
      </c>
      <c r="O1395" s="33">
        <f>+NEM!P1395</f>
        <v>0</v>
      </c>
      <c r="P1395" s="33">
        <f>+NB.Hour!N1395</f>
        <v>48.100639972999993</v>
      </c>
      <c r="Q1395" s="22">
        <f>+SUM(N1395,MAX($E1395-20,0)*INDEX(Inputs!$F$24:$F$35,MATCH($D1395,Inputs!$B$24:$B$35,0)),MAX($F1395-20,0)*INDEX(Inputs!$G$24:$G$35,MATCH($D1395,Inputs!$B$24:$B$35,0)))</f>
        <v>170.16836839999999</v>
      </c>
      <c r="R1395" s="22">
        <f>+SUM(O1395,MAX($E1395-20,0)*INDEX(Inputs!$F$24:$F$35,MATCH($D1395,Inputs!$B$24:$B$35,0)),MAX($F1395-20,0)*INDEX(Inputs!$G$24:$G$35,MATCH($D1395,Inputs!$B$24:$B$35,0)))</f>
        <v>0</v>
      </c>
      <c r="S1395" s="22">
        <f>+SUM(P1395,MAX($E1395-20,0)*INDEX(Inputs!$F$24:$F$35,MATCH($D1395,Inputs!$B$24:$B$35,0)),MAX($F1395-20,0)*INDEX(Inputs!$G$24:$G$35,MATCH($D1395,Inputs!$B$24:$B$35,0)))</f>
        <v>48.100639972999993</v>
      </c>
      <c r="U1395" s="19"/>
    </row>
    <row r="1396" spans="2:21" s="46" customFormat="1" x14ac:dyDescent="0.25">
      <c r="B1396" s="48" t="s">
        <v>214</v>
      </c>
      <c r="C1396" s="8">
        <v>2021</v>
      </c>
      <c r="D1396" s="37">
        <v>8</v>
      </c>
      <c r="E1396" s="49">
        <f>Data!J1396</f>
        <v>19</v>
      </c>
      <c r="F1396" s="49">
        <f>+Data!I1396</f>
        <v>18.621700000000001</v>
      </c>
      <c r="G1396" s="31">
        <f>+NEM!G1396</f>
        <v>232.52639999999997</v>
      </c>
      <c r="H1396" s="31">
        <f>NoSolar!E1396</f>
        <v>1925.0224000000001</v>
      </c>
      <c r="I1396" s="31">
        <f>+NEM!M1396</f>
        <v>0</v>
      </c>
      <c r="J1396" s="31">
        <f>+NB.Hour!E1396</f>
        <v>1090.2466999999999</v>
      </c>
      <c r="K1396" s="67">
        <v>0</v>
      </c>
      <c r="L1396" s="31">
        <f>+-MIN(NEM!G1396,0)</f>
        <v>0</v>
      </c>
      <c r="M1396" s="31">
        <f>NB.Hour!H1396</f>
        <v>857.72029999999995</v>
      </c>
      <c r="N1396" s="33">
        <f>NoSolar!H1396</f>
        <v>202.6086076</v>
      </c>
      <c r="O1396" s="33">
        <f>+NEM!P1396</f>
        <v>0</v>
      </c>
      <c r="P1396" s="33">
        <f>+NB.Hour!N1396</f>
        <v>82.318060631999998</v>
      </c>
      <c r="Q1396" s="22">
        <f>+SUM(N1396,MAX($E1396-20,0)*INDEX(Inputs!$F$24:$F$35,MATCH($D1396,Inputs!$B$24:$B$35,0)),MAX($F1396-20,0)*INDEX(Inputs!$G$24:$G$35,MATCH($D1396,Inputs!$B$24:$B$35,0)))</f>
        <v>202.6086076</v>
      </c>
      <c r="R1396" s="22">
        <f>+SUM(O1396,MAX($E1396-20,0)*INDEX(Inputs!$F$24:$F$35,MATCH($D1396,Inputs!$B$24:$B$35,0)),MAX($F1396-20,0)*INDEX(Inputs!$G$24:$G$35,MATCH($D1396,Inputs!$B$24:$B$35,0)))</f>
        <v>0</v>
      </c>
      <c r="S1396" s="22">
        <f>+SUM(P1396,MAX($E1396-20,0)*INDEX(Inputs!$F$24:$F$35,MATCH($D1396,Inputs!$B$24:$B$35,0)),MAX($F1396-20,0)*INDEX(Inputs!$G$24:$G$35,MATCH($D1396,Inputs!$B$24:$B$35,0)))</f>
        <v>82.318060631999998</v>
      </c>
      <c r="U1396" s="19"/>
    </row>
    <row r="1397" spans="2:21" s="46" customFormat="1" x14ac:dyDescent="0.25">
      <c r="B1397" s="48" t="s">
        <v>214</v>
      </c>
      <c r="C1397" s="8">
        <v>2021</v>
      </c>
      <c r="D1397" s="37">
        <v>9</v>
      </c>
      <c r="E1397" s="49">
        <f>Data!J1397</f>
        <v>20</v>
      </c>
      <c r="F1397" s="49">
        <f>+Data!I1397</f>
        <v>21.9955</v>
      </c>
      <c r="G1397" s="31">
        <f>+NEM!G1397</f>
        <v>5479.5101999999997</v>
      </c>
      <c r="H1397" s="31">
        <f>NoSolar!E1397</f>
        <v>6862.1661999999997</v>
      </c>
      <c r="I1397" s="31">
        <f>+NEM!M1397</f>
        <v>4665.3054999999995</v>
      </c>
      <c r="J1397" s="31">
        <f>+NB.Hour!E1397</f>
        <v>5649.5927999999994</v>
      </c>
      <c r="K1397" s="67">
        <v>0</v>
      </c>
      <c r="L1397" s="31">
        <f>+-MIN(NEM!G1397,0)</f>
        <v>0</v>
      </c>
      <c r="M1397" s="31">
        <f>NB.Hour!H1397</f>
        <v>170.08260000000001</v>
      </c>
      <c r="N1397" s="33">
        <f>NoSolar!H1397</f>
        <v>404.37229737519999</v>
      </c>
      <c r="O1397" s="33">
        <f>+NEM!P1397</f>
        <v>307.27984187799996</v>
      </c>
      <c r="P1397" s="33">
        <f>+NB.Hour!N1397</f>
        <v>344.35058028279997</v>
      </c>
      <c r="Q1397" s="22">
        <f>+SUM(N1397,MAX($E1397-20,0)*INDEX(Inputs!$F$24:$F$35,MATCH($D1397,Inputs!$B$24:$B$35,0)),MAX($F1397-20,0)*INDEX(Inputs!$G$24:$G$35,MATCH($D1397,Inputs!$B$24:$B$35,0)))</f>
        <v>413.25227237519999</v>
      </c>
      <c r="R1397" s="22">
        <f>+SUM(O1397,MAX($E1397-20,0)*INDEX(Inputs!$F$24:$F$35,MATCH($D1397,Inputs!$B$24:$B$35,0)),MAX($F1397-20,0)*INDEX(Inputs!$G$24:$G$35,MATCH($D1397,Inputs!$B$24:$B$35,0)))</f>
        <v>316.15981687799996</v>
      </c>
      <c r="S1397" s="22">
        <f>+SUM(P1397,MAX($E1397-20,0)*INDEX(Inputs!$F$24:$F$35,MATCH($D1397,Inputs!$B$24:$B$35,0)),MAX($F1397-20,0)*INDEX(Inputs!$G$24:$G$35,MATCH($D1397,Inputs!$B$24:$B$35,0)))</f>
        <v>353.23055528279997</v>
      </c>
      <c r="U1397" s="19"/>
    </row>
    <row r="1398" spans="2:21" s="46" customFormat="1" x14ac:dyDescent="0.25">
      <c r="B1398" s="48" t="s">
        <v>214</v>
      </c>
      <c r="C1398" s="8">
        <v>2021</v>
      </c>
      <c r="D1398" s="37">
        <v>10</v>
      </c>
      <c r="E1398" s="49">
        <f>Data!J1398</f>
        <v>23</v>
      </c>
      <c r="F1398" s="49">
        <f>+Data!I1398</f>
        <v>22.7942</v>
      </c>
      <c r="G1398" s="31">
        <f>+NEM!G1398</f>
        <v>541.41759999999999</v>
      </c>
      <c r="H1398" s="31">
        <f>NoSolar!E1398</f>
        <v>1504.1795999999999</v>
      </c>
      <c r="I1398" s="31">
        <f>+NEM!M1398</f>
        <v>541.41759999999999</v>
      </c>
      <c r="J1398" s="31">
        <f>+NB.Hour!E1398</f>
        <v>1019.7511</v>
      </c>
      <c r="K1398" s="67">
        <v>0</v>
      </c>
      <c r="L1398" s="31">
        <f>+-MIN(NEM!G1398,0)</f>
        <v>0</v>
      </c>
      <c r="M1398" s="31">
        <f>NB.Hour!H1398</f>
        <v>478.33350000000002</v>
      </c>
      <c r="N1398" s="33">
        <f>NoSolar!H1398</f>
        <v>142.50898366320001</v>
      </c>
      <c r="O1398" s="33">
        <f>+NEM!P1398</f>
        <v>51.294986259200002</v>
      </c>
      <c r="P1398" s="33">
        <f>+NB.Hour!N1398</f>
        <v>78.52746908120001</v>
      </c>
      <c r="Q1398" s="22">
        <f>+SUM(N1398,MAX($E1398-20,0)*INDEX(Inputs!$F$24:$F$35,MATCH($D1398,Inputs!$B$24:$B$35,0)),MAX($F1398-20,0)*INDEX(Inputs!$G$24:$G$35,MATCH($D1398,Inputs!$B$24:$B$35,0)))</f>
        <v>158.03317366320002</v>
      </c>
      <c r="R1398" s="22">
        <f>+SUM(O1398,MAX($E1398-20,0)*INDEX(Inputs!$F$24:$F$35,MATCH($D1398,Inputs!$B$24:$B$35,0)),MAX($F1398-20,0)*INDEX(Inputs!$G$24:$G$35,MATCH($D1398,Inputs!$B$24:$B$35,0)))</f>
        <v>66.819176259200006</v>
      </c>
      <c r="S1398" s="22">
        <f>+SUM(P1398,MAX($E1398-20,0)*INDEX(Inputs!$F$24:$F$35,MATCH($D1398,Inputs!$B$24:$B$35,0)),MAX($F1398-20,0)*INDEX(Inputs!$G$24:$G$35,MATCH($D1398,Inputs!$B$24:$B$35,0)))</f>
        <v>94.051659081200015</v>
      </c>
      <c r="U1398" s="19"/>
    </row>
    <row r="1399" spans="2:21" s="46" customFormat="1" x14ac:dyDescent="0.25">
      <c r="B1399" s="48" t="s">
        <v>214</v>
      </c>
      <c r="C1399" s="8">
        <v>2021</v>
      </c>
      <c r="D1399" s="37">
        <v>11</v>
      </c>
      <c r="E1399" s="49">
        <f>Data!J1399</f>
        <v>23</v>
      </c>
      <c r="F1399" s="49">
        <f>+Data!I1399</f>
        <v>4.3621999999999996</v>
      </c>
      <c r="G1399" s="31">
        <f>+NEM!G1399</f>
        <v>450.42149999999992</v>
      </c>
      <c r="H1399" s="31">
        <f>NoSolar!E1399</f>
        <v>1090.1434999999999</v>
      </c>
      <c r="I1399" s="31">
        <f>+NEM!M1399</f>
        <v>450.42149999999992</v>
      </c>
      <c r="J1399" s="31">
        <f>+NB.Hour!E1399</f>
        <v>757.89949999999999</v>
      </c>
      <c r="K1399" s="67">
        <v>0</v>
      </c>
      <c r="L1399" s="31">
        <f>+-MIN(NEM!G1399,0)</f>
        <v>0</v>
      </c>
      <c r="M1399" s="31">
        <f>NB.Hour!H1399</f>
        <v>307.47800000000001</v>
      </c>
      <c r="N1399" s="33">
        <f>NoSolar!H1399</f>
        <v>103.282375477</v>
      </c>
      <c r="O1399" s="33">
        <f>+NEM!P1399</f>
        <v>42.673833752999997</v>
      </c>
      <c r="P1399" s="33">
        <f>+NB.Hour!N1399</f>
        <v>60.179171249000007</v>
      </c>
      <c r="Q1399" s="22">
        <f>+SUM(N1399,MAX($E1399-20,0)*INDEX(Inputs!$F$24:$F$35,MATCH($D1399,Inputs!$B$24:$B$35,0)),MAX($F1399-20,0)*INDEX(Inputs!$G$24:$G$35,MATCH($D1399,Inputs!$B$24:$B$35,0)))</f>
        <v>106.37237547700001</v>
      </c>
      <c r="R1399" s="22">
        <f>+SUM(O1399,MAX($E1399-20,0)*INDEX(Inputs!$F$24:$F$35,MATCH($D1399,Inputs!$B$24:$B$35,0)),MAX($F1399-20,0)*INDEX(Inputs!$G$24:$G$35,MATCH($D1399,Inputs!$B$24:$B$35,0)))</f>
        <v>45.763833753</v>
      </c>
      <c r="S1399" s="22">
        <f>+SUM(P1399,MAX($E1399-20,0)*INDEX(Inputs!$F$24:$F$35,MATCH($D1399,Inputs!$B$24:$B$35,0)),MAX($F1399-20,0)*INDEX(Inputs!$G$24:$G$35,MATCH($D1399,Inputs!$B$24:$B$35,0)))</f>
        <v>63.26917124900001</v>
      </c>
      <c r="U1399" s="19"/>
    </row>
    <row r="1400" spans="2:21" s="46" customFormat="1" x14ac:dyDescent="0.25">
      <c r="B1400" s="48" t="s">
        <v>214</v>
      </c>
      <c r="C1400" s="8">
        <v>2021</v>
      </c>
      <c r="D1400" s="37">
        <v>12</v>
      </c>
      <c r="E1400" s="49">
        <f>Data!J1400</f>
        <v>23</v>
      </c>
      <c r="F1400" s="49">
        <f>+Data!I1400</f>
        <v>3.6248999999999998</v>
      </c>
      <c r="G1400" s="31">
        <f>+NEM!G1400</f>
        <v>1001.0531000000001</v>
      </c>
      <c r="H1400" s="31">
        <f>NoSolar!E1400</f>
        <v>1351.3891000000001</v>
      </c>
      <c r="I1400" s="31">
        <f>+NEM!M1400</f>
        <v>1001.0531000000001</v>
      </c>
      <c r="J1400" s="31">
        <f>+NB.Hour!E1400</f>
        <v>1098.3127999999999</v>
      </c>
      <c r="K1400" s="67">
        <v>0</v>
      </c>
      <c r="L1400" s="31">
        <f>+-MIN(NEM!G1400,0)</f>
        <v>0</v>
      </c>
      <c r="M1400" s="31">
        <f>NB.Hour!H1400</f>
        <v>97.259699999999995</v>
      </c>
      <c r="N1400" s="33">
        <f>NoSolar!H1400</f>
        <v>128.03330611220002</v>
      </c>
      <c r="O1400" s="33">
        <f>+NEM!P1400</f>
        <v>94.841772800200019</v>
      </c>
      <c r="P1400" s="33">
        <f>+NB.Hour!N1400</f>
        <v>100.3789620406</v>
      </c>
      <c r="Q1400" s="22">
        <f>+SUM(N1400,MAX($E1400-20,0)*INDEX(Inputs!$F$24:$F$35,MATCH($D1400,Inputs!$B$24:$B$35,0)),MAX($F1400-20,0)*INDEX(Inputs!$G$24:$G$35,MATCH($D1400,Inputs!$B$24:$B$35,0)))</f>
        <v>131.12330611220003</v>
      </c>
      <c r="R1400" s="22">
        <f>+SUM(O1400,MAX($E1400-20,0)*INDEX(Inputs!$F$24:$F$35,MATCH($D1400,Inputs!$B$24:$B$35,0)),MAX($F1400-20,0)*INDEX(Inputs!$G$24:$G$35,MATCH($D1400,Inputs!$B$24:$B$35,0)))</f>
        <v>97.931772800200022</v>
      </c>
      <c r="S1400" s="22">
        <f>+SUM(P1400,MAX($E1400-20,0)*INDEX(Inputs!$F$24:$F$35,MATCH($D1400,Inputs!$B$24:$B$35,0)),MAX($F1400-20,0)*INDEX(Inputs!$G$24:$G$35,MATCH($D1400,Inputs!$B$24:$B$35,0)))</f>
        <v>103.4689620406</v>
      </c>
      <c r="U1400" s="19"/>
    </row>
    <row r="1401" spans="2:21" s="46" customFormat="1" x14ac:dyDescent="0.25">
      <c r="B1401" s="48" t="s">
        <v>215</v>
      </c>
      <c r="C1401" s="8">
        <v>2021</v>
      </c>
      <c r="D1401" s="37">
        <v>1</v>
      </c>
      <c r="E1401" s="49">
        <f>Data!J1401</f>
        <v>23</v>
      </c>
      <c r="F1401" s="49">
        <f>+Data!I1401</f>
        <v>20.864000000000001</v>
      </c>
      <c r="G1401" s="31">
        <f>+NEM!G1401</f>
        <v>8330.2159999999985</v>
      </c>
      <c r="H1401" s="31">
        <f>NoSolar!E1401</f>
        <v>8547.8799999999992</v>
      </c>
      <c r="I1401" s="31">
        <f>+NEM!M1401</f>
        <v>8330.2159999999985</v>
      </c>
      <c r="J1401" s="31">
        <f>+NB.Hour!E1401</f>
        <v>8330.2160000000003</v>
      </c>
      <c r="K1401" s="67">
        <v>0</v>
      </c>
      <c r="L1401" s="31">
        <f>+-MIN(NEM!G1401,0)</f>
        <v>0</v>
      </c>
      <c r="M1401" s="31">
        <f>NB.Hour!H1401</f>
        <v>0</v>
      </c>
      <c r="N1401" s="33">
        <f>NoSolar!H1401</f>
        <v>478.87410447999991</v>
      </c>
      <c r="O1401" s="33">
        <f>+NEM!P1401</f>
        <v>469.25422633599999</v>
      </c>
      <c r="P1401" s="33">
        <f>+NB.Hour!N1401</f>
        <v>469.25422633599999</v>
      </c>
      <c r="Q1401" s="22">
        <f>+SUM(N1401,MAX($E1401-20,0)*INDEX(Inputs!$F$24:$F$35,MATCH($D1401,Inputs!$B$24:$B$35,0)),MAX($F1401-20,0)*INDEX(Inputs!$G$24:$G$35,MATCH($D1401,Inputs!$B$24:$B$35,0)))</f>
        <v>485.80890447999991</v>
      </c>
      <c r="R1401" s="22">
        <f>+SUM(O1401,MAX($E1401-20,0)*INDEX(Inputs!$F$24:$F$35,MATCH($D1401,Inputs!$B$24:$B$35,0)),MAX($F1401-20,0)*INDEX(Inputs!$G$24:$G$35,MATCH($D1401,Inputs!$B$24:$B$35,0)))</f>
        <v>476.18902633599998</v>
      </c>
      <c r="S1401" s="22">
        <f>+SUM(P1401,MAX($E1401-20,0)*INDEX(Inputs!$F$24:$F$35,MATCH($D1401,Inputs!$B$24:$B$35,0)),MAX($F1401-20,0)*INDEX(Inputs!$G$24:$G$35,MATCH($D1401,Inputs!$B$24:$B$35,0)))</f>
        <v>476.18902633599998</v>
      </c>
      <c r="U1401" s="19"/>
    </row>
    <row r="1402" spans="2:21" s="46" customFormat="1" x14ac:dyDescent="0.25">
      <c r="B1402" s="48" t="s">
        <v>215</v>
      </c>
      <c r="C1402" s="8">
        <v>2021</v>
      </c>
      <c r="D1402" s="37">
        <v>2</v>
      </c>
      <c r="E1402" s="49">
        <f>Data!J1402</f>
        <v>24</v>
      </c>
      <c r="F1402" s="49">
        <f>+Data!I1402</f>
        <v>23.936</v>
      </c>
      <c r="G1402" s="31">
        <f>+NEM!G1402</f>
        <v>7886.3679999999995</v>
      </c>
      <c r="H1402" s="31">
        <f>NoSolar!E1402</f>
        <v>8196.64</v>
      </c>
      <c r="I1402" s="31">
        <f>+NEM!M1402</f>
        <v>7886.3679999999995</v>
      </c>
      <c r="J1402" s="31">
        <f>+NB.Hour!E1402</f>
        <v>7886.3680000000004</v>
      </c>
      <c r="K1402" s="67">
        <v>0</v>
      </c>
      <c r="L1402" s="31">
        <f>+-MIN(NEM!G1402,0)</f>
        <v>0</v>
      </c>
      <c r="M1402" s="31">
        <f>NB.Hour!H1402</f>
        <v>0</v>
      </c>
      <c r="N1402" s="33">
        <f>NoSolar!H1402</f>
        <v>463.35070143999997</v>
      </c>
      <c r="O1402" s="33">
        <f>+NEM!P1402</f>
        <v>449.63792012800002</v>
      </c>
      <c r="P1402" s="33">
        <f>+NB.Hour!N1402</f>
        <v>449.63792012800002</v>
      </c>
      <c r="Q1402" s="22">
        <f>+SUM(N1402,MAX($E1402-20,0)*INDEX(Inputs!$F$24:$F$35,MATCH($D1402,Inputs!$B$24:$B$35,0)),MAX($F1402-20,0)*INDEX(Inputs!$G$24:$G$35,MATCH($D1402,Inputs!$B$24:$B$35,0)))</f>
        <v>484.98590143999996</v>
      </c>
      <c r="R1402" s="22">
        <f>+SUM(O1402,MAX($E1402-20,0)*INDEX(Inputs!$F$24:$F$35,MATCH($D1402,Inputs!$B$24:$B$35,0)),MAX($F1402-20,0)*INDEX(Inputs!$G$24:$G$35,MATCH($D1402,Inputs!$B$24:$B$35,0)))</f>
        <v>471.27312012800002</v>
      </c>
      <c r="S1402" s="22">
        <f>+SUM(P1402,MAX($E1402-20,0)*INDEX(Inputs!$F$24:$F$35,MATCH($D1402,Inputs!$B$24:$B$35,0)),MAX($F1402-20,0)*INDEX(Inputs!$G$24:$G$35,MATCH($D1402,Inputs!$B$24:$B$35,0)))</f>
        <v>471.27312012800002</v>
      </c>
      <c r="U1402" s="19"/>
    </row>
    <row r="1403" spans="2:21" s="46" customFormat="1" x14ac:dyDescent="0.25">
      <c r="B1403" s="48" t="s">
        <v>215</v>
      </c>
      <c r="C1403" s="8">
        <v>2021</v>
      </c>
      <c r="D1403" s="37">
        <v>3</v>
      </c>
      <c r="E1403" s="49">
        <f>Data!J1403</f>
        <v>27</v>
      </c>
      <c r="F1403" s="49">
        <f>+Data!I1403</f>
        <v>21.504000000000001</v>
      </c>
      <c r="G1403" s="31">
        <f>+NEM!G1403</f>
        <v>6283.616</v>
      </c>
      <c r="H1403" s="31">
        <f>NoSolar!E1403</f>
        <v>8293.6</v>
      </c>
      <c r="I1403" s="31">
        <f>+NEM!M1403</f>
        <v>6283.616</v>
      </c>
      <c r="J1403" s="31">
        <f>+NB.Hour!E1403</f>
        <v>6454.1760000000004</v>
      </c>
      <c r="K1403" s="67">
        <v>0</v>
      </c>
      <c r="L1403" s="31">
        <f>+-MIN(NEM!G1403,0)</f>
        <v>0</v>
      </c>
      <c r="M1403" s="31">
        <f>NB.Hour!H1403</f>
        <v>170.56</v>
      </c>
      <c r="N1403" s="33">
        <f>NoSolar!H1403</f>
        <v>467.63594560000001</v>
      </c>
      <c r="O1403" s="33">
        <f>+NEM!P1403</f>
        <v>378.80269273600004</v>
      </c>
      <c r="P1403" s="33">
        <f>+NB.Hour!N1403</f>
        <v>379.89188889600001</v>
      </c>
      <c r="Q1403" s="22">
        <f>+SUM(N1403,MAX($E1403-20,0)*INDEX(Inputs!$F$24:$F$35,MATCH($D1403,Inputs!$B$24:$B$35,0)),MAX($F1403-20,0)*INDEX(Inputs!$G$24:$G$35,MATCH($D1403,Inputs!$B$24:$B$35,0)))</f>
        <v>481.53874560000003</v>
      </c>
      <c r="R1403" s="22">
        <f>+SUM(O1403,MAX($E1403-20,0)*INDEX(Inputs!$F$24:$F$35,MATCH($D1403,Inputs!$B$24:$B$35,0)),MAX($F1403-20,0)*INDEX(Inputs!$G$24:$G$35,MATCH($D1403,Inputs!$B$24:$B$35,0)))</f>
        <v>392.70549273600005</v>
      </c>
      <c r="S1403" s="22">
        <f>+SUM(P1403,MAX($E1403-20,0)*INDEX(Inputs!$F$24:$F$35,MATCH($D1403,Inputs!$B$24:$B$35,0)),MAX($F1403-20,0)*INDEX(Inputs!$G$24:$G$35,MATCH($D1403,Inputs!$B$24:$B$35,0)))</f>
        <v>393.79468889600003</v>
      </c>
      <c r="U1403" s="19"/>
    </row>
    <row r="1404" spans="2:21" s="46" customFormat="1" x14ac:dyDescent="0.25">
      <c r="B1404" s="48" t="s">
        <v>215</v>
      </c>
      <c r="C1404" s="8">
        <v>2021</v>
      </c>
      <c r="D1404" s="37">
        <v>4</v>
      </c>
      <c r="E1404" s="49">
        <f>Data!J1404</f>
        <v>28</v>
      </c>
      <c r="F1404" s="49">
        <f>+Data!I1404</f>
        <v>15.744</v>
      </c>
      <c r="G1404" s="31">
        <f>+NEM!G1404</f>
        <v>2269.3038000000001</v>
      </c>
      <c r="H1404" s="31">
        <f>NoSolar!E1404</f>
        <v>5939.5118000000002</v>
      </c>
      <c r="I1404" s="31">
        <f>+NEM!M1404</f>
        <v>2269.3038000000001</v>
      </c>
      <c r="J1404" s="31">
        <f>+NB.Hour!E1404</f>
        <v>3572.4078</v>
      </c>
      <c r="K1404" s="67">
        <v>0</v>
      </c>
      <c r="L1404" s="31">
        <f>+-MIN(NEM!G1404,0)</f>
        <v>0</v>
      </c>
      <c r="M1404" s="31">
        <f>NB.Hour!H1404</f>
        <v>1303.104</v>
      </c>
      <c r="N1404" s="33">
        <f>NoSolar!H1404</f>
        <v>363.59466351280003</v>
      </c>
      <c r="O1404" s="33">
        <f>+NEM!P1404</f>
        <v>201.38615074480001</v>
      </c>
      <c r="P1404" s="33">
        <f>+NB.Hour!N1404</f>
        <v>209.70777288879998</v>
      </c>
      <c r="Q1404" s="22">
        <f>+SUM(N1404,MAX($E1404-20,0)*INDEX(Inputs!$F$24:$F$35,MATCH($D1404,Inputs!$B$24:$B$35,0)),MAX($F1404-20,0)*INDEX(Inputs!$G$24:$G$35,MATCH($D1404,Inputs!$B$24:$B$35,0)))</f>
        <v>371.83466351280003</v>
      </c>
      <c r="R1404" s="22">
        <f>+SUM(O1404,MAX($E1404-20,0)*INDEX(Inputs!$F$24:$F$35,MATCH($D1404,Inputs!$B$24:$B$35,0)),MAX($F1404-20,0)*INDEX(Inputs!$G$24:$G$35,MATCH($D1404,Inputs!$B$24:$B$35,0)))</f>
        <v>209.62615074480001</v>
      </c>
      <c r="S1404" s="22">
        <f>+SUM(P1404,MAX($E1404-20,0)*INDEX(Inputs!$F$24:$F$35,MATCH($D1404,Inputs!$B$24:$B$35,0)),MAX($F1404-20,0)*INDEX(Inputs!$G$24:$G$35,MATCH($D1404,Inputs!$B$24:$B$35,0)))</f>
        <v>217.94777288879999</v>
      </c>
      <c r="U1404" s="19"/>
    </row>
    <row r="1405" spans="2:21" s="46" customFormat="1" x14ac:dyDescent="0.25">
      <c r="B1405" s="48" t="s">
        <v>215</v>
      </c>
      <c r="C1405" s="8">
        <v>2021</v>
      </c>
      <c r="D1405" s="37">
        <v>5</v>
      </c>
      <c r="E1405" s="49">
        <f>Data!J1405</f>
        <v>28</v>
      </c>
      <c r="F1405" s="49">
        <f>+Data!I1405</f>
        <v>14.592000000000001</v>
      </c>
      <c r="G1405" s="31">
        <f>+NEM!G1405</f>
        <v>273.32780000000002</v>
      </c>
      <c r="H1405" s="31">
        <f>NoSolar!E1405</f>
        <v>3853.9998000000001</v>
      </c>
      <c r="I1405" s="31">
        <f>+NEM!M1405</f>
        <v>273.32780000000002</v>
      </c>
      <c r="J1405" s="31">
        <f>+NB.Hour!E1405</f>
        <v>2127.0877999999998</v>
      </c>
      <c r="K1405" s="67">
        <v>0</v>
      </c>
      <c r="L1405" s="31">
        <f>+-MIN(NEM!G1405,0)</f>
        <v>0</v>
      </c>
      <c r="M1405" s="31">
        <f>NB.Hour!H1405</f>
        <v>1853.76</v>
      </c>
      <c r="N1405" s="33">
        <f>NoSolar!H1405</f>
        <v>271.42337516079999</v>
      </c>
      <c r="O1405" s="33">
        <f>+NEM!P1405</f>
        <v>25.895622427600003</v>
      </c>
      <c r="P1405" s="33">
        <f>+NB.Hour!N1405</f>
        <v>125.01010680879999</v>
      </c>
      <c r="Q1405" s="22">
        <f>+SUM(N1405,MAX($E1405-20,0)*INDEX(Inputs!$F$24:$F$35,MATCH($D1405,Inputs!$B$24:$B$35,0)),MAX($F1405-20,0)*INDEX(Inputs!$G$24:$G$35,MATCH($D1405,Inputs!$B$24:$B$35,0)))</f>
        <v>279.6633751608</v>
      </c>
      <c r="R1405" s="22">
        <f>+SUM(O1405,MAX($E1405-20,0)*INDEX(Inputs!$F$24:$F$35,MATCH($D1405,Inputs!$B$24:$B$35,0)),MAX($F1405-20,0)*INDEX(Inputs!$G$24:$G$35,MATCH($D1405,Inputs!$B$24:$B$35,0)))</f>
        <v>34.135622427600005</v>
      </c>
      <c r="S1405" s="22">
        <f>+SUM(P1405,MAX($E1405-20,0)*INDEX(Inputs!$F$24:$F$35,MATCH($D1405,Inputs!$B$24:$B$35,0)),MAX($F1405-20,0)*INDEX(Inputs!$G$24:$G$35,MATCH($D1405,Inputs!$B$24:$B$35,0)))</f>
        <v>133.25010680879998</v>
      </c>
      <c r="U1405" s="19"/>
    </row>
    <row r="1406" spans="2:21" s="46" customFormat="1" x14ac:dyDescent="0.25">
      <c r="B1406" s="48" t="s">
        <v>215</v>
      </c>
      <c r="C1406" s="8">
        <v>2021</v>
      </c>
      <c r="D1406" s="37">
        <v>6</v>
      </c>
      <c r="E1406" s="49">
        <f>Data!J1406</f>
        <v>28</v>
      </c>
      <c r="F1406" s="49">
        <f>+Data!I1406</f>
        <v>13.055999999999999</v>
      </c>
      <c r="G1406" s="31">
        <f>+NEM!G1406</f>
        <v>-1108.0803000000001</v>
      </c>
      <c r="H1406" s="31">
        <f>NoSolar!E1406</f>
        <v>2545.5517</v>
      </c>
      <c r="I1406" s="31">
        <f>+NEM!M1406</f>
        <v>0</v>
      </c>
      <c r="J1406" s="31">
        <f>+NB.Hour!E1406</f>
        <v>1290.7999</v>
      </c>
      <c r="K1406" s="67">
        <v>0</v>
      </c>
      <c r="L1406" s="31">
        <f>+-MIN(NEM!G1406,0)</f>
        <v>1108.0803000000001</v>
      </c>
      <c r="M1406" s="31">
        <f>NB.Hour!H1406</f>
        <v>2398.8802000000001</v>
      </c>
      <c r="N1406" s="33">
        <f>NoSolar!H1406</f>
        <v>237.0770966172</v>
      </c>
      <c r="O1406" s="33">
        <f>+NEM!P1406</f>
        <v>0</v>
      </c>
      <c r="P1406" s="33">
        <f>+NB.Hour!N1406</f>
        <v>45.155029112999983</v>
      </c>
      <c r="Q1406" s="22">
        <f>+SUM(N1406,MAX($E1406-20,0)*INDEX(Inputs!$F$24:$F$35,MATCH($D1406,Inputs!$B$24:$B$35,0)),MAX($F1406-20,0)*INDEX(Inputs!$G$24:$G$35,MATCH($D1406,Inputs!$B$24:$B$35,0)))</f>
        <v>245.31709661720001</v>
      </c>
      <c r="R1406" s="22">
        <f>+SUM(O1406,MAX($E1406-20,0)*INDEX(Inputs!$F$24:$F$35,MATCH($D1406,Inputs!$B$24:$B$35,0)),MAX($F1406-20,0)*INDEX(Inputs!$G$24:$G$35,MATCH($D1406,Inputs!$B$24:$B$35,0)))</f>
        <v>8.24</v>
      </c>
      <c r="S1406" s="22">
        <f>+SUM(P1406,MAX($E1406-20,0)*INDEX(Inputs!$F$24:$F$35,MATCH($D1406,Inputs!$B$24:$B$35,0)),MAX($F1406-20,0)*INDEX(Inputs!$G$24:$G$35,MATCH($D1406,Inputs!$B$24:$B$35,0)))</f>
        <v>53.395029112999985</v>
      </c>
      <c r="U1406" s="19"/>
    </row>
    <row r="1407" spans="2:21" s="46" customFormat="1" x14ac:dyDescent="0.25">
      <c r="B1407" s="48" t="s">
        <v>215</v>
      </c>
      <c r="C1407" s="8">
        <v>2021</v>
      </c>
      <c r="D1407" s="37">
        <v>7</v>
      </c>
      <c r="E1407" s="49">
        <f>Data!J1407</f>
        <v>28</v>
      </c>
      <c r="F1407" s="49">
        <f>+Data!I1407</f>
        <v>14.848000000000001</v>
      </c>
      <c r="G1407" s="31">
        <f>+NEM!G1407</f>
        <v>1049.8078000000005</v>
      </c>
      <c r="H1407" s="31">
        <f>NoSolar!E1407</f>
        <v>4408.4638000000004</v>
      </c>
      <c r="I1407" s="31">
        <f>+NEM!M1407</f>
        <v>0</v>
      </c>
      <c r="J1407" s="31">
        <f>+NB.Hour!E1407</f>
        <v>2351.6799999999998</v>
      </c>
      <c r="K1407" s="67">
        <v>0</v>
      </c>
      <c r="L1407" s="31">
        <f>+-MIN(NEM!G1407,0)</f>
        <v>0</v>
      </c>
      <c r="M1407" s="31">
        <f>NB.Hour!H1407</f>
        <v>1301.8722</v>
      </c>
      <c r="N1407" s="33">
        <f>NoSolar!H1407</f>
        <v>327.83072248080003</v>
      </c>
      <c r="O1407" s="33">
        <f>+NEM!P1407</f>
        <v>0</v>
      </c>
      <c r="P1407" s="33">
        <f>+NB.Hour!N1407</f>
        <v>178.40865499799997</v>
      </c>
      <c r="Q1407" s="22">
        <f>+SUM(N1407,MAX($E1407-20,0)*INDEX(Inputs!$F$24:$F$35,MATCH($D1407,Inputs!$B$24:$B$35,0)),MAX($F1407-20,0)*INDEX(Inputs!$G$24:$G$35,MATCH($D1407,Inputs!$B$24:$B$35,0)))</f>
        <v>336.07072248080004</v>
      </c>
      <c r="R1407" s="22">
        <f>+SUM(O1407,MAX($E1407-20,0)*INDEX(Inputs!$F$24:$F$35,MATCH($D1407,Inputs!$B$24:$B$35,0)),MAX($F1407-20,0)*INDEX(Inputs!$G$24:$G$35,MATCH($D1407,Inputs!$B$24:$B$35,0)))</f>
        <v>8.24</v>
      </c>
      <c r="S1407" s="22">
        <f>+SUM(P1407,MAX($E1407-20,0)*INDEX(Inputs!$F$24:$F$35,MATCH($D1407,Inputs!$B$24:$B$35,0)),MAX($F1407-20,0)*INDEX(Inputs!$G$24:$G$35,MATCH($D1407,Inputs!$B$24:$B$35,0)))</f>
        <v>186.64865499799998</v>
      </c>
      <c r="U1407" s="19"/>
    </row>
    <row r="1408" spans="2:21" s="46" customFormat="1" x14ac:dyDescent="0.25">
      <c r="B1408" s="48" t="s">
        <v>215</v>
      </c>
      <c r="C1408" s="8">
        <v>2021</v>
      </c>
      <c r="D1408" s="37">
        <v>8</v>
      </c>
      <c r="E1408" s="49">
        <f>Data!J1408</f>
        <v>28</v>
      </c>
      <c r="F1408" s="49">
        <f>+Data!I1408</f>
        <v>14.72</v>
      </c>
      <c r="G1408" s="31">
        <f>+NEM!G1408</f>
        <v>-94.703999999999724</v>
      </c>
      <c r="H1408" s="31">
        <f>NoSolar!E1408</f>
        <v>3071.6320000000001</v>
      </c>
      <c r="I1408" s="31">
        <f>+NEM!M1408</f>
        <v>0</v>
      </c>
      <c r="J1408" s="31">
        <f>+NB.Hour!E1408</f>
        <v>1669.0481000000002</v>
      </c>
      <c r="K1408" s="67">
        <v>0</v>
      </c>
      <c r="L1408" s="31">
        <f>+-MIN(NEM!G1408,0)</f>
        <v>94.703999999999724</v>
      </c>
      <c r="M1408" s="31">
        <f>NB.Hour!H1408</f>
        <v>1763.7520999999999</v>
      </c>
      <c r="N1408" s="33">
        <f>NoSolar!H1408</f>
        <v>262.70562451199999</v>
      </c>
      <c r="O1408" s="33">
        <f>+NEM!P1408</f>
        <v>0</v>
      </c>
      <c r="P1408" s="33">
        <f>+NB.Hour!N1408</f>
        <v>108.97984562400002</v>
      </c>
      <c r="Q1408" s="22">
        <f>+SUM(N1408,MAX($E1408-20,0)*INDEX(Inputs!$F$24:$F$35,MATCH($D1408,Inputs!$B$24:$B$35,0)),MAX($F1408-20,0)*INDEX(Inputs!$G$24:$G$35,MATCH($D1408,Inputs!$B$24:$B$35,0)))</f>
        <v>270.94562451199999</v>
      </c>
      <c r="R1408" s="22">
        <f>+SUM(O1408,MAX($E1408-20,0)*INDEX(Inputs!$F$24:$F$35,MATCH($D1408,Inputs!$B$24:$B$35,0)),MAX($F1408-20,0)*INDEX(Inputs!$G$24:$G$35,MATCH($D1408,Inputs!$B$24:$B$35,0)))</f>
        <v>8.24</v>
      </c>
      <c r="S1408" s="22">
        <f>+SUM(P1408,MAX($E1408-20,0)*INDEX(Inputs!$F$24:$F$35,MATCH($D1408,Inputs!$B$24:$B$35,0)),MAX($F1408-20,0)*INDEX(Inputs!$G$24:$G$35,MATCH($D1408,Inputs!$B$24:$B$35,0)))</f>
        <v>117.21984562400002</v>
      </c>
      <c r="U1408" s="19"/>
    </row>
    <row r="1409" spans="2:21" s="46" customFormat="1" x14ac:dyDescent="0.25">
      <c r="B1409" s="48" t="s">
        <v>215</v>
      </c>
      <c r="C1409" s="8">
        <v>2021</v>
      </c>
      <c r="D1409" s="37">
        <v>9</v>
      </c>
      <c r="E1409" s="49">
        <f>Data!J1409</f>
        <v>28</v>
      </c>
      <c r="F1409" s="49">
        <f>+Data!I1409</f>
        <v>14.72</v>
      </c>
      <c r="G1409" s="31">
        <f>+NEM!G1409</f>
        <v>-115.46499999999969</v>
      </c>
      <c r="H1409" s="31">
        <f>NoSolar!E1409</f>
        <v>2544.6950000000002</v>
      </c>
      <c r="I1409" s="31">
        <f>+NEM!M1409</f>
        <v>0</v>
      </c>
      <c r="J1409" s="31">
        <f>+NB.Hour!E1409</f>
        <v>1629.1072000000004</v>
      </c>
      <c r="K1409" s="67">
        <v>0</v>
      </c>
      <c r="L1409" s="31">
        <f>+-MIN(NEM!G1409,0)</f>
        <v>115.46499999999969</v>
      </c>
      <c r="M1409" s="31">
        <f>NB.Hour!H1409</f>
        <v>1744.5722000000001</v>
      </c>
      <c r="N1409" s="33">
        <f>NoSolar!H1409</f>
        <v>213.55734022000001</v>
      </c>
      <c r="O1409" s="33">
        <f>+NEM!P1409</f>
        <v>0</v>
      </c>
      <c r="P1409" s="33">
        <f>+NB.Hour!N1409</f>
        <v>88.38259946040003</v>
      </c>
      <c r="Q1409" s="22">
        <f>+SUM(N1409,MAX($E1409-20,0)*INDEX(Inputs!$F$24:$F$35,MATCH($D1409,Inputs!$B$24:$B$35,0)),MAX($F1409-20,0)*INDEX(Inputs!$G$24:$G$35,MATCH($D1409,Inputs!$B$24:$B$35,0)))</f>
        <v>221.79734022000002</v>
      </c>
      <c r="R1409" s="22">
        <f>+SUM(O1409,MAX($E1409-20,0)*INDEX(Inputs!$F$24:$F$35,MATCH($D1409,Inputs!$B$24:$B$35,0)),MAX($F1409-20,0)*INDEX(Inputs!$G$24:$G$35,MATCH($D1409,Inputs!$B$24:$B$35,0)))</f>
        <v>8.24</v>
      </c>
      <c r="S1409" s="22">
        <f>+SUM(P1409,MAX($E1409-20,0)*INDEX(Inputs!$F$24:$F$35,MATCH($D1409,Inputs!$B$24:$B$35,0)),MAX($F1409-20,0)*INDEX(Inputs!$G$24:$G$35,MATCH($D1409,Inputs!$B$24:$B$35,0)))</f>
        <v>96.622599460400025</v>
      </c>
      <c r="U1409" s="19"/>
    </row>
    <row r="1410" spans="2:21" s="46" customFormat="1" x14ac:dyDescent="0.25">
      <c r="B1410" s="48" t="s">
        <v>215</v>
      </c>
      <c r="C1410" s="8">
        <v>2021</v>
      </c>
      <c r="D1410" s="37">
        <v>10</v>
      </c>
      <c r="E1410" s="49">
        <f>Data!J1410</f>
        <v>28</v>
      </c>
      <c r="F1410" s="49">
        <f>+Data!I1410</f>
        <v>16.768000000000001</v>
      </c>
      <c r="G1410" s="31">
        <f>+NEM!G1410</f>
        <v>2062.9059999999999</v>
      </c>
      <c r="H1410" s="31">
        <f>NoSolar!E1410</f>
        <v>3768.5059999999999</v>
      </c>
      <c r="I1410" s="31">
        <f>+NEM!M1410</f>
        <v>1794.464500000001</v>
      </c>
      <c r="J1410" s="31">
        <f>+NB.Hour!E1410</f>
        <v>2807.9011</v>
      </c>
      <c r="K1410" s="67">
        <v>0</v>
      </c>
      <c r="L1410" s="31">
        <f>+-MIN(NEM!G1410,0)</f>
        <v>0</v>
      </c>
      <c r="M1410" s="31">
        <f>NB.Hour!H1410</f>
        <v>744.99509999999998</v>
      </c>
      <c r="N1410" s="33">
        <f>NoSolar!H1410</f>
        <v>267.64489117599999</v>
      </c>
      <c r="O1410" s="33">
        <f>+NEM!P1410</f>
        <v>170.01115565900011</v>
      </c>
      <c r="P1410" s="33">
        <f>+NB.Hour!N1410</f>
        <v>197.02173228460001</v>
      </c>
      <c r="Q1410" s="22">
        <f>+SUM(N1410,MAX($E1410-20,0)*INDEX(Inputs!$F$24:$F$35,MATCH($D1410,Inputs!$B$24:$B$35,0)),MAX($F1410-20,0)*INDEX(Inputs!$G$24:$G$35,MATCH($D1410,Inputs!$B$24:$B$35,0)))</f>
        <v>275.884891176</v>
      </c>
      <c r="R1410" s="22">
        <f>+SUM(O1410,MAX($E1410-20,0)*INDEX(Inputs!$F$24:$F$35,MATCH($D1410,Inputs!$B$24:$B$35,0)),MAX($F1410-20,0)*INDEX(Inputs!$G$24:$G$35,MATCH($D1410,Inputs!$B$24:$B$35,0)))</f>
        <v>178.25115565900012</v>
      </c>
      <c r="S1410" s="22">
        <f>+SUM(P1410,MAX($E1410-20,0)*INDEX(Inputs!$F$24:$F$35,MATCH($D1410,Inputs!$B$24:$B$35,0)),MAX($F1410-20,0)*INDEX(Inputs!$G$24:$G$35,MATCH($D1410,Inputs!$B$24:$B$35,0)))</f>
        <v>205.26173228460001</v>
      </c>
      <c r="U1410" s="19"/>
    </row>
    <row r="1411" spans="2:21" s="46" customFormat="1" x14ac:dyDescent="0.25">
      <c r="B1411" s="48" t="s">
        <v>215</v>
      </c>
      <c r="C1411" s="8">
        <v>2021</v>
      </c>
      <c r="D1411" s="37">
        <v>11</v>
      </c>
      <c r="E1411" s="49">
        <f>Data!J1411</f>
        <v>28</v>
      </c>
      <c r="F1411" s="49">
        <f>+Data!I1411</f>
        <v>23.070900000000002</v>
      </c>
      <c r="G1411" s="31">
        <f>+NEM!G1411</f>
        <v>5423.6730000000007</v>
      </c>
      <c r="H1411" s="31">
        <f>NoSolar!E1411</f>
        <v>6260.9790000000003</v>
      </c>
      <c r="I1411" s="31">
        <f>+NEM!M1411</f>
        <v>5423.6730000000007</v>
      </c>
      <c r="J1411" s="31">
        <f>+NB.Hour!E1411</f>
        <v>5525.1130000000003</v>
      </c>
      <c r="K1411" s="67">
        <v>0</v>
      </c>
      <c r="L1411" s="31">
        <f>+-MIN(NEM!G1411,0)</f>
        <v>0</v>
      </c>
      <c r="M1411" s="31">
        <f>NB.Hour!H1411</f>
        <v>101.44</v>
      </c>
      <c r="N1411" s="33">
        <f>NoSolar!H1411</f>
        <v>377.80222788399999</v>
      </c>
      <c r="O1411" s="33">
        <f>+NEM!P1411</f>
        <v>340.79665190800006</v>
      </c>
      <c r="P1411" s="33">
        <f>+NB.Hour!N1411</f>
        <v>341.44444774800002</v>
      </c>
      <c r="Q1411" s="22">
        <f>+SUM(N1411,MAX($E1411-20,0)*INDEX(Inputs!$F$24:$F$35,MATCH($D1411,Inputs!$B$24:$B$35,0)),MAX($F1411-20,0)*INDEX(Inputs!$G$24:$G$35,MATCH($D1411,Inputs!$B$24:$B$35,0)))</f>
        <v>399.707732884</v>
      </c>
      <c r="R1411" s="22">
        <f>+SUM(O1411,MAX($E1411-20,0)*INDEX(Inputs!$F$24:$F$35,MATCH($D1411,Inputs!$B$24:$B$35,0)),MAX($F1411-20,0)*INDEX(Inputs!$G$24:$G$35,MATCH($D1411,Inputs!$B$24:$B$35,0)))</f>
        <v>362.70215690800006</v>
      </c>
      <c r="S1411" s="22">
        <f>+SUM(P1411,MAX($E1411-20,0)*INDEX(Inputs!$F$24:$F$35,MATCH($D1411,Inputs!$B$24:$B$35,0)),MAX($F1411-20,0)*INDEX(Inputs!$G$24:$G$35,MATCH($D1411,Inputs!$B$24:$B$35,0)))</f>
        <v>363.34995274800002</v>
      </c>
      <c r="U1411" s="19"/>
    </row>
    <row r="1412" spans="2:21" s="46" customFormat="1" x14ac:dyDescent="0.25">
      <c r="B1412" s="48" t="s">
        <v>215</v>
      </c>
      <c r="C1412" s="8">
        <v>2021</v>
      </c>
      <c r="D1412" s="37">
        <v>12</v>
      </c>
      <c r="E1412" s="49">
        <f>Data!J1412</f>
        <v>28</v>
      </c>
      <c r="F1412" s="49">
        <f>+Data!I1412</f>
        <v>27.776</v>
      </c>
      <c r="G1412" s="31">
        <f>+NEM!G1412</f>
        <v>8447.2960000000003</v>
      </c>
      <c r="H1412" s="31">
        <f>NoSolar!E1412</f>
        <v>8660.0959999999995</v>
      </c>
      <c r="I1412" s="31">
        <f>+NEM!M1412</f>
        <v>8447.2960000000003</v>
      </c>
      <c r="J1412" s="31">
        <f>+NB.Hour!E1412</f>
        <v>8460.5439999999999</v>
      </c>
      <c r="K1412" s="67">
        <v>0</v>
      </c>
      <c r="L1412" s="31">
        <f>+-MIN(NEM!G1412,0)</f>
        <v>0</v>
      </c>
      <c r="M1412" s="31">
        <f>NB.Hour!H1412</f>
        <v>13.247999999999999</v>
      </c>
      <c r="N1412" s="33">
        <f>NoSolar!H1412</f>
        <v>483.83360281599994</v>
      </c>
      <c r="O1412" s="33">
        <f>+NEM!P1412</f>
        <v>474.42869401600001</v>
      </c>
      <c r="P1412" s="33">
        <f>+NB.Hour!N1412</f>
        <v>474.51329574399995</v>
      </c>
      <c r="Q1412" s="22">
        <f>+SUM(N1412,MAX($E1412-20,0)*INDEX(Inputs!$F$24:$F$35,MATCH($D1412,Inputs!$B$24:$B$35,0)),MAX($F1412-20,0)*INDEX(Inputs!$G$24:$G$35,MATCH($D1412,Inputs!$B$24:$B$35,0)))</f>
        <v>526.67680281599996</v>
      </c>
      <c r="R1412" s="22">
        <f>+SUM(O1412,MAX($E1412-20,0)*INDEX(Inputs!$F$24:$F$35,MATCH($D1412,Inputs!$B$24:$B$35,0)),MAX($F1412-20,0)*INDEX(Inputs!$G$24:$G$35,MATCH($D1412,Inputs!$B$24:$B$35,0)))</f>
        <v>517.27189401600003</v>
      </c>
      <c r="S1412" s="22">
        <f>+SUM(P1412,MAX($E1412-20,0)*INDEX(Inputs!$F$24:$F$35,MATCH($D1412,Inputs!$B$24:$B$35,0)),MAX($F1412-20,0)*INDEX(Inputs!$G$24:$G$35,MATCH($D1412,Inputs!$B$24:$B$35,0)))</f>
        <v>517.35649574399997</v>
      </c>
      <c r="U1412" s="19"/>
    </row>
    <row r="1413" spans="2:21" s="46" customFormat="1" x14ac:dyDescent="0.25">
      <c r="B1413" s="48" t="s">
        <v>216</v>
      </c>
      <c r="C1413" s="8">
        <v>2021</v>
      </c>
      <c r="D1413" s="37">
        <v>1</v>
      </c>
      <c r="E1413" s="49">
        <f>Data!J1413</f>
        <v>14</v>
      </c>
      <c r="F1413" s="49">
        <f>+Data!I1413</f>
        <v>6.4101999999999997</v>
      </c>
      <c r="G1413" s="31">
        <f>+NEM!G1413</f>
        <v>-463.98200000000003</v>
      </c>
      <c r="H1413" s="31">
        <f>NoSolar!E1413</f>
        <v>427.56310000000002</v>
      </c>
      <c r="I1413" s="31">
        <f>+NEM!M1413</f>
        <v>0</v>
      </c>
      <c r="J1413" s="31">
        <f>+NB.Hour!E1413</f>
        <v>323.79509999999999</v>
      </c>
      <c r="K1413" s="67">
        <v>0</v>
      </c>
      <c r="L1413" s="31">
        <f>+-MIN(NEM!G1413,0)</f>
        <v>463.98200000000003</v>
      </c>
      <c r="M1413" s="31">
        <f>NB.Hour!H1413</f>
        <v>787.77710000000002</v>
      </c>
      <c r="N1413" s="33">
        <f>NoSolar!H1413</f>
        <v>40.508183220200003</v>
      </c>
      <c r="O1413" s="33">
        <f>+NEM!P1413</f>
        <v>0</v>
      </c>
      <c r="P1413" s="33">
        <f>+NB.Hour!N1413</f>
        <v>0</v>
      </c>
      <c r="Q1413" s="22">
        <f>+SUM(N1413,MAX($E1413-20,0)*INDEX(Inputs!$F$24:$F$35,MATCH($D1413,Inputs!$B$24:$B$35,0)),MAX($F1413-20,0)*INDEX(Inputs!$G$24:$G$35,MATCH($D1413,Inputs!$B$24:$B$35,0)))</f>
        <v>40.508183220200003</v>
      </c>
      <c r="R1413" s="22">
        <f>+SUM(O1413,MAX($E1413-20,0)*INDEX(Inputs!$F$24:$F$35,MATCH($D1413,Inputs!$B$24:$B$35,0)),MAX($F1413-20,0)*INDEX(Inputs!$G$24:$G$35,MATCH($D1413,Inputs!$B$24:$B$35,0)))</f>
        <v>0</v>
      </c>
      <c r="S1413" s="22">
        <f>+SUM(P1413,MAX($E1413-20,0)*INDEX(Inputs!$F$24:$F$35,MATCH($D1413,Inputs!$B$24:$B$35,0)),MAX($F1413-20,0)*INDEX(Inputs!$G$24:$G$35,MATCH($D1413,Inputs!$B$24:$B$35,0)))</f>
        <v>0</v>
      </c>
      <c r="U1413" s="19"/>
    </row>
    <row r="1414" spans="2:21" s="46" customFormat="1" x14ac:dyDescent="0.25">
      <c r="B1414" s="48" t="s">
        <v>216</v>
      </c>
      <c r="C1414" s="8">
        <v>2021</v>
      </c>
      <c r="D1414" s="37">
        <v>2</v>
      </c>
      <c r="E1414" s="49">
        <f>Data!J1414</f>
        <v>14</v>
      </c>
      <c r="F1414" s="49">
        <f>+Data!I1414</f>
        <v>9.5231999999999992</v>
      </c>
      <c r="G1414" s="31">
        <f>+NEM!G1414</f>
        <v>-684.91989999999998</v>
      </c>
      <c r="H1414" s="31">
        <f>NoSolar!E1414</f>
        <v>373.74059999999997</v>
      </c>
      <c r="I1414" s="31">
        <f>+NEM!M1414</f>
        <v>0</v>
      </c>
      <c r="J1414" s="31">
        <f>+NB.Hour!E1414</f>
        <v>295.7851</v>
      </c>
      <c r="K1414" s="67">
        <v>0</v>
      </c>
      <c r="L1414" s="31">
        <f>+-MIN(NEM!G1414,0)</f>
        <v>684.91989999999998</v>
      </c>
      <c r="M1414" s="31">
        <f>NB.Hour!H1414</f>
        <v>980.70500000000004</v>
      </c>
      <c r="N1414" s="33">
        <f>NoSolar!H1414</f>
        <v>35.408931925200001</v>
      </c>
      <c r="O1414" s="33">
        <f>+NEM!P1414</f>
        <v>0</v>
      </c>
      <c r="P1414" s="33">
        <f>+NB.Hour!N1414</f>
        <v>0</v>
      </c>
      <c r="Q1414" s="22">
        <f>+SUM(N1414,MAX($E1414-20,0)*INDEX(Inputs!$F$24:$F$35,MATCH($D1414,Inputs!$B$24:$B$35,0)),MAX($F1414-20,0)*INDEX(Inputs!$G$24:$G$35,MATCH($D1414,Inputs!$B$24:$B$35,0)))</f>
        <v>35.408931925200001</v>
      </c>
      <c r="R1414" s="22">
        <f>+SUM(O1414,MAX($E1414-20,0)*INDEX(Inputs!$F$24:$F$35,MATCH($D1414,Inputs!$B$24:$B$35,0)),MAX($F1414-20,0)*INDEX(Inputs!$G$24:$G$35,MATCH($D1414,Inputs!$B$24:$B$35,0)))</f>
        <v>0</v>
      </c>
      <c r="S1414" s="22">
        <f>+SUM(P1414,MAX($E1414-20,0)*INDEX(Inputs!$F$24:$F$35,MATCH($D1414,Inputs!$B$24:$B$35,0)),MAX($F1414-20,0)*INDEX(Inputs!$G$24:$G$35,MATCH($D1414,Inputs!$B$24:$B$35,0)))</f>
        <v>0</v>
      </c>
      <c r="U1414" s="19"/>
    </row>
    <row r="1415" spans="2:21" s="46" customFormat="1" x14ac:dyDescent="0.25">
      <c r="B1415" s="48" t="s">
        <v>216</v>
      </c>
      <c r="C1415" s="8">
        <v>2021</v>
      </c>
      <c r="D1415" s="37">
        <v>3</v>
      </c>
      <c r="E1415" s="49">
        <f>Data!J1415</f>
        <v>14</v>
      </c>
      <c r="F1415" s="49">
        <f>+Data!I1415</f>
        <v>10.1785</v>
      </c>
      <c r="G1415" s="31">
        <f>+NEM!G1415</f>
        <v>-2139.8644999999997</v>
      </c>
      <c r="H1415" s="31">
        <f>NoSolar!E1415</f>
        <v>204.9632</v>
      </c>
      <c r="I1415" s="31">
        <f>+NEM!M1415</f>
        <v>0</v>
      </c>
      <c r="J1415" s="31">
        <f>+NB.Hour!E1415</f>
        <v>113.71870000000014</v>
      </c>
      <c r="K1415" s="67">
        <v>0</v>
      </c>
      <c r="L1415" s="31">
        <f>+-MIN(NEM!G1415,0)</f>
        <v>2139.8644999999997</v>
      </c>
      <c r="M1415" s="31">
        <f>NB.Hour!H1415</f>
        <v>2253.5832</v>
      </c>
      <c r="N1415" s="33">
        <f>NoSolar!H1415</f>
        <v>19.418623494400002</v>
      </c>
      <c r="O1415" s="33">
        <f>+NEM!P1415</f>
        <v>0</v>
      </c>
      <c r="P1415" s="33">
        <f>+NB.Hour!N1415</f>
        <v>0</v>
      </c>
      <c r="Q1415" s="22">
        <f>+SUM(N1415,MAX($E1415-20,0)*INDEX(Inputs!$F$24:$F$35,MATCH($D1415,Inputs!$B$24:$B$35,0)),MAX($F1415-20,0)*INDEX(Inputs!$G$24:$G$35,MATCH($D1415,Inputs!$B$24:$B$35,0)))</f>
        <v>19.418623494400002</v>
      </c>
      <c r="R1415" s="22">
        <f>+SUM(O1415,MAX($E1415-20,0)*INDEX(Inputs!$F$24:$F$35,MATCH($D1415,Inputs!$B$24:$B$35,0)),MAX($F1415-20,0)*INDEX(Inputs!$G$24:$G$35,MATCH($D1415,Inputs!$B$24:$B$35,0)))</f>
        <v>0</v>
      </c>
      <c r="S1415" s="22">
        <f>+SUM(P1415,MAX($E1415-20,0)*INDEX(Inputs!$F$24:$F$35,MATCH($D1415,Inputs!$B$24:$B$35,0)),MAX($F1415-20,0)*INDEX(Inputs!$G$24:$G$35,MATCH($D1415,Inputs!$B$24:$B$35,0)))</f>
        <v>0</v>
      </c>
      <c r="U1415" s="19"/>
    </row>
    <row r="1416" spans="2:21" s="46" customFormat="1" x14ac:dyDescent="0.25">
      <c r="B1416" s="48" t="s">
        <v>216</v>
      </c>
      <c r="C1416" s="8">
        <v>2021</v>
      </c>
      <c r="D1416" s="37">
        <v>4</v>
      </c>
      <c r="E1416" s="49">
        <f>Data!J1416</f>
        <v>15</v>
      </c>
      <c r="F1416" s="49">
        <f>+Data!I1416</f>
        <v>15.4419</v>
      </c>
      <c r="G1416" s="31">
        <f>+NEM!G1416</f>
        <v>-2387.0698000000002</v>
      </c>
      <c r="H1416" s="31">
        <f>NoSolar!E1416</f>
        <v>302.53089999999997</v>
      </c>
      <c r="I1416" s="31">
        <f>+NEM!M1416</f>
        <v>0</v>
      </c>
      <c r="J1416" s="31">
        <f>+NB.Hour!E1416</f>
        <v>180.99699999999899</v>
      </c>
      <c r="K1416" s="67">
        <v>0</v>
      </c>
      <c r="L1416" s="31">
        <f>+-MIN(NEM!G1416,0)</f>
        <v>2387.0698000000002</v>
      </c>
      <c r="M1416" s="31">
        <f>NB.Hour!H1416</f>
        <v>2568.0668000000001</v>
      </c>
      <c r="N1416" s="33">
        <f>NoSolar!H1416</f>
        <v>28.662382527799998</v>
      </c>
      <c r="O1416" s="33">
        <f>+NEM!P1416</f>
        <v>0</v>
      </c>
      <c r="P1416" s="33">
        <f>+NB.Hour!N1416</f>
        <v>0</v>
      </c>
      <c r="Q1416" s="22">
        <f>+SUM(N1416,MAX($E1416-20,0)*INDEX(Inputs!$F$24:$F$35,MATCH($D1416,Inputs!$B$24:$B$35,0)),MAX($F1416-20,0)*INDEX(Inputs!$G$24:$G$35,MATCH($D1416,Inputs!$B$24:$B$35,0)))</f>
        <v>28.662382527799998</v>
      </c>
      <c r="R1416" s="22">
        <f>+SUM(O1416,MAX($E1416-20,0)*INDEX(Inputs!$F$24:$F$35,MATCH($D1416,Inputs!$B$24:$B$35,0)),MAX($F1416-20,0)*INDEX(Inputs!$G$24:$G$35,MATCH($D1416,Inputs!$B$24:$B$35,0)))</f>
        <v>0</v>
      </c>
      <c r="S1416" s="22">
        <f>+SUM(P1416,MAX($E1416-20,0)*INDEX(Inputs!$F$24:$F$35,MATCH($D1416,Inputs!$B$24:$B$35,0)),MAX($F1416-20,0)*INDEX(Inputs!$G$24:$G$35,MATCH($D1416,Inputs!$B$24:$B$35,0)))</f>
        <v>0</v>
      </c>
      <c r="U1416" s="19"/>
    </row>
    <row r="1417" spans="2:21" s="46" customFormat="1" x14ac:dyDescent="0.25">
      <c r="B1417" s="48" t="s">
        <v>216</v>
      </c>
      <c r="C1417" s="8">
        <v>2021</v>
      </c>
      <c r="D1417" s="37">
        <v>5</v>
      </c>
      <c r="E1417" s="49">
        <f>Data!J1417</f>
        <v>16</v>
      </c>
      <c r="F1417" s="49">
        <f>+Data!I1417</f>
        <v>5.0585000000000004</v>
      </c>
      <c r="G1417" s="31">
        <f>+NEM!G1417</f>
        <v>-2908.8052000000002</v>
      </c>
      <c r="H1417" s="31">
        <f>NoSolar!E1417</f>
        <v>121.2859</v>
      </c>
      <c r="I1417" s="31">
        <f>+NEM!M1417</f>
        <v>0</v>
      </c>
      <c r="J1417" s="31">
        <f>+NB.Hour!E1417</f>
        <v>46.042299999999997</v>
      </c>
      <c r="K1417" s="67">
        <v>0</v>
      </c>
      <c r="L1417" s="31">
        <f>+-MIN(NEM!G1417,0)</f>
        <v>2908.8052000000002</v>
      </c>
      <c r="M1417" s="31">
        <f>NB.Hour!H1417</f>
        <v>2954.8474999999999</v>
      </c>
      <c r="N1417" s="33">
        <f>NoSolar!H1417</f>
        <v>11.490868737800001</v>
      </c>
      <c r="O1417" s="33">
        <f>+NEM!P1417</f>
        <v>0</v>
      </c>
      <c r="P1417" s="33">
        <f>+NB.Hour!N1417</f>
        <v>0</v>
      </c>
      <c r="Q1417" s="22">
        <f>+SUM(N1417,MAX($E1417-20,0)*INDEX(Inputs!$F$24:$F$35,MATCH($D1417,Inputs!$B$24:$B$35,0)),MAX($F1417-20,0)*INDEX(Inputs!$G$24:$G$35,MATCH($D1417,Inputs!$B$24:$B$35,0)))</f>
        <v>11.490868737800001</v>
      </c>
      <c r="R1417" s="22">
        <f>+SUM(O1417,MAX($E1417-20,0)*INDEX(Inputs!$F$24:$F$35,MATCH($D1417,Inputs!$B$24:$B$35,0)),MAX($F1417-20,0)*INDEX(Inputs!$G$24:$G$35,MATCH($D1417,Inputs!$B$24:$B$35,0)))</f>
        <v>0</v>
      </c>
      <c r="S1417" s="22">
        <f>+SUM(P1417,MAX($E1417-20,0)*INDEX(Inputs!$F$24:$F$35,MATCH($D1417,Inputs!$B$24:$B$35,0)),MAX($F1417-20,0)*INDEX(Inputs!$G$24:$G$35,MATCH($D1417,Inputs!$B$24:$B$35,0)))</f>
        <v>0</v>
      </c>
      <c r="U1417" s="19"/>
    </row>
    <row r="1418" spans="2:21" s="46" customFormat="1" x14ac:dyDescent="0.25">
      <c r="B1418" s="48" t="s">
        <v>216</v>
      </c>
      <c r="C1418" s="8">
        <v>2021</v>
      </c>
      <c r="D1418" s="37">
        <v>6</v>
      </c>
      <c r="E1418" s="49">
        <f>Data!J1418</f>
        <v>15</v>
      </c>
      <c r="F1418" s="49">
        <f>+Data!I1418</f>
        <v>0.40960000000000002</v>
      </c>
      <c r="G1418" s="31">
        <f>+NEM!G1418</f>
        <v>-3107.1279</v>
      </c>
      <c r="H1418" s="31">
        <f>NoSolar!E1418</f>
        <v>111.1335</v>
      </c>
      <c r="I1418" s="31">
        <f>+NEM!M1418</f>
        <v>0</v>
      </c>
      <c r="J1418" s="31">
        <f>+NB.Hour!E1418</f>
        <v>38.323500000000003</v>
      </c>
      <c r="K1418" s="67">
        <v>0</v>
      </c>
      <c r="L1418" s="31">
        <f>+-MIN(NEM!G1418,0)</f>
        <v>3107.1279</v>
      </c>
      <c r="M1418" s="31">
        <f>NB.Hour!H1418</f>
        <v>3145.4513999999999</v>
      </c>
      <c r="N1418" s="33">
        <f>NoSolar!H1418</f>
        <v>11.696800874999999</v>
      </c>
      <c r="O1418" s="33">
        <f>+NEM!P1418</f>
        <v>0</v>
      </c>
      <c r="P1418" s="33">
        <f>+NB.Hour!N1418</f>
        <v>0</v>
      </c>
      <c r="Q1418" s="22">
        <f>+SUM(N1418,MAX($E1418-20,0)*INDEX(Inputs!$F$24:$F$35,MATCH($D1418,Inputs!$B$24:$B$35,0)),MAX($F1418-20,0)*INDEX(Inputs!$G$24:$G$35,MATCH($D1418,Inputs!$B$24:$B$35,0)))</f>
        <v>11.696800874999999</v>
      </c>
      <c r="R1418" s="22">
        <f>+SUM(O1418,MAX($E1418-20,0)*INDEX(Inputs!$F$24:$F$35,MATCH($D1418,Inputs!$B$24:$B$35,0)),MAX($F1418-20,0)*INDEX(Inputs!$G$24:$G$35,MATCH($D1418,Inputs!$B$24:$B$35,0)))</f>
        <v>0</v>
      </c>
      <c r="S1418" s="22">
        <f>+SUM(P1418,MAX($E1418-20,0)*INDEX(Inputs!$F$24:$F$35,MATCH($D1418,Inputs!$B$24:$B$35,0)),MAX($F1418-20,0)*INDEX(Inputs!$G$24:$G$35,MATCH($D1418,Inputs!$B$24:$B$35,0)))</f>
        <v>0</v>
      </c>
      <c r="U1418" s="19"/>
    </row>
    <row r="1419" spans="2:21" s="46" customFormat="1" x14ac:dyDescent="0.25">
      <c r="B1419" s="48" t="s">
        <v>216</v>
      </c>
      <c r="C1419" s="8">
        <v>2021</v>
      </c>
      <c r="D1419" s="37">
        <v>7</v>
      </c>
      <c r="E1419" s="49">
        <f>Data!J1419</f>
        <v>15</v>
      </c>
      <c r="F1419" s="49">
        <f>+Data!I1419</f>
        <v>0.63839999999999997</v>
      </c>
      <c r="G1419" s="31">
        <f>+NEM!G1419</f>
        <v>-2661.7834000000003</v>
      </c>
      <c r="H1419" s="31">
        <f>NoSolar!E1419</f>
        <v>144.571</v>
      </c>
      <c r="I1419" s="31">
        <f>+NEM!M1419</f>
        <v>0</v>
      </c>
      <c r="J1419" s="31">
        <f>+NB.Hour!E1419</f>
        <v>52.792499999999997</v>
      </c>
      <c r="K1419" s="67">
        <v>0</v>
      </c>
      <c r="L1419" s="31">
        <f>+-MIN(NEM!G1419,0)</f>
        <v>2661.7834000000003</v>
      </c>
      <c r="M1419" s="31">
        <f>NB.Hour!H1419</f>
        <v>2714.5758999999998</v>
      </c>
      <c r="N1419" s="33">
        <f>NoSolar!H1419</f>
        <v>15.216097749999999</v>
      </c>
      <c r="O1419" s="33">
        <f>+NEM!P1419</f>
        <v>0</v>
      </c>
      <c r="P1419" s="33">
        <f>+NB.Hour!N1419</f>
        <v>0</v>
      </c>
      <c r="Q1419" s="22">
        <f>+SUM(N1419,MAX($E1419-20,0)*INDEX(Inputs!$F$24:$F$35,MATCH($D1419,Inputs!$B$24:$B$35,0)),MAX($F1419-20,0)*INDEX(Inputs!$G$24:$G$35,MATCH($D1419,Inputs!$B$24:$B$35,0)))</f>
        <v>15.216097749999999</v>
      </c>
      <c r="R1419" s="22">
        <f>+SUM(O1419,MAX($E1419-20,0)*INDEX(Inputs!$F$24:$F$35,MATCH($D1419,Inputs!$B$24:$B$35,0)),MAX($F1419-20,0)*INDEX(Inputs!$G$24:$G$35,MATCH($D1419,Inputs!$B$24:$B$35,0)))</f>
        <v>0</v>
      </c>
      <c r="S1419" s="22">
        <f>+SUM(P1419,MAX($E1419-20,0)*INDEX(Inputs!$F$24:$F$35,MATCH($D1419,Inputs!$B$24:$B$35,0)),MAX($F1419-20,0)*INDEX(Inputs!$G$24:$G$35,MATCH($D1419,Inputs!$B$24:$B$35,0)))</f>
        <v>0</v>
      </c>
      <c r="U1419" s="19"/>
    </row>
    <row r="1420" spans="2:21" s="46" customFormat="1" x14ac:dyDescent="0.25">
      <c r="B1420" s="48" t="s">
        <v>216</v>
      </c>
      <c r="C1420" s="8">
        <v>2021</v>
      </c>
      <c r="D1420" s="37">
        <v>8</v>
      </c>
      <c r="E1420" s="49">
        <f>Data!J1420</f>
        <v>15</v>
      </c>
      <c r="F1420" s="49">
        <f>+Data!I1420</f>
        <v>1.0481</v>
      </c>
      <c r="G1420" s="31">
        <f>+NEM!G1420</f>
        <v>-2467.3739</v>
      </c>
      <c r="H1420" s="31">
        <f>NoSolar!E1420</f>
        <v>143.38290000000001</v>
      </c>
      <c r="I1420" s="31">
        <f>+NEM!M1420</f>
        <v>0</v>
      </c>
      <c r="J1420" s="31">
        <f>+NB.Hour!E1420</f>
        <v>58.997299999999903</v>
      </c>
      <c r="K1420" s="67">
        <v>0</v>
      </c>
      <c r="L1420" s="31">
        <f>+-MIN(NEM!G1420,0)</f>
        <v>2467.3739</v>
      </c>
      <c r="M1420" s="31">
        <f>NB.Hour!H1420</f>
        <v>2526.3712</v>
      </c>
      <c r="N1420" s="33">
        <f>NoSolar!H1420</f>
        <v>15.091050225</v>
      </c>
      <c r="O1420" s="33">
        <f>+NEM!P1420</f>
        <v>0</v>
      </c>
      <c r="P1420" s="33">
        <f>+NB.Hour!N1420</f>
        <v>0</v>
      </c>
      <c r="Q1420" s="22">
        <f>+SUM(N1420,MAX($E1420-20,0)*INDEX(Inputs!$F$24:$F$35,MATCH($D1420,Inputs!$B$24:$B$35,0)),MAX($F1420-20,0)*INDEX(Inputs!$G$24:$G$35,MATCH($D1420,Inputs!$B$24:$B$35,0)))</f>
        <v>15.091050225</v>
      </c>
      <c r="R1420" s="22">
        <f>+SUM(O1420,MAX($E1420-20,0)*INDEX(Inputs!$F$24:$F$35,MATCH($D1420,Inputs!$B$24:$B$35,0)),MAX($F1420-20,0)*INDEX(Inputs!$G$24:$G$35,MATCH($D1420,Inputs!$B$24:$B$35,0)))</f>
        <v>0</v>
      </c>
      <c r="S1420" s="22">
        <f>+SUM(P1420,MAX($E1420-20,0)*INDEX(Inputs!$F$24:$F$35,MATCH($D1420,Inputs!$B$24:$B$35,0)),MAX($F1420-20,0)*INDEX(Inputs!$G$24:$G$35,MATCH($D1420,Inputs!$B$24:$B$35,0)))</f>
        <v>0</v>
      </c>
      <c r="U1420" s="19"/>
    </row>
    <row r="1421" spans="2:21" s="46" customFormat="1" x14ac:dyDescent="0.25">
      <c r="B1421" s="48" t="s">
        <v>216</v>
      </c>
      <c r="C1421" s="8">
        <v>2021</v>
      </c>
      <c r="D1421" s="37">
        <v>9</v>
      </c>
      <c r="E1421" s="49">
        <f>Data!J1421</f>
        <v>15</v>
      </c>
      <c r="F1421" s="49">
        <f>+Data!I1421</f>
        <v>0.80210000000000004</v>
      </c>
      <c r="G1421" s="31">
        <f>+NEM!G1421</f>
        <v>-2104.3749000000003</v>
      </c>
      <c r="H1421" s="31">
        <f>NoSolar!E1421</f>
        <v>138.8794</v>
      </c>
      <c r="I1421" s="31">
        <f>+NEM!M1421</f>
        <v>0</v>
      </c>
      <c r="J1421" s="31">
        <f>+NB.Hour!E1421</f>
        <v>64.070799999999906</v>
      </c>
      <c r="K1421" s="67">
        <v>0</v>
      </c>
      <c r="L1421" s="31">
        <f>+-MIN(NEM!G1421,0)</f>
        <v>2104.3749000000003</v>
      </c>
      <c r="M1421" s="31">
        <f>NB.Hour!H1421</f>
        <v>2168.4457000000002</v>
      </c>
      <c r="N1421" s="33">
        <f>NoSolar!H1421</f>
        <v>13.157712114800001</v>
      </c>
      <c r="O1421" s="33">
        <f>+NEM!P1421</f>
        <v>0</v>
      </c>
      <c r="P1421" s="33">
        <f>+NB.Hour!N1421</f>
        <v>0</v>
      </c>
      <c r="Q1421" s="22">
        <f>+SUM(N1421,MAX($E1421-20,0)*INDEX(Inputs!$F$24:$F$35,MATCH($D1421,Inputs!$B$24:$B$35,0)),MAX($F1421-20,0)*INDEX(Inputs!$G$24:$G$35,MATCH($D1421,Inputs!$B$24:$B$35,0)))</f>
        <v>13.157712114800001</v>
      </c>
      <c r="R1421" s="22">
        <f>+SUM(O1421,MAX($E1421-20,0)*INDEX(Inputs!$F$24:$F$35,MATCH($D1421,Inputs!$B$24:$B$35,0)),MAX($F1421-20,0)*INDEX(Inputs!$G$24:$G$35,MATCH($D1421,Inputs!$B$24:$B$35,0)))</f>
        <v>0</v>
      </c>
      <c r="S1421" s="22">
        <f>+SUM(P1421,MAX($E1421-20,0)*INDEX(Inputs!$F$24:$F$35,MATCH($D1421,Inputs!$B$24:$B$35,0)),MAX($F1421-20,0)*INDEX(Inputs!$G$24:$G$35,MATCH($D1421,Inputs!$B$24:$B$35,0)))</f>
        <v>0</v>
      </c>
      <c r="U1421" s="19"/>
    </row>
    <row r="1422" spans="2:21" s="46" customFormat="1" x14ac:dyDescent="0.25">
      <c r="B1422" s="48" t="s">
        <v>216</v>
      </c>
      <c r="C1422" s="8">
        <v>2021</v>
      </c>
      <c r="D1422" s="37">
        <v>10</v>
      </c>
      <c r="E1422" s="49">
        <f>Data!J1422</f>
        <v>15</v>
      </c>
      <c r="F1422" s="49">
        <f>+Data!I1422</f>
        <v>0.34810000000000002</v>
      </c>
      <c r="G1422" s="31">
        <f>+NEM!G1422</f>
        <v>-1375.9946</v>
      </c>
      <c r="H1422" s="31">
        <f>NoSolar!E1422</f>
        <v>139.96029999999999</v>
      </c>
      <c r="I1422" s="31">
        <f>+NEM!M1422</f>
        <v>0</v>
      </c>
      <c r="J1422" s="31">
        <f>+NB.Hour!E1422</f>
        <v>75.174999999999997</v>
      </c>
      <c r="K1422" s="67">
        <v>0</v>
      </c>
      <c r="L1422" s="31">
        <f>+-MIN(NEM!G1422,0)</f>
        <v>1375.9946</v>
      </c>
      <c r="M1422" s="31">
        <f>NB.Hour!H1422</f>
        <v>1451.1695999999999</v>
      </c>
      <c r="N1422" s="33">
        <f>NoSolar!H1422</f>
        <v>13.2601187426</v>
      </c>
      <c r="O1422" s="33">
        <f>+NEM!P1422</f>
        <v>0</v>
      </c>
      <c r="P1422" s="33">
        <f>+NB.Hour!N1422</f>
        <v>0</v>
      </c>
      <c r="Q1422" s="22">
        <f>+SUM(N1422,MAX($E1422-20,0)*INDEX(Inputs!$F$24:$F$35,MATCH($D1422,Inputs!$B$24:$B$35,0)),MAX($F1422-20,0)*INDEX(Inputs!$G$24:$G$35,MATCH($D1422,Inputs!$B$24:$B$35,0)))</f>
        <v>13.2601187426</v>
      </c>
      <c r="R1422" s="22">
        <f>+SUM(O1422,MAX($E1422-20,0)*INDEX(Inputs!$F$24:$F$35,MATCH($D1422,Inputs!$B$24:$B$35,0)),MAX($F1422-20,0)*INDEX(Inputs!$G$24:$G$35,MATCH($D1422,Inputs!$B$24:$B$35,0)))</f>
        <v>0</v>
      </c>
      <c r="S1422" s="22">
        <f>+SUM(P1422,MAX($E1422-20,0)*INDEX(Inputs!$F$24:$F$35,MATCH($D1422,Inputs!$B$24:$B$35,0)),MAX($F1422-20,0)*INDEX(Inputs!$G$24:$G$35,MATCH($D1422,Inputs!$B$24:$B$35,0)))</f>
        <v>0</v>
      </c>
      <c r="U1422" s="19"/>
    </row>
    <row r="1423" spans="2:21" s="46" customFormat="1" x14ac:dyDescent="0.25">
      <c r="B1423" s="48" t="s">
        <v>216</v>
      </c>
      <c r="C1423" s="8">
        <v>2021</v>
      </c>
      <c r="D1423" s="37">
        <v>11</v>
      </c>
      <c r="E1423" s="49">
        <f>Data!J1423</f>
        <v>15</v>
      </c>
      <c r="F1423" s="49">
        <f>+Data!I1423</f>
        <v>0.3891</v>
      </c>
      <c r="G1423" s="31">
        <f>+NEM!G1423</f>
        <v>-895.75409999999988</v>
      </c>
      <c r="H1423" s="31">
        <f>NoSolar!E1423</f>
        <v>136.8449</v>
      </c>
      <c r="I1423" s="31">
        <f>+NEM!M1423</f>
        <v>0</v>
      </c>
      <c r="J1423" s="31">
        <f>+NB.Hour!E1423</f>
        <v>81.837599999999995</v>
      </c>
      <c r="K1423" s="67">
        <v>0</v>
      </c>
      <c r="L1423" s="31">
        <f>+-MIN(NEM!G1423,0)</f>
        <v>895.75409999999988</v>
      </c>
      <c r="M1423" s="31">
        <f>NB.Hour!H1423</f>
        <v>977.59169999999995</v>
      </c>
      <c r="N1423" s="33">
        <f>NoSolar!H1423</f>
        <v>12.9649595158</v>
      </c>
      <c r="O1423" s="33">
        <f>+NEM!P1423</f>
        <v>0</v>
      </c>
      <c r="P1423" s="33">
        <f>+NB.Hour!N1423</f>
        <v>0</v>
      </c>
      <c r="Q1423" s="22">
        <f>+SUM(N1423,MAX($E1423-20,0)*INDEX(Inputs!$F$24:$F$35,MATCH($D1423,Inputs!$B$24:$B$35,0)),MAX($F1423-20,0)*INDEX(Inputs!$G$24:$G$35,MATCH($D1423,Inputs!$B$24:$B$35,0)))</f>
        <v>12.9649595158</v>
      </c>
      <c r="R1423" s="22">
        <f>+SUM(O1423,MAX($E1423-20,0)*INDEX(Inputs!$F$24:$F$35,MATCH($D1423,Inputs!$B$24:$B$35,0)),MAX($F1423-20,0)*INDEX(Inputs!$G$24:$G$35,MATCH($D1423,Inputs!$B$24:$B$35,0)))</f>
        <v>0</v>
      </c>
      <c r="S1423" s="22">
        <f>+SUM(P1423,MAX($E1423-20,0)*INDEX(Inputs!$F$24:$F$35,MATCH($D1423,Inputs!$B$24:$B$35,0)),MAX($F1423-20,0)*INDEX(Inputs!$G$24:$G$35,MATCH($D1423,Inputs!$B$24:$B$35,0)))</f>
        <v>0</v>
      </c>
      <c r="U1423" s="19"/>
    </row>
    <row r="1424" spans="2:21" s="46" customFormat="1" x14ac:dyDescent="0.25">
      <c r="B1424" s="48" t="s">
        <v>216</v>
      </c>
      <c r="C1424" s="8">
        <v>2021</v>
      </c>
      <c r="D1424" s="37">
        <v>12</v>
      </c>
      <c r="E1424" s="49">
        <f>Data!J1424</f>
        <v>15</v>
      </c>
      <c r="F1424" s="49">
        <f>+Data!I1424</f>
        <v>12.922800000000001</v>
      </c>
      <c r="G1424" s="31">
        <f>+NEM!G1424</f>
        <v>-243.80579999999998</v>
      </c>
      <c r="H1424" s="31">
        <f>NoSolar!E1424</f>
        <v>332.82069999999999</v>
      </c>
      <c r="I1424" s="31">
        <f>+NEM!M1424</f>
        <v>0</v>
      </c>
      <c r="J1424" s="31">
        <f>+NB.Hour!E1424</f>
        <v>287.6284</v>
      </c>
      <c r="K1424" s="67">
        <v>0</v>
      </c>
      <c r="L1424" s="31">
        <f>+-MIN(NEM!G1424,0)</f>
        <v>243.80579999999998</v>
      </c>
      <c r="M1424" s="31">
        <f>NB.Hour!H1424</f>
        <v>531.43420000000003</v>
      </c>
      <c r="N1424" s="33">
        <f>NoSolar!H1424</f>
        <v>31.5320987594</v>
      </c>
      <c r="O1424" s="33">
        <f>+NEM!P1424</f>
        <v>0</v>
      </c>
      <c r="P1424" s="33">
        <f>+NB.Hour!N1424</f>
        <v>0</v>
      </c>
      <c r="Q1424" s="22">
        <f>+SUM(N1424,MAX($E1424-20,0)*INDEX(Inputs!$F$24:$F$35,MATCH($D1424,Inputs!$B$24:$B$35,0)),MAX($F1424-20,0)*INDEX(Inputs!$G$24:$G$35,MATCH($D1424,Inputs!$B$24:$B$35,0)))</f>
        <v>31.5320987594</v>
      </c>
      <c r="R1424" s="22">
        <f>+SUM(O1424,MAX($E1424-20,0)*INDEX(Inputs!$F$24:$F$35,MATCH($D1424,Inputs!$B$24:$B$35,0)),MAX($F1424-20,0)*INDEX(Inputs!$G$24:$G$35,MATCH($D1424,Inputs!$B$24:$B$35,0)))</f>
        <v>0</v>
      </c>
      <c r="S1424" s="22">
        <f>+SUM(P1424,MAX($E1424-20,0)*INDEX(Inputs!$F$24:$F$35,MATCH($D1424,Inputs!$B$24:$B$35,0)),MAX($F1424-20,0)*INDEX(Inputs!$G$24:$G$35,MATCH($D1424,Inputs!$B$24:$B$35,0)))</f>
        <v>0</v>
      </c>
      <c r="U1424" s="19"/>
    </row>
    <row r="1425" spans="2:21" s="46" customFormat="1" x14ac:dyDescent="0.25">
      <c r="B1425" s="48" t="s">
        <v>217</v>
      </c>
      <c r="C1425" s="8">
        <v>2021</v>
      </c>
      <c r="D1425" s="37">
        <v>1</v>
      </c>
      <c r="E1425" s="49">
        <f>Data!J1425</f>
        <v>33</v>
      </c>
      <c r="F1425" s="49">
        <f>+Data!I1425</f>
        <v>22.24</v>
      </c>
      <c r="G1425" s="31">
        <f>+NEM!G1425</f>
        <v>3873.7280000000005</v>
      </c>
      <c r="H1425" s="31">
        <f>NoSolar!E1425</f>
        <v>4128.6400000000003</v>
      </c>
      <c r="I1425" s="31">
        <f>+NEM!M1425</f>
        <v>3873.7280000000005</v>
      </c>
      <c r="J1425" s="31">
        <f>+NB.Hour!E1425</f>
        <v>3874.4319999999998</v>
      </c>
      <c r="K1425" s="67">
        <v>0</v>
      </c>
      <c r="L1425" s="31">
        <f>+-MIN(NEM!G1425,0)</f>
        <v>0</v>
      </c>
      <c r="M1425" s="31">
        <f>NB.Hour!H1425</f>
        <v>0.70399999999999996</v>
      </c>
      <c r="N1425" s="33">
        <f>NoSolar!H1425</f>
        <v>283.56137344000001</v>
      </c>
      <c r="O1425" s="33">
        <f>+NEM!P1425</f>
        <v>272.29528268800004</v>
      </c>
      <c r="P1425" s="33">
        <f>+NB.Hour!N1425</f>
        <v>272.29977843199998</v>
      </c>
      <c r="Q1425" s="22">
        <f>+SUM(N1425,MAX($E1425-20,0)*INDEX(Inputs!$F$24:$F$35,MATCH($D1425,Inputs!$B$24:$B$35,0)),MAX($F1425-20,0)*INDEX(Inputs!$G$24:$G$35,MATCH($D1425,Inputs!$B$24:$B$35,0)))</f>
        <v>306.91937344000002</v>
      </c>
      <c r="R1425" s="22">
        <f>+SUM(O1425,MAX($E1425-20,0)*INDEX(Inputs!$F$24:$F$35,MATCH($D1425,Inputs!$B$24:$B$35,0)),MAX($F1425-20,0)*INDEX(Inputs!$G$24:$G$35,MATCH($D1425,Inputs!$B$24:$B$35,0)))</f>
        <v>295.65328268800005</v>
      </c>
      <c r="S1425" s="22">
        <f>+SUM(P1425,MAX($E1425-20,0)*INDEX(Inputs!$F$24:$F$35,MATCH($D1425,Inputs!$B$24:$B$35,0)),MAX($F1425-20,0)*INDEX(Inputs!$G$24:$G$35,MATCH($D1425,Inputs!$B$24:$B$35,0)))</f>
        <v>295.65777843199999</v>
      </c>
      <c r="U1425" s="19"/>
    </row>
    <row r="1426" spans="2:21" s="46" customFormat="1" x14ac:dyDescent="0.25">
      <c r="B1426" s="48" t="s">
        <v>217</v>
      </c>
      <c r="C1426" s="8">
        <v>2021</v>
      </c>
      <c r="D1426" s="37">
        <v>2</v>
      </c>
      <c r="E1426" s="49">
        <f>Data!J1426</f>
        <v>33</v>
      </c>
      <c r="F1426" s="49">
        <f>+Data!I1426</f>
        <v>17.28</v>
      </c>
      <c r="G1426" s="31">
        <f>+NEM!G1426</f>
        <v>3470.1900999999998</v>
      </c>
      <c r="H1426" s="31">
        <f>NoSolar!E1426</f>
        <v>3732.1579999999999</v>
      </c>
      <c r="I1426" s="31">
        <f>+NEM!M1426</f>
        <v>3470.1900999999998</v>
      </c>
      <c r="J1426" s="31">
        <f>+NB.Hour!E1426</f>
        <v>3470.6700999999998</v>
      </c>
      <c r="K1426" s="67">
        <v>0</v>
      </c>
      <c r="L1426" s="31">
        <f>+-MIN(NEM!G1426,0)</f>
        <v>0</v>
      </c>
      <c r="M1426" s="31">
        <f>NB.Hour!H1426</f>
        <v>0.48</v>
      </c>
      <c r="N1426" s="33">
        <f>NoSolar!H1426</f>
        <v>266.038454968</v>
      </c>
      <c r="O1426" s="33">
        <f>+NEM!P1426</f>
        <v>254.4605216596</v>
      </c>
      <c r="P1426" s="33">
        <f>+NB.Hour!N1426</f>
        <v>254.46358693959999</v>
      </c>
      <c r="Q1426" s="22">
        <f>+SUM(N1426,MAX($E1426-20,0)*INDEX(Inputs!$F$24:$F$35,MATCH($D1426,Inputs!$B$24:$B$35,0)),MAX($F1426-20,0)*INDEX(Inputs!$G$24:$G$35,MATCH($D1426,Inputs!$B$24:$B$35,0)))</f>
        <v>279.42845496799998</v>
      </c>
      <c r="R1426" s="22">
        <f>+SUM(O1426,MAX($E1426-20,0)*INDEX(Inputs!$F$24:$F$35,MATCH($D1426,Inputs!$B$24:$B$35,0)),MAX($F1426-20,0)*INDEX(Inputs!$G$24:$G$35,MATCH($D1426,Inputs!$B$24:$B$35,0)))</f>
        <v>267.85052165960002</v>
      </c>
      <c r="S1426" s="22">
        <f>+SUM(P1426,MAX($E1426-20,0)*INDEX(Inputs!$F$24:$F$35,MATCH($D1426,Inputs!$B$24:$B$35,0)),MAX($F1426-20,0)*INDEX(Inputs!$G$24:$G$35,MATCH($D1426,Inputs!$B$24:$B$35,0)))</f>
        <v>267.85358693960001</v>
      </c>
      <c r="U1426" s="19"/>
    </row>
    <row r="1427" spans="2:21" s="46" customFormat="1" x14ac:dyDescent="0.25">
      <c r="B1427" s="48" t="s">
        <v>217</v>
      </c>
      <c r="C1427" s="8">
        <v>2021</v>
      </c>
      <c r="D1427" s="37">
        <v>3</v>
      </c>
      <c r="E1427" s="49">
        <f>Data!J1427</f>
        <v>33</v>
      </c>
      <c r="F1427" s="49">
        <f>+Data!I1427</f>
        <v>16.8</v>
      </c>
      <c r="G1427" s="31">
        <f>+NEM!G1427</f>
        <v>2793.3</v>
      </c>
      <c r="H1427" s="31">
        <f>NoSolar!E1427</f>
        <v>3314.556</v>
      </c>
      <c r="I1427" s="31">
        <f>+NEM!M1427</f>
        <v>2793.3</v>
      </c>
      <c r="J1427" s="31">
        <f>+NB.Hour!E1427</f>
        <v>2806.7720000000004</v>
      </c>
      <c r="K1427" s="67">
        <v>0</v>
      </c>
      <c r="L1427" s="31">
        <f>+-MIN(NEM!G1427,0)</f>
        <v>0</v>
      </c>
      <c r="M1427" s="31">
        <f>NB.Hour!H1427</f>
        <v>13.472</v>
      </c>
      <c r="N1427" s="33">
        <f>NoSolar!H1427</f>
        <v>247.58211697600001</v>
      </c>
      <c r="O1427" s="33">
        <f>+NEM!P1427</f>
        <v>224.54468680000002</v>
      </c>
      <c r="P1427" s="33">
        <f>+NB.Hour!N1427</f>
        <v>224.63071899200003</v>
      </c>
      <c r="Q1427" s="22">
        <f>+SUM(N1427,MAX($E1427-20,0)*INDEX(Inputs!$F$24:$F$35,MATCH($D1427,Inputs!$B$24:$B$35,0)),MAX($F1427-20,0)*INDEX(Inputs!$G$24:$G$35,MATCH($D1427,Inputs!$B$24:$B$35,0)))</f>
        <v>260.972116976</v>
      </c>
      <c r="R1427" s="22">
        <f>+SUM(O1427,MAX($E1427-20,0)*INDEX(Inputs!$F$24:$F$35,MATCH($D1427,Inputs!$B$24:$B$35,0)),MAX($F1427-20,0)*INDEX(Inputs!$G$24:$G$35,MATCH($D1427,Inputs!$B$24:$B$35,0)))</f>
        <v>237.93468680000001</v>
      </c>
      <c r="S1427" s="22">
        <f>+SUM(P1427,MAX($E1427-20,0)*INDEX(Inputs!$F$24:$F$35,MATCH($D1427,Inputs!$B$24:$B$35,0)),MAX($F1427-20,0)*INDEX(Inputs!$G$24:$G$35,MATCH($D1427,Inputs!$B$24:$B$35,0)))</f>
        <v>238.02071899200001</v>
      </c>
      <c r="U1427" s="19"/>
    </row>
    <row r="1428" spans="2:21" s="46" customFormat="1" x14ac:dyDescent="0.25">
      <c r="B1428" s="48" t="s">
        <v>217</v>
      </c>
      <c r="C1428" s="8">
        <v>2021</v>
      </c>
      <c r="D1428" s="37">
        <v>4</v>
      </c>
      <c r="E1428" s="49">
        <f>Data!J1428</f>
        <v>33</v>
      </c>
      <c r="F1428" s="49">
        <f>+Data!I1428</f>
        <v>12.64</v>
      </c>
      <c r="G1428" s="31">
        <f>+NEM!G1428</f>
        <v>2628.7959999999998</v>
      </c>
      <c r="H1428" s="31">
        <f>NoSolar!E1428</f>
        <v>3195.1959999999999</v>
      </c>
      <c r="I1428" s="31">
        <f>+NEM!M1428</f>
        <v>2628.7959999999998</v>
      </c>
      <c r="J1428" s="31">
        <f>+NB.Hour!E1428</f>
        <v>2633.212</v>
      </c>
      <c r="K1428" s="67">
        <v>0</v>
      </c>
      <c r="L1428" s="31">
        <f>+-MIN(NEM!G1428,0)</f>
        <v>0</v>
      </c>
      <c r="M1428" s="31">
        <f>NB.Hour!H1428</f>
        <v>4.4160000000000004</v>
      </c>
      <c r="N1428" s="33">
        <f>NoSolar!H1428</f>
        <v>242.30688241600001</v>
      </c>
      <c r="O1428" s="33">
        <f>+NEM!P1428</f>
        <v>217.27426801600001</v>
      </c>
      <c r="P1428" s="33">
        <f>+NB.Hour!N1428</f>
        <v>217.30246859200003</v>
      </c>
      <c r="Q1428" s="22">
        <f>+SUM(N1428,MAX($E1428-20,0)*INDEX(Inputs!$F$24:$F$35,MATCH($D1428,Inputs!$B$24:$B$35,0)),MAX($F1428-20,0)*INDEX(Inputs!$G$24:$G$35,MATCH($D1428,Inputs!$B$24:$B$35,0)))</f>
        <v>255.69688241599999</v>
      </c>
      <c r="R1428" s="22">
        <f>+SUM(O1428,MAX($E1428-20,0)*INDEX(Inputs!$F$24:$F$35,MATCH($D1428,Inputs!$B$24:$B$35,0)),MAX($F1428-20,0)*INDEX(Inputs!$G$24:$G$35,MATCH($D1428,Inputs!$B$24:$B$35,0)))</f>
        <v>230.66426801599999</v>
      </c>
      <c r="S1428" s="22">
        <f>+SUM(P1428,MAX($E1428-20,0)*INDEX(Inputs!$F$24:$F$35,MATCH($D1428,Inputs!$B$24:$B$35,0)),MAX($F1428-20,0)*INDEX(Inputs!$G$24:$G$35,MATCH($D1428,Inputs!$B$24:$B$35,0)))</f>
        <v>230.69246859200001</v>
      </c>
      <c r="U1428" s="19"/>
    </row>
    <row r="1429" spans="2:21" s="46" customFormat="1" x14ac:dyDescent="0.25">
      <c r="B1429" s="48" t="s">
        <v>217</v>
      </c>
      <c r="C1429" s="8">
        <v>2021</v>
      </c>
      <c r="D1429" s="37">
        <v>5</v>
      </c>
      <c r="E1429" s="49">
        <f>Data!J1429</f>
        <v>33</v>
      </c>
      <c r="F1429" s="49">
        <f>+Data!I1429</f>
        <v>18.239999999999998</v>
      </c>
      <c r="G1429" s="31">
        <f>+NEM!G1429</f>
        <v>2593.7485000000001</v>
      </c>
      <c r="H1429" s="31">
        <f>NoSolar!E1429</f>
        <v>3179.6680000000001</v>
      </c>
      <c r="I1429" s="31">
        <f>+NEM!M1429</f>
        <v>2593.7485000000001</v>
      </c>
      <c r="J1429" s="31">
        <f>+NB.Hour!E1429</f>
        <v>2601.2044999999998</v>
      </c>
      <c r="K1429" s="67">
        <v>0</v>
      </c>
      <c r="L1429" s="31">
        <f>+-MIN(NEM!G1429,0)</f>
        <v>0</v>
      </c>
      <c r="M1429" s="31">
        <f>NB.Hour!H1429</f>
        <v>7.4559999999999897</v>
      </c>
      <c r="N1429" s="33">
        <f>NoSolar!H1429</f>
        <v>241.62060692800003</v>
      </c>
      <c r="O1429" s="33">
        <f>+NEM!P1429</f>
        <v>215.72530870600002</v>
      </c>
      <c r="P1429" s="33">
        <f>+NB.Hour!N1429</f>
        <v>215.772922722</v>
      </c>
      <c r="Q1429" s="22">
        <f>+SUM(N1429,MAX($E1429-20,0)*INDEX(Inputs!$F$24:$F$35,MATCH($D1429,Inputs!$B$24:$B$35,0)),MAX($F1429-20,0)*INDEX(Inputs!$G$24:$G$35,MATCH($D1429,Inputs!$B$24:$B$35,0)))</f>
        <v>255.01060692800002</v>
      </c>
      <c r="R1429" s="22">
        <f>+SUM(O1429,MAX($E1429-20,0)*INDEX(Inputs!$F$24:$F$35,MATCH($D1429,Inputs!$B$24:$B$35,0)),MAX($F1429-20,0)*INDEX(Inputs!$G$24:$G$35,MATCH($D1429,Inputs!$B$24:$B$35,0)))</f>
        <v>229.11530870600001</v>
      </c>
      <c r="S1429" s="22">
        <f>+SUM(P1429,MAX($E1429-20,0)*INDEX(Inputs!$F$24:$F$35,MATCH($D1429,Inputs!$B$24:$B$35,0)),MAX($F1429-20,0)*INDEX(Inputs!$G$24:$G$35,MATCH($D1429,Inputs!$B$24:$B$35,0)))</f>
        <v>229.16292272200002</v>
      </c>
      <c r="U1429" s="19"/>
    </row>
    <row r="1430" spans="2:21" s="46" customFormat="1" x14ac:dyDescent="0.25">
      <c r="B1430" s="48" t="s">
        <v>217</v>
      </c>
      <c r="C1430" s="8">
        <v>2021</v>
      </c>
      <c r="D1430" s="37">
        <v>6</v>
      </c>
      <c r="E1430" s="49">
        <f>Data!J1430</f>
        <v>33</v>
      </c>
      <c r="F1430" s="49">
        <f>+Data!I1430</f>
        <v>10.88</v>
      </c>
      <c r="G1430" s="31">
        <f>+NEM!G1430</f>
        <v>1448.8500000000004</v>
      </c>
      <c r="H1430" s="31">
        <f>NoSolar!E1430</f>
        <v>2068.6260000000002</v>
      </c>
      <c r="I1430" s="31">
        <f>+NEM!M1430</f>
        <v>1448.8500000000004</v>
      </c>
      <c r="J1430" s="31">
        <f>+NB.Hour!E1430</f>
        <v>1474.5139999999999</v>
      </c>
      <c r="K1430" s="67">
        <v>0</v>
      </c>
      <c r="L1430" s="31">
        <f>+-MIN(NEM!G1430,0)</f>
        <v>0</v>
      </c>
      <c r="M1430" s="31">
        <f>NB.Hour!H1430</f>
        <v>25.664000000000001</v>
      </c>
      <c r="N1430" s="33">
        <f>NoSolar!H1430</f>
        <v>213.843184216</v>
      </c>
      <c r="O1430" s="33">
        <f>+NEM!P1430</f>
        <v>152.49146250000004</v>
      </c>
      <c r="P1430" s="33">
        <f>+NB.Hour!N1430</f>
        <v>154.22224265999998</v>
      </c>
      <c r="Q1430" s="22">
        <f>+SUM(N1430,MAX($E1430-20,0)*INDEX(Inputs!$F$24:$F$35,MATCH($D1430,Inputs!$B$24:$B$35,0)),MAX($F1430-20,0)*INDEX(Inputs!$G$24:$G$35,MATCH($D1430,Inputs!$B$24:$B$35,0)))</f>
        <v>227.23318421599998</v>
      </c>
      <c r="R1430" s="22">
        <f>+SUM(O1430,MAX($E1430-20,0)*INDEX(Inputs!$F$24:$F$35,MATCH($D1430,Inputs!$B$24:$B$35,0)),MAX($F1430-20,0)*INDEX(Inputs!$G$24:$G$35,MATCH($D1430,Inputs!$B$24:$B$35,0)))</f>
        <v>165.88146250000005</v>
      </c>
      <c r="S1430" s="22">
        <f>+SUM(P1430,MAX($E1430-20,0)*INDEX(Inputs!$F$24:$F$35,MATCH($D1430,Inputs!$B$24:$B$35,0)),MAX($F1430-20,0)*INDEX(Inputs!$G$24:$G$35,MATCH($D1430,Inputs!$B$24:$B$35,0)))</f>
        <v>167.61224265999999</v>
      </c>
      <c r="U1430" s="19"/>
    </row>
    <row r="1431" spans="2:21" s="46" customFormat="1" x14ac:dyDescent="0.25">
      <c r="B1431" s="48" t="s">
        <v>217</v>
      </c>
      <c r="C1431" s="8">
        <v>2021</v>
      </c>
      <c r="D1431" s="37">
        <v>7</v>
      </c>
      <c r="E1431" s="49">
        <f>Data!J1431</f>
        <v>33</v>
      </c>
      <c r="F1431" s="49">
        <f>+Data!I1431</f>
        <v>24.64</v>
      </c>
      <c r="G1431" s="31">
        <f>+NEM!G1431</f>
        <v>1960</v>
      </c>
      <c r="H1431" s="31">
        <f>NoSolar!E1431</f>
        <v>2522.56</v>
      </c>
      <c r="I1431" s="31">
        <f>+NEM!M1431</f>
        <v>1960</v>
      </c>
      <c r="J1431" s="31">
        <f>+NB.Hour!E1431</f>
        <v>1980.4159999999999</v>
      </c>
      <c r="K1431" s="67">
        <v>0</v>
      </c>
      <c r="L1431" s="31">
        <f>+-MIN(NEM!G1431,0)</f>
        <v>0</v>
      </c>
      <c r="M1431" s="31">
        <f>NB.Hour!H1431</f>
        <v>20.416</v>
      </c>
      <c r="N1431" s="33">
        <f>NoSolar!H1431</f>
        <v>235.95703295999999</v>
      </c>
      <c r="O1431" s="33">
        <f>+NEM!P1431</f>
        <v>206.29</v>
      </c>
      <c r="P1431" s="33">
        <f>+NB.Hour!N1431</f>
        <v>207.66685504</v>
      </c>
      <c r="Q1431" s="22">
        <f>+SUM(N1431,MAX($E1431-20,0)*INDEX(Inputs!$F$24:$F$35,MATCH($D1431,Inputs!$B$24:$B$35,0)),MAX($F1431-20,0)*INDEX(Inputs!$G$24:$G$35,MATCH($D1431,Inputs!$B$24:$B$35,0)))</f>
        <v>277.46543295999999</v>
      </c>
      <c r="R1431" s="22">
        <f>+SUM(O1431,MAX($E1431-20,0)*INDEX(Inputs!$F$24:$F$35,MATCH($D1431,Inputs!$B$24:$B$35,0)),MAX($F1431-20,0)*INDEX(Inputs!$G$24:$G$35,MATCH($D1431,Inputs!$B$24:$B$35,0)))</f>
        <v>247.79840000000002</v>
      </c>
      <c r="S1431" s="22">
        <f>+SUM(P1431,MAX($E1431-20,0)*INDEX(Inputs!$F$24:$F$35,MATCH($D1431,Inputs!$B$24:$B$35,0)),MAX($F1431-20,0)*INDEX(Inputs!$G$24:$G$35,MATCH($D1431,Inputs!$B$24:$B$35,0)))</f>
        <v>249.17525504000002</v>
      </c>
      <c r="U1431" s="19"/>
    </row>
    <row r="1432" spans="2:21" s="46" customFormat="1" x14ac:dyDescent="0.25">
      <c r="B1432" s="48" t="s">
        <v>217</v>
      </c>
      <c r="C1432" s="8">
        <v>2021</v>
      </c>
      <c r="D1432" s="37">
        <v>8</v>
      </c>
      <c r="E1432" s="49">
        <f>Data!J1432</f>
        <v>30</v>
      </c>
      <c r="F1432" s="49">
        <f>+Data!I1432</f>
        <v>28</v>
      </c>
      <c r="G1432" s="31">
        <f>+NEM!G1432</f>
        <v>4299.7439999999997</v>
      </c>
      <c r="H1432" s="31">
        <f>NoSolar!E1432</f>
        <v>4851.3599999999997</v>
      </c>
      <c r="I1432" s="31">
        <f>+NEM!M1432</f>
        <v>4299.7439999999997</v>
      </c>
      <c r="J1432" s="31">
        <f>+NB.Hour!E1432</f>
        <v>4299.7759999999998</v>
      </c>
      <c r="K1432" s="67">
        <v>0</v>
      </c>
      <c r="L1432" s="31">
        <f>+-MIN(NEM!G1432,0)</f>
        <v>0</v>
      </c>
      <c r="M1432" s="31">
        <f>NB.Hour!H1432</f>
        <v>3.2000000000000001E-2</v>
      </c>
      <c r="N1432" s="33">
        <f>NoSolar!H1432</f>
        <v>349.40685375999999</v>
      </c>
      <c r="O1432" s="33">
        <f>+NEM!P1432</f>
        <v>322.53432870400002</v>
      </c>
      <c r="P1432" s="33">
        <f>+NB.Hour!N1432</f>
        <v>322.53467769599996</v>
      </c>
      <c r="Q1432" s="22">
        <f>+SUM(N1432,MAX($E1432-20,0)*INDEX(Inputs!$F$24:$F$35,MATCH($D1432,Inputs!$B$24:$B$35,0)),MAX($F1432-20,0)*INDEX(Inputs!$G$24:$G$35,MATCH($D1432,Inputs!$B$24:$B$35,0)))</f>
        <v>408.18685376000002</v>
      </c>
      <c r="R1432" s="22">
        <f>+SUM(O1432,MAX($E1432-20,0)*INDEX(Inputs!$F$24:$F$35,MATCH($D1432,Inputs!$B$24:$B$35,0)),MAX($F1432-20,0)*INDEX(Inputs!$G$24:$G$35,MATCH($D1432,Inputs!$B$24:$B$35,0)))</f>
        <v>381.31432870400005</v>
      </c>
      <c r="S1432" s="22">
        <f>+SUM(P1432,MAX($E1432-20,0)*INDEX(Inputs!$F$24:$F$35,MATCH($D1432,Inputs!$B$24:$B$35,0)),MAX($F1432-20,0)*INDEX(Inputs!$G$24:$G$35,MATCH($D1432,Inputs!$B$24:$B$35,0)))</f>
        <v>381.31467769599999</v>
      </c>
      <c r="U1432" s="19"/>
    </row>
    <row r="1433" spans="2:21" s="46" customFormat="1" x14ac:dyDescent="0.25">
      <c r="B1433" s="48" t="s">
        <v>217</v>
      </c>
      <c r="C1433" s="8">
        <v>2021</v>
      </c>
      <c r="D1433" s="37">
        <v>9</v>
      </c>
      <c r="E1433" s="49">
        <f>Data!J1433</f>
        <v>27</v>
      </c>
      <c r="F1433" s="49">
        <f>+Data!I1433</f>
        <v>25.6</v>
      </c>
      <c r="G1433" s="31">
        <f>+NEM!G1433</f>
        <v>3465.444</v>
      </c>
      <c r="H1433" s="31">
        <f>NoSolar!E1433</f>
        <v>3979.62</v>
      </c>
      <c r="I1433" s="31">
        <f>+NEM!M1433</f>
        <v>3465.444</v>
      </c>
      <c r="J1433" s="31">
        <f>+NB.Hour!E1433</f>
        <v>3466.692</v>
      </c>
      <c r="K1433" s="67">
        <v>0</v>
      </c>
      <c r="L1433" s="31">
        <f>+-MIN(NEM!G1433,0)</f>
        <v>0</v>
      </c>
      <c r="M1433" s="31">
        <f>NB.Hour!H1433</f>
        <v>1.248</v>
      </c>
      <c r="N1433" s="33">
        <f>NoSolar!H1433</f>
        <v>276.97528552</v>
      </c>
      <c r="O1433" s="33">
        <f>+NEM!P1433</f>
        <v>254.25076302400001</v>
      </c>
      <c r="P1433" s="33">
        <f>+NB.Hour!N1433</f>
        <v>254.25873275200001</v>
      </c>
      <c r="Q1433" s="22">
        <f>+SUM(N1433,MAX($E1433-20,0)*INDEX(Inputs!$F$24:$F$35,MATCH($D1433,Inputs!$B$24:$B$35,0)),MAX($F1433-20,0)*INDEX(Inputs!$G$24:$G$35,MATCH($D1433,Inputs!$B$24:$B$35,0)))</f>
        <v>309.10528552</v>
      </c>
      <c r="R1433" s="22">
        <f>+SUM(O1433,MAX($E1433-20,0)*INDEX(Inputs!$F$24:$F$35,MATCH($D1433,Inputs!$B$24:$B$35,0)),MAX($F1433-20,0)*INDEX(Inputs!$G$24:$G$35,MATCH($D1433,Inputs!$B$24:$B$35,0)))</f>
        <v>286.38076302400003</v>
      </c>
      <c r="S1433" s="22">
        <f>+SUM(P1433,MAX($E1433-20,0)*INDEX(Inputs!$F$24:$F$35,MATCH($D1433,Inputs!$B$24:$B$35,0)),MAX($F1433-20,0)*INDEX(Inputs!$G$24:$G$35,MATCH($D1433,Inputs!$B$24:$B$35,0)))</f>
        <v>286.38873275200001</v>
      </c>
      <c r="U1433" s="19"/>
    </row>
    <row r="1434" spans="2:21" s="46" customFormat="1" x14ac:dyDescent="0.25">
      <c r="B1434" s="48" t="s">
        <v>217</v>
      </c>
      <c r="C1434" s="8">
        <v>2021</v>
      </c>
      <c r="D1434" s="37">
        <v>10</v>
      </c>
      <c r="E1434" s="49">
        <f>Data!J1434</f>
        <v>27</v>
      </c>
      <c r="F1434" s="49">
        <f>+Data!I1434</f>
        <v>15.52</v>
      </c>
      <c r="G1434" s="31">
        <f>+NEM!G1434</f>
        <v>3069.9721</v>
      </c>
      <c r="H1434" s="31">
        <f>NoSolar!E1434</f>
        <v>3434.498</v>
      </c>
      <c r="I1434" s="31">
        <f>+NEM!M1434</f>
        <v>3069.9721</v>
      </c>
      <c r="J1434" s="31">
        <f>+NB.Hour!E1434</f>
        <v>3072.7561000000001</v>
      </c>
      <c r="K1434" s="67">
        <v>0</v>
      </c>
      <c r="L1434" s="31">
        <f>+-MIN(NEM!G1434,0)</f>
        <v>0</v>
      </c>
      <c r="M1434" s="31">
        <f>NB.Hour!H1434</f>
        <v>2.7839999999999998</v>
      </c>
      <c r="N1434" s="33">
        <f>NoSolar!H1434</f>
        <v>252.88307360800002</v>
      </c>
      <c r="O1434" s="33">
        <f>+NEM!P1434</f>
        <v>236.77248693160001</v>
      </c>
      <c r="P1434" s="33">
        <f>+NB.Hour!N1434</f>
        <v>236.7902655556</v>
      </c>
      <c r="Q1434" s="22">
        <f>+SUM(N1434,MAX($E1434-20,0)*INDEX(Inputs!$F$24:$F$35,MATCH($D1434,Inputs!$B$24:$B$35,0)),MAX($F1434-20,0)*INDEX(Inputs!$G$24:$G$35,MATCH($D1434,Inputs!$B$24:$B$35,0)))</f>
        <v>260.093073608</v>
      </c>
      <c r="R1434" s="22">
        <f>+SUM(O1434,MAX($E1434-20,0)*INDEX(Inputs!$F$24:$F$35,MATCH($D1434,Inputs!$B$24:$B$35,0)),MAX($F1434-20,0)*INDEX(Inputs!$G$24:$G$35,MATCH($D1434,Inputs!$B$24:$B$35,0)))</f>
        <v>243.98248693160002</v>
      </c>
      <c r="S1434" s="22">
        <f>+SUM(P1434,MAX($E1434-20,0)*INDEX(Inputs!$F$24:$F$35,MATCH($D1434,Inputs!$B$24:$B$35,0)),MAX($F1434-20,0)*INDEX(Inputs!$G$24:$G$35,MATCH($D1434,Inputs!$B$24:$B$35,0)))</f>
        <v>244.00026555560001</v>
      </c>
      <c r="U1434" s="19"/>
    </row>
    <row r="1435" spans="2:21" s="46" customFormat="1" x14ac:dyDescent="0.25">
      <c r="B1435" s="48" t="s">
        <v>217</v>
      </c>
      <c r="C1435" s="8">
        <v>2021</v>
      </c>
      <c r="D1435" s="37">
        <v>11</v>
      </c>
      <c r="E1435" s="49">
        <f>Data!J1435</f>
        <v>27</v>
      </c>
      <c r="F1435" s="49">
        <f>+Data!I1435</f>
        <v>15.2</v>
      </c>
      <c r="G1435" s="31">
        <f>+NEM!G1435</f>
        <v>2707.6060000000002</v>
      </c>
      <c r="H1435" s="31">
        <f>NoSolar!E1435</f>
        <v>2993.96</v>
      </c>
      <c r="I1435" s="31">
        <f>+NEM!M1435</f>
        <v>2707.6060000000002</v>
      </c>
      <c r="J1435" s="31">
        <f>+NB.Hour!E1435</f>
        <v>2713.654</v>
      </c>
      <c r="K1435" s="67">
        <v>0</v>
      </c>
      <c r="L1435" s="31">
        <f>+-MIN(NEM!G1435,0)</f>
        <v>0</v>
      </c>
      <c r="M1435" s="31">
        <f>NB.Hour!H1435</f>
        <v>6.048</v>
      </c>
      <c r="N1435" s="33">
        <f>NoSolar!H1435</f>
        <v>233.41305616</v>
      </c>
      <c r="O1435" s="33">
        <f>+NEM!P1435</f>
        <v>220.75735477600003</v>
      </c>
      <c r="P1435" s="33">
        <f>+NB.Hour!N1435</f>
        <v>220.79597730400002</v>
      </c>
      <c r="Q1435" s="22">
        <f>+SUM(N1435,MAX($E1435-20,0)*INDEX(Inputs!$F$24:$F$35,MATCH($D1435,Inputs!$B$24:$B$35,0)),MAX($F1435-20,0)*INDEX(Inputs!$G$24:$G$35,MATCH($D1435,Inputs!$B$24:$B$35,0)))</f>
        <v>240.62305616</v>
      </c>
      <c r="R1435" s="22">
        <f>+SUM(O1435,MAX($E1435-20,0)*INDEX(Inputs!$F$24:$F$35,MATCH($D1435,Inputs!$B$24:$B$35,0)),MAX($F1435-20,0)*INDEX(Inputs!$G$24:$G$35,MATCH($D1435,Inputs!$B$24:$B$35,0)))</f>
        <v>227.96735477600004</v>
      </c>
      <c r="S1435" s="22">
        <f>+SUM(P1435,MAX($E1435-20,0)*INDEX(Inputs!$F$24:$F$35,MATCH($D1435,Inputs!$B$24:$B$35,0)),MAX($F1435-20,0)*INDEX(Inputs!$G$24:$G$35,MATCH($D1435,Inputs!$B$24:$B$35,0)))</f>
        <v>228.00597730400003</v>
      </c>
      <c r="U1435" s="19"/>
    </row>
    <row r="1436" spans="2:21" s="46" customFormat="1" x14ac:dyDescent="0.25">
      <c r="B1436" s="48" t="s">
        <v>217</v>
      </c>
      <c r="C1436" s="8">
        <v>2021</v>
      </c>
      <c r="D1436" s="37">
        <v>12</v>
      </c>
      <c r="E1436" s="49">
        <f>Data!J1436</f>
        <v>27</v>
      </c>
      <c r="F1436" s="49">
        <f>+Data!I1436</f>
        <v>12.8</v>
      </c>
      <c r="G1436" s="31">
        <f>+NEM!G1436</f>
        <v>2824.7360000000003</v>
      </c>
      <c r="H1436" s="31">
        <f>NoSolar!E1436</f>
        <v>3001.76</v>
      </c>
      <c r="I1436" s="31">
        <f>+NEM!M1436</f>
        <v>2824.7360000000003</v>
      </c>
      <c r="J1436" s="31">
        <f>+NB.Hour!E1436</f>
        <v>2826.1120000000005</v>
      </c>
      <c r="K1436" s="67">
        <v>0</v>
      </c>
      <c r="L1436" s="31">
        <f>+-MIN(NEM!G1436,0)</f>
        <v>0</v>
      </c>
      <c r="M1436" s="31">
        <f>NB.Hour!H1436</f>
        <v>1.3759999999999999</v>
      </c>
      <c r="N1436" s="33">
        <f>NoSolar!H1436</f>
        <v>233.75778496000001</v>
      </c>
      <c r="O1436" s="33">
        <f>+NEM!P1436</f>
        <v>225.93403225600002</v>
      </c>
      <c r="P1436" s="33">
        <f>+NB.Hour!N1436</f>
        <v>225.94281939200005</v>
      </c>
      <c r="Q1436" s="22">
        <f>+SUM(N1436,MAX($E1436-20,0)*INDEX(Inputs!$F$24:$F$35,MATCH($D1436,Inputs!$B$24:$B$35,0)),MAX($F1436-20,0)*INDEX(Inputs!$G$24:$G$35,MATCH($D1436,Inputs!$B$24:$B$35,0)))</f>
        <v>240.96778496000002</v>
      </c>
      <c r="R1436" s="22">
        <f>+SUM(O1436,MAX($E1436-20,0)*INDEX(Inputs!$F$24:$F$35,MATCH($D1436,Inputs!$B$24:$B$35,0)),MAX($F1436-20,0)*INDEX(Inputs!$G$24:$G$35,MATCH($D1436,Inputs!$B$24:$B$35,0)))</f>
        <v>233.14403225600003</v>
      </c>
      <c r="S1436" s="22">
        <f>+SUM(P1436,MAX($E1436-20,0)*INDEX(Inputs!$F$24:$F$35,MATCH($D1436,Inputs!$B$24:$B$35,0)),MAX($F1436-20,0)*INDEX(Inputs!$G$24:$G$35,MATCH($D1436,Inputs!$B$24:$B$35,0)))</f>
        <v>233.15281939200005</v>
      </c>
      <c r="U1436" s="19"/>
    </row>
    <row r="1437" spans="2:21" s="46" customFormat="1" x14ac:dyDescent="0.25">
      <c r="B1437" s="48" t="s">
        <v>218</v>
      </c>
      <c r="C1437" s="8">
        <v>2021</v>
      </c>
      <c r="D1437" s="37">
        <v>1</v>
      </c>
      <c r="E1437" s="49">
        <f>Data!J1437</f>
        <v>95</v>
      </c>
      <c r="F1437" s="49">
        <f>+Data!I1437</f>
        <v>93.24</v>
      </c>
      <c r="G1437" s="31">
        <f>+NEM!G1437</f>
        <v>19998.227300000002</v>
      </c>
      <c r="H1437" s="31">
        <f>NoSolar!E1437</f>
        <v>21112.614000000001</v>
      </c>
      <c r="I1437" s="31">
        <f>+NEM!M1437</f>
        <v>19998.227300000002</v>
      </c>
      <c r="J1437" s="31">
        <f>+NB.Hour!E1437</f>
        <v>20042.9823</v>
      </c>
      <c r="K1437" s="67">
        <v>0</v>
      </c>
      <c r="L1437" s="31">
        <f>+-MIN(NEM!G1437,0)</f>
        <v>0</v>
      </c>
      <c r="M1437" s="31">
        <f>NB.Hour!H1437</f>
        <v>44.755000000000003</v>
      </c>
      <c r="N1437" s="33">
        <f>NoSolar!H1437</f>
        <v>1034.185088344</v>
      </c>
      <c r="O1437" s="33">
        <f>+NEM!P1437</f>
        <v>984.93365375080009</v>
      </c>
      <c r="P1437" s="33">
        <f>+NB.Hour!N1437</f>
        <v>985.21945918080007</v>
      </c>
      <c r="Q1437" s="22">
        <f>+SUM(N1437,MAX($E1437-20,0)*INDEX(Inputs!$F$24:$F$35,MATCH($D1437,Inputs!$B$24:$B$35,0)),MAX($F1437-20,0)*INDEX(Inputs!$G$24:$G$35,MATCH($D1437,Inputs!$B$24:$B$35,0)))</f>
        <v>1437.3530883439998</v>
      </c>
      <c r="R1437" s="22">
        <f>+SUM(O1437,MAX($E1437-20,0)*INDEX(Inputs!$F$24:$F$35,MATCH($D1437,Inputs!$B$24:$B$35,0)),MAX($F1437-20,0)*INDEX(Inputs!$G$24:$G$35,MATCH($D1437,Inputs!$B$24:$B$35,0)))</f>
        <v>1388.1016537508003</v>
      </c>
      <c r="S1437" s="22">
        <f>+SUM(P1437,MAX($E1437-20,0)*INDEX(Inputs!$F$24:$F$35,MATCH($D1437,Inputs!$B$24:$B$35,0)),MAX($F1437-20,0)*INDEX(Inputs!$G$24:$G$35,MATCH($D1437,Inputs!$B$24:$B$35,0)))</f>
        <v>1388.3874591808003</v>
      </c>
      <c r="U1437" s="19"/>
    </row>
    <row r="1438" spans="2:21" s="46" customFormat="1" x14ac:dyDescent="0.25">
      <c r="B1438" s="48" t="s">
        <v>218</v>
      </c>
      <c r="C1438" s="8">
        <v>2021</v>
      </c>
      <c r="D1438" s="37">
        <v>2</v>
      </c>
      <c r="E1438" s="49">
        <f>Data!J1438</f>
        <v>95</v>
      </c>
      <c r="F1438" s="49">
        <f>+Data!I1438</f>
        <v>77.903999999999996</v>
      </c>
      <c r="G1438" s="31">
        <f>+NEM!G1438</f>
        <v>17642.768899999999</v>
      </c>
      <c r="H1438" s="31">
        <f>NoSolar!E1438</f>
        <v>19005.804</v>
      </c>
      <c r="I1438" s="31">
        <f>+NEM!M1438</f>
        <v>17642.768899999999</v>
      </c>
      <c r="J1438" s="31">
        <f>+NB.Hour!E1438</f>
        <v>17691.242600000001</v>
      </c>
      <c r="K1438" s="67">
        <v>0</v>
      </c>
      <c r="L1438" s="31">
        <f>+-MIN(NEM!G1438,0)</f>
        <v>0</v>
      </c>
      <c r="M1438" s="31">
        <f>NB.Hour!H1438</f>
        <v>48.473700000000001</v>
      </c>
      <c r="N1438" s="33">
        <f>NoSolar!H1438</f>
        <v>941.07251358400003</v>
      </c>
      <c r="O1438" s="33">
        <f>+NEM!P1438</f>
        <v>880.83181430440004</v>
      </c>
      <c r="P1438" s="33">
        <f>+NB.Hour!N1438</f>
        <v>881.14136735260013</v>
      </c>
      <c r="Q1438" s="22">
        <f>+SUM(N1438,MAX($E1438-20,0)*INDEX(Inputs!$F$24:$F$35,MATCH($D1438,Inputs!$B$24:$B$35,0)),MAX($F1438-20,0)*INDEX(Inputs!$G$24:$G$35,MATCH($D1438,Inputs!$B$24:$B$35,0)))</f>
        <v>1275.9953135840001</v>
      </c>
      <c r="R1438" s="22">
        <f>+SUM(O1438,MAX($E1438-20,0)*INDEX(Inputs!$F$24:$F$35,MATCH($D1438,Inputs!$B$24:$B$35,0)),MAX($F1438-20,0)*INDEX(Inputs!$G$24:$G$35,MATCH($D1438,Inputs!$B$24:$B$35,0)))</f>
        <v>1215.7546143044001</v>
      </c>
      <c r="S1438" s="22">
        <f>+SUM(P1438,MAX($E1438-20,0)*INDEX(Inputs!$F$24:$F$35,MATCH($D1438,Inputs!$B$24:$B$35,0)),MAX($F1438-20,0)*INDEX(Inputs!$G$24:$G$35,MATCH($D1438,Inputs!$B$24:$B$35,0)))</f>
        <v>1216.0641673526002</v>
      </c>
      <c r="U1438" s="19"/>
    </row>
    <row r="1439" spans="2:21" s="46" customFormat="1" x14ac:dyDescent="0.25">
      <c r="B1439" s="48" t="s">
        <v>218</v>
      </c>
      <c r="C1439" s="8">
        <v>2021</v>
      </c>
      <c r="D1439" s="37">
        <v>3</v>
      </c>
      <c r="E1439" s="49">
        <f>Data!J1439</f>
        <v>93</v>
      </c>
      <c r="F1439" s="49">
        <f>+Data!I1439</f>
        <v>88.512</v>
      </c>
      <c r="G1439" s="31">
        <f>+NEM!G1439</f>
        <v>11785.124099999999</v>
      </c>
      <c r="H1439" s="31">
        <f>NoSolar!E1439</f>
        <v>14822.436</v>
      </c>
      <c r="I1439" s="31">
        <f>+NEM!M1439</f>
        <v>11785.124099999999</v>
      </c>
      <c r="J1439" s="31">
        <f>+NB.Hour!E1439</f>
        <v>12176.354799999999</v>
      </c>
      <c r="K1439" s="67">
        <v>0</v>
      </c>
      <c r="L1439" s="31">
        <f>+-MIN(NEM!G1439,0)</f>
        <v>0</v>
      </c>
      <c r="M1439" s="31">
        <f>NB.Hour!H1439</f>
        <v>391.23070000000001</v>
      </c>
      <c r="N1439" s="33">
        <f>NoSolar!H1439</f>
        <v>756.18438145599998</v>
      </c>
      <c r="O1439" s="33">
        <f>+NEM!P1439</f>
        <v>621.94734472359994</v>
      </c>
      <c r="P1439" s="33">
        <f>+NB.Hour!N1439</f>
        <v>624.44574397379995</v>
      </c>
      <c r="Q1439" s="22">
        <f>+SUM(N1439,MAX($E1439-20,0)*INDEX(Inputs!$F$24:$F$35,MATCH($D1439,Inputs!$B$24:$B$35,0)),MAX($F1439-20,0)*INDEX(Inputs!$G$24:$G$35,MATCH($D1439,Inputs!$B$24:$B$35,0)))</f>
        <v>1136.2527814560001</v>
      </c>
      <c r="R1439" s="22">
        <f>+SUM(O1439,MAX($E1439-20,0)*INDEX(Inputs!$F$24:$F$35,MATCH($D1439,Inputs!$B$24:$B$35,0)),MAX($F1439-20,0)*INDEX(Inputs!$G$24:$G$35,MATCH($D1439,Inputs!$B$24:$B$35,0)))</f>
        <v>1002.0157447235999</v>
      </c>
      <c r="S1439" s="22">
        <f>+SUM(P1439,MAX($E1439-20,0)*INDEX(Inputs!$F$24:$F$35,MATCH($D1439,Inputs!$B$24:$B$35,0)),MAX($F1439-20,0)*INDEX(Inputs!$G$24:$G$35,MATCH($D1439,Inputs!$B$24:$B$35,0)))</f>
        <v>1004.5141439737999</v>
      </c>
      <c r="U1439" s="19"/>
    </row>
    <row r="1440" spans="2:21" s="46" customFormat="1" x14ac:dyDescent="0.25">
      <c r="B1440" s="48" t="s">
        <v>218</v>
      </c>
      <c r="C1440" s="8">
        <v>2021</v>
      </c>
      <c r="D1440" s="37">
        <v>4</v>
      </c>
      <c r="E1440" s="49">
        <f>Data!J1440</f>
        <v>93</v>
      </c>
      <c r="F1440" s="49">
        <f>+Data!I1440</f>
        <v>77.412000000000006</v>
      </c>
      <c r="G1440" s="31">
        <f>+NEM!G1440</f>
        <v>5460.3719000000001</v>
      </c>
      <c r="H1440" s="31">
        <f>NoSolar!E1440</f>
        <v>9066.6540000000005</v>
      </c>
      <c r="I1440" s="31">
        <f>+NEM!M1440</f>
        <v>5460.3719000000001</v>
      </c>
      <c r="J1440" s="31">
        <f>+NB.Hour!E1440</f>
        <v>6126.2011000000002</v>
      </c>
      <c r="K1440" s="67">
        <v>0</v>
      </c>
      <c r="L1440" s="31">
        <f>+-MIN(NEM!G1440,0)</f>
        <v>0</v>
      </c>
      <c r="M1440" s="31">
        <f>NB.Hour!H1440</f>
        <v>665.82920000000001</v>
      </c>
      <c r="N1440" s="33">
        <f>NoSolar!H1440</f>
        <v>501.80184018400007</v>
      </c>
      <c r="O1440" s="33">
        <f>+NEM!P1440</f>
        <v>342.41859649240001</v>
      </c>
      <c r="P1440" s="33">
        <f>+NB.Hour!N1440</f>
        <v>346.67058176359996</v>
      </c>
      <c r="Q1440" s="22">
        <f>+SUM(N1440,MAX($E1440-20,0)*INDEX(Inputs!$F$24:$F$35,MATCH($D1440,Inputs!$B$24:$B$35,0)),MAX($F1440-20,0)*INDEX(Inputs!$G$24:$G$35,MATCH($D1440,Inputs!$B$24:$B$35,0)))</f>
        <v>832.47524018400009</v>
      </c>
      <c r="R1440" s="22">
        <f>+SUM(O1440,MAX($E1440-20,0)*INDEX(Inputs!$F$24:$F$35,MATCH($D1440,Inputs!$B$24:$B$35,0)),MAX($F1440-20,0)*INDEX(Inputs!$G$24:$G$35,MATCH($D1440,Inputs!$B$24:$B$35,0)))</f>
        <v>673.09199649240009</v>
      </c>
      <c r="S1440" s="22">
        <f>+SUM(P1440,MAX($E1440-20,0)*INDEX(Inputs!$F$24:$F$35,MATCH($D1440,Inputs!$B$24:$B$35,0)),MAX($F1440-20,0)*INDEX(Inputs!$G$24:$G$35,MATCH($D1440,Inputs!$B$24:$B$35,0)))</f>
        <v>677.34398176360003</v>
      </c>
      <c r="U1440" s="19"/>
    </row>
    <row r="1441" spans="2:21" s="46" customFormat="1" x14ac:dyDescent="0.25">
      <c r="B1441" s="48" t="s">
        <v>218</v>
      </c>
      <c r="C1441" s="8">
        <v>2021</v>
      </c>
      <c r="D1441" s="37">
        <v>5</v>
      </c>
      <c r="E1441" s="49">
        <f>Data!J1441</f>
        <v>93</v>
      </c>
      <c r="F1441" s="49">
        <f>+Data!I1441</f>
        <v>37.841999999999999</v>
      </c>
      <c r="G1441" s="31">
        <f>+NEM!G1441</f>
        <v>2396.1274999999996</v>
      </c>
      <c r="H1441" s="31">
        <f>NoSolar!E1441</f>
        <v>6486.3779999999997</v>
      </c>
      <c r="I1441" s="31">
        <f>+NEM!M1441</f>
        <v>2396.1274999999996</v>
      </c>
      <c r="J1441" s="31">
        <f>+NB.Hour!E1441</f>
        <v>3438.0144</v>
      </c>
      <c r="K1441" s="67">
        <v>0</v>
      </c>
      <c r="L1441" s="31">
        <f>+-MIN(NEM!G1441,0)</f>
        <v>0</v>
      </c>
      <c r="M1441" s="31">
        <f>NB.Hour!H1441</f>
        <v>1041.8869</v>
      </c>
      <c r="N1441" s="33">
        <f>NoSolar!H1441</f>
        <v>387.76396208799997</v>
      </c>
      <c r="O1441" s="33">
        <f>+NEM!P1441</f>
        <v>206.99125099</v>
      </c>
      <c r="P1441" s="33">
        <f>+NB.Hour!N1441</f>
        <v>213.6447407334</v>
      </c>
      <c r="Q1441" s="22">
        <f>+SUM(N1441,MAX($E1441-20,0)*INDEX(Inputs!$F$24:$F$35,MATCH($D1441,Inputs!$B$24:$B$35,0)),MAX($F1441-20,0)*INDEX(Inputs!$G$24:$G$35,MATCH($D1441,Inputs!$B$24:$B$35,0)))</f>
        <v>542.35086208799999</v>
      </c>
      <c r="R1441" s="22">
        <f>+SUM(O1441,MAX($E1441-20,0)*INDEX(Inputs!$F$24:$F$35,MATCH($D1441,Inputs!$B$24:$B$35,0)),MAX($F1441-20,0)*INDEX(Inputs!$G$24:$G$35,MATCH($D1441,Inputs!$B$24:$B$35,0)))</f>
        <v>361.57815098999998</v>
      </c>
      <c r="S1441" s="22">
        <f>+SUM(P1441,MAX($E1441-20,0)*INDEX(Inputs!$F$24:$F$35,MATCH($D1441,Inputs!$B$24:$B$35,0)),MAX($F1441-20,0)*INDEX(Inputs!$G$24:$G$35,MATCH($D1441,Inputs!$B$24:$B$35,0)))</f>
        <v>368.23164073340001</v>
      </c>
      <c r="U1441" s="19"/>
    </row>
    <row r="1442" spans="2:21" s="46" customFormat="1" x14ac:dyDescent="0.25">
      <c r="B1442" s="48" t="s">
        <v>218</v>
      </c>
      <c r="C1442" s="8">
        <v>2021</v>
      </c>
      <c r="D1442" s="37">
        <v>6</v>
      </c>
      <c r="E1442" s="49">
        <f>Data!J1442</f>
        <v>93</v>
      </c>
      <c r="F1442" s="49">
        <f>+Data!I1442</f>
        <v>38.826000000000001</v>
      </c>
      <c r="G1442" s="31">
        <f>+NEM!G1442</f>
        <v>3698.1399999999994</v>
      </c>
      <c r="H1442" s="31">
        <f>NoSolar!E1442</f>
        <v>8023.95</v>
      </c>
      <c r="I1442" s="31">
        <f>+NEM!M1442</f>
        <v>3698.1399999999994</v>
      </c>
      <c r="J1442" s="31">
        <f>+NB.Hour!E1442</f>
        <v>4355.4429</v>
      </c>
      <c r="K1442" s="67">
        <v>0</v>
      </c>
      <c r="L1442" s="31">
        <f>+-MIN(NEM!G1442,0)</f>
        <v>0</v>
      </c>
      <c r="M1442" s="31">
        <f>NB.Hour!H1442</f>
        <v>657.30290000000002</v>
      </c>
      <c r="N1442" s="33">
        <f>NoSolar!H1442</f>
        <v>503.96274820000002</v>
      </c>
      <c r="O1442" s="33">
        <f>+NEM!P1442</f>
        <v>293.22658823999996</v>
      </c>
      <c r="P1442" s="33">
        <f>+NB.Hour!N1442</f>
        <v>300.39513366739999</v>
      </c>
      <c r="Q1442" s="22">
        <f>+SUM(N1442,MAX($E1442-20,0)*INDEX(Inputs!$F$24:$F$35,MATCH($D1442,Inputs!$B$24:$B$35,0)),MAX($F1442-20,0)*INDEX(Inputs!$G$24:$G$35,MATCH($D1442,Inputs!$B$24:$B$35,0)))</f>
        <v>693.23830820000001</v>
      </c>
      <c r="R1442" s="22">
        <f>+SUM(O1442,MAX($E1442-20,0)*INDEX(Inputs!$F$24:$F$35,MATCH($D1442,Inputs!$B$24:$B$35,0)),MAX($F1442-20,0)*INDEX(Inputs!$G$24:$G$35,MATCH($D1442,Inputs!$B$24:$B$35,0)))</f>
        <v>482.50214823999994</v>
      </c>
      <c r="S1442" s="22">
        <f>+SUM(P1442,MAX($E1442-20,0)*INDEX(Inputs!$F$24:$F$35,MATCH($D1442,Inputs!$B$24:$B$35,0)),MAX($F1442-20,0)*INDEX(Inputs!$G$24:$G$35,MATCH($D1442,Inputs!$B$24:$B$35,0)))</f>
        <v>489.67069366739997</v>
      </c>
      <c r="U1442" s="19"/>
    </row>
    <row r="1443" spans="2:21" s="46" customFormat="1" x14ac:dyDescent="0.25">
      <c r="B1443" s="48" t="s">
        <v>218</v>
      </c>
      <c r="C1443" s="8">
        <v>2021</v>
      </c>
      <c r="D1443" s="37">
        <v>7</v>
      </c>
      <c r="E1443" s="49">
        <f>Data!J1443</f>
        <v>93</v>
      </c>
      <c r="F1443" s="49">
        <f>+Data!I1443</f>
        <v>40.793999999999997</v>
      </c>
      <c r="G1443" s="31">
        <f>+NEM!G1443</f>
        <v>6649.1219999999994</v>
      </c>
      <c r="H1443" s="31">
        <f>NoSolar!E1443</f>
        <v>10392.846</v>
      </c>
      <c r="I1443" s="31">
        <f>+NEM!M1443</f>
        <v>6649.1219999999994</v>
      </c>
      <c r="J1443" s="31">
        <f>+NB.Hour!E1443</f>
        <v>6882.8676999999998</v>
      </c>
      <c r="K1443" s="67">
        <v>0</v>
      </c>
      <c r="L1443" s="31">
        <f>+-MIN(NEM!G1443,0)</f>
        <v>0</v>
      </c>
      <c r="M1443" s="31">
        <f>NB.Hour!H1443</f>
        <v>233.7457</v>
      </c>
      <c r="N1443" s="33">
        <f>NoSolar!H1443</f>
        <v>619.365885736</v>
      </c>
      <c r="O1443" s="33">
        <f>+NEM!P1443</f>
        <v>436.98662735199997</v>
      </c>
      <c r="P1443" s="33">
        <f>+NB.Hour!N1443</f>
        <v>439.5358579562</v>
      </c>
      <c r="Q1443" s="22">
        <f>+SUM(N1443,MAX($E1443-20,0)*INDEX(Inputs!$F$24:$F$35,MATCH($D1443,Inputs!$B$24:$B$35,0)),MAX($F1443-20,0)*INDEX(Inputs!$G$24:$G$35,MATCH($D1443,Inputs!$B$24:$B$35,0)))</f>
        <v>820.56752573599988</v>
      </c>
      <c r="R1443" s="22">
        <f>+SUM(O1443,MAX($E1443-20,0)*INDEX(Inputs!$F$24:$F$35,MATCH($D1443,Inputs!$B$24:$B$35,0)),MAX($F1443-20,0)*INDEX(Inputs!$G$24:$G$35,MATCH($D1443,Inputs!$B$24:$B$35,0)))</f>
        <v>638.18826735199991</v>
      </c>
      <c r="S1443" s="22">
        <f>+SUM(P1443,MAX($E1443-20,0)*INDEX(Inputs!$F$24:$F$35,MATCH($D1443,Inputs!$B$24:$B$35,0)),MAX($F1443-20,0)*INDEX(Inputs!$G$24:$G$35,MATCH($D1443,Inputs!$B$24:$B$35,0)))</f>
        <v>640.73749795619995</v>
      </c>
      <c r="U1443" s="19"/>
    </row>
    <row r="1444" spans="2:21" s="46" customFormat="1" x14ac:dyDescent="0.25">
      <c r="B1444" s="48" t="s">
        <v>218</v>
      </c>
      <c r="C1444" s="8">
        <v>2021</v>
      </c>
      <c r="D1444" s="37">
        <v>8</v>
      </c>
      <c r="E1444" s="49">
        <f>Data!J1444</f>
        <v>93</v>
      </c>
      <c r="F1444" s="49">
        <f>+Data!I1444</f>
        <v>36.863999999999997</v>
      </c>
      <c r="G1444" s="31">
        <f>+NEM!G1444</f>
        <v>4834.0221999999994</v>
      </c>
      <c r="H1444" s="31">
        <f>NoSolar!E1444</f>
        <v>8276.7659999999996</v>
      </c>
      <c r="I1444" s="31">
        <f>+NEM!M1444</f>
        <v>4834.0221999999994</v>
      </c>
      <c r="J1444" s="31">
        <f>+NB.Hour!E1444</f>
        <v>5161.0173000000004</v>
      </c>
      <c r="K1444" s="67">
        <v>0</v>
      </c>
      <c r="L1444" s="31">
        <f>+-MIN(NEM!G1444,0)</f>
        <v>0</v>
      </c>
      <c r="M1444" s="31">
        <f>NB.Hour!H1444</f>
        <v>326.99509999999998</v>
      </c>
      <c r="N1444" s="33">
        <f>NoSolar!H1444</f>
        <v>516.27893245600001</v>
      </c>
      <c r="O1444" s="33">
        <f>+NEM!P1444</f>
        <v>348.56222549519998</v>
      </c>
      <c r="P1444" s="33">
        <f>+NB.Hour!N1444</f>
        <v>352.12843405580003</v>
      </c>
      <c r="Q1444" s="22">
        <f>+SUM(N1444,MAX($E1444-20,0)*INDEX(Inputs!$F$24:$F$35,MATCH($D1444,Inputs!$B$24:$B$35,0)),MAX($F1444-20,0)*INDEX(Inputs!$G$24:$G$35,MATCH($D1444,Inputs!$B$24:$B$35,0)))</f>
        <v>693.66477245599992</v>
      </c>
      <c r="R1444" s="22">
        <f>+SUM(O1444,MAX($E1444-20,0)*INDEX(Inputs!$F$24:$F$35,MATCH($D1444,Inputs!$B$24:$B$35,0)),MAX($F1444-20,0)*INDEX(Inputs!$G$24:$G$35,MATCH($D1444,Inputs!$B$24:$B$35,0)))</f>
        <v>525.9480654951999</v>
      </c>
      <c r="S1444" s="22">
        <f>+SUM(P1444,MAX($E1444-20,0)*INDEX(Inputs!$F$24:$F$35,MATCH($D1444,Inputs!$B$24:$B$35,0)),MAX($F1444-20,0)*INDEX(Inputs!$G$24:$G$35,MATCH($D1444,Inputs!$B$24:$B$35,0)))</f>
        <v>529.5142740558</v>
      </c>
      <c r="U1444" s="19"/>
    </row>
    <row r="1445" spans="2:21" s="46" customFormat="1" x14ac:dyDescent="0.25">
      <c r="B1445" s="48" t="s">
        <v>218</v>
      </c>
      <c r="C1445" s="8">
        <v>2021</v>
      </c>
      <c r="D1445" s="37">
        <v>9</v>
      </c>
      <c r="E1445" s="49">
        <f>Data!J1445</f>
        <v>93</v>
      </c>
      <c r="F1445" s="49">
        <f>+Data!I1445</f>
        <v>55.451999999999998</v>
      </c>
      <c r="G1445" s="31">
        <f>+NEM!G1445</f>
        <v>3205.2423000000003</v>
      </c>
      <c r="H1445" s="31">
        <f>NoSolar!E1445</f>
        <v>6112.5420000000004</v>
      </c>
      <c r="I1445" s="31">
        <f>+NEM!M1445</f>
        <v>3205.2423000000003</v>
      </c>
      <c r="J1445" s="31">
        <f>+NB.Hour!E1445</f>
        <v>3626.1097000000004</v>
      </c>
      <c r="K1445" s="67">
        <v>0</v>
      </c>
      <c r="L1445" s="31">
        <f>+-MIN(NEM!G1445,0)</f>
        <v>0</v>
      </c>
      <c r="M1445" s="31">
        <f>NB.Hour!H1445</f>
        <v>420.86739999999998</v>
      </c>
      <c r="N1445" s="33">
        <f>NoSolar!H1445</f>
        <v>371.24190623200002</v>
      </c>
      <c r="O1445" s="33">
        <f>+NEM!P1445</f>
        <v>242.75088869080002</v>
      </c>
      <c r="P1445" s="33">
        <f>+NB.Hour!N1445</f>
        <v>245.43854790720002</v>
      </c>
      <c r="Q1445" s="22">
        <f>+SUM(N1445,MAX($E1445-20,0)*INDEX(Inputs!$F$24:$F$35,MATCH($D1445,Inputs!$B$24:$B$35,0)),MAX($F1445-20,0)*INDEX(Inputs!$G$24:$G$35,MATCH($D1445,Inputs!$B$24:$B$35,0)))</f>
        <v>604.19330623200005</v>
      </c>
      <c r="R1445" s="22">
        <f>+SUM(O1445,MAX($E1445-20,0)*INDEX(Inputs!$F$24:$F$35,MATCH($D1445,Inputs!$B$24:$B$35,0)),MAX($F1445-20,0)*INDEX(Inputs!$G$24:$G$35,MATCH($D1445,Inputs!$B$24:$B$35,0)))</f>
        <v>475.70228869080006</v>
      </c>
      <c r="S1445" s="22">
        <f>+SUM(P1445,MAX($E1445-20,0)*INDEX(Inputs!$F$24:$F$35,MATCH($D1445,Inputs!$B$24:$B$35,0)),MAX($F1445-20,0)*INDEX(Inputs!$G$24:$G$35,MATCH($D1445,Inputs!$B$24:$B$35,0)))</f>
        <v>478.38994790720005</v>
      </c>
      <c r="U1445" s="19"/>
    </row>
    <row r="1446" spans="2:21" s="46" customFormat="1" x14ac:dyDescent="0.25">
      <c r="B1446" s="48" t="s">
        <v>218</v>
      </c>
      <c r="C1446" s="8">
        <v>2021</v>
      </c>
      <c r="D1446" s="37">
        <v>10</v>
      </c>
      <c r="E1446" s="49">
        <f>Data!J1446</f>
        <v>93</v>
      </c>
      <c r="F1446" s="49">
        <f>+Data!I1446</f>
        <v>71.268000000000001</v>
      </c>
      <c r="G1446" s="31">
        <f>+NEM!G1446</f>
        <v>6074.5466999999999</v>
      </c>
      <c r="H1446" s="31">
        <f>NoSolar!E1446</f>
        <v>8040.96</v>
      </c>
      <c r="I1446" s="31">
        <f>+NEM!M1446</f>
        <v>6074.5466999999999</v>
      </c>
      <c r="J1446" s="31">
        <f>+NB.Hour!E1446</f>
        <v>6401.6812</v>
      </c>
      <c r="K1446" s="67">
        <v>0</v>
      </c>
      <c r="L1446" s="31">
        <f>+-MIN(NEM!G1446,0)</f>
        <v>0</v>
      </c>
      <c r="M1446" s="31">
        <f>NB.Hour!H1446</f>
        <v>327.1345</v>
      </c>
      <c r="N1446" s="33">
        <f>NoSolar!H1446</f>
        <v>456.47026816000005</v>
      </c>
      <c r="O1446" s="33">
        <f>+NEM!P1446</f>
        <v>369.5626659532</v>
      </c>
      <c r="P1446" s="33">
        <f>+NB.Hour!N1446</f>
        <v>371.65174687019999</v>
      </c>
      <c r="Q1446" s="22">
        <f>+SUM(N1446,MAX($E1446-20,0)*INDEX(Inputs!$F$24:$F$35,MATCH($D1446,Inputs!$B$24:$B$35,0)),MAX($F1446-20,0)*INDEX(Inputs!$G$24:$G$35,MATCH($D1446,Inputs!$B$24:$B$35,0)))</f>
        <v>759.80286816</v>
      </c>
      <c r="R1446" s="22">
        <f>+SUM(O1446,MAX($E1446-20,0)*INDEX(Inputs!$F$24:$F$35,MATCH($D1446,Inputs!$B$24:$B$35,0)),MAX($F1446-20,0)*INDEX(Inputs!$G$24:$G$35,MATCH($D1446,Inputs!$B$24:$B$35,0)))</f>
        <v>672.89526595320001</v>
      </c>
      <c r="S1446" s="22">
        <f>+SUM(P1446,MAX($E1446-20,0)*INDEX(Inputs!$F$24:$F$35,MATCH($D1446,Inputs!$B$24:$B$35,0)),MAX($F1446-20,0)*INDEX(Inputs!$G$24:$G$35,MATCH($D1446,Inputs!$B$24:$B$35,0)))</f>
        <v>674.98434687019994</v>
      </c>
      <c r="U1446" s="19"/>
    </row>
    <row r="1447" spans="2:21" s="46" customFormat="1" x14ac:dyDescent="0.25">
      <c r="B1447" s="48" t="s">
        <v>218</v>
      </c>
      <c r="C1447" s="8">
        <v>2021</v>
      </c>
      <c r="D1447" s="37">
        <v>11</v>
      </c>
      <c r="E1447" s="49">
        <f>Data!J1447</f>
        <v>91</v>
      </c>
      <c r="F1447" s="49">
        <f>+Data!I1447</f>
        <v>77.412000000000006</v>
      </c>
      <c r="G1447" s="31">
        <f>+NEM!G1447</f>
        <v>13339.0278</v>
      </c>
      <c r="H1447" s="31">
        <f>NoSolar!E1447</f>
        <v>14642.406000000001</v>
      </c>
      <c r="I1447" s="31">
        <f>+NEM!M1447</f>
        <v>13339.0278</v>
      </c>
      <c r="J1447" s="31">
        <f>+NB.Hour!E1447</f>
        <v>13391.6144</v>
      </c>
      <c r="K1447" s="67">
        <v>0</v>
      </c>
      <c r="L1447" s="31">
        <f>+-MIN(NEM!G1447,0)</f>
        <v>0</v>
      </c>
      <c r="M1447" s="31">
        <f>NB.Hour!H1447</f>
        <v>52.586599999999997</v>
      </c>
      <c r="N1447" s="33">
        <f>NoSolar!H1447</f>
        <v>748.22777557600011</v>
      </c>
      <c r="O1447" s="33">
        <f>+NEM!P1447</f>
        <v>690.62367264880004</v>
      </c>
      <c r="P1447" s="33">
        <f>+NB.Hour!N1447</f>
        <v>690.95949067640004</v>
      </c>
      <c r="Q1447" s="22">
        <f>+SUM(N1447,MAX($E1447-20,0)*INDEX(Inputs!$F$24:$F$35,MATCH($D1447,Inputs!$B$24:$B$35,0)),MAX($F1447-20,0)*INDEX(Inputs!$G$24:$G$35,MATCH($D1447,Inputs!$B$24:$B$35,0)))</f>
        <v>1076.8411755760001</v>
      </c>
      <c r="R1447" s="22">
        <f>+SUM(O1447,MAX($E1447-20,0)*INDEX(Inputs!$F$24:$F$35,MATCH($D1447,Inputs!$B$24:$B$35,0)),MAX($F1447-20,0)*INDEX(Inputs!$G$24:$G$35,MATCH($D1447,Inputs!$B$24:$B$35,0)))</f>
        <v>1019.2370726488001</v>
      </c>
      <c r="S1447" s="22">
        <f>+SUM(P1447,MAX($E1447-20,0)*INDEX(Inputs!$F$24:$F$35,MATCH($D1447,Inputs!$B$24:$B$35,0)),MAX($F1447-20,0)*INDEX(Inputs!$G$24:$G$35,MATCH($D1447,Inputs!$B$24:$B$35,0)))</f>
        <v>1019.5728906764001</v>
      </c>
      <c r="U1447" s="19"/>
    </row>
    <row r="1448" spans="2:21" s="46" customFormat="1" x14ac:dyDescent="0.25">
      <c r="B1448" s="48" t="s">
        <v>218</v>
      </c>
      <c r="C1448" s="8">
        <v>2021</v>
      </c>
      <c r="D1448" s="37">
        <v>12</v>
      </c>
      <c r="E1448" s="49">
        <f>Data!J1448</f>
        <v>89</v>
      </c>
      <c r="F1448" s="49">
        <f>+Data!I1448</f>
        <v>85.524000000000001</v>
      </c>
      <c r="G1448" s="31">
        <f>+NEM!G1448</f>
        <v>22506.707600000002</v>
      </c>
      <c r="H1448" s="31">
        <f>NoSolar!E1448</f>
        <v>23228.556</v>
      </c>
      <c r="I1448" s="31">
        <f>+NEM!M1448</f>
        <v>22506.707600000002</v>
      </c>
      <c r="J1448" s="31">
        <f>+NB.Hour!E1448</f>
        <v>22506.707600000002</v>
      </c>
      <c r="K1448" s="67">
        <v>0</v>
      </c>
      <c r="L1448" s="31">
        <f>+-MIN(NEM!G1448,0)</f>
        <v>0</v>
      </c>
      <c r="M1448" s="31">
        <f>NB.Hour!H1448</f>
        <v>0</v>
      </c>
      <c r="N1448" s="33">
        <f>NoSolar!H1448</f>
        <v>1127.701260976</v>
      </c>
      <c r="O1448" s="33">
        <f>+NEM!P1448</f>
        <v>1095.7984490896001</v>
      </c>
      <c r="P1448" s="33">
        <f>+NB.Hour!N1448</f>
        <v>1095.7984490896001</v>
      </c>
      <c r="Q1448" s="22">
        <f>+SUM(N1448,MAX($E1448-20,0)*INDEX(Inputs!$F$24:$F$35,MATCH($D1448,Inputs!$B$24:$B$35,0)),MAX($F1448-20,0)*INDEX(Inputs!$G$24:$G$35,MATCH($D1448,Inputs!$B$24:$B$35,0)))</f>
        <v>1490.3530609760001</v>
      </c>
      <c r="R1448" s="22">
        <f>+SUM(O1448,MAX($E1448-20,0)*INDEX(Inputs!$F$24:$F$35,MATCH($D1448,Inputs!$B$24:$B$35,0)),MAX($F1448-20,0)*INDEX(Inputs!$G$24:$G$35,MATCH($D1448,Inputs!$B$24:$B$35,0)))</f>
        <v>1458.4502490896002</v>
      </c>
      <c r="S1448" s="22">
        <f>+SUM(P1448,MAX($E1448-20,0)*INDEX(Inputs!$F$24:$F$35,MATCH($D1448,Inputs!$B$24:$B$35,0)),MAX($F1448-20,0)*INDEX(Inputs!$G$24:$G$35,MATCH($D1448,Inputs!$B$24:$B$35,0)))</f>
        <v>1458.4502490896002</v>
      </c>
      <c r="U1448" s="19"/>
    </row>
    <row r="1449" spans="2:21" s="46" customFormat="1" x14ac:dyDescent="0.25">
      <c r="B1449" s="48" t="s">
        <v>219</v>
      </c>
      <c r="C1449" s="8">
        <v>2021</v>
      </c>
      <c r="D1449" s="37">
        <v>1</v>
      </c>
      <c r="E1449" s="49">
        <f>Data!J1449</f>
        <v>17</v>
      </c>
      <c r="F1449" s="49">
        <f>+Data!I1449</f>
        <v>15.616</v>
      </c>
      <c r="G1449" s="31">
        <f>+NEM!G1449</f>
        <v>5260.3519999999999</v>
      </c>
      <c r="H1449" s="31">
        <f>NoSolar!E1449</f>
        <v>5350.24</v>
      </c>
      <c r="I1449" s="31">
        <f>+NEM!M1449</f>
        <v>5260.3519999999999</v>
      </c>
      <c r="J1449" s="31">
        <f>+NB.Hour!E1449</f>
        <v>5262.9759999999997</v>
      </c>
      <c r="K1449" s="67">
        <v>0</v>
      </c>
      <c r="L1449" s="31">
        <f>+-MIN(NEM!G1449,0)</f>
        <v>0</v>
      </c>
      <c r="M1449" s="31">
        <f>NB.Hour!H1449</f>
        <v>2.6240000000000001</v>
      </c>
      <c r="N1449" s="33">
        <f>NoSolar!H1449</f>
        <v>337.55120704000001</v>
      </c>
      <c r="O1449" s="33">
        <f>+NEM!P1449</f>
        <v>333.578516992</v>
      </c>
      <c r="P1449" s="33">
        <f>+NB.Hour!N1449</f>
        <v>333.59527385599995</v>
      </c>
      <c r="Q1449" s="22">
        <f>+SUM(N1449,MAX($E1449-20,0)*INDEX(Inputs!$F$24:$F$35,MATCH($D1449,Inputs!$B$24:$B$35,0)),MAX($F1449-20,0)*INDEX(Inputs!$G$24:$G$35,MATCH($D1449,Inputs!$B$24:$B$35,0)))</f>
        <v>337.55120704000001</v>
      </c>
      <c r="R1449" s="22">
        <f>+SUM(O1449,MAX($E1449-20,0)*INDEX(Inputs!$F$24:$F$35,MATCH($D1449,Inputs!$B$24:$B$35,0)),MAX($F1449-20,0)*INDEX(Inputs!$G$24:$G$35,MATCH($D1449,Inputs!$B$24:$B$35,0)))</f>
        <v>333.578516992</v>
      </c>
      <c r="S1449" s="22">
        <f>+SUM(P1449,MAX($E1449-20,0)*INDEX(Inputs!$F$24:$F$35,MATCH($D1449,Inputs!$B$24:$B$35,0)),MAX($F1449-20,0)*INDEX(Inputs!$G$24:$G$35,MATCH($D1449,Inputs!$B$24:$B$35,0)))</f>
        <v>333.59527385599995</v>
      </c>
      <c r="U1449" s="19"/>
    </row>
    <row r="1450" spans="2:21" s="46" customFormat="1" x14ac:dyDescent="0.25">
      <c r="B1450" s="48" t="s">
        <v>219</v>
      </c>
      <c r="C1450" s="8">
        <v>2021</v>
      </c>
      <c r="D1450" s="37">
        <v>2</v>
      </c>
      <c r="E1450" s="49">
        <f>Data!J1450</f>
        <v>19</v>
      </c>
      <c r="F1450" s="49">
        <f>+Data!I1450</f>
        <v>8.7040000000000006</v>
      </c>
      <c r="G1450" s="31">
        <f>+NEM!G1450</f>
        <v>2762.5678000000003</v>
      </c>
      <c r="H1450" s="31">
        <f>NoSolar!E1450</f>
        <v>2847.9038</v>
      </c>
      <c r="I1450" s="31">
        <f>+NEM!M1450</f>
        <v>2762.5678000000003</v>
      </c>
      <c r="J1450" s="31">
        <f>+NB.Hour!E1450</f>
        <v>2762.8238000000001</v>
      </c>
      <c r="K1450" s="67">
        <v>0</v>
      </c>
      <c r="L1450" s="31">
        <f>+-MIN(NEM!G1450,0)</f>
        <v>0</v>
      </c>
      <c r="M1450" s="31">
        <f>NB.Hour!H1450</f>
        <v>0.25600000000000001</v>
      </c>
      <c r="N1450" s="33">
        <f>NoSolar!H1450</f>
        <v>226.95795634480001</v>
      </c>
      <c r="O1450" s="33">
        <f>+NEM!P1450</f>
        <v>223.18644648880002</v>
      </c>
      <c r="P1450" s="33">
        <f>+NB.Hour!N1450</f>
        <v>223.18808130479999</v>
      </c>
      <c r="Q1450" s="22">
        <f>+SUM(N1450,MAX($E1450-20,0)*INDEX(Inputs!$F$24:$F$35,MATCH($D1450,Inputs!$B$24:$B$35,0)),MAX($F1450-20,0)*INDEX(Inputs!$G$24:$G$35,MATCH($D1450,Inputs!$B$24:$B$35,0)))</f>
        <v>226.95795634480001</v>
      </c>
      <c r="R1450" s="22">
        <f>+SUM(O1450,MAX($E1450-20,0)*INDEX(Inputs!$F$24:$F$35,MATCH($D1450,Inputs!$B$24:$B$35,0)),MAX($F1450-20,0)*INDEX(Inputs!$G$24:$G$35,MATCH($D1450,Inputs!$B$24:$B$35,0)))</f>
        <v>223.18644648880002</v>
      </c>
      <c r="S1450" s="22">
        <f>+SUM(P1450,MAX($E1450-20,0)*INDEX(Inputs!$F$24:$F$35,MATCH($D1450,Inputs!$B$24:$B$35,0)),MAX($F1450-20,0)*INDEX(Inputs!$G$24:$G$35,MATCH($D1450,Inputs!$B$24:$B$35,0)))</f>
        <v>223.18808130479999</v>
      </c>
      <c r="U1450" s="19"/>
    </row>
    <row r="1451" spans="2:21" s="46" customFormat="1" x14ac:dyDescent="0.25">
      <c r="B1451" s="48" t="s">
        <v>219</v>
      </c>
      <c r="C1451" s="8">
        <v>2021</v>
      </c>
      <c r="D1451" s="37">
        <v>3</v>
      </c>
      <c r="E1451" s="49">
        <f>Data!J1451</f>
        <v>19</v>
      </c>
      <c r="F1451" s="49">
        <f>+Data!I1451</f>
        <v>10.88</v>
      </c>
      <c r="G1451" s="31">
        <f>+NEM!G1451</f>
        <v>2613.0875000000001</v>
      </c>
      <c r="H1451" s="31">
        <f>NoSolar!E1451</f>
        <v>2836.8955000000001</v>
      </c>
      <c r="I1451" s="31">
        <f>+NEM!M1451</f>
        <v>2613.0875000000001</v>
      </c>
      <c r="J1451" s="31">
        <f>+NB.Hour!E1451</f>
        <v>2614.3035</v>
      </c>
      <c r="K1451" s="67">
        <v>0</v>
      </c>
      <c r="L1451" s="31">
        <f>+-MIN(NEM!G1451,0)</f>
        <v>0</v>
      </c>
      <c r="M1451" s="31">
        <f>NB.Hour!H1451</f>
        <v>1.216</v>
      </c>
      <c r="N1451" s="33">
        <f>NoSolar!H1451</f>
        <v>226.47143351800003</v>
      </c>
      <c r="O1451" s="33">
        <f>+NEM!P1451</f>
        <v>216.58001515000001</v>
      </c>
      <c r="P1451" s="33">
        <f>+NB.Hour!N1451</f>
        <v>216.58778052600002</v>
      </c>
      <c r="Q1451" s="22">
        <f>+SUM(N1451,MAX($E1451-20,0)*INDEX(Inputs!$F$24:$F$35,MATCH($D1451,Inputs!$B$24:$B$35,0)),MAX($F1451-20,0)*INDEX(Inputs!$G$24:$G$35,MATCH($D1451,Inputs!$B$24:$B$35,0)))</f>
        <v>226.47143351800003</v>
      </c>
      <c r="R1451" s="22">
        <f>+SUM(O1451,MAX($E1451-20,0)*INDEX(Inputs!$F$24:$F$35,MATCH($D1451,Inputs!$B$24:$B$35,0)),MAX($F1451-20,0)*INDEX(Inputs!$G$24:$G$35,MATCH($D1451,Inputs!$B$24:$B$35,0)))</f>
        <v>216.58001515000001</v>
      </c>
      <c r="S1451" s="22">
        <f>+SUM(P1451,MAX($E1451-20,0)*INDEX(Inputs!$F$24:$F$35,MATCH($D1451,Inputs!$B$24:$B$35,0)),MAX($F1451-20,0)*INDEX(Inputs!$G$24:$G$35,MATCH($D1451,Inputs!$B$24:$B$35,0)))</f>
        <v>216.58778052600002</v>
      </c>
      <c r="U1451" s="19"/>
    </row>
    <row r="1452" spans="2:21" s="46" customFormat="1" x14ac:dyDescent="0.25">
      <c r="B1452" s="48" t="s">
        <v>219</v>
      </c>
      <c r="C1452" s="8">
        <v>2021</v>
      </c>
      <c r="D1452" s="37">
        <v>4</v>
      </c>
      <c r="E1452" s="49">
        <f>Data!J1452</f>
        <v>19</v>
      </c>
      <c r="F1452" s="49">
        <f>+Data!I1452</f>
        <v>10.24</v>
      </c>
      <c r="G1452" s="31">
        <f>+NEM!G1452</f>
        <v>2727.9279000000001</v>
      </c>
      <c r="H1452" s="31">
        <f>NoSolar!E1452</f>
        <v>2976.2638000000002</v>
      </c>
      <c r="I1452" s="31">
        <f>+NEM!M1452</f>
        <v>2727.9279000000001</v>
      </c>
      <c r="J1452" s="31">
        <f>+NB.Hour!E1452</f>
        <v>2727.9279000000001</v>
      </c>
      <c r="K1452" s="67">
        <v>0</v>
      </c>
      <c r="L1452" s="31">
        <f>+-MIN(NEM!G1452,0)</f>
        <v>0</v>
      </c>
      <c r="M1452" s="31">
        <f>NB.Hour!H1452</f>
        <v>0</v>
      </c>
      <c r="N1452" s="33">
        <f>NoSolar!H1452</f>
        <v>232.63095490480001</v>
      </c>
      <c r="O1452" s="33">
        <f>+NEM!P1452</f>
        <v>221.65550146840002</v>
      </c>
      <c r="P1452" s="33">
        <f>+NB.Hour!N1452</f>
        <v>221.65550146840002</v>
      </c>
      <c r="Q1452" s="22">
        <f>+SUM(N1452,MAX($E1452-20,0)*INDEX(Inputs!$F$24:$F$35,MATCH($D1452,Inputs!$B$24:$B$35,0)),MAX($F1452-20,0)*INDEX(Inputs!$G$24:$G$35,MATCH($D1452,Inputs!$B$24:$B$35,0)))</f>
        <v>232.63095490480001</v>
      </c>
      <c r="R1452" s="22">
        <f>+SUM(O1452,MAX($E1452-20,0)*INDEX(Inputs!$F$24:$F$35,MATCH($D1452,Inputs!$B$24:$B$35,0)),MAX($F1452-20,0)*INDEX(Inputs!$G$24:$G$35,MATCH($D1452,Inputs!$B$24:$B$35,0)))</f>
        <v>221.65550146840002</v>
      </c>
      <c r="S1452" s="22">
        <f>+SUM(P1452,MAX($E1452-20,0)*INDEX(Inputs!$F$24:$F$35,MATCH($D1452,Inputs!$B$24:$B$35,0)),MAX($F1452-20,0)*INDEX(Inputs!$G$24:$G$35,MATCH($D1452,Inputs!$B$24:$B$35,0)))</f>
        <v>221.65550146840002</v>
      </c>
      <c r="U1452" s="19"/>
    </row>
    <row r="1453" spans="2:21" s="46" customFormat="1" x14ac:dyDescent="0.25">
      <c r="B1453" s="48" t="s">
        <v>219</v>
      </c>
      <c r="C1453" s="8">
        <v>2021</v>
      </c>
      <c r="D1453" s="37">
        <v>5</v>
      </c>
      <c r="E1453" s="49">
        <f>Data!J1453</f>
        <v>19</v>
      </c>
      <c r="F1453" s="49">
        <f>+Data!I1453</f>
        <v>7.8079999999999998</v>
      </c>
      <c r="G1453" s="31">
        <f>+NEM!G1453</f>
        <v>2432.0155999999997</v>
      </c>
      <c r="H1453" s="31">
        <f>NoSolar!E1453</f>
        <v>2667.6550999999999</v>
      </c>
      <c r="I1453" s="31">
        <f>+NEM!M1453</f>
        <v>2432.0155999999997</v>
      </c>
      <c r="J1453" s="31">
        <f>+NB.Hour!E1453</f>
        <v>2432.0156000000002</v>
      </c>
      <c r="K1453" s="67">
        <v>0</v>
      </c>
      <c r="L1453" s="31">
        <f>+-MIN(NEM!G1453,0)</f>
        <v>0</v>
      </c>
      <c r="M1453" s="31">
        <f>NB.Hour!H1453</f>
        <v>0</v>
      </c>
      <c r="N1453" s="33">
        <f>NoSolar!H1453</f>
        <v>218.99168479959999</v>
      </c>
      <c r="O1453" s="33">
        <f>+NEM!P1453</f>
        <v>208.57736145760001</v>
      </c>
      <c r="P1453" s="33">
        <f>+NB.Hour!N1453</f>
        <v>208.57736145760001</v>
      </c>
      <c r="Q1453" s="22">
        <f>+SUM(N1453,MAX($E1453-20,0)*INDEX(Inputs!$F$24:$F$35,MATCH($D1453,Inputs!$B$24:$B$35,0)),MAX($F1453-20,0)*INDEX(Inputs!$G$24:$G$35,MATCH($D1453,Inputs!$B$24:$B$35,0)))</f>
        <v>218.99168479959999</v>
      </c>
      <c r="R1453" s="22">
        <f>+SUM(O1453,MAX($E1453-20,0)*INDEX(Inputs!$F$24:$F$35,MATCH($D1453,Inputs!$B$24:$B$35,0)),MAX($F1453-20,0)*INDEX(Inputs!$G$24:$G$35,MATCH($D1453,Inputs!$B$24:$B$35,0)))</f>
        <v>208.57736145760001</v>
      </c>
      <c r="S1453" s="22">
        <f>+SUM(P1453,MAX($E1453-20,0)*INDEX(Inputs!$F$24:$F$35,MATCH($D1453,Inputs!$B$24:$B$35,0)),MAX($F1453-20,0)*INDEX(Inputs!$G$24:$G$35,MATCH($D1453,Inputs!$B$24:$B$35,0)))</f>
        <v>208.57736145760001</v>
      </c>
      <c r="U1453" s="19"/>
    </row>
    <row r="1454" spans="2:21" s="46" customFormat="1" x14ac:dyDescent="0.25">
      <c r="B1454" s="48" t="s">
        <v>219</v>
      </c>
      <c r="C1454" s="8">
        <v>2021</v>
      </c>
      <c r="D1454" s="37">
        <v>6</v>
      </c>
      <c r="E1454" s="49">
        <f>Data!J1454</f>
        <v>19</v>
      </c>
      <c r="F1454" s="49">
        <f>+Data!I1454</f>
        <v>8.9600000000000009</v>
      </c>
      <c r="G1454" s="31">
        <f>+NEM!G1454</f>
        <v>2648.8557999999998</v>
      </c>
      <c r="H1454" s="31">
        <f>NoSolar!E1454</f>
        <v>2877.0798</v>
      </c>
      <c r="I1454" s="31">
        <f>+NEM!M1454</f>
        <v>2648.8557999999998</v>
      </c>
      <c r="J1454" s="31">
        <f>+NB.Hour!E1454</f>
        <v>2648.8557999999998</v>
      </c>
      <c r="K1454" s="67">
        <v>0</v>
      </c>
      <c r="L1454" s="31">
        <f>+-MIN(NEM!G1454,0)</f>
        <v>0</v>
      </c>
      <c r="M1454" s="31">
        <f>NB.Hour!H1454</f>
        <v>0</v>
      </c>
      <c r="N1454" s="33">
        <f>NoSolar!H1454</f>
        <v>253.22781953679998</v>
      </c>
      <c r="O1454" s="33">
        <f>+NEM!P1454</f>
        <v>242.10965915279999</v>
      </c>
      <c r="P1454" s="33">
        <f>+NB.Hour!N1454</f>
        <v>242.10965915279999</v>
      </c>
      <c r="Q1454" s="22">
        <f>+SUM(N1454,MAX($E1454-20,0)*INDEX(Inputs!$F$24:$F$35,MATCH($D1454,Inputs!$B$24:$B$35,0)),MAX($F1454-20,0)*INDEX(Inputs!$G$24:$G$35,MATCH($D1454,Inputs!$B$24:$B$35,0)))</f>
        <v>253.22781953679998</v>
      </c>
      <c r="R1454" s="22">
        <f>+SUM(O1454,MAX($E1454-20,0)*INDEX(Inputs!$F$24:$F$35,MATCH($D1454,Inputs!$B$24:$B$35,0)),MAX($F1454-20,0)*INDEX(Inputs!$G$24:$G$35,MATCH($D1454,Inputs!$B$24:$B$35,0)))</f>
        <v>242.10965915279999</v>
      </c>
      <c r="S1454" s="22">
        <f>+SUM(P1454,MAX($E1454-20,0)*INDEX(Inputs!$F$24:$F$35,MATCH($D1454,Inputs!$B$24:$B$35,0)),MAX($F1454-20,0)*INDEX(Inputs!$G$24:$G$35,MATCH($D1454,Inputs!$B$24:$B$35,0)))</f>
        <v>242.10965915279999</v>
      </c>
      <c r="U1454" s="19"/>
    </row>
    <row r="1455" spans="2:21" s="46" customFormat="1" x14ac:dyDescent="0.25">
      <c r="B1455" s="48" t="s">
        <v>219</v>
      </c>
      <c r="C1455" s="8">
        <v>2021</v>
      </c>
      <c r="D1455" s="37">
        <v>7</v>
      </c>
      <c r="E1455" s="49">
        <f>Data!J1455</f>
        <v>19</v>
      </c>
      <c r="F1455" s="49">
        <f>+Data!I1455</f>
        <v>8.7040000000000006</v>
      </c>
      <c r="G1455" s="31">
        <f>+NEM!G1455</f>
        <v>3162.5519000000004</v>
      </c>
      <c r="H1455" s="31">
        <f>NoSolar!E1455</f>
        <v>3376.0799000000002</v>
      </c>
      <c r="I1455" s="31">
        <f>+NEM!M1455</f>
        <v>3162.5519000000004</v>
      </c>
      <c r="J1455" s="31">
        <f>+NB.Hour!E1455</f>
        <v>3162.5519000000004</v>
      </c>
      <c r="K1455" s="67">
        <v>0</v>
      </c>
      <c r="L1455" s="31">
        <f>+-MIN(NEM!G1455,0)</f>
        <v>0</v>
      </c>
      <c r="M1455" s="31">
        <f>NB.Hour!H1455</f>
        <v>0</v>
      </c>
      <c r="N1455" s="33">
        <f>NoSolar!H1455</f>
        <v>277.5371084084</v>
      </c>
      <c r="O1455" s="33">
        <f>+NEM!P1455</f>
        <v>267.13487836040002</v>
      </c>
      <c r="P1455" s="33">
        <f>+NB.Hour!N1455</f>
        <v>267.13487836040002</v>
      </c>
      <c r="Q1455" s="22">
        <f>+SUM(N1455,MAX($E1455-20,0)*INDEX(Inputs!$F$24:$F$35,MATCH($D1455,Inputs!$B$24:$B$35,0)),MAX($F1455-20,0)*INDEX(Inputs!$G$24:$G$35,MATCH($D1455,Inputs!$B$24:$B$35,0)))</f>
        <v>277.5371084084</v>
      </c>
      <c r="R1455" s="22">
        <f>+SUM(O1455,MAX($E1455-20,0)*INDEX(Inputs!$F$24:$F$35,MATCH($D1455,Inputs!$B$24:$B$35,0)),MAX($F1455-20,0)*INDEX(Inputs!$G$24:$G$35,MATCH($D1455,Inputs!$B$24:$B$35,0)))</f>
        <v>267.13487836040002</v>
      </c>
      <c r="S1455" s="22">
        <f>+SUM(P1455,MAX($E1455-20,0)*INDEX(Inputs!$F$24:$F$35,MATCH($D1455,Inputs!$B$24:$B$35,0)),MAX($F1455-20,0)*INDEX(Inputs!$G$24:$G$35,MATCH($D1455,Inputs!$B$24:$B$35,0)))</f>
        <v>267.13487836040002</v>
      </c>
      <c r="U1455" s="19"/>
    </row>
    <row r="1456" spans="2:21" s="46" customFormat="1" x14ac:dyDescent="0.25">
      <c r="B1456" s="48" t="s">
        <v>219</v>
      </c>
      <c r="C1456" s="8">
        <v>2021</v>
      </c>
      <c r="D1456" s="37">
        <v>8</v>
      </c>
      <c r="E1456" s="49">
        <f>Data!J1456</f>
        <v>19</v>
      </c>
      <c r="F1456" s="49">
        <f>+Data!I1456</f>
        <v>10.24</v>
      </c>
      <c r="G1456" s="31">
        <f>+NEM!G1456</f>
        <v>2944.7840000000001</v>
      </c>
      <c r="H1456" s="31">
        <f>NoSolar!E1456</f>
        <v>3168.944</v>
      </c>
      <c r="I1456" s="31">
        <f>+NEM!M1456</f>
        <v>2944.7840000000001</v>
      </c>
      <c r="J1456" s="31">
        <f>+NB.Hour!E1456</f>
        <v>2944.7840000000001</v>
      </c>
      <c r="K1456" s="67">
        <v>0</v>
      </c>
      <c r="L1456" s="31">
        <f>+-MIN(NEM!G1456,0)</f>
        <v>0</v>
      </c>
      <c r="M1456" s="31">
        <f>NB.Hour!H1456</f>
        <v>0</v>
      </c>
      <c r="N1456" s="33">
        <f>NoSolar!H1456</f>
        <v>267.446275904</v>
      </c>
      <c r="O1456" s="33">
        <f>+NEM!P1456</f>
        <v>256.52609734399999</v>
      </c>
      <c r="P1456" s="33">
        <f>+NB.Hour!N1456</f>
        <v>256.52609734399999</v>
      </c>
      <c r="Q1456" s="22">
        <f>+SUM(N1456,MAX($E1456-20,0)*INDEX(Inputs!$F$24:$F$35,MATCH($D1456,Inputs!$B$24:$B$35,0)),MAX($F1456-20,0)*INDEX(Inputs!$G$24:$G$35,MATCH($D1456,Inputs!$B$24:$B$35,0)))</f>
        <v>267.446275904</v>
      </c>
      <c r="R1456" s="22">
        <f>+SUM(O1456,MAX($E1456-20,0)*INDEX(Inputs!$F$24:$F$35,MATCH($D1456,Inputs!$B$24:$B$35,0)),MAX($F1456-20,0)*INDEX(Inputs!$G$24:$G$35,MATCH($D1456,Inputs!$B$24:$B$35,0)))</f>
        <v>256.52609734399999</v>
      </c>
      <c r="S1456" s="22">
        <f>+SUM(P1456,MAX($E1456-20,0)*INDEX(Inputs!$F$24:$F$35,MATCH($D1456,Inputs!$B$24:$B$35,0)),MAX($F1456-20,0)*INDEX(Inputs!$G$24:$G$35,MATCH($D1456,Inputs!$B$24:$B$35,0)))</f>
        <v>256.52609734399999</v>
      </c>
      <c r="U1456" s="19"/>
    </row>
    <row r="1457" spans="2:21" s="46" customFormat="1" x14ac:dyDescent="0.25">
      <c r="B1457" s="48" t="s">
        <v>219</v>
      </c>
      <c r="C1457" s="8">
        <v>2021</v>
      </c>
      <c r="D1457" s="37">
        <v>9</v>
      </c>
      <c r="E1457" s="49">
        <f>Data!J1457</f>
        <v>19</v>
      </c>
      <c r="F1457" s="49">
        <f>+Data!I1457</f>
        <v>6.9119999999999999</v>
      </c>
      <c r="G1457" s="31">
        <f>+NEM!G1457</f>
        <v>2590.79</v>
      </c>
      <c r="H1457" s="31">
        <f>NoSolar!E1457</f>
        <v>2791.35</v>
      </c>
      <c r="I1457" s="31">
        <f>+NEM!M1457</f>
        <v>2590.79</v>
      </c>
      <c r="J1457" s="31">
        <f>+NB.Hour!E1457</f>
        <v>2590.79</v>
      </c>
      <c r="K1457" s="67">
        <v>0</v>
      </c>
      <c r="L1457" s="31">
        <f>+-MIN(NEM!G1457,0)</f>
        <v>0</v>
      </c>
      <c r="M1457" s="31">
        <f>NB.Hour!H1457</f>
        <v>0</v>
      </c>
      <c r="N1457" s="33">
        <f>NoSolar!H1457</f>
        <v>224.4585046</v>
      </c>
      <c r="O1457" s="33">
        <f>+NEM!P1457</f>
        <v>215.59455484</v>
      </c>
      <c r="P1457" s="33">
        <f>+NB.Hour!N1457</f>
        <v>215.59455484</v>
      </c>
      <c r="Q1457" s="22">
        <f>+SUM(N1457,MAX($E1457-20,0)*INDEX(Inputs!$F$24:$F$35,MATCH($D1457,Inputs!$B$24:$B$35,0)),MAX($F1457-20,0)*INDEX(Inputs!$G$24:$G$35,MATCH($D1457,Inputs!$B$24:$B$35,0)))</f>
        <v>224.4585046</v>
      </c>
      <c r="R1457" s="22">
        <f>+SUM(O1457,MAX($E1457-20,0)*INDEX(Inputs!$F$24:$F$35,MATCH($D1457,Inputs!$B$24:$B$35,0)),MAX($F1457-20,0)*INDEX(Inputs!$G$24:$G$35,MATCH($D1457,Inputs!$B$24:$B$35,0)))</f>
        <v>215.59455484</v>
      </c>
      <c r="S1457" s="22">
        <f>+SUM(P1457,MAX($E1457-20,0)*INDEX(Inputs!$F$24:$F$35,MATCH($D1457,Inputs!$B$24:$B$35,0)),MAX($F1457-20,0)*INDEX(Inputs!$G$24:$G$35,MATCH($D1457,Inputs!$B$24:$B$35,0)))</f>
        <v>215.59455484</v>
      </c>
      <c r="U1457" s="19"/>
    </row>
    <row r="1458" spans="2:21" s="46" customFormat="1" x14ac:dyDescent="0.25">
      <c r="B1458" s="48" t="s">
        <v>219</v>
      </c>
      <c r="C1458" s="8">
        <v>2021</v>
      </c>
      <c r="D1458" s="37">
        <v>10</v>
      </c>
      <c r="E1458" s="49">
        <f>Data!J1458</f>
        <v>19</v>
      </c>
      <c r="F1458" s="49">
        <f>+Data!I1458</f>
        <v>7.1680000000000001</v>
      </c>
      <c r="G1458" s="31">
        <f>+NEM!G1458</f>
        <v>2212.9009999999998</v>
      </c>
      <c r="H1458" s="31">
        <f>NoSolar!E1458</f>
        <v>2339.777</v>
      </c>
      <c r="I1458" s="31">
        <f>+NEM!M1458</f>
        <v>2212.9009999999998</v>
      </c>
      <c r="J1458" s="31">
        <f>+NB.Hour!E1458</f>
        <v>2212.9009999999998</v>
      </c>
      <c r="K1458" s="67">
        <v>0</v>
      </c>
      <c r="L1458" s="31">
        <f>+-MIN(NEM!G1458,0)</f>
        <v>0</v>
      </c>
      <c r="M1458" s="31">
        <f>NB.Hour!H1458</f>
        <v>0</v>
      </c>
      <c r="N1458" s="33">
        <f>NoSolar!H1458</f>
        <v>204.50078429200002</v>
      </c>
      <c r="O1458" s="33">
        <f>+NEM!P1458</f>
        <v>198.89337259600001</v>
      </c>
      <c r="P1458" s="33">
        <f>+NB.Hour!N1458</f>
        <v>198.89337259600001</v>
      </c>
      <c r="Q1458" s="22">
        <f>+SUM(N1458,MAX($E1458-20,0)*INDEX(Inputs!$F$24:$F$35,MATCH($D1458,Inputs!$B$24:$B$35,0)),MAX($F1458-20,0)*INDEX(Inputs!$G$24:$G$35,MATCH($D1458,Inputs!$B$24:$B$35,0)))</f>
        <v>204.50078429200002</v>
      </c>
      <c r="R1458" s="22">
        <f>+SUM(O1458,MAX($E1458-20,0)*INDEX(Inputs!$F$24:$F$35,MATCH($D1458,Inputs!$B$24:$B$35,0)),MAX($F1458-20,0)*INDEX(Inputs!$G$24:$G$35,MATCH($D1458,Inputs!$B$24:$B$35,0)))</f>
        <v>198.89337259600001</v>
      </c>
      <c r="S1458" s="22">
        <f>+SUM(P1458,MAX($E1458-20,0)*INDEX(Inputs!$F$24:$F$35,MATCH($D1458,Inputs!$B$24:$B$35,0)),MAX($F1458-20,0)*INDEX(Inputs!$G$24:$G$35,MATCH($D1458,Inputs!$B$24:$B$35,0)))</f>
        <v>198.89337259600001</v>
      </c>
      <c r="U1458" s="19"/>
    </row>
    <row r="1459" spans="2:21" s="46" customFormat="1" x14ac:dyDescent="0.25">
      <c r="B1459" s="48" t="s">
        <v>219</v>
      </c>
      <c r="C1459" s="8">
        <v>2021</v>
      </c>
      <c r="D1459" s="37">
        <v>11</v>
      </c>
      <c r="E1459" s="49">
        <f>Data!J1459</f>
        <v>19</v>
      </c>
      <c r="F1459" s="49">
        <f>+Data!I1459</f>
        <v>8.7040000000000006</v>
      </c>
      <c r="G1459" s="31">
        <f>+NEM!G1459</f>
        <v>2359.0809999999997</v>
      </c>
      <c r="H1459" s="31">
        <f>NoSolar!E1459</f>
        <v>2456.7449999999999</v>
      </c>
      <c r="I1459" s="31">
        <f>+NEM!M1459</f>
        <v>2359.0809999999997</v>
      </c>
      <c r="J1459" s="31">
        <f>+NB.Hour!E1459</f>
        <v>2359.145</v>
      </c>
      <c r="K1459" s="67">
        <v>0</v>
      </c>
      <c r="L1459" s="31">
        <f>+-MIN(NEM!G1459,0)</f>
        <v>0</v>
      </c>
      <c r="M1459" s="31">
        <f>NB.Hour!H1459</f>
        <v>6.4000000000000001E-2</v>
      </c>
      <c r="N1459" s="33">
        <f>NoSolar!H1459</f>
        <v>209.67030202000001</v>
      </c>
      <c r="O1459" s="33">
        <f>+NEM!P1459</f>
        <v>205.35394387599999</v>
      </c>
      <c r="P1459" s="33">
        <f>+NB.Hour!N1459</f>
        <v>205.35435258000001</v>
      </c>
      <c r="Q1459" s="22">
        <f>+SUM(N1459,MAX($E1459-20,0)*INDEX(Inputs!$F$24:$F$35,MATCH($D1459,Inputs!$B$24:$B$35,0)),MAX($F1459-20,0)*INDEX(Inputs!$G$24:$G$35,MATCH($D1459,Inputs!$B$24:$B$35,0)))</f>
        <v>209.67030202000001</v>
      </c>
      <c r="R1459" s="22">
        <f>+SUM(O1459,MAX($E1459-20,0)*INDEX(Inputs!$F$24:$F$35,MATCH($D1459,Inputs!$B$24:$B$35,0)),MAX($F1459-20,0)*INDEX(Inputs!$G$24:$G$35,MATCH($D1459,Inputs!$B$24:$B$35,0)))</f>
        <v>205.35394387599999</v>
      </c>
      <c r="S1459" s="22">
        <f>+SUM(P1459,MAX($E1459-20,0)*INDEX(Inputs!$F$24:$F$35,MATCH($D1459,Inputs!$B$24:$B$35,0)),MAX($F1459-20,0)*INDEX(Inputs!$G$24:$G$35,MATCH($D1459,Inputs!$B$24:$B$35,0)))</f>
        <v>205.35435258000001</v>
      </c>
      <c r="U1459" s="19"/>
    </row>
    <row r="1460" spans="2:21" s="46" customFormat="1" x14ac:dyDescent="0.25">
      <c r="B1460" s="48" t="s">
        <v>219</v>
      </c>
      <c r="C1460" s="8">
        <v>2021</v>
      </c>
      <c r="D1460" s="37">
        <v>12</v>
      </c>
      <c r="E1460" s="49">
        <f>Data!J1460</f>
        <v>19</v>
      </c>
      <c r="F1460" s="49">
        <f>+Data!I1460</f>
        <v>16.64</v>
      </c>
      <c r="G1460" s="31">
        <f>+NEM!G1460</f>
        <v>4625.7259999999997</v>
      </c>
      <c r="H1460" s="31">
        <f>NoSolar!E1460</f>
        <v>4669.5879999999997</v>
      </c>
      <c r="I1460" s="31">
        <f>+NEM!M1460</f>
        <v>4625.7259999999997</v>
      </c>
      <c r="J1460" s="31">
        <f>+NB.Hour!E1460</f>
        <v>4625.7259999999997</v>
      </c>
      <c r="K1460" s="67">
        <v>0</v>
      </c>
      <c r="L1460" s="31">
        <f>+-MIN(NEM!G1460,0)</f>
        <v>0</v>
      </c>
      <c r="M1460" s="31">
        <f>NB.Hour!H1460</f>
        <v>0</v>
      </c>
      <c r="N1460" s="33">
        <f>NoSolar!H1460</f>
        <v>307.46911124799999</v>
      </c>
      <c r="O1460" s="33">
        <f>+NEM!P1460</f>
        <v>305.53058629600002</v>
      </c>
      <c r="P1460" s="33">
        <f>+NB.Hour!N1460</f>
        <v>305.53058629600002</v>
      </c>
      <c r="Q1460" s="22">
        <f>+SUM(N1460,MAX($E1460-20,0)*INDEX(Inputs!$F$24:$F$35,MATCH($D1460,Inputs!$B$24:$B$35,0)),MAX($F1460-20,0)*INDEX(Inputs!$G$24:$G$35,MATCH($D1460,Inputs!$B$24:$B$35,0)))</f>
        <v>307.46911124799999</v>
      </c>
      <c r="R1460" s="22">
        <f>+SUM(O1460,MAX($E1460-20,0)*INDEX(Inputs!$F$24:$F$35,MATCH($D1460,Inputs!$B$24:$B$35,0)),MAX($F1460-20,0)*INDEX(Inputs!$G$24:$G$35,MATCH($D1460,Inputs!$B$24:$B$35,0)))</f>
        <v>305.53058629600002</v>
      </c>
      <c r="S1460" s="22">
        <f>+SUM(P1460,MAX($E1460-20,0)*INDEX(Inputs!$F$24:$F$35,MATCH($D1460,Inputs!$B$24:$B$35,0)),MAX($F1460-20,0)*INDEX(Inputs!$G$24:$G$35,MATCH($D1460,Inputs!$B$24:$B$35,0)))</f>
        <v>305.53058629600002</v>
      </c>
      <c r="U1460" s="19"/>
    </row>
    <row r="1461" spans="2:21" s="46" customFormat="1" x14ac:dyDescent="0.25">
      <c r="B1461" s="48" t="s">
        <v>220</v>
      </c>
      <c r="C1461" s="8">
        <v>2021</v>
      </c>
      <c r="D1461" s="37">
        <v>1</v>
      </c>
      <c r="E1461" s="49">
        <f>Data!J1461</f>
        <v>11</v>
      </c>
      <c r="F1461" s="49">
        <f>+Data!I1461</f>
        <v>7.5776000000000003</v>
      </c>
      <c r="G1461" s="31">
        <f>+NEM!G1461</f>
        <v>-741.05870000000004</v>
      </c>
      <c r="H1461" s="31">
        <f>NoSolar!E1461</f>
        <v>2167.3701999999998</v>
      </c>
      <c r="I1461" s="31">
        <f>+NEM!M1461</f>
        <v>0</v>
      </c>
      <c r="J1461" s="31">
        <f>+NB.Hour!E1461</f>
        <v>1522.9851000000001</v>
      </c>
      <c r="K1461" s="67">
        <v>0</v>
      </c>
      <c r="L1461" s="31">
        <f>+-MIN(NEM!G1461,0)</f>
        <v>741.05870000000004</v>
      </c>
      <c r="M1461" s="31">
        <f>NB.Hour!H1461</f>
        <v>2264.0437999999999</v>
      </c>
      <c r="N1461" s="33">
        <f>NoSolar!H1461</f>
        <v>196.88109335920001</v>
      </c>
      <c r="O1461" s="33">
        <f>+NEM!P1461</f>
        <v>0</v>
      </c>
      <c r="P1461" s="33">
        <f>+NB.Hour!N1461</f>
        <v>0</v>
      </c>
      <c r="Q1461" s="22">
        <f>+SUM(N1461,MAX($E1461-20,0)*INDEX(Inputs!$F$24:$F$35,MATCH($D1461,Inputs!$B$24:$B$35,0)),MAX($F1461-20,0)*INDEX(Inputs!$G$24:$G$35,MATCH($D1461,Inputs!$B$24:$B$35,0)))</f>
        <v>196.88109335920001</v>
      </c>
      <c r="R1461" s="22">
        <f>+SUM(O1461,MAX($E1461-20,0)*INDEX(Inputs!$F$24:$F$35,MATCH($D1461,Inputs!$B$24:$B$35,0)),MAX($F1461-20,0)*INDEX(Inputs!$G$24:$G$35,MATCH($D1461,Inputs!$B$24:$B$35,0)))</f>
        <v>0</v>
      </c>
      <c r="S1461" s="22">
        <f>+SUM(P1461,MAX($E1461-20,0)*INDEX(Inputs!$F$24:$F$35,MATCH($D1461,Inputs!$B$24:$B$35,0)),MAX($F1461-20,0)*INDEX(Inputs!$G$24:$G$35,MATCH($D1461,Inputs!$B$24:$B$35,0)))</f>
        <v>0</v>
      </c>
      <c r="U1461" s="19"/>
    </row>
    <row r="1462" spans="2:21" s="46" customFormat="1" x14ac:dyDescent="0.25">
      <c r="B1462" s="48" t="s">
        <v>220</v>
      </c>
      <c r="C1462" s="8">
        <v>2021</v>
      </c>
      <c r="D1462" s="37">
        <v>2</v>
      </c>
      <c r="E1462" s="49">
        <f>Data!J1462</f>
        <v>11</v>
      </c>
      <c r="F1462" s="49">
        <f>+Data!I1462</f>
        <v>4.7103999999999999</v>
      </c>
      <c r="G1462" s="31">
        <f>+NEM!G1462</f>
        <v>-2081.4764</v>
      </c>
      <c r="H1462" s="31">
        <f>NoSolar!E1462</f>
        <v>1476.5011</v>
      </c>
      <c r="I1462" s="31">
        <f>+NEM!M1462</f>
        <v>0</v>
      </c>
      <c r="J1462" s="31">
        <f>+NB.Hour!E1462</f>
        <v>962.69100000000003</v>
      </c>
      <c r="K1462" s="67">
        <v>0</v>
      </c>
      <c r="L1462" s="31">
        <f>+-MIN(NEM!G1462,0)</f>
        <v>2081.4764</v>
      </c>
      <c r="M1462" s="31">
        <f>NB.Hour!H1462</f>
        <v>3044.1673999999998</v>
      </c>
      <c r="N1462" s="33">
        <f>NoSolar!H1462</f>
        <v>139.88666721620001</v>
      </c>
      <c r="O1462" s="33">
        <f>+NEM!P1462</f>
        <v>0</v>
      </c>
      <c r="P1462" s="33">
        <f>+NB.Hour!N1462</f>
        <v>0</v>
      </c>
      <c r="Q1462" s="22">
        <f>+SUM(N1462,MAX($E1462-20,0)*INDEX(Inputs!$F$24:$F$35,MATCH($D1462,Inputs!$B$24:$B$35,0)),MAX($F1462-20,0)*INDEX(Inputs!$G$24:$G$35,MATCH($D1462,Inputs!$B$24:$B$35,0)))</f>
        <v>139.88666721620001</v>
      </c>
      <c r="R1462" s="22">
        <f>+SUM(O1462,MAX($E1462-20,0)*INDEX(Inputs!$F$24:$F$35,MATCH($D1462,Inputs!$B$24:$B$35,0)),MAX($F1462-20,0)*INDEX(Inputs!$G$24:$G$35,MATCH($D1462,Inputs!$B$24:$B$35,0)))</f>
        <v>0</v>
      </c>
      <c r="S1462" s="22">
        <f>+SUM(P1462,MAX($E1462-20,0)*INDEX(Inputs!$F$24:$F$35,MATCH($D1462,Inputs!$B$24:$B$35,0)),MAX($F1462-20,0)*INDEX(Inputs!$G$24:$G$35,MATCH($D1462,Inputs!$B$24:$B$35,0)))</f>
        <v>0</v>
      </c>
      <c r="U1462" s="19"/>
    </row>
    <row r="1463" spans="2:21" s="46" customFormat="1" x14ac:dyDescent="0.25">
      <c r="B1463" s="48" t="s">
        <v>220</v>
      </c>
      <c r="C1463" s="8">
        <v>2021</v>
      </c>
      <c r="D1463" s="37">
        <v>3</v>
      </c>
      <c r="E1463" s="49">
        <f>Data!J1463</f>
        <v>11</v>
      </c>
      <c r="F1463" s="49">
        <f>+Data!I1463</f>
        <v>5.8982000000000001</v>
      </c>
      <c r="G1463" s="31">
        <f>+NEM!G1463</f>
        <v>-4909.9273999999996</v>
      </c>
      <c r="H1463" s="31">
        <f>NoSolar!E1463</f>
        <v>1389.3387</v>
      </c>
      <c r="I1463" s="31">
        <f>+NEM!M1463</f>
        <v>0</v>
      </c>
      <c r="J1463" s="31">
        <f>+NB.Hour!E1463</f>
        <v>802.37490000000048</v>
      </c>
      <c r="K1463" s="67">
        <v>0</v>
      </c>
      <c r="L1463" s="31">
        <f>+-MIN(NEM!G1463,0)</f>
        <v>4909.9273999999996</v>
      </c>
      <c r="M1463" s="31">
        <f>NB.Hour!H1463</f>
        <v>5712.3023000000003</v>
      </c>
      <c r="N1463" s="33">
        <f>NoSolar!H1463</f>
        <v>131.62872711540001</v>
      </c>
      <c r="O1463" s="33">
        <f>+NEM!P1463</f>
        <v>0</v>
      </c>
      <c r="P1463" s="33">
        <f>+NB.Hour!N1463</f>
        <v>0</v>
      </c>
      <c r="Q1463" s="22">
        <f>+SUM(N1463,MAX($E1463-20,0)*INDEX(Inputs!$F$24:$F$35,MATCH($D1463,Inputs!$B$24:$B$35,0)),MAX($F1463-20,0)*INDEX(Inputs!$G$24:$G$35,MATCH($D1463,Inputs!$B$24:$B$35,0)))</f>
        <v>131.62872711540001</v>
      </c>
      <c r="R1463" s="22">
        <f>+SUM(O1463,MAX($E1463-20,0)*INDEX(Inputs!$F$24:$F$35,MATCH($D1463,Inputs!$B$24:$B$35,0)),MAX($F1463-20,0)*INDEX(Inputs!$G$24:$G$35,MATCH($D1463,Inputs!$B$24:$B$35,0)))</f>
        <v>0</v>
      </c>
      <c r="S1463" s="22">
        <f>+SUM(P1463,MAX($E1463-20,0)*INDEX(Inputs!$F$24:$F$35,MATCH($D1463,Inputs!$B$24:$B$35,0)),MAX($F1463-20,0)*INDEX(Inputs!$G$24:$G$35,MATCH($D1463,Inputs!$B$24:$B$35,0)))</f>
        <v>0</v>
      </c>
      <c r="U1463" s="19"/>
    </row>
    <row r="1464" spans="2:21" s="46" customFormat="1" x14ac:dyDescent="0.25">
      <c r="B1464" s="48" t="s">
        <v>220</v>
      </c>
      <c r="C1464" s="8">
        <v>2021</v>
      </c>
      <c r="D1464" s="37">
        <v>4</v>
      </c>
      <c r="E1464" s="49">
        <f>Data!J1464</f>
        <v>11</v>
      </c>
      <c r="F1464" s="49">
        <f>+Data!I1464</f>
        <v>4.4236000000000004</v>
      </c>
      <c r="G1464" s="31">
        <f>+NEM!G1464</f>
        <v>-5820.8215</v>
      </c>
      <c r="H1464" s="31">
        <f>NoSolar!E1464</f>
        <v>883.12540000000001</v>
      </c>
      <c r="I1464" s="31">
        <f>+NEM!M1464</f>
        <v>0</v>
      </c>
      <c r="J1464" s="31">
        <f>+NB.Hour!E1464</f>
        <v>449.31479999999999</v>
      </c>
      <c r="K1464" s="67">
        <v>0</v>
      </c>
      <c r="L1464" s="31">
        <f>+-MIN(NEM!G1464,0)</f>
        <v>5820.8215</v>
      </c>
      <c r="M1464" s="31">
        <f>NB.Hour!H1464</f>
        <v>6270.1363000000001</v>
      </c>
      <c r="N1464" s="33">
        <f>NoSolar!H1464</f>
        <v>83.669066646800005</v>
      </c>
      <c r="O1464" s="33">
        <f>+NEM!P1464</f>
        <v>0</v>
      </c>
      <c r="P1464" s="33">
        <f>+NB.Hour!N1464</f>
        <v>0</v>
      </c>
      <c r="Q1464" s="22">
        <f>+SUM(N1464,MAX($E1464-20,0)*INDEX(Inputs!$F$24:$F$35,MATCH($D1464,Inputs!$B$24:$B$35,0)),MAX($F1464-20,0)*INDEX(Inputs!$G$24:$G$35,MATCH($D1464,Inputs!$B$24:$B$35,0)))</f>
        <v>83.669066646800005</v>
      </c>
      <c r="R1464" s="22">
        <f>+SUM(O1464,MAX($E1464-20,0)*INDEX(Inputs!$F$24:$F$35,MATCH($D1464,Inputs!$B$24:$B$35,0)),MAX($F1464-20,0)*INDEX(Inputs!$G$24:$G$35,MATCH($D1464,Inputs!$B$24:$B$35,0)))</f>
        <v>0</v>
      </c>
      <c r="S1464" s="22">
        <f>+SUM(P1464,MAX($E1464-20,0)*INDEX(Inputs!$F$24:$F$35,MATCH($D1464,Inputs!$B$24:$B$35,0)),MAX($F1464-20,0)*INDEX(Inputs!$G$24:$G$35,MATCH($D1464,Inputs!$B$24:$B$35,0)))</f>
        <v>0</v>
      </c>
      <c r="U1464" s="19"/>
    </row>
    <row r="1465" spans="2:21" s="46" customFormat="1" x14ac:dyDescent="0.25">
      <c r="B1465" s="48" t="s">
        <v>220</v>
      </c>
      <c r="C1465" s="8">
        <v>2021</v>
      </c>
      <c r="D1465" s="37">
        <v>5</v>
      </c>
      <c r="E1465" s="49">
        <f>Data!J1465</f>
        <v>11</v>
      </c>
      <c r="F1465" s="49">
        <f>+Data!I1465</f>
        <v>3.4405999999999999</v>
      </c>
      <c r="G1465" s="31">
        <f>+NEM!G1465</f>
        <v>-6640.7388000000001</v>
      </c>
      <c r="H1465" s="31">
        <f>NoSolar!E1465</f>
        <v>674.87130000000002</v>
      </c>
      <c r="I1465" s="31">
        <f>+NEM!M1465</f>
        <v>0</v>
      </c>
      <c r="J1465" s="31">
        <f>+NB.Hour!E1465</f>
        <v>333.57589999999999</v>
      </c>
      <c r="K1465" s="67">
        <v>0</v>
      </c>
      <c r="L1465" s="31">
        <f>+-MIN(NEM!G1465,0)</f>
        <v>6640.7388000000001</v>
      </c>
      <c r="M1465" s="31">
        <f>NB.Hour!H1465</f>
        <v>6974.3146999999999</v>
      </c>
      <c r="N1465" s="33">
        <f>NoSolar!H1465</f>
        <v>63.938656704600007</v>
      </c>
      <c r="O1465" s="33">
        <f>+NEM!P1465</f>
        <v>0</v>
      </c>
      <c r="P1465" s="33">
        <f>+NB.Hour!N1465</f>
        <v>0</v>
      </c>
      <c r="Q1465" s="22">
        <f>+SUM(N1465,MAX($E1465-20,0)*INDEX(Inputs!$F$24:$F$35,MATCH($D1465,Inputs!$B$24:$B$35,0)),MAX($F1465-20,0)*INDEX(Inputs!$G$24:$G$35,MATCH($D1465,Inputs!$B$24:$B$35,0)))</f>
        <v>63.938656704600007</v>
      </c>
      <c r="R1465" s="22">
        <f>+SUM(O1465,MAX($E1465-20,0)*INDEX(Inputs!$F$24:$F$35,MATCH($D1465,Inputs!$B$24:$B$35,0)),MAX($F1465-20,0)*INDEX(Inputs!$G$24:$G$35,MATCH($D1465,Inputs!$B$24:$B$35,0)))</f>
        <v>0</v>
      </c>
      <c r="S1465" s="22">
        <f>+SUM(P1465,MAX($E1465-20,0)*INDEX(Inputs!$F$24:$F$35,MATCH($D1465,Inputs!$B$24:$B$35,0)),MAX($F1465-20,0)*INDEX(Inputs!$G$24:$G$35,MATCH($D1465,Inputs!$B$24:$B$35,0)))</f>
        <v>0</v>
      </c>
      <c r="U1465" s="19"/>
    </row>
    <row r="1466" spans="2:21" s="46" customFormat="1" x14ac:dyDescent="0.25">
      <c r="B1466" s="48" t="s">
        <v>220</v>
      </c>
      <c r="C1466" s="8">
        <v>2021</v>
      </c>
      <c r="D1466" s="37">
        <v>6</v>
      </c>
      <c r="E1466" s="49">
        <f>Data!J1466</f>
        <v>11</v>
      </c>
      <c r="F1466" s="49">
        <f>+Data!I1466</f>
        <v>2.3961000000000001</v>
      </c>
      <c r="G1466" s="31">
        <f>+NEM!G1466</f>
        <v>-6845.4011</v>
      </c>
      <c r="H1466" s="31">
        <f>NoSolar!E1466</f>
        <v>660.28650000000005</v>
      </c>
      <c r="I1466" s="31">
        <f>+NEM!M1466</f>
        <v>0</v>
      </c>
      <c r="J1466" s="31">
        <f>+NB.Hour!E1466</f>
        <v>317.44850000000002</v>
      </c>
      <c r="K1466" s="67">
        <v>0</v>
      </c>
      <c r="L1466" s="31">
        <f>+-MIN(NEM!G1466,0)</f>
        <v>6845.4011</v>
      </c>
      <c r="M1466" s="31">
        <f>NB.Hour!H1466</f>
        <v>7162.8495999999996</v>
      </c>
      <c r="N1466" s="33">
        <f>NoSolar!H1466</f>
        <v>69.495154124999999</v>
      </c>
      <c r="O1466" s="33">
        <f>+NEM!P1466</f>
        <v>0</v>
      </c>
      <c r="P1466" s="33">
        <f>+NB.Hour!N1466</f>
        <v>0</v>
      </c>
      <c r="Q1466" s="22">
        <f>+SUM(N1466,MAX($E1466-20,0)*INDEX(Inputs!$F$24:$F$35,MATCH($D1466,Inputs!$B$24:$B$35,0)),MAX($F1466-20,0)*INDEX(Inputs!$G$24:$G$35,MATCH($D1466,Inputs!$B$24:$B$35,0)))</f>
        <v>69.495154124999999</v>
      </c>
      <c r="R1466" s="22">
        <f>+SUM(O1466,MAX($E1466-20,0)*INDEX(Inputs!$F$24:$F$35,MATCH($D1466,Inputs!$B$24:$B$35,0)),MAX($F1466-20,0)*INDEX(Inputs!$G$24:$G$35,MATCH($D1466,Inputs!$B$24:$B$35,0)))</f>
        <v>0</v>
      </c>
      <c r="S1466" s="22">
        <f>+SUM(P1466,MAX($E1466-20,0)*INDEX(Inputs!$F$24:$F$35,MATCH($D1466,Inputs!$B$24:$B$35,0)),MAX($F1466-20,0)*INDEX(Inputs!$G$24:$G$35,MATCH($D1466,Inputs!$B$24:$B$35,0)))</f>
        <v>0</v>
      </c>
      <c r="U1466" s="19"/>
    </row>
    <row r="1467" spans="2:21" s="46" customFormat="1" x14ac:dyDescent="0.25">
      <c r="B1467" s="48" t="s">
        <v>220</v>
      </c>
      <c r="C1467" s="8">
        <v>2021</v>
      </c>
      <c r="D1467" s="37">
        <v>7</v>
      </c>
      <c r="E1467" s="49">
        <f>Data!J1467</f>
        <v>11</v>
      </c>
      <c r="F1467" s="49">
        <f>+Data!I1467</f>
        <v>2.8262</v>
      </c>
      <c r="G1467" s="31">
        <f>+NEM!G1467</f>
        <v>-5905.6457</v>
      </c>
      <c r="H1467" s="31">
        <f>NoSolar!E1467</f>
        <v>739.19479999999999</v>
      </c>
      <c r="I1467" s="31">
        <f>+NEM!M1467</f>
        <v>0</v>
      </c>
      <c r="J1467" s="31">
        <f>+NB.Hour!E1467</f>
        <v>364.29270000000002</v>
      </c>
      <c r="K1467" s="67">
        <v>0</v>
      </c>
      <c r="L1467" s="31">
        <f>+-MIN(NEM!G1467,0)</f>
        <v>5905.6457</v>
      </c>
      <c r="M1467" s="31">
        <f>NB.Hour!H1467</f>
        <v>6269.9384</v>
      </c>
      <c r="N1467" s="33">
        <f>NoSolar!H1467</f>
        <v>77.800252700000001</v>
      </c>
      <c r="O1467" s="33">
        <f>+NEM!P1467</f>
        <v>0</v>
      </c>
      <c r="P1467" s="33">
        <f>+NB.Hour!N1467</f>
        <v>0</v>
      </c>
      <c r="Q1467" s="22">
        <f>+SUM(N1467,MAX($E1467-20,0)*INDEX(Inputs!$F$24:$F$35,MATCH($D1467,Inputs!$B$24:$B$35,0)),MAX($F1467-20,0)*INDEX(Inputs!$G$24:$G$35,MATCH($D1467,Inputs!$B$24:$B$35,0)))</f>
        <v>77.800252700000001</v>
      </c>
      <c r="R1467" s="22">
        <f>+SUM(O1467,MAX($E1467-20,0)*INDEX(Inputs!$F$24:$F$35,MATCH($D1467,Inputs!$B$24:$B$35,0)),MAX($F1467-20,0)*INDEX(Inputs!$G$24:$G$35,MATCH($D1467,Inputs!$B$24:$B$35,0)))</f>
        <v>0</v>
      </c>
      <c r="S1467" s="22">
        <f>+SUM(P1467,MAX($E1467-20,0)*INDEX(Inputs!$F$24:$F$35,MATCH($D1467,Inputs!$B$24:$B$35,0)),MAX($F1467-20,0)*INDEX(Inputs!$G$24:$G$35,MATCH($D1467,Inputs!$B$24:$B$35,0)))</f>
        <v>0</v>
      </c>
      <c r="U1467" s="19"/>
    </row>
    <row r="1468" spans="2:21" s="46" customFormat="1" x14ac:dyDescent="0.25">
      <c r="B1468" s="48" t="s">
        <v>220</v>
      </c>
      <c r="C1468" s="8">
        <v>2021</v>
      </c>
      <c r="D1468" s="37">
        <v>8</v>
      </c>
      <c r="E1468" s="49">
        <f>Data!J1468</f>
        <v>11</v>
      </c>
      <c r="F1468" s="49">
        <f>+Data!I1468</f>
        <v>2.2528000000000001</v>
      </c>
      <c r="G1468" s="31">
        <f>+NEM!G1468</f>
        <v>-5560.1711000000005</v>
      </c>
      <c r="H1468" s="31">
        <f>NoSolar!E1468</f>
        <v>738.6078</v>
      </c>
      <c r="I1468" s="31">
        <f>+NEM!M1468</f>
        <v>0</v>
      </c>
      <c r="J1468" s="31">
        <f>+NB.Hour!E1468</f>
        <v>390.80799999999931</v>
      </c>
      <c r="K1468" s="67">
        <v>0</v>
      </c>
      <c r="L1468" s="31">
        <f>+-MIN(NEM!G1468,0)</f>
        <v>5560.1711000000005</v>
      </c>
      <c r="M1468" s="31">
        <f>NB.Hour!H1468</f>
        <v>5950.9790999999996</v>
      </c>
      <c r="N1468" s="33">
        <f>NoSolar!H1468</f>
        <v>77.738470949999993</v>
      </c>
      <c r="O1468" s="33">
        <f>+NEM!P1468</f>
        <v>0</v>
      </c>
      <c r="P1468" s="33">
        <f>+NB.Hour!N1468</f>
        <v>0</v>
      </c>
      <c r="Q1468" s="22">
        <f>+SUM(N1468,MAX($E1468-20,0)*INDEX(Inputs!$F$24:$F$35,MATCH($D1468,Inputs!$B$24:$B$35,0)),MAX($F1468-20,0)*INDEX(Inputs!$G$24:$G$35,MATCH($D1468,Inputs!$B$24:$B$35,0)))</f>
        <v>77.738470949999993</v>
      </c>
      <c r="R1468" s="22">
        <f>+SUM(O1468,MAX($E1468-20,0)*INDEX(Inputs!$F$24:$F$35,MATCH($D1468,Inputs!$B$24:$B$35,0)),MAX($F1468-20,0)*INDEX(Inputs!$G$24:$G$35,MATCH($D1468,Inputs!$B$24:$B$35,0)))</f>
        <v>0</v>
      </c>
      <c r="S1468" s="22">
        <f>+SUM(P1468,MAX($E1468-20,0)*INDEX(Inputs!$F$24:$F$35,MATCH($D1468,Inputs!$B$24:$B$35,0)),MAX($F1468-20,0)*INDEX(Inputs!$G$24:$G$35,MATCH($D1468,Inputs!$B$24:$B$35,0)))</f>
        <v>0</v>
      </c>
      <c r="U1468" s="19"/>
    </row>
    <row r="1469" spans="2:21" s="46" customFormat="1" x14ac:dyDescent="0.25">
      <c r="B1469" s="48" t="s">
        <v>220</v>
      </c>
      <c r="C1469" s="8">
        <v>2021</v>
      </c>
      <c r="D1469" s="37">
        <v>9</v>
      </c>
      <c r="E1469" s="49">
        <f>Data!J1469</f>
        <v>11</v>
      </c>
      <c r="F1469" s="49">
        <f>+Data!I1469</f>
        <v>2.5190000000000001</v>
      </c>
      <c r="G1469" s="31">
        <f>+NEM!G1469</f>
        <v>-5243.0434999999998</v>
      </c>
      <c r="H1469" s="31">
        <f>NoSolar!E1469</f>
        <v>688.48429999999996</v>
      </c>
      <c r="I1469" s="31">
        <f>+NEM!M1469</f>
        <v>0</v>
      </c>
      <c r="J1469" s="31">
        <f>+NB.Hour!E1469</f>
        <v>406.22500000000019</v>
      </c>
      <c r="K1469" s="67">
        <v>0</v>
      </c>
      <c r="L1469" s="31">
        <f>+-MIN(NEM!G1469,0)</f>
        <v>5243.0434999999998</v>
      </c>
      <c r="M1469" s="31">
        <f>NB.Hour!H1469</f>
        <v>5649.2685000000001</v>
      </c>
      <c r="N1469" s="33">
        <f>NoSolar!H1469</f>
        <v>65.228379550599996</v>
      </c>
      <c r="O1469" s="33">
        <f>+NEM!P1469</f>
        <v>0</v>
      </c>
      <c r="P1469" s="33">
        <f>+NB.Hour!N1469</f>
        <v>0</v>
      </c>
      <c r="Q1469" s="22">
        <f>+SUM(N1469,MAX($E1469-20,0)*INDEX(Inputs!$F$24:$F$35,MATCH($D1469,Inputs!$B$24:$B$35,0)),MAX($F1469-20,0)*INDEX(Inputs!$G$24:$G$35,MATCH($D1469,Inputs!$B$24:$B$35,0)))</f>
        <v>65.228379550599996</v>
      </c>
      <c r="R1469" s="22">
        <f>+SUM(O1469,MAX($E1469-20,0)*INDEX(Inputs!$F$24:$F$35,MATCH($D1469,Inputs!$B$24:$B$35,0)),MAX($F1469-20,0)*INDEX(Inputs!$G$24:$G$35,MATCH($D1469,Inputs!$B$24:$B$35,0)))</f>
        <v>0</v>
      </c>
      <c r="S1469" s="22">
        <f>+SUM(P1469,MAX($E1469-20,0)*INDEX(Inputs!$F$24:$F$35,MATCH($D1469,Inputs!$B$24:$B$35,0)),MAX($F1469-20,0)*INDEX(Inputs!$G$24:$G$35,MATCH($D1469,Inputs!$B$24:$B$35,0)))</f>
        <v>0</v>
      </c>
      <c r="U1469" s="19"/>
    </row>
    <row r="1470" spans="2:21" s="46" customFormat="1" x14ac:dyDescent="0.25">
      <c r="B1470" s="48" t="s">
        <v>220</v>
      </c>
      <c r="C1470" s="8">
        <v>2021</v>
      </c>
      <c r="D1470" s="37">
        <v>10</v>
      </c>
      <c r="E1470" s="49">
        <f>Data!J1470</f>
        <v>11</v>
      </c>
      <c r="F1470" s="49">
        <f>+Data!I1470</f>
        <v>4.9356</v>
      </c>
      <c r="G1470" s="31">
        <f>+NEM!G1470</f>
        <v>-3230.1071000000002</v>
      </c>
      <c r="H1470" s="31">
        <f>NoSolar!E1470</f>
        <v>804.52089999999998</v>
      </c>
      <c r="I1470" s="31">
        <f>+NEM!M1470</f>
        <v>0</v>
      </c>
      <c r="J1470" s="31">
        <f>+NB.Hour!E1470</f>
        <v>504.64240000000001</v>
      </c>
      <c r="K1470" s="67">
        <v>0</v>
      </c>
      <c r="L1470" s="31">
        <f>+-MIN(NEM!G1470,0)</f>
        <v>3230.1071000000002</v>
      </c>
      <c r="M1470" s="31">
        <f>NB.Hour!H1470</f>
        <v>3734.7494999999999</v>
      </c>
      <c r="N1470" s="33">
        <f>NoSolar!H1470</f>
        <v>76.221919107800005</v>
      </c>
      <c r="O1470" s="33">
        <f>+NEM!P1470</f>
        <v>0</v>
      </c>
      <c r="P1470" s="33">
        <f>+NB.Hour!N1470</f>
        <v>0</v>
      </c>
      <c r="Q1470" s="22">
        <f>+SUM(N1470,MAX($E1470-20,0)*INDEX(Inputs!$F$24:$F$35,MATCH($D1470,Inputs!$B$24:$B$35,0)),MAX($F1470-20,0)*INDEX(Inputs!$G$24:$G$35,MATCH($D1470,Inputs!$B$24:$B$35,0)))</f>
        <v>76.221919107800005</v>
      </c>
      <c r="R1470" s="22">
        <f>+SUM(O1470,MAX($E1470-20,0)*INDEX(Inputs!$F$24:$F$35,MATCH($D1470,Inputs!$B$24:$B$35,0)),MAX($F1470-20,0)*INDEX(Inputs!$G$24:$G$35,MATCH($D1470,Inputs!$B$24:$B$35,0)))</f>
        <v>0</v>
      </c>
      <c r="S1470" s="22">
        <f>+SUM(P1470,MAX($E1470-20,0)*INDEX(Inputs!$F$24:$F$35,MATCH($D1470,Inputs!$B$24:$B$35,0)),MAX($F1470-20,0)*INDEX(Inputs!$G$24:$G$35,MATCH($D1470,Inputs!$B$24:$B$35,0)))</f>
        <v>0</v>
      </c>
      <c r="U1470" s="19"/>
    </row>
    <row r="1471" spans="2:21" s="46" customFormat="1" x14ac:dyDescent="0.25">
      <c r="B1471" s="48" t="s">
        <v>220</v>
      </c>
      <c r="C1471" s="8">
        <v>2021</v>
      </c>
      <c r="D1471" s="37">
        <v>11</v>
      </c>
      <c r="E1471" s="49">
        <f>Data!J1471</f>
        <v>11</v>
      </c>
      <c r="F1471" s="49">
        <f>+Data!I1471</f>
        <v>4.3212000000000002</v>
      </c>
      <c r="G1471" s="31">
        <f>+NEM!G1471</f>
        <v>-1718.4922999999999</v>
      </c>
      <c r="H1471" s="31">
        <f>NoSolar!E1471</f>
        <v>1344.9427000000001</v>
      </c>
      <c r="I1471" s="31">
        <f>+NEM!M1471</f>
        <v>0</v>
      </c>
      <c r="J1471" s="31">
        <f>+NB.Hour!E1471</f>
        <v>898.3193</v>
      </c>
      <c r="K1471" s="67">
        <v>0</v>
      </c>
      <c r="L1471" s="31">
        <f>+-MIN(NEM!G1471,0)</f>
        <v>1718.4922999999999</v>
      </c>
      <c r="M1471" s="31">
        <f>NB.Hour!H1471</f>
        <v>2616.8116</v>
      </c>
      <c r="N1471" s="33">
        <f>NoSolar!H1471</f>
        <v>127.42256128340001</v>
      </c>
      <c r="O1471" s="33">
        <f>+NEM!P1471</f>
        <v>0</v>
      </c>
      <c r="P1471" s="33">
        <f>+NB.Hour!N1471</f>
        <v>0</v>
      </c>
      <c r="Q1471" s="22">
        <f>+SUM(N1471,MAX($E1471-20,0)*INDEX(Inputs!$F$24:$F$35,MATCH($D1471,Inputs!$B$24:$B$35,0)),MAX($F1471-20,0)*INDEX(Inputs!$G$24:$G$35,MATCH($D1471,Inputs!$B$24:$B$35,0)))</f>
        <v>127.42256128340001</v>
      </c>
      <c r="R1471" s="22">
        <f>+SUM(O1471,MAX($E1471-20,0)*INDEX(Inputs!$F$24:$F$35,MATCH($D1471,Inputs!$B$24:$B$35,0)),MAX($F1471-20,0)*INDEX(Inputs!$G$24:$G$35,MATCH($D1471,Inputs!$B$24:$B$35,0)))</f>
        <v>0</v>
      </c>
      <c r="S1471" s="22">
        <f>+SUM(P1471,MAX($E1471-20,0)*INDEX(Inputs!$F$24:$F$35,MATCH($D1471,Inputs!$B$24:$B$35,0)),MAX($F1471-20,0)*INDEX(Inputs!$G$24:$G$35,MATCH($D1471,Inputs!$B$24:$B$35,0)))</f>
        <v>0</v>
      </c>
      <c r="U1471" s="19"/>
    </row>
    <row r="1472" spans="2:21" s="46" customFormat="1" x14ac:dyDescent="0.25">
      <c r="B1472" s="48" t="s">
        <v>220</v>
      </c>
      <c r="C1472" s="8">
        <v>2021</v>
      </c>
      <c r="D1472" s="37">
        <v>12</v>
      </c>
      <c r="E1472" s="49">
        <f>Data!J1472</f>
        <v>10</v>
      </c>
      <c r="F1472" s="49">
        <f>+Data!I1472</f>
        <v>4.9766000000000004</v>
      </c>
      <c r="G1472" s="31">
        <f>+NEM!G1472</f>
        <v>335.60950000000003</v>
      </c>
      <c r="H1472" s="31">
        <f>NoSolar!E1472</f>
        <v>2049.6246000000001</v>
      </c>
      <c r="I1472" s="31">
        <f>+NEM!M1472</f>
        <v>0</v>
      </c>
      <c r="J1472" s="31">
        <f>+NB.Hour!E1472</f>
        <v>1538.2361000000001</v>
      </c>
      <c r="K1472" s="67">
        <v>0</v>
      </c>
      <c r="L1472" s="31">
        <f>+-MIN(NEM!G1472,0)</f>
        <v>0</v>
      </c>
      <c r="M1472" s="31">
        <f>NB.Hour!H1472</f>
        <v>1202.6266000000001</v>
      </c>
      <c r="N1472" s="33">
        <f>NoSolar!H1472</f>
        <v>191.6772088216</v>
      </c>
      <c r="O1472" s="33">
        <f>+NEM!P1472</f>
        <v>0</v>
      </c>
      <c r="P1472" s="33">
        <f>+NB.Hour!N1472</f>
        <v>0</v>
      </c>
      <c r="Q1472" s="22">
        <f>+SUM(N1472,MAX($E1472-20,0)*INDEX(Inputs!$F$24:$F$35,MATCH($D1472,Inputs!$B$24:$B$35,0)),MAX($F1472-20,0)*INDEX(Inputs!$G$24:$G$35,MATCH($D1472,Inputs!$B$24:$B$35,0)))</f>
        <v>191.6772088216</v>
      </c>
      <c r="R1472" s="22">
        <f>+SUM(O1472,MAX($E1472-20,0)*INDEX(Inputs!$F$24:$F$35,MATCH($D1472,Inputs!$B$24:$B$35,0)),MAX($F1472-20,0)*INDEX(Inputs!$G$24:$G$35,MATCH($D1472,Inputs!$B$24:$B$35,0)))</f>
        <v>0</v>
      </c>
      <c r="S1472" s="22">
        <f>+SUM(P1472,MAX($E1472-20,0)*INDEX(Inputs!$F$24:$F$35,MATCH($D1472,Inputs!$B$24:$B$35,0)),MAX($F1472-20,0)*INDEX(Inputs!$G$24:$G$35,MATCH($D1472,Inputs!$B$24:$B$35,0)))</f>
        <v>0</v>
      </c>
      <c r="U1472" s="19"/>
    </row>
    <row r="1473" spans="2:21" s="46" customFormat="1" x14ac:dyDescent="0.25">
      <c r="B1473" s="48" t="s">
        <v>221</v>
      </c>
      <c r="C1473" s="8">
        <v>2021</v>
      </c>
      <c r="D1473" s="37">
        <v>1</v>
      </c>
      <c r="E1473" s="49">
        <f>Data!J1473</f>
        <v>34</v>
      </c>
      <c r="F1473" s="49">
        <f>+Data!I1473</f>
        <v>21.770199999999999</v>
      </c>
      <c r="G1473" s="31">
        <f>+NEM!G1473</f>
        <v>5406.2188000000006</v>
      </c>
      <c r="H1473" s="31">
        <f>NoSolar!E1473</f>
        <v>6612.9345000000003</v>
      </c>
      <c r="I1473" s="31">
        <f>+NEM!M1473</f>
        <v>5406.2188000000006</v>
      </c>
      <c r="J1473" s="31">
        <f>+NB.Hour!E1473</f>
        <v>5495.1633000000002</v>
      </c>
      <c r="K1473" s="67">
        <v>0</v>
      </c>
      <c r="L1473" s="31">
        <f>+-MIN(NEM!G1473,0)</f>
        <v>0</v>
      </c>
      <c r="M1473" s="31">
        <f>NB.Hour!H1473</f>
        <v>88.944500000000005</v>
      </c>
      <c r="N1473" s="33">
        <f>NoSolar!H1473</f>
        <v>393.35725316200001</v>
      </c>
      <c r="O1473" s="33">
        <f>+NEM!P1473</f>
        <v>340.02524608480002</v>
      </c>
      <c r="P1473" s="33">
        <f>+NB.Hour!N1473</f>
        <v>340.59324566179998</v>
      </c>
      <c r="Q1473" s="22">
        <f>+SUM(N1473,MAX($E1473-20,0)*INDEX(Inputs!$F$24:$F$35,MATCH($D1473,Inputs!$B$24:$B$35,0)),MAX($F1473-20,0)*INDEX(Inputs!$G$24:$G$35,MATCH($D1473,Inputs!$B$24:$B$35,0)))</f>
        <v>415.65464316200001</v>
      </c>
      <c r="R1473" s="22">
        <f>+SUM(O1473,MAX($E1473-20,0)*INDEX(Inputs!$F$24:$F$35,MATCH($D1473,Inputs!$B$24:$B$35,0)),MAX($F1473-20,0)*INDEX(Inputs!$G$24:$G$35,MATCH($D1473,Inputs!$B$24:$B$35,0)))</f>
        <v>362.32263608480002</v>
      </c>
      <c r="S1473" s="22">
        <f>+SUM(P1473,MAX($E1473-20,0)*INDEX(Inputs!$F$24:$F$35,MATCH($D1473,Inputs!$B$24:$B$35,0)),MAX($F1473-20,0)*INDEX(Inputs!$G$24:$G$35,MATCH($D1473,Inputs!$B$24:$B$35,0)))</f>
        <v>362.89063566179999</v>
      </c>
      <c r="U1473" s="19"/>
    </row>
    <row r="1474" spans="2:21" s="46" customFormat="1" x14ac:dyDescent="0.25">
      <c r="B1474" s="48" t="s">
        <v>221</v>
      </c>
      <c r="C1474" s="8">
        <v>2021</v>
      </c>
      <c r="D1474" s="37">
        <v>2</v>
      </c>
      <c r="E1474" s="49">
        <f>Data!J1474</f>
        <v>34</v>
      </c>
      <c r="F1474" s="49">
        <f>+Data!I1474</f>
        <v>22.0364</v>
      </c>
      <c r="G1474" s="31">
        <f>+NEM!G1474</f>
        <v>3983.4163999999996</v>
      </c>
      <c r="H1474" s="31">
        <f>NoSolar!E1474</f>
        <v>5849.7281999999996</v>
      </c>
      <c r="I1474" s="31">
        <f>+NEM!M1474</f>
        <v>3983.4163999999996</v>
      </c>
      <c r="J1474" s="31">
        <f>+NB.Hour!E1474</f>
        <v>4243.0210999999999</v>
      </c>
      <c r="K1474" s="67">
        <v>0</v>
      </c>
      <c r="L1474" s="31">
        <f>+-MIN(NEM!G1474,0)</f>
        <v>0</v>
      </c>
      <c r="M1474" s="31">
        <f>NB.Hour!H1474</f>
        <v>259.60469999999998</v>
      </c>
      <c r="N1474" s="33">
        <f>NoSolar!H1474</f>
        <v>359.62658752719994</v>
      </c>
      <c r="O1474" s="33">
        <f>+NEM!P1474</f>
        <v>277.14307121439998</v>
      </c>
      <c r="P1474" s="33">
        <f>+NB.Hour!N1474</f>
        <v>278.80090682859998</v>
      </c>
      <c r="Q1474" s="22">
        <f>+SUM(N1474,MAX($E1474-20,0)*INDEX(Inputs!$F$24:$F$35,MATCH($D1474,Inputs!$B$24:$B$35,0)),MAX($F1474-20,0)*INDEX(Inputs!$G$24:$G$35,MATCH($D1474,Inputs!$B$24:$B$35,0)))</f>
        <v>383.10856752719997</v>
      </c>
      <c r="R1474" s="22">
        <f>+SUM(O1474,MAX($E1474-20,0)*INDEX(Inputs!$F$24:$F$35,MATCH($D1474,Inputs!$B$24:$B$35,0)),MAX($F1474-20,0)*INDEX(Inputs!$G$24:$G$35,MATCH($D1474,Inputs!$B$24:$B$35,0)))</f>
        <v>300.6250512144</v>
      </c>
      <c r="S1474" s="22">
        <f>+SUM(P1474,MAX($E1474-20,0)*INDEX(Inputs!$F$24:$F$35,MATCH($D1474,Inputs!$B$24:$B$35,0)),MAX($F1474-20,0)*INDEX(Inputs!$G$24:$G$35,MATCH($D1474,Inputs!$B$24:$B$35,0)))</f>
        <v>302.2828868286</v>
      </c>
      <c r="U1474" s="19"/>
    </row>
    <row r="1475" spans="2:21" s="46" customFormat="1" x14ac:dyDescent="0.25">
      <c r="B1475" s="48" t="s">
        <v>221</v>
      </c>
      <c r="C1475" s="8">
        <v>2021</v>
      </c>
      <c r="D1475" s="37">
        <v>3</v>
      </c>
      <c r="E1475" s="49">
        <f>Data!J1475</f>
        <v>34</v>
      </c>
      <c r="F1475" s="49">
        <f>+Data!I1475</f>
        <v>21.606400000000001</v>
      </c>
      <c r="G1475" s="31">
        <f>+NEM!G1475</f>
        <v>2437.4485999999997</v>
      </c>
      <c r="H1475" s="31">
        <f>NoSolar!E1475</f>
        <v>6060.9422999999997</v>
      </c>
      <c r="I1475" s="31">
        <f>+NEM!M1475</f>
        <v>2437.4485999999997</v>
      </c>
      <c r="J1475" s="31">
        <f>+NB.Hour!E1475</f>
        <v>3258.4515999999999</v>
      </c>
      <c r="K1475" s="67">
        <v>0</v>
      </c>
      <c r="L1475" s="31">
        <f>+-MIN(NEM!G1475,0)</f>
        <v>0</v>
      </c>
      <c r="M1475" s="31">
        <f>NB.Hour!H1475</f>
        <v>821.00300000000004</v>
      </c>
      <c r="N1475" s="33">
        <f>NoSolar!H1475</f>
        <v>368.96140589079999</v>
      </c>
      <c r="O1475" s="33">
        <f>+NEM!P1475</f>
        <v>208.81747832560001</v>
      </c>
      <c r="P1475" s="33">
        <f>+NB.Hour!N1475</f>
        <v>214.0604034836</v>
      </c>
      <c r="Q1475" s="22">
        <f>+SUM(N1475,MAX($E1475-20,0)*INDEX(Inputs!$F$24:$F$35,MATCH($D1475,Inputs!$B$24:$B$35,0)),MAX($F1475-20,0)*INDEX(Inputs!$G$24:$G$35,MATCH($D1475,Inputs!$B$24:$B$35,0)))</f>
        <v>390.52988589080002</v>
      </c>
      <c r="R1475" s="22">
        <f>+SUM(O1475,MAX($E1475-20,0)*INDEX(Inputs!$F$24:$F$35,MATCH($D1475,Inputs!$B$24:$B$35,0)),MAX($F1475-20,0)*INDEX(Inputs!$G$24:$G$35,MATCH($D1475,Inputs!$B$24:$B$35,0)))</f>
        <v>230.3859583256</v>
      </c>
      <c r="S1475" s="22">
        <f>+SUM(P1475,MAX($E1475-20,0)*INDEX(Inputs!$F$24:$F$35,MATCH($D1475,Inputs!$B$24:$B$35,0)),MAX($F1475-20,0)*INDEX(Inputs!$G$24:$G$35,MATCH($D1475,Inputs!$B$24:$B$35,0)))</f>
        <v>235.62888348359999</v>
      </c>
      <c r="U1475" s="19"/>
    </row>
    <row r="1476" spans="2:21" s="46" customFormat="1" x14ac:dyDescent="0.25">
      <c r="B1476" s="48" t="s">
        <v>221</v>
      </c>
      <c r="C1476" s="8">
        <v>2021</v>
      </c>
      <c r="D1476" s="37">
        <v>4</v>
      </c>
      <c r="E1476" s="49">
        <f>Data!J1476</f>
        <v>34</v>
      </c>
      <c r="F1476" s="49">
        <f>+Data!I1476</f>
        <v>20.930499999999999</v>
      </c>
      <c r="G1476" s="31">
        <f>+NEM!G1476</f>
        <v>1170.5454</v>
      </c>
      <c r="H1476" s="31">
        <f>NoSolar!E1476</f>
        <v>5862.0061999999998</v>
      </c>
      <c r="I1476" s="31">
        <f>+NEM!M1476</f>
        <v>1170.5454</v>
      </c>
      <c r="J1476" s="31">
        <f>+NB.Hour!E1476</f>
        <v>2727.5171999999998</v>
      </c>
      <c r="K1476" s="67">
        <v>0</v>
      </c>
      <c r="L1476" s="31">
        <f>+-MIN(NEM!G1476,0)</f>
        <v>0</v>
      </c>
      <c r="M1476" s="31">
        <f>NB.Hour!H1476</f>
        <v>1556.9718</v>
      </c>
      <c r="N1476" s="33">
        <f>NoSolar!H1476</f>
        <v>360.16922601520002</v>
      </c>
      <c r="O1476" s="33">
        <f>+NEM!P1476</f>
        <v>110.8998122868</v>
      </c>
      <c r="P1476" s="33">
        <f>+NB.Hour!N1476</f>
        <v>162.76824641320002</v>
      </c>
      <c r="Q1476" s="22">
        <f>+SUM(N1476,MAX($E1476-20,0)*INDEX(Inputs!$F$24:$F$35,MATCH($D1476,Inputs!$B$24:$B$35,0)),MAX($F1476-20,0)*INDEX(Inputs!$G$24:$G$35,MATCH($D1476,Inputs!$B$24:$B$35,0)))</f>
        <v>378.72995101520002</v>
      </c>
      <c r="R1476" s="22">
        <f>+SUM(O1476,MAX($E1476-20,0)*INDEX(Inputs!$F$24:$F$35,MATCH($D1476,Inputs!$B$24:$B$35,0)),MAX($F1476-20,0)*INDEX(Inputs!$G$24:$G$35,MATCH($D1476,Inputs!$B$24:$B$35,0)))</f>
        <v>129.46053728679999</v>
      </c>
      <c r="S1476" s="22">
        <f>+SUM(P1476,MAX($E1476-20,0)*INDEX(Inputs!$F$24:$F$35,MATCH($D1476,Inputs!$B$24:$B$35,0)),MAX($F1476-20,0)*INDEX(Inputs!$G$24:$G$35,MATCH($D1476,Inputs!$B$24:$B$35,0)))</f>
        <v>181.32897141320001</v>
      </c>
      <c r="U1476" s="19"/>
    </row>
    <row r="1477" spans="2:21" s="46" customFormat="1" x14ac:dyDescent="0.25">
      <c r="B1477" s="48" t="s">
        <v>221</v>
      </c>
      <c r="C1477" s="8">
        <v>2021</v>
      </c>
      <c r="D1477" s="37">
        <v>5</v>
      </c>
      <c r="E1477" s="49">
        <f>Data!J1477</f>
        <v>34</v>
      </c>
      <c r="F1477" s="49">
        <f>+Data!I1477</f>
        <v>24.104900000000001</v>
      </c>
      <c r="G1477" s="31">
        <f>+NEM!G1477</f>
        <v>449.01630000000023</v>
      </c>
      <c r="H1477" s="31">
        <f>NoSolar!E1477</f>
        <v>5911.4489000000003</v>
      </c>
      <c r="I1477" s="31">
        <f>+NEM!M1477</f>
        <v>449.01630000000023</v>
      </c>
      <c r="J1477" s="31">
        <f>+NB.Hour!E1477</f>
        <v>2360.4551000000001</v>
      </c>
      <c r="K1477" s="67">
        <v>0</v>
      </c>
      <c r="L1477" s="31">
        <f>+-MIN(NEM!G1477,0)</f>
        <v>0</v>
      </c>
      <c r="M1477" s="31">
        <f>NB.Hour!H1477</f>
        <v>1911.4387999999999</v>
      </c>
      <c r="N1477" s="33">
        <f>NoSolar!H1477</f>
        <v>362.35439558439998</v>
      </c>
      <c r="O1477" s="33">
        <f>+NEM!P1477</f>
        <v>42.540702294600024</v>
      </c>
      <c r="P1477" s="33">
        <f>+NB.Hour!N1477</f>
        <v>133.14317257160002</v>
      </c>
      <c r="Q1477" s="22">
        <f>+SUM(N1477,MAX($E1477-20,0)*INDEX(Inputs!$F$24:$F$35,MATCH($D1477,Inputs!$B$24:$B$35,0)),MAX($F1477-20,0)*INDEX(Inputs!$G$24:$G$35,MATCH($D1477,Inputs!$B$24:$B$35,0)))</f>
        <v>395.04120058440003</v>
      </c>
      <c r="R1477" s="22">
        <f>+SUM(O1477,MAX($E1477-20,0)*INDEX(Inputs!$F$24:$F$35,MATCH($D1477,Inputs!$B$24:$B$35,0)),MAX($F1477-20,0)*INDEX(Inputs!$G$24:$G$35,MATCH($D1477,Inputs!$B$24:$B$35,0)))</f>
        <v>75.227507294600031</v>
      </c>
      <c r="S1477" s="22">
        <f>+SUM(P1477,MAX($E1477-20,0)*INDEX(Inputs!$F$24:$F$35,MATCH($D1477,Inputs!$B$24:$B$35,0)),MAX($F1477-20,0)*INDEX(Inputs!$G$24:$G$35,MATCH($D1477,Inputs!$B$24:$B$35,0)))</f>
        <v>165.82997757160001</v>
      </c>
      <c r="U1477" s="19"/>
    </row>
    <row r="1478" spans="2:21" s="46" customFormat="1" x14ac:dyDescent="0.25">
      <c r="B1478" s="48" t="s">
        <v>221</v>
      </c>
      <c r="C1478" s="8">
        <v>2021</v>
      </c>
      <c r="D1478" s="37">
        <v>6</v>
      </c>
      <c r="E1478" s="49">
        <f>Data!J1478</f>
        <v>34</v>
      </c>
      <c r="F1478" s="49">
        <f>+Data!I1478</f>
        <v>30.617599999999999</v>
      </c>
      <c r="G1478" s="31">
        <f>+NEM!G1478</f>
        <v>1637.4793</v>
      </c>
      <c r="H1478" s="31">
        <f>NoSolar!E1478</f>
        <v>7369.8892999999998</v>
      </c>
      <c r="I1478" s="31">
        <f>+NEM!M1478</f>
        <v>1637.4793</v>
      </c>
      <c r="J1478" s="31">
        <f>+NB.Hour!E1478</f>
        <v>2783.0841</v>
      </c>
      <c r="K1478" s="67">
        <v>0</v>
      </c>
      <c r="L1478" s="31">
        <f>+-MIN(NEM!G1478,0)</f>
        <v>0</v>
      </c>
      <c r="M1478" s="31">
        <f>NB.Hour!H1478</f>
        <v>1145.6048000000001</v>
      </c>
      <c r="N1478" s="33">
        <f>NoSolar!H1478</f>
        <v>472.0995271388</v>
      </c>
      <c r="O1478" s="33">
        <f>+NEM!P1478</f>
        <v>172.344696325</v>
      </c>
      <c r="P1478" s="33">
        <f>+NB.Hour!N1478</f>
        <v>205.3334075276</v>
      </c>
      <c r="Q1478" s="22">
        <f>+SUM(N1478,MAX($E1478-20,0)*INDEX(Inputs!$F$24:$F$35,MATCH($D1478,Inputs!$B$24:$B$35,0)),MAX($F1478-20,0)*INDEX(Inputs!$G$24:$G$35,MATCH($D1478,Inputs!$B$24:$B$35,0)))</f>
        <v>550.86218313879999</v>
      </c>
      <c r="R1478" s="22">
        <f>+SUM(O1478,MAX($E1478-20,0)*INDEX(Inputs!$F$24:$F$35,MATCH($D1478,Inputs!$B$24:$B$35,0)),MAX($F1478-20,0)*INDEX(Inputs!$G$24:$G$35,MATCH($D1478,Inputs!$B$24:$B$35,0)))</f>
        <v>251.10735232499997</v>
      </c>
      <c r="S1478" s="22">
        <f>+SUM(P1478,MAX($E1478-20,0)*INDEX(Inputs!$F$24:$F$35,MATCH($D1478,Inputs!$B$24:$B$35,0)),MAX($F1478-20,0)*INDEX(Inputs!$G$24:$G$35,MATCH($D1478,Inputs!$B$24:$B$35,0)))</f>
        <v>284.09606352759999</v>
      </c>
      <c r="U1478" s="19"/>
    </row>
    <row r="1479" spans="2:21" s="46" customFormat="1" x14ac:dyDescent="0.25">
      <c r="B1479" s="48" t="s">
        <v>221</v>
      </c>
      <c r="C1479" s="8">
        <v>2021</v>
      </c>
      <c r="D1479" s="37">
        <v>7</v>
      </c>
      <c r="E1479" s="49">
        <f>Data!J1479</f>
        <v>35</v>
      </c>
      <c r="F1479" s="49">
        <f>+Data!I1479</f>
        <v>31.4572</v>
      </c>
      <c r="G1479" s="31">
        <f>+NEM!G1479</f>
        <v>3127.4165999999996</v>
      </c>
      <c r="H1479" s="31">
        <f>NoSolar!E1479</f>
        <v>7911.0600999999997</v>
      </c>
      <c r="I1479" s="31">
        <f>+NEM!M1479</f>
        <v>3127.4165999999996</v>
      </c>
      <c r="J1479" s="31">
        <f>+NB.Hour!E1479</f>
        <v>3967.6718999999998</v>
      </c>
      <c r="K1479" s="67">
        <v>0</v>
      </c>
      <c r="L1479" s="31">
        <f>+-MIN(NEM!G1479,0)</f>
        <v>0</v>
      </c>
      <c r="M1479" s="31">
        <f>NB.Hour!H1479</f>
        <v>840.25530000000003</v>
      </c>
      <c r="N1479" s="33">
        <f>NoSolar!H1479</f>
        <v>498.46320383160003</v>
      </c>
      <c r="O1479" s="33">
        <f>+NEM!P1479</f>
        <v>265.42322708559999</v>
      </c>
      <c r="P1479" s="33">
        <f>+NB.Hour!N1479</f>
        <v>274.58705138739998</v>
      </c>
      <c r="Q1479" s="22">
        <f>+SUM(N1479,MAX($E1479-20,0)*INDEX(Inputs!$F$24:$F$35,MATCH($D1479,Inputs!$B$24:$B$35,0)),MAX($F1479-20,0)*INDEX(Inputs!$G$24:$G$35,MATCH($D1479,Inputs!$B$24:$B$35,0)))</f>
        <v>583.34383583160002</v>
      </c>
      <c r="R1479" s="22">
        <f>+SUM(O1479,MAX($E1479-20,0)*INDEX(Inputs!$F$24:$F$35,MATCH($D1479,Inputs!$B$24:$B$35,0)),MAX($F1479-20,0)*INDEX(Inputs!$G$24:$G$35,MATCH($D1479,Inputs!$B$24:$B$35,0)))</f>
        <v>350.30385908559998</v>
      </c>
      <c r="S1479" s="22">
        <f>+SUM(P1479,MAX($E1479-20,0)*INDEX(Inputs!$F$24:$F$35,MATCH($D1479,Inputs!$B$24:$B$35,0)),MAX($F1479-20,0)*INDEX(Inputs!$G$24:$G$35,MATCH($D1479,Inputs!$B$24:$B$35,0)))</f>
        <v>359.46768338739997</v>
      </c>
      <c r="U1479" s="19"/>
    </row>
    <row r="1480" spans="2:21" s="46" customFormat="1" x14ac:dyDescent="0.25">
      <c r="B1480" s="48" t="s">
        <v>221</v>
      </c>
      <c r="C1480" s="8">
        <v>2021</v>
      </c>
      <c r="D1480" s="37">
        <v>8</v>
      </c>
      <c r="E1480" s="49">
        <f>Data!J1480</f>
        <v>35</v>
      </c>
      <c r="F1480" s="49">
        <f>+Data!I1480</f>
        <v>28.631</v>
      </c>
      <c r="G1480" s="31">
        <f>+NEM!G1480</f>
        <v>1596.7987999999996</v>
      </c>
      <c r="H1480" s="31">
        <f>NoSolar!E1480</f>
        <v>7156.4648999999999</v>
      </c>
      <c r="I1480" s="31">
        <f>+NEM!M1480</f>
        <v>1596.7987999999996</v>
      </c>
      <c r="J1480" s="31">
        <f>+NB.Hour!E1480</f>
        <v>3069.1471999999999</v>
      </c>
      <c r="K1480" s="67">
        <v>0</v>
      </c>
      <c r="L1480" s="31">
        <f>+-MIN(NEM!G1480,0)</f>
        <v>0</v>
      </c>
      <c r="M1480" s="31">
        <f>NB.Hour!H1480</f>
        <v>1472.3484000000001</v>
      </c>
      <c r="N1480" s="33">
        <f>NoSolar!H1480</f>
        <v>461.70234406840001</v>
      </c>
      <c r="O1480" s="33">
        <f>+NEM!P1480</f>
        <v>168.06307369999996</v>
      </c>
      <c r="P1480" s="33">
        <f>+NB.Hour!N1480</f>
        <v>206.9150819912</v>
      </c>
      <c r="Q1480" s="22">
        <f>+SUM(N1480,MAX($E1480-20,0)*INDEX(Inputs!$F$24:$F$35,MATCH($D1480,Inputs!$B$24:$B$35,0)),MAX($F1480-20,0)*INDEX(Inputs!$G$24:$G$35,MATCH($D1480,Inputs!$B$24:$B$35,0)))</f>
        <v>529.45620406839998</v>
      </c>
      <c r="R1480" s="22">
        <f>+SUM(O1480,MAX($E1480-20,0)*INDEX(Inputs!$F$24:$F$35,MATCH($D1480,Inputs!$B$24:$B$35,0)),MAX($F1480-20,0)*INDEX(Inputs!$G$24:$G$35,MATCH($D1480,Inputs!$B$24:$B$35,0)))</f>
        <v>235.81693369999994</v>
      </c>
      <c r="S1480" s="22">
        <f>+SUM(P1480,MAX($E1480-20,0)*INDEX(Inputs!$F$24:$F$35,MATCH($D1480,Inputs!$B$24:$B$35,0)),MAX($F1480-20,0)*INDEX(Inputs!$G$24:$G$35,MATCH($D1480,Inputs!$B$24:$B$35,0)))</f>
        <v>274.66894199119997</v>
      </c>
      <c r="U1480" s="19"/>
    </row>
    <row r="1481" spans="2:21" s="46" customFormat="1" x14ac:dyDescent="0.25">
      <c r="B1481" s="48" t="s">
        <v>221</v>
      </c>
      <c r="C1481" s="8">
        <v>2021</v>
      </c>
      <c r="D1481" s="37">
        <v>9</v>
      </c>
      <c r="E1481" s="49">
        <f>Data!J1481</f>
        <v>33</v>
      </c>
      <c r="F1481" s="49">
        <f>+Data!I1481</f>
        <v>27.094999999999999</v>
      </c>
      <c r="G1481" s="31">
        <f>+NEM!G1481</f>
        <v>2749.9646999999995</v>
      </c>
      <c r="H1481" s="31">
        <f>NoSolar!E1481</f>
        <v>6510.5559999999996</v>
      </c>
      <c r="I1481" s="31">
        <f>+NEM!M1481</f>
        <v>2749.9646999999995</v>
      </c>
      <c r="J1481" s="31">
        <f>+NB.Hour!E1481</f>
        <v>3399.6929999999998</v>
      </c>
      <c r="K1481" s="67">
        <v>0</v>
      </c>
      <c r="L1481" s="31">
        <f>+-MIN(NEM!G1481,0)</f>
        <v>0</v>
      </c>
      <c r="M1481" s="31">
        <f>NB.Hour!H1481</f>
        <v>649.72829999999999</v>
      </c>
      <c r="N1481" s="33">
        <f>NoSolar!H1481</f>
        <v>388.83253297599998</v>
      </c>
      <c r="O1481" s="33">
        <f>+NEM!P1481</f>
        <v>222.62943988119997</v>
      </c>
      <c r="P1481" s="33">
        <f>+NB.Hour!N1481</f>
        <v>226.77860480499999</v>
      </c>
      <c r="Q1481" s="22">
        <f>+SUM(N1481,MAX($E1481-20,0)*INDEX(Inputs!$F$24:$F$35,MATCH($D1481,Inputs!$B$24:$B$35,0)),MAX($F1481-20,0)*INDEX(Inputs!$G$24:$G$35,MATCH($D1481,Inputs!$B$24:$B$35,0)))</f>
        <v>433.79528297599995</v>
      </c>
      <c r="R1481" s="22">
        <f>+SUM(O1481,MAX($E1481-20,0)*INDEX(Inputs!$F$24:$F$35,MATCH($D1481,Inputs!$B$24:$B$35,0)),MAX($F1481-20,0)*INDEX(Inputs!$G$24:$G$35,MATCH($D1481,Inputs!$B$24:$B$35,0)))</f>
        <v>267.59218988119994</v>
      </c>
      <c r="S1481" s="22">
        <f>+SUM(P1481,MAX($E1481-20,0)*INDEX(Inputs!$F$24:$F$35,MATCH($D1481,Inputs!$B$24:$B$35,0)),MAX($F1481-20,0)*INDEX(Inputs!$G$24:$G$35,MATCH($D1481,Inputs!$B$24:$B$35,0)))</f>
        <v>271.74135480499996</v>
      </c>
      <c r="U1481" s="19"/>
    </row>
    <row r="1482" spans="2:21" s="46" customFormat="1" x14ac:dyDescent="0.25">
      <c r="B1482" s="48" t="s">
        <v>221</v>
      </c>
      <c r="C1482" s="8">
        <v>2021</v>
      </c>
      <c r="D1482" s="37">
        <v>10</v>
      </c>
      <c r="E1482" s="49">
        <f>Data!J1482</f>
        <v>33</v>
      </c>
      <c r="F1482" s="49">
        <f>+Data!I1482</f>
        <v>21.606400000000001</v>
      </c>
      <c r="G1482" s="31">
        <f>+NEM!G1482</f>
        <v>3410.3814000000002</v>
      </c>
      <c r="H1482" s="31">
        <f>NoSolar!E1482</f>
        <v>6048.1278000000002</v>
      </c>
      <c r="I1482" s="31">
        <f>+NEM!M1482</f>
        <v>3410.3814000000002</v>
      </c>
      <c r="J1482" s="31">
        <f>+NB.Hour!E1482</f>
        <v>4016.1522</v>
      </c>
      <c r="K1482" s="67">
        <v>0</v>
      </c>
      <c r="L1482" s="31">
        <f>+-MIN(NEM!G1482,0)</f>
        <v>0</v>
      </c>
      <c r="M1482" s="31">
        <f>NB.Hour!H1482</f>
        <v>605.77080000000001</v>
      </c>
      <c r="N1482" s="33">
        <f>NoSolar!H1482</f>
        <v>368.39505624880002</v>
      </c>
      <c r="O1482" s="33">
        <f>+NEM!P1482</f>
        <v>251.81721635440002</v>
      </c>
      <c r="P1482" s="33">
        <f>+NB.Hour!N1482</f>
        <v>255.68566868319999</v>
      </c>
      <c r="Q1482" s="22">
        <f>+SUM(N1482,MAX($E1482-20,0)*INDEX(Inputs!$F$24:$F$35,MATCH($D1482,Inputs!$B$24:$B$35,0)),MAX($F1482-20,0)*INDEX(Inputs!$G$24:$G$35,MATCH($D1482,Inputs!$B$24:$B$35,0)))</f>
        <v>388.93353624880001</v>
      </c>
      <c r="R1482" s="22">
        <f>+SUM(O1482,MAX($E1482-20,0)*INDEX(Inputs!$F$24:$F$35,MATCH($D1482,Inputs!$B$24:$B$35,0)),MAX($F1482-20,0)*INDEX(Inputs!$G$24:$G$35,MATCH($D1482,Inputs!$B$24:$B$35,0)))</f>
        <v>272.35569635440004</v>
      </c>
      <c r="S1482" s="22">
        <f>+SUM(P1482,MAX($E1482-20,0)*INDEX(Inputs!$F$24:$F$35,MATCH($D1482,Inputs!$B$24:$B$35,0)),MAX($F1482-20,0)*INDEX(Inputs!$G$24:$G$35,MATCH($D1482,Inputs!$B$24:$B$35,0)))</f>
        <v>276.22414868319999</v>
      </c>
      <c r="U1482" s="19"/>
    </row>
    <row r="1483" spans="2:21" s="46" customFormat="1" x14ac:dyDescent="0.25">
      <c r="B1483" s="48" t="s">
        <v>221</v>
      </c>
      <c r="C1483" s="8">
        <v>2021</v>
      </c>
      <c r="D1483" s="37">
        <v>11</v>
      </c>
      <c r="E1483" s="49">
        <f>Data!J1483</f>
        <v>33</v>
      </c>
      <c r="F1483" s="49">
        <f>+Data!I1483</f>
        <v>25.702400000000001</v>
      </c>
      <c r="G1483" s="31">
        <f>+NEM!G1483</f>
        <v>5084.3563999999997</v>
      </c>
      <c r="H1483" s="31">
        <f>NoSolar!E1483</f>
        <v>6738.2745999999997</v>
      </c>
      <c r="I1483" s="31">
        <f>+NEM!M1483</f>
        <v>5084.3563999999997</v>
      </c>
      <c r="J1483" s="31">
        <f>+NB.Hour!E1483</f>
        <v>5247.6090000000004</v>
      </c>
      <c r="K1483" s="67">
        <v>0</v>
      </c>
      <c r="L1483" s="31">
        <f>+-MIN(NEM!G1483,0)</f>
        <v>0</v>
      </c>
      <c r="M1483" s="31">
        <f>NB.Hour!H1483</f>
        <v>163.2526</v>
      </c>
      <c r="N1483" s="33">
        <f>NoSolar!H1483</f>
        <v>398.8967842216</v>
      </c>
      <c r="O1483" s="33">
        <f>+NEM!P1483</f>
        <v>325.80021545440002</v>
      </c>
      <c r="P1483" s="33">
        <f>+NB.Hour!N1483</f>
        <v>326.84274655800004</v>
      </c>
      <c r="Q1483" s="22">
        <f>+SUM(N1483,MAX($E1483-20,0)*INDEX(Inputs!$F$24:$F$35,MATCH($D1483,Inputs!$B$24:$B$35,0)),MAX($F1483-20,0)*INDEX(Inputs!$G$24:$G$35,MATCH($D1483,Inputs!$B$24:$B$35,0)))</f>
        <v>437.66246422159998</v>
      </c>
      <c r="R1483" s="22">
        <f>+SUM(O1483,MAX($E1483-20,0)*INDEX(Inputs!$F$24:$F$35,MATCH($D1483,Inputs!$B$24:$B$35,0)),MAX($F1483-20,0)*INDEX(Inputs!$G$24:$G$35,MATCH($D1483,Inputs!$B$24:$B$35,0)))</f>
        <v>364.56589545439999</v>
      </c>
      <c r="S1483" s="22">
        <f>+SUM(P1483,MAX($E1483-20,0)*INDEX(Inputs!$F$24:$F$35,MATCH($D1483,Inputs!$B$24:$B$35,0)),MAX($F1483-20,0)*INDEX(Inputs!$G$24:$G$35,MATCH($D1483,Inputs!$B$24:$B$35,0)))</f>
        <v>365.60842655800002</v>
      </c>
      <c r="U1483" s="19"/>
    </row>
    <row r="1484" spans="2:21" s="46" customFormat="1" x14ac:dyDescent="0.25">
      <c r="B1484" s="48" t="s">
        <v>221</v>
      </c>
      <c r="C1484" s="8">
        <v>2021</v>
      </c>
      <c r="D1484" s="37">
        <v>12</v>
      </c>
      <c r="E1484" s="49">
        <f>Data!J1484</f>
        <v>33</v>
      </c>
      <c r="F1484" s="49">
        <f>+Data!I1484</f>
        <v>22.364100000000001</v>
      </c>
      <c r="G1484" s="31">
        <f>+NEM!G1484</f>
        <v>7169.9115000000002</v>
      </c>
      <c r="H1484" s="31">
        <f>NoSolar!E1484</f>
        <v>7972.8302000000003</v>
      </c>
      <c r="I1484" s="31">
        <f>+NEM!M1484</f>
        <v>7169.9115000000002</v>
      </c>
      <c r="J1484" s="31">
        <f>+NB.Hour!E1484</f>
        <v>7193.1769000000004</v>
      </c>
      <c r="K1484" s="67">
        <v>0</v>
      </c>
      <c r="L1484" s="31">
        <f>+-MIN(NEM!G1484,0)</f>
        <v>0</v>
      </c>
      <c r="M1484" s="31">
        <f>NB.Hour!H1484</f>
        <v>23.2654</v>
      </c>
      <c r="N1484" s="33">
        <f>NoSolar!H1484</f>
        <v>453.45920351920006</v>
      </c>
      <c r="O1484" s="33">
        <f>+NEM!P1484</f>
        <v>417.97340865400002</v>
      </c>
      <c r="P1484" s="33">
        <f>+NB.Hour!N1484</f>
        <v>418.12198149840003</v>
      </c>
      <c r="Q1484" s="22">
        <f>+SUM(N1484,MAX($E1484-20,0)*INDEX(Inputs!$F$24:$F$35,MATCH($D1484,Inputs!$B$24:$B$35,0)),MAX($F1484-20,0)*INDEX(Inputs!$G$24:$G$35,MATCH($D1484,Inputs!$B$24:$B$35,0)))</f>
        <v>477.36944851920003</v>
      </c>
      <c r="R1484" s="22">
        <f>+SUM(O1484,MAX($E1484-20,0)*INDEX(Inputs!$F$24:$F$35,MATCH($D1484,Inputs!$B$24:$B$35,0)),MAX($F1484-20,0)*INDEX(Inputs!$G$24:$G$35,MATCH($D1484,Inputs!$B$24:$B$35,0)))</f>
        <v>441.883653654</v>
      </c>
      <c r="S1484" s="22">
        <f>+SUM(P1484,MAX($E1484-20,0)*INDEX(Inputs!$F$24:$F$35,MATCH($D1484,Inputs!$B$24:$B$35,0)),MAX($F1484-20,0)*INDEX(Inputs!$G$24:$G$35,MATCH($D1484,Inputs!$B$24:$B$35,0)))</f>
        <v>442.03222649840001</v>
      </c>
      <c r="U1484" s="19"/>
    </row>
    <row r="1485" spans="2:21" s="46" customFormat="1" x14ac:dyDescent="0.25">
      <c r="B1485" s="48" t="s">
        <v>222</v>
      </c>
      <c r="C1485" s="8">
        <v>2021</v>
      </c>
      <c r="D1485" s="37">
        <v>1</v>
      </c>
      <c r="E1485" s="49">
        <f>Data!J1485</f>
        <v>30</v>
      </c>
      <c r="F1485" s="49">
        <f>+Data!I1485</f>
        <v>18.943999999999999</v>
      </c>
      <c r="G1485" s="31">
        <f>+NEM!G1485</f>
        <v>4695.3679000000002</v>
      </c>
      <c r="H1485" s="31">
        <f>NoSolar!E1485</f>
        <v>5767.1118999999999</v>
      </c>
      <c r="I1485" s="31">
        <f>+NEM!M1485</f>
        <v>4695.3679000000002</v>
      </c>
      <c r="J1485" s="31">
        <f>+NB.Hour!E1485</f>
        <v>4776.8398999999999</v>
      </c>
      <c r="K1485" s="67">
        <v>0</v>
      </c>
      <c r="L1485" s="31">
        <f>+-MIN(NEM!G1485,0)</f>
        <v>0</v>
      </c>
      <c r="M1485" s="31">
        <f>NB.Hour!H1485</f>
        <v>81.471999999999994</v>
      </c>
      <c r="N1485" s="33">
        <f>NoSolar!H1485</f>
        <v>355.97527753240001</v>
      </c>
      <c r="O1485" s="33">
        <f>+NEM!P1485</f>
        <v>308.60847970840001</v>
      </c>
      <c r="P1485" s="33">
        <f>+NB.Hour!N1485</f>
        <v>309.12875990039998</v>
      </c>
      <c r="Q1485" s="22">
        <f>+SUM(N1485,MAX($E1485-20,0)*INDEX(Inputs!$F$24:$F$35,MATCH($D1485,Inputs!$B$24:$B$35,0)),MAX($F1485-20,0)*INDEX(Inputs!$G$24:$G$35,MATCH($D1485,Inputs!$B$24:$B$35,0)))</f>
        <v>366.27527753240003</v>
      </c>
      <c r="R1485" s="22">
        <f>+SUM(O1485,MAX($E1485-20,0)*INDEX(Inputs!$F$24:$F$35,MATCH($D1485,Inputs!$B$24:$B$35,0)),MAX($F1485-20,0)*INDEX(Inputs!$G$24:$G$35,MATCH($D1485,Inputs!$B$24:$B$35,0)))</f>
        <v>318.90847970840002</v>
      </c>
      <c r="S1485" s="22">
        <f>+SUM(P1485,MAX($E1485-20,0)*INDEX(Inputs!$F$24:$F$35,MATCH($D1485,Inputs!$B$24:$B$35,0)),MAX($F1485-20,0)*INDEX(Inputs!$G$24:$G$35,MATCH($D1485,Inputs!$B$24:$B$35,0)))</f>
        <v>319.4287599004</v>
      </c>
      <c r="U1485" s="19"/>
    </row>
    <row r="1486" spans="2:21" s="46" customFormat="1" x14ac:dyDescent="0.25">
      <c r="B1486" s="48" t="s">
        <v>222</v>
      </c>
      <c r="C1486" s="8">
        <v>2021</v>
      </c>
      <c r="D1486" s="37">
        <v>2</v>
      </c>
      <c r="E1486" s="49">
        <f>Data!J1486</f>
        <v>30</v>
      </c>
      <c r="F1486" s="49">
        <f>+Data!I1486</f>
        <v>18.303999999999998</v>
      </c>
      <c r="G1486" s="31">
        <f>+NEM!G1486</f>
        <v>3220.7120000000004</v>
      </c>
      <c r="H1486" s="31">
        <f>NoSolar!E1486</f>
        <v>4495.3360000000002</v>
      </c>
      <c r="I1486" s="31">
        <f>+NEM!M1486</f>
        <v>3220.7120000000004</v>
      </c>
      <c r="J1486" s="31">
        <f>+NB.Hour!E1486</f>
        <v>3526.3760000000002</v>
      </c>
      <c r="K1486" s="67">
        <v>0</v>
      </c>
      <c r="L1486" s="31">
        <f>+-MIN(NEM!G1486,0)</f>
        <v>0</v>
      </c>
      <c r="M1486" s="31">
        <f>NB.Hour!H1486</f>
        <v>305.66399999999999</v>
      </c>
      <c r="N1486" s="33">
        <f>NoSolar!H1486</f>
        <v>299.767869856</v>
      </c>
      <c r="O1486" s="33">
        <f>+NEM!P1486</f>
        <v>243.43458755200004</v>
      </c>
      <c r="P1486" s="33">
        <f>+NB.Hour!N1486</f>
        <v>245.38655785600002</v>
      </c>
      <c r="Q1486" s="22">
        <f>+SUM(N1486,MAX($E1486-20,0)*INDEX(Inputs!$F$24:$F$35,MATCH($D1486,Inputs!$B$24:$B$35,0)),MAX($F1486-20,0)*INDEX(Inputs!$G$24:$G$35,MATCH($D1486,Inputs!$B$24:$B$35,0)))</f>
        <v>310.06786985600002</v>
      </c>
      <c r="R1486" s="22">
        <f>+SUM(O1486,MAX($E1486-20,0)*INDEX(Inputs!$F$24:$F$35,MATCH($D1486,Inputs!$B$24:$B$35,0)),MAX($F1486-20,0)*INDEX(Inputs!$G$24:$G$35,MATCH($D1486,Inputs!$B$24:$B$35,0)))</f>
        <v>253.73458755200005</v>
      </c>
      <c r="S1486" s="22">
        <f>+SUM(P1486,MAX($E1486-20,0)*INDEX(Inputs!$F$24:$F$35,MATCH($D1486,Inputs!$B$24:$B$35,0)),MAX($F1486-20,0)*INDEX(Inputs!$G$24:$G$35,MATCH($D1486,Inputs!$B$24:$B$35,0)))</f>
        <v>255.68655785600004</v>
      </c>
      <c r="U1486" s="19"/>
    </row>
    <row r="1487" spans="2:21" s="46" customFormat="1" x14ac:dyDescent="0.25">
      <c r="B1487" s="48" t="s">
        <v>222</v>
      </c>
      <c r="C1487" s="8">
        <v>2021</v>
      </c>
      <c r="D1487" s="37">
        <v>3</v>
      </c>
      <c r="E1487" s="49">
        <f>Data!J1487</f>
        <v>28</v>
      </c>
      <c r="F1487" s="49">
        <f>+Data!I1487</f>
        <v>14.592000000000001</v>
      </c>
      <c r="G1487" s="31">
        <f>+NEM!G1487</f>
        <v>1034.096</v>
      </c>
      <c r="H1487" s="31">
        <f>NoSolar!E1487</f>
        <v>3826.0477999999998</v>
      </c>
      <c r="I1487" s="31">
        <f>+NEM!M1487</f>
        <v>1034.096</v>
      </c>
      <c r="J1487" s="31">
        <f>+NB.Hour!E1487</f>
        <v>2379.7262000000001</v>
      </c>
      <c r="K1487" s="67">
        <v>0</v>
      </c>
      <c r="L1487" s="31">
        <f>+-MIN(NEM!G1487,0)</f>
        <v>0</v>
      </c>
      <c r="M1487" s="31">
        <f>NB.Hour!H1487</f>
        <v>1345.6302000000001</v>
      </c>
      <c r="N1487" s="33">
        <f>NoSolar!H1487</f>
        <v>270.1880085688</v>
      </c>
      <c r="O1487" s="33">
        <f>+NEM!P1487</f>
        <v>97.972323232000008</v>
      </c>
      <c r="P1487" s="33">
        <f>+NB.Hour!N1487</f>
        <v>155.38810127319999</v>
      </c>
      <c r="Q1487" s="22">
        <f>+SUM(N1487,MAX($E1487-20,0)*INDEX(Inputs!$F$24:$F$35,MATCH($D1487,Inputs!$B$24:$B$35,0)),MAX($F1487-20,0)*INDEX(Inputs!$G$24:$G$35,MATCH($D1487,Inputs!$B$24:$B$35,0)))</f>
        <v>278.42800856880001</v>
      </c>
      <c r="R1487" s="22">
        <f>+SUM(O1487,MAX($E1487-20,0)*INDEX(Inputs!$F$24:$F$35,MATCH($D1487,Inputs!$B$24:$B$35,0)),MAX($F1487-20,0)*INDEX(Inputs!$G$24:$G$35,MATCH($D1487,Inputs!$B$24:$B$35,0)))</f>
        <v>106.212323232</v>
      </c>
      <c r="S1487" s="22">
        <f>+SUM(P1487,MAX($E1487-20,0)*INDEX(Inputs!$F$24:$F$35,MATCH($D1487,Inputs!$B$24:$B$35,0)),MAX($F1487-20,0)*INDEX(Inputs!$G$24:$G$35,MATCH($D1487,Inputs!$B$24:$B$35,0)))</f>
        <v>163.6281012732</v>
      </c>
      <c r="U1487" s="19"/>
    </row>
    <row r="1488" spans="2:21" s="46" customFormat="1" x14ac:dyDescent="0.25">
      <c r="B1488" s="48" t="s">
        <v>222</v>
      </c>
      <c r="C1488" s="8">
        <v>2021</v>
      </c>
      <c r="D1488" s="37">
        <v>4</v>
      </c>
      <c r="E1488" s="49">
        <f>Data!J1488</f>
        <v>28</v>
      </c>
      <c r="F1488" s="49">
        <f>+Data!I1488</f>
        <v>18.367999999999999</v>
      </c>
      <c r="G1488" s="31">
        <f>+NEM!G1488</f>
        <v>-385.16010000000006</v>
      </c>
      <c r="H1488" s="31">
        <f>NoSolar!E1488</f>
        <v>2894.6478999999999</v>
      </c>
      <c r="I1488" s="31">
        <f>+NEM!M1488</f>
        <v>0</v>
      </c>
      <c r="J1488" s="31">
        <f>+NB.Hour!E1488</f>
        <v>1425.7119</v>
      </c>
      <c r="K1488" s="67">
        <v>0</v>
      </c>
      <c r="L1488" s="31">
        <f>+-MIN(NEM!G1488,0)</f>
        <v>385.16010000000006</v>
      </c>
      <c r="M1488" s="31">
        <f>NB.Hour!H1488</f>
        <v>1810.8720000000001</v>
      </c>
      <c r="N1488" s="33">
        <f>NoSolar!H1488</f>
        <v>229.0238585884</v>
      </c>
      <c r="O1488" s="33">
        <f>+NEM!P1488</f>
        <v>0</v>
      </c>
      <c r="P1488" s="33">
        <f>+NB.Hour!N1488</f>
        <v>66.605726509800007</v>
      </c>
      <c r="Q1488" s="22">
        <f>+SUM(N1488,MAX($E1488-20,0)*INDEX(Inputs!$F$24:$F$35,MATCH($D1488,Inputs!$B$24:$B$35,0)),MAX($F1488-20,0)*INDEX(Inputs!$G$24:$G$35,MATCH($D1488,Inputs!$B$24:$B$35,0)))</f>
        <v>237.26385858840001</v>
      </c>
      <c r="R1488" s="22">
        <f>+SUM(O1488,MAX($E1488-20,0)*INDEX(Inputs!$F$24:$F$35,MATCH($D1488,Inputs!$B$24:$B$35,0)),MAX($F1488-20,0)*INDEX(Inputs!$G$24:$G$35,MATCH($D1488,Inputs!$B$24:$B$35,0)))</f>
        <v>8.24</v>
      </c>
      <c r="S1488" s="22">
        <f>+SUM(P1488,MAX($E1488-20,0)*INDEX(Inputs!$F$24:$F$35,MATCH($D1488,Inputs!$B$24:$B$35,0)),MAX($F1488-20,0)*INDEX(Inputs!$G$24:$G$35,MATCH($D1488,Inputs!$B$24:$B$35,0)))</f>
        <v>74.845726509800002</v>
      </c>
      <c r="U1488" s="19"/>
    </row>
    <row r="1489" spans="2:21" s="46" customFormat="1" x14ac:dyDescent="0.25">
      <c r="B1489" s="48" t="s">
        <v>222</v>
      </c>
      <c r="C1489" s="8">
        <v>2021</v>
      </c>
      <c r="D1489" s="37">
        <v>5</v>
      </c>
      <c r="E1489" s="49">
        <f>Data!J1489</f>
        <v>28</v>
      </c>
      <c r="F1489" s="49">
        <f>+Data!I1489</f>
        <v>16.448</v>
      </c>
      <c r="G1489" s="31">
        <f>+NEM!G1489</f>
        <v>-1412.3919999999998</v>
      </c>
      <c r="H1489" s="31">
        <f>NoSolar!E1489</f>
        <v>2472.8560000000002</v>
      </c>
      <c r="I1489" s="31">
        <f>+NEM!M1489</f>
        <v>0</v>
      </c>
      <c r="J1489" s="31">
        <f>+NB.Hour!E1489</f>
        <v>912.93600000000004</v>
      </c>
      <c r="K1489" s="67">
        <v>0</v>
      </c>
      <c r="L1489" s="31">
        <f>+-MIN(NEM!G1489,0)</f>
        <v>1412.3919999999998</v>
      </c>
      <c r="M1489" s="31">
        <f>NB.Hour!H1489</f>
        <v>2325.328</v>
      </c>
      <c r="N1489" s="33">
        <f>NoSolar!H1489</f>
        <v>210.38234377600003</v>
      </c>
      <c r="O1489" s="33">
        <f>+NEM!P1489</f>
        <v>0</v>
      </c>
      <c r="P1489" s="33">
        <f>+NB.Hour!N1489</f>
        <v>0</v>
      </c>
      <c r="Q1489" s="22">
        <f>+SUM(N1489,MAX($E1489-20,0)*INDEX(Inputs!$F$24:$F$35,MATCH($D1489,Inputs!$B$24:$B$35,0)),MAX($F1489-20,0)*INDEX(Inputs!$G$24:$G$35,MATCH($D1489,Inputs!$B$24:$B$35,0)))</f>
        <v>218.62234377600004</v>
      </c>
      <c r="R1489" s="22">
        <f>+SUM(O1489,MAX($E1489-20,0)*INDEX(Inputs!$F$24:$F$35,MATCH($D1489,Inputs!$B$24:$B$35,0)),MAX($F1489-20,0)*INDEX(Inputs!$G$24:$G$35,MATCH($D1489,Inputs!$B$24:$B$35,0)))</f>
        <v>8.24</v>
      </c>
      <c r="S1489" s="22">
        <f>+SUM(P1489,MAX($E1489-20,0)*INDEX(Inputs!$F$24:$F$35,MATCH($D1489,Inputs!$B$24:$B$35,0)),MAX($F1489-20,0)*INDEX(Inputs!$G$24:$G$35,MATCH($D1489,Inputs!$B$24:$B$35,0)))</f>
        <v>8.24</v>
      </c>
      <c r="U1489" s="19"/>
    </row>
    <row r="1490" spans="2:21" s="46" customFormat="1" x14ac:dyDescent="0.25">
      <c r="B1490" s="48" t="s">
        <v>222</v>
      </c>
      <c r="C1490" s="8">
        <v>2021</v>
      </c>
      <c r="D1490" s="37">
        <v>6</v>
      </c>
      <c r="E1490" s="49">
        <f>Data!J1490</f>
        <v>28</v>
      </c>
      <c r="F1490" s="49">
        <f>+Data!I1490</f>
        <v>11.263999999999999</v>
      </c>
      <c r="G1490" s="31">
        <f>+NEM!G1490</f>
        <v>-1708.8559999999998</v>
      </c>
      <c r="H1490" s="31">
        <f>NoSolar!E1490</f>
        <v>2435.848</v>
      </c>
      <c r="I1490" s="31">
        <f>+NEM!M1490</f>
        <v>0</v>
      </c>
      <c r="J1490" s="31">
        <f>+NB.Hour!E1490</f>
        <v>782.85599999999999</v>
      </c>
      <c r="K1490" s="67">
        <v>0</v>
      </c>
      <c r="L1490" s="31">
        <f>+-MIN(NEM!G1490,0)</f>
        <v>1708.8559999999998</v>
      </c>
      <c r="M1490" s="31">
        <f>NB.Hour!H1490</f>
        <v>2491.712</v>
      </c>
      <c r="N1490" s="33">
        <f>NoSolar!H1490</f>
        <v>231.732771168</v>
      </c>
      <c r="O1490" s="33">
        <f>+NEM!P1490</f>
        <v>0</v>
      </c>
      <c r="P1490" s="33">
        <f>+NB.Hour!N1490</f>
        <v>0</v>
      </c>
      <c r="Q1490" s="22">
        <f>+SUM(N1490,MAX($E1490-20,0)*INDEX(Inputs!$F$24:$F$35,MATCH($D1490,Inputs!$B$24:$B$35,0)),MAX($F1490-20,0)*INDEX(Inputs!$G$24:$G$35,MATCH($D1490,Inputs!$B$24:$B$35,0)))</f>
        <v>239.97277116800001</v>
      </c>
      <c r="R1490" s="22">
        <f>+SUM(O1490,MAX($E1490-20,0)*INDEX(Inputs!$F$24:$F$35,MATCH($D1490,Inputs!$B$24:$B$35,0)),MAX($F1490-20,0)*INDEX(Inputs!$G$24:$G$35,MATCH($D1490,Inputs!$B$24:$B$35,0)))</f>
        <v>8.24</v>
      </c>
      <c r="S1490" s="22">
        <f>+SUM(P1490,MAX($E1490-20,0)*INDEX(Inputs!$F$24:$F$35,MATCH($D1490,Inputs!$B$24:$B$35,0)),MAX($F1490-20,0)*INDEX(Inputs!$G$24:$G$35,MATCH($D1490,Inputs!$B$24:$B$35,0)))</f>
        <v>8.24</v>
      </c>
      <c r="U1490" s="19"/>
    </row>
    <row r="1491" spans="2:21" s="46" customFormat="1" x14ac:dyDescent="0.25">
      <c r="B1491" s="48" t="s">
        <v>222</v>
      </c>
      <c r="C1491" s="8">
        <v>2021</v>
      </c>
      <c r="D1491" s="37">
        <v>7</v>
      </c>
      <c r="E1491" s="49">
        <f>Data!J1491</f>
        <v>28</v>
      </c>
      <c r="F1491" s="49">
        <f>+Data!I1491</f>
        <v>9.2159999999999993</v>
      </c>
      <c r="G1491" s="31">
        <f>+NEM!G1491</f>
        <v>-1209.8721</v>
      </c>
      <c r="H1491" s="31">
        <f>NoSolar!E1491</f>
        <v>2174.1918999999998</v>
      </c>
      <c r="I1491" s="31">
        <f>+NEM!M1491</f>
        <v>0</v>
      </c>
      <c r="J1491" s="31">
        <f>+NB.Hour!E1491</f>
        <v>838.94399999999996</v>
      </c>
      <c r="K1491" s="67">
        <v>0</v>
      </c>
      <c r="L1491" s="31">
        <f>+-MIN(NEM!G1491,0)</f>
        <v>1209.8721</v>
      </c>
      <c r="M1491" s="31">
        <f>NB.Hour!H1491</f>
        <v>2048.8161</v>
      </c>
      <c r="N1491" s="33">
        <f>NoSolar!H1491</f>
        <v>218.98593260039999</v>
      </c>
      <c r="O1491" s="33">
        <f>+NEM!P1491</f>
        <v>0</v>
      </c>
      <c r="P1491" s="33">
        <f>+NB.Hour!N1491</f>
        <v>0</v>
      </c>
      <c r="Q1491" s="22">
        <f>+SUM(N1491,MAX($E1491-20,0)*INDEX(Inputs!$F$24:$F$35,MATCH($D1491,Inputs!$B$24:$B$35,0)),MAX($F1491-20,0)*INDEX(Inputs!$G$24:$G$35,MATCH($D1491,Inputs!$B$24:$B$35,0)))</f>
        <v>227.2259326004</v>
      </c>
      <c r="R1491" s="22">
        <f>+SUM(O1491,MAX($E1491-20,0)*INDEX(Inputs!$F$24:$F$35,MATCH($D1491,Inputs!$B$24:$B$35,0)),MAX($F1491-20,0)*INDEX(Inputs!$G$24:$G$35,MATCH($D1491,Inputs!$B$24:$B$35,0)))</f>
        <v>8.24</v>
      </c>
      <c r="S1491" s="22">
        <f>+SUM(P1491,MAX($E1491-20,0)*INDEX(Inputs!$F$24:$F$35,MATCH($D1491,Inputs!$B$24:$B$35,0)),MAX($F1491-20,0)*INDEX(Inputs!$G$24:$G$35,MATCH($D1491,Inputs!$B$24:$B$35,0)))</f>
        <v>8.24</v>
      </c>
      <c r="U1491" s="19"/>
    </row>
    <row r="1492" spans="2:21" s="46" customFormat="1" x14ac:dyDescent="0.25">
      <c r="B1492" s="48" t="s">
        <v>222</v>
      </c>
      <c r="C1492" s="8">
        <v>2021</v>
      </c>
      <c r="D1492" s="37">
        <v>8</v>
      </c>
      <c r="E1492" s="49">
        <f>Data!J1492</f>
        <v>28</v>
      </c>
      <c r="F1492" s="49">
        <f>+Data!I1492</f>
        <v>8.2560000000000002</v>
      </c>
      <c r="G1492" s="31">
        <f>+NEM!G1492</f>
        <v>-1135.472</v>
      </c>
      <c r="H1492" s="31">
        <f>NoSolar!E1492</f>
        <v>1750.992</v>
      </c>
      <c r="I1492" s="31">
        <f>+NEM!M1492</f>
        <v>0</v>
      </c>
      <c r="J1492" s="31">
        <f>+NB.Hour!E1492</f>
        <v>681.55199999999991</v>
      </c>
      <c r="K1492" s="67">
        <v>0</v>
      </c>
      <c r="L1492" s="31">
        <f>+-MIN(NEM!G1492,0)</f>
        <v>1135.472</v>
      </c>
      <c r="M1492" s="31">
        <f>NB.Hour!H1492</f>
        <v>1817.0239999999999</v>
      </c>
      <c r="N1492" s="33">
        <f>NoSolar!H1492</f>
        <v>184.29190799999998</v>
      </c>
      <c r="O1492" s="33">
        <f>+NEM!P1492</f>
        <v>0</v>
      </c>
      <c r="P1492" s="33">
        <f>+NB.Hour!N1492</f>
        <v>0.621483930999986</v>
      </c>
      <c r="Q1492" s="22">
        <f>+SUM(N1492,MAX($E1492-20,0)*INDEX(Inputs!$F$24:$F$35,MATCH($D1492,Inputs!$B$24:$B$35,0)),MAX($F1492-20,0)*INDEX(Inputs!$G$24:$G$35,MATCH($D1492,Inputs!$B$24:$B$35,0)))</f>
        <v>192.53190799999999</v>
      </c>
      <c r="R1492" s="22">
        <f>+SUM(O1492,MAX($E1492-20,0)*INDEX(Inputs!$F$24:$F$35,MATCH($D1492,Inputs!$B$24:$B$35,0)),MAX($F1492-20,0)*INDEX(Inputs!$G$24:$G$35,MATCH($D1492,Inputs!$B$24:$B$35,0)))</f>
        <v>8.24</v>
      </c>
      <c r="S1492" s="22">
        <f>+SUM(P1492,MAX($E1492-20,0)*INDEX(Inputs!$F$24:$F$35,MATCH($D1492,Inputs!$B$24:$B$35,0)),MAX($F1492-20,0)*INDEX(Inputs!$G$24:$G$35,MATCH($D1492,Inputs!$B$24:$B$35,0)))</f>
        <v>8.8614839309999862</v>
      </c>
      <c r="U1492" s="19"/>
    </row>
    <row r="1493" spans="2:21" s="46" customFormat="1" x14ac:dyDescent="0.25">
      <c r="B1493" s="48" t="s">
        <v>222</v>
      </c>
      <c r="C1493" s="8">
        <v>2021</v>
      </c>
      <c r="D1493" s="37">
        <v>9</v>
      </c>
      <c r="E1493" s="49">
        <f>Data!J1493</f>
        <v>28</v>
      </c>
      <c r="F1493" s="49">
        <f>+Data!I1493</f>
        <v>8</v>
      </c>
      <c r="G1493" s="31">
        <f>+NEM!G1493</f>
        <v>-955.93799999999987</v>
      </c>
      <c r="H1493" s="31">
        <f>NoSolar!E1493</f>
        <v>1386.126</v>
      </c>
      <c r="I1493" s="31">
        <f>+NEM!M1493</f>
        <v>0</v>
      </c>
      <c r="J1493" s="31">
        <f>+NB.Hour!E1493</f>
        <v>598.19200000000023</v>
      </c>
      <c r="K1493" s="67">
        <v>0</v>
      </c>
      <c r="L1493" s="31">
        <f>+-MIN(NEM!G1493,0)</f>
        <v>955.93799999999987</v>
      </c>
      <c r="M1493" s="31">
        <f>NB.Hour!H1493</f>
        <v>1554.13</v>
      </c>
      <c r="N1493" s="33">
        <f>NoSolar!H1493</f>
        <v>131.32434949200001</v>
      </c>
      <c r="O1493" s="33">
        <f>+NEM!P1493</f>
        <v>0</v>
      </c>
      <c r="P1493" s="33">
        <f>+NB.Hour!N1493</f>
        <v>0</v>
      </c>
      <c r="Q1493" s="22">
        <f>+SUM(N1493,MAX($E1493-20,0)*INDEX(Inputs!$F$24:$F$35,MATCH($D1493,Inputs!$B$24:$B$35,0)),MAX($F1493-20,0)*INDEX(Inputs!$G$24:$G$35,MATCH($D1493,Inputs!$B$24:$B$35,0)))</f>
        <v>139.56434949200002</v>
      </c>
      <c r="R1493" s="22">
        <f>+SUM(O1493,MAX($E1493-20,0)*INDEX(Inputs!$F$24:$F$35,MATCH($D1493,Inputs!$B$24:$B$35,0)),MAX($F1493-20,0)*INDEX(Inputs!$G$24:$G$35,MATCH($D1493,Inputs!$B$24:$B$35,0)))</f>
        <v>8.24</v>
      </c>
      <c r="S1493" s="22">
        <f>+SUM(P1493,MAX($E1493-20,0)*INDEX(Inputs!$F$24:$F$35,MATCH($D1493,Inputs!$B$24:$B$35,0)),MAX($F1493-20,0)*INDEX(Inputs!$G$24:$G$35,MATCH($D1493,Inputs!$B$24:$B$35,0)))</f>
        <v>8.24</v>
      </c>
      <c r="U1493" s="19"/>
    </row>
    <row r="1494" spans="2:21" s="46" customFormat="1" x14ac:dyDescent="0.25">
      <c r="B1494" s="48" t="s">
        <v>222</v>
      </c>
      <c r="C1494" s="8">
        <v>2021</v>
      </c>
      <c r="D1494" s="37">
        <v>10</v>
      </c>
      <c r="E1494" s="49">
        <f>Data!J1494</f>
        <v>28</v>
      </c>
      <c r="F1494" s="49">
        <f>+Data!I1494</f>
        <v>13.568</v>
      </c>
      <c r="G1494" s="31">
        <f>+NEM!G1494</f>
        <v>243.21100000000001</v>
      </c>
      <c r="H1494" s="31">
        <f>NoSolar!E1494</f>
        <v>1920.779</v>
      </c>
      <c r="I1494" s="31">
        <f>+NEM!M1494</f>
        <v>0</v>
      </c>
      <c r="J1494" s="31">
        <f>+NB.Hour!E1494</f>
        <v>1278.3120000000001</v>
      </c>
      <c r="K1494" s="67">
        <v>0</v>
      </c>
      <c r="L1494" s="31">
        <f>+-MIN(NEM!G1494,0)</f>
        <v>0</v>
      </c>
      <c r="M1494" s="31">
        <f>NB.Hour!H1494</f>
        <v>1035.1010000000001</v>
      </c>
      <c r="N1494" s="33">
        <f>NoSolar!H1494</f>
        <v>181.978444018</v>
      </c>
      <c r="O1494" s="33">
        <f>+NEM!P1494</f>
        <v>0</v>
      </c>
      <c r="P1494" s="33">
        <f>+NB.Hour!N1494</f>
        <v>79.884917858000023</v>
      </c>
      <c r="Q1494" s="22">
        <f>+SUM(N1494,MAX($E1494-20,0)*INDEX(Inputs!$F$24:$F$35,MATCH($D1494,Inputs!$B$24:$B$35,0)),MAX($F1494-20,0)*INDEX(Inputs!$G$24:$G$35,MATCH($D1494,Inputs!$B$24:$B$35,0)))</f>
        <v>190.21844401800001</v>
      </c>
      <c r="R1494" s="22">
        <f>+SUM(O1494,MAX($E1494-20,0)*INDEX(Inputs!$F$24:$F$35,MATCH($D1494,Inputs!$B$24:$B$35,0)),MAX($F1494-20,0)*INDEX(Inputs!$G$24:$G$35,MATCH($D1494,Inputs!$B$24:$B$35,0)))</f>
        <v>8.24</v>
      </c>
      <c r="S1494" s="22">
        <f>+SUM(P1494,MAX($E1494-20,0)*INDEX(Inputs!$F$24:$F$35,MATCH($D1494,Inputs!$B$24:$B$35,0)),MAX($F1494-20,0)*INDEX(Inputs!$G$24:$G$35,MATCH($D1494,Inputs!$B$24:$B$35,0)))</f>
        <v>88.124917858000018</v>
      </c>
      <c r="U1494" s="19"/>
    </row>
    <row r="1495" spans="2:21" s="46" customFormat="1" x14ac:dyDescent="0.25">
      <c r="B1495" s="48" t="s">
        <v>222</v>
      </c>
      <c r="C1495" s="8">
        <v>2021</v>
      </c>
      <c r="D1495" s="37">
        <v>11</v>
      </c>
      <c r="E1495" s="49">
        <f>Data!J1495</f>
        <v>28</v>
      </c>
      <c r="F1495" s="49">
        <f>+Data!I1495</f>
        <v>13.44</v>
      </c>
      <c r="G1495" s="31">
        <f>+NEM!G1495</f>
        <v>2564.7020000000002</v>
      </c>
      <c r="H1495" s="31">
        <f>NoSolar!E1495</f>
        <v>3742.98</v>
      </c>
      <c r="I1495" s="31">
        <f>+NEM!M1495</f>
        <v>0</v>
      </c>
      <c r="J1495" s="31">
        <f>+NB.Hour!E1495</f>
        <v>2944.1579999999999</v>
      </c>
      <c r="K1495" s="67">
        <v>0</v>
      </c>
      <c r="L1495" s="31">
        <f>+-MIN(NEM!G1495,0)</f>
        <v>0</v>
      </c>
      <c r="M1495" s="31">
        <f>NB.Hour!H1495</f>
        <v>379.45600000000002</v>
      </c>
      <c r="N1495" s="33">
        <f>NoSolar!H1495</f>
        <v>266.51674408000002</v>
      </c>
      <c r="O1495" s="33">
        <f>+NEM!P1495</f>
        <v>0</v>
      </c>
      <c r="P1495" s="33">
        <f>+NB.Hour!N1495</f>
        <v>216.864775608</v>
      </c>
      <c r="Q1495" s="22">
        <f>+SUM(N1495,MAX($E1495-20,0)*INDEX(Inputs!$F$24:$F$35,MATCH($D1495,Inputs!$B$24:$B$35,0)),MAX($F1495-20,0)*INDEX(Inputs!$G$24:$G$35,MATCH($D1495,Inputs!$B$24:$B$35,0)))</f>
        <v>274.75674408000003</v>
      </c>
      <c r="R1495" s="22">
        <f>+SUM(O1495,MAX($E1495-20,0)*INDEX(Inputs!$F$24:$F$35,MATCH($D1495,Inputs!$B$24:$B$35,0)),MAX($F1495-20,0)*INDEX(Inputs!$G$24:$G$35,MATCH($D1495,Inputs!$B$24:$B$35,0)))</f>
        <v>8.24</v>
      </c>
      <c r="S1495" s="22">
        <f>+SUM(P1495,MAX($E1495-20,0)*INDEX(Inputs!$F$24:$F$35,MATCH($D1495,Inputs!$B$24:$B$35,0)),MAX($F1495-20,0)*INDEX(Inputs!$G$24:$G$35,MATCH($D1495,Inputs!$B$24:$B$35,0)))</f>
        <v>225.10477560800001</v>
      </c>
      <c r="U1495" s="19"/>
    </row>
    <row r="1496" spans="2:21" s="46" customFormat="1" x14ac:dyDescent="0.25">
      <c r="B1496" s="48" t="s">
        <v>222</v>
      </c>
      <c r="C1496" s="8">
        <v>2021</v>
      </c>
      <c r="D1496" s="37">
        <v>12</v>
      </c>
      <c r="E1496" s="49">
        <f>Data!J1496</f>
        <v>27</v>
      </c>
      <c r="F1496" s="49">
        <f>+Data!I1496</f>
        <v>19.071999999999999</v>
      </c>
      <c r="G1496" s="31">
        <f>+NEM!G1496</f>
        <v>4796.9639999999999</v>
      </c>
      <c r="H1496" s="31">
        <f>NoSolar!E1496</f>
        <v>5500.9</v>
      </c>
      <c r="I1496" s="31">
        <f>+NEM!M1496</f>
        <v>797.18680000000131</v>
      </c>
      <c r="J1496" s="31">
        <f>+NB.Hour!E1496</f>
        <v>4877.1559999999999</v>
      </c>
      <c r="K1496" s="67">
        <v>0</v>
      </c>
      <c r="L1496" s="31">
        <f>+-MIN(NEM!G1496,0)</f>
        <v>0</v>
      </c>
      <c r="M1496" s="31">
        <f>NB.Hour!H1496</f>
        <v>80.191999999999993</v>
      </c>
      <c r="N1496" s="33">
        <f>NoSolar!H1496</f>
        <v>344.20977640000001</v>
      </c>
      <c r="O1496" s="33">
        <f>+NEM!P1496</f>
        <v>75.52707180560013</v>
      </c>
      <c r="P1496" s="33">
        <f>+NB.Hour!N1496</f>
        <v>313.61072705599997</v>
      </c>
      <c r="Q1496" s="22">
        <f>+SUM(N1496,MAX($E1496-20,0)*INDEX(Inputs!$F$24:$F$35,MATCH($D1496,Inputs!$B$24:$B$35,0)),MAX($F1496-20,0)*INDEX(Inputs!$G$24:$G$35,MATCH($D1496,Inputs!$B$24:$B$35,0)))</f>
        <v>351.41977639999999</v>
      </c>
      <c r="R1496" s="22">
        <f>+SUM(O1496,MAX($E1496-20,0)*INDEX(Inputs!$F$24:$F$35,MATCH($D1496,Inputs!$B$24:$B$35,0)),MAX($F1496-20,0)*INDEX(Inputs!$G$24:$G$35,MATCH($D1496,Inputs!$B$24:$B$35,0)))</f>
        <v>82.737071805600124</v>
      </c>
      <c r="S1496" s="22">
        <f>+SUM(P1496,MAX($E1496-20,0)*INDEX(Inputs!$F$24:$F$35,MATCH($D1496,Inputs!$B$24:$B$35,0)),MAX($F1496-20,0)*INDEX(Inputs!$G$24:$G$35,MATCH($D1496,Inputs!$B$24:$B$35,0)))</f>
        <v>320.82072705599995</v>
      </c>
      <c r="U1496" s="19"/>
    </row>
    <row r="1497" spans="2:21" s="46" customFormat="1" x14ac:dyDescent="0.25">
      <c r="B1497" s="48" t="s">
        <v>223</v>
      </c>
      <c r="C1497" s="8">
        <v>2021</v>
      </c>
      <c r="D1497" s="37">
        <v>1</v>
      </c>
      <c r="E1497" s="49">
        <f>Data!J1497</f>
        <v>92</v>
      </c>
      <c r="F1497" s="49">
        <f>+Data!I1497</f>
        <v>91.748000000000005</v>
      </c>
      <c r="G1497" s="31">
        <f>+NEM!G1497</f>
        <v>24413.291400000002</v>
      </c>
      <c r="H1497" s="31">
        <f>NoSolar!E1497</f>
        <v>26329.536</v>
      </c>
      <c r="I1497" s="31">
        <f>+NEM!M1497</f>
        <v>24413.291400000002</v>
      </c>
      <c r="J1497" s="31">
        <f>+NB.Hour!E1497</f>
        <v>24425.561000000002</v>
      </c>
      <c r="K1497" s="67">
        <v>0</v>
      </c>
      <c r="L1497" s="31">
        <f>+-MIN(NEM!G1497,0)</f>
        <v>0</v>
      </c>
      <c r="M1497" s="31">
        <f>NB.Hour!H1497</f>
        <v>12.269600000000001</v>
      </c>
      <c r="N1497" s="33">
        <f>NoSolar!H1497</f>
        <v>1264.7521730559999</v>
      </c>
      <c r="O1497" s="33">
        <f>+NEM!P1497</f>
        <v>1180.0618267144</v>
      </c>
      <c r="P1497" s="33">
        <f>+NB.Hour!N1497</f>
        <v>1180.1401803799999</v>
      </c>
      <c r="Q1497" s="22">
        <f>+SUM(N1497,MAX($E1497-20,0)*INDEX(Inputs!$F$24:$F$35,MATCH($D1497,Inputs!$B$24:$B$35,0)),MAX($F1497-20,0)*INDEX(Inputs!$G$24:$G$35,MATCH($D1497,Inputs!$B$24:$B$35,0)))</f>
        <v>1658.1907730560001</v>
      </c>
      <c r="R1497" s="22">
        <f>+SUM(O1497,MAX($E1497-20,0)*INDEX(Inputs!$F$24:$F$35,MATCH($D1497,Inputs!$B$24:$B$35,0)),MAX($F1497-20,0)*INDEX(Inputs!$G$24:$G$35,MATCH($D1497,Inputs!$B$24:$B$35,0)))</f>
        <v>1573.5004267144002</v>
      </c>
      <c r="S1497" s="22">
        <f>+SUM(P1497,MAX($E1497-20,0)*INDEX(Inputs!$F$24:$F$35,MATCH($D1497,Inputs!$B$24:$B$35,0)),MAX($F1497-20,0)*INDEX(Inputs!$G$24:$G$35,MATCH($D1497,Inputs!$B$24:$B$35,0)))</f>
        <v>1573.5787803800001</v>
      </c>
      <c r="U1497" s="19"/>
    </row>
    <row r="1498" spans="2:21" s="46" customFormat="1" x14ac:dyDescent="0.25">
      <c r="B1498" s="48" t="s">
        <v>223</v>
      </c>
      <c r="C1498" s="8">
        <v>2021</v>
      </c>
      <c r="D1498" s="37">
        <v>2</v>
      </c>
      <c r="E1498" s="49">
        <f>Data!J1498</f>
        <v>92</v>
      </c>
      <c r="F1498" s="49">
        <f>+Data!I1498</f>
        <v>91.42</v>
      </c>
      <c r="G1498" s="31">
        <f>+NEM!G1498</f>
        <v>18579.709800000001</v>
      </c>
      <c r="H1498" s="31">
        <f>NoSolar!E1498</f>
        <v>22996.448</v>
      </c>
      <c r="I1498" s="31">
        <f>+NEM!M1498</f>
        <v>18579.709800000001</v>
      </c>
      <c r="J1498" s="31">
        <f>+NB.Hour!E1498</f>
        <v>19082.495599999998</v>
      </c>
      <c r="K1498" s="67">
        <v>0</v>
      </c>
      <c r="L1498" s="31">
        <f>+-MIN(NEM!G1498,0)</f>
        <v>0</v>
      </c>
      <c r="M1498" s="31">
        <f>NB.Hour!H1498</f>
        <v>502.78579999999999</v>
      </c>
      <c r="N1498" s="33">
        <f>NoSolar!H1498</f>
        <v>1117.4430158079999</v>
      </c>
      <c r="O1498" s="33">
        <f>+NEM!P1498</f>
        <v>922.24085432080005</v>
      </c>
      <c r="P1498" s="33">
        <f>+NB.Hour!N1498</f>
        <v>925.45164443959993</v>
      </c>
      <c r="Q1498" s="22">
        <f>+SUM(N1498,MAX($E1498-20,0)*INDEX(Inputs!$F$24:$F$35,MATCH($D1498,Inputs!$B$24:$B$35,0)),MAX($F1498-20,0)*INDEX(Inputs!$G$24:$G$35,MATCH($D1498,Inputs!$B$24:$B$35,0)))</f>
        <v>1509.422015808</v>
      </c>
      <c r="R1498" s="22">
        <f>+SUM(O1498,MAX($E1498-20,0)*INDEX(Inputs!$F$24:$F$35,MATCH($D1498,Inputs!$B$24:$B$35,0)),MAX($F1498-20,0)*INDEX(Inputs!$G$24:$G$35,MATCH($D1498,Inputs!$B$24:$B$35,0)))</f>
        <v>1314.2198543208001</v>
      </c>
      <c r="S1498" s="22">
        <f>+SUM(P1498,MAX($E1498-20,0)*INDEX(Inputs!$F$24:$F$35,MATCH($D1498,Inputs!$B$24:$B$35,0)),MAX($F1498-20,0)*INDEX(Inputs!$G$24:$G$35,MATCH($D1498,Inputs!$B$24:$B$35,0)))</f>
        <v>1317.4306444396</v>
      </c>
      <c r="U1498" s="19"/>
    </row>
    <row r="1499" spans="2:21" s="46" customFormat="1" x14ac:dyDescent="0.25">
      <c r="B1499" s="48" t="s">
        <v>223</v>
      </c>
      <c r="C1499" s="8">
        <v>2021</v>
      </c>
      <c r="D1499" s="37">
        <v>3</v>
      </c>
      <c r="E1499" s="49">
        <f>Data!J1499</f>
        <v>92</v>
      </c>
      <c r="F1499" s="49">
        <f>+Data!I1499</f>
        <v>91.42</v>
      </c>
      <c r="G1499" s="31">
        <f>+NEM!G1499</f>
        <v>12560.879300000001</v>
      </c>
      <c r="H1499" s="31">
        <f>NoSolar!E1499</f>
        <v>19573.567999999999</v>
      </c>
      <c r="I1499" s="31">
        <f>+NEM!M1499</f>
        <v>12560.879300000001</v>
      </c>
      <c r="J1499" s="31">
        <f>+NB.Hour!E1499</f>
        <v>14516.163700000001</v>
      </c>
      <c r="K1499" s="67">
        <v>0</v>
      </c>
      <c r="L1499" s="31">
        <f>+-MIN(NEM!G1499,0)</f>
        <v>0</v>
      </c>
      <c r="M1499" s="31">
        <f>NB.Hour!H1499</f>
        <v>1955.2844</v>
      </c>
      <c r="N1499" s="33">
        <f>NoSolar!H1499</f>
        <v>966.165411328</v>
      </c>
      <c r="O1499" s="33">
        <f>+NEM!P1499</f>
        <v>656.23262154280008</v>
      </c>
      <c r="P1499" s="33">
        <f>+NB.Hour!N1499</f>
        <v>668.71906772120008</v>
      </c>
      <c r="Q1499" s="22">
        <f>+SUM(N1499,MAX($E1499-20,0)*INDEX(Inputs!$F$24:$F$35,MATCH($D1499,Inputs!$B$24:$B$35,0)),MAX($F1499-20,0)*INDEX(Inputs!$G$24:$G$35,MATCH($D1499,Inputs!$B$24:$B$35,0)))</f>
        <v>1358.1444113279999</v>
      </c>
      <c r="R1499" s="22">
        <f>+SUM(O1499,MAX($E1499-20,0)*INDEX(Inputs!$F$24:$F$35,MATCH($D1499,Inputs!$B$24:$B$35,0)),MAX($F1499-20,0)*INDEX(Inputs!$G$24:$G$35,MATCH($D1499,Inputs!$B$24:$B$35,0)))</f>
        <v>1048.2116215428</v>
      </c>
      <c r="S1499" s="22">
        <f>+SUM(P1499,MAX($E1499-20,0)*INDEX(Inputs!$F$24:$F$35,MATCH($D1499,Inputs!$B$24:$B$35,0)),MAX($F1499-20,0)*INDEX(Inputs!$G$24:$G$35,MATCH($D1499,Inputs!$B$24:$B$35,0)))</f>
        <v>1060.6980677212</v>
      </c>
      <c r="U1499" s="19"/>
    </row>
    <row r="1500" spans="2:21" s="46" customFormat="1" x14ac:dyDescent="0.25">
      <c r="B1500" s="48" t="s">
        <v>223</v>
      </c>
      <c r="C1500" s="8">
        <v>2021</v>
      </c>
      <c r="D1500" s="37">
        <v>4</v>
      </c>
      <c r="E1500" s="49">
        <f>Data!J1500</f>
        <v>92</v>
      </c>
      <c r="F1500" s="49">
        <f>+Data!I1500</f>
        <v>102.3</v>
      </c>
      <c r="G1500" s="31">
        <f>+NEM!G1500</f>
        <v>5012.2507999999998</v>
      </c>
      <c r="H1500" s="31">
        <f>NoSolar!E1500</f>
        <v>12155.4</v>
      </c>
      <c r="I1500" s="31">
        <f>+NEM!M1500</f>
        <v>5012.2507999999998</v>
      </c>
      <c r="J1500" s="31">
        <f>+NB.Hour!E1500</f>
        <v>8558.5699000000004</v>
      </c>
      <c r="K1500" s="67">
        <v>0</v>
      </c>
      <c r="L1500" s="31">
        <f>+-MIN(NEM!G1500,0)</f>
        <v>0</v>
      </c>
      <c r="M1500" s="31">
        <f>NB.Hour!H1500</f>
        <v>3546.3191000000002</v>
      </c>
      <c r="N1500" s="33">
        <f>NoSolar!H1500</f>
        <v>638.31205839999996</v>
      </c>
      <c r="O1500" s="33">
        <f>+NEM!P1500</f>
        <v>322.61343635679998</v>
      </c>
      <c r="P1500" s="33">
        <f>+NB.Hour!N1500</f>
        <v>345.26023012940004</v>
      </c>
      <c r="Q1500" s="22">
        <f>+SUM(N1500,MAX($E1500-20,0)*INDEX(Inputs!$F$24:$F$35,MATCH($D1500,Inputs!$B$24:$B$35,0)),MAX($F1500-20,0)*INDEX(Inputs!$G$24:$G$35,MATCH($D1500,Inputs!$B$24:$B$35,0)))</f>
        <v>1078.7070583999998</v>
      </c>
      <c r="R1500" s="22">
        <f>+SUM(O1500,MAX($E1500-20,0)*INDEX(Inputs!$F$24:$F$35,MATCH($D1500,Inputs!$B$24:$B$35,0)),MAX($F1500-20,0)*INDEX(Inputs!$G$24:$G$35,MATCH($D1500,Inputs!$B$24:$B$35,0)))</f>
        <v>763.00843635679996</v>
      </c>
      <c r="S1500" s="22">
        <f>+SUM(P1500,MAX($E1500-20,0)*INDEX(Inputs!$F$24:$F$35,MATCH($D1500,Inputs!$B$24:$B$35,0)),MAX($F1500-20,0)*INDEX(Inputs!$G$24:$G$35,MATCH($D1500,Inputs!$B$24:$B$35,0)))</f>
        <v>785.65523012940002</v>
      </c>
      <c r="U1500" s="19"/>
    </row>
    <row r="1501" spans="2:21" s="46" customFormat="1" x14ac:dyDescent="0.25">
      <c r="B1501" s="48" t="s">
        <v>223</v>
      </c>
      <c r="C1501" s="8">
        <v>2021</v>
      </c>
      <c r="D1501" s="37">
        <v>5</v>
      </c>
      <c r="E1501" s="49">
        <f>Data!J1501</f>
        <v>92</v>
      </c>
      <c r="F1501" s="49">
        <f>+Data!I1501</f>
        <v>73.400000000000006</v>
      </c>
      <c r="G1501" s="31">
        <f>+NEM!G1501</f>
        <v>-2626.0872999999992</v>
      </c>
      <c r="H1501" s="31">
        <f>NoSolar!E1501</f>
        <v>4807.5200000000004</v>
      </c>
      <c r="I1501" s="31">
        <f>+NEM!M1501</f>
        <v>0</v>
      </c>
      <c r="J1501" s="31">
        <f>+NB.Hour!E1501</f>
        <v>2928.2970999999998</v>
      </c>
      <c r="K1501" s="67">
        <v>0</v>
      </c>
      <c r="L1501" s="31">
        <f>+-MIN(NEM!G1501,0)</f>
        <v>2626.0872999999992</v>
      </c>
      <c r="M1501" s="31">
        <f>NB.Hour!H1501</f>
        <v>5554.3843999999999</v>
      </c>
      <c r="N1501" s="33">
        <f>NoSolar!H1501</f>
        <v>313.56515392000006</v>
      </c>
      <c r="O1501" s="33">
        <f>+NEM!P1501</f>
        <v>0</v>
      </c>
      <c r="P1501" s="33">
        <f>+NB.Hour!N1501</f>
        <v>20.499744467599982</v>
      </c>
      <c r="Q1501" s="22">
        <f>+SUM(N1501,MAX($E1501-20,0)*INDEX(Inputs!$F$24:$F$35,MATCH($D1501,Inputs!$B$24:$B$35,0)),MAX($F1501-20,0)*INDEX(Inputs!$G$24:$G$35,MATCH($D1501,Inputs!$B$24:$B$35,0)))</f>
        <v>625.35515392000002</v>
      </c>
      <c r="R1501" s="22">
        <f>+SUM(O1501,MAX($E1501-20,0)*INDEX(Inputs!$F$24:$F$35,MATCH($D1501,Inputs!$B$24:$B$35,0)),MAX($F1501-20,0)*INDEX(Inputs!$G$24:$G$35,MATCH($D1501,Inputs!$B$24:$B$35,0)))</f>
        <v>311.79000000000002</v>
      </c>
      <c r="S1501" s="22">
        <f>+SUM(P1501,MAX($E1501-20,0)*INDEX(Inputs!$F$24:$F$35,MATCH($D1501,Inputs!$B$24:$B$35,0)),MAX($F1501-20,0)*INDEX(Inputs!$G$24:$G$35,MATCH($D1501,Inputs!$B$24:$B$35,0)))</f>
        <v>332.28974446760003</v>
      </c>
      <c r="U1501" s="19"/>
    </row>
    <row r="1502" spans="2:21" s="46" customFormat="1" x14ac:dyDescent="0.25">
      <c r="B1502" s="48" t="s">
        <v>223</v>
      </c>
      <c r="C1502" s="8">
        <v>2021</v>
      </c>
      <c r="D1502" s="37">
        <v>6</v>
      </c>
      <c r="E1502" s="49">
        <f>Data!J1502</f>
        <v>92</v>
      </c>
      <c r="F1502" s="49">
        <f>+Data!I1502</f>
        <v>23.263999999999999</v>
      </c>
      <c r="G1502" s="31">
        <f>+NEM!G1502</f>
        <v>-4123.1312999999991</v>
      </c>
      <c r="H1502" s="31">
        <f>NoSolar!E1502</f>
        <v>3322.288</v>
      </c>
      <c r="I1502" s="31">
        <f>+NEM!M1502</f>
        <v>0</v>
      </c>
      <c r="J1502" s="31">
        <f>+NB.Hour!E1502</f>
        <v>1138.3013000000001</v>
      </c>
      <c r="K1502" s="67">
        <v>0</v>
      </c>
      <c r="L1502" s="31">
        <f>+-MIN(NEM!G1502,0)</f>
        <v>4123.1312999999991</v>
      </c>
      <c r="M1502" s="31">
        <f>NB.Hour!H1502</f>
        <v>5261.4326000000001</v>
      </c>
      <c r="N1502" s="33">
        <f>NoSolar!H1502</f>
        <v>274.91658220800002</v>
      </c>
      <c r="O1502" s="33">
        <f>+NEM!P1502</f>
        <v>0</v>
      </c>
      <c r="P1502" s="33">
        <f>+NB.Hour!N1502</f>
        <v>0</v>
      </c>
      <c r="Q1502" s="22">
        <f>+SUM(N1502,MAX($E1502-20,0)*INDEX(Inputs!$F$24:$F$35,MATCH($D1502,Inputs!$B$24:$B$35,0)),MAX($F1502-20,0)*INDEX(Inputs!$G$24:$G$35,MATCH($D1502,Inputs!$B$24:$B$35,0)))</f>
        <v>368.85642220799997</v>
      </c>
      <c r="R1502" s="22">
        <f>+SUM(O1502,MAX($E1502-20,0)*INDEX(Inputs!$F$24:$F$35,MATCH($D1502,Inputs!$B$24:$B$35,0)),MAX($F1502-20,0)*INDEX(Inputs!$G$24:$G$35,MATCH($D1502,Inputs!$B$24:$B$35,0)))</f>
        <v>93.93983999999999</v>
      </c>
      <c r="S1502" s="22">
        <f>+SUM(P1502,MAX($E1502-20,0)*INDEX(Inputs!$F$24:$F$35,MATCH($D1502,Inputs!$B$24:$B$35,0)),MAX($F1502-20,0)*INDEX(Inputs!$G$24:$G$35,MATCH($D1502,Inputs!$B$24:$B$35,0)))</f>
        <v>93.93983999999999</v>
      </c>
      <c r="U1502" s="19"/>
    </row>
    <row r="1503" spans="2:21" s="46" customFormat="1" x14ac:dyDescent="0.25">
      <c r="B1503" s="48" t="s">
        <v>223</v>
      </c>
      <c r="C1503" s="8">
        <v>2021</v>
      </c>
      <c r="D1503" s="37">
        <v>7</v>
      </c>
      <c r="E1503" s="49">
        <f>Data!J1503</f>
        <v>92</v>
      </c>
      <c r="F1503" s="49">
        <f>+Data!I1503</f>
        <v>10.811999999999999</v>
      </c>
      <c r="G1503" s="31">
        <f>+NEM!G1503</f>
        <v>-2988.1394999999998</v>
      </c>
      <c r="H1503" s="31">
        <f>NoSolar!E1503</f>
        <v>2808.1759999999999</v>
      </c>
      <c r="I1503" s="31">
        <f>+NEM!M1503</f>
        <v>0</v>
      </c>
      <c r="J1503" s="31">
        <f>+NB.Hour!E1503</f>
        <v>1278.9007999999999</v>
      </c>
      <c r="K1503" s="67">
        <v>0</v>
      </c>
      <c r="L1503" s="31">
        <f>+-MIN(NEM!G1503,0)</f>
        <v>2988.1394999999998</v>
      </c>
      <c r="M1503" s="31">
        <f>NB.Hour!H1503</f>
        <v>4267.0402999999997</v>
      </c>
      <c r="N1503" s="33">
        <f>NoSolar!H1503</f>
        <v>249.87110201600001</v>
      </c>
      <c r="O1503" s="33">
        <f>+NEM!P1503</f>
        <v>0</v>
      </c>
      <c r="P1503" s="33">
        <f>+NB.Hour!N1503</f>
        <v>0</v>
      </c>
      <c r="Q1503" s="22">
        <f>+SUM(N1503,MAX($E1503-20,0)*INDEX(Inputs!$F$24:$F$35,MATCH($D1503,Inputs!$B$24:$B$35,0)),MAX($F1503-20,0)*INDEX(Inputs!$G$24:$G$35,MATCH($D1503,Inputs!$B$24:$B$35,0)))</f>
        <v>324.03110201599998</v>
      </c>
      <c r="R1503" s="22">
        <f>+SUM(O1503,MAX($E1503-20,0)*INDEX(Inputs!$F$24:$F$35,MATCH($D1503,Inputs!$B$24:$B$35,0)),MAX($F1503-20,0)*INDEX(Inputs!$G$24:$G$35,MATCH($D1503,Inputs!$B$24:$B$35,0)))</f>
        <v>74.16</v>
      </c>
      <c r="S1503" s="22">
        <f>+SUM(P1503,MAX($E1503-20,0)*INDEX(Inputs!$F$24:$F$35,MATCH($D1503,Inputs!$B$24:$B$35,0)),MAX($F1503-20,0)*INDEX(Inputs!$G$24:$G$35,MATCH($D1503,Inputs!$B$24:$B$35,0)))</f>
        <v>74.16</v>
      </c>
      <c r="U1503" s="19"/>
    </row>
    <row r="1504" spans="2:21" s="46" customFormat="1" x14ac:dyDescent="0.25">
      <c r="B1504" s="48" t="s">
        <v>223</v>
      </c>
      <c r="C1504" s="8">
        <v>2021</v>
      </c>
      <c r="D1504" s="37">
        <v>8</v>
      </c>
      <c r="E1504" s="49">
        <f>Data!J1504</f>
        <v>92</v>
      </c>
      <c r="F1504" s="49">
        <f>+Data!I1504</f>
        <v>13.923999999999999</v>
      </c>
      <c r="G1504" s="31">
        <f>+NEM!G1504</f>
        <v>-2322.0029</v>
      </c>
      <c r="H1504" s="31">
        <f>NoSolar!E1504</f>
        <v>3044.3319999999999</v>
      </c>
      <c r="I1504" s="31">
        <f>+NEM!M1504</f>
        <v>0</v>
      </c>
      <c r="J1504" s="31">
        <f>+NB.Hour!E1504</f>
        <v>1294.8119000000004</v>
      </c>
      <c r="K1504" s="67">
        <v>0</v>
      </c>
      <c r="L1504" s="31">
        <f>+-MIN(NEM!G1504,0)</f>
        <v>2322.0029</v>
      </c>
      <c r="M1504" s="31">
        <f>NB.Hour!H1504</f>
        <v>3616.8148000000001</v>
      </c>
      <c r="N1504" s="33">
        <f>NoSolar!H1504</f>
        <v>261.37567771199997</v>
      </c>
      <c r="O1504" s="33">
        <f>+NEM!P1504</f>
        <v>0</v>
      </c>
      <c r="P1504" s="33">
        <f>+NB.Hour!N1504</f>
        <v>0</v>
      </c>
      <c r="Q1504" s="22">
        <f>+SUM(N1504,MAX($E1504-20,0)*INDEX(Inputs!$F$24:$F$35,MATCH($D1504,Inputs!$B$24:$B$35,0)),MAX($F1504-20,0)*INDEX(Inputs!$G$24:$G$35,MATCH($D1504,Inputs!$B$24:$B$35,0)))</f>
        <v>335.53567771199994</v>
      </c>
      <c r="R1504" s="22">
        <f>+SUM(O1504,MAX($E1504-20,0)*INDEX(Inputs!$F$24:$F$35,MATCH($D1504,Inputs!$B$24:$B$35,0)),MAX($F1504-20,0)*INDEX(Inputs!$G$24:$G$35,MATCH($D1504,Inputs!$B$24:$B$35,0)))</f>
        <v>74.16</v>
      </c>
      <c r="S1504" s="22">
        <f>+SUM(P1504,MAX($E1504-20,0)*INDEX(Inputs!$F$24:$F$35,MATCH($D1504,Inputs!$B$24:$B$35,0)),MAX($F1504-20,0)*INDEX(Inputs!$G$24:$G$35,MATCH($D1504,Inputs!$B$24:$B$35,0)))</f>
        <v>74.16</v>
      </c>
      <c r="U1504" s="19"/>
    </row>
    <row r="1505" spans="2:21" s="46" customFormat="1" x14ac:dyDescent="0.25">
      <c r="B1505" s="48" t="s">
        <v>223</v>
      </c>
      <c r="C1505" s="8">
        <v>2021</v>
      </c>
      <c r="D1505" s="37">
        <v>9</v>
      </c>
      <c r="E1505" s="49">
        <f>Data!J1505</f>
        <v>92</v>
      </c>
      <c r="F1505" s="49">
        <f>+Data!I1505</f>
        <v>38.5</v>
      </c>
      <c r="G1505" s="31">
        <f>+NEM!G1505</f>
        <v>-2170.1669999999999</v>
      </c>
      <c r="H1505" s="31">
        <f>NoSolar!E1505</f>
        <v>3430.328</v>
      </c>
      <c r="I1505" s="31">
        <f>+NEM!M1505</f>
        <v>0</v>
      </c>
      <c r="J1505" s="31">
        <f>+NB.Hour!E1505</f>
        <v>1721.1333000000002</v>
      </c>
      <c r="K1505" s="67">
        <v>0</v>
      </c>
      <c r="L1505" s="31">
        <f>+-MIN(NEM!G1505,0)</f>
        <v>2170.1669999999999</v>
      </c>
      <c r="M1505" s="31">
        <f>NB.Hour!H1505</f>
        <v>3891.3002999999999</v>
      </c>
      <c r="N1505" s="33">
        <f>NoSolar!H1505</f>
        <v>252.698776288</v>
      </c>
      <c r="O1505" s="33">
        <f>+NEM!P1505</f>
        <v>0</v>
      </c>
      <c r="P1505" s="33">
        <f>+NB.Hour!N1505</f>
        <v>0</v>
      </c>
      <c r="Q1505" s="22">
        <f>+SUM(N1505,MAX($E1505-20,0)*INDEX(Inputs!$F$24:$F$35,MATCH($D1505,Inputs!$B$24:$B$35,0)),MAX($F1505-20,0)*INDEX(Inputs!$G$24:$G$35,MATCH($D1505,Inputs!$B$24:$B$35,0)))</f>
        <v>409.18377628799999</v>
      </c>
      <c r="R1505" s="22">
        <f>+SUM(O1505,MAX($E1505-20,0)*INDEX(Inputs!$F$24:$F$35,MATCH($D1505,Inputs!$B$24:$B$35,0)),MAX($F1505-20,0)*INDEX(Inputs!$G$24:$G$35,MATCH($D1505,Inputs!$B$24:$B$35,0)))</f>
        <v>156.48500000000001</v>
      </c>
      <c r="S1505" s="22">
        <f>+SUM(P1505,MAX($E1505-20,0)*INDEX(Inputs!$F$24:$F$35,MATCH($D1505,Inputs!$B$24:$B$35,0)),MAX($F1505-20,0)*INDEX(Inputs!$G$24:$G$35,MATCH($D1505,Inputs!$B$24:$B$35,0)))</f>
        <v>156.48500000000001</v>
      </c>
      <c r="U1505" s="19"/>
    </row>
    <row r="1506" spans="2:21" s="46" customFormat="1" x14ac:dyDescent="0.25">
      <c r="B1506" s="48" t="s">
        <v>223</v>
      </c>
      <c r="C1506" s="8">
        <v>2021</v>
      </c>
      <c r="D1506" s="37">
        <v>10</v>
      </c>
      <c r="E1506" s="49">
        <f>Data!J1506</f>
        <v>92</v>
      </c>
      <c r="F1506" s="49">
        <f>+Data!I1506</f>
        <v>91.42</v>
      </c>
      <c r="G1506" s="31">
        <f>+NEM!G1506</f>
        <v>4215.0468999999994</v>
      </c>
      <c r="H1506" s="31">
        <f>NoSolar!E1506</f>
        <v>8171.32</v>
      </c>
      <c r="I1506" s="31">
        <f>+NEM!M1506</f>
        <v>0</v>
      </c>
      <c r="J1506" s="31">
        <f>+NB.Hour!E1506</f>
        <v>6249.4728999999988</v>
      </c>
      <c r="K1506" s="67">
        <v>0</v>
      </c>
      <c r="L1506" s="31">
        <f>+-MIN(NEM!G1506,0)</f>
        <v>0</v>
      </c>
      <c r="M1506" s="31">
        <f>NB.Hour!H1506</f>
        <v>2034.4259999999999</v>
      </c>
      <c r="N1506" s="33">
        <f>NoSolar!H1506</f>
        <v>462.23165872000004</v>
      </c>
      <c r="O1506" s="33">
        <f>+NEM!P1506</f>
        <v>0</v>
      </c>
      <c r="P1506" s="33">
        <f>+NB.Hour!N1506</f>
        <v>209.97174955700001</v>
      </c>
      <c r="Q1506" s="22">
        <f>+SUM(N1506,MAX($E1506-20,0)*INDEX(Inputs!$F$24:$F$35,MATCH($D1506,Inputs!$B$24:$B$35,0)),MAX($F1506-20,0)*INDEX(Inputs!$G$24:$G$35,MATCH($D1506,Inputs!$B$24:$B$35,0)))</f>
        <v>854.21065872000008</v>
      </c>
      <c r="R1506" s="22">
        <f>+SUM(O1506,MAX($E1506-20,0)*INDEX(Inputs!$F$24:$F$35,MATCH($D1506,Inputs!$B$24:$B$35,0)),MAX($F1506-20,0)*INDEX(Inputs!$G$24:$G$35,MATCH($D1506,Inputs!$B$24:$B$35,0)))</f>
        <v>391.97900000000004</v>
      </c>
      <c r="S1506" s="22">
        <f>+SUM(P1506,MAX($E1506-20,0)*INDEX(Inputs!$F$24:$F$35,MATCH($D1506,Inputs!$B$24:$B$35,0)),MAX($F1506-20,0)*INDEX(Inputs!$G$24:$G$35,MATCH($D1506,Inputs!$B$24:$B$35,0)))</f>
        <v>601.95074955700011</v>
      </c>
      <c r="U1506" s="19"/>
    </row>
    <row r="1507" spans="2:21" s="46" customFormat="1" x14ac:dyDescent="0.25">
      <c r="B1507" s="48" t="s">
        <v>223</v>
      </c>
      <c r="C1507" s="8">
        <v>2021</v>
      </c>
      <c r="D1507" s="37">
        <v>11</v>
      </c>
      <c r="E1507" s="49">
        <f>Data!J1507</f>
        <v>92</v>
      </c>
      <c r="F1507" s="49">
        <f>+Data!I1507</f>
        <v>91.584000000000003</v>
      </c>
      <c r="G1507" s="31">
        <f>+NEM!G1507</f>
        <v>14800.0152</v>
      </c>
      <c r="H1507" s="31">
        <f>NoSolar!E1507</f>
        <v>17465.407999999999</v>
      </c>
      <c r="I1507" s="31">
        <f>+NEM!M1507</f>
        <v>4785.5341000000026</v>
      </c>
      <c r="J1507" s="31">
        <f>+NB.Hour!E1507</f>
        <v>15225.145</v>
      </c>
      <c r="K1507" s="67">
        <v>0</v>
      </c>
      <c r="L1507" s="31">
        <f>+-MIN(NEM!G1507,0)</f>
        <v>0</v>
      </c>
      <c r="M1507" s="31">
        <f>NB.Hour!H1507</f>
        <v>425.12979999999999</v>
      </c>
      <c r="N1507" s="33">
        <f>NoSolar!H1507</f>
        <v>872.99317196799996</v>
      </c>
      <c r="O1507" s="33">
        <f>+NEM!P1507</f>
        <v>312.59346508360011</v>
      </c>
      <c r="P1507" s="33">
        <f>+NB.Hour!N1507</f>
        <v>757.90835068199999</v>
      </c>
      <c r="Q1507" s="22">
        <f>+SUM(N1507,MAX($E1507-20,0)*INDEX(Inputs!$F$24:$F$35,MATCH($D1507,Inputs!$B$24:$B$35,0)),MAX($F1507-20,0)*INDEX(Inputs!$G$24:$G$35,MATCH($D1507,Inputs!$B$24:$B$35,0)))</f>
        <v>1265.701971968</v>
      </c>
      <c r="R1507" s="22">
        <f>+SUM(O1507,MAX($E1507-20,0)*INDEX(Inputs!$F$24:$F$35,MATCH($D1507,Inputs!$B$24:$B$35,0)),MAX($F1507-20,0)*INDEX(Inputs!$G$24:$G$35,MATCH($D1507,Inputs!$B$24:$B$35,0)))</f>
        <v>705.3022650836001</v>
      </c>
      <c r="S1507" s="22">
        <f>+SUM(P1507,MAX($E1507-20,0)*INDEX(Inputs!$F$24:$F$35,MATCH($D1507,Inputs!$B$24:$B$35,0)),MAX($F1507-20,0)*INDEX(Inputs!$G$24:$G$35,MATCH($D1507,Inputs!$B$24:$B$35,0)))</f>
        <v>1150.6171506820001</v>
      </c>
      <c r="U1507" s="19"/>
    </row>
    <row r="1508" spans="2:21" s="46" customFormat="1" x14ac:dyDescent="0.25">
      <c r="B1508" s="48" t="s">
        <v>223</v>
      </c>
      <c r="C1508" s="8">
        <v>2021</v>
      </c>
      <c r="D1508" s="37">
        <v>12</v>
      </c>
      <c r="E1508" s="49">
        <f>Data!J1508</f>
        <v>92</v>
      </c>
      <c r="F1508" s="49">
        <f>+Data!I1508</f>
        <v>91.584000000000003</v>
      </c>
      <c r="G1508" s="31">
        <f>+NEM!G1508</f>
        <v>22654.239399999999</v>
      </c>
      <c r="H1508" s="31">
        <f>NoSolar!E1508</f>
        <v>23383.383999999998</v>
      </c>
      <c r="I1508" s="31">
        <f>+NEM!M1508</f>
        <v>22654.239399999999</v>
      </c>
      <c r="J1508" s="31">
        <f>+NB.Hour!E1508</f>
        <v>22673.072699999997</v>
      </c>
      <c r="K1508" s="67">
        <v>0</v>
      </c>
      <c r="L1508" s="31">
        <f>+-MIN(NEM!G1508,0)</f>
        <v>0</v>
      </c>
      <c r="M1508" s="31">
        <f>NB.Hour!H1508</f>
        <v>18.833300000000001</v>
      </c>
      <c r="N1508" s="33">
        <f>NoSolar!H1508</f>
        <v>1134.5440392639998</v>
      </c>
      <c r="O1508" s="33">
        <f>+NEM!P1508</f>
        <v>1102.3187645224</v>
      </c>
      <c r="P1508" s="33">
        <f>+NB.Hour!N1508</f>
        <v>1102.4390339761999</v>
      </c>
      <c r="Q1508" s="22">
        <f>+SUM(N1508,MAX($E1508-20,0)*INDEX(Inputs!$F$24:$F$35,MATCH($D1508,Inputs!$B$24:$B$35,0)),MAX($F1508-20,0)*INDEX(Inputs!$G$24:$G$35,MATCH($D1508,Inputs!$B$24:$B$35,0)))</f>
        <v>1527.2528392639999</v>
      </c>
      <c r="R1508" s="22">
        <f>+SUM(O1508,MAX($E1508-20,0)*INDEX(Inputs!$F$24:$F$35,MATCH($D1508,Inputs!$B$24:$B$35,0)),MAX($F1508-20,0)*INDEX(Inputs!$G$24:$G$35,MATCH($D1508,Inputs!$B$24:$B$35,0)))</f>
        <v>1495.0275645224001</v>
      </c>
      <c r="S1508" s="22">
        <f>+SUM(P1508,MAX($E1508-20,0)*INDEX(Inputs!$F$24:$F$35,MATCH($D1508,Inputs!$B$24:$B$35,0)),MAX($F1508-20,0)*INDEX(Inputs!$G$24:$G$35,MATCH($D1508,Inputs!$B$24:$B$35,0)))</f>
        <v>1495.1478339762</v>
      </c>
      <c r="U1508" s="19"/>
    </row>
    <row r="1509" spans="2:21" s="46" customFormat="1" x14ac:dyDescent="0.25">
      <c r="B1509" s="48" t="s">
        <v>224</v>
      </c>
      <c r="C1509" s="8">
        <v>2021</v>
      </c>
      <c r="D1509" s="37">
        <v>1</v>
      </c>
      <c r="E1509" s="49">
        <f>Data!J1509</f>
        <v>15</v>
      </c>
      <c r="F1509" s="49">
        <f>+Data!I1509</f>
        <v>10.936299999999999</v>
      </c>
      <c r="G1509" s="31">
        <f>+NEM!G1509</f>
        <v>1862.1665000000003</v>
      </c>
      <c r="H1509" s="31">
        <f>NoSolar!E1509</f>
        <v>2476.7375000000002</v>
      </c>
      <c r="I1509" s="31">
        <f>+NEM!M1509</f>
        <v>0</v>
      </c>
      <c r="J1509" s="31">
        <f>+NB.Hour!E1509</f>
        <v>2149.0093000000002</v>
      </c>
      <c r="K1509" s="67">
        <v>0</v>
      </c>
      <c r="L1509" s="31">
        <f>+-MIN(NEM!G1509,0)</f>
        <v>0</v>
      </c>
      <c r="M1509" s="31">
        <f>NB.Hour!H1509</f>
        <v>286.84280000000001</v>
      </c>
      <c r="N1509" s="33">
        <f>NoSolar!H1509</f>
        <v>210.55389055000001</v>
      </c>
      <c r="O1509" s="33">
        <f>+NEM!P1509</f>
        <v>0</v>
      </c>
      <c r="P1509" s="33">
        <f>+NB.Hour!N1509</f>
        <v>185.22408875479999</v>
      </c>
      <c r="Q1509" s="22">
        <f>+SUM(N1509,MAX($E1509-20,0)*INDEX(Inputs!$F$24:$F$35,MATCH($D1509,Inputs!$B$24:$B$35,0)),MAX($F1509-20,0)*INDEX(Inputs!$G$24:$G$35,MATCH($D1509,Inputs!$B$24:$B$35,0)))</f>
        <v>210.55389055000001</v>
      </c>
      <c r="R1509" s="22">
        <f>+SUM(O1509,MAX($E1509-20,0)*INDEX(Inputs!$F$24:$F$35,MATCH($D1509,Inputs!$B$24:$B$35,0)),MAX($F1509-20,0)*INDEX(Inputs!$G$24:$G$35,MATCH($D1509,Inputs!$B$24:$B$35,0)))</f>
        <v>0</v>
      </c>
      <c r="S1509" s="22">
        <f>+SUM(P1509,MAX($E1509-20,0)*INDEX(Inputs!$F$24:$F$35,MATCH($D1509,Inputs!$B$24:$B$35,0)),MAX($F1509-20,0)*INDEX(Inputs!$G$24:$G$35,MATCH($D1509,Inputs!$B$24:$B$35,0)))</f>
        <v>185.22408875479999</v>
      </c>
      <c r="U1509" s="19"/>
    </row>
    <row r="1510" spans="2:21" s="46" customFormat="1" x14ac:dyDescent="0.25">
      <c r="B1510" s="48" t="s">
        <v>224</v>
      </c>
      <c r="C1510" s="8">
        <v>2021</v>
      </c>
      <c r="D1510" s="37">
        <v>2</v>
      </c>
      <c r="E1510" s="49">
        <f>Data!J1510</f>
        <v>15</v>
      </c>
      <c r="F1510" s="49">
        <f>+Data!I1510</f>
        <v>12.369899999999999</v>
      </c>
      <c r="G1510" s="31">
        <f>+NEM!G1510</f>
        <v>1369.2815000000001</v>
      </c>
      <c r="H1510" s="31">
        <f>NoSolar!E1510</f>
        <v>2135.4041999999999</v>
      </c>
      <c r="I1510" s="31">
        <f>+NEM!M1510</f>
        <v>134.61500000000206</v>
      </c>
      <c r="J1510" s="31">
        <f>+NB.Hour!E1510</f>
        <v>1815.8069</v>
      </c>
      <c r="K1510" s="67">
        <v>0</v>
      </c>
      <c r="L1510" s="31">
        <f>+-MIN(NEM!G1510,0)</f>
        <v>0</v>
      </c>
      <c r="M1510" s="31">
        <f>NB.Hour!H1510</f>
        <v>446.52539999999999</v>
      </c>
      <c r="N1510" s="33">
        <f>NoSolar!H1510</f>
        <v>195.46832402320001</v>
      </c>
      <c r="O1510" s="33">
        <f>+NEM!P1510</f>
        <v>12.753694330000195</v>
      </c>
      <c r="P1510" s="33">
        <f>+NB.Hour!N1510</f>
        <v>155.15005194580002</v>
      </c>
      <c r="Q1510" s="22">
        <f>+SUM(N1510,MAX($E1510-20,0)*INDEX(Inputs!$F$24:$F$35,MATCH($D1510,Inputs!$B$24:$B$35,0)),MAX($F1510-20,0)*INDEX(Inputs!$G$24:$G$35,MATCH($D1510,Inputs!$B$24:$B$35,0)))</f>
        <v>195.46832402320001</v>
      </c>
      <c r="R1510" s="22">
        <f>+SUM(O1510,MAX($E1510-20,0)*INDEX(Inputs!$F$24:$F$35,MATCH($D1510,Inputs!$B$24:$B$35,0)),MAX($F1510-20,0)*INDEX(Inputs!$G$24:$G$35,MATCH($D1510,Inputs!$B$24:$B$35,0)))</f>
        <v>12.753694330000195</v>
      </c>
      <c r="S1510" s="22">
        <f>+SUM(P1510,MAX($E1510-20,0)*INDEX(Inputs!$F$24:$F$35,MATCH($D1510,Inputs!$B$24:$B$35,0)),MAX($F1510-20,0)*INDEX(Inputs!$G$24:$G$35,MATCH($D1510,Inputs!$B$24:$B$35,0)))</f>
        <v>155.15005194580002</v>
      </c>
      <c r="U1510" s="19"/>
    </row>
    <row r="1511" spans="2:21" s="46" customFormat="1" x14ac:dyDescent="0.25">
      <c r="B1511" s="48" t="s">
        <v>224</v>
      </c>
      <c r="C1511" s="8">
        <v>2021</v>
      </c>
      <c r="D1511" s="37">
        <v>3</v>
      </c>
      <c r="E1511" s="49">
        <f>Data!J1511</f>
        <v>15</v>
      </c>
      <c r="F1511" s="49">
        <f>+Data!I1511</f>
        <v>11.202500000000001</v>
      </c>
      <c r="G1511" s="31">
        <f>+NEM!G1511</f>
        <v>-245.0338999999999</v>
      </c>
      <c r="H1511" s="31">
        <f>NoSolar!E1511</f>
        <v>1381.0959</v>
      </c>
      <c r="I1511" s="31">
        <f>+NEM!M1511</f>
        <v>0</v>
      </c>
      <c r="J1511" s="31">
        <f>+NB.Hour!E1511</f>
        <v>1027.4947000000002</v>
      </c>
      <c r="K1511" s="67">
        <v>0</v>
      </c>
      <c r="L1511" s="31">
        <f>+-MIN(NEM!G1511,0)</f>
        <v>245.0338999999999</v>
      </c>
      <c r="M1511" s="31">
        <f>NB.Hour!H1511</f>
        <v>1272.5286000000001</v>
      </c>
      <c r="N1511" s="33">
        <f>NoSolar!H1511</f>
        <v>130.84778775780001</v>
      </c>
      <c r="O1511" s="33">
        <f>+NEM!P1511</f>
        <v>0</v>
      </c>
      <c r="P1511" s="33">
        <f>+NB.Hour!N1511</f>
        <v>49.23259650140001</v>
      </c>
      <c r="Q1511" s="22">
        <f>+SUM(N1511,MAX($E1511-20,0)*INDEX(Inputs!$F$24:$F$35,MATCH($D1511,Inputs!$B$24:$B$35,0)),MAX($F1511-20,0)*INDEX(Inputs!$G$24:$G$35,MATCH($D1511,Inputs!$B$24:$B$35,0)))</f>
        <v>130.84778775780001</v>
      </c>
      <c r="R1511" s="22">
        <f>+SUM(O1511,MAX($E1511-20,0)*INDEX(Inputs!$F$24:$F$35,MATCH($D1511,Inputs!$B$24:$B$35,0)),MAX($F1511-20,0)*INDEX(Inputs!$G$24:$G$35,MATCH($D1511,Inputs!$B$24:$B$35,0)))</f>
        <v>0</v>
      </c>
      <c r="S1511" s="22">
        <f>+SUM(P1511,MAX($E1511-20,0)*INDEX(Inputs!$F$24:$F$35,MATCH($D1511,Inputs!$B$24:$B$35,0)),MAX($F1511-20,0)*INDEX(Inputs!$G$24:$G$35,MATCH($D1511,Inputs!$B$24:$B$35,0)))</f>
        <v>49.23259650140001</v>
      </c>
      <c r="U1511" s="19"/>
    </row>
    <row r="1512" spans="2:21" s="46" customFormat="1" x14ac:dyDescent="0.25">
      <c r="B1512" s="48" t="s">
        <v>224</v>
      </c>
      <c r="C1512" s="8">
        <v>2021</v>
      </c>
      <c r="D1512" s="37">
        <v>4</v>
      </c>
      <c r="E1512" s="49">
        <f>Data!J1512</f>
        <v>15</v>
      </c>
      <c r="F1512" s="49">
        <f>+Data!I1512</f>
        <v>6.8811999999999998</v>
      </c>
      <c r="G1512" s="31">
        <f>+NEM!G1512</f>
        <v>-1034.1831999999999</v>
      </c>
      <c r="H1512" s="31">
        <f>NoSolar!E1512</f>
        <v>831.34810000000004</v>
      </c>
      <c r="I1512" s="31">
        <f>+NEM!M1512</f>
        <v>0</v>
      </c>
      <c r="J1512" s="31">
        <f>+NB.Hour!E1512</f>
        <v>461.98719999999997</v>
      </c>
      <c r="K1512" s="67">
        <v>0</v>
      </c>
      <c r="L1512" s="31">
        <f>+-MIN(NEM!G1512,0)</f>
        <v>1034.1831999999999</v>
      </c>
      <c r="M1512" s="31">
        <f>NB.Hour!H1512</f>
        <v>1496.1704</v>
      </c>
      <c r="N1512" s="33">
        <f>NoSolar!H1512</f>
        <v>78.763581690200013</v>
      </c>
      <c r="O1512" s="33">
        <f>+NEM!P1512</f>
        <v>0</v>
      </c>
      <c r="P1512" s="33">
        <f>+NB.Hour!N1512</f>
        <v>0</v>
      </c>
      <c r="Q1512" s="22">
        <f>+SUM(N1512,MAX($E1512-20,0)*INDEX(Inputs!$F$24:$F$35,MATCH($D1512,Inputs!$B$24:$B$35,0)),MAX($F1512-20,0)*INDEX(Inputs!$G$24:$G$35,MATCH($D1512,Inputs!$B$24:$B$35,0)))</f>
        <v>78.763581690200013</v>
      </c>
      <c r="R1512" s="22">
        <f>+SUM(O1512,MAX($E1512-20,0)*INDEX(Inputs!$F$24:$F$35,MATCH($D1512,Inputs!$B$24:$B$35,0)),MAX($F1512-20,0)*INDEX(Inputs!$G$24:$G$35,MATCH($D1512,Inputs!$B$24:$B$35,0)))</f>
        <v>0</v>
      </c>
      <c r="S1512" s="22">
        <f>+SUM(P1512,MAX($E1512-20,0)*INDEX(Inputs!$F$24:$F$35,MATCH($D1512,Inputs!$B$24:$B$35,0)),MAX($F1512-20,0)*INDEX(Inputs!$G$24:$G$35,MATCH($D1512,Inputs!$B$24:$B$35,0)))</f>
        <v>0</v>
      </c>
      <c r="U1512" s="19"/>
    </row>
    <row r="1513" spans="2:21" s="46" customFormat="1" x14ac:dyDescent="0.25">
      <c r="B1513" s="48" t="s">
        <v>224</v>
      </c>
      <c r="C1513" s="8">
        <v>2021</v>
      </c>
      <c r="D1513" s="37">
        <v>5</v>
      </c>
      <c r="E1513" s="49">
        <f>Data!J1513</f>
        <v>15</v>
      </c>
      <c r="F1513" s="49">
        <f>+Data!I1513</f>
        <v>3.6659000000000002</v>
      </c>
      <c r="G1513" s="31">
        <f>+NEM!G1513</f>
        <v>-1400.7716999999998</v>
      </c>
      <c r="H1513" s="31">
        <f>NoSolar!E1513</f>
        <v>699.94590000000005</v>
      </c>
      <c r="I1513" s="31">
        <f>+NEM!M1513</f>
        <v>0</v>
      </c>
      <c r="J1513" s="31">
        <f>+NB.Hour!E1513</f>
        <v>250.11529999999999</v>
      </c>
      <c r="K1513" s="67">
        <v>0</v>
      </c>
      <c r="L1513" s="31">
        <f>+-MIN(NEM!G1513,0)</f>
        <v>1400.7716999999998</v>
      </c>
      <c r="M1513" s="31">
        <f>NB.Hour!H1513</f>
        <v>1650.8869999999999</v>
      </c>
      <c r="N1513" s="33">
        <f>NoSolar!H1513</f>
        <v>66.314274457800011</v>
      </c>
      <c r="O1513" s="33">
        <f>+NEM!P1513</f>
        <v>0</v>
      </c>
      <c r="P1513" s="33">
        <f>+NB.Hour!N1513</f>
        <v>0</v>
      </c>
      <c r="Q1513" s="22">
        <f>+SUM(N1513,MAX($E1513-20,0)*INDEX(Inputs!$F$24:$F$35,MATCH($D1513,Inputs!$B$24:$B$35,0)),MAX($F1513-20,0)*INDEX(Inputs!$G$24:$G$35,MATCH($D1513,Inputs!$B$24:$B$35,0)))</f>
        <v>66.314274457800011</v>
      </c>
      <c r="R1513" s="22">
        <f>+SUM(O1513,MAX($E1513-20,0)*INDEX(Inputs!$F$24:$F$35,MATCH($D1513,Inputs!$B$24:$B$35,0)),MAX($F1513-20,0)*INDEX(Inputs!$G$24:$G$35,MATCH($D1513,Inputs!$B$24:$B$35,0)))</f>
        <v>0</v>
      </c>
      <c r="S1513" s="22">
        <f>+SUM(P1513,MAX($E1513-20,0)*INDEX(Inputs!$F$24:$F$35,MATCH($D1513,Inputs!$B$24:$B$35,0)),MAX($F1513-20,0)*INDEX(Inputs!$G$24:$G$35,MATCH($D1513,Inputs!$B$24:$B$35,0)))</f>
        <v>0</v>
      </c>
      <c r="U1513" s="19"/>
    </row>
    <row r="1514" spans="2:21" s="46" customFormat="1" x14ac:dyDescent="0.25">
      <c r="B1514" s="48" t="s">
        <v>224</v>
      </c>
      <c r="C1514" s="8">
        <v>2021</v>
      </c>
      <c r="D1514" s="37">
        <v>6</v>
      </c>
      <c r="E1514" s="49">
        <f>Data!J1514</f>
        <v>15</v>
      </c>
      <c r="F1514" s="49">
        <f>+Data!I1514</f>
        <v>4.5465</v>
      </c>
      <c r="G1514" s="31">
        <f>+NEM!G1514</f>
        <v>-877.97550000000001</v>
      </c>
      <c r="H1514" s="31">
        <f>NoSolar!E1514</f>
        <v>1343.5717</v>
      </c>
      <c r="I1514" s="31">
        <f>+NEM!M1514</f>
        <v>0</v>
      </c>
      <c r="J1514" s="31">
        <f>+NB.Hour!E1514</f>
        <v>501.5677</v>
      </c>
      <c r="K1514" s="67">
        <v>0</v>
      </c>
      <c r="L1514" s="31">
        <f>+-MIN(NEM!G1514,0)</f>
        <v>877.97550000000001</v>
      </c>
      <c r="M1514" s="31">
        <f>NB.Hour!H1514</f>
        <v>1379.5432000000001</v>
      </c>
      <c r="N1514" s="33">
        <f>NoSolar!H1514</f>
        <v>141.410921425</v>
      </c>
      <c r="O1514" s="33">
        <f>+NEM!P1514</f>
        <v>0</v>
      </c>
      <c r="P1514" s="33">
        <f>+NB.Hour!N1514</f>
        <v>0</v>
      </c>
      <c r="Q1514" s="22">
        <f>+SUM(N1514,MAX($E1514-20,0)*INDEX(Inputs!$F$24:$F$35,MATCH($D1514,Inputs!$B$24:$B$35,0)),MAX($F1514-20,0)*INDEX(Inputs!$G$24:$G$35,MATCH($D1514,Inputs!$B$24:$B$35,0)))</f>
        <v>141.410921425</v>
      </c>
      <c r="R1514" s="22">
        <f>+SUM(O1514,MAX($E1514-20,0)*INDEX(Inputs!$F$24:$F$35,MATCH($D1514,Inputs!$B$24:$B$35,0)),MAX($F1514-20,0)*INDEX(Inputs!$G$24:$G$35,MATCH($D1514,Inputs!$B$24:$B$35,0)))</f>
        <v>0</v>
      </c>
      <c r="S1514" s="22">
        <f>+SUM(P1514,MAX($E1514-20,0)*INDEX(Inputs!$F$24:$F$35,MATCH($D1514,Inputs!$B$24:$B$35,0)),MAX($F1514-20,0)*INDEX(Inputs!$G$24:$G$35,MATCH($D1514,Inputs!$B$24:$B$35,0)))</f>
        <v>0</v>
      </c>
      <c r="U1514" s="19"/>
    </row>
    <row r="1515" spans="2:21" s="46" customFormat="1" x14ac:dyDescent="0.25">
      <c r="B1515" s="48" t="s">
        <v>224</v>
      </c>
      <c r="C1515" s="8">
        <v>2021</v>
      </c>
      <c r="D1515" s="37">
        <v>7</v>
      </c>
      <c r="E1515" s="49">
        <f>Data!J1515</f>
        <v>15</v>
      </c>
      <c r="F1515" s="49">
        <f>+Data!I1515</f>
        <v>4.5875000000000004</v>
      </c>
      <c r="G1515" s="31">
        <f>+NEM!G1515</f>
        <v>-281.46160000000009</v>
      </c>
      <c r="H1515" s="31">
        <f>NoSolar!E1515</f>
        <v>1654.5681999999999</v>
      </c>
      <c r="I1515" s="31">
        <f>+NEM!M1515</f>
        <v>0</v>
      </c>
      <c r="J1515" s="31">
        <f>+NB.Hour!E1515</f>
        <v>685.62439999999992</v>
      </c>
      <c r="K1515" s="67">
        <v>0</v>
      </c>
      <c r="L1515" s="31">
        <f>+-MIN(NEM!G1515,0)</f>
        <v>281.46160000000009</v>
      </c>
      <c r="M1515" s="31">
        <f>NB.Hour!H1515</f>
        <v>967.08600000000001</v>
      </c>
      <c r="N1515" s="33">
        <f>NoSolar!H1515</f>
        <v>174.14330304999999</v>
      </c>
      <c r="O1515" s="33">
        <f>+NEM!P1515</f>
        <v>0</v>
      </c>
      <c r="P1515" s="33">
        <f>+NB.Hour!N1515</f>
        <v>0</v>
      </c>
      <c r="Q1515" s="22">
        <f>+SUM(N1515,MAX($E1515-20,0)*INDEX(Inputs!$F$24:$F$35,MATCH($D1515,Inputs!$B$24:$B$35,0)),MAX($F1515-20,0)*INDEX(Inputs!$G$24:$G$35,MATCH($D1515,Inputs!$B$24:$B$35,0)))</f>
        <v>174.14330304999999</v>
      </c>
      <c r="R1515" s="22">
        <f>+SUM(O1515,MAX($E1515-20,0)*INDEX(Inputs!$F$24:$F$35,MATCH($D1515,Inputs!$B$24:$B$35,0)),MAX($F1515-20,0)*INDEX(Inputs!$G$24:$G$35,MATCH($D1515,Inputs!$B$24:$B$35,0)))</f>
        <v>0</v>
      </c>
      <c r="S1515" s="22">
        <f>+SUM(P1515,MAX($E1515-20,0)*INDEX(Inputs!$F$24:$F$35,MATCH($D1515,Inputs!$B$24:$B$35,0)),MAX($F1515-20,0)*INDEX(Inputs!$G$24:$G$35,MATCH($D1515,Inputs!$B$24:$B$35,0)))</f>
        <v>0</v>
      </c>
      <c r="U1515" s="19"/>
    </row>
    <row r="1516" spans="2:21" s="46" customFormat="1" x14ac:dyDescent="0.25">
      <c r="B1516" s="48" t="s">
        <v>224</v>
      </c>
      <c r="C1516" s="8">
        <v>2021</v>
      </c>
      <c r="D1516" s="37">
        <v>8</v>
      </c>
      <c r="E1516" s="49">
        <f>Data!J1516</f>
        <v>15</v>
      </c>
      <c r="F1516" s="49">
        <f>+Data!I1516</f>
        <v>4.4440999999999997</v>
      </c>
      <c r="G1516" s="31">
        <f>+NEM!G1516</f>
        <v>-701.38619999999992</v>
      </c>
      <c r="H1516" s="31">
        <f>NoSolar!E1516</f>
        <v>1098.8919000000001</v>
      </c>
      <c r="I1516" s="31">
        <f>+NEM!M1516</f>
        <v>0</v>
      </c>
      <c r="J1516" s="31">
        <f>+NB.Hour!E1516</f>
        <v>414.83620000000025</v>
      </c>
      <c r="K1516" s="67">
        <v>0</v>
      </c>
      <c r="L1516" s="31">
        <f>+-MIN(NEM!G1516,0)</f>
        <v>701.38619999999992</v>
      </c>
      <c r="M1516" s="31">
        <f>NB.Hour!H1516</f>
        <v>1116.2224000000001</v>
      </c>
      <c r="N1516" s="33">
        <f>NoSolar!H1516</f>
        <v>115.65837247500001</v>
      </c>
      <c r="O1516" s="33">
        <f>+NEM!P1516</f>
        <v>0</v>
      </c>
      <c r="P1516" s="33">
        <f>+NB.Hour!N1516</f>
        <v>0</v>
      </c>
      <c r="Q1516" s="22">
        <f>+SUM(N1516,MAX($E1516-20,0)*INDEX(Inputs!$F$24:$F$35,MATCH($D1516,Inputs!$B$24:$B$35,0)),MAX($F1516-20,0)*INDEX(Inputs!$G$24:$G$35,MATCH($D1516,Inputs!$B$24:$B$35,0)))</f>
        <v>115.65837247500001</v>
      </c>
      <c r="R1516" s="22">
        <f>+SUM(O1516,MAX($E1516-20,0)*INDEX(Inputs!$F$24:$F$35,MATCH($D1516,Inputs!$B$24:$B$35,0)),MAX($F1516-20,0)*INDEX(Inputs!$G$24:$G$35,MATCH($D1516,Inputs!$B$24:$B$35,0)))</f>
        <v>0</v>
      </c>
      <c r="S1516" s="22">
        <f>+SUM(P1516,MAX($E1516-20,0)*INDEX(Inputs!$F$24:$F$35,MATCH($D1516,Inputs!$B$24:$B$35,0)),MAX($F1516-20,0)*INDEX(Inputs!$G$24:$G$35,MATCH($D1516,Inputs!$B$24:$B$35,0)))</f>
        <v>0</v>
      </c>
      <c r="U1516" s="19"/>
    </row>
    <row r="1517" spans="2:21" s="46" customFormat="1" x14ac:dyDescent="0.25">
      <c r="B1517" s="48" t="s">
        <v>224</v>
      </c>
      <c r="C1517" s="8">
        <v>2021</v>
      </c>
      <c r="D1517" s="37">
        <v>9</v>
      </c>
      <c r="E1517" s="49">
        <f>Data!J1517</f>
        <v>15</v>
      </c>
      <c r="F1517" s="49">
        <f>+Data!I1517</f>
        <v>5.12</v>
      </c>
      <c r="G1517" s="31">
        <f>+NEM!G1517</f>
        <v>-867.08289999999988</v>
      </c>
      <c r="H1517" s="31">
        <f>NoSolar!E1517</f>
        <v>680.80790000000002</v>
      </c>
      <c r="I1517" s="31">
        <f>+NEM!M1517</f>
        <v>0</v>
      </c>
      <c r="J1517" s="31">
        <f>+NB.Hour!E1517</f>
        <v>261.20829999999995</v>
      </c>
      <c r="K1517" s="67">
        <v>0</v>
      </c>
      <c r="L1517" s="31">
        <f>+-MIN(NEM!G1517,0)</f>
        <v>867.08289999999988</v>
      </c>
      <c r="M1517" s="31">
        <f>NB.Hour!H1517</f>
        <v>1128.2911999999999</v>
      </c>
      <c r="N1517" s="33">
        <f>NoSolar!H1517</f>
        <v>64.501102061800012</v>
      </c>
      <c r="O1517" s="33">
        <f>+NEM!P1517</f>
        <v>0</v>
      </c>
      <c r="P1517" s="33">
        <f>+NB.Hour!N1517</f>
        <v>0</v>
      </c>
      <c r="Q1517" s="22">
        <f>+SUM(N1517,MAX($E1517-20,0)*INDEX(Inputs!$F$24:$F$35,MATCH($D1517,Inputs!$B$24:$B$35,0)),MAX($F1517-20,0)*INDEX(Inputs!$G$24:$G$35,MATCH($D1517,Inputs!$B$24:$B$35,0)))</f>
        <v>64.501102061800012</v>
      </c>
      <c r="R1517" s="22">
        <f>+SUM(O1517,MAX($E1517-20,0)*INDEX(Inputs!$F$24:$F$35,MATCH($D1517,Inputs!$B$24:$B$35,0)),MAX($F1517-20,0)*INDEX(Inputs!$G$24:$G$35,MATCH($D1517,Inputs!$B$24:$B$35,0)))</f>
        <v>0</v>
      </c>
      <c r="S1517" s="22">
        <f>+SUM(P1517,MAX($E1517-20,0)*INDEX(Inputs!$F$24:$F$35,MATCH($D1517,Inputs!$B$24:$B$35,0)),MAX($F1517-20,0)*INDEX(Inputs!$G$24:$G$35,MATCH($D1517,Inputs!$B$24:$B$35,0)))</f>
        <v>0</v>
      </c>
      <c r="U1517" s="19"/>
    </row>
    <row r="1518" spans="2:21" s="46" customFormat="1" x14ac:dyDescent="0.25">
      <c r="B1518" s="48" t="s">
        <v>224</v>
      </c>
      <c r="C1518" s="8">
        <v>2021</v>
      </c>
      <c r="D1518" s="37">
        <v>10</v>
      </c>
      <c r="E1518" s="49">
        <f>Data!J1518</f>
        <v>15</v>
      </c>
      <c r="F1518" s="49">
        <f>+Data!I1518</f>
        <v>4.2187999999999999</v>
      </c>
      <c r="G1518" s="31">
        <f>+NEM!G1518</f>
        <v>-347.0412</v>
      </c>
      <c r="H1518" s="31">
        <f>NoSolar!E1518</f>
        <v>699.57460000000003</v>
      </c>
      <c r="I1518" s="31">
        <f>+NEM!M1518</f>
        <v>0</v>
      </c>
      <c r="J1518" s="31">
        <f>+NB.Hour!E1518</f>
        <v>455.03150000000005</v>
      </c>
      <c r="K1518" s="67">
        <v>0</v>
      </c>
      <c r="L1518" s="31">
        <f>+-MIN(NEM!G1518,0)</f>
        <v>347.0412</v>
      </c>
      <c r="M1518" s="31">
        <f>NB.Hour!H1518</f>
        <v>802.07270000000005</v>
      </c>
      <c r="N1518" s="33">
        <f>NoSolar!H1518</f>
        <v>66.279096753200008</v>
      </c>
      <c r="O1518" s="33">
        <f>+NEM!P1518</f>
        <v>0</v>
      </c>
      <c r="P1518" s="33">
        <f>+NB.Hour!N1518</f>
        <v>0</v>
      </c>
      <c r="Q1518" s="22">
        <f>+SUM(N1518,MAX($E1518-20,0)*INDEX(Inputs!$F$24:$F$35,MATCH($D1518,Inputs!$B$24:$B$35,0)),MAX($F1518-20,0)*INDEX(Inputs!$G$24:$G$35,MATCH($D1518,Inputs!$B$24:$B$35,0)))</f>
        <v>66.279096753200008</v>
      </c>
      <c r="R1518" s="22">
        <f>+SUM(O1518,MAX($E1518-20,0)*INDEX(Inputs!$F$24:$F$35,MATCH($D1518,Inputs!$B$24:$B$35,0)),MAX($F1518-20,0)*INDEX(Inputs!$G$24:$G$35,MATCH($D1518,Inputs!$B$24:$B$35,0)))</f>
        <v>0</v>
      </c>
      <c r="S1518" s="22">
        <f>+SUM(P1518,MAX($E1518-20,0)*INDEX(Inputs!$F$24:$F$35,MATCH($D1518,Inputs!$B$24:$B$35,0)),MAX($F1518-20,0)*INDEX(Inputs!$G$24:$G$35,MATCH($D1518,Inputs!$B$24:$B$35,0)))</f>
        <v>0</v>
      </c>
      <c r="U1518" s="19"/>
    </row>
    <row r="1519" spans="2:21" s="46" customFormat="1" x14ac:dyDescent="0.25">
      <c r="B1519" s="48" t="s">
        <v>224</v>
      </c>
      <c r="C1519" s="8">
        <v>2021</v>
      </c>
      <c r="D1519" s="37">
        <v>11</v>
      </c>
      <c r="E1519" s="49">
        <f>Data!J1519</f>
        <v>15</v>
      </c>
      <c r="F1519" s="49">
        <f>+Data!I1519</f>
        <v>11.9398</v>
      </c>
      <c r="G1519" s="31">
        <f>+NEM!G1519</f>
        <v>536.98880000000008</v>
      </c>
      <c r="H1519" s="31">
        <f>NoSolar!E1519</f>
        <v>1249.8203000000001</v>
      </c>
      <c r="I1519" s="31">
        <f>+NEM!M1519</f>
        <v>0</v>
      </c>
      <c r="J1519" s="31">
        <f>+NB.Hour!E1519</f>
        <v>989.67819999999995</v>
      </c>
      <c r="K1519" s="67">
        <v>0</v>
      </c>
      <c r="L1519" s="31">
        <f>+-MIN(NEM!G1519,0)</f>
        <v>0</v>
      </c>
      <c r="M1519" s="31">
        <f>NB.Hour!H1519</f>
        <v>452.68939999999998</v>
      </c>
      <c r="N1519" s="33">
        <f>NoSolar!H1519</f>
        <v>118.41047486260001</v>
      </c>
      <c r="O1519" s="33">
        <f>+NEM!P1519</f>
        <v>0</v>
      </c>
      <c r="P1519" s="33">
        <f>+NB.Hour!N1519</f>
        <v>57.677672223000002</v>
      </c>
      <c r="Q1519" s="22">
        <f>+SUM(N1519,MAX($E1519-20,0)*INDEX(Inputs!$F$24:$F$35,MATCH($D1519,Inputs!$B$24:$B$35,0)),MAX($F1519-20,0)*INDEX(Inputs!$G$24:$G$35,MATCH($D1519,Inputs!$B$24:$B$35,0)))</f>
        <v>118.41047486260001</v>
      </c>
      <c r="R1519" s="22">
        <f>+SUM(O1519,MAX($E1519-20,0)*INDEX(Inputs!$F$24:$F$35,MATCH($D1519,Inputs!$B$24:$B$35,0)),MAX($F1519-20,0)*INDEX(Inputs!$G$24:$G$35,MATCH($D1519,Inputs!$B$24:$B$35,0)))</f>
        <v>0</v>
      </c>
      <c r="S1519" s="22">
        <f>+SUM(P1519,MAX($E1519-20,0)*INDEX(Inputs!$F$24:$F$35,MATCH($D1519,Inputs!$B$24:$B$35,0)),MAX($F1519-20,0)*INDEX(Inputs!$G$24:$G$35,MATCH($D1519,Inputs!$B$24:$B$35,0)))</f>
        <v>57.677672223000002</v>
      </c>
      <c r="U1519" s="19"/>
    </row>
    <row r="1520" spans="2:21" s="46" customFormat="1" x14ac:dyDescent="0.25">
      <c r="B1520" s="48" t="s">
        <v>224</v>
      </c>
      <c r="C1520" s="8">
        <v>2021</v>
      </c>
      <c r="D1520" s="37">
        <v>12</v>
      </c>
      <c r="E1520" s="49">
        <f>Data!J1520</f>
        <v>15</v>
      </c>
      <c r="F1520" s="49">
        <f>+Data!I1520</f>
        <v>11.1616</v>
      </c>
      <c r="G1520" s="31">
        <f>+NEM!G1520</f>
        <v>2121.1143999999999</v>
      </c>
      <c r="H1520" s="31">
        <f>NoSolar!E1520</f>
        <v>2520.4025999999999</v>
      </c>
      <c r="I1520" s="31">
        <f>+NEM!M1520</f>
        <v>0</v>
      </c>
      <c r="J1520" s="31">
        <f>+NB.Hour!E1520</f>
        <v>2307.8294000000001</v>
      </c>
      <c r="K1520" s="67">
        <v>0</v>
      </c>
      <c r="L1520" s="31">
        <f>+-MIN(NEM!G1520,0)</f>
        <v>0</v>
      </c>
      <c r="M1520" s="31">
        <f>NB.Hour!H1520</f>
        <v>186.715</v>
      </c>
      <c r="N1520" s="33">
        <f>NoSolar!H1520</f>
        <v>212.48371330960001</v>
      </c>
      <c r="O1520" s="33">
        <f>+NEM!P1520</f>
        <v>0</v>
      </c>
      <c r="P1520" s="33">
        <f>+NB.Hour!N1520</f>
        <v>196.02913401239999</v>
      </c>
      <c r="Q1520" s="22">
        <f>+SUM(N1520,MAX($E1520-20,0)*INDEX(Inputs!$F$24:$F$35,MATCH($D1520,Inputs!$B$24:$B$35,0)),MAX($F1520-20,0)*INDEX(Inputs!$G$24:$G$35,MATCH($D1520,Inputs!$B$24:$B$35,0)))</f>
        <v>212.48371330960001</v>
      </c>
      <c r="R1520" s="22">
        <f>+SUM(O1520,MAX($E1520-20,0)*INDEX(Inputs!$F$24:$F$35,MATCH($D1520,Inputs!$B$24:$B$35,0)),MAX($F1520-20,0)*INDEX(Inputs!$G$24:$G$35,MATCH($D1520,Inputs!$B$24:$B$35,0)))</f>
        <v>0</v>
      </c>
      <c r="S1520" s="22">
        <f>+SUM(P1520,MAX($E1520-20,0)*INDEX(Inputs!$F$24:$F$35,MATCH($D1520,Inputs!$B$24:$B$35,0)),MAX($F1520-20,0)*INDEX(Inputs!$G$24:$G$35,MATCH($D1520,Inputs!$B$24:$B$35,0)))</f>
        <v>196.02913401239999</v>
      </c>
      <c r="U1520" s="19"/>
    </row>
    <row r="1521" spans="2:21" s="46" customFormat="1" x14ac:dyDescent="0.25">
      <c r="B1521" s="48" t="s">
        <v>225</v>
      </c>
      <c r="C1521" s="8">
        <v>2021</v>
      </c>
      <c r="D1521" s="37">
        <v>1</v>
      </c>
      <c r="E1521" s="49">
        <f>Data!J1521</f>
        <v>60</v>
      </c>
      <c r="F1521" s="49">
        <f>+Data!I1521</f>
        <v>38.664000000000001</v>
      </c>
      <c r="G1521" s="31">
        <f>+NEM!G1521</f>
        <v>17479.191900000002</v>
      </c>
      <c r="H1521" s="31">
        <f>NoSolar!E1521</f>
        <v>19586.144</v>
      </c>
      <c r="I1521" s="31">
        <f>+NEM!M1521</f>
        <v>17479.191900000002</v>
      </c>
      <c r="J1521" s="31">
        <f>+NB.Hour!E1521</f>
        <v>17496.3024</v>
      </c>
      <c r="K1521" s="67">
        <v>0</v>
      </c>
      <c r="L1521" s="31">
        <f>+-MIN(NEM!G1521,0)</f>
        <v>0</v>
      </c>
      <c r="M1521" s="31">
        <f>NB.Hour!H1521</f>
        <v>17.110499999999998</v>
      </c>
      <c r="N1521" s="33">
        <f>NoSolar!H1521</f>
        <v>966.72122022400004</v>
      </c>
      <c r="O1521" s="33">
        <f>+NEM!P1521</f>
        <v>873.60236521240006</v>
      </c>
      <c r="P1521" s="33">
        <f>+NB.Hour!N1521</f>
        <v>873.71163286540002</v>
      </c>
      <c r="Q1521" s="22">
        <f>+SUM(N1521,MAX($E1521-20,0)*INDEX(Inputs!$F$24:$F$35,MATCH($D1521,Inputs!$B$24:$B$35,0)),MAX($F1521-20,0)*INDEX(Inputs!$G$24:$G$35,MATCH($D1521,Inputs!$B$24:$B$35,0)))</f>
        <v>1090.9760202240002</v>
      </c>
      <c r="R1521" s="22">
        <f>+SUM(O1521,MAX($E1521-20,0)*INDEX(Inputs!$F$24:$F$35,MATCH($D1521,Inputs!$B$24:$B$35,0)),MAX($F1521-20,0)*INDEX(Inputs!$G$24:$G$35,MATCH($D1521,Inputs!$B$24:$B$35,0)))</f>
        <v>997.8571652124001</v>
      </c>
      <c r="S1521" s="22">
        <f>+SUM(P1521,MAX($E1521-20,0)*INDEX(Inputs!$F$24:$F$35,MATCH($D1521,Inputs!$B$24:$B$35,0)),MAX($F1521-20,0)*INDEX(Inputs!$G$24:$G$35,MATCH($D1521,Inputs!$B$24:$B$35,0)))</f>
        <v>997.96643286540007</v>
      </c>
      <c r="U1521" s="19"/>
    </row>
    <row r="1522" spans="2:21" s="46" customFormat="1" x14ac:dyDescent="0.25">
      <c r="B1522" s="48" t="s">
        <v>225</v>
      </c>
      <c r="C1522" s="8">
        <v>2021</v>
      </c>
      <c r="D1522" s="37">
        <v>2</v>
      </c>
      <c r="E1522" s="49">
        <f>Data!J1522</f>
        <v>57</v>
      </c>
      <c r="F1522" s="49">
        <f>+Data!I1522</f>
        <v>43.904000000000003</v>
      </c>
      <c r="G1522" s="31">
        <f>+NEM!G1522</f>
        <v>15056.4095</v>
      </c>
      <c r="H1522" s="31">
        <f>NoSolar!E1522</f>
        <v>17519.016</v>
      </c>
      <c r="I1522" s="31">
        <f>+NEM!M1522</f>
        <v>15056.4095</v>
      </c>
      <c r="J1522" s="31">
        <f>+NB.Hour!E1522</f>
        <v>15104.827300000001</v>
      </c>
      <c r="K1522" s="67">
        <v>0</v>
      </c>
      <c r="L1522" s="31">
        <f>+-MIN(NEM!G1522,0)</f>
        <v>0</v>
      </c>
      <c r="M1522" s="31">
        <f>NB.Hour!H1522</f>
        <v>48.4178</v>
      </c>
      <c r="N1522" s="33">
        <f>NoSolar!H1522</f>
        <v>875.36243113600005</v>
      </c>
      <c r="O1522" s="33">
        <f>+NEM!P1522</f>
        <v>766.52507426199998</v>
      </c>
      <c r="P1522" s="33">
        <f>+NB.Hour!N1522</f>
        <v>766.83427033280009</v>
      </c>
      <c r="Q1522" s="22">
        <f>+SUM(N1522,MAX($E1522-20,0)*INDEX(Inputs!$F$24:$F$35,MATCH($D1522,Inputs!$B$24:$B$35,0)),MAX($F1522-20,0)*INDEX(Inputs!$G$24:$G$35,MATCH($D1522,Inputs!$B$24:$B$35,0)))</f>
        <v>1019.8452311360001</v>
      </c>
      <c r="R1522" s="22">
        <f>+SUM(O1522,MAX($E1522-20,0)*INDEX(Inputs!$F$24:$F$35,MATCH($D1522,Inputs!$B$24:$B$35,0)),MAX($F1522-20,0)*INDEX(Inputs!$G$24:$G$35,MATCH($D1522,Inputs!$B$24:$B$35,0)))</f>
        <v>911.00787426199997</v>
      </c>
      <c r="S1522" s="22">
        <f>+SUM(P1522,MAX($E1522-20,0)*INDEX(Inputs!$F$24:$F$35,MATCH($D1522,Inputs!$B$24:$B$35,0)),MAX($F1522-20,0)*INDEX(Inputs!$G$24:$G$35,MATCH($D1522,Inputs!$B$24:$B$35,0)))</f>
        <v>911.31707033280009</v>
      </c>
      <c r="U1522" s="19"/>
    </row>
    <row r="1523" spans="2:21" s="46" customFormat="1" x14ac:dyDescent="0.25">
      <c r="B1523" s="48" t="s">
        <v>225</v>
      </c>
      <c r="C1523" s="8">
        <v>2021</v>
      </c>
      <c r="D1523" s="37">
        <v>3</v>
      </c>
      <c r="E1523" s="49">
        <f>Data!J1523</f>
        <v>53</v>
      </c>
      <c r="F1523" s="49">
        <f>+Data!I1523</f>
        <v>34.728000000000002</v>
      </c>
      <c r="G1523" s="31">
        <f>+NEM!G1523</f>
        <v>10233.646100000002</v>
      </c>
      <c r="H1523" s="31">
        <f>NoSolar!E1523</f>
        <v>16543.824000000001</v>
      </c>
      <c r="I1523" s="31">
        <f>+NEM!M1523</f>
        <v>10233.646100000002</v>
      </c>
      <c r="J1523" s="31">
        <f>+NB.Hour!E1523</f>
        <v>11309.108100000001</v>
      </c>
      <c r="K1523" s="67">
        <v>0</v>
      </c>
      <c r="L1523" s="31">
        <f>+-MIN(NEM!G1523,0)</f>
        <v>0</v>
      </c>
      <c r="M1523" s="31">
        <f>NB.Hour!H1523</f>
        <v>1075.462</v>
      </c>
      <c r="N1523" s="33">
        <f>NoSolar!H1523</f>
        <v>832.2628455040001</v>
      </c>
      <c r="O1523" s="33">
        <f>+NEM!P1523</f>
        <v>553.37822303560006</v>
      </c>
      <c r="P1523" s="33">
        <f>+NB.Hour!N1523</f>
        <v>560.24612336760003</v>
      </c>
      <c r="Q1523" s="22">
        <f>+SUM(N1523,MAX($E1523-20,0)*INDEX(Inputs!$F$24:$F$35,MATCH($D1523,Inputs!$B$24:$B$35,0)),MAX($F1523-20,0)*INDEX(Inputs!$G$24:$G$35,MATCH($D1523,Inputs!$B$24:$B$35,0)))</f>
        <v>931.79244550400017</v>
      </c>
      <c r="R1523" s="22">
        <f>+SUM(O1523,MAX($E1523-20,0)*INDEX(Inputs!$F$24:$F$35,MATCH($D1523,Inputs!$B$24:$B$35,0)),MAX($F1523-20,0)*INDEX(Inputs!$G$24:$G$35,MATCH($D1523,Inputs!$B$24:$B$35,0)))</f>
        <v>652.90782303560013</v>
      </c>
      <c r="S1523" s="22">
        <f>+SUM(P1523,MAX($E1523-20,0)*INDEX(Inputs!$F$24:$F$35,MATCH($D1523,Inputs!$B$24:$B$35,0)),MAX($F1523-20,0)*INDEX(Inputs!$G$24:$G$35,MATCH($D1523,Inputs!$B$24:$B$35,0)))</f>
        <v>659.77572336759999</v>
      </c>
      <c r="U1523" s="19"/>
    </row>
    <row r="1524" spans="2:21" s="46" customFormat="1" x14ac:dyDescent="0.25">
      <c r="B1524" s="48" t="s">
        <v>225</v>
      </c>
      <c r="C1524" s="8">
        <v>2021</v>
      </c>
      <c r="D1524" s="37">
        <v>4</v>
      </c>
      <c r="E1524" s="49">
        <f>Data!J1524</f>
        <v>48</v>
      </c>
      <c r="F1524" s="49">
        <f>+Data!I1524</f>
        <v>31.128</v>
      </c>
      <c r="G1524" s="31">
        <f>+NEM!G1524</f>
        <v>6703.724799999999</v>
      </c>
      <c r="H1524" s="31">
        <f>NoSolar!E1524</f>
        <v>14420.495999999999</v>
      </c>
      <c r="I1524" s="31">
        <f>+NEM!M1524</f>
        <v>6703.724799999999</v>
      </c>
      <c r="J1524" s="31">
        <f>+NB.Hour!E1524</f>
        <v>8507.6859999999997</v>
      </c>
      <c r="K1524" s="67">
        <v>0</v>
      </c>
      <c r="L1524" s="31">
        <f>+-MIN(NEM!G1524,0)</f>
        <v>0</v>
      </c>
      <c r="M1524" s="31">
        <f>NB.Hour!H1524</f>
        <v>1803.9612</v>
      </c>
      <c r="N1524" s="33">
        <f>NoSolar!H1524</f>
        <v>738.42024121600002</v>
      </c>
      <c r="O1524" s="33">
        <f>+NEM!P1524</f>
        <v>397.36982126079999</v>
      </c>
      <c r="P1524" s="33">
        <f>+NB.Hour!N1524</f>
        <v>408.88991748400002</v>
      </c>
      <c r="Q1524" s="22">
        <f>+SUM(N1524,MAX($E1524-20,0)*INDEX(Inputs!$F$24:$F$35,MATCH($D1524,Inputs!$B$24:$B$35,0)),MAX($F1524-20,0)*INDEX(Inputs!$G$24:$G$35,MATCH($D1524,Inputs!$B$24:$B$35,0)))</f>
        <v>816.77984121600002</v>
      </c>
      <c r="R1524" s="22">
        <f>+SUM(O1524,MAX($E1524-20,0)*INDEX(Inputs!$F$24:$F$35,MATCH($D1524,Inputs!$B$24:$B$35,0)),MAX($F1524-20,0)*INDEX(Inputs!$G$24:$G$35,MATCH($D1524,Inputs!$B$24:$B$35,0)))</f>
        <v>475.7294212608</v>
      </c>
      <c r="S1524" s="22">
        <f>+SUM(P1524,MAX($E1524-20,0)*INDEX(Inputs!$F$24:$F$35,MATCH($D1524,Inputs!$B$24:$B$35,0)),MAX($F1524-20,0)*INDEX(Inputs!$G$24:$G$35,MATCH($D1524,Inputs!$B$24:$B$35,0)))</f>
        <v>487.24951748400002</v>
      </c>
      <c r="U1524" s="19"/>
    </row>
    <row r="1525" spans="2:21" s="46" customFormat="1" x14ac:dyDescent="0.25">
      <c r="B1525" s="48" t="s">
        <v>225</v>
      </c>
      <c r="C1525" s="8">
        <v>2021</v>
      </c>
      <c r="D1525" s="37">
        <v>5</v>
      </c>
      <c r="E1525" s="49">
        <f>Data!J1525</f>
        <v>47</v>
      </c>
      <c r="F1525" s="49">
        <f>+Data!I1525</f>
        <v>46.24</v>
      </c>
      <c r="G1525" s="31">
        <f>+NEM!G1525</f>
        <v>6350.6947999999993</v>
      </c>
      <c r="H1525" s="31">
        <f>NoSolar!E1525</f>
        <v>15328.248</v>
      </c>
      <c r="I1525" s="31">
        <f>+NEM!M1525</f>
        <v>6350.6947999999993</v>
      </c>
      <c r="J1525" s="31">
        <f>+NB.Hour!E1525</f>
        <v>8460.0633999999991</v>
      </c>
      <c r="K1525" s="67">
        <v>0</v>
      </c>
      <c r="L1525" s="31">
        <f>+-MIN(NEM!G1525,0)</f>
        <v>0</v>
      </c>
      <c r="M1525" s="31">
        <f>NB.Hour!H1525</f>
        <v>2109.3685999999998</v>
      </c>
      <c r="N1525" s="33">
        <f>NoSolar!H1525</f>
        <v>778.53924860799998</v>
      </c>
      <c r="O1525" s="33">
        <f>+NEM!P1525</f>
        <v>381.76730738079993</v>
      </c>
      <c r="P1525" s="33">
        <f>+NB.Hour!N1525</f>
        <v>395.23773526039997</v>
      </c>
      <c r="Q1525" s="22">
        <f>+SUM(N1525,MAX($E1525-20,0)*INDEX(Inputs!$F$24:$F$35,MATCH($D1525,Inputs!$B$24:$B$35,0)),MAX($F1525-20,0)*INDEX(Inputs!$G$24:$G$35,MATCH($D1525,Inputs!$B$24:$B$35,0)))</f>
        <v>923.11724860799995</v>
      </c>
      <c r="R1525" s="22">
        <f>+SUM(O1525,MAX($E1525-20,0)*INDEX(Inputs!$F$24:$F$35,MATCH($D1525,Inputs!$B$24:$B$35,0)),MAX($F1525-20,0)*INDEX(Inputs!$G$24:$G$35,MATCH($D1525,Inputs!$B$24:$B$35,0)))</f>
        <v>526.34530738079991</v>
      </c>
      <c r="S1525" s="22">
        <f>+SUM(P1525,MAX($E1525-20,0)*INDEX(Inputs!$F$24:$F$35,MATCH($D1525,Inputs!$B$24:$B$35,0)),MAX($F1525-20,0)*INDEX(Inputs!$G$24:$G$35,MATCH($D1525,Inputs!$B$24:$B$35,0)))</f>
        <v>539.81573526039995</v>
      </c>
      <c r="U1525" s="19"/>
    </row>
    <row r="1526" spans="2:21" s="46" customFormat="1" x14ac:dyDescent="0.25">
      <c r="B1526" s="48" t="s">
        <v>225</v>
      </c>
      <c r="C1526" s="8">
        <v>2021</v>
      </c>
      <c r="D1526" s="37">
        <v>6</v>
      </c>
      <c r="E1526" s="49">
        <f>Data!J1526</f>
        <v>47</v>
      </c>
      <c r="F1526" s="49">
        <f>+Data!I1526</f>
        <v>61.36</v>
      </c>
      <c r="G1526" s="31">
        <f>+NEM!G1526</f>
        <v>5939.943299999999</v>
      </c>
      <c r="H1526" s="31">
        <f>NoSolar!E1526</f>
        <v>15532.544</v>
      </c>
      <c r="I1526" s="31">
        <f>+NEM!M1526</f>
        <v>5939.943299999999</v>
      </c>
      <c r="J1526" s="31">
        <f>+NB.Hour!E1526</f>
        <v>7995.5659999999998</v>
      </c>
      <c r="K1526" s="67">
        <v>0</v>
      </c>
      <c r="L1526" s="31">
        <f>+-MIN(NEM!G1526,0)</f>
        <v>0</v>
      </c>
      <c r="M1526" s="31">
        <f>NB.Hour!H1526</f>
        <v>2055.6226999999999</v>
      </c>
      <c r="N1526" s="33">
        <f>NoSolar!H1526</f>
        <v>869.75141350399997</v>
      </c>
      <c r="O1526" s="33">
        <f>+NEM!P1526</f>
        <v>402.43827780279997</v>
      </c>
      <c r="P1526" s="33">
        <f>+NB.Hour!N1526</f>
        <v>424.85689896899999</v>
      </c>
      <c r="Q1526" s="22">
        <f>+SUM(N1526,MAX($E1526-20,0)*INDEX(Inputs!$F$24:$F$35,MATCH($D1526,Inputs!$B$24:$B$35,0)),MAX($F1526-20,0)*INDEX(Inputs!$G$24:$G$35,MATCH($D1526,Inputs!$B$24:$B$35,0)))</f>
        <v>1148.203013504</v>
      </c>
      <c r="R1526" s="22">
        <f>+SUM(O1526,MAX($E1526-20,0)*INDEX(Inputs!$F$24:$F$35,MATCH($D1526,Inputs!$B$24:$B$35,0)),MAX($F1526-20,0)*INDEX(Inputs!$G$24:$G$35,MATCH($D1526,Inputs!$B$24:$B$35,0)))</f>
        <v>680.8898778027999</v>
      </c>
      <c r="S1526" s="22">
        <f>+SUM(P1526,MAX($E1526-20,0)*INDEX(Inputs!$F$24:$F$35,MATCH($D1526,Inputs!$B$24:$B$35,0)),MAX($F1526-20,0)*INDEX(Inputs!$G$24:$G$35,MATCH($D1526,Inputs!$B$24:$B$35,0)))</f>
        <v>703.30849896899997</v>
      </c>
      <c r="U1526" s="19"/>
    </row>
    <row r="1527" spans="2:21" s="46" customFormat="1" x14ac:dyDescent="0.25">
      <c r="B1527" s="48" t="s">
        <v>225</v>
      </c>
      <c r="C1527" s="8">
        <v>2021</v>
      </c>
      <c r="D1527" s="37">
        <v>7</v>
      </c>
      <c r="E1527" s="49">
        <f>Data!J1527</f>
        <v>47</v>
      </c>
      <c r="F1527" s="49">
        <f>+Data!I1527</f>
        <v>53.847999999999999</v>
      </c>
      <c r="G1527" s="31">
        <f>+NEM!G1527</f>
        <v>9259.7201000000023</v>
      </c>
      <c r="H1527" s="31">
        <f>NoSolar!E1527</f>
        <v>17510.704000000002</v>
      </c>
      <c r="I1527" s="31">
        <f>+NEM!M1527</f>
        <v>9259.7201000000023</v>
      </c>
      <c r="J1527" s="31">
        <f>+NB.Hour!E1527</f>
        <v>9971.3310000000001</v>
      </c>
      <c r="K1527" s="67">
        <v>0</v>
      </c>
      <c r="L1527" s="31">
        <f>+-MIN(NEM!G1527,0)</f>
        <v>0</v>
      </c>
      <c r="M1527" s="31">
        <f>NB.Hour!H1527</f>
        <v>711.61090000000002</v>
      </c>
      <c r="N1527" s="33">
        <f>NoSolar!H1527</f>
        <v>966.11945606400013</v>
      </c>
      <c r="O1527" s="33">
        <f>+NEM!P1527</f>
        <v>564.16452439160014</v>
      </c>
      <c r="P1527" s="33">
        <f>+NB.Hour!N1527</f>
        <v>571.92535286700002</v>
      </c>
      <c r="Q1527" s="22">
        <f>+SUM(N1527,MAX($E1527-20,0)*INDEX(Inputs!$F$24:$F$35,MATCH($D1527,Inputs!$B$24:$B$35,0)),MAX($F1527-20,0)*INDEX(Inputs!$G$24:$G$35,MATCH($D1527,Inputs!$B$24:$B$35,0)))</f>
        <v>1199.0483360640001</v>
      </c>
      <c r="R1527" s="22">
        <f>+SUM(O1527,MAX($E1527-20,0)*INDEX(Inputs!$F$24:$F$35,MATCH($D1527,Inputs!$B$24:$B$35,0)),MAX($F1527-20,0)*INDEX(Inputs!$G$24:$G$35,MATCH($D1527,Inputs!$B$24:$B$35,0)))</f>
        <v>797.09340439160019</v>
      </c>
      <c r="S1527" s="22">
        <f>+SUM(P1527,MAX($E1527-20,0)*INDEX(Inputs!$F$24:$F$35,MATCH($D1527,Inputs!$B$24:$B$35,0)),MAX($F1527-20,0)*INDEX(Inputs!$G$24:$G$35,MATCH($D1527,Inputs!$B$24:$B$35,0)))</f>
        <v>804.85423286700006</v>
      </c>
      <c r="U1527" s="19"/>
    </row>
    <row r="1528" spans="2:21" s="46" customFormat="1" x14ac:dyDescent="0.25">
      <c r="B1528" s="48" t="s">
        <v>225</v>
      </c>
      <c r="C1528" s="8">
        <v>2021</v>
      </c>
      <c r="D1528" s="37">
        <v>8</v>
      </c>
      <c r="E1528" s="49">
        <f>Data!J1528</f>
        <v>47</v>
      </c>
      <c r="F1528" s="49">
        <f>+Data!I1528</f>
        <v>35.712000000000003</v>
      </c>
      <c r="G1528" s="31">
        <f>+NEM!G1528</f>
        <v>8021.3935000000001</v>
      </c>
      <c r="H1528" s="31">
        <f>NoSolar!E1528</f>
        <v>15546</v>
      </c>
      <c r="I1528" s="31">
        <f>+NEM!M1528</f>
        <v>8021.3935000000001</v>
      </c>
      <c r="J1528" s="31">
        <f>+NB.Hour!E1528</f>
        <v>9112.2970000000005</v>
      </c>
      <c r="K1528" s="67">
        <v>0</v>
      </c>
      <c r="L1528" s="31">
        <f>+-MIN(NEM!G1528,0)</f>
        <v>0</v>
      </c>
      <c r="M1528" s="31">
        <f>NB.Hour!H1528</f>
        <v>1090.9034999999999</v>
      </c>
      <c r="N1528" s="33">
        <f>NoSolar!H1528</f>
        <v>870.40693600000009</v>
      </c>
      <c r="O1528" s="33">
        <f>+NEM!P1528</f>
        <v>503.83820574600003</v>
      </c>
      <c r="P1528" s="33">
        <f>+NB.Hour!N1528</f>
        <v>515.73559931700004</v>
      </c>
      <c r="Q1528" s="22">
        <f>+SUM(N1528,MAX($E1528-20,0)*INDEX(Inputs!$F$24:$F$35,MATCH($D1528,Inputs!$B$24:$B$35,0)),MAX($F1528-20,0)*INDEX(Inputs!$G$24:$G$35,MATCH($D1528,Inputs!$B$24:$B$35,0)))</f>
        <v>993.43165600000009</v>
      </c>
      <c r="R1528" s="22">
        <f>+SUM(O1528,MAX($E1528-20,0)*INDEX(Inputs!$F$24:$F$35,MATCH($D1528,Inputs!$B$24:$B$35,0)),MAX($F1528-20,0)*INDEX(Inputs!$G$24:$G$35,MATCH($D1528,Inputs!$B$24:$B$35,0)))</f>
        <v>626.86292574600009</v>
      </c>
      <c r="S1528" s="22">
        <f>+SUM(P1528,MAX($E1528-20,0)*INDEX(Inputs!$F$24:$F$35,MATCH($D1528,Inputs!$B$24:$B$35,0)),MAX($F1528-20,0)*INDEX(Inputs!$G$24:$G$35,MATCH($D1528,Inputs!$B$24:$B$35,0)))</f>
        <v>638.76031931700015</v>
      </c>
      <c r="U1528" s="19"/>
    </row>
    <row r="1529" spans="2:21" s="46" customFormat="1" x14ac:dyDescent="0.25">
      <c r="B1529" s="48" t="s">
        <v>225</v>
      </c>
      <c r="C1529" s="8">
        <v>2021</v>
      </c>
      <c r="D1529" s="37">
        <v>9</v>
      </c>
      <c r="E1529" s="49">
        <f>Data!J1529</f>
        <v>47</v>
      </c>
      <c r="F1529" s="49">
        <f>+Data!I1529</f>
        <v>59.375999999999998</v>
      </c>
      <c r="G1529" s="31">
        <f>+NEM!G1529</f>
        <v>6994.0273999999999</v>
      </c>
      <c r="H1529" s="31">
        <f>NoSolar!E1529</f>
        <v>13098.984</v>
      </c>
      <c r="I1529" s="31">
        <f>+NEM!M1529</f>
        <v>6994.0273999999999</v>
      </c>
      <c r="J1529" s="31">
        <f>+NB.Hour!E1529</f>
        <v>8350.4979999999996</v>
      </c>
      <c r="K1529" s="67">
        <v>0</v>
      </c>
      <c r="L1529" s="31">
        <f>+-MIN(NEM!G1529,0)</f>
        <v>0</v>
      </c>
      <c r="M1529" s="31">
        <f>NB.Hour!H1529</f>
        <v>1356.4706000000001</v>
      </c>
      <c r="N1529" s="33">
        <f>NoSolar!H1529</f>
        <v>680.01469686400003</v>
      </c>
      <c r="O1529" s="33">
        <f>+NEM!P1529</f>
        <v>410.2000349704</v>
      </c>
      <c r="P1529" s="33">
        <f>+NB.Hour!N1529</f>
        <v>418.86245622199993</v>
      </c>
      <c r="Q1529" s="22">
        <f>+SUM(N1529,MAX($E1529-20,0)*INDEX(Inputs!$F$24:$F$35,MATCH($D1529,Inputs!$B$24:$B$35,0)),MAX($F1529-20,0)*INDEX(Inputs!$G$24:$G$35,MATCH($D1529,Inputs!$B$24:$B$35,0)))</f>
        <v>883.04789686400011</v>
      </c>
      <c r="R1529" s="22">
        <f>+SUM(O1529,MAX($E1529-20,0)*INDEX(Inputs!$F$24:$F$35,MATCH($D1529,Inputs!$B$24:$B$35,0)),MAX($F1529-20,0)*INDEX(Inputs!$G$24:$G$35,MATCH($D1529,Inputs!$B$24:$B$35,0)))</f>
        <v>613.23323497039996</v>
      </c>
      <c r="S1529" s="22">
        <f>+SUM(P1529,MAX($E1529-20,0)*INDEX(Inputs!$F$24:$F$35,MATCH($D1529,Inputs!$B$24:$B$35,0)),MAX($F1529-20,0)*INDEX(Inputs!$G$24:$G$35,MATCH($D1529,Inputs!$B$24:$B$35,0)))</f>
        <v>621.89565622199996</v>
      </c>
      <c r="U1529" s="19"/>
    </row>
    <row r="1530" spans="2:21" s="46" customFormat="1" x14ac:dyDescent="0.25">
      <c r="B1530" s="48" t="s">
        <v>225</v>
      </c>
      <c r="C1530" s="8">
        <v>2021</v>
      </c>
      <c r="D1530" s="37">
        <v>10</v>
      </c>
      <c r="E1530" s="49">
        <f>Data!J1530</f>
        <v>47</v>
      </c>
      <c r="F1530" s="49">
        <f>+Data!I1530</f>
        <v>29.16</v>
      </c>
      <c r="G1530" s="31">
        <f>+NEM!G1530</f>
        <v>10051.7649</v>
      </c>
      <c r="H1530" s="31">
        <f>NoSolar!E1530</f>
        <v>14065.28</v>
      </c>
      <c r="I1530" s="31">
        <f>+NEM!M1530</f>
        <v>10051.7649</v>
      </c>
      <c r="J1530" s="31">
        <f>+NB.Hour!E1530</f>
        <v>10686.326000000001</v>
      </c>
      <c r="K1530" s="67">
        <v>0</v>
      </c>
      <c r="L1530" s="31">
        <f>+-MIN(NEM!G1530,0)</f>
        <v>0</v>
      </c>
      <c r="M1530" s="31">
        <f>NB.Hour!H1530</f>
        <v>634.56110000000001</v>
      </c>
      <c r="N1530" s="33">
        <f>NoSolar!H1530</f>
        <v>722.72111488000007</v>
      </c>
      <c r="O1530" s="33">
        <f>+NEM!P1530</f>
        <v>545.33980152039999</v>
      </c>
      <c r="P1530" s="33">
        <f>+NB.Hour!N1530</f>
        <v>549.39210870500006</v>
      </c>
      <c r="Q1530" s="22">
        <f>+SUM(N1530,MAX($E1530-20,0)*INDEX(Inputs!$F$24:$F$35,MATCH($D1530,Inputs!$B$24:$B$35,0)),MAX($F1530-20,0)*INDEX(Inputs!$G$24:$G$35,MATCH($D1530,Inputs!$B$24:$B$35,0)))</f>
        <v>791.29311488000008</v>
      </c>
      <c r="R1530" s="22">
        <f>+SUM(O1530,MAX($E1530-20,0)*INDEX(Inputs!$F$24:$F$35,MATCH($D1530,Inputs!$B$24:$B$35,0)),MAX($F1530-20,0)*INDEX(Inputs!$G$24:$G$35,MATCH($D1530,Inputs!$B$24:$B$35,0)))</f>
        <v>613.91180152039988</v>
      </c>
      <c r="S1530" s="22">
        <f>+SUM(P1530,MAX($E1530-20,0)*INDEX(Inputs!$F$24:$F$35,MATCH($D1530,Inputs!$B$24:$B$35,0)),MAX($F1530-20,0)*INDEX(Inputs!$G$24:$G$35,MATCH($D1530,Inputs!$B$24:$B$35,0)))</f>
        <v>617.96410870499994</v>
      </c>
      <c r="U1530" s="19"/>
    </row>
    <row r="1531" spans="2:21" s="46" customFormat="1" x14ac:dyDescent="0.25">
      <c r="B1531" s="48" t="s">
        <v>225</v>
      </c>
      <c r="C1531" s="8">
        <v>2021</v>
      </c>
      <c r="D1531" s="37">
        <v>11</v>
      </c>
      <c r="E1531" s="49">
        <f>Data!J1531</f>
        <v>47</v>
      </c>
      <c r="F1531" s="49">
        <f>+Data!I1531</f>
        <v>45.216000000000001</v>
      </c>
      <c r="G1531" s="31">
        <f>+NEM!G1531</f>
        <v>16261.5203</v>
      </c>
      <c r="H1531" s="31">
        <f>NoSolar!E1531</f>
        <v>18725.464</v>
      </c>
      <c r="I1531" s="31">
        <f>+NEM!M1531</f>
        <v>16261.5203</v>
      </c>
      <c r="J1531" s="31">
        <f>+NB.Hour!E1531</f>
        <v>16285.2781</v>
      </c>
      <c r="K1531" s="67">
        <v>0</v>
      </c>
      <c r="L1531" s="31">
        <f>+-MIN(NEM!G1531,0)</f>
        <v>0</v>
      </c>
      <c r="M1531" s="31">
        <f>NB.Hour!H1531</f>
        <v>23.7578</v>
      </c>
      <c r="N1531" s="33">
        <f>NoSolar!H1531</f>
        <v>928.68260694399999</v>
      </c>
      <c r="O1531" s="33">
        <f>+NEM!P1531</f>
        <v>819.78615117880008</v>
      </c>
      <c r="P1531" s="33">
        <f>+NB.Hour!N1531</f>
        <v>819.93786848959996</v>
      </c>
      <c r="Q1531" s="22">
        <f>+SUM(N1531,MAX($E1531-20,0)*INDEX(Inputs!$F$24:$F$35,MATCH($D1531,Inputs!$B$24:$B$35,0)),MAX($F1531-20,0)*INDEX(Inputs!$G$24:$G$35,MATCH($D1531,Inputs!$B$24:$B$35,0)))</f>
        <v>1068.703806944</v>
      </c>
      <c r="R1531" s="22">
        <f>+SUM(O1531,MAX($E1531-20,0)*INDEX(Inputs!$F$24:$F$35,MATCH($D1531,Inputs!$B$24:$B$35,0)),MAX($F1531-20,0)*INDEX(Inputs!$G$24:$G$35,MATCH($D1531,Inputs!$B$24:$B$35,0)))</f>
        <v>959.80735117879999</v>
      </c>
      <c r="S1531" s="22">
        <f>+SUM(P1531,MAX($E1531-20,0)*INDEX(Inputs!$F$24:$F$35,MATCH($D1531,Inputs!$B$24:$B$35,0)),MAX($F1531-20,0)*INDEX(Inputs!$G$24:$G$35,MATCH($D1531,Inputs!$B$24:$B$35,0)))</f>
        <v>959.95906848959999</v>
      </c>
      <c r="U1531" s="19"/>
    </row>
    <row r="1532" spans="2:21" s="46" customFormat="1" x14ac:dyDescent="0.25">
      <c r="B1532" s="48" t="s">
        <v>225</v>
      </c>
      <c r="C1532" s="8">
        <v>2021</v>
      </c>
      <c r="D1532" s="37">
        <v>12</v>
      </c>
      <c r="E1532" s="49">
        <f>Data!J1532</f>
        <v>47</v>
      </c>
      <c r="F1532" s="49">
        <f>+Data!I1532</f>
        <v>49.472000000000001</v>
      </c>
      <c r="G1532" s="31">
        <f>+NEM!G1532</f>
        <v>19104.740300000001</v>
      </c>
      <c r="H1532" s="31">
        <f>NoSolar!E1532</f>
        <v>20241.536</v>
      </c>
      <c r="I1532" s="31">
        <f>+NEM!M1532</f>
        <v>19104.740300000001</v>
      </c>
      <c r="J1532" s="31">
        <f>+NB.Hour!E1532</f>
        <v>19104.740300000001</v>
      </c>
      <c r="K1532" s="67">
        <v>0</v>
      </c>
      <c r="L1532" s="31">
        <f>+-MIN(NEM!G1532,0)</f>
        <v>0</v>
      </c>
      <c r="M1532" s="31">
        <f>NB.Hour!H1532</f>
        <v>0</v>
      </c>
      <c r="N1532" s="33">
        <f>NoSolar!H1532</f>
        <v>995.68692505600006</v>
      </c>
      <c r="O1532" s="33">
        <f>+NEM!P1532</f>
        <v>945.44510229880007</v>
      </c>
      <c r="P1532" s="33">
        <f>+NB.Hour!N1532</f>
        <v>945.44510229880007</v>
      </c>
      <c r="Q1532" s="22">
        <f>+SUM(N1532,MAX($E1532-20,0)*INDEX(Inputs!$F$24:$F$35,MATCH($D1532,Inputs!$B$24:$B$35,0)),MAX($F1532-20,0)*INDEX(Inputs!$G$24:$G$35,MATCH($D1532,Inputs!$B$24:$B$35,0)))</f>
        <v>1154.647325056</v>
      </c>
      <c r="R1532" s="22">
        <f>+SUM(O1532,MAX($E1532-20,0)*INDEX(Inputs!$F$24:$F$35,MATCH($D1532,Inputs!$B$24:$B$35,0)),MAX($F1532-20,0)*INDEX(Inputs!$G$24:$G$35,MATCH($D1532,Inputs!$B$24:$B$35,0)))</f>
        <v>1104.4055022988</v>
      </c>
      <c r="S1532" s="22">
        <f>+SUM(P1532,MAX($E1532-20,0)*INDEX(Inputs!$F$24:$F$35,MATCH($D1532,Inputs!$B$24:$B$35,0)),MAX($F1532-20,0)*INDEX(Inputs!$G$24:$G$35,MATCH($D1532,Inputs!$B$24:$B$35,0)))</f>
        <v>1104.4055022988</v>
      </c>
      <c r="U1532" s="19"/>
    </row>
  </sheetData>
  <sortState xmlns:xlrd2="http://schemas.microsoft.com/office/spreadsheetml/2017/richdata2" ref="B959:C962">
    <sortCondition ref="C959:C962"/>
  </sortState>
  <pageMargins left="0.7" right="0.7" top="0.75" bottom="0.75" header="0.3" footer="0.3"/>
  <pageSetup scale="53" orientation="landscape" r:id="rId1"/>
  <headerFooter scaleWithDoc="0">
    <oddFooter>&amp;L&amp;"Calibri,Regular"&amp;A&amp;R&amp;"Calibri,Regular"Page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3D9F3-7FFA-4544-B06D-E2A0266EE20F}">
  <sheetPr>
    <tabColor theme="8"/>
  </sheetPr>
  <dimension ref="A1:N1532"/>
  <sheetViews>
    <sheetView showGridLines="0" view="pageBreakPreview" zoomScaleNormal="100" zoomScaleSheetLayoutView="100" workbookViewId="0">
      <pane xSplit="4" ySplit="8" topLeftCell="E9" activePane="bottomRight" state="frozen"/>
      <selection pane="topRight"/>
      <selection pane="bottomLeft"/>
      <selection pane="bottomRight"/>
    </sheetView>
  </sheetViews>
  <sheetFormatPr defaultColWidth="9.140625" defaultRowHeight="15" x14ac:dyDescent="0.25"/>
  <cols>
    <col min="1" max="1" width="1.7109375" style="46" customWidth="1"/>
    <col min="2" max="14" width="13.5703125" style="3" customWidth="1"/>
    <col min="15" max="15" width="1.7109375" style="3" customWidth="1"/>
    <col min="16" max="16384" width="9.140625" style="3"/>
  </cols>
  <sheetData>
    <row r="1" spans="1:14" s="46" customFormat="1" x14ac:dyDescent="0.25">
      <c r="A1" s="47" t="str">
        <f>Inputs!A1</f>
        <v>Appendix 3.5</v>
      </c>
    </row>
    <row r="2" spans="1:14" s="46" customFormat="1" x14ac:dyDescent="0.25">
      <c r="A2" s="46" t="str">
        <f>Inputs!A2</f>
        <v>Measurement and Bill Impact Analysis - Schedule 84 (Commercial)</v>
      </c>
    </row>
    <row r="3" spans="1:14" s="46" customFormat="1" ht="5.0999999999999996" customHeight="1" x14ac:dyDescent="0.25"/>
    <row r="4" spans="1:14" s="46" customFormat="1" ht="21" x14ac:dyDescent="0.35">
      <c r="B4" s="1" t="s">
        <v>236</v>
      </c>
      <c r="C4" s="12"/>
      <c r="D4" s="12"/>
      <c r="E4" s="12"/>
      <c r="F4" s="12"/>
      <c r="G4" s="12"/>
      <c r="H4" s="2"/>
      <c r="I4" s="2"/>
      <c r="J4" s="2"/>
      <c r="K4" s="2"/>
      <c r="L4" s="2"/>
      <c r="M4" s="2"/>
      <c r="N4" s="2" t="s">
        <v>73</v>
      </c>
    </row>
    <row r="5" spans="1:14" s="46" customFormat="1" ht="5.0999999999999996" customHeight="1" x14ac:dyDescent="0.25"/>
    <row r="6" spans="1:14" x14ac:dyDescent="0.25">
      <c r="E6" s="11" t="s">
        <v>9</v>
      </c>
      <c r="F6" s="11" t="s">
        <v>9</v>
      </c>
      <c r="G6" s="11" t="s">
        <v>9</v>
      </c>
      <c r="H6" s="11" t="s">
        <v>9</v>
      </c>
      <c r="I6" s="11" t="s">
        <v>23</v>
      </c>
      <c r="J6" s="11" t="s">
        <v>23</v>
      </c>
      <c r="K6" s="11" t="s">
        <v>23</v>
      </c>
      <c r="L6" s="11" t="s">
        <v>23</v>
      </c>
      <c r="M6" s="11" t="s">
        <v>23</v>
      </c>
      <c r="N6" s="11" t="s">
        <v>23</v>
      </c>
    </row>
    <row r="7" spans="1:14" x14ac:dyDescent="0.25">
      <c r="B7" s="23" t="s">
        <v>28</v>
      </c>
      <c r="C7" s="24"/>
      <c r="D7" s="24"/>
      <c r="E7" s="25" t="s">
        <v>48</v>
      </c>
      <c r="F7" s="24"/>
      <c r="G7" s="24"/>
      <c r="H7" s="24"/>
      <c r="I7" s="25" t="s">
        <v>49</v>
      </c>
      <c r="J7" s="24"/>
      <c r="K7" s="24"/>
      <c r="L7" s="24"/>
      <c r="M7" s="24"/>
      <c r="N7" s="24"/>
    </row>
    <row r="8" spans="1:14" ht="30" x14ac:dyDescent="0.25">
      <c r="B8" s="27" t="s">
        <v>68</v>
      </c>
      <c r="C8" s="28" t="s">
        <v>35</v>
      </c>
      <c r="D8" s="28" t="s">
        <v>5</v>
      </c>
      <c r="E8" s="28" t="s">
        <v>56</v>
      </c>
      <c r="F8" s="28" t="s">
        <v>57</v>
      </c>
      <c r="G8" s="28" t="s">
        <v>58</v>
      </c>
      <c r="H8" s="28" t="s">
        <v>59</v>
      </c>
      <c r="I8" s="28" t="s">
        <v>50</v>
      </c>
      <c r="J8" s="28" t="s">
        <v>51</v>
      </c>
      <c r="K8" s="28" t="s">
        <v>52</v>
      </c>
      <c r="L8" s="28" t="s">
        <v>53</v>
      </c>
      <c r="M8" s="28" t="s">
        <v>54</v>
      </c>
      <c r="N8" s="38" t="s">
        <v>55</v>
      </c>
    </row>
    <row r="9" spans="1:14" x14ac:dyDescent="0.25">
      <c r="A9" s="46" t="s">
        <v>85</v>
      </c>
      <c r="B9" s="48" t="s">
        <v>99</v>
      </c>
      <c r="C9" s="8">
        <v>2021</v>
      </c>
      <c r="D9" s="37">
        <v>1</v>
      </c>
      <c r="E9" s="31">
        <f>Data!G9</f>
        <v>4414.3697000000002</v>
      </c>
      <c r="F9" s="51">
        <f t="shared" ref="F9:F72" si="0">+MIN(E9,2000)</f>
        <v>2000</v>
      </c>
      <c r="G9" s="51">
        <f t="shared" ref="G9" si="1">+E9-F9</f>
        <v>2414.3697000000002</v>
      </c>
      <c r="H9" s="31">
        <f>-Data!H9</f>
        <v>295.5258</v>
      </c>
      <c r="I9" s="36">
        <f>+SUM(F9*INDEX(Inputs!$D$24:$D$35,MATCH($D9,Inputs!$B$24:$B$35,0)),G9*INDEX(Inputs!$E$24:$E$35,MATCH($D9,Inputs!$B$24:$B$35,0)),H9*Inputs!$D$21)</f>
        <v>285.01565276320002</v>
      </c>
      <c r="J9" s="36">
        <f>+IF($D9=1,0,K8)</f>
        <v>0</v>
      </c>
      <c r="K9" s="36">
        <f>+IF($I9&lt;0,SUM(-$I9,J9),MAX(SUM(-$I9,J9),0))</f>
        <v>0</v>
      </c>
      <c r="L9" s="36">
        <f>+IF(D9=1,K20,M8)</f>
        <v>0</v>
      </c>
      <c r="M9" s="36">
        <f>+IF($I9&lt;0,SUM(-$I9,L9),MAX(SUM(-$I9,L9),0))</f>
        <v>0</v>
      </c>
      <c r="N9" s="36">
        <f>+IF(M9&gt;0,0,I9-L9)</f>
        <v>285.01565276320002</v>
      </c>
    </row>
    <row r="10" spans="1:14" x14ac:dyDescent="0.25">
      <c r="B10" s="48" t="s">
        <v>99</v>
      </c>
      <c r="C10" s="8">
        <v>2021</v>
      </c>
      <c r="D10" s="37">
        <v>2</v>
      </c>
      <c r="E10" s="31">
        <f>Data!G10</f>
        <v>3936.5014000000001</v>
      </c>
      <c r="F10" s="51">
        <f t="shared" si="0"/>
        <v>2000</v>
      </c>
      <c r="G10" s="51">
        <f t="shared" ref="G10:G73" si="2">+E10-F10</f>
        <v>1936.5014000000001</v>
      </c>
      <c r="H10" s="31">
        <f>-Data!H10</f>
        <v>427.13159999999999</v>
      </c>
      <c r="I10" s="36">
        <f>+SUM(F10*INDEX(Inputs!$D$24:$D$35,MATCH($D10,Inputs!$B$24:$B$35,0)),G10*INDEX(Inputs!$E$24:$E$35,MATCH($D10,Inputs!$B$24:$B$35,0)),H10*Inputs!$D$21)</f>
        <v>258.91977007840001</v>
      </c>
      <c r="J10" s="36">
        <f t="shared" ref="J10:J73" si="3">+IF($D10=1,0,K9)</f>
        <v>0</v>
      </c>
      <c r="K10" s="36">
        <f t="shared" ref="K10:K73" si="4">+IF($I10&lt;0,SUM(-$I10,J10),MAX(SUM(-$I10,J10),0))</f>
        <v>0</v>
      </c>
      <c r="L10" s="36">
        <f t="shared" ref="L10:L73" si="5">+IF(D10=1,K21,M9)</f>
        <v>0</v>
      </c>
      <c r="M10" s="36">
        <f t="shared" ref="M10:M73" si="6">+IF($I10&lt;0,SUM(-$I10,L10),MAX(SUM(-$I10,L10),0))</f>
        <v>0</v>
      </c>
      <c r="N10" s="36">
        <f t="shared" ref="N10:N73" si="7">+IF(M10&gt;0,0,I10-L10)</f>
        <v>258.91977007840001</v>
      </c>
    </row>
    <row r="11" spans="1:14" s="46" customFormat="1" x14ac:dyDescent="0.25">
      <c r="B11" s="48" t="s">
        <v>99</v>
      </c>
      <c r="C11" s="8">
        <v>2021</v>
      </c>
      <c r="D11" s="37">
        <v>3</v>
      </c>
      <c r="E11" s="31">
        <f>Data!G11</f>
        <v>3089.5916999999995</v>
      </c>
      <c r="F11" s="51">
        <f t="shared" si="0"/>
        <v>2000</v>
      </c>
      <c r="G11" s="51">
        <f t="shared" si="2"/>
        <v>1089.5916999999995</v>
      </c>
      <c r="H11" s="31">
        <f>-Data!H11</f>
        <v>1064.047</v>
      </c>
      <c r="I11" s="36">
        <f>+SUM(F11*INDEX(Inputs!$D$24:$D$35,MATCH($D11,Inputs!$B$24:$B$35,0)),G11*INDEX(Inputs!$E$24:$E$35,MATCH($D11,Inputs!$B$24:$B$35,0)),H11*Inputs!$D$21)</f>
        <v>197.40797770319998</v>
      </c>
      <c r="J11" s="36">
        <f t="shared" si="3"/>
        <v>0</v>
      </c>
      <c r="K11" s="36">
        <f t="shared" si="4"/>
        <v>0</v>
      </c>
      <c r="L11" s="36">
        <f t="shared" si="5"/>
        <v>0</v>
      </c>
      <c r="M11" s="36">
        <f t="shared" si="6"/>
        <v>0</v>
      </c>
      <c r="N11" s="36">
        <f t="shared" si="7"/>
        <v>197.40797770319998</v>
      </c>
    </row>
    <row r="12" spans="1:14" s="46" customFormat="1" x14ac:dyDescent="0.25">
      <c r="B12" s="48" t="s">
        <v>99</v>
      </c>
      <c r="C12" s="8">
        <v>2021</v>
      </c>
      <c r="D12" s="37">
        <v>4</v>
      </c>
      <c r="E12" s="31">
        <f>Data!G12</f>
        <v>2632.9776999999999</v>
      </c>
      <c r="F12" s="51">
        <f t="shared" si="0"/>
        <v>2000</v>
      </c>
      <c r="G12" s="51">
        <f t="shared" si="2"/>
        <v>632.97769999999991</v>
      </c>
      <c r="H12" s="31">
        <f>-Data!H12</f>
        <v>867.1431</v>
      </c>
      <c r="I12" s="36">
        <f>+SUM(F12*INDEX(Inputs!$D$24:$D$35,MATCH($D12,Inputs!$B$24:$B$35,0)),G12*INDEX(Inputs!$E$24:$E$35,MATCH($D12,Inputs!$B$24:$B$35,0)),H12*Inputs!$D$21)</f>
        <v>184.6724018182</v>
      </c>
      <c r="J12" s="36">
        <f t="shared" si="3"/>
        <v>0</v>
      </c>
      <c r="K12" s="36">
        <f t="shared" si="4"/>
        <v>0</v>
      </c>
      <c r="L12" s="36">
        <f t="shared" si="5"/>
        <v>0</v>
      </c>
      <c r="M12" s="36">
        <f t="shared" si="6"/>
        <v>0</v>
      </c>
      <c r="N12" s="36">
        <f t="shared" si="7"/>
        <v>184.6724018182</v>
      </c>
    </row>
    <row r="13" spans="1:14" s="46" customFormat="1" x14ac:dyDescent="0.25">
      <c r="B13" s="48" t="s">
        <v>99</v>
      </c>
      <c r="C13" s="8">
        <v>2021</v>
      </c>
      <c r="D13" s="37">
        <v>5</v>
      </c>
      <c r="E13" s="31">
        <f>Data!G13</f>
        <v>2033.0384999999997</v>
      </c>
      <c r="F13" s="51">
        <f t="shared" si="0"/>
        <v>2000</v>
      </c>
      <c r="G13" s="51">
        <f t="shared" si="2"/>
        <v>33.038499999999658</v>
      </c>
      <c r="H13" s="31">
        <f>-Data!H13</f>
        <v>743.13710000000003</v>
      </c>
      <c r="I13" s="36">
        <f>+SUM(F13*INDEX(Inputs!$D$24:$D$35,MATCH($D13,Inputs!$B$24:$B$35,0)),G13*INDEX(Inputs!$E$24:$E$35,MATCH($D13,Inputs!$B$24:$B$35,0)),H13*Inputs!$D$21)</f>
        <v>162.84615579499999</v>
      </c>
      <c r="J13" s="36">
        <f t="shared" si="3"/>
        <v>0</v>
      </c>
      <c r="K13" s="36">
        <f t="shared" si="4"/>
        <v>0</v>
      </c>
      <c r="L13" s="36">
        <f t="shared" si="5"/>
        <v>0</v>
      </c>
      <c r="M13" s="36">
        <f t="shared" si="6"/>
        <v>0</v>
      </c>
      <c r="N13" s="36">
        <f t="shared" si="7"/>
        <v>162.84615579499999</v>
      </c>
    </row>
    <row r="14" spans="1:14" s="46" customFormat="1" x14ac:dyDescent="0.25">
      <c r="B14" s="48" t="s">
        <v>99</v>
      </c>
      <c r="C14" s="8">
        <v>2021</v>
      </c>
      <c r="D14" s="37">
        <v>6</v>
      </c>
      <c r="E14" s="31">
        <f>Data!G14</f>
        <v>4067.0059999999999</v>
      </c>
      <c r="F14" s="51">
        <f t="shared" si="0"/>
        <v>2000</v>
      </c>
      <c r="G14" s="51">
        <f t="shared" si="2"/>
        <v>2067.0059999999999</v>
      </c>
      <c r="H14" s="31">
        <f>-Data!H14</f>
        <v>262.5335</v>
      </c>
      <c r="I14" s="36">
        <f>+SUM(F14*INDEX(Inputs!$D$24:$D$35,MATCH($D14,Inputs!$B$24:$B$35,0)),G14*INDEX(Inputs!$E$24:$E$35,MATCH($D14,Inputs!$B$24:$B$35,0)),H14*Inputs!$D$21)</f>
        <v>301.26987266099997</v>
      </c>
      <c r="J14" s="36">
        <f t="shared" si="3"/>
        <v>0</v>
      </c>
      <c r="K14" s="36">
        <f t="shared" si="4"/>
        <v>0</v>
      </c>
      <c r="L14" s="36">
        <f t="shared" si="5"/>
        <v>0</v>
      </c>
      <c r="M14" s="36">
        <f t="shared" si="6"/>
        <v>0</v>
      </c>
      <c r="N14" s="36">
        <f t="shared" si="7"/>
        <v>301.26987266099997</v>
      </c>
    </row>
    <row r="15" spans="1:14" s="46" customFormat="1" x14ac:dyDescent="0.25">
      <c r="B15" s="48" t="s">
        <v>99</v>
      </c>
      <c r="C15" s="8">
        <v>2021</v>
      </c>
      <c r="D15" s="37">
        <v>7</v>
      </c>
      <c r="E15" s="31">
        <f>Data!G15</f>
        <v>4925.1737999999996</v>
      </c>
      <c r="F15" s="51">
        <f t="shared" si="0"/>
        <v>2000</v>
      </c>
      <c r="G15" s="51">
        <f t="shared" si="2"/>
        <v>2925.1737999999996</v>
      </c>
      <c r="H15" s="31">
        <f>-Data!H15</f>
        <v>6.5331000000000001</v>
      </c>
      <c r="I15" s="36">
        <f>+SUM(F15*INDEX(Inputs!$D$24:$D$35,MATCH($D15,Inputs!$B$24:$B$35,0)),G15*INDEX(Inputs!$E$24:$E$35,MATCH($D15,Inputs!$B$24:$B$35,0)),H15*Inputs!$D$21)</f>
        <v>352.75575032979992</v>
      </c>
      <c r="J15" s="36">
        <f t="shared" si="3"/>
        <v>0</v>
      </c>
      <c r="K15" s="36">
        <f t="shared" si="4"/>
        <v>0</v>
      </c>
      <c r="L15" s="36">
        <f t="shared" si="5"/>
        <v>0</v>
      </c>
      <c r="M15" s="36">
        <f t="shared" si="6"/>
        <v>0</v>
      </c>
      <c r="N15" s="36">
        <f t="shared" si="7"/>
        <v>352.75575032979992</v>
      </c>
    </row>
    <row r="16" spans="1:14" s="46" customFormat="1" x14ac:dyDescent="0.25">
      <c r="B16" s="48" t="s">
        <v>99</v>
      </c>
      <c r="C16" s="8">
        <v>2021</v>
      </c>
      <c r="D16" s="37">
        <v>8</v>
      </c>
      <c r="E16" s="31">
        <f>Data!G16</f>
        <v>4546.1466</v>
      </c>
      <c r="F16" s="51">
        <f t="shared" si="0"/>
        <v>2000</v>
      </c>
      <c r="G16" s="51">
        <f t="shared" si="2"/>
        <v>2546.1466</v>
      </c>
      <c r="H16" s="31">
        <f>-Data!H16</f>
        <v>45.977600000000002</v>
      </c>
      <c r="I16" s="36">
        <f>+SUM(F16*INDEX(Inputs!$D$24:$D$35,MATCH($D16,Inputs!$B$24:$B$35,0)),G16*INDEX(Inputs!$E$24:$E$35,MATCH($D16,Inputs!$B$24:$B$35,0)),H16*Inputs!$D$21)</f>
        <v>332.79966470959999</v>
      </c>
      <c r="J16" s="36">
        <f t="shared" si="3"/>
        <v>0</v>
      </c>
      <c r="K16" s="36">
        <f t="shared" si="4"/>
        <v>0</v>
      </c>
      <c r="L16" s="36">
        <f t="shared" si="5"/>
        <v>0</v>
      </c>
      <c r="M16" s="36">
        <f t="shared" si="6"/>
        <v>0</v>
      </c>
      <c r="N16" s="36">
        <f t="shared" si="7"/>
        <v>332.79966470959999</v>
      </c>
    </row>
    <row r="17" spans="2:14" s="46" customFormat="1" x14ac:dyDescent="0.25">
      <c r="B17" s="48" t="s">
        <v>99</v>
      </c>
      <c r="C17" s="8">
        <v>2021</v>
      </c>
      <c r="D17" s="37">
        <v>9</v>
      </c>
      <c r="E17" s="31">
        <f>Data!G17</f>
        <v>3223.9998999999998</v>
      </c>
      <c r="F17" s="51">
        <f t="shared" si="0"/>
        <v>2000</v>
      </c>
      <c r="G17" s="51">
        <f t="shared" si="2"/>
        <v>1223.9998999999998</v>
      </c>
      <c r="H17" s="31">
        <f>-Data!H17</f>
        <v>503.6848</v>
      </c>
      <c r="I17" s="36">
        <f>+SUM(F17*INDEX(Inputs!$D$24:$D$35,MATCH($D17,Inputs!$B$24:$B$35,0)),G17*INDEX(Inputs!$E$24:$E$35,MATCH($D17,Inputs!$B$24:$B$35,0)),H17*Inputs!$D$21)</f>
        <v>224.53557729240001</v>
      </c>
      <c r="J17" s="36">
        <f t="shared" si="3"/>
        <v>0</v>
      </c>
      <c r="K17" s="36">
        <f t="shared" si="4"/>
        <v>0</v>
      </c>
      <c r="L17" s="36">
        <f t="shared" si="5"/>
        <v>0</v>
      </c>
      <c r="M17" s="36">
        <f t="shared" si="6"/>
        <v>0</v>
      </c>
      <c r="N17" s="36">
        <f t="shared" si="7"/>
        <v>224.53557729240001</v>
      </c>
    </row>
    <row r="18" spans="2:14" s="46" customFormat="1" x14ac:dyDescent="0.25">
      <c r="B18" s="48" t="s">
        <v>99</v>
      </c>
      <c r="C18" s="8">
        <v>2021</v>
      </c>
      <c r="D18" s="37">
        <v>10</v>
      </c>
      <c r="E18" s="31">
        <f>Data!G18</f>
        <v>3042.1360999999997</v>
      </c>
      <c r="F18" s="51">
        <f t="shared" si="0"/>
        <v>2000</v>
      </c>
      <c r="G18" s="51">
        <f t="shared" si="2"/>
        <v>1042.1360999999997</v>
      </c>
      <c r="H18" s="31">
        <f>-Data!H18</f>
        <v>758.31809999999996</v>
      </c>
      <c r="I18" s="36">
        <f>+SUM(F18*INDEX(Inputs!$D$24:$D$35,MATCH($D18,Inputs!$B$24:$B$35,0)),G18*INDEX(Inputs!$E$24:$E$35,MATCH($D18,Inputs!$B$24:$B$35,0)),H18*Inputs!$D$21)</f>
        <v>206.87023971459999</v>
      </c>
      <c r="J18" s="36">
        <f t="shared" si="3"/>
        <v>0</v>
      </c>
      <c r="K18" s="36">
        <f t="shared" si="4"/>
        <v>0</v>
      </c>
      <c r="L18" s="36">
        <f t="shared" si="5"/>
        <v>0</v>
      </c>
      <c r="M18" s="36">
        <f t="shared" si="6"/>
        <v>0</v>
      </c>
      <c r="N18" s="36">
        <f t="shared" si="7"/>
        <v>206.87023971459999</v>
      </c>
    </row>
    <row r="19" spans="2:14" s="46" customFormat="1" x14ac:dyDescent="0.25">
      <c r="B19" s="48" t="s">
        <v>99</v>
      </c>
      <c r="C19" s="8">
        <v>2021</v>
      </c>
      <c r="D19" s="37">
        <v>11</v>
      </c>
      <c r="E19" s="31">
        <f>Data!G19</f>
        <v>3902.8825999999995</v>
      </c>
      <c r="F19" s="51">
        <f t="shared" si="0"/>
        <v>2000</v>
      </c>
      <c r="G19" s="51">
        <f t="shared" si="2"/>
        <v>1902.8825999999995</v>
      </c>
      <c r="H19" s="31">
        <f>-Data!H19</f>
        <v>562.46289999999999</v>
      </c>
      <c r="I19" s="36">
        <f>+SUM(F19*INDEX(Inputs!$D$24:$D$35,MATCH($D19,Inputs!$B$24:$B$35,0)),G19*INDEX(Inputs!$E$24:$E$35,MATCH($D19,Inputs!$B$24:$B$35,0)),H19*Inputs!$D$21)</f>
        <v>252.31707714060002</v>
      </c>
      <c r="J19" s="36">
        <f t="shared" si="3"/>
        <v>0</v>
      </c>
      <c r="K19" s="36">
        <f t="shared" si="4"/>
        <v>0</v>
      </c>
      <c r="L19" s="36">
        <f t="shared" si="5"/>
        <v>0</v>
      </c>
      <c r="M19" s="36">
        <f t="shared" si="6"/>
        <v>0</v>
      </c>
      <c r="N19" s="36">
        <f t="shared" si="7"/>
        <v>252.31707714060002</v>
      </c>
    </row>
    <row r="20" spans="2:14" s="46" customFormat="1" x14ac:dyDescent="0.25">
      <c r="B20" s="48" t="s">
        <v>99</v>
      </c>
      <c r="C20" s="8">
        <v>2021</v>
      </c>
      <c r="D20" s="37">
        <v>12</v>
      </c>
      <c r="E20" s="31">
        <f>Data!G20</f>
        <v>5059.4615000000003</v>
      </c>
      <c r="F20" s="51">
        <f t="shared" si="0"/>
        <v>2000</v>
      </c>
      <c r="G20" s="51">
        <f t="shared" si="2"/>
        <v>3059.4615000000003</v>
      </c>
      <c r="H20" s="31">
        <f>-Data!H20</f>
        <v>249.73320000000001</v>
      </c>
      <c r="I20" s="36">
        <f>+SUM(F20*INDEX(Inputs!$D$24:$D$35,MATCH($D20,Inputs!$B$24:$B$35,0)),G20*INDEX(Inputs!$E$24:$E$35,MATCH($D20,Inputs!$B$24:$B$35,0)),H20*Inputs!$D$21)</f>
        <v>315.25754816199998</v>
      </c>
      <c r="J20" s="36">
        <f t="shared" si="3"/>
        <v>0</v>
      </c>
      <c r="K20" s="36">
        <f t="shared" si="4"/>
        <v>0</v>
      </c>
      <c r="L20" s="36">
        <f t="shared" si="5"/>
        <v>0</v>
      </c>
      <c r="M20" s="36">
        <f t="shared" si="6"/>
        <v>0</v>
      </c>
      <c r="N20" s="36">
        <f t="shared" si="7"/>
        <v>315.25754816199998</v>
      </c>
    </row>
    <row r="21" spans="2:14" s="46" customFormat="1" x14ac:dyDescent="0.25">
      <c r="B21" s="48" t="s">
        <v>100</v>
      </c>
      <c r="C21" s="8">
        <v>2021</v>
      </c>
      <c r="D21" s="37">
        <v>1</v>
      </c>
      <c r="E21" s="31">
        <f>Data!G21</f>
        <v>7910.8672999999999</v>
      </c>
      <c r="F21" s="51">
        <f t="shared" si="0"/>
        <v>2000</v>
      </c>
      <c r="G21" s="51">
        <f t="shared" si="2"/>
        <v>5910.8672999999999</v>
      </c>
      <c r="H21" s="31">
        <f>-Data!H21</f>
        <v>157.05629999999999</v>
      </c>
      <c r="I21" s="36">
        <f>+SUM(F21*INDEX(Inputs!$D$24:$D$35,MATCH($D21,Inputs!$B$24:$B$35,0)),G21*INDEX(Inputs!$E$24:$E$35,MATCH($D21,Inputs!$B$24:$B$35,0)),H21*Inputs!$D$21)</f>
        <v>444.78239248780005</v>
      </c>
      <c r="J21" s="36">
        <f t="shared" si="3"/>
        <v>0</v>
      </c>
      <c r="K21" s="36">
        <f t="shared" si="4"/>
        <v>0</v>
      </c>
      <c r="L21" s="36">
        <f t="shared" si="5"/>
        <v>0</v>
      </c>
      <c r="M21" s="36">
        <f t="shared" si="6"/>
        <v>0</v>
      </c>
      <c r="N21" s="36">
        <f t="shared" si="7"/>
        <v>444.78239248780005</v>
      </c>
    </row>
    <row r="22" spans="2:14" s="46" customFormat="1" x14ac:dyDescent="0.25">
      <c r="B22" s="48" t="s">
        <v>100</v>
      </c>
      <c r="C22" s="8">
        <v>2021</v>
      </c>
      <c r="D22" s="37">
        <v>2</v>
      </c>
      <c r="E22" s="31">
        <f>Data!G22</f>
        <v>6017.5104000000001</v>
      </c>
      <c r="F22" s="51">
        <f t="shared" si="0"/>
        <v>2000</v>
      </c>
      <c r="G22" s="51">
        <f t="shared" si="2"/>
        <v>4017.5104000000001</v>
      </c>
      <c r="H22" s="31">
        <f>-Data!H22</f>
        <v>635.75609999999995</v>
      </c>
      <c r="I22" s="36">
        <f>+SUM(F22*INDEX(Inputs!$D$24:$D$35,MATCH($D22,Inputs!$B$24:$B$35,0)),G22*INDEX(Inputs!$E$24:$E$35,MATCH($D22,Inputs!$B$24:$B$35,0)),H22*Inputs!$D$21)</f>
        <v>343.00395149740001</v>
      </c>
      <c r="J22" s="36">
        <f t="shared" si="3"/>
        <v>0</v>
      </c>
      <c r="K22" s="36">
        <f t="shared" si="4"/>
        <v>0</v>
      </c>
      <c r="L22" s="36">
        <f t="shared" si="5"/>
        <v>0</v>
      </c>
      <c r="M22" s="36">
        <f t="shared" si="6"/>
        <v>0</v>
      </c>
      <c r="N22" s="36">
        <f t="shared" si="7"/>
        <v>343.00395149740001</v>
      </c>
    </row>
    <row r="23" spans="2:14" s="46" customFormat="1" x14ac:dyDescent="0.25">
      <c r="B23" s="48" t="s">
        <v>100</v>
      </c>
      <c r="C23" s="8">
        <v>2021</v>
      </c>
      <c r="D23" s="37">
        <v>3</v>
      </c>
      <c r="E23" s="31">
        <f>Data!G23</f>
        <v>5112.146999999999</v>
      </c>
      <c r="F23" s="51">
        <f t="shared" si="0"/>
        <v>2000</v>
      </c>
      <c r="G23" s="51">
        <f t="shared" si="2"/>
        <v>3112.146999999999</v>
      </c>
      <c r="H23" s="31">
        <f>-Data!H23</f>
        <v>2498.9564</v>
      </c>
      <c r="I23" s="36">
        <f>+SUM(F23*INDEX(Inputs!$D$24:$D$35,MATCH($D23,Inputs!$B$24:$B$35,0)),G23*INDEX(Inputs!$E$24:$E$35,MATCH($D23,Inputs!$B$24:$B$35,0)),H23*Inputs!$D$21)</f>
        <v>232.54290732799996</v>
      </c>
      <c r="J23" s="36">
        <f t="shared" si="3"/>
        <v>0</v>
      </c>
      <c r="K23" s="36">
        <f t="shared" si="4"/>
        <v>0</v>
      </c>
      <c r="L23" s="36">
        <f t="shared" si="5"/>
        <v>0</v>
      </c>
      <c r="M23" s="36">
        <f t="shared" si="6"/>
        <v>0</v>
      </c>
      <c r="N23" s="36">
        <f t="shared" si="7"/>
        <v>232.54290732799996</v>
      </c>
    </row>
    <row r="24" spans="2:14" s="46" customFormat="1" x14ac:dyDescent="0.25">
      <c r="B24" s="48" t="s">
        <v>100</v>
      </c>
      <c r="C24" s="8">
        <v>2021</v>
      </c>
      <c r="D24" s="37">
        <v>4</v>
      </c>
      <c r="E24" s="31">
        <f>Data!G24</f>
        <v>3673.0395999999992</v>
      </c>
      <c r="F24" s="51">
        <f t="shared" si="0"/>
        <v>2000</v>
      </c>
      <c r="G24" s="51">
        <f t="shared" si="2"/>
        <v>1673.0395999999992</v>
      </c>
      <c r="H24" s="31">
        <f>-Data!H24</f>
        <v>3443.8516</v>
      </c>
      <c r="I24" s="36">
        <f>+SUM(F24*INDEX(Inputs!$D$24:$D$35,MATCH($D24,Inputs!$B$24:$B$35,0)),G24*INDEX(Inputs!$E$24:$E$35,MATCH($D24,Inputs!$B$24:$B$35,0)),H24*Inputs!$D$21)</f>
        <v>133.21362916559997</v>
      </c>
      <c r="J24" s="36">
        <f t="shared" si="3"/>
        <v>0</v>
      </c>
      <c r="K24" s="36">
        <f t="shared" si="4"/>
        <v>0</v>
      </c>
      <c r="L24" s="36">
        <f t="shared" si="5"/>
        <v>0</v>
      </c>
      <c r="M24" s="36">
        <f t="shared" si="6"/>
        <v>0</v>
      </c>
      <c r="N24" s="36">
        <f t="shared" si="7"/>
        <v>133.21362916559997</v>
      </c>
    </row>
    <row r="25" spans="2:14" s="46" customFormat="1" x14ac:dyDescent="0.25">
      <c r="B25" s="48" t="s">
        <v>100</v>
      </c>
      <c r="C25" s="8">
        <v>2021</v>
      </c>
      <c r="D25" s="37">
        <v>5</v>
      </c>
      <c r="E25" s="31">
        <f>Data!G25</f>
        <v>990.42619999999999</v>
      </c>
      <c r="F25" s="51">
        <f t="shared" si="0"/>
        <v>990.42619999999999</v>
      </c>
      <c r="G25" s="51">
        <f t="shared" si="2"/>
        <v>0</v>
      </c>
      <c r="H25" s="31">
        <f>-Data!H25</f>
        <v>4523.0562</v>
      </c>
      <c r="I25" s="36">
        <f>+SUM(F25*INDEX(Inputs!$D$24:$D$35,MATCH($D25,Inputs!$B$24:$B$35,0)),G25*INDEX(Inputs!$E$24:$E$35,MATCH($D25,Inputs!$B$24:$B$35,0)),H25*Inputs!$D$21)</f>
        <v>-77.18179588160001</v>
      </c>
      <c r="J25" s="36">
        <f t="shared" si="3"/>
        <v>0</v>
      </c>
      <c r="K25" s="36">
        <f t="shared" si="4"/>
        <v>77.18179588160001</v>
      </c>
      <c r="L25" s="36">
        <f t="shared" si="5"/>
        <v>0</v>
      </c>
      <c r="M25" s="36">
        <f t="shared" si="6"/>
        <v>77.18179588160001</v>
      </c>
      <c r="N25" s="36">
        <f t="shared" si="7"/>
        <v>0</v>
      </c>
    </row>
    <row r="26" spans="2:14" s="46" customFormat="1" x14ac:dyDescent="0.25">
      <c r="B26" s="48" t="s">
        <v>100</v>
      </c>
      <c r="C26" s="8">
        <v>2021</v>
      </c>
      <c r="D26" s="37">
        <v>6</v>
      </c>
      <c r="E26" s="31">
        <f>Data!G26</f>
        <v>76.932199999999995</v>
      </c>
      <c r="F26" s="51">
        <f t="shared" si="0"/>
        <v>76.932199999999995</v>
      </c>
      <c r="G26" s="51">
        <f t="shared" si="2"/>
        <v>0</v>
      </c>
      <c r="H26" s="31">
        <f>-Data!H26</f>
        <v>4858.8343999999997</v>
      </c>
      <c r="I26" s="36">
        <f>+SUM(F26*INDEX(Inputs!$D$24:$D$35,MATCH($D26,Inputs!$B$24:$B$35,0)),G26*INDEX(Inputs!$E$24:$E$35,MATCH($D26,Inputs!$B$24:$B$35,0)),H26*Inputs!$D$21)</f>
        <v>-175.61541461400003</v>
      </c>
      <c r="J26" s="36">
        <f t="shared" si="3"/>
        <v>77.18179588160001</v>
      </c>
      <c r="K26" s="36">
        <f t="shared" si="4"/>
        <v>252.79721049560004</v>
      </c>
      <c r="L26" s="36">
        <f t="shared" si="5"/>
        <v>77.18179588160001</v>
      </c>
      <c r="M26" s="36">
        <f t="shared" si="6"/>
        <v>252.79721049560004</v>
      </c>
      <c r="N26" s="36">
        <f t="shared" si="7"/>
        <v>0</v>
      </c>
    </row>
    <row r="27" spans="2:14" s="46" customFormat="1" x14ac:dyDescent="0.25">
      <c r="B27" s="48" t="s">
        <v>100</v>
      </c>
      <c r="C27" s="8">
        <v>2021</v>
      </c>
      <c r="D27" s="37">
        <v>7</v>
      </c>
      <c r="E27" s="31">
        <f>Data!G27</f>
        <v>202.74209999999999</v>
      </c>
      <c r="F27" s="51">
        <f t="shared" si="0"/>
        <v>202.74209999999999</v>
      </c>
      <c r="G27" s="51">
        <f t="shared" si="2"/>
        <v>0</v>
      </c>
      <c r="H27" s="31">
        <f>-Data!H27</f>
        <v>3942.3546000000001</v>
      </c>
      <c r="I27" s="36">
        <f>+SUM(F27*INDEX(Inputs!$D$24:$D$35,MATCH($D27,Inputs!$B$24:$B$35,0)),G27*INDEX(Inputs!$E$24:$E$35,MATCH($D27,Inputs!$B$24:$B$35,0)),H27*Inputs!$D$21)</f>
        <v>-127.72182140100003</v>
      </c>
      <c r="J27" s="36">
        <f t="shared" si="3"/>
        <v>252.79721049560004</v>
      </c>
      <c r="K27" s="36">
        <f t="shared" si="4"/>
        <v>380.51903189660004</v>
      </c>
      <c r="L27" s="36">
        <f t="shared" si="5"/>
        <v>252.79721049560004</v>
      </c>
      <c r="M27" s="36">
        <f t="shared" si="6"/>
        <v>380.51903189660004</v>
      </c>
      <c r="N27" s="36">
        <f t="shared" si="7"/>
        <v>0</v>
      </c>
    </row>
    <row r="28" spans="2:14" s="46" customFormat="1" x14ac:dyDescent="0.25">
      <c r="B28" s="48" t="s">
        <v>100</v>
      </c>
      <c r="C28" s="8">
        <v>2021</v>
      </c>
      <c r="D28" s="37">
        <v>8</v>
      </c>
      <c r="E28" s="31">
        <f>Data!G28</f>
        <v>149.98309999999975</v>
      </c>
      <c r="F28" s="51">
        <f t="shared" si="0"/>
        <v>149.98309999999975</v>
      </c>
      <c r="G28" s="51">
        <f t="shared" si="2"/>
        <v>0</v>
      </c>
      <c r="H28" s="31">
        <f>-Data!H28</f>
        <v>3801.1496000000002</v>
      </c>
      <c r="I28" s="36">
        <f>+SUM(F28*INDEX(Inputs!$D$24:$D$35,MATCH($D28,Inputs!$B$24:$B$35,0)),G28*INDEX(Inputs!$E$24:$E$35,MATCH($D28,Inputs!$B$24:$B$35,0)),H28*Inputs!$D$21)</f>
        <v>-127.93574510100005</v>
      </c>
      <c r="J28" s="36">
        <f t="shared" si="3"/>
        <v>380.51903189660004</v>
      </c>
      <c r="K28" s="36">
        <f t="shared" si="4"/>
        <v>508.45477699760011</v>
      </c>
      <c r="L28" s="36">
        <f t="shared" si="5"/>
        <v>380.51903189660004</v>
      </c>
      <c r="M28" s="36">
        <f t="shared" si="6"/>
        <v>508.45477699760011</v>
      </c>
      <c r="N28" s="36">
        <f t="shared" si="7"/>
        <v>0</v>
      </c>
    </row>
    <row r="29" spans="2:14" s="46" customFormat="1" x14ac:dyDescent="0.25">
      <c r="B29" s="48" t="s">
        <v>100</v>
      </c>
      <c r="C29" s="8">
        <v>2021</v>
      </c>
      <c r="D29" s="37">
        <v>9</v>
      </c>
      <c r="E29" s="31">
        <f>Data!G29</f>
        <v>480.17549999999977</v>
      </c>
      <c r="F29" s="51">
        <f t="shared" si="0"/>
        <v>480.17549999999977</v>
      </c>
      <c r="G29" s="51">
        <f t="shared" si="2"/>
        <v>0</v>
      </c>
      <c r="H29" s="31">
        <f>-Data!H29</f>
        <v>3747.9376999999999</v>
      </c>
      <c r="I29" s="36">
        <f>+SUM(F29*INDEX(Inputs!$D$24:$D$35,MATCH($D29,Inputs!$B$24:$B$35,0)),G29*INDEX(Inputs!$E$24:$E$35,MATCH($D29,Inputs!$B$24:$B$35,0)),H29*Inputs!$D$21)</f>
        <v>-96.216737216000013</v>
      </c>
      <c r="J29" s="36">
        <f t="shared" si="3"/>
        <v>508.45477699760011</v>
      </c>
      <c r="K29" s="36">
        <f t="shared" si="4"/>
        <v>604.67151421360018</v>
      </c>
      <c r="L29" s="36">
        <f t="shared" si="5"/>
        <v>508.45477699760011</v>
      </c>
      <c r="M29" s="36">
        <f t="shared" si="6"/>
        <v>604.67151421360018</v>
      </c>
      <c r="N29" s="36">
        <f t="shared" si="7"/>
        <v>0</v>
      </c>
    </row>
    <row r="30" spans="2:14" s="46" customFormat="1" x14ac:dyDescent="0.25">
      <c r="B30" s="48" t="s">
        <v>100</v>
      </c>
      <c r="C30" s="8">
        <v>2021</v>
      </c>
      <c r="D30" s="37">
        <v>10</v>
      </c>
      <c r="E30" s="31">
        <f>Data!G30</f>
        <v>2257.4328999999902</v>
      </c>
      <c r="F30" s="51">
        <f t="shared" si="0"/>
        <v>2000</v>
      </c>
      <c r="G30" s="51">
        <f t="shared" si="2"/>
        <v>257.43289999999024</v>
      </c>
      <c r="H30" s="31">
        <f>-Data!H30</f>
        <v>2616.2599999999902</v>
      </c>
      <c r="I30" s="36">
        <f>+SUM(F30*INDEX(Inputs!$D$24:$D$35,MATCH($D30,Inputs!$B$24:$B$35,0)),G30*INDEX(Inputs!$E$24:$E$35,MATCH($D30,Inputs!$B$24:$B$35,0)),H30*Inputs!$D$21)</f>
        <v>101.94071384839995</v>
      </c>
      <c r="J30" s="36">
        <f t="shared" si="3"/>
        <v>604.67151421360018</v>
      </c>
      <c r="K30" s="36">
        <f t="shared" si="4"/>
        <v>502.73080036520025</v>
      </c>
      <c r="L30" s="36">
        <f t="shared" si="5"/>
        <v>604.67151421360018</v>
      </c>
      <c r="M30" s="36">
        <f t="shared" si="6"/>
        <v>502.73080036520025</v>
      </c>
      <c r="N30" s="36">
        <f t="shared" si="7"/>
        <v>0</v>
      </c>
    </row>
    <row r="31" spans="2:14" s="46" customFormat="1" x14ac:dyDescent="0.25">
      <c r="B31" s="48" t="s">
        <v>100</v>
      </c>
      <c r="C31" s="8">
        <v>2021</v>
      </c>
      <c r="D31" s="37">
        <v>11</v>
      </c>
      <c r="E31" s="31">
        <f>Data!G31</f>
        <v>5559.9922999999999</v>
      </c>
      <c r="F31" s="51">
        <f t="shared" si="0"/>
        <v>2000</v>
      </c>
      <c r="G31" s="51">
        <f t="shared" si="2"/>
        <v>3559.9922999999999</v>
      </c>
      <c r="H31" s="31">
        <f>-Data!H31</f>
        <v>1486.4966999999999</v>
      </c>
      <c r="I31" s="36">
        <f>+SUM(F31*INDEX(Inputs!$D$24:$D$35,MATCH($D31,Inputs!$B$24:$B$35,0)),G31*INDEX(Inputs!$E$24:$E$35,MATCH($D31,Inputs!$B$24:$B$35,0)),H31*Inputs!$D$21)</f>
        <v>290.61697946379996</v>
      </c>
      <c r="J31" s="36">
        <f t="shared" si="3"/>
        <v>502.73080036520025</v>
      </c>
      <c r="K31" s="36">
        <f t="shared" si="4"/>
        <v>212.11382090140029</v>
      </c>
      <c r="L31" s="36">
        <f t="shared" si="5"/>
        <v>502.73080036520025</v>
      </c>
      <c r="M31" s="36">
        <f t="shared" si="6"/>
        <v>212.11382090140029</v>
      </c>
      <c r="N31" s="36">
        <f t="shared" si="7"/>
        <v>0</v>
      </c>
    </row>
    <row r="32" spans="2:14" s="46" customFormat="1" x14ac:dyDescent="0.25">
      <c r="B32" s="48" t="s">
        <v>100</v>
      </c>
      <c r="C32" s="8">
        <v>2021</v>
      </c>
      <c r="D32" s="37">
        <v>12</v>
      </c>
      <c r="E32" s="31">
        <f>Data!G32</f>
        <v>8075.6310000000003</v>
      </c>
      <c r="F32" s="51">
        <f t="shared" si="0"/>
        <v>2000</v>
      </c>
      <c r="G32" s="51">
        <f t="shared" si="2"/>
        <v>6075.6310000000003</v>
      </c>
      <c r="H32" s="31">
        <f>-Data!H32</f>
        <v>465.56279999999998</v>
      </c>
      <c r="I32" s="36">
        <f>+SUM(F32*INDEX(Inputs!$D$24:$D$35,MATCH($D32,Inputs!$B$24:$B$35,0)),G32*INDEX(Inputs!$E$24:$E$35,MATCH($D32,Inputs!$B$24:$B$35,0)),H32*Inputs!$D$21)</f>
        <v>440.39965820799995</v>
      </c>
      <c r="J32" s="36">
        <f t="shared" si="3"/>
        <v>212.11382090140029</v>
      </c>
      <c r="K32" s="36">
        <f t="shared" si="4"/>
        <v>0</v>
      </c>
      <c r="L32" s="36">
        <f t="shared" si="5"/>
        <v>212.11382090140029</v>
      </c>
      <c r="M32" s="36">
        <f t="shared" si="6"/>
        <v>0</v>
      </c>
      <c r="N32" s="36">
        <f t="shared" si="7"/>
        <v>228.28583730659966</v>
      </c>
    </row>
    <row r="33" spans="2:14" s="46" customFormat="1" x14ac:dyDescent="0.25">
      <c r="B33" s="48" t="s">
        <v>101</v>
      </c>
      <c r="C33" s="8">
        <v>2021</v>
      </c>
      <c r="D33" s="37">
        <v>1</v>
      </c>
      <c r="E33" s="31">
        <f>Data!G33</f>
        <v>2554.8159000000001</v>
      </c>
      <c r="F33" s="51">
        <f t="shared" si="0"/>
        <v>2000</v>
      </c>
      <c r="G33" s="51">
        <f t="shared" si="2"/>
        <v>554.81590000000006</v>
      </c>
      <c r="H33" s="31">
        <f>-Data!H33</f>
        <v>20.600100000000001</v>
      </c>
      <c r="I33" s="36">
        <f>+SUM(F33*INDEX(Inputs!$D$24:$D$35,MATCH($D33,Inputs!$B$24:$B$35,0)),G33*INDEX(Inputs!$E$24:$E$35,MATCH($D33,Inputs!$B$24:$B$35,0)),H33*Inputs!$D$21)</f>
        <v>213.22575373540002</v>
      </c>
      <c r="J33" s="36">
        <f t="shared" si="3"/>
        <v>0</v>
      </c>
      <c r="K33" s="36">
        <f t="shared" si="4"/>
        <v>0</v>
      </c>
      <c r="L33" s="36">
        <f t="shared" si="5"/>
        <v>0</v>
      </c>
      <c r="M33" s="36">
        <f t="shared" si="6"/>
        <v>0</v>
      </c>
      <c r="N33" s="36">
        <f t="shared" si="7"/>
        <v>213.22575373540002</v>
      </c>
    </row>
    <row r="34" spans="2:14" s="46" customFormat="1" x14ac:dyDescent="0.25">
      <c r="B34" s="48" t="s">
        <v>101</v>
      </c>
      <c r="C34" s="8">
        <v>2021</v>
      </c>
      <c r="D34" s="37">
        <v>2</v>
      </c>
      <c r="E34" s="31">
        <f>Data!G34</f>
        <v>2210.8240000000001</v>
      </c>
      <c r="F34" s="51">
        <f t="shared" si="0"/>
        <v>2000</v>
      </c>
      <c r="G34" s="51">
        <f t="shared" si="2"/>
        <v>210.82400000000007</v>
      </c>
      <c r="H34" s="31">
        <f>-Data!H34</f>
        <v>29.248000000000001</v>
      </c>
      <c r="I34" s="36">
        <f>+SUM(F34*INDEX(Inputs!$D$24:$D$35,MATCH($D34,Inputs!$B$24:$B$35,0)),G34*INDEX(Inputs!$E$24:$E$35,MATCH($D34,Inputs!$B$24:$B$35,0)),H34*Inputs!$D$21)</f>
        <v>197.69571062400001</v>
      </c>
      <c r="J34" s="36">
        <f t="shared" si="3"/>
        <v>0</v>
      </c>
      <c r="K34" s="36">
        <f t="shared" si="4"/>
        <v>0</v>
      </c>
      <c r="L34" s="36">
        <f t="shared" si="5"/>
        <v>0</v>
      </c>
      <c r="M34" s="36">
        <f t="shared" si="6"/>
        <v>0</v>
      </c>
      <c r="N34" s="36">
        <f t="shared" si="7"/>
        <v>197.69571062400001</v>
      </c>
    </row>
    <row r="35" spans="2:14" s="46" customFormat="1" x14ac:dyDescent="0.25">
      <c r="B35" s="48" t="s">
        <v>101</v>
      </c>
      <c r="C35" s="8">
        <v>2021</v>
      </c>
      <c r="D35" s="37">
        <v>3</v>
      </c>
      <c r="E35" s="31">
        <f>Data!G35</f>
        <v>1877.2636999999997</v>
      </c>
      <c r="F35" s="51">
        <f t="shared" si="0"/>
        <v>1877.2636999999997</v>
      </c>
      <c r="G35" s="51">
        <f t="shared" si="2"/>
        <v>0</v>
      </c>
      <c r="H35" s="31">
        <f>-Data!H35</f>
        <v>75.84</v>
      </c>
      <c r="I35" s="36">
        <f>+SUM(F35*INDEX(Inputs!$D$24:$D$35,MATCH($D35,Inputs!$B$24:$B$35,0)),G35*INDEX(Inputs!$E$24:$E$35,MATCH($D35,Inputs!$B$24:$B$35,0)),H35*Inputs!$D$21)</f>
        <v>174.98820706539999</v>
      </c>
      <c r="J35" s="36">
        <f t="shared" si="3"/>
        <v>0</v>
      </c>
      <c r="K35" s="36">
        <f t="shared" si="4"/>
        <v>0</v>
      </c>
      <c r="L35" s="36">
        <f t="shared" si="5"/>
        <v>0</v>
      </c>
      <c r="M35" s="36">
        <f t="shared" si="6"/>
        <v>0</v>
      </c>
      <c r="N35" s="36">
        <f t="shared" si="7"/>
        <v>174.98820706539999</v>
      </c>
    </row>
    <row r="36" spans="2:14" s="46" customFormat="1" x14ac:dyDescent="0.25">
      <c r="B36" s="48" t="s">
        <v>101</v>
      </c>
      <c r="C36" s="8">
        <v>2021</v>
      </c>
      <c r="D36" s="37">
        <v>4</v>
      </c>
      <c r="E36" s="31">
        <f>Data!G36</f>
        <v>1619.1015</v>
      </c>
      <c r="F36" s="51">
        <f t="shared" si="0"/>
        <v>1619.1015</v>
      </c>
      <c r="G36" s="51">
        <f t="shared" si="2"/>
        <v>0</v>
      </c>
      <c r="H36" s="31">
        <f>-Data!H36</f>
        <v>89.589699999999993</v>
      </c>
      <c r="I36" s="36">
        <f>+SUM(F36*INDEX(Inputs!$D$24:$D$35,MATCH($D36,Inputs!$B$24:$B$35,0)),G36*INDEX(Inputs!$E$24:$E$35,MATCH($D36,Inputs!$B$24:$B$35,0)),H36*Inputs!$D$21)</f>
        <v>150.00952775599998</v>
      </c>
      <c r="J36" s="36">
        <f t="shared" si="3"/>
        <v>0</v>
      </c>
      <c r="K36" s="36">
        <f t="shared" si="4"/>
        <v>0</v>
      </c>
      <c r="L36" s="36">
        <f t="shared" si="5"/>
        <v>0</v>
      </c>
      <c r="M36" s="36">
        <f t="shared" si="6"/>
        <v>0</v>
      </c>
      <c r="N36" s="36">
        <f t="shared" si="7"/>
        <v>150.00952775599998</v>
      </c>
    </row>
    <row r="37" spans="2:14" s="46" customFormat="1" x14ac:dyDescent="0.25">
      <c r="B37" s="48" t="s">
        <v>101</v>
      </c>
      <c r="C37" s="8">
        <v>2021</v>
      </c>
      <c r="D37" s="37">
        <v>5</v>
      </c>
      <c r="E37" s="31">
        <f>Data!G37</f>
        <v>1507.08</v>
      </c>
      <c r="F37" s="51">
        <f t="shared" si="0"/>
        <v>1507.08</v>
      </c>
      <c r="G37" s="51">
        <f t="shared" si="2"/>
        <v>0</v>
      </c>
      <c r="H37" s="31">
        <f>-Data!H37</f>
        <v>125.5121</v>
      </c>
      <c r="I37" s="36">
        <f>+SUM(F37*INDEX(Inputs!$D$24:$D$35,MATCH($D37,Inputs!$B$24:$B$35,0)),G37*INDEX(Inputs!$E$24:$E$35,MATCH($D37,Inputs!$B$24:$B$35,0)),H37*Inputs!$D$21)</f>
        <v>138.03816085899999</v>
      </c>
      <c r="J37" s="36">
        <f t="shared" si="3"/>
        <v>0</v>
      </c>
      <c r="K37" s="36">
        <f t="shared" si="4"/>
        <v>0</v>
      </c>
      <c r="L37" s="36">
        <f t="shared" si="5"/>
        <v>0</v>
      </c>
      <c r="M37" s="36">
        <f t="shared" si="6"/>
        <v>0</v>
      </c>
      <c r="N37" s="36">
        <f t="shared" si="7"/>
        <v>138.03816085899999</v>
      </c>
    </row>
    <row r="38" spans="2:14" s="46" customFormat="1" x14ac:dyDescent="0.25">
      <c r="B38" s="48" t="s">
        <v>101</v>
      </c>
      <c r="C38" s="8">
        <v>2021</v>
      </c>
      <c r="D38" s="37">
        <v>6</v>
      </c>
      <c r="E38" s="31">
        <f>Data!G38</f>
        <v>2015.68</v>
      </c>
      <c r="F38" s="51">
        <f t="shared" si="0"/>
        <v>2000</v>
      </c>
      <c r="G38" s="51">
        <f t="shared" si="2"/>
        <v>15.680000000000064</v>
      </c>
      <c r="H38" s="31">
        <f>-Data!H38</f>
        <v>131.93610000000001</v>
      </c>
      <c r="I38" s="36">
        <f>+SUM(F38*INDEX(Inputs!$D$24:$D$35,MATCH($D38,Inputs!$B$24:$B$35,0)),G38*INDEX(Inputs!$E$24:$E$35,MATCH($D38,Inputs!$B$24:$B$35,0)),H38*Inputs!$D$21)</f>
        <v>206.27536293899999</v>
      </c>
      <c r="J38" s="36">
        <f t="shared" si="3"/>
        <v>0</v>
      </c>
      <c r="K38" s="36">
        <f t="shared" si="4"/>
        <v>0</v>
      </c>
      <c r="L38" s="36">
        <f t="shared" si="5"/>
        <v>0</v>
      </c>
      <c r="M38" s="36">
        <f t="shared" si="6"/>
        <v>0</v>
      </c>
      <c r="N38" s="36">
        <f t="shared" si="7"/>
        <v>206.27536293899999</v>
      </c>
    </row>
    <row r="39" spans="2:14" s="46" customFormat="1" x14ac:dyDescent="0.25">
      <c r="B39" s="48" t="s">
        <v>101</v>
      </c>
      <c r="C39" s="8">
        <v>2021</v>
      </c>
      <c r="D39" s="37">
        <v>7</v>
      </c>
      <c r="E39" s="31">
        <f>Data!G39</f>
        <v>2547.9360000000001</v>
      </c>
      <c r="F39" s="51">
        <f t="shared" si="0"/>
        <v>2000</v>
      </c>
      <c r="G39" s="51">
        <f t="shared" si="2"/>
        <v>547.93600000000015</v>
      </c>
      <c r="H39" s="31">
        <f>-Data!H39</f>
        <v>69.632000000000005</v>
      </c>
      <c r="I39" s="36">
        <f>+SUM(F39*INDEX(Inputs!$D$24:$D$35,MATCH($D39,Inputs!$B$24:$B$35,0)),G39*INDEX(Inputs!$E$24:$E$35,MATCH($D39,Inputs!$B$24:$B$35,0)),H39*Inputs!$D$21)</f>
        <v>234.56046425600002</v>
      </c>
      <c r="J39" s="36">
        <f t="shared" si="3"/>
        <v>0</v>
      </c>
      <c r="K39" s="36">
        <f t="shared" si="4"/>
        <v>0</v>
      </c>
      <c r="L39" s="36">
        <f t="shared" si="5"/>
        <v>0</v>
      </c>
      <c r="M39" s="36">
        <f t="shared" si="6"/>
        <v>0</v>
      </c>
      <c r="N39" s="36">
        <f t="shared" si="7"/>
        <v>234.56046425600002</v>
      </c>
    </row>
    <row r="40" spans="2:14" s="46" customFormat="1" x14ac:dyDescent="0.25">
      <c r="B40" s="48" t="s">
        <v>101</v>
      </c>
      <c r="C40" s="8">
        <v>2021</v>
      </c>
      <c r="D40" s="37">
        <v>8</v>
      </c>
      <c r="E40" s="31">
        <f>Data!G40</f>
        <v>2140.4480999999996</v>
      </c>
      <c r="F40" s="51">
        <f t="shared" si="0"/>
        <v>2000</v>
      </c>
      <c r="G40" s="51">
        <f t="shared" si="2"/>
        <v>140.44809999999961</v>
      </c>
      <c r="H40" s="31">
        <f>-Data!H40</f>
        <v>92.320099999999996</v>
      </c>
      <c r="I40" s="36">
        <f>+SUM(F40*INDEX(Inputs!$D$24:$D$35,MATCH($D40,Inputs!$B$24:$B$35,0)),G40*INDEX(Inputs!$E$24:$E$35,MATCH($D40,Inputs!$B$24:$B$35,0)),H40*Inputs!$D$21)</f>
        <v>213.85144665859997</v>
      </c>
      <c r="J40" s="36">
        <f t="shared" si="3"/>
        <v>0</v>
      </c>
      <c r="K40" s="36">
        <f t="shared" si="4"/>
        <v>0</v>
      </c>
      <c r="L40" s="36">
        <f t="shared" si="5"/>
        <v>0</v>
      </c>
      <c r="M40" s="36">
        <f t="shared" si="6"/>
        <v>0</v>
      </c>
      <c r="N40" s="36">
        <f t="shared" si="7"/>
        <v>213.85144665859997</v>
      </c>
    </row>
    <row r="41" spans="2:14" s="46" customFormat="1" x14ac:dyDescent="0.25">
      <c r="B41" s="48" t="s">
        <v>101</v>
      </c>
      <c r="C41" s="8">
        <v>2021</v>
      </c>
      <c r="D41" s="37">
        <v>9</v>
      </c>
      <c r="E41" s="31">
        <f>Data!G41</f>
        <v>1614.5519999999999</v>
      </c>
      <c r="F41" s="51">
        <f t="shared" si="0"/>
        <v>1614.5519999999999</v>
      </c>
      <c r="G41" s="51">
        <f t="shared" si="2"/>
        <v>0</v>
      </c>
      <c r="H41" s="31">
        <f>-Data!H41</f>
        <v>87.103999999999999</v>
      </c>
      <c r="I41" s="36">
        <f>+SUM(F41*INDEX(Inputs!$D$24:$D$35,MATCH($D41,Inputs!$B$24:$B$35,0)),G41*INDEX(Inputs!$E$24:$E$35,MATCH($D41,Inputs!$B$24:$B$35,0)),H41*Inputs!$D$21)</f>
        <v>149.672483344</v>
      </c>
      <c r="J41" s="36">
        <f t="shared" si="3"/>
        <v>0</v>
      </c>
      <c r="K41" s="36">
        <f t="shared" si="4"/>
        <v>0</v>
      </c>
      <c r="L41" s="36">
        <f t="shared" si="5"/>
        <v>0</v>
      </c>
      <c r="M41" s="36">
        <f t="shared" si="6"/>
        <v>0</v>
      </c>
      <c r="N41" s="36">
        <f t="shared" si="7"/>
        <v>149.672483344</v>
      </c>
    </row>
    <row r="42" spans="2:14" s="46" customFormat="1" x14ac:dyDescent="0.25">
      <c r="B42" s="48" t="s">
        <v>101</v>
      </c>
      <c r="C42" s="8">
        <v>2021</v>
      </c>
      <c r="D42" s="37">
        <v>10</v>
      </c>
      <c r="E42" s="31">
        <f>Data!G42</f>
        <v>1757.5891000000001</v>
      </c>
      <c r="F42" s="51">
        <f t="shared" si="0"/>
        <v>1757.5891000000001</v>
      </c>
      <c r="G42" s="51">
        <f t="shared" si="2"/>
        <v>0</v>
      </c>
      <c r="H42" s="31">
        <f>-Data!H42</f>
        <v>71.850099999999998</v>
      </c>
      <c r="I42" s="36">
        <f>+SUM(F42*INDEX(Inputs!$D$24:$D$35,MATCH($D42,Inputs!$B$24:$B$35,0)),G42*INDEX(Inputs!$E$24:$E$35,MATCH($D42,Inputs!$B$24:$B$35,0)),H42*Inputs!$D$21)</f>
        <v>163.80085423120002</v>
      </c>
      <c r="J42" s="36">
        <f t="shared" si="3"/>
        <v>0</v>
      </c>
      <c r="K42" s="36">
        <f t="shared" si="4"/>
        <v>0</v>
      </c>
      <c r="L42" s="36">
        <f t="shared" si="5"/>
        <v>0</v>
      </c>
      <c r="M42" s="36">
        <f t="shared" si="6"/>
        <v>0</v>
      </c>
      <c r="N42" s="36">
        <f t="shared" si="7"/>
        <v>163.80085423120002</v>
      </c>
    </row>
    <row r="43" spans="2:14" s="46" customFormat="1" x14ac:dyDescent="0.25">
      <c r="B43" s="48" t="s">
        <v>101</v>
      </c>
      <c r="C43" s="8">
        <v>2021</v>
      </c>
      <c r="D43" s="37">
        <v>11</v>
      </c>
      <c r="E43" s="31">
        <f>Data!G43</f>
        <v>2034.9450000000002</v>
      </c>
      <c r="F43" s="51">
        <f t="shared" si="0"/>
        <v>2000</v>
      </c>
      <c r="G43" s="51">
        <f t="shared" si="2"/>
        <v>34.945000000000164</v>
      </c>
      <c r="H43" s="31">
        <f>-Data!H43</f>
        <v>27.327999999999999</v>
      </c>
      <c r="I43" s="36">
        <f>+SUM(F43*INDEX(Inputs!$D$24:$D$35,MATCH($D43,Inputs!$B$24:$B$35,0)),G43*INDEX(Inputs!$E$24:$E$35,MATCH($D43,Inputs!$B$24:$B$35,0)),H43*Inputs!$D$21)</f>
        <v>189.99515754000001</v>
      </c>
      <c r="J43" s="36">
        <f t="shared" si="3"/>
        <v>0</v>
      </c>
      <c r="K43" s="36">
        <f t="shared" si="4"/>
        <v>0</v>
      </c>
      <c r="L43" s="36">
        <f t="shared" si="5"/>
        <v>0</v>
      </c>
      <c r="M43" s="36">
        <f t="shared" si="6"/>
        <v>0</v>
      </c>
      <c r="N43" s="36">
        <f t="shared" si="7"/>
        <v>189.99515754000001</v>
      </c>
    </row>
    <row r="44" spans="2:14" s="46" customFormat="1" x14ac:dyDescent="0.25">
      <c r="B44" s="48" t="s">
        <v>101</v>
      </c>
      <c r="C44" s="8">
        <v>2021</v>
      </c>
      <c r="D44" s="37">
        <v>12</v>
      </c>
      <c r="E44" s="31">
        <f>Data!G44</f>
        <v>2353.2929999999997</v>
      </c>
      <c r="F44" s="51">
        <f t="shared" si="0"/>
        <v>2000</v>
      </c>
      <c r="G44" s="51">
        <f t="shared" si="2"/>
        <v>353.29299999999967</v>
      </c>
      <c r="H44" s="31">
        <f>-Data!H44</f>
        <v>16.96</v>
      </c>
      <c r="I44" s="36">
        <f>+SUM(F44*INDEX(Inputs!$D$24:$D$35,MATCH($D44,Inputs!$B$24:$B$35,0)),G44*INDEX(Inputs!$E$24:$E$35,MATCH($D44,Inputs!$B$24:$B$35,0)),H44*Inputs!$D$21)</f>
        <v>204.45687982800001</v>
      </c>
      <c r="J44" s="36">
        <f t="shared" si="3"/>
        <v>0</v>
      </c>
      <c r="K44" s="36">
        <f t="shared" si="4"/>
        <v>0</v>
      </c>
      <c r="L44" s="36">
        <f t="shared" si="5"/>
        <v>0</v>
      </c>
      <c r="M44" s="36">
        <f t="shared" si="6"/>
        <v>0</v>
      </c>
      <c r="N44" s="36">
        <f t="shared" si="7"/>
        <v>204.45687982800001</v>
      </c>
    </row>
    <row r="45" spans="2:14" s="46" customFormat="1" x14ac:dyDescent="0.25">
      <c r="B45" s="48" t="s">
        <v>102</v>
      </c>
      <c r="C45" s="8">
        <v>2021</v>
      </c>
      <c r="D45" s="37">
        <v>1</v>
      </c>
      <c r="E45" s="31">
        <f>Data!G45</f>
        <v>2120.9746</v>
      </c>
      <c r="F45" s="51">
        <f t="shared" si="0"/>
        <v>2000</v>
      </c>
      <c r="G45" s="51">
        <f t="shared" si="2"/>
        <v>120.97460000000001</v>
      </c>
      <c r="H45" s="31">
        <f>-Data!H45</f>
        <v>460.01960000000003</v>
      </c>
      <c r="I45" s="36">
        <f>+SUM(F45*INDEX(Inputs!$D$24:$D$35,MATCH($D45,Inputs!$B$24:$B$35,0)),G45*INDEX(Inputs!$E$24:$E$35,MATCH($D45,Inputs!$B$24:$B$35,0)),H45*Inputs!$D$21)</f>
        <v>177.4372523456</v>
      </c>
      <c r="J45" s="36">
        <f t="shared" si="3"/>
        <v>0</v>
      </c>
      <c r="K45" s="36">
        <f t="shared" si="4"/>
        <v>0</v>
      </c>
      <c r="L45" s="36">
        <f t="shared" si="5"/>
        <v>0</v>
      </c>
      <c r="M45" s="36">
        <f t="shared" si="6"/>
        <v>0</v>
      </c>
      <c r="N45" s="36">
        <f t="shared" si="7"/>
        <v>177.4372523456</v>
      </c>
    </row>
    <row r="46" spans="2:14" s="46" customFormat="1" x14ac:dyDescent="0.25">
      <c r="B46" s="48" t="s">
        <v>102</v>
      </c>
      <c r="C46" s="8">
        <v>2021</v>
      </c>
      <c r="D46" s="37">
        <v>2</v>
      </c>
      <c r="E46" s="31">
        <f>Data!G46</f>
        <v>2159.7982000000002</v>
      </c>
      <c r="F46" s="51">
        <f t="shared" si="0"/>
        <v>2000</v>
      </c>
      <c r="G46" s="51">
        <f t="shared" si="2"/>
        <v>159.79820000000018</v>
      </c>
      <c r="H46" s="31">
        <f>-Data!H46</f>
        <v>570.14279999999997</v>
      </c>
      <c r="I46" s="36">
        <f>+SUM(F46*INDEX(Inputs!$D$24:$D$35,MATCH($D46,Inputs!$B$24:$B$35,0)),G46*INDEX(Inputs!$E$24:$E$35,MATCH($D46,Inputs!$B$24:$B$35,0)),H46*Inputs!$D$21)</f>
        <v>174.98934197920002</v>
      </c>
      <c r="J46" s="36">
        <f t="shared" si="3"/>
        <v>0</v>
      </c>
      <c r="K46" s="36">
        <f t="shared" si="4"/>
        <v>0</v>
      </c>
      <c r="L46" s="36">
        <f t="shared" si="5"/>
        <v>0</v>
      </c>
      <c r="M46" s="36">
        <f t="shared" si="6"/>
        <v>0</v>
      </c>
      <c r="N46" s="36">
        <f t="shared" si="7"/>
        <v>174.98934197920002</v>
      </c>
    </row>
    <row r="47" spans="2:14" s="46" customFormat="1" x14ac:dyDescent="0.25">
      <c r="B47" s="48" t="s">
        <v>102</v>
      </c>
      <c r="C47" s="8">
        <v>2021</v>
      </c>
      <c r="D47" s="37">
        <v>3</v>
      </c>
      <c r="E47" s="31">
        <f>Data!G47</f>
        <v>1647.7696999999998</v>
      </c>
      <c r="F47" s="51">
        <f t="shared" si="0"/>
        <v>1647.7696999999998</v>
      </c>
      <c r="G47" s="51">
        <f t="shared" si="2"/>
        <v>0</v>
      </c>
      <c r="H47" s="31">
        <f>-Data!H47</f>
        <v>2212.9856</v>
      </c>
      <c r="I47" s="36">
        <f>+SUM(F47*INDEX(Inputs!$D$24:$D$35,MATCH($D47,Inputs!$B$24:$B$35,0)),G47*INDEX(Inputs!$E$24:$E$35,MATCH($D47,Inputs!$B$24:$B$35,0)),H47*Inputs!$D$21)</f>
        <v>72.44001138139997</v>
      </c>
      <c r="J47" s="36">
        <f t="shared" si="3"/>
        <v>0</v>
      </c>
      <c r="K47" s="36">
        <f t="shared" si="4"/>
        <v>0</v>
      </c>
      <c r="L47" s="36">
        <f t="shared" si="5"/>
        <v>0</v>
      </c>
      <c r="M47" s="36">
        <f t="shared" si="6"/>
        <v>0</v>
      </c>
      <c r="N47" s="36">
        <f t="shared" si="7"/>
        <v>72.44001138139997</v>
      </c>
    </row>
    <row r="48" spans="2:14" s="46" customFormat="1" x14ac:dyDescent="0.25">
      <c r="B48" s="48" t="s">
        <v>102</v>
      </c>
      <c r="C48" s="8">
        <v>2021</v>
      </c>
      <c r="D48" s="37">
        <v>4</v>
      </c>
      <c r="E48" s="31">
        <f>Data!G48</f>
        <v>1109.5787</v>
      </c>
      <c r="F48" s="51">
        <f t="shared" si="0"/>
        <v>1109.5787</v>
      </c>
      <c r="G48" s="51">
        <f t="shared" si="2"/>
        <v>0</v>
      </c>
      <c r="H48" s="31">
        <f>-Data!H48</f>
        <v>3151.2575000000002</v>
      </c>
      <c r="I48" s="36">
        <f>+SUM(F48*INDEX(Inputs!$D$24:$D$35,MATCH($D48,Inputs!$B$24:$B$35,0)),G48*INDEX(Inputs!$E$24:$E$35,MATCH($D48,Inputs!$B$24:$B$35,0)),H48*Inputs!$D$21)</f>
        <v>-14.025340879600009</v>
      </c>
      <c r="J48" s="36">
        <f t="shared" si="3"/>
        <v>0</v>
      </c>
      <c r="K48" s="36">
        <f t="shared" si="4"/>
        <v>14.025340879600009</v>
      </c>
      <c r="L48" s="36">
        <f t="shared" si="5"/>
        <v>0</v>
      </c>
      <c r="M48" s="36">
        <f t="shared" si="6"/>
        <v>14.025340879600009</v>
      </c>
      <c r="N48" s="36">
        <f t="shared" si="7"/>
        <v>0</v>
      </c>
    </row>
    <row r="49" spans="2:14" s="46" customFormat="1" x14ac:dyDescent="0.25">
      <c r="B49" s="48" t="s">
        <v>102</v>
      </c>
      <c r="C49" s="8">
        <v>2021</v>
      </c>
      <c r="D49" s="37">
        <v>5</v>
      </c>
      <c r="E49" s="31">
        <f>Data!G49</f>
        <v>789.03380000000004</v>
      </c>
      <c r="F49" s="51">
        <f t="shared" si="0"/>
        <v>789.03380000000004</v>
      </c>
      <c r="G49" s="51">
        <f t="shared" si="2"/>
        <v>0</v>
      </c>
      <c r="H49" s="31">
        <f>-Data!H49</f>
        <v>3921.0189999999998</v>
      </c>
      <c r="I49" s="36">
        <f>+SUM(F49*INDEX(Inputs!$D$24:$D$35,MATCH($D49,Inputs!$B$24:$B$35,0)),G49*INDEX(Inputs!$E$24:$E$35,MATCH($D49,Inputs!$B$24:$B$35,0)),H49*Inputs!$D$21)</f>
        <v>-73.499088110399981</v>
      </c>
      <c r="J49" s="36">
        <f t="shared" si="3"/>
        <v>14.025340879600009</v>
      </c>
      <c r="K49" s="36">
        <f t="shared" si="4"/>
        <v>87.52442898999999</v>
      </c>
      <c r="L49" s="36">
        <f t="shared" si="5"/>
        <v>14.025340879600009</v>
      </c>
      <c r="M49" s="36">
        <f t="shared" si="6"/>
        <v>87.52442898999999</v>
      </c>
      <c r="N49" s="36">
        <f t="shared" si="7"/>
        <v>0</v>
      </c>
    </row>
    <row r="50" spans="2:14" s="46" customFormat="1" x14ac:dyDescent="0.25">
      <c r="B50" s="48" t="s">
        <v>102</v>
      </c>
      <c r="C50" s="8">
        <v>2021</v>
      </c>
      <c r="D50" s="37">
        <v>6</v>
      </c>
      <c r="E50" s="31">
        <f>Data!G50</f>
        <v>701.42769999999996</v>
      </c>
      <c r="F50" s="51">
        <f t="shared" si="0"/>
        <v>701.42769999999996</v>
      </c>
      <c r="G50" s="51">
        <f t="shared" si="2"/>
        <v>0</v>
      </c>
      <c r="H50" s="31">
        <f>-Data!H50</f>
        <v>4465.0173000000004</v>
      </c>
      <c r="I50" s="36">
        <f>+SUM(F50*INDEX(Inputs!$D$24:$D$35,MATCH($D50,Inputs!$B$24:$B$35,0)),G50*INDEX(Inputs!$E$24:$E$35,MATCH($D50,Inputs!$B$24:$B$35,0)),H50*Inputs!$D$21)</f>
        <v>-94.997038688000032</v>
      </c>
      <c r="J50" s="36">
        <f t="shared" si="3"/>
        <v>87.52442898999999</v>
      </c>
      <c r="K50" s="36">
        <f t="shared" si="4"/>
        <v>182.52146767800002</v>
      </c>
      <c r="L50" s="36">
        <f t="shared" si="5"/>
        <v>87.52442898999999</v>
      </c>
      <c r="M50" s="36">
        <f t="shared" si="6"/>
        <v>182.52146767800002</v>
      </c>
      <c r="N50" s="36">
        <f t="shared" si="7"/>
        <v>0</v>
      </c>
    </row>
    <row r="51" spans="2:14" s="46" customFormat="1" x14ac:dyDescent="0.25">
      <c r="B51" s="48" t="s">
        <v>102</v>
      </c>
      <c r="C51" s="8">
        <v>2021</v>
      </c>
      <c r="D51" s="37">
        <v>7</v>
      </c>
      <c r="E51" s="31">
        <f>Data!G51</f>
        <v>721.39679999999998</v>
      </c>
      <c r="F51" s="51">
        <f t="shared" si="0"/>
        <v>721.39679999999998</v>
      </c>
      <c r="G51" s="51">
        <f t="shared" si="2"/>
        <v>0</v>
      </c>
      <c r="H51" s="31">
        <f>-Data!H51</f>
        <v>3581.5798</v>
      </c>
      <c r="I51" s="36">
        <f>+SUM(F51*INDEX(Inputs!$D$24:$D$35,MATCH($D51,Inputs!$B$24:$B$35,0)),G51*INDEX(Inputs!$E$24:$E$35,MATCH($D51,Inputs!$B$24:$B$35,0)),H51*Inputs!$D$21)</f>
        <v>-59.492519038000026</v>
      </c>
      <c r="J51" s="36">
        <f t="shared" si="3"/>
        <v>182.52146767800002</v>
      </c>
      <c r="K51" s="36">
        <f t="shared" si="4"/>
        <v>242.01398671600003</v>
      </c>
      <c r="L51" s="36">
        <f t="shared" si="5"/>
        <v>182.52146767800002</v>
      </c>
      <c r="M51" s="36">
        <f t="shared" si="6"/>
        <v>242.01398671600003</v>
      </c>
      <c r="N51" s="36">
        <f t="shared" si="7"/>
        <v>0</v>
      </c>
    </row>
    <row r="52" spans="2:14" s="46" customFormat="1" x14ac:dyDescent="0.25">
      <c r="B52" s="48" t="s">
        <v>102</v>
      </c>
      <c r="C52" s="8">
        <v>2021</v>
      </c>
      <c r="D52" s="37">
        <v>8</v>
      </c>
      <c r="E52" s="31">
        <f>Data!G52</f>
        <v>851.90180000000021</v>
      </c>
      <c r="F52" s="51">
        <f t="shared" si="0"/>
        <v>851.90180000000021</v>
      </c>
      <c r="G52" s="51">
        <f t="shared" si="2"/>
        <v>0</v>
      </c>
      <c r="H52" s="31">
        <f>-Data!H52</f>
        <v>3174.1576</v>
      </c>
      <c r="I52" s="36">
        <f>+SUM(F52*INDEX(Inputs!$D$24:$D$35,MATCH($D52,Inputs!$B$24:$B$35,0)),G52*INDEX(Inputs!$E$24:$E$35,MATCH($D52,Inputs!$B$24:$B$35,0)),H52*Inputs!$D$21)</f>
        <v>-30.352234405999994</v>
      </c>
      <c r="J52" s="36">
        <f t="shared" si="3"/>
        <v>242.01398671600003</v>
      </c>
      <c r="K52" s="36">
        <f t="shared" si="4"/>
        <v>272.36622112200001</v>
      </c>
      <c r="L52" s="36">
        <f t="shared" si="5"/>
        <v>242.01398671600003</v>
      </c>
      <c r="M52" s="36">
        <f t="shared" si="6"/>
        <v>272.36622112200001</v>
      </c>
      <c r="N52" s="36">
        <f t="shared" si="7"/>
        <v>0</v>
      </c>
    </row>
    <row r="53" spans="2:14" s="46" customFormat="1" x14ac:dyDescent="0.25">
      <c r="B53" s="48" t="s">
        <v>102</v>
      </c>
      <c r="C53" s="8">
        <v>2021</v>
      </c>
      <c r="D53" s="37">
        <v>9</v>
      </c>
      <c r="E53" s="31">
        <f>Data!G53</f>
        <v>934.79629999999997</v>
      </c>
      <c r="F53" s="51">
        <f t="shared" si="0"/>
        <v>934.79629999999997</v>
      </c>
      <c r="G53" s="51">
        <f t="shared" si="2"/>
        <v>0</v>
      </c>
      <c r="H53" s="31">
        <f>-Data!H53</f>
        <v>2416.7671</v>
      </c>
      <c r="I53" s="36">
        <f>+SUM(F53*INDEX(Inputs!$D$24:$D$35,MATCH($D53,Inputs!$B$24:$B$35,0)),G53*INDEX(Inputs!$E$24:$E$35,MATCH($D53,Inputs!$B$24:$B$35,0)),H53*Inputs!$D$21)</f>
        <v>-2.8134929964000008</v>
      </c>
      <c r="J53" s="36">
        <f t="shared" si="3"/>
        <v>272.36622112200001</v>
      </c>
      <c r="K53" s="36">
        <f t="shared" si="4"/>
        <v>275.1797141184</v>
      </c>
      <c r="L53" s="36">
        <f t="shared" si="5"/>
        <v>272.36622112200001</v>
      </c>
      <c r="M53" s="36">
        <f t="shared" si="6"/>
        <v>275.1797141184</v>
      </c>
      <c r="N53" s="36">
        <f t="shared" si="7"/>
        <v>0</v>
      </c>
    </row>
    <row r="54" spans="2:14" s="46" customFormat="1" x14ac:dyDescent="0.25">
      <c r="B54" s="48" t="s">
        <v>102</v>
      </c>
      <c r="C54" s="8">
        <v>2021</v>
      </c>
      <c r="D54" s="37">
        <v>10</v>
      </c>
      <c r="E54" s="31">
        <f>Data!G54</f>
        <v>1332.0435</v>
      </c>
      <c r="F54" s="51">
        <f t="shared" si="0"/>
        <v>1332.0435</v>
      </c>
      <c r="G54" s="51">
        <f t="shared" si="2"/>
        <v>0</v>
      </c>
      <c r="H54" s="31">
        <f>-Data!H54</f>
        <v>1281.126</v>
      </c>
      <c r="I54" s="36">
        <f>+SUM(F54*INDEX(Inputs!$D$24:$D$35,MATCH($D54,Inputs!$B$24:$B$35,0)),G54*INDEX(Inputs!$E$24:$E$35,MATCH($D54,Inputs!$B$24:$B$35,0)),H54*Inputs!$D$21)</f>
        <v>77.761091217000001</v>
      </c>
      <c r="J54" s="36">
        <f t="shared" si="3"/>
        <v>275.1797141184</v>
      </c>
      <c r="K54" s="36">
        <f t="shared" si="4"/>
        <v>197.4186229014</v>
      </c>
      <c r="L54" s="36">
        <f t="shared" si="5"/>
        <v>275.1797141184</v>
      </c>
      <c r="M54" s="36">
        <f t="shared" si="6"/>
        <v>197.4186229014</v>
      </c>
      <c r="N54" s="36">
        <f t="shared" si="7"/>
        <v>0</v>
      </c>
    </row>
    <row r="55" spans="2:14" s="46" customFormat="1" x14ac:dyDescent="0.25">
      <c r="B55" s="48" t="s">
        <v>102</v>
      </c>
      <c r="C55" s="8">
        <v>2021</v>
      </c>
      <c r="D55" s="37">
        <v>11</v>
      </c>
      <c r="E55" s="31">
        <f>Data!G55</f>
        <v>2069.0330000000004</v>
      </c>
      <c r="F55" s="51">
        <f t="shared" si="0"/>
        <v>2000</v>
      </c>
      <c r="G55" s="51">
        <f t="shared" si="2"/>
        <v>69.033000000000357</v>
      </c>
      <c r="H55" s="31">
        <f>-Data!H55</f>
        <v>555.63810000000001</v>
      </c>
      <c r="I55" s="36">
        <f>+SUM(F55*INDEX(Inputs!$D$24:$D$35,MATCH($D55,Inputs!$B$24:$B$35,0)),G55*INDEX(Inputs!$E$24:$E$35,MATCH($D55,Inputs!$B$24:$B$35,0)),H55*Inputs!$D$21)</f>
        <v>171.52630590700005</v>
      </c>
      <c r="J55" s="36">
        <f t="shared" si="3"/>
        <v>197.4186229014</v>
      </c>
      <c r="K55" s="36">
        <f t="shared" si="4"/>
        <v>25.892316994399948</v>
      </c>
      <c r="L55" s="36">
        <f t="shared" si="5"/>
        <v>197.4186229014</v>
      </c>
      <c r="M55" s="36">
        <f t="shared" si="6"/>
        <v>25.892316994399948</v>
      </c>
      <c r="N55" s="36">
        <f t="shared" si="7"/>
        <v>0</v>
      </c>
    </row>
    <row r="56" spans="2:14" s="46" customFormat="1" x14ac:dyDescent="0.25">
      <c r="B56" s="48" t="s">
        <v>102</v>
      </c>
      <c r="C56" s="8">
        <v>2021</v>
      </c>
      <c r="D56" s="37">
        <v>12</v>
      </c>
      <c r="E56" s="31">
        <f>Data!G56</f>
        <v>3229.1986000000002</v>
      </c>
      <c r="F56" s="51">
        <f t="shared" si="0"/>
        <v>2000</v>
      </c>
      <c r="G56" s="51">
        <f t="shared" si="2"/>
        <v>1229.1986000000002</v>
      </c>
      <c r="H56" s="31">
        <f>-Data!H56</f>
        <v>163.1028</v>
      </c>
      <c r="I56" s="36">
        <f>+SUM(F56*INDEX(Inputs!$D$24:$D$35,MATCH($D56,Inputs!$B$24:$B$35,0)),G56*INDEX(Inputs!$E$24:$E$35,MATCH($D56,Inputs!$B$24:$B$35,0)),H56*Inputs!$D$21)</f>
        <v>237.64274445760003</v>
      </c>
      <c r="J56" s="36">
        <f t="shared" si="3"/>
        <v>25.892316994399948</v>
      </c>
      <c r="K56" s="36">
        <f t="shared" si="4"/>
        <v>0</v>
      </c>
      <c r="L56" s="36">
        <f t="shared" si="5"/>
        <v>25.892316994399948</v>
      </c>
      <c r="M56" s="36">
        <f t="shared" si="6"/>
        <v>0</v>
      </c>
      <c r="N56" s="36">
        <f t="shared" si="7"/>
        <v>211.75042746320008</v>
      </c>
    </row>
    <row r="57" spans="2:14" s="46" customFormat="1" x14ac:dyDescent="0.25">
      <c r="B57" s="48" t="s">
        <v>103</v>
      </c>
      <c r="C57" s="8">
        <v>2021</v>
      </c>
      <c r="D57" s="37">
        <v>1</v>
      </c>
      <c r="E57" s="31">
        <f>Data!G57</f>
        <v>2326.2858000000001</v>
      </c>
      <c r="F57" s="51">
        <f t="shared" si="0"/>
        <v>2000</v>
      </c>
      <c r="G57" s="51">
        <f t="shared" si="2"/>
        <v>326.28580000000011</v>
      </c>
      <c r="H57" s="31">
        <f>-Data!H57</f>
        <v>161.17740000000001</v>
      </c>
      <c r="I57" s="36">
        <f>+SUM(F57*INDEX(Inputs!$D$24:$D$35,MATCH($D57,Inputs!$B$24:$B$35,0)),G57*INDEX(Inputs!$E$24:$E$35,MATCH($D57,Inputs!$B$24:$B$35,0)),H57*Inputs!$D$21)</f>
        <v>197.81040972280002</v>
      </c>
      <c r="J57" s="36">
        <f t="shared" si="3"/>
        <v>0</v>
      </c>
      <c r="K57" s="36">
        <f t="shared" si="4"/>
        <v>0</v>
      </c>
      <c r="L57" s="36">
        <f t="shared" si="5"/>
        <v>0</v>
      </c>
      <c r="M57" s="36">
        <f t="shared" si="6"/>
        <v>0</v>
      </c>
      <c r="N57" s="36">
        <f t="shared" si="7"/>
        <v>197.81040972280002</v>
      </c>
    </row>
    <row r="58" spans="2:14" s="46" customFormat="1" x14ac:dyDescent="0.25">
      <c r="B58" s="48" t="s">
        <v>103</v>
      </c>
      <c r="C58" s="8">
        <v>2021</v>
      </c>
      <c r="D58" s="37">
        <v>2</v>
      </c>
      <c r="E58" s="31">
        <f>Data!G58</f>
        <v>2107.4431</v>
      </c>
      <c r="F58" s="51">
        <f t="shared" si="0"/>
        <v>2000</v>
      </c>
      <c r="G58" s="51">
        <f t="shared" si="2"/>
        <v>107.44309999999996</v>
      </c>
      <c r="H58" s="31">
        <f>-Data!H58</f>
        <v>175.47280000000001</v>
      </c>
      <c r="I58" s="36">
        <f>+SUM(F58*INDEX(Inputs!$D$24:$D$35,MATCH($D58,Inputs!$B$24:$B$35,0)),G58*INDEX(Inputs!$E$24:$E$35,MATCH($D58,Inputs!$B$24:$B$35,0)),H58*Inputs!$D$21)</f>
        <v>187.59792867960002</v>
      </c>
      <c r="J58" s="36">
        <f t="shared" si="3"/>
        <v>0</v>
      </c>
      <c r="K58" s="36">
        <f t="shared" si="4"/>
        <v>0</v>
      </c>
      <c r="L58" s="36">
        <f t="shared" si="5"/>
        <v>0</v>
      </c>
      <c r="M58" s="36">
        <f t="shared" si="6"/>
        <v>0</v>
      </c>
      <c r="N58" s="36">
        <f t="shared" si="7"/>
        <v>187.59792867960002</v>
      </c>
    </row>
    <row r="59" spans="2:14" s="46" customFormat="1" x14ac:dyDescent="0.25">
      <c r="B59" s="48" t="s">
        <v>103</v>
      </c>
      <c r="C59" s="8">
        <v>2021</v>
      </c>
      <c r="D59" s="37">
        <v>3</v>
      </c>
      <c r="E59" s="31">
        <f>Data!G59</f>
        <v>1281.8856000000001</v>
      </c>
      <c r="F59" s="51">
        <f t="shared" si="0"/>
        <v>1281.8856000000001</v>
      </c>
      <c r="G59" s="51">
        <f t="shared" si="2"/>
        <v>0</v>
      </c>
      <c r="H59" s="31">
        <f>-Data!H59</f>
        <v>671.76660000000004</v>
      </c>
      <c r="I59" s="36">
        <f>+SUM(F59*INDEX(Inputs!$D$24:$D$35,MATCH($D59,Inputs!$B$24:$B$35,0)),G59*INDEX(Inputs!$E$24:$E$35,MATCH($D59,Inputs!$B$24:$B$35,0)),H59*Inputs!$D$21)</f>
        <v>96.048910369200001</v>
      </c>
      <c r="J59" s="36">
        <f t="shared" si="3"/>
        <v>0</v>
      </c>
      <c r="K59" s="36">
        <f t="shared" si="4"/>
        <v>0</v>
      </c>
      <c r="L59" s="36">
        <f t="shared" si="5"/>
        <v>0</v>
      </c>
      <c r="M59" s="36">
        <f t="shared" si="6"/>
        <v>0</v>
      </c>
      <c r="N59" s="36">
        <f t="shared" si="7"/>
        <v>96.048910369200001</v>
      </c>
    </row>
    <row r="60" spans="2:14" s="46" customFormat="1" x14ac:dyDescent="0.25">
      <c r="B60" s="48" t="s">
        <v>103</v>
      </c>
      <c r="C60" s="8">
        <v>2021</v>
      </c>
      <c r="D60" s="37">
        <v>4</v>
      </c>
      <c r="E60" s="31">
        <f>Data!G60</f>
        <v>634.27279999999996</v>
      </c>
      <c r="F60" s="51">
        <f t="shared" si="0"/>
        <v>634.27279999999996</v>
      </c>
      <c r="G60" s="51">
        <f t="shared" si="2"/>
        <v>0</v>
      </c>
      <c r="H60" s="31">
        <f>-Data!H60</f>
        <v>1078.0858000000001</v>
      </c>
      <c r="I60" s="36">
        <f>+SUM(F60*INDEX(Inputs!$D$24:$D$35,MATCH($D60,Inputs!$B$24:$B$35,0)),G60*INDEX(Inputs!$E$24:$E$35,MATCH($D60,Inputs!$B$24:$B$35,0)),H60*Inputs!$D$21)</f>
        <v>19.329849519599996</v>
      </c>
      <c r="J60" s="36">
        <f t="shared" si="3"/>
        <v>0</v>
      </c>
      <c r="K60" s="36">
        <f t="shared" si="4"/>
        <v>0</v>
      </c>
      <c r="L60" s="36">
        <f t="shared" si="5"/>
        <v>0</v>
      </c>
      <c r="M60" s="36">
        <f t="shared" si="6"/>
        <v>0</v>
      </c>
      <c r="N60" s="36">
        <f t="shared" si="7"/>
        <v>19.329849519599996</v>
      </c>
    </row>
    <row r="61" spans="2:14" s="46" customFormat="1" x14ac:dyDescent="0.25">
      <c r="B61" s="48" t="s">
        <v>103</v>
      </c>
      <c r="C61" s="8">
        <v>2021</v>
      </c>
      <c r="D61" s="37">
        <v>5</v>
      </c>
      <c r="E61" s="31">
        <f>Data!G61</f>
        <v>262.6035</v>
      </c>
      <c r="F61" s="51">
        <f t="shared" si="0"/>
        <v>262.6035</v>
      </c>
      <c r="G61" s="51">
        <f t="shared" si="2"/>
        <v>0</v>
      </c>
      <c r="H61" s="31">
        <f>-Data!H61</f>
        <v>1294.7365</v>
      </c>
      <c r="I61" s="36">
        <f>+SUM(F61*INDEX(Inputs!$D$24:$D$35,MATCH($D61,Inputs!$B$24:$B$35,0)),G61*INDEX(Inputs!$E$24:$E$35,MATCH($D61,Inputs!$B$24:$B$35,0)),H61*Inputs!$D$21)</f>
        <v>-24.074406268000004</v>
      </c>
      <c r="J61" s="36">
        <f t="shared" si="3"/>
        <v>0</v>
      </c>
      <c r="K61" s="36">
        <f t="shared" si="4"/>
        <v>24.074406268000004</v>
      </c>
      <c r="L61" s="36">
        <f t="shared" si="5"/>
        <v>0</v>
      </c>
      <c r="M61" s="36">
        <f t="shared" si="6"/>
        <v>24.074406268000004</v>
      </c>
      <c r="N61" s="36">
        <f t="shared" si="7"/>
        <v>0</v>
      </c>
    </row>
    <row r="62" spans="2:14" s="46" customFormat="1" x14ac:dyDescent="0.25">
      <c r="B62" s="48" t="s">
        <v>103</v>
      </c>
      <c r="C62" s="8">
        <v>2021</v>
      </c>
      <c r="D62" s="37">
        <v>6</v>
      </c>
      <c r="E62" s="31">
        <f>Data!G62</f>
        <v>504.5557</v>
      </c>
      <c r="F62" s="51">
        <f t="shared" si="0"/>
        <v>504.5557</v>
      </c>
      <c r="G62" s="51">
        <f t="shared" si="2"/>
        <v>0</v>
      </c>
      <c r="H62" s="31">
        <f>-Data!H62</f>
        <v>999.70719999999994</v>
      </c>
      <c r="I62" s="36">
        <f>+SUM(F62*INDEX(Inputs!$D$24:$D$35,MATCH($D62,Inputs!$B$24:$B$35,0)),G62*INDEX(Inputs!$E$24:$E$35,MATCH($D62,Inputs!$B$24:$B$35,0)),H62*Inputs!$D$21)</f>
        <v>15.305558192999996</v>
      </c>
      <c r="J62" s="36">
        <f t="shared" si="3"/>
        <v>24.074406268000004</v>
      </c>
      <c r="K62" s="36">
        <f t="shared" si="4"/>
        <v>8.7688480750000082</v>
      </c>
      <c r="L62" s="36">
        <f t="shared" si="5"/>
        <v>24.074406268000004</v>
      </c>
      <c r="M62" s="36">
        <f t="shared" si="6"/>
        <v>8.7688480750000082</v>
      </c>
      <c r="N62" s="36">
        <f t="shared" si="7"/>
        <v>0</v>
      </c>
    </row>
    <row r="63" spans="2:14" s="46" customFormat="1" x14ac:dyDescent="0.25">
      <c r="B63" s="48" t="s">
        <v>103</v>
      </c>
      <c r="C63" s="8">
        <v>2021</v>
      </c>
      <c r="D63" s="37">
        <v>7</v>
      </c>
      <c r="E63" s="31">
        <f>Data!G63</f>
        <v>674.56050000000005</v>
      </c>
      <c r="F63" s="51">
        <f t="shared" si="0"/>
        <v>674.56050000000005</v>
      </c>
      <c r="G63" s="51">
        <f t="shared" si="2"/>
        <v>0</v>
      </c>
      <c r="H63" s="31">
        <f>-Data!H63</f>
        <v>677.39570000000003</v>
      </c>
      <c r="I63" s="36">
        <f>+SUM(F63*INDEX(Inputs!$D$24:$D$35,MATCH($D63,Inputs!$B$24:$B$35,0)),G63*INDEX(Inputs!$E$24:$E$35,MATCH($D63,Inputs!$B$24:$B$35,0)),H63*Inputs!$D$21)</f>
        <v>45.385161208</v>
      </c>
      <c r="J63" s="36">
        <f t="shared" si="3"/>
        <v>8.7688480750000082</v>
      </c>
      <c r="K63" s="36">
        <f t="shared" si="4"/>
        <v>0</v>
      </c>
      <c r="L63" s="36">
        <f t="shared" si="5"/>
        <v>8.7688480750000082</v>
      </c>
      <c r="M63" s="36">
        <f t="shared" si="6"/>
        <v>0</v>
      </c>
      <c r="N63" s="36">
        <f t="shared" si="7"/>
        <v>36.616313132999991</v>
      </c>
    </row>
    <row r="64" spans="2:14" s="46" customFormat="1" x14ac:dyDescent="0.25">
      <c r="B64" s="48" t="s">
        <v>103</v>
      </c>
      <c r="C64" s="8">
        <v>2021</v>
      </c>
      <c r="D64" s="37">
        <v>8</v>
      </c>
      <c r="E64" s="31">
        <f>Data!G64</f>
        <v>515.50810000000001</v>
      </c>
      <c r="F64" s="51">
        <f t="shared" si="0"/>
        <v>515.50810000000001</v>
      </c>
      <c r="G64" s="51">
        <f t="shared" si="2"/>
        <v>0</v>
      </c>
      <c r="H64" s="31">
        <f>-Data!H64</f>
        <v>888.43209999999999</v>
      </c>
      <c r="I64" s="36">
        <f>+SUM(F64*INDEX(Inputs!$D$24:$D$35,MATCH($D64,Inputs!$B$24:$B$35,0)),G64*INDEX(Inputs!$E$24:$E$35,MATCH($D64,Inputs!$B$24:$B$35,0)),H64*Inputs!$D$21)</f>
        <v>20.665609823999993</v>
      </c>
      <c r="J64" s="36">
        <f t="shared" si="3"/>
        <v>0</v>
      </c>
      <c r="K64" s="36">
        <f t="shared" si="4"/>
        <v>0</v>
      </c>
      <c r="L64" s="36">
        <f t="shared" si="5"/>
        <v>0</v>
      </c>
      <c r="M64" s="36">
        <f t="shared" si="6"/>
        <v>0</v>
      </c>
      <c r="N64" s="36">
        <f t="shared" si="7"/>
        <v>20.665609823999993</v>
      </c>
    </row>
    <row r="65" spans="2:14" s="46" customFormat="1" x14ac:dyDescent="0.25">
      <c r="B65" s="48" t="s">
        <v>103</v>
      </c>
      <c r="C65" s="8">
        <v>2021</v>
      </c>
      <c r="D65" s="37">
        <v>9</v>
      </c>
      <c r="E65" s="31">
        <f>Data!G65</f>
        <v>434.44380000000001</v>
      </c>
      <c r="F65" s="51">
        <f t="shared" si="0"/>
        <v>434.44380000000001</v>
      </c>
      <c r="G65" s="51">
        <f t="shared" si="2"/>
        <v>0</v>
      </c>
      <c r="H65" s="31">
        <f>-Data!H65</f>
        <v>615.48109999999997</v>
      </c>
      <c r="I65" s="36">
        <f>+SUM(F65*INDEX(Inputs!$D$24:$D$35,MATCH($D65,Inputs!$B$24:$B$35,0)),G65*INDEX(Inputs!$E$24:$E$35,MATCH($D65,Inputs!$B$24:$B$35,0)),H65*Inputs!$D$21)</f>
        <v>17.888734108600005</v>
      </c>
      <c r="J65" s="36">
        <f t="shared" si="3"/>
        <v>0</v>
      </c>
      <c r="K65" s="36">
        <f t="shared" si="4"/>
        <v>0</v>
      </c>
      <c r="L65" s="36">
        <f t="shared" si="5"/>
        <v>0</v>
      </c>
      <c r="M65" s="36">
        <f t="shared" si="6"/>
        <v>0</v>
      </c>
      <c r="N65" s="36">
        <f t="shared" si="7"/>
        <v>17.888734108600005</v>
      </c>
    </row>
    <row r="66" spans="2:14" s="46" customFormat="1" x14ac:dyDescent="0.25">
      <c r="B66" s="48" t="s">
        <v>103</v>
      </c>
      <c r="C66" s="8">
        <v>2021</v>
      </c>
      <c r="D66" s="37">
        <v>10</v>
      </c>
      <c r="E66" s="31">
        <f>Data!G66</f>
        <v>474.64710000000008</v>
      </c>
      <c r="F66" s="51">
        <f t="shared" si="0"/>
        <v>474.64710000000008</v>
      </c>
      <c r="G66" s="51">
        <f t="shared" si="2"/>
        <v>0</v>
      </c>
      <c r="H66" s="31">
        <f>-Data!H66</f>
        <v>202.7116</v>
      </c>
      <c r="I66" s="36">
        <f>+SUM(F66*INDEX(Inputs!$D$24:$D$35,MATCH($D66,Inputs!$B$24:$B$35,0)),G66*INDEX(Inputs!$E$24:$E$35,MATCH($D66,Inputs!$B$24:$B$35,0)),H66*Inputs!$D$21)</f>
        <v>37.304489952200015</v>
      </c>
      <c r="J66" s="36">
        <f t="shared" si="3"/>
        <v>0</v>
      </c>
      <c r="K66" s="36">
        <f t="shared" si="4"/>
        <v>0</v>
      </c>
      <c r="L66" s="36">
        <f t="shared" si="5"/>
        <v>0</v>
      </c>
      <c r="M66" s="36">
        <f t="shared" si="6"/>
        <v>0</v>
      </c>
      <c r="N66" s="36">
        <f t="shared" si="7"/>
        <v>37.304489952200015</v>
      </c>
    </row>
    <row r="67" spans="2:14" s="46" customFormat="1" x14ac:dyDescent="0.25">
      <c r="B67" s="48" t="s">
        <v>103</v>
      </c>
      <c r="C67" s="8">
        <v>2021</v>
      </c>
      <c r="D67" s="37">
        <v>11</v>
      </c>
      <c r="E67" s="31">
        <f>Data!G67</f>
        <v>479.88059999999894</v>
      </c>
      <c r="F67" s="51">
        <f t="shared" si="0"/>
        <v>479.88059999999894</v>
      </c>
      <c r="G67" s="51">
        <f t="shared" si="2"/>
        <v>0</v>
      </c>
      <c r="H67" s="31">
        <f>-Data!H67</f>
        <v>112.109799999999</v>
      </c>
      <c r="I67" s="36">
        <f>+SUM(F67*INDEX(Inputs!$D$24:$D$35,MATCH($D67,Inputs!$B$24:$B$35,0)),G67*INDEX(Inputs!$E$24:$E$35,MATCH($D67,Inputs!$B$24:$B$35,0)),H67*Inputs!$D$21)</f>
        <v>41.22597626719994</v>
      </c>
      <c r="J67" s="36">
        <f t="shared" si="3"/>
        <v>0</v>
      </c>
      <c r="K67" s="36">
        <f t="shared" si="4"/>
        <v>0</v>
      </c>
      <c r="L67" s="36">
        <f t="shared" si="5"/>
        <v>0</v>
      </c>
      <c r="M67" s="36">
        <f t="shared" si="6"/>
        <v>0</v>
      </c>
      <c r="N67" s="36">
        <f t="shared" si="7"/>
        <v>41.22597626719994</v>
      </c>
    </row>
    <row r="68" spans="2:14" s="46" customFormat="1" x14ac:dyDescent="0.25">
      <c r="B68" s="48" t="s">
        <v>103</v>
      </c>
      <c r="C68" s="8">
        <v>2021</v>
      </c>
      <c r="D68" s="37">
        <v>12</v>
      </c>
      <c r="E68" s="31">
        <f>Data!G68</f>
        <v>1445.4853999999998</v>
      </c>
      <c r="F68" s="51">
        <f t="shared" si="0"/>
        <v>1445.4853999999998</v>
      </c>
      <c r="G68" s="51">
        <f t="shared" si="2"/>
        <v>0</v>
      </c>
      <c r="H68" s="31">
        <f>-Data!H68</f>
        <v>44.093600000000002</v>
      </c>
      <c r="I68" s="36">
        <f>+SUM(F68*INDEX(Inputs!$D$24:$D$35,MATCH($D68,Inputs!$B$24:$B$35,0)),G68*INDEX(Inputs!$E$24:$E$35,MATCH($D68,Inputs!$B$24:$B$35,0)),H68*Inputs!$D$21)</f>
        <v>135.28099875079999</v>
      </c>
      <c r="J68" s="36">
        <f t="shared" si="3"/>
        <v>0</v>
      </c>
      <c r="K68" s="36">
        <f t="shared" si="4"/>
        <v>0</v>
      </c>
      <c r="L68" s="36">
        <f t="shared" si="5"/>
        <v>0</v>
      </c>
      <c r="M68" s="36">
        <f t="shared" si="6"/>
        <v>0</v>
      </c>
      <c r="N68" s="36">
        <f t="shared" si="7"/>
        <v>135.28099875079999</v>
      </c>
    </row>
    <row r="69" spans="2:14" s="46" customFormat="1" x14ac:dyDescent="0.25">
      <c r="B69" s="48" t="s">
        <v>104</v>
      </c>
      <c r="C69" s="8">
        <v>2021</v>
      </c>
      <c r="D69" s="37">
        <v>1</v>
      </c>
      <c r="E69" s="31">
        <f>Data!G69</f>
        <v>995.88900000000001</v>
      </c>
      <c r="F69" s="51">
        <f t="shared" si="0"/>
        <v>995.88900000000001</v>
      </c>
      <c r="G69" s="51">
        <f t="shared" si="2"/>
        <v>0</v>
      </c>
      <c r="H69" s="31">
        <f>-Data!H69</f>
        <v>189.11259999999999</v>
      </c>
      <c r="I69" s="36">
        <f>+SUM(F69*INDEX(Inputs!$D$24:$D$35,MATCH($D69,Inputs!$B$24:$B$35,0)),G69*INDEX(Inputs!$E$24:$E$35,MATCH($D69,Inputs!$B$24:$B$35,0)),H69*Inputs!$D$21)</f>
        <v>87.20216823200002</v>
      </c>
      <c r="J69" s="36">
        <f t="shared" si="3"/>
        <v>0</v>
      </c>
      <c r="K69" s="36">
        <f t="shared" si="4"/>
        <v>0</v>
      </c>
      <c r="L69" s="36">
        <f t="shared" si="5"/>
        <v>0</v>
      </c>
      <c r="M69" s="36">
        <f t="shared" si="6"/>
        <v>0</v>
      </c>
      <c r="N69" s="36">
        <f t="shared" si="7"/>
        <v>87.20216823200002</v>
      </c>
    </row>
    <row r="70" spans="2:14" s="46" customFormat="1" x14ac:dyDescent="0.25">
      <c r="B70" s="48" t="s">
        <v>104</v>
      </c>
      <c r="C70" s="8">
        <v>2021</v>
      </c>
      <c r="D70" s="37">
        <v>2</v>
      </c>
      <c r="E70" s="31">
        <f>Data!G70</f>
        <v>775.49090000000001</v>
      </c>
      <c r="F70" s="51">
        <f t="shared" si="0"/>
        <v>775.49090000000001</v>
      </c>
      <c r="G70" s="51">
        <f t="shared" si="2"/>
        <v>0</v>
      </c>
      <c r="H70" s="31">
        <f>-Data!H70</f>
        <v>366.18099999999998</v>
      </c>
      <c r="I70" s="36">
        <f>+SUM(F70*INDEX(Inputs!$D$24:$D$35,MATCH($D70,Inputs!$B$24:$B$35,0)),G70*INDEX(Inputs!$E$24:$E$35,MATCH($D70,Inputs!$B$24:$B$35,0)),H70*Inputs!$D$21)</f>
        <v>59.626255237800009</v>
      </c>
      <c r="J70" s="36">
        <f t="shared" si="3"/>
        <v>0</v>
      </c>
      <c r="K70" s="36">
        <f t="shared" si="4"/>
        <v>0</v>
      </c>
      <c r="L70" s="36">
        <f t="shared" si="5"/>
        <v>0</v>
      </c>
      <c r="M70" s="36">
        <f t="shared" si="6"/>
        <v>0</v>
      </c>
      <c r="N70" s="36">
        <f t="shared" si="7"/>
        <v>59.626255237800009</v>
      </c>
    </row>
    <row r="71" spans="2:14" s="46" customFormat="1" x14ac:dyDescent="0.25">
      <c r="B71" s="48" t="s">
        <v>104</v>
      </c>
      <c r="C71" s="8">
        <v>2021</v>
      </c>
      <c r="D71" s="37">
        <v>3</v>
      </c>
      <c r="E71" s="31">
        <f>Data!G71</f>
        <v>579.59010000000012</v>
      </c>
      <c r="F71" s="51">
        <f t="shared" si="0"/>
        <v>579.59010000000012</v>
      </c>
      <c r="G71" s="51">
        <f t="shared" si="2"/>
        <v>0</v>
      </c>
      <c r="H71" s="31">
        <f>-Data!H71</f>
        <v>1172.1857</v>
      </c>
      <c r="I71" s="36">
        <f>+SUM(F71*INDEX(Inputs!$D$24:$D$35,MATCH($D71,Inputs!$B$24:$B$35,0)),G71*INDEX(Inputs!$E$24:$E$35,MATCH($D71,Inputs!$B$24:$B$35,0)),H71*Inputs!$D$21)</f>
        <v>10.591183937200014</v>
      </c>
      <c r="J71" s="36">
        <f t="shared" si="3"/>
        <v>0</v>
      </c>
      <c r="K71" s="36">
        <f t="shared" si="4"/>
        <v>0</v>
      </c>
      <c r="L71" s="36">
        <f t="shared" si="5"/>
        <v>0</v>
      </c>
      <c r="M71" s="36">
        <f t="shared" si="6"/>
        <v>0</v>
      </c>
      <c r="N71" s="36">
        <f t="shared" si="7"/>
        <v>10.591183937200014</v>
      </c>
    </row>
    <row r="72" spans="2:14" s="46" customFormat="1" x14ac:dyDescent="0.25">
      <c r="B72" s="48" t="s">
        <v>104</v>
      </c>
      <c r="C72" s="8">
        <v>2021</v>
      </c>
      <c r="D72" s="37">
        <v>4</v>
      </c>
      <c r="E72" s="31">
        <f>Data!G72</f>
        <v>511.94650000000001</v>
      </c>
      <c r="F72" s="51">
        <f t="shared" si="0"/>
        <v>511.94650000000001</v>
      </c>
      <c r="G72" s="51">
        <f t="shared" si="2"/>
        <v>0</v>
      </c>
      <c r="H72" s="31">
        <f>-Data!H72</f>
        <v>1684.979</v>
      </c>
      <c r="I72" s="36">
        <f>+SUM(F72*INDEX(Inputs!$D$24:$D$35,MATCH($D72,Inputs!$B$24:$B$35,0)),G72*INDEX(Inputs!$E$24:$E$35,MATCH($D72,Inputs!$B$24:$B$35,0)),H72*Inputs!$D$21)</f>
        <v>-15.206220687000005</v>
      </c>
      <c r="J72" s="36">
        <f t="shared" si="3"/>
        <v>0</v>
      </c>
      <c r="K72" s="36">
        <f t="shared" si="4"/>
        <v>15.206220687000005</v>
      </c>
      <c r="L72" s="36">
        <f t="shared" si="5"/>
        <v>0</v>
      </c>
      <c r="M72" s="36">
        <f t="shared" si="6"/>
        <v>15.206220687000005</v>
      </c>
      <c r="N72" s="36">
        <f t="shared" si="7"/>
        <v>0</v>
      </c>
    </row>
    <row r="73" spans="2:14" s="46" customFormat="1" x14ac:dyDescent="0.25">
      <c r="B73" s="48" t="s">
        <v>104</v>
      </c>
      <c r="C73" s="8">
        <v>2021</v>
      </c>
      <c r="D73" s="37">
        <v>5</v>
      </c>
      <c r="E73" s="31">
        <f>Data!G73</f>
        <v>173.0635</v>
      </c>
      <c r="F73" s="51">
        <f t="shared" ref="F73:F136" si="8">+MIN(E73,2000)</f>
        <v>173.0635</v>
      </c>
      <c r="G73" s="51">
        <f t="shared" si="2"/>
        <v>0</v>
      </c>
      <c r="H73" s="31">
        <f>-Data!H73</f>
        <v>2137.1579000000002</v>
      </c>
      <c r="I73" s="36">
        <f>+SUM(F73*INDEX(Inputs!$D$24:$D$35,MATCH($D73,Inputs!$B$24:$B$35,0)),G73*INDEX(Inputs!$E$24:$E$35,MATCH($D73,Inputs!$B$24:$B$35,0)),H73*Inputs!$D$21)</f>
        <v>-64.409558082000018</v>
      </c>
      <c r="J73" s="36">
        <f t="shared" si="3"/>
        <v>15.206220687000005</v>
      </c>
      <c r="K73" s="36">
        <f t="shared" si="4"/>
        <v>79.61577876900003</v>
      </c>
      <c r="L73" s="36">
        <f t="shared" si="5"/>
        <v>15.206220687000005</v>
      </c>
      <c r="M73" s="36">
        <f t="shared" si="6"/>
        <v>79.61577876900003</v>
      </c>
      <c r="N73" s="36">
        <f t="shared" si="7"/>
        <v>0</v>
      </c>
    </row>
    <row r="74" spans="2:14" s="46" customFormat="1" x14ac:dyDescent="0.25">
      <c r="B74" s="48" t="s">
        <v>104</v>
      </c>
      <c r="C74" s="8">
        <v>2021</v>
      </c>
      <c r="D74" s="37">
        <v>6</v>
      </c>
      <c r="E74" s="31">
        <f>Data!G74</f>
        <v>306.3075</v>
      </c>
      <c r="F74" s="51">
        <f t="shared" si="8"/>
        <v>306.3075</v>
      </c>
      <c r="G74" s="51">
        <f t="shared" ref="G74:G137" si="9">+E74-F74</f>
        <v>0</v>
      </c>
      <c r="H74" s="31">
        <f>-Data!H74</f>
        <v>1749.9204999999999</v>
      </c>
      <c r="I74" s="36">
        <f>+SUM(F74*INDEX(Inputs!$D$24:$D$35,MATCH($D74,Inputs!$B$24:$B$35,0)),G74*INDEX(Inputs!$E$24:$E$35,MATCH($D74,Inputs!$B$24:$B$35,0)),H74*Inputs!$D$21)</f>
        <v>-33.925629730000004</v>
      </c>
      <c r="J74" s="36">
        <f t="shared" ref="J74:J137" si="10">+IF($D74=1,0,K73)</f>
        <v>79.61577876900003</v>
      </c>
      <c r="K74" s="36">
        <f t="shared" ref="K74:K137" si="11">+IF($I74&lt;0,SUM(-$I74,J74),MAX(SUM(-$I74,J74),0))</f>
        <v>113.54140849900003</v>
      </c>
      <c r="L74" s="36">
        <f t="shared" ref="L74:L137" si="12">+IF(D74=1,K85,M73)</f>
        <v>79.61577876900003</v>
      </c>
      <c r="M74" s="36">
        <f t="shared" ref="M74:M137" si="13">+IF($I74&lt;0,SUM(-$I74,L74),MAX(SUM(-$I74,L74),0))</f>
        <v>113.54140849900003</v>
      </c>
      <c r="N74" s="36">
        <f t="shared" ref="N74:N137" si="14">+IF(M74&gt;0,0,I74-L74)</f>
        <v>0</v>
      </c>
    </row>
    <row r="75" spans="2:14" s="46" customFormat="1" x14ac:dyDescent="0.25">
      <c r="B75" s="48" t="s">
        <v>104</v>
      </c>
      <c r="C75" s="8">
        <v>2021</v>
      </c>
      <c r="D75" s="37">
        <v>7</v>
      </c>
      <c r="E75" s="31">
        <f>Data!G75</f>
        <v>482.85820000000001</v>
      </c>
      <c r="F75" s="51">
        <f t="shared" si="8"/>
        <v>482.85820000000001</v>
      </c>
      <c r="G75" s="51">
        <f t="shared" si="9"/>
        <v>0</v>
      </c>
      <c r="H75" s="31">
        <f>-Data!H75</f>
        <v>935.05849999999998</v>
      </c>
      <c r="I75" s="36">
        <f>+SUM(F75*INDEX(Inputs!$D$24:$D$35,MATCH($D75,Inputs!$B$24:$B$35,0)),G75*INDEX(Inputs!$E$24:$E$35,MATCH($D75,Inputs!$B$24:$B$35,0)),H75*Inputs!$D$21)</f>
        <v>15.466263665</v>
      </c>
      <c r="J75" s="36">
        <f t="shared" si="10"/>
        <v>113.54140849900003</v>
      </c>
      <c r="K75" s="36">
        <f t="shared" si="11"/>
        <v>98.075144834000028</v>
      </c>
      <c r="L75" s="36">
        <f t="shared" si="12"/>
        <v>113.54140849900003</v>
      </c>
      <c r="M75" s="36">
        <f t="shared" si="13"/>
        <v>98.075144834000028</v>
      </c>
      <c r="N75" s="36">
        <f t="shared" si="14"/>
        <v>0</v>
      </c>
    </row>
    <row r="76" spans="2:14" s="46" customFormat="1" x14ac:dyDescent="0.25">
      <c r="B76" s="48" t="s">
        <v>104</v>
      </c>
      <c r="C76" s="8">
        <v>2021</v>
      </c>
      <c r="D76" s="37">
        <v>8</v>
      </c>
      <c r="E76" s="31">
        <f>Data!G76</f>
        <v>473.72700000000009</v>
      </c>
      <c r="F76" s="51">
        <f t="shared" si="8"/>
        <v>473.72700000000009</v>
      </c>
      <c r="G76" s="51">
        <f t="shared" si="9"/>
        <v>0</v>
      </c>
      <c r="H76" s="31">
        <f>-Data!H76</f>
        <v>991.68679999999995</v>
      </c>
      <c r="I76" s="36">
        <f>+SUM(F76*INDEX(Inputs!$D$24:$D$35,MATCH($D76,Inputs!$B$24:$B$35,0)),G76*INDEX(Inputs!$E$24:$E$35,MATCH($D76,Inputs!$B$24:$B$35,0)),H76*Inputs!$D$21)</f>
        <v>12.364088842000001</v>
      </c>
      <c r="J76" s="36">
        <f t="shared" si="10"/>
        <v>98.075144834000028</v>
      </c>
      <c r="K76" s="36">
        <f t="shared" si="11"/>
        <v>85.711055992000027</v>
      </c>
      <c r="L76" s="36">
        <f t="shared" si="12"/>
        <v>98.075144834000028</v>
      </c>
      <c r="M76" s="36">
        <f t="shared" si="13"/>
        <v>85.711055992000027</v>
      </c>
      <c r="N76" s="36">
        <f t="shared" si="14"/>
        <v>0</v>
      </c>
    </row>
    <row r="77" spans="2:14" s="46" customFormat="1" x14ac:dyDescent="0.25">
      <c r="B77" s="48" t="s">
        <v>104</v>
      </c>
      <c r="C77" s="8">
        <v>2021</v>
      </c>
      <c r="D77" s="37">
        <v>9</v>
      </c>
      <c r="E77" s="31">
        <f>Data!G77</f>
        <v>385.01229999999987</v>
      </c>
      <c r="F77" s="51">
        <f t="shared" si="8"/>
        <v>385.01229999999987</v>
      </c>
      <c r="G77" s="51">
        <f t="shared" si="9"/>
        <v>0</v>
      </c>
      <c r="H77" s="31">
        <f>-Data!H77</f>
        <v>838.18499999999995</v>
      </c>
      <c r="I77" s="36">
        <f>+SUM(F77*INDEX(Inputs!$D$24:$D$35,MATCH($D77,Inputs!$B$24:$B$35,0)),G77*INDEX(Inputs!$E$24:$E$35,MATCH($D77,Inputs!$B$24:$B$35,0)),H77*Inputs!$D$21)</f>
        <v>4.7850604765999876</v>
      </c>
      <c r="J77" s="36">
        <f t="shared" si="10"/>
        <v>85.711055992000027</v>
      </c>
      <c r="K77" s="36">
        <f t="shared" si="11"/>
        <v>80.925995515400047</v>
      </c>
      <c r="L77" s="36">
        <f t="shared" si="12"/>
        <v>85.711055992000027</v>
      </c>
      <c r="M77" s="36">
        <f t="shared" si="13"/>
        <v>80.925995515400047</v>
      </c>
      <c r="N77" s="36">
        <f t="shared" si="14"/>
        <v>0</v>
      </c>
    </row>
    <row r="78" spans="2:14" s="46" customFormat="1" x14ac:dyDescent="0.25">
      <c r="B78" s="48" t="s">
        <v>104</v>
      </c>
      <c r="C78" s="8">
        <v>2021</v>
      </c>
      <c r="D78" s="37">
        <v>10</v>
      </c>
      <c r="E78" s="31">
        <f>Data!G78</f>
        <v>847.63480000000004</v>
      </c>
      <c r="F78" s="51">
        <f t="shared" si="8"/>
        <v>847.63480000000004</v>
      </c>
      <c r="G78" s="51">
        <f t="shared" si="9"/>
        <v>0</v>
      </c>
      <c r="H78" s="31">
        <f>-Data!H78</f>
        <v>431.16449999999998</v>
      </c>
      <c r="I78" s="36">
        <f>+SUM(F78*INDEX(Inputs!$D$24:$D$35,MATCH($D78,Inputs!$B$24:$B$35,0)),G78*INDEX(Inputs!$E$24:$E$35,MATCH($D78,Inputs!$B$24:$B$35,0)),H78*Inputs!$D$21)</f>
        <v>64.004286476600015</v>
      </c>
      <c r="J78" s="36">
        <f t="shared" si="10"/>
        <v>80.925995515400047</v>
      </c>
      <c r="K78" s="36">
        <f t="shared" si="11"/>
        <v>16.921709038800032</v>
      </c>
      <c r="L78" s="36">
        <f t="shared" si="12"/>
        <v>80.925995515400047</v>
      </c>
      <c r="M78" s="36">
        <f t="shared" si="13"/>
        <v>16.921709038800032</v>
      </c>
      <c r="N78" s="36">
        <f t="shared" si="14"/>
        <v>0</v>
      </c>
    </row>
    <row r="79" spans="2:14" s="46" customFormat="1" x14ac:dyDescent="0.25">
      <c r="B79" s="48" t="s">
        <v>104</v>
      </c>
      <c r="C79" s="8">
        <v>2021</v>
      </c>
      <c r="D79" s="37">
        <v>11</v>
      </c>
      <c r="E79" s="31">
        <f>Data!G79</f>
        <v>1220.6628999999998</v>
      </c>
      <c r="F79" s="51">
        <f t="shared" si="8"/>
        <v>1220.6628999999998</v>
      </c>
      <c r="G79" s="51">
        <f t="shared" si="9"/>
        <v>0</v>
      </c>
      <c r="H79" s="31">
        <f>-Data!H79</f>
        <v>70.794799999999995</v>
      </c>
      <c r="I79" s="36">
        <f>+SUM(F79*INDEX(Inputs!$D$24:$D$35,MATCH($D79,Inputs!$B$24:$B$35,0)),G79*INDEX(Inputs!$E$24:$E$35,MATCH($D79,Inputs!$B$24:$B$35,0)),H79*Inputs!$D$21)</f>
        <v>112.97129308379999</v>
      </c>
      <c r="J79" s="36">
        <f t="shared" si="10"/>
        <v>16.921709038800032</v>
      </c>
      <c r="K79" s="36">
        <f t="shared" si="11"/>
        <v>0</v>
      </c>
      <c r="L79" s="36">
        <f t="shared" si="12"/>
        <v>16.921709038800032</v>
      </c>
      <c r="M79" s="36">
        <f t="shared" si="13"/>
        <v>0</v>
      </c>
      <c r="N79" s="36">
        <f t="shared" si="14"/>
        <v>96.04958404499996</v>
      </c>
    </row>
    <row r="80" spans="2:14" s="46" customFormat="1" x14ac:dyDescent="0.25">
      <c r="B80" s="48" t="s">
        <v>104</v>
      </c>
      <c r="C80" s="8">
        <v>2021</v>
      </c>
      <c r="D80" s="37">
        <v>12</v>
      </c>
      <c r="E80" s="31">
        <f>Data!G80</f>
        <v>1705.7879000000003</v>
      </c>
      <c r="F80" s="51">
        <f t="shared" si="8"/>
        <v>1705.7879000000003</v>
      </c>
      <c r="G80" s="51">
        <f t="shared" si="9"/>
        <v>0</v>
      </c>
      <c r="H80" s="31">
        <f>-Data!H80</f>
        <v>3.3791000000000002</v>
      </c>
      <c r="I80" s="36">
        <f>+SUM(F80*INDEX(Inputs!$D$24:$D$35,MATCH($D80,Inputs!$B$24:$B$35,0)),G80*INDEX(Inputs!$E$24:$E$35,MATCH($D80,Inputs!$B$24:$B$35,0)),H80*Inputs!$D$21)</f>
        <v>161.48199345080005</v>
      </c>
      <c r="J80" s="36">
        <f t="shared" si="10"/>
        <v>0</v>
      </c>
      <c r="K80" s="36">
        <f t="shared" si="11"/>
        <v>0</v>
      </c>
      <c r="L80" s="36">
        <f t="shared" si="12"/>
        <v>0</v>
      </c>
      <c r="M80" s="36">
        <f t="shared" si="13"/>
        <v>0</v>
      </c>
      <c r="N80" s="36">
        <f t="shared" si="14"/>
        <v>161.48199345080005</v>
      </c>
    </row>
    <row r="81" spans="2:14" s="46" customFormat="1" x14ac:dyDescent="0.25">
      <c r="B81" s="48" t="s">
        <v>105</v>
      </c>
      <c r="C81" s="8">
        <v>2021</v>
      </c>
      <c r="D81" s="37">
        <v>1</v>
      </c>
      <c r="E81" s="31">
        <f>Data!G81</f>
        <v>30064.532299999999</v>
      </c>
      <c r="F81" s="51">
        <f t="shared" si="8"/>
        <v>2000</v>
      </c>
      <c r="G81" s="51">
        <f t="shared" si="9"/>
        <v>28064.532299999999</v>
      </c>
      <c r="H81" s="31">
        <f>-Data!H81</f>
        <v>0</v>
      </c>
      <c r="I81" s="36">
        <f>+SUM(F81*INDEX(Inputs!$D$24:$D$35,MATCH($D81,Inputs!$B$24:$B$35,0)),G81*INDEX(Inputs!$E$24:$E$35,MATCH($D81,Inputs!$B$24:$B$35,0)),H81*Inputs!$D$21)</f>
        <v>1429.8240695307998</v>
      </c>
      <c r="J81" s="36">
        <f t="shared" si="10"/>
        <v>0</v>
      </c>
      <c r="K81" s="36">
        <f t="shared" si="11"/>
        <v>0</v>
      </c>
      <c r="L81" s="36">
        <f t="shared" si="12"/>
        <v>0</v>
      </c>
      <c r="M81" s="36">
        <f t="shared" si="13"/>
        <v>0</v>
      </c>
      <c r="N81" s="36">
        <f t="shared" si="14"/>
        <v>1429.8240695307998</v>
      </c>
    </row>
    <row r="82" spans="2:14" s="46" customFormat="1" x14ac:dyDescent="0.25">
      <c r="B82" s="48" t="s">
        <v>105</v>
      </c>
      <c r="C82" s="8">
        <v>2021</v>
      </c>
      <c r="D82" s="37">
        <v>2</v>
      </c>
      <c r="E82" s="31">
        <f>Data!G82</f>
        <v>27844.655200000001</v>
      </c>
      <c r="F82" s="51">
        <f t="shared" si="8"/>
        <v>2000</v>
      </c>
      <c r="G82" s="51">
        <f t="shared" si="9"/>
        <v>25844.655200000001</v>
      </c>
      <c r="H82" s="31">
        <f>-Data!H82</f>
        <v>7.5114999999999998</v>
      </c>
      <c r="I82" s="36">
        <f>+SUM(F82*INDEX(Inputs!$D$24:$D$35,MATCH($D82,Inputs!$B$24:$B$35,0)),G82*INDEX(Inputs!$E$24:$E$35,MATCH($D82,Inputs!$B$24:$B$35,0)),H82*Inputs!$D$21)</f>
        <v>1331.4303714042001</v>
      </c>
      <c r="J82" s="36">
        <f t="shared" si="10"/>
        <v>0</v>
      </c>
      <c r="K82" s="36">
        <f t="shared" si="11"/>
        <v>0</v>
      </c>
      <c r="L82" s="36">
        <f t="shared" si="12"/>
        <v>0</v>
      </c>
      <c r="M82" s="36">
        <f t="shared" si="13"/>
        <v>0</v>
      </c>
      <c r="N82" s="36">
        <f t="shared" si="14"/>
        <v>1331.4303714042001</v>
      </c>
    </row>
    <row r="83" spans="2:14" s="46" customFormat="1" x14ac:dyDescent="0.25">
      <c r="B83" s="48" t="s">
        <v>105</v>
      </c>
      <c r="C83" s="8">
        <v>2021</v>
      </c>
      <c r="D83" s="37">
        <v>3</v>
      </c>
      <c r="E83" s="31">
        <f>Data!G83</f>
        <v>26164.731400000001</v>
      </c>
      <c r="F83" s="51">
        <f t="shared" si="8"/>
        <v>2000</v>
      </c>
      <c r="G83" s="51">
        <f t="shared" si="9"/>
        <v>24164.731400000001</v>
      </c>
      <c r="H83" s="31">
        <f>-Data!H83</f>
        <v>0</v>
      </c>
      <c r="I83" s="36">
        <f>+SUM(F83*INDEX(Inputs!$D$24:$D$35,MATCH($D83,Inputs!$B$24:$B$35,0)),G83*INDEX(Inputs!$E$24:$E$35,MATCH($D83,Inputs!$B$24:$B$35,0)),H83*Inputs!$D$21)</f>
        <v>1257.4684689543999</v>
      </c>
      <c r="J83" s="36">
        <f t="shared" si="10"/>
        <v>0</v>
      </c>
      <c r="K83" s="36">
        <f t="shared" si="11"/>
        <v>0</v>
      </c>
      <c r="L83" s="36">
        <f t="shared" si="12"/>
        <v>0</v>
      </c>
      <c r="M83" s="36">
        <f t="shared" si="13"/>
        <v>0</v>
      </c>
      <c r="N83" s="36">
        <f t="shared" si="14"/>
        <v>1257.4684689543999</v>
      </c>
    </row>
    <row r="84" spans="2:14" s="46" customFormat="1" x14ac:dyDescent="0.25">
      <c r="B84" s="48" t="s">
        <v>105</v>
      </c>
      <c r="C84" s="8">
        <v>2021</v>
      </c>
      <c r="D84" s="37">
        <v>4</v>
      </c>
      <c r="E84" s="31">
        <f>Data!G84</f>
        <v>22284.611799999999</v>
      </c>
      <c r="F84" s="51">
        <f t="shared" si="8"/>
        <v>2000</v>
      </c>
      <c r="G84" s="51">
        <f t="shared" si="9"/>
        <v>20284.611799999999</v>
      </c>
      <c r="H84" s="31">
        <f>-Data!H84</f>
        <v>0.56310000000000004</v>
      </c>
      <c r="I84" s="36">
        <f>+SUM(F84*INDEX(Inputs!$D$24:$D$35,MATCH($D84,Inputs!$B$24:$B$35,0)),G84*INDEX(Inputs!$E$24:$E$35,MATCH($D84,Inputs!$B$24:$B$35,0)),H84*Inputs!$D$21)</f>
        <v>1085.9614123018</v>
      </c>
      <c r="J84" s="36">
        <f t="shared" si="10"/>
        <v>0</v>
      </c>
      <c r="K84" s="36">
        <f t="shared" si="11"/>
        <v>0</v>
      </c>
      <c r="L84" s="36">
        <f t="shared" si="12"/>
        <v>0</v>
      </c>
      <c r="M84" s="36">
        <f t="shared" si="13"/>
        <v>0</v>
      </c>
      <c r="N84" s="36">
        <f t="shared" si="14"/>
        <v>1085.9614123018</v>
      </c>
    </row>
    <row r="85" spans="2:14" s="46" customFormat="1" x14ac:dyDescent="0.25">
      <c r="B85" s="48" t="s">
        <v>105</v>
      </c>
      <c r="C85" s="8">
        <v>2021</v>
      </c>
      <c r="D85" s="37">
        <v>5</v>
      </c>
      <c r="E85" s="31">
        <f>Data!G85</f>
        <v>18639.1944</v>
      </c>
      <c r="F85" s="51">
        <f t="shared" si="8"/>
        <v>2000</v>
      </c>
      <c r="G85" s="51">
        <f t="shared" si="9"/>
        <v>16639.1944</v>
      </c>
      <c r="H85" s="31">
        <f>-Data!H85</f>
        <v>86.448400000000007</v>
      </c>
      <c r="I85" s="36">
        <f>+SUM(F85*INDEX(Inputs!$D$24:$D$35,MATCH($D85,Inputs!$B$24:$B$35,0)),G85*INDEX(Inputs!$E$24:$E$35,MATCH($D85,Inputs!$B$24:$B$35,0)),H85*Inputs!$D$21)</f>
        <v>921.60122169839997</v>
      </c>
      <c r="J85" s="36">
        <f t="shared" si="10"/>
        <v>0</v>
      </c>
      <c r="K85" s="36">
        <f t="shared" si="11"/>
        <v>0</v>
      </c>
      <c r="L85" s="36">
        <f t="shared" si="12"/>
        <v>0</v>
      </c>
      <c r="M85" s="36">
        <f t="shared" si="13"/>
        <v>0</v>
      </c>
      <c r="N85" s="36">
        <f t="shared" si="14"/>
        <v>921.60122169839997</v>
      </c>
    </row>
    <row r="86" spans="2:14" s="46" customFormat="1" x14ac:dyDescent="0.25">
      <c r="B86" s="48" t="s">
        <v>105</v>
      </c>
      <c r="C86" s="8">
        <v>2021</v>
      </c>
      <c r="D86" s="37">
        <v>6</v>
      </c>
      <c r="E86" s="31">
        <f>Data!G86</f>
        <v>19622.318899999998</v>
      </c>
      <c r="F86" s="51">
        <f t="shared" si="8"/>
        <v>2000</v>
      </c>
      <c r="G86" s="51">
        <f t="shared" si="9"/>
        <v>17622.318899999998</v>
      </c>
      <c r="H86" s="31">
        <f>-Data!H86</f>
        <v>67.053799999999995</v>
      </c>
      <c r="I86" s="36">
        <f>+SUM(F86*INDEX(Inputs!$D$24:$D$35,MATCH($D86,Inputs!$B$24:$B$35,0)),G86*INDEX(Inputs!$E$24:$E$35,MATCH($D86,Inputs!$B$24:$B$35,0)),H86*Inputs!$D$21)</f>
        <v>1066.4535833544001</v>
      </c>
      <c r="J86" s="36">
        <f t="shared" si="10"/>
        <v>0</v>
      </c>
      <c r="K86" s="36">
        <f t="shared" si="11"/>
        <v>0</v>
      </c>
      <c r="L86" s="36">
        <f t="shared" si="12"/>
        <v>0</v>
      </c>
      <c r="M86" s="36">
        <f t="shared" si="13"/>
        <v>0</v>
      </c>
      <c r="N86" s="36">
        <f t="shared" si="14"/>
        <v>1066.4535833544001</v>
      </c>
    </row>
    <row r="87" spans="2:14" s="46" customFormat="1" x14ac:dyDescent="0.25">
      <c r="B87" s="48" t="s">
        <v>105</v>
      </c>
      <c r="C87" s="8">
        <v>2021</v>
      </c>
      <c r="D87" s="37">
        <v>7</v>
      </c>
      <c r="E87" s="31">
        <f>Data!G87</f>
        <v>21898.2395</v>
      </c>
      <c r="F87" s="51">
        <f t="shared" si="8"/>
        <v>2000</v>
      </c>
      <c r="G87" s="51">
        <f t="shared" si="9"/>
        <v>19898.2395</v>
      </c>
      <c r="H87" s="31">
        <f>-Data!H87</f>
        <v>4.5259999999999998</v>
      </c>
      <c r="I87" s="36">
        <f>+SUM(F87*INDEX(Inputs!$D$24:$D$35,MATCH($D87,Inputs!$B$24:$B$35,0)),G87*INDEX(Inputs!$E$24:$E$35,MATCH($D87,Inputs!$B$24:$B$35,0)),H87*Inputs!$D$21)</f>
        <v>1179.6915074220001</v>
      </c>
      <c r="J87" s="36">
        <f t="shared" si="10"/>
        <v>0</v>
      </c>
      <c r="K87" s="36">
        <f t="shared" si="11"/>
        <v>0</v>
      </c>
      <c r="L87" s="36">
        <f t="shared" si="12"/>
        <v>0</v>
      </c>
      <c r="M87" s="36">
        <f t="shared" si="13"/>
        <v>0</v>
      </c>
      <c r="N87" s="36">
        <f t="shared" si="14"/>
        <v>1179.6915074220001</v>
      </c>
    </row>
    <row r="88" spans="2:14" s="46" customFormat="1" x14ac:dyDescent="0.25">
      <c r="B88" s="48" t="s">
        <v>105</v>
      </c>
      <c r="C88" s="8">
        <v>2021</v>
      </c>
      <c r="D88" s="37">
        <v>8</v>
      </c>
      <c r="E88" s="31">
        <f>Data!G88</f>
        <v>19510.611999999997</v>
      </c>
      <c r="F88" s="51">
        <f t="shared" si="8"/>
        <v>2000</v>
      </c>
      <c r="G88" s="51">
        <f t="shared" si="9"/>
        <v>17510.611999999997</v>
      </c>
      <c r="H88" s="31">
        <f>-Data!H88</f>
        <v>35.559199999999997</v>
      </c>
      <c r="I88" s="36">
        <f>+SUM(F88*INDEX(Inputs!$D$24:$D$35,MATCH($D88,Inputs!$B$24:$B$35,0)),G88*INDEX(Inputs!$E$24:$E$35,MATCH($D88,Inputs!$B$24:$B$35,0)),H88*Inputs!$D$21)</f>
        <v>1062.2024808399999</v>
      </c>
      <c r="J88" s="36">
        <f t="shared" si="10"/>
        <v>0</v>
      </c>
      <c r="K88" s="36">
        <f t="shared" si="11"/>
        <v>0</v>
      </c>
      <c r="L88" s="36">
        <f t="shared" si="12"/>
        <v>0</v>
      </c>
      <c r="M88" s="36">
        <f t="shared" si="13"/>
        <v>0</v>
      </c>
      <c r="N88" s="36">
        <f t="shared" si="14"/>
        <v>1062.2024808399999</v>
      </c>
    </row>
    <row r="89" spans="2:14" s="46" customFormat="1" x14ac:dyDescent="0.25">
      <c r="B89" s="48" t="s">
        <v>105</v>
      </c>
      <c r="C89" s="8">
        <v>2021</v>
      </c>
      <c r="D89" s="37">
        <v>9</v>
      </c>
      <c r="E89" s="31">
        <f>Data!G89</f>
        <v>17290.918900000001</v>
      </c>
      <c r="F89" s="51">
        <f t="shared" si="8"/>
        <v>2000</v>
      </c>
      <c r="G89" s="51">
        <f t="shared" si="9"/>
        <v>15290.918900000001</v>
      </c>
      <c r="H89" s="31">
        <f>-Data!H89</f>
        <v>40.930900000000001</v>
      </c>
      <c r="I89" s="36">
        <f>+SUM(F89*INDEX(Inputs!$D$24:$D$35,MATCH($D89,Inputs!$B$24:$B$35,0)),G89*INDEX(Inputs!$E$24:$E$35,MATCH($D89,Inputs!$B$24:$B$35,0)),H89*Inputs!$D$21)</f>
        <v>863.73385437540003</v>
      </c>
      <c r="J89" s="36">
        <f t="shared" si="10"/>
        <v>0</v>
      </c>
      <c r="K89" s="36">
        <f t="shared" si="11"/>
        <v>0</v>
      </c>
      <c r="L89" s="36">
        <f t="shared" si="12"/>
        <v>0</v>
      </c>
      <c r="M89" s="36">
        <f t="shared" si="13"/>
        <v>0</v>
      </c>
      <c r="N89" s="36">
        <f t="shared" si="14"/>
        <v>863.73385437540003</v>
      </c>
    </row>
    <row r="90" spans="2:14" s="46" customFormat="1" x14ac:dyDescent="0.25">
      <c r="B90" s="48" t="s">
        <v>105</v>
      </c>
      <c r="C90" s="8">
        <v>2021</v>
      </c>
      <c r="D90" s="37">
        <v>10</v>
      </c>
      <c r="E90" s="31">
        <f>Data!G90</f>
        <v>19231.393</v>
      </c>
      <c r="F90" s="51">
        <f t="shared" si="8"/>
        <v>2000</v>
      </c>
      <c r="G90" s="51">
        <f t="shared" si="9"/>
        <v>17231.393</v>
      </c>
      <c r="H90" s="31">
        <f>-Data!H90</f>
        <v>7.7305999999999999</v>
      </c>
      <c r="I90" s="36">
        <f>+SUM(F90*INDEX(Inputs!$D$24:$D$35,MATCH($D90,Inputs!$B$24:$B$35,0)),G90*INDEX(Inputs!$E$24:$E$35,MATCH($D90,Inputs!$B$24:$B$35,0)),H90*Inputs!$D$21)</f>
        <v>950.75035104200003</v>
      </c>
      <c r="J90" s="36">
        <f t="shared" si="10"/>
        <v>0</v>
      </c>
      <c r="K90" s="36">
        <f t="shared" si="11"/>
        <v>0</v>
      </c>
      <c r="L90" s="36">
        <f t="shared" si="12"/>
        <v>0</v>
      </c>
      <c r="M90" s="36">
        <f t="shared" si="13"/>
        <v>0</v>
      </c>
      <c r="N90" s="36">
        <f t="shared" si="14"/>
        <v>950.75035104200003</v>
      </c>
    </row>
    <row r="91" spans="2:14" s="46" customFormat="1" x14ac:dyDescent="0.25">
      <c r="B91" s="48" t="s">
        <v>105</v>
      </c>
      <c r="C91" s="8">
        <v>2021</v>
      </c>
      <c r="D91" s="37">
        <v>11</v>
      </c>
      <c r="E91" s="31">
        <f>Data!G91</f>
        <v>24257.453300000001</v>
      </c>
      <c r="F91" s="51">
        <f t="shared" si="8"/>
        <v>2000</v>
      </c>
      <c r="G91" s="51">
        <f t="shared" si="9"/>
        <v>22257.453300000001</v>
      </c>
      <c r="H91" s="31">
        <f>-Data!H91</f>
        <v>0</v>
      </c>
      <c r="I91" s="36">
        <f>+SUM(F91*INDEX(Inputs!$D$24:$D$35,MATCH($D91,Inputs!$B$24:$B$35,0)),G91*INDEX(Inputs!$E$24:$E$35,MATCH($D91,Inputs!$B$24:$B$35,0)),H91*Inputs!$D$21)</f>
        <v>1173.1744060468</v>
      </c>
      <c r="J91" s="36">
        <f t="shared" si="10"/>
        <v>0</v>
      </c>
      <c r="K91" s="36">
        <f t="shared" si="11"/>
        <v>0</v>
      </c>
      <c r="L91" s="36">
        <f t="shared" si="12"/>
        <v>0</v>
      </c>
      <c r="M91" s="36">
        <f t="shared" si="13"/>
        <v>0</v>
      </c>
      <c r="N91" s="36">
        <f t="shared" si="14"/>
        <v>1173.1744060468</v>
      </c>
    </row>
    <row r="92" spans="2:14" s="46" customFormat="1" x14ac:dyDescent="0.25">
      <c r="B92" s="48" t="s">
        <v>105</v>
      </c>
      <c r="C92" s="8">
        <v>2021</v>
      </c>
      <c r="D92" s="37">
        <v>12</v>
      </c>
      <c r="E92" s="31">
        <f>Data!G92</f>
        <v>34163.710800000001</v>
      </c>
      <c r="F92" s="51">
        <f t="shared" si="8"/>
        <v>2000</v>
      </c>
      <c r="G92" s="51">
        <f t="shared" si="9"/>
        <v>32163.710800000001</v>
      </c>
      <c r="H92" s="31">
        <f>-Data!H92</f>
        <v>0</v>
      </c>
      <c r="I92" s="36">
        <f>+SUM(F92*INDEX(Inputs!$D$24:$D$35,MATCH($D92,Inputs!$B$24:$B$35,0)),G92*INDEX(Inputs!$E$24:$E$35,MATCH($D92,Inputs!$B$24:$B$35,0)),H92*Inputs!$D$21)</f>
        <v>1610.9913625167999</v>
      </c>
      <c r="J92" s="36">
        <f t="shared" si="10"/>
        <v>0</v>
      </c>
      <c r="K92" s="36">
        <f t="shared" si="11"/>
        <v>0</v>
      </c>
      <c r="L92" s="36">
        <f t="shared" si="12"/>
        <v>0</v>
      </c>
      <c r="M92" s="36">
        <f t="shared" si="13"/>
        <v>0</v>
      </c>
      <c r="N92" s="36">
        <f t="shared" si="14"/>
        <v>1610.9913625167999</v>
      </c>
    </row>
    <row r="93" spans="2:14" s="46" customFormat="1" x14ac:dyDescent="0.25">
      <c r="B93" s="48" t="s">
        <v>106</v>
      </c>
      <c r="C93" s="8">
        <v>2021</v>
      </c>
      <c r="D93" s="37">
        <v>1</v>
      </c>
      <c r="E93" s="31">
        <f>Data!G93</f>
        <v>4262.8559999999998</v>
      </c>
      <c r="F93" s="51">
        <f t="shared" si="8"/>
        <v>2000</v>
      </c>
      <c r="G93" s="51">
        <f t="shared" si="9"/>
        <v>2262.8559999999998</v>
      </c>
      <c r="H93" s="31">
        <f>-Data!H93</f>
        <v>1228.096</v>
      </c>
      <c r="I93" s="36">
        <f>+SUM(F93*INDEX(Inputs!$D$24:$D$35,MATCH($D93,Inputs!$B$24:$B$35,0)),G93*INDEX(Inputs!$E$24:$E$35,MATCH($D93,Inputs!$B$24:$B$35,0)),H93*Inputs!$D$21)</f>
        <v>243.058874016</v>
      </c>
      <c r="J93" s="36">
        <f t="shared" si="10"/>
        <v>0</v>
      </c>
      <c r="K93" s="36">
        <f t="shared" si="11"/>
        <v>0</v>
      </c>
      <c r="L93" s="36">
        <f t="shared" si="12"/>
        <v>0</v>
      </c>
      <c r="M93" s="36">
        <f t="shared" si="13"/>
        <v>0</v>
      </c>
      <c r="N93" s="36">
        <f t="shared" si="14"/>
        <v>243.058874016</v>
      </c>
    </row>
    <row r="94" spans="2:14" s="46" customFormat="1" x14ac:dyDescent="0.25">
      <c r="B94" s="48" t="s">
        <v>106</v>
      </c>
      <c r="C94" s="8">
        <v>2021</v>
      </c>
      <c r="D94" s="37">
        <v>2</v>
      </c>
      <c r="E94" s="31">
        <f>Data!G94</f>
        <v>3964.8319999999999</v>
      </c>
      <c r="F94" s="51">
        <f t="shared" si="8"/>
        <v>2000</v>
      </c>
      <c r="G94" s="51">
        <f t="shared" si="9"/>
        <v>1964.8319999999999</v>
      </c>
      <c r="H94" s="31">
        <f>-Data!H94</f>
        <v>1411.816</v>
      </c>
      <c r="I94" s="36">
        <f>+SUM(F94*INDEX(Inputs!$D$24:$D$35,MATCH($D94,Inputs!$B$24:$B$35,0)),G94*INDEX(Inputs!$E$24:$E$35,MATCH($D94,Inputs!$B$24:$B$35,0)),H94*Inputs!$D$21)</f>
        <v>222.94095211200002</v>
      </c>
      <c r="J94" s="36">
        <f t="shared" si="10"/>
        <v>0</v>
      </c>
      <c r="K94" s="36">
        <f t="shared" si="11"/>
        <v>0</v>
      </c>
      <c r="L94" s="36">
        <f t="shared" si="12"/>
        <v>0</v>
      </c>
      <c r="M94" s="36">
        <f t="shared" si="13"/>
        <v>0</v>
      </c>
      <c r="N94" s="36">
        <f t="shared" si="14"/>
        <v>222.94095211200002</v>
      </c>
    </row>
    <row r="95" spans="2:14" s="46" customFormat="1" x14ac:dyDescent="0.25">
      <c r="B95" s="48" t="s">
        <v>106</v>
      </c>
      <c r="C95" s="8">
        <v>2021</v>
      </c>
      <c r="D95" s="37">
        <v>3</v>
      </c>
      <c r="E95" s="31">
        <f>Data!G95</f>
        <v>3023.9039999999995</v>
      </c>
      <c r="F95" s="51">
        <f t="shared" si="8"/>
        <v>2000</v>
      </c>
      <c r="G95" s="51">
        <f t="shared" si="9"/>
        <v>1023.9039999999995</v>
      </c>
      <c r="H95" s="31">
        <f>-Data!H95</f>
        <v>4353.5919999999996</v>
      </c>
      <c r="I95" s="36">
        <f>+SUM(F95*INDEX(Inputs!$D$24:$D$35,MATCH($D95,Inputs!$B$24:$B$35,0)),G95*INDEX(Inputs!$E$24:$E$35,MATCH($D95,Inputs!$B$24:$B$35,0)),H95*Inputs!$D$21)</f>
        <v>70.127147663999978</v>
      </c>
      <c r="J95" s="36">
        <f t="shared" si="10"/>
        <v>0</v>
      </c>
      <c r="K95" s="36">
        <f t="shared" si="11"/>
        <v>0</v>
      </c>
      <c r="L95" s="36">
        <f t="shared" si="12"/>
        <v>0</v>
      </c>
      <c r="M95" s="36">
        <f t="shared" si="13"/>
        <v>0</v>
      </c>
      <c r="N95" s="36">
        <f t="shared" si="14"/>
        <v>70.127147663999978</v>
      </c>
    </row>
    <row r="96" spans="2:14" s="46" customFormat="1" x14ac:dyDescent="0.25">
      <c r="B96" s="48" t="s">
        <v>106</v>
      </c>
      <c r="C96" s="8">
        <v>2021</v>
      </c>
      <c r="D96" s="37">
        <v>4</v>
      </c>
      <c r="E96" s="31">
        <f>Data!G96</f>
        <v>2660.2</v>
      </c>
      <c r="F96" s="51">
        <f t="shared" si="8"/>
        <v>2000</v>
      </c>
      <c r="G96" s="51">
        <f t="shared" si="9"/>
        <v>660.19999999999982</v>
      </c>
      <c r="H96" s="31">
        <f>-Data!H96</f>
        <v>5219.9120000000003</v>
      </c>
      <c r="I96" s="36">
        <f>+SUM(F96*INDEX(Inputs!$D$24:$D$35,MATCH($D96,Inputs!$B$24:$B$35,0)),G96*INDEX(Inputs!$E$24:$E$35,MATCH($D96,Inputs!$B$24:$B$35,0)),H96*Inputs!$D$21)</f>
        <v>21.297326479999981</v>
      </c>
      <c r="J96" s="36">
        <f t="shared" si="10"/>
        <v>0</v>
      </c>
      <c r="K96" s="36">
        <f t="shared" si="11"/>
        <v>0</v>
      </c>
      <c r="L96" s="36">
        <f t="shared" si="12"/>
        <v>0</v>
      </c>
      <c r="M96" s="36">
        <f t="shared" si="13"/>
        <v>0</v>
      </c>
      <c r="N96" s="36">
        <f t="shared" si="14"/>
        <v>21.297326479999981</v>
      </c>
    </row>
    <row r="97" spans="2:14" s="46" customFormat="1" x14ac:dyDescent="0.25">
      <c r="B97" s="48" t="s">
        <v>106</v>
      </c>
      <c r="C97" s="8">
        <v>2021</v>
      </c>
      <c r="D97" s="37">
        <v>5</v>
      </c>
      <c r="E97" s="31">
        <f>Data!G97</f>
        <v>2748.36</v>
      </c>
      <c r="F97" s="51">
        <f t="shared" si="8"/>
        <v>2000</v>
      </c>
      <c r="G97" s="51">
        <f t="shared" si="9"/>
        <v>748.36000000000013</v>
      </c>
      <c r="H97" s="31">
        <f>-Data!H97</f>
        <v>4554.6080000000002</v>
      </c>
      <c r="I97" s="36">
        <f>+SUM(F97*INDEX(Inputs!$D$24:$D$35,MATCH($D97,Inputs!$B$24:$B$35,0)),G97*INDEX(Inputs!$E$24:$E$35,MATCH($D97,Inputs!$B$24:$B$35,0)),H97*Inputs!$D$21)</f>
        <v>50.348790079999986</v>
      </c>
      <c r="J97" s="36">
        <f t="shared" si="10"/>
        <v>0</v>
      </c>
      <c r="K97" s="36">
        <f t="shared" si="11"/>
        <v>0</v>
      </c>
      <c r="L97" s="36">
        <f t="shared" si="12"/>
        <v>0</v>
      </c>
      <c r="M97" s="36">
        <f t="shared" si="13"/>
        <v>0</v>
      </c>
      <c r="N97" s="36">
        <f t="shared" si="14"/>
        <v>50.348790079999986</v>
      </c>
    </row>
    <row r="98" spans="2:14" s="46" customFormat="1" x14ac:dyDescent="0.25">
      <c r="B98" s="48" t="s">
        <v>106</v>
      </c>
      <c r="C98" s="8">
        <v>2021</v>
      </c>
      <c r="D98" s="37">
        <v>6</v>
      </c>
      <c r="E98" s="31">
        <f>Data!G98</f>
        <v>3712.1360000000009</v>
      </c>
      <c r="F98" s="51">
        <f t="shared" si="8"/>
        <v>2000</v>
      </c>
      <c r="G98" s="51">
        <f t="shared" si="9"/>
        <v>1712.1360000000009</v>
      </c>
      <c r="H98" s="31">
        <f>-Data!H98</f>
        <v>3669.9360000000001</v>
      </c>
      <c r="I98" s="36">
        <f>+SUM(F98*INDEX(Inputs!$D$24:$D$35,MATCH($D98,Inputs!$B$24:$B$35,0)),G98*INDEX(Inputs!$E$24:$E$35,MATCH($D98,Inputs!$B$24:$B$35,0)),H98*Inputs!$D$21)</f>
        <v>155.14813721600004</v>
      </c>
      <c r="J98" s="36">
        <f t="shared" si="10"/>
        <v>0</v>
      </c>
      <c r="K98" s="36">
        <f t="shared" si="11"/>
        <v>0</v>
      </c>
      <c r="L98" s="36">
        <f t="shared" si="12"/>
        <v>0</v>
      </c>
      <c r="M98" s="36">
        <f t="shared" si="13"/>
        <v>0</v>
      </c>
      <c r="N98" s="36">
        <f t="shared" si="14"/>
        <v>155.14813721600004</v>
      </c>
    </row>
    <row r="99" spans="2:14" s="46" customFormat="1" x14ac:dyDescent="0.25">
      <c r="B99" s="48" t="s">
        <v>106</v>
      </c>
      <c r="C99" s="8">
        <v>2021</v>
      </c>
      <c r="D99" s="37">
        <v>7</v>
      </c>
      <c r="E99" s="31">
        <f>Data!G99</f>
        <v>5072.384</v>
      </c>
      <c r="F99" s="51">
        <f t="shared" si="8"/>
        <v>2000</v>
      </c>
      <c r="G99" s="51">
        <f t="shared" si="9"/>
        <v>3072.384</v>
      </c>
      <c r="H99" s="31">
        <f>-Data!H99</f>
        <v>2416.1439999999998</v>
      </c>
      <c r="I99" s="36">
        <f>+SUM(F99*INDEX(Inputs!$D$24:$D$35,MATCH($D99,Inputs!$B$24:$B$35,0)),G99*INDEX(Inputs!$E$24:$E$35,MATCH($D99,Inputs!$B$24:$B$35,0)),H99*Inputs!$D$21)</f>
        <v>268.81985430400005</v>
      </c>
      <c r="J99" s="36">
        <f t="shared" si="10"/>
        <v>0</v>
      </c>
      <c r="K99" s="36">
        <f t="shared" si="11"/>
        <v>0</v>
      </c>
      <c r="L99" s="36">
        <f t="shared" si="12"/>
        <v>0</v>
      </c>
      <c r="M99" s="36">
        <f t="shared" si="13"/>
        <v>0</v>
      </c>
      <c r="N99" s="36">
        <f t="shared" si="14"/>
        <v>268.81985430400005</v>
      </c>
    </row>
    <row r="100" spans="2:14" s="46" customFormat="1" x14ac:dyDescent="0.25">
      <c r="B100" s="48" t="s">
        <v>106</v>
      </c>
      <c r="C100" s="8">
        <v>2021</v>
      </c>
      <c r="D100" s="37">
        <v>8</v>
      </c>
      <c r="E100" s="31">
        <f>Data!G100</f>
        <v>8237.5840000000007</v>
      </c>
      <c r="F100" s="51">
        <f t="shared" si="8"/>
        <v>2000</v>
      </c>
      <c r="G100" s="51">
        <f t="shared" si="9"/>
        <v>6237.5840000000007</v>
      </c>
      <c r="H100" s="31">
        <f>-Data!H100</f>
        <v>1238.896</v>
      </c>
      <c r="I100" s="36">
        <f>+SUM(F100*INDEX(Inputs!$D$24:$D$35,MATCH($D100,Inputs!$B$24:$B$35,0)),G100*INDEX(Inputs!$E$24:$E$35,MATCH($D100,Inputs!$B$24:$B$35,0)),H100*Inputs!$D$21)</f>
        <v>467.52748438400005</v>
      </c>
      <c r="J100" s="36">
        <f t="shared" si="10"/>
        <v>0</v>
      </c>
      <c r="K100" s="36">
        <f t="shared" si="11"/>
        <v>0</v>
      </c>
      <c r="L100" s="36">
        <f t="shared" si="12"/>
        <v>0</v>
      </c>
      <c r="M100" s="36">
        <f t="shared" si="13"/>
        <v>0</v>
      </c>
      <c r="N100" s="36">
        <f t="shared" si="14"/>
        <v>467.52748438400005</v>
      </c>
    </row>
    <row r="101" spans="2:14" s="46" customFormat="1" x14ac:dyDescent="0.25">
      <c r="B101" s="48" t="s">
        <v>106</v>
      </c>
      <c r="C101" s="8">
        <v>2021</v>
      </c>
      <c r="D101" s="37">
        <v>9</v>
      </c>
      <c r="E101" s="31">
        <f>Data!G101</f>
        <v>4018.712</v>
      </c>
      <c r="F101" s="51">
        <f t="shared" si="8"/>
        <v>2000</v>
      </c>
      <c r="G101" s="51">
        <f t="shared" si="9"/>
        <v>2018.712</v>
      </c>
      <c r="H101" s="31">
        <f>-Data!H101</f>
        <v>2927.56</v>
      </c>
      <c r="I101" s="36">
        <f>+SUM(F101*INDEX(Inputs!$D$24:$D$35,MATCH($D101,Inputs!$B$24:$B$35,0)),G101*INDEX(Inputs!$E$24:$E$35,MATCH($D101,Inputs!$B$24:$B$35,0)),H101*Inputs!$D$21)</f>
        <v>168.011951952</v>
      </c>
      <c r="J101" s="36">
        <f t="shared" si="10"/>
        <v>0</v>
      </c>
      <c r="K101" s="36">
        <f t="shared" si="11"/>
        <v>0</v>
      </c>
      <c r="L101" s="36">
        <f t="shared" si="12"/>
        <v>0</v>
      </c>
      <c r="M101" s="36">
        <f t="shared" si="13"/>
        <v>0</v>
      </c>
      <c r="N101" s="36">
        <f t="shared" si="14"/>
        <v>168.011951952</v>
      </c>
    </row>
    <row r="102" spans="2:14" s="46" customFormat="1" x14ac:dyDescent="0.25">
      <c r="B102" s="48" t="s">
        <v>106</v>
      </c>
      <c r="C102" s="8">
        <v>2021</v>
      </c>
      <c r="D102" s="37">
        <v>10</v>
      </c>
      <c r="E102" s="31">
        <f>Data!G102</f>
        <v>4030.48</v>
      </c>
      <c r="F102" s="51">
        <f t="shared" si="8"/>
        <v>2000</v>
      </c>
      <c r="G102" s="51">
        <f t="shared" si="9"/>
        <v>2030.48</v>
      </c>
      <c r="H102" s="31">
        <f>-Data!H102</f>
        <v>1892.3679999999999</v>
      </c>
      <c r="I102" s="36">
        <f>+SUM(F102*INDEX(Inputs!$D$24:$D$35,MATCH($D102,Inputs!$B$24:$B$35,0)),G102*INDEX(Inputs!$E$24:$E$35,MATCH($D102,Inputs!$B$24:$B$35,0)),H102*Inputs!$D$21)</f>
        <v>207.67266000000001</v>
      </c>
      <c r="J102" s="36">
        <f t="shared" si="10"/>
        <v>0</v>
      </c>
      <c r="K102" s="36">
        <f t="shared" si="11"/>
        <v>0</v>
      </c>
      <c r="L102" s="36">
        <f t="shared" si="12"/>
        <v>0</v>
      </c>
      <c r="M102" s="36">
        <f t="shared" si="13"/>
        <v>0</v>
      </c>
      <c r="N102" s="36">
        <f t="shared" si="14"/>
        <v>207.67266000000001</v>
      </c>
    </row>
    <row r="103" spans="2:14" s="46" customFormat="1" x14ac:dyDescent="0.25">
      <c r="B103" s="48" t="s">
        <v>106</v>
      </c>
      <c r="C103" s="8">
        <v>2021</v>
      </c>
      <c r="D103" s="37">
        <v>11</v>
      </c>
      <c r="E103" s="31">
        <f>Data!G103</f>
        <v>3955.7279999999996</v>
      </c>
      <c r="F103" s="51">
        <f t="shared" si="8"/>
        <v>2000</v>
      </c>
      <c r="G103" s="51">
        <f t="shared" si="9"/>
        <v>1955.7279999999996</v>
      </c>
      <c r="H103" s="31">
        <f>-Data!H103</f>
        <v>1125.296</v>
      </c>
      <c r="I103" s="36">
        <f>+SUM(F103*INDEX(Inputs!$D$24:$D$35,MATCH($D103,Inputs!$B$24:$B$35,0)),G103*INDEX(Inputs!$E$24:$E$35,MATCH($D103,Inputs!$B$24:$B$35,0)),H103*Inputs!$D$21)</f>
        <v>233.371912928</v>
      </c>
      <c r="J103" s="36">
        <f t="shared" si="10"/>
        <v>0</v>
      </c>
      <c r="K103" s="36">
        <f t="shared" si="11"/>
        <v>0</v>
      </c>
      <c r="L103" s="36">
        <f t="shared" si="12"/>
        <v>0</v>
      </c>
      <c r="M103" s="36">
        <f t="shared" si="13"/>
        <v>0</v>
      </c>
      <c r="N103" s="36">
        <f t="shared" si="14"/>
        <v>233.371912928</v>
      </c>
    </row>
    <row r="104" spans="2:14" s="46" customFormat="1" x14ac:dyDescent="0.25">
      <c r="B104" s="48" t="s">
        <v>106</v>
      </c>
      <c r="C104" s="8">
        <v>2021</v>
      </c>
      <c r="D104" s="37">
        <v>12</v>
      </c>
      <c r="E104" s="31">
        <f>Data!G104</f>
        <v>4417.2880000000005</v>
      </c>
      <c r="F104" s="51">
        <f t="shared" si="8"/>
        <v>2000</v>
      </c>
      <c r="G104" s="51">
        <f t="shared" si="9"/>
        <v>2417.2880000000005</v>
      </c>
      <c r="H104" s="31">
        <f>-Data!H104</f>
        <v>428.61599999999999</v>
      </c>
      <c r="I104" s="36">
        <f>+SUM(F104*INDEX(Inputs!$D$24:$D$35,MATCH($D104,Inputs!$B$24:$B$35,0)),G104*INDEX(Inputs!$E$24:$E$35,MATCH($D104,Inputs!$B$24:$B$35,0)),H104*Inputs!$D$21)</f>
        <v>280.11248948799999</v>
      </c>
      <c r="J104" s="36">
        <f t="shared" si="10"/>
        <v>0</v>
      </c>
      <c r="K104" s="36">
        <f t="shared" si="11"/>
        <v>0</v>
      </c>
      <c r="L104" s="36">
        <f t="shared" si="12"/>
        <v>0</v>
      </c>
      <c r="M104" s="36">
        <f t="shared" si="13"/>
        <v>0</v>
      </c>
      <c r="N104" s="36">
        <f t="shared" si="14"/>
        <v>280.11248948799999</v>
      </c>
    </row>
    <row r="105" spans="2:14" s="46" customFormat="1" x14ac:dyDescent="0.25">
      <c r="B105" s="48" t="s">
        <v>107</v>
      </c>
      <c r="C105" s="8">
        <v>2021</v>
      </c>
      <c r="D105" s="37">
        <v>1</v>
      </c>
      <c r="E105" s="31">
        <f>Data!G105</f>
        <v>3958.6120000000001</v>
      </c>
      <c r="F105" s="51">
        <f t="shared" si="8"/>
        <v>2000</v>
      </c>
      <c r="G105" s="51">
        <f t="shared" si="9"/>
        <v>1958.6120000000001</v>
      </c>
      <c r="H105" s="31">
        <f>-Data!H105</f>
        <v>2401.288</v>
      </c>
      <c r="I105" s="36">
        <f>+SUM(F105*INDEX(Inputs!$D$24:$D$35,MATCH($D105,Inputs!$B$24:$B$35,0)),G105*INDEX(Inputs!$E$24:$E$35,MATCH($D105,Inputs!$B$24:$B$35,0)),H105*Inputs!$D$21)</f>
        <v>185.25411667200001</v>
      </c>
      <c r="J105" s="36">
        <f t="shared" si="10"/>
        <v>0</v>
      </c>
      <c r="K105" s="36">
        <f t="shared" si="11"/>
        <v>0</v>
      </c>
      <c r="L105" s="36">
        <f t="shared" si="12"/>
        <v>290.49030135200042</v>
      </c>
      <c r="M105" s="36">
        <f t="shared" si="13"/>
        <v>105.23618468000041</v>
      </c>
      <c r="N105" s="36">
        <f t="shared" si="14"/>
        <v>0</v>
      </c>
    </row>
    <row r="106" spans="2:14" s="46" customFormat="1" x14ac:dyDescent="0.25">
      <c r="B106" s="48" t="s">
        <v>107</v>
      </c>
      <c r="C106" s="8">
        <v>2021</v>
      </c>
      <c r="D106" s="37">
        <v>2</v>
      </c>
      <c r="E106" s="31">
        <f>Data!G106</f>
        <v>3625.5639999999999</v>
      </c>
      <c r="F106" s="51">
        <f t="shared" si="8"/>
        <v>2000</v>
      </c>
      <c r="G106" s="51">
        <f t="shared" si="9"/>
        <v>1625.5639999999999</v>
      </c>
      <c r="H106" s="31">
        <f>-Data!H106</f>
        <v>2867.152</v>
      </c>
      <c r="I106" s="36">
        <f>+SUM(F106*INDEX(Inputs!$D$24:$D$35,MATCH($D106,Inputs!$B$24:$B$35,0)),G106*INDEX(Inputs!$E$24:$E$35,MATCH($D106,Inputs!$B$24:$B$35,0)),H106*Inputs!$D$21)</f>
        <v>152.92040942399998</v>
      </c>
      <c r="J106" s="36">
        <f t="shared" si="10"/>
        <v>0</v>
      </c>
      <c r="K106" s="36">
        <f t="shared" si="11"/>
        <v>0</v>
      </c>
      <c r="L106" s="36">
        <f t="shared" si="12"/>
        <v>105.23618468000041</v>
      </c>
      <c r="M106" s="36">
        <f t="shared" si="13"/>
        <v>0</v>
      </c>
      <c r="N106" s="36">
        <f t="shared" si="14"/>
        <v>47.684224743999579</v>
      </c>
    </row>
    <row r="107" spans="2:14" s="46" customFormat="1" x14ac:dyDescent="0.25">
      <c r="B107" s="48" t="s">
        <v>107</v>
      </c>
      <c r="C107" s="8">
        <v>2021</v>
      </c>
      <c r="D107" s="37">
        <v>3</v>
      </c>
      <c r="E107" s="31">
        <f>Data!G107</f>
        <v>2837.2039999999997</v>
      </c>
      <c r="F107" s="51">
        <f t="shared" si="8"/>
        <v>2000</v>
      </c>
      <c r="G107" s="51">
        <f t="shared" si="9"/>
        <v>837.20399999999972</v>
      </c>
      <c r="H107" s="31">
        <f>-Data!H107</f>
        <v>6227.2920000000004</v>
      </c>
      <c r="I107" s="36">
        <f>+SUM(F107*INDEX(Inputs!$D$24:$D$35,MATCH($D107,Inputs!$B$24:$B$35,0)),G107*INDEX(Inputs!$E$24:$E$35,MATCH($D107,Inputs!$B$24:$B$35,0)),H107*Inputs!$D$21)</f>
        <v>-8.968842536000011</v>
      </c>
      <c r="J107" s="36">
        <f t="shared" si="10"/>
        <v>0</v>
      </c>
      <c r="K107" s="36">
        <f t="shared" si="11"/>
        <v>8.968842536000011</v>
      </c>
      <c r="L107" s="36">
        <f t="shared" si="12"/>
        <v>0</v>
      </c>
      <c r="M107" s="36">
        <f t="shared" si="13"/>
        <v>8.968842536000011</v>
      </c>
      <c r="N107" s="36">
        <f t="shared" si="14"/>
        <v>0</v>
      </c>
    </row>
    <row r="108" spans="2:14" s="46" customFormat="1" x14ac:dyDescent="0.25">
      <c r="B108" s="48" t="s">
        <v>107</v>
      </c>
      <c r="C108" s="8">
        <v>2021</v>
      </c>
      <c r="D108" s="37">
        <v>4</v>
      </c>
      <c r="E108" s="31">
        <f>Data!G108</f>
        <v>1884.308</v>
      </c>
      <c r="F108" s="51">
        <f t="shared" si="8"/>
        <v>1884.308</v>
      </c>
      <c r="G108" s="51">
        <f t="shared" si="9"/>
        <v>0</v>
      </c>
      <c r="H108" s="31">
        <f>-Data!H108</f>
        <v>6874.2079999999996</v>
      </c>
      <c r="I108" s="36">
        <f>+SUM(F108*INDEX(Inputs!$D$24:$D$35,MATCH($D108,Inputs!$B$24:$B$35,0)),G108*INDEX(Inputs!$E$24:$E$35,MATCH($D108,Inputs!$B$24:$B$35,0)),H108*Inputs!$D$21)</f>
        <v>-81.390695943999987</v>
      </c>
      <c r="J108" s="36">
        <f t="shared" si="10"/>
        <v>8.968842536000011</v>
      </c>
      <c r="K108" s="36">
        <f t="shared" si="11"/>
        <v>90.359538479999998</v>
      </c>
      <c r="L108" s="36">
        <f t="shared" si="12"/>
        <v>8.968842536000011</v>
      </c>
      <c r="M108" s="36">
        <f t="shared" si="13"/>
        <v>90.359538479999998</v>
      </c>
      <c r="N108" s="36">
        <f t="shared" si="14"/>
        <v>0</v>
      </c>
    </row>
    <row r="109" spans="2:14" s="46" customFormat="1" x14ac:dyDescent="0.25">
      <c r="B109" s="48" t="s">
        <v>107</v>
      </c>
      <c r="C109" s="8">
        <v>2021</v>
      </c>
      <c r="D109" s="37">
        <v>5</v>
      </c>
      <c r="E109" s="31">
        <f>Data!G109</f>
        <v>1458.8679999999999</v>
      </c>
      <c r="F109" s="51">
        <f t="shared" si="8"/>
        <v>1458.8679999999999</v>
      </c>
      <c r="G109" s="51">
        <f t="shared" si="9"/>
        <v>0</v>
      </c>
      <c r="H109" s="31">
        <f>-Data!H109</f>
        <v>8411.3439999999991</v>
      </c>
      <c r="I109" s="36">
        <f>+SUM(F109*INDEX(Inputs!$D$24:$D$35,MATCH($D109,Inputs!$B$24:$B$35,0)),G109*INDEX(Inputs!$E$24:$E$35,MATCH($D109,Inputs!$B$24:$B$35,0)),H109*Inputs!$D$21)</f>
        <v>-179.81684458399999</v>
      </c>
      <c r="J109" s="36">
        <f t="shared" si="10"/>
        <v>90.359538479999998</v>
      </c>
      <c r="K109" s="36">
        <f t="shared" si="11"/>
        <v>270.17638306399999</v>
      </c>
      <c r="L109" s="36">
        <f t="shared" si="12"/>
        <v>90.359538479999998</v>
      </c>
      <c r="M109" s="36">
        <f t="shared" si="13"/>
        <v>270.17638306399999</v>
      </c>
      <c r="N109" s="36">
        <f t="shared" si="14"/>
        <v>0</v>
      </c>
    </row>
    <row r="110" spans="2:14" s="46" customFormat="1" x14ac:dyDescent="0.25">
      <c r="B110" s="48" t="s">
        <v>107</v>
      </c>
      <c r="C110" s="8">
        <v>2021</v>
      </c>
      <c r="D110" s="37">
        <v>6</v>
      </c>
      <c r="E110" s="31">
        <f>Data!G110</f>
        <v>1543.8520000000001</v>
      </c>
      <c r="F110" s="51">
        <f t="shared" si="8"/>
        <v>1543.8520000000001</v>
      </c>
      <c r="G110" s="51">
        <f t="shared" si="9"/>
        <v>0</v>
      </c>
      <c r="H110" s="31">
        <f>-Data!H110</f>
        <v>8534.34</v>
      </c>
      <c r="I110" s="36">
        <f>+SUM(F110*INDEX(Inputs!$D$24:$D$35,MATCH($D110,Inputs!$B$24:$B$35,0)),G110*INDEX(Inputs!$E$24:$E$35,MATCH($D110,Inputs!$B$24:$B$35,0)),H110*Inputs!$D$21)</f>
        <v>-160.19297240000006</v>
      </c>
      <c r="J110" s="36">
        <f t="shared" si="10"/>
        <v>270.17638306399999</v>
      </c>
      <c r="K110" s="36">
        <f t="shared" si="11"/>
        <v>430.36935546400002</v>
      </c>
      <c r="L110" s="36">
        <f t="shared" si="12"/>
        <v>270.17638306399999</v>
      </c>
      <c r="M110" s="36">
        <f t="shared" si="13"/>
        <v>430.36935546400002</v>
      </c>
      <c r="N110" s="36">
        <f t="shared" si="14"/>
        <v>0</v>
      </c>
    </row>
    <row r="111" spans="2:14" s="46" customFormat="1" x14ac:dyDescent="0.25">
      <c r="B111" s="48" t="s">
        <v>107</v>
      </c>
      <c r="C111" s="8">
        <v>2021</v>
      </c>
      <c r="D111" s="37">
        <v>7</v>
      </c>
      <c r="E111" s="31">
        <f>Data!G111</f>
        <v>1538.0999999999992</v>
      </c>
      <c r="F111" s="51">
        <f t="shared" si="8"/>
        <v>1538.0999999999992</v>
      </c>
      <c r="G111" s="51">
        <f t="shared" si="9"/>
        <v>0</v>
      </c>
      <c r="H111" s="31">
        <f>-Data!H111</f>
        <v>7206.2759999999998</v>
      </c>
      <c r="I111" s="36">
        <f>+SUM(F111*INDEX(Inputs!$D$24:$D$35,MATCH($D111,Inputs!$B$24:$B$35,0)),G111*INDEX(Inputs!$E$24:$E$35,MATCH($D111,Inputs!$B$24:$B$35,0)),H111*Inputs!$D$21)</f>
        <v>-110.58427056000014</v>
      </c>
      <c r="J111" s="36">
        <f t="shared" si="10"/>
        <v>430.36935546400002</v>
      </c>
      <c r="K111" s="36">
        <f t="shared" si="11"/>
        <v>540.95362602400019</v>
      </c>
      <c r="L111" s="36">
        <f t="shared" si="12"/>
        <v>430.36935546400002</v>
      </c>
      <c r="M111" s="36">
        <f t="shared" si="13"/>
        <v>540.95362602400019</v>
      </c>
      <c r="N111" s="36">
        <f t="shared" si="14"/>
        <v>0</v>
      </c>
    </row>
    <row r="112" spans="2:14" s="46" customFormat="1" x14ac:dyDescent="0.25">
      <c r="B112" s="48" t="s">
        <v>107</v>
      </c>
      <c r="C112" s="8">
        <v>2021</v>
      </c>
      <c r="D112" s="37">
        <v>8</v>
      </c>
      <c r="E112" s="31">
        <f>Data!G112</f>
        <v>1622.5919999999992</v>
      </c>
      <c r="F112" s="51">
        <f t="shared" si="8"/>
        <v>1622.5919999999992</v>
      </c>
      <c r="G112" s="51">
        <f t="shared" si="9"/>
        <v>0</v>
      </c>
      <c r="H112" s="31">
        <f>-Data!H112</f>
        <v>6719.1760000000004</v>
      </c>
      <c r="I112" s="36">
        <f>+SUM(F112*INDEX(Inputs!$D$24:$D$35,MATCH($D112,Inputs!$B$24:$B$35,0)),G112*INDEX(Inputs!$E$24:$E$35,MATCH($D112,Inputs!$B$24:$B$35,0)),H112*Inputs!$D$21)</f>
        <v>-83.274236560000134</v>
      </c>
      <c r="J112" s="36">
        <f t="shared" si="10"/>
        <v>540.95362602400019</v>
      </c>
      <c r="K112" s="36">
        <f t="shared" si="11"/>
        <v>624.22786258400038</v>
      </c>
      <c r="L112" s="36">
        <f t="shared" si="12"/>
        <v>540.95362602400019</v>
      </c>
      <c r="M112" s="36">
        <f t="shared" si="13"/>
        <v>624.22786258400038</v>
      </c>
      <c r="N112" s="36">
        <f t="shared" si="14"/>
        <v>0</v>
      </c>
    </row>
    <row r="113" spans="2:14" s="46" customFormat="1" x14ac:dyDescent="0.25">
      <c r="B113" s="48" t="s">
        <v>107</v>
      </c>
      <c r="C113" s="8">
        <v>2021</v>
      </c>
      <c r="D113" s="37">
        <v>9</v>
      </c>
      <c r="E113" s="31">
        <f>Data!G113</f>
        <v>1717.2639999999992</v>
      </c>
      <c r="F113" s="51">
        <f t="shared" si="8"/>
        <v>1717.2639999999992</v>
      </c>
      <c r="G113" s="51">
        <f t="shared" si="9"/>
        <v>0</v>
      </c>
      <c r="H113" s="31">
        <f>-Data!H113</f>
        <v>6148.0159999999996</v>
      </c>
      <c r="I113" s="36">
        <f>+SUM(F113*INDEX(Inputs!$D$24:$D$35,MATCH($D113,Inputs!$B$24:$B$35,0)),G113*INDEX(Inputs!$E$24:$E$35,MATCH($D113,Inputs!$B$24:$B$35,0)),H113*Inputs!$D$21)</f>
        <v>-69.759459072000084</v>
      </c>
      <c r="J113" s="36">
        <f t="shared" si="10"/>
        <v>624.22786258400038</v>
      </c>
      <c r="K113" s="36">
        <f t="shared" si="11"/>
        <v>693.9873216560004</v>
      </c>
      <c r="L113" s="36">
        <f t="shared" si="12"/>
        <v>624.22786258400038</v>
      </c>
      <c r="M113" s="36">
        <f t="shared" si="13"/>
        <v>693.9873216560004</v>
      </c>
      <c r="N113" s="36">
        <f t="shared" si="14"/>
        <v>0</v>
      </c>
    </row>
    <row r="114" spans="2:14" s="46" customFormat="1" x14ac:dyDescent="0.25">
      <c r="B114" s="48" t="s">
        <v>107</v>
      </c>
      <c r="C114" s="8">
        <v>2021</v>
      </c>
      <c r="D114" s="37">
        <v>10</v>
      </c>
      <c r="E114" s="31">
        <f>Data!G114</f>
        <v>2059.5759999999996</v>
      </c>
      <c r="F114" s="51">
        <f t="shared" si="8"/>
        <v>2000</v>
      </c>
      <c r="G114" s="51">
        <f t="shared" si="9"/>
        <v>59.575999999999567</v>
      </c>
      <c r="H114" s="31">
        <f>-Data!H114</f>
        <v>4162.3</v>
      </c>
      <c r="I114" s="36">
        <f>+SUM(F114*INDEX(Inputs!$D$24:$D$35,MATCH($D114,Inputs!$B$24:$B$35,0)),G114*INDEX(Inputs!$E$24:$E$35,MATCH($D114,Inputs!$B$24:$B$35,0)),H114*Inputs!$D$21)</f>
        <v>34.740457895999953</v>
      </c>
      <c r="J114" s="36">
        <f t="shared" si="10"/>
        <v>693.9873216560004</v>
      </c>
      <c r="K114" s="36">
        <f t="shared" si="11"/>
        <v>659.24686376000045</v>
      </c>
      <c r="L114" s="36">
        <f t="shared" si="12"/>
        <v>693.9873216560004</v>
      </c>
      <c r="M114" s="36">
        <f t="shared" si="13"/>
        <v>659.24686376000045</v>
      </c>
      <c r="N114" s="36">
        <f t="shared" si="14"/>
        <v>0</v>
      </c>
    </row>
    <row r="115" spans="2:14" s="46" customFormat="1" x14ac:dyDescent="0.25">
      <c r="B115" s="48" t="s">
        <v>107</v>
      </c>
      <c r="C115" s="8">
        <v>2021</v>
      </c>
      <c r="D115" s="37">
        <v>11</v>
      </c>
      <c r="E115" s="31">
        <f>Data!G115</f>
        <v>2780.28</v>
      </c>
      <c r="F115" s="51">
        <f t="shared" si="8"/>
        <v>2000</v>
      </c>
      <c r="G115" s="51">
        <f t="shared" si="9"/>
        <v>780.2800000000002</v>
      </c>
      <c r="H115" s="31">
        <f>-Data!H115</f>
        <v>2743.1759999999999</v>
      </c>
      <c r="I115" s="36">
        <f>+SUM(F115*INDEX(Inputs!$D$24:$D$35,MATCH($D115,Inputs!$B$24:$B$35,0)),G115*INDEX(Inputs!$E$24:$E$35,MATCH($D115,Inputs!$B$24:$B$35,0)),H115*Inputs!$D$21)</f>
        <v>120.24977032000001</v>
      </c>
      <c r="J115" s="36">
        <f t="shared" si="10"/>
        <v>659.24686376000045</v>
      </c>
      <c r="K115" s="36">
        <f t="shared" si="11"/>
        <v>538.99709344000041</v>
      </c>
      <c r="L115" s="36">
        <f t="shared" si="12"/>
        <v>659.24686376000045</v>
      </c>
      <c r="M115" s="36">
        <f t="shared" si="13"/>
        <v>538.99709344000041</v>
      </c>
      <c r="N115" s="36">
        <f t="shared" si="14"/>
        <v>0</v>
      </c>
    </row>
    <row r="116" spans="2:14" s="46" customFormat="1" x14ac:dyDescent="0.25">
      <c r="B116" s="48" t="s">
        <v>107</v>
      </c>
      <c r="C116" s="8">
        <v>2021</v>
      </c>
      <c r="D116" s="37">
        <v>12</v>
      </c>
      <c r="E116" s="31">
        <f>Data!G116</f>
        <v>4484.9480000000003</v>
      </c>
      <c r="F116" s="51">
        <f t="shared" si="8"/>
        <v>2000</v>
      </c>
      <c r="G116" s="51">
        <f t="shared" si="9"/>
        <v>2484.9480000000003</v>
      </c>
      <c r="H116" s="31">
        <f>-Data!H116</f>
        <v>1343.6120000000001</v>
      </c>
      <c r="I116" s="36">
        <f>+SUM(F116*INDEX(Inputs!$D$24:$D$35,MATCH($D116,Inputs!$B$24:$B$35,0)),G116*INDEX(Inputs!$E$24:$E$35,MATCH($D116,Inputs!$B$24:$B$35,0)),H116*Inputs!$D$21)</f>
        <v>248.50679208799997</v>
      </c>
      <c r="J116" s="36">
        <f t="shared" si="10"/>
        <v>538.99709344000041</v>
      </c>
      <c r="K116" s="36">
        <f t="shared" si="11"/>
        <v>290.49030135200042</v>
      </c>
      <c r="L116" s="36">
        <f t="shared" si="12"/>
        <v>538.99709344000041</v>
      </c>
      <c r="M116" s="36">
        <f t="shared" si="13"/>
        <v>290.49030135200042</v>
      </c>
      <c r="N116" s="36">
        <f t="shared" si="14"/>
        <v>0</v>
      </c>
    </row>
    <row r="117" spans="2:14" s="46" customFormat="1" x14ac:dyDescent="0.25">
      <c r="B117" s="48" t="s">
        <v>108</v>
      </c>
      <c r="C117" s="8">
        <v>2021</v>
      </c>
      <c r="D117" s="37">
        <v>1</v>
      </c>
      <c r="E117" s="31">
        <f>Data!G117</f>
        <v>93183.615000000005</v>
      </c>
      <c r="F117" s="51">
        <f t="shared" si="8"/>
        <v>2000</v>
      </c>
      <c r="G117" s="51">
        <f t="shared" si="9"/>
        <v>91183.615000000005</v>
      </c>
      <c r="H117" s="31">
        <f>-Data!H117</f>
        <v>0</v>
      </c>
      <c r="I117" s="36">
        <f>+SUM(F117*INDEX(Inputs!$D$24:$D$35,MATCH($D117,Inputs!$B$24:$B$35,0)),G117*INDEX(Inputs!$E$24:$E$35,MATCH($D117,Inputs!$B$24:$B$35,0)),H117*Inputs!$D$21)</f>
        <v>4219.43504854</v>
      </c>
      <c r="J117" s="36">
        <f t="shared" si="10"/>
        <v>0</v>
      </c>
      <c r="K117" s="36">
        <f t="shared" si="11"/>
        <v>0</v>
      </c>
      <c r="L117" s="36">
        <f t="shared" si="12"/>
        <v>0</v>
      </c>
      <c r="M117" s="36">
        <f t="shared" si="13"/>
        <v>0</v>
      </c>
      <c r="N117" s="36">
        <f t="shared" si="14"/>
        <v>4219.43504854</v>
      </c>
    </row>
    <row r="118" spans="2:14" s="46" customFormat="1" x14ac:dyDescent="0.25">
      <c r="B118" s="48" t="s">
        <v>108</v>
      </c>
      <c r="C118" s="8">
        <v>2021</v>
      </c>
      <c r="D118" s="37">
        <v>2</v>
      </c>
      <c r="E118" s="31">
        <f>Data!G118</f>
        <v>81432.819499999998</v>
      </c>
      <c r="F118" s="51">
        <f t="shared" si="8"/>
        <v>2000</v>
      </c>
      <c r="G118" s="51">
        <f t="shared" si="9"/>
        <v>79432.819499999998</v>
      </c>
      <c r="H118" s="31">
        <f>-Data!H118</f>
        <v>0</v>
      </c>
      <c r="I118" s="36">
        <f>+SUM(F118*INDEX(Inputs!$D$24:$D$35,MATCH($D118,Inputs!$B$24:$B$35,0)),G118*INDEX(Inputs!$E$24:$E$35,MATCH($D118,Inputs!$B$24:$B$35,0)),H118*Inputs!$D$21)</f>
        <v>3700.0968906219996</v>
      </c>
      <c r="J118" s="36">
        <f t="shared" si="10"/>
        <v>0</v>
      </c>
      <c r="K118" s="36">
        <f t="shared" si="11"/>
        <v>0</v>
      </c>
      <c r="L118" s="36">
        <f t="shared" si="12"/>
        <v>0</v>
      </c>
      <c r="M118" s="36">
        <f t="shared" si="13"/>
        <v>0</v>
      </c>
      <c r="N118" s="36">
        <f t="shared" si="14"/>
        <v>3700.0968906219996</v>
      </c>
    </row>
    <row r="119" spans="2:14" s="46" customFormat="1" x14ac:dyDescent="0.25">
      <c r="B119" s="48" t="s">
        <v>108</v>
      </c>
      <c r="C119" s="8">
        <v>2021</v>
      </c>
      <c r="D119" s="37">
        <v>3</v>
      </c>
      <c r="E119" s="31">
        <f>Data!G119</f>
        <v>114597.76359999999</v>
      </c>
      <c r="F119" s="51">
        <f t="shared" si="8"/>
        <v>2000</v>
      </c>
      <c r="G119" s="51">
        <f t="shared" si="9"/>
        <v>112597.76359999999</v>
      </c>
      <c r="H119" s="31">
        <f>-Data!H119</f>
        <v>0</v>
      </c>
      <c r="I119" s="36">
        <f>+SUM(F119*INDEX(Inputs!$D$24:$D$35,MATCH($D119,Inputs!$B$24:$B$35,0)),G119*INDEX(Inputs!$E$24:$E$35,MATCH($D119,Inputs!$B$24:$B$35,0)),H119*Inputs!$D$21)</f>
        <v>5165.8547600656002</v>
      </c>
      <c r="J119" s="36">
        <f t="shared" si="10"/>
        <v>0</v>
      </c>
      <c r="K119" s="36">
        <f t="shared" si="11"/>
        <v>0</v>
      </c>
      <c r="L119" s="36">
        <f t="shared" si="12"/>
        <v>0</v>
      </c>
      <c r="M119" s="36">
        <f t="shared" si="13"/>
        <v>0</v>
      </c>
      <c r="N119" s="36">
        <f t="shared" si="14"/>
        <v>5165.8547600656002</v>
      </c>
    </row>
    <row r="120" spans="2:14" s="46" customFormat="1" x14ac:dyDescent="0.25">
      <c r="B120" s="48" t="s">
        <v>108</v>
      </c>
      <c r="C120" s="8">
        <v>2021</v>
      </c>
      <c r="D120" s="37">
        <v>4</v>
      </c>
      <c r="E120" s="31">
        <f>Data!G120</f>
        <v>109163.9993</v>
      </c>
      <c r="F120" s="51">
        <f t="shared" si="8"/>
        <v>2000</v>
      </c>
      <c r="G120" s="51">
        <f t="shared" si="9"/>
        <v>107163.9993</v>
      </c>
      <c r="H120" s="31">
        <f>-Data!H120</f>
        <v>0</v>
      </c>
      <c r="I120" s="36">
        <f>+SUM(F120*INDEX(Inputs!$D$24:$D$35,MATCH($D120,Inputs!$B$24:$B$35,0)),G120*INDEX(Inputs!$E$24:$E$35,MATCH($D120,Inputs!$B$24:$B$35,0)),H120*Inputs!$D$21)</f>
        <v>4925.7041130628004</v>
      </c>
      <c r="J120" s="36">
        <f t="shared" si="10"/>
        <v>0</v>
      </c>
      <c r="K120" s="36">
        <f t="shared" si="11"/>
        <v>0</v>
      </c>
      <c r="L120" s="36">
        <f t="shared" si="12"/>
        <v>0</v>
      </c>
      <c r="M120" s="36">
        <f t="shared" si="13"/>
        <v>0</v>
      </c>
      <c r="N120" s="36">
        <f t="shared" si="14"/>
        <v>4925.7041130628004</v>
      </c>
    </row>
    <row r="121" spans="2:14" s="46" customFormat="1" x14ac:dyDescent="0.25">
      <c r="B121" s="48" t="s">
        <v>108</v>
      </c>
      <c r="C121" s="8">
        <v>2021</v>
      </c>
      <c r="D121" s="37">
        <v>5</v>
      </c>
      <c r="E121" s="31">
        <f>Data!G121</f>
        <v>111735.75509999999</v>
      </c>
      <c r="F121" s="51">
        <f t="shared" si="8"/>
        <v>2000</v>
      </c>
      <c r="G121" s="51">
        <f t="shared" si="9"/>
        <v>109735.75509999999</v>
      </c>
      <c r="H121" s="31">
        <f>-Data!H121</f>
        <v>0</v>
      </c>
      <c r="I121" s="36">
        <f>+SUM(F121*INDEX(Inputs!$D$24:$D$35,MATCH($D121,Inputs!$B$24:$B$35,0)),G121*INDEX(Inputs!$E$24:$E$35,MATCH($D121,Inputs!$B$24:$B$35,0)),H121*Inputs!$D$21)</f>
        <v>5039.3654323995997</v>
      </c>
      <c r="J121" s="36">
        <f t="shared" si="10"/>
        <v>0</v>
      </c>
      <c r="K121" s="36">
        <f t="shared" si="11"/>
        <v>0</v>
      </c>
      <c r="L121" s="36">
        <f t="shared" si="12"/>
        <v>0</v>
      </c>
      <c r="M121" s="36">
        <f t="shared" si="13"/>
        <v>0</v>
      </c>
      <c r="N121" s="36">
        <f t="shared" si="14"/>
        <v>5039.3654323995997</v>
      </c>
    </row>
    <row r="122" spans="2:14" s="46" customFormat="1" x14ac:dyDescent="0.25">
      <c r="B122" s="48" t="s">
        <v>108</v>
      </c>
      <c r="C122" s="8">
        <v>2021</v>
      </c>
      <c r="D122" s="37">
        <v>6</v>
      </c>
      <c r="E122" s="31">
        <f>Data!G122</f>
        <v>117596.4785</v>
      </c>
      <c r="F122" s="51">
        <f t="shared" si="8"/>
        <v>2000</v>
      </c>
      <c r="G122" s="51">
        <f t="shared" si="9"/>
        <v>115596.4785</v>
      </c>
      <c r="H122" s="31">
        <f>-Data!H122</f>
        <v>0</v>
      </c>
      <c r="I122" s="36">
        <f>+SUM(F122*INDEX(Inputs!$D$24:$D$35,MATCH($D122,Inputs!$B$24:$B$35,0)),G122*INDEX(Inputs!$E$24:$E$35,MATCH($D122,Inputs!$B$24:$B$35,0)),H122*Inputs!$D$21)</f>
        <v>5841.8980466060002</v>
      </c>
      <c r="J122" s="36">
        <f t="shared" si="10"/>
        <v>0</v>
      </c>
      <c r="K122" s="36">
        <f t="shared" si="11"/>
        <v>0</v>
      </c>
      <c r="L122" s="36">
        <f t="shared" si="12"/>
        <v>0</v>
      </c>
      <c r="M122" s="36">
        <f t="shared" si="13"/>
        <v>0</v>
      </c>
      <c r="N122" s="36">
        <f t="shared" si="14"/>
        <v>5841.8980466060002</v>
      </c>
    </row>
    <row r="123" spans="2:14" s="46" customFormat="1" x14ac:dyDescent="0.25">
      <c r="B123" s="48" t="s">
        <v>108</v>
      </c>
      <c r="C123" s="8">
        <v>2021</v>
      </c>
      <c r="D123" s="37">
        <v>7</v>
      </c>
      <c r="E123" s="31">
        <f>Data!G123</f>
        <v>115159.8723</v>
      </c>
      <c r="F123" s="51">
        <f t="shared" si="8"/>
        <v>2000</v>
      </c>
      <c r="G123" s="51">
        <f t="shared" si="9"/>
        <v>113159.8723</v>
      </c>
      <c r="H123" s="31">
        <f>-Data!H123</f>
        <v>0</v>
      </c>
      <c r="I123" s="36">
        <f>+SUM(F123*INDEX(Inputs!$D$24:$D$35,MATCH($D123,Inputs!$B$24:$B$35,0)),G123*INDEX(Inputs!$E$24:$E$35,MATCH($D123,Inputs!$B$24:$B$35,0)),H123*Inputs!$D$21)</f>
        <v>5723.1963389668008</v>
      </c>
      <c r="J123" s="36">
        <f t="shared" si="10"/>
        <v>0</v>
      </c>
      <c r="K123" s="36">
        <f t="shared" si="11"/>
        <v>0</v>
      </c>
      <c r="L123" s="36">
        <f t="shared" si="12"/>
        <v>0</v>
      </c>
      <c r="M123" s="36">
        <f t="shared" si="13"/>
        <v>0</v>
      </c>
      <c r="N123" s="36">
        <f t="shared" si="14"/>
        <v>5723.1963389668008</v>
      </c>
    </row>
    <row r="124" spans="2:14" s="46" customFormat="1" x14ac:dyDescent="0.25">
      <c r="B124" s="48" t="s">
        <v>108</v>
      </c>
      <c r="C124" s="8">
        <v>2021</v>
      </c>
      <c r="D124" s="37">
        <v>8</v>
      </c>
      <c r="E124" s="31">
        <f>Data!G124</f>
        <v>110471.83900000001</v>
      </c>
      <c r="F124" s="51">
        <f t="shared" si="8"/>
        <v>2000</v>
      </c>
      <c r="G124" s="51">
        <f t="shared" si="9"/>
        <v>108471.83900000001</v>
      </c>
      <c r="H124" s="31">
        <f>-Data!H124</f>
        <v>0</v>
      </c>
      <c r="I124" s="36">
        <f>+SUM(F124*INDEX(Inputs!$D$24:$D$35,MATCH($D124,Inputs!$B$24:$B$35,0)),G124*INDEX(Inputs!$E$24:$E$35,MATCH($D124,Inputs!$B$24:$B$35,0)),H124*Inputs!$D$21)</f>
        <v>5494.814108724001</v>
      </c>
      <c r="J124" s="36">
        <f t="shared" si="10"/>
        <v>0</v>
      </c>
      <c r="K124" s="36">
        <f t="shared" si="11"/>
        <v>0</v>
      </c>
      <c r="L124" s="36">
        <f t="shared" si="12"/>
        <v>0</v>
      </c>
      <c r="M124" s="36">
        <f t="shared" si="13"/>
        <v>0</v>
      </c>
      <c r="N124" s="36">
        <f t="shared" si="14"/>
        <v>5494.814108724001</v>
      </c>
    </row>
    <row r="125" spans="2:14" s="46" customFormat="1" x14ac:dyDescent="0.25">
      <c r="B125" s="48" t="s">
        <v>108</v>
      </c>
      <c r="C125" s="8">
        <v>2021</v>
      </c>
      <c r="D125" s="37">
        <v>9</v>
      </c>
      <c r="E125" s="31">
        <f>Data!G125</f>
        <v>107781.90830000001</v>
      </c>
      <c r="F125" s="51">
        <f t="shared" si="8"/>
        <v>2000</v>
      </c>
      <c r="G125" s="51">
        <f t="shared" si="9"/>
        <v>105781.90830000001</v>
      </c>
      <c r="H125" s="31">
        <f>-Data!H125</f>
        <v>0</v>
      </c>
      <c r="I125" s="36">
        <f>+SUM(F125*INDEX(Inputs!$D$24:$D$35,MATCH($D125,Inputs!$B$24:$B$35,0)),G125*INDEX(Inputs!$E$24:$E$35,MATCH($D125,Inputs!$B$24:$B$35,0)),H125*Inputs!$D$21)</f>
        <v>4864.6212192268003</v>
      </c>
      <c r="J125" s="36">
        <f t="shared" si="10"/>
        <v>0</v>
      </c>
      <c r="K125" s="36">
        <f t="shared" si="11"/>
        <v>0</v>
      </c>
      <c r="L125" s="36">
        <f t="shared" si="12"/>
        <v>0</v>
      </c>
      <c r="M125" s="36">
        <f t="shared" si="13"/>
        <v>0</v>
      </c>
      <c r="N125" s="36">
        <f t="shared" si="14"/>
        <v>4864.6212192268003</v>
      </c>
    </row>
    <row r="126" spans="2:14" s="46" customFormat="1" x14ac:dyDescent="0.25">
      <c r="B126" s="48" t="s">
        <v>108</v>
      </c>
      <c r="C126" s="8">
        <v>2021</v>
      </c>
      <c r="D126" s="37">
        <v>10</v>
      </c>
      <c r="E126" s="31">
        <f>Data!G126</f>
        <v>89772.044200000004</v>
      </c>
      <c r="F126" s="51">
        <f t="shared" si="8"/>
        <v>2000</v>
      </c>
      <c r="G126" s="51">
        <f t="shared" si="9"/>
        <v>87772.044200000004</v>
      </c>
      <c r="H126" s="31">
        <f>-Data!H126</f>
        <v>0</v>
      </c>
      <c r="I126" s="36">
        <f>+SUM(F126*INDEX(Inputs!$D$24:$D$35,MATCH($D126,Inputs!$B$24:$B$35,0)),G126*INDEX(Inputs!$E$24:$E$35,MATCH($D126,Inputs!$B$24:$B$35,0)),H126*Inputs!$D$21)</f>
        <v>4068.6572654632</v>
      </c>
      <c r="J126" s="36">
        <f t="shared" si="10"/>
        <v>0</v>
      </c>
      <c r="K126" s="36">
        <f t="shared" si="11"/>
        <v>0</v>
      </c>
      <c r="L126" s="36">
        <f t="shared" si="12"/>
        <v>0</v>
      </c>
      <c r="M126" s="36">
        <f t="shared" si="13"/>
        <v>0</v>
      </c>
      <c r="N126" s="36">
        <f t="shared" si="14"/>
        <v>4068.6572654632</v>
      </c>
    </row>
    <row r="127" spans="2:14" s="46" customFormat="1" x14ac:dyDescent="0.25">
      <c r="B127" s="48" t="s">
        <v>108</v>
      </c>
      <c r="C127" s="8">
        <v>2021</v>
      </c>
      <c r="D127" s="37">
        <v>11</v>
      </c>
      <c r="E127" s="31">
        <f>Data!G127</f>
        <v>78745.460400000011</v>
      </c>
      <c r="F127" s="51">
        <f t="shared" si="8"/>
        <v>2000</v>
      </c>
      <c r="G127" s="51">
        <f t="shared" si="9"/>
        <v>76745.460400000011</v>
      </c>
      <c r="H127" s="31">
        <f>-Data!H127</f>
        <v>0</v>
      </c>
      <c r="I127" s="36">
        <f>+SUM(F127*INDEX(Inputs!$D$24:$D$35,MATCH($D127,Inputs!$B$24:$B$35,0)),G127*INDEX(Inputs!$E$24:$E$35,MATCH($D127,Inputs!$B$24:$B$35,0)),H127*Inputs!$D$21)</f>
        <v>3581.3263678384005</v>
      </c>
      <c r="J127" s="36">
        <f t="shared" si="10"/>
        <v>0</v>
      </c>
      <c r="K127" s="36">
        <f t="shared" si="11"/>
        <v>0</v>
      </c>
      <c r="L127" s="36">
        <f t="shared" si="12"/>
        <v>0</v>
      </c>
      <c r="M127" s="36">
        <f t="shared" si="13"/>
        <v>0</v>
      </c>
      <c r="N127" s="36">
        <f t="shared" si="14"/>
        <v>3581.3263678384005</v>
      </c>
    </row>
    <row r="128" spans="2:14" s="46" customFormat="1" x14ac:dyDescent="0.25">
      <c r="B128" s="48" t="s">
        <v>108</v>
      </c>
      <c r="C128" s="8">
        <v>2021</v>
      </c>
      <c r="D128" s="37">
        <v>12</v>
      </c>
      <c r="E128" s="31">
        <f>Data!G128</f>
        <v>79814.422599999991</v>
      </c>
      <c r="F128" s="51">
        <f t="shared" si="8"/>
        <v>2000</v>
      </c>
      <c r="G128" s="51">
        <f t="shared" si="9"/>
        <v>77814.422599999991</v>
      </c>
      <c r="H128" s="31">
        <f>-Data!H128</f>
        <v>0</v>
      </c>
      <c r="I128" s="36">
        <f>+SUM(F128*INDEX(Inputs!$D$24:$D$35,MATCH($D128,Inputs!$B$24:$B$35,0)),G128*INDEX(Inputs!$E$24:$E$35,MATCH($D128,Inputs!$B$24:$B$35,0)),H128*Inputs!$D$21)</f>
        <v>3628.5702212295996</v>
      </c>
      <c r="J128" s="36">
        <f t="shared" si="10"/>
        <v>0</v>
      </c>
      <c r="K128" s="36">
        <f t="shared" si="11"/>
        <v>0</v>
      </c>
      <c r="L128" s="36">
        <f t="shared" si="12"/>
        <v>0</v>
      </c>
      <c r="M128" s="36">
        <f t="shared" si="13"/>
        <v>0</v>
      </c>
      <c r="N128" s="36">
        <f t="shared" si="14"/>
        <v>3628.5702212295996</v>
      </c>
    </row>
    <row r="129" spans="2:14" s="46" customFormat="1" x14ac:dyDescent="0.25">
      <c r="B129" s="48" t="s">
        <v>109</v>
      </c>
      <c r="C129" s="8">
        <v>2021</v>
      </c>
      <c r="D129" s="37">
        <v>1</v>
      </c>
      <c r="E129" s="31">
        <f>Data!G129</f>
        <v>323.63200000000001</v>
      </c>
      <c r="F129" s="51">
        <f t="shared" si="8"/>
        <v>323.63200000000001</v>
      </c>
      <c r="G129" s="51">
        <f t="shared" si="9"/>
        <v>0</v>
      </c>
      <c r="H129" s="31">
        <f>-Data!H129</f>
        <v>1050.7281</v>
      </c>
      <c r="I129" s="36">
        <f>+SUM(F129*INDEX(Inputs!$D$24:$D$35,MATCH($D129,Inputs!$B$24:$B$35,0)),G129*INDEX(Inputs!$E$24:$E$35,MATCH($D129,Inputs!$B$24:$B$35,0)),H129*Inputs!$D$21)</f>
        <v>-9.0664865170000013</v>
      </c>
      <c r="J129" s="36">
        <f t="shared" si="10"/>
        <v>0</v>
      </c>
      <c r="K129" s="36">
        <f t="shared" si="11"/>
        <v>9.0664865170000013</v>
      </c>
      <c r="L129" s="36">
        <f t="shared" si="12"/>
        <v>776.40644775580006</v>
      </c>
      <c r="M129" s="36">
        <f t="shared" si="13"/>
        <v>785.4729342728001</v>
      </c>
      <c r="N129" s="36">
        <f t="shared" si="14"/>
        <v>0</v>
      </c>
    </row>
    <row r="130" spans="2:14" s="46" customFormat="1" x14ac:dyDescent="0.25">
      <c r="B130" s="48" t="s">
        <v>109</v>
      </c>
      <c r="C130" s="8">
        <v>2021</v>
      </c>
      <c r="D130" s="37">
        <v>2</v>
      </c>
      <c r="E130" s="31">
        <f>Data!G130</f>
        <v>276.38400000000001</v>
      </c>
      <c r="F130" s="51">
        <f t="shared" si="8"/>
        <v>276.38400000000001</v>
      </c>
      <c r="G130" s="51">
        <f t="shared" si="9"/>
        <v>0</v>
      </c>
      <c r="H130" s="31">
        <f>-Data!H130</f>
        <v>1339.3920000000001</v>
      </c>
      <c r="I130" s="36">
        <f>+SUM(F130*INDEX(Inputs!$D$24:$D$35,MATCH($D130,Inputs!$B$24:$B$35,0)),G130*INDEX(Inputs!$E$24:$E$35,MATCH($D130,Inputs!$B$24:$B$35,0)),H130*Inputs!$D$21)</f>
        <v>-24.457238591999999</v>
      </c>
      <c r="J130" s="36">
        <f t="shared" si="10"/>
        <v>9.0664865170000013</v>
      </c>
      <c r="K130" s="36">
        <f t="shared" si="11"/>
        <v>33.523725108999997</v>
      </c>
      <c r="L130" s="36">
        <f t="shared" si="12"/>
        <v>785.4729342728001</v>
      </c>
      <c r="M130" s="36">
        <f t="shared" si="13"/>
        <v>809.93017286480006</v>
      </c>
      <c r="N130" s="36">
        <f t="shared" si="14"/>
        <v>0</v>
      </c>
    </row>
    <row r="131" spans="2:14" s="46" customFormat="1" x14ac:dyDescent="0.25">
      <c r="B131" s="48" t="s">
        <v>109</v>
      </c>
      <c r="C131" s="8">
        <v>2021</v>
      </c>
      <c r="D131" s="37">
        <v>3</v>
      </c>
      <c r="E131" s="31">
        <f>Data!G131</f>
        <v>267.7356000000002</v>
      </c>
      <c r="F131" s="51">
        <f t="shared" si="8"/>
        <v>267.7356000000002</v>
      </c>
      <c r="G131" s="51">
        <f t="shared" si="9"/>
        <v>0</v>
      </c>
      <c r="H131" s="31">
        <f>-Data!H131</f>
        <v>2320.8960000000002</v>
      </c>
      <c r="I131" s="36">
        <f>+SUM(F131*INDEX(Inputs!$D$24:$D$35,MATCH($D131,Inputs!$B$24:$B$35,0)),G131*INDEX(Inputs!$E$24:$E$35,MATCH($D131,Inputs!$B$24:$B$35,0)),H131*Inputs!$D$21)</f>
        <v>-62.387271544799987</v>
      </c>
      <c r="J131" s="36">
        <f t="shared" si="10"/>
        <v>33.523725108999997</v>
      </c>
      <c r="K131" s="36">
        <f t="shared" si="11"/>
        <v>95.910996653799984</v>
      </c>
      <c r="L131" s="36">
        <f t="shared" si="12"/>
        <v>809.93017286480006</v>
      </c>
      <c r="M131" s="36">
        <f t="shared" si="13"/>
        <v>872.31744440960006</v>
      </c>
      <c r="N131" s="36">
        <f t="shared" si="14"/>
        <v>0</v>
      </c>
    </row>
    <row r="132" spans="2:14" s="46" customFormat="1" x14ac:dyDescent="0.25">
      <c r="B132" s="48" t="s">
        <v>109</v>
      </c>
      <c r="C132" s="8">
        <v>2021</v>
      </c>
      <c r="D132" s="37">
        <v>4</v>
      </c>
      <c r="E132" s="31">
        <f>Data!G132</f>
        <v>216.7919</v>
      </c>
      <c r="F132" s="51">
        <f t="shared" si="8"/>
        <v>216.7919</v>
      </c>
      <c r="G132" s="51">
        <f t="shared" si="9"/>
        <v>0</v>
      </c>
      <c r="H132" s="31">
        <f>-Data!H132</f>
        <v>2721.6320000000001</v>
      </c>
      <c r="I132" s="36">
        <f>+SUM(F132*INDEX(Inputs!$D$24:$D$35,MATCH($D132,Inputs!$B$24:$B$35,0)),G132*INDEX(Inputs!$E$24:$E$35,MATCH($D132,Inputs!$B$24:$B$35,0)),H132*Inputs!$D$21)</f>
        <v>-82.365607730199997</v>
      </c>
      <c r="J132" s="36">
        <f t="shared" si="10"/>
        <v>95.910996653799984</v>
      </c>
      <c r="K132" s="36">
        <f t="shared" si="11"/>
        <v>178.276604384</v>
      </c>
      <c r="L132" s="36">
        <f t="shared" si="12"/>
        <v>872.31744440960006</v>
      </c>
      <c r="M132" s="36">
        <f t="shared" si="13"/>
        <v>954.68305213980011</v>
      </c>
      <c r="N132" s="36">
        <f t="shared" si="14"/>
        <v>0</v>
      </c>
    </row>
    <row r="133" spans="2:14" s="46" customFormat="1" x14ac:dyDescent="0.25">
      <c r="B133" s="48" t="s">
        <v>109</v>
      </c>
      <c r="C133" s="8">
        <v>2021</v>
      </c>
      <c r="D133" s="37">
        <v>5</v>
      </c>
      <c r="E133" s="31">
        <f>Data!G133</f>
        <v>94.411799999999999</v>
      </c>
      <c r="F133" s="51">
        <f t="shared" si="8"/>
        <v>94.411799999999999</v>
      </c>
      <c r="G133" s="51">
        <f t="shared" si="9"/>
        <v>0</v>
      </c>
      <c r="H133" s="31">
        <f>-Data!H133</f>
        <v>3080.2523999999999</v>
      </c>
      <c r="I133" s="36">
        <f>+SUM(F133*INDEX(Inputs!$D$24:$D$35,MATCH($D133,Inputs!$B$24:$B$35,0)),G133*INDEX(Inputs!$E$24:$E$35,MATCH($D133,Inputs!$B$24:$B$35,0)),H133*Inputs!$D$21)</f>
        <v>-107.51958048840001</v>
      </c>
      <c r="J133" s="36">
        <f t="shared" si="10"/>
        <v>178.276604384</v>
      </c>
      <c r="K133" s="36">
        <f t="shared" si="11"/>
        <v>285.79618487239998</v>
      </c>
      <c r="L133" s="36">
        <f t="shared" si="12"/>
        <v>954.68305213980011</v>
      </c>
      <c r="M133" s="36">
        <f t="shared" si="13"/>
        <v>1062.2026326282</v>
      </c>
      <c r="N133" s="36">
        <f t="shared" si="14"/>
        <v>0</v>
      </c>
    </row>
    <row r="134" spans="2:14" s="46" customFormat="1" x14ac:dyDescent="0.25">
      <c r="B134" s="48" t="s">
        <v>109</v>
      </c>
      <c r="C134" s="8">
        <v>2021</v>
      </c>
      <c r="D134" s="37">
        <v>6</v>
      </c>
      <c r="E134" s="31">
        <f>Data!G134</f>
        <v>27.983899999999998</v>
      </c>
      <c r="F134" s="51">
        <f t="shared" si="8"/>
        <v>27.983899999999998</v>
      </c>
      <c r="G134" s="51">
        <f t="shared" si="9"/>
        <v>0</v>
      </c>
      <c r="H134" s="31">
        <f>-Data!H134</f>
        <v>3365.8559</v>
      </c>
      <c r="I134" s="36">
        <f>+SUM(F134*INDEX(Inputs!$D$24:$D$35,MATCH($D134,Inputs!$B$24:$B$35,0)),G134*INDEX(Inputs!$E$24:$E$35,MATCH($D134,Inputs!$B$24:$B$35,0)),H134*Inputs!$D$21)</f>
        <v>-124.31770610400001</v>
      </c>
      <c r="J134" s="36">
        <f t="shared" si="10"/>
        <v>285.79618487239998</v>
      </c>
      <c r="K134" s="36">
        <f t="shared" si="11"/>
        <v>410.1138909764</v>
      </c>
      <c r="L134" s="36">
        <f t="shared" si="12"/>
        <v>1062.2026326282</v>
      </c>
      <c r="M134" s="36">
        <f t="shared" si="13"/>
        <v>1186.5203387322001</v>
      </c>
      <c r="N134" s="36">
        <f t="shared" si="14"/>
        <v>0</v>
      </c>
    </row>
    <row r="135" spans="2:14" s="46" customFormat="1" x14ac:dyDescent="0.25">
      <c r="B135" s="48" t="s">
        <v>109</v>
      </c>
      <c r="C135" s="8">
        <v>2021</v>
      </c>
      <c r="D135" s="37">
        <v>7</v>
      </c>
      <c r="E135" s="31">
        <f>Data!G135</f>
        <v>24.92</v>
      </c>
      <c r="F135" s="51">
        <f t="shared" si="8"/>
        <v>24.92</v>
      </c>
      <c r="G135" s="51">
        <f t="shared" si="9"/>
        <v>0</v>
      </c>
      <c r="H135" s="31">
        <f>-Data!H135</f>
        <v>2782.7440999999999</v>
      </c>
      <c r="I135" s="36">
        <f>+SUM(F135*INDEX(Inputs!$D$24:$D$35,MATCH($D135,Inputs!$B$24:$B$35,0)),G135*INDEX(Inputs!$E$24:$E$35,MATCH($D135,Inputs!$B$24:$B$35,0)),H135*Inputs!$D$21)</f>
        <v>-102.59272442100001</v>
      </c>
      <c r="J135" s="36">
        <f t="shared" si="10"/>
        <v>410.1138909764</v>
      </c>
      <c r="K135" s="36">
        <f t="shared" si="11"/>
        <v>512.70661539740001</v>
      </c>
      <c r="L135" s="36">
        <f t="shared" si="12"/>
        <v>1186.5203387322001</v>
      </c>
      <c r="M135" s="36">
        <f t="shared" si="13"/>
        <v>1289.1130631532001</v>
      </c>
      <c r="N135" s="36">
        <f t="shared" si="14"/>
        <v>0</v>
      </c>
    </row>
    <row r="136" spans="2:14" s="46" customFormat="1" x14ac:dyDescent="0.25">
      <c r="B136" s="48" t="s">
        <v>109</v>
      </c>
      <c r="C136" s="8">
        <v>2021</v>
      </c>
      <c r="D136" s="37">
        <v>8</v>
      </c>
      <c r="E136" s="31">
        <f>Data!G136</f>
        <v>28.815999999999747</v>
      </c>
      <c r="F136" s="51">
        <f t="shared" si="8"/>
        <v>28.815999999999747</v>
      </c>
      <c r="G136" s="51">
        <f t="shared" si="9"/>
        <v>0</v>
      </c>
      <c r="H136" s="31">
        <f>-Data!H136</f>
        <v>2664.1039999999998</v>
      </c>
      <c r="I136" s="36">
        <f>+SUM(F136*INDEX(Inputs!$D$24:$D$35,MATCH($D136,Inputs!$B$24:$B$35,0)),G136*INDEX(Inputs!$E$24:$E$35,MATCH($D136,Inputs!$B$24:$B$35,0)),H136*Inputs!$D$21)</f>
        <v>-97.696888240000035</v>
      </c>
      <c r="J136" s="36">
        <f t="shared" si="10"/>
        <v>512.70661539740001</v>
      </c>
      <c r="K136" s="36">
        <f t="shared" si="11"/>
        <v>610.40350363740004</v>
      </c>
      <c r="L136" s="36">
        <f t="shared" si="12"/>
        <v>1289.1130631532001</v>
      </c>
      <c r="M136" s="36">
        <f t="shared" si="13"/>
        <v>1386.8099513932002</v>
      </c>
      <c r="N136" s="36">
        <f t="shared" si="14"/>
        <v>0</v>
      </c>
    </row>
    <row r="137" spans="2:14" s="46" customFormat="1" x14ac:dyDescent="0.25">
      <c r="B137" s="48" t="s">
        <v>109</v>
      </c>
      <c r="C137" s="8">
        <v>2021</v>
      </c>
      <c r="D137" s="37">
        <v>9</v>
      </c>
      <c r="E137" s="31">
        <f>Data!G137</f>
        <v>36.1208999999998</v>
      </c>
      <c r="F137" s="51">
        <f t="shared" ref="F137:F200" si="15">+MIN(E137,2000)</f>
        <v>36.1208999999998</v>
      </c>
      <c r="G137" s="51">
        <f t="shared" si="9"/>
        <v>0</v>
      </c>
      <c r="H137" s="31">
        <f>-Data!H137</f>
        <v>2560.8029000000001</v>
      </c>
      <c r="I137" s="36">
        <f>+SUM(F137*INDEX(Inputs!$D$24:$D$35,MATCH($D137,Inputs!$B$24:$B$35,0)),G137*INDEX(Inputs!$E$24:$E$35,MATCH($D137,Inputs!$B$24:$B$35,0)),H137*Inputs!$D$21)</f>
        <v>-93.401791341200024</v>
      </c>
      <c r="J137" s="36">
        <f t="shared" si="10"/>
        <v>610.40350363740004</v>
      </c>
      <c r="K137" s="36">
        <f t="shared" si="11"/>
        <v>703.80529497860005</v>
      </c>
      <c r="L137" s="36">
        <f t="shared" si="12"/>
        <v>1386.8099513932002</v>
      </c>
      <c r="M137" s="36">
        <f t="shared" si="13"/>
        <v>1480.2117427344003</v>
      </c>
      <c r="N137" s="36">
        <f t="shared" si="14"/>
        <v>0</v>
      </c>
    </row>
    <row r="138" spans="2:14" s="46" customFormat="1" x14ac:dyDescent="0.25">
      <c r="B138" s="48" t="s">
        <v>109</v>
      </c>
      <c r="C138" s="8">
        <v>2021</v>
      </c>
      <c r="D138" s="37">
        <v>10</v>
      </c>
      <c r="E138" s="31">
        <f>Data!G138</f>
        <v>184.56290000000001</v>
      </c>
      <c r="F138" s="51">
        <f t="shared" si="15"/>
        <v>184.56290000000001</v>
      </c>
      <c r="G138" s="51">
        <f t="shared" ref="G138:G201" si="16">+E138-F138</f>
        <v>0</v>
      </c>
      <c r="H138" s="31">
        <f>-Data!H138</f>
        <v>1588.9368999999999</v>
      </c>
      <c r="I138" s="36">
        <f>+SUM(F138*INDEX(Inputs!$D$24:$D$35,MATCH($D138,Inputs!$B$24:$B$35,0)),G138*INDEX(Inputs!$E$24:$E$35,MATCH($D138,Inputs!$B$24:$B$35,0)),H138*Inputs!$D$21)</f>
        <v>-42.591845917200004</v>
      </c>
      <c r="J138" s="36">
        <f t="shared" ref="J138:J201" si="17">+IF($D138=1,0,K137)</f>
        <v>703.80529497860005</v>
      </c>
      <c r="K138" s="36">
        <f t="shared" ref="K138:K201" si="18">+IF($I138&lt;0,SUM(-$I138,J138),MAX(SUM(-$I138,J138),0))</f>
        <v>746.39714089580002</v>
      </c>
      <c r="L138" s="36">
        <f t="shared" ref="L138:L201" si="19">+IF(D138=1,K149,M137)</f>
        <v>1480.2117427344003</v>
      </c>
      <c r="M138" s="36">
        <f t="shared" ref="M138:M201" si="20">+IF($I138&lt;0,SUM(-$I138,L138),MAX(SUM(-$I138,L138),0))</f>
        <v>1522.8035886516004</v>
      </c>
      <c r="N138" s="36">
        <f t="shared" ref="N138:N201" si="21">+IF(M138&gt;0,0,I138-L138)</f>
        <v>0</v>
      </c>
    </row>
    <row r="139" spans="2:14" s="46" customFormat="1" x14ac:dyDescent="0.25">
      <c r="B139" s="48" t="s">
        <v>109</v>
      </c>
      <c r="C139" s="8">
        <v>2021</v>
      </c>
      <c r="D139" s="37">
        <v>11</v>
      </c>
      <c r="E139" s="31">
        <f>Data!G139</f>
        <v>193.46199999999999</v>
      </c>
      <c r="F139" s="51">
        <f t="shared" si="15"/>
        <v>193.46199999999999</v>
      </c>
      <c r="G139" s="51">
        <f t="shared" si="16"/>
        <v>0</v>
      </c>
      <c r="H139" s="31">
        <f>-Data!H139</f>
        <v>1333.9570000000001</v>
      </c>
      <c r="I139" s="36">
        <f>+SUM(F139*INDEX(Inputs!$D$24:$D$35,MATCH($D139,Inputs!$B$24:$B$35,0)),G139*INDEX(Inputs!$E$24:$E$35,MATCH($D139,Inputs!$B$24:$B$35,0)),H139*Inputs!$D$21)</f>
        <v>-32.107937366000009</v>
      </c>
      <c r="J139" s="36">
        <f t="shared" si="17"/>
        <v>746.39714089580002</v>
      </c>
      <c r="K139" s="36">
        <f t="shared" si="18"/>
        <v>778.50507826180001</v>
      </c>
      <c r="L139" s="36">
        <f t="shared" si="19"/>
        <v>1522.8035886516004</v>
      </c>
      <c r="M139" s="36">
        <f t="shared" si="20"/>
        <v>1554.9115260176004</v>
      </c>
      <c r="N139" s="36">
        <f t="shared" si="21"/>
        <v>0</v>
      </c>
    </row>
    <row r="140" spans="2:14" s="46" customFormat="1" x14ac:dyDescent="0.25">
      <c r="B140" s="48" t="s">
        <v>109</v>
      </c>
      <c r="C140" s="8">
        <v>2021</v>
      </c>
      <c r="D140" s="37">
        <v>12</v>
      </c>
      <c r="E140" s="31">
        <f>Data!G140</f>
        <v>276.54300000000006</v>
      </c>
      <c r="F140" s="51">
        <f t="shared" si="15"/>
        <v>276.54300000000006</v>
      </c>
      <c r="G140" s="51">
        <f t="shared" si="16"/>
        <v>0</v>
      </c>
      <c r="H140" s="31">
        <f>-Data!H140</f>
        <v>637.44000000000005</v>
      </c>
      <c r="I140" s="36">
        <f>+SUM(F140*INDEX(Inputs!$D$24:$D$35,MATCH($D140,Inputs!$B$24:$B$35,0)),G140*INDEX(Inputs!$E$24:$E$35,MATCH($D140,Inputs!$B$24:$B$35,0)),H140*Inputs!$D$21)</f>
        <v>2.0986305060000028</v>
      </c>
      <c r="J140" s="36">
        <f t="shared" si="17"/>
        <v>778.50507826180001</v>
      </c>
      <c r="K140" s="36">
        <f t="shared" si="18"/>
        <v>776.40644775580006</v>
      </c>
      <c r="L140" s="36">
        <f t="shared" si="19"/>
        <v>1554.9115260176004</v>
      </c>
      <c r="M140" s="36">
        <f t="shared" si="20"/>
        <v>1552.8128955116003</v>
      </c>
      <c r="N140" s="36">
        <f t="shared" si="21"/>
        <v>0</v>
      </c>
    </row>
    <row r="141" spans="2:14" s="46" customFormat="1" x14ac:dyDescent="0.25">
      <c r="B141" s="48" t="s">
        <v>110</v>
      </c>
      <c r="C141" s="8">
        <v>2021</v>
      </c>
      <c r="D141" s="37">
        <v>1</v>
      </c>
      <c r="E141" s="31">
        <f>Data!G141</f>
        <v>3198.9582</v>
      </c>
      <c r="F141" s="51">
        <f t="shared" si="15"/>
        <v>2000</v>
      </c>
      <c r="G141" s="51">
        <f t="shared" si="16"/>
        <v>1198.9582</v>
      </c>
      <c r="H141" s="31">
        <f>-Data!H141</f>
        <v>710.09580000000005</v>
      </c>
      <c r="I141" s="36">
        <f>+SUM(F141*INDEX(Inputs!$D$24:$D$35,MATCH($D141,Inputs!$B$24:$B$35,0)),G141*INDEX(Inputs!$E$24:$E$35,MATCH($D141,Inputs!$B$24:$B$35,0)),H141*Inputs!$D$21)</f>
        <v>215.62443440919998</v>
      </c>
      <c r="J141" s="36">
        <f t="shared" si="17"/>
        <v>0</v>
      </c>
      <c r="K141" s="36">
        <f t="shared" si="18"/>
        <v>0</v>
      </c>
      <c r="L141" s="36">
        <f t="shared" si="19"/>
        <v>0</v>
      </c>
      <c r="M141" s="36">
        <f t="shared" si="20"/>
        <v>0</v>
      </c>
      <c r="N141" s="36">
        <f t="shared" si="21"/>
        <v>215.62443440919998</v>
      </c>
    </row>
    <row r="142" spans="2:14" s="46" customFormat="1" x14ac:dyDescent="0.25">
      <c r="B142" s="48" t="s">
        <v>110</v>
      </c>
      <c r="C142" s="8">
        <v>2021</v>
      </c>
      <c r="D142" s="37">
        <v>2</v>
      </c>
      <c r="E142" s="31">
        <f>Data!G142</f>
        <v>2629.3577</v>
      </c>
      <c r="F142" s="51">
        <f t="shared" si="15"/>
        <v>2000</v>
      </c>
      <c r="G142" s="51">
        <f t="shared" si="16"/>
        <v>629.35770000000002</v>
      </c>
      <c r="H142" s="31">
        <f>-Data!H142</f>
        <v>827.13350000000003</v>
      </c>
      <c r="I142" s="36">
        <f>+SUM(F142*INDEX(Inputs!$D$24:$D$35,MATCH($D142,Inputs!$B$24:$B$35,0)),G142*INDEX(Inputs!$E$24:$E$35,MATCH($D142,Inputs!$B$24:$B$35,0)),H142*Inputs!$D$21)</f>
        <v>186.0251752742</v>
      </c>
      <c r="J142" s="36">
        <f t="shared" si="17"/>
        <v>0</v>
      </c>
      <c r="K142" s="36">
        <f t="shared" si="18"/>
        <v>0</v>
      </c>
      <c r="L142" s="36">
        <f t="shared" si="19"/>
        <v>0</v>
      </c>
      <c r="M142" s="36">
        <f t="shared" si="20"/>
        <v>0</v>
      </c>
      <c r="N142" s="36">
        <f t="shared" si="21"/>
        <v>186.0251752742</v>
      </c>
    </row>
    <row r="143" spans="2:14" s="46" customFormat="1" x14ac:dyDescent="0.25">
      <c r="B143" s="48" t="s">
        <v>110</v>
      </c>
      <c r="C143" s="8">
        <v>2021</v>
      </c>
      <c r="D143" s="37">
        <v>3</v>
      </c>
      <c r="E143" s="31">
        <f>Data!G143</f>
        <v>2155.835</v>
      </c>
      <c r="F143" s="51">
        <f t="shared" si="15"/>
        <v>2000</v>
      </c>
      <c r="G143" s="51">
        <f t="shared" si="16"/>
        <v>155.83500000000004</v>
      </c>
      <c r="H143" s="31">
        <f>-Data!H143</f>
        <v>2337.0248000000001</v>
      </c>
      <c r="I143" s="36">
        <f>+SUM(F143*INDEX(Inputs!$D$24:$D$35,MATCH($D143,Inputs!$B$24:$B$35,0)),G143*INDEX(Inputs!$E$24:$E$35,MATCH($D143,Inputs!$B$24:$B$35,0)),H143*Inputs!$D$21)</f>
        <v>108.00837597200001</v>
      </c>
      <c r="J143" s="36">
        <f t="shared" si="17"/>
        <v>0</v>
      </c>
      <c r="K143" s="36">
        <f t="shared" si="18"/>
        <v>0</v>
      </c>
      <c r="L143" s="36">
        <f t="shared" si="19"/>
        <v>0</v>
      </c>
      <c r="M143" s="36">
        <f t="shared" si="20"/>
        <v>0</v>
      </c>
      <c r="N143" s="36">
        <f t="shared" si="21"/>
        <v>108.00837597200001</v>
      </c>
    </row>
    <row r="144" spans="2:14" s="46" customFormat="1" x14ac:dyDescent="0.25">
      <c r="B144" s="48" t="s">
        <v>110</v>
      </c>
      <c r="C144" s="8">
        <v>2021</v>
      </c>
      <c r="D144" s="37">
        <v>4</v>
      </c>
      <c r="E144" s="31">
        <f>Data!G144</f>
        <v>1796.7278999999999</v>
      </c>
      <c r="F144" s="51">
        <f t="shared" si="15"/>
        <v>1796.7278999999999</v>
      </c>
      <c r="G144" s="51">
        <f t="shared" si="16"/>
        <v>0</v>
      </c>
      <c r="H144" s="31">
        <f>-Data!H144</f>
        <v>2599.7710999999999</v>
      </c>
      <c r="I144" s="36">
        <f>+SUM(F144*INDEX(Inputs!$D$24:$D$35,MATCH($D144,Inputs!$B$24:$B$35,0)),G144*INDEX(Inputs!$E$24:$E$35,MATCH($D144,Inputs!$B$24:$B$35,0)),H144*Inputs!$D$21)</f>
        <v>71.928249410799992</v>
      </c>
      <c r="J144" s="36">
        <f t="shared" si="17"/>
        <v>0</v>
      </c>
      <c r="K144" s="36">
        <f t="shared" si="18"/>
        <v>0</v>
      </c>
      <c r="L144" s="36">
        <f t="shared" si="19"/>
        <v>0</v>
      </c>
      <c r="M144" s="36">
        <f t="shared" si="20"/>
        <v>0</v>
      </c>
      <c r="N144" s="36">
        <f t="shared" si="21"/>
        <v>71.928249410799992</v>
      </c>
    </row>
    <row r="145" spans="2:14" s="46" customFormat="1" x14ac:dyDescent="0.25">
      <c r="B145" s="48" t="s">
        <v>110</v>
      </c>
      <c r="C145" s="8">
        <v>2021</v>
      </c>
      <c r="D145" s="37">
        <v>5</v>
      </c>
      <c r="E145" s="31">
        <f>Data!G145</f>
        <v>1702.6856</v>
      </c>
      <c r="F145" s="51">
        <f t="shared" si="15"/>
        <v>1702.6856</v>
      </c>
      <c r="G145" s="51">
        <f t="shared" si="16"/>
        <v>0</v>
      </c>
      <c r="H145" s="31">
        <f>-Data!H145</f>
        <v>2660.4438</v>
      </c>
      <c r="I145" s="36">
        <f>+SUM(F145*INDEX(Inputs!$D$24:$D$35,MATCH($D145,Inputs!$B$24:$B$35,0)),G145*INDEX(Inputs!$E$24:$E$35,MATCH($D145,Inputs!$B$24:$B$35,0)),H145*Inputs!$D$21)</f>
        <v>60.724459037200006</v>
      </c>
      <c r="J145" s="36">
        <f t="shared" si="17"/>
        <v>0</v>
      </c>
      <c r="K145" s="36">
        <f t="shared" si="18"/>
        <v>0</v>
      </c>
      <c r="L145" s="36">
        <f t="shared" si="19"/>
        <v>0</v>
      </c>
      <c r="M145" s="36">
        <f t="shared" si="20"/>
        <v>0</v>
      </c>
      <c r="N145" s="36">
        <f t="shared" si="21"/>
        <v>60.724459037200006</v>
      </c>
    </row>
    <row r="146" spans="2:14" s="46" customFormat="1" x14ac:dyDescent="0.25">
      <c r="B146" s="48" t="s">
        <v>110</v>
      </c>
      <c r="C146" s="8">
        <v>2021</v>
      </c>
      <c r="D146" s="37">
        <v>6</v>
      </c>
      <c r="E146" s="31">
        <f>Data!G146</f>
        <v>2229.2019</v>
      </c>
      <c r="F146" s="51">
        <f t="shared" si="15"/>
        <v>2000</v>
      </c>
      <c r="G146" s="51">
        <f t="shared" si="16"/>
        <v>229.20190000000002</v>
      </c>
      <c r="H146" s="31">
        <f>-Data!H146</f>
        <v>2199.1983</v>
      </c>
      <c r="I146" s="36">
        <f>+SUM(F146*INDEX(Inputs!$D$24:$D$35,MATCH($D146,Inputs!$B$24:$B$35,0)),G146*INDEX(Inputs!$E$24:$E$35,MATCH($D146,Inputs!$B$24:$B$35,0)),H146*Inputs!$D$21)</f>
        <v>138.5141120374</v>
      </c>
      <c r="J146" s="36">
        <f t="shared" si="17"/>
        <v>0</v>
      </c>
      <c r="K146" s="36">
        <f t="shared" si="18"/>
        <v>0</v>
      </c>
      <c r="L146" s="36">
        <f t="shared" si="19"/>
        <v>0</v>
      </c>
      <c r="M146" s="36">
        <f t="shared" si="20"/>
        <v>0</v>
      </c>
      <c r="N146" s="36">
        <f t="shared" si="21"/>
        <v>138.5141120374</v>
      </c>
    </row>
    <row r="147" spans="2:14" s="46" customFormat="1" x14ac:dyDescent="0.25">
      <c r="B147" s="48" t="s">
        <v>110</v>
      </c>
      <c r="C147" s="8">
        <v>2021</v>
      </c>
      <c r="D147" s="37">
        <v>7</v>
      </c>
      <c r="E147" s="31">
        <f>Data!G147</f>
        <v>2609.5249000000003</v>
      </c>
      <c r="F147" s="51">
        <f t="shared" si="15"/>
        <v>2000</v>
      </c>
      <c r="G147" s="51">
        <f t="shared" si="16"/>
        <v>609.52490000000034</v>
      </c>
      <c r="H147" s="31">
        <f>-Data!H147</f>
        <v>1707.1995999999999</v>
      </c>
      <c r="I147" s="36">
        <f>+SUM(F147*INDEX(Inputs!$D$24:$D$35,MATCH($D147,Inputs!$B$24:$B$35,0)),G147*INDEX(Inputs!$E$24:$E$35,MATCH($D147,Inputs!$B$24:$B$35,0)),H147*Inputs!$D$21)</f>
        <v>175.64439815240002</v>
      </c>
      <c r="J147" s="36">
        <f t="shared" si="17"/>
        <v>0</v>
      </c>
      <c r="K147" s="36">
        <f t="shared" si="18"/>
        <v>0</v>
      </c>
      <c r="L147" s="36">
        <f t="shared" si="19"/>
        <v>0</v>
      </c>
      <c r="M147" s="36">
        <f t="shared" si="20"/>
        <v>0</v>
      </c>
      <c r="N147" s="36">
        <f t="shared" si="21"/>
        <v>175.64439815240002</v>
      </c>
    </row>
    <row r="148" spans="2:14" s="46" customFormat="1" x14ac:dyDescent="0.25">
      <c r="B148" s="48" t="s">
        <v>110</v>
      </c>
      <c r="C148" s="8">
        <v>2021</v>
      </c>
      <c r="D148" s="37">
        <v>8</v>
      </c>
      <c r="E148" s="31">
        <f>Data!G148</f>
        <v>2218.4675999999999</v>
      </c>
      <c r="F148" s="51">
        <f t="shared" si="15"/>
        <v>2000</v>
      </c>
      <c r="G148" s="51">
        <f t="shared" si="16"/>
        <v>218.46759999999995</v>
      </c>
      <c r="H148" s="31">
        <f>-Data!H148</f>
        <v>1995.5166999999999</v>
      </c>
      <c r="I148" s="36">
        <f>+SUM(F148*INDEX(Inputs!$D$24:$D$35,MATCH($D148,Inputs!$B$24:$B$35,0)),G148*INDEX(Inputs!$E$24:$E$35,MATCH($D148,Inputs!$B$24:$B$35,0)),H148*Inputs!$D$21)</f>
        <v>145.69238117459997</v>
      </c>
      <c r="J148" s="36">
        <f t="shared" si="17"/>
        <v>0</v>
      </c>
      <c r="K148" s="36">
        <f t="shared" si="18"/>
        <v>0</v>
      </c>
      <c r="L148" s="36">
        <f t="shared" si="19"/>
        <v>0</v>
      </c>
      <c r="M148" s="36">
        <f t="shared" si="20"/>
        <v>0</v>
      </c>
      <c r="N148" s="36">
        <f t="shared" si="21"/>
        <v>145.69238117459997</v>
      </c>
    </row>
    <row r="149" spans="2:14" s="46" customFormat="1" x14ac:dyDescent="0.25">
      <c r="B149" s="48" t="s">
        <v>110</v>
      </c>
      <c r="C149" s="8">
        <v>2021</v>
      </c>
      <c r="D149" s="37">
        <v>9</v>
      </c>
      <c r="E149" s="31">
        <f>Data!G149</f>
        <v>1880.3371999999999</v>
      </c>
      <c r="F149" s="51">
        <f t="shared" si="15"/>
        <v>1880.3371999999999</v>
      </c>
      <c r="G149" s="51">
        <f t="shared" si="16"/>
        <v>0</v>
      </c>
      <c r="H149" s="31">
        <f>-Data!H149</f>
        <v>2150.9402</v>
      </c>
      <c r="I149" s="36">
        <f>+SUM(F149*INDEX(Inputs!$D$24:$D$35,MATCH($D149,Inputs!$B$24:$B$35,0)),G149*INDEX(Inputs!$E$24:$E$35,MATCH($D149,Inputs!$B$24:$B$35,0)),H149*Inputs!$D$21)</f>
        <v>96.819858040400007</v>
      </c>
      <c r="J149" s="36">
        <f t="shared" si="17"/>
        <v>0</v>
      </c>
      <c r="K149" s="36">
        <f t="shared" si="18"/>
        <v>0</v>
      </c>
      <c r="L149" s="36">
        <f t="shared" si="19"/>
        <v>0</v>
      </c>
      <c r="M149" s="36">
        <f t="shared" si="20"/>
        <v>0</v>
      </c>
      <c r="N149" s="36">
        <f t="shared" si="21"/>
        <v>96.819858040400007</v>
      </c>
    </row>
    <row r="150" spans="2:14" s="46" customFormat="1" x14ac:dyDescent="0.25">
      <c r="B150" s="48" t="s">
        <v>110</v>
      </c>
      <c r="C150" s="8">
        <v>2021</v>
      </c>
      <c r="D150" s="37">
        <v>10</v>
      </c>
      <c r="E150" s="31">
        <f>Data!G150</f>
        <v>2151.2807999999995</v>
      </c>
      <c r="F150" s="51">
        <f t="shared" si="15"/>
        <v>2000</v>
      </c>
      <c r="G150" s="51">
        <f t="shared" si="16"/>
        <v>151.28079999999954</v>
      </c>
      <c r="H150" s="31">
        <f>-Data!H150</f>
        <v>1453.9666</v>
      </c>
      <c r="I150" s="36">
        <f>+SUM(F150*INDEX(Inputs!$D$24:$D$35,MATCH($D150,Inputs!$B$24:$B$35,0)),G150*INDEX(Inputs!$E$24:$E$35,MATCH($D150,Inputs!$B$24:$B$35,0)),H150*Inputs!$D$21)</f>
        <v>141.19552909079999</v>
      </c>
      <c r="J150" s="36">
        <f t="shared" si="17"/>
        <v>0</v>
      </c>
      <c r="K150" s="36">
        <f t="shared" si="18"/>
        <v>0</v>
      </c>
      <c r="L150" s="36">
        <f t="shared" si="19"/>
        <v>0</v>
      </c>
      <c r="M150" s="36">
        <f t="shared" si="20"/>
        <v>0</v>
      </c>
      <c r="N150" s="36">
        <f t="shared" si="21"/>
        <v>141.19552909079999</v>
      </c>
    </row>
    <row r="151" spans="2:14" s="46" customFormat="1" x14ac:dyDescent="0.25">
      <c r="B151" s="48" t="s">
        <v>110</v>
      </c>
      <c r="C151" s="8">
        <v>2021</v>
      </c>
      <c r="D151" s="37">
        <v>11</v>
      </c>
      <c r="E151" s="31">
        <f>Data!G151</f>
        <v>2365.3987000000002</v>
      </c>
      <c r="F151" s="51">
        <f t="shared" si="15"/>
        <v>2000</v>
      </c>
      <c r="G151" s="51">
        <f t="shared" si="16"/>
        <v>365.39870000000019</v>
      </c>
      <c r="H151" s="31">
        <f>-Data!H151</f>
        <v>940.39120000000003</v>
      </c>
      <c r="I151" s="36">
        <f>+SUM(F151*INDEX(Inputs!$D$24:$D$35,MATCH($D151,Inputs!$B$24:$B$35,0)),G151*INDEX(Inputs!$E$24:$E$35,MATCH($D151,Inputs!$B$24:$B$35,0)),H151*Inputs!$D$21)</f>
        <v>170.07696967320001</v>
      </c>
      <c r="J151" s="36">
        <f t="shared" si="17"/>
        <v>0</v>
      </c>
      <c r="K151" s="36">
        <f t="shared" si="18"/>
        <v>0</v>
      </c>
      <c r="L151" s="36">
        <f t="shared" si="19"/>
        <v>0</v>
      </c>
      <c r="M151" s="36">
        <f t="shared" si="20"/>
        <v>0</v>
      </c>
      <c r="N151" s="36">
        <f t="shared" si="21"/>
        <v>170.07696967320001</v>
      </c>
    </row>
    <row r="152" spans="2:14" s="46" customFormat="1" x14ac:dyDescent="0.25">
      <c r="B152" s="48" t="s">
        <v>110</v>
      </c>
      <c r="C152" s="8">
        <v>2021</v>
      </c>
      <c r="D152" s="37">
        <v>12</v>
      </c>
      <c r="E152" s="31">
        <f>Data!G152</f>
        <v>3152.4997999999996</v>
      </c>
      <c r="F152" s="51">
        <f t="shared" si="15"/>
        <v>2000</v>
      </c>
      <c r="G152" s="51">
        <f t="shared" si="16"/>
        <v>1152.4997999999996</v>
      </c>
      <c r="H152" s="31">
        <f>-Data!H152</f>
        <v>439.673</v>
      </c>
      <c r="I152" s="36">
        <f>+SUM(F152*INDEX(Inputs!$D$24:$D$35,MATCH($D152,Inputs!$B$24:$B$35,0)),G152*INDEX(Inputs!$E$24:$E$35,MATCH($D152,Inputs!$B$24:$B$35,0)),H152*Inputs!$D$21)</f>
        <v>223.7958450308</v>
      </c>
      <c r="J152" s="36">
        <f t="shared" si="17"/>
        <v>0</v>
      </c>
      <c r="K152" s="36">
        <f t="shared" si="18"/>
        <v>0</v>
      </c>
      <c r="L152" s="36">
        <f t="shared" si="19"/>
        <v>0</v>
      </c>
      <c r="M152" s="36">
        <f t="shared" si="20"/>
        <v>0</v>
      </c>
      <c r="N152" s="36">
        <f t="shared" si="21"/>
        <v>223.7958450308</v>
      </c>
    </row>
    <row r="153" spans="2:14" s="46" customFormat="1" x14ac:dyDescent="0.25">
      <c r="B153" s="48" t="s">
        <v>111</v>
      </c>
      <c r="C153" s="8">
        <v>2021</v>
      </c>
      <c r="D153" s="37">
        <v>1</v>
      </c>
      <c r="E153" s="31">
        <f>Data!G153</f>
        <v>1699.9558</v>
      </c>
      <c r="F153" s="51">
        <f t="shared" si="15"/>
        <v>1699.9558</v>
      </c>
      <c r="G153" s="51">
        <f t="shared" si="16"/>
        <v>0</v>
      </c>
      <c r="H153" s="31">
        <f>-Data!H153</f>
        <v>2436.5864000000001</v>
      </c>
      <c r="I153" s="36">
        <f>+SUM(F153*INDEX(Inputs!$D$24:$D$35,MATCH($D153,Inputs!$B$24:$B$35,0)),G153*INDEX(Inputs!$E$24:$E$35,MATCH($D153,Inputs!$B$24:$B$35,0)),H153*Inputs!$D$21)</f>
        <v>68.929880619599984</v>
      </c>
      <c r="J153" s="36">
        <f t="shared" si="17"/>
        <v>0</v>
      </c>
      <c r="K153" s="36">
        <f t="shared" si="18"/>
        <v>0</v>
      </c>
      <c r="L153" s="36">
        <f t="shared" si="19"/>
        <v>1168.7246402800001</v>
      </c>
      <c r="M153" s="36">
        <f t="shared" si="20"/>
        <v>1099.7947596604001</v>
      </c>
      <c r="N153" s="36">
        <f t="shared" si="21"/>
        <v>0</v>
      </c>
    </row>
    <row r="154" spans="2:14" s="46" customFormat="1" x14ac:dyDescent="0.25">
      <c r="B154" s="48" t="s">
        <v>111</v>
      </c>
      <c r="C154" s="8">
        <v>2021</v>
      </c>
      <c r="D154" s="37">
        <v>2</v>
      </c>
      <c r="E154" s="31">
        <f>Data!G154</f>
        <v>1374.1809000000001</v>
      </c>
      <c r="F154" s="51">
        <f t="shared" si="15"/>
        <v>1374.1809000000001</v>
      </c>
      <c r="G154" s="51">
        <f t="shared" si="16"/>
        <v>0</v>
      </c>
      <c r="H154" s="31">
        <f>-Data!H154</f>
        <v>3861.4436000000001</v>
      </c>
      <c r="I154" s="36">
        <f>+SUM(F154*INDEX(Inputs!$D$24:$D$35,MATCH($D154,Inputs!$B$24:$B$35,0)),G154*INDEX(Inputs!$E$24:$E$35,MATCH($D154,Inputs!$B$24:$B$35,0)),H154*Inputs!$D$21)</f>
        <v>-15.80853568820001</v>
      </c>
      <c r="J154" s="36">
        <f t="shared" si="17"/>
        <v>0</v>
      </c>
      <c r="K154" s="36">
        <f t="shared" si="18"/>
        <v>15.80853568820001</v>
      </c>
      <c r="L154" s="36">
        <f t="shared" si="19"/>
        <v>1099.7947596604001</v>
      </c>
      <c r="M154" s="36">
        <f t="shared" si="20"/>
        <v>1115.6032953486001</v>
      </c>
      <c r="N154" s="36">
        <f t="shared" si="21"/>
        <v>0</v>
      </c>
    </row>
    <row r="155" spans="2:14" s="46" customFormat="1" x14ac:dyDescent="0.25">
      <c r="B155" s="48" t="s">
        <v>111</v>
      </c>
      <c r="C155" s="8">
        <v>2021</v>
      </c>
      <c r="D155" s="37">
        <v>3</v>
      </c>
      <c r="E155" s="31">
        <f>Data!G155</f>
        <v>1421.3829000000001</v>
      </c>
      <c r="F155" s="51">
        <f t="shared" si="15"/>
        <v>1421.3829000000001</v>
      </c>
      <c r="G155" s="51">
        <f t="shared" si="16"/>
        <v>0</v>
      </c>
      <c r="H155" s="31">
        <f>-Data!H155</f>
        <v>6865.6796999999997</v>
      </c>
      <c r="I155" s="36">
        <f>+SUM(F155*INDEX(Inputs!$D$24:$D$35,MATCH($D155,Inputs!$B$24:$B$35,0)),G155*INDEX(Inputs!$E$24:$E$35,MATCH($D155,Inputs!$B$24:$B$35,0)),H155*Inputs!$D$21)</f>
        <v>-124.92669074520001</v>
      </c>
      <c r="J155" s="36">
        <f t="shared" si="17"/>
        <v>15.80853568820001</v>
      </c>
      <c r="K155" s="36">
        <f t="shared" si="18"/>
        <v>140.73522643340002</v>
      </c>
      <c r="L155" s="36">
        <f t="shared" si="19"/>
        <v>1115.6032953486001</v>
      </c>
      <c r="M155" s="36">
        <f t="shared" si="20"/>
        <v>1240.5299860938001</v>
      </c>
      <c r="N155" s="36">
        <f t="shared" si="21"/>
        <v>0</v>
      </c>
    </row>
    <row r="156" spans="2:14" s="46" customFormat="1" x14ac:dyDescent="0.25">
      <c r="B156" s="48" t="s">
        <v>111</v>
      </c>
      <c r="C156" s="8">
        <v>2021</v>
      </c>
      <c r="D156" s="37">
        <v>4</v>
      </c>
      <c r="E156" s="31">
        <f>Data!G156</f>
        <v>1208.2956999999999</v>
      </c>
      <c r="F156" s="51">
        <f t="shared" si="15"/>
        <v>1208.2956999999999</v>
      </c>
      <c r="G156" s="51">
        <f t="shared" si="16"/>
        <v>0</v>
      </c>
      <c r="H156" s="31">
        <f>-Data!H156</f>
        <v>8307.4537</v>
      </c>
      <c r="I156" s="36">
        <f>+SUM(F156*INDEX(Inputs!$D$24:$D$35,MATCH($D156,Inputs!$B$24:$B$35,0)),G156*INDEX(Inputs!$E$24:$E$35,MATCH($D156,Inputs!$B$24:$B$35,0)),H156*Inputs!$D$21)</f>
        <v>-199.62847318760004</v>
      </c>
      <c r="J156" s="36">
        <f t="shared" si="17"/>
        <v>140.73522643340002</v>
      </c>
      <c r="K156" s="36">
        <f t="shared" si="18"/>
        <v>340.36369962100002</v>
      </c>
      <c r="L156" s="36">
        <f t="shared" si="19"/>
        <v>1240.5299860938001</v>
      </c>
      <c r="M156" s="36">
        <f t="shared" si="20"/>
        <v>1440.1584592814002</v>
      </c>
      <c r="N156" s="36">
        <f t="shared" si="21"/>
        <v>0</v>
      </c>
    </row>
    <row r="157" spans="2:14" s="46" customFormat="1" x14ac:dyDescent="0.25">
      <c r="B157" s="48" t="s">
        <v>111</v>
      </c>
      <c r="C157" s="8">
        <v>2021</v>
      </c>
      <c r="D157" s="37">
        <v>5</v>
      </c>
      <c r="E157" s="31">
        <f>Data!G157</f>
        <v>1034.5719999999999</v>
      </c>
      <c r="F157" s="51">
        <f t="shared" si="15"/>
        <v>1034.5719999999999</v>
      </c>
      <c r="G157" s="51">
        <f t="shared" si="16"/>
        <v>0</v>
      </c>
      <c r="H157" s="31">
        <f>-Data!H157</f>
        <v>9971.5084000000006</v>
      </c>
      <c r="I157" s="36">
        <f>+SUM(F157*INDEX(Inputs!$D$24:$D$35,MATCH($D157,Inputs!$B$24:$B$35,0)),G157*INDEX(Inputs!$E$24:$E$35,MATCH($D157,Inputs!$B$24:$B$35,0)),H157*Inputs!$D$21)</f>
        <v>-279.00531218000003</v>
      </c>
      <c r="J157" s="36">
        <f t="shared" si="17"/>
        <v>340.36369962100002</v>
      </c>
      <c r="K157" s="36">
        <f t="shared" si="18"/>
        <v>619.36901180100006</v>
      </c>
      <c r="L157" s="36">
        <f t="shared" si="19"/>
        <v>1440.1584592814002</v>
      </c>
      <c r="M157" s="36">
        <f t="shared" si="20"/>
        <v>1719.1637714614003</v>
      </c>
      <c r="N157" s="36">
        <f t="shared" si="21"/>
        <v>0</v>
      </c>
    </row>
    <row r="158" spans="2:14" s="46" customFormat="1" x14ac:dyDescent="0.25">
      <c r="B158" s="48" t="s">
        <v>111</v>
      </c>
      <c r="C158" s="8">
        <v>2021</v>
      </c>
      <c r="D158" s="37">
        <v>6</v>
      </c>
      <c r="E158" s="31">
        <f>Data!G158</f>
        <v>954.40329999999994</v>
      </c>
      <c r="F158" s="51">
        <f t="shared" si="15"/>
        <v>954.40329999999994</v>
      </c>
      <c r="G158" s="51">
        <f t="shared" si="16"/>
        <v>0</v>
      </c>
      <c r="H158" s="31">
        <f>-Data!H158</f>
        <v>10253.331399999999</v>
      </c>
      <c r="I158" s="36">
        <f>+SUM(F158*INDEX(Inputs!$D$24:$D$35,MATCH($D158,Inputs!$B$24:$B$35,0)),G158*INDEX(Inputs!$E$24:$E$35,MATCH($D158,Inputs!$B$24:$B$35,0)),H158*Inputs!$D$21)</f>
        <v>-287.22751290899998</v>
      </c>
      <c r="J158" s="36">
        <f t="shared" si="17"/>
        <v>619.36901180100006</v>
      </c>
      <c r="K158" s="36">
        <f t="shared" si="18"/>
        <v>906.59652471000004</v>
      </c>
      <c r="L158" s="36">
        <f t="shared" si="19"/>
        <v>1719.1637714614003</v>
      </c>
      <c r="M158" s="36">
        <f t="shared" si="20"/>
        <v>2006.3912843704002</v>
      </c>
      <c r="N158" s="36">
        <f t="shared" si="21"/>
        <v>0</v>
      </c>
    </row>
    <row r="159" spans="2:14" s="46" customFormat="1" x14ac:dyDescent="0.25">
      <c r="B159" s="48" t="s">
        <v>111</v>
      </c>
      <c r="C159" s="8">
        <v>2021</v>
      </c>
      <c r="D159" s="37">
        <v>7</v>
      </c>
      <c r="E159" s="31">
        <f>Data!G159</f>
        <v>1065.6306</v>
      </c>
      <c r="F159" s="51">
        <f t="shared" si="15"/>
        <v>1065.6306</v>
      </c>
      <c r="G159" s="51">
        <f t="shared" si="16"/>
        <v>0</v>
      </c>
      <c r="H159" s="31">
        <f>-Data!H159</f>
        <v>7870.8195999999998</v>
      </c>
      <c r="I159" s="36">
        <f>+SUM(F159*INDEX(Inputs!$D$24:$D$35,MATCH($D159,Inputs!$B$24:$B$35,0)),G159*INDEX(Inputs!$E$24:$E$35,MATCH($D159,Inputs!$B$24:$B$35,0)),H159*Inputs!$D$21)</f>
        <v>-185.43806842600003</v>
      </c>
      <c r="J159" s="36">
        <f t="shared" si="17"/>
        <v>906.59652471000004</v>
      </c>
      <c r="K159" s="36">
        <f t="shared" si="18"/>
        <v>1092.034593136</v>
      </c>
      <c r="L159" s="36">
        <f t="shared" si="19"/>
        <v>2006.3912843704002</v>
      </c>
      <c r="M159" s="36">
        <f t="shared" si="20"/>
        <v>2191.8293527964001</v>
      </c>
      <c r="N159" s="36">
        <f t="shared" si="21"/>
        <v>0</v>
      </c>
    </row>
    <row r="160" spans="2:14" s="46" customFormat="1" x14ac:dyDescent="0.25">
      <c r="B160" s="48" t="s">
        <v>111</v>
      </c>
      <c r="C160" s="8">
        <v>2021</v>
      </c>
      <c r="D160" s="37">
        <v>8</v>
      </c>
      <c r="E160" s="31">
        <f>Data!G160</f>
        <v>1152.2830999999996</v>
      </c>
      <c r="F160" s="51">
        <f t="shared" si="15"/>
        <v>1152.2830999999996</v>
      </c>
      <c r="G160" s="51">
        <f t="shared" si="16"/>
        <v>0</v>
      </c>
      <c r="H160" s="31">
        <f>-Data!H160</f>
        <v>7234.3874999999998</v>
      </c>
      <c r="I160" s="36">
        <f>+SUM(F160*INDEX(Inputs!$D$24:$D$35,MATCH($D160,Inputs!$B$24:$B$35,0)),G160*INDEX(Inputs!$E$24:$E$35,MATCH($D160,Inputs!$B$24:$B$35,0)),H160*Inputs!$D$21)</f>
        <v>-152.25439510000007</v>
      </c>
      <c r="J160" s="36">
        <f t="shared" si="17"/>
        <v>1092.034593136</v>
      </c>
      <c r="K160" s="36">
        <f t="shared" si="18"/>
        <v>1244.288988236</v>
      </c>
      <c r="L160" s="36">
        <f t="shared" si="19"/>
        <v>2191.8293527964001</v>
      </c>
      <c r="M160" s="36">
        <f t="shared" si="20"/>
        <v>2344.0837478964004</v>
      </c>
      <c r="N160" s="36">
        <f t="shared" si="21"/>
        <v>0</v>
      </c>
    </row>
    <row r="161" spans="2:14" s="46" customFormat="1" x14ac:dyDescent="0.25">
      <c r="B161" s="48" t="s">
        <v>111</v>
      </c>
      <c r="C161" s="8">
        <v>2021</v>
      </c>
      <c r="D161" s="37">
        <v>9</v>
      </c>
      <c r="E161" s="31">
        <f>Data!G161</f>
        <v>1313.4459000000015</v>
      </c>
      <c r="F161" s="51">
        <f t="shared" si="15"/>
        <v>1313.4459000000015</v>
      </c>
      <c r="G161" s="51">
        <f t="shared" si="16"/>
        <v>0</v>
      </c>
      <c r="H161" s="31">
        <f>-Data!H161</f>
        <v>6675.5860000000002</v>
      </c>
      <c r="I161" s="36">
        <f>+SUM(F161*INDEX(Inputs!$D$24:$D$35,MATCH($D161,Inputs!$B$24:$B$35,0)),G161*INDEX(Inputs!$E$24:$E$35,MATCH($D161,Inputs!$B$24:$B$35,0)),H161*Inputs!$D$21)</f>
        <v>-127.96541520219986</v>
      </c>
      <c r="J161" s="36">
        <f t="shared" si="17"/>
        <v>1244.288988236</v>
      </c>
      <c r="K161" s="36">
        <f t="shared" si="18"/>
        <v>1372.2544034381999</v>
      </c>
      <c r="L161" s="36">
        <f t="shared" si="19"/>
        <v>2344.0837478964004</v>
      </c>
      <c r="M161" s="36">
        <f t="shared" si="20"/>
        <v>2472.0491630986003</v>
      </c>
      <c r="N161" s="36">
        <f t="shared" si="21"/>
        <v>0</v>
      </c>
    </row>
    <row r="162" spans="2:14" s="46" customFormat="1" x14ac:dyDescent="0.25">
      <c r="B162" s="48" t="s">
        <v>111</v>
      </c>
      <c r="C162" s="8">
        <v>2021</v>
      </c>
      <c r="D162" s="37">
        <v>10</v>
      </c>
      <c r="E162" s="31">
        <f>Data!G162</f>
        <v>1600.1080999999997</v>
      </c>
      <c r="F162" s="51">
        <f t="shared" si="15"/>
        <v>1600.1080999999997</v>
      </c>
      <c r="G162" s="51">
        <f t="shared" si="16"/>
        <v>0</v>
      </c>
      <c r="H162" s="31">
        <f>-Data!H162</f>
        <v>4145.6791999999996</v>
      </c>
      <c r="I162" s="36">
        <f>+SUM(F162*INDEX(Inputs!$D$24:$D$35,MATCH($D162,Inputs!$B$24:$B$35,0)),G162*INDEX(Inputs!$E$24:$E$35,MATCH($D162,Inputs!$B$24:$B$35,0)),H162*Inputs!$D$21)</f>
        <v>-5.1506889418000128</v>
      </c>
      <c r="J162" s="36">
        <f t="shared" si="17"/>
        <v>1372.2544034381999</v>
      </c>
      <c r="K162" s="36">
        <f t="shared" si="18"/>
        <v>1377.40509238</v>
      </c>
      <c r="L162" s="36">
        <f t="shared" si="19"/>
        <v>2472.0491630986003</v>
      </c>
      <c r="M162" s="36">
        <f t="shared" si="20"/>
        <v>2477.1998520404004</v>
      </c>
      <c r="N162" s="36">
        <f t="shared" si="21"/>
        <v>0</v>
      </c>
    </row>
    <row r="163" spans="2:14" s="46" customFormat="1" x14ac:dyDescent="0.25">
      <c r="B163" s="48" t="s">
        <v>111</v>
      </c>
      <c r="C163" s="8">
        <v>2021</v>
      </c>
      <c r="D163" s="37">
        <v>11</v>
      </c>
      <c r="E163" s="31">
        <f>Data!G163</f>
        <v>1599.6411000000003</v>
      </c>
      <c r="F163" s="51">
        <f t="shared" si="15"/>
        <v>1599.6411000000003</v>
      </c>
      <c r="G163" s="51">
        <f t="shared" si="16"/>
        <v>0</v>
      </c>
      <c r="H163" s="31">
        <f>-Data!H163</f>
        <v>2754.9564</v>
      </c>
      <c r="I163" s="36">
        <f>+SUM(F163*INDEX(Inputs!$D$24:$D$35,MATCH($D163,Inputs!$B$24:$B$35,0)),G163*INDEX(Inputs!$E$24:$E$35,MATCH($D163,Inputs!$B$24:$B$35,0)),H163*Inputs!$D$21)</f>
        <v>47.388295612200039</v>
      </c>
      <c r="J163" s="36">
        <f t="shared" si="17"/>
        <v>1377.40509238</v>
      </c>
      <c r="K163" s="36">
        <f t="shared" si="18"/>
        <v>1330.0167967678001</v>
      </c>
      <c r="L163" s="36">
        <f t="shared" si="19"/>
        <v>2477.1998520404004</v>
      </c>
      <c r="M163" s="36">
        <f t="shared" si="20"/>
        <v>2429.8115564282002</v>
      </c>
      <c r="N163" s="36">
        <f t="shared" si="21"/>
        <v>0</v>
      </c>
    </row>
    <row r="164" spans="2:14" s="46" customFormat="1" x14ac:dyDescent="0.25">
      <c r="B164" s="48" t="s">
        <v>111</v>
      </c>
      <c r="C164" s="8">
        <v>2021</v>
      </c>
      <c r="D164" s="37">
        <v>12</v>
      </c>
      <c r="E164" s="31">
        <f>Data!G164</f>
        <v>2201.1122999999998</v>
      </c>
      <c r="F164" s="51">
        <f t="shared" si="15"/>
        <v>2000</v>
      </c>
      <c r="G164" s="51">
        <f t="shared" si="16"/>
        <v>201.11229999999978</v>
      </c>
      <c r="H164" s="31">
        <f>-Data!H164</f>
        <v>980.69830000000002</v>
      </c>
      <c r="I164" s="36">
        <f>+SUM(F164*INDEX(Inputs!$D$24:$D$35,MATCH($D164,Inputs!$B$24:$B$35,0)),G164*INDEX(Inputs!$E$24:$E$35,MATCH($D164,Inputs!$B$24:$B$35,0)),H164*Inputs!$D$21)</f>
        <v>161.29215648779999</v>
      </c>
      <c r="J164" s="36">
        <f t="shared" si="17"/>
        <v>1330.0167967678001</v>
      </c>
      <c r="K164" s="36">
        <f t="shared" si="18"/>
        <v>1168.7246402800001</v>
      </c>
      <c r="L164" s="36">
        <f t="shared" si="19"/>
        <v>2429.8115564282002</v>
      </c>
      <c r="M164" s="36">
        <f t="shared" si="20"/>
        <v>2268.5193999404</v>
      </c>
      <c r="N164" s="36">
        <f t="shared" si="21"/>
        <v>0</v>
      </c>
    </row>
    <row r="165" spans="2:14" s="46" customFormat="1" x14ac:dyDescent="0.25">
      <c r="B165" s="48" t="s">
        <v>112</v>
      </c>
      <c r="C165" s="8">
        <v>2021</v>
      </c>
      <c r="D165" s="37">
        <v>1</v>
      </c>
      <c r="E165" s="31">
        <f>Data!G165</f>
        <v>10959.547500000001</v>
      </c>
      <c r="F165" s="51">
        <f t="shared" si="15"/>
        <v>2000</v>
      </c>
      <c r="G165" s="51">
        <f t="shared" si="16"/>
        <v>8959.5475000000006</v>
      </c>
      <c r="H165" s="31">
        <f>-Data!H165</f>
        <v>0</v>
      </c>
      <c r="I165" s="36">
        <f>+SUM(F165*INDEX(Inputs!$D$24:$D$35,MATCH($D165,Inputs!$B$24:$B$35,0)),G165*INDEX(Inputs!$E$24:$E$35,MATCH($D165,Inputs!$B$24:$B$35,0)),H165*Inputs!$D$21)</f>
        <v>585.46016130999999</v>
      </c>
      <c r="J165" s="36">
        <f t="shared" si="17"/>
        <v>0</v>
      </c>
      <c r="K165" s="36">
        <f t="shared" si="18"/>
        <v>0</v>
      </c>
      <c r="L165" s="36">
        <f t="shared" si="19"/>
        <v>0</v>
      </c>
      <c r="M165" s="36">
        <f t="shared" si="20"/>
        <v>0</v>
      </c>
      <c r="N165" s="36">
        <f t="shared" si="21"/>
        <v>585.46016130999999</v>
      </c>
    </row>
    <row r="166" spans="2:14" s="46" customFormat="1" x14ac:dyDescent="0.25">
      <c r="B166" s="48" t="s">
        <v>112</v>
      </c>
      <c r="C166" s="8">
        <v>2021</v>
      </c>
      <c r="D166" s="37">
        <v>2</v>
      </c>
      <c r="E166" s="31">
        <f>Data!G166</f>
        <v>11089.379199999999</v>
      </c>
      <c r="F166" s="51">
        <f t="shared" si="15"/>
        <v>2000</v>
      </c>
      <c r="G166" s="51">
        <f t="shared" si="16"/>
        <v>9089.3791999999994</v>
      </c>
      <c r="H166" s="31">
        <f>-Data!H166</f>
        <v>0</v>
      </c>
      <c r="I166" s="36">
        <f>+SUM(F166*INDEX(Inputs!$D$24:$D$35,MATCH($D166,Inputs!$B$24:$B$35,0)),G166*INDEX(Inputs!$E$24:$E$35,MATCH($D166,Inputs!$B$24:$B$35,0)),H166*Inputs!$D$21)</f>
        <v>591.19820312319996</v>
      </c>
      <c r="J166" s="36">
        <f t="shared" si="17"/>
        <v>0</v>
      </c>
      <c r="K166" s="36">
        <f t="shared" si="18"/>
        <v>0</v>
      </c>
      <c r="L166" s="36">
        <f t="shared" si="19"/>
        <v>0</v>
      </c>
      <c r="M166" s="36">
        <f t="shared" si="20"/>
        <v>0</v>
      </c>
      <c r="N166" s="36">
        <f t="shared" si="21"/>
        <v>591.19820312319996</v>
      </c>
    </row>
    <row r="167" spans="2:14" s="46" customFormat="1" x14ac:dyDescent="0.25">
      <c r="B167" s="48" t="s">
        <v>112</v>
      </c>
      <c r="C167" s="8">
        <v>2021</v>
      </c>
      <c r="D167" s="37">
        <v>3</v>
      </c>
      <c r="E167" s="31">
        <f>Data!G167</f>
        <v>12552.916799999999</v>
      </c>
      <c r="F167" s="51">
        <f t="shared" si="15"/>
        <v>2000</v>
      </c>
      <c r="G167" s="51">
        <f t="shared" si="16"/>
        <v>10552.916799999999</v>
      </c>
      <c r="H167" s="31">
        <f>-Data!H167</f>
        <v>0.75409999999999999</v>
      </c>
      <c r="I167" s="36">
        <f>+SUM(F167*INDEX(Inputs!$D$24:$D$35,MATCH($D167,Inputs!$B$24:$B$35,0)),G167*INDEX(Inputs!$E$24:$E$35,MATCH($D167,Inputs!$B$24:$B$35,0)),H167*Inputs!$D$21)</f>
        <v>655.85219837179989</v>
      </c>
      <c r="J167" s="36">
        <f t="shared" si="17"/>
        <v>0</v>
      </c>
      <c r="K167" s="36">
        <f t="shared" si="18"/>
        <v>0</v>
      </c>
      <c r="L167" s="36">
        <f t="shared" si="19"/>
        <v>0</v>
      </c>
      <c r="M167" s="36">
        <f t="shared" si="20"/>
        <v>0</v>
      </c>
      <c r="N167" s="36">
        <f t="shared" si="21"/>
        <v>655.85219837179989</v>
      </c>
    </row>
    <row r="168" spans="2:14" s="46" customFormat="1" x14ac:dyDescent="0.25">
      <c r="B168" s="48" t="s">
        <v>112</v>
      </c>
      <c r="C168" s="8">
        <v>2021</v>
      </c>
      <c r="D168" s="37">
        <v>4</v>
      </c>
      <c r="E168" s="31">
        <f>Data!G168</f>
        <v>12372.3778</v>
      </c>
      <c r="F168" s="51">
        <f t="shared" si="15"/>
        <v>2000</v>
      </c>
      <c r="G168" s="51">
        <f t="shared" si="16"/>
        <v>10372.3778</v>
      </c>
      <c r="H168" s="31">
        <f>-Data!H168</f>
        <v>0</v>
      </c>
      <c r="I168" s="36">
        <f>+SUM(F168*INDEX(Inputs!$D$24:$D$35,MATCH($D168,Inputs!$B$24:$B$35,0)),G168*INDEX(Inputs!$E$24:$E$35,MATCH($D168,Inputs!$B$24:$B$35,0)),H168*Inputs!$D$21)</f>
        <v>647.90160924880001</v>
      </c>
      <c r="J168" s="36">
        <f t="shared" si="17"/>
        <v>0</v>
      </c>
      <c r="K168" s="36">
        <f t="shared" si="18"/>
        <v>0</v>
      </c>
      <c r="L168" s="36">
        <f t="shared" si="19"/>
        <v>0</v>
      </c>
      <c r="M168" s="36">
        <f t="shared" si="20"/>
        <v>0</v>
      </c>
      <c r="N168" s="36">
        <f t="shared" si="21"/>
        <v>647.90160924880001</v>
      </c>
    </row>
    <row r="169" spans="2:14" s="46" customFormat="1" x14ac:dyDescent="0.25">
      <c r="B169" s="48" t="s">
        <v>112</v>
      </c>
      <c r="C169" s="8">
        <v>2021</v>
      </c>
      <c r="D169" s="37">
        <v>5</v>
      </c>
      <c r="E169" s="31">
        <f>Data!G169</f>
        <v>12673.408299999999</v>
      </c>
      <c r="F169" s="51">
        <f t="shared" si="15"/>
        <v>2000</v>
      </c>
      <c r="G169" s="51">
        <f t="shared" si="16"/>
        <v>10673.408299999999</v>
      </c>
      <c r="H169" s="31">
        <f>-Data!H169</f>
        <v>0</v>
      </c>
      <c r="I169" s="36">
        <f>+SUM(F169*INDEX(Inputs!$D$24:$D$35,MATCH($D169,Inputs!$B$24:$B$35,0)),G169*INDEX(Inputs!$E$24:$E$35,MATCH($D169,Inputs!$B$24:$B$35,0)),H169*Inputs!$D$21)</f>
        <v>661.20595322679992</v>
      </c>
      <c r="J169" s="36">
        <f t="shared" si="17"/>
        <v>0</v>
      </c>
      <c r="K169" s="36">
        <f t="shared" si="18"/>
        <v>0</v>
      </c>
      <c r="L169" s="36">
        <f t="shared" si="19"/>
        <v>0</v>
      </c>
      <c r="M169" s="36">
        <f t="shared" si="20"/>
        <v>0</v>
      </c>
      <c r="N169" s="36">
        <f t="shared" si="21"/>
        <v>661.20595322679992</v>
      </c>
    </row>
    <row r="170" spans="2:14" s="46" customFormat="1" x14ac:dyDescent="0.25">
      <c r="B170" s="48" t="s">
        <v>112</v>
      </c>
      <c r="C170" s="8">
        <v>2021</v>
      </c>
      <c r="D170" s="37">
        <v>6</v>
      </c>
      <c r="E170" s="31">
        <f>Data!G170</f>
        <v>15887.955900000001</v>
      </c>
      <c r="F170" s="51">
        <f t="shared" si="15"/>
        <v>2000</v>
      </c>
      <c r="G170" s="51">
        <f t="shared" si="16"/>
        <v>13887.955900000001</v>
      </c>
      <c r="H170" s="31">
        <f>-Data!H170</f>
        <v>0.28670000000000001</v>
      </c>
      <c r="I170" s="36">
        <f>+SUM(F170*INDEX(Inputs!$D$24:$D$35,MATCH($D170,Inputs!$B$24:$B$35,0)),G170*INDEX(Inputs!$E$24:$E$35,MATCH($D170,Inputs!$B$24:$B$35,0)),H170*Inputs!$D$21)</f>
        <v>887.05481949739999</v>
      </c>
      <c r="J170" s="36">
        <f t="shared" si="17"/>
        <v>0</v>
      </c>
      <c r="K170" s="36">
        <f t="shared" si="18"/>
        <v>0</v>
      </c>
      <c r="L170" s="36">
        <f t="shared" si="19"/>
        <v>0</v>
      </c>
      <c r="M170" s="36">
        <f t="shared" si="20"/>
        <v>0</v>
      </c>
      <c r="N170" s="36">
        <f t="shared" si="21"/>
        <v>887.05481949739999</v>
      </c>
    </row>
    <row r="171" spans="2:14" s="46" customFormat="1" x14ac:dyDescent="0.25">
      <c r="B171" s="48" t="s">
        <v>112</v>
      </c>
      <c r="C171" s="8">
        <v>2021</v>
      </c>
      <c r="D171" s="37">
        <v>7</v>
      </c>
      <c r="E171" s="31">
        <f>Data!G171</f>
        <v>18126.1479</v>
      </c>
      <c r="F171" s="51">
        <f t="shared" si="15"/>
        <v>2000</v>
      </c>
      <c r="G171" s="51">
        <f t="shared" si="16"/>
        <v>16126.1479</v>
      </c>
      <c r="H171" s="31">
        <f>-Data!H171</f>
        <v>2.2322000000000002</v>
      </c>
      <c r="I171" s="36">
        <f>+SUM(F171*INDEX(Inputs!$D$24:$D$35,MATCH($D171,Inputs!$B$24:$B$35,0)),G171*INDEX(Inputs!$E$24:$E$35,MATCH($D171,Inputs!$B$24:$B$35,0)),H171*Inputs!$D$21)</f>
        <v>996.01702161440005</v>
      </c>
      <c r="J171" s="36">
        <f t="shared" si="17"/>
        <v>0</v>
      </c>
      <c r="K171" s="36">
        <f t="shared" si="18"/>
        <v>0</v>
      </c>
      <c r="L171" s="36">
        <f t="shared" si="19"/>
        <v>0</v>
      </c>
      <c r="M171" s="36">
        <f t="shared" si="20"/>
        <v>0</v>
      </c>
      <c r="N171" s="36">
        <f t="shared" si="21"/>
        <v>996.01702161440005</v>
      </c>
    </row>
    <row r="172" spans="2:14" s="46" customFormat="1" x14ac:dyDescent="0.25">
      <c r="B172" s="48" t="s">
        <v>112</v>
      </c>
      <c r="C172" s="8">
        <v>2021</v>
      </c>
      <c r="D172" s="37">
        <v>8</v>
      </c>
      <c r="E172" s="31">
        <f>Data!G172</f>
        <v>15994.3598</v>
      </c>
      <c r="F172" s="51">
        <f t="shared" si="15"/>
        <v>2000</v>
      </c>
      <c r="G172" s="51">
        <f t="shared" si="16"/>
        <v>13994.3598</v>
      </c>
      <c r="H172" s="31">
        <f>-Data!H172</f>
        <v>0</v>
      </c>
      <c r="I172" s="36">
        <f>+SUM(F172*INDEX(Inputs!$D$24:$D$35,MATCH($D172,Inputs!$B$24:$B$35,0)),G172*INDEX(Inputs!$E$24:$E$35,MATCH($D172,Inputs!$B$24:$B$35,0)),H172*Inputs!$D$21)</f>
        <v>892.24923201680008</v>
      </c>
      <c r="J172" s="36">
        <f t="shared" si="17"/>
        <v>0</v>
      </c>
      <c r="K172" s="36">
        <f t="shared" si="18"/>
        <v>0</v>
      </c>
      <c r="L172" s="36">
        <f t="shared" si="19"/>
        <v>0</v>
      </c>
      <c r="M172" s="36">
        <f t="shared" si="20"/>
        <v>0</v>
      </c>
      <c r="N172" s="36">
        <f t="shared" si="21"/>
        <v>892.24923201680008</v>
      </c>
    </row>
    <row r="173" spans="2:14" s="46" customFormat="1" x14ac:dyDescent="0.25">
      <c r="B173" s="48" t="s">
        <v>112</v>
      </c>
      <c r="C173" s="8">
        <v>2021</v>
      </c>
      <c r="D173" s="37">
        <v>9</v>
      </c>
      <c r="E173" s="31">
        <f>Data!G173</f>
        <v>14427.471599999999</v>
      </c>
      <c r="F173" s="51">
        <f t="shared" si="15"/>
        <v>2000</v>
      </c>
      <c r="G173" s="51">
        <f t="shared" si="16"/>
        <v>12427.471599999999</v>
      </c>
      <c r="H173" s="31">
        <f>-Data!H173</f>
        <v>2.0400000000000001E-2</v>
      </c>
      <c r="I173" s="36">
        <f>+SUM(F173*INDEX(Inputs!$D$24:$D$35,MATCH($D173,Inputs!$B$24:$B$35,0)),G173*INDEX(Inputs!$E$24:$E$35,MATCH($D173,Inputs!$B$24:$B$35,0)),H173*Inputs!$D$21)</f>
        <v>738.72776350959998</v>
      </c>
      <c r="J173" s="36">
        <f t="shared" si="17"/>
        <v>0</v>
      </c>
      <c r="K173" s="36">
        <f t="shared" si="18"/>
        <v>0</v>
      </c>
      <c r="L173" s="36">
        <f t="shared" si="19"/>
        <v>0</v>
      </c>
      <c r="M173" s="36">
        <f t="shared" si="20"/>
        <v>0</v>
      </c>
      <c r="N173" s="36">
        <f t="shared" si="21"/>
        <v>738.72776350959998</v>
      </c>
    </row>
    <row r="174" spans="2:14" s="46" customFormat="1" x14ac:dyDescent="0.25">
      <c r="B174" s="48" t="s">
        <v>112</v>
      </c>
      <c r="C174" s="8">
        <v>2021</v>
      </c>
      <c r="D174" s="37">
        <v>10</v>
      </c>
      <c r="E174" s="31">
        <f>Data!G174</f>
        <v>13504.655499999999</v>
      </c>
      <c r="F174" s="51">
        <f t="shared" si="15"/>
        <v>2000</v>
      </c>
      <c r="G174" s="51">
        <f t="shared" si="16"/>
        <v>11504.655499999999</v>
      </c>
      <c r="H174" s="31">
        <f>-Data!H174</f>
        <v>0</v>
      </c>
      <c r="I174" s="36">
        <f>+SUM(F174*INDEX(Inputs!$D$24:$D$35,MATCH($D174,Inputs!$B$24:$B$35,0)),G174*INDEX(Inputs!$E$24:$E$35,MATCH($D174,Inputs!$B$24:$B$35,0)),H174*Inputs!$D$21)</f>
        <v>697.94375447799996</v>
      </c>
      <c r="J174" s="36">
        <f t="shared" si="17"/>
        <v>0</v>
      </c>
      <c r="K174" s="36">
        <f t="shared" si="18"/>
        <v>0</v>
      </c>
      <c r="L174" s="36">
        <f t="shared" si="19"/>
        <v>0</v>
      </c>
      <c r="M174" s="36">
        <f t="shared" si="20"/>
        <v>0</v>
      </c>
      <c r="N174" s="36">
        <f t="shared" si="21"/>
        <v>697.94375447799996</v>
      </c>
    </row>
    <row r="175" spans="2:14" s="46" customFormat="1" x14ac:dyDescent="0.25">
      <c r="B175" s="48" t="s">
        <v>112</v>
      </c>
      <c r="C175" s="8">
        <v>2021</v>
      </c>
      <c r="D175" s="37">
        <v>11</v>
      </c>
      <c r="E175" s="31">
        <f>Data!G175</f>
        <v>13063.265700000002</v>
      </c>
      <c r="F175" s="51">
        <f t="shared" si="15"/>
        <v>2000</v>
      </c>
      <c r="G175" s="51">
        <f t="shared" si="16"/>
        <v>11063.265700000002</v>
      </c>
      <c r="H175" s="31">
        <f>-Data!H175</f>
        <v>0</v>
      </c>
      <c r="I175" s="36">
        <f>+SUM(F175*INDEX(Inputs!$D$24:$D$35,MATCH($D175,Inputs!$B$24:$B$35,0)),G175*INDEX(Inputs!$E$24:$E$35,MATCH($D175,Inputs!$B$24:$B$35,0)),H175*Inputs!$D$21)</f>
        <v>678.43609087720006</v>
      </c>
      <c r="J175" s="36">
        <f t="shared" si="17"/>
        <v>0</v>
      </c>
      <c r="K175" s="36">
        <f t="shared" si="18"/>
        <v>0</v>
      </c>
      <c r="L175" s="36">
        <f t="shared" si="19"/>
        <v>0</v>
      </c>
      <c r="M175" s="36">
        <f t="shared" si="20"/>
        <v>0</v>
      </c>
      <c r="N175" s="36">
        <f t="shared" si="21"/>
        <v>678.43609087720006</v>
      </c>
    </row>
    <row r="176" spans="2:14" s="46" customFormat="1" x14ac:dyDescent="0.25">
      <c r="B176" s="48" t="s">
        <v>112</v>
      </c>
      <c r="C176" s="8">
        <v>2021</v>
      </c>
      <c r="D176" s="37">
        <v>12</v>
      </c>
      <c r="E176" s="31">
        <f>Data!G176</f>
        <v>13843.8688</v>
      </c>
      <c r="F176" s="51">
        <f t="shared" si="15"/>
        <v>2000</v>
      </c>
      <c r="G176" s="51">
        <f t="shared" si="16"/>
        <v>11843.8688</v>
      </c>
      <c r="H176" s="31">
        <f>-Data!H176</f>
        <v>0</v>
      </c>
      <c r="I176" s="36">
        <f>+SUM(F176*INDEX(Inputs!$D$24:$D$35,MATCH($D176,Inputs!$B$24:$B$35,0)),G176*INDEX(Inputs!$E$24:$E$35,MATCH($D176,Inputs!$B$24:$B$35,0)),H176*Inputs!$D$21)</f>
        <v>712.93562548480008</v>
      </c>
      <c r="J176" s="36">
        <f t="shared" si="17"/>
        <v>0</v>
      </c>
      <c r="K176" s="36">
        <f t="shared" si="18"/>
        <v>0</v>
      </c>
      <c r="L176" s="36">
        <f t="shared" si="19"/>
        <v>0</v>
      </c>
      <c r="M176" s="36">
        <f t="shared" si="20"/>
        <v>0</v>
      </c>
      <c r="N176" s="36">
        <f t="shared" si="21"/>
        <v>712.93562548480008</v>
      </c>
    </row>
    <row r="177" spans="2:14" s="46" customFormat="1" x14ac:dyDescent="0.25">
      <c r="B177" s="48" t="s">
        <v>113</v>
      </c>
      <c r="C177" s="8">
        <v>2021</v>
      </c>
      <c r="D177" s="37">
        <v>1</v>
      </c>
      <c r="E177" s="31">
        <f>Data!G177</f>
        <v>7480.7401</v>
      </c>
      <c r="F177" s="51">
        <f t="shared" si="15"/>
        <v>2000</v>
      </c>
      <c r="G177" s="51">
        <f t="shared" si="16"/>
        <v>5480.7401</v>
      </c>
      <c r="H177" s="31">
        <f>-Data!H177</f>
        <v>544.89599999999996</v>
      </c>
      <c r="I177" s="36">
        <f>+SUM(F177*INDEX(Inputs!$D$24:$D$35,MATCH($D177,Inputs!$B$24:$B$35,0)),G177*INDEX(Inputs!$E$24:$E$35,MATCH($D177,Inputs!$B$24:$B$35,0)),H177*Inputs!$D$21)</f>
        <v>411.10827169959998</v>
      </c>
      <c r="J177" s="36">
        <f t="shared" si="17"/>
        <v>0</v>
      </c>
      <c r="K177" s="36">
        <f t="shared" si="18"/>
        <v>0</v>
      </c>
      <c r="L177" s="36">
        <f t="shared" si="19"/>
        <v>0</v>
      </c>
      <c r="M177" s="36">
        <f t="shared" si="20"/>
        <v>0</v>
      </c>
      <c r="N177" s="36">
        <f t="shared" si="21"/>
        <v>411.10827169959998</v>
      </c>
    </row>
    <row r="178" spans="2:14" s="46" customFormat="1" x14ac:dyDescent="0.25">
      <c r="B178" s="48" t="s">
        <v>113</v>
      </c>
      <c r="C178" s="8">
        <v>2021</v>
      </c>
      <c r="D178" s="37">
        <v>2</v>
      </c>
      <c r="E178" s="31">
        <f>Data!G178</f>
        <v>6177.1</v>
      </c>
      <c r="F178" s="51">
        <f t="shared" si="15"/>
        <v>2000</v>
      </c>
      <c r="G178" s="51">
        <f t="shared" si="16"/>
        <v>4177.1000000000004</v>
      </c>
      <c r="H178" s="31">
        <f>-Data!H178</f>
        <v>934.46400000000006</v>
      </c>
      <c r="I178" s="36">
        <f>+SUM(F178*INDEX(Inputs!$D$24:$D$35,MATCH($D178,Inputs!$B$24:$B$35,0)),G178*INDEX(Inputs!$E$24:$E$35,MATCH($D178,Inputs!$B$24:$B$35,0)),H178*Inputs!$D$21)</f>
        <v>338.76302776</v>
      </c>
      <c r="J178" s="36">
        <f t="shared" si="17"/>
        <v>0</v>
      </c>
      <c r="K178" s="36">
        <f t="shared" si="18"/>
        <v>0</v>
      </c>
      <c r="L178" s="36">
        <f t="shared" si="19"/>
        <v>0</v>
      </c>
      <c r="M178" s="36">
        <f t="shared" si="20"/>
        <v>0</v>
      </c>
      <c r="N178" s="36">
        <f t="shared" si="21"/>
        <v>338.76302776</v>
      </c>
    </row>
    <row r="179" spans="2:14" s="46" customFormat="1" x14ac:dyDescent="0.25">
      <c r="B179" s="48" t="s">
        <v>113</v>
      </c>
      <c r="C179" s="8">
        <v>2021</v>
      </c>
      <c r="D179" s="37">
        <v>3</v>
      </c>
      <c r="E179" s="31">
        <f>Data!G179</f>
        <v>4385.0200000000004</v>
      </c>
      <c r="F179" s="51">
        <f t="shared" si="15"/>
        <v>2000</v>
      </c>
      <c r="G179" s="51">
        <f t="shared" si="16"/>
        <v>2385.0200000000004</v>
      </c>
      <c r="H179" s="31">
        <f>-Data!H179</f>
        <v>2886.7840000000001</v>
      </c>
      <c r="I179" s="36">
        <f>+SUM(F179*INDEX(Inputs!$D$24:$D$35,MATCH($D179,Inputs!$B$24:$B$35,0)),G179*INDEX(Inputs!$E$24:$E$35,MATCH($D179,Inputs!$B$24:$B$35,0)),H179*Inputs!$D$21)</f>
        <v>185.74304088000002</v>
      </c>
      <c r="J179" s="36">
        <f t="shared" si="17"/>
        <v>0</v>
      </c>
      <c r="K179" s="36">
        <f t="shared" si="18"/>
        <v>0</v>
      </c>
      <c r="L179" s="36">
        <f t="shared" si="19"/>
        <v>0</v>
      </c>
      <c r="M179" s="36">
        <f t="shared" si="20"/>
        <v>0</v>
      </c>
      <c r="N179" s="36">
        <f t="shared" si="21"/>
        <v>185.74304088000002</v>
      </c>
    </row>
    <row r="180" spans="2:14" s="46" customFormat="1" x14ac:dyDescent="0.25">
      <c r="B180" s="48" t="s">
        <v>113</v>
      </c>
      <c r="C180" s="8">
        <v>2021</v>
      </c>
      <c r="D180" s="37">
        <v>4</v>
      </c>
      <c r="E180" s="31">
        <f>Data!G180</f>
        <v>2613.1961000000001</v>
      </c>
      <c r="F180" s="51">
        <f t="shared" si="15"/>
        <v>2000</v>
      </c>
      <c r="G180" s="51">
        <f t="shared" si="16"/>
        <v>613.19610000000011</v>
      </c>
      <c r="H180" s="31">
        <f>-Data!H180</f>
        <v>3781.1840000000002</v>
      </c>
      <c r="I180" s="36">
        <f>+SUM(F180*INDEX(Inputs!$D$24:$D$35,MATCH($D180,Inputs!$B$24:$B$35,0)),G180*INDEX(Inputs!$E$24:$E$35,MATCH($D180,Inputs!$B$24:$B$35,0)),H180*Inputs!$D$21)</f>
        <v>73.618247795599984</v>
      </c>
      <c r="J180" s="36">
        <f t="shared" si="17"/>
        <v>0</v>
      </c>
      <c r="K180" s="36">
        <f t="shared" si="18"/>
        <v>0</v>
      </c>
      <c r="L180" s="36">
        <f t="shared" si="19"/>
        <v>0</v>
      </c>
      <c r="M180" s="36">
        <f t="shared" si="20"/>
        <v>0</v>
      </c>
      <c r="N180" s="36">
        <f t="shared" si="21"/>
        <v>73.618247795599984</v>
      </c>
    </row>
    <row r="181" spans="2:14" s="46" customFormat="1" x14ac:dyDescent="0.25">
      <c r="B181" s="48" t="s">
        <v>113</v>
      </c>
      <c r="C181" s="8">
        <v>2021</v>
      </c>
      <c r="D181" s="37">
        <v>5</v>
      </c>
      <c r="E181" s="31">
        <f>Data!G181</f>
        <v>1941.1001000000001</v>
      </c>
      <c r="F181" s="51">
        <f t="shared" si="15"/>
        <v>1941.1001000000001</v>
      </c>
      <c r="G181" s="51">
        <f t="shared" si="16"/>
        <v>0</v>
      </c>
      <c r="H181" s="31">
        <f>-Data!H181</f>
        <v>4128.192</v>
      </c>
      <c r="I181" s="36">
        <f>+SUM(F181*INDEX(Inputs!$D$24:$D$35,MATCH($D181,Inputs!$B$24:$B$35,0)),G181*INDEX(Inputs!$E$24:$E$35,MATCH($D181,Inputs!$B$24:$B$35,0)),H181*Inputs!$D$21)</f>
        <v>27.816766154199996</v>
      </c>
      <c r="J181" s="36">
        <f t="shared" si="17"/>
        <v>0</v>
      </c>
      <c r="K181" s="36">
        <f t="shared" si="18"/>
        <v>0</v>
      </c>
      <c r="L181" s="36">
        <f t="shared" si="19"/>
        <v>0</v>
      </c>
      <c r="M181" s="36">
        <f t="shared" si="20"/>
        <v>0</v>
      </c>
      <c r="N181" s="36">
        <f t="shared" si="21"/>
        <v>27.816766154199996</v>
      </c>
    </row>
    <row r="182" spans="2:14" s="46" customFormat="1" x14ac:dyDescent="0.25">
      <c r="B182" s="48" t="s">
        <v>113</v>
      </c>
      <c r="C182" s="8">
        <v>2021</v>
      </c>
      <c r="D182" s="37">
        <v>6</v>
      </c>
      <c r="E182" s="31">
        <f>Data!G182</f>
        <v>2032.1279999999999</v>
      </c>
      <c r="F182" s="51">
        <f t="shared" si="15"/>
        <v>2000</v>
      </c>
      <c r="G182" s="51">
        <f t="shared" si="16"/>
        <v>32.127999999999929</v>
      </c>
      <c r="H182" s="31">
        <f>-Data!H182</f>
        <v>3863.4879999999998</v>
      </c>
      <c r="I182" s="36">
        <f>+SUM(F182*INDEX(Inputs!$D$24:$D$35,MATCH($D182,Inputs!$B$24:$B$35,0)),G182*INDEX(Inputs!$E$24:$E$35,MATCH($D182,Inputs!$B$24:$B$35,0)),H182*Inputs!$D$21)</f>
        <v>65.986666367999987</v>
      </c>
      <c r="J182" s="36">
        <f t="shared" si="17"/>
        <v>0</v>
      </c>
      <c r="K182" s="36">
        <f t="shared" si="18"/>
        <v>0</v>
      </c>
      <c r="L182" s="36">
        <f t="shared" si="19"/>
        <v>0</v>
      </c>
      <c r="M182" s="36">
        <f t="shared" si="20"/>
        <v>0</v>
      </c>
      <c r="N182" s="36">
        <f t="shared" si="21"/>
        <v>65.986666367999987</v>
      </c>
    </row>
    <row r="183" spans="2:14" s="46" customFormat="1" x14ac:dyDescent="0.25">
      <c r="B183" s="48" t="s">
        <v>113</v>
      </c>
      <c r="C183" s="8">
        <v>2021</v>
      </c>
      <c r="D183" s="37">
        <v>7</v>
      </c>
      <c r="E183" s="31">
        <f>Data!G183</f>
        <v>2662.2920000000004</v>
      </c>
      <c r="F183" s="51">
        <f t="shared" si="15"/>
        <v>2000</v>
      </c>
      <c r="G183" s="51">
        <f t="shared" si="16"/>
        <v>662.29200000000037</v>
      </c>
      <c r="H183" s="31">
        <f>-Data!H183</f>
        <v>2358.848</v>
      </c>
      <c r="I183" s="36">
        <f>+SUM(F183*INDEX(Inputs!$D$24:$D$35,MATCH($D183,Inputs!$B$24:$B$35,0)),G183*INDEX(Inputs!$E$24:$E$35,MATCH($D183,Inputs!$B$24:$B$35,0)),H183*Inputs!$D$21)</f>
        <v>153.576174192</v>
      </c>
      <c r="J183" s="36">
        <f t="shared" si="17"/>
        <v>0</v>
      </c>
      <c r="K183" s="36">
        <f t="shared" si="18"/>
        <v>0</v>
      </c>
      <c r="L183" s="36">
        <f t="shared" si="19"/>
        <v>0</v>
      </c>
      <c r="M183" s="36">
        <f t="shared" si="20"/>
        <v>0</v>
      </c>
      <c r="N183" s="36">
        <f t="shared" si="21"/>
        <v>153.576174192</v>
      </c>
    </row>
    <row r="184" spans="2:14" s="46" customFormat="1" x14ac:dyDescent="0.25">
      <c r="B184" s="48" t="s">
        <v>113</v>
      </c>
      <c r="C184" s="8">
        <v>2021</v>
      </c>
      <c r="D184" s="37">
        <v>8</v>
      </c>
      <c r="E184" s="31">
        <f>Data!G184</f>
        <v>2243.8400000000006</v>
      </c>
      <c r="F184" s="51">
        <f t="shared" si="15"/>
        <v>2000</v>
      </c>
      <c r="G184" s="51">
        <f t="shared" si="16"/>
        <v>243.8400000000006</v>
      </c>
      <c r="H184" s="31">
        <f>-Data!H184</f>
        <v>2548.48</v>
      </c>
      <c r="I184" s="36">
        <f>+SUM(F184*INDEX(Inputs!$D$24:$D$35,MATCH($D184,Inputs!$B$24:$B$35,0)),G184*INDEX(Inputs!$E$24:$E$35,MATCH($D184,Inputs!$B$24:$B$35,0)),H184*Inputs!$D$21)</f>
        <v>126.02088064000002</v>
      </c>
      <c r="J184" s="36">
        <f t="shared" si="17"/>
        <v>0</v>
      </c>
      <c r="K184" s="36">
        <f t="shared" si="18"/>
        <v>0</v>
      </c>
      <c r="L184" s="36">
        <f t="shared" si="19"/>
        <v>0</v>
      </c>
      <c r="M184" s="36">
        <f t="shared" si="20"/>
        <v>0</v>
      </c>
      <c r="N184" s="36">
        <f t="shared" si="21"/>
        <v>126.02088064000002</v>
      </c>
    </row>
    <row r="185" spans="2:14" s="46" customFormat="1" x14ac:dyDescent="0.25">
      <c r="B185" s="48" t="s">
        <v>113</v>
      </c>
      <c r="C185" s="8">
        <v>2021</v>
      </c>
      <c r="D185" s="37">
        <v>9</v>
      </c>
      <c r="E185" s="31">
        <f>Data!G185</f>
        <v>2055.3359999999998</v>
      </c>
      <c r="F185" s="51">
        <f t="shared" si="15"/>
        <v>2000</v>
      </c>
      <c r="G185" s="51">
        <f t="shared" si="16"/>
        <v>55.335999999999785</v>
      </c>
      <c r="H185" s="31">
        <f>-Data!H185</f>
        <v>3139.328</v>
      </c>
      <c r="I185" s="36">
        <f>+SUM(F185*INDEX(Inputs!$D$24:$D$35,MATCH($D185,Inputs!$B$24:$B$35,0)),G185*INDEX(Inputs!$E$24:$E$35,MATCH($D185,Inputs!$B$24:$B$35,0)),H185*Inputs!$D$21)</f>
        <v>73.231638175999976</v>
      </c>
      <c r="J185" s="36">
        <f t="shared" si="17"/>
        <v>0</v>
      </c>
      <c r="K185" s="36">
        <f t="shared" si="18"/>
        <v>0</v>
      </c>
      <c r="L185" s="36">
        <f t="shared" si="19"/>
        <v>0</v>
      </c>
      <c r="M185" s="36">
        <f t="shared" si="20"/>
        <v>0</v>
      </c>
      <c r="N185" s="36">
        <f t="shared" si="21"/>
        <v>73.231638175999976</v>
      </c>
    </row>
    <row r="186" spans="2:14" s="46" customFormat="1" x14ac:dyDescent="0.25">
      <c r="B186" s="48" t="s">
        <v>113</v>
      </c>
      <c r="C186" s="8">
        <v>2021</v>
      </c>
      <c r="D186" s="37">
        <v>10</v>
      </c>
      <c r="E186" s="31">
        <f>Data!G186</f>
        <v>2753.7316000000001</v>
      </c>
      <c r="F186" s="51">
        <f t="shared" si="15"/>
        <v>2000</v>
      </c>
      <c r="G186" s="51">
        <f t="shared" si="16"/>
        <v>753.73160000000007</v>
      </c>
      <c r="H186" s="31">
        <f>-Data!H186</f>
        <v>1906.2236</v>
      </c>
      <c r="I186" s="36">
        <f>+SUM(F186*INDEX(Inputs!$D$24:$D$35,MATCH($D186,Inputs!$B$24:$B$35,0)),G186*INDEX(Inputs!$E$24:$E$35,MATCH($D186,Inputs!$B$24:$B$35,0)),H186*Inputs!$D$21)</f>
        <v>150.7216074776</v>
      </c>
      <c r="J186" s="36">
        <f t="shared" si="17"/>
        <v>0</v>
      </c>
      <c r="K186" s="36">
        <f t="shared" si="18"/>
        <v>0</v>
      </c>
      <c r="L186" s="36">
        <f t="shared" si="19"/>
        <v>0</v>
      </c>
      <c r="M186" s="36">
        <f t="shared" si="20"/>
        <v>0</v>
      </c>
      <c r="N186" s="36">
        <f t="shared" si="21"/>
        <v>150.7216074776</v>
      </c>
    </row>
    <row r="187" spans="2:14" s="46" customFormat="1" x14ac:dyDescent="0.25">
      <c r="B187" s="48" t="s">
        <v>113</v>
      </c>
      <c r="C187" s="8">
        <v>2021</v>
      </c>
      <c r="D187" s="37">
        <v>11</v>
      </c>
      <c r="E187" s="31">
        <f>Data!G187</f>
        <v>4122.5920000000006</v>
      </c>
      <c r="F187" s="51">
        <f t="shared" si="15"/>
        <v>2000</v>
      </c>
      <c r="G187" s="51">
        <f t="shared" si="16"/>
        <v>2122.5920000000006</v>
      </c>
      <c r="H187" s="31">
        <f>-Data!H187</f>
        <v>1105.472</v>
      </c>
      <c r="I187" s="36">
        <f>+SUM(F187*INDEX(Inputs!$D$24:$D$35,MATCH($D187,Inputs!$B$24:$B$35,0)),G187*INDEX(Inputs!$E$24:$E$35,MATCH($D187,Inputs!$B$24:$B$35,0)),H187*Inputs!$D$21)</f>
        <v>241.49617971200001</v>
      </c>
      <c r="J187" s="36">
        <f t="shared" si="17"/>
        <v>0</v>
      </c>
      <c r="K187" s="36">
        <f t="shared" si="18"/>
        <v>0</v>
      </c>
      <c r="L187" s="36">
        <f t="shared" si="19"/>
        <v>0</v>
      </c>
      <c r="M187" s="36">
        <f t="shared" si="20"/>
        <v>0</v>
      </c>
      <c r="N187" s="36">
        <f t="shared" si="21"/>
        <v>241.49617971200001</v>
      </c>
    </row>
    <row r="188" spans="2:14" s="46" customFormat="1" x14ac:dyDescent="0.25">
      <c r="B188" s="48" t="s">
        <v>113</v>
      </c>
      <c r="C188" s="8">
        <v>2021</v>
      </c>
      <c r="D188" s="37">
        <v>12</v>
      </c>
      <c r="E188" s="31">
        <f>Data!G188</f>
        <v>7169.1999999999989</v>
      </c>
      <c r="F188" s="51">
        <f t="shared" si="15"/>
        <v>2000</v>
      </c>
      <c r="G188" s="51">
        <f t="shared" si="16"/>
        <v>5169.1999999999989</v>
      </c>
      <c r="H188" s="31">
        <f>-Data!H188</f>
        <v>379.52</v>
      </c>
      <c r="I188" s="36">
        <f>+SUM(F188*INDEX(Inputs!$D$24:$D$35,MATCH($D188,Inputs!$B$24:$B$35,0)),G188*INDEX(Inputs!$E$24:$E$35,MATCH($D188,Inputs!$B$24:$B$35,0)),H188*Inputs!$D$21)</f>
        <v>403.59231199999994</v>
      </c>
      <c r="J188" s="36">
        <f t="shared" si="17"/>
        <v>0</v>
      </c>
      <c r="K188" s="36">
        <f t="shared" si="18"/>
        <v>0</v>
      </c>
      <c r="L188" s="36">
        <f t="shared" si="19"/>
        <v>0</v>
      </c>
      <c r="M188" s="36">
        <f t="shared" si="20"/>
        <v>0</v>
      </c>
      <c r="N188" s="36">
        <f t="shared" si="21"/>
        <v>403.59231199999994</v>
      </c>
    </row>
    <row r="189" spans="2:14" s="46" customFormat="1" x14ac:dyDescent="0.25">
      <c r="B189" s="48" t="s">
        <v>114</v>
      </c>
      <c r="C189" s="8">
        <v>2021</v>
      </c>
      <c r="D189" s="37">
        <v>1</v>
      </c>
      <c r="E189" s="31">
        <f>Data!G189</f>
        <v>4535.3423000000003</v>
      </c>
      <c r="F189" s="51">
        <f t="shared" si="15"/>
        <v>2000</v>
      </c>
      <c r="G189" s="51">
        <f t="shared" si="16"/>
        <v>2535.3423000000003</v>
      </c>
      <c r="H189" s="31">
        <f>-Data!H189</f>
        <v>204.56290000000001</v>
      </c>
      <c r="I189" s="36">
        <f>+SUM(F189*INDEX(Inputs!$D$24:$D$35,MATCH($D189,Inputs!$B$24:$B$35,0)),G189*INDEX(Inputs!$E$24:$E$35,MATCH($D189,Inputs!$B$24:$B$35,0)),H189*Inputs!$D$21)</f>
        <v>293.80146504179999</v>
      </c>
      <c r="J189" s="36">
        <f t="shared" si="17"/>
        <v>0</v>
      </c>
      <c r="K189" s="36">
        <f t="shared" si="18"/>
        <v>0</v>
      </c>
      <c r="L189" s="36">
        <f t="shared" si="19"/>
        <v>0</v>
      </c>
      <c r="M189" s="36">
        <f t="shared" si="20"/>
        <v>0</v>
      </c>
      <c r="N189" s="36">
        <f t="shared" si="21"/>
        <v>293.80146504179999</v>
      </c>
    </row>
    <row r="190" spans="2:14" s="46" customFormat="1" x14ac:dyDescent="0.25">
      <c r="B190" s="48" t="s">
        <v>114</v>
      </c>
      <c r="C190" s="8">
        <v>2021</v>
      </c>
      <c r="D190" s="37">
        <v>2</v>
      </c>
      <c r="E190" s="31">
        <f>Data!G190</f>
        <v>3773.2883000000002</v>
      </c>
      <c r="F190" s="51">
        <f t="shared" si="15"/>
        <v>2000</v>
      </c>
      <c r="G190" s="51">
        <f t="shared" si="16"/>
        <v>1773.2883000000002</v>
      </c>
      <c r="H190" s="31">
        <f>-Data!H190</f>
        <v>347.82479999999998</v>
      </c>
      <c r="I190" s="36">
        <f>+SUM(F190*INDEX(Inputs!$D$24:$D$35,MATCH($D190,Inputs!$B$24:$B$35,0)),G190*INDEX(Inputs!$E$24:$E$35,MATCH($D190,Inputs!$B$24:$B$35,0)),H190*Inputs!$D$21)</f>
        <v>254.70499401879999</v>
      </c>
      <c r="J190" s="36">
        <f t="shared" si="17"/>
        <v>0</v>
      </c>
      <c r="K190" s="36">
        <f t="shared" si="18"/>
        <v>0</v>
      </c>
      <c r="L190" s="36">
        <f t="shared" si="19"/>
        <v>0</v>
      </c>
      <c r="M190" s="36">
        <f t="shared" si="20"/>
        <v>0</v>
      </c>
      <c r="N190" s="36">
        <f t="shared" si="21"/>
        <v>254.70499401879999</v>
      </c>
    </row>
    <row r="191" spans="2:14" s="46" customFormat="1" x14ac:dyDescent="0.25">
      <c r="B191" s="48" t="s">
        <v>114</v>
      </c>
      <c r="C191" s="8">
        <v>2021</v>
      </c>
      <c r="D191" s="37">
        <v>3</v>
      </c>
      <c r="E191" s="31">
        <f>Data!G191</f>
        <v>3110.9426999999996</v>
      </c>
      <c r="F191" s="51">
        <f t="shared" si="15"/>
        <v>2000</v>
      </c>
      <c r="G191" s="51">
        <f t="shared" si="16"/>
        <v>1110.9426999999996</v>
      </c>
      <c r="H191" s="31">
        <f>-Data!H191</f>
        <v>1316.8994</v>
      </c>
      <c r="I191" s="36">
        <f>+SUM(F191*INDEX(Inputs!$D$24:$D$35,MATCH($D191,Inputs!$B$24:$B$35,0)),G191*INDEX(Inputs!$E$24:$E$35,MATCH($D191,Inputs!$B$24:$B$35,0)),H191*Inputs!$D$21)</f>
        <v>188.79125725519998</v>
      </c>
      <c r="J191" s="36">
        <f t="shared" si="17"/>
        <v>0</v>
      </c>
      <c r="K191" s="36">
        <f t="shared" si="18"/>
        <v>0</v>
      </c>
      <c r="L191" s="36">
        <f t="shared" si="19"/>
        <v>0</v>
      </c>
      <c r="M191" s="36">
        <f t="shared" si="20"/>
        <v>0</v>
      </c>
      <c r="N191" s="36">
        <f t="shared" si="21"/>
        <v>188.79125725519998</v>
      </c>
    </row>
    <row r="192" spans="2:14" s="46" customFormat="1" x14ac:dyDescent="0.25">
      <c r="B192" s="48" t="s">
        <v>114</v>
      </c>
      <c r="C192" s="8">
        <v>2021</v>
      </c>
      <c r="D192" s="37">
        <v>4</v>
      </c>
      <c r="E192" s="31">
        <f>Data!G192</f>
        <v>2513.6156999999998</v>
      </c>
      <c r="F192" s="51">
        <f t="shared" si="15"/>
        <v>2000</v>
      </c>
      <c r="G192" s="51">
        <f t="shared" si="16"/>
        <v>513.61569999999983</v>
      </c>
      <c r="H192" s="31">
        <f>-Data!H192</f>
        <v>1739.7103</v>
      </c>
      <c r="I192" s="36">
        <f>+SUM(F192*INDEX(Inputs!$D$24:$D$35,MATCH($D192,Inputs!$B$24:$B$35,0)),G192*INDEX(Inputs!$E$24:$E$35,MATCH($D192,Inputs!$B$24:$B$35,0)),H192*Inputs!$D$21)</f>
        <v>146.40531303419999</v>
      </c>
      <c r="J192" s="36">
        <f t="shared" si="17"/>
        <v>0</v>
      </c>
      <c r="K192" s="36">
        <f t="shared" si="18"/>
        <v>0</v>
      </c>
      <c r="L192" s="36">
        <f t="shared" si="19"/>
        <v>0</v>
      </c>
      <c r="M192" s="36">
        <f t="shared" si="20"/>
        <v>0</v>
      </c>
      <c r="N192" s="36">
        <f t="shared" si="21"/>
        <v>146.40531303419999</v>
      </c>
    </row>
    <row r="193" spans="2:14" s="46" customFormat="1" x14ac:dyDescent="0.25">
      <c r="B193" s="48" t="s">
        <v>114</v>
      </c>
      <c r="C193" s="8">
        <v>2021</v>
      </c>
      <c r="D193" s="37">
        <v>5</v>
      </c>
      <c r="E193" s="31">
        <f>Data!G193</f>
        <v>2179.4357</v>
      </c>
      <c r="F193" s="51">
        <f t="shared" si="15"/>
        <v>2000</v>
      </c>
      <c r="G193" s="51">
        <f t="shared" si="16"/>
        <v>179.4357</v>
      </c>
      <c r="H193" s="31">
        <f>-Data!H193</f>
        <v>1905.9199000000001</v>
      </c>
      <c r="I193" s="36">
        <f>+SUM(F193*INDEX(Inputs!$D$24:$D$35,MATCH($D193,Inputs!$B$24:$B$35,0)),G193*INDEX(Inputs!$E$24:$E$35,MATCH($D193,Inputs!$B$24:$B$35,0)),H193*Inputs!$D$21)</f>
        <v>125.3515087782</v>
      </c>
      <c r="J193" s="36">
        <f t="shared" si="17"/>
        <v>0</v>
      </c>
      <c r="K193" s="36">
        <f t="shared" si="18"/>
        <v>0</v>
      </c>
      <c r="L193" s="36">
        <f t="shared" si="19"/>
        <v>0</v>
      </c>
      <c r="M193" s="36">
        <f t="shared" si="20"/>
        <v>0</v>
      </c>
      <c r="N193" s="36">
        <f t="shared" si="21"/>
        <v>125.3515087782</v>
      </c>
    </row>
    <row r="194" spans="2:14" s="46" customFormat="1" x14ac:dyDescent="0.25">
      <c r="B194" s="48" t="s">
        <v>114</v>
      </c>
      <c r="C194" s="8">
        <v>2021</v>
      </c>
      <c r="D194" s="37">
        <v>6</v>
      </c>
      <c r="E194" s="31">
        <f>Data!G194</f>
        <v>2335.1774</v>
      </c>
      <c r="F194" s="51">
        <f t="shared" si="15"/>
        <v>2000</v>
      </c>
      <c r="G194" s="51">
        <f t="shared" si="16"/>
        <v>335.17740000000003</v>
      </c>
      <c r="H194" s="31">
        <f>-Data!H194</f>
        <v>1653.9195</v>
      </c>
      <c r="I194" s="36">
        <f>+SUM(F194*INDEX(Inputs!$D$24:$D$35,MATCH($D194,Inputs!$B$24:$B$35,0)),G194*INDEX(Inputs!$E$24:$E$35,MATCH($D194,Inputs!$B$24:$B$35,0)),H194*Inputs!$D$21)</f>
        <v>164.29380592339999</v>
      </c>
      <c r="J194" s="36">
        <f t="shared" si="17"/>
        <v>0</v>
      </c>
      <c r="K194" s="36">
        <f t="shared" si="18"/>
        <v>0</v>
      </c>
      <c r="L194" s="36">
        <f t="shared" si="19"/>
        <v>0</v>
      </c>
      <c r="M194" s="36">
        <f t="shared" si="20"/>
        <v>0</v>
      </c>
      <c r="N194" s="36">
        <f t="shared" si="21"/>
        <v>164.29380592339999</v>
      </c>
    </row>
    <row r="195" spans="2:14" s="46" customFormat="1" x14ac:dyDescent="0.25">
      <c r="B195" s="48" t="s">
        <v>114</v>
      </c>
      <c r="C195" s="8">
        <v>2021</v>
      </c>
      <c r="D195" s="37">
        <v>7</v>
      </c>
      <c r="E195" s="31">
        <f>Data!G195</f>
        <v>3049.3533000000002</v>
      </c>
      <c r="F195" s="51">
        <f t="shared" si="15"/>
        <v>2000</v>
      </c>
      <c r="G195" s="51">
        <f t="shared" si="16"/>
        <v>1049.3533000000002</v>
      </c>
      <c r="H195" s="31">
        <f>-Data!H195</f>
        <v>756.60699999999997</v>
      </c>
      <c r="I195" s="36">
        <f>+SUM(F195*INDEX(Inputs!$D$24:$D$35,MATCH($D195,Inputs!$B$24:$B$35,0)),G195*INDEX(Inputs!$E$24:$E$35,MATCH($D195,Inputs!$B$24:$B$35,0)),H195*Inputs!$D$21)</f>
        <v>233.01298469279999</v>
      </c>
      <c r="J195" s="36">
        <f t="shared" si="17"/>
        <v>0</v>
      </c>
      <c r="K195" s="36">
        <f t="shared" si="18"/>
        <v>0</v>
      </c>
      <c r="L195" s="36">
        <f t="shared" si="19"/>
        <v>0</v>
      </c>
      <c r="M195" s="36">
        <f t="shared" si="20"/>
        <v>0</v>
      </c>
      <c r="N195" s="36">
        <f t="shared" si="21"/>
        <v>233.01298469279999</v>
      </c>
    </row>
    <row r="196" spans="2:14" s="46" customFormat="1" x14ac:dyDescent="0.25">
      <c r="B196" s="48" t="s">
        <v>114</v>
      </c>
      <c r="C196" s="8">
        <v>2021</v>
      </c>
      <c r="D196" s="37">
        <v>8</v>
      </c>
      <c r="E196" s="31">
        <f>Data!G196</f>
        <v>2773.3198000000002</v>
      </c>
      <c r="F196" s="51">
        <f t="shared" si="15"/>
        <v>2000</v>
      </c>
      <c r="G196" s="51">
        <f t="shared" si="16"/>
        <v>773.31980000000021</v>
      </c>
      <c r="H196" s="31">
        <f>-Data!H196</f>
        <v>1002.9768</v>
      </c>
      <c r="I196" s="36">
        <f>+SUM(F196*INDEX(Inputs!$D$24:$D$35,MATCH($D196,Inputs!$B$24:$B$35,0)),G196*INDEX(Inputs!$E$24:$E$35,MATCH($D196,Inputs!$B$24:$B$35,0)),H196*Inputs!$D$21)</f>
        <v>210.25049456880001</v>
      </c>
      <c r="J196" s="36">
        <f t="shared" si="17"/>
        <v>0</v>
      </c>
      <c r="K196" s="36">
        <f t="shared" si="18"/>
        <v>0</v>
      </c>
      <c r="L196" s="36">
        <f t="shared" si="19"/>
        <v>0</v>
      </c>
      <c r="M196" s="36">
        <f t="shared" si="20"/>
        <v>0</v>
      </c>
      <c r="N196" s="36">
        <f t="shared" si="21"/>
        <v>210.25049456880001</v>
      </c>
    </row>
    <row r="197" spans="2:14" s="46" customFormat="1" x14ac:dyDescent="0.25">
      <c r="B197" s="48" t="s">
        <v>114</v>
      </c>
      <c r="C197" s="8">
        <v>2021</v>
      </c>
      <c r="D197" s="37">
        <v>9</v>
      </c>
      <c r="E197" s="31">
        <f>Data!G197</f>
        <v>2611.0843999999997</v>
      </c>
      <c r="F197" s="51">
        <f t="shared" si="15"/>
        <v>2000</v>
      </c>
      <c r="G197" s="51">
        <f t="shared" si="16"/>
        <v>611.08439999999973</v>
      </c>
      <c r="H197" s="31">
        <f>-Data!H197</f>
        <v>961.4443</v>
      </c>
      <c r="I197" s="36">
        <f>+SUM(F197*INDEX(Inputs!$D$24:$D$35,MATCH($D197,Inputs!$B$24:$B$35,0)),G197*INDEX(Inputs!$E$24:$E$35,MATCH($D197,Inputs!$B$24:$B$35,0)),H197*Inputs!$D$21)</f>
        <v>180.1392771594</v>
      </c>
      <c r="J197" s="36">
        <f t="shared" si="17"/>
        <v>0</v>
      </c>
      <c r="K197" s="36">
        <f t="shared" si="18"/>
        <v>0</v>
      </c>
      <c r="L197" s="36">
        <f t="shared" si="19"/>
        <v>0</v>
      </c>
      <c r="M197" s="36">
        <f t="shared" si="20"/>
        <v>0</v>
      </c>
      <c r="N197" s="36">
        <f t="shared" si="21"/>
        <v>180.1392771594</v>
      </c>
    </row>
    <row r="198" spans="2:14" s="46" customFormat="1" x14ac:dyDescent="0.25">
      <c r="B198" s="48" t="s">
        <v>114</v>
      </c>
      <c r="C198" s="8">
        <v>2021</v>
      </c>
      <c r="D198" s="37">
        <v>10</v>
      </c>
      <c r="E198" s="31">
        <f>Data!G198</f>
        <v>2840.7026999999998</v>
      </c>
      <c r="F198" s="51">
        <f t="shared" si="15"/>
        <v>2000</v>
      </c>
      <c r="G198" s="51">
        <f t="shared" si="16"/>
        <v>840.70269999999982</v>
      </c>
      <c r="H198" s="31">
        <f>-Data!H198</f>
        <v>735.82470000000001</v>
      </c>
      <c r="I198" s="36">
        <f>+SUM(F198*INDEX(Inputs!$D$24:$D$35,MATCH($D198,Inputs!$B$24:$B$35,0)),G198*INDEX(Inputs!$E$24:$E$35,MATCH($D198,Inputs!$B$24:$B$35,0)),H198*Inputs!$D$21)</f>
        <v>198.81816462219999</v>
      </c>
      <c r="J198" s="36">
        <f t="shared" si="17"/>
        <v>0</v>
      </c>
      <c r="K198" s="36">
        <f t="shared" si="18"/>
        <v>0</v>
      </c>
      <c r="L198" s="36">
        <f t="shared" si="19"/>
        <v>0</v>
      </c>
      <c r="M198" s="36">
        <f t="shared" si="20"/>
        <v>0</v>
      </c>
      <c r="N198" s="36">
        <f t="shared" si="21"/>
        <v>198.81816462219999</v>
      </c>
    </row>
    <row r="199" spans="2:14" s="46" customFormat="1" x14ac:dyDescent="0.25">
      <c r="B199" s="48" t="s">
        <v>114</v>
      </c>
      <c r="C199" s="8">
        <v>2021</v>
      </c>
      <c r="D199" s="37">
        <v>11</v>
      </c>
      <c r="E199" s="31">
        <f>Data!G199</f>
        <v>3450.8253000000004</v>
      </c>
      <c r="F199" s="51">
        <f t="shared" si="15"/>
        <v>2000</v>
      </c>
      <c r="G199" s="51">
        <f t="shared" si="16"/>
        <v>1450.8253000000004</v>
      </c>
      <c r="H199" s="31">
        <f>-Data!H199</f>
        <v>322.00659999999999</v>
      </c>
      <c r="I199" s="36">
        <f>+SUM(F199*INDEX(Inputs!$D$24:$D$35,MATCH($D199,Inputs!$B$24:$B$35,0)),G199*INDEX(Inputs!$E$24:$E$35,MATCH($D199,Inputs!$B$24:$B$35,0)),H199*Inputs!$D$21)</f>
        <v>241.42960541280004</v>
      </c>
      <c r="J199" s="36">
        <f t="shared" si="17"/>
        <v>0</v>
      </c>
      <c r="K199" s="36">
        <f t="shared" si="18"/>
        <v>0</v>
      </c>
      <c r="L199" s="36">
        <f t="shared" si="19"/>
        <v>0</v>
      </c>
      <c r="M199" s="36">
        <f t="shared" si="20"/>
        <v>0</v>
      </c>
      <c r="N199" s="36">
        <f t="shared" si="21"/>
        <v>241.42960541280004</v>
      </c>
    </row>
    <row r="200" spans="2:14" s="46" customFormat="1" x14ac:dyDescent="0.25">
      <c r="B200" s="48" t="s">
        <v>114</v>
      </c>
      <c r="C200" s="8">
        <v>2021</v>
      </c>
      <c r="D200" s="37">
        <v>12</v>
      </c>
      <c r="E200" s="31">
        <f>Data!G200</f>
        <v>4892.3435999999992</v>
      </c>
      <c r="F200" s="51">
        <f t="shared" si="15"/>
        <v>2000</v>
      </c>
      <c r="G200" s="51">
        <f t="shared" si="16"/>
        <v>2892.3435999999992</v>
      </c>
      <c r="H200" s="31">
        <f>-Data!H200</f>
        <v>74.218000000000004</v>
      </c>
      <c r="I200" s="36">
        <f>+SUM(F200*INDEX(Inputs!$D$24:$D$35,MATCH($D200,Inputs!$B$24:$B$35,0)),G200*INDEX(Inputs!$E$24:$E$35,MATCH($D200,Inputs!$B$24:$B$35,0)),H200*Inputs!$D$21)</f>
        <v>314.5078351656</v>
      </c>
      <c r="J200" s="36">
        <f t="shared" si="17"/>
        <v>0</v>
      </c>
      <c r="K200" s="36">
        <f t="shared" si="18"/>
        <v>0</v>
      </c>
      <c r="L200" s="36">
        <f t="shared" si="19"/>
        <v>0</v>
      </c>
      <c r="M200" s="36">
        <f t="shared" si="20"/>
        <v>0</v>
      </c>
      <c r="N200" s="36">
        <f t="shared" si="21"/>
        <v>314.5078351656</v>
      </c>
    </row>
    <row r="201" spans="2:14" s="46" customFormat="1" x14ac:dyDescent="0.25">
      <c r="B201" s="48" t="s">
        <v>115</v>
      </c>
      <c r="C201" s="8">
        <v>2021</v>
      </c>
      <c r="D201" s="37">
        <v>1</v>
      </c>
      <c r="E201" s="31">
        <f>Data!G201</f>
        <v>101493.356</v>
      </c>
      <c r="F201" s="51">
        <f t="shared" ref="F201:F264" si="22">+MIN(E201,2000)</f>
        <v>2000</v>
      </c>
      <c r="G201" s="51">
        <f t="shared" si="16"/>
        <v>99493.356</v>
      </c>
      <c r="H201" s="31">
        <f>-Data!H201</f>
        <v>0</v>
      </c>
      <c r="I201" s="36">
        <f>+SUM(F201*INDEX(Inputs!$D$24:$D$35,MATCH($D201,Inputs!$B$24:$B$35,0)),G201*INDEX(Inputs!$E$24:$E$35,MATCH($D201,Inputs!$B$24:$B$35,0)),H201*Inputs!$D$21)</f>
        <v>4586.6923617760003</v>
      </c>
      <c r="J201" s="36">
        <f t="shared" si="17"/>
        <v>0</v>
      </c>
      <c r="K201" s="36">
        <f t="shared" si="18"/>
        <v>0</v>
      </c>
      <c r="L201" s="36">
        <f t="shared" si="19"/>
        <v>0</v>
      </c>
      <c r="M201" s="36">
        <f t="shared" si="20"/>
        <v>0</v>
      </c>
      <c r="N201" s="36">
        <f t="shared" si="21"/>
        <v>4586.6923617760003</v>
      </c>
    </row>
    <row r="202" spans="2:14" s="46" customFormat="1" x14ac:dyDescent="0.25">
      <c r="B202" s="48" t="s">
        <v>115</v>
      </c>
      <c r="C202" s="8">
        <v>2021</v>
      </c>
      <c r="D202" s="37">
        <v>2</v>
      </c>
      <c r="E202" s="31">
        <f>Data!G202</f>
        <v>86278.034</v>
      </c>
      <c r="F202" s="51">
        <f t="shared" si="22"/>
        <v>2000</v>
      </c>
      <c r="G202" s="51">
        <f t="shared" ref="G202:G265" si="23">+E202-F202</f>
        <v>84278.034</v>
      </c>
      <c r="H202" s="31">
        <f>-Data!H202</f>
        <v>0</v>
      </c>
      <c r="I202" s="36">
        <f>+SUM(F202*INDEX(Inputs!$D$24:$D$35,MATCH($D202,Inputs!$B$24:$B$35,0)),G202*INDEX(Inputs!$E$24:$E$35,MATCH($D202,Inputs!$B$24:$B$35,0)),H202*Inputs!$D$21)</f>
        <v>3914.2359906639999</v>
      </c>
      <c r="J202" s="36">
        <f t="shared" ref="J202:J265" si="24">+IF($D202=1,0,K201)</f>
        <v>0</v>
      </c>
      <c r="K202" s="36">
        <f t="shared" ref="K202:K265" si="25">+IF($I202&lt;0,SUM(-$I202,J202),MAX(SUM(-$I202,J202),0))</f>
        <v>0</v>
      </c>
      <c r="L202" s="36">
        <f t="shared" ref="L202:L265" si="26">+IF(D202=1,K213,M201)</f>
        <v>0</v>
      </c>
      <c r="M202" s="36">
        <f t="shared" ref="M202:M265" si="27">+IF($I202&lt;0,SUM(-$I202,L202),MAX(SUM(-$I202,L202),0))</f>
        <v>0</v>
      </c>
      <c r="N202" s="36">
        <f t="shared" ref="N202:N265" si="28">+IF(M202&gt;0,0,I202-L202)</f>
        <v>3914.2359906639999</v>
      </c>
    </row>
    <row r="203" spans="2:14" s="46" customFormat="1" x14ac:dyDescent="0.25">
      <c r="B203" s="48" t="s">
        <v>115</v>
      </c>
      <c r="C203" s="8">
        <v>2021</v>
      </c>
      <c r="D203" s="37">
        <v>3</v>
      </c>
      <c r="E203" s="31">
        <f>Data!G203</f>
        <v>62550.608</v>
      </c>
      <c r="F203" s="51">
        <f t="shared" si="22"/>
        <v>2000</v>
      </c>
      <c r="G203" s="51">
        <f t="shared" si="23"/>
        <v>60550.608</v>
      </c>
      <c r="H203" s="31">
        <f>-Data!H203</f>
        <v>175.04599999999999</v>
      </c>
      <c r="I203" s="36">
        <f>+SUM(F203*INDEX(Inputs!$D$24:$D$35,MATCH($D203,Inputs!$B$24:$B$35,0)),G203*INDEX(Inputs!$E$24:$E$35,MATCH($D203,Inputs!$B$24:$B$35,0)),H203*Inputs!$D$21)</f>
        <v>2858.9601819079999</v>
      </c>
      <c r="J203" s="36">
        <f t="shared" si="24"/>
        <v>0</v>
      </c>
      <c r="K203" s="36">
        <f t="shared" si="25"/>
        <v>0</v>
      </c>
      <c r="L203" s="36">
        <f t="shared" si="26"/>
        <v>0</v>
      </c>
      <c r="M203" s="36">
        <f t="shared" si="27"/>
        <v>0</v>
      </c>
      <c r="N203" s="36">
        <f t="shared" si="28"/>
        <v>2858.9601819079999</v>
      </c>
    </row>
    <row r="204" spans="2:14" s="46" customFormat="1" x14ac:dyDescent="0.25">
      <c r="B204" s="48" t="s">
        <v>115</v>
      </c>
      <c r="C204" s="8">
        <v>2021</v>
      </c>
      <c r="D204" s="37">
        <v>4</v>
      </c>
      <c r="E204" s="31">
        <f>Data!G204</f>
        <v>43350.088000000003</v>
      </c>
      <c r="F204" s="51">
        <f t="shared" si="22"/>
        <v>2000</v>
      </c>
      <c r="G204" s="51">
        <f t="shared" si="23"/>
        <v>41350.088000000003</v>
      </c>
      <c r="H204" s="31">
        <f>-Data!H204</f>
        <v>865.20399999999995</v>
      </c>
      <c r="I204" s="36">
        <f>+SUM(F204*INDEX(Inputs!$D$24:$D$35,MATCH($D204,Inputs!$B$24:$B$35,0)),G204*INDEX(Inputs!$E$24:$E$35,MATCH($D204,Inputs!$B$24:$B$35,0)),H204*Inputs!$D$21)</f>
        <v>1984.279126008</v>
      </c>
      <c r="J204" s="36">
        <f t="shared" si="24"/>
        <v>0</v>
      </c>
      <c r="K204" s="36">
        <f t="shared" si="25"/>
        <v>0</v>
      </c>
      <c r="L204" s="36">
        <f t="shared" si="26"/>
        <v>0</v>
      </c>
      <c r="M204" s="36">
        <f t="shared" si="27"/>
        <v>0</v>
      </c>
      <c r="N204" s="36">
        <f t="shared" si="28"/>
        <v>1984.279126008</v>
      </c>
    </row>
    <row r="205" spans="2:14" s="46" customFormat="1" x14ac:dyDescent="0.25">
      <c r="B205" s="48" t="s">
        <v>115</v>
      </c>
      <c r="C205" s="8">
        <v>2021</v>
      </c>
      <c r="D205" s="37">
        <v>5</v>
      </c>
      <c r="E205" s="31">
        <f>Data!G205</f>
        <v>29664.583999999999</v>
      </c>
      <c r="F205" s="51">
        <f t="shared" si="22"/>
        <v>2000</v>
      </c>
      <c r="G205" s="51">
        <f t="shared" si="23"/>
        <v>27664.583999999999</v>
      </c>
      <c r="H205" s="31">
        <f>-Data!H205</f>
        <v>819.72400000000005</v>
      </c>
      <c r="I205" s="36">
        <f>+SUM(F205*INDEX(Inputs!$D$24:$D$35,MATCH($D205,Inputs!$B$24:$B$35,0)),G205*INDEX(Inputs!$E$24:$E$35,MATCH($D205,Inputs!$B$24:$B$35,0)),H205*Inputs!$D$21)</f>
        <v>1381.1541900239999</v>
      </c>
      <c r="J205" s="36">
        <f t="shared" si="24"/>
        <v>0</v>
      </c>
      <c r="K205" s="36">
        <f t="shared" si="25"/>
        <v>0</v>
      </c>
      <c r="L205" s="36">
        <f t="shared" si="26"/>
        <v>0</v>
      </c>
      <c r="M205" s="36">
        <f t="shared" si="27"/>
        <v>0</v>
      </c>
      <c r="N205" s="36">
        <f t="shared" si="28"/>
        <v>1381.1541900239999</v>
      </c>
    </row>
    <row r="206" spans="2:14" s="46" customFormat="1" x14ac:dyDescent="0.25">
      <c r="B206" s="48" t="s">
        <v>115</v>
      </c>
      <c r="C206" s="8">
        <v>2021</v>
      </c>
      <c r="D206" s="37">
        <v>6</v>
      </c>
      <c r="E206" s="31">
        <f>Data!G206</f>
        <v>25714.441999999999</v>
      </c>
      <c r="F206" s="51">
        <f t="shared" si="22"/>
        <v>2000</v>
      </c>
      <c r="G206" s="51">
        <f t="shared" si="23"/>
        <v>23714.441999999999</v>
      </c>
      <c r="H206" s="31">
        <f>-Data!H206</f>
        <v>234.02199999999999</v>
      </c>
      <c r="I206" s="36">
        <f>+SUM(F206*INDEX(Inputs!$D$24:$D$35,MATCH($D206,Inputs!$B$24:$B$35,0)),G206*INDEX(Inputs!$E$24:$E$35,MATCH($D206,Inputs!$B$24:$B$35,0)),H206*Inputs!$D$21)</f>
        <v>1356.9243846520001</v>
      </c>
      <c r="J206" s="36">
        <f t="shared" si="24"/>
        <v>0</v>
      </c>
      <c r="K206" s="36">
        <f t="shared" si="25"/>
        <v>0</v>
      </c>
      <c r="L206" s="36">
        <f t="shared" si="26"/>
        <v>0</v>
      </c>
      <c r="M206" s="36">
        <f t="shared" si="27"/>
        <v>0</v>
      </c>
      <c r="N206" s="36">
        <f t="shared" si="28"/>
        <v>1356.9243846520001</v>
      </c>
    </row>
    <row r="207" spans="2:14" s="46" customFormat="1" x14ac:dyDescent="0.25">
      <c r="B207" s="48" t="s">
        <v>115</v>
      </c>
      <c r="C207" s="8">
        <v>2021</v>
      </c>
      <c r="D207" s="37">
        <v>7</v>
      </c>
      <c r="E207" s="31">
        <f>Data!G207</f>
        <v>30190.022000000001</v>
      </c>
      <c r="F207" s="51">
        <f t="shared" si="22"/>
        <v>2000</v>
      </c>
      <c r="G207" s="51">
        <f t="shared" si="23"/>
        <v>28190.022000000001</v>
      </c>
      <c r="H207" s="31">
        <f>-Data!H207</f>
        <v>66.024000000000001</v>
      </c>
      <c r="I207" s="36">
        <f>+SUM(F207*INDEX(Inputs!$D$24:$D$35,MATCH($D207,Inputs!$B$24:$B$35,0)),G207*INDEX(Inputs!$E$24:$E$35,MATCH($D207,Inputs!$B$24:$B$35,0)),H207*Inputs!$D$21)</f>
        <v>1581.308744312</v>
      </c>
      <c r="J207" s="36">
        <f t="shared" si="24"/>
        <v>0</v>
      </c>
      <c r="K207" s="36">
        <f t="shared" si="25"/>
        <v>0</v>
      </c>
      <c r="L207" s="36">
        <f t="shared" si="26"/>
        <v>0</v>
      </c>
      <c r="M207" s="36">
        <f t="shared" si="27"/>
        <v>0</v>
      </c>
      <c r="N207" s="36">
        <f t="shared" si="28"/>
        <v>1581.308744312</v>
      </c>
    </row>
    <row r="208" spans="2:14" s="46" customFormat="1" x14ac:dyDescent="0.25">
      <c r="B208" s="48" t="s">
        <v>115</v>
      </c>
      <c r="C208" s="8">
        <v>2021</v>
      </c>
      <c r="D208" s="37">
        <v>8</v>
      </c>
      <c r="E208" s="31">
        <f>Data!G208</f>
        <v>30269.041999999998</v>
      </c>
      <c r="F208" s="51">
        <f t="shared" si="22"/>
        <v>2000</v>
      </c>
      <c r="G208" s="51">
        <f t="shared" si="23"/>
        <v>28269.041999999998</v>
      </c>
      <c r="H208" s="31">
        <f>-Data!H208</f>
        <v>28.192</v>
      </c>
      <c r="I208" s="36">
        <f>+SUM(F208*INDEX(Inputs!$D$24:$D$35,MATCH($D208,Inputs!$B$24:$B$35,0)),G208*INDEX(Inputs!$E$24:$E$35,MATCH($D208,Inputs!$B$24:$B$35,0)),H208*Inputs!$D$21)</f>
        <v>1586.5887105519998</v>
      </c>
      <c r="J208" s="36">
        <f t="shared" si="24"/>
        <v>0</v>
      </c>
      <c r="K208" s="36">
        <f t="shared" si="25"/>
        <v>0</v>
      </c>
      <c r="L208" s="36">
        <f t="shared" si="26"/>
        <v>0</v>
      </c>
      <c r="M208" s="36">
        <f t="shared" si="27"/>
        <v>0</v>
      </c>
      <c r="N208" s="36">
        <f t="shared" si="28"/>
        <v>1586.5887105519998</v>
      </c>
    </row>
    <row r="209" spans="2:14" s="46" customFormat="1" x14ac:dyDescent="0.25">
      <c r="B209" s="48" t="s">
        <v>115</v>
      </c>
      <c r="C209" s="8">
        <v>2021</v>
      </c>
      <c r="D209" s="37">
        <v>9</v>
      </c>
      <c r="E209" s="31">
        <f>Data!G209</f>
        <v>31826.614000000001</v>
      </c>
      <c r="F209" s="51">
        <f t="shared" si="22"/>
        <v>2000</v>
      </c>
      <c r="G209" s="51">
        <f t="shared" si="23"/>
        <v>29826.614000000001</v>
      </c>
      <c r="H209" s="31">
        <f>-Data!H209</f>
        <v>127.206</v>
      </c>
      <c r="I209" s="36">
        <f>+SUM(F209*INDEX(Inputs!$D$24:$D$35,MATCH($D209,Inputs!$B$24:$B$35,0)),G209*INDEX(Inputs!$E$24:$E$35,MATCH($D209,Inputs!$B$24:$B$35,0)),H209*Inputs!$D$21)</f>
        <v>1502.891373484</v>
      </c>
      <c r="J209" s="36">
        <f t="shared" si="24"/>
        <v>0</v>
      </c>
      <c r="K209" s="36">
        <f t="shared" si="25"/>
        <v>0</v>
      </c>
      <c r="L209" s="36">
        <f t="shared" si="26"/>
        <v>0</v>
      </c>
      <c r="M209" s="36">
        <f t="shared" si="27"/>
        <v>0</v>
      </c>
      <c r="N209" s="36">
        <f t="shared" si="28"/>
        <v>1502.891373484</v>
      </c>
    </row>
    <row r="210" spans="2:14" s="46" customFormat="1" x14ac:dyDescent="0.25">
      <c r="B210" s="48" t="s">
        <v>115</v>
      </c>
      <c r="C210" s="8">
        <v>2021</v>
      </c>
      <c r="D210" s="37">
        <v>10</v>
      </c>
      <c r="E210" s="31">
        <f>Data!G210</f>
        <v>46321.42</v>
      </c>
      <c r="F210" s="51">
        <f t="shared" si="22"/>
        <v>2000</v>
      </c>
      <c r="G210" s="51">
        <f t="shared" si="23"/>
        <v>44321.42</v>
      </c>
      <c r="H210" s="31">
        <f>-Data!H210</f>
        <v>4.8220000000000001</v>
      </c>
      <c r="I210" s="36">
        <f>+SUM(F210*INDEX(Inputs!$D$24:$D$35,MATCH($D210,Inputs!$B$24:$B$35,0)),G210*INDEX(Inputs!$E$24:$E$35,MATCH($D210,Inputs!$B$24:$B$35,0)),H210*Inputs!$D$21)</f>
        <v>2148.1311584999999</v>
      </c>
      <c r="J210" s="36">
        <f t="shared" si="24"/>
        <v>0</v>
      </c>
      <c r="K210" s="36">
        <f t="shared" si="25"/>
        <v>0</v>
      </c>
      <c r="L210" s="36">
        <f t="shared" si="26"/>
        <v>0</v>
      </c>
      <c r="M210" s="36">
        <f t="shared" si="27"/>
        <v>0</v>
      </c>
      <c r="N210" s="36">
        <f t="shared" si="28"/>
        <v>2148.1311584999999</v>
      </c>
    </row>
    <row r="211" spans="2:14" s="46" customFormat="1" x14ac:dyDescent="0.25">
      <c r="B211" s="48" t="s">
        <v>115</v>
      </c>
      <c r="C211" s="8">
        <v>2021</v>
      </c>
      <c r="D211" s="37">
        <v>11</v>
      </c>
      <c r="E211" s="31">
        <f>Data!G211</f>
        <v>60075.008000000009</v>
      </c>
      <c r="F211" s="51">
        <f t="shared" si="22"/>
        <v>2000</v>
      </c>
      <c r="G211" s="51">
        <f t="shared" si="23"/>
        <v>58075.008000000009</v>
      </c>
      <c r="H211" s="31">
        <f>-Data!H211</f>
        <v>0</v>
      </c>
      <c r="I211" s="36">
        <f>+SUM(F211*INDEX(Inputs!$D$24:$D$35,MATCH($D211,Inputs!$B$24:$B$35,0)),G211*INDEX(Inputs!$E$24:$E$35,MATCH($D211,Inputs!$B$24:$B$35,0)),H211*Inputs!$D$21)</f>
        <v>2756.1670535680005</v>
      </c>
      <c r="J211" s="36">
        <f t="shared" si="24"/>
        <v>0</v>
      </c>
      <c r="K211" s="36">
        <f t="shared" si="25"/>
        <v>0</v>
      </c>
      <c r="L211" s="36">
        <f t="shared" si="26"/>
        <v>0</v>
      </c>
      <c r="M211" s="36">
        <f t="shared" si="27"/>
        <v>0</v>
      </c>
      <c r="N211" s="36">
        <f t="shared" si="28"/>
        <v>2756.1670535680005</v>
      </c>
    </row>
    <row r="212" spans="2:14" s="46" customFormat="1" x14ac:dyDescent="0.25">
      <c r="B212" s="48" t="s">
        <v>115</v>
      </c>
      <c r="C212" s="8">
        <v>2021</v>
      </c>
      <c r="D212" s="37">
        <v>12</v>
      </c>
      <c r="E212" s="31">
        <f>Data!G212</f>
        <v>88961.566000000006</v>
      </c>
      <c r="F212" s="51">
        <f t="shared" si="22"/>
        <v>2000</v>
      </c>
      <c r="G212" s="51">
        <f t="shared" si="23"/>
        <v>86961.566000000006</v>
      </c>
      <c r="H212" s="31">
        <f>-Data!H212</f>
        <v>0</v>
      </c>
      <c r="I212" s="36">
        <f>+SUM(F212*INDEX(Inputs!$D$24:$D$35,MATCH($D212,Inputs!$B$24:$B$35,0)),G212*INDEX(Inputs!$E$24:$E$35,MATCH($D212,Inputs!$B$24:$B$35,0)),H212*Inputs!$D$21)</f>
        <v>4032.8373709360003</v>
      </c>
      <c r="J212" s="36">
        <f t="shared" si="24"/>
        <v>0</v>
      </c>
      <c r="K212" s="36">
        <f t="shared" si="25"/>
        <v>0</v>
      </c>
      <c r="L212" s="36">
        <f t="shared" si="26"/>
        <v>0</v>
      </c>
      <c r="M212" s="36">
        <f t="shared" si="27"/>
        <v>0</v>
      </c>
      <c r="N212" s="36">
        <f t="shared" si="28"/>
        <v>4032.8373709360003</v>
      </c>
    </row>
    <row r="213" spans="2:14" s="46" customFormat="1" x14ac:dyDescent="0.25">
      <c r="B213" s="48" t="s">
        <v>116</v>
      </c>
      <c r="C213" s="8">
        <v>2021</v>
      </c>
      <c r="D213" s="37">
        <v>1</v>
      </c>
      <c r="E213" s="31">
        <f>Data!G213</f>
        <v>11126.708000000001</v>
      </c>
      <c r="F213" s="51">
        <f t="shared" si="22"/>
        <v>2000</v>
      </c>
      <c r="G213" s="51">
        <f t="shared" si="23"/>
        <v>9126.7080000000005</v>
      </c>
      <c r="H213" s="31">
        <f>-Data!H213</f>
        <v>0</v>
      </c>
      <c r="I213" s="36">
        <f>+SUM(F213*INDEX(Inputs!$D$24:$D$35,MATCH($D213,Inputs!$B$24:$B$35,0)),G213*INDEX(Inputs!$E$24:$E$35,MATCH($D213,Inputs!$B$24:$B$35,0)),H213*Inputs!$D$21)</f>
        <v>592.84798676800006</v>
      </c>
      <c r="J213" s="36">
        <f t="shared" si="24"/>
        <v>0</v>
      </c>
      <c r="K213" s="36">
        <f t="shared" si="25"/>
        <v>0</v>
      </c>
      <c r="L213" s="36">
        <f t="shared" si="26"/>
        <v>0</v>
      </c>
      <c r="M213" s="36">
        <f t="shared" si="27"/>
        <v>0</v>
      </c>
      <c r="N213" s="36">
        <f t="shared" si="28"/>
        <v>592.84798676800006</v>
      </c>
    </row>
    <row r="214" spans="2:14" s="46" customFormat="1" x14ac:dyDescent="0.25">
      <c r="B214" s="48" t="s">
        <v>116</v>
      </c>
      <c r="C214" s="8">
        <v>2021</v>
      </c>
      <c r="D214" s="37">
        <v>2</v>
      </c>
      <c r="E214" s="31">
        <f>Data!G214</f>
        <v>9359.9920000000002</v>
      </c>
      <c r="F214" s="51">
        <f t="shared" si="22"/>
        <v>2000</v>
      </c>
      <c r="G214" s="51">
        <f t="shared" si="23"/>
        <v>7359.9920000000002</v>
      </c>
      <c r="H214" s="31">
        <f>-Data!H214</f>
        <v>0.89600000000000002</v>
      </c>
      <c r="I214" s="36">
        <f>+SUM(F214*INDEX(Inputs!$D$24:$D$35,MATCH($D214,Inputs!$B$24:$B$35,0)),G214*INDEX(Inputs!$E$24:$E$35,MATCH($D214,Inputs!$B$24:$B$35,0)),H214*Inputs!$D$21)</f>
        <v>514.73232867199999</v>
      </c>
      <c r="J214" s="36">
        <f t="shared" si="24"/>
        <v>0</v>
      </c>
      <c r="K214" s="36">
        <f t="shared" si="25"/>
        <v>0</v>
      </c>
      <c r="L214" s="36">
        <f t="shared" si="26"/>
        <v>0</v>
      </c>
      <c r="M214" s="36">
        <f t="shared" si="27"/>
        <v>0</v>
      </c>
      <c r="N214" s="36">
        <f t="shared" si="28"/>
        <v>514.73232867199999</v>
      </c>
    </row>
    <row r="215" spans="2:14" s="46" customFormat="1" x14ac:dyDescent="0.25">
      <c r="B215" s="48" t="s">
        <v>116</v>
      </c>
      <c r="C215" s="8">
        <v>2021</v>
      </c>
      <c r="D215" s="37">
        <v>3</v>
      </c>
      <c r="E215" s="31">
        <f>Data!G215</f>
        <v>6613.3720000000003</v>
      </c>
      <c r="F215" s="51">
        <f t="shared" si="22"/>
        <v>2000</v>
      </c>
      <c r="G215" s="51">
        <f t="shared" si="23"/>
        <v>4613.3720000000003</v>
      </c>
      <c r="H215" s="31">
        <f>-Data!H215</f>
        <v>169.72800000000001</v>
      </c>
      <c r="I215" s="36">
        <f>+SUM(F215*INDEX(Inputs!$D$24:$D$35,MATCH($D215,Inputs!$B$24:$B$35,0)),G215*INDEX(Inputs!$E$24:$E$35,MATCH($D215,Inputs!$B$24:$B$35,0)),H215*Inputs!$D$21)</f>
        <v>386.95917323200001</v>
      </c>
      <c r="J215" s="36">
        <f t="shared" si="24"/>
        <v>0</v>
      </c>
      <c r="K215" s="36">
        <f t="shared" si="25"/>
        <v>0</v>
      </c>
      <c r="L215" s="36">
        <f t="shared" si="26"/>
        <v>0</v>
      </c>
      <c r="M215" s="36">
        <f t="shared" si="27"/>
        <v>0</v>
      </c>
      <c r="N215" s="36">
        <f t="shared" si="28"/>
        <v>386.95917323200001</v>
      </c>
    </row>
    <row r="216" spans="2:14" s="46" customFormat="1" x14ac:dyDescent="0.25">
      <c r="B216" s="48" t="s">
        <v>116</v>
      </c>
      <c r="C216" s="8">
        <v>2021</v>
      </c>
      <c r="D216" s="37">
        <v>4</v>
      </c>
      <c r="E216" s="31">
        <f>Data!G216</f>
        <v>5835.8959999999997</v>
      </c>
      <c r="F216" s="51">
        <f t="shared" si="22"/>
        <v>2000</v>
      </c>
      <c r="G216" s="51">
        <f t="shared" si="23"/>
        <v>3835.8959999999997</v>
      </c>
      <c r="H216" s="31">
        <f>-Data!H216</f>
        <v>111.68</v>
      </c>
      <c r="I216" s="36">
        <f>+SUM(F216*INDEX(Inputs!$D$24:$D$35,MATCH($D216,Inputs!$B$24:$B$35,0)),G216*INDEX(Inputs!$E$24:$E$35,MATCH($D216,Inputs!$B$24:$B$35,0)),H216*Inputs!$D$21)</f>
        <v>354.79263881599996</v>
      </c>
      <c r="J216" s="36">
        <f t="shared" si="24"/>
        <v>0</v>
      </c>
      <c r="K216" s="36">
        <f t="shared" si="25"/>
        <v>0</v>
      </c>
      <c r="L216" s="36">
        <f t="shared" si="26"/>
        <v>0</v>
      </c>
      <c r="M216" s="36">
        <f t="shared" si="27"/>
        <v>0</v>
      </c>
      <c r="N216" s="36">
        <f t="shared" si="28"/>
        <v>354.79263881599996</v>
      </c>
    </row>
    <row r="217" spans="2:14" s="46" customFormat="1" x14ac:dyDescent="0.25">
      <c r="B217" s="48" t="s">
        <v>116</v>
      </c>
      <c r="C217" s="8">
        <v>2021</v>
      </c>
      <c r="D217" s="37">
        <v>5</v>
      </c>
      <c r="E217" s="31">
        <f>Data!G217</f>
        <v>4665.2719999999999</v>
      </c>
      <c r="F217" s="51">
        <f t="shared" si="22"/>
        <v>2000</v>
      </c>
      <c r="G217" s="51">
        <f t="shared" si="23"/>
        <v>2665.2719999999999</v>
      </c>
      <c r="H217" s="31">
        <f>-Data!H217</f>
        <v>6.3999999999999897</v>
      </c>
      <c r="I217" s="36">
        <f>+SUM(F217*INDEX(Inputs!$D$24:$D$35,MATCH($D217,Inputs!$B$24:$B$35,0)),G217*INDEX(Inputs!$E$24:$E$35,MATCH($D217,Inputs!$B$24:$B$35,0)),H217*Inputs!$D$21)</f>
        <v>307.03637731200001</v>
      </c>
      <c r="J217" s="36">
        <f t="shared" si="24"/>
        <v>0</v>
      </c>
      <c r="K217" s="36">
        <f t="shared" si="25"/>
        <v>0</v>
      </c>
      <c r="L217" s="36">
        <f t="shared" si="26"/>
        <v>0</v>
      </c>
      <c r="M217" s="36">
        <f t="shared" si="27"/>
        <v>0</v>
      </c>
      <c r="N217" s="36">
        <f t="shared" si="28"/>
        <v>307.03637731200001</v>
      </c>
    </row>
    <row r="218" spans="2:14" s="46" customFormat="1" x14ac:dyDescent="0.25">
      <c r="B218" s="48" t="s">
        <v>116</v>
      </c>
      <c r="C218" s="8">
        <v>2021</v>
      </c>
      <c r="D218" s="37">
        <v>6</v>
      </c>
      <c r="E218" s="31">
        <f>Data!G218</f>
        <v>3810.3955999999998</v>
      </c>
      <c r="F218" s="51">
        <f t="shared" si="22"/>
        <v>2000</v>
      </c>
      <c r="G218" s="51">
        <f t="shared" si="23"/>
        <v>1810.3955999999998</v>
      </c>
      <c r="H218" s="31">
        <f>-Data!H218</f>
        <v>19.652000000000001</v>
      </c>
      <c r="I218" s="36">
        <f>+SUM(F218*INDEX(Inputs!$D$24:$D$35,MATCH($D218,Inputs!$B$24:$B$35,0)),G218*INDEX(Inputs!$E$24:$E$35,MATCH($D218,Inputs!$B$24:$B$35,0)),H218*Inputs!$D$21)</f>
        <v>297.95218992960002</v>
      </c>
      <c r="J218" s="36">
        <f t="shared" si="24"/>
        <v>0</v>
      </c>
      <c r="K218" s="36">
        <f t="shared" si="25"/>
        <v>0</v>
      </c>
      <c r="L218" s="36">
        <f t="shared" si="26"/>
        <v>0</v>
      </c>
      <c r="M218" s="36">
        <f t="shared" si="27"/>
        <v>0</v>
      </c>
      <c r="N218" s="36">
        <f t="shared" si="28"/>
        <v>297.95218992960002</v>
      </c>
    </row>
    <row r="219" spans="2:14" s="46" customFormat="1" x14ac:dyDescent="0.25">
      <c r="B219" s="48" t="s">
        <v>116</v>
      </c>
      <c r="C219" s="8">
        <v>2021</v>
      </c>
      <c r="D219" s="37">
        <v>7</v>
      </c>
      <c r="E219" s="31">
        <f>Data!G219</f>
        <v>3777.7759999999998</v>
      </c>
      <c r="F219" s="51">
        <f t="shared" si="22"/>
        <v>2000</v>
      </c>
      <c r="G219" s="51">
        <f t="shared" si="23"/>
        <v>1777.7759999999998</v>
      </c>
      <c r="H219" s="31">
        <f>-Data!H219</f>
        <v>27.327999999999999</v>
      </c>
      <c r="I219" s="36">
        <f>+SUM(F219*INDEX(Inputs!$D$24:$D$35,MATCH($D219,Inputs!$B$24:$B$35,0)),G219*INDEX(Inputs!$E$24:$E$35,MATCH($D219,Inputs!$B$24:$B$35,0)),H219*Inputs!$D$21)</f>
        <v>296.07286393600003</v>
      </c>
      <c r="J219" s="36">
        <f t="shared" si="24"/>
        <v>0</v>
      </c>
      <c r="K219" s="36">
        <f t="shared" si="25"/>
        <v>0</v>
      </c>
      <c r="L219" s="36">
        <f t="shared" si="26"/>
        <v>0</v>
      </c>
      <c r="M219" s="36">
        <f t="shared" si="27"/>
        <v>0</v>
      </c>
      <c r="N219" s="36">
        <f t="shared" si="28"/>
        <v>296.07286393600003</v>
      </c>
    </row>
    <row r="220" spans="2:14" s="46" customFormat="1" x14ac:dyDescent="0.25">
      <c r="B220" s="48" t="s">
        <v>116</v>
      </c>
      <c r="C220" s="8">
        <v>2021</v>
      </c>
      <c r="D220" s="37">
        <v>8</v>
      </c>
      <c r="E220" s="31">
        <f>Data!G220</f>
        <v>3040.5012000000002</v>
      </c>
      <c r="F220" s="51">
        <f t="shared" si="22"/>
        <v>2000</v>
      </c>
      <c r="G220" s="51">
        <f t="shared" si="23"/>
        <v>1040.5012000000002</v>
      </c>
      <c r="H220" s="31">
        <f>-Data!H220</f>
        <v>91.813100000000006</v>
      </c>
      <c r="I220" s="36">
        <f>+SUM(F220*INDEX(Inputs!$D$24:$D$35,MATCH($D220,Inputs!$B$24:$B$35,0)),G220*INDEX(Inputs!$E$24:$E$35,MATCH($D220,Inputs!$B$24:$B$35,0)),H220*Inputs!$D$21)</f>
        <v>257.7176031482</v>
      </c>
      <c r="J220" s="36">
        <f t="shared" si="24"/>
        <v>0</v>
      </c>
      <c r="K220" s="36">
        <f t="shared" si="25"/>
        <v>0</v>
      </c>
      <c r="L220" s="36">
        <f t="shared" si="26"/>
        <v>0</v>
      </c>
      <c r="M220" s="36">
        <f t="shared" si="27"/>
        <v>0</v>
      </c>
      <c r="N220" s="36">
        <f t="shared" si="28"/>
        <v>257.7176031482</v>
      </c>
    </row>
    <row r="221" spans="2:14" s="46" customFormat="1" x14ac:dyDescent="0.25">
      <c r="B221" s="48" t="s">
        <v>116</v>
      </c>
      <c r="C221" s="8">
        <v>2021</v>
      </c>
      <c r="D221" s="37">
        <v>9</v>
      </c>
      <c r="E221" s="31">
        <f>Data!G221</f>
        <v>3484.1808000000001</v>
      </c>
      <c r="F221" s="51">
        <f t="shared" si="22"/>
        <v>2000</v>
      </c>
      <c r="G221" s="51">
        <f t="shared" si="23"/>
        <v>1484.1808000000001</v>
      </c>
      <c r="H221" s="31">
        <f>-Data!H221</f>
        <v>145.68879999999999</v>
      </c>
      <c r="I221" s="36">
        <f>+SUM(F221*INDEX(Inputs!$D$24:$D$35,MATCH($D221,Inputs!$B$24:$B$35,0)),G221*INDEX(Inputs!$E$24:$E$35,MATCH($D221,Inputs!$B$24:$B$35,0)),H221*Inputs!$D$21)</f>
        <v>249.57036110880003</v>
      </c>
      <c r="J221" s="36">
        <f t="shared" si="24"/>
        <v>0</v>
      </c>
      <c r="K221" s="36">
        <f t="shared" si="25"/>
        <v>0</v>
      </c>
      <c r="L221" s="36">
        <f t="shared" si="26"/>
        <v>0</v>
      </c>
      <c r="M221" s="36">
        <f t="shared" si="27"/>
        <v>0</v>
      </c>
      <c r="N221" s="36">
        <f t="shared" si="28"/>
        <v>249.57036110880003</v>
      </c>
    </row>
    <row r="222" spans="2:14" s="46" customFormat="1" x14ac:dyDescent="0.25">
      <c r="B222" s="48" t="s">
        <v>116</v>
      </c>
      <c r="C222" s="8">
        <v>2021</v>
      </c>
      <c r="D222" s="37">
        <v>10</v>
      </c>
      <c r="E222" s="31">
        <f>Data!G222</f>
        <v>6123.7839999999997</v>
      </c>
      <c r="F222" s="51">
        <f t="shared" si="22"/>
        <v>2000</v>
      </c>
      <c r="G222" s="51">
        <f t="shared" si="23"/>
        <v>4123.7839999999997</v>
      </c>
      <c r="H222" s="31">
        <f>-Data!H222</f>
        <v>44.392000000000003</v>
      </c>
      <c r="I222" s="36">
        <f>+SUM(F222*INDEX(Inputs!$D$24:$D$35,MATCH($D222,Inputs!$B$24:$B$35,0)),G222*INDEX(Inputs!$E$24:$E$35,MATCH($D222,Inputs!$B$24:$B$35,0)),H222*Inputs!$D$21)</f>
        <v>370.06029614400001</v>
      </c>
      <c r="J222" s="36">
        <f t="shared" si="24"/>
        <v>0</v>
      </c>
      <c r="K222" s="36">
        <f t="shared" si="25"/>
        <v>0</v>
      </c>
      <c r="L222" s="36">
        <f t="shared" si="26"/>
        <v>0</v>
      </c>
      <c r="M222" s="36">
        <f t="shared" si="27"/>
        <v>0</v>
      </c>
      <c r="N222" s="36">
        <f t="shared" si="28"/>
        <v>370.06029614400001</v>
      </c>
    </row>
    <row r="223" spans="2:14" s="46" customFormat="1" x14ac:dyDescent="0.25">
      <c r="B223" s="48" t="s">
        <v>116</v>
      </c>
      <c r="C223" s="8">
        <v>2021</v>
      </c>
      <c r="D223" s="37">
        <v>11</v>
      </c>
      <c r="E223" s="31">
        <f>Data!G223</f>
        <v>7830.0320000000002</v>
      </c>
      <c r="F223" s="51">
        <f t="shared" si="22"/>
        <v>2000</v>
      </c>
      <c r="G223" s="51">
        <f t="shared" si="23"/>
        <v>5830.0320000000002</v>
      </c>
      <c r="H223" s="31">
        <f>-Data!H223</f>
        <v>8.2560000000000002</v>
      </c>
      <c r="I223" s="36">
        <f>+SUM(F223*INDEX(Inputs!$D$24:$D$35,MATCH($D223,Inputs!$B$24:$B$35,0)),G223*INDEX(Inputs!$E$24:$E$35,MATCH($D223,Inputs!$B$24:$B$35,0)),H223*Inputs!$D$21)</f>
        <v>446.83593491199997</v>
      </c>
      <c r="J223" s="36">
        <f t="shared" si="24"/>
        <v>0</v>
      </c>
      <c r="K223" s="36">
        <f t="shared" si="25"/>
        <v>0</v>
      </c>
      <c r="L223" s="36">
        <f t="shared" si="26"/>
        <v>0</v>
      </c>
      <c r="M223" s="36">
        <f t="shared" si="27"/>
        <v>0</v>
      </c>
      <c r="N223" s="36">
        <f t="shared" si="28"/>
        <v>446.83593491199997</v>
      </c>
    </row>
    <row r="224" spans="2:14" s="46" customFormat="1" x14ac:dyDescent="0.25">
      <c r="B224" s="48" t="s">
        <v>116</v>
      </c>
      <c r="C224" s="8">
        <v>2021</v>
      </c>
      <c r="D224" s="37">
        <v>12</v>
      </c>
      <c r="E224" s="31">
        <f>Data!G224</f>
        <v>11491.976000000001</v>
      </c>
      <c r="F224" s="51">
        <f t="shared" si="22"/>
        <v>2000</v>
      </c>
      <c r="G224" s="51">
        <f t="shared" si="23"/>
        <v>9491.9760000000006</v>
      </c>
      <c r="H224" s="31">
        <f>-Data!H224</f>
        <v>2.2400000000000002</v>
      </c>
      <c r="I224" s="36">
        <f>+SUM(F224*INDEX(Inputs!$D$24:$D$35,MATCH($D224,Inputs!$B$24:$B$35,0)),G224*INDEX(Inputs!$E$24:$E$35,MATCH($D224,Inputs!$B$24:$B$35,0)),H224*Inputs!$D$21)</f>
        <v>608.90667689600002</v>
      </c>
      <c r="J224" s="36">
        <f t="shared" si="24"/>
        <v>0</v>
      </c>
      <c r="K224" s="36">
        <f t="shared" si="25"/>
        <v>0</v>
      </c>
      <c r="L224" s="36">
        <f t="shared" si="26"/>
        <v>0</v>
      </c>
      <c r="M224" s="36">
        <f t="shared" si="27"/>
        <v>0</v>
      </c>
      <c r="N224" s="36">
        <f t="shared" si="28"/>
        <v>608.90667689600002</v>
      </c>
    </row>
    <row r="225" spans="2:14" s="46" customFormat="1" x14ac:dyDescent="0.25">
      <c r="B225" s="48" t="s">
        <v>117</v>
      </c>
      <c r="C225" s="8">
        <v>2021</v>
      </c>
      <c r="D225" s="37">
        <v>1</v>
      </c>
      <c r="E225" s="31">
        <f>Data!G225</f>
        <v>829.55970000000002</v>
      </c>
      <c r="F225" s="51">
        <f t="shared" si="22"/>
        <v>829.55970000000002</v>
      </c>
      <c r="G225" s="51">
        <f t="shared" si="23"/>
        <v>0</v>
      </c>
      <c r="H225" s="31">
        <f>-Data!H225</f>
        <v>651.58399999999995</v>
      </c>
      <c r="I225" s="36">
        <f>+SUM(F225*INDEX(Inputs!$D$24:$D$35,MATCH($D225,Inputs!$B$24:$B$35,0)),G225*INDEX(Inputs!$E$24:$E$35,MATCH($D225,Inputs!$B$24:$B$35,0)),H225*Inputs!$D$21)</f>
        <v>53.957754057400003</v>
      </c>
      <c r="J225" s="36">
        <f t="shared" si="24"/>
        <v>0</v>
      </c>
      <c r="K225" s="36">
        <f t="shared" si="25"/>
        <v>0</v>
      </c>
      <c r="L225" s="36">
        <f t="shared" si="26"/>
        <v>237.81044155820001</v>
      </c>
      <c r="M225" s="36">
        <f t="shared" si="27"/>
        <v>183.85268750080002</v>
      </c>
      <c r="N225" s="36">
        <f t="shared" si="28"/>
        <v>0</v>
      </c>
    </row>
    <row r="226" spans="2:14" s="46" customFormat="1" x14ac:dyDescent="0.25">
      <c r="B226" s="48" t="s">
        <v>117</v>
      </c>
      <c r="C226" s="8">
        <v>2021</v>
      </c>
      <c r="D226" s="37">
        <v>2</v>
      </c>
      <c r="E226" s="31">
        <f>Data!G226</f>
        <v>742.91160000000013</v>
      </c>
      <c r="F226" s="51">
        <f t="shared" si="22"/>
        <v>742.91160000000013</v>
      </c>
      <c r="G226" s="51">
        <f t="shared" si="23"/>
        <v>0</v>
      </c>
      <c r="H226" s="31">
        <f>-Data!H226</f>
        <v>722.43200000000002</v>
      </c>
      <c r="I226" s="36">
        <f>+SUM(F226*INDEX(Inputs!$D$24:$D$35,MATCH($D226,Inputs!$B$24:$B$35,0)),G226*INDEX(Inputs!$E$24:$E$35,MATCH($D226,Inputs!$B$24:$B$35,0)),H226*Inputs!$D$21)</f>
        <v>43.069776887200021</v>
      </c>
      <c r="J226" s="36">
        <f t="shared" si="24"/>
        <v>0</v>
      </c>
      <c r="K226" s="36">
        <f t="shared" si="25"/>
        <v>0</v>
      </c>
      <c r="L226" s="36">
        <f t="shared" si="26"/>
        <v>183.85268750080002</v>
      </c>
      <c r="M226" s="36">
        <f t="shared" si="27"/>
        <v>140.7829106136</v>
      </c>
      <c r="N226" s="36">
        <f t="shared" si="28"/>
        <v>0</v>
      </c>
    </row>
    <row r="227" spans="2:14" s="46" customFormat="1" x14ac:dyDescent="0.25">
      <c r="B227" s="48" t="s">
        <v>117</v>
      </c>
      <c r="C227" s="8">
        <v>2021</v>
      </c>
      <c r="D227" s="37">
        <v>3</v>
      </c>
      <c r="E227" s="31">
        <f>Data!G227</f>
        <v>594.2397000000002</v>
      </c>
      <c r="F227" s="51">
        <f t="shared" si="22"/>
        <v>594.2397000000002</v>
      </c>
      <c r="G227" s="51">
        <f t="shared" si="23"/>
        <v>0</v>
      </c>
      <c r="H227" s="31">
        <f>-Data!H227</f>
        <v>2241.8321000000001</v>
      </c>
      <c r="I227" s="36">
        <f>+SUM(F227*INDEX(Inputs!$D$24:$D$35,MATCH($D227,Inputs!$B$24:$B$35,0)),G227*INDEX(Inputs!$E$24:$E$35,MATCH($D227,Inputs!$B$24:$B$35,0)),H227*Inputs!$D$21)</f>
        <v>-28.464214043599981</v>
      </c>
      <c r="J227" s="36">
        <f t="shared" si="24"/>
        <v>0</v>
      </c>
      <c r="K227" s="36">
        <f t="shared" si="25"/>
        <v>28.464214043599981</v>
      </c>
      <c r="L227" s="36">
        <f t="shared" si="26"/>
        <v>140.7829106136</v>
      </c>
      <c r="M227" s="36">
        <f t="shared" si="27"/>
        <v>169.24712465719998</v>
      </c>
      <c r="N227" s="36">
        <f t="shared" si="28"/>
        <v>0</v>
      </c>
    </row>
    <row r="228" spans="2:14" s="46" customFormat="1" x14ac:dyDescent="0.25">
      <c r="B228" s="48" t="s">
        <v>117</v>
      </c>
      <c r="C228" s="8">
        <v>2021</v>
      </c>
      <c r="D228" s="37">
        <v>4</v>
      </c>
      <c r="E228" s="31">
        <f>Data!G228</f>
        <v>422.87180000000001</v>
      </c>
      <c r="F228" s="51">
        <f t="shared" si="22"/>
        <v>422.87180000000001</v>
      </c>
      <c r="G228" s="51">
        <f t="shared" si="23"/>
        <v>0</v>
      </c>
      <c r="H228" s="31">
        <f>-Data!H228</f>
        <v>2764.672</v>
      </c>
      <c r="I228" s="36">
        <f>+SUM(F228*INDEX(Inputs!$D$24:$D$35,MATCH($D228,Inputs!$B$24:$B$35,0)),G228*INDEX(Inputs!$E$24:$E$35,MATCH($D228,Inputs!$B$24:$B$35,0)),H228*Inputs!$D$21)</f>
        <v>-64.468528244400005</v>
      </c>
      <c r="J228" s="36">
        <f t="shared" si="24"/>
        <v>28.464214043599981</v>
      </c>
      <c r="K228" s="36">
        <f t="shared" si="25"/>
        <v>92.932742287999986</v>
      </c>
      <c r="L228" s="36">
        <f t="shared" si="26"/>
        <v>169.24712465719998</v>
      </c>
      <c r="M228" s="36">
        <f t="shared" si="27"/>
        <v>233.71565290159998</v>
      </c>
      <c r="N228" s="36">
        <f t="shared" si="28"/>
        <v>0</v>
      </c>
    </row>
    <row r="229" spans="2:14" s="46" customFormat="1" x14ac:dyDescent="0.25">
      <c r="B229" s="48" t="s">
        <v>117</v>
      </c>
      <c r="C229" s="8">
        <v>2021</v>
      </c>
      <c r="D229" s="37">
        <v>5</v>
      </c>
      <c r="E229" s="31">
        <f>Data!G229</f>
        <v>360.95179999999999</v>
      </c>
      <c r="F229" s="51">
        <f t="shared" si="22"/>
        <v>360.95179999999999</v>
      </c>
      <c r="G229" s="51">
        <f t="shared" si="23"/>
        <v>0</v>
      </c>
      <c r="H229" s="31">
        <f>-Data!H229</f>
        <v>3192.4</v>
      </c>
      <c r="I229" s="36">
        <f>+SUM(F229*INDEX(Inputs!$D$24:$D$35,MATCH($D229,Inputs!$B$24:$B$35,0)),G229*INDEX(Inputs!$E$24:$E$35,MATCH($D229,Inputs!$B$24:$B$35,0)),H229*Inputs!$D$21)</f>
        <v>-86.507348564400019</v>
      </c>
      <c r="J229" s="36">
        <f t="shared" si="24"/>
        <v>92.932742287999986</v>
      </c>
      <c r="K229" s="36">
        <f t="shared" si="25"/>
        <v>179.4400908524</v>
      </c>
      <c r="L229" s="36">
        <f t="shared" si="26"/>
        <v>233.71565290159998</v>
      </c>
      <c r="M229" s="36">
        <f t="shared" si="27"/>
        <v>320.22300146600003</v>
      </c>
      <c r="N229" s="36">
        <f t="shared" si="28"/>
        <v>0</v>
      </c>
    </row>
    <row r="230" spans="2:14" s="46" customFormat="1" x14ac:dyDescent="0.25">
      <c r="B230" s="48" t="s">
        <v>117</v>
      </c>
      <c r="C230" s="8">
        <v>2021</v>
      </c>
      <c r="D230" s="37">
        <v>6</v>
      </c>
      <c r="E230" s="31">
        <f>Data!G230</f>
        <v>370.68799999999999</v>
      </c>
      <c r="F230" s="51">
        <f t="shared" si="22"/>
        <v>370.68799999999999</v>
      </c>
      <c r="G230" s="51">
        <f t="shared" si="23"/>
        <v>0</v>
      </c>
      <c r="H230" s="31">
        <f>-Data!H230</f>
        <v>3178.1042000000002</v>
      </c>
      <c r="I230" s="36">
        <f>+SUM(F230*INDEX(Inputs!$D$24:$D$35,MATCH($D230,Inputs!$B$24:$B$35,0)),G230*INDEX(Inputs!$E$24:$E$35,MATCH($D230,Inputs!$B$24:$B$35,0)),H230*Inputs!$D$21)</f>
        <v>-81.149207802000021</v>
      </c>
      <c r="J230" s="36">
        <f t="shared" si="24"/>
        <v>179.4400908524</v>
      </c>
      <c r="K230" s="36">
        <f t="shared" si="25"/>
        <v>260.58929865440001</v>
      </c>
      <c r="L230" s="36">
        <f t="shared" si="26"/>
        <v>320.22300146600003</v>
      </c>
      <c r="M230" s="36">
        <f t="shared" si="27"/>
        <v>401.37220926800006</v>
      </c>
      <c r="N230" s="36">
        <f t="shared" si="28"/>
        <v>0</v>
      </c>
    </row>
    <row r="231" spans="2:14" s="46" customFormat="1" x14ac:dyDescent="0.25">
      <c r="B231" s="48" t="s">
        <v>117</v>
      </c>
      <c r="C231" s="8">
        <v>2021</v>
      </c>
      <c r="D231" s="37">
        <v>7</v>
      </c>
      <c r="E231" s="31">
        <f>Data!G231</f>
        <v>424.4417000000002</v>
      </c>
      <c r="F231" s="51">
        <f t="shared" si="22"/>
        <v>424.4417000000002</v>
      </c>
      <c r="G231" s="51">
        <f t="shared" si="23"/>
        <v>0</v>
      </c>
      <c r="H231" s="31">
        <f>-Data!H231</f>
        <v>2529.8353000000002</v>
      </c>
      <c r="I231" s="36">
        <f>+SUM(F231*INDEX(Inputs!$D$24:$D$35,MATCH($D231,Inputs!$B$24:$B$35,0)),G231*INDEX(Inputs!$E$24:$E$35,MATCH($D231,Inputs!$B$24:$B$35,0)),H231*Inputs!$D$21)</f>
        <v>-50.980583767999995</v>
      </c>
      <c r="J231" s="36">
        <f t="shared" si="24"/>
        <v>260.58929865440001</v>
      </c>
      <c r="K231" s="36">
        <f t="shared" si="25"/>
        <v>311.56988242239998</v>
      </c>
      <c r="L231" s="36">
        <f t="shared" si="26"/>
        <v>401.37220926800006</v>
      </c>
      <c r="M231" s="36">
        <f t="shared" si="27"/>
        <v>452.35279303600004</v>
      </c>
      <c r="N231" s="36">
        <f t="shared" si="28"/>
        <v>0</v>
      </c>
    </row>
    <row r="232" spans="2:14" s="46" customFormat="1" x14ac:dyDescent="0.25">
      <c r="B232" s="48" t="s">
        <v>117</v>
      </c>
      <c r="C232" s="8">
        <v>2021</v>
      </c>
      <c r="D232" s="37">
        <v>8</v>
      </c>
      <c r="E232" s="31">
        <f>Data!G232</f>
        <v>412.34409999999997</v>
      </c>
      <c r="F232" s="51">
        <f t="shared" si="22"/>
        <v>412.34409999999997</v>
      </c>
      <c r="G232" s="51">
        <f t="shared" si="23"/>
        <v>0</v>
      </c>
      <c r="H232" s="31">
        <f>-Data!H232</f>
        <v>2373.2001</v>
      </c>
      <c r="I232" s="36">
        <f>+SUM(F232*INDEX(Inputs!$D$24:$D$35,MATCH($D232,Inputs!$B$24:$B$35,0)),G232*INDEX(Inputs!$E$24:$E$35,MATCH($D232,Inputs!$B$24:$B$35,0)),H232*Inputs!$D$21)</f>
        <v>-46.331479256000016</v>
      </c>
      <c r="J232" s="36">
        <f t="shared" si="24"/>
        <v>311.56988242239998</v>
      </c>
      <c r="K232" s="36">
        <f t="shared" si="25"/>
        <v>357.90136167840001</v>
      </c>
      <c r="L232" s="36">
        <f t="shared" si="26"/>
        <v>452.35279303600004</v>
      </c>
      <c r="M232" s="36">
        <f t="shared" si="27"/>
        <v>498.68427229200006</v>
      </c>
      <c r="N232" s="36">
        <f t="shared" si="28"/>
        <v>0</v>
      </c>
    </row>
    <row r="233" spans="2:14" s="46" customFormat="1" x14ac:dyDescent="0.25">
      <c r="B233" s="48" t="s">
        <v>117</v>
      </c>
      <c r="C233" s="8">
        <v>2021</v>
      </c>
      <c r="D233" s="37">
        <v>9</v>
      </c>
      <c r="E233" s="31">
        <f>Data!G233</f>
        <v>450.53909999999996</v>
      </c>
      <c r="F233" s="51">
        <f t="shared" si="22"/>
        <v>450.53909999999996</v>
      </c>
      <c r="G233" s="51">
        <f t="shared" si="23"/>
        <v>0</v>
      </c>
      <c r="H233" s="31">
        <f>-Data!H233</f>
        <v>2070.6570999999999</v>
      </c>
      <c r="I233" s="36">
        <f>+SUM(F233*INDEX(Inputs!$D$24:$D$35,MATCH($D233,Inputs!$B$24:$B$35,0)),G233*INDEX(Inputs!$E$24:$E$35,MATCH($D233,Inputs!$B$24:$B$35,0)),H233*Inputs!$D$21)</f>
        <v>-35.606569538800009</v>
      </c>
      <c r="J233" s="36">
        <f t="shared" si="24"/>
        <v>357.90136167840001</v>
      </c>
      <c r="K233" s="36">
        <f t="shared" si="25"/>
        <v>393.5079312172</v>
      </c>
      <c r="L233" s="36">
        <f t="shared" si="26"/>
        <v>498.68427229200006</v>
      </c>
      <c r="M233" s="36">
        <f t="shared" si="27"/>
        <v>534.2908418308001</v>
      </c>
      <c r="N233" s="36">
        <f t="shared" si="28"/>
        <v>0</v>
      </c>
    </row>
    <row r="234" spans="2:14" s="46" customFormat="1" x14ac:dyDescent="0.25">
      <c r="B234" s="48" t="s">
        <v>117</v>
      </c>
      <c r="C234" s="8">
        <v>2021</v>
      </c>
      <c r="D234" s="37">
        <v>10</v>
      </c>
      <c r="E234" s="31">
        <f>Data!G234</f>
        <v>624.38400000000001</v>
      </c>
      <c r="F234" s="51">
        <f t="shared" si="22"/>
        <v>624.38400000000001</v>
      </c>
      <c r="G234" s="51">
        <f t="shared" si="23"/>
        <v>0</v>
      </c>
      <c r="H234" s="31">
        <f>-Data!H234</f>
        <v>1322.048</v>
      </c>
      <c r="I234" s="36">
        <f>+SUM(F234*INDEX(Inputs!$D$24:$D$35,MATCH($D234,Inputs!$B$24:$B$35,0)),G234*INDEX(Inputs!$E$24:$E$35,MATCH($D234,Inputs!$B$24:$B$35,0)),H234*Inputs!$D$21)</f>
        <v>9.1687540480000038</v>
      </c>
      <c r="J234" s="36">
        <f t="shared" si="24"/>
        <v>393.5079312172</v>
      </c>
      <c r="K234" s="36">
        <f t="shared" si="25"/>
        <v>384.33917716920001</v>
      </c>
      <c r="L234" s="36">
        <f t="shared" si="26"/>
        <v>534.2908418308001</v>
      </c>
      <c r="M234" s="36">
        <f t="shared" si="27"/>
        <v>525.12208778280012</v>
      </c>
      <c r="N234" s="36">
        <f t="shared" si="28"/>
        <v>0</v>
      </c>
    </row>
    <row r="235" spans="2:14" s="46" customFormat="1" x14ac:dyDescent="0.25">
      <c r="B235" s="48" t="s">
        <v>117</v>
      </c>
      <c r="C235" s="8">
        <v>2021</v>
      </c>
      <c r="D235" s="37">
        <v>11</v>
      </c>
      <c r="E235" s="31">
        <f>Data!G235</f>
        <v>757.16739999999993</v>
      </c>
      <c r="F235" s="51">
        <f t="shared" si="22"/>
        <v>757.16739999999993</v>
      </c>
      <c r="G235" s="51">
        <f t="shared" si="23"/>
        <v>0</v>
      </c>
      <c r="H235" s="31">
        <f>-Data!H235</f>
        <v>784.83749999999998</v>
      </c>
      <c r="I235" s="36">
        <f>+SUM(F235*INDEX(Inputs!$D$24:$D$35,MATCH($D235,Inputs!$B$24:$B$35,0)),G235*INDEX(Inputs!$E$24:$E$35,MATCH($D235,Inputs!$B$24:$B$35,0)),H235*Inputs!$D$21)</f>
        <v>42.060847935799998</v>
      </c>
      <c r="J235" s="36">
        <f t="shared" si="24"/>
        <v>384.33917716920001</v>
      </c>
      <c r="K235" s="36">
        <f t="shared" si="25"/>
        <v>342.27832923340003</v>
      </c>
      <c r="L235" s="36">
        <f t="shared" si="26"/>
        <v>525.12208778280012</v>
      </c>
      <c r="M235" s="36">
        <f t="shared" si="27"/>
        <v>483.06123984700014</v>
      </c>
      <c r="N235" s="36">
        <f t="shared" si="28"/>
        <v>0</v>
      </c>
    </row>
    <row r="236" spans="2:14" s="46" customFormat="1" x14ac:dyDescent="0.25">
      <c r="B236" s="48" t="s">
        <v>117</v>
      </c>
      <c r="C236" s="8">
        <v>2021</v>
      </c>
      <c r="D236" s="37">
        <v>12</v>
      </c>
      <c r="E236" s="31">
        <f>Data!G236</f>
        <v>1220.9211</v>
      </c>
      <c r="F236" s="51">
        <f t="shared" si="22"/>
        <v>1220.9211</v>
      </c>
      <c r="G236" s="51">
        <f t="shared" si="23"/>
        <v>0</v>
      </c>
      <c r="H236" s="31">
        <f>-Data!H236</f>
        <v>296.34010000000001</v>
      </c>
      <c r="I236" s="36">
        <f>+SUM(F236*INDEX(Inputs!$D$24:$D$35,MATCH($D236,Inputs!$B$24:$B$35,0)),G236*INDEX(Inputs!$E$24:$E$35,MATCH($D236,Inputs!$B$24:$B$35,0)),H236*Inputs!$D$21)</f>
        <v>104.46788767520002</v>
      </c>
      <c r="J236" s="36">
        <f t="shared" si="24"/>
        <v>342.27832923340003</v>
      </c>
      <c r="K236" s="36">
        <f t="shared" si="25"/>
        <v>237.81044155820001</v>
      </c>
      <c r="L236" s="36">
        <f t="shared" si="26"/>
        <v>483.06123984700014</v>
      </c>
      <c r="M236" s="36">
        <f t="shared" si="27"/>
        <v>378.59335217180012</v>
      </c>
      <c r="N236" s="36">
        <f t="shared" si="28"/>
        <v>0</v>
      </c>
    </row>
    <row r="237" spans="2:14" s="46" customFormat="1" x14ac:dyDescent="0.25">
      <c r="B237" s="48" t="s">
        <v>118</v>
      </c>
      <c r="C237" s="8">
        <v>2021</v>
      </c>
      <c r="D237" s="37">
        <v>1</v>
      </c>
      <c r="E237" s="31">
        <f>Data!G237</f>
        <v>75670.259999999995</v>
      </c>
      <c r="F237" s="51">
        <f t="shared" si="22"/>
        <v>2000</v>
      </c>
      <c r="G237" s="51">
        <f t="shared" si="23"/>
        <v>73670.259999999995</v>
      </c>
      <c r="H237" s="31">
        <f>-Data!H237</f>
        <v>0</v>
      </c>
      <c r="I237" s="36">
        <f>+SUM(F237*INDEX(Inputs!$D$24:$D$35,MATCH($D237,Inputs!$B$24:$B$35,0)),G237*INDEX(Inputs!$E$24:$E$35,MATCH($D237,Inputs!$B$24:$B$35,0)),H237*Inputs!$D$21)</f>
        <v>3445.4148109599996</v>
      </c>
      <c r="J237" s="36">
        <f t="shared" si="24"/>
        <v>0</v>
      </c>
      <c r="K237" s="36">
        <f t="shared" si="25"/>
        <v>0</v>
      </c>
      <c r="L237" s="36">
        <f t="shared" si="26"/>
        <v>0</v>
      </c>
      <c r="M237" s="36">
        <f t="shared" si="27"/>
        <v>0</v>
      </c>
      <c r="N237" s="36">
        <f t="shared" si="28"/>
        <v>3445.4148109599996</v>
      </c>
    </row>
    <row r="238" spans="2:14" s="46" customFormat="1" x14ac:dyDescent="0.25">
      <c r="B238" s="48" t="s">
        <v>118</v>
      </c>
      <c r="C238" s="8">
        <v>2021</v>
      </c>
      <c r="D238" s="37">
        <v>2</v>
      </c>
      <c r="E238" s="31">
        <f>Data!G238</f>
        <v>66188.524000000005</v>
      </c>
      <c r="F238" s="51">
        <f t="shared" si="22"/>
        <v>2000</v>
      </c>
      <c r="G238" s="51">
        <f t="shared" si="23"/>
        <v>64188.524000000005</v>
      </c>
      <c r="H238" s="31">
        <f>-Data!H238</f>
        <v>0</v>
      </c>
      <c r="I238" s="36">
        <f>+SUM(F238*INDEX(Inputs!$D$24:$D$35,MATCH($D238,Inputs!$B$24:$B$35,0)),G238*INDEX(Inputs!$E$24:$E$35,MATCH($D238,Inputs!$B$24:$B$35,0)),H238*Inputs!$D$21)</f>
        <v>3026.3600067040002</v>
      </c>
      <c r="J238" s="36">
        <f t="shared" si="24"/>
        <v>0</v>
      </c>
      <c r="K238" s="36">
        <f t="shared" si="25"/>
        <v>0</v>
      </c>
      <c r="L238" s="36">
        <f t="shared" si="26"/>
        <v>0</v>
      </c>
      <c r="M238" s="36">
        <f t="shared" si="27"/>
        <v>0</v>
      </c>
      <c r="N238" s="36">
        <f t="shared" si="28"/>
        <v>3026.3600067040002</v>
      </c>
    </row>
    <row r="239" spans="2:14" s="46" customFormat="1" x14ac:dyDescent="0.25">
      <c r="B239" s="48" t="s">
        <v>118</v>
      </c>
      <c r="C239" s="8">
        <v>2021</v>
      </c>
      <c r="D239" s="37">
        <v>3</v>
      </c>
      <c r="E239" s="31">
        <f>Data!G239</f>
        <v>46799.723999999995</v>
      </c>
      <c r="F239" s="51">
        <f t="shared" si="22"/>
        <v>2000</v>
      </c>
      <c r="G239" s="51">
        <f t="shared" si="23"/>
        <v>44799.723999999995</v>
      </c>
      <c r="H239" s="31">
        <f>-Data!H239</f>
        <v>43.612000000000002</v>
      </c>
      <c r="I239" s="36">
        <f>+SUM(F239*INDEX(Inputs!$D$24:$D$35,MATCH($D239,Inputs!$B$24:$B$35,0)),G239*INDEX(Inputs!$E$24:$E$35,MATCH($D239,Inputs!$B$24:$B$35,0)),H239*Inputs!$D$21)</f>
        <v>2167.803632184</v>
      </c>
      <c r="J239" s="36">
        <f t="shared" si="24"/>
        <v>0</v>
      </c>
      <c r="K239" s="36">
        <f t="shared" si="25"/>
        <v>0</v>
      </c>
      <c r="L239" s="36">
        <f t="shared" si="26"/>
        <v>0</v>
      </c>
      <c r="M239" s="36">
        <f t="shared" si="27"/>
        <v>0</v>
      </c>
      <c r="N239" s="36">
        <f t="shared" si="28"/>
        <v>2167.803632184</v>
      </c>
    </row>
    <row r="240" spans="2:14" s="46" customFormat="1" x14ac:dyDescent="0.25">
      <c r="B240" s="48" t="s">
        <v>118</v>
      </c>
      <c r="C240" s="8">
        <v>2021</v>
      </c>
      <c r="D240" s="37">
        <v>4</v>
      </c>
      <c r="E240" s="31">
        <f>Data!G240</f>
        <v>33540.796000000002</v>
      </c>
      <c r="F240" s="51">
        <f t="shared" si="22"/>
        <v>2000</v>
      </c>
      <c r="G240" s="51">
        <f t="shared" si="23"/>
        <v>31540.796000000002</v>
      </c>
      <c r="H240" s="31">
        <f>-Data!H240</f>
        <v>136</v>
      </c>
      <c r="I240" s="36">
        <f>+SUM(F240*INDEX(Inputs!$D$24:$D$35,MATCH($D240,Inputs!$B$24:$B$35,0)),G240*INDEX(Inputs!$E$24:$E$35,MATCH($D240,Inputs!$B$24:$B$35,0)),H240*Inputs!$D$21)</f>
        <v>1578.3188600159999</v>
      </c>
      <c r="J240" s="36">
        <f t="shared" si="24"/>
        <v>0</v>
      </c>
      <c r="K240" s="36">
        <f t="shared" si="25"/>
        <v>0</v>
      </c>
      <c r="L240" s="36">
        <f t="shared" si="26"/>
        <v>0</v>
      </c>
      <c r="M240" s="36">
        <f t="shared" si="27"/>
        <v>0</v>
      </c>
      <c r="N240" s="36">
        <f t="shared" si="28"/>
        <v>1578.3188600159999</v>
      </c>
    </row>
    <row r="241" spans="2:14" s="46" customFormat="1" x14ac:dyDescent="0.25">
      <c r="B241" s="48" t="s">
        <v>118</v>
      </c>
      <c r="C241" s="8">
        <v>2021</v>
      </c>
      <c r="D241" s="37">
        <v>5</v>
      </c>
      <c r="E241" s="31">
        <f>Data!G241</f>
        <v>16750.439999999999</v>
      </c>
      <c r="F241" s="51">
        <f t="shared" si="22"/>
        <v>2000</v>
      </c>
      <c r="G241" s="51">
        <f t="shared" si="23"/>
        <v>14750.439999999999</v>
      </c>
      <c r="H241" s="31">
        <f>-Data!H241</f>
        <v>1059.452</v>
      </c>
      <c r="I241" s="36">
        <f>+SUM(F241*INDEX(Inputs!$D$24:$D$35,MATCH($D241,Inputs!$B$24:$B$35,0)),G241*INDEX(Inputs!$E$24:$E$35,MATCH($D241,Inputs!$B$24:$B$35,0)),H241*Inputs!$D$21)</f>
        <v>801.33656611999993</v>
      </c>
      <c r="J241" s="36">
        <f t="shared" si="24"/>
        <v>0</v>
      </c>
      <c r="K241" s="36">
        <f t="shared" si="25"/>
        <v>0</v>
      </c>
      <c r="L241" s="36">
        <f t="shared" si="26"/>
        <v>0</v>
      </c>
      <c r="M241" s="36">
        <f t="shared" si="27"/>
        <v>0</v>
      </c>
      <c r="N241" s="36">
        <f t="shared" si="28"/>
        <v>801.33656611999993</v>
      </c>
    </row>
    <row r="242" spans="2:14" s="46" customFormat="1" x14ac:dyDescent="0.25">
      <c r="B242" s="48" t="s">
        <v>118</v>
      </c>
      <c r="C242" s="8">
        <v>2021</v>
      </c>
      <c r="D242" s="37">
        <v>6</v>
      </c>
      <c r="E242" s="31">
        <f>Data!G242</f>
        <v>34422.300000000003</v>
      </c>
      <c r="F242" s="51">
        <f t="shared" si="22"/>
        <v>2000</v>
      </c>
      <c r="G242" s="51">
        <f t="shared" si="23"/>
        <v>32422.300000000003</v>
      </c>
      <c r="H242" s="31">
        <f>-Data!H242</f>
        <v>177.65600000000001</v>
      </c>
      <c r="I242" s="36">
        <f>+SUM(F242*INDEX(Inputs!$D$24:$D$35,MATCH($D242,Inputs!$B$24:$B$35,0)),G242*INDEX(Inputs!$E$24:$E$35,MATCH($D242,Inputs!$B$24:$B$35,0)),H242*Inputs!$D$21)</f>
        <v>1783.2675934400002</v>
      </c>
      <c r="J242" s="36">
        <f t="shared" si="24"/>
        <v>0</v>
      </c>
      <c r="K242" s="36">
        <f t="shared" si="25"/>
        <v>0</v>
      </c>
      <c r="L242" s="36">
        <f t="shared" si="26"/>
        <v>0</v>
      </c>
      <c r="M242" s="36">
        <f t="shared" si="27"/>
        <v>0</v>
      </c>
      <c r="N242" s="36">
        <f t="shared" si="28"/>
        <v>1783.2675934400002</v>
      </c>
    </row>
    <row r="243" spans="2:14" s="46" customFormat="1" x14ac:dyDescent="0.25">
      <c r="B243" s="48" t="s">
        <v>118</v>
      </c>
      <c r="C243" s="8">
        <v>2021</v>
      </c>
      <c r="D243" s="37">
        <v>7</v>
      </c>
      <c r="E243" s="31">
        <f>Data!G243</f>
        <v>49404.487999999998</v>
      </c>
      <c r="F243" s="51">
        <f t="shared" si="22"/>
        <v>2000</v>
      </c>
      <c r="G243" s="51">
        <f t="shared" si="23"/>
        <v>47404.487999999998</v>
      </c>
      <c r="H243" s="31">
        <f>-Data!H243</f>
        <v>0</v>
      </c>
      <c r="I243" s="36">
        <f>+SUM(F243*INDEX(Inputs!$D$24:$D$35,MATCH($D243,Inputs!$B$24:$B$35,0)),G243*INDEX(Inputs!$E$24:$E$35,MATCH($D243,Inputs!$B$24:$B$35,0)),H243*Inputs!$D$21)</f>
        <v>2519.857037408</v>
      </c>
      <c r="J243" s="36">
        <f t="shared" si="24"/>
        <v>0</v>
      </c>
      <c r="K243" s="36">
        <f t="shared" si="25"/>
        <v>0</v>
      </c>
      <c r="L243" s="36">
        <f t="shared" si="26"/>
        <v>0</v>
      </c>
      <c r="M243" s="36">
        <f t="shared" si="27"/>
        <v>0</v>
      </c>
      <c r="N243" s="36">
        <f t="shared" si="28"/>
        <v>2519.857037408</v>
      </c>
    </row>
    <row r="244" spans="2:14" s="46" customFormat="1" x14ac:dyDescent="0.25">
      <c r="B244" s="48" t="s">
        <v>118</v>
      </c>
      <c r="C244" s="8">
        <v>2021</v>
      </c>
      <c r="D244" s="37">
        <v>8</v>
      </c>
      <c r="E244" s="31">
        <f>Data!G244</f>
        <v>37226.324000000001</v>
      </c>
      <c r="F244" s="51">
        <f t="shared" si="22"/>
        <v>2000</v>
      </c>
      <c r="G244" s="51">
        <f t="shared" si="23"/>
        <v>35226.324000000001</v>
      </c>
      <c r="H244" s="31">
        <f>-Data!H244</f>
        <v>0</v>
      </c>
      <c r="I244" s="36">
        <f>+SUM(F244*INDEX(Inputs!$D$24:$D$35,MATCH($D244,Inputs!$B$24:$B$35,0)),G244*INDEX(Inputs!$E$24:$E$35,MATCH($D244,Inputs!$B$24:$B$35,0)),H244*Inputs!$D$21)</f>
        <v>1926.5855999840001</v>
      </c>
      <c r="J244" s="36">
        <f t="shared" si="24"/>
        <v>0</v>
      </c>
      <c r="K244" s="36">
        <f t="shared" si="25"/>
        <v>0</v>
      </c>
      <c r="L244" s="36">
        <f t="shared" si="26"/>
        <v>0</v>
      </c>
      <c r="M244" s="36">
        <f t="shared" si="27"/>
        <v>0</v>
      </c>
      <c r="N244" s="36">
        <f t="shared" si="28"/>
        <v>1926.5855999840001</v>
      </c>
    </row>
    <row r="245" spans="2:14" s="46" customFormat="1" x14ac:dyDescent="0.25">
      <c r="B245" s="48" t="s">
        <v>118</v>
      </c>
      <c r="C245" s="8">
        <v>2021</v>
      </c>
      <c r="D245" s="37">
        <v>9</v>
      </c>
      <c r="E245" s="31">
        <f>Data!G245</f>
        <v>30426.048000000003</v>
      </c>
      <c r="F245" s="51">
        <f t="shared" si="22"/>
        <v>2000</v>
      </c>
      <c r="G245" s="51">
        <f t="shared" si="23"/>
        <v>28426.048000000003</v>
      </c>
      <c r="H245" s="31">
        <f>-Data!H245</f>
        <v>5.2519999999999998</v>
      </c>
      <c r="I245" s="36">
        <f>+SUM(F245*INDEX(Inputs!$D$24:$D$35,MATCH($D245,Inputs!$B$24:$B$35,0)),G245*INDEX(Inputs!$E$24:$E$35,MATCH($D245,Inputs!$B$24:$B$35,0)),H245*Inputs!$D$21)</f>
        <v>1445.603039288</v>
      </c>
      <c r="J245" s="36">
        <f t="shared" si="24"/>
        <v>0</v>
      </c>
      <c r="K245" s="36">
        <f t="shared" si="25"/>
        <v>0</v>
      </c>
      <c r="L245" s="36">
        <f t="shared" si="26"/>
        <v>0</v>
      </c>
      <c r="M245" s="36">
        <f t="shared" si="27"/>
        <v>0</v>
      </c>
      <c r="N245" s="36">
        <f t="shared" si="28"/>
        <v>1445.603039288</v>
      </c>
    </row>
    <row r="246" spans="2:14" s="46" customFormat="1" x14ac:dyDescent="0.25">
      <c r="B246" s="48" t="s">
        <v>118</v>
      </c>
      <c r="C246" s="8">
        <v>2021</v>
      </c>
      <c r="D246" s="37">
        <v>10</v>
      </c>
      <c r="E246" s="31">
        <f>Data!G246</f>
        <v>37413.024000000005</v>
      </c>
      <c r="F246" s="51">
        <f t="shared" si="22"/>
        <v>2000</v>
      </c>
      <c r="G246" s="51">
        <f t="shared" si="23"/>
        <v>35413.024000000005</v>
      </c>
      <c r="H246" s="31">
        <f>-Data!H246</f>
        <v>0</v>
      </c>
      <c r="I246" s="36">
        <f>+SUM(F246*INDEX(Inputs!$D$24:$D$35,MATCH($D246,Inputs!$B$24:$B$35,0)),G246*INDEX(Inputs!$E$24:$E$35,MATCH($D246,Inputs!$B$24:$B$35,0)),H246*Inputs!$D$21)</f>
        <v>1754.5980087040002</v>
      </c>
      <c r="J246" s="36">
        <f t="shared" si="24"/>
        <v>0</v>
      </c>
      <c r="K246" s="36">
        <f t="shared" si="25"/>
        <v>0</v>
      </c>
      <c r="L246" s="36">
        <f t="shared" si="26"/>
        <v>0</v>
      </c>
      <c r="M246" s="36">
        <f t="shared" si="27"/>
        <v>0</v>
      </c>
      <c r="N246" s="36">
        <f t="shared" si="28"/>
        <v>1754.5980087040002</v>
      </c>
    </row>
    <row r="247" spans="2:14" s="46" customFormat="1" x14ac:dyDescent="0.25">
      <c r="B247" s="48" t="s">
        <v>118</v>
      </c>
      <c r="C247" s="8">
        <v>2021</v>
      </c>
      <c r="D247" s="37">
        <v>11</v>
      </c>
      <c r="E247" s="31">
        <f>Data!G247</f>
        <v>54458.631999999998</v>
      </c>
      <c r="F247" s="51">
        <f t="shared" si="22"/>
        <v>2000</v>
      </c>
      <c r="G247" s="51">
        <f t="shared" si="23"/>
        <v>52458.631999999998</v>
      </c>
      <c r="H247" s="31">
        <f>-Data!H247</f>
        <v>0</v>
      </c>
      <c r="I247" s="36">
        <f>+SUM(F247*INDEX(Inputs!$D$24:$D$35,MATCH($D247,Inputs!$B$24:$B$35,0)),G247*INDEX(Inputs!$E$24:$E$35,MATCH($D247,Inputs!$B$24:$B$35,0)),H247*Inputs!$D$21)</f>
        <v>2507.9456998719998</v>
      </c>
      <c r="J247" s="36">
        <f t="shared" si="24"/>
        <v>0</v>
      </c>
      <c r="K247" s="36">
        <f t="shared" si="25"/>
        <v>0</v>
      </c>
      <c r="L247" s="36">
        <f t="shared" si="26"/>
        <v>0</v>
      </c>
      <c r="M247" s="36">
        <f t="shared" si="27"/>
        <v>0</v>
      </c>
      <c r="N247" s="36">
        <f t="shared" si="28"/>
        <v>2507.9456998719998</v>
      </c>
    </row>
    <row r="248" spans="2:14" s="46" customFormat="1" x14ac:dyDescent="0.25">
      <c r="B248" s="48" t="s">
        <v>118</v>
      </c>
      <c r="C248" s="8">
        <v>2021</v>
      </c>
      <c r="D248" s="37">
        <v>12</v>
      </c>
      <c r="E248" s="31">
        <f>Data!G248</f>
        <v>80110.028000000006</v>
      </c>
      <c r="F248" s="51">
        <f t="shared" si="22"/>
        <v>2000</v>
      </c>
      <c r="G248" s="51">
        <f t="shared" si="23"/>
        <v>78110.028000000006</v>
      </c>
      <c r="H248" s="31">
        <f>-Data!H248</f>
        <v>0</v>
      </c>
      <c r="I248" s="36">
        <f>+SUM(F248*INDEX(Inputs!$D$24:$D$35,MATCH($D248,Inputs!$B$24:$B$35,0)),G248*INDEX(Inputs!$E$24:$E$35,MATCH($D248,Inputs!$B$24:$B$35,0)),H248*Inputs!$D$21)</f>
        <v>3641.634797488</v>
      </c>
      <c r="J248" s="36">
        <f t="shared" si="24"/>
        <v>0</v>
      </c>
      <c r="K248" s="36">
        <f t="shared" si="25"/>
        <v>0</v>
      </c>
      <c r="L248" s="36">
        <f t="shared" si="26"/>
        <v>0</v>
      </c>
      <c r="M248" s="36">
        <f t="shared" si="27"/>
        <v>0</v>
      </c>
      <c r="N248" s="36">
        <f t="shared" si="28"/>
        <v>3641.634797488</v>
      </c>
    </row>
    <row r="249" spans="2:14" s="46" customFormat="1" x14ac:dyDescent="0.25">
      <c r="B249" s="48" t="s">
        <v>119</v>
      </c>
      <c r="C249" s="8">
        <v>2021</v>
      </c>
      <c r="D249" s="37">
        <v>1</v>
      </c>
      <c r="E249" s="31">
        <f>Data!G249</f>
        <v>5007.6756999999998</v>
      </c>
      <c r="F249" s="51">
        <f t="shared" si="22"/>
        <v>2000</v>
      </c>
      <c r="G249" s="51">
        <f t="shared" si="23"/>
        <v>3007.6756999999998</v>
      </c>
      <c r="H249" s="31">
        <f>-Data!H249</f>
        <v>235.0857</v>
      </c>
      <c r="I249" s="36">
        <f>+SUM(F249*INDEX(Inputs!$D$24:$D$35,MATCH($D249,Inputs!$B$24:$B$35,0)),G249*INDEX(Inputs!$E$24:$E$35,MATCH($D249,Inputs!$B$24:$B$35,0)),H249*Inputs!$D$21)</f>
        <v>313.52264492019998</v>
      </c>
      <c r="J249" s="36">
        <f t="shared" si="24"/>
        <v>0</v>
      </c>
      <c r="K249" s="36">
        <f t="shared" si="25"/>
        <v>0</v>
      </c>
      <c r="L249" s="36">
        <f t="shared" si="26"/>
        <v>0</v>
      </c>
      <c r="M249" s="36">
        <f t="shared" si="27"/>
        <v>0</v>
      </c>
      <c r="N249" s="36">
        <f t="shared" si="28"/>
        <v>313.52264492019998</v>
      </c>
    </row>
    <row r="250" spans="2:14" s="46" customFormat="1" x14ac:dyDescent="0.25">
      <c r="B250" s="48" t="s">
        <v>119</v>
      </c>
      <c r="C250" s="8">
        <v>2021</v>
      </c>
      <c r="D250" s="37">
        <v>2</v>
      </c>
      <c r="E250" s="31">
        <f>Data!G250</f>
        <v>3175.5317999999997</v>
      </c>
      <c r="F250" s="51">
        <f t="shared" si="22"/>
        <v>2000</v>
      </c>
      <c r="G250" s="51">
        <f t="shared" si="23"/>
        <v>1175.5317999999997</v>
      </c>
      <c r="H250" s="31">
        <f>-Data!H250</f>
        <v>557.92899999999997</v>
      </c>
      <c r="I250" s="36">
        <f>+SUM(F250*INDEX(Inputs!$D$24:$D$35,MATCH($D250,Inputs!$B$24:$B$35,0)),G250*INDEX(Inputs!$E$24:$E$35,MATCH($D250,Inputs!$B$24:$B$35,0)),H250*Inputs!$D$21)</f>
        <v>220.34250794279998</v>
      </c>
      <c r="J250" s="36">
        <f t="shared" si="24"/>
        <v>0</v>
      </c>
      <c r="K250" s="36">
        <f t="shared" si="25"/>
        <v>0</v>
      </c>
      <c r="L250" s="36">
        <f t="shared" si="26"/>
        <v>0</v>
      </c>
      <c r="M250" s="36">
        <f t="shared" si="27"/>
        <v>0</v>
      </c>
      <c r="N250" s="36">
        <f t="shared" si="28"/>
        <v>220.34250794279998</v>
      </c>
    </row>
    <row r="251" spans="2:14" s="46" customFormat="1" x14ac:dyDescent="0.25">
      <c r="B251" s="48" t="s">
        <v>119</v>
      </c>
      <c r="C251" s="8">
        <v>2021</v>
      </c>
      <c r="D251" s="37">
        <v>3</v>
      </c>
      <c r="E251" s="31">
        <f>Data!G251</f>
        <v>2328.2894000000001</v>
      </c>
      <c r="F251" s="51">
        <f t="shared" si="22"/>
        <v>2000</v>
      </c>
      <c r="G251" s="51">
        <f t="shared" si="23"/>
        <v>328.28940000000011</v>
      </c>
      <c r="H251" s="31">
        <f>-Data!H251</f>
        <v>1776.0315000000001</v>
      </c>
      <c r="I251" s="36">
        <f>+SUM(F251*INDEX(Inputs!$D$24:$D$35,MATCH($D251,Inputs!$B$24:$B$35,0)),G251*INDEX(Inputs!$E$24:$E$35,MATCH($D251,Inputs!$B$24:$B$35,0)),H251*Inputs!$D$21)</f>
        <v>136.84132730740001</v>
      </c>
      <c r="J251" s="36">
        <f t="shared" si="24"/>
        <v>0</v>
      </c>
      <c r="K251" s="36">
        <f t="shared" si="25"/>
        <v>0</v>
      </c>
      <c r="L251" s="36">
        <f t="shared" si="26"/>
        <v>0</v>
      </c>
      <c r="M251" s="36">
        <f t="shared" si="27"/>
        <v>0</v>
      </c>
      <c r="N251" s="36">
        <f t="shared" si="28"/>
        <v>136.84132730740001</v>
      </c>
    </row>
    <row r="252" spans="2:14" s="46" customFormat="1" x14ac:dyDescent="0.25">
      <c r="B252" s="48" t="s">
        <v>119</v>
      </c>
      <c r="C252" s="8">
        <v>2021</v>
      </c>
      <c r="D252" s="37">
        <v>4</v>
      </c>
      <c r="E252" s="31">
        <f>Data!G252</f>
        <v>1950.6655999999998</v>
      </c>
      <c r="F252" s="51">
        <f t="shared" si="22"/>
        <v>1950.6655999999998</v>
      </c>
      <c r="G252" s="51">
        <f t="shared" si="23"/>
        <v>0</v>
      </c>
      <c r="H252" s="31">
        <f>-Data!H252</f>
        <v>2073.9337</v>
      </c>
      <c r="I252" s="36">
        <f>+SUM(F252*INDEX(Inputs!$D$24:$D$35,MATCH($D252,Inputs!$B$24:$B$35,0)),G252*INDEX(Inputs!$E$24:$E$35,MATCH($D252,Inputs!$B$24:$B$35,0)),H252*Inputs!$D$21)</f>
        <v>106.39452707819997</v>
      </c>
      <c r="J252" s="36">
        <f t="shared" si="24"/>
        <v>0</v>
      </c>
      <c r="K252" s="36">
        <f t="shared" si="25"/>
        <v>0</v>
      </c>
      <c r="L252" s="36">
        <f t="shared" si="26"/>
        <v>0</v>
      </c>
      <c r="M252" s="36">
        <f t="shared" si="27"/>
        <v>0</v>
      </c>
      <c r="N252" s="36">
        <f t="shared" si="28"/>
        <v>106.39452707819997</v>
      </c>
    </row>
    <row r="253" spans="2:14" s="46" customFormat="1" x14ac:dyDescent="0.25">
      <c r="B253" s="48" t="s">
        <v>119</v>
      </c>
      <c r="C253" s="8">
        <v>2021</v>
      </c>
      <c r="D253" s="37">
        <v>5</v>
      </c>
      <c r="E253" s="31">
        <f>Data!G253</f>
        <v>2147.2658999999999</v>
      </c>
      <c r="F253" s="51">
        <f t="shared" si="22"/>
        <v>2000</v>
      </c>
      <c r="G253" s="51">
        <f t="shared" si="23"/>
        <v>147.26589999999987</v>
      </c>
      <c r="H253" s="31">
        <f>-Data!H253</f>
        <v>1875.6269</v>
      </c>
      <c r="I253" s="36">
        <f>+SUM(F253*INDEX(Inputs!$D$24:$D$35,MATCH($D253,Inputs!$B$24:$B$35,0)),G253*INDEX(Inputs!$E$24:$E$35,MATCH($D253,Inputs!$B$24:$B$35,0)),H253*Inputs!$D$21)</f>
        <v>125.07511062740001</v>
      </c>
      <c r="J253" s="36">
        <f t="shared" si="24"/>
        <v>0</v>
      </c>
      <c r="K253" s="36">
        <f t="shared" si="25"/>
        <v>0</v>
      </c>
      <c r="L253" s="36">
        <f t="shared" si="26"/>
        <v>0</v>
      </c>
      <c r="M253" s="36">
        <f t="shared" si="27"/>
        <v>0</v>
      </c>
      <c r="N253" s="36">
        <f t="shared" si="28"/>
        <v>125.07511062740001</v>
      </c>
    </row>
    <row r="254" spans="2:14" s="46" customFormat="1" x14ac:dyDescent="0.25">
      <c r="B254" s="48" t="s">
        <v>119</v>
      </c>
      <c r="C254" s="8">
        <v>2021</v>
      </c>
      <c r="D254" s="37">
        <v>6</v>
      </c>
      <c r="E254" s="31">
        <f>Data!G254</f>
        <v>2967.4623000000001</v>
      </c>
      <c r="F254" s="51">
        <f t="shared" si="22"/>
        <v>2000</v>
      </c>
      <c r="G254" s="51">
        <f t="shared" si="23"/>
        <v>967.46230000000014</v>
      </c>
      <c r="H254" s="31">
        <f>-Data!H254</f>
        <v>1392.4328</v>
      </c>
      <c r="I254" s="36">
        <f>+SUM(F254*INDEX(Inputs!$D$24:$D$35,MATCH($D254,Inputs!$B$24:$B$35,0)),G254*INDEX(Inputs!$E$24:$E$35,MATCH($D254,Inputs!$B$24:$B$35,0)),H254*Inputs!$D$21)</f>
        <v>204.98300923879998</v>
      </c>
      <c r="J254" s="36">
        <f t="shared" si="24"/>
        <v>0</v>
      </c>
      <c r="K254" s="36">
        <f t="shared" si="25"/>
        <v>0</v>
      </c>
      <c r="L254" s="36">
        <f t="shared" si="26"/>
        <v>0</v>
      </c>
      <c r="M254" s="36">
        <f t="shared" si="27"/>
        <v>0</v>
      </c>
      <c r="N254" s="36">
        <f t="shared" si="28"/>
        <v>204.98300923879998</v>
      </c>
    </row>
    <row r="255" spans="2:14" s="46" customFormat="1" x14ac:dyDescent="0.25">
      <c r="B255" s="48" t="s">
        <v>119</v>
      </c>
      <c r="C255" s="8">
        <v>2021</v>
      </c>
      <c r="D255" s="37">
        <v>7</v>
      </c>
      <c r="E255" s="31">
        <f>Data!G255</f>
        <v>3517.5529999999999</v>
      </c>
      <c r="F255" s="51">
        <f t="shared" si="22"/>
        <v>2000</v>
      </c>
      <c r="G255" s="51">
        <f t="shared" si="23"/>
        <v>1517.5529999999999</v>
      </c>
      <c r="H255" s="31">
        <f>-Data!H255</f>
        <v>801.09460000000001</v>
      </c>
      <c r="I255" s="36">
        <f>+SUM(F255*INDEX(Inputs!$D$24:$D$35,MATCH($D255,Inputs!$B$24:$B$35,0)),G255*INDEX(Inputs!$E$24:$E$35,MATCH($D255,Inputs!$B$24:$B$35,0)),H255*Inputs!$D$21)</f>
        <v>254.13972512200002</v>
      </c>
      <c r="J255" s="36">
        <f t="shared" si="24"/>
        <v>0</v>
      </c>
      <c r="K255" s="36">
        <f t="shared" si="25"/>
        <v>0</v>
      </c>
      <c r="L255" s="36">
        <f t="shared" si="26"/>
        <v>0</v>
      </c>
      <c r="M255" s="36">
        <f t="shared" si="27"/>
        <v>0</v>
      </c>
      <c r="N255" s="36">
        <f t="shared" si="28"/>
        <v>254.13972512200002</v>
      </c>
    </row>
    <row r="256" spans="2:14" s="46" customFormat="1" x14ac:dyDescent="0.25">
      <c r="B256" s="48" t="s">
        <v>119</v>
      </c>
      <c r="C256" s="8">
        <v>2021</v>
      </c>
      <c r="D256" s="37">
        <v>8</v>
      </c>
      <c r="E256" s="31">
        <f>Data!G256</f>
        <v>2732.0887000000002</v>
      </c>
      <c r="F256" s="51">
        <f t="shared" si="22"/>
        <v>2000</v>
      </c>
      <c r="G256" s="51">
        <f t="shared" si="23"/>
        <v>732.08870000000024</v>
      </c>
      <c r="H256" s="31">
        <f>-Data!H256</f>
        <v>1239.6699000000001</v>
      </c>
      <c r="I256" s="36">
        <f>+SUM(F256*INDEX(Inputs!$D$24:$D$35,MATCH($D256,Inputs!$B$24:$B$35,0)),G256*INDEX(Inputs!$E$24:$E$35,MATCH($D256,Inputs!$B$24:$B$35,0)),H256*Inputs!$D$21)</f>
        <v>199.2925141902</v>
      </c>
      <c r="J256" s="36">
        <f t="shared" si="24"/>
        <v>0</v>
      </c>
      <c r="K256" s="36">
        <f t="shared" si="25"/>
        <v>0</v>
      </c>
      <c r="L256" s="36">
        <f t="shared" si="26"/>
        <v>0</v>
      </c>
      <c r="M256" s="36">
        <f t="shared" si="27"/>
        <v>0</v>
      </c>
      <c r="N256" s="36">
        <f t="shared" si="28"/>
        <v>199.2925141902</v>
      </c>
    </row>
    <row r="257" spans="2:14" s="46" customFormat="1" x14ac:dyDescent="0.25">
      <c r="B257" s="48" t="s">
        <v>119</v>
      </c>
      <c r="C257" s="8">
        <v>2021</v>
      </c>
      <c r="D257" s="37">
        <v>9</v>
      </c>
      <c r="E257" s="31">
        <f>Data!G257</f>
        <v>2349.7709999999997</v>
      </c>
      <c r="F257" s="51">
        <f t="shared" si="22"/>
        <v>2000</v>
      </c>
      <c r="G257" s="51">
        <f t="shared" si="23"/>
        <v>349.77099999999973</v>
      </c>
      <c r="H257" s="31">
        <f>-Data!H257</f>
        <v>1322.1373000000001</v>
      </c>
      <c r="I257" s="36">
        <f>+SUM(F257*INDEX(Inputs!$D$24:$D$35,MATCH($D257,Inputs!$B$24:$B$35,0)),G257*INDEX(Inputs!$E$24:$E$35,MATCH($D257,Inputs!$B$24:$B$35,0)),H257*Inputs!$D$21)</f>
        <v>154.95246780299999</v>
      </c>
      <c r="J257" s="36">
        <f t="shared" si="24"/>
        <v>0</v>
      </c>
      <c r="K257" s="36">
        <f t="shared" si="25"/>
        <v>0</v>
      </c>
      <c r="L257" s="36">
        <f t="shared" si="26"/>
        <v>0</v>
      </c>
      <c r="M257" s="36">
        <f t="shared" si="27"/>
        <v>0</v>
      </c>
      <c r="N257" s="36">
        <f t="shared" si="28"/>
        <v>154.95246780299999</v>
      </c>
    </row>
    <row r="258" spans="2:14" s="46" customFormat="1" x14ac:dyDescent="0.25">
      <c r="B258" s="48" t="s">
        <v>119</v>
      </c>
      <c r="C258" s="8">
        <v>2021</v>
      </c>
      <c r="D258" s="37">
        <v>10</v>
      </c>
      <c r="E258" s="31">
        <f>Data!G258</f>
        <v>2556.6741000000002</v>
      </c>
      <c r="F258" s="51">
        <f t="shared" si="22"/>
        <v>2000</v>
      </c>
      <c r="G258" s="51">
        <f t="shared" si="23"/>
        <v>556.67410000000018</v>
      </c>
      <c r="H258" s="31">
        <f>-Data!H258</f>
        <v>980.94569999999999</v>
      </c>
      <c r="I258" s="36">
        <f>+SUM(F258*INDEX(Inputs!$D$24:$D$35,MATCH($D258,Inputs!$B$24:$B$35,0)),G258*INDEX(Inputs!$E$24:$E$35,MATCH($D258,Inputs!$B$24:$B$35,0)),H258*Inputs!$D$21)</f>
        <v>176.99721160660002</v>
      </c>
      <c r="J258" s="36">
        <f t="shared" si="24"/>
        <v>0</v>
      </c>
      <c r="K258" s="36">
        <f t="shared" si="25"/>
        <v>0</v>
      </c>
      <c r="L258" s="36">
        <f t="shared" si="26"/>
        <v>0</v>
      </c>
      <c r="M258" s="36">
        <f t="shared" si="27"/>
        <v>0</v>
      </c>
      <c r="N258" s="36">
        <f t="shared" si="28"/>
        <v>176.99721160660002</v>
      </c>
    </row>
    <row r="259" spans="2:14" s="46" customFormat="1" x14ac:dyDescent="0.25">
      <c r="B259" s="48" t="s">
        <v>119</v>
      </c>
      <c r="C259" s="8">
        <v>2021</v>
      </c>
      <c r="D259" s="37">
        <v>11</v>
      </c>
      <c r="E259" s="31">
        <f>Data!G259</f>
        <v>2924.9515999999999</v>
      </c>
      <c r="F259" s="51">
        <f t="shared" si="22"/>
        <v>2000</v>
      </c>
      <c r="G259" s="51">
        <f t="shared" si="23"/>
        <v>924.95159999999987</v>
      </c>
      <c r="H259" s="31">
        <f>-Data!H259</f>
        <v>584.4289</v>
      </c>
      <c r="I259" s="36">
        <f>+SUM(F259*INDEX(Inputs!$D$24:$D$35,MATCH($D259,Inputs!$B$24:$B$35,0)),G259*INDEX(Inputs!$E$24:$E$35,MATCH($D259,Inputs!$B$24:$B$35,0)),H259*Inputs!$D$21)</f>
        <v>208.26590420460002</v>
      </c>
      <c r="J259" s="36">
        <f t="shared" si="24"/>
        <v>0</v>
      </c>
      <c r="K259" s="36">
        <f t="shared" si="25"/>
        <v>0</v>
      </c>
      <c r="L259" s="36">
        <f t="shared" si="26"/>
        <v>0</v>
      </c>
      <c r="M259" s="36">
        <f t="shared" si="27"/>
        <v>0</v>
      </c>
      <c r="N259" s="36">
        <f t="shared" si="28"/>
        <v>208.26590420460002</v>
      </c>
    </row>
    <row r="260" spans="2:14" s="46" customFormat="1" x14ac:dyDescent="0.25">
      <c r="B260" s="48" t="s">
        <v>119</v>
      </c>
      <c r="C260" s="8">
        <v>2021</v>
      </c>
      <c r="D260" s="37">
        <v>12</v>
      </c>
      <c r="E260" s="31">
        <f>Data!G260</f>
        <v>3792.0585000000005</v>
      </c>
      <c r="F260" s="51">
        <f t="shared" si="22"/>
        <v>2000</v>
      </c>
      <c r="G260" s="51">
        <f t="shared" si="23"/>
        <v>1792.0585000000005</v>
      </c>
      <c r="H260" s="31">
        <f>-Data!H260</f>
        <v>199.512</v>
      </c>
      <c r="I260" s="36">
        <f>+SUM(F260*INDEX(Inputs!$D$24:$D$35,MATCH($D260,Inputs!$B$24:$B$35,0)),G260*INDEX(Inputs!$E$24:$E$35,MATCH($D260,Inputs!$B$24:$B$35,0)),H260*Inputs!$D$21)</f>
        <v>261.14226874600001</v>
      </c>
      <c r="J260" s="36">
        <f t="shared" si="24"/>
        <v>0</v>
      </c>
      <c r="K260" s="36">
        <f t="shared" si="25"/>
        <v>0</v>
      </c>
      <c r="L260" s="36">
        <f t="shared" si="26"/>
        <v>0</v>
      </c>
      <c r="M260" s="36">
        <f t="shared" si="27"/>
        <v>0</v>
      </c>
      <c r="N260" s="36">
        <f t="shared" si="28"/>
        <v>261.14226874600001</v>
      </c>
    </row>
    <row r="261" spans="2:14" s="46" customFormat="1" x14ac:dyDescent="0.25">
      <c r="B261" s="48" t="s">
        <v>120</v>
      </c>
      <c r="C261" s="8">
        <v>2021</v>
      </c>
      <c r="D261" s="37">
        <v>1</v>
      </c>
      <c r="E261" s="31">
        <f>Data!G261</f>
        <v>15192.415999999999</v>
      </c>
      <c r="F261" s="51">
        <f t="shared" si="22"/>
        <v>2000</v>
      </c>
      <c r="G261" s="51">
        <f t="shared" si="23"/>
        <v>13192.415999999999</v>
      </c>
      <c r="H261" s="31">
        <f>-Data!H261</f>
        <v>0</v>
      </c>
      <c r="I261" s="36">
        <f>+SUM(F261*INDEX(Inputs!$D$24:$D$35,MATCH($D261,Inputs!$B$24:$B$35,0)),G261*INDEX(Inputs!$E$24:$E$35,MATCH($D261,Inputs!$B$24:$B$35,0)),H261*Inputs!$D$21)</f>
        <v>772.53601753600003</v>
      </c>
      <c r="J261" s="36">
        <f t="shared" si="24"/>
        <v>0</v>
      </c>
      <c r="K261" s="36">
        <f t="shared" si="25"/>
        <v>0</v>
      </c>
      <c r="L261" s="36">
        <f t="shared" si="26"/>
        <v>0</v>
      </c>
      <c r="M261" s="36">
        <f t="shared" si="27"/>
        <v>0</v>
      </c>
      <c r="N261" s="36">
        <f t="shared" si="28"/>
        <v>772.53601753600003</v>
      </c>
    </row>
    <row r="262" spans="2:14" s="46" customFormat="1" x14ac:dyDescent="0.25">
      <c r="B262" s="48" t="s">
        <v>120</v>
      </c>
      <c r="C262" s="8">
        <v>2021</v>
      </c>
      <c r="D262" s="37">
        <v>2</v>
      </c>
      <c r="E262" s="31">
        <f>Data!G262</f>
        <v>13034.116</v>
      </c>
      <c r="F262" s="51">
        <f t="shared" si="22"/>
        <v>2000</v>
      </c>
      <c r="G262" s="51">
        <f t="shared" si="23"/>
        <v>11034.116</v>
      </c>
      <c r="H262" s="31">
        <f>-Data!H262</f>
        <v>0</v>
      </c>
      <c r="I262" s="36">
        <f>+SUM(F262*INDEX(Inputs!$D$24:$D$35,MATCH($D262,Inputs!$B$24:$B$35,0)),G262*INDEX(Inputs!$E$24:$E$35,MATCH($D262,Inputs!$B$24:$B$35,0)),H262*Inputs!$D$21)</f>
        <v>677.14779073600005</v>
      </c>
      <c r="J262" s="36">
        <f t="shared" si="24"/>
        <v>0</v>
      </c>
      <c r="K262" s="36">
        <f t="shared" si="25"/>
        <v>0</v>
      </c>
      <c r="L262" s="36">
        <f t="shared" si="26"/>
        <v>0</v>
      </c>
      <c r="M262" s="36">
        <f t="shared" si="27"/>
        <v>0</v>
      </c>
      <c r="N262" s="36">
        <f t="shared" si="28"/>
        <v>677.14779073600005</v>
      </c>
    </row>
    <row r="263" spans="2:14" s="46" customFormat="1" x14ac:dyDescent="0.25">
      <c r="B263" s="48" t="s">
        <v>120</v>
      </c>
      <c r="C263" s="8">
        <v>2021</v>
      </c>
      <c r="D263" s="37">
        <v>3</v>
      </c>
      <c r="E263" s="31">
        <f>Data!G263</f>
        <v>9940.1131000000005</v>
      </c>
      <c r="F263" s="51">
        <f t="shared" si="22"/>
        <v>2000</v>
      </c>
      <c r="G263" s="51">
        <f t="shared" si="23"/>
        <v>7940.1131000000005</v>
      </c>
      <c r="H263" s="31">
        <f>-Data!H263</f>
        <v>25.530999999999999</v>
      </c>
      <c r="I263" s="36">
        <f>+SUM(F263*INDEX(Inputs!$D$24:$D$35,MATCH($D263,Inputs!$B$24:$B$35,0)),G263*INDEX(Inputs!$E$24:$E$35,MATCH($D263,Inputs!$B$24:$B$35,0)),H263*Inputs!$D$21)</f>
        <v>539.43991145760003</v>
      </c>
      <c r="J263" s="36">
        <f t="shared" si="24"/>
        <v>0</v>
      </c>
      <c r="K263" s="36">
        <f t="shared" si="25"/>
        <v>0</v>
      </c>
      <c r="L263" s="36">
        <f t="shared" si="26"/>
        <v>0</v>
      </c>
      <c r="M263" s="36">
        <f t="shared" si="27"/>
        <v>0</v>
      </c>
      <c r="N263" s="36">
        <f t="shared" si="28"/>
        <v>539.43991145760003</v>
      </c>
    </row>
    <row r="264" spans="2:14" s="46" customFormat="1" x14ac:dyDescent="0.25">
      <c r="B264" s="48" t="s">
        <v>120</v>
      </c>
      <c r="C264" s="8">
        <v>2021</v>
      </c>
      <c r="D264" s="37">
        <v>4</v>
      </c>
      <c r="E264" s="31">
        <f>Data!G264</f>
        <v>5565.9416000000001</v>
      </c>
      <c r="F264" s="51">
        <f t="shared" si="22"/>
        <v>2000</v>
      </c>
      <c r="G264" s="51">
        <f t="shared" si="23"/>
        <v>3565.9416000000001</v>
      </c>
      <c r="H264" s="31">
        <f>-Data!H264</f>
        <v>168.5248</v>
      </c>
      <c r="I264" s="36">
        <f>+SUM(F264*INDEX(Inputs!$D$24:$D$35,MATCH($D264,Inputs!$B$24:$B$35,0)),G264*INDEX(Inputs!$E$24:$E$35,MATCH($D264,Inputs!$B$24:$B$35,0)),H264*Inputs!$D$21)</f>
        <v>340.71243226560006</v>
      </c>
      <c r="J264" s="36">
        <f t="shared" si="24"/>
        <v>0</v>
      </c>
      <c r="K264" s="36">
        <f t="shared" si="25"/>
        <v>0</v>
      </c>
      <c r="L264" s="36">
        <f t="shared" si="26"/>
        <v>0</v>
      </c>
      <c r="M264" s="36">
        <f t="shared" si="27"/>
        <v>0</v>
      </c>
      <c r="N264" s="36">
        <f t="shared" si="28"/>
        <v>340.71243226560006</v>
      </c>
    </row>
    <row r="265" spans="2:14" s="46" customFormat="1" x14ac:dyDescent="0.25">
      <c r="B265" s="48" t="s">
        <v>120</v>
      </c>
      <c r="C265" s="8">
        <v>2021</v>
      </c>
      <c r="D265" s="37">
        <v>5</v>
      </c>
      <c r="E265" s="31">
        <f>Data!G265</f>
        <v>4065.6547</v>
      </c>
      <c r="F265" s="51">
        <f t="shared" ref="F265:F328" si="29">+MIN(E265,2000)</f>
        <v>2000</v>
      </c>
      <c r="G265" s="51">
        <f t="shared" si="23"/>
        <v>2065.6547</v>
      </c>
      <c r="H265" s="31">
        <f>-Data!H265</f>
        <v>465.74880000000002</v>
      </c>
      <c r="I265" s="36">
        <f>+SUM(F265*INDEX(Inputs!$D$24:$D$35,MATCH($D265,Inputs!$B$24:$B$35,0)),G265*INDEX(Inputs!$E$24:$E$35,MATCH($D265,Inputs!$B$24:$B$35,0)),H265*Inputs!$D$21)</f>
        <v>263.16771299319998</v>
      </c>
      <c r="J265" s="36">
        <f t="shared" si="24"/>
        <v>0</v>
      </c>
      <c r="K265" s="36">
        <f t="shared" si="25"/>
        <v>0</v>
      </c>
      <c r="L265" s="36">
        <f t="shared" si="26"/>
        <v>0</v>
      </c>
      <c r="M265" s="36">
        <f t="shared" si="27"/>
        <v>0</v>
      </c>
      <c r="N265" s="36">
        <f t="shared" si="28"/>
        <v>263.16771299319998</v>
      </c>
    </row>
    <row r="266" spans="2:14" s="46" customFormat="1" x14ac:dyDescent="0.25">
      <c r="B266" s="48" t="s">
        <v>120</v>
      </c>
      <c r="C266" s="8">
        <v>2021</v>
      </c>
      <c r="D266" s="37">
        <v>6</v>
      </c>
      <c r="E266" s="31">
        <f>Data!G266</f>
        <v>2867.0565000000001</v>
      </c>
      <c r="F266" s="51">
        <f t="shared" si="29"/>
        <v>2000</v>
      </c>
      <c r="G266" s="51">
        <f t="shared" ref="G266:G329" si="30">+E266-F266</f>
        <v>867.05650000000014</v>
      </c>
      <c r="H266" s="31">
        <f>-Data!H266</f>
        <v>866.71500000000003</v>
      </c>
      <c r="I266" s="36">
        <f>+SUM(F266*INDEX(Inputs!$D$24:$D$35,MATCH($D266,Inputs!$B$24:$B$35,0)),G266*INDEX(Inputs!$E$24:$E$35,MATCH($D266,Inputs!$B$24:$B$35,0)),H266*Inputs!$D$21)</f>
        <v>219.969030304</v>
      </c>
      <c r="J266" s="36">
        <f t="shared" ref="J266:J329" si="31">+IF($D266=1,0,K265)</f>
        <v>0</v>
      </c>
      <c r="K266" s="36">
        <f t="shared" ref="K266:K329" si="32">+IF($I266&lt;0,SUM(-$I266,J266),MAX(SUM(-$I266,J266),0))</f>
        <v>0</v>
      </c>
      <c r="L266" s="36">
        <f t="shared" ref="L266:L329" si="33">+IF(D266=1,K277,M265)</f>
        <v>0</v>
      </c>
      <c r="M266" s="36">
        <f t="shared" ref="M266:M329" si="34">+IF($I266&lt;0,SUM(-$I266,L266),MAX(SUM(-$I266,L266),0))</f>
        <v>0</v>
      </c>
      <c r="N266" s="36">
        <f t="shared" ref="N266:N329" si="35">+IF(M266&gt;0,0,I266-L266)</f>
        <v>219.969030304</v>
      </c>
    </row>
    <row r="267" spans="2:14" s="46" customFormat="1" x14ac:dyDescent="0.25">
      <c r="B267" s="48" t="s">
        <v>120</v>
      </c>
      <c r="C267" s="8">
        <v>2021</v>
      </c>
      <c r="D267" s="37">
        <v>7</v>
      </c>
      <c r="E267" s="31">
        <f>Data!G267</f>
        <v>3864.4182999999998</v>
      </c>
      <c r="F267" s="51">
        <f t="shared" si="29"/>
        <v>2000</v>
      </c>
      <c r="G267" s="51">
        <f t="shared" si="30"/>
        <v>1864.4182999999998</v>
      </c>
      <c r="H267" s="31">
        <f>-Data!H267</f>
        <v>469.64069999999998</v>
      </c>
      <c r="I267" s="36">
        <f>+SUM(F267*INDEX(Inputs!$D$24:$D$35,MATCH($D267,Inputs!$B$24:$B$35,0)),G267*INDEX(Inputs!$E$24:$E$35,MATCH($D267,Inputs!$B$24:$B$35,0)),H267*Inputs!$D$21)</f>
        <v>283.56988703580004</v>
      </c>
      <c r="J267" s="36">
        <f t="shared" si="31"/>
        <v>0</v>
      </c>
      <c r="K267" s="36">
        <f t="shared" si="32"/>
        <v>0</v>
      </c>
      <c r="L267" s="36">
        <f t="shared" si="33"/>
        <v>0</v>
      </c>
      <c r="M267" s="36">
        <f t="shared" si="34"/>
        <v>0</v>
      </c>
      <c r="N267" s="36">
        <f t="shared" si="35"/>
        <v>283.56988703580004</v>
      </c>
    </row>
    <row r="268" spans="2:14" s="46" customFormat="1" x14ac:dyDescent="0.25">
      <c r="B268" s="48" t="s">
        <v>120</v>
      </c>
      <c r="C268" s="8">
        <v>2021</v>
      </c>
      <c r="D268" s="37">
        <v>8</v>
      </c>
      <c r="E268" s="31">
        <f>Data!G268</f>
        <v>3960.9034999999999</v>
      </c>
      <c r="F268" s="51">
        <f t="shared" si="29"/>
        <v>2000</v>
      </c>
      <c r="G268" s="51">
        <f t="shared" si="30"/>
        <v>1960.9034999999999</v>
      </c>
      <c r="H268" s="31">
        <f>-Data!H268</f>
        <v>464.5095</v>
      </c>
      <c r="I268" s="36">
        <f>+SUM(F268*INDEX(Inputs!$D$24:$D$35,MATCH($D268,Inputs!$B$24:$B$35,0)),G268*INDEX(Inputs!$E$24:$E$35,MATCH($D268,Inputs!$B$24:$B$35,0)),H268*Inputs!$D$21)</f>
        <v>288.46427071099998</v>
      </c>
      <c r="J268" s="36">
        <f t="shared" si="31"/>
        <v>0</v>
      </c>
      <c r="K268" s="36">
        <f t="shared" si="32"/>
        <v>0</v>
      </c>
      <c r="L268" s="36">
        <f t="shared" si="33"/>
        <v>0</v>
      </c>
      <c r="M268" s="36">
        <f t="shared" si="34"/>
        <v>0</v>
      </c>
      <c r="N268" s="36">
        <f t="shared" si="35"/>
        <v>288.46427071099998</v>
      </c>
    </row>
    <row r="269" spans="2:14" s="46" customFormat="1" x14ac:dyDescent="0.25">
      <c r="B269" s="48" t="s">
        <v>120</v>
      </c>
      <c r="C269" s="8">
        <v>2021</v>
      </c>
      <c r="D269" s="37">
        <v>9</v>
      </c>
      <c r="E269" s="31">
        <f>Data!G269</f>
        <v>3602.6534999999999</v>
      </c>
      <c r="F269" s="51">
        <f t="shared" si="29"/>
        <v>2000</v>
      </c>
      <c r="G269" s="51">
        <f t="shared" si="30"/>
        <v>1602.6534999999999</v>
      </c>
      <c r="H269" s="31">
        <f>-Data!H269</f>
        <v>367.05340000000001</v>
      </c>
      <c r="I269" s="36">
        <f>+SUM(F269*INDEX(Inputs!$D$24:$D$35,MATCH($D269,Inputs!$B$24:$B$35,0)),G269*INDEX(Inputs!$E$24:$E$35,MATCH($D269,Inputs!$B$24:$B$35,0)),H269*Inputs!$D$21)</f>
        <v>246.43658503200004</v>
      </c>
      <c r="J269" s="36">
        <f t="shared" si="31"/>
        <v>0</v>
      </c>
      <c r="K269" s="36">
        <f t="shared" si="32"/>
        <v>0</v>
      </c>
      <c r="L269" s="36">
        <f t="shared" si="33"/>
        <v>0</v>
      </c>
      <c r="M269" s="36">
        <f t="shared" si="34"/>
        <v>0</v>
      </c>
      <c r="N269" s="36">
        <f t="shared" si="35"/>
        <v>246.43658503200004</v>
      </c>
    </row>
    <row r="270" spans="2:14" s="46" customFormat="1" x14ac:dyDescent="0.25">
      <c r="B270" s="48" t="s">
        <v>120</v>
      </c>
      <c r="C270" s="8">
        <v>2021</v>
      </c>
      <c r="D270" s="37">
        <v>10</v>
      </c>
      <c r="E270" s="31">
        <f>Data!G270</f>
        <v>5933.9242999999988</v>
      </c>
      <c r="F270" s="51">
        <f t="shared" si="29"/>
        <v>2000</v>
      </c>
      <c r="G270" s="51">
        <f t="shared" si="30"/>
        <v>3933.9242999999988</v>
      </c>
      <c r="H270" s="31">
        <f>-Data!H270</f>
        <v>109.83929999999999</v>
      </c>
      <c r="I270" s="36">
        <f>+SUM(F270*INDEX(Inputs!$D$24:$D$35,MATCH($D270,Inputs!$B$24:$B$35,0)),G270*INDEX(Inputs!$E$24:$E$35,MATCH($D270,Inputs!$B$24:$B$35,0)),H270*Inputs!$D$21)</f>
        <v>359.19469442979994</v>
      </c>
      <c r="J270" s="36">
        <f t="shared" si="31"/>
        <v>0</v>
      </c>
      <c r="K270" s="36">
        <f t="shared" si="32"/>
        <v>0</v>
      </c>
      <c r="L270" s="36">
        <f t="shared" si="33"/>
        <v>0</v>
      </c>
      <c r="M270" s="36">
        <f t="shared" si="34"/>
        <v>0</v>
      </c>
      <c r="N270" s="36">
        <f t="shared" si="35"/>
        <v>359.19469442979994</v>
      </c>
    </row>
    <row r="271" spans="2:14" s="46" customFormat="1" x14ac:dyDescent="0.25">
      <c r="B271" s="48" t="s">
        <v>120</v>
      </c>
      <c r="C271" s="8">
        <v>2021</v>
      </c>
      <c r="D271" s="37">
        <v>11</v>
      </c>
      <c r="E271" s="31">
        <f>Data!G271</f>
        <v>8068.6526000000003</v>
      </c>
      <c r="F271" s="51">
        <f t="shared" si="29"/>
        <v>2000</v>
      </c>
      <c r="G271" s="51">
        <f t="shared" si="30"/>
        <v>6068.6526000000003</v>
      </c>
      <c r="H271" s="31">
        <f>-Data!H271</f>
        <v>0.57340000000000002</v>
      </c>
      <c r="I271" s="36">
        <f>+SUM(F271*INDEX(Inputs!$D$24:$D$35,MATCH($D271,Inputs!$B$24:$B$35,0)),G271*INDEX(Inputs!$E$24:$E$35,MATCH($D271,Inputs!$B$24:$B$35,0)),H271*Inputs!$D$21)</f>
        <v>457.67249005560006</v>
      </c>
      <c r="J271" s="36">
        <f t="shared" si="31"/>
        <v>0</v>
      </c>
      <c r="K271" s="36">
        <f t="shared" si="32"/>
        <v>0</v>
      </c>
      <c r="L271" s="36">
        <f t="shared" si="33"/>
        <v>0</v>
      </c>
      <c r="M271" s="36">
        <f t="shared" si="34"/>
        <v>0</v>
      </c>
      <c r="N271" s="36">
        <f t="shared" si="35"/>
        <v>457.67249005560006</v>
      </c>
    </row>
    <row r="272" spans="2:14" s="46" customFormat="1" x14ac:dyDescent="0.25">
      <c r="B272" s="48" t="s">
        <v>120</v>
      </c>
      <c r="C272" s="8">
        <v>2021</v>
      </c>
      <c r="D272" s="37">
        <v>12</v>
      </c>
      <c r="E272" s="31">
        <f>Data!G272</f>
        <v>12322.8621</v>
      </c>
      <c r="F272" s="51">
        <f t="shared" si="29"/>
        <v>2000</v>
      </c>
      <c r="G272" s="51">
        <f t="shared" si="30"/>
        <v>10322.8621</v>
      </c>
      <c r="H272" s="31">
        <f>-Data!H272</f>
        <v>0</v>
      </c>
      <c r="I272" s="36">
        <f>+SUM(F272*INDEX(Inputs!$D$24:$D$35,MATCH($D272,Inputs!$B$24:$B$35,0)),G272*INDEX(Inputs!$E$24:$E$35,MATCH($D272,Inputs!$B$24:$B$35,0)),H272*Inputs!$D$21)</f>
        <v>645.71321337159998</v>
      </c>
      <c r="J272" s="36">
        <f t="shared" si="31"/>
        <v>0</v>
      </c>
      <c r="K272" s="36">
        <f t="shared" si="32"/>
        <v>0</v>
      </c>
      <c r="L272" s="36">
        <f t="shared" si="33"/>
        <v>0</v>
      </c>
      <c r="M272" s="36">
        <f t="shared" si="34"/>
        <v>0</v>
      </c>
      <c r="N272" s="36">
        <f t="shared" si="35"/>
        <v>645.71321337159998</v>
      </c>
    </row>
    <row r="273" spans="2:14" s="46" customFormat="1" x14ac:dyDescent="0.25">
      <c r="B273" s="48" t="s">
        <v>121</v>
      </c>
      <c r="C273" s="8">
        <v>2021</v>
      </c>
      <c r="D273" s="37">
        <v>1</v>
      </c>
      <c r="E273" s="31">
        <f>Data!G273</f>
        <v>3083.0495000000001</v>
      </c>
      <c r="F273" s="51">
        <f t="shared" si="29"/>
        <v>2000</v>
      </c>
      <c r="G273" s="51">
        <f t="shared" si="30"/>
        <v>1083.0495000000001</v>
      </c>
      <c r="H273" s="31">
        <f>-Data!H273</f>
        <v>33.230399999999896</v>
      </c>
      <c r="I273" s="36">
        <f>+SUM(F273*INDEX(Inputs!$D$24:$D$35,MATCH($D273,Inputs!$B$24:$B$35,0)),G273*INDEX(Inputs!$E$24:$E$35,MATCH($D273,Inputs!$B$24:$B$35,0)),H273*Inputs!$D$21)</f>
        <v>236.094014278</v>
      </c>
      <c r="J273" s="36">
        <f t="shared" si="31"/>
        <v>0</v>
      </c>
      <c r="K273" s="36">
        <f t="shared" si="32"/>
        <v>0</v>
      </c>
      <c r="L273" s="36">
        <f t="shared" si="33"/>
        <v>0</v>
      </c>
      <c r="M273" s="36">
        <f t="shared" si="34"/>
        <v>0</v>
      </c>
      <c r="N273" s="36">
        <f t="shared" si="35"/>
        <v>236.094014278</v>
      </c>
    </row>
    <row r="274" spans="2:14" s="46" customFormat="1" x14ac:dyDescent="0.25">
      <c r="B274" s="48" t="s">
        <v>121</v>
      </c>
      <c r="C274" s="8">
        <v>2021</v>
      </c>
      <c r="D274" s="37">
        <v>2</v>
      </c>
      <c r="E274" s="31">
        <f>Data!G274</f>
        <v>2743.9512</v>
      </c>
      <c r="F274" s="51">
        <f t="shared" si="29"/>
        <v>2000</v>
      </c>
      <c r="G274" s="51">
        <f t="shared" si="30"/>
        <v>743.95119999999997</v>
      </c>
      <c r="H274" s="31">
        <f>-Data!H274</f>
        <v>36.453600000000002</v>
      </c>
      <c r="I274" s="36">
        <f>+SUM(F274*INDEX(Inputs!$D$24:$D$35,MATCH($D274,Inputs!$B$24:$B$35,0)),G274*INDEX(Inputs!$E$24:$E$35,MATCH($D274,Inputs!$B$24:$B$35,0)),H274*Inputs!$D$21)</f>
        <v>220.98535661920002</v>
      </c>
      <c r="J274" s="36">
        <f t="shared" si="31"/>
        <v>0</v>
      </c>
      <c r="K274" s="36">
        <f t="shared" si="32"/>
        <v>0</v>
      </c>
      <c r="L274" s="36">
        <f t="shared" si="33"/>
        <v>0</v>
      </c>
      <c r="M274" s="36">
        <f t="shared" si="34"/>
        <v>0</v>
      </c>
      <c r="N274" s="36">
        <f t="shared" si="35"/>
        <v>220.98535661920002</v>
      </c>
    </row>
    <row r="275" spans="2:14" s="46" customFormat="1" x14ac:dyDescent="0.25">
      <c r="B275" s="48" t="s">
        <v>121</v>
      </c>
      <c r="C275" s="8">
        <v>2021</v>
      </c>
      <c r="D275" s="37">
        <v>3</v>
      </c>
      <c r="E275" s="31">
        <f>Data!G275</f>
        <v>1832.9932999999999</v>
      </c>
      <c r="F275" s="51">
        <f t="shared" si="29"/>
        <v>1832.9932999999999</v>
      </c>
      <c r="G275" s="51">
        <f t="shared" si="30"/>
        <v>0</v>
      </c>
      <c r="H275" s="31">
        <f>-Data!H275</f>
        <v>227.1711</v>
      </c>
      <c r="I275" s="36">
        <f>+SUM(F275*INDEX(Inputs!$D$24:$D$35,MATCH($D275,Inputs!$B$24:$B$35,0)),G275*INDEX(Inputs!$E$24:$E$35,MATCH($D275,Inputs!$B$24:$B$35,0)),H275*Inputs!$D$21)</f>
        <v>165.0721119376</v>
      </c>
      <c r="J275" s="36">
        <f t="shared" si="31"/>
        <v>0</v>
      </c>
      <c r="K275" s="36">
        <f t="shared" si="32"/>
        <v>0</v>
      </c>
      <c r="L275" s="36">
        <f t="shared" si="33"/>
        <v>0</v>
      </c>
      <c r="M275" s="36">
        <f t="shared" si="34"/>
        <v>0</v>
      </c>
      <c r="N275" s="36">
        <f t="shared" si="35"/>
        <v>165.0721119376</v>
      </c>
    </row>
    <row r="276" spans="2:14" s="46" customFormat="1" x14ac:dyDescent="0.25">
      <c r="B276" s="48" t="s">
        <v>121</v>
      </c>
      <c r="C276" s="8">
        <v>2021</v>
      </c>
      <c r="D276" s="37">
        <v>4</v>
      </c>
      <c r="E276" s="31">
        <f>Data!G276</f>
        <v>1283.0052000000001</v>
      </c>
      <c r="F276" s="51">
        <f t="shared" si="29"/>
        <v>1283.0052000000001</v>
      </c>
      <c r="G276" s="51">
        <f t="shared" si="30"/>
        <v>0</v>
      </c>
      <c r="H276" s="31">
        <f>-Data!H276</f>
        <v>440.86360000000002</v>
      </c>
      <c r="I276" s="36">
        <f>+SUM(F276*INDEX(Inputs!$D$24:$D$35,MATCH($D276,Inputs!$B$24:$B$35,0)),G276*INDEX(Inputs!$E$24:$E$35,MATCH($D276,Inputs!$B$24:$B$35,0)),H276*Inputs!$D$21)</f>
        <v>104.88542594240002</v>
      </c>
      <c r="J276" s="36">
        <f t="shared" si="31"/>
        <v>0</v>
      </c>
      <c r="K276" s="36">
        <f t="shared" si="32"/>
        <v>0</v>
      </c>
      <c r="L276" s="36">
        <f t="shared" si="33"/>
        <v>0</v>
      </c>
      <c r="M276" s="36">
        <f t="shared" si="34"/>
        <v>0</v>
      </c>
      <c r="N276" s="36">
        <f t="shared" si="35"/>
        <v>104.88542594240002</v>
      </c>
    </row>
    <row r="277" spans="2:14" s="46" customFormat="1" x14ac:dyDescent="0.25">
      <c r="B277" s="48" t="s">
        <v>121</v>
      </c>
      <c r="C277" s="8">
        <v>2021</v>
      </c>
      <c r="D277" s="37">
        <v>5</v>
      </c>
      <c r="E277" s="31">
        <f>Data!G277</f>
        <v>1079.3009</v>
      </c>
      <c r="F277" s="51">
        <f t="shared" si="29"/>
        <v>1079.3009</v>
      </c>
      <c r="G277" s="51">
        <f t="shared" si="30"/>
        <v>0</v>
      </c>
      <c r="H277" s="31">
        <f>-Data!H277</f>
        <v>400.00850000000003</v>
      </c>
      <c r="I277" s="36">
        <f>+SUM(F277*INDEX(Inputs!$D$24:$D$35,MATCH($D277,Inputs!$B$24:$B$35,0)),G277*INDEX(Inputs!$E$24:$E$35,MATCH($D277,Inputs!$B$24:$B$35,0)),H277*Inputs!$D$21)</f>
        <v>87.130804482800002</v>
      </c>
      <c r="J277" s="36">
        <f t="shared" si="31"/>
        <v>0</v>
      </c>
      <c r="K277" s="36">
        <f t="shared" si="32"/>
        <v>0</v>
      </c>
      <c r="L277" s="36">
        <f t="shared" si="33"/>
        <v>0</v>
      </c>
      <c r="M277" s="36">
        <f t="shared" si="34"/>
        <v>0</v>
      </c>
      <c r="N277" s="36">
        <f t="shared" si="35"/>
        <v>87.130804482800002</v>
      </c>
    </row>
    <row r="278" spans="2:14" s="46" customFormat="1" x14ac:dyDescent="0.25">
      <c r="B278" s="48" t="s">
        <v>121</v>
      </c>
      <c r="C278" s="8">
        <v>2021</v>
      </c>
      <c r="D278" s="37">
        <v>6</v>
      </c>
      <c r="E278" s="31">
        <f>Data!G278</f>
        <v>1475.4238</v>
      </c>
      <c r="F278" s="51">
        <f t="shared" si="29"/>
        <v>1475.4238</v>
      </c>
      <c r="G278" s="51">
        <f t="shared" si="30"/>
        <v>0</v>
      </c>
      <c r="H278" s="31">
        <f>-Data!H278</f>
        <v>276.34530000000001</v>
      </c>
      <c r="I278" s="36">
        <f>+SUM(F278*INDEX(Inputs!$D$24:$D$35,MATCH($D278,Inputs!$B$24:$B$35,0)),G278*INDEX(Inputs!$E$24:$E$35,MATCH($D278,Inputs!$B$24:$B$35,0)),H278*Inputs!$D$21)</f>
        <v>144.839739157</v>
      </c>
      <c r="J278" s="36">
        <f t="shared" si="31"/>
        <v>0</v>
      </c>
      <c r="K278" s="36">
        <f t="shared" si="32"/>
        <v>0</v>
      </c>
      <c r="L278" s="36">
        <f t="shared" si="33"/>
        <v>0</v>
      </c>
      <c r="M278" s="36">
        <f t="shared" si="34"/>
        <v>0</v>
      </c>
      <c r="N278" s="36">
        <f t="shared" si="35"/>
        <v>144.839739157</v>
      </c>
    </row>
    <row r="279" spans="2:14" s="46" customFormat="1" x14ac:dyDescent="0.25">
      <c r="B279" s="48" t="s">
        <v>121</v>
      </c>
      <c r="C279" s="8">
        <v>2021</v>
      </c>
      <c r="D279" s="37">
        <v>7</v>
      </c>
      <c r="E279" s="31">
        <f>Data!G279</f>
        <v>1926.6571000000001</v>
      </c>
      <c r="F279" s="51">
        <f t="shared" si="29"/>
        <v>1926.6571000000001</v>
      </c>
      <c r="G279" s="51">
        <f t="shared" si="30"/>
        <v>0</v>
      </c>
      <c r="H279" s="31">
        <f>-Data!H279</f>
        <v>84.863799999999998</v>
      </c>
      <c r="I279" s="36">
        <f>+SUM(F279*INDEX(Inputs!$D$24:$D$35,MATCH($D279,Inputs!$B$24:$B$35,0)),G279*INDEX(Inputs!$E$24:$E$35,MATCH($D279,Inputs!$B$24:$B$35,0)),H279*Inputs!$D$21)</f>
        <v>199.57195949699999</v>
      </c>
      <c r="J279" s="36">
        <f t="shared" si="31"/>
        <v>0</v>
      </c>
      <c r="K279" s="36">
        <f t="shared" si="32"/>
        <v>0</v>
      </c>
      <c r="L279" s="36">
        <f t="shared" si="33"/>
        <v>0</v>
      </c>
      <c r="M279" s="36">
        <f t="shared" si="34"/>
        <v>0</v>
      </c>
      <c r="N279" s="36">
        <f t="shared" si="35"/>
        <v>199.57195949699999</v>
      </c>
    </row>
    <row r="280" spans="2:14" s="46" customFormat="1" x14ac:dyDescent="0.25">
      <c r="B280" s="48" t="s">
        <v>121</v>
      </c>
      <c r="C280" s="8">
        <v>2021</v>
      </c>
      <c r="D280" s="37">
        <v>8</v>
      </c>
      <c r="E280" s="31">
        <f>Data!G280</f>
        <v>2310.0089000000003</v>
      </c>
      <c r="F280" s="51">
        <f t="shared" si="29"/>
        <v>2000</v>
      </c>
      <c r="G280" s="51">
        <f t="shared" si="30"/>
        <v>310.00890000000027</v>
      </c>
      <c r="H280" s="31">
        <f>-Data!H280</f>
        <v>122.2736</v>
      </c>
      <c r="I280" s="36">
        <f>+SUM(F280*INDEX(Inputs!$D$24:$D$35,MATCH($D280,Inputs!$B$24:$B$35,0)),G280*INDEX(Inputs!$E$24:$E$35,MATCH($D280,Inputs!$B$24:$B$35,0)),H280*Inputs!$D$21)</f>
        <v>220.9792287564</v>
      </c>
      <c r="J280" s="36">
        <f t="shared" si="31"/>
        <v>0</v>
      </c>
      <c r="K280" s="36">
        <f t="shared" si="32"/>
        <v>0</v>
      </c>
      <c r="L280" s="36">
        <f t="shared" si="33"/>
        <v>0</v>
      </c>
      <c r="M280" s="36">
        <f t="shared" si="34"/>
        <v>0</v>
      </c>
      <c r="N280" s="36">
        <f t="shared" si="35"/>
        <v>220.9792287564</v>
      </c>
    </row>
    <row r="281" spans="2:14" s="46" customFormat="1" x14ac:dyDescent="0.25">
      <c r="B281" s="48" t="s">
        <v>121</v>
      </c>
      <c r="C281" s="8">
        <v>2021</v>
      </c>
      <c r="D281" s="37">
        <v>9</v>
      </c>
      <c r="E281" s="31">
        <f>Data!G281</f>
        <v>2836.4465999999998</v>
      </c>
      <c r="F281" s="51">
        <f t="shared" si="29"/>
        <v>2000</v>
      </c>
      <c r="G281" s="51">
        <f t="shared" si="30"/>
        <v>836.44659999999976</v>
      </c>
      <c r="H281" s="31">
        <f>-Data!H281</f>
        <v>52.242199999999997</v>
      </c>
      <c r="I281" s="36">
        <f>+SUM(F281*INDEX(Inputs!$D$24:$D$35,MATCH($D281,Inputs!$B$24:$B$35,0)),G281*INDEX(Inputs!$E$24:$E$35,MATCH($D281,Inputs!$B$24:$B$35,0)),H281*Inputs!$D$21)</f>
        <v>224.47631635160002</v>
      </c>
      <c r="J281" s="36">
        <f t="shared" si="31"/>
        <v>0</v>
      </c>
      <c r="K281" s="36">
        <f t="shared" si="32"/>
        <v>0</v>
      </c>
      <c r="L281" s="36">
        <f t="shared" si="33"/>
        <v>0</v>
      </c>
      <c r="M281" s="36">
        <f t="shared" si="34"/>
        <v>0</v>
      </c>
      <c r="N281" s="36">
        <f t="shared" si="35"/>
        <v>224.47631635160002</v>
      </c>
    </row>
    <row r="282" spans="2:14" s="46" customFormat="1" x14ac:dyDescent="0.25">
      <c r="B282" s="48" t="s">
        <v>121</v>
      </c>
      <c r="C282" s="8">
        <v>2021</v>
      </c>
      <c r="D282" s="37">
        <v>10</v>
      </c>
      <c r="E282" s="31">
        <f>Data!G282</f>
        <v>1580.0840000000001</v>
      </c>
      <c r="F282" s="51">
        <f t="shared" si="29"/>
        <v>1580.0840000000001</v>
      </c>
      <c r="G282" s="51">
        <f t="shared" si="30"/>
        <v>0</v>
      </c>
      <c r="H282" s="31">
        <f>-Data!H282</f>
        <v>118.6704</v>
      </c>
      <c r="I282" s="36">
        <f>+SUM(F282*INDEX(Inputs!$D$24:$D$35,MATCH($D282,Inputs!$B$24:$B$35,0)),G282*INDEX(Inputs!$E$24:$E$35,MATCH($D282,Inputs!$B$24:$B$35,0)),H282*Inputs!$D$21)</f>
        <v>145.21339050400002</v>
      </c>
      <c r="J282" s="36">
        <f t="shared" si="31"/>
        <v>0</v>
      </c>
      <c r="K282" s="36">
        <f t="shared" si="32"/>
        <v>0</v>
      </c>
      <c r="L282" s="36">
        <f t="shared" si="33"/>
        <v>0</v>
      </c>
      <c r="M282" s="36">
        <f t="shared" si="34"/>
        <v>0</v>
      </c>
      <c r="N282" s="36">
        <f t="shared" si="35"/>
        <v>145.21339050400002</v>
      </c>
    </row>
    <row r="283" spans="2:14" s="46" customFormat="1" x14ac:dyDescent="0.25">
      <c r="B283" s="48" t="s">
        <v>121</v>
      </c>
      <c r="C283" s="8">
        <v>2021</v>
      </c>
      <c r="D283" s="37">
        <v>11</v>
      </c>
      <c r="E283" s="31">
        <f>Data!G283</f>
        <v>1499.7419000000002</v>
      </c>
      <c r="F283" s="51">
        <f t="shared" si="29"/>
        <v>1499.7419000000002</v>
      </c>
      <c r="G283" s="51">
        <f t="shared" si="30"/>
        <v>0</v>
      </c>
      <c r="H283" s="31">
        <f>-Data!H283</f>
        <v>117.5921</v>
      </c>
      <c r="I283" s="36">
        <f>+SUM(F283*INDEX(Inputs!$D$24:$D$35,MATCH($D283,Inputs!$B$24:$B$35,0)),G283*INDEX(Inputs!$E$24:$E$35,MATCH($D283,Inputs!$B$24:$B$35,0)),H283*Inputs!$D$21)</f>
        <v>137.64238978880002</v>
      </c>
      <c r="J283" s="36">
        <f t="shared" si="31"/>
        <v>0</v>
      </c>
      <c r="K283" s="36">
        <f t="shared" si="32"/>
        <v>0</v>
      </c>
      <c r="L283" s="36">
        <f t="shared" si="33"/>
        <v>0</v>
      </c>
      <c r="M283" s="36">
        <f t="shared" si="34"/>
        <v>0</v>
      </c>
      <c r="N283" s="36">
        <f t="shared" si="35"/>
        <v>137.64238978880002</v>
      </c>
    </row>
    <row r="284" spans="2:14" s="46" customFormat="1" x14ac:dyDescent="0.25">
      <c r="B284" s="48" t="s">
        <v>121</v>
      </c>
      <c r="C284" s="8">
        <v>2021</v>
      </c>
      <c r="D284" s="37">
        <v>12</v>
      </c>
      <c r="E284" s="31">
        <f>Data!G284</f>
        <v>1839.5844999999999</v>
      </c>
      <c r="F284" s="51">
        <f t="shared" si="29"/>
        <v>1839.5844999999999</v>
      </c>
      <c r="G284" s="51">
        <f t="shared" si="30"/>
        <v>0</v>
      </c>
      <c r="H284" s="31">
        <f>-Data!H284</f>
        <v>54.455199999999998</v>
      </c>
      <c r="I284" s="36">
        <f>+SUM(F284*INDEX(Inputs!$D$24:$D$35,MATCH($D284,Inputs!$B$24:$B$35,0)),G284*INDEX(Inputs!$E$24:$E$35,MATCH($D284,Inputs!$B$24:$B$35,0)),H284*Inputs!$D$21)</f>
        <v>172.22696358700003</v>
      </c>
      <c r="J284" s="36">
        <f t="shared" si="31"/>
        <v>0</v>
      </c>
      <c r="K284" s="36">
        <f t="shared" si="32"/>
        <v>0</v>
      </c>
      <c r="L284" s="36">
        <f t="shared" si="33"/>
        <v>0</v>
      </c>
      <c r="M284" s="36">
        <f t="shared" si="34"/>
        <v>0</v>
      </c>
      <c r="N284" s="36">
        <f t="shared" si="35"/>
        <v>172.22696358700003</v>
      </c>
    </row>
    <row r="285" spans="2:14" s="46" customFormat="1" x14ac:dyDescent="0.25">
      <c r="B285" s="48" t="s">
        <v>122</v>
      </c>
      <c r="C285" s="8">
        <v>2021</v>
      </c>
      <c r="D285" s="37">
        <v>1</v>
      </c>
      <c r="E285" s="31">
        <f>Data!G285</f>
        <v>8342.4657000000007</v>
      </c>
      <c r="F285" s="51">
        <f t="shared" si="29"/>
        <v>2000</v>
      </c>
      <c r="G285" s="51">
        <f t="shared" si="30"/>
        <v>6342.4657000000007</v>
      </c>
      <c r="H285" s="31">
        <f>-Data!H285</f>
        <v>383.02280000000002</v>
      </c>
      <c r="I285" s="36">
        <f>+SUM(F285*INDEX(Inputs!$D$24:$D$35,MATCH($D285,Inputs!$B$24:$B$35,0)),G285*INDEX(Inputs!$E$24:$E$35,MATCH($D285,Inputs!$B$24:$B$35,0)),H285*Inputs!$D$21)</f>
        <v>455.31352200920008</v>
      </c>
      <c r="J285" s="36">
        <f t="shared" si="31"/>
        <v>0</v>
      </c>
      <c r="K285" s="36">
        <f t="shared" si="32"/>
        <v>0</v>
      </c>
      <c r="L285" s="36">
        <f t="shared" si="33"/>
        <v>0</v>
      </c>
      <c r="M285" s="36">
        <f t="shared" si="34"/>
        <v>0</v>
      </c>
      <c r="N285" s="36">
        <f t="shared" si="35"/>
        <v>455.31352200920008</v>
      </c>
    </row>
    <row r="286" spans="2:14" s="46" customFormat="1" x14ac:dyDescent="0.25">
      <c r="B286" s="48" t="s">
        <v>122</v>
      </c>
      <c r="C286" s="8">
        <v>2021</v>
      </c>
      <c r="D286" s="37">
        <v>2</v>
      </c>
      <c r="E286" s="31">
        <f>Data!G286</f>
        <v>6736.0520999999999</v>
      </c>
      <c r="F286" s="51">
        <f t="shared" si="29"/>
        <v>2000</v>
      </c>
      <c r="G286" s="51">
        <f t="shared" si="30"/>
        <v>4736.0520999999999</v>
      </c>
      <c r="H286" s="31">
        <f>-Data!H286</f>
        <v>626.66200000000003</v>
      </c>
      <c r="I286" s="36">
        <f>+SUM(F286*INDEX(Inputs!$D$24:$D$35,MATCH($D286,Inputs!$B$24:$B$35,0)),G286*INDEX(Inputs!$E$24:$E$35,MATCH($D286,Inputs!$B$24:$B$35,0)),H286*Inputs!$D$21)</f>
        <v>375.10446839159999</v>
      </c>
      <c r="J286" s="36">
        <f t="shared" si="31"/>
        <v>0</v>
      </c>
      <c r="K286" s="36">
        <f t="shared" si="32"/>
        <v>0</v>
      </c>
      <c r="L286" s="36">
        <f t="shared" si="33"/>
        <v>0</v>
      </c>
      <c r="M286" s="36">
        <f t="shared" si="34"/>
        <v>0</v>
      </c>
      <c r="N286" s="36">
        <f t="shared" si="35"/>
        <v>375.10446839159999</v>
      </c>
    </row>
    <row r="287" spans="2:14" s="46" customFormat="1" x14ac:dyDescent="0.25">
      <c r="B287" s="48" t="s">
        <v>122</v>
      </c>
      <c r="C287" s="8">
        <v>2021</v>
      </c>
      <c r="D287" s="37">
        <v>3</v>
      </c>
      <c r="E287" s="31">
        <f>Data!G287</f>
        <v>4491.3982999999998</v>
      </c>
      <c r="F287" s="51">
        <f t="shared" si="29"/>
        <v>2000</v>
      </c>
      <c r="G287" s="51">
        <f t="shared" si="30"/>
        <v>2491.3982999999998</v>
      </c>
      <c r="H287" s="31">
        <f>-Data!H287</f>
        <v>2513.9274999999998</v>
      </c>
      <c r="I287" s="36">
        <f>+SUM(F287*INDEX(Inputs!$D$24:$D$35,MATCH($D287,Inputs!$B$24:$B$35,0)),G287*INDEX(Inputs!$E$24:$E$35,MATCH($D287,Inputs!$B$24:$B$35,0)),H287*Inputs!$D$21)</f>
        <v>204.54224049179999</v>
      </c>
      <c r="J287" s="36">
        <f t="shared" si="31"/>
        <v>0</v>
      </c>
      <c r="K287" s="36">
        <f t="shared" si="32"/>
        <v>0</v>
      </c>
      <c r="L287" s="36">
        <f t="shared" si="33"/>
        <v>0</v>
      </c>
      <c r="M287" s="36">
        <f t="shared" si="34"/>
        <v>0</v>
      </c>
      <c r="N287" s="36">
        <f t="shared" si="35"/>
        <v>204.54224049179999</v>
      </c>
    </row>
    <row r="288" spans="2:14" s="46" customFormat="1" x14ac:dyDescent="0.25">
      <c r="B288" s="48" t="s">
        <v>122</v>
      </c>
      <c r="C288" s="8">
        <v>2021</v>
      </c>
      <c r="D288" s="37">
        <v>4</v>
      </c>
      <c r="E288" s="31">
        <f>Data!G288</f>
        <v>3183.3793000000001</v>
      </c>
      <c r="F288" s="51">
        <f t="shared" si="29"/>
        <v>2000</v>
      </c>
      <c r="G288" s="51">
        <f t="shared" si="30"/>
        <v>1183.3793000000001</v>
      </c>
      <c r="H288" s="31">
        <f>-Data!H288</f>
        <v>3413.0859999999998</v>
      </c>
      <c r="I288" s="36">
        <f>+SUM(F288*INDEX(Inputs!$D$24:$D$35,MATCH($D288,Inputs!$B$24:$B$35,0)),G288*INDEX(Inputs!$E$24:$E$35,MATCH($D288,Inputs!$B$24:$B$35,0)),H288*Inputs!$D$21)</f>
        <v>112.73584988280001</v>
      </c>
      <c r="J288" s="36">
        <f t="shared" si="31"/>
        <v>0</v>
      </c>
      <c r="K288" s="36">
        <f t="shared" si="32"/>
        <v>0</v>
      </c>
      <c r="L288" s="36">
        <f t="shared" si="33"/>
        <v>0</v>
      </c>
      <c r="M288" s="36">
        <f t="shared" si="34"/>
        <v>0</v>
      </c>
      <c r="N288" s="36">
        <f t="shared" si="35"/>
        <v>112.73584988280001</v>
      </c>
    </row>
    <row r="289" spans="2:14" s="46" customFormat="1" x14ac:dyDescent="0.25">
      <c r="B289" s="48" t="s">
        <v>122</v>
      </c>
      <c r="C289" s="8">
        <v>2021</v>
      </c>
      <c r="D289" s="37">
        <v>5</v>
      </c>
      <c r="E289" s="31">
        <f>Data!G289</f>
        <v>2817.8883999999998</v>
      </c>
      <c r="F289" s="51">
        <f t="shared" si="29"/>
        <v>2000</v>
      </c>
      <c r="G289" s="51">
        <f t="shared" si="30"/>
        <v>817.88839999999982</v>
      </c>
      <c r="H289" s="31">
        <f>-Data!H289</f>
        <v>3627.8739</v>
      </c>
      <c r="I289" s="36">
        <f>+SUM(F289*INDEX(Inputs!$D$24:$D$35,MATCH($D289,Inputs!$B$24:$B$35,0)),G289*INDEX(Inputs!$E$24:$E$35,MATCH($D289,Inputs!$B$24:$B$35,0)),H289*Inputs!$D$21)</f>
        <v>88.461483567399995</v>
      </c>
      <c r="J289" s="36">
        <f t="shared" si="31"/>
        <v>0</v>
      </c>
      <c r="K289" s="36">
        <f t="shared" si="32"/>
        <v>0</v>
      </c>
      <c r="L289" s="36">
        <f t="shared" si="33"/>
        <v>0</v>
      </c>
      <c r="M289" s="36">
        <f t="shared" si="34"/>
        <v>0</v>
      </c>
      <c r="N289" s="36">
        <f t="shared" si="35"/>
        <v>88.461483567399995</v>
      </c>
    </row>
    <row r="290" spans="2:14" s="46" customFormat="1" x14ac:dyDescent="0.25">
      <c r="B290" s="48" t="s">
        <v>122</v>
      </c>
      <c r="C290" s="8">
        <v>2021</v>
      </c>
      <c r="D290" s="37">
        <v>6</v>
      </c>
      <c r="E290" s="31">
        <f>Data!G290</f>
        <v>3781.1756</v>
      </c>
      <c r="F290" s="51">
        <f t="shared" si="29"/>
        <v>2000</v>
      </c>
      <c r="G290" s="51">
        <f t="shared" si="30"/>
        <v>1781.1756</v>
      </c>
      <c r="H290" s="31">
        <f>-Data!H290</f>
        <v>3023.0826999999999</v>
      </c>
      <c r="I290" s="36">
        <f>+SUM(F290*INDEX(Inputs!$D$24:$D$35,MATCH($D290,Inputs!$B$24:$B$35,0)),G290*INDEX(Inputs!$E$24:$E$35,MATCH($D290,Inputs!$B$24:$B$35,0)),H290*Inputs!$D$21)</f>
        <v>182.96899364260003</v>
      </c>
      <c r="J290" s="36">
        <f t="shared" si="31"/>
        <v>0</v>
      </c>
      <c r="K290" s="36">
        <f t="shared" si="32"/>
        <v>0</v>
      </c>
      <c r="L290" s="36">
        <f t="shared" si="33"/>
        <v>0</v>
      </c>
      <c r="M290" s="36">
        <f t="shared" si="34"/>
        <v>0</v>
      </c>
      <c r="N290" s="36">
        <f t="shared" si="35"/>
        <v>182.96899364260003</v>
      </c>
    </row>
    <row r="291" spans="2:14" s="46" customFormat="1" x14ac:dyDescent="0.25">
      <c r="B291" s="48" t="s">
        <v>122</v>
      </c>
      <c r="C291" s="8">
        <v>2021</v>
      </c>
      <c r="D291" s="37">
        <v>7</v>
      </c>
      <c r="E291" s="31">
        <f>Data!G291</f>
        <v>4755.45729999999</v>
      </c>
      <c r="F291" s="51">
        <f t="shared" si="29"/>
        <v>2000</v>
      </c>
      <c r="G291" s="51">
        <f t="shared" si="30"/>
        <v>2755.45729999999</v>
      </c>
      <c r="H291" s="31">
        <f>-Data!H291</f>
        <v>1702.8156999999901</v>
      </c>
      <c r="I291" s="36">
        <f>+SUM(F291*INDEX(Inputs!$D$24:$D$35,MATCH($D291,Inputs!$B$24:$B$35,0)),G291*INDEX(Inputs!$E$24:$E$35,MATCH($D291,Inputs!$B$24:$B$35,0)),H291*Inputs!$D$21)</f>
        <v>280.35139620979987</v>
      </c>
      <c r="J291" s="36">
        <f t="shared" si="31"/>
        <v>0</v>
      </c>
      <c r="K291" s="36">
        <f t="shared" si="32"/>
        <v>0</v>
      </c>
      <c r="L291" s="36">
        <f t="shared" si="33"/>
        <v>0</v>
      </c>
      <c r="M291" s="36">
        <f t="shared" si="34"/>
        <v>0</v>
      </c>
      <c r="N291" s="36">
        <f t="shared" si="35"/>
        <v>280.35139620979987</v>
      </c>
    </row>
    <row r="292" spans="2:14" s="46" customFormat="1" x14ac:dyDescent="0.25">
      <c r="B292" s="48" t="s">
        <v>122</v>
      </c>
      <c r="C292" s="8">
        <v>2021</v>
      </c>
      <c r="D292" s="37">
        <v>8</v>
      </c>
      <c r="E292" s="31">
        <f>Data!G292</f>
        <v>4170.3343000000004</v>
      </c>
      <c r="F292" s="51">
        <f t="shared" si="29"/>
        <v>2000</v>
      </c>
      <c r="G292" s="51">
        <f t="shared" si="30"/>
        <v>2170.3343000000004</v>
      </c>
      <c r="H292" s="31">
        <f>-Data!H292</f>
        <v>2306.6561000000002</v>
      </c>
      <c r="I292" s="36">
        <f>+SUM(F292*INDEX(Inputs!$D$24:$D$35,MATCH($D292,Inputs!$B$24:$B$35,0)),G292*INDEX(Inputs!$E$24:$E$35,MATCH($D292,Inputs!$B$24:$B$35,0)),H292*Inputs!$D$21)</f>
        <v>229.01533861780001</v>
      </c>
      <c r="J292" s="36">
        <f t="shared" si="31"/>
        <v>0</v>
      </c>
      <c r="K292" s="36">
        <f t="shared" si="32"/>
        <v>0</v>
      </c>
      <c r="L292" s="36">
        <f t="shared" si="33"/>
        <v>0</v>
      </c>
      <c r="M292" s="36">
        <f t="shared" si="34"/>
        <v>0</v>
      </c>
      <c r="N292" s="36">
        <f t="shared" si="35"/>
        <v>229.01533861780001</v>
      </c>
    </row>
    <row r="293" spans="2:14" s="46" customFormat="1" x14ac:dyDescent="0.25">
      <c r="B293" s="48" t="s">
        <v>122</v>
      </c>
      <c r="C293" s="8">
        <v>2021</v>
      </c>
      <c r="D293" s="37">
        <v>9</v>
      </c>
      <c r="E293" s="31">
        <f>Data!G293</f>
        <v>3675.3368999999998</v>
      </c>
      <c r="F293" s="51">
        <f t="shared" si="29"/>
        <v>2000</v>
      </c>
      <c r="G293" s="51">
        <f t="shared" si="30"/>
        <v>1675.3368999999998</v>
      </c>
      <c r="H293" s="31">
        <f>-Data!H293</f>
        <v>2556.7276999999999</v>
      </c>
      <c r="I293" s="36">
        <f>+SUM(F293*INDEX(Inputs!$D$24:$D$35,MATCH($D293,Inputs!$B$24:$B$35,0)),G293*INDEX(Inputs!$E$24:$E$35,MATCH($D293,Inputs!$B$24:$B$35,0)),H293*Inputs!$D$21)</f>
        <v>166.85731529539999</v>
      </c>
      <c r="J293" s="36">
        <f t="shared" si="31"/>
        <v>0</v>
      </c>
      <c r="K293" s="36">
        <f t="shared" si="32"/>
        <v>0</v>
      </c>
      <c r="L293" s="36">
        <f t="shared" si="33"/>
        <v>0</v>
      </c>
      <c r="M293" s="36">
        <f t="shared" si="34"/>
        <v>0</v>
      </c>
      <c r="N293" s="36">
        <f t="shared" si="35"/>
        <v>166.85731529539999</v>
      </c>
    </row>
    <row r="294" spans="2:14" s="46" customFormat="1" x14ac:dyDescent="0.25">
      <c r="B294" s="48" t="s">
        <v>122</v>
      </c>
      <c r="C294" s="8">
        <v>2021</v>
      </c>
      <c r="D294" s="37">
        <v>10</v>
      </c>
      <c r="E294" s="31">
        <f>Data!G294</f>
        <v>3699.5537999999997</v>
      </c>
      <c r="F294" s="51">
        <f t="shared" si="29"/>
        <v>2000</v>
      </c>
      <c r="G294" s="51">
        <f t="shared" si="30"/>
        <v>1699.5537999999997</v>
      </c>
      <c r="H294" s="31">
        <f>-Data!H294</f>
        <v>1892.9529</v>
      </c>
      <c r="I294" s="36">
        <f>+SUM(F294*INDEX(Inputs!$D$24:$D$35,MATCH($D294,Inputs!$B$24:$B$35,0)),G294*INDEX(Inputs!$E$24:$E$35,MATCH($D294,Inputs!$B$24:$B$35,0)),H294*Inputs!$D$21)</f>
        <v>193.02493059580001</v>
      </c>
      <c r="J294" s="36">
        <f t="shared" si="31"/>
        <v>0</v>
      </c>
      <c r="K294" s="36">
        <f t="shared" si="32"/>
        <v>0</v>
      </c>
      <c r="L294" s="36">
        <f t="shared" si="33"/>
        <v>0</v>
      </c>
      <c r="M294" s="36">
        <f t="shared" si="34"/>
        <v>0</v>
      </c>
      <c r="N294" s="36">
        <f t="shared" si="35"/>
        <v>193.02493059580001</v>
      </c>
    </row>
    <row r="295" spans="2:14" s="46" customFormat="1" x14ac:dyDescent="0.25">
      <c r="B295" s="48" t="s">
        <v>122</v>
      </c>
      <c r="C295" s="8">
        <v>2021</v>
      </c>
      <c r="D295" s="37">
        <v>11</v>
      </c>
      <c r="E295" s="31">
        <f>Data!G295</f>
        <v>4488.6504000000004</v>
      </c>
      <c r="F295" s="51">
        <f t="shared" si="29"/>
        <v>2000</v>
      </c>
      <c r="G295" s="51">
        <f t="shared" si="30"/>
        <v>2488.6504000000004</v>
      </c>
      <c r="H295" s="31">
        <f>-Data!H295</f>
        <v>1063.0655999999999</v>
      </c>
      <c r="I295" s="36">
        <f>+SUM(F295*INDEX(Inputs!$D$24:$D$35,MATCH($D295,Inputs!$B$24:$B$35,0)),G295*INDEX(Inputs!$E$24:$E$35,MATCH($D295,Inputs!$B$24:$B$35,0)),H295*Inputs!$D$21)</f>
        <v>259.27788274240004</v>
      </c>
      <c r="J295" s="36">
        <f t="shared" si="31"/>
        <v>0</v>
      </c>
      <c r="K295" s="36">
        <f t="shared" si="32"/>
        <v>0</v>
      </c>
      <c r="L295" s="36">
        <f t="shared" si="33"/>
        <v>0</v>
      </c>
      <c r="M295" s="36">
        <f t="shared" si="34"/>
        <v>0</v>
      </c>
      <c r="N295" s="36">
        <f t="shared" si="35"/>
        <v>259.27788274240004</v>
      </c>
    </row>
    <row r="296" spans="2:14" s="46" customFormat="1" x14ac:dyDescent="0.25">
      <c r="B296" s="48" t="s">
        <v>122</v>
      </c>
      <c r="C296" s="8">
        <v>2021</v>
      </c>
      <c r="D296" s="37">
        <v>12</v>
      </c>
      <c r="E296" s="31">
        <f>Data!G296</f>
        <v>7369.2805000000008</v>
      </c>
      <c r="F296" s="51">
        <f t="shared" si="29"/>
        <v>2000</v>
      </c>
      <c r="G296" s="51">
        <f t="shared" si="30"/>
        <v>5369.2805000000008</v>
      </c>
      <c r="H296" s="31">
        <f>-Data!H296</f>
        <v>318.58359999999999</v>
      </c>
      <c r="I296" s="36">
        <f>+SUM(F296*INDEX(Inputs!$D$24:$D$35,MATCH($D296,Inputs!$B$24:$B$35,0)),G296*INDEX(Inputs!$E$24:$E$35,MATCH($D296,Inputs!$B$24:$B$35,0)),H296*Inputs!$D$21)</f>
        <v>414.73907506199998</v>
      </c>
      <c r="J296" s="36">
        <f t="shared" si="31"/>
        <v>0</v>
      </c>
      <c r="K296" s="36">
        <f t="shared" si="32"/>
        <v>0</v>
      </c>
      <c r="L296" s="36">
        <f t="shared" si="33"/>
        <v>0</v>
      </c>
      <c r="M296" s="36">
        <f t="shared" si="34"/>
        <v>0</v>
      </c>
      <c r="N296" s="36">
        <f t="shared" si="35"/>
        <v>414.73907506199998</v>
      </c>
    </row>
    <row r="297" spans="2:14" s="46" customFormat="1" x14ac:dyDescent="0.25">
      <c r="B297" s="48" t="s">
        <v>123</v>
      </c>
      <c r="C297" s="8">
        <v>2021</v>
      </c>
      <c r="D297" s="37">
        <v>1</v>
      </c>
      <c r="E297" s="31">
        <f>Data!G297</f>
        <v>1176.5119999999999</v>
      </c>
      <c r="F297" s="51">
        <f t="shared" si="29"/>
        <v>1176.5119999999999</v>
      </c>
      <c r="G297" s="51">
        <f t="shared" si="30"/>
        <v>0</v>
      </c>
      <c r="H297" s="31">
        <f>-Data!H297</f>
        <v>1618.4960000000001</v>
      </c>
      <c r="I297" s="36">
        <f>+SUM(F297*INDEX(Inputs!$D$24:$D$35,MATCH($D297,Inputs!$B$24:$B$35,0)),G297*INDEX(Inputs!$E$24:$E$35,MATCH($D297,Inputs!$B$24:$B$35,0)),H297*Inputs!$D$21)</f>
        <v>50.269766143999988</v>
      </c>
      <c r="J297" s="36">
        <f t="shared" si="31"/>
        <v>0</v>
      </c>
      <c r="K297" s="36">
        <f t="shared" si="32"/>
        <v>0</v>
      </c>
      <c r="L297" s="36">
        <f t="shared" si="33"/>
        <v>675.83653496800002</v>
      </c>
      <c r="M297" s="36">
        <f t="shared" si="34"/>
        <v>625.56676882400006</v>
      </c>
      <c r="N297" s="36">
        <f t="shared" si="35"/>
        <v>0</v>
      </c>
    </row>
    <row r="298" spans="2:14" s="46" customFormat="1" x14ac:dyDescent="0.25">
      <c r="B298" s="48" t="s">
        <v>123</v>
      </c>
      <c r="C298" s="8">
        <v>2021</v>
      </c>
      <c r="D298" s="37">
        <v>2</v>
      </c>
      <c r="E298" s="31">
        <f>Data!G298</f>
        <v>1335.9919999999997</v>
      </c>
      <c r="F298" s="51">
        <f t="shared" si="29"/>
        <v>1335.9919999999997</v>
      </c>
      <c r="G298" s="51">
        <f t="shared" si="30"/>
        <v>0</v>
      </c>
      <c r="H298" s="31">
        <f>-Data!H298</f>
        <v>1329.0239999999999</v>
      </c>
      <c r="I298" s="36">
        <f>+SUM(F298*INDEX(Inputs!$D$24:$D$35,MATCH($D298,Inputs!$B$24:$B$35,0)),G298*INDEX(Inputs!$E$24:$E$35,MATCH($D298,Inputs!$B$24:$B$35,0)),H298*Inputs!$D$21)</f>
        <v>76.324156623999983</v>
      </c>
      <c r="J298" s="36">
        <f t="shared" si="31"/>
        <v>0</v>
      </c>
      <c r="K298" s="36">
        <f t="shared" si="32"/>
        <v>0</v>
      </c>
      <c r="L298" s="36">
        <f t="shared" si="33"/>
        <v>625.56676882400006</v>
      </c>
      <c r="M298" s="36">
        <f t="shared" si="34"/>
        <v>549.24261220000005</v>
      </c>
      <c r="N298" s="36">
        <f t="shared" si="35"/>
        <v>0</v>
      </c>
    </row>
    <row r="299" spans="2:14" s="46" customFormat="1" x14ac:dyDescent="0.25">
      <c r="B299" s="48" t="s">
        <v>123</v>
      </c>
      <c r="C299" s="8">
        <v>2021</v>
      </c>
      <c r="D299" s="37">
        <v>3</v>
      </c>
      <c r="E299" s="31">
        <f>Data!G299</f>
        <v>819.42800000000079</v>
      </c>
      <c r="F299" s="51">
        <f t="shared" si="29"/>
        <v>819.42800000000079</v>
      </c>
      <c r="G299" s="51">
        <f t="shared" si="30"/>
        <v>0</v>
      </c>
      <c r="H299" s="31">
        <f>-Data!H299</f>
        <v>4393.4120000000003</v>
      </c>
      <c r="I299" s="36">
        <f>+SUM(F299*INDEX(Inputs!$D$24:$D$35,MATCH($D299,Inputs!$B$24:$B$35,0)),G299*INDEX(Inputs!$E$24:$E$35,MATCH($D299,Inputs!$B$24:$B$35,0)),H299*Inputs!$D$21)</f>
        <v>-88.480660143999941</v>
      </c>
      <c r="J299" s="36">
        <f t="shared" si="31"/>
        <v>0</v>
      </c>
      <c r="K299" s="36">
        <f t="shared" si="32"/>
        <v>88.480660143999941</v>
      </c>
      <c r="L299" s="36">
        <f t="shared" si="33"/>
        <v>549.24261220000005</v>
      </c>
      <c r="M299" s="36">
        <f t="shared" si="34"/>
        <v>637.72327234399995</v>
      </c>
      <c r="N299" s="36">
        <f t="shared" si="35"/>
        <v>0</v>
      </c>
    </row>
    <row r="300" spans="2:14" s="46" customFormat="1" x14ac:dyDescent="0.25">
      <c r="B300" s="48" t="s">
        <v>123</v>
      </c>
      <c r="C300" s="8">
        <v>2021</v>
      </c>
      <c r="D300" s="37">
        <v>4</v>
      </c>
      <c r="E300" s="31">
        <f>Data!G300</f>
        <v>558.46400000000006</v>
      </c>
      <c r="F300" s="51">
        <f t="shared" si="29"/>
        <v>558.46400000000006</v>
      </c>
      <c r="G300" s="51">
        <f t="shared" si="30"/>
        <v>0</v>
      </c>
      <c r="H300" s="31">
        <f>-Data!H300</f>
        <v>5374.3360000000002</v>
      </c>
      <c r="I300" s="36">
        <f>+SUM(F300*INDEX(Inputs!$D$24:$D$35,MATCH($D300,Inputs!$B$24:$B$35,0)),G300*INDEX(Inputs!$E$24:$E$35,MATCH($D300,Inputs!$B$24:$B$35,0)),H300*Inputs!$D$21)</f>
        <v>-150.29364787200004</v>
      </c>
      <c r="J300" s="36">
        <f t="shared" si="31"/>
        <v>88.480660143999941</v>
      </c>
      <c r="K300" s="36">
        <f t="shared" si="32"/>
        <v>238.77430801599996</v>
      </c>
      <c r="L300" s="36">
        <f t="shared" si="33"/>
        <v>637.72327234399995</v>
      </c>
      <c r="M300" s="36">
        <f t="shared" si="34"/>
        <v>788.01692021600002</v>
      </c>
      <c r="N300" s="36">
        <f t="shared" si="35"/>
        <v>0</v>
      </c>
    </row>
    <row r="301" spans="2:14" s="46" customFormat="1" x14ac:dyDescent="0.25">
      <c r="B301" s="48" t="s">
        <v>123</v>
      </c>
      <c r="C301" s="8">
        <v>2021</v>
      </c>
      <c r="D301" s="37">
        <v>5</v>
      </c>
      <c r="E301" s="31">
        <f>Data!G301</f>
        <v>523.83600000000001</v>
      </c>
      <c r="F301" s="51">
        <f t="shared" si="29"/>
        <v>523.83600000000001</v>
      </c>
      <c r="G301" s="51">
        <f t="shared" si="30"/>
        <v>0</v>
      </c>
      <c r="H301" s="31">
        <f>-Data!H301</f>
        <v>6221.768</v>
      </c>
      <c r="I301" s="36">
        <f>+SUM(F301*INDEX(Inputs!$D$24:$D$35,MATCH($D301,Inputs!$B$24:$B$35,0)),G301*INDEX(Inputs!$E$24:$E$35,MATCH($D301,Inputs!$B$24:$B$35,0)),H301*Inputs!$D$21)</f>
        <v>-185.61577776800004</v>
      </c>
      <c r="J301" s="36">
        <f t="shared" si="31"/>
        <v>238.77430801599996</v>
      </c>
      <c r="K301" s="36">
        <f t="shared" si="32"/>
        <v>424.39008578400001</v>
      </c>
      <c r="L301" s="36">
        <f t="shared" si="33"/>
        <v>788.01692021600002</v>
      </c>
      <c r="M301" s="36">
        <f t="shared" si="34"/>
        <v>973.63269798400006</v>
      </c>
      <c r="N301" s="36">
        <f t="shared" si="35"/>
        <v>0</v>
      </c>
    </row>
    <row r="302" spans="2:14" s="46" customFormat="1" x14ac:dyDescent="0.25">
      <c r="B302" s="48" t="s">
        <v>123</v>
      </c>
      <c r="C302" s="8">
        <v>2021</v>
      </c>
      <c r="D302" s="37">
        <v>6</v>
      </c>
      <c r="E302" s="31">
        <f>Data!G302</f>
        <v>559.74400000000003</v>
      </c>
      <c r="F302" s="51">
        <f t="shared" si="29"/>
        <v>559.74400000000003</v>
      </c>
      <c r="G302" s="51">
        <f t="shared" si="30"/>
        <v>0</v>
      </c>
      <c r="H302" s="31">
        <f>-Data!H302</f>
        <v>6259.9040000000005</v>
      </c>
      <c r="I302" s="36">
        <f>+SUM(F302*INDEX(Inputs!$D$24:$D$35,MATCH($D302,Inputs!$B$24:$B$35,0)),G302*INDEX(Inputs!$E$24:$E$35,MATCH($D302,Inputs!$B$24:$B$35,0)),H302*Inputs!$D$21)</f>
        <v>-177.77391424000007</v>
      </c>
      <c r="J302" s="36">
        <f t="shared" si="31"/>
        <v>424.39008578400001</v>
      </c>
      <c r="K302" s="36">
        <f t="shared" si="32"/>
        <v>602.16400002400007</v>
      </c>
      <c r="L302" s="36">
        <f t="shared" si="33"/>
        <v>973.63269798400006</v>
      </c>
      <c r="M302" s="36">
        <f t="shared" si="34"/>
        <v>1151.4066122240001</v>
      </c>
      <c r="N302" s="36">
        <f t="shared" si="35"/>
        <v>0</v>
      </c>
    </row>
    <row r="303" spans="2:14" s="46" customFormat="1" x14ac:dyDescent="0.25">
      <c r="B303" s="48" t="s">
        <v>123</v>
      </c>
      <c r="C303" s="8">
        <v>2021</v>
      </c>
      <c r="D303" s="37">
        <v>7</v>
      </c>
      <c r="E303" s="31">
        <f>Data!G303</f>
        <v>763.32799999999997</v>
      </c>
      <c r="F303" s="51">
        <f t="shared" si="29"/>
        <v>763.32799999999997</v>
      </c>
      <c r="G303" s="51">
        <f t="shared" si="30"/>
        <v>0</v>
      </c>
      <c r="H303" s="31">
        <f>-Data!H303</f>
        <v>5111.68</v>
      </c>
      <c r="I303" s="36">
        <f>+SUM(F303*INDEX(Inputs!$D$24:$D$35,MATCH($D303,Inputs!$B$24:$B$35,0)),G303*INDEX(Inputs!$E$24:$E$35,MATCH($D303,Inputs!$B$24:$B$35,0)),H303*Inputs!$D$21)</f>
        <v>-112.93234880000003</v>
      </c>
      <c r="J303" s="36">
        <f t="shared" si="31"/>
        <v>602.16400002400007</v>
      </c>
      <c r="K303" s="36">
        <f t="shared" si="32"/>
        <v>715.09634882400007</v>
      </c>
      <c r="L303" s="36">
        <f t="shared" si="33"/>
        <v>1151.4066122240001</v>
      </c>
      <c r="M303" s="36">
        <f t="shared" si="34"/>
        <v>1264.3389610240001</v>
      </c>
      <c r="N303" s="36">
        <f t="shared" si="35"/>
        <v>0</v>
      </c>
    </row>
    <row r="304" spans="2:14" s="46" customFormat="1" x14ac:dyDescent="0.25">
      <c r="B304" s="48" t="s">
        <v>123</v>
      </c>
      <c r="C304" s="8">
        <v>2021</v>
      </c>
      <c r="D304" s="37">
        <v>8</v>
      </c>
      <c r="E304" s="31">
        <f>Data!G304</f>
        <v>921.79200000000003</v>
      </c>
      <c r="F304" s="51">
        <f t="shared" si="29"/>
        <v>921.79200000000003</v>
      </c>
      <c r="G304" s="51">
        <f t="shared" si="30"/>
        <v>0</v>
      </c>
      <c r="H304" s="31">
        <f>-Data!H304</f>
        <v>4643.7759999999998</v>
      </c>
      <c r="I304" s="36">
        <f>+SUM(F304*INDEX(Inputs!$D$24:$D$35,MATCH($D304,Inputs!$B$24:$B$35,0)),G304*INDEX(Inputs!$E$24:$E$35,MATCH($D304,Inputs!$B$24:$B$35,0)),H304*Inputs!$D$21)</f>
        <v>-78.562562560000003</v>
      </c>
      <c r="J304" s="36">
        <f t="shared" si="31"/>
        <v>715.09634882400007</v>
      </c>
      <c r="K304" s="36">
        <f t="shared" si="32"/>
        <v>793.65891138400002</v>
      </c>
      <c r="L304" s="36">
        <f t="shared" si="33"/>
        <v>1264.3389610240001</v>
      </c>
      <c r="M304" s="36">
        <f t="shared" si="34"/>
        <v>1342.9015235840002</v>
      </c>
      <c r="N304" s="36">
        <f t="shared" si="35"/>
        <v>0</v>
      </c>
    </row>
    <row r="305" spans="2:14" s="46" customFormat="1" x14ac:dyDescent="0.25">
      <c r="B305" s="48" t="s">
        <v>123</v>
      </c>
      <c r="C305" s="8">
        <v>2021</v>
      </c>
      <c r="D305" s="37">
        <v>9</v>
      </c>
      <c r="E305" s="31">
        <f>Data!G305</f>
        <v>932.8</v>
      </c>
      <c r="F305" s="51">
        <f t="shared" si="29"/>
        <v>932.8</v>
      </c>
      <c r="G305" s="51">
        <f t="shared" si="30"/>
        <v>0</v>
      </c>
      <c r="H305" s="31">
        <f>-Data!H305</f>
        <v>4138.6639999999998</v>
      </c>
      <c r="I305" s="36">
        <f>+SUM(F305*INDEX(Inputs!$D$24:$D$35,MATCH($D305,Inputs!$B$24:$B$35,0)),G305*INDEX(Inputs!$E$24:$E$35,MATCH($D305,Inputs!$B$24:$B$35,0)),H305*Inputs!$D$21)</f>
        <v>-68.107548239999986</v>
      </c>
      <c r="J305" s="36">
        <f t="shared" si="31"/>
        <v>793.65891138400002</v>
      </c>
      <c r="K305" s="36">
        <f t="shared" si="32"/>
        <v>861.76645962400005</v>
      </c>
      <c r="L305" s="36">
        <f t="shared" si="33"/>
        <v>1342.9015235840002</v>
      </c>
      <c r="M305" s="36">
        <f t="shared" si="34"/>
        <v>1411.0090718240001</v>
      </c>
      <c r="N305" s="36">
        <f t="shared" si="35"/>
        <v>0</v>
      </c>
    </row>
    <row r="306" spans="2:14" s="46" customFormat="1" x14ac:dyDescent="0.25">
      <c r="B306" s="48" t="s">
        <v>123</v>
      </c>
      <c r="C306" s="8">
        <v>2021</v>
      </c>
      <c r="D306" s="37">
        <v>10</v>
      </c>
      <c r="E306" s="31">
        <f>Data!G306</f>
        <v>1064.1439999999998</v>
      </c>
      <c r="F306" s="51">
        <f t="shared" si="29"/>
        <v>1064.1439999999998</v>
      </c>
      <c r="G306" s="51">
        <f t="shared" si="30"/>
        <v>0</v>
      </c>
      <c r="H306" s="31">
        <f>-Data!H306</f>
        <v>2669.944</v>
      </c>
      <c r="I306" s="36">
        <f>+SUM(F306*INDEX(Inputs!$D$24:$D$35,MATCH($D306,Inputs!$B$24:$B$35,0)),G306*INDEX(Inputs!$E$24:$E$35,MATCH($D306,Inputs!$B$24:$B$35,0)),H306*Inputs!$D$21)</f>
        <v>-0.13145179200002133</v>
      </c>
      <c r="J306" s="36">
        <f t="shared" si="31"/>
        <v>861.76645962400005</v>
      </c>
      <c r="K306" s="36">
        <f t="shared" si="32"/>
        <v>861.89791141600006</v>
      </c>
      <c r="L306" s="36">
        <f t="shared" si="33"/>
        <v>1411.0090718240001</v>
      </c>
      <c r="M306" s="36">
        <f t="shared" si="34"/>
        <v>1411.1405236160001</v>
      </c>
      <c r="N306" s="36">
        <f t="shared" si="35"/>
        <v>0</v>
      </c>
    </row>
    <row r="307" spans="2:14" s="46" customFormat="1" x14ac:dyDescent="0.25">
      <c r="B307" s="48" t="s">
        <v>123</v>
      </c>
      <c r="C307" s="8">
        <v>2021</v>
      </c>
      <c r="D307" s="37">
        <v>11</v>
      </c>
      <c r="E307" s="31">
        <f>Data!G307</f>
        <v>1133.8880000000001</v>
      </c>
      <c r="F307" s="51">
        <f t="shared" si="29"/>
        <v>1133.8880000000001</v>
      </c>
      <c r="G307" s="51">
        <f t="shared" si="30"/>
        <v>0</v>
      </c>
      <c r="H307" s="31">
        <f>-Data!H307</f>
        <v>1784.576</v>
      </c>
      <c r="I307" s="36">
        <f>+SUM(F307*INDEX(Inputs!$D$24:$D$35,MATCH($D307,Inputs!$B$24:$B$35,0)),G307*INDEX(Inputs!$E$24:$E$35,MATCH($D307,Inputs!$B$24:$B$35,0)),H307*Inputs!$D$21)</f>
        <v>39.951998336000017</v>
      </c>
      <c r="J307" s="36">
        <f t="shared" si="31"/>
        <v>861.89791141600006</v>
      </c>
      <c r="K307" s="36">
        <f t="shared" si="32"/>
        <v>821.94591308000008</v>
      </c>
      <c r="L307" s="36">
        <f t="shared" si="33"/>
        <v>1411.1405236160001</v>
      </c>
      <c r="M307" s="36">
        <f t="shared" si="34"/>
        <v>1371.18852528</v>
      </c>
      <c r="N307" s="36">
        <f t="shared" si="35"/>
        <v>0</v>
      </c>
    </row>
    <row r="308" spans="2:14" s="46" customFormat="1" x14ac:dyDescent="0.25">
      <c r="B308" s="48" t="s">
        <v>123</v>
      </c>
      <c r="C308" s="8">
        <v>2021</v>
      </c>
      <c r="D308" s="37">
        <v>12</v>
      </c>
      <c r="E308" s="31">
        <f>Data!G308</f>
        <v>1784.4159999999999</v>
      </c>
      <c r="F308" s="51">
        <f t="shared" si="29"/>
        <v>1784.4159999999999</v>
      </c>
      <c r="G308" s="51">
        <f t="shared" si="30"/>
        <v>0</v>
      </c>
      <c r="H308" s="31">
        <f>-Data!H308</f>
        <v>606.976</v>
      </c>
      <c r="I308" s="36">
        <f>+SUM(F308*INDEX(Inputs!$D$24:$D$35,MATCH($D308,Inputs!$B$24:$B$35,0)),G308*INDEX(Inputs!$E$24:$E$35,MATCH($D308,Inputs!$B$24:$B$35,0)),H308*Inputs!$D$21)</f>
        <v>146.109378112</v>
      </c>
      <c r="J308" s="36">
        <f t="shared" si="31"/>
        <v>821.94591308000008</v>
      </c>
      <c r="K308" s="36">
        <f t="shared" si="32"/>
        <v>675.83653496800002</v>
      </c>
      <c r="L308" s="36">
        <f t="shared" si="33"/>
        <v>1371.18852528</v>
      </c>
      <c r="M308" s="36">
        <f t="shared" si="34"/>
        <v>1225.079147168</v>
      </c>
      <c r="N308" s="36">
        <f t="shared" si="35"/>
        <v>0</v>
      </c>
    </row>
    <row r="309" spans="2:14" s="46" customFormat="1" x14ac:dyDescent="0.25">
      <c r="B309" s="48" t="s">
        <v>124</v>
      </c>
      <c r="C309" s="8">
        <v>2021</v>
      </c>
      <c r="D309" s="37">
        <v>1</v>
      </c>
      <c r="E309" s="31">
        <f>Data!G309</f>
        <v>70641.758300000001</v>
      </c>
      <c r="F309" s="51">
        <f t="shared" si="29"/>
        <v>2000</v>
      </c>
      <c r="G309" s="51">
        <f t="shared" si="30"/>
        <v>68641.758300000001</v>
      </c>
      <c r="H309" s="31">
        <f>-Data!H309</f>
        <v>170.73769999999999</v>
      </c>
      <c r="I309" s="36">
        <f>+SUM(F309*INDEX(Inputs!$D$24:$D$35,MATCH($D309,Inputs!$B$24:$B$35,0)),G309*INDEX(Inputs!$E$24:$E$35,MATCH($D309,Inputs!$B$24:$B$35,0)),H309*Inputs!$D$21)</f>
        <v>3216.7195573897998</v>
      </c>
      <c r="J309" s="36">
        <f t="shared" si="31"/>
        <v>0</v>
      </c>
      <c r="K309" s="36">
        <f t="shared" si="32"/>
        <v>0</v>
      </c>
      <c r="L309" s="36">
        <f t="shared" si="33"/>
        <v>0</v>
      </c>
      <c r="M309" s="36">
        <f t="shared" si="34"/>
        <v>0</v>
      </c>
      <c r="N309" s="36">
        <f t="shared" si="35"/>
        <v>3216.7195573897998</v>
      </c>
    </row>
    <row r="310" spans="2:14" s="46" customFormat="1" x14ac:dyDescent="0.25">
      <c r="B310" s="48" t="s">
        <v>124</v>
      </c>
      <c r="C310" s="8">
        <v>2021</v>
      </c>
      <c r="D310" s="37">
        <v>2</v>
      </c>
      <c r="E310" s="31">
        <f>Data!G310</f>
        <v>61892.659800000001</v>
      </c>
      <c r="F310" s="51">
        <f t="shared" si="29"/>
        <v>2000</v>
      </c>
      <c r="G310" s="51">
        <f t="shared" si="30"/>
        <v>59892.659800000001</v>
      </c>
      <c r="H310" s="31">
        <f>-Data!H310</f>
        <v>264.1669</v>
      </c>
      <c r="I310" s="36">
        <f>+SUM(F310*INDEX(Inputs!$D$24:$D$35,MATCH($D310,Inputs!$B$24:$B$35,0)),G310*INDEX(Inputs!$E$24:$E$35,MATCH($D310,Inputs!$B$24:$B$35,0)),H310*Inputs!$D$21)</f>
        <v>2826.5118420317999</v>
      </c>
      <c r="J310" s="36">
        <f t="shared" si="31"/>
        <v>0</v>
      </c>
      <c r="K310" s="36">
        <f t="shared" si="32"/>
        <v>0</v>
      </c>
      <c r="L310" s="36">
        <f t="shared" si="33"/>
        <v>0</v>
      </c>
      <c r="M310" s="36">
        <f t="shared" si="34"/>
        <v>0</v>
      </c>
      <c r="N310" s="36">
        <f t="shared" si="35"/>
        <v>2826.5118420317999</v>
      </c>
    </row>
    <row r="311" spans="2:14" s="46" customFormat="1" x14ac:dyDescent="0.25">
      <c r="B311" s="48" t="s">
        <v>124</v>
      </c>
      <c r="C311" s="8">
        <v>2021</v>
      </c>
      <c r="D311" s="37">
        <v>3</v>
      </c>
      <c r="E311" s="31">
        <f>Data!G311</f>
        <v>78040.635800000004</v>
      </c>
      <c r="F311" s="51">
        <f t="shared" si="29"/>
        <v>2000</v>
      </c>
      <c r="G311" s="51">
        <f t="shared" si="30"/>
        <v>76040.635800000004</v>
      </c>
      <c r="H311" s="31">
        <f>-Data!H311</f>
        <v>833.41240000000005</v>
      </c>
      <c r="I311" s="36">
        <f>+SUM(F311*INDEX(Inputs!$D$24:$D$35,MATCH($D311,Inputs!$B$24:$B$35,0)),G311*INDEX(Inputs!$E$24:$E$35,MATCH($D311,Inputs!$B$24:$B$35,0)),H311*Inputs!$D$21)</f>
        <v>3518.6646169728001</v>
      </c>
      <c r="J311" s="36">
        <f t="shared" si="31"/>
        <v>0</v>
      </c>
      <c r="K311" s="36">
        <f t="shared" si="32"/>
        <v>0</v>
      </c>
      <c r="L311" s="36">
        <f t="shared" si="33"/>
        <v>0</v>
      </c>
      <c r="M311" s="36">
        <f t="shared" si="34"/>
        <v>0</v>
      </c>
      <c r="N311" s="36">
        <f t="shared" si="35"/>
        <v>3518.6646169728001</v>
      </c>
    </row>
    <row r="312" spans="2:14" s="46" customFormat="1" x14ac:dyDescent="0.25">
      <c r="B312" s="48" t="s">
        <v>124</v>
      </c>
      <c r="C312" s="8">
        <v>2021</v>
      </c>
      <c r="D312" s="37">
        <v>4</v>
      </c>
      <c r="E312" s="31">
        <f>Data!G312</f>
        <v>69104.671100000007</v>
      </c>
      <c r="F312" s="51">
        <f t="shared" si="29"/>
        <v>2000</v>
      </c>
      <c r="G312" s="51">
        <f t="shared" si="30"/>
        <v>67104.671100000007</v>
      </c>
      <c r="H312" s="31">
        <f>-Data!H312</f>
        <v>936.50229999999999</v>
      </c>
      <c r="I312" s="36">
        <f>+SUM(F312*INDEX(Inputs!$D$24:$D$35,MATCH($D312,Inputs!$B$24:$B$35,0)),G312*INDEX(Inputs!$E$24:$E$35,MATCH($D312,Inputs!$B$24:$B$35,0)),H312*Inputs!$D$21)</f>
        <v>3119.8328919726</v>
      </c>
      <c r="J312" s="36">
        <f t="shared" si="31"/>
        <v>0</v>
      </c>
      <c r="K312" s="36">
        <f t="shared" si="32"/>
        <v>0</v>
      </c>
      <c r="L312" s="36">
        <f t="shared" si="33"/>
        <v>0</v>
      </c>
      <c r="M312" s="36">
        <f t="shared" si="34"/>
        <v>0</v>
      </c>
      <c r="N312" s="36">
        <f t="shared" si="35"/>
        <v>3119.8328919726</v>
      </c>
    </row>
    <row r="313" spans="2:14" s="46" customFormat="1" x14ac:dyDescent="0.25">
      <c r="B313" s="48" t="s">
        <v>124</v>
      </c>
      <c r="C313" s="8">
        <v>2021</v>
      </c>
      <c r="D313" s="37">
        <v>5</v>
      </c>
      <c r="E313" s="31">
        <f>Data!G313</f>
        <v>70996.234400000001</v>
      </c>
      <c r="F313" s="51">
        <f t="shared" si="29"/>
        <v>2000</v>
      </c>
      <c r="G313" s="51">
        <f t="shared" si="30"/>
        <v>68996.234400000001</v>
      </c>
      <c r="H313" s="31">
        <f>-Data!H313</f>
        <v>1376.9468999999999</v>
      </c>
      <c r="I313" s="36">
        <f>+SUM(F313*INDEX(Inputs!$D$24:$D$35,MATCH($D313,Inputs!$B$24:$B$35,0)),G313*INDEX(Inputs!$E$24:$E$35,MATCH($D313,Inputs!$B$24:$B$35,0)),H313*Inputs!$D$21)</f>
        <v>3186.7792132534</v>
      </c>
      <c r="J313" s="36">
        <f t="shared" si="31"/>
        <v>0</v>
      </c>
      <c r="K313" s="36">
        <f t="shared" si="32"/>
        <v>0</v>
      </c>
      <c r="L313" s="36">
        <f t="shared" si="33"/>
        <v>0</v>
      </c>
      <c r="M313" s="36">
        <f t="shared" si="34"/>
        <v>0</v>
      </c>
      <c r="N313" s="36">
        <f t="shared" si="35"/>
        <v>3186.7792132534</v>
      </c>
    </row>
    <row r="314" spans="2:14" s="46" customFormat="1" x14ac:dyDescent="0.25">
      <c r="B314" s="48" t="s">
        <v>124</v>
      </c>
      <c r="C314" s="8">
        <v>2021</v>
      </c>
      <c r="D314" s="37">
        <v>6</v>
      </c>
      <c r="E314" s="31">
        <f>Data!G314</f>
        <v>75505.915299999993</v>
      </c>
      <c r="F314" s="51">
        <f t="shared" si="29"/>
        <v>2000</v>
      </c>
      <c r="G314" s="51">
        <f t="shared" si="30"/>
        <v>73505.915299999993</v>
      </c>
      <c r="H314" s="31">
        <f>-Data!H314</f>
        <v>1206.3024</v>
      </c>
      <c r="I314" s="36">
        <f>+SUM(F314*INDEX(Inputs!$D$24:$D$35,MATCH($D314,Inputs!$B$24:$B$35,0)),G314*INDEX(Inputs!$E$24:$E$35,MATCH($D314,Inputs!$B$24:$B$35,0)),H314*Inputs!$D$21)</f>
        <v>3745.8038760107997</v>
      </c>
      <c r="J314" s="36">
        <f t="shared" si="31"/>
        <v>0</v>
      </c>
      <c r="K314" s="36">
        <f t="shared" si="32"/>
        <v>0</v>
      </c>
      <c r="L314" s="36">
        <f t="shared" si="33"/>
        <v>0</v>
      </c>
      <c r="M314" s="36">
        <f t="shared" si="34"/>
        <v>0</v>
      </c>
      <c r="N314" s="36">
        <f t="shared" si="35"/>
        <v>3745.8038760107997</v>
      </c>
    </row>
    <row r="315" spans="2:14" s="46" customFormat="1" x14ac:dyDescent="0.25">
      <c r="B315" s="48" t="s">
        <v>124</v>
      </c>
      <c r="C315" s="8">
        <v>2021</v>
      </c>
      <c r="D315" s="37">
        <v>7</v>
      </c>
      <c r="E315" s="31">
        <f>Data!G315</f>
        <v>80332.343200000003</v>
      </c>
      <c r="F315" s="51">
        <f t="shared" si="29"/>
        <v>2000</v>
      </c>
      <c r="G315" s="51">
        <f t="shared" si="30"/>
        <v>78332.343200000003</v>
      </c>
      <c r="H315" s="31">
        <f>-Data!H315</f>
        <v>791.90560000000005</v>
      </c>
      <c r="I315" s="36">
        <f>+SUM(F315*INDEX(Inputs!$D$24:$D$35,MATCH($D315,Inputs!$B$24:$B$35,0)),G315*INDEX(Inputs!$E$24:$E$35,MATCH($D315,Inputs!$B$24:$B$35,0)),H315*Inputs!$D$21)</f>
        <v>3996.5964805952003</v>
      </c>
      <c r="J315" s="36">
        <f t="shared" si="31"/>
        <v>0</v>
      </c>
      <c r="K315" s="36">
        <f t="shared" si="32"/>
        <v>0</v>
      </c>
      <c r="L315" s="36">
        <f t="shared" si="33"/>
        <v>0</v>
      </c>
      <c r="M315" s="36">
        <f t="shared" si="34"/>
        <v>0</v>
      </c>
      <c r="N315" s="36">
        <f t="shared" si="35"/>
        <v>3996.5964805952003</v>
      </c>
    </row>
    <row r="316" spans="2:14" s="46" customFormat="1" x14ac:dyDescent="0.25">
      <c r="B316" s="48" t="s">
        <v>124</v>
      </c>
      <c r="C316" s="8">
        <v>2021</v>
      </c>
      <c r="D316" s="37">
        <v>8</v>
      </c>
      <c r="E316" s="31">
        <f>Data!G316</f>
        <v>79591.043399999995</v>
      </c>
      <c r="F316" s="51">
        <f t="shared" si="29"/>
        <v>2000</v>
      </c>
      <c r="G316" s="51">
        <f t="shared" si="30"/>
        <v>77591.043399999995</v>
      </c>
      <c r="H316" s="31">
        <f>-Data!H316</f>
        <v>761.22919999999999</v>
      </c>
      <c r="I316" s="36">
        <f>+SUM(F316*INDEX(Inputs!$D$24:$D$35,MATCH($D316,Inputs!$B$24:$B$35,0)),G316*INDEX(Inputs!$E$24:$E$35,MATCH($D316,Inputs!$B$24:$B$35,0)),H316*Inputs!$D$21)</f>
        <v>3961.6431942223999</v>
      </c>
      <c r="J316" s="36">
        <f t="shared" si="31"/>
        <v>0</v>
      </c>
      <c r="K316" s="36">
        <f t="shared" si="32"/>
        <v>0</v>
      </c>
      <c r="L316" s="36">
        <f t="shared" si="33"/>
        <v>0</v>
      </c>
      <c r="M316" s="36">
        <f t="shared" si="34"/>
        <v>0</v>
      </c>
      <c r="N316" s="36">
        <f t="shared" si="35"/>
        <v>3961.6431942223999</v>
      </c>
    </row>
    <row r="317" spans="2:14" s="46" customFormat="1" x14ac:dyDescent="0.25">
      <c r="B317" s="48" t="s">
        <v>124</v>
      </c>
      <c r="C317" s="8">
        <v>2021</v>
      </c>
      <c r="D317" s="37">
        <v>9</v>
      </c>
      <c r="E317" s="31">
        <f>Data!G317</f>
        <v>79889.419900000008</v>
      </c>
      <c r="F317" s="51">
        <f t="shared" si="29"/>
        <v>2000</v>
      </c>
      <c r="G317" s="51">
        <f t="shared" si="30"/>
        <v>77889.419900000008</v>
      </c>
      <c r="H317" s="31">
        <f>-Data!H317</f>
        <v>522.79280000000006</v>
      </c>
      <c r="I317" s="36">
        <f>+SUM(F317*INDEX(Inputs!$D$24:$D$35,MATCH($D317,Inputs!$B$24:$B$35,0)),G317*INDEX(Inputs!$E$24:$E$35,MATCH($D317,Inputs!$B$24:$B$35,0)),H317*Inputs!$D$21)</f>
        <v>3612.1180061324003</v>
      </c>
      <c r="J317" s="36">
        <f t="shared" si="31"/>
        <v>0</v>
      </c>
      <c r="K317" s="36">
        <f t="shared" si="32"/>
        <v>0</v>
      </c>
      <c r="L317" s="36">
        <f t="shared" si="33"/>
        <v>0</v>
      </c>
      <c r="M317" s="36">
        <f t="shared" si="34"/>
        <v>0</v>
      </c>
      <c r="N317" s="36">
        <f t="shared" si="35"/>
        <v>3612.1180061324003</v>
      </c>
    </row>
    <row r="318" spans="2:14" s="46" customFormat="1" x14ac:dyDescent="0.25">
      <c r="B318" s="48" t="s">
        <v>124</v>
      </c>
      <c r="C318" s="8">
        <v>2021</v>
      </c>
      <c r="D318" s="37">
        <v>10</v>
      </c>
      <c r="E318" s="31">
        <f>Data!G318</f>
        <v>68653.9715</v>
      </c>
      <c r="F318" s="51">
        <f t="shared" si="29"/>
        <v>2000</v>
      </c>
      <c r="G318" s="51">
        <f t="shared" si="30"/>
        <v>66653.9715</v>
      </c>
      <c r="H318" s="31">
        <f>-Data!H318</f>
        <v>330.74790000000002</v>
      </c>
      <c r="I318" s="36">
        <f>+SUM(F318*INDEX(Inputs!$D$24:$D$35,MATCH($D318,Inputs!$B$24:$B$35,0)),G318*INDEX(Inputs!$E$24:$E$35,MATCH($D318,Inputs!$B$24:$B$35,0)),H318*Inputs!$D$21)</f>
        <v>3122.8173463149997</v>
      </c>
      <c r="J318" s="36">
        <f t="shared" si="31"/>
        <v>0</v>
      </c>
      <c r="K318" s="36">
        <f t="shared" si="32"/>
        <v>0</v>
      </c>
      <c r="L318" s="36">
        <f t="shared" si="33"/>
        <v>0</v>
      </c>
      <c r="M318" s="36">
        <f t="shared" si="34"/>
        <v>0</v>
      </c>
      <c r="N318" s="36">
        <f t="shared" si="35"/>
        <v>3122.8173463149997</v>
      </c>
    </row>
    <row r="319" spans="2:14" s="46" customFormat="1" x14ac:dyDescent="0.25">
      <c r="B319" s="48" t="s">
        <v>124</v>
      </c>
      <c r="C319" s="8">
        <v>2021</v>
      </c>
      <c r="D319" s="37">
        <v>11</v>
      </c>
      <c r="E319" s="31">
        <f>Data!G319</f>
        <v>67006.661099999998</v>
      </c>
      <c r="F319" s="51">
        <f t="shared" si="29"/>
        <v>2000</v>
      </c>
      <c r="G319" s="51">
        <f t="shared" si="30"/>
        <v>65006.661099999998</v>
      </c>
      <c r="H319" s="31">
        <f>-Data!H319</f>
        <v>213.72389999999999</v>
      </c>
      <c r="I319" s="36">
        <f>+SUM(F319*INDEX(Inputs!$D$24:$D$35,MATCH($D319,Inputs!$B$24:$B$35,0)),G319*INDEX(Inputs!$E$24:$E$35,MATCH($D319,Inputs!$B$24:$B$35,0)),H319*Inputs!$D$21)</f>
        <v>3054.4374933166</v>
      </c>
      <c r="J319" s="36">
        <f t="shared" si="31"/>
        <v>0</v>
      </c>
      <c r="K319" s="36">
        <f t="shared" si="32"/>
        <v>0</v>
      </c>
      <c r="L319" s="36">
        <f t="shared" si="33"/>
        <v>0</v>
      </c>
      <c r="M319" s="36">
        <f t="shared" si="34"/>
        <v>0</v>
      </c>
      <c r="N319" s="36">
        <f t="shared" si="35"/>
        <v>3054.4374933166</v>
      </c>
    </row>
    <row r="320" spans="2:14" s="46" customFormat="1" x14ac:dyDescent="0.25">
      <c r="B320" s="48" t="s">
        <v>124</v>
      </c>
      <c r="C320" s="8">
        <v>2021</v>
      </c>
      <c r="D320" s="37">
        <v>12</v>
      </c>
      <c r="E320" s="31">
        <f>Data!G320</f>
        <v>72938.073999999993</v>
      </c>
      <c r="F320" s="51">
        <f t="shared" si="29"/>
        <v>2000</v>
      </c>
      <c r="G320" s="51">
        <f t="shared" si="30"/>
        <v>70938.073999999993</v>
      </c>
      <c r="H320" s="31">
        <f>-Data!H320</f>
        <v>72.113600000000005</v>
      </c>
      <c r="I320" s="36">
        <f>+SUM(F320*INDEX(Inputs!$D$24:$D$35,MATCH($D320,Inputs!$B$24:$B$35,0)),G320*INDEX(Inputs!$E$24:$E$35,MATCH($D320,Inputs!$B$24:$B$35,0)),H320*Inputs!$D$21)</f>
        <v>3321.9365032879996</v>
      </c>
      <c r="J320" s="36">
        <f t="shared" si="31"/>
        <v>0</v>
      </c>
      <c r="K320" s="36">
        <f t="shared" si="32"/>
        <v>0</v>
      </c>
      <c r="L320" s="36">
        <f t="shared" si="33"/>
        <v>0</v>
      </c>
      <c r="M320" s="36">
        <f t="shared" si="34"/>
        <v>0</v>
      </c>
      <c r="N320" s="36">
        <f t="shared" si="35"/>
        <v>3321.9365032879996</v>
      </c>
    </row>
    <row r="321" spans="2:14" s="46" customFormat="1" x14ac:dyDescent="0.25">
      <c r="B321" s="48" t="s">
        <v>125</v>
      </c>
      <c r="C321" s="8">
        <v>2021</v>
      </c>
      <c r="D321" s="37">
        <v>1</v>
      </c>
      <c r="E321" s="31">
        <f>Data!G321</f>
        <v>70141.229000000007</v>
      </c>
      <c r="F321" s="51">
        <f t="shared" si="29"/>
        <v>2000</v>
      </c>
      <c r="G321" s="51">
        <f t="shared" si="30"/>
        <v>68141.229000000007</v>
      </c>
      <c r="H321" s="31">
        <f>-Data!H321</f>
        <v>0.36280000000000001</v>
      </c>
      <c r="I321" s="36">
        <f>+SUM(F321*INDEX(Inputs!$D$24:$D$35,MATCH($D321,Inputs!$B$24:$B$35,0)),G321*INDEX(Inputs!$E$24:$E$35,MATCH($D321,Inputs!$B$24:$B$35,0)),H321*Inputs!$D$21)</f>
        <v>3201.0400394160001</v>
      </c>
      <c r="J321" s="36">
        <f t="shared" si="31"/>
        <v>0</v>
      </c>
      <c r="K321" s="36">
        <f t="shared" si="32"/>
        <v>0</v>
      </c>
      <c r="L321" s="36">
        <f t="shared" si="33"/>
        <v>0</v>
      </c>
      <c r="M321" s="36">
        <f t="shared" si="34"/>
        <v>0</v>
      </c>
      <c r="N321" s="36">
        <f t="shared" si="35"/>
        <v>3201.0400394160001</v>
      </c>
    </row>
    <row r="322" spans="2:14" s="46" customFormat="1" x14ac:dyDescent="0.25">
      <c r="B322" s="48" t="s">
        <v>125</v>
      </c>
      <c r="C322" s="8">
        <v>2021</v>
      </c>
      <c r="D322" s="37">
        <v>2</v>
      </c>
      <c r="E322" s="31">
        <f>Data!G322</f>
        <v>62987.296000000002</v>
      </c>
      <c r="F322" s="51">
        <f t="shared" si="29"/>
        <v>2000</v>
      </c>
      <c r="G322" s="51">
        <f t="shared" si="30"/>
        <v>60987.296000000002</v>
      </c>
      <c r="H322" s="31">
        <f>-Data!H322</f>
        <v>0</v>
      </c>
      <c r="I322" s="36">
        <f>+SUM(F322*INDEX(Inputs!$D$24:$D$35,MATCH($D322,Inputs!$B$24:$B$35,0)),G322*INDEX(Inputs!$E$24:$E$35,MATCH($D322,Inputs!$B$24:$B$35,0)),H322*Inputs!$D$21)</f>
        <v>2884.8785340159998</v>
      </c>
      <c r="J322" s="36">
        <f t="shared" si="31"/>
        <v>0</v>
      </c>
      <c r="K322" s="36">
        <f t="shared" si="32"/>
        <v>0</v>
      </c>
      <c r="L322" s="36">
        <f t="shared" si="33"/>
        <v>0</v>
      </c>
      <c r="M322" s="36">
        <f t="shared" si="34"/>
        <v>0</v>
      </c>
      <c r="N322" s="36">
        <f t="shared" si="35"/>
        <v>2884.8785340159998</v>
      </c>
    </row>
    <row r="323" spans="2:14" s="46" customFormat="1" x14ac:dyDescent="0.25">
      <c r="B323" s="48" t="s">
        <v>125</v>
      </c>
      <c r="C323" s="8">
        <v>2021</v>
      </c>
      <c r="D323" s="37">
        <v>3</v>
      </c>
      <c r="E323" s="31">
        <f>Data!G323</f>
        <v>79323.482899999988</v>
      </c>
      <c r="F323" s="51">
        <f t="shared" si="29"/>
        <v>2000</v>
      </c>
      <c r="G323" s="51">
        <f t="shared" si="30"/>
        <v>77323.482899999988</v>
      </c>
      <c r="H323" s="31">
        <f>-Data!H323</f>
        <v>0</v>
      </c>
      <c r="I323" s="36">
        <f>+SUM(F323*INDEX(Inputs!$D$24:$D$35,MATCH($D323,Inputs!$B$24:$B$35,0)),G323*INDEX(Inputs!$E$24:$E$35,MATCH($D323,Inputs!$B$24:$B$35,0)),H323*Inputs!$D$21)</f>
        <v>3606.8726502483992</v>
      </c>
      <c r="J323" s="36">
        <f t="shared" si="31"/>
        <v>0</v>
      </c>
      <c r="K323" s="36">
        <f t="shared" si="32"/>
        <v>0</v>
      </c>
      <c r="L323" s="36">
        <f t="shared" si="33"/>
        <v>0</v>
      </c>
      <c r="M323" s="36">
        <f t="shared" si="34"/>
        <v>0</v>
      </c>
      <c r="N323" s="36">
        <f t="shared" si="35"/>
        <v>3606.8726502483992</v>
      </c>
    </row>
    <row r="324" spans="2:14" s="46" customFormat="1" x14ac:dyDescent="0.25">
      <c r="B324" s="48" t="s">
        <v>125</v>
      </c>
      <c r="C324" s="8">
        <v>2021</v>
      </c>
      <c r="D324" s="37">
        <v>4</v>
      </c>
      <c r="E324" s="31">
        <f>Data!G324</f>
        <v>73646.088799999998</v>
      </c>
      <c r="F324" s="51">
        <f t="shared" si="29"/>
        <v>2000</v>
      </c>
      <c r="G324" s="51">
        <f t="shared" si="30"/>
        <v>71646.088799999998</v>
      </c>
      <c r="H324" s="31">
        <f>-Data!H324</f>
        <v>0</v>
      </c>
      <c r="I324" s="36">
        <f>+SUM(F324*INDEX(Inputs!$D$24:$D$35,MATCH($D324,Inputs!$B$24:$B$35,0)),G324*INDEX(Inputs!$E$24:$E$35,MATCH($D324,Inputs!$B$24:$B$35,0)),H324*Inputs!$D$21)</f>
        <v>3355.9545406047996</v>
      </c>
      <c r="J324" s="36">
        <f t="shared" si="31"/>
        <v>0</v>
      </c>
      <c r="K324" s="36">
        <f t="shared" si="32"/>
        <v>0</v>
      </c>
      <c r="L324" s="36">
        <f t="shared" si="33"/>
        <v>0</v>
      </c>
      <c r="M324" s="36">
        <f t="shared" si="34"/>
        <v>0</v>
      </c>
      <c r="N324" s="36">
        <f t="shared" si="35"/>
        <v>3355.9545406047996</v>
      </c>
    </row>
    <row r="325" spans="2:14" s="46" customFormat="1" x14ac:dyDescent="0.25">
      <c r="B325" s="48" t="s">
        <v>125</v>
      </c>
      <c r="C325" s="8">
        <v>2021</v>
      </c>
      <c r="D325" s="37">
        <v>5</v>
      </c>
      <c r="E325" s="31">
        <f>Data!G325</f>
        <v>69631.733300000007</v>
      </c>
      <c r="F325" s="51">
        <f t="shared" si="29"/>
        <v>2000</v>
      </c>
      <c r="G325" s="51">
        <f t="shared" si="30"/>
        <v>67631.733300000007</v>
      </c>
      <c r="H325" s="31">
        <f>-Data!H325</f>
        <v>0</v>
      </c>
      <c r="I325" s="36">
        <f>+SUM(F325*INDEX(Inputs!$D$24:$D$35,MATCH($D325,Inputs!$B$24:$B$35,0)),G325*INDEX(Inputs!$E$24:$E$35,MATCH($D325,Inputs!$B$24:$B$35,0)),H325*Inputs!$D$21)</f>
        <v>3178.5360849268</v>
      </c>
      <c r="J325" s="36">
        <f t="shared" si="31"/>
        <v>0</v>
      </c>
      <c r="K325" s="36">
        <f t="shared" si="32"/>
        <v>0</v>
      </c>
      <c r="L325" s="36">
        <f t="shared" si="33"/>
        <v>0</v>
      </c>
      <c r="M325" s="36">
        <f t="shared" si="34"/>
        <v>0</v>
      </c>
      <c r="N325" s="36">
        <f t="shared" si="35"/>
        <v>3178.5360849268</v>
      </c>
    </row>
    <row r="326" spans="2:14" s="46" customFormat="1" x14ac:dyDescent="0.25">
      <c r="B326" s="48" t="s">
        <v>125</v>
      </c>
      <c r="C326" s="8">
        <v>2021</v>
      </c>
      <c r="D326" s="37">
        <v>6</v>
      </c>
      <c r="E326" s="31">
        <f>Data!G326</f>
        <v>71315.392300000007</v>
      </c>
      <c r="F326" s="51">
        <f t="shared" si="29"/>
        <v>2000</v>
      </c>
      <c r="G326" s="51">
        <f t="shared" si="30"/>
        <v>69315.392300000007</v>
      </c>
      <c r="H326" s="31">
        <f>-Data!H326</f>
        <v>0</v>
      </c>
      <c r="I326" s="36">
        <f>+SUM(F326*INDEX(Inputs!$D$24:$D$35,MATCH($D326,Inputs!$B$24:$B$35,0)),G326*INDEX(Inputs!$E$24:$E$35,MATCH($D326,Inputs!$B$24:$B$35,0)),H326*Inputs!$D$21)</f>
        <v>3587.2686512868004</v>
      </c>
      <c r="J326" s="36">
        <f t="shared" si="31"/>
        <v>0</v>
      </c>
      <c r="K326" s="36">
        <f t="shared" si="32"/>
        <v>0</v>
      </c>
      <c r="L326" s="36">
        <f t="shared" si="33"/>
        <v>0</v>
      </c>
      <c r="M326" s="36">
        <f t="shared" si="34"/>
        <v>0</v>
      </c>
      <c r="N326" s="36">
        <f t="shared" si="35"/>
        <v>3587.2686512868004</v>
      </c>
    </row>
    <row r="327" spans="2:14" s="46" customFormat="1" x14ac:dyDescent="0.25">
      <c r="B327" s="48" t="s">
        <v>125</v>
      </c>
      <c r="C327" s="8">
        <v>2021</v>
      </c>
      <c r="D327" s="37">
        <v>7</v>
      </c>
      <c r="E327" s="31">
        <f>Data!G327</f>
        <v>80097.518599999996</v>
      </c>
      <c r="F327" s="51">
        <f t="shared" si="29"/>
        <v>2000</v>
      </c>
      <c r="G327" s="51">
        <f t="shared" si="30"/>
        <v>78097.518599999996</v>
      </c>
      <c r="H327" s="31">
        <f>-Data!H327</f>
        <v>0</v>
      </c>
      <c r="I327" s="36">
        <f>+SUM(F327*INDEX(Inputs!$D$24:$D$35,MATCH($D327,Inputs!$B$24:$B$35,0)),G327*INDEX(Inputs!$E$24:$E$35,MATCH($D327,Inputs!$B$24:$B$35,0)),H327*Inputs!$D$21)</f>
        <v>4015.0987161175999</v>
      </c>
      <c r="J327" s="36">
        <f t="shared" si="31"/>
        <v>0</v>
      </c>
      <c r="K327" s="36">
        <f t="shared" si="32"/>
        <v>0</v>
      </c>
      <c r="L327" s="36">
        <f t="shared" si="33"/>
        <v>0</v>
      </c>
      <c r="M327" s="36">
        <f t="shared" si="34"/>
        <v>0</v>
      </c>
      <c r="N327" s="36">
        <f t="shared" si="35"/>
        <v>4015.0987161175999</v>
      </c>
    </row>
    <row r="328" spans="2:14" s="46" customFormat="1" x14ac:dyDescent="0.25">
      <c r="B328" s="48" t="s">
        <v>125</v>
      </c>
      <c r="C328" s="8">
        <v>2021</v>
      </c>
      <c r="D328" s="37">
        <v>8</v>
      </c>
      <c r="E328" s="31">
        <f>Data!G328</f>
        <v>73152.186300000001</v>
      </c>
      <c r="F328" s="51">
        <f t="shared" si="29"/>
        <v>2000</v>
      </c>
      <c r="G328" s="51">
        <f t="shared" si="30"/>
        <v>71152.186300000001</v>
      </c>
      <c r="H328" s="31">
        <f>-Data!H328</f>
        <v>0</v>
      </c>
      <c r="I328" s="36">
        <f>+SUM(F328*INDEX(Inputs!$D$24:$D$35,MATCH($D328,Inputs!$B$24:$B$35,0)),G328*INDEX(Inputs!$E$24:$E$35,MATCH($D328,Inputs!$B$24:$B$35,0)),H328*Inputs!$D$21)</f>
        <v>3676.7499077908001</v>
      </c>
      <c r="J328" s="36">
        <f t="shared" si="31"/>
        <v>0</v>
      </c>
      <c r="K328" s="36">
        <f t="shared" si="32"/>
        <v>0</v>
      </c>
      <c r="L328" s="36">
        <f t="shared" si="33"/>
        <v>0</v>
      </c>
      <c r="M328" s="36">
        <f t="shared" si="34"/>
        <v>0</v>
      </c>
      <c r="N328" s="36">
        <f t="shared" si="35"/>
        <v>3676.7499077908001</v>
      </c>
    </row>
    <row r="329" spans="2:14" s="46" customFormat="1" x14ac:dyDescent="0.25">
      <c r="B329" s="48" t="s">
        <v>125</v>
      </c>
      <c r="C329" s="8">
        <v>2021</v>
      </c>
      <c r="D329" s="37">
        <v>9</v>
      </c>
      <c r="E329" s="31">
        <f>Data!G329</f>
        <v>72715.030400000003</v>
      </c>
      <c r="F329" s="51">
        <f t="shared" ref="F329:F392" si="36">+MIN(E329,2000)</f>
        <v>2000</v>
      </c>
      <c r="G329" s="51">
        <f t="shared" si="30"/>
        <v>70715.030400000003</v>
      </c>
      <c r="H329" s="31">
        <f>-Data!H329</f>
        <v>0</v>
      </c>
      <c r="I329" s="36">
        <f>+SUM(F329*INDEX(Inputs!$D$24:$D$35,MATCH($D329,Inputs!$B$24:$B$35,0)),G329*INDEX(Inputs!$E$24:$E$35,MATCH($D329,Inputs!$B$24:$B$35,0)),H329*Inputs!$D$21)</f>
        <v>3314.8054835583998</v>
      </c>
      <c r="J329" s="36">
        <f t="shared" si="31"/>
        <v>0</v>
      </c>
      <c r="K329" s="36">
        <f t="shared" si="32"/>
        <v>0</v>
      </c>
      <c r="L329" s="36">
        <f t="shared" si="33"/>
        <v>0</v>
      </c>
      <c r="M329" s="36">
        <f t="shared" si="34"/>
        <v>0</v>
      </c>
      <c r="N329" s="36">
        <f t="shared" si="35"/>
        <v>3314.8054835583998</v>
      </c>
    </row>
    <row r="330" spans="2:14" s="46" customFormat="1" x14ac:dyDescent="0.25">
      <c r="B330" s="48" t="s">
        <v>125</v>
      </c>
      <c r="C330" s="8">
        <v>2021</v>
      </c>
      <c r="D330" s="37">
        <v>10</v>
      </c>
      <c r="E330" s="31">
        <f>Data!G330</f>
        <v>65097.795999999995</v>
      </c>
      <c r="F330" s="51">
        <f t="shared" si="36"/>
        <v>2000</v>
      </c>
      <c r="G330" s="51">
        <f t="shared" ref="G330:G393" si="37">+E330-F330</f>
        <v>63097.795999999995</v>
      </c>
      <c r="H330" s="31">
        <f>-Data!H330</f>
        <v>0</v>
      </c>
      <c r="I330" s="36">
        <f>+SUM(F330*INDEX(Inputs!$D$24:$D$35,MATCH($D330,Inputs!$B$24:$B$35,0)),G330*INDEX(Inputs!$E$24:$E$35,MATCH($D330,Inputs!$B$24:$B$35,0)),H330*Inputs!$D$21)</f>
        <v>2978.1541920159998</v>
      </c>
      <c r="J330" s="36">
        <f t="shared" ref="J330:J393" si="38">+IF($D330=1,0,K329)</f>
        <v>0</v>
      </c>
      <c r="K330" s="36">
        <f t="shared" ref="K330:K393" si="39">+IF($I330&lt;0,SUM(-$I330,J330),MAX(SUM(-$I330,J330),0))</f>
        <v>0</v>
      </c>
      <c r="L330" s="36">
        <f t="shared" ref="L330:L393" si="40">+IF(D330=1,K341,M329)</f>
        <v>0</v>
      </c>
      <c r="M330" s="36">
        <f t="shared" ref="M330:M393" si="41">+IF($I330&lt;0,SUM(-$I330,L330),MAX(SUM(-$I330,L330),0))</f>
        <v>0</v>
      </c>
      <c r="N330" s="36">
        <f t="shared" ref="N330:N393" si="42">+IF(M330&gt;0,0,I330-L330)</f>
        <v>2978.1541920159998</v>
      </c>
    </row>
    <row r="331" spans="2:14" s="46" customFormat="1" x14ac:dyDescent="0.25">
      <c r="B331" s="48" t="s">
        <v>125</v>
      </c>
      <c r="C331" s="8">
        <v>2021</v>
      </c>
      <c r="D331" s="37">
        <v>11</v>
      </c>
      <c r="E331" s="31">
        <f>Data!G331</f>
        <v>59026.711500000005</v>
      </c>
      <c r="F331" s="51">
        <f t="shared" si="36"/>
        <v>2000</v>
      </c>
      <c r="G331" s="51">
        <f t="shared" si="37"/>
        <v>57026.711500000005</v>
      </c>
      <c r="H331" s="31">
        <f>-Data!H331</f>
        <v>135.8056</v>
      </c>
      <c r="I331" s="36">
        <f>+SUM(F331*INDEX(Inputs!$D$24:$D$35,MATCH($D331,Inputs!$B$24:$B$35,0)),G331*INDEX(Inputs!$E$24:$E$35,MATCH($D331,Inputs!$B$24:$B$35,0)),H331*Inputs!$D$21)</f>
        <v>2704.7017317179998</v>
      </c>
      <c r="J331" s="36">
        <f t="shared" si="38"/>
        <v>0</v>
      </c>
      <c r="K331" s="36">
        <f t="shared" si="39"/>
        <v>0</v>
      </c>
      <c r="L331" s="36">
        <f t="shared" si="40"/>
        <v>0</v>
      </c>
      <c r="M331" s="36">
        <f t="shared" si="41"/>
        <v>0</v>
      </c>
      <c r="N331" s="36">
        <f t="shared" si="42"/>
        <v>2704.7017317179998</v>
      </c>
    </row>
    <row r="332" spans="2:14" s="46" customFormat="1" x14ac:dyDescent="0.25">
      <c r="B332" s="48" t="s">
        <v>125</v>
      </c>
      <c r="C332" s="8">
        <v>2021</v>
      </c>
      <c r="D332" s="37">
        <v>12</v>
      </c>
      <c r="E332" s="31">
        <f>Data!G332</f>
        <v>61760.5936</v>
      </c>
      <c r="F332" s="51">
        <f t="shared" si="36"/>
        <v>2000</v>
      </c>
      <c r="G332" s="51">
        <f t="shared" si="37"/>
        <v>59760.5936</v>
      </c>
      <c r="H332" s="31">
        <f>-Data!H332</f>
        <v>0</v>
      </c>
      <c r="I332" s="36">
        <f>+SUM(F332*INDEX(Inputs!$D$24:$D$35,MATCH($D332,Inputs!$B$24:$B$35,0)),G332*INDEX(Inputs!$E$24:$E$35,MATCH($D332,Inputs!$B$24:$B$35,0)),H332*Inputs!$D$21)</f>
        <v>2830.6631947455999</v>
      </c>
      <c r="J332" s="36">
        <f t="shared" si="38"/>
        <v>0</v>
      </c>
      <c r="K332" s="36">
        <f t="shared" si="39"/>
        <v>0</v>
      </c>
      <c r="L332" s="36">
        <f t="shared" si="40"/>
        <v>0</v>
      </c>
      <c r="M332" s="36">
        <f t="shared" si="41"/>
        <v>0</v>
      </c>
      <c r="N332" s="36">
        <f t="shared" si="42"/>
        <v>2830.6631947455999</v>
      </c>
    </row>
    <row r="333" spans="2:14" s="46" customFormat="1" x14ac:dyDescent="0.25">
      <c r="B333" s="48" t="s">
        <v>126</v>
      </c>
      <c r="C333" s="8">
        <v>2021</v>
      </c>
      <c r="D333" s="37">
        <v>1</v>
      </c>
      <c r="E333" s="31">
        <f>Data!G333</f>
        <v>5472.6970000000001</v>
      </c>
      <c r="F333" s="51">
        <f t="shared" si="36"/>
        <v>2000</v>
      </c>
      <c r="G333" s="51">
        <f t="shared" si="37"/>
        <v>3472.6970000000001</v>
      </c>
      <c r="H333" s="31">
        <f>-Data!H333</f>
        <v>64.336699999999993</v>
      </c>
      <c r="I333" s="36">
        <f>+SUM(F333*INDEX(Inputs!$D$24:$D$35,MATCH($D333,Inputs!$B$24:$B$35,0)),G333*INDEX(Inputs!$E$24:$E$35,MATCH($D333,Inputs!$B$24:$B$35,0)),H333*Inputs!$D$21)</f>
        <v>340.53074598499995</v>
      </c>
      <c r="J333" s="36">
        <f t="shared" si="38"/>
        <v>0</v>
      </c>
      <c r="K333" s="36">
        <f t="shared" si="39"/>
        <v>0</v>
      </c>
      <c r="L333" s="36">
        <f t="shared" si="40"/>
        <v>0</v>
      </c>
      <c r="M333" s="36">
        <f t="shared" si="41"/>
        <v>0</v>
      </c>
      <c r="N333" s="36">
        <f t="shared" si="42"/>
        <v>340.53074598499995</v>
      </c>
    </row>
    <row r="334" spans="2:14" s="46" customFormat="1" x14ac:dyDescent="0.25">
      <c r="B334" s="48" t="s">
        <v>126</v>
      </c>
      <c r="C334" s="8">
        <v>2021</v>
      </c>
      <c r="D334" s="37">
        <v>2</v>
      </c>
      <c r="E334" s="31">
        <f>Data!G334</f>
        <v>4519.5383000000002</v>
      </c>
      <c r="F334" s="51">
        <f t="shared" si="36"/>
        <v>2000</v>
      </c>
      <c r="G334" s="51">
        <f t="shared" si="37"/>
        <v>2519.5383000000002</v>
      </c>
      <c r="H334" s="31">
        <f>-Data!H334</f>
        <v>276.0806</v>
      </c>
      <c r="I334" s="36">
        <f>+SUM(F334*INDEX(Inputs!$D$24:$D$35,MATCH($D334,Inputs!$B$24:$B$35,0)),G334*INDEX(Inputs!$E$24:$E$35,MATCH($D334,Inputs!$B$24:$B$35,0)),H334*Inputs!$D$21)</f>
        <v>290.39890722079997</v>
      </c>
      <c r="J334" s="36">
        <f t="shared" si="38"/>
        <v>0</v>
      </c>
      <c r="K334" s="36">
        <f t="shared" si="39"/>
        <v>0</v>
      </c>
      <c r="L334" s="36">
        <f t="shared" si="40"/>
        <v>0</v>
      </c>
      <c r="M334" s="36">
        <f t="shared" si="41"/>
        <v>0</v>
      </c>
      <c r="N334" s="36">
        <f t="shared" si="42"/>
        <v>290.39890722079997</v>
      </c>
    </row>
    <row r="335" spans="2:14" s="46" customFormat="1" x14ac:dyDescent="0.25">
      <c r="B335" s="48" t="s">
        <v>126</v>
      </c>
      <c r="C335" s="8">
        <v>2021</v>
      </c>
      <c r="D335" s="37">
        <v>3</v>
      </c>
      <c r="E335" s="31">
        <f>Data!G335</f>
        <v>1988.8931000000002</v>
      </c>
      <c r="F335" s="51">
        <f t="shared" si="36"/>
        <v>1988.8931000000002</v>
      </c>
      <c r="G335" s="51">
        <f t="shared" si="37"/>
        <v>0</v>
      </c>
      <c r="H335" s="31">
        <f>-Data!H335</f>
        <v>1582.1985</v>
      </c>
      <c r="I335" s="36">
        <f>+SUM(F335*INDEX(Inputs!$D$24:$D$35,MATCH($D335,Inputs!$B$24:$B$35,0)),G335*INDEX(Inputs!$E$24:$E$35,MATCH($D335,Inputs!$B$24:$B$35,0)),H335*Inputs!$D$21)</f>
        <v>128.60878479520005</v>
      </c>
      <c r="J335" s="36">
        <f t="shared" si="38"/>
        <v>0</v>
      </c>
      <c r="K335" s="36">
        <f t="shared" si="39"/>
        <v>0</v>
      </c>
      <c r="L335" s="36">
        <f t="shared" si="40"/>
        <v>0</v>
      </c>
      <c r="M335" s="36">
        <f t="shared" si="41"/>
        <v>0</v>
      </c>
      <c r="N335" s="36">
        <f t="shared" si="42"/>
        <v>128.60878479520005</v>
      </c>
    </row>
    <row r="336" spans="2:14" s="46" customFormat="1" x14ac:dyDescent="0.25">
      <c r="B336" s="48" t="s">
        <v>126</v>
      </c>
      <c r="C336" s="8">
        <v>2021</v>
      </c>
      <c r="D336" s="37">
        <v>4</v>
      </c>
      <c r="E336" s="31">
        <f>Data!G336</f>
        <v>1662.3280999999999</v>
      </c>
      <c r="F336" s="51">
        <f t="shared" si="36"/>
        <v>1662.3280999999999</v>
      </c>
      <c r="G336" s="51">
        <f t="shared" si="37"/>
        <v>0</v>
      </c>
      <c r="H336" s="31">
        <f>-Data!H336</f>
        <v>1994.9545000000001</v>
      </c>
      <c r="I336" s="36">
        <f>+SUM(F336*INDEX(Inputs!$D$24:$D$35,MATCH($D336,Inputs!$B$24:$B$35,0)),G336*INDEX(Inputs!$E$24:$E$35,MATCH($D336,Inputs!$B$24:$B$35,0)),H336*Inputs!$D$21)</f>
        <v>82.063059205199991</v>
      </c>
      <c r="J336" s="36">
        <f t="shared" si="38"/>
        <v>0</v>
      </c>
      <c r="K336" s="36">
        <f t="shared" si="39"/>
        <v>0</v>
      </c>
      <c r="L336" s="36">
        <f t="shared" si="40"/>
        <v>0</v>
      </c>
      <c r="M336" s="36">
        <f t="shared" si="41"/>
        <v>0</v>
      </c>
      <c r="N336" s="36">
        <f t="shared" si="42"/>
        <v>82.063059205199991</v>
      </c>
    </row>
    <row r="337" spans="2:14" s="46" customFormat="1" x14ac:dyDescent="0.25">
      <c r="B337" s="48" t="s">
        <v>126</v>
      </c>
      <c r="C337" s="8">
        <v>2021</v>
      </c>
      <c r="D337" s="37">
        <v>5</v>
      </c>
      <c r="E337" s="31">
        <f>Data!G337</f>
        <v>2223.8830999999996</v>
      </c>
      <c r="F337" s="51">
        <f t="shared" si="36"/>
        <v>2000</v>
      </c>
      <c r="G337" s="51">
        <f t="shared" si="37"/>
        <v>223.88309999999956</v>
      </c>
      <c r="H337" s="31">
        <f>-Data!H337</f>
        <v>1997.4704999999999</v>
      </c>
      <c r="I337" s="36">
        <f>+SUM(F337*INDEX(Inputs!$D$24:$D$35,MATCH($D337,Inputs!$B$24:$B$35,0)),G337*INDEX(Inputs!$E$24:$E$35,MATCH($D337,Inputs!$B$24:$B$35,0)),H337*Inputs!$D$21)</f>
        <v>123.85437788259998</v>
      </c>
      <c r="J337" s="36">
        <f t="shared" si="38"/>
        <v>0</v>
      </c>
      <c r="K337" s="36">
        <f t="shared" si="39"/>
        <v>0</v>
      </c>
      <c r="L337" s="36">
        <f t="shared" si="40"/>
        <v>0</v>
      </c>
      <c r="M337" s="36">
        <f t="shared" si="41"/>
        <v>0</v>
      </c>
      <c r="N337" s="36">
        <f t="shared" si="42"/>
        <v>123.85437788259998</v>
      </c>
    </row>
    <row r="338" spans="2:14" s="46" customFormat="1" x14ac:dyDescent="0.25">
      <c r="B338" s="48" t="s">
        <v>126</v>
      </c>
      <c r="C338" s="8">
        <v>2021</v>
      </c>
      <c r="D338" s="37">
        <v>6</v>
      </c>
      <c r="E338" s="31">
        <f>Data!G338</f>
        <v>1985.4951999999998</v>
      </c>
      <c r="F338" s="51">
        <f t="shared" si="36"/>
        <v>1985.4951999999998</v>
      </c>
      <c r="G338" s="51">
        <f t="shared" si="37"/>
        <v>0</v>
      </c>
      <c r="H338" s="31">
        <f>-Data!H338</f>
        <v>2119.7860999999998</v>
      </c>
      <c r="I338" s="36">
        <f>+SUM(F338*INDEX(Inputs!$D$24:$D$35,MATCH($D338,Inputs!$B$24:$B$35,0)),G338*INDEX(Inputs!$E$24:$E$35,MATCH($D338,Inputs!$B$24:$B$35,0)),H338*Inputs!$D$21)</f>
        <v>128.82425735899997</v>
      </c>
      <c r="J338" s="36">
        <f t="shared" si="38"/>
        <v>0</v>
      </c>
      <c r="K338" s="36">
        <f t="shared" si="39"/>
        <v>0</v>
      </c>
      <c r="L338" s="36">
        <f t="shared" si="40"/>
        <v>0</v>
      </c>
      <c r="M338" s="36">
        <f t="shared" si="41"/>
        <v>0</v>
      </c>
      <c r="N338" s="36">
        <f t="shared" si="42"/>
        <v>128.82425735899997</v>
      </c>
    </row>
    <row r="339" spans="2:14" s="46" customFormat="1" x14ac:dyDescent="0.25">
      <c r="B339" s="48" t="s">
        <v>126</v>
      </c>
      <c r="C339" s="8">
        <v>2021</v>
      </c>
      <c r="D339" s="37">
        <v>7</v>
      </c>
      <c r="E339" s="31">
        <f>Data!G339</f>
        <v>2829.4011999999998</v>
      </c>
      <c r="F339" s="51">
        <f t="shared" si="36"/>
        <v>2000</v>
      </c>
      <c r="G339" s="51">
        <f t="shared" si="37"/>
        <v>829.40119999999979</v>
      </c>
      <c r="H339" s="31">
        <f>-Data!H339</f>
        <v>1060.4992</v>
      </c>
      <c r="I339" s="36">
        <f>+SUM(F339*INDEX(Inputs!$D$24:$D$35,MATCH($D339,Inputs!$B$24:$B$35,0)),G339*INDEX(Inputs!$E$24:$E$35,MATCH($D339,Inputs!$B$24:$B$35,0)),H339*Inputs!$D$21)</f>
        <v>210.80763410719999</v>
      </c>
      <c r="J339" s="36">
        <f t="shared" si="38"/>
        <v>0</v>
      </c>
      <c r="K339" s="36">
        <f t="shared" si="39"/>
        <v>0</v>
      </c>
      <c r="L339" s="36">
        <f t="shared" si="40"/>
        <v>0</v>
      </c>
      <c r="M339" s="36">
        <f t="shared" si="41"/>
        <v>0</v>
      </c>
      <c r="N339" s="36">
        <f t="shared" si="42"/>
        <v>210.80763410719999</v>
      </c>
    </row>
    <row r="340" spans="2:14" s="46" customFormat="1" x14ac:dyDescent="0.25">
      <c r="B340" s="48" t="s">
        <v>126</v>
      </c>
      <c r="C340" s="8">
        <v>2021</v>
      </c>
      <c r="D340" s="37">
        <v>8</v>
      </c>
      <c r="E340" s="31">
        <f>Data!G340</f>
        <v>3359.0284000000001</v>
      </c>
      <c r="F340" s="51">
        <f t="shared" si="36"/>
        <v>2000</v>
      </c>
      <c r="G340" s="51">
        <f t="shared" si="37"/>
        <v>1359.0284000000001</v>
      </c>
      <c r="H340" s="31">
        <f>-Data!H340</f>
        <v>1114.5418</v>
      </c>
      <c r="I340" s="36">
        <f>+SUM(F340*INDEX(Inputs!$D$24:$D$35,MATCH($D340,Inputs!$B$24:$B$35,0)),G340*INDEX(Inputs!$E$24:$E$35,MATCH($D340,Inputs!$B$24:$B$35,0)),H340*Inputs!$D$21)</f>
        <v>234.56560207640001</v>
      </c>
      <c r="J340" s="36">
        <f t="shared" si="38"/>
        <v>0</v>
      </c>
      <c r="K340" s="36">
        <f t="shared" si="39"/>
        <v>0</v>
      </c>
      <c r="L340" s="36">
        <f t="shared" si="40"/>
        <v>0</v>
      </c>
      <c r="M340" s="36">
        <f t="shared" si="41"/>
        <v>0</v>
      </c>
      <c r="N340" s="36">
        <f t="shared" si="42"/>
        <v>234.56560207640001</v>
      </c>
    </row>
    <row r="341" spans="2:14" s="46" customFormat="1" x14ac:dyDescent="0.25">
      <c r="B341" s="48" t="s">
        <v>126</v>
      </c>
      <c r="C341" s="8">
        <v>2021</v>
      </c>
      <c r="D341" s="37">
        <v>9</v>
      </c>
      <c r="E341" s="31">
        <f>Data!G341</f>
        <v>6349.0077999999994</v>
      </c>
      <c r="F341" s="51">
        <f t="shared" si="36"/>
        <v>2000</v>
      </c>
      <c r="G341" s="51">
        <f t="shared" si="37"/>
        <v>4349.0077999999994</v>
      </c>
      <c r="H341" s="31">
        <f>-Data!H341</f>
        <v>413.0745</v>
      </c>
      <c r="I341" s="36">
        <f>+SUM(F341*INDEX(Inputs!$D$24:$D$35,MATCH($D341,Inputs!$B$24:$B$35,0)),G341*INDEX(Inputs!$E$24:$E$35,MATCH($D341,Inputs!$B$24:$B$35,0)),H341*Inputs!$D$21)</f>
        <v>366.07440188379996</v>
      </c>
      <c r="J341" s="36">
        <f t="shared" si="38"/>
        <v>0</v>
      </c>
      <c r="K341" s="36">
        <f t="shared" si="39"/>
        <v>0</v>
      </c>
      <c r="L341" s="36">
        <f t="shared" si="40"/>
        <v>0</v>
      </c>
      <c r="M341" s="36">
        <f t="shared" si="41"/>
        <v>0</v>
      </c>
      <c r="N341" s="36">
        <f t="shared" si="42"/>
        <v>366.07440188379996</v>
      </c>
    </row>
    <row r="342" spans="2:14" s="46" customFormat="1" x14ac:dyDescent="0.25">
      <c r="B342" s="48" t="s">
        <v>126</v>
      </c>
      <c r="C342" s="8">
        <v>2021</v>
      </c>
      <c r="D342" s="37">
        <v>10</v>
      </c>
      <c r="E342" s="31">
        <f>Data!G342</f>
        <v>6971.1310999999996</v>
      </c>
      <c r="F342" s="51">
        <f t="shared" si="36"/>
        <v>2000</v>
      </c>
      <c r="G342" s="51">
        <f t="shared" si="37"/>
        <v>4971.1310999999996</v>
      </c>
      <c r="H342" s="31">
        <f>-Data!H342</f>
        <v>190.0136</v>
      </c>
      <c r="I342" s="36">
        <f>+SUM(F342*INDEX(Inputs!$D$24:$D$35,MATCH($D342,Inputs!$B$24:$B$35,0)),G342*INDEX(Inputs!$E$24:$E$35,MATCH($D342,Inputs!$B$24:$B$35,0)),H342*Inputs!$D$21)</f>
        <v>402.0036958796</v>
      </c>
      <c r="J342" s="36">
        <f t="shared" si="38"/>
        <v>0</v>
      </c>
      <c r="K342" s="36">
        <f t="shared" si="39"/>
        <v>0</v>
      </c>
      <c r="L342" s="36">
        <f t="shared" si="40"/>
        <v>0</v>
      </c>
      <c r="M342" s="36">
        <f t="shared" si="41"/>
        <v>0</v>
      </c>
      <c r="N342" s="36">
        <f t="shared" si="42"/>
        <v>402.0036958796</v>
      </c>
    </row>
    <row r="343" spans="2:14" s="46" customFormat="1" x14ac:dyDescent="0.25">
      <c r="B343" s="48" t="s">
        <v>126</v>
      </c>
      <c r="C343" s="8">
        <v>2021</v>
      </c>
      <c r="D343" s="37">
        <v>11</v>
      </c>
      <c r="E343" s="31">
        <f>Data!G343</f>
        <v>5608.3903000000009</v>
      </c>
      <c r="F343" s="51">
        <f t="shared" si="36"/>
        <v>2000</v>
      </c>
      <c r="G343" s="51">
        <f t="shared" si="37"/>
        <v>3608.3903000000009</v>
      </c>
      <c r="H343" s="31">
        <f>-Data!H343</f>
        <v>89.942599999999999</v>
      </c>
      <c r="I343" s="36">
        <f>+SUM(F343*INDEX(Inputs!$D$24:$D$35,MATCH($D343,Inputs!$B$24:$B$35,0)),G343*INDEX(Inputs!$E$24:$E$35,MATCH($D343,Inputs!$B$24:$B$35,0)),H343*Inputs!$D$21)</f>
        <v>345.55968799280004</v>
      </c>
      <c r="J343" s="36">
        <f t="shared" si="38"/>
        <v>0</v>
      </c>
      <c r="K343" s="36">
        <f t="shared" si="39"/>
        <v>0</v>
      </c>
      <c r="L343" s="36">
        <f t="shared" si="40"/>
        <v>0</v>
      </c>
      <c r="M343" s="36">
        <f t="shared" si="41"/>
        <v>0</v>
      </c>
      <c r="N343" s="36">
        <f t="shared" si="42"/>
        <v>345.55968799280004</v>
      </c>
    </row>
    <row r="344" spans="2:14" s="46" customFormat="1" x14ac:dyDescent="0.25">
      <c r="B344" s="48" t="s">
        <v>126</v>
      </c>
      <c r="C344" s="8">
        <v>2021</v>
      </c>
      <c r="D344" s="37">
        <v>12</v>
      </c>
      <c r="E344" s="31">
        <f>Data!G344</f>
        <v>5934.5392000000002</v>
      </c>
      <c r="F344" s="51">
        <f t="shared" si="36"/>
        <v>2000</v>
      </c>
      <c r="G344" s="51">
        <f t="shared" si="37"/>
        <v>3934.5392000000002</v>
      </c>
      <c r="H344" s="31">
        <f>-Data!H344</f>
        <v>17.244</v>
      </c>
      <c r="I344" s="36">
        <f>+SUM(F344*INDEX(Inputs!$D$24:$D$35,MATCH($D344,Inputs!$B$24:$B$35,0)),G344*INDEX(Inputs!$E$24:$E$35,MATCH($D344,Inputs!$B$24:$B$35,0)),H344*Inputs!$D$21)</f>
        <v>362.72289884320003</v>
      </c>
      <c r="J344" s="36">
        <f t="shared" si="38"/>
        <v>0</v>
      </c>
      <c r="K344" s="36">
        <f t="shared" si="39"/>
        <v>0</v>
      </c>
      <c r="L344" s="36">
        <f t="shared" si="40"/>
        <v>0</v>
      </c>
      <c r="M344" s="36">
        <f t="shared" si="41"/>
        <v>0</v>
      </c>
      <c r="N344" s="36">
        <f t="shared" si="42"/>
        <v>362.72289884320003</v>
      </c>
    </row>
    <row r="345" spans="2:14" s="46" customFormat="1" x14ac:dyDescent="0.25">
      <c r="B345" s="48" t="s">
        <v>127</v>
      </c>
      <c r="C345" s="8">
        <v>2021</v>
      </c>
      <c r="D345" s="37">
        <v>1</v>
      </c>
      <c r="E345" s="31">
        <f>Data!G345</f>
        <v>10916.091</v>
      </c>
      <c r="F345" s="51">
        <f t="shared" si="36"/>
        <v>2000</v>
      </c>
      <c r="G345" s="51">
        <f t="shared" si="37"/>
        <v>8916.0910000000003</v>
      </c>
      <c r="H345" s="31">
        <f>-Data!H345</f>
        <v>4724.8312999999998</v>
      </c>
      <c r="I345" s="36">
        <f>+SUM(F345*INDEX(Inputs!$D$24:$D$35,MATCH($D345,Inputs!$B$24:$B$35,0)),G345*INDEX(Inputs!$E$24:$E$35,MATCH($D345,Inputs!$B$24:$B$35,0)),H345*Inputs!$D$21)</f>
        <v>404.89368638299993</v>
      </c>
      <c r="J345" s="36">
        <f t="shared" si="38"/>
        <v>0</v>
      </c>
      <c r="K345" s="36">
        <f t="shared" si="39"/>
        <v>0</v>
      </c>
      <c r="L345" s="36">
        <f t="shared" si="40"/>
        <v>1348.1739458564066</v>
      </c>
      <c r="M345" s="36">
        <f t="shared" si="41"/>
        <v>943.28025947340666</v>
      </c>
      <c r="N345" s="36">
        <f t="shared" si="42"/>
        <v>0</v>
      </c>
    </row>
    <row r="346" spans="2:14" s="46" customFormat="1" x14ac:dyDescent="0.25">
      <c r="B346" s="48" t="s">
        <v>127</v>
      </c>
      <c r="C346" s="8">
        <v>2021</v>
      </c>
      <c r="D346" s="37">
        <v>2</v>
      </c>
      <c r="E346" s="31">
        <f>Data!G346</f>
        <v>9419.4326999999994</v>
      </c>
      <c r="F346" s="51">
        <f t="shared" si="36"/>
        <v>2000</v>
      </c>
      <c r="G346" s="51">
        <f t="shared" si="37"/>
        <v>7419.4326999999994</v>
      </c>
      <c r="H346" s="31">
        <f>-Data!H346</f>
        <v>6771.5785999999998</v>
      </c>
      <c r="I346" s="36">
        <f>+SUM(F346*INDEX(Inputs!$D$24:$D$35,MATCH($D346,Inputs!$B$24:$B$35,0)),G346*INDEX(Inputs!$E$24:$E$35,MATCH($D346,Inputs!$B$24:$B$35,0)),H346*Inputs!$D$21)</f>
        <v>261.35986074319999</v>
      </c>
      <c r="J346" s="36">
        <f t="shared" si="38"/>
        <v>0</v>
      </c>
      <c r="K346" s="36">
        <f t="shared" si="39"/>
        <v>0</v>
      </c>
      <c r="L346" s="36">
        <f t="shared" si="40"/>
        <v>943.28025947340666</v>
      </c>
      <c r="M346" s="36">
        <f t="shared" si="41"/>
        <v>681.92039873020667</v>
      </c>
      <c r="N346" s="36">
        <f t="shared" si="42"/>
        <v>0</v>
      </c>
    </row>
    <row r="347" spans="2:14" s="46" customFormat="1" x14ac:dyDescent="0.25">
      <c r="B347" s="48" t="s">
        <v>127</v>
      </c>
      <c r="C347" s="8">
        <v>2021</v>
      </c>
      <c r="D347" s="37">
        <v>3</v>
      </c>
      <c r="E347" s="31">
        <f>Data!G347</f>
        <v>10377.007799999998</v>
      </c>
      <c r="F347" s="51">
        <f t="shared" si="36"/>
        <v>2000</v>
      </c>
      <c r="G347" s="51">
        <f t="shared" si="37"/>
        <v>8377.0077999999976</v>
      </c>
      <c r="H347" s="31">
        <f>-Data!H347</f>
        <v>11116.0324</v>
      </c>
      <c r="I347" s="36">
        <f>+SUM(F347*INDEX(Inputs!$D$24:$D$35,MATCH($D347,Inputs!$B$24:$B$35,0)),G347*INDEX(Inputs!$E$24:$E$35,MATCH($D347,Inputs!$B$24:$B$35,0)),H347*Inputs!$D$21)</f>
        <v>139.41705168479979</v>
      </c>
      <c r="J347" s="36">
        <f t="shared" si="38"/>
        <v>0</v>
      </c>
      <c r="K347" s="36">
        <f t="shared" si="39"/>
        <v>0</v>
      </c>
      <c r="L347" s="36">
        <f t="shared" si="40"/>
        <v>681.92039873020667</v>
      </c>
      <c r="M347" s="36">
        <f t="shared" si="41"/>
        <v>542.50334704540683</v>
      </c>
      <c r="N347" s="36">
        <f t="shared" si="42"/>
        <v>0</v>
      </c>
    </row>
    <row r="348" spans="2:14" s="46" customFormat="1" x14ac:dyDescent="0.25">
      <c r="B348" s="48" t="s">
        <v>127</v>
      </c>
      <c r="C348" s="8">
        <v>2021</v>
      </c>
      <c r="D348" s="37">
        <v>4</v>
      </c>
      <c r="E348" s="31">
        <f>Data!G348</f>
        <v>8936.0902000000006</v>
      </c>
      <c r="F348" s="51">
        <f t="shared" si="36"/>
        <v>2000</v>
      </c>
      <c r="G348" s="51">
        <f t="shared" si="37"/>
        <v>6936.0902000000006</v>
      </c>
      <c r="H348" s="31">
        <f>-Data!H348</f>
        <v>13012.4218</v>
      </c>
      <c r="I348" s="36">
        <f>+SUM(F348*INDEX(Inputs!$D$24:$D$35,MATCH($D348,Inputs!$B$24:$B$35,0)),G348*INDEX(Inputs!$E$24:$E$35,MATCH($D348,Inputs!$B$24:$B$35,0)),H348*Inputs!$D$21)</f>
        <v>4.031774221199953</v>
      </c>
      <c r="J348" s="36">
        <f t="shared" si="38"/>
        <v>0</v>
      </c>
      <c r="K348" s="36">
        <f t="shared" si="39"/>
        <v>0</v>
      </c>
      <c r="L348" s="36">
        <f t="shared" si="40"/>
        <v>542.50334704540683</v>
      </c>
      <c r="M348" s="36">
        <f t="shared" si="41"/>
        <v>538.47157282420687</v>
      </c>
      <c r="N348" s="36">
        <f t="shared" si="42"/>
        <v>0</v>
      </c>
    </row>
    <row r="349" spans="2:14" s="46" customFormat="1" x14ac:dyDescent="0.25">
      <c r="B349" s="48" t="s">
        <v>127</v>
      </c>
      <c r="C349" s="8">
        <v>2021</v>
      </c>
      <c r="D349" s="37">
        <v>5</v>
      </c>
      <c r="E349" s="31">
        <f>Data!G349</f>
        <v>1958.7361000000001</v>
      </c>
      <c r="F349" s="51">
        <f t="shared" si="36"/>
        <v>1958.7361000000001</v>
      </c>
      <c r="G349" s="51">
        <f t="shared" si="37"/>
        <v>0</v>
      </c>
      <c r="H349" s="31">
        <f>-Data!H349</f>
        <v>15813.7502</v>
      </c>
      <c r="I349" s="36">
        <f>+SUM(F349*INDEX(Inputs!$D$24:$D$35,MATCH($D349,Inputs!$B$24:$B$35,0)),G349*INDEX(Inputs!$E$24:$E$35,MATCH($D349,Inputs!$B$24:$B$35,0)),H349*Inputs!$D$21)</f>
        <v>-412.34331947580006</v>
      </c>
      <c r="J349" s="36">
        <f t="shared" si="38"/>
        <v>0</v>
      </c>
      <c r="K349" s="36">
        <f t="shared" si="39"/>
        <v>412.34331947580006</v>
      </c>
      <c r="L349" s="36">
        <f t="shared" si="40"/>
        <v>538.47157282420687</v>
      </c>
      <c r="M349" s="36">
        <f t="shared" si="41"/>
        <v>950.81489230000693</v>
      </c>
      <c r="N349" s="36">
        <f t="shared" si="42"/>
        <v>0</v>
      </c>
    </row>
    <row r="350" spans="2:14" s="46" customFormat="1" x14ac:dyDescent="0.25">
      <c r="B350" s="48" t="s">
        <v>127</v>
      </c>
      <c r="C350" s="8">
        <v>2021</v>
      </c>
      <c r="D350" s="37">
        <v>6</v>
      </c>
      <c r="E350" s="31">
        <f>Data!G350</f>
        <v>180.90969999999999</v>
      </c>
      <c r="F350" s="51">
        <f t="shared" si="36"/>
        <v>180.90969999999999</v>
      </c>
      <c r="G350" s="51">
        <f t="shared" si="37"/>
        <v>0</v>
      </c>
      <c r="H350" s="31">
        <f>-Data!H350</f>
        <v>17748.585299999999</v>
      </c>
      <c r="I350" s="36">
        <f>+SUM(F350*INDEX(Inputs!$D$24:$D$35,MATCH($D350,Inputs!$B$24:$B$35,0)),G350*INDEX(Inputs!$E$24:$E$35,MATCH($D350,Inputs!$B$24:$B$35,0)),H350*Inputs!$D$21)</f>
        <v>-652.03326426800004</v>
      </c>
      <c r="J350" s="36">
        <f t="shared" si="38"/>
        <v>412.34331947580006</v>
      </c>
      <c r="K350" s="36">
        <f t="shared" si="39"/>
        <v>1064.3765837438</v>
      </c>
      <c r="L350" s="36">
        <f t="shared" si="40"/>
        <v>950.81489230000693</v>
      </c>
      <c r="M350" s="36">
        <f t="shared" si="41"/>
        <v>1602.848156568007</v>
      </c>
      <c r="N350" s="36">
        <f t="shared" si="42"/>
        <v>0</v>
      </c>
    </row>
    <row r="351" spans="2:14" s="46" customFormat="1" x14ac:dyDescent="0.25">
      <c r="B351" s="48" t="s">
        <v>127</v>
      </c>
      <c r="C351" s="8">
        <v>2021</v>
      </c>
      <c r="D351" s="37">
        <v>7</v>
      </c>
      <c r="E351" s="31">
        <f>Data!G351</f>
        <v>190.6705999999989</v>
      </c>
      <c r="F351" s="51">
        <f t="shared" si="36"/>
        <v>190.6705999999989</v>
      </c>
      <c r="G351" s="51">
        <f t="shared" si="37"/>
        <v>0</v>
      </c>
      <c r="H351" s="31">
        <f>-Data!H351</f>
        <v>15187.9673</v>
      </c>
      <c r="I351" s="36">
        <f>+SUM(F351*INDEX(Inputs!$D$24:$D$35,MATCH($D351,Inputs!$B$24:$B$35,0)),G351*INDEX(Inputs!$E$24:$E$35,MATCH($D351,Inputs!$B$24:$B$35,0)),H351*Inputs!$D$21)</f>
        <v>-554.18896296300022</v>
      </c>
      <c r="J351" s="36">
        <f t="shared" si="38"/>
        <v>1064.3765837438</v>
      </c>
      <c r="K351" s="36">
        <f t="shared" si="39"/>
        <v>1618.5655467068002</v>
      </c>
      <c r="L351" s="36">
        <f t="shared" si="40"/>
        <v>1602.848156568007</v>
      </c>
      <c r="M351" s="36">
        <f t="shared" si="41"/>
        <v>2157.0371195310072</v>
      </c>
      <c r="N351" s="36">
        <f t="shared" si="42"/>
        <v>0</v>
      </c>
    </row>
    <row r="352" spans="2:14" s="46" customFormat="1" x14ac:dyDescent="0.25">
      <c r="B352" s="48" t="s">
        <v>127</v>
      </c>
      <c r="C352" s="8">
        <v>2021</v>
      </c>
      <c r="D352" s="37">
        <v>8</v>
      </c>
      <c r="E352" s="31">
        <f>Data!G352</f>
        <v>171.62769999990178</v>
      </c>
      <c r="F352" s="51">
        <f t="shared" si="36"/>
        <v>171.62769999990178</v>
      </c>
      <c r="G352" s="51">
        <f t="shared" si="37"/>
        <v>0</v>
      </c>
      <c r="H352" s="31">
        <f>-Data!H352</f>
        <v>14612.311599999901</v>
      </c>
      <c r="I352" s="36">
        <f>+SUM(F352*INDEX(Inputs!$D$24:$D$35,MATCH($D352,Inputs!$B$24:$B$35,0)),G352*INDEX(Inputs!$E$24:$E$35,MATCH($D352,Inputs!$B$24:$B$35,0)),H352*Inputs!$D$21)</f>
        <v>-534.4276861710066</v>
      </c>
      <c r="J352" s="36">
        <f t="shared" si="38"/>
        <v>1618.5655467068002</v>
      </c>
      <c r="K352" s="36">
        <f t="shared" si="39"/>
        <v>2152.9932328778068</v>
      </c>
      <c r="L352" s="36">
        <f t="shared" si="40"/>
        <v>2157.0371195310072</v>
      </c>
      <c r="M352" s="36">
        <f t="shared" si="41"/>
        <v>2691.464805702014</v>
      </c>
      <c r="N352" s="36">
        <f t="shared" si="42"/>
        <v>0</v>
      </c>
    </row>
    <row r="353" spans="2:14" s="46" customFormat="1" x14ac:dyDescent="0.25">
      <c r="B353" s="48" t="s">
        <v>127</v>
      </c>
      <c r="C353" s="8">
        <v>2021</v>
      </c>
      <c r="D353" s="37">
        <v>9</v>
      </c>
      <c r="E353" s="31">
        <f>Data!G353</f>
        <v>6413.2001</v>
      </c>
      <c r="F353" s="51">
        <f t="shared" si="36"/>
        <v>2000</v>
      </c>
      <c r="G353" s="51">
        <f t="shared" si="37"/>
        <v>4413.2001</v>
      </c>
      <c r="H353" s="31">
        <f>-Data!H353</f>
        <v>11644.759599999999</v>
      </c>
      <c r="I353" s="36">
        <f>+SUM(F353*INDEX(Inputs!$D$24:$D$35,MATCH($D353,Inputs!$B$24:$B$35,0)),G353*INDEX(Inputs!$E$24:$E$35,MATCH($D353,Inputs!$B$24:$B$35,0)),H353*Inputs!$D$21)</f>
        <v>-55.758568856400018</v>
      </c>
      <c r="J353" s="36">
        <f t="shared" si="38"/>
        <v>2152.9932328778068</v>
      </c>
      <c r="K353" s="36">
        <f t="shared" si="39"/>
        <v>2208.7518017342068</v>
      </c>
      <c r="L353" s="36">
        <f t="shared" si="40"/>
        <v>2691.464805702014</v>
      </c>
      <c r="M353" s="36">
        <f t="shared" si="41"/>
        <v>2747.223374558414</v>
      </c>
      <c r="N353" s="36">
        <f t="shared" si="42"/>
        <v>0</v>
      </c>
    </row>
    <row r="354" spans="2:14" s="46" customFormat="1" x14ac:dyDescent="0.25">
      <c r="B354" s="48" t="s">
        <v>127</v>
      </c>
      <c r="C354" s="8">
        <v>2021</v>
      </c>
      <c r="D354" s="37">
        <v>10</v>
      </c>
      <c r="E354" s="31">
        <f>Data!G354</f>
        <v>18823.919600000001</v>
      </c>
      <c r="F354" s="51">
        <f t="shared" si="36"/>
        <v>2000</v>
      </c>
      <c r="G354" s="51">
        <f t="shared" si="37"/>
        <v>16823.919600000001</v>
      </c>
      <c r="H354" s="31">
        <f>-Data!H354</f>
        <v>4913.3285999999998</v>
      </c>
      <c r="I354" s="36">
        <f>+SUM(F354*INDEX(Inputs!$D$24:$D$35,MATCH($D354,Inputs!$B$24:$B$35,0)),G354*INDEX(Inputs!$E$24:$E$35,MATCH($D354,Inputs!$B$24:$B$35,0)),H354*Inputs!$D$21)</f>
        <v>747.26099627560006</v>
      </c>
      <c r="J354" s="36">
        <f t="shared" si="38"/>
        <v>2208.7518017342068</v>
      </c>
      <c r="K354" s="36">
        <f t="shared" si="39"/>
        <v>1461.4908054586067</v>
      </c>
      <c r="L354" s="36">
        <f t="shared" si="40"/>
        <v>2747.223374558414</v>
      </c>
      <c r="M354" s="36">
        <f t="shared" si="41"/>
        <v>1999.9623782828139</v>
      </c>
      <c r="N354" s="36">
        <f t="shared" si="42"/>
        <v>0</v>
      </c>
    </row>
    <row r="355" spans="2:14" s="46" customFormat="1" x14ac:dyDescent="0.25">
      <c r="B355" s="48" t="s">
        <v>127</v>
      </c>
      <c r="C355" s="8">
        <v>2021</v>
      </c>
      <c r="D355" s="37">
        <v>11</v>
      </c>
      <c r="E355" s="31">
        <f>Data!G355</f>
        <v>8437.4249</v>
      </c>
      <c r="F355" s="51">
        <f t="shared" si="36"/>
        <v>2000</v>
      </c>
      <c r="G355" s="51">
        <f t="shared" si="37"/>
        <v>6437.4249</v>
      </c>
      <c r="H355" s="31">
        <f>-Data!H355</f>
        <v>7801.3809000000001</v>
      </c>
      <c r="I355" s="36">
        <f>+SUM(F355*INDEX(Inputs!$D$24:$D$35,MATCH($D355,Inputs!$B$24:$B$35,0)),G355*INDEX(Inputs!$E$24:$E$35,MATCH($D355,Inputs!$B$24:$B$35,0)),H355*Inputs!$D$21)</f>
        <v>179.02221905139993</v>
      </c>
      <c r="J355" s="36">
        <f t="shared" si="38"/>
        <v>1461.4908054586067</v>
      </c>
      <c r="K355" s="36">
        <f t="shared" si="39"/>
        <v>1282.4685864072067</v>
      </c>
      <c r="L355" s="36">
        <f t="shared" si="40"/>
        <v>1999.9623782828139</v>
      </c>
      <c r="M355" s="36">
        <f t="shared" si="41"/>
        <v>1820.9401592314139</v>
      </c>
      <c r="N355" s="36">
        <f t="shared" si="42"/>
        <v>0</v>
      </c>
    </row>
    <row r="356" spans="2:14" s="46" customFormat="1" x14ac:dyDescent="0.25">
      <c r="B356" s="48" t="s">
        <v>127</v>
      </c>
      <c r="C356" s="8">
        <v>2021</v>
      </c>
      <c r="D356" s="37">
        <v>12</v>
      </c>
      <c r="E356" s="31">
        <f>Data!G356</f>
        <v>1472.5439000000006</v>
      </c>
      <c r="F356" s="51">
        <f t="shared" si="36"/>
        <v>1472.5439000000006</v>
      </c>
      <c r="G356" s="51">
        <f t="shared" si="37"/>
        <v>0</v>
      </c>
      <c r="H356" s="31">
        <f>-Data!H356</f>
        <v>5427.5883000000003</v>
      </c>
      <c r="I356" s="36">
        <f>+SUM(F356*INDEX(Inputs!$D$24:$D$35,MATCH($D356,Inputs!$B$24:$B$35,0)),G356*INDEX(Inputs!$E$24:$E$35,MATCH($D356,Inputs!$B$24:$B$35,0)),H356*Inputs!$D$21)</f>
        <v>-65.70535944919996</v>
      </c>
      <c r="J356" s="36">
        <f t="shared" si="38"/>
        <v>1282.4685864072067</v>
      </c>
      <c r="K356" s="36">
        <f t="shared" si="39"/>
        <v>1348.1739458564066</v>
      </c>
      <c r="L356" s="36">
        <f t="shared" si="40"/>
        <v>1820.9401592314139</v>
      </c>
      <c r="M356" s="36">
        <f t="shared" si="41"/>
        <v>1886.6455186806138</v>
      </c>
      <c r="N356" s="36">
        <f t="shared" si="42"/>
        <v>0</v>
      </c>
    </row>
    <row r="357" spans="2:14" s="46" customFormat="1" x14ac:dyDescent="0.25">
      <c r="B357" s="48" t="s">
        <v>128</v>
      </c>
      <c r="C357" s="8">
        <v>2021</v>
      </c>
      <c r="D357" s="37">
        <v>1</v>
      </c>
      <c r="E357" s="31">
        <f>Data!G357</f>
        <v>7289.3239999999996</v>
      </c>
      <c r="F357" s="51">
        <f t="shared" si="36"/>
        <v>2000</v>
      </c>
      <c r="G357" s="51">
        <f t="shared" si="37"/>
        <v>5289.3239999999996</v>
      </c>
      <c r="H357" s="31">
        <f>-Data!H357</f>
        <v>6136.4925999999996</v>
      </c>
      <c r="I357" s="36">
        <f>+SUM(F357*INDEX(Inputs!$D$24:$D$35,MATCH($D357,Inputs!$B$24:$B$35,0)),G357*INDEX(Inputs!$E$24:$E$35,MATCH($D357,Inputs!$B$24:$B$35,0)),H357*Inputs!$D$21)</f>
        <v>191.23017829799997</v>
      </c>
      <c r="J357" s="36">
        <f t="shared" si="38"/>
        <v>0</v>
      </c>
      <c r="K357" s="36">
        <f t="shared" si="39"/>
        <v>0</v>
      </c>
      <c r="L357" s="36">
        <f t="shared" si="40"/>
        <v>1904.9257707767999</v>
      </c>
      <c r="M357" s="36">
        <f t="shared" si="41"/>
        <v>1713.6955924787999</v>
      </c>
      <c r="N357" s="36">
        <f t="shared" si="42"/>
        <v>0</v>
      </c>
    </row>
    <row r="358" spans="2:14" s="46" customFormat="1" x14ac:dyDescent="0.25">
      <c r="B358" s="48" t="s">
        <v>128</v>
      </c>
      <c r="C358" s="8">
        <v>2021</v>
      </c>
      <c r="D358" s="37">
        <v>2</v>
      </c>
      <c r="E358" s="31">
        <f>Data!G358</f>
        <v>6295.0672000000004</v>
      </c>
      <c r="F358" s="51">
        <f t="shared" si="36"/>
        <v>2000</v>
      </c>
      <c r="G358" s="51">
        <f t="shared" si="37"/>
        <v>4295.0672000000004</v>
      </c>
      <c r="H358" s="31">
        <f>-Data!H358</f>
        <v>7687.8589000000002</v>
      </c>
      <c r="I358" s="36">
        <f>+SUM(F358*INDEX(Inputs!$D$24:$D$35,MATCH($D358,Inputs!$B$24:$B$35,0)),G358*INDEX(Inputs!$E$24:$E$35,MATCH($D358,Inputs!$B$24:$B$35,0)),H358*Inputs!$D$21)</f>
        <v>88.630844962199944</v>
      </c>
      <c r="J358" s="36">
        <f t="shared" si="38"/>
        <v>0</v>
      </c>
      <c r="K358" s="36">
        <f t="shared" si="39"/>
        <v>0</v>
      </c>
      <c r="L358" s="36">
        <f t="shared" si="40"/>
        <v>1713.6955924787999</v>
      </c>
      <c r="M358" s="36">
        <f t="shared" si="41"/>
        <v>1625.0647475165999</v>
      </c>
      <c r="N358" s="36">
        <f t="shared" si="42"/>
        <v>0</v>
      </c>
    </row>
    <row r="359" spans="2:14" s="46" customFormat="1" x14ac:dyDescent="0.25">
      <c r="B359" s="48" t="s">
        <v>128</v>
      </c>
      <c r="C359" s="8">
        <v>2021</v>
      </c>
      <c r="D359" s="37">
        <v>3</v>
      </c>
      <c r="E359" s="31">
        <f>Data!G359</f>
        <v>5841.3618999999981</v>
      </c>
      <c r="F359" s="51">
        <f t="shared" si="36"/>
        <v>2000</v>
      </c>
      <c r="G359" s="51">
        <f t="shared" si="37"/>
        <v>3841.3618999999981</v>
      </c>
      <c r="H359" s="31">
        <f>-Data!H359</f>
        <v>12125.2539</v>
      </c>
      <c r="I359" s="36">
        <f>+SUM(F359*INDEX(Inputs!$D$24:$D$35,MATCH($D359,Inputs!$B$24:$B$35,0)),G359*INDEX(Inputs!$E$24:$E$35,MATCH($D359,Inputs!$B$24:$B$35,0)),H359*Inputs!$D$21)</f>
        <v>-99.199019426600103</v>
      </c>
      <c r="J359" s="36">
        <f t="shared" si="38"/>
        <v>0</v>
      </c>
      <c r="K359" s="36">
        <f t="shared" si="39"/>
        <v>99.199019426600103</v>
      </c>
      <c r="L359" s="36">
        <f t="shared" si="40"/>
        <v>1625.0647475165999</v>
      </c>
      <c r="M359" s="36">
        <f t="shared" si="41"/>
        <v>1724.2637669432002</v>
      </c>
      <c r="N359" s="36">
        <f t="shared" si="42"/>
        <v>0</v>
      </c>
    </row>
    <row r="360" spans="2:14" s="46" customFormat="1" x14ac:dyDescent="0.25">
      <c r="B360" s="48" t="s">
        <v>128</v>
      </c>
      <c r="C360" s="8">
        <v>2021</v>
      </c>
      <c r="D360" s="37">
        <v>4</v>
      </c>
      <c r="E360" s="31">
        <f>Data!G360</f>
        <v>3932.3382999999999</v>
      </c>
      <c r="F360" s="51">
        <f t="shared" si="36"/>
        <v>2000</v>
      </c>
      <c r="G360" s="51">
        <f t="shared" si="37"/>
        <v>1932.3382999999999</v>
      </c>
      <c r="H360" s="31">
        <f>-Data!H360</f>
        <v>13576.158600000001</v>
      </c>
      <c r="I360" s="36">
        <f>+SUM(F360*INDEX(Inputs!$D$24:$D$35,MATCH($D360,Inputs!$B$24:$B$35,0)),G360*INDEX(Inputs!$E$24:$E$35,MATCH($D360,Inputs!$B$24:$B$35,0)),H360*Inputs!$D$21)</f>
        <v>-238.42893315920003</v>
      </c>
      <c r="J360" s="36">
        <f t="shared" si="38"/>
        <v>99.199019426600103</v>
      </c>
      <c r="K360" s="36">
        <f t="shared" si="39"/>
        <v>337.62795258580013</v>
      </c>
      <c r="L360" s="36">
        <f t="shared" si="40"/>
        <v>1724.2637669432002</v>
      </c>
      <c r="M360" s="36">
        <f t="shared" si="41"/>
        <v>1962.6927001024001</v>
      </c>
      <c r="N360" s="36">
        <f t="shared" si="42"/>
        <v>0</v>
      </c>
    </row>
    <row r="361" spans="2:14" s="46" customFormat="1" x14ac:dyDescent="0.25">
      <c r="B361" s="48" t="s">
        <v>128</v>
      </c>
      <c r="C361" s="8">
        <v>2021</v>
      </c>
      <c r="D361" s="37">
        <v>5</v>
      </c>
      <c r="E361" s="31">
        <f>Data!G361</f>
        <v>151.8997</v>
      </c>
      <c r="F361" s="51">
        <f t="shared" si="36"/>
        <v>151.8997</v>
      </c>
      <c r="G361" s="51">
        <f t="shared" si="37"/>
        <v>0</v>
      </c>
      <c r="H361" s="31">
        <f>-Data!H361</f>
        <v>16615.166799999999</v>
      </c>
      <c r="I361" s="36">
        <f>+SUM(F361*INDEX(Inputs!$D$24:$D$35,MATCH($D361,Inputs!$B$24:$B$35,0)),G361*INDEX(Inputs!$E$24:$E$35,MATCH($D361,Inputs!$B$24:$B$35,0)),H361*Inputs!$D$21)</f>
        <v>-613.82817533060006</v>
      </c>
      <c r="J361" s="36">
        <f t="shared" si="38"/>
        <v>337.62795258580013</v>
      </c>
      <c r="K361" s="36">
        <f t="shared" si="39"/>
        <v>951.45612791640019</v>
      </c>
      <c r="L361" s="36">
        <f t="shared" si="40"/>
        <v>1962.6927001024001</v>
      </c>
      <c r="M361" s="36">
        <f t="shared" si="41"/>
        <v>2576.5208754330001</v>
      </c>
      <c r="N361" s="36">
        <f t="shared" si="42"/>
        <v>0</v>
      </c>
    </row>
    <row r="362" spans="2:14" s="46" customFormat="1" x14ac:dyDescent="0.25">
      <c r="B362" s="48" t="s">
        <v>128</v>
      </c>
      <c r="C362" s="8">
        <v>2021</v>
      </c>
      <c r="D362" s="37">
        <v>6</v>
      </c>
      <c r="E362" s="31">
        <f>Data!G362</f>
        <v>108.0569</v>
      </c>
      <c r="F362" s="51">
        <f t="shared" si="36"/>
        <v>108.0569</v>
      </c>
      <c r="G362" s="51">
        <f t="shared" si="37"/>
        <v>0</v>
      </c>
      <c r="H362" s="31">
        <f>-Data!H362</f>
        <v>16892.791700000002</v>
      </c>
      <c r="I362" s="36">
        <f>+SUM(F362*INDEX(Inputs!$D$24:$D$35,MATCH($D362,Inputs!$B$24:$B$35,0)),G362*INDEX(Inputs!$E$24:$E$35,MATCH($D362,Inputs!$B$24:$B$35,0)),H362*Inputs!$D$21)</f>
        <v>-627.34346545200003</v>
      </c>
      <c r="J362" s="36">
        <f t="shared" si="38"/>
        <v>951.45612791640019</v>
      </c>
      <c r="K362" s="36">
        <f t="shared" si="39"/>
        <v>1578.7995933684001</v>
      </c>
      <c r="L362" s="36">
        <f t="shared" si="40"/>
        <v>2576.5208754330001</v>
      </c>
      <c r="M362" s="36">
        <f t="shared" si="41"/>
        <v>3203.8643408850003</v>
      </c>
      <c r="N362" s="36">
        <f t="shared" si="42"/>
        <v>0</v>
      </c>
    </row>
    <row r="363" spans="2:14" s="46" customFormat="1" x14ac:dyDescent="0.25">
      <c r="B363" s="48" t="s">
        <v>128</v>
      </c>
      <c r="C363" s="8">
        <v>2021</v>
      </c>
      <c r="D363" s="37">
        <v>7</v>
      </c>
      <c r="E363" s="31">
        <f>Data!G363</f>
        <v>116.464</v>
      </c>
      <c r="F363" s="51">
        <f t="shared" si="36"/>
        <v>116.464</v>
      </c>
      <c r="G363" s="51">
        <f t="shared" si="37"/>
        <v>0</v>
      </c>
      <c r="H363" s="31">
        <f>-Data!H363</f>
        <v>14615.596100000001</v>
      </c>
      <c r="I363" s="36">
        <f>+SUM(F363*INDEX(Inputs!$D$24:$D$35,MATCH($D363,Inputs!$B$24:$B$35,0)),G363*INDEX(Inputs!$E$24:$E$35,MATCH($D363,Inputs!$B$24:$B$35,0)),H363*Inputs!$D$21)</f>
        <v>-540.35785254100006</v>
      </c>
      <c r="J363" s="36">
        <f t="shared" si="38"/>
        <v>1578.7995933684001</v>
      </c>
      <c r="K363" s="36">
        <f t="shared" si="39"/>
        <v>2119.1574459093999</v>
      </c>
      <c r="L363" s="36">
        <f t="shared" si="40"/>
        <v>3203.8643408850003</v>
      </c>
      <c r="M363" s="36">
        <f t="shared" si="41"/>
        <v>3744.2221934260006</v>
      </c>
      <c r="N363" s="36">
        <f t="shared" si="42"/>
        <v>0</v>
      </c>
    </row>
    <row r="364" spans="2:14" s="46" customFormat="1" x14ac:dyDescent="0.25">
      <c r="B364" s="48" t="s">
        <v>128</v>
      </c>
      <c r="C364" s="8">
        <v>2021</v>
      </c>
      <c r="D364" s="37">
        <v>8</v>
      </c>
      <c r="E364" s="31">
        <f>Data!G364</f>
        <v>132.5248</v>
      </c>
      <c r="F364" s="51">
        <f t="shared" si="36"/>
        <v>132.5248</v>
      </c>
      <c r="G364" s="51">
        <f t="shared" si="37"/>
        <v>0</v>
      </c>
      <c r="H364" s="31">
        <f>-Data!H364</f>
        <v>14309.205</v>
      </c>
      <c r="I364" s="36">
        <f>+SUM(F364*INDEX(Inputs!$D$24:$D$35,MATCH($D364,Inputs!$B$24:$B$35,0)),G364*INDEX(Inputs!$E$24:$E$35,MATCH($D364,Inputs!$B$24:$B$35,0)),H364*Inputs!$D$21)</f>
        <v>-527.08280585</v>
      </c>
      <c r="J364" s="36">
        <f t="shared" si="38"/>
        <v>2119.1574459093999</v>
      </c>
      <c r="K364" s="36">
        <f t="shared" si="39"/>
        <v>2646.2402517594001</v>
      </c>
      <c r="L364" s="36">
        <f t="shared" si="40"/>
        <v>3744.2221934260006</v>
      </c>
      <c r="M364" s="36">
        <f t="shared" si="41"/>
        <v>4271.3049992760007</v>
      </c>
      <c r="N364" s="36">
        <f t="shared" si="42"/>
        <v>0</v>
      </c>
    </row>
    <row r="365" spans="2:14" s="46" customFormat="1" x14ac:dyDescent="0.25">
      <c r="B365" s="48" t="s">
        <v>128</v>
      </c>
      <c r="C365" s="8">
        <v>2021</v>
      </c>
      <c r="D365" s="37">
        <v>9</v>
      </c>
      <c r="E365" s="31">
        <f>Data!G365</f>
        <v>3142.0814000000014</v>
      </c>
      <c r="F365" s="51">
        <f t="shared" si="36"/>
        <v>2000</v>
      </c>
      <c r="G365" s="51">
        <f t="shared" si="37"/>
        <v>1142.0814000000014</v>
      </c>
      <c r="H365" s="31">
        <f>-Data!H365</f>
        <v>12802.401400000001</v>
      </c>
      <c r="I365" s="36">
        <f>+SUM(F365*INDEX(Inputs!$D$24:$D$35,MATCH($D365,Inputs!$B$24:$B$35,0)),G365*INDEX(Inputs!$E$24:$E$35,MATCH($D365,Inputs!$B$24:$B$35,0)),H365*Inputs!$D$21)</f>
        <v>-244.09936737959998</v>
      </c>
      <c r="J365" s="36">
        <f t="shared" si="38"/>
        <v>2646.2402517594001</v>
      </c>
      <c r="K365" s="36">
        <f t="shared" si="39"/>
        <v>2890.3396191390002</v>
      </c>
      <c r="L365" s="36">
        <f t="shared" si="40"/>
        <v>4271.3049992760007</v>
      </c>
      <c r="M365" s="36">
        <f t="shared" si="41"/>
        <v>4515.4043666556008</v>
      </c>
      <c r="N365" s="36">
        <f t="shared" si="42"/>
        <v>0</v>
      </c>
    </row>
    <row r="366" spans="2:14" s="46" customFormat="1" x14ac:dyDescent="0.25">
      <c r="B366" s="48" t="s">
        <v>128</v>
      </c>
      <c r="C366" s="8">
        <v>2021</v>
      </c>
      <c r="D366" s="37">
        <v>10</v>
      </c>
      <c r="E366" s="31">
        <f>Data!G366</f>
        <v>14321.1127</v>
      </c>
      <c r="F366" s="51">
        <f t="shared" si="36"/>
        <v>2000</v>
      </c>
      <c r="G366" s="51">
        <f t="shared" si="37"/>
        <v>12321.1127</v>
      </c>
      <c r="H366" s="31">
        <f>-Data!H366</f>
        <v>5551.1707999999999</v>
      </c>
      <c r="I366" s="36">
        <f>+SUM(F366*INDEX(Inputs!$D$24:$D$35,MATCH($D366,Inputs!$B$24:$B$35,0)),G366*INDEX(Inputs!$E$24:$E$35,MATCH($D366,Inputs!$B$24:$B$35,0)),H366*Inputs!$D$21)</f>
        <v>524.13812894120008</v>
      </c>
      <c r="J366" s="36">
        <f t="shared" si="38"/>
        <v>2890.3396191390002</v>
      </c>
      <c r="K366" s="36">
        <f t="shared" si="39"/>
        <v>2366.2014901978</v>
      </c>
      <c r="L366" s="36">
        <f t="shared" si="40"/>
        <v>4515.4043666556008</v>
      </c>
      <c r="M366" s="36">
        <f t="shared" si="41"/>
        <v>3991.2662377144006</v>
      </c>
      <c r="N366" s="36">
        <f t="shared" si="42"/>
        <v>0</v>
      </c>
    </row>
    <row r="367" spans="2:14" s="46" customFormat="1" x14ac:dyDescent="0.25">
      <c r="B367" s="48" t="s">
        <v>128</v>
      </c>
      <c r="C367" s="8">
        <v>2021</v>
      </c>
      <c r="D367" s="37">
        <v>11</v>
      </c>
      <c r="E367" s="31">
        <f>Data!G367</f>
        <v>11639.942499999999</v>
      </c>
      <c r="F367" s="51">
        <f t="shared" si="36"/>
        <v>2000</v>
      </c>
      <c r="G367" s="51">
        <f t="shared" si="37"/>
        <v>9639.9424999999992</v>
      </c>
      <c r="H367" s="31">
        <f>-Data!H367</f>
        <v>7126.8477000000003</v>
      </c>
      <c r="I367" s="36">
        <f>+SUM(F367*INDEX(Inputs!$D$24:$D$35,MATCH($D367,Inputs!$B$24:$B$35,0)),G367*INDEX(Inputs!$E$24:$E$35,MATCH($D367,Inputs!$B$24:$B$35,0)),H367*Inputs!$D$21)</f>
        <v>346.06478719299997</v>
      </c>
      <c r="J367" s="36">
        <f t="shared" si="38"/>
        <v>2366.2014901978</v>
      </c>
      <c r="K367" s="36">
        <f t="shared" si="39"/>
        <v>2020.1367030048</v>
      </c>
      <c r="L367" s="36">
        <f t="shared" si="40"/>
        <v>3991.2662377144006</v>
      </c>
      <c r="M367" s="36">
        <f t="shared" si="41"/>
        <v>3645.2014505214006</v>
      </c>
      <c r="N367" s="36">
        <f t="shared" si="42"/>
        <v>0</v>
      </c>
    </row>
    <row r="368" spans="2:14" s="46" customFormat="1" x14ac:dyDescent="0.25">
      <c r="B368" s="48" t="s">
        <v>128</v>
      </c>
      <c r="C368" s="8">
        <v>2021</v>
      </c>
      <c r="D368" s="37">
        <v>12</v>
      </c>
      <c r="E368" s="31">
        <f>Data!G368</f>
        <v>4372.7285000000011</v>
      </c>
      <c r="F368" s="51">
        <f t="shared" si="36"/>
        <v>2000</v>
      </c>
      <c r="G368" s="51">
        <f t="shared" si="37"/>
        <v>2372.7285000000011</v>
      </c>
      <c r="H368" s="31">
        <f>-Data!H368</f>
        <v>4737.8518000000004</v>
      </c>
      <c r="I368" s="36">
        <f>+SUM(F368*INDEX(Inputs!$D$24:$D$35,MATCH($D368,Inputs!$B$24:$B$35,0)),G368*INDEX(Inputs!$E$24:$E$35,MATCH($D368,Inputs!$B$24:$B$35,0)),H368*Inputs!$D$21)</f>
        <v>115.21093222800002</v>
      </c>
      <c r="J368" s="36">
        <f t="shared" si="38"/>
        <v>2020.1367030048</v>
      </c>
      <c r="K368" s="36">
        <f t="shared" si="39"/>
        <v>1904.9257707767999</v>
      </c>
      <c r="L368" s="36">
        <f t="shared" si="40"/>
        <v>3645.2014505214006</v>
      </c>
      <c r="M368" s="36">
        <f t="shared" si="41"/>
        <v>3529.9905182934008</v>
      </c>
      <c r="N368" s="36">
        <f t="shared" si="42"/>
        <v>0</v>
      </c>
    </row>
    <row r="369" spans="2:14" s="46" customFormat="1" x14ac:dyDescent="0.25">
      <c r="B369" s="48" t="s">
        <v>129</v>
      </c>
      <c r="C369" s="8">
        <v>2021</v>
      </c>
      <c r="D369" s="37">
        <v>1</v>
      </c>
      <c r="E369" s="31">
        <f>Data!G369</f>
        <v>876.07659999999998</v>
      </c>
      <c r="F369" s="51">
        <f t="shared" si="36"/>
        <v>876.07659999999998</v>
      </c>
      <c r="G369" s="51">
        <f t="shared" si="37"/>
        <v>0</v>
      </c>
      <c r="H369" s="31">
        <f>-Data!H369</f>
        <v>961.66179999999997</v>
      </c>
      <c r="I369" s="36">
        <f>+SUM(F369*INDEX(Inputs!$D$24:$D$35,MATCH($D369,Inputs!$B$24:$B$35,0)),G369*INDEX(Inputs!$E$24:$E$35,MATCH($D369,Inputs!$B$24:$B$35,0)),H369*Inputs!$D$21)</f>
        <v>46.640816579199999</v>
      </c>
      <c r="J369" s="36">
        <f t="shared" si="38"/>
        <v>0</v>
      </c>
      <c r="K369" s="36">
        <f t="shared" si="39"/>
        <v>0</v>
      </c>
      <c r="L369" s="36">
        <f t="shared" si="40"/>
        <v>141.74977828780001</v>
      </c>
      <c r="M369" s="36">
        <f t="shared" si="41"/>
        <v>95.10896170860002</v>
      </c>
      <c r="N369" s="36">
        <f t="shared" si="42"/>
        <v>0</v>
      </c>
    </row>
    <row r="370" spans="2:14" s="46" customFormat="1" x14ac:dyDescent="0.25">
      <c r="B370" s="48" t="s">
        <v>129</v>
      </c>
      <c r="C370" s="8">
        <v>2021</v>
      </c>
      <c r="D370" s="37">
        <v>2</v>
      </c>
      <c r="E370" s="31">
        <f>Data!G370</f>
        <v>709.88250000000005</v>
      </c>
      <c r="F370" s="51">
        <f t="shared" si="36"/>
        <v>709.88250000000005</v>
      </c>
      <c r="G370" s="51">
        <f t="shared" si="37"/>
        <v>0</v>
      </c>
      <c r="H370" s="31">
        <f>-Data!H370</f>
        <v>1224.4747</v>
      </c>
      <c r="I370" s="36">
        <f>+SUM(F370*INDEX(Inputs!$D$24:$D$35,MATCH($D370,Inputs!$B$24:$B$35,0)),G370*INDEX(Inputs!$E$24:$E$35,MATCH($D370,Inputs!$B$24:$B$35,0)),H370*Inputs!$D$21)</f>
        <v>20.958299408000009</v>
      </c>
      <c r="J370" s="36">
        <f t="shared" si="38"/>
        <v>0</v>
      </c>
      <c r="K370" s="36">
        <f t="shared" si="39"/>
        <v>0</v>
      </c>
      <c r="L370" s="36">
        <f t="shared" si="40"/>
        <v>95.10896170860002</v>
      </c>
      <c r="M370" s="36">
        <f t="shared" si="41"/>
        <v>74.150662300600004</v>
      </c>
      <c r="N370" s="36">
        <f t="shared" si="42"/>
        <v>0</v>
      </c>
    </row>
    <row r="371" spans="2:14" s="46" customFormat="1" x14ac:dyDescent="0.25">
      <c r="B371" s="48" t="s">
        <v>129</v>
      </c>
      <c r="C371" s="8">
        <v>2021</v>
      </c>
      <c r="D371" s="37">
        <v>3</v>
      </c>
      <c r="E371" s="31">
        <f>Data!G371</f>
        <v>620.00509999999997</v>
      </c>
      <c r="F371" s="51">
        <f t="shared" si="36"/>
        <v>620.00509999999997</v>
      </c>
      <c r="G371" s="51">
        <f t="shared" si="37"/>
        <v>0</v>
      </c>
      <c r="H371" s="31">
        <f>-Data!H371</f>
        <v>2487.431</v>
      </c>
      <c r="I371" s="36">
        <f>+SUM(F371*INDEX(Inputs!$D$24:$D$35,MATCH($D371,Inputs!$B$24:$B$35,0)),G371*INDEX(Inputs!$E$24:$E$35,MATCH($D371,Inputs!$B$24:$B$35,0)),H371*Inputs!$D$21)</f>
        <v>-35.309242925800007</v>
      </c>
      <c r="J371" s="36">
        <f t="shared" si="38"/>
        <v>0</v>
      </c>
      <c r="K371" s="36">
        <f t="shared" si="39"/>
        <v>35.309242925800007</v>
      </c>
      <c r="L371" s="36">
        <f t="shared" si="40"/>
        <v>74.150662300600004</v>
      </c>
      <c r="M371" s="36">
        <f t="shared" si="41"/>
        <v>109.45990522640001</v>
      </c>
      <c r="N371" s="36">
        <f t="shared" si="42"/>
        <v>0</v>
      </c>
    </row>
    <row r="372" spans="2:14" s="46" customFormat="1" x14ac:dyDescent="0.25">
      <c r="B372" s="48" t="s">
        <v>129</v>
      </c>
      <c r="C372" s="8">
        <v>2021</v>
      </c>
      <c r="D372" s="37">
        <v>4</v>
      </c>
      <c r="E372" s="31">
        <f>Data!G372</f>
        <v>520.81560000000002</v>
      </c>
      <c r="F372" s="51">
        <f t="shared" si="36"/>
        <v>520.81560000000002</v>
      </c>
      <c r="G372" s="51">
        <f t="shared" si="37"/>
        <v>0</v>
      </c>
      <c r="H372" s="31">
        <f>-Data!H372</f>
        <v>2847.0023999999999</v>
      </c>
      <c r="I372" s="36">
        <f>+SUM(F372*INDEX(Inputs!$D$24:$D$35,MATCH($D372,Inputs!$B$24:$B$35,0)),G372*INDEX(Inputs!$E$24:$E$35,MATCH($D372,Inputs!$B$24:$B$35,0)),H372*Inputs!$D$21)</f>
        <v>-58.302049168800004</v>
      </c>
      <c r="J372" s="36">
        <f t="shared" si="38"/>
        <v>35.309242925800007</v>
      </c>
      <c r="K372" s="36">
        <f t="shared" si="39"/>
        <v>93.611292094600003</v>
      </c>
      <c r="L372" s="36">
        <f t="shared" si="40"/>
        <v>109.45990522640001</v>
      </c>
      <c r="M372" s="36">
        <f t="shared" si="41"/>
        <v>167.76195439520001</v>
      </c>
      <c r="N372" s="36">
        <f t="shared" si="42"/>
        <v>0</v>
      </c>
    </row>
    <row r="373" spans="2:14" s="46" customFormat="1" x14ac:dyDescent="0.25">
      <c r="B373" s="48" t="s">
        <v>129</v>
      </c>
      <c r="C373" s="8">
        <v>2021</v>
      </c>
      <c r="D373" s="37">
        <v>5</v>
      </c>
      <c r="E373" s="31">
        <f>Data!G373</f>
        <v>442.4323</v>
      </c>
      <c r="F373" s="51">
        <f t="shared" si="36"/>
        <v>442.4323</v>
      </c>
      <c r="G373" s="51">
        <f t="shared" si="37"/>
        <v>0</v>
      </c>
      <c r="H373" s="31">
        <f>-Data!H373</f>
        <v>2919.1419999999998</v>
      </c>
      <c r="I373" s="36">
        <f>+SUM(F373*INDEX(Inputs!$D$24:$D$35,MATCH($D373,Inputs!$B$24:$B$35,0)),G373*INDEX(Inputs!$E$24:$E$35,MATCH($D373,Inputs!$B$24:$B$35,0)),H373*Inputs!$D$21)</f>
        <v>-68.455838053400001</v>
      </c>
      <c r="J373" s="36">
        <f t="shared" si="38"/>
        <v>93.611292094600003</v>
      </c>
      <c r="K373" s="36">
        <f t="shared" si="39"/>
        <v>162.06713014799999</v>
      </c>
      <c r="L373" s="36">
        <f t="shared" si="40"/>
        <v>167.76195439520001</v>
      </c>
      <c r="M373" s="36">
        <f t="shared" si="41"/>
        <v>236.21779244859999</v>
      </c>
      <c r="N373" s="36">
        <f t="shared" si="42"/>
        <v>0</v>
      </c>
    </row>
    <row r="374" spans="2:14" s="46" customFormat="1" x14ac:dyDescent="0.25">
      <c r="B374" s="48" t="s">
        <v>129</v>
      </c>
      <c r="C374" s="8">
        <v>2021</v>
      </c>
      <c r="D374" s="37">
        <v>6</v>
      </c>
      <c r="E374" s="31">
        <f>Data!G374</f>
        <v>624.91129999999998</v>
      </c>
      <c r="F374" s="51">
        <f t="shared" si="36"/>
        <v>624.91129999999998</v>
      </c>
      <c r="G374" s="51">
        <f t="shared" si="37"/>
        <v>0</v>
      </c>
      <c r="H374" s="31">
        <f>-Data!H374</f>
        <v>2669.0054</v>
      </c>
      <c r="I374" s="36">
        <f>+SUM(F374*INDEX(Inputs!$D$24:$D$35,MATCH($D374,Inputs!$B$24:$B$35,0)),G374*INDEX(Inputs!$E$24:$E$35,MATCH($D374,Inputs!$B$24:$B$35,0)),H374*Inputs!$D$21)</f>
        <v>-35.143179849000006</v>
      </c>
      <c r="J374" s="36">
        <f t="shared" si="38"/>
        <v>162.06713014799999</v>
      </c>
      <c r="K374" s="36">
        <f t="shared" si="39"/>
        <v>197.210309997</v>
      </c>
      <c r="L374" s="36">
        <f t="shared" si="40"/>
        <v>236.21779244859999</v>
      </c>
      <c r="M374" s="36">
        <f t="shared" si="41"/>
        <v>271.36097229760003</v>
      </c>
      <c r="N374" s="36">
        <f t="shared" si="42"/>
        <v>0</v>
      </c>
    </row>
    <row r="375" spans="2:14" s="46" customFormat="1" x14ac:dyDescent="0.25">
      <c r="B375" s="48" t="s">
        <v>129</v>
      </c>
      <c r="C375" s="8">
        <v>2021</v>
      </c>
      <c r="D375" s="37">
        <v>7</v>
      </c>
      <c r="E375" s="31">
        <f>Data!G375</f>
        <v>778.83969999999999</v>
      </c>
      <c r="F375" s="51">
        <f t="shared" si="36"/>
        <v>778.83969999999999</v>
      </c>
      <c r="G375" s="51">
        <f t="shared" si="37"/>
        <v>0</v>
      </c>
      <c r="H375" s="31">
        <f>-Data!H375</f>
        <v>1969.0824</v>
      </c>
      <c r="I375" s="36">
        <f>+SUM(F375*INDEX(Inputs!$D$24:$D$35,MATCH($D375,Inputs!$B$24:$B$35,0)),G375*INDEX(Inputs!$E$24:$E$35,MATCH($D375,Inputs!$B$24:$B$35,0)),H375*Inputs!$D$21)</f>
        <v>7.5218728809999789</v>
      </c>
      <c r="J375" s="36">
        <f t="shared" si="38"/>
        <v>197.210309997</v>
      </c>
      <c r="K375" s="36">
        <f t="shared" si="39"/>
        <v>189.68843711600002</v>
      </c>
      <c r="L375" s="36">
        <f t="shared" si="40"/>
        <v>271.36097229760003</v>
      </c>
      <c r="M375" s="36">
        <f t="shared" si="41"/>
        <v>263.83909941660005</v>
      </c>
      <c r="N375" s="36">
        <f t="shared" si="42"/>
        <v>0</v>
      </c>
    </row>
    <row r="376" spans="2:14" s="46" customFormat="1" x14ac:dyDescent="0.25">
      <c r="B376" s="48" t="s">
        <v>129</v>
      </c>
      <c r="C376" s="8">
        <v>2021</v>
      </c>
      <c r="D376" s="37">
        <v>8</v>
      </c>
      <c r="E376" s="31">
        <f>Data!G376</f>
        <v>691.34739999999999</v>
      </c>
      <c r="F376" s="51">
        <f t="shared" si="36"/>
        <v>691.34739999999999</v>
      </c>
      <c r="G376" s="51">
        <f t="shared" si="37"/>
        <v>0</v>
      </c>
      <c r="H376" s="31">
        <f>-Data!H376</f>
        <v>2139.0563999999999</v>
      </c>
      <c r="I376" s="36">
        <f>+SUM(F376*INDEX(Inputs!$D$24:$D$35,MATCH($D376,Inputs!$B$24:$B$35,0)),G376*INDEX(Inputs!$E$24:$E$35,MATCH($D376,Inputs!$B$24:$B$35,0)),H376*Inputs!$D$21)</f>
        <v>-8.1134086340000096</v>
      </c>
      <c r="J376" s="36">
        <f t="shared" si="38"/>
        <v>189.68843711600002</v>
      </c>
      <c r="K376" s="36">
        <f t="shared" si="39"/>
        <v>197.80184575000004</v>
      </c>
      <c r="L376" s="36">
        <f t="shared" si="40"/>
        <v>263.83909941660005</v>
      </c>
      <c r="M376" s="36">
        <f t="shared" si="41"/>
        <v>271.95250805060004</v>
      </c>
      <c r="N376" s="36">
        <f t="shared" si="42"/>
        <v>0</v>
      </c>
    </row>
    <row r="377" spans="2:14" s="46" customFormat="1" x14ac:dyDescent="0.25">
      <c r="B377" s="48" t="s">
        <v>129</v>
      </c>
      <c r="C377" s="8">
        <v>2021</v>
      </c>
      <c r="D377" s="37">
        <v>9</v>
      </c>
      <c r="E377" s="31">
        <f>Data!G377</f>
        <v>568.26689999999996</v>
      </c>
      <c r="F377" s="51">
        <f t="shared" si="36"/>
        <v>568.26689999999996</v>
      </c>
      <c r="G377" s="51">
        <f t="shared" si="37"/>
        <v>0</v>
      </c>
      <c r="H377" s="31">
        <f>-Data!H377</f>
        <v>2106.6480999999999</v>
      </c>
      <c r="I377" s="36">
        <f>+SUM(F377*INDEX(Inputs!$D$24:$D$35,MATCH($D377,Inputs!$B$24:$B$35,0)),G377*INDEX(Inputs!$E$24:$E$35,MATCH($D377,Inputs!$B$24:$B$35,0)),H377*Inputs!$D$21)</f>
        <v>-25.813622021200004</v>
      </c>
      <c r="J377" s="36">
        <f t="shared" si="38"/>
        <v>197.80184575000004</v>
      </c>
      <c r="K377" s="36">
        <f t="shared" si="39"/>
        <v>223.61546777120003</v>
      </c>
      <c r="L377" s="36">
        <f t="shared" si="40"/>
        <v>271.95250805060004</v>
      </c>
      <c r="M377" s="36">
        <f t="shared" si="41"/>
        <v>297.76613007180003</v>
      </c>
      <c r="N377" s="36">
        <f t="shared" si="42"/>
        <v>0</v>
      </c>
    </row>
    <row r="378" spans="2:14" s="46" customFormat="1" x14ac:dyDescent="0.25">
      <c r="B378" s="48" t="s">
        <v>129</v>
      </c>
      <c r="C378" s="8">
        <v>2021</v>
      </c>
      <c r="D378" s="37">
        <v>10</v>
      </c>
      <c r="E378" s="31">
        <f>Data!G378</f>
        <v>631.30349999999999</v>
      </c>
      <c r="F378" s="51">
        <f t="shared" si="36"/>
        <v>631.30349999999999</v>
      </c>
      <c r="G378" s="51">
        <f t="shared" si="37"/>
        <v>0</v>
      </c>
      <c r="H378" s="31">
        <f>-Data!H378</f>
        <v>1656.4312</v>
      </c>
      <c r="I378" s="36">
        <f>+SUM(F378*INDEX(Inputs!$D$24:$D$35,MATCH($D378,Inputs!$B$24:$B$35,0)),G378*INDEX(Inputs!$E$24:$E$35,MATCH($D378,Inputs!$B$24:$B$35,0)),H378*Inputs!$D$21)</f>
        <v>-2.8187074750000036</v>
      </c>
      <c r="J378" s="36">
        <f t="shared" si="38"/>
        <v>223.61546777120003</v>
      </c>
      <c r="K378" s="36">
        <f t="shared" si="39"/>
        <v>226.43417524620003</v>
      </c>
      <c r="L378" s="36">
        <f t="shared" si="40"/>
        <v>297.76613007180003</v>
      </c>
      <c r="M378" s="36">
        <f t="shared" si="41"/>
        <v>300.58483754680003</v>
      </c>
      <c r="N378" s="36">
        <f t="shared" si="42"/>
        <v>0</v>
      </c>
    </row>
    <row r="379" spans="2:14" s="46" customFormat="1" x14ac:dyDescent="0.25">
      <c r="B379" s="48" t="s">
        <v>129</v>
      </c>
      <c r="C379" s="8">
        <v>2021</v>
      </c>
      <c r="D379" s="37">
        <v>11</v>
      </c>
      <c r="E379" s="31">
        <f>Data!G379</f>
        <v>697.16099999999994</v>
      </c>
      <c r="F379" s="51">
        <f t="shared" si="36"/>
        <v>697.16099999999994</v>
      </c>
      <c r="G379" s="51">
        <f t="shared" si="37"/>
        <v>0</v>
      </c>
      <c r="H379" s="31">
        <f>-Data!H379</f>
        <v>1161.155</v>
      </c>
      <c r="I379" s="36">
        <f>+SUM(F379*INDEX(Inputs!$D$24:$D$35,MATCH($D379,Inputs!$B$24:$B$35,0)),G379*INDEX(Inputs!$E$24:$E$35,MATCH($D379,Inputs!$B$24:$B$35,0)),H379*Inputs!$D$21)</f>
        <v>22.147156912</v>
      </c>
      <c r="J379" s="36">
        <f t="shared" si="38"/>
        <v>226.43417524620003</v>
      </c>
      <c r="K379" s="36">
        <f t="shared" si="39"/>
        <v>204.28701833420001</v>
      </c>
      <c r="L379" s="36">
        <f t="shared" si="40"/>
        <v>300.58483754680003</v>
      </c>
      <c r="M379" s="36">
        <f t="shared" si="41"/>
        <v>278.43768063480002</v>
      </c>
      <c r="N379" s="36">
        <f t="shared" si="42"/>
        <v>0</v>
      </c>
    </row>
    <row r="380" spans="2:14" s="46" customFormat="1" x14ac:dyDescent="0.25">
      <c r="B380" s="48" t="s">
        <v>129</v>
      </c>
      <c r="C380" s="8">
        <v>2021</v>
      </c>
      <c r="D380" s="37">
        <v>12</v>
      </c>
      <c r="E380" s="31">
        <f>Data!G380</f>
        <v>885.45569999999998</v>
      </c>
      <c r="F380" s="51">
        <f t="shared" si="36"/>
        <v>885.45569999999998</v>
      </c>
      <c r="G380" s="51">
        <f t="shared" si="37"/>
        <v>0</v>
      </c>
      <c r="H380" s="31">
        <f>-Data!H380</f>
        <v>564.73429999999996</v>
      </c>
      <c r="I380" s="36">
        <f>+SUM(F380*INDEX(Inputs!$D$24:$D$35,MATCH($D380,Inputs!$B$24:$B$35,0)),G380*INDEX(Inputs!$E$24:$E$35,MATCH($D380,Inputs!$B$24:$B$35,0)),H380*Inputs!$D$21)</f>
        <v>62.537240046400001</v>
      </c>
      <c r="J380" s="36">
        <f t="shared" si="38"/>
        <v>204.28701833420001</v>
      </c>
      <c r="K380" s="36">
        <f t="shared" si="39"/>
        <v>141.74977828780001</v>
      </c>
      <c r="L380" s="36">
        <f t="shared" si="40"/>
        <v>278.43768063480002</v>
      </c>
      <c r="M380" s="36">
        <f t="shared" si="41"/>
        <v>215.90044058840002</v>
      </c>
      <c r="N380" s="36">
        <f t="shared" si="42"/>
        <v>0</v>
      </c>
    </row>
    <row r="381" spans="2:14" s="46" customFormat="1" x14ac:dyDescent="0.25">
      <c r="B381" s="48" t="s">
        <v>130</v>
      </c>
      <c r="C381" s="8">
        <v>2021</v>
      </c>
      <c r="D381" s="37">
        <v>1</v>
      </c>
      <c r="E381" s="31">
        <f>Data!G381</f>
        <v>2093.5039999999999</v>
      </c>
      <c r="F381" s="51">
        <f t="shared" si="36"/>
        <v>2000</v>
      </c>
      <c r="G381" s="51">
        <f t="shared" si="37"/>
        <v>93.503999999999905</v>
      </c>
      <c r="H381" s="31">
        <f>-Data!H381</f>
        <v>0</v>
      </c>
      <c r="I381" s="36">
        <f>+SUM(F381*INDEX(Inputs!$D$24:$D$35,MATCH($D381,Inputs!$B$24:$B$35,0)),G381*INDEX(Inputs!$E$24:$E$35,MATCH($D381,Inputs!$B$24:$B$35,0)),H381*Inputs!$D$21)</f>
        <v>193.61650278400001</v>
      </c>
      <c r="J381" s="36">
        <f t="shared" si="38"/>
        <v>0</v>
      </c>
      <c r="K381" s="36">
        <f t="shared" si="39"/>
        <v>0</v>
      </c>
      <c r="L381" s="36">
        <f t="shared" si="40"/>
        <v>0</v>
      </c>
      <c r="M381" s="36">
        <f t="shared" si="41"/>
        <v>0</v>
      </c>
      <c r="N381" s="36">
        <f t="shared" si="42"/>
        <v>193.61650278400001</v>
      </c>
    </row>
    <row r="382" spans="2:14" s="46" customFormat="1" x14ac:dyDescent="0.25">
      <c r="B382" s="48" t="s">
        <v>130</v>
      </c>
      <c r="C382" s="8">
        <v>2021</v>
      </c>
      <c r="D382" s="37">
        <v>2</v>
      </c>
      <c r="E382" s="31">
        <f>Data!G382</f>
        <v>1624.768</v>
      </c>
      <c r="F382" s="51">
        <f t="shared" si="36"/>
        <v>1624.768</v>
      </c>
      <c r="G382" s="51">
        <f t="shared" si="37"/>
        <v>0</v>
      </c>
      <c r="H382" s="31">
        <f>-Data!H382</f>
        <v>82.495999999999995</v>
      </c>
      <c r="I382" s="36">
        <f>+SUM(F382*INDEX(Inputs!$D$24:$D$35,MATCH($D382,Inputs!$B$24:$B$35,0)),G382*INDEX(Inputs!$E$24:$E$35,MATCH($D382,Inputs!$B$24:$B$35,0)),H382*Inputs!$D$21)</f>
        <v>150.81459609600003</v>
      </c>
      <c r="J382" s="36">
        <f t="shared" si="38"/>
        <v>0</v>
      </c>
      <c r="K382" s="36">
        <f t="shared" si="39"/>
        <v>0</v>
      </c>
      <c r="L382" s="36">
        <f t="shared" si="40"/>
        <v>0</v>
      </c>
      <c r="M382" s="36">
        <f t="shared" si="41"/>
        <v>0</v>
      </c>
      <c r="N382" s="36">
        <f t="shared" si="42"/>
        <v>150.81459609600003</v>
      </c>
    </row>
    <row r="383" spans="2:14" s="46" customFormat="1" x14ac:dyDescent="0.25">
      <c r="B383" s="48" t="s">
        <v>130</v>
      </c>
      <c r="C383" s="8">
        <v>2021</v>
      </c>
      <c r="D383" s="37">
        <v>3</v>
      </c>
      <c r="E383" s="31">
        <f>Data!G383</f>
        <v>930.13589999999988</v>
      </c>
      <c r="F383" s="51">
        <f t="shared" si="36"/>
        <v>930.13589999999988</v>
      </c>
      <c r="G383" s="51">
        <f t="shared" si="37"/>
        <v>0</v>
      </c>
      <c r="H383" s="31">
        <f>-Data!H383</f>
        <v>539.904</v>
      </c>
      <c r="I383" s="36">
        <f>+SUM(F383*INDEX(Inputs!$D$24:$D$35,MATCH($D383,Inputs!$B$24:$B$35,0)),G383*INDEX(Inputs!$E$24:$E$35,MATCH($D383,Inputs!$B$24:$B$35,0)),H383*Inputs!$D$21)</f>
        <v>67.70916519779999</v>
      </c>
      <c r="J383" s="36">
        <f t="shared" si="38"/>
        <v>0</v>
      </c>
      <c r="K383" s="36">
        <f t="shared" si="39"/>
        <v>0</v>
      </c>
      <c r="L383" s="36">
        <f t="shared" si="40"/>
        <v>0</v>
      </c>
      <c r="M383" s="36">
        <f t="shared" si="41"/>
        <v>0</v>
      </c>
      <c r="N383" s="36">
        <f t="shared" si="42"/>
        <v>67.70916519779999</v>
      </c>
    </row>
    <row r="384" spans="2:14" s="46" customFormat="1" x14ac:dyDescent="0.25">
      <c r="B384" s="48" t="s">
        <v>130</v>
      </c>
      <c r="C384" s="8">
        <v>2021</v>
      </c>
      <c r="D384" s="37">
        <v>4</v>
      </c>
      <c r="E384" s="31">
        <f>Data!G384</f>
        <v>503.61599999999999</v>
      </c>
      <c r="F384" s="51">
        <f t="shared" si="36"/>
        <v>503.61599999999999</v>
      </c>
      <c r="G384" s="51">
        <f t="shared" si="37"/>
        <v>0</v>
      </c>
      <c r="H384" s="31">
        <f>-Data!H384</f>
        <v>510.14400000000001</v>
      </c>
      <c r="I384" s="36">
        <f>+SUM(F384*INDEX(Inputs!$D$24:$D$35,MATCH($D384,Inputs!$B$24:$B$35,0)),G384*INDEX(Inputs!$E$24:$E$35,MATCH($D384,Inputs!$B$24:$B$35,0)),H384*Inputs!$D$21)</f>
        <v>28.425042432000001</v>
      </c>
      <c r="J384" s="36">
        <f t="shared" si="38"/>
        <v>0</v>
      </c>
      <c r="K384" s="36">
        <f t="shared" si="39"/>
        <v>0</v>
      </c>
      <c r="L384" s="36">
        <f t="shared" si="40"/>
        <v>0</v>
      </c>
      <c r="M384" s="36">
        <f t="shared" si="41"/>
        <v>0</v>
      </c>
      <c r="N384" s="36">
        <f t="shared" si="42"/>
        <v>28.425042432000001</v>
      </c>
    </row>
    <row r="385" spans="2:14" s="46" customFormat="1" x14ac:dyDescent="0.25">
      <c r="B385" s="48" t="s">
        <v>130</v>
      </c>
      <c r="C385" s="8">
        <v>2021</v>
      </c>
      <c r="D385" s="37">
        <v>5</v>
      </c>
      <c r="E385" s="31">
        <f>Data!G385</f>
        <v>281.34399999999999</v>
      </c>
      <c r="F385" s="51">
        <f t="shared" si="36"/>
        <v>281.34399999999999</v>
      </c>
      <c r="G385" s="51">
        <f t="shared" si="37"/>
        <v>0</v>
      </c>
      <c r="H385" s="31">
        <f>-Data!H385</f>
        <v>372.13580000000002</v>
      </c>
      <c r="I385" s="36">
        <f>+SUM(F385*INDEX(Inputs!$D$24:$D$35,MATCH($D385,Inputs!$B$24:$B$35,0)),G385*INDEX(Inputs!$E$24:$E$35,MATCH($D385,Inputs!$B$24:$B$35,0)),H385*Inputs!$D$21)</f>
        <v>12.584638649999999</v>
      </c>
      <c r="J385" s="36">
        <f t="shared" si="38"/>
        <v>0</v>
      </c>
      <c r="K385" s="36">
        <f t="shared" si="39"/>
        <v>0</v>
      </c>
      <c r="L385" s="36">
        <f t="shared" si="40"/>
        <v>0</v>
      </c>
      <c r="M385" s="36">
        <f t="shared" si="41"/>
        <v>0</v>
      </c>
      <c r="N385" s="36">
        <f t="shared" si="42"/>
        <v>12.584638649999999</v>
      </c>
    </row>
    <row r="386" spans="2:14" s="46" customFormat="1" x14ac:dyDescent="0.25">
      <c r="B386" s="48" t="s">
        <v>130</v>
      </c>
      <c r="C386" s="8">
        <v>2021</v>
      </c>
      <c r="D386" s="37">
        <v>6</v>
      </c>
      <c r="E386" s="31">
        <f>Data!G386</f>
        <v>355.32799999999997</v>
      </c>
      <c r="F386" s="51">
        <f t="shared" si="36"/>
        <v>355.32799999999997</v>
      </c>
      <c r="G386" s="51">
        <f t="shared" si="37"/>
        <v>0</v>
      </c>
      <c r="H386" s="31">
        <f>-Data!H386</f>
        <v>193.536</v>
      </c>
      <c r="I386" s="36">
        <f>+SUM(F386*INDEX(Inputs!$D$24:$D$35,MATCH($D386,Inputs!$B$24:$B$35,0)),G386*INDEX(Inputs!$E$24:$E$35,MATCH($D386,Inputs!$B$24:$B$35,0)),H386*Inputs!$D$21)</f>
        <v>30.080675839999998</v>
      </c>
      <c r="J386" s="36">
        <f t="shared" si="38"/>
        <v>0</v>
      </c>
      <c r="K386" s="36">
        <f t="shared" si="39"/>
        <v>0</v>
      </c>
      <c r="L386" s="36">
        <f t="shared" si="40"/>
        <v>0</v>
      </c>
      <c r="M386" s="36">
        <f t="shared" si="41"/>
        <v>0</v>
      </c>
      <c r="N386" s="36">
        <f t="shared" si="42"/>
        <v>30.080675839999998</v>
      </c>
    </row>
    <row r="387" spans="2:14" s="46" customFormat="1" x14ac:dyDescent="0.25">
      <c r="B387" s="48" t="s">
        <v>130</v>
      </c>
      <c r="C387" s="8">
        <v>2021</v>
      </c>
      <c r="D387" s="37">
        <v>7</v>
      </c>
      <c r="E387" s="31">
        <f>Data!G387</f>
        <v>473.40800000000002</v>
      </c>
      <c r="F387" s="51">
        <f t="shared" si="36"/>
        <v>473.40800000000002</v>
      </c>
      <c r="G387" s="51">
        <f t="shared" si="37"/>
        <v>0</v>
      </c>
      <c r="H387" s="31">
        <f>-Data!H387</f>
        <v>158.72</v>
      </c>
      <c r="I387" s="36">
        <f>+SUM(F387*INDEX(Inputs!$D$24:$D$35,MATCH($D387,Inputs!$B$24:$B$35,0)),G387*INDEX(Inputs!$E$24:$E$35,MATCH($D387,Inputs!$B$24:$B$35,0)),H387*Inputs!$D$21)</f>
        <v>43.8249888</v>
      </c>
      <c r="J387" s="36">
        <f t="shared" si="38"/>
        <v>0</v>
      </c>
      <c r="K387" s="36">
        <f t="shared" si="39"/>
        <v>0</v>
      </c>
      <c r="L387" s="36">
        <f t="shared" si="40"/>
        <v>0</v>
      </c>
      <c r="M387" s="36">
        <f t="shared" si="41"/>
        <v>0</v>
      </c>
      <c r="N387" s="36">
        <f t="shared" si="42"/>
        <v>43.8249888</v>
      </c>
    </row>
    <row r="388" spans="2:14" s="46" customFormat="1" x14ac:dyDescent="0.25">
      <c r="B388" s="48" t="s">
        <v>130</v>
      </c>
      <c r="C388" s="8">
        <v>2021</v>
      </c>
      <c r="D388" s="37">
        <v>8</v>
      </c>
      <c r="E388" s="31">
        <f>Data!G388</f>
        <v>441.92</v>
      </c>
      <c r="F388" s="51">
        <f t="shared" si="36"/>
        <v>441.92</v>
      </c>
      <c r="G388" s="51">
        <f t="shared" si="37"/>
        <v>0</v>
      </c>
      <c r="H388" s="31">
        <f>-Data!H388</f>
        <v>233.98400000000001</v>
      </c>
      <c r="I388" s="36">
        <f>+SUM(F388*INDEX(Inputs!$D$24:$D$35,MATCH($D388,Inputs!$B$24:$B$35,0)),G388*INDEX(Inputs!$E$24:$E$35,MATCH($D388,Inputs!$B$24:$B$35,0)),H388*Inputs!$D$21)</f>
        <v>37.665144959999992</v>
      </c>
      <c r="J388" s="36">
        <f t="shared" si="38"/>
        <v>0</v>
      </c>
      <c r="K388" s="36">
        <f t="shared" si="39"/>
        <v>0</v>
      </c>
      <c r="L388" s="36">
        <f t="shared" si="40"/>
        <v>0</v>
      </c>
      <c r="M388" s="36">
        <f t="shared" si="41"/>
        <v>0</v>
      </c>
      <c r="N388" s="36">
        <f t="shared" si="42"/>
        <v>37.665144959999992</v>
      </c>
    </row>
    <row r="389" spans="2:14" s="46" customFormat="1" x14ac:dyDescent="0.25">
      <c r="B389" s="48" t="s">
        <v>130</v>
      </c>
      <c r="C389" s="8">
        <v>2021</v>
      </c>
      <c r="D389" s="37">
        <v>9</v>
      </c>
      <c r="E389" s="31">
        <f>Data!G389</f>
        <v>412.1114</v>
      </c>
      <c r="F389" s="51">
        <f t="shared" si="36"/>
        <v>412.1114</v>
      </c>
      <c r="G389" s="51">
        <f t="shared" si="37"/>
        <v>0</v>
      </c>
      <c r="H389" s="31">
        <f>-Data!H389</f>
        <v>325.84739999999999</v>
      </c>
      <c r="I389" s="36">
        <f>+SUM(F389*INDEX(Inputs!$D$24:$D$35,MATCH($D389,Inputs!$B$24:$B$35,0)),G389*INDEX(Inputs!$E$24:$E$35,MATCH($D389,Inputs!$B$24:$B$35,0)),H389*Inputs!$D$21)</f>
        <v>26.723968064800005</v>
      </c>
      <c r="J389" s="36">
        <f t="shared" si="38"/>
        <v>0</v>
      </c>
      <c r="K389" s="36">
        <f t="shared" si="39"/>
        <v>0</v>
      </c>
      <c r="L389" s="36">
        <f t="shared" si="40"/>
        <v>0</v>
      </c>
      <c r="M389" s="36">
        <f t="shared" si="41"/>
        <v>0</v>
      </c>
      <c r="N389" s="36">
        <f t="shared" si="42"/>
        <v>26.723968064800005</v>
      </c>
    </row>
    <row r="390" spans="2:14" s="46" customFormat="1" x14ac:dyDescent="0.25">
      <c r="B390" s="48" t="s">
        <v>130</v>
      </c>
      <c r="C390" s="8">
        <v>2021</v>
      </c>
      <c r="D390" s="37">
        <v>10</v>
      </c>
      <c r="E390" s="31">
        <f>Data!G390</f>
        <v>757.69600000000003</v>
      </c>
      <c r="F390" s="51">
        <f t="shared" si="36"/>
        <v>757.69600000000003</v>
      </c>
      <c r="G390" s="51">
        <f t="shared" si="37"/>
        <v>0</v>
      </c>
      <c r="H390" s="31">
        <f>-Data!H390</f>
        <v>201.21600000000001</v>
      </c>
      <c r="I390" s="36">
        <f>+SUM(F390*INDEX(Inputs!$D$24:$D$35,MATCH($D390,Inputs!$B$24:$B$35,0)),G390*INDEX(Inputs!$E$24:$E$35,MATCH($D390,Inputs!$B$24:$B$35,0)),H390*Inputs!$D$21)</f>
        <v>64.177657472000007</v>
      </c>
      <c r="J390" s="36">
        <f t="shared" si="38"/>
        <v>0</v>
      </c>
      <c r="K390" s="36">
        <f t="shared" si="39"/>
        <v>0</v>
      </c>
      <c r="L390" s="36">
        <f t="shared" si="40"/>
        <v>0</v>
      </c>
      <c r="M390" s="36">
        <f t="shared" si="41"/>
        <v>0</v>
      </c>
      <c r="N390" s="36">
        <f t="shared" si="42"/>
        <v>64.177657472000007</v>
      </c>
    </row>
    <row r="391" spans="2:14" s="46" customFormat="1" x14ac:dyDescent="0.25">
      <c r="B391" s="48" t="s">
        <v>130</v>
      </c>
      <c r="C391" s="8">
        <v>2021</v>
      </c>
      <c r="D391" s="37">
        <v>11</v>
      </c>
      <c r="E391" s="31">
        <f>Data!G391</f>
        <v>1445.2850000000001</v>
      </c>
      <c r="F391" s="51">
        <f t="shared" si="36"/>
        <v>1445.2850000000001</v>
      </c>
      <c r="G391" s="51">
        <f t="shared" si="37"/>
        <v>0</v>
      </c>
      <c r="H391" s="31">
        <f>-Data!H391</f>
        <v>84.415999999999997</v>
      </c>
      <c r="I391" s="36">
        <f>+SUM(F391*INDEX(Inputs!$D$24:$D$35,MATCH($D391,Inputs!$B$24:$B$35,0)),G391*INDEX(Inputs!$E$24:$E$35,MATCH($D391,Inputs!$B$24:$B$35,0)),H391*Inputs!$D$21)</f>
        <v>133.73742251000002</v>
      </c>
      <c r="J391" s="36">
        <f t="shared" si="38"/>
        <v>0</v>
      </c>
      <c r="K391" s="36">
        <f t="shared" si="39"/>
        <v>0</v>
      </c>
      <c r="L391" s="36">
        <f t="shared" si="40"/>
        <v>0</v>
      </c>
      <c r="M391" s="36">
        <f t="shared" si="41"/>
        <v>0</v>
      </c>
      <c r="N391" s="36">
        <f t="shared" si="42"/>
        <v>133.73742251000002</v>
      </c>
    </row>
    <row r="392" spans="2:14" s="46" customFormat="1" x14ac:dyDescent="0.25">
      <c r="B392" s="48" t="s">
        <v>130</v>
      </c>
      <c r="C392" s="8">
        <v>2021</v>
      </c>
      <c r="D392" s="37">
        <v>12</v>
      </c>
      <c r="E392" s="31">
        <f>Data!G392</f>
        <v>2509.5680000000002</v>
      </c>
      <c r="F392" s="51">
        <f t="shared" si="36"/>
        <v>2000</v>
      </c>
      <c r="G392" s="51">
        <f t="shared" si="37"/>
        <v>509.56800000000021</v>
      </c>
      <c r="H392" s="31">
        <f>-Data!H392</f>
        <v>6.2080000000000002</v>
      </c>
      <c r="I392" s="36">
        <f>+SUM(F392*INDEX(Inputs!$D$24:$D$35,MATCH($D392,Inputs!$B$24:$B$35,0)),G392*INDEX(Inputs!$E$24:$E$35,MATCH($D392,Inputs!$B$24:$B$35,0)),H392*Inputs!$D$21)</f>
        <v>211.77014284800001</v>
      </c>
      <c r="J392" s="36">
        <f t="shared" si="38"/>
        <v>0</v>
      </c>
      <c r="K392" s="36">
        <f t="shared" si="39"/>
        <v>0</v>
      </c>
      <c r="L392" s="36">
        <f t="shared" si="40"/>
        <v>0</v>
      </c>
      <c r="M392" s="36">
        <f t="shared" si="41"/>
        <v>0</v>
      </c>
      <c r="N392" s="36">
        <f t="shared" si="42"/>
        <v>211.77014284800001</v>
      </c>
    </row>
    <row r="393" spans="2:14" s="46" customFormat="1" x14ac:dyDescent="0.25">
      <c r="B393" s="48" t="s">
        <v>131</v>
      </c>
      <c r="C393" s="8">
        <v>2021</v>
      </c>
      <c r="D393" s="37">
        <v>1</v>
      </c>
      <c r="E393" s="31">
        <f>Data!G393</f>
        <v>1904.2719</v>
      </c>
      <c r="F393" s="51">
        <f t="shared" ref="F393:F456" si="43">+MIN(E393,2000)</f>
        <v>1904.2719</v>
      </c>
      <c r="G393" s="51">
        <f t="shared" si="37"/>
        <v>0</v>
      </c>
      <c r="H393" s="31">
        <f>-Data!H393</f>
        <v>300.86399999999998</v>
      </c>
      <c r="I393" s="36">
        <f>+SUM(F393*INDEX(Inputs!$D$24:$D$35,MATCH($D393,Inputs!$B$24:$B$35,0)),G393*INDEX(Inputs!$E$24:$E$35,MATCH($D393,Inputs!$B$24:$B$35,0)),H393*Inputs!$D$21)</f>
        <v>169.0388605098</v>
      </c>
      <c r="J393" s="36">
        <f t="shared" si="38"/>
        <v>0</v>
      </c>
      <c r="K393" s="36">
        <f t="shared" si="39"/>
        <v>0</v>
      </c>
      <c r="L393" s="36">
        <f t="shared" si="40"/>
        <v>0</v>
      </c>
      <c r="M393" s="36">
        <f t="shared" si="41"/>
        <v>0</v>
      </c>
      <c r="N393" s="36">
        <f t="shared" si="42"/>
        <v>169.0388605098</v>
      </c>
    </row>
    <row r="394" spans="2:14" s="46" customFormat="1" x14ac:dyDescent="0.25">
      <c r="B394" s="48" t="s">
        <v>131</v>
      </c>
      <c r="C394" s="8">
        <v>2021</v>
      </c>
      <c r="D394" s="37">
        <v>2</v>
      </c>
      <c r="E394" s="31">
        <f>Data!G394</f>
        <v>1621.3439000000001</v>
      </c>
      <c r="F394" s="51">
        <f t="shared" si="43"/>
        <v>1621.3439000000001</v>
      </c>
      <c r="G394" s="51">
        <f t="shared" ref="G394:G457" si="44">+E394-F394</f>
        <v>0</v>
      </c>
      <c r="H394" s="31">
        <f>-Data!H394</f>
        <v>321</v>
      </c>
      <c r="I394" s="36">
        <f>+SUM(F394*INDEX(Inputs!$D$24:$D$35,MATCH($D394,Inputs!$B$24:$B$35,0)),G394*INDEX(Inputs!$E$24:$E$35,MATCH($D394,Inputs!$B$24:$B$35,0)),H394*Inputs!$D$21)</f>
        <v>141.47235377380002</v>
      </c>
      <c r="J394" s="36">
        <f t="shared" ref="J394:J457" si="45">+IF($D394=1,0,K393)</f>
        <v>0</v>
      </c>
      <c r="K394" s="36">
        <f t="shared" ref="K394:K457" si="46">+IF($I394&lt;0,SUM(-$I394,J394),MAX(SUM(-$I394,J394),0))</f>
        <v>0</v>
      </c>
      <c r="L394" s="36">
        <f t="shared" ref="L394:L457" si="47">+IF(D394=1,K405,M393)</f>
        <v>0</v>
      </c>
      <c r="M394" s="36">
        <f t="shared" ref="M394:M457" si="48">+IF($I394&lt;0,SUM(-$I394,L394),MAX(SUM(-$I394,L394),0))</f>
        <v>0</v>
      </c>
      <c r="N394" s="36">
        <f t="shared" ref="N394:N457" si="49">+IF(M394&gt;0,0,I394-L394)</f>
        <v>141.47235377380002</v>
      </c>
    </row>
    <row r="395" spans="2:14" s="46" customFormat="1" x14ac:dyDescent="0.25">
      <c r="B395" s="48" t="s">
        <v>131</v>
      </c>
      <c r="C395" s="8">
        <v>2021</v>
      </c>
      <c r="D395" s="37">
        <v>3</v>
      </c>
      <c r="E395" s="31">
        <f>Data!G395</f>
        <v>1414.7518999999998</v>
      </c>
      <c r="F395" s="51">
        <f t="shared" si="43"/>
        <v>1414.7518999999998</v>
      </c>
      <c r="G395" s="51">
        <f t="shared" si="44"/>
        <v>0</v>
      </c>
      <c r="H395" s="31">
        <f>-Data!H395</f>
        <v>881.80799999999999</v>
      </c>
      <c r="I395" s="36">
        <f>+SUM(F395*INDEX(Inputs!$D$24:$D$35,MATCH($D395,Inputs!$B$24:$B$35,0)),G395*INDEX(Inputs!$E$24:$E$35,MATCH($D395,Inputs!$B$24:$B$35,0)),H395*Inputs!$D$21)</f>
        <v>100.69526402979999</v>
      </c>
      <c r="J395" s="36">
        <f t="shared" si="45"/>
        <v>0</v>
      </c>
      <c r="K395" s="36">
        <f t="shared" si="46"/>
        <v>0</v>
      </c>
      <c r="L395" s="36">
        <f t="shared" si="47"/>
        <v>0</v>
      </c>
      <c r="M395" s="36">
        <f t="shared" si="48"/>
        <v>0</v>
      </c>
      <c r="N395" s="36">
        <f t="shared" si="49"/>
        <v>100.69526402979999</v>
      </c>
    </row>
    <row r="396" spans="2:14" s="46" customFormat="1" x14ac:dyDescent="0.25">
      <c r="B396" s="48" t="s">
        <v>131</v>
      </c>
      <c r="C396" s="8">
        <v>2021</v>
      </c>
      <c r="D396" s="37">
        <v>4</v>
      </c>
      <c r="E396" s="31">
        <f>Data!G396</f>
        <v>1514.8719000000001</v>
      </c>
      <c r="F396" s="51">
        <f t="shared" si="43"/>
        <v>1514.8719000000001</v>
      </c>
      <c r="G396" s="51">
        <f t="shared" si="44"/>
        <v>0</v>
      </c>
      <c r="H396" s="31">
        <f>-Data!H396</f>
        <v>638.43200000000002</v>
      </c>
      <c r="I396" s="36">
        <f>+SUM(F396*INDEX(Inputs!$D$24:$D$35,MATCH($D396,Inputs!$B$24:$B$35,0)),G396*INDEX(Inputs!$E$24:$E$35,MATCH($D396,Inputs!$B$24:$B$35,0)),H396*Inputs!$D$21)</f>
        <v>119.38287962980002</v>
      </c>
      <c r="J396" s="36">
        <f t="shared" si="45"/>
        <v>0</v>
      </c>
      <c r="K396" s="36">
        <f t="shared" si="46"/>
        <v>0</v>
      </c>
      <c r="L396" s="36">
        <f t="shared" si="47"/>
        <v>0</v>
      </c>
      <c r="M396" s="36">
        <f t="shared" si="48"/>
        <v>0</v>
      </c>
      <c r="N396" s="36">
        <f t="shared" si="49"/>
        <v>119.38287962980002</v>
      </c>
    </row>
    <row r="397" spans="2:14" s="46" customFormat="1" x14ac:dyDescent="0.25">
      <c r="B397" s="48" t="s">
        <v>131</v>
      </c>
      <c r="C397" s="8">
        <v>2021</v>
      </c>
      <c r="D397" s="37">
        <v>5</v>
      </c>
      <c r="E397" s="31">
        <f>Data!G397</f>
        <v>1649.2961</v>
      </c>
      <c r="F397" s="51">
        <f t="shared" si="43"/>
        <v>1649.2961</v>
      </c>
      <c r="G397" s="51">
        <f t="shared" si="44"/>
        <v>0</v>
      </c>
      <c r="H397" s="31">
        <f>-Data!H397</f>
        <v>492.65609999999998</v>
      </c>
      <c r="I397" s="36">
        <f>+SUM(F397*INDEX(Inputs!$D$24:$D$35,MATCH($D397,Inputs!$B$24:$B$35,0)),G397*INDEX(Inputs!$E$24:$E$35,MATCH($D397,Inputs!$B$24:$B$35,0)),H397*Inputs!$D$21)</f>
        <v>137.63028396520002</v>
      </c>
      <c r="J397" s="36">
        <f t="shared" si="45"/>
        <v>0</v>
      </c>
      <c r="K397" s="36">
        <f t="shared" si="46"/>
        <v>0</v>
      </c>
      <c r="L397" s="36">
        <f t="shared" si="47"/>
        <v>0</v>
      </c>
      <c r="M397" s="36">
        <f t="shared" si="48"/>
        <v>0</v>
      </c>
      <c r="N397" s="36">
        <f t="shared" si="49"/>
        <v>137.63028396520002</v>
      </c>
    </row>
    <row r="398" spans="2:14" s="46" customFormat="1" x14ac:dyDescent="0.25">
      <c r="B398" s="48" t="s">
        <v>131</v>
      </c>
      <c r="C398" s="8">
        <v>2021</v>
      </c>
      <c r="D398" s="37">
        <v>6</v>
      </c>
      <c r="E398" s="31">
        <f>Data!G398</f>
        <v>2807.4960000000001</v>
      </c>
      <c r="F398" s="51">
        <f t="shared" si="43"/>
        <v>2000</v>
      </c>
      <c r="G398" s="51">
        <f t="shared" si="44"/>
        <v>807.49600000000009</v>
      </c>
      <c r="H398" s="31">
        <f>-Data!H398</f>
        <v>113.2641</v>
      </c>
      <c r="I398" s="36">
        <f>+SUM(F398*INDEX(Inputs!$D$24:$D$35,MATCH($D398,Inputs!$B$24:$B$35,0)),G398*INDEX(Inputs!$E$24:$E$35,MATCH($D398,Inputs!$B$24:$B$35,0)),H398*Inputs!$D$21)</f>
        <v>245.55545951500002</v>
      </c>
      <c r="J398" s="36">
        <f t="shared" si="45"/>
        <v>0</v>
      </c>
      <c r="K398" s="36">
        <f t="shared" si="46"/>
        <v>0</v>
      </c>
      <c r="L398" s="36">
        <f t="shared" si="47"/>
        <v>0</v>
      </c>
      <c r="M398" s="36">
        <f t="shared" si="48"/>
        <v>0</v>
      </c>
      <c r="N398" s="36">
        <f t="shared" si="49"/>
        <v>245.55545951500002</v>
      </c>
    </row>
    <row r="399" spans="2:14" s="46" customFormat="1" x14ac:dyDescent="0.25">
      <c r="B399" s="48" t="s">
        <v>131</v>
      </c>
      <c r="C399" s="8">
        <v>2021</v>
      </c>
      <c r="D399" s="37">
        <v>7</v>
      </c>
      <c r="E399" s="31">
        <f>Data!G399</f>
        <v>3921.56</v>
      </c>
      <c r="F399" s="51">
        <f t="shared" si="43"/>
        <v>2000</v>
      </c>
      <c r="G399" s="51">
        <f t="shared" si="44"/>
        <v>1921.56</v>
      </c>
      <c r="H399" s="31">
        <f>-Data!H399</f>
        <v>9.7919999999999998</v>
      </c>
      <c r="I399" s="36">
        <f>+SUM(F399*INDEX(Inputs!$D$24:$D$35,MATCH($D399,Inputs!$B$24:$B$35,0)),G399*INDEX(Inputs!$E$24:$E$35,MATCH($D399,Inputs!$B$24:$B$35,0)),H399*Inputs!$D$21)</f>
        <v>303.74048144</v>
      </c>
      <c r="J399" s="36">
        <f t="shared" si="45"/>
        <v>0</v>
      </c>
      <c r="K399" s="36">
        <f t="shared" si="46"/>
        <v>0</v>
      </c>
      <c r="L399" s="36">
        <f t="shared" si="47"/>
        <v>0</v>
      </c>
      <c r="M399" s="36">
        <f t="shared" si="48"/>
        <v>0</v>
      </c>
      <c r="N399" s="36">
        <f t="shared" si="49"/>
        <v>303.74048144</v>
      </c>
    </row>
    <row r="400" spans="2:14" s="46" customFormat="1" x14ac:dyDescent="0.25">
      <c r="B400" s="48" t="s">
        <v>131</v>
      </c>
      <c r="C400" s="8">
        <v>2021</v>
      </c>
      <c r="D400" s="37">
        <v>8</v>
      </c>
      <c r="E400" s="31">
        <f>Data!G400</f>
        <v>2947.4321</v>
      </c>
      <c r="F400" s="51">
        <f t="shared" si="43"/>
        <v>2000</v>
      </c>
      <c r="G400" s="51">
        <f t="shared" si="44"/>
        <v>947.43209999999999</v>
      </c>
      <c r="H400" s="31">
        <f>-Data!H400</f>
        <v>60.584099999999999</v>
      </c>
      <c r="I400" s="36">
        <f>+SUM(F400*INDEX(Inputs!$D$24:$D$35,MATCH($D400,Inputs!$B$24:$B$35,0)),G400*INDEX(Inputs!$E$24:$E$35,MATCH($D400,Inputs!$B$24:$B$35,0)),H400*Inputs!$D$21)</f>
        <v>254.36441736259997</v>
      </c>
      <c r="J400" s="36">
        <f t="shared" si="45"/>
        <v>0</v>
      </c>
      <c r="K400" s="36">
        <f t="shared" si="46"/>
        <v>0</v>
      </c>
      <c r="L400" s="36">
        <f t="shared" si="47"/>
        <v>0</v>
      </c>
      <c r="M400" s="36">
        <f t="shared" si="48"/>
        <v>0</v>
      </c>
      <c r="N400" s="36">
        <f t="shared" si="49"/>
        <v>254.36441736259997</v>
      </c>
    </row>
    <row r="401" spans="2:14" s="46" customFormat="1" x14ac:dyDescent="0.25">
      <c r="B401" s="48" t="s">
        <v>131</v>
      </c>
      <c r="C401" s="8">
        <v>2021</v>
      </c>
      <c r="D401" s="37">
        <v>9</v>
      </c>
      <c r="E401" s="31">
        <f>Data!G401</f>
        <v>2065.1139000000003</v>
      </c>
      <c r="F401" s="51">
        <f t="shared" si="43"/>
        <v>2000</v>
      </c>
      <c r="G401" s="51">
        <f t="shared" si="44"/>
        <v>65.113900000000285</v>
      </c>
      <c r="H401" s="31">
        <f>-Data!H401</f>
        <v>227.97989999999999</v>
      </c>
      <c r="I401" s="36">
        <f>+SUM(F401*INDEX(Inputs!$D$24:$D$35,MATCH($D401,Inputs!$B$24:$B$35,0)),G401*INDEX(Inputs!$E$24:$E$35,MATCH($D401,Inputs!$B$24:$B$35,0)),H401*Inputs!$D$21)</f>
        <v>183.74185390540001</v>
      </c>
      <c r="J401" s="36">
        <f t="shared" si="45"/>
        <v>0</v>
      </c>
      <c r="K401" s="36">
        <f t="shared" si="46"/>
        <v>0</v>
      </c>
      <c r="L401" s="36">
        <f t="shared" si="47"/>
        <v>0</v>
      </c>
      <c r="M401" s="36">
        <f t="shared" si="48"/>
        <v>0</v>
      </c>
      <c r="N401" s="36">
        <f t="shared" si="49"/>
        <v>183.74185390540001</v>
      </c>
    </row>
    <row r="402" spans="2:14" s="46" customFormat="1" x14ac:dyDescent="0.25">
      <c r="B402" s="48" t="s">
        <v>131</v>
      </c>
      <c r="C402" s="8">
        <v>2021</v>
      </c>
      <c r="D402" s="37">
        <v>10</v>
      </c>
      <c r="E402" s="31">
        <f>Data!G402</f>
        <v>1943.2389999999998</v>
      </c>
      <c r="F402" s="51">
        <f t="shared" si="43"/>
        <v>1943.2389999999998</v>
      </c>
      <c r="G402" s="51">
        <f t="shared" si="44"/>
        <v>0</v>
      </c>
      <c r="H402" s="31">
        <f>-Data!H402</f>
        <v>280.512</v>
      </c>
      <c r="I402" s="36">
        <f>+SUM(F402*INDEX(Inputs!$D$24:$D$35,MATCH($D402,Inputs!$B$24:$B$35,0)),G402*INDEX(Inputs!$E$24:$E$35,MATCH($D402,Inputs!$B$24:$B$35,0)),H402*Inputs!$D$21)</f>
        <v>173.500190618</v>
      </c>
      <c r="J402" s="36">
        <f t="shared" si="45"/>
        <v>0</v>
      </c>
      <c r="K402" s="36">
        <f t="shared" si="46"/>
        <v>0</v>
      </c>
      <c r="L402" s="36">
        <f t="shared" si="47"/>
        <v>0</v>
      </c>
      <c r="M402" s="36">
        <f t="shared" si="48"/>
        <v>0</v>
      </c>
      <c r="N402" s="36">
        <f t="shared" si="49"/>
        <v>173.500190618</v>
      </c>
    </row>
    <row r="403" spans="2:14" s="46" customFormat="1" x14ac:dyDescent="0.25">
      <c r="B403" s="48" t="s">
        <v>131</v>
      </c>
      <c r="C403" s="8">
        <v>2021</v>
      </c>
      <c r="D403" s="37">
        <v>11</v>
      </c>
      <c r="E403" s="31">
        <f>Data!G403</f>
        <v>1977.7</v>
      </c>
      <c r="F403" s="51">
        <f t="shared" si="43"/>
        <v>1977.7</v>
      </c>
      <c r="G403" s="51">
        <f t="shared" si="44"/>
        <v>0</v>
      </c>
      <c r="H403" s="31">
        <f>-Data!H403</f>
        <v>221.24799999999999</v>
      </c>
      <c r="I403" s="36">
        <f>+SUM(F403*INDEX(Inputs!$D$24:$D$35,MATCH($D403,Inputs!$B$24:$B$35,0)),G403*INDEX(Inputs!$E$24:$E$35,MATCH($D403,Inputs!$B$24:$B$35,0)),H403*Inputs!$D$21)</f>
        <v>179.00586652000004</v>
      </c>
      <c r="J403" s="36">
        <f t="shared" si="45"/>
        <v>0</v>
      </c>
      <c r="K403" s="36">
        <f t="shared" si="46"/>
        <v>0</v>
      </c>
      <c r="L403" s="36">
        <f t="shared" si="47"/>
        <v>0</v>
      </c>
      <c r="M403" s="36">
        <f t="shared" si="48"/>
        <v>0</v>
      </c>
      <c r="N403" s="36">
        <f t="shared" si="49"/>
        <v>179.00586652000004</v>
      </c>
    </row>
    <row r="404" spans="2:14" s="46" customFormat="1" x14ac:dyDescent="0.25">
      <c r="B404" s="48" t="s">
        <v>131</v>
      </c>
      <c r="C404" s="8">
        <v>2021</v>
      </c>
      <c r="D404" s="37">
        <v>12</v>
      </c>
      <c r="E404" s="31">
        <f>Data!G404</f>
        <v>2161.672</v>
      </c>
      <c r="F404" s="51">
        <f t="shared" si="43"/>
        <v>2000</v>
      </c>
      <c r="G404" s="51">
        <f t="shared" si="44"/>
        <v>161.67200000000003</v>
      </c>
      <c r="H404" s="31">
        <f>-Data!H404</f>
        <v>103.872</v>
      </c>
      <c r="I404" s="36">
        <f>+SUM(F404*INDEX(Inputs!$D$24:$D$35,MATCH($D404,Inputs!$B$24:$B$35,0)),G404*INDEX(Inputs!$E$24:$E$35,MATCH($D404,Inputs!$B$24:$B$35,0)),H404*Inputs!$D$21)</f>
        <v>192.701855392</v>
      </c>
      <c r="J404" s="36">
        <f t="shared" si="45"/>
        <v>0</v>
      </c>
      <c r="K404" s="36">
        <f t="shared" si="46"/>
        <v>0</v>
      </c>
      <c r="L404" s="36">
        <f t="shared" si="47"/>
        <v>0</v>
      </c>
      <c r="M404" s="36">
        <f t="shared" si="48"/>
        <v>0</v>
      </c>
      <c r="N404" s="36">
        <f t="shared" si="49"/>
        <v>192.701855392</v>
      </c>
    </row>
    <row r="405" spans="2:14" s="46" customFormat="1" x14ac:dyDescent="0.25">
      <c r="B405" s="48" t="s">
        <v>132</v>
      </c>
      <c r="C405" s="8">
        <v>2021</v>
      </c>
      <c r="D405" s="37">
        <v>1</v>
      </c>
      <c r="E405" s="31">
        <f>Data!G405</f>
        <v>1425.79</v>
      </c>
      <c r="F405" s="51">
        <f t="shared" si="43"/>
        <v>1425.79</v>
      </c>
      <c r="G405" s="51">
        <f t="shared" si="44"/>
        <v>0</v>
      </c>
      <c r="H405" s="31">
        <f>-Data!H405</f>
        <v>312.26</v>
      </c>
      <c r="I405" s="36">
        <f>+SUM(F405*INDEX(Inputs!$D$24:$D$35,MATCH($D405,Inputs!$B$24:$B$35,0)),G405*INDEX(Inputs!$E$24:$E$35,MATCH($D405,Inputs!$B$24:$B$35,0)),H405*Inputs!$D$21)</f>
        <v>123.27564558</v>
      </c>
      <c r="J405" s="36">
        <f t="shared" si="45"/>
        <v>0</v>
      </c>
      <c r="K405" s="36">
        <f t="shared" si="46"/>
        <v>0</v>
      </c>
      <c r="L405" s="36">
        <f t="shared" si="47"/>
        <v>0</v>
      </c>
      <c r="M405" s="36">
        <f t="shared" si="48"/>
        <v>0</v>
      </c>
      <c r="N405" s="36">
        <f t="shared" si="49"/>
        <v>123.27564558</v>
      </c>
    </row>
    <row r="406" spans="2:14" s="46" customFormat="1" x14ac:dyDescent="0.25">
      <c r="B406" s="48" t="s">
        <v>132</v>
      </c>
      <c r="C406" s="8">
        <v>2021</v>
      </c>
      <c r="D406" s="37">
        <v>2</v>
      </c>
      <c r="E406" s="31">
        <f>Data!G406</f>
        <v>1159.6780000000001</v>
      </c>
      <c r="F406" s="51">
        <f t="shared" si="43"/>
        <v>1159.6780000000001</v>
      </c>
      <c r="G406" s="51">
        <f t="shared" si="44"/>
        <v>0</v>
      </c>
      <c r="H406" s="31">
        <f>-Data!H406</f>
        <v>549.82399999999996</v>
      </c>
      <c r="I406" s="36">
        <f>+SUM(F406*INDEX(Inputs!$D$24:$D$35,MATCH($D406,Inputs!$B$24:$B$35,0)),G406*INDEX(Inputs!$E$24:$E$35,MATCH($D406,Inputs!$B$24:$B$35,0)),H406*Inputs!$D$21)</f>
        <v>89.08136763600001</v>
      </c>
      <c r="J406" s="36">
        <f t="shared" si="45"/>
        <v>0</v>
      </c>
      <c r="K406" s="36">
        <f t="shared" si="46"/>
        <v>0</v>
      </c>
      <c r="L406" s="36">
        <f t="shared" si="47"/>
        <v>0</v>
      </c>
      <c r="M406" s="36">
        <f t="shared" si="48"/>
        <v>0</v>
      </c>
      <c r="N406" s="36">
        <f t="shared" si="49"/>
        <v>89.08136763600001</v>
      </c>
    </row>
    <row r="407" spans="2:14" s="46" customFormat="1" x14ac:dyDescent="0.25">
      <c r="B407" s="48" t="s">
        <v>132</v>
      </c>
      <c r="C407" s="8">
        <v>2021</v>
      </c>
      <c r="D407" s="37">
        <v>3</v>
      </c>
      <c r="E407" s="31">
        <f>Data!G407</f>
        <v>854.82249999999976</v>
      </c>
      <c r="F407" s="51">
        <f t="shared" si="43"/>
        <v>854.82249999999976</v>
      </c>
      <c r="G407" s="51">
        <f t="shared" si="44"/>
        <v>0</v>
      </c>
      <c r="H407" s="31">
        <f>-Data!H407</f>
        <v>1318.8984</v>
      </c>
      <c r="I407" s="36">
        <f>+SUM(F407*INDEX(Inputs!$D$24:$D$35,MATCH($D407,Inputs!$B$24:$B$35,0)),G407*INDEX(Inputs!$E$24:$E$35,MATCH($D407,Inputs!$B$24:$B$35,0)),H407*Inputs!$D$21)</f>
        <v>31.120044790999977</v>
      </c>
      <c r="J407" s="36">
        <f t="shared" si="45"/>
        <v>0</v>
      </c>
      <c r="K407" s="36">
        <f t="shared" si="46"/>
        <v>0</v>
      </c>
      <c r="L407" s="36">
        <f t="shared" si="47"/>
        <v>0</v>
      </c>
      <c r="M407" s="36">
        <f t="shared" si="48"/>
        <v>0</v>
      </c>
      <c r="N407" s="36">
        <f t="shared" si="49"/>
        <v>31.120044790999977</v>
      </c>
    </row>
    <row r="408" spans="2:14" s="46" customFormat="1" x14ac:dyDescent="0.25">
      <c r="B408" s="48" t="s">
        <v>132</v>
      </c>
      <c r="C408" s="8">
        <v>2021</v>
      </c>
      <c r="D408" s="37">
        <v>4</v>
      </c>
      <c r="E408" s="31">
        <f>Data!G408</f>
        <v>677.85400000000004</v>
      </c>
      <c r="F408" s="51">
        <f t="shared" si="43"/>
        <v>677.85400000000004</v>
      </c>
      <c r="G408" s="51">
        <f t="shared" si="44"/>
        <v>0</v>
      </c>
      <c r="H408" s="31">
        <f>-Data!H408</f>
        <v>1786.5920000000001</v>
      </c>
      <c r="I408" s="36">
        <f>+SUM(F408*INDEX(Inputs!$D$24:$D$35,MATCH($D408,Inputs!$B$24:$B$35,0)),G408*INDEX(Inputs!$E$24:$E$35,MATCH($D408,Inputs!$B$24:$B$35,0)),H408*Inputs!$D$21)</f>
        <v>-3.3297998519999936</v>
      </c>
      <c r="J408" s="36">
        <f t="shared" si="45"/>
        <v>0</v>
      </c>
      <c r="K408" s="36">
        <f t="shared" si="46"/>
        <v>3.3297998519999936</v>
      </c>
      <c r="L408" s="36">
        <f t="shared" si="47"/>
        <v>0</v>
      </c>
      <c r="M408" s="36">
        <f t="shared" si="48"/>
        <v>3.3297998519999936</v>
      </c>
      <c r="N408" s="36">
        <f t="shared" si="49"/>
        <v>0</v>
      </c>
    </row>
    <row r="409" spans="2:14" s="46" customFormat="1" x14ac:dyDescent="0.25">
      <c r="B409" s="48" t="s">
        <v>132</v>
      </c>
      <c r="C409" s="8">
        <v>2021</v>
      </c>
      <c r="D409" s="37">
        <v>5</v>
      </c>
      <c r="E409" s="31">
        <f>Data!G409</f>
        <v>596.51199999999994</v>
      </c>
      <c r="F409" s="51">
        <f t="shared" si="43"/>
        <v>596.51199999999994</v>
      </c>
      <c r="G409" s="51">
        <f t="shared" si="44"/>
        <v>0</v>
      </c>
      <c r="H409" s="31">
        <f>-Data!H409</f>
        <v>2022.56</v>
      </c>
      <c r="I409" s="36">
        <f>+SUM(F409*INDEX(Inputs!$D$24:$D$35,MATCH($D409,Inputs!$B$24:$B$35,0)),G409*INDEX(Inputs!$E$24:$E$35,MATCH($D409,Inputs!$B$24:$B$35,0)),H409*Inputs!$D$21)</f>
        <v>-19.958253696000014</v>
      </c>
      <c r="J409" s="36">
        <f t="shared" si="45"/>
        <v>3.3297998519999936</v>
      </c>
      <c r="K409" s="36">
        <f t="shared" si="46"/>
        <v>23.288053548000008</v>
      </c>
      <c r="L409" s="36">
        <f t="shared" si="47"/>
        <v>3.3297998519999936</v>
      </c>
      <c r="M409" s="36">
        <f t="shared" si="48"/>
        <v>23.288053548000008</v>
      </c>
      <c r="N409" s="36">
        <f t="shared" si="49"/>
        <v>0</v>
      </c>
    </row>
    <row r="410" spans="2:14" s="46" customFormat="1" x14ac:dyDescent="0.25">
      <c r="B410" s="48" t="s">
        <v>132</v>
      </c>
      <c r="C410" s="8">
        <v>2021</v>
      </c>
      <c r="D410" s="37">
        <v>6</v>
      </c>
      <c r="E410" s="31">
        <f>Data!G410</f>
        <v>586.94200000000001</v>
      </c>
      <c r="F410" s="51">
        <f t="shared" si="43"/>
        <v>586.94200000000001</v>
      </c>
      <c r="G410" s="51">
        <f t="shared" si="44"/>
        <v>0</v>
      </c>
      <c r="H410" s="31">
        <f>-Data!H410</f>
        <v>1849.7280000000001</v>
      </c>
      <c r="I410" s="36">
        <f>+SUM(F410*INDEX(Inputs!$D$24:$D$35,MATCH($D410,Inputs!$B$24:$B$35,0)),G410*INDEX(Inputs!$E$24:$E$35,MATCH($D410,Inputs!$B$24:$B$35,0)),H410*Inputs!$D$21)</f>
        <v>-8.1625701800000172</v>
      </c>
      <c r="J410" s="36">
        <f t="shared" si="45"/>
        <v>23.288053548000008</v>
      </c>
      <c r="K410" s="36">
        <f t="shared" si="46"/>
        <v>31.450623728000025</v>
      </c>
      <c r="L410" s="36">
        <f t="shared" si="47"/>
        <v>23.288053548000008</v>
      </c>
      <c r="M410" s="36">
        <f t="shared" si="48"/>
        <v>31.450623728000025</v>
      </c>
      <c r="N410" s="36">
        <f t="shared" si="49"/>
        <v>0</v>
      </c>
    </row>
    <row r="411" spans="2:14" s="46" customFormat="1" x14ac:dyDescent="0.25">
      <c r="B411" s="48" t="s">
        <v>132</v>
      </c>
      <c r="C411" s="8">
        <v>2021</v>
      </c>
      <c r="D411" s="37">
        <v>7</v>
      </c>
      <c r="E411" s="31">
        <f>Data!G411</f>
        <v>806.78399999999988</v>
      </c>
      <c r="F411" s="51">
        <f t="shared" si="43"/>
        <v>806.78399999999988</v>
      </c>
      <c r="G411" s="51">
        <f t="shared" si="44"/>
        <v>0</v>
      </c>
      <c r="H411" s="31">
        <f>-Data!H411</f>
        <v>1273.7619999999999</v>
      </c>
      <c r="I411" s="36">
        <f>+SUM(F411*INDEX(Inputs!$D$24:$D$35,MATCH($D411,Inputs!$B$24:$B$35,0)),G411*INDEX(Inputs!$E$24:$E$35,MATCH($D411,Inputs!$B$24:$B$35,0)),H411*Inputs!$D$21)</f>
        <v>36.753074779999984</v>
      </c>
      <c r="J411" s="36">
        <f t="shared" si="45"/>
        <v>31.450623728000025</v>
      </c>
      <c r="K411" s="36">
        <f t="shared" si="46"/>
        <v>0</v>
      </c>
      <c r="L411" s="36">
        <f t="shared" si="47"/>
        <v>31.450623728000025</v>
      </c>
      <c r="M411" s="36">
        <f t="shared" si="48"/>
        <v>0</v>
      </c>
      <c r="N411" s="36">
        <f t="shared" si="49"/>
        <v>5.3024510519999595</v>
      </c>
    </row>
    <row r="412" spans="2:14" s="46" customFormat="1" x14ac:dyDescent="0.25">
      <c r="B412" s="48" t="s">
        <v>132</v>
      </c>
      <c r="C412" s="8">
        <v>2021</v>
      </c>
      <c r="D412" s="37">
        <v>8</v>
      </c>
      <c r="E412" s="31">
        <f>Data!G412</f>
        <v>790.048</v>
      </c>
      <c r="F412" s="51">
        <f t="shared" si="43"/>
        <v>790.048</v>
      </c>
      <c r="G412" s="51">
        <f t="shared" si="44"/>
        <v>0</v>
      </c>
      <c r="H412" s="31">
        <f>-Data!H412</f>
        <v>1382.144</v>
      </c>
      <c r="I412" s="36">
        <f>+SUM(F412*INDEX(Inputs!$D$24:$D$35,MATCH($D412,Inputs!$B$24:$B$35,0)),G412*INDEX(Inputs!$E$24:$E$35,MATCH($D412,Inputs!$B$24:$B$35,0)),H412*Inputs!$D$21)</f>
        <v>30.893687359999994</v>
      </c>
      <c r="J412" s="36">
        <f t="shared" si="45"/>
        <v>0</v>
      </c>
      <c r="K412" s="36">
        <f t="shared" si="46"/>
        <v>0</v>
      </c>
      <c r="L412" s="36">
        <f t="shared" si="47"/>
        <v>0</v>
      </c>
      <c r="M412" s="36">
        <f t="shared" si="48"/>
        <v>0</v>
      </c>
      <c r="N412" s="36">
        <f t="shared" si="49"/>
        <v>30.893687359999994</v>
      </c>
    </row>
    <row r="413" spans="2:14" s="46" customFormat="1" x14ac:dyDescent="0.25">
      <c r="B413" s="48" t="s">
        <v>132</v>
      </c>
      <c r="C413" s="8">
        <v>2021</v>
      </c>
      <c r="D413" s="37">
        <v>9</v>
      </c>
      <c r="E413" s="31">
        <f>Data!G413</f>
        <v>720.55799999999999</v>
      </c>
      <c r="F413" s="51">
        <f t="shared" si="43"/>
        <v>720.55799999999999</v>
      </c>
      <c r="G413" s="51">
        <f t="shared" si="44"/>
        <v>0</v>
      </c>
      <c r="H413" s="31">
        <f>-Data!H413</f>
        <v>1235.098</v>
      </c>
      <c r="I413" s="36">
        <f>+SUM(F413*INDEX(Inputs!$D$24:$D$35,MATCH($D413,Inputs!$B$24:$B$35,0)),G413*INDEX(Inputs!$E$24:$E$35,MATCH($D413,Inputs!$B$24:$B$35,0)),H413*Inputs!$D$21)</f>
        <v>21.568050655999997</v>
      </c>
      <c r="J413" s="36">
        <f t="shared" si="45"/>
        <v>0</v>
      </c>
      <c r="K413" s="36">
        <f t="shared" si="46"/>
        <v>0</v>
      </c>
      <c r="L413" s="36">
        <f t="shared" si="47"/>
        <v>0</v>
      </c>
      <c r="M413" s="36">
        <f t="shared" si="48"/>
        <v>0</v>
      </c>
      <c r="N413" s="36">
        <f t="shared" si="49"/>
        <v>21.568050655999997</v>
      </c>
    </row>
    <row r="414" spans="2:14" s="46" customFormat="1" x14ac:dyDescent="0.25">
      <c r="B414" s="48" t="s">
        <v>132</v>
      </c>
      <c r="C414" s="8">
        <v>2021</v>
      </c>
      <c r="D414" s="37">
        <v>10</v>
      </c>
      <c r="E414" s="31">
        <f>Data!G414</f>
        <v>959.18799999999999</v>
      </c>
      <c r="F414" s="51">
        <f t="shared" si="43"/>
        <v>959.18799999999999</v>
      </c>
      <c r="G414" s="51">
        <f t="shared" si="44"/>
        <v>0</v>
      </c>
      <c r="H414" s="31">
        <f>-Data!H414</f>
        <v>791.2</v>
      </c>
      <c r="I414" s="36">
        <f>+SUM(F414*INDEX(Inputs!$D$24:$D$35,MATCH($D414,Inputs!$B$24:$B$35,0)),G414*INDEX(Inputs!$E$24:$E$35,MATCH($D414,Inputs!$B$24:$B$35,0)),H414*Inputs!$D$21)</f>
        <v>60.960117496000009</v>
      </c>
      <c r="J414" s="36">
        <f t="shared" si="45"/>
        <v>0</v>
      </c>
      <c r="K414" s="36">
        <f t="shared" si="46"/>
        <v>0</v>
      </c>
      <c r="L414" s="36">
        <f t="shared" si="47"/>
        <v>0</v>
      </c>
      <c r="M414" s="36">
        <f t="shared" si="48"/>
        <v>0</v>
      </c>
      <c r="N414" s="36">
        <f t="shared" si="49"/>
        <v>60.960117496000009</v>
      </c>
    </row>
    <row r="415" spans="2:14" s="46" customFormat="1" x14ac:dyDescent="0.25">
      <c r="B415" s="48" t="s">
        <v>132</v>
      </c>
      <c r="C415" s="8">
        <v>2021</v>
      </c>
      <c r="D415" s="37">
        <v>11</v>
      </c>
      <c r="E415" s="31">
        <f>Data!G415</f>
        <v>1108.884</v>
      </c>
      <c r="F415" s="51">
        <f t="shared" si="43"/>
        <v>1108.884</v>
      </c>
      <c r="G415" s="51">
        <f t="shared" si="44"/>
        <v>0</v>
      </c>
      <c r="H415" s="31">
        <f>-Data!H415</f>
        <v>480.22399999999999</v>
      </c>
      <c r="I415" s="36">
        <f>+SUM(F415*INDEX(Inputs!$D$24:$D$35,MATCH($D415,Inputs!$B$24:$B$35,0)),G415*INDEX(Inputs!$E$24:$E$35,MATCH($D415,Inputs!$B$24:$B$35,0)),H415*Inputs!$D$21)</f>
        <v>86.900618488000021</v>
      </c>
      <c r="J415" s="36">
        <f t="shared" si="45"/>
        <v>0</v>
      </c>
      <c r="K415" s="36">
        <f t="shared" si="46"/>
        <v>0</v>
      </c>
      <c r="L415" s="36">
        <f t="shared" si="47"/>
        <v>0</v>
      </c>
      <c r="M415" s="36">
        <f t="shared" si="48"/>
        <v>0</v>
      </c>
      <c r="N415" s="36">
        <f t="shared" si="49"/>
        <v>86.900618488000021</v>
      </c>
    </row>
    <row r="416" spans="2:14" s="46" customFormat="1" x14ac:dyDescent="0.25">
      <c r="B416" s="48" t="s">
        <v>132</v>
      </c>
      <c r="C416" s="8">
        <v>2021</v>
      </c>
      <c r="D416" s="37">
        <v>12</v>
      </c>
      <c r="E416" s="31">
        <f>Data!G416</f>
        <v>1581.1119999999999</v>
      </c>
      <c r="F416" s="51">
        <f t="shared" si="43"/>
        <v>1581.1119999999999</v>
      </c>
      <c r="G416" s="51">
        <f t="shared" si="44"/>
        <v>0</v>
      </c>
      <c r="H416" s="31">
        <f>-Data!H416</f>
        <v>135.744</v>
      </c>
      <c r="I416" s="36">
        <f>+SUM(F416*INDEX(Inputs!$D$24:$D$35,MATCH($D416,Inputs!$B$24:$B$35,0)),G416*INDEX(Inputs!$E$24:$E$35,MATCH($D416,Inputs!$B$24:$B$35,0)),H416*Inputs!$D$21)</f>
        <v>144.66523246399998</v>
      </c>
      <c r="J416" s="36">
        <f t="shared" si="45"/>
        <v>0</v>
      </c>
      <c r="K416" s="36">
        <f t="shared" si="46"/>
        <v>0</v>
      </c>
      <c r="L416" s="36">
        <f t="shared" si="47"/>
        <v>0</v>
      </c>
      <c r="M416" s="36">
        <f t="shared" si="48"/>
        <v>0</v>
      </c>
      <c r="N416" s="36">
        <f t="shared" si="49"/>
        <v>144.66523246399998</v>
      </c>
    </row>
    <row r="417" spans="2:14" s="46" customFormat="1" x14ac:dyDescent="0.25">
      <c r="B417" s="48" t="s">
        <v>133</v>
      </c>
      <c r="C417" s="8">
        <v>2021</v>
      </c>
      <c r="D417" s="37">
        <v>1</v>
      </c>
      <c r="E417" s="31">
        <f>Data!G417</f>
        <v>4953.7323999999999</v>
      </c>
      <c r="F417" s="51">
        <f t="shared" si="43"/>
        <v>2000</v>
      </c>
      <c r="G417" s="51">
        <f t="shared" si="44"/>
        <v>2953.7323999999999</v>
      </c>
      <c r="H417" s="31">
        <f>-Data!H417</f>
        <v>240.6139</v>
      </c>
      <c r="I417" s="36">
        <f>+SUM(F417*INDEX(Inputs!$D$24:$D$35,MATCH($D417,Inputs!$B$24:$B$35,0)),G417*INDEX(Inputs!$E$24:$E$35,MATCH($D417,Inputs!$B$24:$B$35,0)),H417*Inputs!$D$21)</f>
        <v>310.92954559140003</v>
      </c>
      <c r="J417" s="36">
        <f t="shared" si="45"/>
        <v>0</v>
      </c>
      <c r="K417" s="36">
        <f t="shared" si="46"/>
        <v>0</v>
      </c>
      <c r="L417" s="36">
        <f t="shared" si="47"/>
        <v>0</v>
      </c>
      <c r="M417" s="36">
        <f t="shared" si="48"/>
        <v>0</v>
      </c>
      <c r="N417" s="36">
        <f t="shared" si="49"/>
        <v>310.92954559140003</v>
      </c>
    </row>
    <row r="418" spans="2:14" s="46" customFormat="1" x14ac:dyDescent="0.25">
      <c r="B418" s="48" t="s">
        <v>133</v>
      </c>
      <c r="C418" s="8">
        <v>2021</v>
      </c>
      <c r="D418" s="37">
        <v>2</v>
      </c>
      <c r="E418" s="31">
        <f>Data!G418</f>
        <v>4317.5128999999997</v>
      </c>
      <c r="F418" s="51">
        <f t="shared" si="43"/>
        <v>2000</v>
      </c>
      <c r="G418" s="51">
        <f t="shared" si="44"/>
        <v>2317.5128999999997</v>
      </c>
      <c r="H418" s="31">
        <f>-Data!H418</f>
        <v>368.99610000000001</v>
      </c>
      <c r="I418" s="36">
        <f>+SUM(F418*INDEX(Inputs!$D$24:$D$35,MATCH($D418,Inputs!$B$24:$B$35,0)),G418*INDEX(Inputs!$E$24:$E$35,MATCH($D418,Inputs!$B$24:$B$35,0)),H418*Inputs!$D$21)</f>
        <v>277.95705758740002</v>
      </c>
      <c r="J418" s="36">
        <f t="shared" si="45"/>
        <v>0</v>
      </c>
      <c r="K418" s="36">
        <f t="shared" si="46"/>
        <v>0</v>
      </c>
      <c r="L418" s="36">
        <f t="shared" si="47"/>
        <v>0</v>
      </c>
      <c r="M418" s="36">
        <f t="shared" si="48"/>
        <v>0</v>
      </c>
      <c r="N418" s="36">
        <f t="shared" si="49"/>
        <v>277.95705758740002</v>
      </c>
    </row>
    <row r="419" spans="2:14" s="46" customFormat="1" x14ac:dyDescent="0.25">
      <c r="B419" s="48" t="s">
        <v>133</v>
      </c>
      <c r="C419" s="8">
        <v>2021</v>
      </c>
      <c r="D419" s="37">
        <v>3</v>
      </c>
      <c r="E419" s="31">
        <f>Data!G419</f>
        <v>3905.2084999999997</v>
      </c>
      <c r="F419" s="51">
        <f t="shared" si="43"/>
        <v>2000</v>
      </c>
      <c r="G419" s="51">
        <f t="shared" si="44"/>
        <v>1905.2084999999997</v>
      </c>
      <c r="H419" s="31">
        <f>-Data!H419</f>
        <v>1259.0315000000001</v>
      </c>
      <c r="I419" s="36">
        <f>+SUM(F419*INDEX(Inputs!$D$24:$D$35,MATCH($D419,Inputs!$B$24:$B$35,0)),G419*INDEX(Inputs!$E$24:$E$35,MATCH($D419,Inputs!$B$24:$B$35,0)),H419*Inputs!$D$21)</f>
        <v>226.08261385099999</v>
      </c>
      <c r="J419" s="36">
        <f t="shared" si="45"/>
        <v>0</v>
      </c>
      <c r="K419" s="36">
        <f t="shared" si="46"/>
        <v>0</v>
      </c>
      <c r="L419" s="36">
        <f t="shared" si="47"/>
        <v>0</v>
      </c>
      <c r="M419" s="36">
        <f t="shared" si="48"/>
        <v>0</v>
      </c>
      <c r="N419" s="36">
        <f t="shared" si="49"/>
        <v>226.08261385099999</v>
      </c>
    </row>
    <row r="420" spans="2:14" s="46" customFormat="1" x14ac:dyDescent="0.25">
      <c r="B420" s="48" t="s">
        <v>133</v>
      </c>
      <c r="C420" s="8">
        <v>2021</v>
      </c>
      <c r="D420" s="37">
        <v>4</v>
      </c>
      <c r="E420" s="31">
        <f>Data!G420</f>
        <v>2927.8380000000002</v>
      </c>
      <c r="F420" s="51">
        <f t="shared" si="43"/>
        <v>2000</v>
      </c>
      <c r="G420" s="51">
        <f t="shared" si="44"/>
        <v>927.83800000000019</v>
      </c>
      <c r="H420" s="31">
        <f>-Data!H420</f>
        <v>1791.6239</v>
      </c>
      <c r="I420" s="36">
        <f>+SUM(F420*INDEX(Inputs!$D$24:$D$35,MATCH($D420,Inputs!$B$24:$B$35,0)),G420*INDEX(Inputs!$E$24:$E$35,MATCH($D420,Inputs!$B$24:$B$35,0)),H420*Inputs!$D$21)</f>
        <v>162.74942858899999</v>
      </c>
      <c r="J420" s="36">
        <f t="shared" si="45"/>
        <v>0</v>
      </c>
      <c r="K420" s="36">
        <f t="shared" si="46"/>
        <v>0</v>
      </c>
      <c r="L420" s="36">
        <f t="shared" si="47"/>
        <v>0</v>
      </c>
      <c r="M420" s="36">
        <f t="shared" si="48"/>
        <v>0</v>
      </c>
      <c r="N420" s="36">
        <f t="shared" si="49"/>
        <v>162.74942858899999</v>
      </c>
    </row>
    <row r="421" spans="2:14" s="46" customFormat="1" x14ac:dyDescent="0.25">
      <c r="B421" s="48" t="s">
        <v>133</v>
      </c>
      <c r="C421" s="8">
        <v>2021</v>
      </c>
      <c r="D421" s="37">
        <v>5</v>
      </c>
      <c r="E421" s="31">
        <f>Data!G421</f>
        <v>2824.5339000000008</v>
      </c>
      <c r="F421" s="51">
        <f t="shared" si="43"/>
        <v>2000</v>
      </c>
      <c r="G421" s="51">
        <f t="shared" si="44"/>
        <v>824.53390000000081</v>
      </c>
      <c r="H421" s="31">
        <f>-Data!H421</f>
        <v>2119.8474000000001</v>
      </c>
      <c r="I421" s="36">
        <f>+SUM(F421*INDEX(Inputs!$D$24:$D$35,MATCH($D421,Inputs!$B$24:$B$35,0)),G421*INDEX(Inputs!$E$24:$E$35,MATCH($D421,Inputs!$B$24:$B$35,0)),H421*Inputs!$D$21)</f>
        <v>145.77367005040003</v>
      </c>
      <c r="J421" s="36">
        <f t="shared" si="45"/>
        <v>0</v>
      </c>
      <c r="K421" s="36">
        <f t="shared" si="46"/>
        <v>0</v>
      </c>
      <c r="L421" s="36">
        <f t="shared" si="47"/>
        <v>0</v>
      </c>
      <c r="M421" s="36">
        <f t="shared" si="48"/>
        <v>0</v>
      </c>
      <c r="N421" s="36">
        <f t="shared" si="49"/>
        <v>145.77367005040003</v>
      </c>
    </row>
    <row r="422" spans="2:14" s="46" customFormat="1" x14ac:dyDescent="0.25">
      <c r="B422" s="48" t="s">
        <v>133</v>
      </c>
      <c r="C422" s="8">
        <v>2021</v>
      </c>
      <c r="D422" s="37">
        <v>6</v>
      </c>
      <c r="E422" s="31">
        <f>Data!G422</f>
        <v>5738.3557000000001</v>
      </c>
      <c r="F422" s="51">
        <f t="shared" si="43"/>
        <v>2000</v>
      </c>
      <c r="G422" s="51">
        <f t="shared" si="44"/>
        <v>3738.3557000000001</v>
      </c>
      <c r="H422" s="31">
        <f>-Data!H422</f>
        <v>887.67650000000003</v>
      </c>
      <c r="I422" s="36">
        <f>+SUM(F422*INDEX(Inputs!$D$24:$D$35,MATCH($D422,Inputs!$B$24:$B$35,0)),G422*INDEX(Inputs!$E$24:$E$35,MATCH($D422,Inputs!$B$24:$B$35,0)),H422*Inputs!$D$21)</f>
        <v>359.05468781619999</v>
      </c>
      <c r="J422" s="36">
        <f t="shared" si="45"/>
        <v>0</v>
      </c>
      <c r="K422" s="36">
        <f t="shared" si="46"/>
        <v>0</v>
      </c>
      <c r="L422" s="36">
        <f t="shared" si="47"/>
        <v>0</v>
      </c>
      <c r="M422" s="36">
        <f t="shared" si="48"/>
        <v>0</v>
      </c>
      <c r="N422" s="36">
        <f t="shared" si="49"/>
        <v>359.05468781619999</v>
      </c>
    </row>
    <row r="423" spans="2:14" s="46" customFormat="1" x14ac:dyDescent="0.25">
      <c r="B423" s="48" t="s">
        <v>133</v>
      </c>
      <c r="C423" s="8">
        <v>2021</v>
      </c>
      <c r="D423" s="37">
        <v>7</v>
      </c>
      <c r="E423" s="31">
        <f>Data!G423</f>
        <v>7730.9216999999999</v>
      </c>
      <c r="F423" s="51">
        <f t="shared" si="43"/>
        <v>2000</v>
      </c>
      <c r="G423" s="51">
        <f t="shared" si="44"/>
        <v>5730.9216999999999</v>
      </c>
      <c r="H423" s="31">
        <f>-Data!H423</f>
        <v>375.92250000000001</v>
      </c>
      <c r="I423" s="36">
        <f>+SUM(F423*INDEX(Inputs!$D$24:$D$35,MATCH($D423,Inputs!$B$24:$B$35,0)),G423*INDEX(Inputs!$E$24:$E$35,MATCH($D423,Inputs!$B$24:$B$35,0)),H423*Inputs!$D$21)</f>
        <v>475.47395181220003</v>
      </c>
      <c r="J423" s="36">
        <f t="shared" si="45"/>
        <v>0</v>
      </c>
      <c r="K423" s="36">
        <f t="shared" si="46"/>
        <v>0</v>
      </c>
      <c r="L423" s="36">
        <f t="shared" si="47"/>
        <v>0</v>
      </c>
      <c r="M423" s="36">
        <f t="shared" si="48"/>
        <v>0</v>
      </c>
      <c r="N423" s="36">
        <f t="shared" si="49"/>
        <v>475.47395181220003</v>
      </c>
    </row>
    <row r="424" spans="2:14" s="46" customFormat="1" x14ac:dyDescent="0.25">
      <c r="B424" s="48" t="s">
        <v>133</v>
      </c>
      <c r="C424" s="8">
        <v>2021</v>
      </c>
      <c r="D424" s="37">
        <v>8</v>
      </c>
      <c r="E424" s="31">
        <f>Data!G424</f>
        <v>4892.7498999999998</v>
      </c>
      <c r="F424" s="51">
        <f t="shared" si="43"/>
        <v>2000</v>
      </c>
      <c r="G424" s="51">
        <f t="shared" si="44"/>
        <v>2892.7498999999998</v>
      </c>
      <c r="H424" s="31">
        <f>-Data!H424</f>
        <v>567.6703</v>
      </c>
      <c r="I424" s="36">
        <f>+SUM(F424*INDEX(Inputs!$D$24:$D$35,MATCH($D424,Inputs!$B$24:$B$35,0)),G424*INDEX(Inputs!$E$24:$E$35,MATCH($D424,Inputs!$B$24:$B$35,0)),H424*Inputs!$D$21)</f>
        <v>329.95959008540001</v>
      </c>
      <c r="J424" s="36">
        <f t="shared" si="45"/>
        <v>0</v>
      </c>
      <c r="K424" s="36">
        <f t="shared" si="46"/>
        <v>0</v>
      </c>
      <c r="L424" s="36">
        <f t="shared" si="47"/>
        <v>0</v>
      </c>
      <c r="M424" s="36">
        <f t="shared" si="48"/>
        <v>0</v>
      </c>
      <c r="N424" s="36">
        <f t="shared" si="49"/>
        <v>329.95959008540001</v>
      </c>
    </row>
    <row r="425" spans="2:14" s="46" customFormat="1" x14ac:dyDescent="0.25">
      <c r="B425" s="48" t="s">
        <v>133</v>
      </c>
      <c r="C425" s="8">
        <v>2021</v>
      </c>
      <c r="D425" s="37">
        <v>9</v>
      </c>
      <c r="E425" s="31">
        <f>Data!G425</f>
        <v>3964.0731999999998</v>
      </c>
      <c r="F425" s="51">
        <f t="shared" si="43"/>
        <v>2000</v>
      </c>
      <c r="G425" s="51">
        <f t="shared" si="44"/>
        <v>1964.0731999999998</v>
      </c>
      <c r="H425" s="31">
        <f>-Data!H425</f>
        <v>733.05259999999998</v>
      </c>
      <c r="I425" s="36">
        <f>+SUM(F425*INDEX(Inputs!$D$24:$D$35,MATCH($D425,Inputs!$B$24:$B$35,0)),G425*INDEX(Inputs!$E$24:$E$35,MATCH($D425,Inputs!$B$24:$B$35,0)),H425*Inputs!$D$21)</f>
        <v>248.57146034120001</v>
      </c>
      <c r="J425" s="36">
        <f t="shared" si="45"/>
        <v>0</v>
      </c>
      <c r="K425" s="36">
        <f t="shared" si="46"/>
        <v>0</v>
      </c>
      <c r="L425" s="36">
        <f t="shared" si="47"/>
        <v>0</v>
      </c>
      <c r="M425" s="36">
        <f t="shared" si="48"/>
        <v>0</v>
      </c>
      <c r="N425" s="36">
        <f t="shared" si="49"/>
        <v>248.57146034120001</v>
      </c>
    </row>
    <row r="426" spans="2:14" s="46" customFormat="1" x14ac:dyDescent="0.25">
      <c r="B426" s="48" t="s">
        <v>133</v>
      </c>
      <c r="C426" s="8">
        <v>2021</v>
      </c>
      <c r="D426" s="37">
        <v>10</v>
      </c>
      <c r="E426" s="31">
        <f>Data!G426</f>
        <v>4475.3975</v>
      </c>
      <c r="F426" s="51">
        <f t="shared" si="43"/>
        <v>2000</v>
      </c>
      <c r="G426" s="51">
        <f t="shared" si="44"/>
        <v>2475.3975</v>
      </c>
      <c r="H426" s="31">
        <f>-Data!H426</f>
        <v>511.76560000000001</v>
      </c>
      <c r="I426" s="36">
        <f>+SUM(F426*INDEX(Inputs!$D$24:$D$35,MATCH($D426,Inputs!$B$24:$B$35,0)),G426*INDEX(Inputs!$E$24:$E$35,MATCH($D426,Inputs!$B$24:$B$35,0)),H426*Inputs!$D$21)</f>
        <v>279.53681057400001</v>
      </c>
      <c r="J426" s="36">
        <f t="shared" si="45"/>
        <v>0</v>
      </c>
      <c r="K426" s="36">
        <f t="shared" si="46"/>
        <v>0</v>
      </c>
      <c r="L426" s="36">
        <f t="shared" si="47"/>
        <v>0</v>
      </c>
      <c r="M426" s="36">
        <f t="shared" si="48"/>
        <v>0</v>
      </c>
      <c r="N426" s="36">
        <f t="shared" si="49"/>
        <v>279.53681057400001</v>
      </c>
    </row>
    <row r="427" spans="2:14" s="46" customFormat="1" x14ac:dyDescent="0.25">
      <c r="B427" s="48" t="s">
        <v>133</v>
      </c>
      <c r="C427" s="8">
        <v>2021</v>
      </c>
      <c r="D427" s="37">
        <v>11</v>
      </c>
      <c r="E427" s="31">
        <f>Data!G427</f>
        <v>6174.6118999999999</v>
      </c>
      <c r="F427" s="51">
        <f t="shared" si="43"/>
        <v>2000</v>
      </c>
      <c r="G427" s="51">
        <f t="shared" si="44"/>
        <v>4174.6118999999999</v>
      </c>
      <c r="H427" s="31">
        <f>-Data!H427</f>
        <v>121.4781</v>
      </c>
      <c r="I427" s="36">
        <f>+SUM(F427*INDEX(Inputs!$D$24:$D$35,MATCH($D427,Inputs!$B$24:$B$35,0)),G427*INDEX(Inputs!$E$24:$E$35,MATCH($D427,Inputs!$B$24:$B$35,0)),H427*Inputs!$D$21)</f>
        <v>369.39206057140001</v>
      </c>
      <c r="J427" s="36">
        <f t="shared" si="45"/>
        <v>0</v>
      </c>
      <c r="K427" s="36">
        <f t="shared" si="46"/>
        <v>0</v>
      </c>
      <c r="L427" s="36">
        <f t="shared" si="47"/>
        <v>0</v>
      </c>
      <c r="M427" s="36">
        <f t="shared" si="48"/>
        <v>0</v>
      </c>
      <c r="N427" s="36">
        <f t="shared" si="49"/>
        <v>369.39206057140001</v>
      </c>
    </row>
    <row r="428" spans="2:14" s="46" customFormat="1" x14ac:dyDescent="0.25">
      <c r="B428" s="48" t="s">
        <v>133</v>
      </c>
      <c r="C428" s="8">
        <v>2021</v>
      </c>
      <c r="D428" s="37">
        <v>12</v>
      </c>
      <c r="E428" s="31">
        <f>Data!G428</f>
        <v>6355.6651999999995</v>
      </c>
      <c r="F428" s="51">
        <f t="shared" si="43"/>
        <v>2000</v>
      </c>
      <c r="G428" s="51">
        <f t="shared" si="44"/>
        <v>4355.6651999999995</v>
      </c>
      <c r="H428" s="31">
        <f>-Data!H428</f>
        <v>57.9253</v>
      </c>
      <c r="I428" s="36">
        <f>+SUM(F428*INDEX(Inputs!$D$24:$D$35,MATCH($D428,Inputs!$B$24:$B$35,0)),G428*INDEX(Inputs!$E$24:$E$35,MATCH($D428,Inputs!$B$24:$B$35,0)),H428*Inputs!$D$21)</f>
        <v>379.79682358619999</v>
      </c>
      <c r="J428" s="36">
        <f t="shared" si="45"/>
        <v>0</v>
      </c>
      <c r="K428" s="36">
        <f t="shared" si="46"/>
        <v>0</v>
      </c>
      <c r="L428" s="36">
        <f t="shared" si="47"/>
        <v>0</v>
      </c>
      <c r="M428" s="36">
        <f t="shared" si="48"/>
        <v>0</v>
      </c>
      <c r="N428" s="36">
        <f t="shared" si="49"/>
        <v>379.79682358619999</v>
      </c>
    </row>
    <row r="429" spans="2:14" s="46" customFormat="1" x14ac:dyDescent="0.25">
      <c r="B429" s="48" t="s">
        <v>134</v>
      </c>
      <c r="C429" s="8">
        <v>2021</v>
      </c>
      <c r="D429" s="37">
        <v>1</v>
      </c>
      <c r="E429" s="31">
        <f>Data!G429</f>
        <v>82783.500499999995</v>
      </c>
      <c r="F429" s="51">
        <f t="shared" si="43"/>
        <v>2000</v>
      </c>
      <c r="G429" s="51">
        <f t="shared" si="44"/>
        <v>80783.500499999995</v>
      </c>
      <c r="H429" s="31">
        <f>-Data!H429</f>
        <v>0</v>
      </c>
      <c r="I429" s="36">
        <f>+SUM(F429*INDEX(Inputs!$D$24:$D$35,MATCH($D429,Inputs!$B$24:$B$35,0)),G429*INDEX(Inputs!$E$24:$E$35,MATCH($D429,Inputs!$B$24:$B$35,0)),H429*Inputs!$D$21)</f>
        <v>3759.7915880979995</v>
      </c>
      <c r="J429" s="36">
        <f t="shared" si="45"/>
        <v>0</v>
      </c>
      <c r="K429" s="36">
        <f t="shared" si="46"/>
        <v>0</v>
      </c>
      <c r="L429" s="36">
        <f t="shared" si="47"/>
        <v>0</v>
      </c>
      <c r="M429" s="36">
        <f t="shared" si="48"/>
        <v>0</v>
      </c>
      <c r="N429" s="36">
        <f t="shared" si="49"/>
        <v>3759.7915880979995</v>
      </c>
    </row>
    <row r="430" spans="2:14" s="46" customFormat="1" x14ac:dyDescent="0.25">
      <c r="B430" s="48" t="s">
        <v>134</v>
      </c>
      <c r="C430" s="8">
        <v>2021</v>
      </c>
      <c r="D430" s="37">
        <v>2</v>
      </c>
      <c r="E430" s="31">
        <f>Data!G430</f>
        <v>73998.645999999993</v>
      </c>
      <c r="F430" s="51">
        <f t="shared" si="43"/>
        <v>2000</v>
      </c>
      <c r="G430" s="51">
        <f t="shared" si="44"/>
        <v>71998.645999999993</v>
      </c>
      <c r="H430" s="31">
        <f>-Data!H430</f>
        <v>0</v>
      </c>
      <c r="I430" s="36">
        <f>+SUM(F430*INDEX(Inputs!$D$24:$D$35,MATCH($D430,Inputs!$B$24:$B$35,0)),G430*INDEX(Inputs!$E$24:$E$35,MATCH($D430,Inputs!$B$24:$B$35,0)),H430*Inputs!$D$21)</f>
        <v>3371.5361586159997</v>
      </c>
      <c r="J430" s="36">
        <f t="shared" si="45"/>
        <v>0</v>
      </c>
      <c r="K430" s="36">
        <f t="shared" si="46"/>
        <v>0</v>
      </c>
      <c r="L430" s="36">
        <f t="shared" si="47"/>
        <v>0</v>
      </c>
      <c r="M430" s="36">
        <f t="shared" si="48"/>
        <v>0</v>
      </c>
      <c r="N430" s="36">
        <f t="shared" si="49"/>
        <v>3371.5361586159997</v>
      </c>
    </row>
    <row r="431" spans="2:14" s="46" customFormat="1" x14ac:dyDescent="0.25">
      <c r="B431" s="48" t="s">
        <v>134</v>
      </c>
      <c r="C431" s="8">
        <v>2021</v>
      </c>
      <c r="D431" s="37">
        <v>3</v>
      </c>
      <c r="E431" s="31">
        <f>Data!G431</f>
        <v>83198.195999999996</v>
      </c>
      <c r="F431" s="51">
        <f t="shared" si="43"/>
        <v>2000</v>
      </c>
      <c r="G431" s="51">
        <f t="shared" si="44"/>
        <v>81198.195999999996</v>
      </c>
      <c r="H431" s="31">
        <f>-Data!H431</f>
        <v>0</v>
      </c>
      <c r="I431" s="36">
        <f>+SUM(F431*INDEX(Inputs!$D$24:$D$35,MATCH($D431,Inputs!$B$24:$B$35,0)),G431*INDEX(Inputs!$E$24:$E$35,MATCH($D431,Inputs!$B$24:$B$35,0)),H431*Inputs!$D$21)</f>
        <v>3778.1194704159998</v>
      </c>
      <c r="J431" s="36">
        <f t="shared" si="45"/>
        <v>0</v>
      </c>
      <c r="K431" s="36">
        <f t="shared" si="46"/>
        <v>0</v>
      </c>
      <c r="L431" s="36">
        <f t="shared" si="47"/>
        <v>0</v>
      </c>
      <c r="M431" s="36">
        <f t="shared" si="48"/>
        <v>0</v>
      </c>
      <c r="N431" s="36">
        <f t="shared" si="49"/>
        <v>3778.1194704159998</v>
      </c>
    </row>
    <row r="432" spans="2:14" s="46" customFormat="1" x14ac:dyDescent="0.25">
      <c r="B432" s="48" t="s">
        <v>134</v>
      </c>
      <c r="C432" s="8">
        <v>2021</v>
      </c>
      <c r="D432" s="37">
        <v>4</v>
      </c>
      <c r="E432" s="31">
        <f>Data!G432</f>
        <v>83017.812000000005</v>
      </c>
      <c r="F432" s="51">
        <f t="shared" si="43"/>
        <v>2000</v>
      </c>
      <c r="G432" s="51">
        <f t="shared" si="44"/>
        <v>81017.812000000005</v>
      </c>
      <c r="H432" s="31">
        <f>-Data!H432</f>
        <v>0</v>
      </c>
      <c r="I432" s="36">
        <f>+SUM(F432*INDEX(Inputs!$D$24:$D$35,MATCH($D432,Inputs!$B$24:$B$35,0)),G432*INDEX(Inputs!$E$24:$E$35,MATCH($D432,Inputs!$B$24:$B$35,0)),H432*Inputs!$D$21)</f>
        <v>3770.1472191520002</v>
      </c>
      <c r="J432" s="36">
        <f t="shared" si="45"/>
        <v>0</v>
      </c>
      <c r="K432" s="36">
        <f t="shared" si="46"/>
        <v>0</v>
      </c>
      <c r="L432" s="36">
        <f t="shared" si="47"/>
        <v>0</v>
      </c>
      <c r="M432" s="36">
        <f t="shared" si="48"/>
        <v>0</v>
      </c>
      <c r="N432" s="36">
        <f t="shared" si="49"/>
        <v>3770.1472191520002</v>
      </c>
    </row>
    <row r="433" spans="2:14" s="46" customFormat="1" x14ac:dyDescent="0.25">
      <c r="B433" s="48" t="s">
        <v>134</v>
      </c>
      <c r="C433" s="8">
        <v>2021</v>
      </c>
      <c r="D433" s="37">
        <v>5</v>
      </c>
      <c r="E433" s="31">
        <f>Data!G433</f>
        <v>85219.709400000007</v>
      </c>
      <c r="F433" s="51">
        <f t="shared" si="43"/>
        <v>2000</v>
      </c>
      <c r="G433" s="51">
        <f t="shared" si="44"/>
        <v>83219.709400000007</v>
      </c>
      <c r="H433" s="31">
        <f>-Data!H433</f>
        <v>0</v>
      </c>
      <c r="I433" s="36">
        <f>+SUM(F433*INDEX(Inputs!$D$24:$D$35,MATCH($D433,Inputs!$B$24:$B$35,0)),G433*INDEX(Inputs!$E$24:$E$35,MATCH($D433,Inputs!$B$24:$B$35,0)),H433*Inputs!$D$21)</f>
        <v>3867.4622766424</v>
      </c>
      <c r="J433" s="36">
        <f t="shared" si="45"/>
        <v>0</v>
      </c>
      <c r="K433" s="36">
        <f t="shared" si="46"/>
        <v>0</v>
      </c>
      <c r="L433" s="36">
        <f t="shared" si="47"/>
        <v>0</v>
      </c>
      <c r="M433" s="36">
        <f t="shared" si="48"/>
        <v>0</v>
      </c>
      <c r="N433" s="36">
        <f t="shared" si="49"/>
        <v>3867.4622766424</v>
      </c>
    </row>
    <row r="434" spans="2:14" s="46" customFormat="1" x14ac:dyDescent="0.25">
      <c r="B434" s="48" t="s">
        <v>134</v>
      </c>
      <c r="C434" s="8">
        <v>2021</v>
      </c>
      <c r="D434" s="37">
        <v>6</v>
      </c>
      <c r="E434" s="31">
        <f>Data!G434</f>
        <v>90677.4715</v>
      </c>
      <c r="F434" s="51">
        <f t="shared" si="43"/>
        <v>2000</v>
      </c>
      <c r="G434" s="51">
        <f t="shared" si="44"/>
        <v>88677.4715</v>
      </c>
      <c r="H434" s="31">
        <f>-Data!H434</f>
        <v>0</v>
      </c>
      <c r="I434" s="36">
        <f>+SUM(F434*INDEX(Inputs!$D$24:$D$35,MATCH($D434,Inputs!$B$24:$B$35,0)),G434*INDEX(Inputs!$E$24:$E$35,MATCH($D434,Inputs!$B$24:$B$35,0)),H434*Inputs!$D$21)</f>
        <v>4530.5117015940004</v>
      </c>
      <c r="J434" s="36">
        <f t="shared" si="45"/>
        <v>0</v>
      </c>
      <c r="K434" s="36">
        <f t="shared" si="46"/>
        <v>0</v>
      </c>
      <c r="L434" s="36">
        <f t="shared" si="47"/>
        <v>0</v>
      </c>
      <c r="M434" s="36">
        <f t="shared" si="48"/>
        <v>0</v>
      </c>
      <c r="N434" s="36">
        <f t="shared" si="49"/>
        <v>4530.5117015940004</v>
      </c>
    </row>
    <row r="435" spans="2:14" s="46" customFormat="1" x14ac:dyDescent="0.25">
      <c r="B435" s="48" t="s">
        <v>134</v>
      </c>
      <c r="C435" s="8">
        <v>2021</v>
      </c>
      <c r="D435" s="37">
        <v>7</v>
      </c>
      <c r="E435" s="31">
        <f>Data!G435</f>
        <v>97377.355500000005</v>
      </c>
      <c r="F435" s="51">
        <f t="shared" si="43"/>
        <v>2000</v>
      </c>
      <c r="G435" s="51">
        <f t="shared" si="44"/>
        <v>95377.355500000005</v>
      </c>
      <c r="H435" s="31">
        <f>-Data!H435</f>
        <v>0</v>
      </c>
      <c r="I435" s="36">
        <f>+SUM(F435*INDEX(Inputs!$D$24:$D$35,MATCH($D435,Inputs!$B$24:$B$35,0)),G435*INDEX(Inputs!$E$24:$E$35,MATCH($D435,Inputs!$B$24:$B$35,0)),H435*Inputs!$D$21)</f>
        <v>4856.9032505380001</v>
      </c>
      <c r="J435" s="36">
        <f t="shared" si="45"/>
        <v>0</v>
      </c>
      <c r="K435" s="36">
        <f t="shared" si="46"/>
        <v>0</v>
      </c>
      <c r="L435" s="36">
        <f t="shared" si="47"/>
        <v>0</v>
      </c>
      <c r="M435" s="36">
        <f t="shared" si="48"/>
        <v>0</v>
      </c>
      <c r="N435" s="36">
        <f t="shared" si="49"/>
        <v>4856.9032505380001</v>
      </c>
    </row>
    <row r="436" spans="2:14" s="46" customFormat="1" x14ac:dyDescent="0.25">
      <c r="B436" s="48" t="s">
        <v>134</v>
      </c>
      <c r="C436" s="8">
        <v>2021</v>
      </c>
      <c r="D436" s="37">
        <v>8</v>
      </c>
      <c r="E436" s="31">
        <f>Data!G436</f>
        <v>88752.6201</v>
      </c>
      <c r="F436" s="51">
        <f t="shared" si="43"/>
        <v>2000</v>
      </c>
      <c r="G436" s="51">
        <f t="shared" si="44"/>
        <v>86752.6201</v>
      </c>
      <c r="H436" s="31">
        <f>-Data!H436</f>
        <v>0</v>
      </c>
      <c r="I436" s="36">
        <f>+SUM(F436*INDEX(Inputs!$D$24:$D$35,MATCH($D436,Inputs!$B$24:$B$35,0)),G436*INDEX(Inputs!$E$24:$E$35,MATCH($D436,Inputs!$B$24:$B$35,0)),H436*Inputs!$D$21)</f>
        <v>4436.7406407916005</v>
      </c>
      <c r="J436" s="36">
        <f t="shared" si="45"/>
        <v>0</v>
      </c>
      <c r="K436" s="36">
        <f t="shared" si="46"/>
        <v>0</v>
      </c>
      <c r="L436" s="36">
        <f t="shared" si="47"/>
        <v>0</v>
      </c>
      <c r="M436" s="36">
        <f t="shared" si="48"/>
        <v>0</v>
      </c>
      <c r="N436" s="36">
        <f t="shared" si="49"/>
        <v>4436.7406407916005</v>
      </c>
    </row>
    <row r="437" spans="2:14" s="46" customFormat="1" x14ac:dyDescent="0.25">
      <c r="B437" s="48" t="s">
        <v>134</v>
      </c>
      <c r="C437" s="8">
        <v>2021</v>
      </c>
      <c r="D437" s="37">
        <v>9</v>
      </c>
      <c r="E437" s="31">
        <f>Data!G437</f>
        <v>88220.46</v>
      </c>
      <c r="F437" s="51">
        <f t="shared" si="43"/>
        <v>2000</v>
      </c>
      <c r="G437" s="51">
        <f t="shared" si="44"/>
        <v>86220.46</v>
      </c>
      <c r="H437" s="31">
        <f>-Data!H437</f>
        <v>0</v>
      </c>
      <c r="I437" s="36">
        <f>+SUM(F437*INDEX(Inputs!$D$24:$D$35,MATCH($D437,Inputs!$B$24:$B$35,0)),G437*INDEX(Inputs!$E$24:$E$35,MATCH($D437,Inputs!$B$24:$B$35,0)),H437*Inputs!$D$21)</f>
        <v>4000.0834501600002</v>
      </c>
      <c r="J437" s="36">
        <f t="shared" si="45"/>
        <v>0</v>
      </c>
      <c r="K437" s="36">
        <f t="shared" si="46"/>
        <v>0</v>
      </c>
      <c r="L437" s="36">
        <f t="shared" si="47"/>
        <v>0</v>
      </c>
      <c r="M437" s="36">
        <f t="shared" si="48"/>
        <v>0</v>
      </c>
      <c r="N437" s="36">
        <f t="shared" si="49"/>
        <v>4000.0834501600002</v>
      </c>
    </row>
    <row r="438" spans="2:14" s="46" customFormat="1" x14ac:dyDescent="0.25">
      <c r="B438" s="48" t="s">
        <v>134</v>
      </c>
      <c r="C438" s="8">
        <v>2021</v>
      </c>
      <c r="D438" s="37">
        <v>10</v>
      </c>
      <c r="E438" s="31">
        <f>Data!G438</f>
        <v>89206.631999999998</v>
      </c>
      <c r="F438" s="51">
        <f t="shared" si="43"/>
        <v>2000</v>
      </c>
      <c r="G438" s="51">
        <f t="shared" si="44"/>
        <v>87206.631999999998</v>
      </c>
      <c r="H438" s="31">
        <f>-Data!H438</f>
        <v>0</v>
      </c>
      <c r="I438" s="36">
        <f>+SUM(F438*INDEX(Inputs!$D$24:$D$35,MATCH($D438,Inputs!$B$24:$B$35,0)),G438*INDEX(Inputs!$E$24:$E$35,MATCH($D438,Inputs!$B$24:$B$35,0)),H438*Inputs!$D$21)</f>
        <v>4043.6683078719998</v>
      </c>
      <c r="J438" s="36">
        <f t="shared" si="45"/>
        <v>0</v>
      </c>
      <c r="K438" s="36">
        <f t="shared" si="46"/>
        <v>0</v>
      </c>
      <c r="L438" s="36">
        <f t="shared" si="47"/>
        <v>0</v>
      </c>
      <c r="M438" s="36">
        <f t="shared" si="48"/>
        <v>0</v>
      </c>
      <c r="N438" s="36">
        <f t="shared" si="49"/>
        <v>4043.6683078719998</v>
      </c>
    </row>
    <row r="439" spans="2:14" s="46" customFormat="1" x14ac:dyDescent="0.25">
      <c r="B439" s="48" t="s">
        <v>134</v>
      </c>
      <c r="C439" s="8">
        <v>2021</v>
      </c>
      <c r="D439" s="37">
        <v>11</v>
      </c>
      <c r="E439" s="31">
        <f>Data!G439</f>
        <v>86880.864000000001</v>
      </c>
      <c r="F439" s="51">
        <f t="shared" si="43"/>
        <v>2000</v>
      </c>
      <c r="G439" s="51">
        <f t="shared" si="44"/>
        <v>84880.864000000001</v>
      </c>
      <c r="H439" s="31">
        <f>-Data!H439</f>
        <v>0</v>
      </c>
      <c r="I439" s="36">
        <f>+SUM(F439*INDEX(Inputs!$D$24:$D$35,MATCH($D439,Inputs!$B$24:$B$35,0)),G439*INDEX(Inputs!$E$24:$E$35,MATCH($D439,Inputs!$B$24:$B$35,0)),H439*Inputs!$D$21)</f>
        <v>3940.8786653439997</v>
      </c>
      <c r="J439" s="36">
        <f t="shared" si="45"/>
        <v>0</v>
      </c>
      <c r="K439" s="36">
        <f t="shared" si="46"/>
        <v>0</v>
      </c>
      <c r="L439" s="36">
        <f t="shared" si="47"/>
        <v>0</v>
      </c>
      <c r="M439" s="36">
        <f t="shared" si="48"/>
        <v>0</v>
      </c>
      <c r="N439" s="36">
        <f t="shared" si="49"/>
        <v>3940.8786653439997</v>
      </c>
    </row>
    <row r="440" spans="2:14" s="46" customFormat="1" x14ac:dyDescent="0.25">
      <c r="B440" s="48" t="s">
        <v>134</v>
      </c>
      <c r="C440" s="8">
        <v>2021</v>
      </c>
      <c r="D440" s="37">
        <v>12</v>
      </c>
      <c r="E440" s="31">
        <f>Data!G440</f>
        <v>84849.323999999993</v>
      </c>
      <c r="F440" s="51">
        <f t="shared" si="43"/>
        <v>2000</v>
      </c>
      <c r="G440" s="51">
        <f t="shared" si="44"/>
        <v>82849.323999999993</v>
      </c>
      <c r="H440" s="31">
        <f>-Data!H440</f>
        <v>0</v>
      </c>
      <c r="I440" s="36">
        <f>+SUM(F440*INDEX(Inputs!$D$24:$D$35,MATCH($D440,Inputs!$B$24:$B$35,0)),G440*INDEX(Inputs!$E$24:$E$35,MATCH($D440,Inputs!$B$24:$B$35,0)),H440*Inputs!$D$21)</f>
        <v>3851.0927235039994</v>
      </c>
      <c r="J440" s="36">
        <f t="shared" si="45"/>
        <v>0</v>
      </c>
      <c r="K440" s="36">
        <f t="shared" si="46"/>
        <v>0</v>
      </c>
      <c r="L440" s="36">
        <f t="shared" si="47"/>
        <v>0</v>
      </c>
      <c r="M440" s="36">
        <f t="shared" si="48"/>
        <v>0</v>
      </c>
      <c r="N440" s="36">
        <f t="shared" si="49"/>
        <v>3851.0927235039994</v>
      </c>
    </row>
    <row r="441" spans="2:14" s="46" customFormat="1" x14ac:dyDescent="0.25">
      <c r="B441" s="48" t="s">
        <v>135</v>
      </c>
      <c r="C441" s="8">
        <v>2021</v>
      </c>
      <c r="D441" s="37">
        <v>1</v>
      </c>
      <c r="E441" s="31">
        <f>Data!G441</f>
        <v>5660.3788999999997</v>
      </c>
      <c r="F441" s="51">
        <f t="shared" si="43"/>
        <v>2000</v>
      </c>
      <c r="G441" s="51">
        <f t="shared" si="44"/>
        <v>3660.3788999999997</v>
      </c>
      <c r="H441" s="31">
        <f>-Data!H441</f>
        <v>579.59540000000004</v>
      </c>
      <c r="I441" s="36">
        <f>+SUM(F441*INDEX(Inputs!$D$24:$D$35,MATCH($D441,Inputs!$B$24:$B$35,0)),G441*INDEX(Inputs!$E$24:$E$35,MATCH($D441,Inputs!$B$24:$B$35,0)),H441*Inputs!$D$21)</f>
        <v>329.34360379040004</v>
      </c>
      <c r="J441" s="36">
        <f t="shared" si="45"/>
        <v>0</v>
      </c>
      <c r="K441" s="36">
        <f t="shared" si="46"/>
        <v>0</v>
      </c>
      <c r="L441" s="36">
        <f t="shared" si="47"/>
        <v>0</v>
      </c>
      <c r="M441" s="36">
        <f t="shared" si="48"/>
        <v>0</v>
      </c>
      <c r="N441" s="36">
        <f t="shared" si="49"/>
        <v>329.34360379040004</v>
      </c>
    </row>
    <row r="442" spans="2:14" s="46" customFormat="1" x14ac:dyDescent="0.25">
      <c r="B442" s="48" t="s">
        <v>135</v>
      </c>
      <c r="C442" s="8">
        <v>2021</v>
      </c>
      <c r="D442" s="37">
        <v>2</v>
      </c>
      <c r="E442" s="31">
        <f>Data!G442</f>
        <v>4794.5151999999998</v>
      </c>
      <c r="F442" s="51">
        <f t="shared" si="43"/>
        <v>2000</v>
      </c>
      <c r="G442" s="51">
        <f t="shared" si="44"/>
        <v>2794.5151999999998</v>
      </c>
      <c r="H442" s="31">
        <f>-Data!H442</f>
        <v>893.2174</v>
      </c>
      <c r="I442" s="36">
        <f>+SUM(F442*INDEX(Inputs!$D$24:$D$35,MATCH($D442,Inputs!$B$24:$B$35,0)),G442*INDEX(Inputs!$E$24:$E$35,MATCH($D442,Inputs!$B$24:$B$35,0)),H442*Inputs!$D$21)</f>
        <v>279.21784388520001</v>
      </c>
      <c r="J442" s="36">
        <f t="shared" si="45"/>
        <v>0</v>
      </c>
      <c r="K442" s="36">
        <f t="shared" si="46"/>
        <v>0</v>
      </c>
      <c r="L442" s="36">
        <f t="shared" si="47"/>
        <v>0</v>
      </c>
      <c r="M442" s="36">
        <f t="shared" si="48"/>
        <v>0</v>
      </c>
      <c r="N442" s="36">
        <f t="shared" si="49"/>
        <v>279.21784388520001</v>
      </c>
    </row>
    <row r="443" spans="2:14" s="46" customFormat="1" x14ac:dyDescent="0.25">
      <c r="B443" s="48" t="s">
        <v>135</v>
      </c>
      <c r="C443" s="8">
        <v>2021</v>
      </c>
      <c r="D443" s="37">
        <v>3</v>
      </c>
      <c r="E443" s="31">
        <f>Data!G443</f>
        <v>2926.5153999999993</v>
      </c>
      <c r="F443" s="51">
        <f t="shared" si="43"/>
        <v>2000</v>
      </c>
      <c r="G443" s="51">
        <f t="shared" si="44"/>
        <v>926.51539999999932</v>
      </c>
      <c r="H443" s="31">
        <f>-Data!H443</f>
        <v>2395.1302999999998</v>
      </c>
      <c r="I443" s="36">
        <f>+SUM(F443*INDEX(Inputs!$D$24:$D$35,MATCH($D443,Inputs!$B$24:$B$35,0)),G443*INDEX(Inputs!$E$24:$E$35,MATCH($D443,Inputs!$B$24:$B$35,0)),H443*Inputs!$D$21)</f>
        <v>139.87239797539999</v>
      </c>
      <c r="J443" s="36">
        <f t="shared" si="45"/>
        <v>0</v>
      </c>
      <c r="K443" s="36">
        <f t="shared" si="46"/>
        <v>0</v>
      </c>
      <c r="L443" s="36">
        <f t="shared" si="47"/>
        <v>0</v>
      </c>
      <c r="M443" s="36">
        <f t="shared" si="48"/>
        <v>0</v>
      </c>
      <c r="N443" s="36">
        <f t="shared" si="49"/>
        <v>139.87239797539999</v>
      </c>
    </row>
    <row r="444" spans="2:14" s="46" customFormat="1" x14ac:dyDescent="0.25">
      <c r="B444" s="48" t="s">
        <v>135</v>
      </c>
      <c r="C444" s="8">
        <v>2021</v>
      </c>
      <c r="D444" s="37">
        <v>4</v>
      </c>
      <c r="E444" s="31">
        <f>Data!G444</f>
        <v>1906.1463000000001</v>
      </c>
      <c r="F444" s="51">
        <f t="shared" si="43"/>
        <v>1906.1463000000001</v>
      </c>
      <c r="G444" s="51">
        <f t="shared" si="44"/>
        <v>0</v>
      </c>
      <c r="H444" s="31">
        <f>-Data!H444</f>
        <v>3142.2896000000001</v>
      </c>
      <c r="I444" s="36">
        <f>+SUM(F444*INDEX(Inputs!$D$24:$D$35,MATCH($D444,Inputs!$B$24:$B$35,0)),G444*INDEX(Inputs!$E$24:$E$35,MATCH($D444,Inputs!$B$24:$B$35,0)),H444*Inputs!$D$21)</f>
        <v>61.782142978599992</v>
      </c>
      <c r="J444" s="36">
        <f t="shared" si="45"/>
        <v>0</v>
      </c>
      <c r="K444" s="36">
        <f t="shared" si="46"/>
        <v>0</v>
      </c>
      <c r="L444" s="36">
        <f t="shared" si="47"/>
        <v>0</v>
      </c>
      <c r="M444" s="36">
        <f t="shared" si="48"/>
        <v>0</v>
      </c>
      <c r="N444" s="36">
        <f t="shared" si="49"/>
        <v>61.782142978599992</v>
      </c>
    </row>
    <row r="445" spans="2:14" s="46" customFormat="1" x14ac:dyDescent="0.25">
      <c r="B445" s="48" t="s">
        <v>135</v>
      </c>
      <c r="C445" s="8">
        <v>2021</v>
      </c>
      <c r="D445" s="37">
        <v>5</v>
      </c>
      <c r="E445" s="31">
        <f>Data!G445</f>
        <v>1239.085</v>
      </c>
      <c r="F445" s="51">
        <f t="shared" si="43"/>
        <v>1239.085</v>
      </c>
      <c r="G445" s="51">
        <f t="shared" si="44"/>
        <v>0</v>
      </c>
      <c r="H445" s="31">
        <f>-Data!H445</f>
        <v>3529.1698000000001</v>
      </c>
      <c r="I445" s="36">
        <f>+SUM(F445*INDEX(Inputs!$D$24:$D$35,MATCH($D445,Inputs!$B$24:$B$35,0)),G445*INDEX(Inputs!$E$24:$E$35,MATCH($D445,Inputs!$B$24:$B$35,0)),H445*Inputs!$D$21)</f>
        <v>-16.044519068</v>
      </c>
      <c r="J445" s="36">
        <f t="shared" si="45"/>
        <v>0</v>
      </c>
      <c r="K445" s="36">
        <f t="shared" si="46"/>
        <v>16.044519068</v>
      </c>
      <c r="L445" s="36">
        <f t="shared" si="47"/>
        <v>0</v>
      </c>
      <c r="M445" s="36">
        <f t="shared" si="48"/>
        <v>16.044519068</v>
      </c>
      <c r="N445" s="36">
        <f t="shared" si="49"/>
        <v>0</v>
      </c>
    </row>
    <row r="446" spans="2:14" s="46" customFormat="1" x14ac:dyDescent="0.25">
      <c r="B446" s="48" t="s">
        <v>135</v>
      </c>
      <c r="C446" s="8">
        <v>2021</v>
      </c>
      <c r="D446" s="37">
        <v>6</v>
      </c>
      <c r="E446" s="31">
        <f>Data!G446</f>
        <v>967.63990000000001</v>
      </c>
      <c r="F446" s="51">
        <f t="shared" si="43"/>
        <v>967.63990000000001</v>
      </c>
      <c r="G446" s="51">
        <f t="shared" si="44"/>
        <v>0</v>
      </c>
      <c r="H446" s="31">
        <f>-Data!H446</f>
        <v>4118.2087000000001</v>
      </c>
      <c r="I446" s="36">
        <f>+SUM(F446*INDEX(Inputs!$D$24:$D$35,MATCH($D446,Inputs!$B$24:$B$35,0)),G446*INDEX(Inputs!$E$24:$E$35,MATCH($D446,Inputs!$B$24:$B$35,0)),H446*Inputs!$D$21)</f>
        <v>-53.865371472000035</v>
      </c>
      <c r="J446" s="36">
        <f t="shared" si="45"/>
        <v>16.044519068</v>
      </c>
      <c r="K446" s="36">
        <f t="shared" si="46"/>
        <v>69.909890540000035</v>
      </c>
      <c r="L446" s="36">
        <f t="shared" si="47"/>
        <v>16.044519068</v>
      </c>
      <c r="M446" s="36">
        <f t="shared" si="48"/>
        <v>69.909890540000035</v>
      </c>
      <c r="N446" s="36">
        <f t="shared" si="49"/>
        <v>0</v>
      </c>
    </row>
    <row r="447" spans="2:14" s="46" customFormat="1" x14ac:dyDescent="0.25">
      <c r="B447" s="48" t="s">
        <v>135</v>
      </c>
      <c r="C447" s="8">
        <v>2021</v>
      </c>
      <c r="D447" s="37">
        <v>7</v>
      </c>
      <c r="E447" s="31">
        <f>Data!G447</f>
        <v>1037.5728999999999</v>
      </c>
      <c r="F447" s="51">
        <f t="shared" si="43"/>
        <v>1037.5728999999999</v>
      </c>
      <c r="G447" s="51">
        <f t="shared" si="44"/>
        <v>0</v>
      </c>
      <c r="H447" s="31">
        <f>-Data!H447</f>
        <v>3272.5221000000001</v>
      </c>
      <c r="I447" s="36">
        <f>+SUM(F447*INDEX(Inputs!$D$24:$D$35,MATCH($D447,Inputs!$B$24:$B$35,0)),G447*INDEX(Inputs!$E$24:$E$35,MATCH($D447,Inputs!$B$24:$B$35,0)),H447*Inputs!$D$21)</f>
        <v>-14.529512876000027</v>
      </c>
      <c r="J447" s="36">
        <f t="shared" si="45"/>
        <v>69.909890540000035</v>
      </c>
      <c r="K447" s="36">
        <f t="shared" si="46"/>
        <v>84.439403416000061</v>
      </c>
      <c r="L447" s="36">
        <f t="shared" si="47"/>
        <v>69.909890540000035</v>
      </c>
      <c r="M447" s="36">
        <f t="shared" si="48"/>
        <v>84.439403416000061</v>
      </c>
      <c r="N447" s="36">
        <f t="shared" si="49"/>
        <v>0</v>
      </c>
    </row>
    <row r="448" spans="2:14" s="46" customFormat="1" x14ac:dyDescent="0.25">
      <c r="B448" s="48" t="s">
        <v>135</v>
      </c>
      <c r="C448" s="8">
        <v>2021</v>
      </c>
      <c r="D448" s="37">
        <v>8</v>
      </c>
      <c r="E448" s="31">
        <f>Data!G448</f>
        <v>1176.2672</v>
      </c>
      <c r="F448" s="51">
        <f t="shared" si="43"/>
        <v>1176.2672</v>
      </c>
      <c r="G448" s="51">
        <f t="shared" si="44"/>
        <v>0</v>
      </c>
      <c r="H448" s="31">
        <f>-Data!H448</f>
        <v>3187.6713</v>
      </c>
      <c r="I448" s="36">
        <f>+SUM(F448*INDEX(Inputs!$D$24:$D$35,MATCH($D448,Inputs!$B$24:$B$35,0)),G448*INDEX(Inputs!$E$24:$E$35,MATCH($D448,Inputs!$B$24:$B$35,0)),H448*Inputs!$D$21)</f>
        <v>3.2762709469999862</v>
      </c>
      <c r="J448" s="36">
        <f t="shared" si="45"/>
        <v>84.439403416000061</v>
      </c>
      <c r="K448" s="36">
        <f t="shared" si="46"/>
        <v>81.163132469000075</v>
      </c>
      <c r="L448" s="36">
        <f t="shared" si="47"/>
        <v>84.439403416000061</v>
      </c>
      <c r="M448" s="36">
        <f t="shared" si="48"/>
        <v>81.163132469000075</v>
      </c>
      <c r="N448" s="36">
        <f t="shared" si="49"/>
        <v>0</v>
      </c>
    </row>
    <row r="449" spans="2:14" s="46" customFormat="1" x14ac:dyDescent="0.25">
      <c r="B449" s="48" t="s">
        <v>135</v>
      </c>
      <c r="C449" s="8">
        <v>2021</v>
      </c>
      <c r="D449" s="37">
        <v>9</v>
      </c>
      <c r="E449" s="31">
        <f>Data!G449</f>
        <v>1031.2481999999998</v>
      </c>
      <c r="F449" s="51">
        <f t="shared" si="43"/>
        <v>1031.2481999999998</v>
      </c>
      <c r="G449" s="51">
        <f t="shared" si="44"/>
        <v>0</v>
      </c>
      <c r="H449" s="31">
        <f>-Data!H449</f>
        <v>3314.0709000000002</v>
      </c>
      <c r="I449" s="36">
        <f>+SUM(F449*INDEX(Inputs!$D$24:$D$35,MATCH($D449,Inputs!$B$24:$B$35,0)),G449*INDEX(Inputs!$E$24:$E$35,MATCH($D449,Inputs!$B$24:$B$35,0)),H449*Inputs!$D$21)</f>
        <v>-27.60250376460003</v>
      </c>
      <c r="J449" s="36">
        <f t="shared" si="45"/>
        <v>81.163132469000075</v>
      </c>
      <c r="K449" s="36">
        <f t="shared" si="46"/>
        <v>108.76563623360011</v>
      </c>
      <c r="L449" s="36">
        <f t="shared" si="47"/>
        <v>81.163132469000075</v>
      </c>
      <c r="M449" s="36">
        <f t="shared" si="48"/>
        <v>108.76563623360011</v>
      </c>
      <c r="N449" s="36">
        <f t="shared" si="49"/>
        <v>0</v>
      </c>
    </row>
    <row r="450" spans="2:14" s="46" customFormat="1" x14ac:dyDescent="0.25">
      <c r="B450" s="48" t="s">
        <v>135</v>
      </c>
      <c r="C450" s="8">
        <v>2021</v>
      </c>
      <c r="D450" s="37">
        <v>10</v>
      </c>
      <c r="E450" s="31">
        <f>Data!G450</f>
        <v>2461.8649999999998</v>
      </c>
      <c r="F450" s="51">
        <f t="shared" si="43"/>
        <v>2000</v>
      </c>
      <c r="G450" s="51">
        <f t="shared" si="44"/>
        <v>461.86499999999978</v>
      </c>
      <c r="H450" s="31">
        <f>-Data!H450</f>
        <v>2012.5690999999999</v>
      </c>
      <c r="I450" s="36">
        <f>+SUM(F450*INDEX(Inputs!$D$24:$D$35,MATCH($D450,Inputs!$B$24:$B$35,0)),G450*INDEX(Inputs!$E$24:$E$35,MATCH($D450,Inputs!$B$24:$B$35,0)),H450*Inputs!$D$21)</f>
        <v>133.80134786899998</v>
      </c>
      <c r="J450" s="36">
        <f t="shared" si="45"/>
        <v>108.76563623360011</v>
      </c>
      <c r="K450" s="36">
        <f t="shared" si="46"/>
        <v>0</v>
      </c>
      <c r="L450" s="36">
        <f t="shared" si="47"/>
        <v>108.76563623360011</v>
      </c>
      <c r="M450" s="36">
        <f t="shared" si="48"/>
        <v>0</v>
      </c>
      <c r="N450" s="36">
        <f t="shared" si="49"/>
        <v>25.035711635399878</v>
      </c>
    </row>
    <row r="451" spans="2:14" s="46" customFormat="1" x14ac:dyDescent="0.25">
      <c r="B451" s="48" t="s">
        <v>135</v>
      </c>
      <c r="C451" s="8">
        <v>2021</v>
      </c>
      <c r="D451" s="37">
        <v>11</v>
      </c>
      <c r="E451" s="31">
        <f>Data!G451</f>
        <v>3587.8543999999997</v>
      </c>
      <c r="F451" s="51">
        <f t="shared" si="43"/>
        <v>2000</v>
      </c>
      <c r="G451" s="51">
        <f t="shared" si="44"/>
        <v>1587.8543999999997</v>
      </c>
      <c r="H451" s="31">
        <f>-Data!H451</f>
        <v>1117.9529</v>
      </c>
      <c r="I451" s="36">
        <f>+SUM(F451*INDEX(Inputs!$D$24:$D$35,MATCH($D451,Inputs!$B$24:$B$35,0)),G451*INDEX(Inputs!$E$24:$E$35,MATCH($D451,Inputs!$B$24:$B$35,0)),H451*Inputs!$D$21)</f>
        <v>217.3910139134</v>
      </c>
      <c r="J451" s="36">
        <f t="shared" si="45"/>
        <v>0</v>
      </c>
      <c r="K451" s="36">
        <f t="shared" si="46"/>
        <v>0</v>
      </c>
      <c r="L451" s="36">
        <f t="shared" si="47"/>
        <v>0</v>
      </c>
      <c r="M451" s="36">
        <f t="shared" si="48"/>
        <v>0</v>
      </c>
      <c r="N451" s="36">
        <f t="shared" si="49"/>
        <v>217.3910139134</v>
      </c>
    </row>
    <row r="452" spans="2:14" s="46" customFormat="1" x14ac:dyDescent="0.25">
      <c r="B452" s="48" t="s">
        <v>135</v>
      </c>
      <c r="C452" s="8">
        <v>2021</v>
      </c>
      <c r="D452" s="37">
        <v>12</v>
      </c>
      <c r="E452" s="31">
        <f>Data!G452</f>
        <v>6144.0171</v>
      </c>
      <c r="F452" s="51">
        <f t="shared" si="43"/>
        <v>2000</v>
      </c>
      <c r="G452" s="51">
        <f t="shared" si="44"/>
        <v>4144.0171</v>
      </c>
      <c r="H452" s="31">
        <f>-Data!H452</f>
        <v>347.3888</v>
      </c>
      <c r="I452" s="36">
        <f>+SUM(F452*INDEX(Inputs!$D$24:$D$35,MATCH($D452,Inputs!$B$24:$B$35,0)),G452*INDEX(Inputs!$E$24:$E$35,MATCH($D452,Inputs!$B$24:$B$35,0)),H452*Inputs!$D$21)</f>
        <v>359.49820922360004</v>
      </c>
      <c r="J452" s="36">
        <f t="shared" si="45"/>
        <v>0</v>
      </c>
      <c r="K452" s="36">
        <f t="shared" si="46"/>
        <v>0</v>
      </c>
      <c r="L452" s="36">
        <f t="shared" si="47"/>
        <v>0</v>
      </c>
      <c r="M452" s="36">
        <f t="shared" si="48"/>
        <v>0</v>
      </c>
      <c r="N452" s="36">
        <f t="shared" si="49"/>
        <v>359.49820922360004</v>
      </c>
    </row>
    <row r="453" spans="2:14" s="46" customFormat="1" x14ac:dyDescent="0.25">
      <c r="B453" s="48" t="s">
        <v>136</v>
      </c>
      <c r="C453" s="8">
        <v>2021</v>
      </c>
      <c r="D453" s="37">
        <v>1</v>
      </c>
      <c r="E453" s="31">
        <f>Data!G453</f>
        <v>4102.4659000000001</v>
      </c>
      <c r="F453" s="51">
        <f t="shared" si="43"/>
        <v>2000</v>
      </c>
      <c r="G453" s="51">
        <f t="shared" si="44"/>
        <v>2102.4659000000001</v>
      </c>
      <c r="H453" s="31">
        <f>-Data!H453</f>
        <v>169.9143</v>
      </c>
      <c r="I453" s="36">
        <f>+SUM(F453*INDEX(Inputs!$D$24:$D$35,MATCH($D453,Inputs!$B$24:$B$35,0)),G453*INDEX(Inputs!$E$24:$E$35,MATCH($D453,Inputs!$B$24:$B$35,0)),H453*Inputs!$D$21)</f>
        <v>275.98012323340004</v>
      </c>
      <c r="J453" s="36">
        <f t="shared" si="45"/>
        <v>0</v>
      </c>
      <c r="K453" s="36">
        <f t="shared" si="46"/>
        <v>0</v>
      </c>
      <c r="L453" s="36">
        <f t="shared" si="47"/>
        <v>0</v>
      </c>
      <c r="M453" s="36">
        <f t="shared" si="48"/>
        <v>0</v>
      </c>
      <c r="N453" s="36">
        <f t="shared" si="49"/>
        <v>275.98012323340004</v>
      </c>
    </row>
    <row r="454" spans="2:14" s="46" customFormat="1" x14ac:dyDescent="0.25">
      <c r="B454" s="48" t="s">
        <v>136</v>
      </c>
      <c r="C454" s="8">
        <v>2021</v>
      </c>
      <c r="D454" s="37">
        <v>2</v>
      </c>
      <c r="E454" s="31">
        <f>Data!G454</f>
        <v>3305.8746999999998</v>
      </c>
      <c r="F454" s="51">
        <f t="shared" si="43"/>
        <v>2000</v>
      </c>
      <c r="G454" s="51">
        <f t="shared" si="44"/>
        <v>1305.8746999999998</v>
      </c>
      <c r="H454" s="31">
        <f>-Data!H454</f>
        <v>221.6463</v>
      </c>
      <c r="I454" s="36">
        <f>+SUM(F454*INDEX(Inputs!$D$24:$D$35,MATCH($D454,Inputs!$B$24:$B$35,0)),G454*INDEX(Inputs!$E$24:$E$35,MATCH($D454,Inputs!$B$24:$B$35,0)),H454*Inputs!$D$21)</f>
        <v>238.8179916382</v>
      </c>
      <c r="J454" s="36">
        <f t="shared" si="45"/>
        <v>0</v>
      </c>
      <c r="K454" s="36">
        <f t="shared" si="46"/>
        <v>0</v>
      </c>
      <c r="L454" s="36">
        <f t="shared" si="47"/>
        <v>0</v>
      </c>
      <c r="M454" s="36">
        <f t="shared" si="48"/>
        <v>0</v>
      </c>
      <c r="N454" s="36">
        <f t="shared" si="49"/>
        <v>238.8179916382</v>
      </c>
    </row>
    <row r="455" spans="2:14" s="46" customFormat="1" x14ac:dyDescent="0.25">
      <c r="B455" s="48" t="s">
        <v>136</v>
      </c>
      <c r="C455" s="8">
        <v>2021</v>
      </c>
      <c r="D455" s="37">
        <v>3</v>
      </c>
      <c r="E455" s="31">
        <f>Data!G455</f>
        <v>2886.9429</v>
      </c>
      <c r="F455" s="51">
        <f t="shared" si="43"/>
        <v>2000</v>
      </c>
      <c r="G455" s="51">
        <f t="shared" si="44"/>
        <v>886.94290000000001</v>
      </c>
      <c r="H455" s="31">
        <f>-Data!H455</f>
        <v>481.22770000000003</v>
      </c>
      <c r="I455" s="36">
        <f>+SUM(F455*INDEX(Inputs!$D$24:$D$35,MATCH($D455,Inputs!$B$24:$B$35,0)),G455*INDEX(Inputs!$E$24:$E$35,MATCH($D455,Inputs!$B$24:$B$35,0)),H455*Inputs!$D$21)</f>
        <v>210.4881090714</v>
      </c>
      <c r="J455" s="36">
        <f t="shared" si="45"/>
        <v>0</v>
      </c>
      <c r="K455" s="36">
        <f t="shared" si="46"/>
        <v>0</v>
      </c>
      <c r="L455" s="36">
        <f t="shared" si="47"/>
        <v>0</v>
      </c>
      <c r="M455" s="36">
        <f t="shared" si="48"/>
        <v>0</v>
      </c>
      <c r="N455" s="36">
        <f t="shared" si="49"/>
        <v>210.4881090714</v>
      </c>
    </row>
    <row r="456" spans="2:14" s="46" customFormat="1" x14ac:dyDescent="0.25">
      <c r="B456" s="48" t="s">
        <v>136</v>
      </c>
      <c r="C456" s="8">
        <v>2021</v>
      </c>
      <c r="D456" s="37">
        <v>4</v>
      </c>
      <c r="E456" s="31">
        <f>Data!G456</f>
        <v>2603.6981999999998</v>
      </c>
      <c r="F456" s="51">
        <f t="shared" si="43"/>
        <v>2000</v>
      </c>
      <c r="G456" s="51">
        <f t="shared" si="44"/>
        <v>603.69819999999982</v>
      </c>
      <c r="H456" s="31">
        <f>-Data!H456</f>
        <v>517.08100000000002</v>
      </c>
      <c r="I456" s="36">
        <f>+SUM(F456*INDEX(Inputs!$D$24:$D$35,MATCH($D456,Inputs!$B$24:$B$35,0)),G456*INDEX(Inputs!$E$24:$E$35,MATCH($D456,Inputs!$B$24:$B$35,0)),H456*Inputs!$D$21)</f>
        <v>196.61421303719999</v>
      </c>
      <c r="J456" s="36">
        <f t="shared" si="45"/>
        <v>0</v>
      </c>
      <c r="K456" s="36">
        <f t="shared" si="46"/>
        <v>0</v>
      </c>
      <c r="L456" s="36">
        <f t="shared" si="47"/>
        <v>0</v>
      </c>
      <c r="M456" s="36">
        <f t="shared" si="48"/>
        <v>0</v>
      </c>
      <c r="N456" s="36">
        <f t="shared" si="49"/>
        <v>196.61421303719999</v>
      </c>
    </row>
    <row r="457" spans="2:14" s="46" customFormat="1" x14ac:dyDescent="0.25">
      <c r="B457" s="48" t="s">
        <v>136</v>
      </c>
      <c r="C457" s="8">
        <v>2021</v>
      </c>
      <c r="D457" s="37">
        <v>5</v>
      </c>
      <c r="E457" s="31">
        <f>Data!G457</f>
        <v>3199.9232000000002</v>
      </c>
      <c r="F457" s="51">
        <f t="shared" ref="F457:F520" si="50">+MIN(E457,2000)</f>
        <v>2000</v>
      </c>
      <c r="G457" s="51">
        <f t="shared" si="44"/>
        <v>1199.9232000000002</v>
      </c>
      <c r="H457" s="31">
        <f>-Data!H457</f>
        <v>415.161799999999</v>
      </c>
      <c r="I457" s="36">
        <f>+SUM(F457*INDEX(Inputs!$D$24:$D$35,MATCH($D457,Inputs!$B$24:$B$35,0)),G457*INDEX(Inputs!$E$24:$E$35,MATCH($D457,Inputs!$B$24:$B$35,0)),H457*Inputs!$D$21)</f>
        <v>226.81853808920005</v>
      </c>
      <c r="J457" s="36">
        <f t="shared" si="45"/>
        <v>0</v>
      </c>
      <c r="K457" s="36">
        <f t="shared" si="46"/>
        <v>0</v>
      </c>
      <c r="L457" s="36">
        <f t="shared" si="47"/>
        <v>0</v>
      </c>
      <c r="M457" s="36">
        <f t="shared" si="48"/>
        <v>0</v>
      </c>
      <c r="N457" s="36">
        <f t="shared" si="49"/>
        <v>226.81853808920005</v>
      </c>
    </row>
    <row r="458" spans="2:14" s="46" customFormat="1" x14ac:dyDescent="0.25">
      <c r="B458" s="48" t="s">
        <v>136</v>
      </c>
      <c r="C458" s="8">
        <v>2021</v>
      </c>
      <c r="D458" s="37">
        <v>6</v>
      </c>
      <c r="E458" s="31">
        <f>Data!G458</f>
        <v>4697.2096000000001</v>
      </c>
      <c r="F458" s="51">
        <f t="shared" si="50"/>
        <v>2000</v>
      </c>
      <c r="G458" s="51">
        <f t="shared" ref="G458:G521" si="51">+E458-F458</f>
        <v>2697.2096000000001</v>
      </c>
      <c r="H458" s="31">
        <f>-Data!H458</f>
        <v>219.21899999999999</v>
      </c>
      <c r="I458" s="36">
        <f>+SUM(F458*INDEX(Inputs!$D$24:$D$35,MATCH($D458,Inputs!$B$24:$B$35,0)),G458*INDEX(Inputs!$E$24:$E$35,MATCH($D458,Inputs!$B$24:$B$35,0)),H458*Inputs!$D$21)</f>
        <v>333.60859248359998</v>
      </c>
      <c r="J458" s="36">
        <f t="shared" ref="J458:J521" si="52">+IF($D458=1,0,K457)</f>
        <v>0</v>
      </c>
      <c r="K458" s="36">
        <f t="shared" ref="K458:K521" si="53">+IF($I458&lt;0,SUM(-$I458,J458),MAX(SUM(-$I458,J458),0))</f>
        <v>0</v>
      </c>
      <c r="L458" s="36">
        <f t="shared" ref="L458:L521" si="54">+IF(D458=1,K469,M457)</f>
        <v>0</v>
      </c>
      <c r="M458" s="36">
        <f t="shared" ref="M458:M521" si="55">+IF($I458&lt;0,SUM(-$I458,L458),MAX(SUM(-$I458,L458),0))</f>
        <v>0</v>
      </c>
      <c r="N458" s="36">
        <f t="shared" ref="N458:N521" si="56">+IF(M458&gt;0,0,I458-L458)</f>
        <v>333.60859248359998</v>
      </c>
    </row>
    <row r="459" spans="2:14" s="46" customFormat="1" x14ac:dyDescent="0.25">
      <c r="B459" s="48" t="s">
        <v>136</v>
      </c>
      <c r="C459" s="8">
        <v>2021</v>
      </c>
      <c r="D459" s="37">
        <v>7</v>
      </c>
      <c r="E459" s="31">
        <f>Data!G459</f>
        <v>6434.8154999999997</v>
      </c>
      <c r="F459" s="51">
        <f t="shared" si="50"/>
        <v>2000</v>
      </c>
      <c r="G459" s="51">
        <f t="shared" si="51"/>
        <v>4434.8154999999997</v>
      </c>
      <c r="H459" s="31">
        <f>-Data!H459</f>
        <v>53.073900000000002</v>
      </c>
      <c r="I459" s="36">
        <f>+SUM(F459*INDEX(Inputs!$D$24:$D$35,MATCH($D459,Inputs!$B$24:$B$35,0)),G459*INDEX(Inputs!$E$24:$E$35,MATCH($D459,Inputs!$B$24:$B$35,0)),H459*Inputs!$D$21)</f>
        <v>424.53974773900001</v>
      </c>
      <c r="J459" s="36">
        <f t="shared" si="52"/>
        <v>0</v>
      </c>
      <c r="K459" s="36">
        <f t="shared" si="53"/>
        <v>0</v>
      </c>
      <c r="L459" s="36">
        <f t="shared" si="54"/>
        <v>0</v>
      </c>
      <c r="M459" s="36">
        <f t="shared" si="55"/>
        <v>0</v>
      </c>
      <c r="N459" s="36">
        <f t="shared" si="56"/>
        <v>424.53974773900001</v>
      </c>
    </row>
    <row r="460" spans="2:14" s="46" customFormat="1" x14ac:dyDescent="0.25">
      <c r="B460" s="48" t="s">
        <v>136</v>
      </c>
      <c r="C460" s="8">
        <v>2021</v>
      </c>
      <c r="D460" s="37">
        <v>8</v>
      </c>
      <c r="E460" s="31">
        <f>Data!G460</f>
        <v>5274.6359000000002</v>
      </c>
      <c r="F460" s="51">
        <f t="shared" si="50"/>
        <v>2000</v>
      </c>
      <c r="G460" s="51">
        <f t="shared" si="51"/>
        <v>3274.6359000000002</v>
      </c>
      <c r="H460" s="31">
        <f>-Data!H460</f>
        <v>74.358800000000002</v>
      </c>
      <c r="I460" s="36">
        <f>+SUM(F460*INDEX(Inputs!$D$24:$D$35,MATCH($D460,Inputs!$B$24:$B$35,0)),G460*INDEX(Inputs!$E$24:$E$35,MATCH($D460,Inputs!$B$24:$B$35,0)),H460*Inputs!$D$21)</f>
        <v>367.21565627640007</v>
      </c>
      <c r="J460" s="36">
        <f t="shared" si="52"/>
        <v>0</v>
      </c>
      <c r="K460" s="36">
        <f t="shared" si="53"/>
        <v>0</v>
      </c>
      <c r="L460" s="36">
        <f t="shared" si="54"/>
        <v>0</v>
      </c>
      <c r="M460" s="36">
        <f t="shared" si="55"/>
        <v>0</v>
      </c>
      <c r="N460" s="36">
        <f t="shared" si="56"/>
        <v>367.21565627640007</v>
      </c>
    </row>
    <row r="461" spans="2:14" s="46" customFormat="1" x14ac:dyDescent="0.25">
      <c r="B461" s="48" t="s">
        <v>136</v>
      </c>
      <c r="C461" s="8">
        <v>2021</v>
      </c>
      <c r="D461" s="37">
        <v>9</v>
      </c>
      <c r="E461" s="31">
        <f>Data!G461</f>
        <v>4033.1864999999993</v>
      </c>
      <c r="F461" s="51">
        <f t="shared" si="50"/>
        <v>2000</v>
      </c>
      <c r="G461" s="51">
        <f t="shared" si="51"/>
        <v>2033.1864999999993</v>
      </c>
      <c r="H461" s="31">
        <f>-Data!H461</f>
        <v>120.738</v>
      </c>
      <c r="I461" s="36">
        <f>+SUM(F461*INDEX(Inputs!$D$24:$D$35,MATCH($D461,Inputs!$B$24:$B$35,0)),G461*INDEX(Inputs!$E$24:$E$35,MATCH($D461,Inputs!$B$24:$B$35,0)),H461*Inputs!$D$21)</f>
        <v>274.77760677399993</v>
      </c>
      <c r="J461" s="36">
        <f t="shared" si="52"/>
        <v>0</v>
      </c>
      <c r="K461" s="36">
        <f t="shared" si="53"/>
        <v>0</v>
      </c>
      <c r="L461" s="36">
        <f t="shared" si="54"/>
        <v>0</v>
      </c>
      <c r="M461" s="36">
        <f t="shared" si="55"/>
        <v>0</v>
      </c>
      <c r="N461" s="36">
        <f t="shared" si="56"/>
        <v>274.77760677399993</v>
      </c>
    </row>
    <row r="462" spans="2:14" s="46" customFormat="1" x14ac:dyDescent="0.25">
      <c r="B462" s="48" t="s">
        <v>136</v>
      </c>
      <c r="C462" s="8">
        <v>2021</v>
      </c>
      <c r="D462" s="37">
        <v>10</v>
      </c>
      <c r="E462" s="31">
        <f>Data!G462</f>
        <v>3924.6762000000003</v>
      </c>
      <c r="F462" s="51">
        <f t="shared" si="50"/>
        <v>2000</v>
      </c>
      <c r="G462" s="51">
        <f t="shared" si="51"/>
        <v>1924.6762000000003</v>
      </c>
      <c r="H462" s="31">
        <f>-Data!H462</f>
        <v>353.84039999999999</v>
      </c>
      <c r="I462" s="36">
        <f>+SUM(F462*INDEX(Inputs!$D$24:$D$35,MATCH($D462,Inputs!$B$24:$B$35,0)),G462*INDEX(Inputs!$E$24:$E$35,MATCH($D462,Inputs!$B$24:$B$35,0)),H462*Inputs!$D$21)</f>
        <v>261.16828381120001</v>
      </c>
      <c r="J462" s="36">
        <f t="shared" si="52"/>
        <v>0</v>
      </c>
      <c r="K462" s="36">
        <f t="shared" si="53"/>
        <v>0</v>
      </c>
      <c r="L462" s="36">
        <f t="shared" si="54"/>
        <v>0</v>
      </c>
      <c r="M462" s="36">
        <f t="shared" si="55"/>
        <v>0</v>
      </c>
      <c r="N462" s="36">
        <f t="shared" si="56"/>
        <v>261.16828381120001</v>
      </c>
    </row>
    <row r="463" spans="2:14" s="46" customFormat="1" x14ac:dyDescent="0.25">
      <c r="B463" s="48" t="s">
        <v>136</v>
      </c>
      <c r="C463" s="8">
        <v>2021</v>
      </c>
      <c r="D463" s="37">
        <v>11</v>
      </c>
      <c r="E463" s="31">
        <f>Data!G463</f>
        <v>3701.7587000000003</v>
      </c>
      <c r="F463" s="51">
        <f t="shared" si="50"/>
        <v>2000</v>
      </c>
      <c r="G463" s="51">
        <f t="shared" si="51"/>
        <v>1701.7587000000003</v>
      </c>
      <c r="H463" s="31">
        <f>-Data!H463</f>
        <v>129.50569999999999</v>
      </c>
      <c r="I463" s="36">
        <f>+SUM(F463*INDEX(Inputs!$D$24:$D$35,MATCH($D463,Inputs!$B$24:$B$35,0)),G463*INDEX(Inputs!$E$24:$E$35,MATCH($D463,Inputs!$B$24:$B$35,0)),H463*Inputs!$D$21)</f>
        <v>259.79831698820004</v>
      </c>
      <c r="J463" s="36">
        <f t="shared" si="52"/>
        <v>0</v>
      </c>
      <c r="K463" s="36">
        <f t="shared" si="53"/>
        <v>0</v>
      </c>
      <c r="L463" s="36">
        <f t="shared" si="54"/>
        <v>0</v>
      </c>
      <c r="M463" s="36">
        <f t="shared" si="55"/>
        <v>0</v>
      </c>
      <c r="N463" s="36">
        <f t="shared" si="56"/>
        <v>259.79831698820004</v>
      </c>
    </row>
    <row r="464" spans="2:14" s="46" customFormat="1" x14ac:dyDescent="0.25">
      <c r="B464" s="48" t="s">
        <v>136</v>
      </c>
      <c r="C464" s="8">
        <v>2021</v>
      </c>
      <c r="D464" s="37">
        <v>12</v>
      </c>
      <c r="E464" s="31">
        <f>Data!G464</f>
        <v>4538.7672999999995</v>
      </c>
      <c r="F464" s="51">
        <f t="shared" si="50"/>
        <v>2000</v>
      </c>
      <c r="G464" s="51">
        <f t="shared" si="51"/>
        <v>2538.7672999999995</v>
      </c>
      <c r="H464" s="31">
        <f>-Data!H464</f>
        <v>94.285799999999995</v>
      </c>
      <c r="I464" s="36">
        <f>+SUM(F464*INDEX(Inputs!$D$24:$D$35,MATCH($D464,Inputs!$B$24:$B$35,0)),G464*INDEX(Inputs!$E$24:$E$35,MATCH($D464,Inputs!$B$24:$B$35,0)),H464*Inputs!$D$21)</f>
        <v>298.12241349279998</v>
      </c>
      <c r="J464" s="36">
        <f t="shared" si="52"/>
        <v>0</v>
      </c>
      <c r="K464" s="36">
        <f t="shared" si="53"/>
        <v>0</v>
      </c>
      <c r="L464" s="36">
        <f t="shared" si="54"/>
        <v>0</v>
      </c>
      <c r="M464" s="36">
        <f t="shared" si="55"/>
        <v>0</v>
      </c>
      <c r="N464" s="36">
        <f t="shared" si="56"/>
        <v>298.12241349279998</v>
      </c>
    </row>
    <row r="465" spans="2:14" s="46" customFormat="1" x14ac:dyDescent="0.25">
      <c r="B465" s="48" t="s">
        <v>137</v>
      </c>
      <c r="C465" s="8">
        <v>2021</v>
      </c>
      <c r="D465" s="37">
        <v>1</v>
      </c>
      <c r="E465" s="31">
        <f>Data!G465</f>
        <v>1334.9757</v>
      </c>
      <c r="F465" s="51">
        <f t="shared" si="50"/>
        <v>1334.9757</v>
      </c>
      <c r="G465" s="51">
        <f t="shared" si="51"/>
        <v>0</v>
      </c>
      <c r="H465" s="31">
        <f>-Data!H465</f>
        <v>403.13600000000002</v>
      </c>
      <c r="I465" s="36">
        <f>+SUM(F465*INDEX(Inputs!$D$24:$D$35,MATCH($D465,Inputs!$B$24:$B$35,0)),G465*INDEX(Inputs!$E$24:$E$35,MATCH($D465,Inputs!$B$24:$B$35,0)),H465*Inputs!$D$21)</f>
        <v>111.23569560940001</v>
      </c>
      <c r="J465" s="36">
        <f t="shared" si="52"/>
        <v>0</v>
      </c>
      <c r="K465" s="36">
        <f t="shared" si="53"/>
        <v>0</v>
      </c>
      <c r="L465" s="36">
        <f t="shared" si="54"/>
        <v>0</v>
      </c>
      <c r="M465" s="36">
        <f t="shared" si="55"/>
        <v>0</v>
      </c>
      <c r="N465" s="36">
        <f t="shared" si="56"/>
        <v>111.23569560940001</v>
      </c>
    </row>
    <row r="466" spans="2:14" s="46" customFormat="1" x14ac:dyDescent="0.25">
      <c r="B466" s="48" t="s">
        <v>137</v>
      </c>
      <c r="C466" s="8">
        <v>2021</v>
      </c>
      <c r="D466" s="37">
        <v>2</v>
      </c>
      <c r="E466" s="31">
        <f>Data!G466</f>
        <v>1210.4477999999999</v>
      </c>
      <c r="F466" s="51">
        <f t="shared" si="50"/>
        <v>1210.4477999999999</v>
      </c>
      <c r="G466" s="51">
        <f t="shared" si="51"/>
        <v>0</v>
      </c>
      <c r="H466" s="31">
        <f>-Data!H466</f>
        <v>528.06399999999996</v>
      </c>
      <c r="I466" s="36">
        <f>+SUM(F466*INDEX(Inputs!$D$24:$D$35,MATCH($D466,Inputs!$B$24:$B$35,0)),G466*INDEX(Inputs!$E$24:$E$35,MATCH($D466,Inputs!$B$24:$B$35,0)),H466*Inputs!$D$21)</f>
        <v>94.714145627600004</v>
      </c>
      <c r="J466" s="36">
        <f t="shared" si="52"/>
        <v>0</v>
      </c>
      <c r="K466" s="36">
        <f t="shared" si="53"/>
        <v>0</v>
      </c>
      <c r="L466" s="36">
        <f t="shared" si="54"/>
        <v>0</v>
      </c>
      <c r="M466" s="36">
        <f t="shared" si="55"/>
        <v>0</v>
      </c>
      <c r="N466" s="36">
        <f t="shared" si="56"/>
        <v>94.714145627600004</v>
      </c>
    </row>
    <row r="467" spans="2:14" s="46" customFormat="1" x14ac:dyDescent="0.25">
      <c r="B467" s="48" t="s">
        <v>137</v>
      </c>
      <c r="C467" s="8">
        <v>2021</v>
      </c>
      <c r="D467" s="37">
        <v>3</v>
      </c>
      <c r="E467" s="31">
        <f>Data!G467</f>
        <v>928.75970000000029</v>
      </c>
      <c r="F467" s="51">
        <f t="shared" si="50"/>
        <v>928.75970000000029</v>
      </c>
      <c r="G467" s="51">
        <f t="shared" si="51"/>
        <v>0</v>
      </c>
      <c r="H467" s="31">
        <f>-Data!H467</f>
        <v>1614.336</v>
      </c>
      <c r="I467" s="36">
        <f>+SUM(F467*INDEX(Inputs!$D$24:$D$35,MATCH($D467,Inputs!$B$24:$B$35,0)),G467*INDEX(Inputs!$E$24:$E$35,MATCH($D467,Inputs!$B$24:$B$35,0)),H467*Inputs!$D$21)</f>
        <v>26.954507337400024</v>
      </c>
      <c r="J467" s="36">
        <f t="shared" si="52"/>
        <v>0</v>
      </c>
      <c r="K467" s="36">
        <f t="shared" si="53"/>
        <v>0</v>
      </c>
      <c r="L467" s="36">
        <f t="shared" si="54"/>
        <v>0</v>
      </c>
      <c r="M467" s="36">
        <f t="shared" si="55"/>
        <v>0</v>
      </c>
      <c r="N467" s="36">
        <f t="shared" si="56"/>
        <v>26.954507337400024</v>
      </c>
    </row>
    <row r="468" spans="2:14" s="46" customFormat="1" x14ac:dyDescent="0.25">
      <c r="B468" s="48" t="s">
        <v>137</v>
      </c>
      <c r="C468" s="8">
        <v>2021</v>
      </c>
      <c r="D468" s="37">
        <v>4</v>
      </c>
      <c r="E468" s="31">
        <f>Data!G468</f>
        <v>737.64779999999996</v>
      </c>
      <c r="F468" s="51">
        <f t="shared" si="50"/>
        <v>737.64779999999996</v>
      </c>
      <c r="G468" s="51">
        <f t="shared" si="51"/>
        <v>0</v>
      </c>
      <c r="H468" s="31">
        <f>-Data!H468</f>
        <v>1853.44</v>
      </c>
      <c r="I468" s="36">
        <f>+SUM(F468*INDEX(Inputs!$D$24:$D$35,MATCH($D468,Inputs!$B$24:$B$35,0)),G468*INDEX(Inputs!$E$24:$E$35,MATCH($D468,Inputs!$B$24:$B$35,0)),H468*Inputs!$D$21)</f>
        <v>-0.19233853240001508</v>
      </c>
      <c r="J468" s="36">
        <f t="shared" si="52"/>
        <v>0</v>
      </c>
      <c r="K468" s="36">
        <f t="shared" si="53"/>
        <v>0.19233853240001508</v>
      </c>
      <c r="L468" s="36">
        <f t="shared" si="54"/>
        <v>0</v>
      </c>
      <c r="M468" s="36">
        <f t="shared" si="55"/>
        <v>0.19233853240001508</v>
      </c>
      <c r="N468" s="36">
        <f t="shared" si="56"/>
        <v>0</v>
      </c>
    </row>
    <row r="469" spans="2:14" s="46" customFormat="1" x14ac:dyDescent="0.25">
      <c r="B469" s="48" t="s">
        <v>137</v>
      </c>
      <c r="C469" s="8">
        <v>2021</v>
      </c>
      <c r="D469" s="37">
        <v>5</v>
      </c>
      <c r="E469" s="31">
        <f>Data!G469</f>
        <v>725.71939999999995</v>
      </c>
      <c r="F469" s="51">
        <f t="shared" si="50"/>
        <v>725.71939999999995</v>
      </c>
      <c r="G469" s="51">
        <f t="shared" si="51"/>
        <v>0</v>
      </c>
      <c r="H469" s="31">
        <f>-Data!H469</f>
        <v>1942.08</v>
      </c>
      <c r="I469" s="36">
        <f>+SUM(F469*INDEX(Inputs!$D$24:$D$35,MATCH($D469,Inputs!$B$24:$B$35,0)),G469*INDEX(Inputs!$E$24:$E$35,MATCH($D469,Inputs!$B$24:$B$35,0)),H469*Inputs!$D$21)</f>
        <v>-4.6739374052000073</v>
      </c>
      <c r="J469" s="36">
        <f t="shared" si="52"/>
        <v>0.19233853240001508</v>
      </c>
      <c r="K469" s="36">
        <f t="shared" si="53"/>
        <v>4.8662759376000224</v>
      </c>
      <c r="L469" s="36">
        <f t="shared" si="54"/>
        <v>0.19233853240001508</v>
      </c>
      <c r="M469" s="36">
        <f t="shared" si="55"/>
        <v>4.8662759376000224</v>
      </c>
      <c r="N469" s="36">
        <f t="shared" si="56"/>
        <v>0</v>
      </c>
    </row>
    <row r="470" spans="2:14" s="46" customFormat="1" x14ac:dyDescent="0.25">
      <c r="B470" s="48" t="s">
        <v>137</v>
      </c>
      <c r="C470" s="8">
        <v>2021</v>
      </c>
      <c r="D470" s="37">
        <v>6</v>
      </c>
      <c r="E470" s="31">
        <f>Data!G470</f>
        <v>1113.288</v>
      </c>
      <c r="F470" s="51">
        <f t="shared" si="50"/>
        <v>1113.288</v>
      </c>
      <c r="G470" s="51">
        <f t="shared" si="51"/>
        <v>0</v>
      </c>
      <c r="H470" s="31">
        <f>-Data!H470</f>
        <v>1457.5840000000001</v>
      </c>
      <c r="I470" s="36">
        <f>+SUM(F470*INDEX(Inputs!$D$24:$D$35,MATCH($D470,Inputs!$B$24:$B$35,0)),G470*INDEX(Inputs!$E$24:$E$35,MATCH($D470,Inputs!$B$24:$B$35,0)),H470*Inputs!$D$21)</f>
        <v>62.062310959999998</v>
      </c>
      <c r="J470" s="36">
        <f t="shared" si="52"/>
        <v>4.8662759376000224</v>
      </c>
      <c r="K470" s="36">
        <f t="shared" si="53"/>
        <v>0</v>
      </c>
      <c r="L470" s="36">
        <f t="shared" si="54"/>
        <v>4.8662759376000224</v>
      </c>
      <c r="M470" s="36">
        <f t="shared" si="55"/>
        <v>0</v>
      </c>
      <c r="N470" s="36">
        <f t="shared" si="56"/>
        <v>57.196035022399975</v>
      </c>
    </row>
    <row r="471" spans="2:14" s="46" customFormat="1" x14ac:dyDescent="0.25">
      <c r="B471" s="48" t="s">
        <v>137</v>
      </c>
      <c r="C471" s="8">
        <v>2021</v>
      </c>
      <c r="D471" s="37">
        <v>7</v>
      </c>
      <c r="E471" s="31">
        <f>Data!G471</f>
        <v>1432.2163</v>
      </c>
      <c r="F471" s="51">
        <f t="shared" si="50"/>
        <v>1432.2163</v>
      </c>
      <c r="G471" s="51">
        <f t="shared" si="51"/>
        <v>0</v>
      </c>
      <c r="H471" s="31">
        <f>-Data!H471</f>
        <v>862.44119999999998</v>
      </c>
      <c r="I471" s="36">
        <f>+SUM(F471*INDEX(Inputs!$D$24:$D$35,MATCH($D471,Inputs!$B$24:$B$35,0)),G471*INDEX(Inputs!$E$24:$E$35,MATCH($D471,Inputs!$B$24:$B$35,0)),H471*Inputs!$D$21)</f>
        <v>118.13186380300002</v>
      </c>
      <c r="J471" s="36">
        <f t="shared" si="52"/>
        <v>0</v>
      </c>
      <c r="K471" s="36">
        <f t="shared" si="53"/>
        <v>0</v>
      </c>
      <c r="L471" s="36">
        <f t="shared" si="54"/>
        <v>0</v>
      </c>
      <c r="M471" s="36">
        <f t="shared" si="55"/>
        <v>0</v>
      </c>
      <c r="N471" s="36">
        <f t="shared" si="56"/>
        <v>118.13186380300002</v>
      </c>
    </row>
    <row r="472" spans="2:14" s="46" customFormat="1" x14ac:dyDescent="0.25">
      <c r="B472" s="48" t="s">
        <v>137</v>
      </c>
      <c r="C472" s="8">
        <v>2021</v>
      </c>
      <c r="D472" s="37">
        <v>8</v>
      </c>
      <c r="E472" s="31">
        <f>Data!G472</f>
        <v>1139.7199999999998</v>
      </c>
      <c r="F472" s="51">
        <f t="shared" si="50"/>
        <v>1139.7199999999998</v>
      </c>
      <c r="G472" s="51">
        <f t="shared" si="51"/>
        <v>0</v>
      </c>
      <c r="H472" s="31">
        <f>-Data!H472</f>
        <v>1088.576</v>
      </c>
      <c r="I472" s="36">
        <f>+SUM(F472*INDEX(Inputs!$D$24:$D$35,MATCH($D472,Inputs!$B$24:$B$35,0)),G472*INDEX(Inputs!$E$24:$E$35,MATCH($D472,Inputs!$B$24:$B$35,0)),H472*Inputs!$D$21)</f>
        <v>78.796471439999976</v>
      </c>
      <c r="J472" s="36">
        <f t="shared" si="52"/>
        <v>0</v>
      </c>
      <c r="K472" s="36">
        <f t="shared" si="53"/>
        <v>0</v>
      </c>
      <c r="L472" s="36">
        <f t="shared" si="54"/>
        <v>0</v>
      </c>
      <c r="M472" s="36">
        <f t="shared" si="55"/>
        <v>0</v>
      </c>
      <c r="N472" s="36">
        <f t="shared" si="56"/>
        <v>78.796471439999976</v>
      </c>
    </row>
    <row r="473" spans="2:14" s="46" customFormat="1" x14ac:dyDescent="0.25">
      <c r="B473" s="48" t="s">
        <v>137</v>
      </c>
      <c r="C473" s="8">
        <v>2021</v>
      </c>
      <c r="D473" s="37">
        <v>9</v>
      </c>
      <c r="E473" s="31">
        <f>Data!G473</f>
        <v>947.30420000000004</v>
      </c>
      <c r="F473" s="51">
        <f t="shared" si="50"/>
        <v>947.30420000000004</v>
      </c>
      <c r="G473" s="51">
        <f t="shared" si="51"/>
        <v>0</v>
      </c>
      <c r="H473" s="31">
        <f>-Data!H473</f>
        <v>1095.8602000000001</v>
      </c>
      <c r="I473" s="36">
        <f>+SUM(F473*INDEX(Inputs!$D$24:$D$35,MATCH($D473,Inputs!$B$24:$B$35,0)),G473*INDEX(Inputs!$E$24:$E$35,MATCH($D473,Inputs!$B$24:$B$35,0)),H473*Inputs!$D$21)</f>
        <v>48.315020354399998</v>
      </c>
      <c r="J473" s="36">
        <f t="shared" si="52"/>
        <v>0</v>
      </c>
      <c r="K473" s="36">
        <f t="shared" si="53"/>
        <v>0</v>
      </c>
      <c r="L473" s="36">
        <f t="shared" si="54"/>
        <v>0</v>
      </c>
      <c r="M473" s="36">
        <f t="shared" si="55"/>
        <v>0</v>
      </c>
      <c r="N473" s="36">
        <f t="shared" si="56"/>
        <v>48.315020354399998</v>
      </c>
    </row>
    <row r="474" spans="2:14" s="46" customFormat="1" x14ac:dyDescent="0.25">
      <c r="B474" s="48" t="s">
        <v>137</v>
      </c>
      <c r="C474" s="8">
        <v>2021</v>
      </c>
      <c r="D474" s="37">
        <v>10</v>
      </c>
      <c r="E474" s="31">
        <f>Data!G474</f>
        <v>982.47899999999993</v>
      </c>
      <c r="F474" s="51">
        <f t="shared" si="50"/>
        <v>982.47899999999993</v>
      </c>
      <c r="G474" s="51">
        <f t="shared" si="51"/>
        <v>0</v>
      </c>
      <c r="H474" s="31">
        <f>-Data!H474</f>
        <v>891.77599999999995</v>
      </c>
      <c r="I474" s="36">
        <f>+SUM(F474*INDEX(Inputs!$D$24:$D$35,MATCH($D474,Inputs!$B$24:$B$35,0)),G474*INDEX(Inputs!$E$24:$E$35,MATCH($D474,Inputs!$B$24:$B$35,0)),H474*Inputs!$D$21)</f>
        <v>59.363974857999999</v>
      </c>
      <c r="J474" s="36">
        <f t="shared" si="52"/>
        <v>0</v>
      </c>
      <c r="K474" s="36">
        <f t="shared" si="53"/>
        <v>0</v>
      </c>
      <c r="L474" s="36">
        <f t="shared" si="54"/>
        <v>0</v>
      </c>
      <c r="M474" s="36">
        <f t="shared" si="55"/>
        <v>0</v>
      </c>
      <c r="N474" s="36">
        <f t="shared" si="56"/>
        <v>59.363974857999999</v>
      </c>
    </row>
    <row r="475" spans="2:14" s="46" customFormat="1" x14ac:dyDescent="0.25">
      <c r="B475" s="48" t="s">
        <v>137</v>
      </c>
      <c r="C475" s="8">
        <v>2021</v>
      </c>
      <c r="D475" s="37">
        <v>11</v>
      </c>
      <c r="E475" s="31">
        <f>Data!G475</f>
        <v>1121.4320000000002</v>
      </c>
      <c r="F475" s="51">
        <f t="shared" si="50"/>
        <v>1121.4320000000002</v>
      </c>
      <c r="G475" s="51">
        <f t="shared" si="51"/>
        <v>0</v>
      </c>
      <c r="H475" s="31">
        <f>-Data!H475</f>
        <v>520.83199999999999</v>
      </c>
      <c r="I475" s="36">
        <f>+SUM(F475*INDEX(Inputs!$D$24:$D$35,MATCH($D475,Inputs!$B$24:$B$35,0)),G475*INDEX(Inputs!$E$24:$E$35,MATCH($D475,Inputs!$B$24:$B$35,0)),H475*Inputs!$D$21)</f>
        <v>86.554052624000022</v>
      </c>
      <c r="J475" s="36">
        <f t="shared" si="52"/>
        <v>0</v>
      </c>
      <c r="K475" s="36">
        <f t="shared" si="53"/>
        <v>0</v>
      </c>
      <c r="L475" s="36">
        <f t="shared" si="54"/>
        <v>0</v>
      </c>
      <c r="M475" s="36">
        <f t="shared" si="55"/>
        <v>0</v>
      </c>
      <c r="N475" s="36">
        <f t="shared" si="56"/>
        <v>86.554052624000022</v>
      </c>
    </row>
    <row r="476" spans="2:14" s="46" customFormat="1" x14ac:dyDescent="0.25">
      <c r="B476" s="48" t="s">
        <v>137</v>
      </c>
      <c r="C476" s="8">
        <v>2021</v>
      </c>
      <c r="D476" s="37">
        <v>12</v>
      </c>
      <c r="E476" s="31">
        <f>Data!G476</f>
        <v>1494.346</v>
      </c>
      <c r="F476" s="51">
        <f t="shared" si="50"/>
        <v>1494.346</v>
      </c>
      <c r="G476" s="51">
        <f t="shared" si="51"/>
        <v>0</v>
      </c>
      <c r="H476" s="31">
        <f>-Data!H476</f>
        <v>144.32</v>
      </c>
      <c r="I476" s="36">
        <f>+SUM(F476*INDEX(Inputs!$D$24:$D$35,MATCH($D476,Inputs!$B$24:$B$35,0)),G476*INDEX(Inputs!$E$24:$E$35,MATCH($D476,Inputs!$B$24:$B$35,0)),H476*Inputs!$D$21)</f>
        <v>136.12058953200003</v>
      </c>
      <c r="J476" s="36">
        <f t="shared" si="52"/>
        <v>0</v>
      </c>
      <c r="K476" s="36">
        <f t="shared" si="53"/>
        <v>0</v>
      </c>
      <c r="L476" s="36">
        <f t="shared" si="54"/>
        <v>0</v>
      </c>
      <c r="M476" s="36">
        <f t="shared" si="55"/>
        <v>0</v>
      </c>
      <c r="N476" s="36">
        <f t="shared" si="56"/>
        <v>136.12058953200003</v>
      </c>
    </row>
    <row r="477" spans="2:14" s="46" customFormat="1" x14ac:dyDescent="0.25">
      <c r="B477" s="48" t="s">
        <v>138</v>
      </c>
      <c r="C477" s="8">
        <v>2021</v>
      </c>
      <c r="D477" s="37">
        <v>1</v>
      </c>
      <c r="E477" s="31">
        <f>Data!G477</f>
        <v>0.128</v>
      </c>
      <c r="F477" s="51">
        <f t="shared" si="50"/>
        <v>0.128</v>
      </c>
      <c r="G477" s="51">
        <f t="shared" si="51"/>
        <v>0</v>
      </c>
      <c r="H477" s="31">
        <f>-Data!H477</f>
        <v>22.736000000000001</v>
      </c>
      <c r="I477" s="36">
        <f>+SUM(F477*INDEX(Inputs!$D$24:$D$35,MATCH($D477,Inputs!$B$24:$B$35,0)),G477*INDEX(Inputs!$E$24:$E$35,MATCH($D477,Inputs!$B$24:$B$35,0)),H477*Inputs!$D$21)</f>
        <v>-0.84752118400000009</v>
      </c>
      <c r="J477" s="36">
        <f t="shared" si="52"/>
        <v>0</v>
      </c>
      <c r="K477" s="36">
        <f t="shared" si="53"/>
        <v>0.84752118400000009</v>
      </c>
      <c r="L477" s="36">
        <f t="shared" si="54"/>
        <v>0.36297756840000001</v>
      </c>
      <c r="M477" s="36">
        <f t="shared" si="55"/>
        <v>1.2104987524000002</v>
      </c>
      <c r="N477" s="36">
        <f t="shared" si="56"/>
        <v>0</v>
      </c>
    </row>
    <row r="478" spans="2:14" s="46" customFormat="1" x14ac:dyDescent="0.25">
      <c r="B478" s="48" t="s">
        <v>138</v>
      </c>
      <c r="C478" s="8">
        <v>2021</v>
      </c>
      <c r="D478" s="37">
        <v>2</v>
      </c>
      <c r="E478" s="31">
        <f>Data!G478</f>
        <v>0.38400000000000001</v>
      </c>
      <c r="F478" s="51">
        <f t="shared" si="50"/>
        <v>0.38400000000000001</v>
      </c>
      <c r="G478" s="51">
        <f t="shared" si="51"/>
        <v>0</v>
      </c>
      <c r="H478" s="31">
        <f>-Data!H478</f>
        <v>24.128</v>
      </c>
      <c r="I478" s="36">
        <f>+SUM(F478*INDEX(Inputs!$D$24:$D$35,MATCH($D478,Inputs!$B$24:$B$35,0)),G478*INDEX(Inputs!$E$24:$E$35,MATCH($D478,Inputs!$B$24:$B$35,0)),H478*Inputs!$D$21)</f>
        <v>-0.875898752</v>
      </c>
      <c r="J478" s="36">
        <f t="shared" si="52"/>
        <v>0.84752118400000009</v>
      </c>
      <c r="K478" s="36">
        <f t="shared" si="53"/>
        <v>1.723419936</v>
      </c>
      <c r="L478" s="36">
        <f t="shared" si="54"/>
        <v>1.2104987524000002</v>
      </c>
      <c r="M478" s="36">
        <f t="shared" si="55"/>
        <v>2.0863975044000003</v>
      </c>
      <c r="N478" s="36">
        <f t="shared" si="56"/>
        <v>0</v>
      </c>
    </row>
    <row r="479" spans="2:14" s="46" customFormat="1" x14ac:dyDescent="0.25">
      <c r="B479" s="48" t="s">
        <v>138</v>
      </c>
      <c r="C479" s="8">
        <v>2021</v>
      </c>
      <c r="D479" s="37">
        <v>3</v>
      </c>
      <c r="E479" s="31">
        <f>Data!G479</f>
        <v>1.32</v>
      </c>
      <c r="F479" s="51">
        <f t="shared" si="50"/>
        <v>1.32</v>
      </c>
      <c r="G479" s="51">
        <f t="shared" si="51"/>
        <v>0</v>
      </c>
      <c r="H479" s="31">
        <f>-Data!H479</f>
        <v>99.007999999999996</v>
      </c>
      <c r="I479" s="36">
        <f>+SUM(F479*INDEX(Inputs!$D$24:$D$35,MATCH($D479,Inputs!$B$24:$B$35,0)),G479*INDEX(Inputs!$E$24:$E$35,MATCH($D479,Inputs!$B$24:$B$35,0)),H479*Inputs!$D$21)</f>
        <v>-3.6184330400000002</v>
      </c>
      <c r="J479" s="36">
        <f t="shared" si="52"/>
        <v>1.723419936</v>
      </c>
      <c r="K479" s="36">
        <f t="shared" si="53"/>
        <v>5.3418529760000002</v>
      </c>
      <c r="L479" s="36">
        <f t="shared" si="54"/>
        <v>2.0863975044000003</v>
      </c>
      <c r="M479" s="36">
        <f t="shared" si="55"/>
        <v>5.7048305444</v>
      </c>
      <c r="N479" s="36">
        <f t="shared" si="56"/>
        <v>0</v>
      </c>
    </row>
    <row r="480" spans="2:14" s="46" customFormat="1" x14ac:dyDescent="0.25">
      <c r="B480" s="48" t="s">
        <v>138</v>
      </c>
      <c r="C480" s="8">
        <v>2021</v>
      </c>
      <c r="D480" s="37">
        <v>4</v>
      </c>
      <c r="E480" s="31">
        <f>Data!G480</f>
        <v>0.38400000000000001</v>
      </c>
      <c r="F480" s="51">
        <f t="shared" si="50"/>
        <v>0.38400000000000001</v>
      </c>
      <c r="G480" s="51">
        <f t="shared" si="51"/>
        <v>0</v>
      </c>
      <c r="H480" s="31">
        <f>-Data!H480</f>
        <v>120.512</v>
      </c>
      <c r="I480" s="36">
        <f>+SUM(F480*INDEX(Inputs!$D$24:$D$35,MATCH($D480,Inputs!$B$24:$B$35,0)),G480*INDEX(Inputs!$E$24:$E$35,MATCH($D480,Inputs!$B$24:$B$35,0)),H480*Inputs!$D$21)</f>
        <v>-4.520177792000001</v>
      </c>
      <c r="J480" s="36">
        <f t="shared" si="52"/>
        <v>5.3418529760000002</v>
      </c>
      <c r="K480" s="36">
        <f t="shared" si="53"/>
        <v>9.8620307680000003</v>
      </c>
      <c r="L480" s="36">
        <f t="shared" si="54"/>
        <v>5.7048305444</v>
      </c>
      <c r="M480" s="36">
        <f t="shared" si="55"/>
        <v>10.225008336400002</v>
      </c>
      <c r="N480" s="36">
        <f t="shared" si="56"/>
        <v>0</v>
      </c>
    </row>
    <row r="481" spans="2:14" s="46" customFormat="1" x14ac:dyDescent="0.25">
      <c r="B481" s="48" t="s">
        <v>138</v>
      </c>
      <c r="C481" s="8">
        <v>2021</v>
      </c>
      <c r="D481" s="37">
        <v>5</v>
      </c>
      <c r="E481" s="31">
        <f>Data!G481</f>
        <v>359.952</v>
      </c>
      <c r="F481" s="51">
        <f t="shared" si="50"/>
        <v>359.952</v>
      </c>
      <c r="G481" s="51">
        <f t="shared" si="51"/>
        <v>0</v>
      </c>
      <c r="H481" s="31">
        <f>-Data!H481</f>
        <v>18.847899999999999</v>
      </c>
      <c r="I481" s="36">
        <f>+SUM(F481*INDEX(Inputs!$D$24:$D$35,MATCH($D481,Inputs!$B$24:$B$35,0)),G481*INDEX(Inputs!$E$24:$E$35,MATCH($D481,Inputs!$B$24:$B$35,0)),H481*Inputs!$D$21)</f>
        <v>33.389933285000005</v>
      </c>
      <c r="J481" s="36">
        <f t="shared" si="52"/>
        <v>9.8620307680000003</v>
      </c>
      <c r="K481" s="36">
        <f t="shared" si="53"/>
        <v>0</v>
      </c>
      <c r="L481" s="36">
        <f t="shared" si="54"/>
        <v>10.225008336400002</v>
      </c>
      <c r="M481" s="36">
        <f t="shared" si="55"/>
        <v>0</v>
      </c>
      <c r="N481" s="36">
        <f t="shared" si="56"/>
        <v>23.164924948600003</v>
      </c>
    </row>
    <row r="482" spans="2:14" s="46" customFormat="1" x14ac:dyDescent="0.25">
      <c r="B482" s="48" t="s">
        <v>138</v>
      </c>
      <c r="C482" s="8">
        <v>2021</v>
      </c>
      <c r="D482" s="37">
        <v>6</v>
      </c>
      <c r="E482" s="31">
        <f>Data!G482</f>
        <v>407.82389999999998</v>
      </c>
      <c r="F482" s="51">
        <f t="shared" si="50"/>
        <v>407.82389999999998</v>
      </c>
      <c r="G482" s="51">
        <f t="shared" si="51"/>
        <v>0</v>
      </c>
      <c r="H482" s="31">
        <f>-Data!H482</f>
        <v>0.47210000000000002</v>
      </c>
      <c r="I482" s="36">
        <f>+SUM(F482*INDEX(Inputs!$D$24:$D$35,MATCH($D482,Inputs!$B$24:$B$35,0)),G482*INDEX(Inputs!$E$24:$E$35,MATCH($D482,Inputs!$B$24:$B$35,0)),H482*Inputs!$D$21)</f>
        <v>42.905615373999993</v>
      </c>
      <c r="J482" s="36">
        <f t="shared" si="52"/>
        <v>0</v>
      </c>
      <c r="K482" s="36">
        <f t="shared" si="53"/>
        <v>0</v>
      </c>
      <c r="L482" s="36">
        <f t="shared" si="54"/>
        <v>0</v>
      </c>
      <c r="M482" s="36">
        <f t="shared" si="55"/>
        <v>0</v>
      </c>
      <c r="N482" s="36">
        <f t="shared" si="56"/>
        <v>42.905615373999993</v>
      </c>
    </row>
    <row r="483" spans="2:14" s="46" customFormat="1" x14ac:dyDescent="0.25">
      <c r="B483" s="48" t="s">
        <v>138</v>
      </c>
      <c r="C483" s="8">
        <v>2021</v>
      </c>
      <c r="D483" s="37">
        <v>7</v>
      </c>
      <c r="E483" s="31">
        <f>Data!G483</f>
        <v>474.08</v>
      </c>
      <c r="F483" s="51">
        <f t="shared" si="50"/>
        <v>474.08</v>
      </c>
      <c r="G483" s="51">
        <f t="shared" si="51"/>
        <v>0</v>
      </c>
      <c r="H483" s="31">
        <f>-Data!H483</f>
        <v>6.4000000000000001E-2</v>
      </c>
      <c r="I483" s="36">
        <f>+SUM(F483*INDEX(Inputs!$D$24:$D$35,MATCH($D483,Inputs!$B$24:$B$35,0)),G483*INDEX(Inputs!$E$24:$E$35,MATCH($D483,Inputs!$B$24:$B$35,0)),H483*Inputs!$D$21)</f>
        <v>49.894500159999993</v>
      </c>
      <c r="J483" s="36">
        <f t="shared" si="52"/>
        <v>0</v>
      </c>
      <c r="K483" s="36">
        <f t="shared" si="53"/>
        <v>0</v>
      </c>
      <c r="L483" s="36">
        <f t="shared" si="54"/>
        <v>0</v>
      </c>
      <c r="M483" s="36">
        <f t="shared" si="55"/>
        <v>0</v>
      </c>
      <c r="N483" s="36">
        <f t="shared" si="56"/>
        <v>49.894500159999993</v>
      </c>
    </row>
    <row r="484" spans="2:14" s="46" customFormat="1" x14ac:dyDescent="0.25">
      <c r="B484" s="48" t="s">
        <v>138</v>
      </c>
      <c r="C484" s="8">
        <v>2021</v>
      </c>
      <c r="D484" s="37">
        <v>8</v>
      </c>
      <c r="E484" s="31">
        <f>Data!G484</f>
        <v>528.65599999999995</v>
      </c>
      <c r="F484" s="51">
        <f t="shared" si="50"/>
        <v>528.65599999999995</v>
      </c>
      <c r="G484" s="51">
        <f t="shared" si="51"/>
        <v>0</v>
      </c>
      <c r="H484" s="31">
        <f>-Data!H484</f>
        <v>0</v>
      </c>
      <c r="I484" s="36">
        <f>+SUM(F484*INDEX(Inputs!$D$24:$D$35,MATCH($D484,Inputs!$B$24:$B$35,0)),G484*INDEX(Inputs!$E$24:$E$35,MATCH($D484,Inputs!$B$24:$B$35,0)),H484*Inputs!$D$21)</f>
        <v>55.641043999999994</v>
      </c>
      <c r="J484" s="36">
        <f t="shared" si="52"/>
        <v>0</v>
      </c>
      <c r="K484" s="36">
        <f t="shared" si="53"/>
        <v>0</v>
      </c>
      <c r="L484" s="36">
        <f t="shared" si="54"/>
        <v>0</v>
      </c>
      <c r="M484" s="36">
        <f t="shared" si="55"/>
        <v>0</v>
      </c>
      <c r="N484" s="36">
        <f t="shared" si="56"/>
        <v>55.641043999999994</v>
      </c>
    </row>
    <row r="485" spans="2:14" s="46" customFormat="1" x14ac:dyDescent="0.25">
      <c r="B485" s="48" t="s">
        <v>138</v>
      </c>
      <c r="C485" s="8">
        <v>2021</v>
      </c>
      <c r="D485" s="37">
        <v>9</v>
      </c>
      <c r="E485" s="31">
        <f>Data!G485</f>
        <v>523.66060000000004</v>
      </c>
      <c r="F485" s="51">
        <f t="shared" si="50"/>
        <v>523.66060000000004</v>
      </c>
      <c r="G485" s="51">
        <f t="shared" si="51"/>
        <v>0</v>
      </c>
      <c r="H485" s="31">
        <f>-Data!H485</f>
        <v>0</v>
      </c>
      <c r="I485" s="36">
        <f>+SUM(F485*INDEX(Inputs!$D$24:$D$35,MATCH($D485,Inputs!$B$24:$B$35,0)),G485*INDEX(Inputs!$E$24:$E$35,MATCH($D485,Inputs!$B$24:$B$35,0)),H485*Inputs!$D$21)</f>
        <v>49.612652565200008</v>
      </c>
      <c r="J485" s="36">
        <f t="shared" si="52"/>
        <v>0</v>
      </c>
      <c r="K485" s="36">
        <f t="shared" si="53"/>
        <v>0</v>
      </c>
      <c r="L485" s="36">
        <f t="shared" si="54"/>
        <v>0</v>
      </c>
      <c r="M485" s="36">
        <f t="shared" si="55"/>
        <v>0</v>
      </c>
      <c r="N485" s="36">
        <f t="shared" si="56"/>
        <v>49.612652565200008</v>
      </c>
    </row>
    <row r="486" spans="2:14" s="46" customFormat="1" x14ac:dyDescent="0.25">
      <c r="B486" s="48" t="s">
        <v>138</v>
      </c>
      <c r="C486" s="8">
        <v>2021</v>
      </c>
      <c r="D486" s="37">
        <v>10</v>
      </c>
      <c r="E486" s="31">
        <f>Data!G486</f>
        <v>241.523</v>
      </c>
      <c r="F486" s="51">
        <f t="shared" si="50"/>
        <v>241.523</v>
      </c>
      <c r="G486" s="51">
        <f t="shared" si="51"/>
        <v>0</v>
      </c>
      <c r="H486" s="31">
        <f>-Data!H486</f>
        <v>9.5359999999999996</v>
      </c>
      <c r="I486" s="36">
        <f>+SUM(F486*INDEX(Inputs!$D$24:$D$35,MATCH($D486,Inputs!$B$24:$B$35,0)),G486*INDEX(Inputs!$E$24:$E$35,MATCH($D486,Inputs!$B$24:$B$35,0)),H486*Inputs!$D$21)</f>
        <v>22.521815906</v>
      </c>
      <c r="J486" s="36">
        <f t="shared" si="52"/>
        <v>0</v>
      </c>
      <c r="K486" s="36">
        <f t="shared" si="53"/>
        <v>0</v>
      </c>
      <c r="L486" s="36">
        <f t="shared" si="54"/>
        <v>0</v>
      </c>
      <c r="M486" s="36">
        <f t="shared" si="55"/>
        <v>0</v>
      </c>
      <c r="N486" s="36">
        <f t="shared" si="56"/>
        <v>22.521815906</v>
      </c>
    </row>
    <row r="487" spans="2:14" s="46" customFormat="1" x14ac:dyDescent="0.25">
      <c r="B487" s="48" t="s">
        <v>138</v>
      </c>
      <c r="C487" s="8">
        <v>2021</v>
      </c>
      <c r="D487" s="37">
        <v>11</v>
      </c>
      <c r="E487" s="31">
        <f>Data!G487</f>
        <v>1.2808000000000004</v>
      </c>
      <c r="F487" s="51">
        <f t="shared" si="50"/>
        <v>1.2808000000000004</v>
      </c>
      <c r="G487" s="51">
        <f t="shared" si="51"/>
        <v>0</v>
      </c>
      <c r="H487" s="31">
        <f>-Data!H487</f>
        <v>10.829800000000001</v>
      </c>
      <c r="I487" s="36">
        <f>+SUM(F487*INDEX(Inputs!$D$24:$D$35,MATCH($D487,Inputs!$B$24:$B$35,0)),G487*INDEX(Inputs!$E$24:$E$35,MATCH($D487,Inputs!$B$24:$B$35,0)),H487*Inputs!$D$21)</f>
        <v>-0.28812918440000002</v>
      </c>
      <c r="J487" s="36">
        <f t="shared" si="52"/>
        <v>0</v>
      </c>
      <c r="K487" s="36">
        <f t="shared" si="53"/>
        <v>0.28812918440000002</v>
      </c>
      <c r="L487" s="36">
        <f t="shared" si="54"/>
        <v>0</v>
      </c>
      <c r="M487" s="36">
        <f t="shared" si="55"/>
        <v>0.28812918440000002</v>
      </c>
      <c r="N487" s="36">
        <f t="shared" si="56"/>
        <v>0</v>
      </c>
    </row>
    <row r="488" spans="2:14" s="46" customFormat="1" x14ac:dyDescent="0.25">
      <c r="B488" s="48" t="s">
        <v>138</v>
      </c>
      <c r="C488" s="8">
        <v>2021</v>
      </c>
      <c r="D488" s="37">
        <v>12</v>
      </c>
      <c r="E488" s="31">
        <f>Data!G488</f>
        <v>0.76800000000000002</v>
      </c>
      <c r="F488" s="51">
        <f t="shared" si="50"/>
        <v>0.76800000000000002</v>
      </c>
      <c r="G488" s="51">
        <f t="shared" si="51"/>
        <v>0</v>
      </c>
      <c r="H488" s="31">
        <f>-Data!H488</f>
        <v>3.9039999999999999</v>
      </c>
      <c r="I488" s="36">
        <f>+SUM(F488*INDEX(Inputs!$D$24:$D$35,MATCH($D488,Inputs!$B$24:$B$35,0)),G488*INDEX(Inputs!$E$24:$E$35,MATCH($D488,Inputs!$B$24:$B$35,0)),H488*Inputs!$D$21)</f>
        <v>-7.484838399999999E-2</v>
      </c>
      <c r="J488" s="36">
        <f t="shared" si="52"/>
        <v>0.28812918440000002</v>
      </c>
      <c r="K488" s="36">
        <f t="shared" si="53"/>
        <v>0.36297756840000001</v>
      </c>
      <c r="L488" s="36">
        <f t="shared" si="54"/>
        <v>0.28812918440000002</v>
      </c>
      <c r="M488" s="36">
        <f t="shared" si="55"/>
        <v>0.36297756840000001</v>
      </c>
      <c r="N488" s="36">
        <f t="shared" si="56"/>
        <v>0</v>
      </c>
    </row>
    <row r="489" spans="2:14" s="46" customFormat="1" x14ac:dyDescent="0.25">
      <c r="B489" s="48" t="s">
        <v>139</v>
      </c>
      <c r="C489" s="8">
        <v>2021</v>
      </c>
      <c r="D489" s="37">
        <v>1</v>
      </c>
      <c r="E489" s="31">
        <f>Data!G489</f>
        <v>1432.1496</v>
      </c>
      <c r="F489" s="51">
        <f t="shared" si="50"/>
        <v>1432.1496</v>
      </c>
      <c r="G489" s="51">
        <f t="shared" si="51"/>
        <v>0</v>
      </c>
      <c r="H489" s="31">
        <f>-Data!H489</f>
        <v>145.46510000000001</v>
      </c>
      <c r="I489" s="36">
        <f>+SUM(F489*INDEX(Inputs!$D$24:$D$35,MATCH($D489,Inputs!$B$24:$B$35,0)),G489*INDEX(Inputs!$E$24:$E$35,MATCH($D489,Inputs!$B$24:$B$35,0)),H489*Inputs!$D$21)</f>
        <v>130.1846819722</v>
      </c>
      <c r="J489" s="36">
        <f t="shared" si="52"/>
        <v>0</v>
      </c>
      <c r="K489" s="36">
        <f t="shared" si="53"/>
        <v>0</v>
      </c>
      <c r="L489" s="36">
        <f t="shared" si="54"/>
        <v>0</v>
      </c>
      <c r="M489" s="36">
        <f t="shared" si="55"/>
        <v>0</v>
      </c>
      <c r="N489" s="36">
        <f t="shared" si="56"/>
        <v>130.1846819722</v>
      </c>
    </row>
    <row r="490" spans="2:14" s="46" customFormat="1" x14ac:dyDescent="0.25">
      <c r="B490" s="48" t="s">
        <v>139</v>
      </c>
      <c r="C490" s="8">
        <v>2021</v>
      </c>
      <c r="D490" s="37">
        <v>2</v>
      </c>
      <c r="E490" s="31">
        <f>Data!G490</f>
        <v>1415.0045</v>
      </c>
      <c r="F490" s="51">
        <f t="shared" si="50"/>
        <v>1415.0045</v>
      </c>
      <c r="G490" s="51">
        <f t="shared" si="51"/>
        <v>0</v>
      </c>
      <c r="H490" s="31">
        <f>-Data!H490</f>
        <v>166.3</v>
      </c>
      <c r="I490" s="36">
        <f>+SUM(F490*INDEX(Inputs!$D$24:$D$35,MATCH($D490,Inputs!$B$24:$B$35,0)),G490*INDEX(Inputs!$E$24:$E$35,MATCH($D490,Inputs!$B$24:$B$35,0)),H490*Inputs!$D$21)</f>
        <v>127.77255333900001</v>
      </c>
      <c r="J490" s="36">
        <f t="shared" si="52"/>
        <v>0</v>
      </c>
      <c r="K490" s="36">
        <f t="shared" si="53"/>
        <v>0</v>
      </c>
      <c r="L490" s="36">
        <f t="shared" si="54"/>
        <v>0</v>
      </c>
      <c r="M490" s="36">
        <f t="shared" si="55"/>
        <v>0</v>
      </c>
      <c r="N490" s="36">
        <f t="shared" si="56"/>
        <v>127.77255333900001</v>
      </c>
    </row>
    <row r="491" spans="2:14" s="46" customFormat="1" x14ac:dyDescent="0.25">
      <c r="B491" s="48" t="s">
        <v>139</v>
      </c>
      <c r="C491" s="8">
        <v>2021</v>
      </c>
      <c r="D491" s="37">
        <v>3</v>
      </c>
      <c r="E491" s="31">
        <f>Data!G491</f>
        <v>1343.0270999999998</v>
      </c>
      <c r="F491" s="51">
        <f t="shared" si="50"/>
        <v>1343.0270999999998</v>
      </c>
      <c r="G491" s="51">
        <f t="shared" si="51"/>
        <v>0</v>
      </c>
      <c r="H491" s="31">
        <f>-Data!H491</f>
        <v>385.42520000000002</v>
      </c>
      <c r="I491" s="36">
        <f>+SUM(F491*INDEX(Inputs!$D$24:$D$35,MATCH($D491,Inputs!$B$24:$B$35,0)),G491*INDEX(Inputs!$E$24:$E$35,MATCH($D491,Inputs!$B$24:$B$35,0)),H491*Inputs!$D$21)</f>
        <v>112.66814669619998</v>
      </c>
      <c r="J491" s="36">
        <f t="shared" si="52"/>
        <v>0</v>
      </c>
      <c r="K491" s="36">
        <f t="shared" si="53"/>
        <v>0</v>
      </c>
      <c r="L491" s="36">
        <f t="shared" si="54"/>
        <v>0</v>
      </c>
      <c r="M491" s="36">
        <f t="shared" si="55"/>
        <v>0</v>
      </c>
      <c r="N491" s="36">
        <f t="shared" si="56"/>
        <v>112.66814669619998</v>
      </c>
    </row>
    <row r="492" spans="2:14" s="46" customFormat="1" x14ac:dyDescent="0.25">
      <c r="B492" s="48" t="s">
        <v>139</v>
      </c>
      <c r="C492" s="8">
        <v>2021</v>
      </c>
      <c r="D492" s="37">
        <v>4</v>
      </c>
      <c r="E492" s="31">
        <f>Data!G492</f>
        <v>1070.1713</v>
      </c>
      <c r="F492" s="51">
        <f t="shared" si="50"/>
        <v>1070.1713</v>
      </c>
      <c r="G492" s="51">
        <f t="shared" si="51"/>
        <v>0</v>
      </c>
      <c r="H492" s="31">
        <f>-Data!H492</f>
        <v>486.63189999999997</v>
      </c>
      <c r="I492" s="36">
        <f>+SUM(F492*INDEX(Inputs!$D$24:$D$35,MATCH($D492,Inputs!$B$24:$B$35,0)),G492*INDEX(Inputs!$E$24:$E$35,MATCH($D492,Inputs!$B$24:$B$35,0)),H492*Inputs!$D$21)</f>
        <v>82.990617165600014</v>
      </c>
      <c r="J492" s="36">
        <f t="shared" si="52"/>
        <v>0</v>
      </c>
      <c r="K492" s="36">
        <f t="shared" si="53"/>
        <v>0</v>
      </c>
      <c r="L492" s="36">
        <f t="shared" si="54"/>
        <v>0</v>
      </c>
      <c r="M492" s="36">
        <f t="shared" si="55"/>
        <v>0</v>
      </c>
      <c r="N492" s="36">
        <f t="shared" si="56"/>
        <v>82.990617165600014</v>
      </c>
    </row>
    <row r="493" spans="2:14" s="46" customFormat="1" x14ac:dyDescent="0.25">
      <c r="B493" s="48" t="s">
        <v>139</v>
      </c>
      <c r="C493" s="8">
        <v>2021</v>
      </c>
      <c r="D493" s="37">
        <v>5</v>
      </c>
      <c r="E493" s="31">
        <f>Data!G493</f>
        <v>1286.9435000000001</v>
      </c>
      <c r="F493" s="51">
        <f t="shared" si="50"/>
        <v>1286.9435000000001</v>
      </c>
      <c r="G493" s="51">
        <f t="shared" si="51"/>
        <v>0</v>
      </c>
      <c r="H493" s="31">
        <f>-Data!H493</f>
        <v>361.91550000000001</v>
      </c>
      <c r="I493" s="36">
        <f>+SUM(F493*INDEX(Inputs!$D$24:$D$35,MATCH($D493,Inputs!$B$24:$B$35,0)),G493*INDEX(Inputs!$E$24:$E$35,MATCH($D493,Inputs!$B$24:$B$35,0)),H493*Inputs!$D$21)</f>
        <v>108.24357602200001</v>
      </c>
      <c r="J493" s="36">
        <f t="shared" si="52"/>
        <v>0</v>
      </c>
      <c r="K493" s="36">
        <f t="shared" si="53"/>
        <v>0</v>
      </c>
      <c r="L493" s="36">
        <f t="shared" si="54"/>
        <v>0</v>
      </c>
      <c r="M493" s="36">
        <f t="shared" si="55"/>
        <v>0</v>
      </c>
      <c r="N493" s="36">
        <f t="shared" si="56"/>
        <v>108.24357602200001</v>
      </c>
    </row>
    <row r="494" spans="2:14" s="46" customFormat="1" x14ac:dyDescent="0.25">
      <c r="B494" s="48" t="s">
        <v>139</v>
      </c>
      <c r="C494" s="8">
        <v>2021</v>
      </c>
      <c r="D494" s="37">
        <v>6</v>
      </c>
      <c r="E494" s="31">
        <f>Data!G494</f>
        <v>1845.5862999999999</v>
      </c>
      <c r="F494" s="51">
        <f t="shared" si="50"/>
        <v>1845.5862999999999</v>
      </c>
      <c r="G494" s="51">
        <f t="shared" si="51"/>
        <v>0</v>
      </c>
      <c r="H494" s="31">
        <f>-Data!H494</f>
        <v>302.00060000000002</v>
      </c>
      <c r="I494" s="36">
        <f>+SUM(F494*INDEX(Inputs!$D$24:$D$35,MATCH($D494,Inputs!$B$24:$B$35,0)),G494*INDEX(Inputs!$E$24:$E$35,MATCH($D494,Inputs!$B$24:$B$35,0)),H494*Inputs!$D$21)</f>
        <v>182.82931538899999</v>
      </c>
      <c r="J494" s="36">
        <f t="shared" si="52"/>
        <v>0</v>
      </c>
      <c r="K494" s="36">
        <f t="shared" si="53"/>
        <v>0</v>
      </c>
      <c r="L494" s="36">
        <f t="shared" si="54"/>
        <v>0</v>
      </c>
      <c r="M494" s="36">
        <f t="shared" si="55"/>
        <v>0</v>
      </c>
      <c r="N494" s="36">
        <f t="shared" si="56"/>
        <v>182.82931538899999</v>
      </c>
    </row>
    <row r="495" spans="2:14" s="46" customFormat="1" x14ac:dyDescent="0.25">
      <c r="B495" s="48" t="s">
        <v>139</v>
      </c>
      <c r="C495" s="8">
        <v>2021</v>
      </c>
      <c r="D495" s="37">
        <v>7</v>
      </c>
      <c r="E495" s="31">
        <f>Data!G495</f>
        <v>1864.7525000000001</v>
      </c>
      <c r="F495" s="51">
        <f t="shared" si="50"/>
        <v>1864.7525000000001</v>
      </c>
      <c r="G495" s="51">
        <f t="shared" si="51"/>
        <v>0</v>
      </c>
      <c r="H495" s="31">
        <f>-Data!H495</f>
        <v>239.3064</v>
      </c>
      <c r="I495" s="36">
        <f>+SUM(F495*INDEX(Inputs!$D$24:$D$35,MATCH($D495,Inputs!$B$24:$B$35,0)),G495*INDEX(Inputs!$E$24:$E$35,MATCH($D495,Inputs!$B$24:$B$35,0)),H495*Inputs!$D$21)</f>
        <v>187.21702564099999</v>
      </c>
      <c r="J495" s="36">
        <f t="shared" si="52"/>
        <v>0</v>
      </c>
      <c r="K495" s="36">
        <f t="shared" si="53"/>
        <v>0</v>
      </c>
      <c r="L495" s="36">
        <f t="shared" si="54"/>
        <v>0</v>
      </c>
      <c r="M495" s="36">
        <f t="shared" si="55"/>
        <v>0</v>
      </c>
      <c r="N495" s="36">
        <f t="shared" si="56"/>
        <v>187.21702564099999</v>
      </c>
    </row>
    <row r="496" spans="2:14" s="46" customFormat="1" x14ac:dyDescent="0.25">
      <c r="B496" s="48" t="s">
        <v>139</v>
      </c>
      <c r="C496" s="8">
        <v>2021</v>
      </c>
      <c r="D496" s="37">
        <v>8</v>
      </c>
      <c r="E496" s="31">
        <f>Data!G496</f>
        <v>1626.2394999999999</v>
      </c>
      <c r="F496" s="51">
        <f t="shared" si="50"/>
        <v>1626.2394999999999</v>
      </c>
      <c r="G496" s="51">
        <f t="shared" si="51"/>
        <v>0</v>
      </c>
      <c r="H496" s="31">
        <f>-Data!H496</f>
        <v>236.71449999999999</v>
      </c>
      <c r="I496" s="36">
        <f>+SUM(F496*INDEX(Inputs!$D$24:$D$35,MATCH($D496,Inputs!$B$24:$B$35,0)),G496*INDEX(Inputs!$E$24:$E$35,MATCH($D496,Inputs!$B$24:$B$35,0)),H496*Inputs!$D$21)</f>
        <v>162.21153212999999</v>
      </c>
      <c r="J496" s="36">
        <f t="shared" si="52"/>
        <v>0</v>
      </c>
      <c r="K496" s="36">
        <f t="shared" si="53"/>
        <v>0</v>
      </c>
      <c r="L496" s="36">
        <f t="shared" si="54"/>
        <v>0</v>
      </c>
      <c r="M496" s="36">
        <f t="shared" si="55"/>
        <v>0</v>
      </c>
      <c r="N496" s="36">
        <f t="shared" si="56"/>
        <v>162.21153212999999</v>
      </c>
    </row>
    <row r="497" spans="2:14" s="46" customFormat="1" x14ac:dyDescent="0.25">
      <c r="B497" s="48" t="s">
        <v>139</v>
      </c>
      <c r="C497" s="8">
        <v>2021</v>
      </c>
      <c r="D497" s="37">
        <v>9</v>
      </c>
      <c r="E497" s="31">
        <f>Data!G497</f>
        <v>1177.9412</v>
      </c>
      <c r="F497" s="51">
        <f t="shared" si="50"/>
        <v>1177.9412</v>
      </c>
      <c r="G497" s="51">
        <f t="shared" si="51"/>
        <v>0</v>
      </c>
      <c r="H497" s="31">
        <f>-Data!H497</f>
        <v>355.01330000000002</v>
      </c>
      <c r="I497" s="36">
        <f>+SUM(F497*INDEX(Inputs!$D$24:$D$35,MATCH($D497,Inputs!$B$24:$B$35,0)),G497*INDEX(Inputs!$E$24:$E$35,MATCH($D497,Inputs!$B$24:$B$35,0)),H497*Inputs!$D$21)</f>
        <v>98.177452297400009</v>
      </c>
      <c r="J497" s="36">
        <f t="shared" si="52"/>
        <v>0</v>
      </c>
      <c r="K497" s="36">
        <f t="shared" si="53"/>
        <v>0</v>
      </c>
      <c r="L497" s="36">
        <f t="shared" si="54"/>
        <v>0</v>
      </c>
      <c r="M497" s="36">
        <f t="shared" si="55"/>
        <v>0</v>
      </c>
      <c r="N497" s="36">
        <f t="shared" si="56"/>
        <v>98.177452297400009</v>
      </c>
    </row>
    <row r="498" spans="2:14" s="46" customFormat="1" x14ac:dyDescent="0.25">
      <c r="B498" s="48" t="s">
        <v>139</v>
      </c>
      <c r="C498" s="8">
        <v>2021</v>
      </c>
      <c r="D498" s="37">
        <v>10</v>
      </c>
      <c r="E498" s="31">
        <f>Data!G498</f>
        <v>1663.7024000000004</v>
      </c>
      <c r="F498" s="51">
        <f t="shared" si="50"/>
        <v>1663.7024000000004</v>
      </c>
      <c r="G498" s="51">
        <f t="shared" si="51"/>
        <v>0</v>
      </c>
      <c r="H498" s="31">
        <f>-Data!H498</f>
        <v>183.90119999999999</v>
      </c>
      <c r="I498" s="36">
        <f>+SUM(F498*INDEX(Inputs!$D$24:$D$35,MATCH($D498,Inputs!$B$24:$B$35,0)),G498*INDEX(Inputs!$E$24:$E$35,MATCH($D498,Inputs!$B$24:$B$35,0)),H498*Inputs!$D$21)</f>
        <v>150.66918840880007</v>
      </c>
      <c r="J498" s="36">
        <f t="shared" si="52"/>
        <v>0</v>
      </c>
      <c r="K498" s="36">
        <f t="shared" si="53"/>
        <v>0</v>
      </c>
      <c r="L498" s="36">
        <f t="shared" si="54"/>
        <v>0</v>
      </c>
      <c r="M498" s="36">
        <f t="shared" si="55"/>
        <v>0</v>
      </c>
      <c r="N498" s="36">
        <f t="shared" si="56"/>
        <v>150.66918840880007</v>
      </c>
    </row>
    <row r="499" spans="2:14" s="46" customFormat="1" x14ac:dyDescent="0.25">
      <c r="B499" s="48" t="s">
        <v>139</v>
      </c>
      <c r="C499" s="8">
        <v>2021</v>
      </c>
      <c r="D499" s="37">
        <v>11</v>
      </c>
      <c r="E499" s="31">
        <f>Data!G499</f>
        <v>1461.8986</v>
      </c>
      <c r="F499" s="51">
        <f t="shared" si="50"/>
        <v>1461.8986</v>
      </c>
      <c r="G499" s="51">
        <f t="shared" si="51"/>
        <v>0</v>
      </c>
      <c r="H499" s="31">
        <f>-Data!H499</f>
        <v>196.65469999999999</v>
      </c>
      <c r="I499" s="36">
        <f>+SUM(F499*INDEX(Inputs!$D$24:$D$35,MATCH($D499,Inputs!$B$24:$B$35,0)),G499*INDEX(Inputs!$E$24:$E$35,MATCH($D499,Inputs!$B$24:$B$35,0)),H499*Inputs!$D$21)</f>
        <v>131.0676829542</v>
      </c>
      <c r="J499" s="36">
        <f t="shared" si="52"/>
        <v>0</v>
      </c>
      <c r="K499" s="36">
        <f t="shared" si="53"/>
        <v>0</v>
      </c>
      <c r="L499" s="36">
        <f t="shared" si="54"/>
        <v>0</v>
      </c>
      <c r="M499" s="36">
        <f t="shared" si="55"/>
        <v>0</v>
      </c>
      <c r="N499" s="36">
        <f t="shared" si="56"/>
        <v>131.0676829542</v>
      </c>
    </row>
    <row r="500" spans="2:14" s="46" customFormat="1" x14ac:dyDescent="0.25">
      <c r="B500" s="48" t="s">
        <v>139</v>
      </c>
      <c r="C500" s="8">
        <v>2021</v>
      </c>
      <c r="D500" s="37">
        <v>12</v>
      </c>
      <c r="E500" s="31">
        <f>Data!G500</f>
        <v>1703.6778999999999</v>
      </c>
      <c r="F500" s="51">
        <f t="shared" si="50"/>
        <v>1703.6778999999999</v>
      </c>
      <c r="G500" s="51">
        <f t="shared" si="51"/>
        <v>0</v>
      </c>
      <c r="H500" s="31">
        <f>-Data!H500</f>
        <v>66.764799999999994</v>
      </c>
      <c r="I500" s="36">
        <f>+SUM(F500*INDEX(Inputs!$D$24:$D$35,MATCH($D500,Inputs!$B$24:$B$35,0)),G500*INDEX(Inputs!$E$24:$E$35,MATCH($D500,Inputs!$B$24:$B$35,0)),H500*Inputs!$D$21)</f>
        <v>158.88547451380001</v>
      </c>
      <c r="J500" s="36">
        <f t="shared" si="52"/>
        <v>0</v>
      </c>
      <c r="K500" s="36">
        <f t="shared" si="53"/>
        <v>0</v>
      </c>
      <c r="L500" s="36">
        <f t="shared" si="54"/>
        <v>0</v>
      </c>
      <c r="M500" s="36">
        <f t="shared" si="55"/>
        <v>0</v>
      </c>
      <c r="N500" s="36">
        <f t="shared" si="56"/>
        <v>158.88547451380001</v>
      </c>
    </row>
    <row r="501" spans="2:14" s="46" customFormat="1" x14ac:dyDescent="0.25">
      <c r="B501" s="48" t="s">
        <v>140</v>
      </c>
      <c r="C501" s="8">
        <v>2021</v>
      </c>
      <c r="D501" s="37">
        <v>1</v>
      </c>
      <c r="E501" s="31">
        <f>Data!G501</f>
        <v>13192.062</v>
      </c>
      <c r="F501" s="51">
        <f t="shared" si="50"/>
        <v>2000</v>
      </c>
      <c r="G501" s="51">
        <f t="shared" si="51"/>
        <v>11192.062</v>
      </c>
      <c r="H501" s="31">
        <f>-Data!H501</f>
        <v>0</v>
      </c>
      <c r="I501" s="36">
        <f>+SUM(F501*INDEX(Inputs!$D$24:$D$35,MATCH($D501,Inputs!$B$24:$B$35,0)),G501*INDEX(Inputs!$E$24:$E$35,MATCH($D501,Inputs!$B$24:$B$35,0)),H501*Inputs!$D$21)</f>
        <v>684.128372152</v>
      </c>
      <c r="J501" s="36">
        <f t="shared" si="52"/>
        <v>0</v>
      </c>
      <c r="K501" s="36">
        <f t="shared" si="53"/>
        <v>0</v>
      </c>
      <c r="L501" s="36">
        <f t="shared" si="54"/>
        <v>0</v>
      </c>
      <c r="M501" s="36">
        <f t="shared" si="55"/>
        <v>0</v>
      </c>
      <c r="N501" s="36">
        <f t="shared" si="56"/>
        <v>684.128372152</v>
      </c>
    </row>
    <row r="502" spans="2:14" s="46" customFormat="1" x14ac:dyDescent="0.25">
      <c r="B502" s="48" t="s">
        <v>140</v>
      </c>
      <c r="C502" s="8">
        <v>2021</v>
      </c>
      <c r="D502" s="37">
        <v>2</v>
      </c>
      <c r="E502" s="31">
        <f>Data!G502</f>
        <v>12212.448</v>
      </c>
      <c r="F502" s="51">
        <f t="shared" si="50"/>
        <v>2000</v>
      </c>
      <c r="G502" s="51">
        <f t="shared" si="51"/>
        <v>10212.448</v>
      </c>
      <c r="H502" s="31">
        <f>-Data!H502</f>
        <v>0</v>
      </c>
      <c r="I502" s="36">
        <f>+SUM(F502*INDEX(Inputs!$D$24:$D$35,MATCH($D502,Inputs!$B$24:$B$35,0)),G502*INDEX(Inputs!$E$24:$E$35,MATCH($D502,Inputs!$B$24:$B$35,0)),H502*Inputs!$D$21)</f>
        <v>640.83335180799997</v>
      </c>
      <c r="J502" s="36">
        <f t="shared" si="52"/>
        <v>0</v>
      </c>
      <c r="K502" s="36">
        <f t="shared" si="53"/>
        <v>0</v>
      </c>
      <c r="L502" s="36">
        <f t="shared" si="54"/>
        <v>0</v>
      </c>
      <c r="M502" s="36">
        <f t="shared" si="55"/>
        <v>0</v>
      </c>
      <c r="N502" s="36">
        <f t="shared" si="56"/>
        <v>640.83335180799997</v>
      </c>
    </row>
    <row r="503" spans="2:14" s="46" customFormat="1" x14ac:dyDescent="0.25">
      <c r="B503" s="48" t="s">
        <v>140</v>
      </c>
      <c r="C503" s="8">
        <v>2021</v>
      </c>
      <c r="D503" s="37">
        <v>3</v>
      </c>
      <c r="E503" s="31">
        <f>Data!G503</f>
        <v>9832.2401000000009</v>
      </c>
      <c r="F503" s="51">
        <f t="shared" si="50"/>
        <v>2000</v>
      </c>
      <c r="G503" s="51">
        <f t="shared" si="51"/>
        <v>7832.2401000000009</v>
      </c>
      <c r="H503" s="31">
        <f>-Data!H503</f>
        <v>23.488</v>
      </c>
      <c r="I503" s="36">
        <f>+SUM(F503*INDEX(Inputs!$D$24:$D$35,MATCH($D503,Inputs!$B$24:$B$35,0)),G503*INDEX(Inputs!$E$24:$E$35,MATCH($D503,Inputs!$B$24:$B$35,0)),H503*Inputs!$D$21)</f>
        <v>534.74960217959995</v>
      </c>
      <c r="J503" s="36">
        <f t="shared" si="52"/>
        <v>0</v>
      </c>
      <c r="K503" s="36">
        <f t="shared" si="53"/>
        <v>0</v>
      </c>
      <c r="L503" s="36">
        <f t="shared" si="54"/>
        <v>0</v>
      </c>
      <c r="M503" s="36">
        <f t="shared" si="55"/>
        <v>0</v>
      </c>
      <c r="N503" s="36">
        <f t="shared" si="56"/>
        <v>534.74960217959995</v>
      </c>
    </row>
    <row r="504" spans="2:14" s="46" customFormat="1" x14ac:dyDescent="0.25">
      <c r="B504" s="48" t="s">
        <v>140</v>
      </c>
      <c r="C504" s="8">
        <v>2021</v>
      </c>
      <c r="D504" s="37">
        <v>4</v>
      </c>
      <c r="E504" s="31">
        <f>Data!G504</f>
        <v>6136.35</v>
      </c>
      <c r="F504" s="51">
        <f t="shared" si="50"/>
        <v>2000</v>
      </c>
      <c r="G504" s="51">
        <f t="shared" si="51"/>
        <v>4136.3500000000004</v>
      </c>
      <c r="H504" s="31">
        <f>-Data!H504</f>
        <v>378.68799999999999</v>
      </c>
      <c r="I504" s="36">
        <f>+SUM(F504*INDEX(Inputs!$D$24:$D$35,MATCH($D504,Inputs!$B$24:$B$35,0)),G504*INDEX(Inputs!$E$24:$E$35,MATCH($D504,Inputs!$B$24:$B$35,0)),H504*Inputs!$D$21)</f>
        <v>357.97593132000003</v>
      </c>
      <c r="J504" s="36">
        <f t="shared" si="52"/>
        <v>0</v>
      </c>
      <c r="K504" s="36">
        <f t="shared" si="53"/>
        <v>0</v>
      </c>
      <c r="L504" s="36">
        <f t="shared" si="54"/>
        <v>0</v>
      </c>
      <c r="M504" s="36">
        <f t="shared" si="55"/>
        <v>0</v>
      </c>
      <c r="N504" s="36">
        <f t="shared" si="56"/>
        <v>357.97593132000003</v>
      </c>
    </row>
    <row r="505" spans="2:14" s="46" customFormat="1" x14ac:dyDescent="0.25">
      <c r="B505" s="48" t="s">
        <v>140</v>
      </c>
      <c r="C505" s="8">
        <v>2021</v>
      </c>
      <c r="D505" s="37">
        <v>5</v>
      </c>
      <c r="E505" s="31">
        <f>Data!G505</f>
        <v>6329.9840000000004</v>
      </c>
      <c r="F505" s="51">
        <f t="shared" si="50"/>
        <v>2000</v>
      </c>
      <c r="G505" s="51">
        <f t="shared" si="51"/>
        <v>4329.9840000000004</v>
      </c>
      <c r="H505" s="31">
        <f>-Data!H505</f>
        <v>256.73599999999999</v>
      </c>
      <c r="I505" s="36">
        <f>+SUM(F505*INDEX(Inputs!$D$24:$D$35,MATCH($D505,Inputs!$B$24:$B$35,0)),G505*INDEX(Inputs!$E$24:$E$35,MATCH($D505,Inputs!$B$24:$B$35,0)),H505*Inputs!$D$21)</f>
        <v>371.14478470400002</v>
      </c>
      <c r="J505" s="36">
        <f t="shared" si="52"/>
        <v>0</v>
      </c>
      <c r="K505" s="36">
        <f t="shared" si="53"/>
        <v>0</v>
      </c>
      <c r="L505" s="36">
        <f t="shared" si="54"/>
        <v>0</v>
      </c>
      <c r="M505" s="36">
        <f t="shared" si="55"/>
        <v>0</v>
      </c>
      <c r="N505" s="36">
        <f t="shared" si="56"/>
        <v>371.14478470400002</v>
      </c>
    </row>
    <row r="506" spans="2:14" s="46" customFormat="1" x14ac:dyDescent="0.25">
      <c r="B506" s="48" t="s">
        <v>140</v>
      </c>
      <c r="C506" s="8">
        <v>2021</v>
      </c>
      <c r="D506" s="37">
        <v>6</v>
      </c>
      <c r="E506" s="31">
        <f>Data!G506</f>
        <v>5552.4139999999998</v>
      </c>
      <c r="F506" s="51">
        <f t="shared" si="50"/>
        <v>2000</v>
      </c>
      <c r="G506" s="51">
        <f t="shared" si="51"/>
        <v>3552.4139999999998</v>
      </c>
      <c r="H506" s="31">
        <f>-Data!H506</f>
        <v>226.91200000000001</v>
      </c>
      <c r="I506" s="36">
        <f>+SUM(F506*INDEX(Inputs!$D$24:$D$35,MATCH($D506,Inputs!$B$24:$B$35,0)),G506*INDEX(Inputs!$E$24:$E$35,MATCH($D506,Inputs!$B$24:$B$35,0)),H506*Inputs!$D$21)</f>
        <v>374.97985770399998</v>
      </c>
      <c r="J506" s="36">
        <f t="shared" si="52"/>
        <v>0</v>
      </c>
      <c r="K506" s="36">
        <f t="shared" si="53"/>
        <v>0</v>
      </c>
      <c r="L506" s="36">
        <f t="shared" si="54"/>
        <v>0</v>
      </c>
      <c r="M506" s="36">
        <f t="shared" si="55"/>
        <v>0</v>
      </c>
      <c r="N506" s="36">
        <f t="shared" si="56"/>
        <v>374.97985770399998</v>
      </c>
    </row>
    <row r="507" spans="2:14" s="46" customFormat="1" x14ac:dyDescent="0.25">
      <c r="B507" s="48" t="s">
        <v>140</v>
      </c>
      <c r="C507" s="8">
        <v>2021</v>
      </c>
      <c r="D507" s="37">
        <v>7</v>
      </c>
      <c r="E507" s="31">
        <f>Data!G507</f>
        <v>7782.56</v>
      </c>
      <c r="F507" s="51">
        <f t="shared" si="50"/>
        <v>2000</v>
      </c>
      <c r="G507" s="51">
        <f t="shared" si="51"/>
        <v>5782.56</v>
      </c>
      <c r="H507" s="31">
        <f>-Data!H507</f>
        <v>180.64</v>
      </c>
      <c r="I507" s="36">
        <f>+SUM(F507*INDEX(Inputs!$D$24:$D$35,MATCH($D507,Inputs!$B$24:$B$35,0)),G507*INDEX(Inputs!$E$24:$E$35,MATCH($D507,Inputs!$B$24:$B$35,0)),H507*Inputs!$D$21)</f>
        <v>485.37319456</v>
      </c>
      <c r="J507" s="36">
        <f t="shared" si="52"/>
        <v>0</v>
      </c>
      <c r="K507" s="36">
        <f t="shared" si="53"/>
        <v>0</v>
      </c>
      <c r="L507" s="36">
        <f t="shared" si="54"/>
        <v>0</v>
      </c>
      <c r="M507" s="36">
        <f t="shared" si="55"/>
        <v>0</v>
      </c>
      <c r="N507" s="36">
        <f t="shared" si="56"/>
        <v>485.37319456</v>
      </c>
    </row>
    <row r="508" spans="2:14" s="46" customFormat="1" x14ac:dyDescent="0.25">
      <c r="B508" s="48" t="s">
        <v>140</v>
      </c>
      <c r="C508" s="8">
        <v>2021</v>
      </c>
      <c r="D508" s="37">
        <v>8</v>
      </c>
      <c r="E508" s="31">
        <f>Data!G508</f>
        <v>6896.8320000000003</v>
      </c>
      <c r="F508" s="51">
        <f t="shared" si="50"/>
        <v>2000</v>
      </c>
      <c r="G508" s="51">
        <f t="shared" si="51"/>
        <v>4896.8320000000003</v>
      </c>
      <c r="H508" s="31">
        <f>-Data!H508</f>
        <v>424.8</v>
      </c>
      <c r="I508" s="36">
        <f>+SUM(F508*INDEX(Inputs!$D$24:$D$35,MATCH($D508,Inputs!$B$24:$B$35,0)),G508*INDEX(Inputs!$E$24:$E$35,MATCH($D508,Inputs!$B$24:$B$35,0)),H508*Inputs!$D$21)</f>
        <v>432.992379712</v>
      </c>
      <c r="J508" s="36">
        <f t="shared" si="52"/>
        <v>0</v>
      </c>
      <c r="K508" s="36">
        <f t="shared" si="53"/>
        <v>0</v>
      </c>
      <c r="L508" s="36">
        <f t="shared" si="54"/>
        <v>0</v>
      </c>
      <c r="M508" s="36">
        <f t="shared" si="55"/>
        <v>0</v>
      </c>
      <c r="N508" s="36">
        <f t="shared" si="56"/>
        <v>432.992379712</v>
      </c>
    </row>
    <row r="509" spans="2:14" s="46" customFormat="1" x14ac:dyDescent="0.25">
      <c r="B509" s="48" t="s">
        <v>140</v>
      </c>
      <c r="C509" s="8">
        <v>2021</v>
      </c>
      <c r="D509" s="37">
        <v>9</v>
      </c>
      <c r="E509" s="31">
        <f>Data!G509</f>
        <v>6913.0240000000003</v>
      </c>
      <c r="F509" s="51">
        <f t="shared" si="50"/>
        <v>2000</v>
      </c>
      <c r="G509" s="51">
        <f t="shared" si="51"/>
        <v>4913.0240000000003</v>
      </c>
      <c r="H509" s="31">
        <f>-Data!H509</f>
        <v>312.64</v>
      </c>
      <c r="I509" s="36">
        <f>+SUM(F509*INDEX(Inputs!$D$24:$D$35,MATCH($D509,Inputs!$B$24:$B$35,0)),G509*INDEX(Inputs!$E$24:$E$35,MATCH($D509,Inputs!$B$24:$B$35,0)),H509*Inputs!$D$21)</f>
        <v>394.79909030400006</v>
      </c>
      <c r="J509" s="36">
        <f t="shared" si="52"/>
        <v>0</v>
      </c>
      <c r="K509" s="36">
        <f t="shared" si="53"/>
        <v>0</v>
      </c>
      <c r="L509" s="36">
        <f t="shared" si="54"/>
        <v>0</v>
      </c>
      <c r="M509" s="36">
        <f t="shared" si="55"/>
        <v>0</v>
      </c>
      <c r="N509" s="36">
        <f t="shared" si="56"/>
        <v>394.79909030400006</v>
      </c>
    </row>
    <row r="510" spans="2:14" s="46" customFormat="1" x14ac:dyDescent="0.25">
      <c r="B510" s="48" t="s">
        <v>140</v>
      </c>
      <c r="C510" s="8">
        <v>2021</v>
      </c>
      <c r="D510" s="37">
        <v>10</v>
      </c>
      <c r="E510" s="31">
        <f>Data!G510</f>
        <v>9653.2560000000012</v>
      </c>
      <c r="F510" s="51">
        <f t="shared" si="50"/>
        <v>2000</v>
      </c>
      <c r="G510" s="51">
        <f t="shared" si="51"/>
        <v>7653.2560000000012</v>
      </c>
      <c r="H510" s="31">
        <f>-Data!H510</f>
        <v>272.76799999999997</v>
      </c>
      <c r="I510" s="36">
        <f>+SUM(F510*INDEX(Inputs!$D$24:$D$35,MATCH($D510,Inputs!$B$24:$B$35,0)),G510*INDEX(Inputs!$E$24:$E$35,MATCH($D510,Inputs!$B$24:$B$35,0)),H510*Inputs!$D$21)</f>
        <v>517.41394409600002</v>
      </c>
      <c r="J510" s="36">
        <f t="shared" si="52"/>
        <v>0</v>
      </c>
      <c r="K510" s="36">
        <f t="shared" si="53"/>
        <v>0</v>
      </c>
      <c r="L510" s="36">
        <f t="shared" si="54"/>
        <v>0</v>
      </c>
      <c r="M510" s="36">
        <f t="shared" si="55"/>
        <v>0</v>
      </c>
      <c r="N510" s="36">
        <f t="shared" si="56"/>
        <v>517.41394409600002</v>
      </c>
    </row>
    <row r="511" spans="2:14" s="46" customFormat="1" x14ac:dyDescent="0.25">
      <c r="B511" s="48" t="s">
        <v>140</v>
      </c>
      <c r="C511" s="8">
        <v>2021</v>
      </c>
      <c r="D511" s="37">
        <v>11</v>
      </c>
      <c r="E511" s="31">
        <f>Data!G511</f>
        <v>10850.374000000002</v>
      </c>
      <c r="F511" s="51">
        <f t="shared" si="50"/>
        <v>2000</v>
      </c>
      <c r="G511" s="51">
        <f t="shared" si="51"/>
        <v>8850.3740000000016</v>
      </c>
      <c r="H511" s="31">
        <f>-Data!H511</f>
        <v>87.36</v>
      </c>
      <c r="I511" s="36">
        <f>+SUM(F511*INDEX(Inputs!$D$24:$D$35,MATCH($D511,Inputs!$B$24:$B$35,0)),G511*INDEX(Inputs!$E$24:$E$35,MATCH($D511,Inputs!$B$24:$B$35,0)),H511*Inputs!$D$21)</f>
        <v>577.33204770400005</v>
      </c>
      <c r="J511" s="36">
        <f t="shared" si="52"/>
        <v>0</v>
      </c>
      <c r="K511" s="36">
        <f t="shared" si="53"/>
        <v>0</v>
      </c>
      <c r="L511" s="36">
        <f t="shared" si="54"/>
        <v>0</v>
      </c>
      <c r="M511" s="36">
        <f t="shared" si="55"/>
        <v>0</v>
      </c>
      <c r="N511" s="36">
        <f t="shared" si="56"/>
        <v>577.33204770400005</v>
      </c>
    </row>
    <row r="512" spans="2:14" s="46" customFormat="1" x14ac:dyDescent="0.25">
      <c r="B512" s="48" t="s">
        <v>140</v>
      </c>
      <c r="C512" s="8">
        <v>2021</v>
      </c>
      <c r="D512" s="37">
        <v>12</v>
      </c>
      <c r="E512" s="31">
        <f>Data!G512</f>
        <v>12174.26</v>
      </c>
      <c r="F512" s="51">
        <f t="shared" si="50"/>
        <v>2000</v>
      </c>
      <c r="G512" s="51">
        <f t="shared" si="51"/>
        <v>10174.26</v>
      </c>
      <c r="H512" s="31">
        <f>-Data!H512</f>
        <v>12.352</v>
      </c>
      <c r="I512" s="36">
        <f>+SUM(F512*INDEX(Inputs!$D$24:$D$35,MATCH($D512,Inputs!$B$24:$B$35,0)),G512*INDEX(Inputs!$E$24:$E$35,MATCH($D512,Inputs!$B$24:$B$35,0)),H512*Inputs!$D$21)</f>
        <v>638.67856584000003</v>
      </c>
      <c r="J512" s="36">
        <f t="shared" si="52"/>
        <v>0</v>
      </c>
      <c r="K512" s="36">
        <f t="shared" si="53"/>
        <v>0</v>
      </c>
      <c r="L512" s="36">
        <f t="shared" si="54"/>
        <v>0</v>
      </c>
      <c r="M512" s="36">
        <f t="shared" si="55"/>
        <v>0</v>
      </c>
      <c r="N512" s="36">
        <f t="shared" si="56"/>
        <v>638.67856584000003</v>
      </c>
    </row>
    <row r="513" spans="2:14" s="46" customFormat="1" x14ac:dyDescent="0.25">
      <c r="B513" s="48" t="s">
        <v>141</v>
      </c>
      <c r="C513" s="8">
        <v>2021</v>
      </c>
      <c r="D513" s="37">
        <v>1</v>
      </c>
      <c r="E513" s="31">
        <f>Data!G513</f>
        <v>7559.8613999999998</v>
      </c>
      <c r="F513" s="51">
        <f t="shared" si="50"/>
        <v>2000</v>
      </c>
      <c r="G513" s="51">
        <f t="shared" si="51"/>
        <v>5559.8613999999998</v>
      </c>
      <c r="H513" s="31">
        <f>-Data!H513</f>
        <v>1280.4731999999999</v>
      </c>
      <c r="I513" s="36">
        <f>+SUM(F513*INDEX(Inputs!$D$24:$D$35,MATCH($D513,Inputs!$B$24:$B$35,0)),G513*INDEX(Inputs!$E$24:$E$35,MATCH($D513,Inputs!$B$24:$B$35,0)),H513*Inputs!$D$21)</f>
        <v>386.79294274239999</v>
      </c>
      <c r="J513" s="36">
        <f t="shared" si="52"/>
        <v>0</v>
      </c>
      <c r="K513" s="36">
        <f t="shared" si="53"/>
        <v>0</v>
      </c>
      <c r="L513" s="36">
        <f t="shared" si="54"/>
        <v>0</v>
      </c>
      <c r="M513" s="36">
        <f t="shared" si="55"/>
        <v>0</v>
      </c>
      <c r="N513" s="36">
        <f t="shared" si="56"/>
        <v>386.79294274239999</v>
      </c>
    </row>
    <row r="514" spans="2:14" s="46" customFormat="1" x14ac:dyDescent="0.25">
      <c r="B514" s="48" t="s">
        <v>141</v>
      </c>
      <c r="C514" s="8">
        <v>2021</v>
      </c>
      <c r="D514" s="37">
        <v>2</v>
      </c>
      <c r="E514" s="31">
        <f>Data!G514</f>
        <v>10311.235199999999</v>
      </c>
      <c r="F514" s="51">
        <f t="shared" si="50"/>
        <v>2000</v>
      </c>
      <c r="G514" s="51">
        <f t="shared" si="51"/>
        <v>8311.2351999999992</v>
      </c>
      <c r="H514" s="31">
        <f>-Data!H514</f>
        <v>612.03420000000006</v>
      </c>
      <c r="I514" s="36">
        <f>+SUM(F514*INDEX(Inputs!$D$24:$D$35,MATCH($D514,Inputs!$B$24:$B$35,0)),G514*INDEX(Inputs!$E$24:$E$35,MATCH($D514,Inputs!$B$24:$B$35,0)),H514*Inputs!$D$21)</f>
        <v>533.66633779719996</v>
      </c>
      <c r="J514" s="36">
        <f t="shared" si="52"/>
        <v>0</v>
      </c>
      <c r="K514" s="36">
        <f t="shared" si="53"/>
        <v>0</v>
      </c>
      <c r="L514" s="36">
        <f t="shared" si="54"/>
        <v>0</v>
      </c>
      <c r="M514" s="36">
        <f t="shared" si="55"/>
        <v>0</v>
      </c>
      <c r="N514" s="36">
        <f t="shared" si="56"/>
        <v>533.66633779719996</v>
      </c>
    </row>
    <row r="515" spans="2:14" s="46" customFormat="1" x14ac:dyDescent="0.25">
      <c r="B515" s="48" t="s">
        <v>141</v>
      </c>
      <c r="C515" s="8">
        <v>2021</v>
      </c>
      <c r="D515" s="37">
        <v>3</v>
      </c>
      <c r="E515" s="31">
        <f>Data!G515</f>
        <v>6441.4973</v>
      </c>
      <c r="F515" s="51">
        <f t="shared" si="50"/>
        <v>2000</v>
      </c>
      <c r="G515" s="51">
        <f t="shared" si="51"/>
        <v>4441.4973</v>
      </c>
      <c r="H515" s="31">
        <f>-Data!H515</f>
        <v>3373.6505999999999</v>
      </c>
      <c r="I515" s="36">
        <f>+SUM(F515*INDEX(Inputs!$D$24:$D$35,MATCH($D515,Inputs!$B$24:$B$35,0)),G515*INDEX(Inputs!$E$24:$E$35,MATCH($D515,Inputs!$B$24:$B$35,0)),H515*Inputs!$D$21)</f>
        <v>258.22268548480002</v>
      </c>
      <c r="J515" s="36">
        <f t="shared" si="52"/>
        <v>0</v>
      </c>
      <c r="K515" s="36">
        <f t="shared" si="53"/>
        <v>0</v>
      </c>
      <c r="L515" s="36">
        <f t="shared" si="54"/>
        <v>0</v>
      </c>
      <c r="M515" s="36">
        <f t="shared" si="55"/>
        <v>0</v>
      </c>
      <c r="N515" s="36">
        <f t="shared" si="56"/>
        <v>258.22268548480002</v>
      </c>
    </row>
    <row r="516" spans="2:14" s="46" customFormat="1" x14ac:dyDescent="0.25">
      <c r="B516" s="48" t="s">
        <v>141</v>
      </c>
      <c r="C516" s="8">
        <v>2021</v>
      </c>
      <c r="D516" s="37">
        <v>4</v>
      </c>
      <c r="E516" s="31">
        <f>Data!G516</f>
        <v>4117.9668000000001</v>
      </c>
      <c r="F516" s="51">
        <f t="shared" si="50"/>
        <v>2000</v>
      </c>
      <c r="G516" s="51">
        <f t="shared" si="51"/>
        <v>2117.9668000000001</v>
      </c>
      <c r="H516" s="31">
        <f>-Data!H516</f>
        <v>6182.5236000000004</v>
      </c>
      <c r="I516" s="36">
        <f>+SUM(F516*INDEX(Inputs!$D$24:$D$35,MATCH($D516,Inputs!$B$24:$B$35,0)),G516*INDEX(Inputs!$E$24:$E$35,MATCH($D516,Inputs!$B$24:$B$35,0)),H516*Inputs!$D$21)</f>
        <v>49.328443376799981</v>
      </c>
      <c r="J516" s="36">
        <f t="shared" si="52"/>
        <v>0</v>
      </c>
      <c r="K516" s="36">
        <f t="shared" si="53"/>
        <v>0</v>
      </c>
      <c r="L516" s="36">
        <f t="shared" si="54"/>
        <v>0</v>
      </c>
      <c r="M516" s="36">
        <f t="shared" si="55"/>
        <v>0</v>
      </c>
      <c r="N516" s="36">
        <f t="shared" si="56"/>
        <v>49.328443376799981</v>
      </c>
    </row>
    <row r="517" spans="2:14" s="46" customFormat="1" x14ac:dyDescent="0.25">
      <c r="B517" s="48" t="s">
        <v>141</v>
      </c>
      <c r="C517" s="8">
        <v>2021</v>
      </c>
      <c r="D517" s="37">
        <v>5</v>
      </c>
      <c r="E517" s="31">
        <f>Data!G517</f>
        <v>4856.5914000000002</v>
      </c>
      <c r="F517" s="51">
        <f t="shared" si="50"/>
        <v>2000</v>
      </c>
      <c r="G517" s="51">
        <f t="shared" si="51"/>
        <v>2856.5914000000002</v>
      </c>
      <c r="H517" s="31">
        <f>-Data!H517</f>
        <v>6548.6451999999999</v>
      </c>
      <c r="I517" s="36">
        <f>+SUM(F517*INDEX(Inputs!$D$24:$D$35,MATCH($D517,Inputs!$B$24:$B$35,0)),G517*INDEX(Inputs!$E$24:$E$35,MATCH($D517,Inputs!$B$24:$B$35,0)),H517*Inputs!$D$21)</f>
        <v>68.129638502399985</v>
      </c>
      <c r="J517" s="36">
        <f t="shared" si="52"/>
        <v>0</v>
      </c>
      <c r="K517" s="36">
        <f t="shared" si="53"/>
        <v>0</v>
      </c>
      <c r="L517" s="36">
        <f t="shared" si="54"/>
        <v>0</v>
      </c>
      <c r="M517" s="36">
        <f t="shared" si="55"/>
        <v>0</v>
      </c>
      <c r="N517" s="36">
        <f t="shared" si="56"/>
        <v>68.129638502399985</v>
      </c>
    </row>
    <row r="518" spans="2:14" s="46" customFormat="1" x14ac:dyDescent="0.25">
      <c r="B518" s="48" t="s">
        <v>141</v>
      </c>
      <c r="C518" s="8">
        <v>2021</v>
      </c>
      <c r="D518" s="37">
        <v>6</v>
      </c>
      <c r="E518" s="31">
        <f>Data!G518</f>
        <v>3512.3186999999998</v>
      </c>
      <c r="F518" s="51">
        <f t="shared" si="50"/>
        <v>2000</v>
      </c>
      <c r="G518" s="51">
        <f t="shared" si="51"/>
        <v>1512.3186999999998</v>
      </c>
      <c r="H518" s="31">
        <f>-Data!H518</f>
        <v>7531.4611999999997</v>
      </c>
      <c r="I518" s="36">
        <f>+SUM(F518*INDEX(Inputs!$D$24:$D$35,MATCH($D518,Inputs!$B$24:$B$35,0)),G518*INDEX(Inputs!$E$24:$E$35,MATCH($D518,Inputs!$B$24:$B$35,0)),H518*Inputs!$D$21)</f>
        <v>-0.5904301827999916</v>
      </c>
      <c r="J518" s="36">
        <f t="shared" si="52"/>
        <v>0</v>
      </c>
      <c r="K518" s="36">
        <f t="shared" si="53"/>
        <v>0.5904301827999916</v>
      </c>
      <c r="L518" s="36">
        <f t="shared" si="54"/>
        <v>0</v>
      </c>
      <c r="M518" s="36">
        <f t="shared" si="55"/>
        <v>0.5904301827999916</v>
      </c>
      <c r="N518" s="36">
        <f t="shared" si="56"/>
        <v>0</v>
      </c>
    </row>
    <row r="519" spans="2:14" s="46" customFormat="1" x14ac:dyDescent="0.25">
      <c r="B519" s="48" t="s">
        <v>141</v>
      </c>
      <c r="C519" s="8">
        <v>2021</v>
      </c>
      <c r="D519" s="37">
        <v>7</v>
      </c>
      <c r="E519" s="31">
        <f>Data!G519</f>
        <v>2084.4247</v>
      </c>
      <c r="F519" s="51">
        <f t="shared" si="50"/>
        <v>2000</v>
      </c>
      <c r="G519" s="51">
        <f t="shared" si="51"/>
        <v>84.42470000000003</v>
      </c>
      <c r="H519" s="31">
        <f>-Data!H519</f>
        <v>7805.6009999999997</v>
      </c>
      <c r="I519" s="36">
        <f>+SUM(F519*INDEX(Inputs!$D$24:$D$35,MATCH($D519,Inputs!$B$24:$B$35,0)),G519*INDEX(Inputs!$E$24:$E$35,MATCH($D519,Inputs!$B$24:$B$35,0)),H519*Inputs!$D$21)</f>
        <v>-80.516940124800016</v>
      </c>
      <c r="J519" s="36">
        <f t="shared" si="52"/>
        <v>0.5904301827999916</v>
      </c>
      <c r="K519" s="36">
        <f t="shared" si="53"/>
        <v>81.107370307600007</v>
      </c>
      <c r="L519" s="36">
        <f t="shared" si="54"/>
        <v>0.5904301827999916</v>
      </c>
      <c r="M519" s="36">
        <f t="shared" si="55"/>
        <v>81.107370307600007</v>
      </c>
      <c r="N519" s="36">
        <f t="shared" si="56"/>
        <v>0</v>
      </c>
    </row>
    <row r="520" spans="2:14" s="46" customFormat="1" x14ac:dyDescent="0.25">
      <c r="B520" s="48" t="s">
        <v>141</v>
      </c>
      <c r="C520" s="8">
        <v>2021</v>
      </c>
      <c r="D520" s="37">
        <v>8</v>
      </c>
      <c r="E520" s="31">
        <f>Data!G520</f>
        <v>1991.6703</v>
      </c>
      <c r="F520" s="51">
        <f t="shared" si="50"/>
        <v>1991.6703</v>
      </c>
      <c r="G520" s="51">
        <f t="shared" si="51"/>
        <v>0</v>
      </c>
      <c r="H520" s="31">
        <f>-Data!H520</f>
        <v>6696.5870000000004</v>
      </c>
      <c r="I520" s="36">
        <f>+SUM(F520*INDEX(Inputs!$D$24:$D$35,MATCH($D520,Inputs!$B$24:$B$35,0)),G520*INDEX(Inputs!$E$24:$E$35,MATCH($D520,Inputs!$B$24:$B$35,0)),H520*Inputs!$D$21)</f>
        <v>-43.574655395000036</v>
      </c>
      <c r="J520" s="36">
        <f t="shared" si="52"/>
        <v>81.107370307600007</v>
      </c>
      <c r="K520" s="36">
        <f t="shared" si="53"/>
        <v>124.68202570260004</v>
      </c>
      <c r="L520" s="36">
        <f t="shared" si="54"/>
        <v>81.107370307600007</v>
      </c>
      <c r="M520" s="36">
        <f t="shared" si="55"/>
        <v>124.68202570260004</v>
      </c>
      <c r="N520" s="36">
        <f t="shared" si="56"/>
        <v>0</v>
      </c>
    </row>
    <row r="521" spans="2:14" s="46" customFormat="1" x14ac:dyDescent="0.25">
      <c r="B521" s="48" t="s">
        <v>141</v>
      </c>
      <c r="C521" s="8">
        <v>2021</v>
      </c>
      <c r="D521" s="37">
        <v>9</v>
      </c>
      <c r="E521" s="31">
        <f>Data!G521</f>
        <v>4027.6001999999989</v>
      </c>
      <c r="F521" s="51">
        <f t="shared" ref="F521:F584" si="57">+MIN(E521,2000)</f>
        <v>2000</v>
      </c>
      <c r="G521" s="51">
        <f t="shared" si="51"/>
        <v>2027.6001999999989</v>
      </c>
      <c r="H521" s="31">
        <f>-Data!H521</f>
        <v>4190.0959000000003</v>
      </c>
      <c r="I521" s="36">
        <f>+SUM(F521*INDEX(Inputs!$D$24:$D$35,MATCH($D521,Inputs!$B$24:$B$35,0)),G521*INDEX(Inputs!$E$24:$E$35,MATCH($D521,Inputs!$B$24:$B$35,0)),H521*Inputs!$D$21)</f>
        <v>120.66829246019992</v>
      </c>
      <c r="J521" s="36">
        <f t="shared" si="52"/>
        <v>124.68202570260004</v>
      </c>
      <c r="K521" s="36">
        <f t="shared" si="53"/>
        <v>4.0137332424001215</v>
      </c>
      <c r="L521" s="36">
        <f t="shared" si="54"/>
        <v>124.68202570260004</v>
      </c>
      <c r="M521" s="36">
        <f t="shared" si="55"/>
        <v>4.0137332424001215</v>
      </c>
      <c r="N521" s="36">
        <f t="shared" si="56"/>
        <v>0</v>
      </c>
    </row>
    <row r="522" spans="2:14" s="46" customFormat="1" x14ac:dyDescent="0.25">
      <c r="B522" s="48" t="s">
        <v>141</v>
      </c>
      <c r="C522" s="8">
        <v>2021</v>
      </c>
      <c r="D522" s="37">
        <v>10</v>
      </c>
      <c r="E522" s="31">
        <f>Data!G522</f>
        <v>6475.6921999999995</v>
      </c>
      <c r="F522" s="51">
        <f t="shared" si="57"/>
        <v>2000</v>
      </c>
      <c r="G522" s="51">
        <f t="shared" ref="G522:G585" si="58">+E522-F522</f>
        <v>4475.6921999999995</v>
      </c>
      <c r="H522" s="31">
        <f>-Data!H522</f>
        <v>2283.8186999999998</v>
      </c>
      <c r="I522" s="36">
        <f>+SUM(F522*INDEX(Inputs!$D$24:$D$35,MATCH($D522,Inputs!$B$24:$B$35,0)),G522*INDEX(Inputs!$E$24:$E$35,MATCH($D522,Inputs!$B$24:$B$35,0)),H522*Inputs!$D$21)</f>
        <v>300.94050742420001</v>
      </c>
      <c r="J522" s="36">
        <f t="shared" ref="J522:J585" si="59">+IF($D522=1,0,K521)</f>
        <v>4.0137332424001215</v>
      </c>
      <c r="K522" s="36">
        <f t="shared" ref="K522:K585" si="60">+IF($I522&lt;0,SUM(-$I522,J522),MAX(SUM(-$I522,J522),0))</f>
        <v>0</v>
      </c>
      <c r="L522" s="36">
        <f t="shared" ref="L522:L585" si="61">+IF(D522=1,K533,M521)</f>
        <v>4.0137332424001215</v>
      </c>
      <c r="M522" s="36">
        <f t="shared" ref="M522:M585" si="62">+IF($I522&lt;0,SUM(-$I522,L522),MAX(SUM(-$I522,L522),0))</f>
        <v>0</v>
      </c>
      <c r="N522" s="36">
        <f t="shared" ref="N522:N585" si="63">+IF(M522&gt;0,0,I522-L522)</f>
        <v>296.92677418179989</v>
      </c>
    </row>
    <row r="523" spans="2:14" s="46" customFormat="1" x14ac:dyDescent="0.25">
      <c r="B523" s="48" t="s">
        <v>141</v>
      </c>
      <c r="C523" s="8">
        <v>2021</v>
      </c>
      <c r="D523" s="37">
        <v>11</v>
      </c>
      <c r="E523" s="31">
        <f>Data!G523</f>
        <v>6961.5967999999993</v>
      </c>
      <c r="F523" s="51">
        <f t="shared" si="57"/>
        <v>2000</v>
      </c>
      <c r="G523" s="51">
        <f t="shared" si="58"/>
        <v>4961.5967999999993</v>
      </c>
      <c r="H523" s="31">
        <f>-Data!H523</f>
        <v>1394.7773</v>
      </c>
      <c r="I523" s="36">
        <f>+SUM(F523*INDEX(Inputs!$D$24:$D$35,MATCH($D523,Inputs!$B$24:$B$35,0)),G523*INDEX(Inputs!$E$24:$E$35,MATCH($D523,Inputs!$B$24:$B$35,0)),H523*Inputs!$D$21)</f>
        <v>356.03020245979997</v>
      </c>
      <c r="J523" s="36">
        <f t="shared" si="59"/>
        <v>0</v>
      </c>
      <c r="K523" s="36">
        <f t="shared" si="60"/>
        <v>0</v>
      </c>
      <c r="L523" s="36">
        <f t="shared" si="61"/>
        <v>0</v>
      </c>
      <c r="M523" s="36">
        <f t="shared" si="62"/>
        <v>0</v>
      </c>
      <c r="N523" s="36">
        <f t="shared" si="63"/>
        <v>356.03020245979997</v>
      </c>
    </row>
    <row r="524" spans="2:14" s="46" customFormat="1" x14ac:dyDescent="0.25">
      <c r="B524" s="48" t="s">
        <v>141</v>
      </c>
      <c r="C524" s="8">
        <v>2021</v>
      </c>
      <c r="D524" s="37">
        <v>12</v>
      </c>
      <c r="E524" s="31">
        <f>Data!G524</f>
        <v>8487.9906999999985</v>
      </c>
      <c r="F524" s="51">
        <f t="shared" si="57"/>
        <v>2000</v>
      </c>
      <c r="G524" s="51">
        <f t="shared" si="58"/>
        <v>6487.9906999999985</v>
      </c>
      <c r="H524" s="31">
        <f>-Data!H524</f>
        <v>389.9477</v>
      </c>
      <c r="I524" s="36">
        <f>+SUM(F524*INDEX(Inputs!$D$24:$D$35,MATCH($D524,Inputs!$B$24:$B$35,0)),G524*INDEX(Inputs!$E$24:$E$35,MATCH($D524,Inputs!$B$24:$B$35,0)),H524*Inputs!$D$21)</f>
        <v>461.48331444019993</v>
      </c>
      <c r="J524" s="36">
        <f t="shared" si="59"/>
        <v>0</v>
      </c>
      <c r="K524" s="36">
        <f t="shared" si="60"/>
        <v>0</v>
      </c>
      <c r="L524" s="36">
        <f t="shared" si="61"/>
        <v>0</v>
      </c>
      <c r="M524" s="36">
        <f t="shared" si="62"/>
        <v>0</v>
      </c>
      <c r="N524" s="36">
        <f t="shared" si="63"/>
        <v>461.48331444019993</v>
      </c>
    </row>
    <row r="525" spans="2:14" s="46" customFormat="1" x14ac:dyDescent="0.25">
      <c r="B525" s="48" t="s">
        <v>142</v>
      </c>
      <c r="C525" s="8">
        <v>2021</v>
      </c>
      <c r="D525" s="37">
        <v>1</v>
      </c>
      <c r="E525" s="31">
        <f>Data!G525</f>
        <v>6465.7920000000004</v>
      </c>
      <c r="F525" s="51">
        <f t="shared" si="57"/>
        <v>2000</v>
      </c>
      <c r="G525" s="51">
        <f t="shared" si="58"/>
        <v>4465.7920000000004</v>
      </c>
      <c r="H525" s="31">
        <f>-Data!H525</f>
        <v>0.51200000000000001</v>
      </c>
      <c r="I525" s="36">
        <f>+SUM(F525*INDEX(Inputs!$D$24:$D$35,MATCH($D525,Inputs!$B$24:$B$35,0)),G525*INDEX(Inputs!$E$24:$E$35,MATCH($D525,Inputs!$B$24:$B$35,0)),H525*Inputs!$D$21)</f>
        <v>386.834784512</v>
      </c>
      <c r="J525" s="36">
        <f t="shared" si="59"/>
        <v>0</v>
      </c>
      <c r="K525" s="36">
        <f t="shared" si="60"/>
        <v>0</v>
      </c>
      <c r="L525" s="36">
        <f t="shared" si="61"/>
        <v>0</v>
      </c>
      <c r="M525" s="36">
        <f t="shared" si="62"/>
        <v>0</v>
      </c>
      <c r="N525" s="36">
        <f t="shared" si="63"/>
        <v>386.834784512</v>
      </c>
    </row>
    <row r="526" spans="2:14" s="46" customFormat="1" x14ac:dyDescent="0.25">
      <c r="B526" s="48" t="s">
        <v>142</v>
      </c>
      <c r="C526" s="8">
        <v>2021</v>
      </c>
      <c r="D526" s="37">
        <v>2</v>
      </c>
      <c r="E526" s="31">
        <f>Data!G526</f>
        <v>5867.0079999999998</v>
      </c>
      <c r="F526" s="51">
        <f t="shared" si="57"/>
        <v>2000</v>
      </c>
      <c r="G526" s="51">
        <f t="shared" si="58"/>
        <v>3867.0079999999998</v>
      </c>
      <c r="H526" s="31">
        <f>-Data!H526</f>
        <v>65.792000000000002</v>
      </c>
      <c r="I526" s="36">
        <f>+SUM(F526*INDEX(Inputs!$D$24:$D$35,MATCH($D526,Inputs!$B$24:$B$35,0)),G526*INDEX(Inputs!$E$24:$E$35,MATCH($D526,Inputs!$B$24:$B$35,0)),H526*Inputs!$D$21)</f>
        <v>357.90269004799995</v>
      </c>
      <c r="J526" s="36">
        <f t="shared" si="59"/>
        <v>0</v>
      </c>
      <c r="K526" s="36">
        <f t="shared" si="60"/>
        <v>0</v>
      </c>
      <c r="L526" s="36">
        <f t="shared" si="61"/>
        <v>0</v>
      </c>
      <c r="M526" s="36">
        <f t="shared" si="62"/>
        <v>0</v>
      </c>
      <c r="N526" s="36">
        <f t="shared" si="63"/>
        <v>357.90269004799995</v>
      </c>
    </row>
    <row r="527" spans="2:14" s="46" customFormat="1" x14ac:dyDescent="0.25">
      <c r="B527" s="48" t="s">
        <v>142</v>
      </c>
      <c r="C527" s="8">
        <v>2021</v>
      </c>
      <c r="D527" s="37">
        <v>3</v>
      </c>
      <c r="E527" s="31">
        <f>Data!G527</f>
        <v>4289.4319999999998</v>
      </c>
      <c r="F527" s="51">
        <f t="shared" si="57"/>
        <v>2000</v>
      </c>
      <c r="G527" s="51">
        <f t="shared" si="58"/>
        <v>2289.4319999999998</v>
      </c>
      <c r="H527" s="31">
        <f>-Data!H527</f>
        <v>150.976</v>
      </c>
      <c r="I527" s="36">
        <f>+SUM(F527*INDEX(Inputs!$D$24:$D$35,MATCH($D527,Inputs!$B$24:$B$35,0)),G527*INDEX(Inputs!$E$24:$E$35,MATCH($D527,Inputs!$B$24:$B$35,0)),H527*Inputs!$D$21)</f>
        <v>284.95933411199996</v>
      </c>
      <c r="J527" s="36">
        <f t="shared" si="59"/>
        <v>0</v>
      </c>
      <c r="K527" s="36">
        <f t="shared" si="60"/>
        <v>0</v>
      </c>
      <c r="L527" s="36">
        <f t="shared" si="61"/>
        <v>0</v>
      </c>
      <c r="M527" s="36">
        <f t="shared" si="62"/>
        <v>0</v>
      </c>
      <c r="N527" s="36">
        <f t="shared" si="63"/>
        <v>284.95933411199996</v>
      </c>
    </row>
    <row r="528" spans="2:14" s="46" customFormat="1" x14ac:dyDescent="0.25">
      <c r="B528" s="48" t="s">
        <v>142</v>
      </c>
      <c r="C528" s="8">
        <v>2021</v>
      </c>
      <c r="D528" s="37">
        <v>4</v>
      </c>
      <c r="E528" s="31">
        <f>Data!G528</f>
        <v>2261.3760000000002</v>
      </c>
      <c r="F528" s="51">
        <f t="shared" si="57"/>
        <v>2000</v>
      </c>
      <c r="G528" s="51">
        <f t="shared" si="58"/>
        <v>261.3760000000002</v>
      </c>
      <c r="H528" s="31">
        <f>-Data!H528</f>
        <v>580.60799999999995</v>
      </c>
      <c r="I528" s="36">
        <f>+SUM(F528*INDEX(Inputs!$D$24:$D$35,MATCH($D528,Inputs!$B$24:$B$35,0)),G528*INDEX(Inputs!$E$24:$E$35,MATCH($D528,Inputs!$B$24:$B$35,0)),H528*Inputs!$D$21)</f>
        <v>179.082985216</v>
      </c>
      <c r="J528" s="36">
        <f t="shared" si="59"/>
        <v>0</v>
      </c>
      <c r="K528" s="36">
        <f t="shared" si="60"/>
        <v>0</v>
      </c>
      <c r="L528" s="36">
        <f t="shared" si="61"/>
        <v>0</v>
      </c>
      <c r="M528" s="36">
        <f t="shared" si="62"/>
        <v>0</v>
      </c>
      <c r="N528" s="36">
        <f t="shared" si="63"/>
        <v>179.082985216</v>
      </c>
    </row>
    <row r="529" spans="2:14" s="46" customFormat="1" x14ac:dyDescent="0.25">
      <c r="B529" s="48" t="s">
        <v>142</v>
      </c>
      <c r="C529" s="8">
        <v>2021</v>
      </c>
      <c r="D529" s="37">
        <v>5</v>
      </c>
      <c r="E529" s="31">
        <f>Data!G529</f>
        <v>1445.12</v>
      </c>
      <c r="F529" s="51">
        <f t="shared" si="57"/>
        <v>1445.12</v>
      </c>
      <c r="G529" s="51">
        <f t="shared" si="58"/>
        <v>0</v>
      </c>
      <c r="H529" s="31">
        <f>-Data!H529</f>
        <v>670.20799999999997</v>
      </c>
      <c r="I529" s="36">
        <f>+SUM(F529*INDEX(Inputs!$D$24:$D$35,MATCH($D529,Inputs!$B$24:$B$35,0)),G529*INDEX(Inputs!$E$24:$E$35,MATCH($D529,Inputs!$B$24:$B$35,0)),H529*Inputs!$D$21)</f>
        <v>111.57299456</v>
      </c>
      <c r="J529" s="36">
        <f t="shared" si="59"/>
        <v>0</v>
      </c>
      <c r="K529" s="36">
        <f t="shared" si="60"/>
        <v>0</v>
      </c>
      <c r="L529" s="36">
        <f t="shared" si="61"/>
        <v>0</v>
      </c>
      <c r="M529" s="36">
        <f t="shared" si="62"/>
        <v>0</v>
      </c>
      <c r="N529" s="36">
        <f t="shared" si="63"/>
        <v>111.57299456</v>
      </c>
    </row>
    <row r="530" spans="2:14" s="46" customFormat="1" x14ac:dyDescent="0.25">
      <c r="B530" s="48" t="s">
        <v>142</v>
      </c>
      <c r="C530" s="8">
        <v>2021</v>
      </c>
      <c r="D530" s="37">
        <v>6</v>
      </c>
      <c r="E530" s="31">
        <f>Data!G530</f>
        <v>1002.3679999999999</v>
      </c>
      <c r="F530" s="51">
        <f t="shared" si="57"/>
        <v>1002.3679999999999</v>
      </c>
      <c r="G530" s="51">
        <f t="shared" si="58"/>
        <v>0</v>
      </c>
      <c r="H530" s="31">
        <f>-Data!H530</f>
        <v>716.67200000000003</v>
      </c>
      <c r="I530" s="36">
        <f>+SUM(F530*INDEX(Inputs!$D$24:$D$35,MATCH($D530,Inputs!$B$24:$B$35,0)),G530*INDEX(Inputs!$E$24:$E$35,MATCH($D530,Inputs!$B$24:$B$35,0)),H530*Inputs!$D$21)</f>
        <v>78.401863679999991</v>
      </c>
      <c r="J530" s="36">
        <f t="shared" si="59"/>
        <v>0</v>
      </c>
      <c r="K530" s="36">
        <f t="shared" si="60"/>
        <v>0</v>
      </c>
      <c r="L530" s="36">
        <f t="shared" si="61"/>
        <v>0</v>
      </c>
      <c r="M530" s="36">
        <f t="shared" si="62"/>
        <v>0</v>
      </c>
      <c r="N530" s="36">
        <f t="shared" si="63"/>
        <v>78.401863679999991</v>
      </c>
    </row>
    <row r="531" spans="2:14" s="46" customFormat="1" x14ac:dyDescent="0.25">
      <c r="B531" s="48" t="s">
        <v>142</v>
      </c>
      <c r="C531" s="8">
        <v>2021</v>
      </c>
      <c r="D531" s="37">
        <v>7</v>
      </c>
      <c r="E531" s="31">
        <f>Data!G531</f>
        <v>1709.952</v>
      </c>
      <c r="F531" s="51">
        <f t="shared" si="57"/>
        <v>1709.952</v>
      </c>
      <c r="G531" s="51">
        <f t="shared" si="58"/>
        <v>0</v>
      </c>
      <c r="H531" s="31">
        <f>-Data!H531</f>
        <v>420.99200000000002</v>
      </c>
      <c r="I531" s="36">
        <f>+SUM(F531*INDEX(Inputs!$D$24:$D$35,MATCH($D531,Inputs!$B$24:$B$35,0)),G531*INDEX(Inputs!$E$24:$E$35,MATCH($D531,Inputs!$B$24:$B$35,0)),H531*Inputs!$D$21)</f>
        <v>164.05474047999999</v>
      </c>
      <c r="J531" s="36">
        <f t="shared" si="59"/>
        <v>0</v>
      </c>
      <c r="K531" s="36">
        <f t="shared" si="60"/>
        <v>0</v>
      </c>
      <c r="L531" s="36">
        <f t="shared" si="61"/>
        <v>0</v>
      </c>
      <c r="M531" s="36">
        <f t="shared" si="62"/>
        <v>0</v>
      </c>
      <c r="N531" s="36">
        <f t="shared" si="63"/>
        <v>164.05474047999999</v>
      </c>
    </row>
    <row r="532" spans="2:14" s="46" customFormat="1" x14ac:dyDescent="0.25">
      <c r="B532" s="48" t="s">
        <v>142</v>
      </c>
      <c r="C532" s="8">
        <v>2021</v>
      </c>
      <c r="D532" s="37">
        <v>8</v>
      </c>
      <c r="E532" s="31">
        <f>Data!G532</f>
        <v>1593.9839999999999</v>
      </c>
      <c r="F532" s="51">
        <f t="shared" si="57"/>
        <v>1593.9839999999999</v>
      </c>
      <c r="G532" s="51">
        <f t="shared" si="58"/>
        <v>0</v>
      </c>
      <c r="H532" s="31">
        <f>-Data!H532</f>
        <v>530.62400000000002</v>
      </c>
      <c r="I532" s="36">
        <f>+SUM(F532*INDEX(Inputs!$D$24:$D$35,MATCH($D532,Inputs!$B$24:$B$35,0)),G532*INDEX(Inputs!$E$24:$E$35,MATCH($D532,Inputs!$B$24:$B$35,0)),H532*Inputs!$D$21)</f>
        <v>147.70392255999997</v>
      </c>
      <c r="J532" s="36">
        <f t="shared" si="59"/>
        <v>0</v>
      </c>
      <c r="K532" s="36">
        <f t="shared" si="60"/>
        <v>0</v>
      </c>
      <c r="L532" s="36">
        <f t="shared" si="61"/>
        <v>0</v>
      </c>
      <c r="M532" s="36">
        <f t="shared" si="62"/>
        <v>0</v>
      </c>
      <c r="N532" s="36">
        <f t="shared" si="63"/>
        <v>147.70392255999997</v>
      </c>
    </row>
    <row r="533" spans="2:14" s="46" customFormat="1" x14ac:dyDescent="0.25">
      <c r="B533" s="48" t="s">
        <v>142</v>
      </c>
      <c r="C533" s="8">
        <v>2021</v>
      </c>
      <c r="D533" s="37">
        <v>9</v>
      </c>
      <c r="E533" s="31">
        <f>Data!G533</f>
        <v>1646.528</v>
      </c>
      <c r="F533" s="51">
        <f t="shared" si="57"/>
        <v>1646.528</v>
      </c>
      <c r="G533" s="51">
        <f t="shared" si="58"/>
        <v>0</v>
      </c>
      <c r="H533" s="31">
        <f>-Data!H533</f>
        <v>552.19200000000001</v>
      </c>
      <c r="I533" s="36">
        <f>+SUM(F533*INDEX(Inputs!$D$24:$D$35,MATCH($D533,Inputs!$B$24:$B$35,0)),G533*INDEX(Inputs!$E$24:$E$35,MATCH($D533,Inputs!$B$24:$B$35,0)),H533*Inputs!$D$21)</f>
        <v>135.11697625600002</v>
      </c>
      <c r="J533" s="36">
        <f t="shared" si="59"/>
        <v>0</v>
      </c>
      <c r="K533" s="36">
        <f t="shared" si="60"/>
        <v>0</v>
      </c>
      <c r="L533" s="36">
        <f t="shared" si="61"/>
        <v>0</v>
      </c>
      <c r="M533" s="36">
        <f t="shared" si="62"/>
        <v>0</v>
      </c>
      <c r="N533" s="36">
        <f t="shared" si="63"/>
        <v>135.11697625600002</v>
      </c>
    </row>
    <row r="534" spans="2:14" s="46" customFormat="1" x14ac:dyDescent="0.25">
      <c r="B534" s="48" t="s">
        <v>142</v>
      </c>
      <c r="C534" s="8">
        <v>2021</v>
      </c>
      <c r="D534" s="37">
        <v>10</v>
      </c>
      <c r="E534" s="31">
        <f>Data!G534</f>
        <v>2468.9279999999999</v>
      </c>
      <c r="F534" s="51">
        <f t="shared" si="57"/>
        <v>2000</v>
      </c>
      <c r="G534" s="51">
        <f t="shared" si="58"/>
        <v>468.92799999999988</v>
      </c>
      <c r="H534" s="31">
        <f>-Data!H534</f>
        <v>271.87200000000001</v>
      </c>
      <c r="I534" s="36">
        <f>+SUM(F534*INDEX(Inputs!$D$24:$D$35,MATCH($D534,Inputs!$B$24:$B$35,0)),G534*INDEX(Inputs!$E$24:$E$35,MATCH($D534,Inputs!$B$24:$B$35,0)),H534*Inputs!$D$21)</f>
        <v>199.92926156799999</v>
      </c>
      <c r="J534" s="36">
        <f t="shared" si="59"/>
        <v>0</v>
      </c>
      <c r="K534" s="36">
        <f t="shared" si="60"/>
        <v>0</v>
      </c>
      <c r="L534" s="36">
        <f t="shared" si="61"/>
        <v>0</v>
      </c>
      <c r="M534" s="36">
        <f t="shared" si="62"/>
        <v>0</v>
      </c>
      <c r="N534" s="36">
        <f t="shared" si="63"/>
        <v>199.92926156799999</v>
      </c>
    </row>
    <row r="535" spans="2:14" s="46" customFormat="1" x14ac:dyDescent="0.25">
      <c r="B535" s="48" t="s">
        <v>142</v>
      </c>
      <c r="C535" s="8">
        <v>2021</v>
      </c>
      <c r="D535" s="37">
        <v>11</v>
      </c>
      <c r="E535" s="31">
        <f>Data!G535</f>
        <v>4029.7939999999994</v>
      </c>
      <c r="F535" s="51">
        <f t="shared" si="57"/>
        <v>2000</v>
      </c>
      <c r="G535" s="51">
        <f t="shared" si="58"/>
        <v>2029.7939999999994</v>
      </c>
      <c r="H535" s="31">
        <f>-Data!H535</f>
        <v>27.904</v>
      </c>
      <c r="I535" s="36">
        <f>+SUM(F535*INDEX(Inputs!$D$24:$D$35,MATCH($D535,Inputs!$B$24:$B$35,0)),G535*INDEX(Inputs!$E$24:$E$35,MATCH($D535,Inputs!$B$24:$B$35,0)),H535*Inputs!$D$21)</f>
        <v>278.13772538399996</v>
      </c>
      <c r="J535" s="36">
        <f t="shared" si="59"/>
        <v>0</v>
      </c>
      <c r="K535" s="36">
        <f t="shared" si="60"/>
        <v>0</v>
      </c>
      <c r="L535" s="36">
        <f t="shared" si="61"/>
        <v>0</v>
      </c>
      <c r="M535" s="36">
        <f t="shared" si="62"/>
        <v>0</v>
      </c>
      <c r="N535" s="36">
        <f t="shared" si="63"/>
        <v>278.13772538399996</v>
      </c>
    </row>
    <row r="536" spans="2:14" s="46" customFormat="1" x14ac:dyDescent="0.25">
      <c r="B536" s="48" t="s">
        <v>142</v>
      </c>
      <c r="C536" s="8">
        <v>2021</v>
      </c>
      <c r="D536" s="37">
        <v>12</v>
      </c>
      <c r="E536" s="31">
        <f>Data!G536</f>
        <v>6338.4319999999998</v>
      </c>
      <c r="F536" s="51">
        <f t="shared" si="57"/>
        <v>2000</v>
      </c>
      <c r="G536" s="51">
        <f t="shared" si="58"/>
        <v>4338.4319999999998</v>
      </c>
      <c r="H536" s="31">
        <f>-Data!H536</f>
        <v>12.032</v>
      </c>
      <c r="I536" s="36">
        <f>+SUM(F536*INDEX(Inputs!$D$24:$D$35,MATCH($D536,Inputs!$B$24:$B$35,0)),G536*INDEX(Inputs!$E$24:$E$35,MATCH($D536,Inputs!$B$24:$B$35,0)),H536*Inputs!$D$21)</f>
        <v>380.77041075200003</v>
      </c>
      <c r="J536" s="36">
        <f t="shared" si="59"/>
        <v>0</v>
      </c>
      <c r="K536" s="36">
        <f t="shared" si="60"/>
        <v>0</v>
      </c>
      <c r="L536" s="36">
        <f t="shared" si="61"/>
        <v>0</v>
      </c>
      <c r="M536" s="36">
        <f t="shared" si="62"/>
        <v>0</v>
      </c>
      <c r="N536" s="36">
        <f t="shared" si="63"/>
        <v>380.77041075200003</v>
      </c>
    </row>
    <row r="537" spans="2:14" s="46" customFormat="1" x14ac:dyDescent="0.25">
      <c r="B537" s="48" t="s">
        <v>143</v>
      </c>
      <c r="C537" s="8">
        <v>2021</v>
      </c>
      <c r="D537" s="37">
        <v>1</v>
      </c>
      <c r="E537" s="31">
        <f>Data!G537</f>
        <v>679.89449999999999</v>
      </c>
      <c r="F537" s="51">
        <f t="shared" si="57"/>
        <v>679.89449999999999</v>
      </c>
      <c r="G537" s="51">
        <f t="shared" si="58"/>
        <v>0</v>
      </c>
      <c r="H537" s="31">
        <f>-Data!H537</f>
        <v>4592.1719999999996</v>
      </c>
      <c r="I537" s="36">
        <f>+SUM(F537*INDEX(Inputs!$D$24:$D$35,MATCH($D537,Inputs!$B$24:$B$35,0)),G537*INDEX(Inputs!$E$24:$E$35,MATCH($D537,Inputs!$B$24:$B$35,0)),H537*Inputs!$D$21)</f>
        <v>-109.21545860099999</v>
      </c>
      <c r="J537" s="36">
        <f t="shared" si="59"/>
        <v>0</v>
      </c>
      <c r="K537" s="36">
        <f t="shared" si="60"/>
        <v>109.21545860099999</v>
      </c>
      <c r="L537" s="36">
        <f t="shared" si="61"/>
        <v>3026.6127400106011</v>
      </c>
      <c r="M537" s="36">
        <f t="shared" si="62"/>
        <v>3135.8281986116012</v>
      </c>
      <c r="N537" s="36">
        <f t="shared" si="63"/>
        <v>0</v>
      </c>
    </row>
    <row r="538" spans="2:14" s="46" customFormat="1" x14ac:dyDescent="0.25">
      <c r="B538" s="48" t="s">
        <v>143</v>
      </c>
      <c r="C538" s="8">
        <v>2021</v>
      </c>
      <c r="D538" s="37">
        <v>2</v>
      </c>
      <c r="E538" s="31">
        <f>Data!G538</f>
        <v>543.21849999999995</v>
      </c>
      <c r="F538" s="51">
        <f t="shared" si="57"/>
        <v>543.21849999999995</v>
      </c>
      <c r="G538" s="51">
        <f t="shared" si="58"/>
        <v>0</v>
      </c>
      <c r="H538" s="31">
        <f>-Data!H538</f>
        <v>7338.9973</v>
      </c>
      <c r="I538" s="36">
        <f>+SUM(F538*INDEX(Inputs!$D$24:$D$35,MATCH($D538,Inputs!$B$24:$B$35,0)),G538*INDEX(Inputs!$E$24:$E$35,MATCH($D538,Inputs!$B$24:$B$35,0)),H538*Inputs!$D$21)</f>
        <v>-226.02188078600005</v>
      </c>
      <c r="J538" s="36">
        <f t="shared" si="59"/>
        <v>109.21545860099999</v>
      </c>
      <c r="K538" s="36">
        <f t="shared" si="60"/>
        <v>335.23733938700002</v>
      </c>
      <c r="L538" s="36">
        <f t="shared" si="61"/>
        <v>3135.8281986116012</v>
      </c>
      <c r="M538" s="36">
        <f t="shared" si="62"/>
        <v>3361.8500793976013</v>
      </c>
      <c r="N538" s="36">
        <f t="shared" si="63"/>
        <v>0</v>
      </c>
    </row>
    <row r="539" spans="2:14" s="46" customFormat="1" x14ac:dyDescent="0.25">
      <c r="B539" s="48" t="s">
        <v>143</v>
      </c>
      <c r="C539" s="8">
        <v>2021</v>
      </c>
      <c r="D539" s="37">
        <v>3</v>
      </c>
      <c r="E539" s="31">
        <f>Data!G539</f>
        <v>455.81030000000106</v>
      </c>
      <c r="F539" s="51">
        <f t="shared" si="57"/>
        <v>455.81030000000106</v>
      </c>
      <c r="G539" s="51">
        <f t="shared" si="58"/>
        <v>0</v>
      </c>
      <c r="H539" s="31">
        <f>-Data!H539</f>
        <v>14949.793600000001</v>
      </c>
      <c r="I539" s="36">
        <f>+SUM(F539*INDEX(Inputs!$D$24:$D$35,MATCH($D539,Inputs!$B$24:$B$35,0)),G539*INDEX(Inputs!$E$24:$E$35,MATCH($D539,Inputs!$B$24:$B$35,0)),H539*Inputs!$D$21)</f>
        <v>-522.06731657340003</v>
      </c>
      <c r="J539" s="36">
        <f t="shared" si="59"/>
        <v>335.23733938700002</v>
      </c>
      <c r="K539" s="36">
        <f t="shared" si="60"/>
        <v>857.30465596040005</v>
      </c>
      <c r="L539" s="36">
        <f t="shared" si="61"/>
        <v>3361.8500793976013</v>
      </c>
      <c r="M539" s="36">
        <f t="shared" si="62"/>
        <v>3883.9173959710015</v>
      </c>
      <c r="N539" s="36">
        <f t="shared" si="63"/>
        <v>0</v>
      </c>
    </row>
    <row r="540" spans="2:14" s="46" customFormat="1" x14ac:dyDescent="0.25">
      <c r="B540" s="48" t="s">
        <v>143</v>
      </c>
      <c r="C540" s="8">
        <v>2021</v>
      </c>
      <c r="D540" s="37">
        <v>4</v>
      </c>
      <c r="E540" s="31">
        <f>Data!G540</f>
        <v>366.40530000000001</v>
      </c>
      <c r="F540" s="51">
        <f t="shared" si="57"/>
        <v>366.40530000000001</v>
      </c>
      <c r="G540" s="51">
        <f t="shared" si="58"/>
        <v>0</v>
      </c>
      <c r="H540" s="31">
        <f>-Data!H540</f>
        <v>18923.1901</v>
      </c>
      <c r="I540" s="36">
        <f>+SUM(F540*INDEX(Inputs!$D$24:$D$35,MATCH($D540,Inputs!$B$24:$B$35,0)),G540*INDEX(Inputs!$E$24:$E$35,MATCH($D540,Inputs!$B$24:$B$35,0)),H540*Inputs!$D$21)</f>
        <v>-680.77184674840009</v>
      </c>
      <c r="J540" s="36">
        <f t="shared" si="59"/>
        <v>857.30465596040005</v>
      </c>
      <c r="K540" s="36">
        <f t="shared" si="60"/>
        <v>1538.0765027088</v>
      </c>
      <c r="L540" s="36">
        <f t="shared" si="61"/>
        <v>3883.9173959710015</v>
      </c>
      <c r="M540" s="36">
        <f t="shared" si="62"/>
        <v>4564.6892427194016</v>
      </c>
      <c r="N540" s="36">
        <f t="shared" si="63"/>
        <v>0</v>
      </c>
    </row>
    <row r="541" spans="2:14" s="46" customFormat="1" x14ac:dyDescent="0.25">
      <c r="B541" s="48" t="s">
        <v>143</v>
      </c>
      <c r="C541" s="8">
        <v>2021</v>
      </c>
      <c r="D541" s="37">
        <v>5</v>
      </c>
      <c r="E541" s="31">
        <f>Data!G541</f>
        <v>3513.4580000000001</v>
      </c>
      <c r="F541" s="51">
        <f t="shared" si="57"/>
        <v>2000</v>
      </c>
      <c r="G541" s="51">
        <f t="shared" si="58"/>
        <v>1513.4580000000001</v>
      </c>
      <c r="H541" s="31">
        <f>-Data!H541</f>
        <v>18606.215700000001</v>
      </c>
      <c r="I541" s="36">
        <f>+SUM(F541*INDEX(Inputs!$D$24:$D$35,MATCH($D541,Inputs!$B$24:$B$35,0)),G541*INDEX(Inputs!$E$24:$E$35,MATCH($D541,Inputs!$B$24:$B$35,0)),H541*Inputs!$D$21)</f>
        <v>-447.1282258490001</v>
      </c>
      <c r="J541" s="36">
        <f t="shared" si="59"/>
        <v>1538.0765027088</v>
      </c>
      <c r="K541" s="36">
        <f t="shared" si="60"/>
        <v>1985.2047285578001</v>
      </c>
      <c r="L541" s="36">
        <f t="shared" si="61"/>
        <v>4564.6892427194016</v>
      </c>
      <c r="M541" s="36">
        <f t="shared" si="62"/>
        <v>5011.8174685684016</v>
      </c>
      <c r="N541" s="36">
        <f t="shared" si="63"/>
        <v>0</v>
      </c>
    </row>
    <row r="542" spans="2:14" s="46" customFormat="1" x14ac:dyDescent="0.25">
      <c r="B542" s="48" t="s">
        <v>143</v>
      </c>
      <c r="C542" s="8">
        <v>2021</v>
      </c>
      <c r="D542" s="37">
        <v>6</v>
      </c>
      <c r="E542" s="31">
        <f>Data!G542</f>
        <v>5198.5874999999996</v>
      </c>
      <c r="F542" s="51">
        <f t="shared" si="57"/>
        <v>2000</v>
      </c>
      <c r="G542" s="51">
        <f t="shared" si="58"/>
        <v>3198.5874999999996</v>
      </c>
      <c r="H542" s="31">
        <f>-Data!H542</f>
        <v>20717.5661</v>
      </c>
      <c r="I542" s="36">
        <f>+SUM(F542*INDEX(Inputs!$D$24:$D$35,MATCH($D542,Inputs!$B$24:$B$35,0)),G542*INDEX(Inputs!$E$24:$E$35,MATCH($D542,Inputs!$B$24:$B$35,0)),H542*Inputs!$D$21)</f>
        <v>-417.00878559100011</v>
      </c>
      <c r="J542" s="36">
        <f t="shared" si="59"/>
        <v>1985.2047285578001</v>
      </c>
      <c r="K542" s="36">
        <f t="shared" si="60"/>
        <v>2402.2135141488002</v>
      </c>
      <c r="L542" s="36">
        <f t="shared" si="61"/>
        <v>5011.8174685684016</v>
      </c>
      <c r="M542" s="36">
        <f t="shared" si="62"/>
        <v>5428.8262541594013</v>
      </c>
      <c r="N542" s="36">
        <f t="shared" si="63"/>
        <v>0</v>
      </c>
    </row>
    <row r="543" spans="2:14" s="46" customFormat="1" x14ac:dyDescent="0.25">
      <c r="B543" s="48" t="s">
        <v>143</v>
      </c>
      <c r="C543" s="8">
        <v>2021</v>
      </c>
      <c r="D543" s="37">
        <v>7</v>
      </c>
      <c r="E543" s="31">
        <f>Data!G543</f>
        <v>4182.3189000000002</v>
      </c>
      <c r="F543" s="51">
        <f t="shared" si="57"/>
        <v>2000</v>
      </c>
      <c r="G543" s="51">
        <f t="shared" si="58"/>
        <v>2182.3189000000002</v>
      </c>
      <c r="H543" s="31">
        <f>-Data!H543</f>
        <v>8940.0208999999995</v>
      </c>
      <c r="I543" s="36">
        <f>+SUM(F543*INDEX(Inputs!$D$24:$D$35,MATCH($D543,Inputs!$B$24:$B$35,0)),G543*INDEX(Inputs!$E$24:$E$35,MATCH($D543,Inputs!$B$24:$B$35,0)),H543*Inputs!$D$21)</f>
        <v>-21.208342696599971</v>
      </c>
      <c r="J543" s="36">
        <f t="shared" si="59"/>
        <v>2402.2135141488002</v>
      </c>
      <c r="K543" s="36">
        <f t="shared" si="60"/>
        <v>2423.4218568454003</v>
      </c>
      <c r="L543" s="36">
        <f t="shared" si="61"/>
        <v>5428.8262541594013</v>
      </c>
      <c r="M543" s="36">
        <f t="shared" si="62"/>
        <v>5450.0345968560014</v>
      </c>
      <c r="N543" s="36">
        <f t="shared" si="63"/>
        <v>0</v>
      </c>
    </row>
    <row r="544" spans="2:14" s="46" customFormat="1" x14ac:dyDescent="0.25">
      <c r="B544" s="48" t="s">
        <v>143</v>
      </c>
      <c r="C544" s="8">
        <v>2021</v>
      </c>
      <c r="D544" s="37">
        <v>8</v>
      </c>
      <c r="E544" s="31">
        <f>Data!G544</f>
        <v>1859.7076</v>
      </c>
      <c r="F544" s="51">
        <f t="shared" si="57"/>
        <v>1859.7076</v>
      </c>
      <c r="G544" s="51">
        <f t="shared" si="58"/>
        <v>0</v>
      </c>
      <c r="H544" s="31">
        <f>-Data!H544</f>
        <v>14024.5525</v>
      </c>
      <c r="I544" s="36">
        <f>+SUM(F544*INDEX(Inputs!$D$24:$D$35,MATCH($D544,Inputs!$B$24:$B$35,0)),G544*INDEX(Inputs!$E$24:$E$35,MATCH($D544,Inputs!$B$24:$B$35,0)),H544*Inputs!$D$21)</f>
        <v>-334.53410512500011</v>
      </c>
      <c r="J544" s="36">
        <f t="shared" si="59"/>
        <v>2423.4218568454003</v>
      </c>
      <c r="K544" s="36">
        <f t="shared" si="60"/>
        <v>2757.9559619704005</v>
      </c>
      <c r="L544" s="36">
        <f t="shared" si="61"/>
        <v>5450.0345968560014</v>
      </c>
      <c r="M544" s="36">
        <f t="shared" si="62"/>
        <v>5784.5687019810011</v>
      </c>
      <c r="N544" s="36">
        <f t="shared" si="63"/>
        <v>0</v>
      </c>
    </row>
    <row r="545" spans="2:14" s="46" customFormat="1" x14ac:dyDescent="0.25">
      <c r="B545" s="48" t="s">
        <v>143</v>
      </c>
      <c r="C545" s="8">
        <v>2021</v>
      </c>
      <c r="D545" s="37">
        <v>9</v>
      </c>
      <c r="E545" s="31">
        <f>Data!G545</f>
        <v>2703.7184000000007</v>
      </c>
      <c r="F545" s="51">
        <f t="shared" si="57"/>
        <v>2000</v>
      </c>
      <c r="G545" s="51">
        <f t="shared" si="58"/>
        <v>703.71840000000066</v>
      </c>
      <c r="H545" s="31">
        <f>-Data!H545</f>
        <v>13589.6052</v>
      </c>
      <c r="I545" s="36">
        <f>+SUM(F545*INDEX(Inputs!$D$24:$D$35,MATCH($D545,Inputs!$B$24:$B$35,0)),G545*INDEX(Inputs!$E$24:$E$35,MATCH($D545,Inputs!$B$24:$B$35,0)),H545*Inputs!$D$21)</f>
        <v>-293.23743420560004</v>
      </c>
      <c r="J545" s="36">
        <f t="shared" si="59"/>
        <v>2757.9559619704005</v>
      </c>
      <c r="K545" s="36">
        <f t="shared" si="60"/>
        <v>3051.1933961760005</v>
      </c>
      <c r="L545" s="36">
        <f t="shared" si="61"/>
        <v>5784.5687019810011</v>
      </c>
      <c r="M545" s="36">
        <f t="shared" si="62"/>
        <v>6077.8061361866012</v>
      </c>
      <c r="N545" s="36">
        <f t="shared" si="63"/>
        <v>0</v>
      </c>
    </row>
    <row r="546" spans="2:14" s="46" customFormat="1" x14ac:dyDescent="0.25">
      <c r="B546" s="48" t="s">
        <v>143</v>
      </c>
      <c r="C546" s="8">
        <v>2021</v>
      </c>
      <c r="D546" s="37">
        <v>10</v>
      </c>
      <c r="E546" s="31">
        <f>Data!G546</f>
        <v>1574.7103</v>
      </c>
      <c r="F546" s="51">
        <f t="shared" si="57"/>
        <v>1574.7103</v>
      </c>
      <c r="G546" s="51">
        <f t="shared" si="58"/>
        <v>0</v>
      </c>
      <c r="H546" s="31">
        <f>-Data!H546</f>
        <v>8818.0486000000001</v>
      </c>
      <c r="I546" s="36">
        <f>+SUM(F546*INDEX(Inputs!$D$24:$D$35,MATCH($D546,Inputs!$B$24:$B$35,0)),G546*INDEX(Inputs!$E$24:$E$35,MATCH($D546,Inputs!$B$24:$B$35,0)),H546*Inputs!$D$21)</f>
        <v>-184.21921432340002</v>
      </c>
      <c r="J546" s="36">
        <f t="shared" si="59"/>
        <v>3051.1933961760005</v>
      </c>
      <c r="K546" s="36">
        <f t="shared" si="60"/>
        <v>3235.4126104994007</v>
      </c>
      <c r="L546" s="36">
        <f t="shared" si="61"/>
        <v>6077.8061361866012</v>
      </c>
      <c r="M546" s="36">
        <f t="shared" si="62"/>
        <v>6262.0253505100009</v>
      </c>
      <c r="N546" s="36">
        <f t="shared" si="63"/>
        <v>0</v>
      </c>
    </row>
    <row r="547" spans="2:14" s="46" customFormat="1" x14ac:dyDescent="0.25">
      <c r="B547" s="48" t="s">
        <v>143</v>
      </c>
      <c r="C547" s="8">
        <v>2021</v>
      </c>
      <c r="D547" s="37">
        <v>11</v>
      </c>
      <c r="E547" s="31">
        <f>Data!G547</f>
        <v>2215.7400999999991</v>
      </c>
      <c r="F547" s="51">
        <f t="shared" si="57"/>
        <v>2000</v>
      </c>
      <c r="G547" s="51">
        <f t="shared" si="58"/>
        <v>215.74009999999907</v>
      </c>
      <c r="H547" s="31">
        <f>-Data!H547</f>
        <v>4901.3608999999997</v>
      </c>
      <c r="I547" s="36">
        <f>+SUM(F547*INDEX(Inputs!$D$24:$D$35,MATCH($D547,Inputs!$B$24:$B$35,0)),G547*INDEX(Inputs!$E$24:$E$35,MATCH($D547,Inputs!$B$24:$B$35,0)),H547*Inputs!$D$21)</f>
        <v>13.698393830599969</v>
      </c>
      <c r="J547" s="36">
        <f t="shared" si="59"/>
        <v>3235.4126104994007</v>
      </c>
      <c r="K547" s="36">
        <f t="shared" si="60"/>
        <v>3221.7142166688009</v>
      </c>
      <c r="L547" s="36">
        <f t="shared" si="61"/>
        <v>6262.0253505100009</v>
      </c>
      <c r="M547" s="36">
        <f t="shared" si="62"/>
        <v>6248.3269566794006</v>
      </c>
      <c r="N547" s="36">
        <f t="shared" si="63"/>
        <v>0</v>
      </c>
    </row>
    <row r="548" spans="2:14" s="46" customFormat="1" x14ac:dyDescent="0.25">
      <c r="B548" s="48" t="s">
        <v>143</v>
      </c>
      <c r="C548" s="8">
        <v>2021</v>
      </c>
      <c r="D548" s="37">
        <v>12</v>
      </c>
      <c r="E548" s="31">
        <f>Data!G548</f>
        <v>3797.5616999999997</v>
      </c>
      <c r="F548" s="51">
        <f t="shared" si="57"/>
        <v>2000</v>
      </c>
      <c r="G548" s="51">
        <f t="shared" si="58"/>
        <v>1797.5616999999997</v>
      </c>
      <c r="H548" s="31">
        <f>-Data!H548</f>
        <v>1952.5934999999999</v>
      </c>
      <c r="I548" s="36">
        <f>+SUM(F548*INDEX(Inputs!$D$24:$D$35,MATCH($D548,Inputs!$B$24:$B$35,0)),G548*INDEX(Inputs!$E$24:$E$35,MATCH($D548,Inputs!$B$24:$B$35,0)),H548*Inputs!$D$21)</f>
        <v>195.10147665819994</v>
      </c>
      <c r="J548" s="36">
        <f t="shared" si="59"/>
        <v>3221.7142166688009</v>
      </c>
      <c r="K548" s="36">
        <f t="shared" si="60"/>
        <v>3026.6127400106011</v>
      </c>
      <c r="L548" s="36">
        <f t="shared" si="61"/>
        <v>6248.3269566794006</v>
      </c>
      <c r="M548" s="36">
        <f t="shared" si="62"/>
        <v>6053.2254800212004</v>
      </c>
      <c r="N548" s="36">
        <f t="shared" si="63"/>
        <v>0</v>
      </c>
    </row>
    <row r="549" spans="2:14" s="46" customFormat="1" x14ac:dyDescent="0.25">
      <c r="B549" s="48" t="s">
        <v>144</v>
      </c>
      <c r="C549" s="8">
        <v>2021</v>
      </c>
      <c r="D549" s="37">
        <v>1</v>
      </c>
      <c r="E549" s="31">
        <f>Data!G549</f>
        <v>2835.8397</v>
      </c>
      <c r="F549" s="51">
        <f t="shared" si="57"/>
        <v>2000</v>
      </c>
      <c r="G549" s="51">
        <f t="shared" si="58"/>
        <v>835.83969999999999</v>
      </c>
      <c r="H549" s="31">
        <f>-Data!H549</f>
        <v>21.1967</v>
      </c>
      <c r="I549" s="36">
        <f>+SUM(F549*INDEX(Inputs!$D$24:$D$35,MATCH($D549,Inputs!$B$24:$B$35,0)),G549*INDEX(Inputs!$E$24:$E$35,MATCH($D549,Inputs!$B$24:$B$35,0)),H549*Inputs!$D$21)</f>
        <v>225.62332415419999</v>
      </c>
      <c r="J549" s="36">
        <f t="shared" si="59"/>
        <v>0</v>
      </c>
      <c r="K549" s="36">
        <f t="shared" si="60"/>
        <v>0</v>
      </c>
      <c r="L549" s="36">
        <f t="shared" si="61"/>
        <v>0</v>
      </c>
      <c r="M549" s="36">
        <f t="shared" si="62"/>
        <v>0</v>
      </c>
      <c r="N549" s="36">
        <f t="shared" si="63"/>
        <v>225.62332415419999</v>
      </c>
    </row>
    <row r="550" spans="2:14" s="46" customFormat="1" x14ac:dyDescent="0.25">
      <c r="B550" s="48" t="s">
        <v>144</v>
      </c>
      <c r="C550" s="8">
        <v>2021</v>
      </c>
      <c r="D550" s="37">
        <v>2</v>
      </c>
      <c r="E550" s="31">
        <f>Data!G550</f>
        <v>1328.0083</v>
      </c>
      <c r="F550" s="51">
        <f t="shared" si="57"/>
        <v>1328.0083</v>
      </c>
      <c r="G550" s="51">
        <f t="shared" si="58"/>
        <v>0</v>
      </c>
      <c r="H550" s="31">
        <f>-Data!H550</f>
        <v>441.9581</v>
      </c>
      <c r="I550" s="36">
        <f>+SUM(F550*INDEX(Inputs!$D$24:$D$35,MATCH($D550,Inputs!$B$24:$B$35,0)),G550*INDEX(Inputs!$E$24:$E$35,MATCH($D550,Inputs!$B$24:$B$35,0)),H550*Inputs!$D$21)</f>
        <v>109.10772659760001</v>
      </c>
      <c r="J550" s="36">
        <f t="shared" si="59"/>
        <v>0</v>
      </c>
      <c r="K550" s="36">
        <f t="shared" si="60"/>
        <v>0</v>
      </c>
      <c r="L550" s="36">
        <f t="shared" si="61"/>
        <v>0</v>
      </c>
      <c r="M550" s="36">
        <f t="shared" si="62"/>
        <v>0</v>
      </c>
      <c r="N550" s="36">
        <f t="shared" si="63"/>
        <v>109.10772659760001</v>
      </c>
    </row>
    <row r="551" spans="2:14" s="46" customFormat="1" x14ac:dyDescent="0.25">
      <c r="B551" s="48" t="s">
        <v>144</v>
      </c>
      <c r="C551" s="8">
        <v>2021</v>
      </c>
      <c r="D551" s="37">
        <v>3</v>
      </c>
      <c r="E551" s="31">
        <f>Data!G551</f>
        <v>912.24639999999977</v>
      </c>
      <c r="F551" s="51">
        <f t="shared" si="57"/>
        <v>912.24639999999977</v>
      </c>
      <c r="G551" s="51">
        <f t="shared" si="58"/>
        <v>0</v>
      </c>
      <c r="H551" s="31">
        <f>-Data!H551</f>
        <v>1325.0499</v>
      </c>
      <c r="I551" s="36">
        <f>+SUM(F551*INDEX(Inputs!$D$24:$D$35,MATCH($D551,Inputs!$B$24:$B$35,0)),G551*INDEX(Inputs!$E$24:$E$35,MATCH($D551,Inputs!$B$24:$B$35,0)),H551*Inputs!$D$21)</f>
        <v>36.327911709799977</v>
      </c>
      <c r="J551" s="36">
        <f t="shared" si="59"/>
        <v>0</v>
      </c>
      <c r="K551" s="36">
        <f t="shared" si="60"/>
        <v>0</v>
      </c>
      <c r="L551" s="36">
        <f t="shared" si="61"/>
        <v>0</v>
      </c>
      <c r="M551" s="36">
        <f t="shared" si="62"/>
        <v>0</v>
      </c>
      <c r="N551" s="36">
        <f t="shared" si="63"/>
        <v>36.327911709799977</v>
      </c>
    </row>
    <row r="552" spans="2:14" s="46" customFormat="1" x14ac:dyDescent="0.25">
      <c r="B552" s="48" t="s">
        <v>144</v>
      </c>
      <c r="C552" s="8">
        <v>2021</v>
      </c>
      <c r="D552" s="37">
        <v>4</v>
      </c>
      <c r="E552" s="31">
        <f>Data!G552</f>
        <v>679.34709999999995</v>
      </c>
      <c r="F552" s="51">
        <f t="shared" si="57"/>
        <v>679.34709999999995</v>
      </c>
      <c r="G552" s="51">
        <f t="shared" si="58"/>
        <v>0</v>
      </c>
      <c r="H552" s="31">
        <f>-Data!H552</f>
        <v>1369.3127999999999</v>
      </c>
      <c r="I552" s="36">
        <f>+SUM(F552*INDEX(Inputs!$D$24:$D$35,MATCH($D552,Inputs!$B$24:$B$35,0)),G552*INDEX(Inputs!$E$24:$E$35,MATCH($D552,Inputs!$B$24:$B$35,0)),H552*Inputs!$D$21)</f>
        <v>12.588985980199993</v>
      </c>
      <c r="J552" s="36">
        <f t="shared" si="59"/>
        <v>0</v>
      </c>
      <c r="K552" s="36">
        <f t="shared" si="60"/>
        <v>0</v>
      </c>
      <c r="L552" s="36">
        <f t="shared" si="61"/>
        <v>0</v>
      </c>
      <c r="M552" s="36">
        <f t="shared" si="62"/>
        <v>0</v>
      </c>
      <c r="N552" s="36">
        <f t="shared" si="63"/>
        <v>12.588985980199993</v>
      </c>
    </row>
    <row r="553" spans="2:14" s="46" customFormat="1" x14ac:dyDescent="0.25">
      <c r="B553" s="48" t="s">
        <v>144</v>
      </c>
      <c r="C553" s="8">
        <v>2021</v>
      </c>
      <c r="D553" s="37">
        <v>5</v>
      </c>
      <c r="E553" s="31">
        <f>Data!G553</f>
        <v>545.85400000000004</v>
      </c>
      <c r="F553" s="51">
        <f t="shared" si="57"/>
        <v>545.85400000000004</v>
      </c>
      <c r="G553" s="51">
        <f t="shared" si="58"/>
        <v>0</v>
      </c>
      <c r="H553" s="31">
        <f>-Data!H553</f>
        <v>1569.2878000000001</v>
      </c>
      <c r="I553" s="36">
        <f>+SUM(F553*INDEX(Inputs!$D$24:$D$35,MATCH($D553,Inputs!$B$24:$B$35,0)),G553*INDEX(Inputs!$E$24:$E$35,MATCH($D553,Inputs!$B$24:$B$35,0)),H553*Inputs!$D$21)</f>
        <v>-7.6194720499999988</v>
      </c>
      <c r="J553" s="36">
        <f t="shared" si="59"/>
        <v>0</v>
      </c>
      <c r="K553" s="36">
        <f t="shared" si="60"/>
        <v>7.6194720499999988</v>
      </c>
      <c r="L553" s="36">
        <f t="shared" si="61"/>
        <v>0</v>
      </c>
      <c r="M553" s="36">
        <f t="shared" si="62"/>
        <v>7.6194720499999988</v>
      </c>
      <c r="N553" s="36">
        <f t="shared" si="63"/>
        <v>0</v>
      </c>
    </row>
    <row r="554" spans="2:14" s="46" customFormat="1" x14ac:dyDescent="0.25">
      <c r="B554" s="48" t="s">
        <v>144</v>
      </c>
      <c r="C554" s="8">
        <v>2021</v>
      </c>
      <c r="D554" s="37">
        <v>6</v>
      </c>
      <c r="E554" s="31">
        <f>Data!G554</f>
        <v>586.99469999999997</v>
      </c>
      <c r="F554" s="51">
        <f t="shared" si="57"/>
        <v>586.99469999999997</v>
      </c>
      <c r="G554" s="51">
        <f t="shared" si="58"/>
        <v>0</v>
      </c>
      <c r="H554" s="31">
        <f>-Data!H554</f>
        <v>1642.7067</v>
      </c>
      <c r="I554" s="36">
        <f>+SUM(F554*INDEX(Inputs!$D$24:$D$35,MATCH($D554,Inputs!$B$24:$B$35,0)),G554*INDEX(Inputs!$E$24:$E$35,MATCH($D554,Inputs!$B$24:$B$35,0)),H554*Inputs!$D$21)</f>
        <v>-0.32954815200000809</v>
      </c>
      <c r="J554" s="36">
        <f t="shared" si="59"/>
        <v>7.6194720499999988</v>
      </c>
      <c r="K554" s="36">
        <f t="shared" si="60"/>
        <v>7.9490202020000069</v>
      </c>
      <c r="L554" s="36">
        <f t="shared" si="61"/>
        <v>7.6194720499999988</v>
      </c>
      <c r="M554" s="36">
        <f t="shared" si="62"/>
        <v>7.9490202020000069</v>
      </c>
      <c r="N554" s="36">
        <f t="shared" si="63"/>
        <v>0</v>
      </c>
    </row>
    <row r="555" spans="2:14" s="46" customFormat="1" x14ac:dyDescent="0.25">
      <c r="B555" s="48" t="s">
        <v>144</v>
      </c>
      <c r="C555" s="8">
        <v>2021</v>
      </c>
      <c r="D555" s="37">
        <v>7</v>
      </c>
      <c r="E555" s="31">
        <f>Data!G555</f>
        <v>667.58140000000026</v>
      </c>
      <c r="F555" s="51">
        <f t="shared" si="57"/>
        <v>667.58140000000026</v>
      </c>
      <c r="G555" s="51">
        <f t="shared" si="58"/>
        <v>0</v>
      </c>
      <c r="H555" s="31">
        <f>-Data!H555</f>
        <v>1294.8631</v>
      </c>
      <c r="I555" s="36">
        <f>+SUM(F555*INDEX(Inputs!$D$24:$D$35,MATCH($D555,Inputs!$B$24:$B$35,0)),G555*INDEX(Inputs!$E$24:$E$35,MATCH($D555,Inputs!$B$24:$B$35,0)),H555*Inputs!$D$21)</f>
        <v>21.304168539000024</v>
      </c>
      <c r="J555" s="36">
        <f t="shared" si="59"/>
        <v>7.9490202020000069</v>
      </c>
      <c r="K555" s="36">
        <f t="shared" si="60"/>
        <v>0</v>
      </c>
      <c r="L555" s="36">
        <f t="shared" si="61"/>
        <v>7.9490202020000069</v>
      </c>
      <c r="M555" s="36">
        <f t="shared" si="62"/>
        <v>0</v>
      </c>
      <c r="N555" s="36">
        <f t="shared" si="63"/>
        <v>13.355148337000017</v>
      </c>
    </row>
    <row r="556" spans="2:14" s="46" customFormat="1" x14ac:dyDescent="0.25">
      <c r="B556" s="48" t="s">
        <v>144</v>
      </c>
      <c r="C556" s="8">
        <v>2021</v>
      </c>
      <c r="D556" s="37">
        <v>8</v>
      </c>
      <c r="E556" s="31">
        <f>Data!G556</f>
        <v>771.69449999999995</v>
      </c>
      <c r="F556" s="51">
        <f t="shared" si="57"/>
        <v>771.69449999999995</v>
      </c>
      <c r="G556" s="51">
        <f t="shared" si="58"/>
        <v>0</v>
      </c>
      <c r="H556" s="31">
        <f>-Data!H556</f>
        <v>1200.7440999999999</v>
      </c>
      <c r="I556" s="36">
        <f>+SUM(F556*INDEX(Inputs!$D$24:$D$35,MATCH($D556,Inputs!$B$24:$B$35,0)),G556*INDEX(Inputs!$E$24:$E$35,MATCH($D556,Inputs!$B$24:$B$35,0)),H556*Inputs!$D$21)</f>
        <v>35.820711703999997</v>
      </c>
      <c r="J556" s="36">
        <f t="shared" si="59"/>
        <v>0</v>
      </c>
      <c r="K556" s="36">
        <f t="shared" si="60"/>
        <v>0</v>
      </c>
      <c r="L556" s="36">
        <f t="shared" si="61"/>
        <v>0</v>
      </c>
      <c r="M556" s="36">
        <f t="shared" si="62"/>
        <v>0</v>
      </c>
      <c r="N556" s="36">
        <f t="shared" si="63"/>
        <v>35.820711703999997</v>
      </c>
    </row>
    <row r="557" spans="2:14" s="46" customFormat="1" x14ac:dyDescent="0.25">
      <c r="B557" s="48" t="s">
        <v>144</v>
      </c>
      <c r="C557" s="8">
        <v>2021</v>
      </c>
      <c r="D557" s="37">
        <v>9</v>
      </c>
      <c r="E557" s="31">
        <f>Data!G557</f>
        <v>681.19299999999976</v>
      </c>
      <c r="F557" s="51">
        <f t="shared" si="57"/>
        <v>681.19299999999976</v>
      </c>
      <c r="G557" s="51">
        <f t="shared" si="58"/>
        <v>0</v>
      </c>
      <c r="H557" s="31">
        <f>-Data!H557</f>
        <v>1315.2873</v>
      </c>
      <c r="I557" s="36">
        <f>+SUM(F557*INDEX(Inputs!$D$24:$D$35,MATCH($D557,Inputs!$B$24:$B$35,0)),G557*INDEX(Inputs!$E$24:$E$35,MATCH($D557,Inputs!$B$24:$B$35,0)),H557*Inputs!$D$21)</f>
        <v>14.806574392999984</v>
      </c>
      <c r="J557" s="36">
        <f t="shared" si="59"/>
        <v>0</v>
      </c>
      <c r="K557" s="36">
        <f t="shared" si="60"/>
        <v>0</v>
      </c>
      <c r="L557" s="36">
        <f t="shared" si="61"/>
        <v>0</v>
      </c>
      <c r="M557" s="36">
        <f t="shared" si="62"/>
        <v>0</v>
      </c>
      <c r="N557" s="36">
        <f t="shared" si="63"/>
        <v>14.806574392999984</v>
      </c>
    </row>
    <row r="558" spans="2:14" s="46" customFormat="1" x14ac:dyDescent="0.25">
      <c r="B558" s="48" t="s">
        <v>144</v>
      </c>
      <c r="C558" s="8">
        <v>2021</v>
      </c>
      <c r="D558" s="37">
        <v>10</v>
      </c>
      <c r="E558" s="31">
        <f>Data!G558</f>
        <v>1005.0518000000001</v>
      </c>
      <c r="F558" s="51">
        <f t="shared" si="57"/>
        <v>1005.0518000000001</v>
      </c>
      <c r="G558" s="51">
        <f t="shared" si="58"/>
        <v>0</v>
      </c>
      <c r="H558" s="31">
        <f>-Data!H558</f>
        <v>799.12109999999996</v>
      </c>
      <c r="I558" s="36">
        <f>+SUM(F558*INDEX(Inputs!$D$24:$D$35,MATCH($D558,Inputs!$B$24:$B$35,0)),G558*INDEX(Inputs!$E$24:$E$35,MATCH($D558,Inputs!$B$24:$B$35,0)),H558*Inputs!$D$21)</f>
        <v>65.00584884460001</v>
      </c>
      <c r="J558" s="36">
        <f t="shared" si="59"/>
        <v>0</v>
      </c>
      <c r="K558" s="36">
        <f t="shared" si="60"/>
        <v>0</v>
      </c>
      <c r="L558" s="36">
        <f t="shared" si="61"/>
        <v>0</v>
      </c>
      <c r="M558" s="36">
        <f t="shared" si="62"/>
        <v>0</v>
      </c>
      <c r="N558" s="36">
        <f t="shared" si="63"/>
        <v>65.00584884460001</v>
      </c>
    </row>
    <row r="559" spans="2:14" s="46" customFormat="1" x14ac:dyDescent="0.25">
      <c r="B559" s="48" t="s">
        <v>144</v>
      </c>
      <c r="C559" s="8">
        <v>2021</v>
      </c>
      <c r="D559" s="37">
        <v>11</v>
      </c>
      <c r="E559" s="31">
        <f>Data!G559</f>
        <v>1355.453</v>
      </c>
      <c r="F559" s="51">
        <f t="shared" si="57"/>
        <v>1355.453</v>
      </c>
      <c r="G559" s="51">
        <f t="shared" si="58"/>
        <v>0</v>
      </c>
      <c r="H559" s="31">
        <f>-Data!H559</f>
        <v>470.44639999999998</v>
      </c>
      <c r="I559" s="36">
        <f>+SUM(F559*INDEX(Inputs!$D$24:$D$35,MATCH($D559,Inputs!$B$24:$B$35,0)),G559*INDEX(Inputs!$E$24:$E$35,MATCH($D559,Inputs!$B$24:$B$35,0)),H559*Inputs!$D$21)</f>
        <v>110.63074974200001</v>
      </c>
      <c r="J559" s="36">
        <f t="shared" si="59"/>
        <v>0</v>
      </c>
      <c r="K559" s="36">
        <f t="shared" si="60"/>
        <v>0</v>
      </c>
      <c r="L559" s="36">
        <f t="shared" si="61"/>
        <v>0</v>
      </c>
      <c r="M559" s="36">
        <f t="shared" si="62"/>
        <v>0</v>
      </c>
      <c r="N559" s="36">
        <f t="shared" si="63"/>
        <v>110.63074974200001</v>
      </c>
    </row>
    <row r="560" spans="2:14" s="46" customFormat="1" x14ac:dyDescent="0.25">
      <c r="B560" s="48" t="s">
        <v>144</v>
      </c>
      <c r="C560" s="8">
        <v>2021</v>
      </c>
      <c r="D560" s="37">
        <v>12</v>
      </c>
      <c r="E560" s="31">
        <f>Data!G560</f>
        <v>1977.7658999999999</v>
      </c>
      <c r="F560" s="51">
        <f t="shared" si="57"/>
        <v>1977.7658999999999</v>
      </c>
      <c r="G560" s="51">
        <f t="shared" si="58"/>
        <v>0</v>
      </c>
      <c r="H560" s="31">
        <f>-Data!H560</f>
        <v>163.94290000000001</v>
      </c>
      <c r="I560" s="36">
        <f>+SUM(F560*INDEX(Inputs!$D$24:$D$35,MATCH($D560,Inputs!$B$24:$B$35,0)),G560*INDEX(Inputs!$E$24:$E$35,MATCH($D560,Inputs!$B$24:$B$35,0)),H560*Inputs!$D$21)</f>
        <v>181.17881584880001</v>
      </c>
      <c r="J560" s="36">
        <f t="shared" si="59"/>
        <v>0</v>
      </c>
      <c r="K560" s="36">
        <f t="shared" si="60"/>
        <v>0</v>
      </c>
      <c r="L560" s="36">
        <f t="shared" si="61"/>
        <v>0</v>
      </c>
      <c r="M560" s="36">
        <f t="shared" si="62"/>
        <v>0</v>
      </c>
      <c r="N560" s="36">
        <f t="shared" si="63"/>
        <v>181.17881584880001</v>
      </c>
    </row>
    <row r="561" spans="2:14" s="46" customFormat="1" x14ac:dyDescent="0.25">
      <c r="B561" s="48" t="s">
        <v>145</v>
      </c>
      <c r="C561" s="8">
        <v>2021</v>
      </c>
      <c r="D561" s="37">
        <v>1</v>
      </c>
      <c r="E561" s="31">
        <f>Data!G561</f>
        <v>7558.616</v>
      </c>
      <c r="F561" s="51">
        <f t="shared" si="57"/>
        <v>2000</v>
      </c>
      <c r="G561" s="51">
        <f t="shared" si="58"/>
        <v>5558.616</v>
      </c>
      <c r="H561" s="31">
        <f>-Data!H561</f>
        <v>0</v>
      </c>
      <c r="I561" s="36">
        <f>+SUM(F561*INDEX(Inputs!$D$24:$D$35,MATCH($D561,Inputs!$B$24:$B$35,0)),G561*INDEX(Inputs!$E$24:$E$35,MATCH($D561,Inputs!$B$24:$B$35,0)),H561*Inputs!$D$21)</f>
        <v>435.15259273599997</v>
      </c>
      <c r="J561" s="36">
        <f t="shared" si="59"/>
        <v>0</v>
      </c>
      <c r="K561" s="36">
        <f t="shared" si="60"/>
        <v>0</v>
      </c>
      <c r="L561" s="36">
        <f t="shared" si="61"/>
        <v>0</v>
      </c>
      <c r="M561" s="36">
        <f t="shared" si="62"/>
        <v>0</v>
      </c>
      <c r="N561" s="36">
        <f t="shared" si="63"/>
        <v>435.15259273599997</v>
      </c>
    </row>
    <row r="562" spans="2:14" s="46" customFormat="1" x14ac:dyDescent="0.25">
      <c r="B562" s="48" t="s">
        <v>145</v>
      </c>
      <c r="C562" s="8">
        <v>2021</v>
      </c>
      <c r="D562" s="37">
        <v>2</v>
      </c>
      <c r="E562" s="31">
        <f>Data!G562</f>
        <v>7252.0039999999999</v>
      </c>
      <c r="F562" s="51">
        <f t="shared" si="57"/>
        <v>2000</v>
      </c>
      <c r="G562" s="51">
        <f t="shared" si="58"/>
        <v>5252.0039999999999</v>
      </c>
      <c r="H562" s="31">
        <f>-Data!H562</f>
        <v>0</v>
      </c>
      <c r="I562" s="36">
        <f>+SUM(F562*INDEX(Inputs!$D$24:$D$35,MATCH($D562,Inputs!$B$24:$B$35,0)),G562*INDEX(Inputs!$E$24:$E$35,MATCH($D562,Inputs!$B$24:$B$35,0)),H562*Inputs!$D$21)</f>
        <v>421.60156878399999</v>
      </c>
      <c r="J562" s="36">
        <f t="shared" si="59"/>
        <v>0</v>
      </c>
      <c r="K562" s="36">
        <f t="shared" si="60"/>
        <v>0</v>
      </c>
      <c r="L562" s="36">
        <f t="shared" si="61"/>
        <v>0</v>
      </c>
      <c r="M562" s="36">
        <f t="shared" si="62"/>
        <v>0</v>
      </c>
      <c r="N562" s="36">
        <f t="shared" si="63"/>
        <v>421.60156878399999</v>
      </c>
    </row>
    <row r="563" spans="2:14" s="46" customFormat="1" x14ac:dyDescent="0.25">
      <c r="B563" s="48" t="s">
        <v>145</v>
      </c>
      <c r="C563" s="8">
        <v>2021</v>
      </c>
      <c r="D563" s="37">
        <v>3</v>
      </c>
      <c r="E563" s="31">
        <f>Data!G563</f>
        <v>7794.5</v>
      </c>
      <c r="F563" s="51">
        <f t="shared" si="57"/>
        <v>2000</v>
      </c>
      <c r="G563" s="51">
        <f t="shared" si="58"/>
        <v>5794.5</v>
      </c>
      <c r="H563" s="31">
        <f>-Data!H563</f>
        <v>0</v>
      </c>
      <c r="I563" s="36">
        <f>+SUM(F563*INDEX(Inputs!$D$24:$D$35,MATCH($D563,Inputs!$B$24:$B$35,0)),G563*INDEX(Inputs!$E$24:$E$35,MATCH($D563,Inputs!$B$24:$B$35,0)),H563*Inputs!$D$21)</f>
        <v>445.57772199999999</v>
      </c>
      <c r="J563" s="36">
        <f t="shared" si="59"/>
        <v>0</v>
      </c>
      <c r="K563" s="36">
        <f t="shared" si="60"/>
        <v>0</v>
      </c>
      <c r="L563" s="36">
        <f t="shared" si="61"/>
        <v>0</v>
      </c>
      <c r="M563" s="36">
        <f t="shared" si="62"/>
        <v>0</v>
      </c>
      <c r="N563" s="36">
        <f t="shared" si="63"/>
        <v>445.57772199999999</v>
      </c>
    </row>
    <row r="564" spans="2:14" s="46" customFormat="1" x14ac:dyDescent="0.25">
      <c r="B564" s="48" t="s">
        <v>145</v>
      </c>
      <c r="C564" s="8">
        <v>2021</v>
      </c>
      <c r="D564" s="37">
        <v>4</v>
      </c>
      <c r="E564" s="31">
        <f>Data!G564</f>
        <v>6887.2160000000003</v>
      </c>
      <c r="F564" s="51">
        <f t="shared" si="57"/>
        <v>2000</v>
      </c>
      <c r="G564" s="51">
        <f t="shared" si="58"/>
        <v>4887.2160000000003</v>
      </c>
      <c r="H564" s="31">
        <f>-Data!H564</f>
        <v>0</v>
      </c>
      <c r="I564" s="36">
        <f>+SUM(F564*INDEX(Inputs!$D$24:$D$35,MATCH($D564,Inputs!$B$24:$B$35,0)),G564*INDEX(Inputs!$E$24:$E$35,MATCH($D564,Inputs!$B$24:$B$35,0)),H564*Inputs!$D$21)</f>
        <v>405.47939833600003</v>
      </c>
      <c r="J564" s="36">
        <f t="shared" si="59"/>
        <v>0</v>
      </c>
      <c r="K564" s="36">
        <f t="shared" si="60"/>
        <v>0</v>
      </c>
      <c r="L564" s="36">
        <f t="shared" si="61"/>
        <v>0</v>
      </c>
      <c r="M564" s="36">
        <f t="shared" si="62"/>
        <v>0</v>
      </c>
      <c r="N564" s="36">
        <f t="shared" si="63"/>
        <v>405.47939833600003</v>
      </c>
    </row>
    <row r="565" spans="2:14" s="46" customFormat="1" x14ac:dyDescent="0.25">
      <c r="B565" s="48" t="s">
        <v>145</v>
      </c>
      <c r="C565" s="8">
        <v>2021</v>
      </c>
      <c r="D565" s="37">
        <v>5</v>
      </c>
      <c r="E565" s="31">
        <f>Data!G565</f>
        <v>6989.0039999999999</v>
      </c>
      <c r="F565" s="51">
        <f t="shared" si="57"/>
        <v>2000</v>
      </c>
      <c r="G565" s="51">
        <f t="shared" si="58"/>
        <v>4989.0039999999999</v>
      </c>
      <c r="H565" s="31">
        <f>-Data!H565</f>
        <v>0</v>
      </c>
      <c r="I565" s="36">
        <f>+SUM(F565*INDEX(Inputs!$D$24:$D$35,MATCH($D565,Inputs!$B$24:$B$35,0)),G565*INDEX(Inputs!$E$24:$E$35,MATCH($D565,Inputs!$B$24:$B$35,0)),H565*Inputs!$D$21)</f>
        <v>409.97802078400002</v>
      </c>
      <c r="J565" s="36">
        <f t="shared" si="59"/>
        <v>0</v>
      </c>
      <c r="K565" s="36">
        <f t="shared" si="60"/>
        <v>0</v>
      </c>
      <c r="L565" s="36">
        <f t="shared" si="61"/>
        <v>0</v>
      </c>
      <c r="M565" s="36">
        <f t="shared" si="62"/>
        <v>0</v>
      </c>
      <c r="N565" s="36">
        <f t="shared" si="63"/>
        <v>409.97802078400002</v>
      </c>
    </row>
    <row r="566" spans="2:14" s="46" customFormat="1" x14ac:dyDescent="0.25">
      <c r="B566" s="48" t="s">
        <v>145</v>
      </c>
      <c r="C566" s="8">
        <v>2021</v>
      </c>
      <c r="D566" s="37">
        <v>6</v>
      </c>
      <c r="E566" s="31">
        <f>Data!G566</f>
        <v>9057.348</v>
      </c>
      <c r="F566" s="51">
        <f t="shared" si="57"/>
        <v>2000</v>
      </c>
      <c r="G566" s="51">
        <f t="shared" si="58"/>
        <v>7057.348</v>
      </c>
      <c r="H566" s="31">
        <f>-Data!H566</f>
        <v>0</v>
      </c>
      <c r="I566" s="36">
        <f>+SUM(F566*INDEX(Inputs!$D$24:$D$35,MATCH($D566,Inputs!$B$24:$B$35,0)),G566*INDEX(Inputs!$E$24:$E$35,MATCH($D566,Inputs!$B$24:$B$35,0)),H566*Inputs!$D$21)</f>
        <v>554.30576516799999</v>
      </c>
      <c r="J566" s="36">
        <f t="shared" si="59"/>
        <v>0</v>
      </c>
      <c r="K566" s="36">
        <f t="shared" si="60"/>
        <v>0</v>
      </c>
      <c r="L566" s="36">
        <f t="shared" si="61"/>
        <v>0</v>
      </c>
      <c r="M566" s="36">
        <f t="shared" si="62"/>
        <v>0</v>
      </c>
      <c r="N566" s="36">
        <f t="shared" si="63"/>
        <v>554.30576516799999</v>
      </c>
    </row>
    <row r="567" spans="2:14" s="46" customFormat="1" x14ac:dyDescent="0.25">
      <c r="B567" s="48" t="s">
        <v>145</v>
      </c>
      <c r="C567" s="8">
        <v>2021</v>
      </c>
      <c r="D567" s="37">
        <v>7</v>
      </c>
      <c r="E567" s="31">
        <f>Data!G567</f>
        <v>10814.048000000001</v>
      </c>
      <c r="F567" s="51">
        <f t="shared" si="57"/>
        <v>2000</v>
      </c>
      <c r="G567" s="51">
        <f t="shared" si="58"/>
        <v>8814.0480000000007</v>
      </c>
      <c r="H567" s="31">
        <f>-Data!H567</f>
        <v>0</v>
      </c>
      <c r="I567" s="36">
        <f>+SUM(F567*INDEX(Inputs!$D$24:$D$35,MATCH($D567,Inputs!$B$24:$B$35,0)),G567*INDEX(Inputs!$E$24:$E$35,MATCH($D567,Inputs!$B$24:$B$35,0)),H567*Inputs!$D$21)</f>
        <v>639.88516236800001</v>
      </c>
      <c r="J567" s="36">
        <f t="shared" si="59"/>
        <v>0</v>
      </c>
      <c r="K567" s="36">
        <f t="shared" si="60"/>
        <v>0</v>
      </c>
      <c r="L567" s="36">
        <f t="shared" si="61"/>
        <v>0</v>
      </c>
      <c r="M567" s="36">
        <f t="shared" si="62"/>
        <v>0</v>
      </c>
      <c r="N567" s="36">
        <f t="shared" si="63"/>
        <v>639.88516236800001</v>
      </c>
    </row>
    <row r="568" spans="2:14" s="46" customFormat="1" x14ac:dyDescent="0.25">
      <c r="B568" s="48" t="s">
        <v>145</v>
      </c>
      <c r="C568" s="8">
        <v>2021</v>
      </c>
      <c r="D568" s="37">
        <v>8</v>
      </c>
      <c r="E568" s="31">
        <f>Data!G568</f>
        <v>8381.1919999999991</v>
      </c>
      <c r="F568" s="51">
        <f t="shared" si="57"/>
        <v>2000</v>
      </c>
      <c r="G568" s="51">
        <f t="shared" si="58"/>
        <v>6381.1919999999991</v>
      </c>
      <c r="H568" s="31">
        <f>-Data!H568</f>
        <v>0</v>
      </c>
      <c r="I568" s="36">
        <f>+SUM(F568*INDEX(Inputs!$D$24:$D$35,MATCH($D568,Inputs!$B$24:$B$35,0)),G568*INDEX(Inputs!$E$24:$E$35,MATCH($D568,Inputs!$B$24:$B$35,0)),H568*Inputs!$D$21)</f>
        <v>521.36614947199996</v>
      </c>
      <c r="J568" s="36">
        <f t="shared" si="59"/>
        <v>0</v>
      </c>
      <c r="K568" s="36">
        <f t="shared" si="60"/>
        <v>0</v>
      </c>
      <c r="L568" s="36">
        <f t="shared" si="61"/>
        <v>0</v>
      </c>
      <c r="M568" s="36">
        <f t="shared" si="62"/>
        <v>0</v>
      </c>
      <c r="N568" s="36">
        <f t="shared" si="63"/>
        <v>521.36614947199996</v>
      </c>
    </row>
    <row r="569" spans="2:14" s="46" customFormat="1" x14ac:dyDescent="0.25">
      <c r="B569" s="48" t="s">
        <v>145</v>
      </c>
      <c r="C569" s="8">
        <v>2021</v>
      </c>
      <c r="D569" s="37">
        <v>9</v>
      </c>
      <c r="E569" s="31">
        <f>Data!G569</f>
        <v>6748.3879999999999</v>
      </c>
      <c r="F569" s="51">
        <f t="shared" si="57"/>
        <v>2000</v>
      </c>
      <c r="G569" s="51">
        <f t="shared" si="58"/>
        <v>4748.3879999999999</v>
      </c>
      <c r="H569" s="31">
        <f>-Data!H569</f>
        <v>0</v>
      </c>
      <c r="I569" s="36">
        <f>+SUM(F569*INDEX(Inputs!$D$24:$D$35,MATCH($D569,Inputs!$B$24:$B$35,0)),G569*INDEX(Inputs!$E$24:$E$35,MATCH($D569,Inputs!$B$24:$B$35,0)),H569*Inputs!$D$21)</f>
        <v>399.34375604799999</v>
      </c>
      <c r="J569" s="36">
        <f t="shared" si="59"/>
        <v>0</v>
      </c>
      <c r="K569" s="36">
        <f t="shared" si="60"/>
        <v>0</v>
      </c>
      <c r="L569" s="36">
        <f t="shared" si="61"/>
        <v>0</v>
      </c>
      <c r="M569" s="36">
        <f t="shared" si="62"/>
        <v>0</v>
      </c>
      <c r="N569" s="36">
        <f t="shared" si="63"/>
        <v>399.34375604799999</v>
      </c>
    </row>
    <row r="570" spans="2:14" s="46" customFormat="1" x14ac:dyDescent="0.25">
      <c r="B570" s="48" t="s">
        <v>145</v>
      </c>
      <c r="C570" s="8">
        <v>2021</v>
      </c>
      <c r="D570" s="37">
        <v>10</v>
      </c>
      <c r="E570" s="31">
        <f>Data!G570</f>
        <v>6801.7920000000004</v>
      </c>
      <c r="F570" s="51">
        <f t="shared" si="57"/>
        <v>2000</v>
      </c>
      <c r="G570" s="51">
        <f t="shared" si="58"/>
        <v>4801.7920000000004</v>
      </c>
      <c r="H570" s="31">
        <f>-Data!H570</f>
        <v>0</v>
      </c>
      <c r="I570" s="36">
        <f>+SUM(F570*INDEX(Inputs!$D$24:$D$35,MATCH($D570,Inputs!$B$24:$B$35,0)),G570*INDEX(Inputs!$E$24:$E$35,MATCH($D570,Inputs!$B$24:$B$35,0)),H570*Inputs!$D$21)</f>
        <v>401.703999232</v>
      </c>
      <c r="J570" s="36">
        <f t="shared" si="59"/>
        <v>0</v>
      </c>
      <c r="K570" s="36">
        <f t="shared" si="60"/>
        <v>0</v>
      </c>
      <c r="L570" s="36">
        <f t="shared" si="61"/>
        <v>0</v>
      </c>
      <c r="M570" s="36">
        <f t="shared" si="62"/>
        <v>0</v>
      </c>
      <c r="N570" s="36">
        <f t="shared" si="63"/>
        <v>401.703999232</v>
      </c>
    </row>
    <row r="571" spans="2:14" s="46" customFormat="1" x14ac:dyDescent="0.25">
      <c r="B571" s="48" t="s">
        <v>145</v>
      </c>
      <c r="C571" s="8">
        <v>2021</v>
      </c>
      <c r="D571" s="37">
        <v>11</v>
      </c>
      <c r="E571" s="31">
        <f>Data!G571</f>
        <v>6828.2961999999998</v>
      </c>
      <c r="F571" s="51">
        <f t="shared" si="57"/>
        <v>2000</v>
      </c>
      <c r="G571" s="51">
        <f t="shared" si="58"/>
        <v>4828.2961999999998</v>
      </c>
      <c r="H571" s="31">
        <f>-Data!H571</f>
        <v>0</v>
      </c>
      <c r="I571" s="36">
        <f>+SUM(F571*INDEX(Inputs!$D$24:$D$35,MATCH($D571,Inputs!$B$24:$B$35,0)),G571*INDEX(Inputs!$E$24:$E$35,MATCH($D571,Inputs!$B$24:$B$35,0)),H571*Inputs!$D$21)</f>
        <v>402.87537885519998</v>
      </c>
      <c r="J571" s="36">
        <f t="shared" si="59"/>
        <v>0</v>
      </c>
      <c r="K571" s="36">
        <f t="shared" si="60"/>
        <v>0</v>
      </c>
      <c r="L571" s="36">
        <f t="shared" si="61"/>
        <v>0</v>
      </c>
      <c r="M571" s="36">
        <f t="shared" si="62"/>
        <v>0</v>
      </c>
      <c r="N571" s="36">
        <f t="shared" si="63"/>
        <v>402.87537885519998</v>
      </c>
    </row>
    <row r="572" spans="2:14" s="46" customFormat="1" x14ac:dyDescent="0.25">
      <c r="B572" s="48" t="s">
        <v>145</v>
      </c>
      <c r="C572" s="8">
        <v>2021</v>
      </c>
      <c r="D572" s="37">
        <v>12</v>
      </c>
      <c r="E572" s="31">
        <f>Data!G572</f>
        <v>7504.4639999999999</v>
      </c>
      <c r="F572" s="51">
        <f t="shared" si="57"/>
        <v>2000</v>
      </c>
      <c r="G572" s="51">
        <f t="shared" si="58"/>
        <v>5504.4639999999999</v>
      </c>
      <c r="H572" s="31">
        <f>-Data!H572</f>
        <v>0</v>
      </c>
      <c r="I572" s="36">
        <f>+SUM(F572*INDEX(Inputs!$D$24:$D$35,MATCH($D572,Inputs!$B$24:$B$35,0)),G572*INDEX(Inputs!$E$24:$E$35,MATCH($D572,Inputs!$B$24:$B$35,0)),H572*Inputs!$D$21)</f>
        <v>432.75929094399999</v>
      </c>
      <c r="J572" s="36">
        <f t="shared" si="59"/>
        <v>0</v>
      </c>
      <c r="K572" s="36">
        <f t="shared" si="60"/>
        <v>0</v>
      </c>
      <c r="L572" s="36">
        <f t="shared" si="61"/>
        <v>0</v>
      </c>
      <c r="M572" s="36">
        <f t="shared" si="62"/>
        <v>0</v>
      </c>
      <c r="N572" s="36">
        <f t="shared" si="63"/>
        <v>432.75929094399999</v>
      </c>
    </row>
    <row r="573" spans="2:14" s="46" customFormat="1" x14ac:dyDescent="0.25">
      <c r="B573" s="48" t="s">
        <v>146</v>
      </c>
      <c r="C573" s="8">
        <v>2021</v>
      </c>
      <c r="D573" s="37">
        <v>1</v>
      </c>
      <c r="E573" s="31">
        <f>Data!G573</f>
        <v>15247.552</v>
      </c>
      <c r="F573" s="51">
        <f t="shared" si="57"/>
        <v>2000</v>
      </c>
      <c r="G573" s="51">
        <f t="shared" si="58"/>
        <v>13247.552</v>
      </c>
      <c r="H573" s="31">
        <f>-Data!H573</f>
        <v>0.192</v>
      </c>
      <c r="I573" s="36">
        <f>+SUM(F573*INDEX(Inputs!$D$24:$D$35,MATCH($D573,Inputs!$B$24:$B$35,0)),G573*INDEX(Inputs!$E$24:$E$35,MATCH($D573,Inputs!$B$24:$B$35,0)),H573*Inputs!$D$21)</f>
        <v>774.96554867199995</v>
      </c>
      <c r="J573" s="36">
        <f t="shared" si="59"/>
        <v>0</v>
      </c>
      <c r="K573" s="36">
        <f t="shared" si="60"/>
        <v>0</v>
      </c>
      <c r="L573" s="36">
        <f t="shared" si="61"/>
        <v>0</v>
      </c>
      <c r="M573" s="36">
        <f t="shared" si="62"/>
        <v>0</v>
      </c>
      <c r="N573" s="36">
        <f t="shared" si="63"/>
        <v>774.96554867199995</v>
      </c>
    </row>
    <row r="574" spans="2:14" s="46" customFormat="1" x14ac:dyDescent="0.25">
      <c r="B574" s="48" t="s">
        <v>146</v>
      </c>
      <c r="C574" s="8">
        <v>2021</v>
      </c>
      <c r="D574" s="37">
        <v>2</v>
      </c>
      <c r="E574" s="31">
        <f>Data!G574</f>
        <v>13487.424000000001</v>
      </c>
      <c r="F574" s="51">
        <f t="shared" si="57"/>
        <v>2000</v>
      </c>
      <c r="G574" s="51">
        <f t="shared" si="58"/>
        <v>11487.424000000001</v>
      </c>
      <c r="H574" s="31">
        <f>-Data!H574</f>
        <v>0</v>
      </c>
      <c r="I574" s="36">
        <f>+SUM(F574*INDEX(Inputs!$D$24:$D$35,MATCH($D574,Inputs!$B$24:$B$35,0)),G574*INDEX(Inputs!$E$24:$E$35,MATCH($D574,Inputs!$B$24:$B$35,0)),H574*Inputs!$D$21)</f>
        <v>697.18219110400003</v>
      </c>
      <c r="J574" s="36">
        <f t="shared" si="59"/>
        <v>0</v>
      </c>
      <c r="K574" s="36">
        <f t="shared" si="60"/>
        <v>0</v>
      </c>
      <c r="L574" s="36">
        <f t="shared" si="61"/>
        <v>0</v>
      </c>
      <c r="M574" s="36">
        <f t="shared" si="62"/>
        <v>0</v>
      </c>
      <c r="N574" s="36">
        <f t="shared" si="63"/>
        <v>697.18219110400003</v>
      </c>
    </row>
    <row r="575" spans="2:14" s="46" customFormat="1" x14ac:dyDescent="0.25">
      <c r="B575" s="48" t="s">
        <v>146</v>
      </c>
      <c r="C575" s="8">
        <v>2021</v>
      </c>
      <c r="D575" s="37">
        <v>3</v>
      </c>
      <c r="E575" s="31">
        <f>Data!G575</f>
        <v>14232.119999999999</v>
      </c>
      <c r="F575" s="51">
        <f t="shared" si="57"/>
        <v>2000</v>
      </c>
      <c r="G575" s="51">
        <f t="shared" si="58"/>
        <v>12232.119999999999</v>
      </c>
      <c r="H575" s="31">
        <f>-Data!H575</f>
        <v>0</v>
      </c>
      <c r="I575" s="36">
        <f>+SUM(F575*INDEX(Inputs!$D$24:$D$35,MATCH($D575,Inputs!$B$24:$B$35,0)),G575*INDEX(Inputs!$E$24:$E$35,MATCH($D575,Inputs!$B$24:$B$35,0)),H575*Inputs!$D$21)</f>
        <v>730.09477551999998</v>
      </c>
      <c r="J575" s="36">
        <f t="shared" si="59"/>
        <v>0</v>
      </c>
      <c r="K575" s="36">
        <f t="shared" si="60"/>
        <v>0</v>
      </c>
      <c r="L575" s="36">
        <f t="shared" si="61"/>
        <v>0</v>
      </c>
      <c r="M575" s="36">
        <f t="shared" si="62"/>
        <v>0</v>
      </c>
      <c r="N575" s="36">
        <f t="shared" si="63"/>
        <v>730.09477551999998</v>
      </c>
    </row>
    <row r="576" spans="2:14" s="46" customFormat="1" x14ac:dyDescent="0.25">
      <c r="B576" s="48" t="s">
        <v>146</v>
      </c>
      <c r="C576" s="8">
        <v>2021</v>
      </c>
      <c r="D576" s="37">
        <v>4</v>
      </c>
      <c r="E576" s="31">
        <f>Data!G576</f>
        <v>12856.1435</v>
      </c>
      <c r="F576" s="51">
        <f t="shared" si="57"/>
        <v>2000</v>
      </c>
      <c r="G576" s="51">
        <f t="shared" si="58"/>
        <v>10856.1435</v>
      </c>
      <c r="H576" s="31">
        <f>-Data!H576</f>
        <v>1.3440000000000001</v>
      </c>
      <c r="I576" s="36">
        <f>+SUM(F576*INDEX(Inputs!$D$24:$D$35,MATCH($D576,Inputs!$B$24:$B$35,0)),G576*INDEX(Inputs!$E$24:$E$35,MATCH($D576,Inputs!$B$24:$B$35,0)),H576*Inputs!$D$21)</f>
        <v>669.23130148600001</v>
      </c>
      <c r="J576" s="36">
        <f t="shared" si="59"/>
        <v>0</v>
      </c>
      <c r="K576" s="36">
        <f t="shared" si="60"/>
        <v>0</v>
      </c>
      <c r="L576" s="36">
        <f t="shared" si="61"/>
        <v>0</v>
      </c>
      <c r="M576" s="36">
        <f t="shared" si="62"/>
        <v>0</v>
      </c>
      <c r="N576" s="36">
        <f t="shared" si="63"/>
        <v>669.23130148600001</v>
      </c>
    </row>
    <row r="577" spans="2:14" s="46" customFormat="1" x14ac:dyDescent="0.25">
      <c r="B577" s="48" t="s">
        <v>146</v>
      </c>
      <c r="C577" s="8">
        <v>2021</v>
      </c>
      <c r="D577" s="37">
        <v>5</v>
      </c>
      <c r="E577" s="31">
        <f>Data!G577</f>
        <v>12350.696</v>
      </c>
      <c r="F577" s="51">
        <f t="shared" si="57"/>
        <v>2000</v>
      </c>
      <c r="G577" s="51">
        <f t="shared" si="58"/>
        <v>10350.696</v>
      </c>
      <c r="H577" s="31">
        <f>-Data!H577</f>
        <v>0</v>
      </c>
      <c r="I577" s="36">
        <f>+SUM(F577*INDEX(Inputs!$D$24:$D$35,MATCH($D577,Inputs!$B$24:$B$35,0)),G577*INDEX(Inputs!$E$24:$E$35,MATCH($D577,Inputs!$B$24:$B$35,0)),H577*Inputs!$D$21)</f>
        <v>646.94336041600002</v>
      </c>
      <c r="J577" s="36">
        <f t="shared" si="59"/>
        <v>0</v>
      </c>
      <c r="K577" s="36">
        <f t="shared" si="60"/>
        <v>0</v>
      </c>
      <c r="L577" s="36">
        <f t="shared" si="61"/>
        <v>0</v>
      </c>
      <c r="M577" s="36">
        <f t="shared" si="62"/>
        <v>0</v>
      </c>
      <c r="N577" s="36">
        <f t="shared" si="63"/>
        <v>646.94336041600002</v>
      </c>
    </row>
    <row r="578" spans="2:14" s="46" customFormat="1" x14ac:dyDescent="0.25">
      <c r="B578" s="48" t="s">
        <v>146</v>
      </c>
      <c r="C578" s="8">
        <v>2021</v>
      </c>
      <c r="D578" s="37">
        <v>6</v>
      </c>
      <c r="E578" s="31">
        <f>Data!G578</f>
        <v>7571.52</v>
      </c>
      <c r="F578" s="51">
        <f t="shared" si="57"/>
        <v>2000</v>
      </c>
      <c r="G578" s="51">
        <f t="shared" si="58"/>
        <v>5571.52</v>
      </c>
      <c r="H578" s="31">
        <f>-Data!H578</f>
        <v>856.76800000000003</v>
      </c>
      <c r="I578" s="36">
        <f>+SUM(F578*INDEX(Inputs!$D$24:$D$35,MATCH($D578,Inputs!$B$24:$B$35,0)),G578*INDEX(Inputs!$E$24:$E$35,MATCH($D578,Inputs!$B$24:$B$35,0)),H578*Inputs!$D$21)</f>
        <v>449.52777024</v>
      </c>
      <c r="J578" s="36">
        <f t="shared" si="59"/>
        <v>0</v>
      </c>
      <c r="K578" s="36">
        <f t="shared" si="60"/>
        <v>0</v>
      </c>
      <c r="L578" s="36">
        <f t="shared" si="61"/>
        <v>0</v>
      </c>
      <c r="M578" s="36">
        <f t="shared" si="62"/>
        <v>0</v>
      </c>
      <c r="N578" s="36">
        <f t="shared" si="63"/>
        <v>449.52777024</v>
      </c>
    </row>
    <row r="579" spans="2:14" s="46" customFormat="1" x14ac:dyDescent="0.25">
      <c r="B579" s="48" t="s">
        <v>146</v>
      </c>
      <c r="C579" s="8">
        <v>2021</v>
      </c>
      <c r="D579" s="37">
        <v>7</v>
      </c>
      <c r="E579" s="31">
        <f>Data!G579</f>
        <v>4305.2160000000003</v>
      </c>
      <c r="F579" s="51">
        <f t="shared" si="57"/>
        <v>2000</v>
      </c>
      <c r="G579" s="51">
        <f t="shared" si="58"/>
        <v>2305.2160000000003</v>
      </c>
      <c r="H579" s="31">
        <f>-Data!H579</f>
        <v>1240.6400000000001</v>
      </c>
      <c r="I579" s="36">
        <f>+SUM(F579*INDEX(Inputs!$D$24:$D$35,MATCH($D579,Inputs!$B$24:$B$35,0)),G579*INDEX(Inputs!$E$24:$E$35,MATCH($D579,Inputs!$B$24:$B$35,0)),H579*Inputs!$D$21)</f>
        <v>275.89230425599999</v>
      </c>
      <c r="J579" s="36">
        <f t="shared" si="59"/>
        <v>0</v>
      </c>
      <c r="K579" s="36">
        <f t="shared" si="60"/>
        <v>0</v>
      </c>
      <c r="L579" s="36">
        <f t="shared" si="61"/>
        <v>0</v>
      </c>
      <c r="M579" s="36">
        <f t="shared" si="62"/>
        <v>0</v>
      </c>
      <c r="N579" s="36">
        <f t="shared" si="63"/>
        <v>275.89230425599999</v>
      </c>
    </row>
    <row r="580" spans="2:14" s="46" customFormat="1" x14ac:dyDescent="0.25">
      <c r="B580" s="48" t="s">
        <v>146</v>
      </c>
      <c r="C580" s="8">
        <v>2021</v>
      </c>
      <c r="D580" s="37">
        <v>8</v>
      </c>
      <c r="E580" s="31">
        <f>Data!G580</f>
        <v>7394.88</v>
      </c>
      <c r="F580" s="51">
        <f t="shared" si="57"/>
        <v>2000</v>
      </c>
      <c r="G580" s="51">
        <f t="shared" si="58"/>
        <v>5394.88</v>
      </c>
      <c r="H580" s="31">
        <f>-Data!H580</f>
        <v>713.66399999999999</v>
      </c>
      <c r="I580" s="36">
        <f>+SUM(F580*INDEX(Inputs!$D$24:$D$35,MATCH($D580,Inputs!$B$24:$B$35,0)),G580*INDEX(Inputs!$E$24:$E$35,MATCH($D580,Inputs!$B$24:$B$35,0)),H580*Inputs!$D$21)</f>
        <v>446.33333824000005</v>
      </c>
      <c r="J580" s="36">
        <f t="shared" si="59"/>
        <v>0</v>
      </c>
      <c r="K580" s="36">
        <f t="shared" si="60"/>
        <v>0</v>
      </c>
      <c r="L580" s="36">
        <f t="shared" si="61"/>
        <v>0</v>
      </c>
      <c r="M580" s="36">
        <f t="shared" si="62"/>
        <v>0</v>
      </c>
      <c r="N580" s="36">
        <f t="shared" si="63"/>
        <v>446.33333824000005</v>
      </c>
    </row>
    <row r="581" spans="2:14" s="46" customFormat="1" x14ac:dyDescent="0.25">
      <c r="B581" s="48" t="s">
        <v>146</v>
      </c>
      <c r="C581" s="8">
        <v>2021</v>
      </c>
      <c r="D581" s="37">
        <v>9</v>
      </c>
      <c r="E581" s="31">
        <f>Data!G581</f>
        <v>11554.24</v>
      </c>
      <c r="F581" s="51">
        <f t="shared" si="57"/>
        <v>2000</v>
      </c>
      <c r="G581" s="51">
        <f t="shared" si="58"/>
        <v>9554.24</v>
      </c>
      <c r="H581" s="31">
        <f>-Data!H581</f>
        <v>99.84</v>
      </c>
      <c r="I581" s="36">
        <f>+SUM(F581*INDEX(Inputs!$D$24:$D$35,MATCH($D581,Inputs!$B$24:$B$35,0)),G581*INDEX(Inputs!$E$24:$E$35,MATCH($D581,Inputs!$B$24:$B$35,0)),H581*Inputs!$D$21)</f>
        <v>607.96824063999998</v>
      </c>
      <c r="J581" s="36">
        <f t="shared" si="59"/>
        <v>0</v>
      </c>
      <c r="K581" s="36">
        <f t="shared" si="60"/>
        <v>0</v>
      </c>
      <c r="L581" s="36">
        <f t="shared" si="61"/>
        <v>0</v>
      </c>
      <c r="M581" s="36">
        <f t="shared" si="62"/>
        <v>0</v>
      </c>
      <c r="N581" s="36">
        <f t="shared" si="63"/>
        <v>607.96824063999998</v>
      </c>
    </row>
    <row r="582" spans="2:14" s="46" customFormat="1" x14ac:dyDescent="0.25">
      <c r="B582" s="48" t="s">
        <v>146</v>
      </c>
      <c r="C582" s="8">
        <v>2021</v>
      </c>
      <c r="D582" s="37">
        <v>10</v>
      </c>
      <c r="E582" s="31">
        <f>Data!G582</f>
        <v>17928.128000000001</v>
      </c>
      <c r="F582" s="51">
        <f t="shared" si="57"/>
        <v>2000</v>
      </c>
      <c r="G582" s="51">
        <f t="shared" si="58"/>
        <v>15928.128000000001</v>
      </c>
      <c r="H582" s="31">
        <f>-Data!H582</f>
        <v>0</v>
      </c>
      <c r="I582" s="36">
        <f>+SUM(F582*INDEX(Inputs!$D$24:$D$35,MATCH($D582,Inputs!$B$24:$B$35,0)),G582*INDEX(Inputs!$E$24:$E$35,MATCH($D582,Inputs!$B$24:$B$35,0)),H582*Inputs!$D$21)</f>
        <v>893.44354508800006</v>
      </c>
      <c r="J582" s="36">
        <f t="shared" si="59"/>
        <v>0</v>
      </c>
      <c r="K582" s="36">
        <f t="shared" si="60"/>
        <v>0</v>
      </c>
      <c r="L582" s="36">
        <f t="shared" si="61"/>
        <v>0</v>
      </c>
      <c r="M582" s="36">
        <f t="shared" si="62"/>
        <v>0</v>
      </c>
      <c r="N582" s="36">
        <f t="shared" si="63"/>
        <v>893.44354508800006</v>
      </c>
    </row>
    <row r="583" spans="2:14" s="46" customFormat="1" x14ac:dyDescent="0.25">
      <c r="B583" s="48" t="s">
        <v>146</v>
      </c>
      <c r="C583" s="8">
        <v>2021</v>
      </c>
      <c r="D583" s="37">
        <v>11</v>
      </c>
      <c r="E583" s="31">
        <f>Data!G583</f>
        <v>19288.476000000002</v>
      </c>
      <c r="F583" s="51">
        <f t="shared" si="57"/>
        <v>2000</v>
      </c>
      <c r="G583" s="51">
        <f t="shared" si="58"/>
        <v>17288.476000000002</v>
      </c>
      <c r="H583" s="31">
        <f>-Data!H583</f>
        <v>0</v>
      </c>
      <c r="I583" s="36">
        <f>+SUM(F583*INDEX(Inputs!$D$24:$D$35,MATCH($D583,Inputs!$B$24:$B$35,0)),G583*INDEX(Inputs!$E$24:$E$35,MATCH($D583,Inputs!$B$24:$B$35,0)),H583*Inputs!$D$21)</f>
        <v>953.56548529600013</v>
      </c>
      <c r="J583" s="36">
        <f t="shared" si="59"/>
        <v>0</v>
      </c>
      <c r="K583" s="36">
        <f t="shared" si="60"/>
        <v>0</v>
      </c>
      <c r="L583" s="36">
        <f t="shared" si="61"/>
        <v>0</v>
      </c>
      <c r="M583" s="36">
        <f t="shared" si="62"/>
        <v>0</v>
      </c>
      <c r="N583" s="36">
        <f t="shared" si="63"/>
        <v>953.56548529600013</v>
      </c>
    </row>
    <row r="584" spans="2:14" s="46" customFormat="1" x14ac:dyDescent="0.25">
      <c r="B584" s="48" t="s">
        <v>146</v>
      </c>
      <c r="C584" s="8">
        <v>2021</v>
      </c>
      <c r="D584" s="37">
        <v>12</v>
      </c>
      <c r="E584" s="31">
        <f>Data!G584</f>
        <v>20392.956200000001</v>
      </c>
      <c r="F584" s="51">
        <f t="shared" si="57"/>
        <v>2000</v>
      </c>
      <c r="G584" s="51">
        <f t="shared" si="58"/>
        <v>18392.956200000001</v>
      </c>
      <c r="H584" s="31">
        <f>-Data!H584</f>
        <v>0</v>
      </c>
      <c r="I584" s="36">
        <f>+SUM(F584*INDEX(Inputs!$D$24:$D$35,MATCH($D584,Inputs!$B$24:$B$35,0)),G584*INDEX(Inputs!$E$24:$E$35,MATCH($D584,Inputs!$B$24:$B$35,0)),H584*Inputs!$D$21)</f>
        <v>1002.3790922152</v>
      </c>
      <c r="J584" s="36">
        <f t="shared" si="59"/>
        <v>0</v>
      </c>
      <c r="K584" s="36">
        <f t="shared" si="60"/>
        <v>0</v>
      </c>
      <c r="L584" s="36">
        <f t="shared" si="61"/>
        <v>0</v>
      </c>
      <c r="M584" s="36">
        <f t="shared" si="62"/>
        <v>0</v>
      </c>
      <c r="N584" s="36">
        <f t="shared" si="63"/>
        <v>1002.3790922152</v>
      </c>
    </row>
    <row r="585" spans="2:14" s="46" customFormat="1" x14ac:dyDescent="0.25">
      <c r="B585" s="48" t="s">
        <v>147</v>
      </c>
      <c r="C585" s="8">
        <v>2021</v>
      </c>
      <c r="D585" s="37">
        <v>1</v>
      </c>
      <c r="E585" s="31">
        <f>Data!G585</f>
        <v>13658.924000000001</v>
      </c>
      <c r="F585" s="51">
        <f t="shared" ref="F585:F648" si="64">+MIN(E585,2000)</f>
        <v>2000</v>
      </c>
      <c r="G585" s="51">
        <f t="shared" si="58"/>
        <v>11658.924000000001</v>
      </c>
      <c r="H585" s="31">
        <f>-Data!H585</f>
        <v>939.41200000000003</v>
      </c>
      <c r="I585" s="36">
        <f>+SUM(F585*INDEX(Inputs!$D$24:$D$35,MATCH($D585,Inputs!$B$24:$B$35,0)),G585*INDEX(Inputs!$E$24:$E$35,MATCH($D585,Inputs!$B$24:$B$35,0)),H585*Inputs!$D$21)</f>
        <v>669.24263738399998</v>
      </c>
      <c r="J585" s="36">
        <f t="shared" si="59"/>
        <v>0</v>
      </c>
      <c r="K585" s="36">
        <f t="shared" si="60"/>
        <v>0</v>
      </c>
      <c r="L585" s="36">
        <f t="shared" si="61"/>
        <v>0</v>
      </c>
      <c r="M585" s="36">
        <f t="shared" si="62"/>
        <v>0</v>
      </c>
      <c r="N585" s="36">
        <f t="shared" si="63"/>
        <v>669.24263738399998</v>
      </c>
    </row>
    <row r="586" spans="2:14" s="46" customFormat="1" x14ac:dyDescent="0.25">
      <c r="B586" s="48" t="s">
        <v>147</v>
      </c>
      <c r="C586" s="8">
        <v>2021</v>
      </c>
      <c r="D586" s="37">
        <v>2</v>
      </c>
      <c r="E586" s="31">
        <f>Data!G586</f>
        <v>11203.776</v>
      </c>
      <c r="F586" s="51">
        <f t="shared" si="64"/>
        <v>2000</v>
      </c>
      <c r="G586" s="51">
        <f t="shared" ref="G586:G649" si="65">+E586-F586</f>
        <v>9203.7759999999998</v>
      </c>
      <c r="H586" s="31">
        <f>-Data!H586</f>
        <v>1780.62</v>
      </c>
      <c r="I586" s="36">
        <f>+SUM(F586*INDEX(Inputs!$D$24:$D$35,MATCH($D586,Inputs!$B$24:$B$35,0)),G586*INDEX(Inputs!$E$24:$E$35,MATCH($D586,Inputs!$B$24:$B$35,0)),H586*Inputs!$D$21)</f>
        <v>528.92884189599999</v>
      </c>
      <c r="J586" s="36">
        <f t="shared" ref="J586:J649" si="66">+IF($D586=1,0,K585)</f>
        <v>0</v>
      </c>
      <c r="K586" s="36">
        <f t="shared" ref="K586:K649" si="67">+IF($I586&lt;0,SUM(-$I586,J586),MAX(SUM(-$I586,J586),0))</f>
        <v>0</v>
      </c>
      <c r="L586" s="36">
        <f t="shared" ref="L586:L649" si="68">+IF(D586=1,K597,M585)</f>
        <v>0</v>
      </c>
      <c r="M586" s="36">
        <f t="shared" ref="M586:M649" si="69">+IF($I586&lt;0,SUM(-$I586,L586),MAX(SUM(-$I586,L586),0))</f>
        <v>0</v>
      </c>
      <c r="N586" s="36">
        <f t="shared" ref="N586:N649" si="70">+IF(M586&gt;0,0,I586-L586)</f>
        <v>528.92884189599999</v>
      </c>
    </row>
    <row r="587" spans="2:14" s="46" customFormat="1" x14ac:dyDescent="0.25">
      <c r="B587" s="48" t="s">
        <v>147</v>
      </c>
      <c r="C587" s="8">
        <v>2021</v>
      </c>
      <c r="D587" s="37">
        <v>3</v>
      </c>
      <c r="E587" s="31">
        <f>Data!G587</f>
        <v>10316.496000000001</v>
      </c>
      <c r="F587" s="51">
        <f t="shared" si="64"/>
        <v>2000</v>
      </c>
      <c r="G587" s="51">
        <f t="shared" si="65"/>
        <v>8316.496000000001</v>
      </c>
      <c r="H587" s="31">
        <f>-Data!H587</f>
        <v>4119.1679999999997</v>
      </c>
      <c r="I587" s="36">
        <f>+SUM(F587*INDEX(Inputs!$D$24:$D$35,MATCH($D587,Inputs!$B$24:$B$35,0)),G587*INDEX(Inputs!$E$24:$E$35,MATCH($D587,Inputs!$B$24:$B$35,0)),H587*Inputs!$D$21)</f>
        <v>401.29411513600007</v>
      </c>
      <c r="J587" s="36">
        <f t="shared" si="66"/>
        <v>0</v>
      </c>
      <c r="K587" s="36">
        <f t="shared" si="67"/>
        <v>0</v>
      </c>
      <c r="L587" s="36">
        <f t="shared" si="68"/>
        <v>0</v>
      </c>
      <c r="M587" s="36">
        <f t="shared" si="69"/>
        <v>0</v>
      </c>
      <c r="N587" s="36">
        <f t="shared" si="70"/>
        <v>401.29411513600007</v>
      </c>
    </row>
    <row r="588" spans="2:14" s="46" customFormat="1" x14ac:dyDescent="0.25">
      <c r="B588" s="48" t="s">
        <v>147</v>
      </c>
      <c r="C588" s="8">
        <v>2021</v>
      </c>
      <c r="D588" s="37">
        <v>4</v>
      </c>
      <c r="E588" s="31">
        <f>Data!G588</f>
        <v>9117.1720000000005</v>
      </c>
      <c r="F588" s="51">
        <f t="shared" si="64"/>
        <v>2000</v>
      </c>
      <c r="G588" s="51">
        <f t="shared" si="65"/>
        <v>7117.1720000000005</v>
      </c>
      <c r="H588" s="31">
        <f>-Data!H588</f>
        <v>5234.3919999999998</v>
      </c>
      <c r="I588" s="36">
        <f>+SUM(F588*INDEX(Inputs!$D$24:$D$35,MATCH($D588,Inputs!$B$24:$B$35,0)),G588*INDEX(Inputs!$E$24:$E$35,MATCH($D588,Inputs!$B$24:$B$35,0)),H588*Inputs!$D$21)</f>
        <v>306.12217219199999</v>
      </c>
      <c r="J588" s="36">
        <f t="shared" si="66"/>
        <v>0</v>
      </c>
      <c r="K588" s="36">
        <f t="shared" si="67"/>
        <v>0</v>
      </c>
      <c r="L588" s="36">
        <f t="shared" si="68"/>
        <v>0</v>
      </c>
      <c r="M588" s="36">
        <f t="shared" si="69"/>
        <v>0</v>
      </c>
      <c r="N588" s="36">
        <f t="shared" si="70"/>
        <v>306.12217219199999</v>
      </c>
    </row>
    <row r="589" spans="2:14" s="46" customFormat="1" x14ac:dyDescent="0.25">
      <c r="B589" s="48" t="s">
        <v>147</v>
      </c>
      <c r="C589" s="8">
        <v>2021</v>
      </c>
      <c r="D589" s="37">
        <v>5</v>
      </c>
      <c r="E589" s="31">
        <f>Data!G589</f>
        <v>8369.8320000000003</v>
      </c>
      <c r="F589" s="51">
        <f t="shared" si="64"/>
        <v>2000</v>
      </c>
      <c r="G589" s="51">
        <f t="shared" si="65"/>
        <v>6369.8320000000003</v>
      </c>
      <c r="H589" s="31">
        <f>-Data!H589</f>
        <v>5668.6880000000001</v>
      </c>
      <c r="I589" s="36">
        <f>+SUM(F589*INDEX(Inputs!$D$24:$D$35,MATCH($D589,Inputs!$B$24:$B$35,0)),G589*INDEX(Inputs!$E$24:$E$35,MATCH($D589,Inputs!$B$24:$B$35,0)),H589*Inputs!$D$21)</f>
        <v>256.672001792</v>
      </c>
      <c r="J589" s="36">
        <f t="shared" si="66"/>
        <v>0</v>
      </c>
      <c r="K589" s="36">
        <f t="shared" si="67"/>
        <v>0</v>
      </c>
      <c r="L589" s="36">
        <f t="shared" si="68"/>
        <v>0</v>
      </c>
      <c r="M589" s="36">
        <f t="shared" si="69"/>
        <v>0</v>
      </c>
      <c r="N589" s="36">
        <f t="shared" si="70"/>
        <v>256.672001792</v>
      </c>
    </row>
    <row r="590" spans="2:14" s="46" customFormat="1" x14ac:dyDescent="0.25">
      <c r="B590" s="48" t="s">
        <v>147</v>
      </c>
      <c r="C590" s="8">
        <v>2021</v>
      </c>
      <c r="D590" s="37">
        <v>6</v>
      </c>
      <c r="E590" s="31">
        <f>Data!G590</f>
        <v>8901.5159999999996</v>
      </c>
      <c r="F590" s="51">
        <f t="shared" si="64"/>
        <v>2000</v>
      </c>
      <c r="G590" s="51">
        <f t="shared" si="65"/>
        <v>6901.5159999999996</v>
      </c>
      <c r="H590" s="31">
        <f>-Data!H590</f>
        <v>4153.1559999999999</v>
      </c>
      <c r="I590" s="36">
        <f>+SUM(F590*INDEX(Inputs!$D$24:$D$35,MATCH($D590,Inputs!$B$24:$B$35,0)),G590*INDEX(Inputs!$E$24:$E$35,MATCH($D590,Inputs!$B$24:$B$35,0)),H590*Inputs!$D$21)</f>
        <v>389.68342509600006</v>
      </c>
      <c r="J590" s="36">
        <f t="shared" si="66"/>
        <v>0</v>
      </c>
      <c r="K590" s="36">
        <f t="shared" si="67"/>
        <v>0</v>
      </c>
      <c r="L590" s="36">
        <f t="shared" si="68"/>
        <v>0</v>
      </c>
      <c r="M590" s="36">
        <f t="shared" si="69"/>
        <v>0</v>
      </c>
      <c r="N590" s="36">
        <f t="shared" si="70"/>
        <v>389.68342509600006</v>
      </c>
    </row>
    <row r="591" spans="2:14" s="46" customFormat="1" x14ac:dyDescent="0.25">
      <c r="B591" s="48" t="s">
        <v>147</v>
      </c>
      <c r="C591" s="8">
        <v>2021</v>
      </c>
      <c r="D591" s="37">
        <v>7</v>
      </c>
      <c r="E591" s="31">
        <f>Data!G591</f>
        <v>10933.14</v>
      </c>
      <c r="F591" s="51">
        <f t="shared" si="64"/>
        <v>2000</v>
      </c>
      <c r="G591" s="51">
        <f t="shared" si="65"/>
        <v>8933.14</v>
      </c>
      <c r="H591" s="31">
        <f>-Data!H591</f>
        <v>1538.96</v>
      </c>
      <c r="I591" s="36">
        <f>+SUM(F591*INDEX(Inputs!$D$24:$D$35,MATCH($D591,Inputs!$B$24:$B$35,0)),G591*INDEX(Inputs!$E$24:$E$35,MATCH($D591,Inputs!$B$24:$B$35,0)),H591*Inputs!$D$21)</f>
        <v>587.49877063999998</v>
      </c>
      <c r="J591" s="36">
        <f t="shared" si="66"/>
        <v>0</v>
      </c>
      <c r="K591" s="36">
        <f t="shared" si="67"/>
        <v>0</v>
      </c>
      <c r="L591" s="36">
        <f t="shared" si="68"/>
        <v>0</v>
      </c>
      <c r="M591" s="36">
        <f t="shared" si="69"/>
        <v>0</v>
      </c>
      <c r="N591" s="36">
        <f t="shared" si="70"/>
        <v>587.49877063999998</v>
      </c>
    </row>
    <row r="592" spans="2:14" s="46" customFormat="1" x14ac:dyDescent="0.25">
      <c r="B592" s="48" t="s">
        <v>147</v>
      </c>
      <c r="C592" s="8">
        <v>2021</v>
      </c>
      <c r="D592" s="37">
        <v>8</v>
      </c>
      <c r="E592" s="31">
        <f>Data!G592</f>
        <v>10008.928</v>
      </c>
      <c r="F592" s="51">
        <f t="shared" si="64"/>
        <v>2000</v>
      </c>
      <c r="G592" s="51">
        <f t="shared" si="65"/>
        <v>8008.9279999999999</v>
      </c>
      <c r="H592" s="31">
        <f>-Data!H592</f>
        <v>2431.268</v>
      </c>
      <c r="I592" s="36">
        <f>+SUM(F592*INDEX(Inputs!$D$24:$D$35,MATCH($D592,Inputs!$B$24:$B$35,0)),G592*INDEX(Inputs!$E$24:$E$35,MATCH($D592,Inputs!$B$24:$B$35,0)),H592*Inputs!$D$21)</f>
        <v>508.73669336799998</v>
      </c>
      <c r="J592" s="36">
        <f t="shared" si="66"/>
        <v>0</v>
      </c>
      <c r="K592" s="36">
        <f t="shared" si="67"/>
        <v>0</v>
      </c>
      <c r="L592" s="36">
        <f t="shared" si="68"/>
        <v>0</v>
      </c>
      <c r="M592" s="36">
        <f t="shared" si="69"/>
        <v>0</v>
      </c>
      <c r="N592" s="36">
        <f t="shared" si="70"/>
        <v>508.73669336799998</v>
      </c>
    </row>
    <row r="593" spans="2:14" s="46" customFormat="1" x14ac:dyDescent="0.25">
      <c r="B593" s="48" t="s">
        <v>147</v>
      </c>
      <c r="C593" s="8">
        <v>2021</v>
      </c>
      <c r="D593" s="37">
        <v>9</v>
      </c>
      <c r="E593" s="31">
        <f>Data!G593</f>
        <v>9390.3760000000002</v>
      </c>
      <c r="F593" s="51">
        <f t="shared" si="64"/>
        <v>2000</v>
      </c>
      <c r="G593" s="51">
        <f t="shared" si="65"/>
        <v>7390.3760000000002</v>
      </c>
      <c r="H593" s="31">
        <f>-Data!H593</f>
        <v>2935.672</v>
      </c>
      <c r="I593" s="36">
        <f>+SUM(F593*INDEX(Inputs!$D$24:$D$35,MATCH($D593,Inputs!$B$24:$B$35,0)),G593*INDEX(Inputs!$E$24:$E$35,MATCH($D593,Inputs!$B$24:$B$35,0)),H593*Inputs!$D$21)</f>
        <v>405.11129937600003</v>
      </c>
      <c r="J593" s="36">
        <f t="shared" si="66"/>
        <v>0</v>
      </c>
      <c r="K593" s="36">
        <f t="shared" si="67"/>
        <v>0</v>
      </c>
      <c r="L593" s="36">
        <f t="shared" si="68"/>
        <v>0</v>
      </c>
      <c r="M593" s="36">
        <f t="shared" si="69"/>
        <v>0</v>
      </c>
      <c r="N593" s="36">
        <f t="shared" si="70"/>
        <v>405.11129937600003</v>
      </c>
    </row>
    <row r="594" spans="2:14" s="46" customFormat="1" x14ac:dyDescent="0.25">
      <c r="B594" s="48" t="s">
        <v>147</v>
      </c>
      <c r="C594" s="8">
        <v>2021</v>
      </c>
      <c r="D594" s="37">
        <v>10</v>
      </c>
      <c r="E594" s="31">
        <f>Data!G594</f>
        <v>11218.716</v>
      </c>
      <c r="F594" s="51">
        <f t="shared" si="64"/>
        <v>2000</v>
      </c>
      <c r="G594" s="51">
        <f t="shared" si="65"/>
        <v>9218.7160000000003</v>
      </c>
      <c r="H594" s="31">
        <f>-Data!H594</f>
        <v>1833.5</v>
      </c>
      <c r="I594" s="36">
        <f>+SUM(F594*INDEX(Inputs!$D$24:$D$35,MATCH($D594,Inputs!$B$24:$B$35,0)),G594*INDEX(Inputs!$E$24:$E$35,MATCH($D594,Inputs!$B$24:$B$35,0)),H594*Inputs!$D$21)</f>
        <v>527.5897373360001</v>
      </c>
      <c r="J594" s="36">
        <f t="shared" si="66"/>
        <v>0</v>
      </c>
      <c r="K594" s="36">
        <f t="shared" si="67"/>
        <v>0</v>
      </c>
      <c r="L594" s="36">
        <f t="shared" si="68"/>
        <v>0</v>
      </c>
      <c r="M594" s="36">
        <f t="shared" si="69"/>
        <v>0</v>
      </c>
      <c r="N594" s="36">
        <f t="shared" si="70"/>
        <v>527.5897373360001</v>
      </c>
    </row>
    <row r="595" spans="2:14" s="46" customFormat="1" x14ac:dyDescent="0.25">
      <c r="B595" s="48" t="s">
        <v>147</v>
      </c>
      <c r="C595" s="8">
        <v>2021</v>
      </c>
      <c r="D595" s="37">
        <v>11</v>
      </c>
      <c r="E595" s="31">
        <f>Data!G595</f>
        <v>12076.220000000001</v>
      </c>
      <c r="F595" s="51">
        <f t="shared" si="64"/>
        <v>2000</v>
      </c>
      <c r="G595" s="51">
        <f t="shared" si="65"/>
        <v>10076.220000000001</v>
      </c>
      <c r="H595" s="31">
        <f>-Data!H595</f>
        <v>1076.7719999999999</v>
      </c>
      <c r="I595" s="36">
        <f>+SUM(F595*INDEX(Inputs!$D$24:$D$35,MATCH($D595,Inputs!$B$24:$B$35,0)),G595*INDEX(Inputs!$E$24:$E$35,MATCH($D595,Inputs!$B$24:$B$35,0)),H595*Inputs!$D$21)</f>
        <v>594.09986980000008</v>
      </c>
      <c r="J595" s="36">
        <f t="shared" si="66"/>
        <v>0</v>
      </c>
      <c r="K595" s="36">
        <f t="shared" si="67"/>
        <v>0</v>
      </c>
      <c r="L595" s="36">
        <f t="shared" si="68"/>
        <v>0</v>
      </c>
      <c r="M595" s="36">
        <f t="shared" si="69"/>
        <v>0</v>
      </c>
      <c r="N595" s="36">
        <f t="shared" si="70"/>
        <v>594.09986980000008</v>
      </c>
    </row>
    <row r="596" spans="2:14" s="46" customFormat="1" x14ac:dyDescent="0.25">
      <c r="B596" s="48" t="s">
        <v>147</v>
      </c>
      <c r="C596" s="8">
        <v>2021</v>
      </c>
      <c r="D596" s="37">
        <v>12</v>
      </c>
      <c r="E596" s="31">
        <f>Data!G596</f>
        <v>14685.371999999999</v>
      </c>
      <c r="F596" s="51">
        <f t="shared" si="64"/>
        <v>2000</v>
      </c>
      <c r="G596" s="51">
        <f t="shared" si="65"/>
        <v>12685.371999999999</v>
      </c>
      <c r="H596" s="31">
        <f>-Data!H596</f>
        <v>255.75200000000001</v>
      </c>
      <c r="I596" s="36">
        <f>+SUM(F596*INDEX(Inputs!$D$24:$D$35,MATCH($D596,Inputs!$B$24:$B$35,0)),G596*INDEX(Inputs!$E$24:$E$35,MATCH($D596,Inputs!$B$24:$B$35,0)),H596*Inputs!$D$21)</f>
        <v>740.45671779200006</v>
      </c>
      <c r="J596" s="36">
        <f t="shared" si="66"/>
        <v>0</v>
      </c>
      <c r="K596" s="36">
        <f t="shared" si="67"/>
        <v>0</v>
      </c>
      <c r="L596" s="36">
        <f t="shared" si="68"/>
        <v>0</v>
      </c>
      <c r="M596" s="36">
        <f t="shared" si="69"/>
        <v>0</v>
      </c>
      <c r="N596" s="36">
        <f t="shared" si="70"/>
        <v>740.45671779200006</v>
      </c>
    </row>
    <row r="597" spans="2:14" s="46" customFormat="1" x14ac:dyDescent="0.25">
      <c r="B597" s="48" t="s">
        <v>148</v>
      </c>
      <c r="C597" s="8">
        <v>2021</v>
      </c>
      <c r="D597" s="37">
        <v>1</v>
      </c>
      <c r="E597" s="31">
        <f>Data!G597</f>
        <v>2893.3834000000002</v>
      </c>
      <c r="F597" s="51">
        <f t="shared" si="64"/>
        <v>2000</v>
      </c>
      <c r="G597" s="51">
        <f t="shared" si="65"/>
        <v>893.38340000000017</v>
      </c>
      <c r="H597" s="31">
        <f>-Data!H597</f>
        <v>37.621600000000001</v>
      </c>
      <c r="I597" s="36">
        <f>+SUM(F597*INDEX(Inputs!$D$24:$D$35,MATCH($D597,Inputs!$B$24:$B$35,0)),G597*INDEX(Inputs!$E$24:$E$35,MATCH($D597,Inputs!$B$24:$B$35,0)),H597*Inputs!$D$21)</f>
        <v>227.54550005040002</v>
      </c>
      <c r="J597" s="36">
        <f t="shared" si="66"/>
        <v>0</v>
      </c>
      <c r="K597" s="36">
        <f t="shared" si="67"/>
        <v>0</v>
      </c>
      <c r="L597" s="36">
        <f t="shared" si="68"/>
        <v>0</v>
      </c>
      <c r="M597" s="36">
        <f t="shared" si="69"/>
        <v>0</v>
      </c>
      <c r="N597" s="36">
        <f t="shared" si="70"/>
        <v>227.54550005040002</v>
      </c>
    </row>
    <row r="598" spans="2:14" s="46" customFormat="1" x14ac:dyDescent="0.25">
      <c r="B598" s="48" t="s">
        <v>148</v>
      </c>
      <c r="C598" s="8">
        <v>2021</v>
      </c>
      <c r="D598" s="37">
        <v>2</v>
      </c>
      <c r="E598" s="31">
        <f>Data!G598</f>
        <v>2443.2608</v>
      </c>
      <c r="F598" s="51">
        <f t="shared" si="64"/>
        <v>2000</v>
      </c>
      <c r="G598" s="51">
        <f t="shared" si="65"/>
        <v>443.26080000000002</v>
      </c>
      <c r="H598" s="31">
        <f>-Data!H598</f>
        <v>69.427099999999996</v>
      </c>
      <c r="I598" s="36">
        <f>+SUM(F598*INDEX(Inputs!$D$24:$D$35,MATCH($D598,Inputs!$B$24:$B$35,0)),G598*INDEX(Inputs!$E$24:$E$35,MATCH($D598,Inputs!$B$24:$B$35,0)),H598*Inputs!$D$21)</f>
        <v>206.44931566579999</v>
      </c>
      <c r="J598" s="36">
        <f t="shared" si="66"/>
        <v>0</v>
      </c>
      <c r="K598" s="36">
        <f t="shared" si="67"/>
        <v>0</v>
      </c>
      <c r="L598" s="36">
        <f t="shared" si="68"/>
        <v>0</v>
      </c>
      <c r="M598" s="36">
        <f t="shared" si="69"/>
        <v>0</v>
      </c>
      <c r="N598" s="36">
        <f t="shared" si="70"/>
        <v>206.44931566579999</v>
      </c>
    </row>
    <row r="599" spans="2:14" s="46" customFormat="1" x14ac:dyDescent="0.25">
      <c r="B599" s="48" t="s">
        <v>148</v>
      </c>
      <c r="C599" s="8">
        <v>2021</v>
      </c>
      <c r="D599" s="37">
        <v>3</v>
      </c>
      <c r="E599" s="31">
        <f>Data!G599</f>
        <v>2268.3105999999998</v>
      </c>
      <c r="F599" s="51">
        <f t="shared" si="64"/>
        <v>2000</v>
      </c>
      <c r="G599" s="51">
        <f t="shared" si="65"/>
        <v>268.31059999999979</v>
      </c>
      <c r="H599" s="31">
        <f>-Data!H599</f>
        <v>212.8075</v>
      </c>
      <c r="I599" s="36">
        <f>+SUM(F599*INDEX(Inputs!$D$24:$D$35,MATCH($D599,Inputs!$B$24:$B$35,0)),G599*INDEX(Inputs!$E$24:$E$35,MATCH($D599,Inputs!$B$24:$B$35,0)),H599*Inputs!$D$21)</f>
        <v>193.29600370259999</v>
      </c>
      <c r="J599" s="36">
        <f t="shared" si="66"/>
        <v>0</v>
      </c>
      <c r="K599" s="36">
        <f t="shared" si="67"/>
        <v>0</v>
      </c>
      <c r="L599" s="36">
        <f t="shared" si="68"/>
        <v>0</v>
      </c>
      <c r="M599" s="36">
        <f t="shared" si="69"/>
        <v>0</v>
      </c>
      <c r="N599" s="36">
        <f t="shared" si="70"/>
        <v>193.29600370259999</v>
      </c>
    </row>
    <row r="600" spans="2:14" s="46" customFormat="1" x14ac:dyDescent="0.25">
      <c r="B600" s="48" t="s">
        <v>148</v>
      </c>
      <c r="C600" s="8">
        <v>2021</v>
      </c>
      <c r="D600" s="37">
        <v>4</v>
      </c>
      <c r="E600" s="31">
        <f>Data!G600</f>
        <v>2090.4360999999999</v>
      </c>
      <c r="F600" s="51">
        <f t="shared" si="64"/>
        <v>2000</v>
      </c>
      <c r="G600" s="51">
        <f t="shared" si="65"/>
        <v>90.436099999999897</v>
      </c>
      <c r="H600" s="31">
        <f>-Data!H600</f>
        <v>280.41269999999997</v>
      </c>
      <c r="I600" s="36">
        <f>+SUM(F600*INDEX(Inputs!$D$24:$D$35,MATCH($D600,Inputs!$B$24:$B$35,0)),G600*INDEX(Inputs!$E$24:$E$35,MATCH($D600,Inputs!$B$24:$B$35,0)),H600*Inputs!$D$21)</f>
        <v>182.87850968860002</v>
      </c>
      <c r="J600" s="36">
        <f t="shared" si="66"/>
        <v>0</v>
      </c>
      <c r="K600" s="36">
        <f t="shared" si="67"/>
        <v>0</v>
      </c>
      <c r="L600" s="36">
        <f t="shared" si="68"/>
        <v>0</v>
      </c>
      <c r="M600" s="36">
        <f t="shared" si="69"/>
        <v>0</v>
      </c>
      <c r="N600" s="36">
        <f t="shared" si="70"/>
        <v>182.87850968860002</v>
      </c>
    </row>
    <row r="601" spans="2:14" s="46" customFormat="1" x14ac:dyDescent="0.25">
      <c r="B601" s="48" t="s">
        <v>148</v>
      </c>
      <c r="C601" s="8">
        <v>2021</v>
      </c>
      <c r="D601" s="37">
        <v>5</v>
      </c>
      <c r="E601" s="31">
        <f>Data!G601</f>
        <v>2233.1331</v>
      </c>
      <c r="F601" s="51">
        <f t="shared" si="64"/>
        <v>2000</v>
      </c>
      <c r="G601" s="51">
        <f t="shared" si="65"/>
        <v>233.13310000000001</v>
      </c>
      <c r="H601" s="31">
        <f>-Data!H601</f>
        <v>375.930599999999</v>
      </c>
      <c r="I601" s="36">
        <f>+SUM(F601*INDEX(Inputs!$D$24:$D$35,MATCH($D601,Inputs!$B$24:$B$35,0)),G601*INDEX(Inputs!$E$24:$E$35,MATCH($D601,Inputs!$B$24:$B$35,0)),H601*Inputs!$D$21)</f>
        <v>185.57361450160005</v>
      </c>
      <c r="J601" s="36">
        <f t="shared" si="66"/>
        <v>0</v>
      </c>
      <c r="K601" s="36">
        <f t="shared" si="67"/>
        <v>0</v>
      </c>
      <c r="L601" s="36">
        <f t="shared" si="68"/>
        <v>0</v>
      </c>
      <c r="M601" s="36">
        <f t="shared" si="69"/>
        <v>0</v>
      </c>
      <c r="N601" s="36">
        <f t="shared" si="70"/>
        <v>185.57361450160005</v>
      </c>
    </row>
    <row r="602" spans="2:14" s="46" customFormat="1" x14ac:dyDescent="0.25">
      <c r="B602" s="48" t="s">
        <v>148</v>
      </c>
      <c r="C602" s="8">
        <v>2021</v>
      </c>
      <c r="D602" s="37">
        <v>6</v>
      </c>
      <c r="E602" s="31">
        <f>Data!G602</f>
        <v>3445.8474000000001</v>
      </c>
      <c r="F602" s="51">
        <f t="shared" si="64"/>
        <v>2000</v>
      </c>
      <c r="G602" s="51">
        <f t="shared" si="65"/>
        <v>1445.8474000000001</v>
      </c>
      <c r="H602" s="31">
        <f>-Data!H602</f>
        <v>128.2458</v>
      </c>
      <c r="I602" s="36">
        <f>+SUM(F602*INDEX(Inputs!$D$24:$D$35,MATCH($D602,Inputs!$B$24:$B$35,0)),G602*INDEX(Inputs!$E$24:$E$35,MATCH($D602,Inputs!$B$24:$B$35,0)),H602*Inputs!$D$21)</f>
        <v>276.08692824039997</v>
      </c>
      <c r="J602" s="36">
        <f t="shared" si="66"/>
        <v>0</v>
      </c>
      <c r="K602" s="36">
        <f t="shared" si="67"/>
        <v>0</v>
      </c>
      <c r="L602" s="36">
        <f t="shared" si="68"/>
        <v>0</v>
      </c>
      <c r="M602" s="36">
        <f t="shared" si="69"/>
        <v>0</v>
      </c>
      <c r="N602" s="36">
        <f t="shared" si="70"/>
        <v>276.08692824039997</v>
      </c>
    </row>
    <row r="603" spans="2:14" s="46" customFormat="1" x14ac:dyDescent="0.25">
      <c r="B603" s="48" t="s">
        <v>148</v>
      </c>
      <c r="C603" s="8">
        <v>2021</v>
      </c>
      <c r="D603" s="37">
        <v>7</v>
      </c>
      <c r="E603" s="31">
        <f>Data!G603</f>
        <v>3970.4924999999998</v>
      </c>
      <c r="F603" s="51">
        <f t="shared" si="64"/>
        <v>2000</v>
      </c>
      <c r="G603" s="51">
        <f t="shared" si="65"/>
        <v>1970.4924999999998</v>
      </c>
      <c r="H603" s="31">
        <f>-Data!H603</f>
        <v>72.826099999999997</v>
      </c>
      <c r="I603" s="36">
        <f>+SUM(F603*INDEX(Inputs!$D$24:$D$35,MATCH($D603,Inputs!$B$24:$B$35,0)),G603*INDEX(Inputs!$E$24:$E$35,MATCH($D603,Inputs!$B$24:$B$35,0)),H603*Inputs!$D$21)</f>
        <v>303.74095778900005</v>
      </c>
      <c r="J603" s="36">
        <f t="shared" si="66"/>
        <v>0</v>
      </c>
      <c r="K603" s="36">
        <f t="shared" si="67"/>
        <v>0</v>
      </c>
      <c r="L603" s="36">
        <f t="shared" si="68"/>
        <v>0</v>
      </c>
      <c r="M603" s="36">
        <f t="shared" si="69"/>
        <v>0</v>
      </c>
      <c r="N603" s="36">
        <f t="shared" si="70"/>
        <v>303.74095778900005</v>
      </c>
    </row>
    <row r="604" spans="2:14" s="46" customFormat="1" x14ac:dyDescent="0.25">
      <c r="B604" s="48" t="s">
        <v>148</v>
      </c>
      <c r="C604" s="8">
        <v>2021</v>
      </c>
      <c r="D604" s="37">
        <v>8</v>
      </c>
      <c r="E604" s="31">
        <f>Data!G604</f>
        <v>3286.7395000000001</v>
      </c>
      <c r="F604" s="51">
        <f t="shared" si="64"/>
        <v>2000</v>
      </c>
      <c r="G604" s="51">
        <f t="shared" si="65"/>
        <v>1286.7395000000001</v>
      </c>
      <c r="H604" s="31">
        <f>-Data!H604</f>
        <v>118.6819</v>
      </c>
      <c r="I604" s="36">
        <f>+SUM(F604*INDEX(Inputs!$D$24:$D$35,MATCH($D604,Inputs!$B$24:$B$35,0)),G604*INDEX(Inputs!$E$24:$E$35,MATCH($D604,Inputs!$B$24:$B$35,0)),H604*Inputs!$D$21)</f>
        <v>268.69743884299999</v>
      </c>
      <c r="J604" s="36">
        <f t="shared" si="66"/>
        <v>0</v>
      </c>
      <c r="K604" s="36">
        <f t="shared" si="67"/>
        <v>0</v>
      </c>
      <c r="L604" s="36">
        <f t="shared" si="68"/>
        <v>0</v>
      </c>
      <c r="M604" s="36">
        <f t="shared" si="69"/>
        <v>0</v>
      </c>
      <c r="N604" s="36">
        <f t="shared" si="70"/>
        <v>268.69743884299999</v>
      </c>
    </row>
    <row r="605" spans="2:14" s="46" customFormat="1" x14ac:dyDescent="0.25">
      <c r="B605" s="48" t="s">
        <v>148</v>
      </c>
      <c r="C605" s="8">
        <v>2021</v>
      </c>
      <c r="D605" s="37">
        <v>9</v>
      </c>
      <c r="E605" s="31">
        <f>Data!G605</f>
        <v>2277.549</v>
      </c>
      <c r="F605" s="51">
        <f t="shared" si="64"/>
        <v>2000</v>
      </c>
      <c r="G605" s="51">
        <f t="shared" si="65"/>
        <v>277.54899999999998</v>
      </c>
      <c r="H605" s="31">
        <f>-Data!H605</f>
        <v>213.99610000000001</v>
      </c>
      <c r="I605" s="36">
        <f>+SUM(F605*INDEX(Inputs!$D$24:$D$35,MATCH($D605,Inputs!$B$24:$B$35,0)),G605*INDEX(Inputs!$E$24:$E$35,MATCH($D605,Inputs!$B$24:$B$35,0)),H605*Inputs!$D$21)</f>
        <v>193.659363063</v>
      </c>
      <c r="J605" s="36">
        <f t="shared" si="66"/>
        <v>0</v>
      </c>
      <c r="K605" s="36">
        <f t="shared" si="67"/>
        <v>0</v>
      </c>
      <c r="L605" s="36">
        <f t="shared" si="68"/>
        <v>0</v>
      </c>
      <c r="M605" s="36">
        <f t="shared" si="69"/>
        <v>0</v>
      </c>
      <c r="N605" s="36">
        <f t="shared" si="70"/>
        <v>193.659363063</v>
      </c>
    </row>
    <row r="606" spans="2:14" s="46" customFormat="1" x14ac:dyDescent="0.25">
      <c r="B606" s="48" t="s">
        <v>148</v>
      </c>
      <c r="C606" s="8">
        <v>2021</v>
      </c>
      <c r="D606" s="37">
        <v>10</v>
      </c>
      <c r="E606" s="31">
        <f>Data!G606</f>
        <v>2292.8667</v>
      </c>
      <c r="F606" s="51">
        <f t="shared" si="64"/>
        <v>2000</v>
      </c>
      <c r="G606" s="51">
        <f t="shared" si="65"/>
        <v>292.86670000000004</v>
      </c>
      <c r="H606" s="31">
        <f>-Data!H606</f>
        <v>159.35220000000001</v>
      </c>
      <c r="I606" s="36">
        <f>+SUM(F606*INDEX(Inputs!$D$24:$D$35,MATCH($D606,Inputs!$B$24:$B$35,0)),G606*INDEX(Inputs!$E$24:$E$35,MATCH($D606,Inputs!$B$24:$B$35,0)),H606*Inputs!$D$21)</f>
        <v>196.40242999119999</v>
      </c>
      <c r="J606" s="36">
        <f t="shared" si="66"/>
        <v>0</v>
      </c>
      <c r="K606" s="36">
        <f t="shared" si="67"/>
        <v>0</v>
      </c>
      <c r="L606" s="36">
        <f t="shared" si="68"/>
        <v>0</v>
      </c>
      <c r="M606" s="36">
        <f t="shared" si="69"/>
        <v>0</v>
      </c>
      <c r="N606" s="36">
        <f t="shared" si="70"/>
        <v>196.40242999119999</v>
      </c>
    </row>
    <row r="607" spans="2:14" s="46" customFormat="1" x14ac:dyDescent="0.25">
      <c r="B607" s="48" t="s">
        <v>148</v>
      </c>
      <c r="C607" s="8">
        <v>2021</v>
      </c>
      <c r="D607" s="37">
        <v>11</v>
      </c>
      <c r="E607" s="31">
        <f>Data!G607</f>
        <v>2296.0312000000004</v>
      </c>
      <c r="F607" s="51">
        <f t="shared" si="64"/>
        <v>2000</v>
      </c>
      <c r="G607" s="51">
        <f t="shared" si="65"/>
        <v>296.03120000000035</v>
      </c>
      <c r="H607" s="31">
        <f>-Data!H607</f>
        <v>66.006699999999995</v>
      </c>
      <c r="I607" s="36">
        <f>+SUM(F607*INDEX(Inputs!$D$24:$D$35,MATCH($D607,Inputs!$B$24:$B$35,0)),G607*INDEX(Inputs!$E$24:$E$35,MATCH($D607,Inputs!$B$24:$B$35,0)),H607*Inputs!$D$21)</f>
        <v>200.07168158820002</v>
      </c>
      <c r="J607" s="36">
        <f t="shared" si="66"/>
        <v>0</v>
      </c>
      <c r="K607" s="36">
        <f t="shared" si="67"/>
        <v>0</v>
      </c>
      <c r="L607" s="36">
        <f t="shared" si="68"/>
        <v>0</v>
      </c>
      <c r="M607" s="36">
        <f t="shared" si="69"/>
        <v>0</v>
      </c>
      <c r="N607" s="36">
        <f t="shared" si="70"/>
        <v>200.07168158820002</v>
      </c>
    </row>
    <row r="608" spans="2:14" s="46" customFormat="1" x14ac:dyDescent="0.25">
      <c r="B608" s="48" t="s">
        <v>148</v>
      </c>
      <c r="C608" s="8">
        <v>2021</v>
      </c>
      <c r="D608" s="37">
        <v>12</v>
      </c>
      <c r="E608" s="31">
        <f>Data!G608</f>
        <v>2620.1606999999999</v>
      </c>
      <c r="F608" s="51">
        <f t="shared" si="64"/>
        <v>2000</v>
      </c>
      <c r="G608" s="51">
        <f t="shared" si="65"/>
        <v>620.16069999999991</v>
      </c>
      <c r="H608" s="31">
        <f>-Data!H608</f>
        <v>20.705199999999898</v>
      </c>
      <c r="I608" s="36">
        <f>+SUM(F608*INDEX(Inputs!$D$24:$D$35,MATCH($D608,Inputs!$B$24:$B$35,0)),G608*INDEX(Inputs!$E$24:$E$35,MATCH($D608,Inputs!$B$24:$B$35,0)),H608*Inputs!$D$21)</f>
        <v>216.10975868520001</v>
      </c>
      <c r="J608" s="36">
        <f t="shared" si="66"/>
        <v>0</v>
      </c>
      <c r="K608" s="36">
        <f t="shared" si="67"/>
        <v>0</v>
      </c>
      <c r="L608" s="36">
        <f t="shared" si="68"/>
        <v>0</v>
      </c>
      <c r="M608" s="36">
        <f t="shared" si="69"/>
        <v>0</v>
      </c>
      <c r="N608" s="36">
        <f t="shared" si="70"/>
        <v>216.10975868520001</v>
      </c>
    </row>
    <row r="609" spans="2:14" s="46" customFormat="1" x14ac:dyDescent="0.25">
      <c r="B609" s="48" t="s">
        <v>149</v>
      </c>
      <c r="C609" s="8">
        <v>2021</v>
      </c>
      <c r="D609" s="37">
        <v>1</v>
      </c>
      <c r="E609" s="31">
        <f>Data!G609</f>
        <v>2370.4079000000002</v>
      </c>
      <c r="F609" s="51">
        <f t="shared" si="64"/>
        <v>2000</v>
      </c>
      <c r="G609" s="51">
        <f t="shared" si="65"/>
        <v>370.40790000000015</v>
      </c>
      <c r="H609" s="31">
        <f>-Data!H609</f>
        <v>0</v>
      </c>
      <c r="I609" s="36">
        <f>+SUM(F609*INDEX(Inputs!$D$24:$D$35,MATCH($D609,Inputs!$B$24:$B$35,0)),G609*INDEX(Inputs!$E$24:$E$35,MATCH($D609,Inputs!$B$24:$B$35,0)),H609*Inputs!$D$21)</f>
        <v>205.85454754840001</v>
      </c>
      <c r="J609" s="36">
        <f t="shared" si="66"/>
        <v>0</v>
      </c>
      <c r="K609" s="36">
        <f t="shared" si="67"/>
        <v>0</v>
      </c>
      <c r="L609" s="36">
        <f t="shared" si="68"/>
        <v>0</v>
      </c>
      <c r="M609" s="36">
        <f t="shared" si="69"/>
        <v>0</v>
      </c>
      <c r="N609" s="36">
        <f t="shared" si="70"/>
        <v>205.85454754840001</v>
      </c>
    </row>
    <row r="610" spans="2:14" s="46" customFormat="1" x14ac:dyDescent="0.25">
      <c r="B610" s="48" t="s">
        <v>149</v>
      </c>
      <c r="C610" s="8">
        <v>2021</v>
      </c>
      <c r="D610" s="37">
        <v>2</v>
      </c>
      <c r="E610" s="31">
        <f>Data!G610</f>
        <v>2233.8953999999999</v>
      </c>
      <c r="F610" s="51">
        <f t="shared" si="64"/>
        <v>2000</v>
      </c>
      <c r="G610" s="51">
        <f t="shared" si="65"/>
        <v>233.89539999999988</v>
      </c>
      <c r="H610" s="31">
        <f>-Data!H610</f>
        <v>0</v>
      </c>
      <c r="I610" s="36">
        <f>+SUM(F610*INDEX(Inputs!$D$24:$D$35,MATCH($D610,Inputs!$B$24:$B$35,0)),G610*INDEX(Inputs!$E$24:$E$35,MATCH($D610,Inputs!$B$24:$B$35,0)),H610*Inputs!$D$21)</f>
        <v>199.82124109840001</v>
      </c>
      <c r="J610" s="36">
        <f t="shared" si="66"/>
        <v>0</v>
      </c>
      <c r="K610" s="36">
        <f t="shared" si="67"/>
        <v>0</v>
      </c>
      <c r="L610" s="36">
        <f t="shared" si="68"/>
        <v>0</v>
      </c>
      <c r="M610" s="36">
        <f t="shared" si="69"/>
        <v>0</v>
      </c>
      <c r="N610" s="36">
        <f t="shared" si="70"/>
        <v>199.82124109840001</v>
      </c>
    </row>
    <row r="611" spans="2:14" s="46" customFormat="1" x14ac:dyDescent="0.25">
      <c r="B611" s="48" t="s">
        <v>149</v>
      </c>
      <c r="C611" s="8">
        <v>2021</v>
      </c>
      <c r="D611" s="37">
        <v>3</v>
      </c>
      <c r="E611" s="31">
        <f>Data!G611</f>
        <v>2400.4157999999998</v>
      </c>
      <c r="F611" s="51">
        <f t="shared" si="64"/>
        <v>2000</v>
      </c>
      <c r="G611" s="51">
        <f t="shared" si="65"/>
        <v>400.41579999999976</v>
      </c>
      <c r="H611" s="31">
        <f>-Data!H611</f>
        <v>0</v>
      </c>
      <c r="I611" s="36">
        <f>+SUM(F611*INDEX(Inputs!$D$24:$D$35,MATCH($D611,Inputs!$B$24:$B$35,0)),G611*INDEX(Inputs!$E$24:$E$35,MATCH($D611,Inputs!$B$24:$B$35,0)),H611*Inputs!$D$21)</f>
        <v>207.1807766968</v>
      </c>
      <c r="J611" s="36">
        <f t="shared" si="66"/>
        <v>0</v>
      </c>
      <c r="K611" s="36">
        <f t="shared" si="67"/>
        <v>0</v>
      </c>
      <c r="L611" s="36">
        <f t="shared" si="68"/>
        <v>0</v>
      </c>
      <c r="M611" s="36">
        <f t="shared" si="69"/>
        <v>0</v>
      </c>
      <c r="N611" s="36">
        <f t="shared" si="70"/>
        <v>207.1807766968</v>
      </c>
    </row>
    <row r="612" spans="2:14" s="46" customFormat="1" x14ac:dyDescent="0.25">
      <c r="B612" s="48" t="s">
        <v>149</v>
      </c>
      <c r="C612" s="8">
        <v>2021</v>
      </c>
      <c r="D612" s="37">
        <v>4</v>
      </c>
      <c r="E612" s="31">
        <f>Data!G612</f>
        <v>2190.5439000000001</v>
      </c>
      <c r="F612" s="51">
        <f t="shared" si="64"/>
        <v>2000</v>
      </c>
      <c r="G612" s="51">
        <f t="shared" si="65"/>
        <v>190.54390000000012</v>
      </c>
      <c r="H612" s="31">
        <f>-Data!H612</f>
        <v>0</v>
      </c>
      <c r="I612" s="36">
        <f>+SUM(F612*INDEX(Inputs!$D$24:$D$35,MATCH($D612,Inputs!$B$24:$B$35,0)),G612*INDEX(Inputs!$E$24:$E$35,MATCH($D612,Inputs!$B$24:$B$35,0)),H612*Inputs!$D$21)</f>
        <v>197.90527820440002</v>
      </c>
      <c r="J612" s="36">
        <f t="shared" si="66"/>
        <v>0</v>
      </c>
      <c r="K612" s="36">
        <f t="shared" si="67"/>
        <v>0</v>
      </c>
      <c r="L612" s="36">
        <f t="shared" si="68"/>
        <v>0</v>
      </c>
      <c r="M612" s="36">
        <f t="shared" si="69"/>
        <v>0</v>
      </c>
      <c r="N612" s="36">
        <f t="shared" si="70"/>
        <v>197.90527820440002</v>
      </c>
    </row>
    <row r="613" spans="2:14" s="46" customFormat="1" x14ac:dyDescent="0.25">
      <c r="B613" s="48" t="s">
        <v>149</v>
      </c>
      <c r="C613" s="8">
        <v>2021</v>
      </c>
      <c r="D613" s="37">
        <v>5</v>
      </c>
      <c r="E613" s="31">
        <f>Data!G613</f>
        <v>2340.8960000000002</v>
      </c>
      <c r="F613" s="51">
        <f t="shared" si="64"/>
        <v>2000</v>
      </c>
      <c r="G613" s="51">
        <f t="shared" si="65"/>
        <v>340.89600000000019</v>
      </c>
      <c r="H613" s="31">
        <f>-Data!H613</f>
        <v>0</v>
      </c>
      <c r="I613" s="36">
        <f>+SUM(F613*INDEX(Inputs!$D$24:$D$35,MATCH($D613,Inputs!$B$24:$B$35,0)),G613*INDEX(Inputs!$E$24:$E$35,MATCH($D613,Inputs!$B$24:$B$35,0)),H613*Inputs!$D$21)</f>
        <v>204.55023961600003</v>
      </c>
      <c r="J613" s="36">
        <f t="shared" si="66"/>
        <v>0</v>
      </c>
      <c r="K613" s="36">
        <f t="shared" si="67"/>
        <v>0</v>
      </c>
      <c r="L613" s="36">
        <f t="shared" si="68"/>
        <v>0</v>
      </c>
      <c r="M613" s="36">
        <f t="shared" si="69"/>
        <v>0</v>
      </c>
      <c r="N613" s="36">
        <f t="shared" si="70"/>
        <v>204.55023961600003</v>
      </c>
    </row>
    <row r="614" spans="2:14" s="46" customFormat="1" x14ac:dyDescent="0.25">
      <c r="B614" s="48" t="s">
        <v>149</v>
      </c>
      <c r="C614" s="8">
        <v>2021</v>
      </c>
      <c r="D614" s="37">
        <v>6</v>
      </c>
      <c r="E614" s="31">
        <f>Data!G614</f>
        <v>3386.7440999999999</v>
      </c>
      <c r="F614" s="51">
        <f t="shared" si="64"/>
        <v>2000</v>
      </c>
      <c r="G614" s="51">
        <f t="shared" si="65"/>
        <v>1386.7440999999999</v>
      </c>
      <c r="H614" s="31">
        <f>-Data!H614</f>
        <v>0</v>
      </c>
      <c r="I614" s="36">
        <f>+SUM(F614*INDEX(Inputs!$D$24:$D$35,MATCH($D614,Inputs!$B$24:$B$35,0)),G614*INDEX(Inputs!$E$24:$E$35,MATCH($D614,Inputs!$B$24:$B$35,0)),H614*Inputs!$D$21)</f>
        <v>278.05662557559998</v>
      </c>
      <c r="J614" s="36">
        <f t="shared" si="66"/>
        <v>0</v>
      </c>
      <c r="K614" s="36">
        <f t="shared" si="67"/>
        <v>0</v>
      </c>
      <c r="L614" s="36">
        <f t="shared" si="68"/>
        <v>0</v>
      </c>
      <c r="M614" s="36">
        <f t="shared" si="69"/>
        <v>0</v>
      </c>
      <c r="N614" s="36">
        <f t="shared" si="70"/>
        <v>278.05662557559998</v>
      </c>
    </row>
    <row r="615" spans="2:14" s="46" customFormat="1" x14ac:dyDescent="0.25">
      <c r="B615" s="48" t="s">
        <v>149</v>
      </c>
      <c r="C615" s="8">
        <v>2021</v>
      </c>
      <c r="D615" s="37">
        <v>7</v>
      </c>
      <c r="E615" s="31">
        <f>Data!G615</f>
        <v>3318.4238999999998</v>
      </c>
      <c r="F615" s="51">
        <f t="shared" si="64"/>
        <v>2000</v>
      </c>
      <c r="G615" s="51">
        <f t="shared" si="65"/>
        <v>1318.4238999999998</v>
      </c>
      <c r="H615" s="31">
        <f>-Data!H615</f>
        <v>0</v>
      </c>
      <c r="I615" s="36">
        <f>+SUM(F615*INDEX(Inputs!$D$24:$D$35,MATCH($D615,Inputs!$B$24:$B$35,0)),G615*INDEX(Inputs!$E$24:$E$35,MATCH($D615,Inputs!$B$24:$B$35,0)),H615*Inputs!$D$21)</f>
        <v>274.72833871239999</v>
      </c>
      <c r="J615" s="36">
        <f t="shared" si="66"/>
        <v>0</v>
      </c>
      <c r="K615" s="36">
        <f t="shared" si="67"/>
        <v>0</v>
      </c>
      <c r="L615" s="36">
        <f t="shared" si="68"/>
        <v>0</v>
      </c>
      <c r="M615" s="36">
        <f t="shared" si="69"/>
        <v>0</v>
      </c>
      <c r="N615" s="36">
        <f t="shared" si="70"/>
        <v>274.72833871239999</v>
      </c>
    </row>
    <row r="616" spans="2:14" s="46" customFormat="1" x14ac:dyDescent="0.25">
      <c r="B616" s="48" t="s">
        <v>149</v>
      </c>
      <c r="C616" s="8">
        <v>2021</v>
      </c>
      <c r="D616" s="37">
        <v>8</v>
      </c>
      <c r="E616" s="31">
        <f>Data!G616</f>
        <v>2967.0479999999998</v>
      </c>
      <c r="F616" s="51">
        <f t="shared" si="64"/>
        <v>2000</v>
      </c>
      <c r="G616" s="51">
        <f t="shared" si="65"/>
        <v>967.04799999999977</v>
      </c>
      <c r="H616" s="31">
        <f>-Data!H616</f>
        <v>0</v>
      </c>
      <c r="I616" s="36">
        <f>+SUM(F616*INDEX(Inputs!$D$24:$D$35,MATCH($D616,Inputs!$B$24:$B$35,0)),G616*INDEX(Inputs!$E$24:$E$35,MATCH($D616,Inputs!$B$24:$B$35,0)),H616*Inputs!$D$21)</f>
        <v>257.61071036800001</v>
      </c>
      <c r="J616" s="36">
        <f t="shared" si="66"/>
        <v>0</v>
      </c>
      <c r="K616" s="36">
        <f t="shared" si="67"/>
        <v>0</v>
      </c>
      <c r="L616" s="36">
        <f t="shared" si="68"/>
        <v>0</v>
      </c>
      <c r="M616" s="36">
        <f t="shared" si="69"/>
        <v>0</v>
      </c>
      <c r="N616" s="36">
        <f t="shared" si="70"/>
        <v>257.61071036800001</v>
      </c>
    </row>
    <row r="617" spans="2:14" s="46" customFormat="1" x14ac:dyDescent="0.25">
      <c r="B617" s="48" t="s">
        <v>149</v>
      </c>
      <c r="C617" s="8">
        <v>2021</v>
      </c>
      <c r="D617" s="37">
        <v>9</v>
      </c>
      <c r="E617" s="31">
        <f>Data!G617</f>
        <v>2241.4369999999999</v>
      </c>
      <c r="F617" s="51">
        <f t="shared" si="64"/>
        <v>2000</v>
      </c>
      <c r="G617" s="51">
        <f t="shared" si="65"/>
        <v>241.4369999999999</v>
      </c>
      <c r="H617" s="31">
        <f>-Data!H617</f>
        <v>0</v>
      </c>
      <c r="I617" s="36">
        <f>+SUM(F617*INDEX(Inputs!$D$24:$D$35,MATCH($D617,Inputs!$B$24:$B$35,0)),G617*INDEX(Inputs!$E$24:$E$35,MATCH($D617,Inputs!$B$24:$B$35,0)),H617*Inputs!$D$21)</f>
        <v>200.15454965200001</v>
      </c>
      <c r="J617" s="36">
        <f t="shared" si="66"/>
        <v>0</v>
      </c>
      <c r="K617" s="36">
        <f t="shared" si="67"/>
        <v>0</v>
      </c>
      <c r="L617" s="36">
        <f t="shared" si="68"/>
        <v>0</v>
      </c>
      <c r="M617" s="36">
        <f t="shared" si="69"/>
        <v>0</v>
      </c>
      <c r="N617" s="36">
        <f t="shared" si="70"/>
        <v>200.15454965200001</v>
      </c>
    </row>
    <row r="618" spans="2:14" s="46" customFormat="1" x14ac:dyDescent="0.25">
      <c r="B618" s="48" t="s">
        <v>149</v>
      </c>
      <c r="C618" s="8">
        <v>2021</v>
      </c>
      <c r="D618" s="37">
        <v>10</v>
      </c>
      <c r="E618" s="31">
        <f>Data!G618</f>
        <v>2520.0329999999999</v>
      </c>
      <c r="F618" s="51">
        <f t="shared" si="64"/>
        <v>2000</v>
      </c>
      <c r="G618" s="51">
        <f t="shared" si="65"/>
        <v>520.0329999999999</v>
      </c>
      <c r="H618" s="31">
        <f>-Data!H618</f>
        <v>0</v>
      </c>
      <c r="I618" s="36">
        <f>+SUM(F618*INDEX(Inputs!$D$24:$D$35,MATCH($D618,Inputs!$B$24:$B$35,0)),G618*INDEX(Inputs!$E$24:$E$35,MATCH($D618,Inputs!$B$24:$B$35,0)),H618*Inputs!$D$21)</f>
        <v>212.46737846799999</v>
      </c>
      <c r="J618" s="36">
        <f t="shared" si="66"/>
        <v>0</v>
      </c>
      <c r="K618" s="36">
        <f t="shared" si="67"/>
        <v>0</v>
      </c>
      <c r="L618" s="36">
        <f t="shared" si="68"/>
        <v>0</v>
      </c>
      <c r="M618" s="36">
        <f t="shared" si="69"/>
        <v>0</v>
      </c>
      <c r="N618" s="36">
        <f t="shared" si="70"/>
        <v>212.46737846799999</v>
      </c>
    </row>
    <row r="619" spans="2:14" s="46" customFormat="1" x14ac:dyDescent="0.25">
      <c r="B619" s="48" t="s">
        <v>149</v>
      </c>
      <c r="C619" s="8">
        <v>2021</v>
      </c>
      <c r="D619" s="37">
        <v>11</v>
      </c>
      <c r="E619" s="31">
        <f>Data!G619</f>
        <v>2645.9279999999999</v>
      </c>
      <c r="F619" s="51">
        <f t="shared" si="64"/>
        <v>2000</v>
      </c>
      <c r="G619" s="51">
        <f t="shared" si="65"/>
        <v>645.92799999999988</v>
      </c>
      <c r="H619" s="31">
        <f>-Data!H619</f>
        <v>0</v>
      </c>
      <c r="I619" s="36">
        <f>+SUM(F619*INDEX(Inputs!$D$24:$D$35,MATCH($D619,Inputs!$B$24:$B$35,0)),G619*INDEX(Inputs!$E$24:$E$35,MATCH($D619,Inputs!$B$24:$B$35,0)),H619*Inputs!$D$21)</f>
        <v>218.03143388800001</v>
      </c>
      <c r="J619" s="36">
        <f t="shared" si="66"/>
        <v>0</v>
      </c>
      <c r="K619" s="36">
        <f t="shared" si="67"/>
        <v>0</v>
      </c>
      <c r="L619" s="36">
        <f t="shared" si="68"/>
        <v>0</v>
      </c>
      <c r="M619" s="36">
        <f t="shared" si="69"/>
        <v>0</v>
      </c>
      <c r="N619" s="36">
        <f t="shared" si="70"/>
        <v>218.03143388800001</v>
      </c>
    </row>
    <row r="620" spans="2:14" s="46" customFormat="1" x14ac:dyDescent="0.25">
      <c r="B620" s="48" t="s">
        <v>149</v>
      </c>
      <c r="C620" s="8">
        <v>2021</v>
      </c>
      <c r="D620" s="37">
        <v>12</v>
      </c>
      <c r="E620" s="31">
        <f>Data!G620</f>
        <v>2951.1680000000001</v>
      </c>
      <c r="F620" s="51">
        <f t="shared" si="64"/>
        <v>2000</v>
      </c>
      <c r="G620" s="51">
        <f t="shared" si="65"/>
        <v>951.16800000000012</v>
      </c>
      <c r="H620" s="31">
        <f>-Data!H620</f>
        <v>0</v>
      </c>
      <c r="I620" s="36">
        <f>+SUM(F620*INDEX(Inputs!$D$24:$D$35,MATCH($D620,Inputs!$B$24:$B$35,0)),G620*INDEX(Inputs!$E$24:$E$35,MATCH($D620,Inputs!$B$24:$B$35,0)),H620*Inputs!$D$21)</f>
        <v>231.52182092800001</v>
      </c>
      <c r="J620" s="36">
        <f t="shared" si="66"/>
        <v>0</v>
      </c>
      <c r="K620" s="36">
        <f t="shared" si="67"/>
        <v>0</v>
      </c>
      <c r="L620" s="36">
        <f t="shared" si="68"/>
        <v>0</v>
      </c>
      <c r="M620" s="36">
        <f t="shared" si="69"/>
        <v>0</v>
      </c>
      <c r="N620" s="36">
        <f t="shared" si="70"/>
        <v>231.52182092800001</v>
      </c>
    </row>
    <row r="621" spans="2:14" s="46" customFormat="1" x14ac:dyDescent="0.25">
      <c r="B621" s="48" t="s">
        <v>150</v>
      </c>
      <c r="C621" s="8">
        <v>2021</v>
      </c>
      <c r="D621" s="37">
        <v>1</v>
      </c>
      <c r="E621" s="31">
        <f>Data!G621</f>
        <v>718.85810000000004</v>
      </c>
      <c r="F621" s="51">
        <f t="shared" si="64"/>
        <v>718.85810000000004</v>
      </c>
      <c r="G621" s="51">
        <f t="shared" si="65"/>
        <v>0</v>
      </c>
      <c r="H621" s="31">
        <f>-Data!H621</f>
        <v>186.39959999999999</v>
      </c>
      <c r="I621" s="36">
        <f>+SUM(F621*INDEX(Inputs!$D$24:$D$35,MATCH($D621,Inputs!$B$24:$B$35,0)),G621*INDEX(Inputs!$E$24:$E$35,MATCH($D621,Inputs!$B$24:$B$35,0)),H621*Inputs!$D$21)</f>
        <v>61.058285234200007</v>
      </c>
      <c r="J621" s="36">
        <f t="shared" si="66"/>
        <v>0</v>
      </c>
      <c r="K621" s="36">
        <f t="shared" si="67"/>
        <v>0</v>
      </c>
      <c r="L621" s="36">
        <f t="shared" si="68"/>
        <v>74.988117009200039</v>
      </c>
      <c r="M621" s="36">
        <f t="shared" si="69"/>
        <v>13.929831775000032</v>
      </c>
      <c r="N621" s="36">
        <f t="shared" si="70"/>
        <v>0</v>
      </c>
    </row>
    <row r="622" spans="2:14" s="46" customFormat="1" x14ac:dyDescent="0.25">
      <c r="B622" s="48" t="s">
        <v>150</v>
      </c>
      <c r="C622" s="8">
        <v>2021</v>
      </c>
      <c r="D622" s="37">
        <v>2</v>
      </c>
      <c r="E622" s="31">
        <f>Data!G622</f>
        <v>358.93330000000003</v>
      </c>
      <c r="F622" s="51">
        <f t="shared" si="64"/>
        <v>358.93330000000003</v>
      </c>
      <c r="G622" s="51">
        <f t="shared" si="65"/>
        <v>0</v>
      </c>
      <c r="H622" s="31">
        <f>-Data!H622</f>
        <v>327.1816</v>
      </c>
      <c r="I622" s="36">
        <f>+SUM(F622*INDEX(Inputs!$D$24:$D$35,MATCH($D622,Inputs!$B$24:$B$35,0)),G622*INDEX(Inputs!$E$24:$E$35,MATCH($D622,Inputs!$B$24:$B$35,0)),H622*Inputs!$D$21)</f>
        <v>21.635322412600008</v>
      </c>
      <c r="J622" s="36">
        <f t="shared" si="66"/>
        <v>0</v>
      </c>
      <c r="K622" s="36">
        <f t="shared" si="67"/>
        <v>0</v>
      </c>
      <c r="L622" s="36">
        <f t="shared" si="68"/>
        <v>13.929831775000032</v>
      </c>
      <c r="M622" s="36">
        <f t="shared" si="69"/>
        <v>0</v>
      </c>
      <c r="N622" s="36">
        <f t="shared" si="70"/>
        <v>7.7054906375999757</v>
      </c>
    </row>
    <row r="623" spans="2:14" s="46" customFormat="1" x14ac:dyDescent="0.25">
      <c r="B623" s="48" t="s">
        <v>150</v>
      </c>
      <c r="C623" s="8">
        <v>2021</v>
      </c>
      <c r="D623" s="37">
        <v>3</v>
      </c>
      <c r="E623" s="31">
        <f>Data!G623</f>
        <v>452.27170000000012</v>
      </c>
      <c r="F623" s="51">
        <f t="shared" si="64"/>
        <v>452.27170000000012</v>
      </c>
      <c r="G623" s="51">
        <f t="shared" si="65"/>
        <v>0</v>
      </c>
      <c r="H623" s="31">
        <f>-Data!H623</f>
        <v>704.02290000000005</v>
      </c>
      <c r="I623" s="36">
        <f>+SUM(F623*INDEX(Inputs!$D$24:$D$35,MATCH($D623,Inputs!$B$24:$B$35,0)),G623*INDEX(Inputs!$E$24:$E$35,MATCH($D623,Inputs!$B$24:$B$35,0)),H623*Inputs!$D$21)</f>
        <v>16.230019552400012</v>
      </c>
      <c r="J623" s="36">
        <f t="shared" si="66"/>
        <v>0</v>
      </c>
      <c r="K623" s="36">
        <f t="shared" si="67"/>
        <v>0</v>
      </c>
      <c r="L623" s="36">
        <f t="shared" si="68"/>
        <v>0</v>
      </c>
      <c r="M623" s="36">
        <f t="shared" si="69"/>
        <v>0</v>
      </c>
      <c r="N623" s="36">
        <f t="shared" si="70"/>
        <v>16.230019552400012</v>
      </c>
    </row>
    <row r="624" spans="2:14" s="46" customFormat="1" x14ac:dyDescent="0.25">
      <c r="B624" s="48" t="s">
        <v>150</v>
      </c>
      <c r="C624" s="8">
        <v>2021</v>
      </c>
      <c r="D624" s="37">
        <v>4</v>
      </c>
      <c r="E624" s="31">
        <f>Data!G624</f>
        <v>188.1123</v>
      </c>
      <c r="F624" s="51">
        <f t="shared" si="64"/>
        <v>188.1123</v>
      </c>
      <c r="G624" s="51">
        <f t="shared" si="65"/>
        <v>0</v>
      </c>
      <c r="H624" s="31">
        <f>-Data!H624</f>
        <v>957.61540000000002</v>
      </c>
      <c r="I624" s="36">
        <f>+SUM(F624*INDEX(Inputs!$D$24:$D$35,MATCH($D624,Inputs!$B$24:$B$35,0)),G624*INDEX(Inputs!$E$24:$E$35,MATCH($D624,Inputs!$B$24:$B$35,0)),H624*Inputs!$D$21)</f>
        <v>-18.385302747400004</v>
      </c>
      <c r="J624" s="36">
        <f t="shared" si="66"/>
        <v>0</v>
      </c>
      <c r="K624" s="36">
        <f t="shared" si="67"/>
        <v>18.385302747400004</v>
      </c>
      <c r="L624" s="36">
        <f t="shared" si="68"/>
        <v>0</v>
      </c>
      <c r="M624" s="36">
        <f t="shared" si="69"/>
        <v>18.385302747400004</v>
      </c>
      <c r="N624" s="36">
        <f t="shared" si="70"/>
        <v>0</v>
      </c>
    </row>
    <row r="625" spans="2:14" s="46" customFormat="1" x14ac:dyDescent="0.25">
      <c r="B625" s="48" t="s">
        <v>150</v>
      </c>
      <c r="C625" s="8">
        <v>2021</v>
      </c>
      <c r="D625" s="37">
        <v>5</v>
      </c>
      <c r="E625" s="31">
        <f>Data!G625</f>
        <v>156.10419999999999</v>
      </c>
      <c r="F625" s="51">
        <f t="shared" si="64"/>
        <v>156.10419999999999</v>
      </c>
      <c r="G625" s="51">
        <f t="shared" si="65"/>
        <v>0</v>
      </c>
      <c r="H625" s="31">
        <f>-Data!H625</f>
        <v>1120.576</v>
      </c>
      <c r="I625" s="36">
        <f>+SUM(F625*INDEX(Inputs!$D$24:$D$35,MATCH($D625,Inputs!$B$24:$B$35,0)),G625*INDEX(Inputs!$E$24:$E$35,MATCH($D625,Inputs!$B$24:$B$35,0)),H625*Inputs!$D$21)</f>
        <v>-27.579354443600003</v>
      </c>
      <c r="J625" s="36">
        <f t="shared" si="66"/>
        <v>18.385302747400004</v>
      </c>
      <c r="K625" s="36">
        <f t="shared" si="67"/>
        <v>45.964657191000008</v>
      </c>
      <c r="L625" s="36">
        <f t="shared" si="68"/>
        <v>18.385302747400004</v>
      </c>
      <c r="M625" s="36">
        <f t="shared" si="69"/>
        <v>45.964657191000008</v>
      </c>
      <c r="N625" s="36">
        <f t="shared" si="70"/>
        <v>0</v>
      </c>
    </row>
    <row r="626" spans="2:14" s="46" customFormat="1" x14ac:dyDescent="0.25">
      <c r="B626" s="48" t="s">
        <v>150</v>
      </c>
      <c r="C626" s="8">
        <v>2021</v>
      </c>
      <c r="D626" s="37">
        <v>6</v>
      </c>
      <c r="E626" s="31">
        <f>Data!G626</f>
        <v>133.62780000000001</v>
      </c>
      <c r="F626" s="51">
        <f t="shared" si="64"/>
        <v>133.62780000000001</v>
      </c>
      <c r="G626" s="51">
        <f t="shared" si="65"/>
        <v>0</v>
      </c>
      <c r="H626" s="31">
        <f>-Data!H626</f>
        <v>1230.7532000000001</v>
      </c>
      <c r="I626" s="36">
        <f>+SUM(F626*INDEX(Inputs!$D$24:$D$35,MATCH($D626,Inputs!$B$24:$B$35,0)),G626*INDEX(Inputs!$E$24:$E$35,MATCH($D626,Inputs!$B$24:$B$35,0)),H626*Inputs!$D$21)</f>
        <v>-32.470452542000004</v>
      </c>
      <c r="J626" s="36">
        <f t="shared" si="66"/>
        <v>45.964657191000008</v>
      </c>
      <c r="K626" s="36">
        <f t="shared" si="67"/>
        <v>78.435109733000019</v>
      </c>
      <c r="L626" s="36">
        <f t="shared" si="68"/>
        <v>45.964657191000008</v>
      </c>
      <c r="M626" s="36">
        <f t="shared" si="69"/>
        <v>78.435109733000019</v>
      </c>
      <c r="N626" s="36">
        <f t="shared" si="70"/>
        <v>0</v>
      </c>
    </row>
    <row r="627" spans="2:14" s="46" customFormat="1" x14ac:dyDescent="0.25">
      <c r="B627" s="48" t="s">
        <v>150</v>
      </c>
      <c r="C627" s="8">
        <v>2021</v>
      </c>
      <c r="D627" s="37">
        <v>7</v>
      </c>
      <c r="E627" s="31">
        <f>Data!G627</f>
        <v>171.53969999999993</v>
      </c>
      <c r="F627" s="51">
        <f t="shared" si="64"/>
        <v>171.53969999999993</v>
      </c>
      <c r="G627" s="51">
        <f t="shared" si="65"/>
        <v>0</v>
      </c>
      <c r="H627" s="31">
        <f>-Data!H627</f>
        <v>950.30949999999996</v>
      </c>
      <c r="I627" s="36">
        <f>+SUM(F627*INDEX(Inputs!$D$24:$D$35,MATCH($D627,Inputs!$B$24:$B$35,0)),G627*INDEX(Inputs!$E$24:$E$35,MATCH($D627,Inputs!$B$24:$B$35,0)),H627*Inputs!$D$21)</f>
        <v>-17.876648770000013</v>
      </c>
      <c r="J627" s="36">
        <f t="shared" si="66"/>
        <v>78.435109733000019</v>
      </c>
      <c r="K627" s="36">
        <f t="shared" si="67"/>
        <v>96.311758503000036</v>
      </c>
      <c r="L627" s="36">
        <f t="shared" si="68"/>
        <v>78.435109733000019</v>
      </c>
      <c r="M627" s="36">
        <f t="shared" si="69"/>
        <v>96.311758503000036</v>
      </c>
      <c r="N627" s="36">
        <f t="shared" si="70"/>
        <v>0</v>
      </c>
    </row>
    <row r="628" spans="2:14" s="46" customFormat="1" x14ac:dyDescent="0.25">
      <c r="B628" s="48" t="s">
        <v>150</v>
      </c>
      <c r="C628" s="8">
        <v>2021</v>
      </c>
      <c r="D628" s="37">
        <v>8</v>
      </c>
      <c r="E628" s="31">
        <f>Data!G628</f>
        <v>181.98050000000003</v>
      </c>
      <c r="F628" s="51">
        <f t="shared" si="64"/>
        <v>181.98050000000003</v>
      </c>
      <c r="G628" s="51">
        <f t="shared" si="65"/>
        <v>0</v>
      </c>
      <c r="H628" s="31">
        <f>-Data!H628</f>
        <v>951.62630000000001</v>
      </c>
      <c r="I628" s="36">
        <f>+SUM(F628*INDEX(Inputs!$D$24:$D$35,MATCH($D628,Inputs!$B$24:$B$35,0)),G628*INDEX(Inputs!$E$24:$E$35,MATCH($D628,Inputs!$B$24:$B$35,0)),H628*Inputs!$D$21)</f>
        <v>-16.827542778000005</v>
      </c>
      <c r="J628" s="36">
        <f t="shared" si="66"/>
        <v>96.311758503000036</v>
      </c>
      <c r="K628" s="36">
        <f t="shared" si="67"/>
        <v>113.13930128100004</v>
      </c>
      <c r="L628" s="36">
        <f t="shared" si="68"/>
        <v>96.311758503000036</v>
      </c>
      <c r="M628" s="36">
        <f t="shared" si="69"/>
        <v>113.13930128100004</v>
      </c>
      <c r="N628" s="36">
        <f t="shared" si="70"/>
        <v>0</v>
      </c>
    </row>
    <row r="629" spans="2:14" s="46" customFormat="1" x14ac:dyDescent="0.25">
      <c r="B629" s="48" t="s">
        <v>150</v>
      </c>
      <c r="C629" s="8">
        <v>2021</v>
      </c>
      <c r="D629" s="37">
        <v>9</v>
      </c>
      <c r="E629" s="31">
        <f>Data!G629</f>
        <v>149.2362</v>
      </c>
      <c r="F629" s="51">
        <f t="shared" si="64"/>
        <v>149.2362</v>
      </c>
      <c r="G629" s="51">
        <f t="shared" si="65"/>
        <v>0</v>
      </c>
      <c r="H629" s="31">
        <f>-Data!H629</f>
        <v>806.61379999999997</v>
      </c>
      <c r="I629" s="36">
        <f>+SUM(F629*INDEX(Inputs!$D$24:$D$35,MATCH($D629,Inputs!$B$24:$B$35,0)),G629*INDEX(Inputs!$E$24:$E$35,MATCH($D629,Inputs!$B$24:$B$35,0)),H629*Inputs!$D$21)</f>
        <v>-16.3591317176</v>
      </c>
      <c r="J629" s="36">
        <f t="shared" si="66"/>
        <v>113.13930128100004</v>
      </c>
      <c r="K629" s="36">
        <f t="shared" si="67"/>
        <v>129.49843299860004</v>
      </c>
      <c r="L629" s="36">
        <f t="shared" si="68"/>
        <v>113.13930128100004</v>
      </c>
      <c r="M629" s="36">
        <f t="shared" si="69"/>
        <v>129.49843299860004</v>
      </c>
      <c r="N629" s="36">
        <f t="shared" si="70"/>
        <v>0</v>
      </c>
    </row>
    <row r="630" spans="2:14" s="46" customFormat="1" x14ac:dyDescent="0.25">
      <c r="B630" s="48" t="s">
        <v>150</v>
      </c>
      <c r="C630" s="8">
        <v>2021</v>
      </c>
      <c r="D630" s="37">
        <v>10</v>
      </c>
      <c r="E630" s="31">
        <f>Data!G630</f>
        <v>223.73529999999997</v>
      </c>
      <c r="F630" s="51">
        <f t="shared" si="64"/>
        <v>223.73529999999997</v>
      </c>
      <c r="G630" s="51">
        <f t="shared" si="65"/>
        <v>0</v>
      </c>
      <c r="H630" s="31">
        <f>-Data!H630</f>
        <v>495.46499999999997</v>
      </c>
      <c r="I630" s="36">
        <f>+SUM(F630*INDEX(Inputs!$D$24:$D$35,MATCH($D630,Inputs!$B$24:$B$35,0)),G630*INDEX(Inputs!$E$24:$E$35,MATCH($D630,Inputs!$B$24:$B$35,0)),H630*Inputs!$D$21)</f>
        <v>2.4635981425999987</v>
      </c>
      <c r="J630" s="36">
        <f t="shared" si="66"/>
        <v>129.49843299860004</v>
      </c>
      <c r="K630" s="36">
        <f t="shared" si="67"/>
        <v>127.03483485600003</v>
      </c>
      <c r="L630" s="36">
        <f t="shared" si="68"/>
        <v>129.49843299860004</v>
      </c>
      <c r="M630" s="36">
        <f t="shared" si="69"/>
        <v>127.03483485600003</v>
      </c>
      <c r="N630" s="36">
        <f t="shared" si="70"/>
        <v>0</v>
      </c>
    </row>
    <row r="631" spans="2:14" s="46" customFormat="1" x14ac:dyDescent="0.25">
      <c r="B631" s="48" t="s">
        <v>150</v>
      </c>
      <c r="C631" s="8">
        <v>2021</v>
      </c>
      <c r="D631" s="37">
        <v>11</v>
      </c>
      <c r="E631" s="31">
        <f>Data!G631</f>
        <v>423.68699999999995</v>
      </c>
      <c r="F631" s="51">
        <f t="shared" si="64"/>
        <v>423.68699999999995</v>
      </c>
      <c r="G631" s="51">
        <f t="shared" si="65"/>
        <v>0</v>
      </c>
      <c r="H631" s="31">
        <f>-Data!H631</f>
        <v>256.00290000000001</v>
      </c>
      <c r="I631" s="36">
        <f>+SUM(F631*INDEX(Inputs!$D$24:$D$35,MATCH($D631,Inputs!$B$24:$B$35,0)),G631*INDEX(Inputs!$E$24:$E$35,MATCH($D631,Inputs!$B$24:$B$35,0)),H631*Inputs!$D$21)</f>
        <v>30.461484105</v>
      </c>
      <c r="J631" s="36">
        <f t="shared" si="66"/>
        <v>127.03483485600003</v>
      </c>
      <c r="K631" s="36">
        <f t="shared" si="67"/>
        <v>96.573350751000035</v>
      </c>
      <c r="L631" s="36">
        <f t="shared" si="68"/>
        <v>127.03483485600003</v>
      </c>
      <c r="M631" s="36">
        <f t="shared" si="69"/>
        <v>96.573350751000035</v>
      </c>
      <c r="N631" s="36">
        <f t="shared" si="70"/>
        <v>0</v>
      </c>
    </row>
    <row r="632" spans="2:14" s="46" customFormat="1" x14ac:dyDescent="0.25">
      <c r="B632" s="48" t="s">
        <v>150</v>
      </c>
      <c r="C632" s="8">
        <v>2021</v>
      </c>
      <c r="D632" s="37">
        <v>12</v>
      </c>
      <c r="E632" s="31">
        <f>Data!G632</f>
        <v>287.03390000000002</v>
      </c>
      <c r="F632" s="51">
        <f t="shared" si="64"/>
        <v>287.03390000000002</v>
      </c>
      <c r="G632" s="51">
        <f t="shared" si="65"/>
        <v>0</v>
      </c>
      <c r="H632" s="31">
        <f>-Data!H632</f>
        <v>148.34520000000001</v>
      </c>
      <c r="I632" s="36">
        <f>+SUM(F632*INDEX(Inputs!$D$24:$D$35,MATCH($D632,Inputs!$B$24:$B$35,0)),G632*INDEX(Inputs!$E$24:$E$35,MATCH($D632,Inputs!$B$24:$B$35,0)),H632*Inputs!$D$21)</f>
        <v>21.585233741800003</v>
      </c>
      <c r="J632" s="36">
        <f t="shared" si="66"/>
        <v>96.573350751000035</v>
      </c>
      <c r="K632" s="36">
        <f t="shared" si="67"/>
        <v>74.988117009200039</v>
      </c>
      <c r="L632" s="36">
        <f t="shared" si="68"/>
        <v>96.573350751000035</v>
      </c>
      <c r="M632" s="36">
        <f t="shared" si="69"/>
        <v>74.988117009200039</v>
      </c>
      <c r="N632" s="36">
        <f t="shared" si="70"/>
        <v>0</v>
      </c>
    </row>
    <row r="633" spans="2:14" s="46" customFormat="1" x14ac:dyDescent="0.25">
      <c r="B633" s="48" t="s">
        <v>151</v>
      </c>
      <c r="C633" s="8">
        <v>2021</v>
      </c>
      <c r="D633" s="37">
        <v>1</v>
      </c>
      <c r="E633" s="31">
        <f>Data!G633</f>
        <v>37223.3053</v>
      </c>
      <c r="F633" s="51">
        <f t="shared" si="64"/>
        <v>2000</v>
      </c>
      <c r="G633" s="51">
        <f t="shared" si="65"/>
        <v>35223.3053</v>
      </c>
      <c r="H633" s="31">
        <f>-Data!H633</f>
        <v>2.2282000000000002</v>
      </c>
      <c r="I633" s="36">
        <f>+SUM(F633*INDEX(Inputs!$D$24:$D$35,MATCH($D633,Inputs!$B$24:$B$35,0)),G633*INDEX(Inputs!$E$24:$E$35,MATCH($D633,Inputs!$B$24:$B$35,0)),H633*Inputs!$D$21)</f>
        <v>1746.1289527967999</v>
      </c>
      <c r="J633" s="36">
        <f t="shared" si="66"/>
        <v>0</v>
      </c>
      <c r="K633" s="36">
        <f t="shared" si="67"/>
        <v>0</v>
      </c>
      <c r="L633" s="36">
        <f t="shared" si="68"/>
        <v>0</v>
      </c>
      <c r="M633" s="36">
        <f t="shared" si="69"/>
        <v>0</v>
      </c>
      <c r="N633" s="36">
        <f t="shared" si="70"/>
        <v>1746.1289527967999</v>
      </c>
    </row>
    <row r="634" spans="2:14" s="46" customFormat="1" x14ac:dyDescent="0.25">
      <c r="B634" s="48" t="s">
        <v>151</v>
      </c>
      <c r="C634" s="8">
        <v>2021</v>
      </c>
      <c r="D634" s="37">
        <v>2</v>
      </c>
      <c r="E634" s="31">
        <f>Data!G634</f>
        <v>33402.5095</v>
      </c>
      <c r="F634" s="51">
        <f t="shared" si="64"/>
        <v>2000</v>
      </c>
      <c r="G634" s="51">
        <f t="shared" si="65"/>
        <v>31402.5095</v>
      </c>
      <c r="H634" s="31">
        <f>-Data!H634</f>
        <v>0.3674</v>
      </c>
      <c r="I634" s="36">
        <f>+SUM(F634*INDEX(Inputs!$D$24:$D$35,MATCH($D634,Inputs!$B$24:$B$35,0)),G634*INDEX(Inputs!$E$24:$E$35,MATCH($D634,Inputs!$B$24:$B$35,0)),H634*Inputs!$D$21)</f>
        <v>1577.3354184679999</v>
      </c>
      <c r="J634" s="36">
        <f t="shared" si="66"/>
        <v>0</v>
      </c>
      <c r="K634" s="36">
        <f t="shared" si="67"/>
        <v>0</v>
      </c>
      <c r="L634" s="36">
        <f t="shared" si="68"/>
        <v>0</v>
      </c>
      <c r="M634" s="36">
        <f t="shared" si="69"/>
        <v>0</v>
      </c>
      <c r="N634" s="36">
        <f t="shared" si="70"/>
        <v>1577.3354184679999</v>
      </c>
    </row>
    <row r="635" spans="2:14" s="46" customFormat="1" x14ac:dyDescent="0.25">
      <c r="B635" s="48" t="s">
        <v>151</v>
      </c>
      <c r="C635" s="8">
        <v>2021</v>
      </c>
      <c r="D635" s="37">
        <v>3</v>
      </c>
      <c r="E635" s="31">
        <f>Data!G635</f>
        <v>33926.239300000001</v>
      </c>
      <c r="F635" s="51">
        <f t="shared" si="64"/>
        <v>2000</v>
      </c>
      <c r="G635" s="51">
        <f t="shared" si="65"/>
        <v>31926.239300000001</v>
      </c>
      <c r="H635" s="31">
        <f>-Data!H635</f>
        <v>0</v>
      </c>
      <c r="I635" s="36">
        <f>+SUM(F635*INDEX(Inputs!$D$24:$D$35,MATCH($D635,Inputs!$B$24:$B$35,0)),G635*INDEX(Inputs!$E$24:$E$35,MATCH($D635,Inputs!$B$24:$B$35,0)),H635*Inputs!$D$21)</f>
        <v>1600.4960721027999</v>
      </c>
      <c r="J635" s="36">
        <f t="shared" si="66"/>
        <v>0</v>
      </c>
      <c r="K635" s="36">
        <f t="shared" si="67"/>
        <v>0</v>
      </c>
      <c r="L635" s="36">
        <f t="shared" si="68"/>
        <v>0</v>
      </c>
      <c r="M635" s="36">
        <f t="shared" si="69"/>
        <v>0</v>
      </c>
      <c r="N635" s="36">
        <f t="shared" si="70"/>
        <v>1600.4960721027999</v>
      </c>
    </row>
    <row r="636" spans="2:14" s="46" customFormat="1" x14ac:dyDescent="0.25">
      <c r="B636" s="48" t="s">
        <v>151</v>
      </c>
      <c r="C636" s="8">
        <v>2021</v>
      </c>
      <c r="D636" s="37">
        <v>4</v>
      </c>
      <c r="E636" s="31">
        <f>Data!G636</f>
        <v>32136.696100000001</v>
      </c>
      <c r="F636" s="51">
        <f t="shared" si="64"/>
        <v>2000</v>
      </c>
      <c r="G636" s="51">
        <f t="shared" si="65"/>
        <v>30136.696100000001</v>
      </c>
      <c r="H636" s="31">
        <f>-Data!H636</f>
        <v>0</v>
      </c>
      <c r="I636" s="36">
        <f>+SUM(F636*INDEX(Inputs!$D$24:$D$35,MATCH($D636,Inputs!$B$24:$B$35,0)),G636*INDEX(Inputs!$E$24:$E$35,MATCH($D636,Inputs!$B$24:$B$35,0)),H636*Inputs!$D$21)</f>
        <v>1521.4054208355999</v>
      </c>
      <c r="J636" s="36">
        <f t="shared" si="66"/>
        <v>0</v>
      </c>
      <c r="K636" s="36">
        <f t="shared" si="67"/>
        <v>0</v>
      </c>
      <c r="L636" s="36">
        <f t="shared" si="68"/>
        <v>0</v>
      </c>
      <c r="M636" s="36">
        <f t="shared" si="69"/>
        <v>0</v>
      </c>
      <c r="N636" s="36">
        <f t="shared" si="70"/>
        <v>1521.4054208355999</v>
      </c>
    </row>
    <row r="637" spans="2:14" s="46" customFormat="1" x14ac:dyDescent="0.25">
      <c r="B637" s="48" t="s">
        <v>151</v>
      </c>
      <c r="C637" s="8">
        <v>2021</v>
      </c>
      <c r="D637" s="37">
        <v>5</v>
      </c>
      <c r="E637" s="31">
        <f>Data!G637</f>
        <v>35289.008399999999</v>
      </c>
      <c r="F637" s="51">
        <f t="shared" si="64"/>
        <v>2000</v>
      </c>
      <c r="G637" s="51">
        <f t="shared" si="65"/>
        <v>33289.008399999999</v>
      </c>
      <c r="H637" s="31">
        <f>-Data!H637</f>
        <v>0</v>
      </c>
      <c r="I637" s="36">
        <f>+SUM(F637*INDEX(Inputs!$D$24:$D$35,MATCH($D637,Inputs!$B$24:$B$35,0)),G637*INDEX(Inputs!$E$24:$E$35,MATCH($D637,Inputs!$B$24:$B$35,0)),H637*Inputs!$D$21)</f>
        <v>1660.7250152463998</v>
      </c>
      <c r="J637" s="36">
        <f t="shared" si="66"/>
        <v>0</v>
      </c>
      <c r="K637" s="36">
        <f t="shared" si="67"/>
        <v>0</v>
      </c>
      <c r="L637" s="36">
        <f t="shared" si="68"/>
        <v>0</v>
      </c>
      <c r="M637" s="36">
        <f t="shared" si="69"/>
        <v>0</v>
      </c>
      <c r="N637" s="36">
        <f t="shared" si="70"/>
        <v>1660.7250152463998</v>
      </c>
    </row>
    <row r="638" spans="2:14" s="46" customFormat="1" x14ac:dyDescent="0.25">
      <c r="B638" s="48" t="s">
        <v>151</v>
      </c>
      <c r="C638" s="8">
        <v>2021</v>
      </c>
      <c r="D638" s="37">
        <v>6</v>
      </c>
      <c r="E638" s="31">
        <f>Data!G638</f>
        <v>47858.265599999999</v>
      </c>
      <c r="F638" s="51">
        <f t="shared" si="64"/>
        <v>2000</v>
      </c>
      <c r="G638" s="51">
        <f t="shared" si="65"/>
        <v>45858.265599999999</v>
      </c>
      <c r="H638" s="31">
        <f>-Data!H638</f>
        <v>0</v>
      </c>
      <c r="I638" s="36">
        <f>+SUM(F638*INDEX(Inputs!$D$24:$D$35,MATCH($D638,Inputs!$B$24:$B$35,0)),G638*INDEX(Inputs!$E$24:$E$35,MATCH($D638,Inputs!$B$24:$B$35,0)),H638*Inputs!$D$21)</f>
        <v>2444.5312669696</v>
      </c>
      <c r="J638" s="36">
        <f t="shared" si="66"/>
        <v>0</v>
      </c>
      <c r="K638" s="36">
        <f t="shared" si="67"/>
        <v>0</v>
      </c>
      <c r="L638" s="36">
        <f t="shared" si="68"/>
        <v>0</v>
      </c>
      <c r="M638" s="36">
        <f t="shared" si="69"/>
        <v>0</v>
      </c>
      <c r="N638" s="36">
        <f t="shared" si="70"/>
        <v>2444.5312669696</v>
      </c>
    </row>
    <row r="639" spans="2:14" s="46" customFormat="1" x14ac:dyDescent="0.25">
      <c r="B639" s="48" t="s">
        <v>151</v>
      </c>
      <c r="C639" s="8">
        <v>2021</v>
      </c>
      <c r="D639" s="37">
        <v>7</v>
      </c>
      <c r="E639" s="31">
        <f>Data!G639</f>
        <v>57297.5717</v>
      </c>
      <c r="F639" s="51">
        <f t="shared" si="64"/>
        <v>2000</v>
      </c>
      <c r="G639" s="51">
        <f t="shared" si="65"/>
        <v>55297.5717</v>
      </c>
      <c r="H639" s="31">
        <f>-Data!H639</f>
        <v>0</v>
      </c>
      <c r="I639" s="36">
        <f>+SUM(F639*INDEX(Inputs!$D$24:$D$35,MATCH($D639,Inputs!$B$24:$B$35,0)),G639*INDEX(Inputs!$E$24:$E$35,MATCH($D639,Inputs!$B$24:$B$35,0)),H639*Inputs!$D$21)</f>
        <v>2904.3765029372003</v>
      </c>
      <c r="J639" s="36">
        <f t="shared" si="66"/>
        <v>0</v>
      </c>
      <c r="K639" s="36">
        <f t="shared" si="67"/>
        <v>0</v>
      </c>
      <c r="L639" s="36">
        <f t="shared" si="68"/>
        <v>0</v>
      </c>
      <c r="M639" s="36">
        <f t="shared" si="69"/>
        <v>0</v>
      </c>
      <c r="N639" s="36">
        <f t="shared" si="70"/>
        <v>2904.3765029372003</v>
      </c>
    </row>
    <row r="640" spans="2:14" s="46" customFormat="1" x14ac:dyDescent="0.25">
      <c r="B640" s="48" t="s">
        <v>151</v>
      </c>
      <c r="C640" s="8">
        <v>2021</v>
      </c>
      <c r="D640" s="37">
        <v>8</v>
      </c>
      <c r="E640" s="31">
        <f>Data!G640</f>
        <v>48706.537199999999</v>
      </c>
      <c r="F640" s="51">
        <f t="shared" si="64"/>
        <v>2000</v>
      </c>
      <c r="G640" s="51">
        <f t="shared" si="65"/>
        <v>46706.537199999999</v>
      </c>
      <c r="H640" s="31">
        <f>-Data!H640</f>
        <v>6.9592999999999998</v>
      </c>
      <c r="I640" s="36">
        <f>+SUM(F640*INDEX(Inputs!$D$24:$D$35,MATCH($D640,Inputs!$B$24:$B$35,0)),G640*INDEX(Inputs!$E$24:$E$35,MATCH($D640,Inputs!$B$24:$B$35,0)),H640*Inputs!$D$21)</f>
        <v>2485.5925351022001</v>
      </c>
      <c r="J640" s="36">
        <f t="shared" si="66"/>
        <v>0</v>
      </c>
      <c r="K640" s="36">
        <f t="shared" si="67"/>
        <v>0</v>
      </c>
      <c r="L640" s="36">
        <f t="shared" si="68"/>
        <v>0</v>
      </c>
      <c r="M640" s="36">
        <f t="shared" si="69"/>
        <v>0</v>
      </c>
      <c r="N640" s="36">
        <f t="shared" si="70"/>
        <v>2485.5925351022001</v>
      </c>
    </row>
    <row r="641" spans="2:14" s="46" customFormat="1" x14ac:dyDescent="0.25">
      <c r="B641" s="48" t="s">
        <v>151</v>
      </c>
      <c r="C641" s="8">
        <v>2021</v>
      </c>
      <c r="D641" s="37">
        <v>9</v>
      </c>
      <c r="E641" s="31">
        <f>Data!G641</f>
        <v>45712.915099999998</v>
      </c>
      <c r="F641" s="51">
        <f t="shared" si="64"/>
        <v>2000</v>
      </c>
      <c r="G641" s="51">
        <f t="shared" si="65"/>
        <v>43712.915099999998</v>
      </c>
      <c r="H641" s="31">
        <f>-Data!H641</f>
        <v>0</v>
      </c>
      <c r="I641" s="36">
        <f>+SUM(F641*INDEX(Inputs!$D$24:$D$35,MATCH($D641,Inputs!$B$24:$B$35,0)),G641*INDEX(Inputs!$E$24:$E$35,MATCH($D641,Inputs!$B$24:$B$35,0)),H641*Inputs!$D$21)</f>
        <v>2121.4199957595997</v>
      </c>
      <c r="J641" s="36">
        <f t="shared" si="66"/>
        <v>0</v>
      </c>
      <c r="K641" s="36">
        <f t="shared" si="67"/>
        <v>0</v>
      </c>
      <c r="L641" s="36">
        <f t="shared" si="68"/>
        <v>0</v>
      </c>
      <c r="M641" s="36">
        <f t="shared" si="69"/>
        <v>0</v>
      </c>
      <c r="N641" s="36">
        <f t="shared" si="70"/>
        <v>2121.4199957595997</v>
      </c>
    </row>
    <row r="642" spans="2:14" s="46" customFormat="1" x14ac:dyDescent="0.25">
      <c r="B642" s="48" t="s">
        <v>151</v>
      </c>
      <c r="C642" s="8">
        <v>2021</v>
      </c>
      <c r="D642" s="37">
        <v>10</v>
      </c>
      <c r="E642" s="31">
        <f>Data!G642</f>
        <v>35660.003900000003</v>
      </c>
      <c r="F642" s="51">
        <f t="shared" si="64"/>
        <v>2000</v>
      </c>
      <c r="G642" s="51">
        <f t="shared" si="65"/>
        <v>33660.003900000003</v>
      </c>
      <c r="H642" s="31">
        <f>-Data!H642</f>
        <v>0</v>
      </c>
      <c r="I642" s="36">
        <f>+SUM(F642*INDEX(Inputs!$D$24:$D$35,MATCH($D642,Inputs!$B$24:$B$35,0)),G642*INDEX(Inputs!$E$24:$E$35,MATCH($D642,Inputs!$B$24:$B$35,0)),H642*Inputs!$D$21)</f>
        <v>1677.1215323644001</v>
      </c>
      <c r="J642" s="36">
        <f t="shared" si="66"/>
        <v>0</v>
      </c>
      <c r="K642" s="36">
        <f t="shared" si="67"/>
        <v>0</v>
      </c>
      <c r="L642" s="36">
        <f t="shared" si="68"/>
        <v>0</v>
      </c>
      <c r="M642" s="36">
        <f t="shared" si="69"/>
        <v>0</v>
      </c>
      <c r="N642" s="36">
        <f t="shared" si="70"/>
        <v>1677.1215323644001</v>
      </c>
    </row>
    <row r="643" spans="2:14" s="46" customFormat="1" x14ac:dyDescent="0.25">
      <c r="B643" s="48" t="s">
        <v>151</v>
      </c>
      <c r="C643" s="8">
        <v>2021</v>
      </c>
      <c r="D643" s="37">
        <v>11</v>
      </c>
      <c r="E643" s="31">
        <f>Data!G643</f>
        <v>36299.060100000002</v>
      </c>
      <c r="F643" s="51">
        <f t="shared" si="64"/>
        <v>2000</v>
      </c>
      <c r="G643" s="51">
        <f t="shared" si="65"/>
        <v>34299.060100000002</v>
      </c>
      <c r="H643" s="31">
        <f>-Data!H643</f>
        <v>0</v>
      </c>
      <c r="I643" s="36">
        <f>+SUM(F643*INDEX(Inputs!$D$24:$D$35,MATCH($D643,Inputs!$B$24:$B$35,0)),G643*INDEX(Inputs!$E$24:$E$35,MATCH($D643,Inputs!$B$24:$B$35,0)),H643*Inputs!$D$21)</f>
        <v>1705.3652601796</v>
      </c>
      <c r="J643" s="36">
        <f t="shared" si="66"/>
        <v>0</v>
      </c>
      <c r="K643" s="36">
        <f t="shared" si="67"/>
        <v>0</v>
      </c>
      <c r="L643" s="36">
        <f t="shared" si="68"/>
        <v>0</v>
      </c>
      <c r="M643" s="36">
        <f t="shared" si="69"/>
        <v>0</v>
      </c>
      <c r="N643" s="36">
        <f t="shared" si="70"/>
        <v>1705.3652601796</v>
      </c>
    </row>
    <row r="644" spans="2:14" s="46" customFormat="1" x14ac:dyDescent="0.25">
      <c r="B644" s="48" t="s">
        <v>151</v>
      </c>
      <c r="C644" s="8">
        <v>2021</v>
      </c>
      <c r="D644" s="37">
        <v>12</v>
      </c>
      <c r="E644" s="31">
        <f>Data!G644</f>
        <v>41540.957199999997</v>
      </c>
      <c r="F644" s="51">
        <f t="shared" si="64"/>
        <v>2000</v>
      </c>
      <c r="G644" s="51">
        <f t="shared" si="65"/>
        <v>39540.957199999997</v>
      </c>
      <c r="H644" s="31">
        <f>-Data!H644</f>
        <v>0</v>
      </c>
      <c r="I644" s="36">
        <f>+SUM(F644*INDEX(Inputs!$D$24:$D$35,MATCH($D644,Inputs!$B$24:$B$35,0)),G644*INDEX(Inputs!$E$24:$E$35,MATCH($D644,Inputs!$B$24:$B$35,0)),H644*Inputs!$D$21)</f>
        <v>1937.0361444111998</v>
      </c>
      <c r="J644" s="36">
        <f t="shared" si="66"/>
        <v>0</v>
      </c>
      <c r="K644" s="36">
        <f t="shared" si="67"/>
        <v>0</v>
      </c>
      <c r="L644" s="36">
        <f t="shared" si="68"/>
        <v>0</v>
      </c>
      <c r="M644" s="36">
        <f t="shared" si="69"/>
        <v>0</v>
      </c>
      <c r="N644" s="36">
        <f t="shared" si="70"/>
        <v>1937.0361444111998</v>
      </c>
    </row>
    <row r="645" spans="2:14" s="46" customFormat="1" x14ac:dyDescent="0.25">
      <c r="B645" s="48" t="s">
        <v>152</v>
      </c>
      <c r="C645" s="8">
        <v>2021</v>
      </c>
      <c r="D645" s="37">
        <v>1</v>
      </c>
      <c r="E645" s="31">
        <f>Data!G645</f>
        <v>3572.12</v>
      </c>
      <c r="F645" s="51">
        <f t="shared" si="64"/>
        <v>2000</v>
      </c>
      <c r="G645" s="51">
        <f t="shared" si="65"/>
        <v>1572.12</v>
      </c>
      <c r="H645" s="31">
        <f>-Data!H645</f>
        <v>376.40140000000002</v>
      </c>
      <c r="I645" s="36">
        <f>+SUM(F645*INDEX(Inputs!$D$24:$D$35,MATCH($D645,Inputs!$B$24:$B$35,0)),G645*INDEX(Inputs!$E$24:$E$35,MATCH($D645,Inputs!$B$24:$B$35,0)),H645*Inputs!$D$21)</f>
        <v>244.73367858600002</v>
      </c>
      <c r="J645" s="36">
        <f t="shared" si="66"/>
        <v>0</v>
      </c>
      <c r="K645" s="36">
        <f t="shared" si="67"/>
        <v>0</v>
      </c>
      <c r="L645" s="36">
        <f t="shared" si="68"/>
        <v>0</v>
      </c>
      <c r="M645" s="36">
        <f t="shared" si="69"/>
        <v>0</v>
      </c>
      <c r="N645" s="36">
        <f t="shared" si="70"/>
        <v>244.73367858600002</v>
      </c>
    </row>
    <row r="646" spans="2:14" s="46" customFormat="1" x14ac:dyDescent="0.25">
      <c r="B646" s="48" t="s">
        <v>152</v>
      </c>
      <c r="C646" s="8">
        <v>2021</v>
      </c>
      <c r="D646" s="37">
        <v>2</v>
      </c>
      <c r="E646" s="31">
        <f>Data!G646</f>
        <v>2958.9960000000001</v>
      </c>
      <c r="F646" s="51">
        <f t="shared" si="64"/>
        <v>2000</v>
      </c>
      <c r="G646" s="51">
        <f t="shared" si="65"/>
        <v>958.99600000000009</v>
      </c>
      <c r="H646" s="31">
        <f>-Data!H646</f>
        <v>559.55430000000001</v>
      </c>
      <c r="I646" s="36">
        <f>+SUM(F646*INDEX(Inputs!$D$24:$D$35,MATCH($D646,Inputs!$B$24:$B$35,0)),G646*INDEX(Inputs!$E$24:$E$35,MATCH($D646,Inputs!$B$24:$B$35,0)),H646*Inputs!$D$21)</f>
        <v>210.71103913300001</v>
      </c>
      <c r="J646" s="36">
        <f t="shared" si="66"/>
        <v>0</v>
      </c>
      <c r="K646" s="36">
        <f t="shared" si="67"/>
        <v>0</v>
      </c>
      <c r="L646" s="36">
        <f t="shared" si="68"/>
        <v>0</v>
      </c>
      <c r="M646" s="36">
        <f t="shared" si="69"/>
        <v>0</v>
      </c>
      <c r="N646" s="36">
        <f t="shared" si="70"/>
        <v>210.71103913300001</v>
      </c>
    </row>
    <row r="647" spans="2:14" s="46" customFormat="1" x14ac:dyDescent="0.25">
      <c r="B647" s="48" t="s">
        <v>152</v>
      </c>
      <c r="C647" s="8">
        <v>2021</v>
      </c>
      <c r="D647" s="37">
        <v>3</v>
      </c>
      <c r="E647" s="31">
        <f>Data!G647</f>
        <v>2383.2298000000001</v>
      </c>
      <c r="F647" s="51">
        <f t="shared" si="64"/>
        <v>2000</v>
      </c>
      <c r="G647" s="51">
        <f t="shared" si="65"/>
        <v>383.22980000000007</v>
      </c>
      <c r="H647" s="31">
        <f>-Data!H647</f>
        <v>1815.4085</v>
      </c>
      <c r="I647" s="36">
        <f>+SUM(F647*INDEX(Inputs!$D$24:$D$35,MATCH($D647,Inputs!$B$24:$B$35,0)),G647*INDEX(Inputs!$E$24:$E$35,MATCH($D647,Inputs!$B$24:$B$35,0)),H647*Inputs!$D$21)</f>
        <v>137.78062885579999</v>
      </c>
      <c r="J647" s="36">
        <f t="shared" si="66"/>
        <v>0</v>
      </c>
      <c r="K647" s="36">
        <f t="shared" si="67"/>
        <v>0</v>
      </c>
      <c r="L647" s="36">
        <f t="shared" si="68"/>
        <v>0</v>
      </c>
      <c r="M647" s="36">
        <f t="shared" si="69"/>
        <v>0</v>
      </c>
      <c r="N647" s="36">
        <f t="shared" si="70"/>
        <v>137.78062885579999</v>
      </c>
    </row>
    <row r="648" spans="2:14" s="46" customFormat="1" x14ac:dyDescent="0.25">
      <c r="B648" s="48" t="s">
        <v>152</v>
      </c>
      <c r="C648" s="8">
        <v>2021</v>
      </c>
      <c r="D648" s="37">
        <v>4</v>
      </c>
      <c r="E648" s="31">
        <f>Data!G648</f>
        <v>1719.6292000000001</v>
      </c>
      <c r="F648" s="51">
        <f t="shared" si="64"/>
        <v>1719.6292000000001</v>
      </c>
      <c r="G648" s="51">
        <f t="shared" si="65"/>
        <v>0</v>
      </c>
      <c r="H648" s="31">
        <f>-Data!H648</f>
        <v>2228.1417999999999</v>
      </c>
      <c r="I648" s="36">
        <f>+SUM(F648*INDEX(Inputs!$D$24:$D$35,MATCH($D648,Inputs!$B$24:$B$35,0)),G648*INDEX(Inputs!$E$24:$E$35,MATCH($D648,Inputs!$B$24:$B$35,0)),H648*Inputs!$D$21)</f>
        <v>78.675068208400006</v>
      </c>
      <c r="J648" s="36">
        <f t="shared" si="66"/>
        <v>0</v>
      </c>
      <c r="K648" s="36">
        <f t="shared" si="67"/>
        <v>0</v>
      </c>
      <c r="L648" s="36">
        <f t="shared" si="68"/>
        <v>0</v>
      </c>
      <c r="M648" s="36">
        <f t="shared" si="69"/>
        <v>0</v>
      </c>
      <c r="N648" s="36">
        <f t="shared" si="70"/>
        <v>78.675068208400006</v>
      </c>
    </row>
    <row r="649" spans="2:14" s="46" customFormat="1" x14ac:dyDescent="0.25">
      <c r="B649" s="48" t="s">
        <v>152</v>
      </c>
      <c r="C649" s="8">
        <v>2021</v>
      </c>
      <c r="D649" s="37">
        <v>5</v>
      </c>
      <c r="E649" s="31">
        <f>Data!G649</f>
        <v>1624.4924000000001</v>
      </c>
      <c r="F649" s="51">
        <f t="shared" ref="F649:F712" si="71">+MIN(E649,2000)</f>
        <v>1624.4924000000001</v>
      </c>
      <c r="G649" s="51">
        <f t="shared" si="65"/>
        <v>0</v>
      </c>
      <c r="H649" s="31">
        <f>-Data!H649</f>
        <v>2496.0839999999998</v>
      </c>
      <c r="I649" s="36">
        <f>+SUM(F649*INDEX(Inputs!$D$24:$D$35,MATCH($D649,Inputs!$B$24:$B$35,0)),G649*INDEX(Inputs!$E$24:$E$35,MATCH($D649,Inputs!$B$24:$B$35,0)),H649*Inputs!$D$21)</f>
        <v>59.530722920800002</v>
      </c>
      <c r="J649" s="36">
        <f t="shared" si="66"/>
        <v>0</v>
      </c>
      <c r="K649" s="36">
        <f t="shared" si="67"/>
        <v>0</v>
      </c>
      <c r="L649" s="36">
        <f t="shared" si="68"/>
        <v>0</v>
      </c>
      <c r="M649" s="36">
        <f t="shared" si="69"/>
        <v>0</v>
      </c>
      <c r="N649" s="36">
        <f t="shared" si="70"/>
        <v>59.530722920800002</v>
      </c>
    </row>
    <row r="650" spans="2:14" s="46" customFormat="1" x14ac:dyDescent="0.25">
      <c r="B650" s="48" t="s">
        <v>152</v>
      </c>
      <c r="C650" s="8">
        <v>2021</v>
      </c>
      <c r="D650" s="37">
        <v>6</v>
      </c>
      <c r="E650" s="31">
        <f>Data!G650</f>
        <v>1636.117</v>
      </c>
      <c r="F650" s="51">
        <f t="shared" si="71"/>
        <v>1636.117</v>
      </c>
      <c r="G650" s="51">
        <f t="shared" ref="G650:G713" si="72">+E650-F650</f>
        <v>0</v>
      </c>
      <c r="H650" s="31">
        <f>-Data!H650</f>
        <v>2382.0839999999998</v>
      </c>
      <c r="I650" s="36">
        <f>+SUM(F650*INDEX(Inputs!$D$24:$D$35,MATCH($D650,Inputs!$B$24:$B$35,0)),G650*INDEX(Inputs!$E$24:$E$35,MATCH($D650,Inputs!$B$24:$B$35,0)),H650*Inputs!$D$21)</f>
        <v>82.134718209999988</v>
      </c>
      <c r="J650" s="36">
        <f t="shared" ref="J650:J713" si="73">+IF($D650=1,0,K649)</f>
        <v>0</v>
      </c>
      <c r="K650" s="36">
        <f t="shared" ref="K650:K713" si="74">+IF($I650&lt;0,SUM(-$I650,J650),MAX(SUM(-$I650,J650),0))</f>
        <v>0</v>
      </c>
      <c r="L650" s="36">
        <f t="shared" ref="L650:L713" si="75">+IF(D650=1,K661,M649)</f>
        <v>0</v>
      </c>
      <c r="M650" s="36">
        <f t="shared" ref="M650:M713" si="76">+IF($I650&lt;0,SUM(-$I650,L650),MAX(SUM(-$I650,L650),0))</f>
        <v>0</v>
      </c>
      <c r="N650" s="36">
        <f t="shared" ref="N650:N713" si="77">+IF(M650&gt;0,0,I650-L650)</f>
        <v>82.134718209999988</v>
      </c>
    </row>
    <row r="651" spans="2:14" s="46" customFormat="1" x14ac:dyDescent="0.25">
      <c r="B651" s="48" t="s">
        <v>152</v>
      </c>
      <c r="C651" s="8">
        <v>2021</v>
      </c>
      <c r="D651" s="37">
        <v>7</v>
      </c>
      <c r="E651" s="31">
        <f>Data!G651</f>
        <v>1765.5975999999998</v>
      </c>
      <c r="F651" s="51">
        <f t="shared" si="71"/>
        <v>1765.5975999999998</v>
      </c>
      <c r="G651" s="51">
        <f t="shared" si="72"/>
        <v>0</v>
      </c>
      <c r="H651" s="31">
        <f>-Data!H651</f>
        <v>1771.39</v>
      </c>
      <c r="I651" s="36">
        <f>+SUM(F651*INDEX(Inputs!$D$24:$D$35,MATCH($D651,Inputs!$B$24:$B$35,0)),G651*INDEX(Inputs!$E$24:$E$35,MATCH($D651,Inputs!$B$24:$B$35,0)),H651*Inputs!$D$21)</f>
        <v>118.85289149999997</v>
      </c>
      <c r="J651" s="36">
        <f t="shared" si="73"/>
        <v>0</v>
      </c>
      <c r="K651" s="36">
        <f t="shared" si="74"/>
        <v>0</v>
      </c>
      <c r="L651" s="36">
        <f t="shared" si="75"/>
        <v>0</v>
      </c>
      <c r="M651" s="36">
        <f t="shared" si="76"/>
        <v>0</v>
      </c>
      <c r="N651" s="36">
        <f t="shared" si="77"/>
        <v>118.85289149999997</v>
      </c>
    </row>
    <row r="652" spans="2:14" s="46" customFormat="1" x14ac:dyDescent="0.25">
      <c r="B652" s="48" t="s">
        <v>152</v>
      </c>
      <c r="C652" s="8">
        <v>2021</v>
      </c>
      <c r="D652" s="37">
        <v>8</v>
      </c>
      <c r="E652" s="31">
        <f>Data!G652</f>
        <v>1737.5780000000002</v>
      </c>
      <c r="F652" s="51">
        <f t="shared" si="71"/>
        <v>1737.5780000000002</v>
      </c>
      <c r="G652" s="51">
        <f t="shared" si="72"/>
        <v>0</v>
      </c>
      <c r="H652" s="31">
        <f>-Data!H652</f>
        <v>1951.0845999999999</v>
      </c>
      <c r="I652" s="36">
        <f>+SUM(F652*INDEX(Inputs!$D$24:$D$35,MATCH($D652,Inputs!$B$24:$B$35,0)),G652*INDEX(Inputs!$E$24:$E$35,MATCH($D652,Inputs!$B$24:$B$35,0)),H652*Inputs!$D$21)</f>
        <v>109.10957577400001</v>
      </c>
      <c r="J652" s="36">
        <f t="shared" si="73"/>
        <v>0</v>
      </c>
      <c r="K652" s="36">
        <f t="shared" si="74"/>
        <v>0</v>
      </c>
      <c r="L652" s="36">
        <f t="shared" si="75"/>
        <v>0</v>
      </c>
      <c r="M652" s="36">
        <f t="shared" si="76"/>
        <v>0</v>
      </c>
      <c r="N652" s="36">
        <f t="shared" si="77"/>
        <v>109.10957577400001</v>
      </c>
    </row>
    <row r="653" spans="2:14" s="46" customFormat="1" x14ac:dyDescent="0.25">
      <c r="B653" s="48" t="s">
        <v>152</v>
      </c>
      <c r="C653" s="8">
        <v>2021</v>
      </c>
      <c r="D653" s="37">
        <v>9</v>
      </c>
      <c r="E653" s="31">
        <f>Data!G653</f>
        <v>1842.0535000000002</v>
      </c>
      <c r="F653" s="51">
        <f t="shared" si="71"/>
        <v>1842.0535000000002</v>
      </c>
      <c r="G653" s="51">
        <f t="shared" si="72"/>
        <v>0</v>
      </c>
      <c r="H653" s="31">
        <f>-Data!H653</f>
        <v>1893.8543999999999</v>
      </c>
      <c r="I653" s="36">
        <f>+SUM(F653*INDEX(Inputs!$D$24:$D$35,MATCH($D653,Inputs!$B$24:$B$35,0)),G653*INDEX(Inputs!$E$24:$E$35,MATCH($D653,Inputs!$B$24:$B$35,0)),H653*Inputs!$D$21)</f>
        <v>102.91319783300003</v>
      </c>
      <c r="J653" s="36">
        <f t="shared" si="73"/>
        <v>0</v>
      </c>
      <c r="K653" s="36">
        <f t="shared" si="74"/>
        <v>0</v>
      </c>
      <c r="L653" s="36">
        <f t="shared" si="75"/>
        <v>0</v>
      </c>
      <c r="M653" s="36">
        <f t="shared" si="76"/>
        <v>0</v>
      </c>
      <c r="N653" s="36">
        <f t="shared" si="77"/>
        <v>102.91319783300003</v>
      </c>
    </row>
    <row r="654" spans="2:14" s="46" customFormat="1" x14ac:dyDescent="0.25">
      <c r="B654" s="48" t="s">
        <v>152</v>
      </c>
      <c r="C654" s="8">
        <v>2021</v>
      </c>
      <c r="D654" s="37">
        <v>10</v>
      </c>
      <c r="E654" s="31">
        <f>Data!G654</f>
        <v>2210.6541999999999</v>
      </c>
      <c r="F654" s="51">
        <f t="shared" si="71"/>
        <v>2000</v>
      </c>
      <c r="G654" s="51">
        <f t="shared" si="72"/>
        <v>210.65419999999995</v>
      </c>
      <c r="H654" s="31">
        <f>-Data!H654</f>
        <v>1182.3333</v>
      </c>
      <c r="I654" s="36">
        <f>+SUM(F654*INDEX(Inputs!$D$24:$D$35,MATCH($D654,Inputs!$B$24:$B$35,0)),G654*INDEX(Inputs!$E$24:$E$35,MATCH($D654,Inputs!$B$24:$B$35,0)),H654*Inputs!$D$21)</f>
        <v>154.09005095020001</v>
      </c>
      <c r="J654" s="36">
        <f t="shared" si="73"/>
        <v>0</v>
      </c>
      <c r="K654" s="36">
        <f t="shared" si="74"/>
        <v>0</v>
      </c>
      <c r="L654" s="36">
        <f t="shared" si="75"/>
        <v>0</v>
      </c>
      <c r="M654" s="36">
        <f t="shared" si="76"/>
        <v>0</v>
      </c>
      <c r="N654" s="36">
        <f t="shared" si="77"/>
        <v>154.09005095020001</v>
      </c>
    </row>
    <row r="655" spans="2:14" s="46" customFormat="1" x14ac:dyDescent="0.25">
      <c r="B655" s="48" t="s">
        <v>152</v>
      </c>
      <c r="C655" s="8">
        <v>2021</v>
      </c>
      <c r="D655" s="37">
        <v>11</v>
      </c>
      <c r="E655" s="31">
        <f>Data!G655</f>
        <v>2936.3317999999999</v>
      </c>
      <c r="F655" s="51">
        <f t="shared" si="71"/>
        <v>2000</v>
      </c>
      <c r="G655" s="51">
        <f t="shared" si="72"/>
        <v>936.33179999999993</v>
      </c>
      <c r="H655" s="31">
        <f>-Data!H655</f>
        <v>552.673</v>
      </c>
      <c r="I655" s="36">
        <f>+SUM(F655*INDEX(Inputs!$D$24:$D$35,MATCH($D655,Inputs!$B$24:$B$35,0)),G655*INDEX(Inputs!$E$24:$E$35,MATCH($D655,Inputs!$B$24:$B$35,0)),H655*Inputs!$D$21)</f>
        <v>209.9695541028</v>
      </c>
      <c r="J655" s="36">
        <f t="shared" si="73"/>
        <v>0</v>
      </c>
      <c r="K655" s="36">
        <f t="shared" si="74"/>
        <v>0</v>
      </c>
      <c r="L655" s="36">
        <f t="shared" si="75"/>
        <v>0</v>
      </c>
      <c r="M655" s="36">
        <f t="shared" si="76"/>
        <v>0</v>
      </c>
      <c r="N655" s="36">
        <f t="shared" si="77"/>
        <v>209.9695541028</v>
      </c>
    </row>
    <row r="656" spans="2:14" s="46" customFormat="1" x14ac:dyDescent="0.25">
      <c r="B656" s="48" t="s">
        <v>152</v>
      </c>
      <c r="C656" s="8">
        <v>2021</v>
      </c>
      <c r="D656" s="37">
        <v>12</v>
      </c>
      <c r="E656" s="31">
        <f>Data!G656</f>
        <v>3621.3112000000006</v>
      </c>
      <c r="F656" s="51">
        <f t="shared" si="71"/>
        <v>2000</v>
      </c>
      <c r="G656" s="51">
        <f t="shared" si="72"/>
        <v>1621.3112000000006</v>
      </c>
      <c r="H656" s="31">
        <f>-Data!H656</f>
        <v>165.25319999999999</v>
      </c>
      <c r="I656" s="36">
        <f>+SUM(F656*INDEX(Inputs!$D$24:$D$35,MATCH($D656,Inputs!$B$24:$B$35,0)),G656*INDEX(Inputs!$E$24:$E$35,MATCH($D656,Inputs!$B$24:$B$35,0)),H656*Inputs!$D$21)</f>
        <v>254.89124630320006</v>
      </c>
      <c r="J656" s="36">
        <f t="shared" si="73"/>
        <v>0</v>
      </c>
      <c r="K656" s="36">
        <f t="shared" si="74"/>
        <v>0</v>
      </c>
      <c r="L656" s="36">
        <f t="shared" si="75"/>
        <v>0</v>
      </c>
      <c r="M656" s="36">
        <f t="shared" si="76"/>
        <v>0</v>
      </c>
      <c r="N656" s="36">
        <f t="shared" si="77"/>
        <v>254.89124630320006</v>
      </c>
    </row>
    <row r="657" spans="2:14" s="46" customFormat="1" x14ac:dyDescent="0.25">
      <c r="B657" s="48" t="s">
        <v>153</v>
      </c>
      <c r="C657" s="8">
        <v>2021</v>
      </c>
      <c r="D657" s="37">
        <v>1</v>
      </c>
      <c r="E657" s="31">
        <f>Data!G657</f>
        <v>824.90369999999996</v>
      </c>
      <c r="F657" s="51">
        <f t="shared" si="71"/>
        <v>824.90369999999996</v>
      </c>
      <c r="G657" s="51">
        <f t="shared" si="72"/>
        <v>0</v>
      </c>
      <c r="H657" s="31">
        <f>-Data!H657</f>
        <v>52.287999999999997</v>
      </c>
      <c r="I657" s="36">
        <f>+SUM(F657*INDEX(Inputs!$D$24:$D$35,MATCH($D657,Inputs!$B$24:$B$35,0)),G657*INDEX(Inputs!$E$24:$E$35,MATCH($D657,Inputs!$B$24:$B$35,0)),H657*Inputs!$D$21)</f>
        <v>76.176017065400004</v>
      </c>
      <c r="J657" s="36">
        <f t="shared" si="73"/>
        <v>0</v>
      </c>
      <c r="K657" s="36">
        <f t="shared" si="74"/>
        <v>0</v>
      </c>
      <c r="L657" s="36">
        <f t="shared" si="75"/>
        <v>0</v>
      </c>
      <c r="M657" s="36">
        <f t="shared" si="76"/>
        <v>0</v>
      </c>
      <c r="N657" s="36">
        <f t="shared" si="77"/>
        <v>76.176017065400004</v>
      </c>
    </row>
    <row r="658" spans="2:14" s="46" customFormat="1" x14ac:dyDescent="0.25">
      <c r="B658" s="48" t="s">
        <v>153</v>
      </c>
      <c r="C658" s="8">
        <v>2021</v>
      </c>
      <c r="D658" s="37">
        <v>2</v>
      </c>
      <c r="E658" s="31">
        <f>Data!G658</f>
        <v>760.69579999999996</v>
      </c>
      <c r="F658" s="51">
        <f t="shared" si="71"/>
        <v>760.69579999999996</v>
      </c>
      <c r="G658" s="51">
        <f t="shared" si="72"/>
        <v>0</v>
      </c>
      <c r="H658" s="31">
        <f>-Data!H658</f>
        <v>106.048</v>
      </c>
      <c r="I658" s="36">
        <f>+SUM(F658*INDEX(Inputs!$D$24:$D$35,MATCH($D658,Inputs!$B$24:$B$35,0)),G658*INDEX(Inputs!$E$24:$E$35,MATCH($D658,Inputs!$B$24:$B$35,0)),H658*Inputs!$D$21)</f>
        <v>68.060166603599995</v>
      </c>
      <c r="J658" s="36">
        <f t="shared" si="73"/>
        <v>0</v>
      </c>
      <c r="K658" s="36">
        <f t="shared" si="74"/>
        <v>0</v>
      </c>
      <c r="L658" s="36">
        <f t="shared" si="75"/>
        <v>0</v>
      </c>
      <c r="M658" s="36">
        <f t="shared" si="76"/>
        <v>0</v>
      </c>
      <c r="N658" s="36">
        <f t="shared" si="77"/>
        <v>68.060166603599995</v>
      </c>
    </row>
    <row r="659" spans="2:14" s="46" customFormat="1" x14ac:dyDescent="0.25">
      <c r="B659" s="48" t="s">
        <v>153</v>
      </c>
      <c r="C659" s="8">
        <v>2021</v>
      </c>
      <c r="D659" s="37">
        <v>3</v>
      </c>
      <c r="E659" s="31">
        <f>Data!G659</f>
        <v>467.14349999999899</v>
      </c>
      <c r="F659" s="51">
        <f t="shared" si="71"/>
        <v>467.14349999999899</v>
      </c>
      <c r="G659" s="51">
        <f t="shared" si="72"/>
        <v>0</v>
      </c>
      <c r="H659" s="31">
        <f>-Data!H659</f>
        <v>445.695999999999</v>
      </c>
      <c r="I659" s="36">
        <f>+SUM(F659*INDEX(Inputs!$D$24:$D$35,MATCH($D659,Inputs!$B$24:$B$35,0)),G659*INDEX(Inputs!$E$24:$E$35,MATCH($D659,Inputs!$B$24:$B$35,0)),H659*Inputs!$D$21)</f>
        <v>27.406343716999942</v>
      </c>
      <c r="J659" s="36">
        <f t="shared" si="73"/>
        <v>0</v>
      </c>
      <c r="K659" s="36">
        <f t="shared" si="74"/>
        <v>0</v>
      </c>
      <c r="L659" s="36">
        <f t="shared" si="75"/>
        <v>0</v>
      </c>
      <c r="M659" s="36">
        <f t="shared" si="76"/>
        <v>0</v>
      </c>
      <c r="N659" s="36">
        <f t="shared" si="77"/>
        <v>27.406343716999942</v>
      </c>
    </row>
    <row r="660" spans="2:14" s="46" customFormat="1" x14ac:dyDescent="0.25">
      <c r="B660" s="48" t="s">
        <v>153</v>
      </c>
      <c r="C660" s="8">
        <v>2021</v>
      </c>
      <c r="D660" s="37">
        <v>4</v>
      </c>
      <c r="E660" s="31">
        <f>Data!G660</f>
        <v>325.59190000000001</v>
      </c>
      <c r="F660" s="51">
        <f t="shared" si="71"/>
        <v>325.59190000000001</v>
      </c>
      <c r="G660" s="51">
        <f t="shared" si="72"/>
        <v>0</v>
      </c>
      <c r="H660" s="31">
        <f>-Data!H660</f>
        <v>632.66409999999996</v>
      </c>
      <c r="I660" s="36">
        <f>+SUM(F660*INDEX(Inputs!$D$24:$D$35,MATCH($D660,Inputs!$B$24:$B$35,0)),G660*INDEX(Inputs!$E$24:$E$35,MATCH($D660,Inputs!$B$24:$B$35,0)),H660*Inputs!$D$21)</f>
        <v>6.9261981687999992</v>
      </c>
      <c r="J660" s="36">
        <f t="shared" si="73"/>
        <v>0</v>
      </c>
      <c r="K660" s="36">
        <f t="shared" si="74"/>
        <v>0</v>
      </c>
      <c r="L660" s="36">
        <f t="shared" si="75"/>
        <v>0</v>
      </c>
      <c r="M660" s="36">
        <f t="shared" si="76"/>
        <v>0</v>
      </c>
      <c r="N660" s="36">
        <f t="shared" si="77"/>
        <v>6.9261981687999992</v>
      </c>
    </row>
    <row r="661" spans="2:14" s="46" customFormat="1" x14ac:dyDescent="0.25">
      <c r="B661" s="48" t="s">
        <v>153</v>
      </c>
      <c r="C661" s="8">
        <v>2021</v>
      </c>
      <c r="D661" s="37">
        <v>5</v>
      </c>
      <c r="E661" s="31">
        <f>Data!G661</f>
        <v>282.19729999999998</v>
      </c>
      <c r="F661" s="51">
        <f t="shared" si="71"/>
        <v>282.19729999999998</v>
      </c>
      <c r="G661" s="51">
        <f t="shared" si="72"/>
        <v>0</v>
      </c>
      <c r="H661" s="31">
        <f>-Data!H661</f>
        <v>819.654</v>
      </c>
      <c r="I661" s="36">
        <f>+SUM(F661*INDEX(Inputs!$D$24:$D$35,MATCH($D661,Inputs!$B$24:$B$35,0)),G661*INDEX(Inputs!$E$24:$E$35,MATCH($D661,Inputs!$B$24:$B$35,0)),H661*Inputs!$D$21)</f>
        <v>-4.2551811434000015</v>
      </c>
      <c r="J661" s="36">
        <f t="shared" si="73"/>
        <v>0</v>
      </c>
      <c r="K661" s="36">
        <f t="shared" si="74"/>
        <v>4.2551811434000015</v>
      </c>
      <c r="L661" s="36">
        <f t="shared" si="75"/>
        <v>0</v>
      </c>
      <c r="M661" s="36">
        <f t="shared" si="76"/>
        <v>4.2551811434000015</v>
      </c>
      <c r="N661" s="36">
        <f t="shared" si="77"/>
        <v>0</v>
      </c>
    </row>
    <row r="662" spans="2:14" s="46" customFormat="1" x14ac:dyDescent="0.25">
      <c r="B662" s="48" t="s">
        <v>153</v>
      </c>
      <c r="C662" s="8">
        <v>2021</v>
      </c>
      <c r="D662" s="37">
        <v>6</v>
      </c>
      <c r="E662" s="31">
        <f>Data!G662</f>
        <v>401.15199999999999</v>
      </c>
      <c r="F662" s="51">
        <f t="shared" si="71"/>
        <v>401.15199999999999</v>
      </c>
      <c r="G662" s="51">
        <f t="shared" si="72"/>
        <v>0</v>
      </c>
      <c r="H662" s="31">
        <f>-Data!H662</f>
        <v>576.78420000000006</v>
      </c>
      <c r="I662" s="36">
        <f>+SUM(F662*INDEX(Inputs!$D$24:$D$35,MATCH($D662,Inputs!$B$24:$B$35,0)),G662*INDEX(Inputs!$E$24:$E$35,MATCH($D662,Inputs!$B$24:$B$35,0)),H662*Inputs!$D$21)</f>
        <v>20.413037397999993</v>
      </c>
      <c r="J662" s="36">
        <f t="shared" si="73"/>
        <v>4.2551811434000015</v>
      </c>
      <c r="K662" s="36">
        <f t="shared" si="74"/>
        <v>0</v>
      </c>
      <c r="L662" s="36">
        <f t="shared" si="75"/>
        <v>4.2551811434000015</v>
      </c>
      <c r="M662" s="36">
        <f t="shared" si="76"/>
        <v>0</v>
      </c>
      <c r="N662" s="36">
        <f t="shared" si="77"/>
        <v>16.157856254599992</v>
      </c>
    </row>
    <row r="663" spans="2:14" s="46" customFormat="1" x14ac:dyDescent="0.25">
      <c r="B663" s="48" t="s">
        <v>153</v>
      </c>
      <c r="C663" s="8">
        <v>2021</v>
      </c>
      <c r="D663" s="37">
        <v>7</v>
      </c>
      <c r="E663" s="31">
        <f>Data!G663</f>
        <v>594.28800000000001</v>
      </c>
      <c r="F663" s="51">
        <f t="shared" si="71"/>
        <v>594.28800000000001</v>
      </c>
      <c r="G663" s="51">
        <f t="shared" si="72"/>
        <v>0</v>
      </c>
      <c r="H663" s="31">
        <f>-Data!H663</f>
        <v>231.488</v>
      </c>
      <c r="I663" s="36">
        <f>+SUM(F663*INDEX(Inputs!$D$24:$D$35,MATCH($D663,Inputs!$B$24:$B$35,0)),G663*INDEX(Inputs!$E$24:$E$35,MATCH($D663,Inputs!$B$24:$B$35,0)),H663*Inputs!$D$21)</f>
        <v>53.796250719999996</v>
      </c>
      <c r="J663" s="36">
        <f t="shared" si="73"/>
        <v>0</v>
      </c>
      <c r="K663" s="36">
        <f t="shared" si="74"/>
        <v>0</v>
      </c>
      <c r="L663" s="36">
        <f t="shared" si="75"/>
        <v>0</v>
      </c>
      <c r="M663" s="36">
        <f t="shared" si="76"/>
        <v>0</v>
      </c>
      <c r="N663" s="36">
        <f t="shared" si="77"/>
        <v>53.796250719999996</v>
      </c>
    </row>
    <row r="664" spans="2:14" s="46" customFormat="1" x14ac:dyDescent="0.25">
      <c r="B664" s="48" t="s">
        <v>153</v>
      </c>
      <c r="C664" s="8">
        <v>2021</v>
      </c>
      <c r="D664" s="37">
        <v>8</v>
      </c>
      <c r="E664" s="31">
        <f>Data!G664</f>
        <v>520.68799999999987</v>
      </c>
      <c r="F664" s="51">
        <f t="shared" si="71"/>
        <v>520.68799999999987</v>
      </c>
      <c r="G664" s="51">
        <f t="shared" si="72"/>
        <v>0</v>
      </c>
      <c r="H664" s="31">
        <f>-Data!H664</f>
        <v>296.19200000000001</v>
      </c>
      <c r="I664" s="36">
        <f>+SUM(F664*INDEX(Inputs!$D$24:$D$35,MATCH($D664,Inputs!$B$24:$B$35,0)),G664*INDEX(Inputs!$E$24:$E$35,MATCH($D664,Inputs!$B$24:$B$35,0)),H664*Inputs!$D$21)</f>
        <v>43.603392479999982</v>
      </c>
      <c r="J664" s="36">
        <f t="shared" si="73"/>
        <v>0</v>
      </c>
      <c r="K664" s="36">
        <f t="shared" si="74"/>
        <v>0</v>
      </c>
      <c r="L664" s="36">
        <f t="shared" si="75"/>
        <v>0</v>
      </c>
      <c r="M664" s="36">
        <f t="shared" si="76"/>
        <v>0</v>
      </c>
      <c r="N664" s="36">
        <f t="shared" si="77"/>
        <v>43.603392479999982</v>
      </c>
    </row>
    <row r="665" spans="2:14" s="46" customFormat="1" x14ac:dyDescent="0.25">
      <c r="B665" s="48" t="s">
        <v>153</v>
      </c>
      <c r="C665" s="8">
        <v>2021</v>
      </c>
      <c r="D665" s="37">
        <v>9</v>
      </c>
      <c r="E665" s="31">
        <f>Data!G665</f>
        <v>520.34899999999993</v>
      </c>
      <c r="F665" s="51">
        <f t="shared" si="71"/>
        <v>520.34899999999993</v>
      </c>
      <c r="G665" s="51">
        <f t="shared" si="72"/>
        <v>0</v>
      </c>
      <c r="H665" s="31">
        <f>-Data!H665</f>
        <v>272.70400000000001</v>
      </c>
      <c r="I665" s="36">
        <f>+SUM(F665*INDEX(Inputs!$D$24:$D$35,MATCH($D665,Inputs!$B$24:$B$35,0)),G665*INDEX(Inputs!$E$24:$E$35,MATCH($D665,Inputs!$B$24:$B$35,0)),H665*Inputs!$D$21)</f>
        <v>38.987966717999996</v>
      </c>
      <c r="J665" s="36">
        <f t="shared" si="73"/>
        <v>0</v>
      </c>
      <c r="K665" s="36">
        <f t="shared" si="74"/>
        <v>0</v>
      </c>
      <c r="L665" s="36">
        <f t="shared" si="75"/>
        <v>0</v>
      </c>
      <c r="M665" s="36">
        <f t="shared" si="76"/>
        <v>0</v>
      </c>
      <c r="N665" s="36">
        <f t="shared" si="77"/>
        <v>38.987966717999996</v>
      </c>
    </row>
    <row r="666" spans="2:14" s="46" customFormat="1" x14ac:dyDescent="0.25">
      <c r="B666" s="48" t="s">
        <v>153</v>
      </c>
      <c r="C666" s="8">
        <v>2021</v>
      </c>
      <c r="D666" s="37">
        <v>10</v>
      </c>
      <c r="E666" s="31">
        <f>Data!G666</f>
        <v>493.39100000000002</v>
      </c>
      <c r="F666" s="51">
        <f t="shared" si="71"/>
        <v>493.39100000000002</v>
      </c>
      <c r="G666" s="51">
        <f t="shared" si="72"/>
        <v>0</v>
      </c>
      <c r="H666" s="31">
        <f>-Data!H666</f>
        <v>174.464</v>
      </c>
      <c r="I666" s="36">
        <f>+SUM(F666*INDEX(Inputs!$D$24:$D$35,MATCH($D666,Inputs!$B$24:$B$35,0)),G666*INDEX(Inputs!$E$24:$E$35,MATCH($D666,Inputs!$B$24:$B$35,0)),H666*Inputs!$D$21)</f>
        <v>40.148366282000005</v>
      </c>
      <c r="J666" s="36">
        <f t="shared" si="73"/>
        <v>0</v>
      </c>
      <c r="K666" s="36">
        <f t="shared" si="74"/>
        <v>0</v>
      </c>
      <c r="L666" s="36">
        <f t="shared" si="75"/>
        <v>0</v>
      </c>
      <c r="M666" s="36">
        <f t="shared" si="76"/>
        <v>0</v>
      </c>
      <c r="N666" s="36">
        <f t="shared" si="77"/>
        <v>40.148366282000005</v>
      </c>
    </row>
    <row r="667" spans="2:14" s="46" customFormat="1" x14ac:dyDescent="0.25">
      <c r="B667" s="48" t="s">
        <v>153</v>
      </c>
      <c r="C667" s="8">
        <v>2021</v>
      </c>
      <c r="D667" s="37">
        <v>11</v>
      </c>
      <c r="E667" s="31">
        <f>Data!G667</f>
        <v>587.12699999999995</v>
      </c>
      <c r="F667" s="51">
        <f t="shared" si="71"/>
        <v>587.12699999999995</v>
      </c>
      <c r="G667" s="51">
        <f t="shared" si="72"/>
        <v>0</v>
      </c>
      <c r="H667" s="31">
        <f>-Data!H667</f>
        <v>85.888000000000005</v>
      </c>
      <c r="I667" s="36">
        <f>+SUM(F667*INDEX(Inputs!$D$24:$D$35,MATCH($D667,Inputs!$B$24:$B$35,0)),G667*INDEX(Inputs!$E$24:$E$35,MATCH($D667,Inputs!$B$24:$B$35,0)),H667*Inputs!$D$21)</f>
        <v>52.378160953999995</v>
      </c>
      <c r="J667" s="36">
        <f t="shared" si="73"/>
        <v>0</v>
      </c>
      <c r="K667" s="36">
        <f t="shared" si="74"/>
        <v>0</v>
      </c>
      <c r="L667" s="36">
        <f t="shared" si="75"/>
        <v>0</v>
      </c>
      <c r="M667" s="36">
        <f t="shared" si="76"/>
        <v>0</v>
      </c>
      <c r="N667" s="36">
        <f t="shared" si="77"/>
        <v>52.378160953999995</v>
      </c>
    </row>
    <row r="668" spans="2:14" s="46" customFormat="1" x14ac:dyDescent="0.25">
      <c r="B668" s="48" t="s">
        <v>153</v>
      </c>
      <c r="C668" s="8">
        <v>2021</v>
      </c>
      <c r="D668" s="37">
        <v>12</v>
      </c>
      <c r="E668" s="31">
        <f>Data!G668</f>
        <v>764.20300000000009</v>
      </c>
      <c r="F668" s="51">
        <f t="shared" si="71"/>
        <v>764.20300000000009</v>
      </c>
      <c r="G668" s="51">
        <f t="shared" si="72"/>
        <v>0</v>
      </c>
      <c r="H668" s="31">
        <f>-Data!H668</f>
        <v>20.032</v>
      </c>
      <c r="I668" s="36">
        <f>+SUM(F668*INDEX(Inputs!$D$24:$D$35,MATCH($D668,Inputs!$B$24:$B$35,0)),G668*INDEX(Inputs!$E$24:$E$35,MATCH($D668,Inputs!$B$24:$B$35,0)),H668*Inputs!$D$21)</f>
        <v>71.644710706000012</v>
      </c>
      <c r="J668" s="36">
        <f t="shared" si="73"/>
        <v>0</v>
      </c>
      <c r="K668" s="36">
        <f t="shared" si="74"/>
        <v>0</v>
      </c>
      <c r="L668" s="36">
        <f t="shared" si="75"/>
        <v>0</v>
      </c>
      <c r="M668" s="36">
        <f t="shared" si="76"/>
        <v>0</v>
      </c>
      <c r="N668" s="36">
        <f t="shared" si="77"/>
        <v>71.644710706000012</v>
      </c>
    </row>
    <row r="669" spans="2:14" s="46" customFormat="1" x14ac:dyDescent="0.25">
      <c r="B669" s="48" t="s">
        <v>154</v>
      </c>
      <c r="C669" s="8">
        <v>2021</v>
      </c>
      <c r="D669" s="37">
        <v>1</v>
      </c>
      <c r="E669" s="31">
        <f>Data!G669</f>
        <v>5335.7628999999997</v>
      </c>
      <c r="F669" s="51">
        <f t="shared" si="71"/>
        <v>2000</v>
      </c>
      <c r="G669" s="51">
        <f t="shared" si="72"/>
        <v>3335.7628999999997</v>
      </c>
      <c r="H669" s="31">
        <f>-Data!H669</f>
        <v>398.66390000000001</v>
      </c>
      <c r="I669" s="36">
        <f>+SUM(F669*INDEX(Inputs!$D$24:$D$35,MATCH($D669,Inputs!$B$24:$B$35,0)),G669*INDEX(Inputs!$E$24:$E$35,MATCH($D669,Inputs!$B$24:$B$35,0)),H669*Inputs!$D$21)</f>
        <v>321.83789506939996</v>
      </c>
      <c r="J669" s="36">
        <f t="shared" si="73"/>
        <v>0</v>
      </c>
      <c r="K669" s="36">
        <f t="shared" si="74"/>
        <v>0</v>
      </c>
      <c r="L669" s="36">
        <f t="shared" si="75"/>
        <v>0</v>
      </c>
      <c r="M669" s="36">
        <f t="shared" si="76"/>
        <v>0</v>
      </c>
      <c r="N669" s="36">
        <f t="shared" si="77"/>
        <v>321.83789506939996</v>
      </c>
    </row>
    <row r="670" spans="2:14" s="46" customFormat="1" x14ac:dyDescent="0.25">
      <c r="B670" s="48" t="s">
        <v>154</v>
      </c>
      <c r="C670" s="8">
        <v>2021</v>
      </c>
      <c r="D670" s="37">
        <v>2</v>
      </c>
      <c r="E670" s="31">
        <f>Data!G670</f>
        <v>4642.2383</v>
      </c>
      <c r="F670" s="51">
        <f t="shared" si="71"/>
        <v>2000</v>
      </c>
      <c r="G670" s="51">
        <f t="shared" si="72"/>
        <v>2642.2383</v>
      </c>
      <c r="H670" s="31">
        <f>-Data!H670</f>
        <v>553.30399999999997</v>
      </c>
      <c r="I670" s="36">
        <f>+SUM(F670*INDEX(Inputs!$D$24:$D$35,MATCH($D670,Inputs!$B$24:$B$35,0)),G670*INDEX(Inputs!$E$24:$E$35,MATCH($D670,Inputs!$B$24:$B$35,0)),H670*Inputs!$D$21)</f>
        <v>285.33993966680003</v>
      </c>
      <c r="J670" s="36">
        <f t="shared" si="73"/>
        <v>0</v>
      </c>
      <c r="K670" s="36">
        <f t="shared" si="74"/>
        <v>0</v>
      </c>
      <c r="L670" s="36">
        <f t="shared" si="75"/>
        <v>0</v>
      </c>
      <c r="M670" s="36">
        <f t="shared" si="76"/>
        <v>0</v>
      </c>
      <c r="N670" s="36">
        <f t="shared" si="77"/>
        <v>285.33993966680003</v>
      </c>
    </row>
    <row r="671" spans="2:14" s="46" customFormat="1" x14ac:dyDescent="0.25">
      <c r="B671" s="48" t="s">
        <v>154</v>
      </c>
      <c r="C671" s="8">
        <v>2021</v>
      </c>
      <c r="D671" s="37">
        <v>3</v>
      </c>
      <c r="E671" s="31">
        <f>Data!G671</f>
        <v>3207.0395000000003</v>
      </c>
      <c r="F671" s="51">
        <f t="shared" si="71"/>
        <v>2000</v>
      </c>
      <c r="G671" s="51">
        <f t="shared" si="72"/>
        <v>1207.0395000000003</v>
      </c>
      <c r="H671" s="31">
        <f>-Data!H671</f>
        <v>1309.5105000000001</v>
      </c>
      <c r="I671" s="36">
        <f>+SUM(F671*INDEX(Inputs!$D$24:$D$35,MATCH($D671,Inputs!$B$24:$B$35,0)),G671*INDEX(Inputs!$E$24:$E$35,MATCH($D671,Inputs!$B$24:$B$35,0)),H671*Inputs!$D$21)</f>
        <v>193.31772573700002</v>
      </c>
      <c r="J671" s="36">
        <f t="shared" si="73"/>
        <v>0</v>
      </c>
      <c r="K671" s="36">
        <f t="shared" si="74"/>
        <v>0</v>
      </c>
      <c r="L671" s="36">
        <f t="shared" si="75"/>
        <v>0</v>
      </c>
      <c r="M671" s="36">
        <f t="shared" si="76"/>
        <v>0</v>
      </c>
      <c r="N671" s="36">
        <f t="shared" si="77"/>
        <v>193.31772573700002</v>
      </c>
    </row>
    <row r="672" spans="2:14" s="46" customFormat="1" x14ac:dyDescent="0.25">
      <c r="B672" s="48" t="s">
        <v>154</v>
      </c>
      <c r="C672" s="8">
        <v>2021</v>
      </c>
      <c r="D672" s="37">
        <v>4</v>
      </c>
      <c r="E672" s="31">
        <f>Data!G672</f>
        <v>1650.4379999999999</v>
      </c>
      <c r="F672" s="51">
        <f t="shared" si="71"/>
        <v>1650.4379999999999</v>
      </c>
      <c r="G672" s="51">
        <f t="shared" si="72"/>
        <v>0</v>
      </c>
      <c r="H672" s="31">
        <f>-Data!H672</f>
        <v>1666.5793000000001</v>
      </c>
      <c r="I672" s="36">
        <f>+SUM(F672*INDEX(Inputs!$D$24:$D$35,MATCH($D672,Inputs!$B$24:$B$35,0)),G672*INDEX(Inputs!$E$24:$E$35,MATCH($D672,Inputs!$B$24:$B$35,0)),H672*Inputs!$D$21)</f>
        <v>93.352433662999999</v>
      </c>
      <c r="J672" s="36">
        <f t="shared" si="73"/>
        <v>0</v>
      </c>
      <c r="K672" s="36">
        <f t="shared" si="74"/>
        <v>0</v>
      </c>
      <c r="L672" s="36">
        <f t="shared" si="75"/>
        <v>0</v>
      </c>
      <c r="M672" s="36">
        <f t="shared" si="76"/>
        <v>0</v>
      </c>
      <c r="N672" s="36">
        <f t="shared" si="77"/>
        <v>93.352433662999999</v>
      </c>
    </row>
    <row r="673" spans="2:14" s="46" customFormat="1" x14ac:dyDescent="0.25">
      <c r="B673" s="48" t="s">
        <v>154</v>
      </c>
      <c r="C673" s="8">
        <v>2021</v>
      </c>
      <c r="D673" s="37">
        <v>5</v>
      </c>
      <c r="E673" s="31">
        <f>Data!G673</f>
        <v>491.3202</v>
      </c>
      <c r="F673" s="51">
        <f t="shared" si="71"/>
        <v>491.3202</v>
      </c>
      <c r="G673" s="51">
        <f t="shared" si="72"/>
        <v>0</v>
      </c>
      <c r="H673" s="31">
        <f>-Data!H673</f>
        <v>1991.4566</v>
      </c>
      <c r="I673" s="36">
        <f>+SUM(F673*INDEX(Inputs!$D$24:$D$35,MATCH($D673,Inputs!$B$24:$B$35,0)),G673*INDEX(Inputs!$E$24:$E$35,MATCH($D673,Inputs!$B$24:$B$35,0)),H673*Inputs!$D$21)</f>
        <v>-28.748315657600003</v>
      </c>
      <c r="J673" s="36">
        <f t="shared" si="73"/>
        <v>0</v>
      </c>
      <c r="K673" s="36">
        <f t="shared" si="74"/>
        <v>28.748315657600003</v>
      </c>
      <c r="L673" s="36">
        <f t="shared" si="75"/>
        <v>0</v>
      </c>
      <c r="M673" s="36">
        <f t="shared" si="76"/>
        <v>28.748315657600003</v>
      </c>
      <c r="N673" s="36">
        <f t="shared" si="77"/>
        <v>0</v>
      </c>
    </row>
    <row r="674" spans="2:14" s="46" customFormat="1" x14ac:dyDescent="0.25">
      <c r="B674" s="48" t="s">
        <v>154</v>
      </c>
      <c r="C674" s="8">
        <v>2021</v>
      </c>
      <c r="D674" s="37">
        <v>6</v>
      </c>
      <c r="E674" s="31">
        <f>Data!G674</f>
        <v>195.06870000000001</v>
      </c>
      <c r="F674" s="51">
        <f t="shared" si="71"/>
        <v>195.06870000000001</v>
      </c>
      <c r="G674" s="51">
        <f t="shared" si="72"/>
        <v>0</v>
      </c>
      <c r="H674" s="31">
        <f>-Data!H674</f>
        <v>1807.9318000000001</v>
      </c>
      <c r="I674" s="36">
        <f>+SUM(F674*INDEX(Inputs!$D$24:$D$35,MATCH($D674,Inputs!$B$24:$B$35,0)),G674*INDEX(Inputs!$E$24:$E$35,MATCH($D674,Inputs!$B$24:$B$35,0)),H674*Inputs!$D$21)</f>
        <v>-47.826920683000012</v>
      </c>
      <c r="J674" s="36">
        <f t="shared" si="73"/>
        <v>28.748315657600003</v>
      </c>
      <c r="K674" s="36">
        <f t="shared" si="74"/>
        <v>76.575236340600014</v>
      </c>
      <c r="L674" s="36">
        <f t="shared" si="75"/>
        <v>28.748315657600003</v>
      </c>
      <c r="M674" s="36">
        <f t="shared" si="76"/>
        <v>76.575236340600014</v>
      </c>
      <c r="N674" s="36">
        <f t="shared" si="77"/>
        <v>0</v>
      </c>
    </row>
    <row r="675" spans="2:14" s="46" customFormat="1" x14ac:dyDescent="0.25">
      <c r="B675" s="48" t="s">
        <v>154</v>
      </c>
      <c r="C675" s="8">
        <v>2021</v>
      </c>
      <c r="D675" s="37">
        <v>7</v>
      </c>
      <c r="E675" s="31">
        <f>Data!G675</f>
        <v>593.07719999999995</v>
      </c>
      <c r="F675" s="51">
        <f t="shared" si="71"/>
        <v>593.07719999999995</v>
      </c>
      <c r="G675" s="51">
        <f t="shared" si="72"/>
        <v>0</v>
      </c>
      <c r="H675" s="31">
        <f>-Data!H675</f>
        <v>1228.6482000000001</v>
      </c>
      <c r="I675" s="36">
        <f>+SUM(F675*INDEX(Inputs!$D$24:$D$35,MATCH($D675,Inputs!$B$24:$B$35,0)),G675*INDEX(Inputs!$E$24:$E$35,MATCH($D675,Inputs!$B$24:$B$35,0)),H675*Inputs!$D$21)</f>
        <v>15.966186857999986</v>
      </c>
      <c r="J675" s="36">
        <f t="shared" si="73"/>
        <v>76.575236340600014</v>
      </c>
      <c r="K675" s="36">
        <f t="shared" si="74"/>
        <v>60.609049482600028</v>
      </c>
      <c r="L675" s="36">
        <f t="shared" si="75"/>
        <v>76.575236340600014</v>
      </c>
      <c r="M675" s="36">
        <f t="shared" si="76"/>
        <v>60.609049482600028</v>
      </c>
      <c r="N675" s="36">
        <f t="shared" si="77"/>
        <v>0</v>
      </c>
    </row>
    <row r="676" spans="2:14" s="46" customFormat="1" x14ac:dyDescent="0.25">
      <c r="B676" s="48" t="s">
        <v>154</v>
      </c>
      <c r="C676" s="8">
        <v>2021</v>
      </c>
      <c r="D676" s="37">
        <v>8</v>
      </c>
      <c r="E676" s="31">
        <f>Data!G676</f>
        <v>382.32429999999999</v>
      </c>
      <c r="F676" s="51">
        <f t="shared" si="71"/>
        <v>382.32429999999999</v>
      </c>
      <c r="G676" s="51">
        <f t="shared" si="72"/>
        <v>0</v>
      </c>
      <c r="H676" s="31">
        <f>-Data!H676</f>
        <v>1242.8992000000001</v>
      </c>
      <c r="I676" s="36">
        <f>+SUM(F676*INDEX(Inputs!$D$24:$D$35,MATCH($D676,Inputs!$B$24:$B$35,0)),G676*INDEX(Inputs!$E$24:$E$35,MATCH($D676,Inputs!$B$24:$B$35,0)),H676*Inputs!$D$21)</f>
        <v>-6.7543861770000149</v>
      </c>
      <c r="J676" s="36">
        <f t="shared" si="73"/>
        <v>60.609049482600028</v>
      </c>
      <c r="K676" s="36">
        <f t="shared" si="74"/>
        <v>67.363435659600043</v>
      </c>
      <c r="L676" s="36">
        <f t="shared" si="75"/>
        <v>60.609049482600028</v>
      </c>
      <c r="M676" s="36">
        <f t="shared" si="76"/>
        <v>67.363435659600043</v>
      </c>
      <c r="N676" s="36">
        <f t="shared" si="77"/>
        <v>0</v>
      </c>
    </row>
    <row r="677" spans="2:14" s="46" customFormat="1" x14ac:dyDescent="0.25">
      <c r="B677" s="48" t="s">
        <v>154</v>
      </c>
      <c r="C677" s="8">
        <v>2021</v>
      </c>
      <c r="D677" s="37">
        <v>9</v>
      </c>
      <c r="E677" s="31">
        <f>Data!G677</f>
        <v>237.38049999999976</v>
      </c>
      <c r="F677" s="51">
        <f t="shared" si="71"/>
        <v>237.38049999999976</v>
      </c>
      <c r="G677" s="51">
        <f t="shared" si="72"/>
        <v>0</v>
      </c>
      <c r="H677" s="31">
        <f>-Data!H677</f>
        <v>1224.8862999999999</v>
      </c>
      <c r="I677" s="36">
        <f>+SUM(F677*INDEX(Inputs!$D$24:$D$35,MATCH($D677,Inputs!$B$24:$B$35,0)),G677*INDEX(Inputs!$E$24:$E$35,MATCH($D677,Inputs!$B$24:$B$35,0)),H677*Inputs!$D$21)</f>
        <v>-23.823047672000023</v>
      </c>
      <c r="J677" s="36">
        <f t="shared" si="73"/>
        <v>67.363435659600043</v>
      </c>
      <c r="K677" s="36">
        <f t="shared" si="74"/>
        <v>91.186483331600073</v>
      </c>
      <c r="L677" s="36">
        <f t="shared" si="75"/>
        <v>67.363435659600043</v>
      </c>
      <c r="M677" s="36">
        <f t="shared" si="76"/>
        <v>91.186483331600073</v>
      </c>
      <c r="N677" s="36">
        <f t="shared" si="77"/>
        <v>0</v>
      </c>
    </row>
    <row r="678" spans="2:14" s="46" customFormat="1" x14ac:dyDescent="0.25">
      <c r="B678" s="48" t="s">
        <v>154</v>
      </c>
      <c r="C678" s="8">
        <v>2021</v>
      </c>
      <c r="D678" s="37">
        <v>10</v>
      </c>
      <c r="E678" s="31">
        <f>Data!G678</f>
        <v>1678.7501</v>
      </c>
      <c r="F678" s="51">
        <f t="shared" si="71"/>
        <v>1678.7501</v>
      </c>
      <c r="G678" s="51">
        <f t="shared" si="72"/>
        <v>0</v>
      </c>
      <c r="H678" s="31">
        <f>-Data!H678</f>
        <v>781.9787</v>
      </c>
      <c r="I678" s="36">
        <f>+SUM(F678*INDEX(Inputs!$D$24:$D$35,MATCH($D678,Inputs!$B$24:$B$35,0)),G678*INDEX(Inputs!$E$24:$E$35,MATCH($D678,Inputs!$B$24:$B$35,0)),H678*Inputs!$D$21)</f>
        <v>129.48152732720001</v>
      </c>
      <c r="J678" s="36">
        <f t="shared" si="73"/>
        <v>91.186483331600073</v>
      </c>
      <c r="K678" s="36">
        <f t="shared" si="74"/>
        <v>0</v>
      </c>
      <c r="L678" s="36">
        <f t="shared" si="75"/>
        <v>91.186483331600073</v>
      </c>
      <c r="M678" s="36">
        <f t="shared" si="76"/>
        <v>0</v>
      </c>
      <c r="N678" s="36">
        <f t="shared" si="77"/>
        <v>38.29504399559994</v>
      </c>
    </row>
    <row r="679" spans="2:14" s="46" customFormat="1" x14ac:dyDescent="0.25">
      <c r="B679" s="48" t="s">
        <v>154</v>
      </c>
      <c r="C679" s="8">
        <v>2021</v>
      </c>
      <c r="D679" s="37">
        <v>11</v>
      </c>
      <c r="E679" s="31">
        <f>Data!G679</f>
        <v>3559.4161999999997</v>
      </c>
      <c r="F679" s="51">
        <f t="shared" si="71"/>
        <v>2000</v>
      </c>
      <c r="G679" s="51">
        <f t="shared" si="72"/>
        <v>1559.4161999999997</v>
      </c>
      <c r="H679" s="31">
        <f>-Data!H679</f>
        <v>335.28570000000002</v>
      </c>
      <c r="I679" s="36">
        <f>+SUM(F679*INDEX(Inputs!$D$24:$D$35,MATCH($D679,Inputs!$B$24:$B$35,0)),G679*INDEX(Inputs!$E$24:$E$35,MATCH($D679,Inputs!$B$24:$B$35,0)),H679*Inputs!$D$21)</f>
        <v>245.72680605819997</v>
      </c>
      <c r="J679" s="36">
        <f t="shared" si="73"/>
        <v>0</v>
      </c>
      <c r="K679" s="36">
        <f t="shared" si="74"/>
        <v>0</v>
      </c>
      <c r="L679" s="36">
        <f t="shared" si="75"/>
        <v>0</v>
      </c>
      <c r="M679" s="36">
        <f t="shared" si="76"/>
        <v>0</v>
      </c>
      <c r="N679" s="36">
        <f t="shared" si="77"/>
        <v>245.72680605819997</v>
      </c>
    </row>
    <row r="680" spans="2:14" s="46" customFormat="1" x14ac:dyDescent="0.25">
      <c r="B680" s="48" t="s">
        <v>154</v>
      </c>
      <c r="C680" s="8">
        <v>2021</v>
      </c>
      <c r="D680" s="37">
        <v>12</v>
      </c>
      <c r="E680" s="31">
        <f>Data!G680</f>
        <v>5800.6376999999993</v>
      </c>
      <c r="F680" s="51">
        <f t="shared" si="71"/>
        <v>2000</v>
      </c>
      <c r="G680" s="51">
        <f t="shared" si="72"/>
        <v>3800.6376999999993</v>
      </c>
      <c r="H680" s="31">
        <f>-Data!H680</f>
        <v>144.75299999999999</v>
      </c>
      <c r="I680" s="36">
        <f>+SUM(F680*INDEX(Inputs!$D$24:$D$35,MATCH($D680,Inputs!$B$24:$B$35,0)),G680*INDEX(Inputs!$E$24:$E$35,MATCH($D680,Inputs!$B$24:$B$35,0)),H680*Inputs!$D$21)</f>
        <v>351.98387285919995</v>
      </c>
      <c r="J680" s="36">
        <f t="shared" si="73"/>
        <v>0</v>
      </c>
      <c r="K680" s="36">
        <f t="shared" si="74"/>
        <v>0</v>
      </c>
      <c r="L680" s="36">
        <f t="shared" si="75"/>
        <v>0</v>
      </c>
      <c r="M680" s="36">
        <f t="shared" si="76"/>
        <v>0</v>
      </c>
      <c r="N680" s="36">
        <f t="shared" si="77"/>
        <v>351.98387285919995</v>
      </c>
    </row>
    <row r="681" spans="2:14" s="46" customFormat="1" x14ac:dyDescent="0.25">
      <c r="B681" s="48" t="s">
        <v>155</v>
      </c>
      <c r="C681" s="8">
        <v>2021</v>
      </c>
      <c r="D681" s="37">
        <v>1</v>
      </c>
      <c r="E681" s="31">
        <f>Data!G681</f>
        <v>3491.0079999999998</v>
      </c>
      <c r="F681" s="51">
        <f t="shared" si="71"/>
        <v>2000</v>
      </c>
      <c r="G681" s="51">
        <f t="shared" si="72"/>
        <v>1491.0079999999998</v>
      </c>
      <c r="H681" s="31">
        <f>-Data!H681</f>
        <v>0</v>
      </c>
      <c r="I681" s="36">
        <f>+SUM(F681*INDEX(Inputs!$D$24:$D$35,MATCH($D681,Inputs!$B$24:$B$35,0)),G681*INDEX(Inputs!$E$24:$E$35,MATCH($D681,Inputs!$B$24:$B$35,0)),H681*Inputs!$D$21)</f>
        <v>255.380589568</v>
      </c>
      <c r="J681" s="36">
        <f t="shared" si="73"/>
        <v>0</v>
      </c>
      <c r="K681" s="36">
        <f t="shared" si="74"/>
        <v>0</v>
      </c>
      <c r="L681" s="36">
        <f t="shared" si="75"/>
        <v>0</v>
      </c>
      <c r="M681" s="36">
        <f t="shared" si="76"/>
        <v>0</v>
      </c>
      <c r="N681" s="36">
        <f t="shared" si="77"/>
        <v>255.380589568</v>
      </c>
    </row>
    <row r="682" spans="2:14" s="46" customFormat="1" x14ac:dyDescent="0.25">
      <c r="B682" s="48" t="s">
        <v>155</v>
      </c>
      <c r="C682" s="8">
        <v>2021</v>
      </c>
      <c r="D682" s="37">
        <v>2</v>
      </c>
      <c r="E682" s="31">
        <f>Data!G682</f>
        <v>2244.8000000000002</v>
      </c>
      <c r="F682" s="51">
        <f t="shared" si="71"/>
        <v>2000</v>
      </c>
      <c r="G682" s="51">
        <f t="shared" si="72"/>
        <v>244.80000000000018</v>
      </c>
      <c r="H682" s="31">
        <f>-Data!H682</f>
        <v>0.76800000000000002</v>
      </c>
      <c r="I682" s="36">
        <f>+SUM(F682*INDEX(Inputs!$D$24:$D$35,MATCH($D682,Inputs!$B$24:$B$35,0)),G682*INDEX(Inputs!$E$24:$E$35,MATCH($D682,Inputs!$B$24:$B$35,0)),H682*Inputs!$D$21)</f>
        <v>200.27414272000001</v>
      </c>
      <c r="J682" s="36">
        <f t="shared" si="73"/>
        <v>0</v>
      </c>
      <c r="K682" s="36">
        <f t="shared" si="74"/>
        <v>0</v>
      </c>
      <c r="L682" s="36">
        <f t="shared" si="75"/>
        <v>0</v>
      </c>
      <c r="M682" s="36">
        <f t="shared" si="76"/>
        <v>0</v>
      </c>
      <c r="N682" s="36">
        <f t="shared" si="77"/>
        <v>200.27414272000001</v>
      </c>
    </row>
    <row r="683" spans="2:14" s="46" customFormat="1" x14ac:dyDescent="0.25">
      <c r="B683" s="48" t="s">
        <v>155</v>
      </c>
      <c r="C683" s="8">
        <v>2021</v>
      </c>
      <c r="D683" s="37">
        <v>3</v>
      </c>
      <c r="E683" s="31">
        <f>Data!G683</f>
        <v>1723.88</v>
      </c>
      <c r="F683" s="51">
        <f t="shared" si="71"/>
        <v>1723.88</v>
      </c>
      <c r="G683" s="51">
        <f t="shared" si="72"/>
        <v>0</v>
      </c>
      <c r="H683" s="31">
        <f>-Data!H683</f>
        <v>8.8320000000000007</v>
      </c>
      <c r="I683" s="36">
        <f>+SUM(F683*INDEX(Inputs!$D$24:$D$35,MATCH($D683,Inputs!$B$24:$B$35,0)),G683*INDEX(Inputs!$E$24:$E$35,MATCH($D683,Inputs!$B$24:$B$35,0)),H683*Inputs!$D$21)</f>
        <v>162.98990104000001</v>
      </c>
      <c r="J683" s="36">
        <f t="shared" si="73"/>
        <v>0</v>
      </c>
      <c r="K683" s="36">
        <f t="shared" si="74"/>
        <v>0</v>
      </c>
      <c r="L683" s="36">
        <f t="shared" si="75"/>
        <v>0</v>
      </c>
      <c r="M683" s="36">
        <f t="shared" si="76"/>
        <v>0</v>
      </c>
      <c r="N683" s="36">
        <f t="shared" si="77"/>
        <v>162.98990104000001</v>
      </c>
    </row>
    <row r="684" spans="2:14" s="46" customFormat="1" x14ac:dyDescent="0.25">
      <c r="B684" s="48" t="s">
        <v>155</v>
      </c>
      <c r="C684" s="8">
        <v>2021</v>
      </c>
      <c r="D684" s="37">
        <v>4</v>
      </c>
      <c r="E684" s="31">
        <f>Data!G684</f>
        <v>602.81600000000003</v>
      </c>
      <c r="F684" s="51">
        <f t="shared" si="71"/>
        <v>602.81600000000003</v>
      </c>
      <c r="G684" s="51">
        <f t="shared" si="72"/>
        <v>0</v>
      </c>
      <c r="H684" s="31">
        <f>-Data!H684</f>
        <v>94.016000000000005</v>
      </c>
      <c r="I684" s="36">
        <f>+SUM(F684*INDEX(Inputs!$D$24:$D$35,MATCH($D684,Inputs!$B$24:$B$35,0)),G684*INDEX(Inputs!$E$24:$E$35,MATCH($D684,Inputs!$B$24:$B$35,0)),H684*Inputs!$D$21)</f>
        <v>53.557248512000008</v>
      </c>
      <c r="J684" s="36">
        <f t="shared" si="73"/>
        <v>0</v>
      </c>
      <c r="K684" s="36">
        <f t="shared" si="74"/>
        <v>0</v>
      </c>
      <c r="L684" s="36">
        <f t="shared" si="75"/>
        <v>0</v>
      </c>
      <c r="M684" s="36">
        <f t="shared" si="76"/>
        <v>0</v>
      </c>
      <c r="N684" s="36">
        <f t="shared" si="77"/>
        <v>53.557248512000008</v>
      </c>
    </row>
    <row r="685" spans="2:14" s="46" customFormat="1" x14ac:dyDescent="0.25">
      <c r="B685" s="48" t="s">
        <v>155</v>
      </c>
      <c r="C685" s="8">
        <v>2021</v>
      </c>
      <c r="D685" s="37">
        <v>5</v>
      </c>
      <c r="E685" s="31">
        <f>Data!G685</f>
        <v>321.32810000000001</v>
      </c>
      <c r="F685" s="51">
        <f t="shared" si="71"/>
        <v>321.32810000000001</v>
      </c>
      <c r="G685" s="51">
        <f t="shared" si="72"/>
        <v>0</v>
      </c>
      <c r="H685" s="31">
        <f>-Data!H685</f>
        <v>160.768</v>
      </c>
      <c r="I685" s="36">
        <f>+SUM(F685*INDEX(Inputs!$D$24:$D$35,MATCH($D685,Inputs!$B$24:$B$35,0)),G685*INDEX(Inputs!$E$24:$E$35,MATCH($D685,Inputs!$B$24:$B$35,0)),H685*Inputs!$D$21)</f>
        <v>24.364628770200003</v>
      </c>
      <c r="J685" s="36">
        <f t="shared" si="73"/>
        <v>0</v>
      </c>
      <c r="K685" s="36">
        <f t="shared" si="74"/>
        <v>0</v>
      </c>
      <c r="L685" s="36">
        <f t="shared" si="75"/>
        <v>0</v>
      </c>
      <c r="M685" s="36">
        <f t="shared" si="76"/>
        <v>0</v>
      </c>
      <c r="N685" s="36">
        <f t="shared" si="77"/>
        <v>24.364628770200003</v>
      </c>
    </row>
    <row r="686" spans="2:14" s="46" customFormat="1" x14ac:dyDescent="0.25">
      <c r="B686" s="48" t="s">
        <v>155</v>
      </c>
      <c r="C686" s="8">
        <v>2021</v>
      </c>
      <c r="D686" s="37">
        <v>6</v>
      </c>
      <c r="E686" s="31">
        <f>Data!G686</f>
        <v>283.584</v>
      </c>
      <c r="F686" s="51">
        <f t="shared" si="71"/>
        <v>283.584</v>
      </c>
      <c r="G686" s="51">
        <f t="shared" si="72"/>
        <v>0</v>
      </c>
      <c r="H686" s="31">
        <f>-Data!H686</f>
        <v>182.14400000000001</v>
      </c>
      <c r="I686" s="36">
        <f>+SUM(F686*INDEX(Inputs!$D$24:$D$35,MATCH($D686,Inputs!$B$24:$B$35,0)),G686*INDEX(Inputs!$E$24:$E$35,MATCH($D686,Inputs!$B$24:$B$35,0)),H686*Inputs!$D$21)</f>
        <v>22.960351359999997</v>
      </c>
      <c r="J686" s="36">
        <f t="shared" si="73"/>
        <v>0</v>
      </c>
      <c r="K686" s="36">
        <f t="shared" si="74"/>
        <v>0</v>
      </c>
      <c r="L686" s="36">
        <f t="shared" si="75"/>
        <v>0</v>
      </c>
      <c r="M686" s="36">
        <f t="shared" si="76"/>
        <v>0</v>
      </c>
      <c r="N686" s="36">
        <f t="shared" si="77"/>
        <v>22.960351359999997</v>
      </c>
    </row>
    <row r="687" spans="2:14" s="46" customFormat="1" x14ac:dyDescent="0.25">
      <c r="B687" s="48" t="s">
        <v>155</v>
      </c>
      <c r="C687" s="8">
        <v>2021</v>
      </c>
      <c r="D687" s="37">
        <v>7</v>
      </c>
      <c r="E687" s="31">
        <f>Data!G687</f>
        <v>337.6</v>
      </c>
      <c r="F687" s="51">
        <f t="shared" si="71"/>
        <v>337.6</v>
      </c>
      <c r="G687" s="51">
        <f t="shared" si="72"/>
        <v>0</v>
      </c>
      <c r="H687" s="31">
        <f>-Data!H687</f>
        <v>116.608</v>
      </c>
      <c r="I687" s="36">
        <f>+SUM(F687*INDEX(Inputs!$D$24:$D$35,MATCH($D687,Inputs!$B$24:$B$35,0)),G687*INDEX(Inputs!$E$24:$E$35,MATCH($D687,Inputs!$B$24:$B$35,0)),H687*Inputs!$D$21)</f>
        <v>31.123451520000003</v>
      </c>
      <c r="J687" s="36">
        <f t="shared" si="73"/>
        <v>0</v>
      </c>
      <c r="K687" s="36">
        <f t="shared" si="74"/>
        <v>0</v>
      </c>
      <c r="L687" s="36">
        <f t="shared" si="75"/>
        <v>0</v>
      </c>
      <c r="M687" s="36">
        <f t="shared" si="76"/>
        <v>0</v>
      </c>
      <c r="N687" s="36">
        <f t="shared" si="77"/>
        <v>31.123451520000003</v>
      </c>
    </row>
    <row r="688" spans="2:14" s="46" customFormat="1" x14ac:dyDescent="0.25">
      <c r="B688" s="48" t="s">
        <v>155</v>
      </c>
      <c r="C688" s="8">
        <v>2021</v>
      </c>
      <c r="D688" s="37">
        <v>8</v>
      </c>
      <c r="E688" s="31">
        <f>Data!G688</f>
        <v>352.11200000000002</v>
      </c>
      <c r="F688" s="51">
        <f t="shared" si="71"/>
        <v>352.11200000000002</v>
      </c>
      <c r="G688" s="51">
        <f t="shared" si="72"/>
        <v>0</v>
      </c>
      <c r="H688" s="31">
        <f>-Data!H688</f>
        <v>89.855999999999995</v>
      </c>
      <c r="I688" s="36">
        <f>+SUM(F688*INDEX(Inputs!$D$24:$D$35,MATCH($D688,Inputs!$B$24:$B$35,0)),G688*INDEX(Inputs!$E$24:$E$35,MATCH($D688,Inputs!$B$24:$B$35,0)),H688*Inputs!$D$21)</f>
        <v>33.662332640000002</v>
      </c>
      <c r="J688" s="36">
        <f t="shared" si="73"/>
        <v>0</v>
      </c>
      <c r="K688" s="36">
        <f t="shared" si="74"/>
        <v>0</v>
      </c>
      <c r="L688" s="36">
        <f t="shared" si="75"/>
        <v>0</v>
      </c>
      <c r="M688" s="36">
        <f t="shared" si="76"/>
        <v>0</v>
      </c>
      <c r="N688" s="36">
        <f t="shared" si="77"/>
        <v>33.662332640000002</v>
      </c>
    </row>
    <row r="689" spans="2:14" s="46" customFormat="1" x14ac:dyDescent="0.25">
      <c r="B689" s="48" t="s">
        <v>155</v>
      </c>
      <c r="C689" s="8">
        <v>2021</v>
      </c>
      <c r="D689" s="37">
        <v>9</v>
      </c>
      <c r="E689" s="31">
        <f>Data!G689</f>
        <v>507.13589999999999</v>
      </c>
      <c r="F689" s="51">
        <f t="shared" si="71"/>
        <v>507.13589999999999</v>
      </c>
      <c r="G689" s="51">
        <f t="shared" si="72"/>
        <v>0</v>
      </c>
      <c r="H689" s="31">
        <f>-Data!H689</f>
        <v>54.631900000000002</v>
      </c>
      <c r="I689" s="36">
        <f>+SUM(F689*INDEX(Inputs!$D$24:$D$35,MATCH($D689,Inputs!$B$24:$B$35,0)),G689*INDEX(Inputs!$E$24:$E$35,MATCH($D689,Inputs!$B$24:$B$35,0)),H689*Inputs!$D$21)</f>
        <v>45.981437298800003</v>
      </c>
      <c r="J689" s="36">
        <f t="shared" si="73"/>
        <v>0</v>
      </c>
      <c r="K689" s="36">
        <f t="shared" si="74"/>
        <v>0</v>
      </c>
      <c r="L689" s="36">
        <f t="shared" si="75"/>
        <v>0</v>
      </c>
      <c r="M689" s="36">
        <f t="shared" si="76"/>
        <v>0</v>
      </c>
      <c r="N689" s="36">
        <f t="shared" si="77"/>
        <v>45.981437298800003</v>
      </c>
    </row>
    <row r="690" spans="2:14" s="46" customFormat="1" x14ac:dyDescent="0.25">
      <c r="B690" s="48" t="s">
        <v>155</v>
      </c>
      <c r="C690" s="8">
        <v>2021</v>
      </c>
      <c r="D690" s="37">
        <v>10</v>
      </c>
      <c r="E690" s="31">
        <f>Data!G690</f>
        <v>820.8</v>
      </c>
      <c r="F690" s="51">
        <f t="shared" si="71"/>
        <v>820.8</v>
      </c>
      <c r="G690" s="51">
        <f t="shared" si="72"/>
        <v>0</v>
      </c>
      <c r="H690" s="31">
        <f>-Data!H690</f>
        <v>12.224</v>
      </c>
      <c r="I690" s="36">
        <f>+SUM(F690*INDEX(Inputs!$D$24:$D$35,MATCH($D690,Inputs!$B$24:$B$35,0)),G690*INDEX(Inputs!$E$24:$E$35,MATCH($D690,Inputs!$B$24:$B$35,0)),H690*Inputs!$D$21)</f>
        <v>77.302044159999994</v>
      </c>
      <c r="J690" s="36">
        <f t="shared" si="73"/>
        <v>0</v>
      </c>
      <c r="K690" s="36">
        <f t="shared" si="74"/>
        <v>0</v>
      </c>
      <c r="L690" s="36">
        <f t="shared" si="75"/>
        <v>0</v>
      </c>
      <c r="M690" s="36">
        <f t="shared" si="76"/>
        <v>0</v>
      </c>
      <c r="N690" s="36">
        <f t="shared" si="77"/>
        <v>77.302044159999994</v>
      </c>
    </row>
    <row r="691" spans="2:14" s="46" customFormat="1" x14ac:dyDescent="0.25">
      <c r="B691" s="48" t="s">
        <v>155</v>
      </c>
      <c r="C691" s="8">
        <v>2021</v>
      </c>
      <c r="D691" s="37">
        <v>11</v>
      </c>
      <c r="E691" s="31">
        <f>Data!G691</f>
        <v>1655.838</v>
      </c>
      <c r="F691" s="51">
        <f t="shared" si="71"/>
        <v>1655.838</v>
      </c>
      <c r="G691" s="51">
        <f t="shared" si="72"/>
        <v>0</v>
      </c>
      <c r="H691" s="31">
        <f>-Data!H691</f>
        <v>0.64</v>
      </c>
      <c r="I691" s="36">
        <f>+SUM(F691*INDEX(Inputs!$D$24:$D$35,MATCH($D691,Inputs!$B$24:$B$35,0)),G691*INDEX(Inputs!$E$24:$E$35,MATCH($D691,Inputs!$B$24:$B$35,0)),H691*Inputs!$D$21)</f>
        <v>156.85320539600002</v>
      </c>
      <c r="J691" s="36">
        <f t="shared" si="73"/>
        <v>0</v>
      </c>
      <c r="K691" s="36">
        <f t="shared" si="74"/>
        <v>0</v>
      </c>
      <c r="L691" s="36">
        <f t="shared" si="75"/>
        <v>0</v>
      </c>
      <c r="M691" s="36">
        <f t="shared" si="76"/>
        <v>0</v>
      </c>
      <c r="N691" s="36">
        <f t="shared" si="77"/>
        <v>156.85320539600002</v>
      </c>
    </row>
    <row r="692" spans="2:14" s="46" customFormat="1" x14ac:dyDescent="0.25">
      <c r="B692" s="48" t="s">
        <v>155</v>
      </c>
      <c r="C692" s="8">
        <v>2021</v>
      </c>
      <c r="D692" s="37">
        <v>12</v>
      </c>
      <c r="E692" s="31">
        <f>Data!G692</f>
        <v>3109.056</v>
      </c>
      <c r="F692" s="51">
        <f t="shared" si="71"/>
        <v>2000</v>
      </c>
      <c r="G692" s="51">
        <f t="shared" si="72"/>
        <v>1109.056</v>
      </c>
      <c r="H692" s="31">
        <f>-Data!H692</f>
        <v>0</v>
      </c>
      <c r="I692" s="36">
        <f>+SUM(F692*INDEX(Inputs!$D$24:$D$35,MATCH($D692,Inputs!$B$24:$B$35,0)),G692*INDEX(Inputs!$E$24:$E$35,MATCH($D692,Inputs!$B$24:$B$35,0)),H692*Inputs!$D$21)</f>
        <v>238.49983897600001</v>
      </c>
      <c r="J692" s="36">
        <f t="shared" si="73"/>
        <v>0</v>
      </c>
      <c r="K692" s="36">
        <f t="shared" si="74"/>
        <v>0</v>
      </c>
      <c r="L692" s="36">
        <f t="shared" si="75"/>
        <v>0</v>
      </c>
      <c r="M692" s="36">
        <f t="shared" si="76"/>
        <v>0</v>
      </c>
      <c r="N692" s="36">
        <f t="shared" si="77"/>
        <v>238.49983897600001</v>
      </c>
    </row>
    <row r="693" spans="2:14" s="46" customFormat="1" x14ac:dyDescent="0.25">
      <c r="B693" s="48" t="s">
        <v>156</v>
      </c>
      <c r="C693" s="8">
        <v>2021</v>
      </c>
      <c r="D693" s="37">
        <v>1</v>
      </c>
      <c r="E693" s="31">
        <f>Data!G693</f>
        <v>6044.6481000000003</v>
      </c>
      <c r="F693" s="51">
        <f t="shared" si="71"/>
        <v>2000</v>
      </c>
      <c r="G693" s="51">
        <f t="shared" si="72"/>
        <v>4044.6481000000003</v>
      </c>
      <c r="H693" s="31">
        <f>-Data!H693</f>
        <v>0</v>
      </c>
      <c r="I693" s="36">
        <f>+SUM(F693*INDEX(Inputs!$D$24:$D$35,MATCH($D693,Inputs!$B$24:$B$35,0)),G693*INDEX(Inputs!$E$24:$E$35,MATCH($D693,Inputs!$B$24:$B$35,0)),H693*Inputs!$D$21)</f>
        <v>368.24126742760001</v>
      </c>
      <c r="J693" s="36">
        <f t="shared" si="73"/>
        <v>0</v>
      </c>
      <c r="K693" s="36">
        <f t="shared" si="74"/>
        <v>0</v>
      </c>
      <c r="L693" s="36">
        <f t="shared" si="75"/>
        <v>0</v>
      </c>
      <c r="M693" s="36">
        <f t="shared" si="76"/>
        <v>0</v>
      </c>
      <c r="N693" s="36">
        <f t="shared" si="77"/>
        <v>368.24126742760001</v>
      </c>
    </row>
    <row r="694" spans="2:14" s="46" customFormat="1" x14ac:dyDescent="0.25">
      <c r="B694" s="48" t="s">
        <v>156</v>
      </c>
      <c r="C694" s="8">
        <v>2021</v>
      </c>
      <c r="D694" s="37">
        <v>2</v>
      </c>
      <c r="E694" s="31">
        <f>Data!G694</f>
        <v>5082.7119000000002</v>
      </c>
      <c r="F694" s="51">
        <f t="shared" si="71"/>
        <v>2000</v>
      </c>
      <c r="G694" s="51">
        <f t="shared" si="72"/>
        <v>3082.7119000000002</v>
      </c>
      <c r="H694" s="31">
        <f>-Data!H694</f>
        <v>0</v>
      </c>
      <c r="I694" s="36">
        <f>+SUM(F694*INDEX(Inputs!$D$24:$D$35,MATCH($D694,Inputs!$B$24:$B$35,0)),G694*INDEX(Inputs!$E$24:$E$35,MATCH($D694,Inputs!$B$24:$B$35,0)),H694*Inputs!$D$21)</f>
        <v>325.72753513240002</v>
      </c>
      <c r="J694" s="36">
        <f t="shared" si="73"/>
        <v>0</v>
      </c>
      <c r="K694" s="36">
        <f t="shared" si="74"/>
        <v>0</v>
      </c>
      <c r="L694" s="36">
        <f t="shared" si="75"/>
        <v>0</v>
      </c>
      <c r="M694" s="36">
        <f t="shared" si="76"/>
        <v>0</v>
      </c>
      <c r="N694" s="36">
        <f t="shared" si="77"/>
        <v>325.72753513240002</v>
      </c>
    </row>
    <row r="695" spans="2:14" s="46" customFormat="1" x14ac:dyDescent="0.25">
      <c r="B695" s="48" t="s">
        <v>156</v>
      </c>
      <c r="C695" s="8">
        <v>2021</v>
      </c>
      <c r="D695" s="37">
        <v>3</v>
      </c>
      <c r="E695" s="31">
        <f>Data!G695</f>
        <v>4051.2878000000005</v>
      </c>
      <c r="F695" s="51">
        <f t="shared" si="71"/>
        <v>2000</v>
      </c>
      <c r="G695" s="51">
        <f t="shared" si="72"/>
        <v>2051.2878000000005</v>
      </c>
      <c r="H695" s="31">
        <f>-Data!H695</f>
        <v>21.568000000000001</v>
      </c>
      <c r="I695" s="36">
        <f>+SUM(F695*INDEX(Inputs!$D$24:$D$35,MATCH($D695,Inputs!$B$24:$B$35,0)),G695*INDEX(Inputs!$E$24:$E$35,MATCH($D695,Inputs!$B$24:$B$35,0)),H695*Inputs!$D$21)</f>
        <v>279.32722952879999</v>
      </c>
      <c r="J695" s="36">
        <f t="shared" si="73"/>
        <v>0</v>
      </c>
      <c r="K695" s="36">
        <f t="shared" si="74"/>
        <v>0</v>
      </c>
      <c r="L695" s="36">
        <f t="shared" si="75"/>
        <v>0</v>
      </c>
      <c r="M695" s="36">
        <f t="shared" si="76"/>
        <v>0</v>
      </c>
      <c r="N695" s="36">
        <f t="shared" si="77"/>
        <v>279.32722952879999</v>
      </c>
    </row>
    <row r="696" spans="2:14" s="46" customFormat="1" x14ac:dyDescent="0.25">
      <c r="B696" s="48" t="s">
        <v>156</v>
      </c>
      <c r="C696" s="8">
        <v>2021</v>
      </c>
      <c r="D696" s="37">
        <v>4</v>
      </c>
      <c r="E696" s="31">
        <f>Data!G696</f>
        <v>3173.4398999999999</v>
      </c>
      <c r="F696" s="51">
        <f t="shared" si="71"/>
        <v>2000</v>
      </c>
      <c r="G696" s="51">
        <f t="shared" si="72"/>
        <v>1173.4398999999999</v>
      </c>
      <c r="H696" s="31">
        <f>-Data!H696</f>
        <v>113.072</v>
      </c>
      <c r="I696" s="36">
        <f>+SUM(F696*INDEX(Inputs!$D$24:$D$35,MATCH($D696,Inputs!$B$24:$B$35,0)),G696*INDEX(Inputs!$E$24:$E$35,MATCH($D696,Inputs!$B$24:$B$35,0)),H696*Inputs!$D$21)</f>
        <v>237.07009750040001</v>
      </c>
      <c r="J696" s="36">
        <f t="shared" si="73"/>
        <v>0</v>
      </c>
      <c r="K696" s="36">
        <f t="shared" si="74"/>
        <v>0</v>
      </c>
      <c r="L696" s="36">
        <f t="shared" si="75"/>
        <v>0</v>
      </c>
      <c r="M696" s="36">
        <f t="shared" si="76"/>
        <v>0</v>
      </c>
      <c r="N696" s="36">
        <f t="shared" si="77"/>
        <v>237.07009750040001</v>
      </c>
    </row>
    <row r="697" spans="2:14" s="46" customFormat="1" x14ac:dyDescent="0.25">
      <c r="B697" s="48" t="s">
        <v>156</v>
      </c>
      <c r="C697" s="8">
        <v>2021</v>
      </c>
      <c r="D697" s="37">
        <v>5</v>
      </c>
      <c r="E697" s="31">
        <f>Data!G697</f>
        <v>218.99199999999999</v>
      </c>
      <c r="F697" s="51">
        <f t="shared" si="71"/>
        <v>218.99199999999999</v>
      </c>
      <c r="G697" s="51">
        <f t="shared" si="72"/>
        <v>0</v>
      </c>
      <c r="H697" s="31">
        <f>-Data!H697</f>
        <v>1266.3040000000001</v>
      </c>
      <c r="I697" s="36">
        <f>+SUM(F697*INDEX(Inputs!$D$24:$D$35,MATCH($D697,Inputs!$B$24:$B$35,0)),G697*INDEX(Inputs!$E$24:$E$35,MATCH($D697,Inputs!$B$24:$B$35,0)),H697*Inputs!$D$21)</f>
        <v>-27.131214176000004</v>
      </c>
      <c r="J697" s="36">
        <f t="shared" si="73"/>
        <v>0</v>
      </c>
      <c r="K697" s="36">
        <f t="shared" si="74"/>
        <v>27.131214176000004</v>
      </c>
      <c r="L697" s="36">
        <f t="shared" si="75"/>
        <v>0</v>
      </c>
      <c r="M697" s="36">
        <f t="shared" si="76"/>
        <v>27.131214176000004</v>
      </c>
      <c r="N697" s="36">
        <f t="shared" si="77"/>
        <v>0</v>
      </c>
    </row>
    <row r="698" spans="2:14" s="46" customFormat="1" x14ac:dyDescent="0.25">
      <c r="B698" s="48" t="s">
        <v>156</v>
      </c>
      <c r="C698" s="8">
        <v>2021</v>
      </c>
      <c r="D698" s="37">
        <v>6</v>
      </c>
      <c r="E698" s="31">
        <f>Data!G698</f>
        <v>185.04</v>
      </c>
      <c r="F698" s="51">
        <f t="shared" si="71"/>
        <v>185.04</v>
      </c>
      <c r="G698" s="51">
        <f t="shared" si="72"/>
        <v>0</v>
      </c>
      <c r="H698" s="31">
        <f>-Data!H698</f>
        <v>1343.3520000000001</v>
      </c>
      <c r="I698" s="36">
        <f>+SUM(F698*INDEX(Inputs!$D$24:$D$35,MATCH($D698,Inputs!$B$24:$B$35,0)),G698*INDEX(Inputs!$E$24:$E$35,MATCH($D698,Inputs!$B$24:$B$35,0)),H698*Inputs!$D$21)</f>
        <v>-31.316679120000011</v>
      </c>
      <c r="J698" s="36">
        <f t="shared" si="73"/>
        <v>27.131214176000004</v>
      </c>
      <c r="K698" s="36">
        <f t="shared" si="74"/>
        <v>58.447893296000018</v>
      </c>
      <c r="L698" s="36">
        <f t="shared" si="75"/>
        <v>27.131214176000004</v>
      </c>
      <c r="M698" s="36">
        <f t="shared" si="76"/>
        <v>58.447893296000018</v>
      </c>
      <c r="N698" s="36">
        <f t="shared" si="77"/>
        <v>0</v>
      </c>
    </row>
    <row r="699" spans="2:14" s="46" customFormat="1" x14ac:dyDescent="0.25">
      <c r="B699" s="48" t="s">
        <v>156</v>
      </c>
      <c r="C699" s="8">
        <v>2021</v>
      </c>
      <c r="D699" s="37">
        <v>7</v>
      </c>
      <c r="E699" s="31">
        <f>Data!G699</f>
        <v>221.82400000000001</v>
      </c>
      <c r="F699" s="51">
        <f t="shared" si="71"/>
        <v>221.82400000000001</v>
      </c>
      <c r="G699" s="51">
        <f t="shared" si="72"/>
        <v>0</v>
      </c>
      <c r="H699" s="31">
        <f>-Data!H699</f>
        <v>1071.952</v>
      </c>
      <c r="I699" s="36">
        <f>+SUM(F699*INDEX(Inputs!$D$24:$D$35,MATCH($D699,Inputs!$B$24:$B$35,0)),G699*INDEX(Inputs!$E$24:$E$35,MATCH($D699,Inputs!$B$24:$B$35,0)),H699*Inputs!$D$21)</f>
        <v>-17.183529119999999</v>
      </c>
      <c r="J699" s="36">
        <f t="shared" si="73"/>
        <v>58.447893296000018</v>
      </c>
      <c r="K699" s="36">
        <f t="shared" si="74"/>
        <v>75.631422416000021</v>
      </c>
      <c r="L699" s="36">
        <f t="shared" si="75"/>
        <v>58.447893296000018</v>
      </c>
      <c r="M699" s="36">
        <f t="shared" si="76"/>
        <v>75.631422416000021</v>
      </c>
      <c r="N699" s="36">
        <f t="shared" si="77"/>
        <v>0</v>
      </c>
    </row>
    <row r="700" spans="2:14" s="46" customFormat="1" x14ac:dyDescent="0.25">
      <c r="B700" s="48" t="s">
        <v>156</v>
      </c>
      <c r="C700" s="8">
        <v>2021</v>
      </c>
      <c r="D700" s="37">
        <v>8</v>
      </c>
      <c r="E700" s="31">
        <f>Data!G700</f>
        <v>268.09600000000012</v>
      </c>
      <c r="F700" s="51">
        <f t="shared" si="71"/>
        <v>268.09600000000012</v>
      </c>
      <c r="G700" s="51">
        <f t="shared" si="72"/>
        <v>0</v>
      </c>
      <c r="H700" s="31">
        <f>-Data!H700</f>
        <v>987.00800000000004</v>
      </c>
      <c r="I700" s="36">
        <f>+SUM(F700*INDEX(Inputs!$D$24:$D$35,MATCH($D700,Inputs!$B$24:$B$35,0)),G700*INDEX(Inputs!$E$24:$E$35,MATCH($D700,Inputs!$B$24:$B$35,0)),H700*Inputs!$D$21)</f>
        <v>-9.1016684799999972</v>
      </c>
      <c r="J700" s="36">
        <f t="shared" si="73"/>
        <v>75.631422416000021</v>
      </c>
      <c r="K700" s="36">
        <f t="shared" si="74"/>
        <v>84.733090896000022</v>
      </c>
      <c r="L700" s="36">
        <f t="shared" si="75"/>
        <v>75.631422416000021</v>
      </c>
      <c r="M700" s="36">
        <f t="shared" si="76"/>
        <v>84.733090896000022</v>
      </c>
      <c r="N700" s="36">
        <f t="shared" si="77"/>
        <v>0</v>
      </c>
    </row>
    <row r="701" spans="2:14" s="46" customFormat="1" x14ac:dyDescent="0.25">
      <c r="B701" s="48" t="s">
        <v>156</v>
      </c>
      <c r="C701" s="8">
        <v>2021</v>
      </c>
      <c r="D701" s="37">
        <v>9</v>
      </c>
      <c r="E701" s="31">
        <f>Data!G701</f>
        <v>227.40200000000021</v>
      </c>
      <c r="F701" s="51">
        <f t="shared" si="71"/>
        <v>227.40200000000021</v>
      </c>
      <c r="G701" s="51">
        <f t="shared" si="72"/>
        <v>0</v>
      </c>
      <c r="H701" s="31">
        <f>-Data!H701</f>
        <v>854.02200000000005</v>
      </c>
      <c r="I701" s="36">
        <f>+SUM(F701*INDEX(Inputs!$D$24:$D$35,MATCH($D701,Inputs!$B$24:$B$35,0)),G701*INDEX(Inputs!$E$24:$E$35,MATCH($D701,Inputs!$B$24:$B$35,0)),H701*Inputs!$D$21)</f>
        <v>-10.746051535999982</v>
      </c>
      <c r="J701" s="36">
        <f t="shared" si="73"/>
        <v>84.733090896000022</v>
      </c>
      <c r="K701" s="36">
        <f t="shared" si="74"/>
        <v>95.479142432000003</v>
      </c>
      <c r="L701" s="36">
        <f t="shared" si="75"/>
        <v>84.733090896000022</v>
      </c>
      <c r="M701" s="36">
        <f t="shared" si="76"/>
        <v>95.479142432000003</v>
      </c>
      <c r="N701" s="36">
        <f t="shared" si="77"/>
        <v>0</v>
      </c>
    </row>
    <row r="702" spans="2:14" s="46" customFormat="1" x14ac:dyDescent="0.25">
      <c r="B702" s="48" t="s">
        <v>156</v>
      </c>
      <c r="C702" s="8">
        <v>2021</v>
      </c>
      <c r="D702" s="37">
        <v>10</v>
      </c>
      <c r="E702" s="31">
        <f>Data!G702</f>
        <v>1859.0440000000001</v>
      </c>
      <c r="F702" s="51">
        <f t="shared" si="71"/>
        <v>1859.0440000000001</v>
      </c>
      <c r="G702" s="51">
        <f t="shared" si="72"/>
        <v>0</v>
      </c>
      <c r="H702" s="31">
        <f>-Data!H702</f>
        <v>292.99200000000002</v>
      </c>
      <c r="I702" s="36">
        <f>+SUM(F702*INDEX(Inputs!$D$24:$D$35,MATCH($D702,Inputs!$B$24:$B$35,0)),G702*INDEX(Inputs!$E$24:$E$35,MATCH($D702,Inputs!$B$24:$B$35,0)),H702*Inputs!$D$21)</f>
        <v>165.05151912800002</v>
      </c>
      <c r="J702" s="36">
        <f t="shared" si="73"/>
        <v>95.479142432000003</v>
      </c>
      <c r="K702" s="36">
        <f t="shared" si="74"/>
        <v>0</v>
      </c>
      <c r="L702" s="36">
        <f t="shared" si="75"/>
        <v>95.479142432000003</v>
      </c>
      <c r="M702" s="36">
        <f t="shared" si="76"/>
        <v>0</v>
      </c>
      <c r="N702" s="36">
        <f t="shared" si="77"/>
        <v>69.572376696000021</v>
      </c>
    </row>
    <row r="703" spans="2:14" s="46" customFormat="1" x14ac:dyDescent="0.25">
      <c r="B703" s="48" t="s">
        <v>156</v>
      </c>
      <c r="C703" s="8">
        <v>2021</v>
      </c>
      <c r="D703" s="37">
        <v>11</v>
      </c>
      <c r="E703" s="31">
        <f>Data!G703</f>
        <v>4489.7190000000001</v>
      </c>
      <c r="F703" s="51">
        <f t="shared" si="71"/>
        <v>2000</v>
      </c>
      <c r="G703" s="51">
        <f t="shared" si="72"/>
        <v>2489.7190000000001</v>
      </c>
      <c r="H703" s="31">
        <f>-Data!H703</f>
        <v>7.4239999999999897</v>
      </c>
      <c r="I703" s="36">
        <f>+SUM(F703*INDEX(Inputs!$D$24:$D$35,MATCH($D703,Inputs!$B$24:$B$35,0)),G703*INDEX(Inputs!$E$24:$E$35,MATCH($D703,Inputs!$B$24:$B$35,0)),H703*Inputs!$D$21)</f>
        <v>299.23891948400006</v>
      </c>
      <c r="J703" s="36">
        <f t="shared" si="73"/>
        <v>0</v>
      </c>
      <c r="K703" s="36">
        <f t="shared" si="74"/>
        <v>0</v>
      </c>
      <c r="L703" s="36">
        <f t="shared" si="75"/>
        <v>0</v>
      </c>
      <c r="M703" s="36">
        <f t="shared" si="76"/>
        <v>0</v>
      </c>
      <c r="N703" s="36">
        <f t="shared" si="77"/>
        <v>299.23891948400006</v>
      </c>
    </row>
    <row r="704" spans="2:14" s="46" customFormat="1" x14ac:dyDescent="0.25">
      <c r="B704" s="48" t="s">
        <v>156</v>
      </c>
      <c r="C704" s="8">
        <v>2021</v>
      </c>
      <c r="D704" s="37">
        <v>12</v>
      </c>
      <c r="E704" s="31">
        <f>Data!G704</f>
        <v>7554.933</v>
      </c>
      <c r="F704" s="51">
        <f t="shared" si="71"/>
        <v>2000</v>
      </c>
      <c r="G704" s="51">
        <f t="shared" si="72"/>
        <v>5554.933</v>
      </c>
      <c r="H704" s="31">
        <f>-Data!H704</f>
        <v>0</v>
      </c>
      <c r="I704" s="36">
        <f>+SUM(F704*INDEX(Inputs!$D$24:$D$35,MATCH($D704,Inputs!$B$24:$B$35,0)),G704*INDEX(Inputs!$E$24:$E$35,MATCH($D704,Inputs!$B$24:$B$35,0)),H704*Inputs!$D$21)</f>
        <v>434.98981886800004</v>
      </c>
      <c r="J704" s="36">
        <f t="shared" si="73"/>
        <v>0</v>
      </c>
      <c r="K704" s="36">
        <f t="shared" si="74"/>
        <v>0</v>
      </c>
      <c r="L704" s="36">
        <f t="shared" si="75"/>
        <v>0</v>
      </c>
      <c r="M704" s="36">
        <f t="shared" si="76"/>
        <v>0</v>
      </c>
      <c r="N704" s="36">
        <f t="shared" si="77"/>
        <v>434.98981886800004</v>
      </c>
    </row>
    <row r="705" spans="2:14" s="46" customFormat="1" x14ac:dyDescent="0.25">
      <c r="B705" s="48" t="s">
        <v>157</v>
      </c>
      <c r="C705" s="8">
        <v>2021</v>
      </c>
      <c r="D705" s="37">
        <v>1</v>
      </c>
      <c r="E705" s="31">
        <f>Data!G705</f>
        <v>19529.771199999999</v>
      </c>
      <c r="F705" s="51">
        <f t="shared" si="71"/>
        <v>2000</v>
      </c>
      <c r="G705" s="51">
        <f t="shared" si="72"/>
        <v>17529.771199999999</v>
      </c>
      <c r="H705" s="31">
        <f>-Data!H705</f>
        <v>1875.2792999999999</v>
      </c>
      <c r="I705" s="36">
        <f>+SUM(F705*INDEX(Inputs!$D$24:$D$35,MATCH($D705,Inputs!$B$24:$B$35,0)),G705*INDEX(Inputs!$E$24:$E$35,MATCH($D705,Inputs!$B$24:$B$35,0)),H705*Inputs!$D$21)</f>
        <v>893.32545762220002</v>
      </c>
      <c r="J705" s="36">
        <f t="shared" si="73"/>
        <v>0</v>
      </c>
      <c r="K705" s="36">
        <f t="shared" si="74"/>
        <v>0</v>
      </c>
      <c r="L705" s="36">
        <f t="shared" si="75"/>
        <v>0</v>
      </c>
      <c r="M705" s="36">
        <f t="shared" si="76"/>
        <v>0</v>
      </c>
      <c r="N705" s="36">
        <f t="shared" si="77"/>
        <v>893.32545762220002</v>
      </c>
    </row>
    <row r="706" spans="2:14" s="46" customFormat="1" x14ac:dyDescent="0.25">
      <c r="B706" s="48" t="s">
        <v>157</v>
      </c>
      <c r="C706" s="8">
        <v>2021</v>
      </c>
      <c r="D706" s="37">
        <v>2</v>
      </c>
      <c r="E706" s="31">
        <f>Data!G706</f>
        <v>8126.5533999999998</v>
      </c>
      <c r="F706" s="51">
        <f t="shared" si="71"/>
        <v>2000</v>
      </c>
      <c r="G706" s="51">
        <f t="shared" si="72"/>
        <v>6126.5533999999998</v>
      </c>
      <c r="H706" s="31">
        <f>-Data!H706</f>
        <v>6136.7403999999997</v>
      </c>
      <c r="I706" s="36">
        <f>+SUM(F706*INDEX(Inputs!$D$24:$D$35,MATCH($D706,Inputs!$B$24:$B$35,0)),G706*INDEX(Inputs!$E$24:$E$35,MATCH($D706,Inputs!$B$24:$B$35,0)),H706*Inputs!$D$21)</f>
        <v>228.22299954240003</v>
      </c>
      <c r="J706" s="36">
        <f t="shared" si="73"/>
        <v>0</v>
      </c>
      <c r="K706" s="36">
        <f t="shared" si="74"/>
        <v>0</v>
      </c>
      <c r="L706" s="36">
        <f t="shared" si="75"/>
        <v>0</v>
      </c>
      <c r="M706" s="36">
        <f t="shared" si="76"/>
        <v>0</v>
      </c>
      <c r="N706" s="36">
        <f t="shared" si="77"/>
        <v>228.22299954240003</v>
      </c>
    </row>
    <row r="707" spans="2:14" s="46" customFormat="1" x14ac:dyDescent="0.25">
      <c r="B707" s="48" t="s">
        <v>157</v>
      </c>
      <c r="C707" s="8">
        <v>2021</v>
      </c>
      <c r="D707" s="37">
        <v>3</v>
      </c>
      <c r="E707" s="31">
        <f>Data!G707</f>
        <v>785.65139999999826</v>
      </c>
      <c r="F707" s="51">
        <f t="shared" si="71"/>
        <v>785.65139999999826</v>
      </c>
      <c r="G707" s="51">
        <f t="shared" si="72"/>
        <v>0</v>
      </c>
      <c r="H707" s="31">
        <f>-Data!H707</f>
        <v>13601.0996</v>
      </c>
      <c r="I707" s="36">
        <f>+SUM(F707*INDEX(Inputs!$D$24:$D$35,MATCH($D707,Inputs!$B$24:$B$35,0)),G707*INDEX(Inputs!$E$24:$E$35,MATCH($D707,Inputs!$B$24:$B$35,0)),H707*Inputs!$D$21)</f>
        <v>-439.8233909372002</v>
      </c>
      <c r="J707" s="36">
        <f t="shared" si="73"/>
        <v>0</v>
      </c>
      <c r="K707" s="36">
        <f t="shared" si="74"/>
        <v>439.8233909372002</v>
      </c>
      <c r="L707" s="36">
        <f t="shared" si="75"/>
        <v>0</v>
      </c>
      <c r="M707" s="36">
        <f t="shared" si="76"/>
        <v>439.8233909372002</v>
      </c>
      <c r="N707" s="36">
        <f t="shared" si="77"/>
        <v>0</v>
      </c>
    </row>
    <row r="708" spans="2:14" s="46" customFormat="1" x14ac:dyDescent="0.25">
      <c r="B708" s="48" t="s">
        <v>157</v>
      </c>
      <c r="C708" s="8">
        <v>2021</v>
      </c>
      <c r="D708" s="37">
        <v>4</v>
      </c>
      <c r="E708" s="31">
        <f>Data!G708</f>
        <v>644.4855</v>
      </c>
      <c r="F708" s="51">
        <f t="shared" si="71"/>
        <v>644.4855</v>
      </c>
      <c r="G708" s="51">
        <f t="shared" si="72"/>
        <v>0</v>
      </c>
      <c r="H708" s="31">
        <f>-Data!H708</f>
        <v>14430.5622</v>
      </c>
      <c r="I708" s="36">
        <f>+SUM(F708*INDEX(Inputs!$D$24:$D$35,MATCH($D708,Inputs!$B$24:$B$35,0)),G708*INDEX(Inputs!$E$24:$E$35,MATCH($D708,Inputs!$B$24:$B$35,0)),H708*Inputs!$D$21)</f>
        <v>-484.55971154100001</v>
      </c>
      <c r="J708" s="36">
        <f t="shared" si="73"/>
        <v>439.8233909372002</v>
      </c>
      <c r="K708" s="36">
        <f t="shared" si="74"/>
        <v>924.38310247820027</v>
      </c>
      <c r="L708" s="36">
        <f t="shared" si="75"/>
        <v>439.8233909372002</v>
      </c>
      <c r="M708" s="36">
        <f t="shared" si="76"/>
        <v>924.38310247820027</v>
      </c>
      <c r="N708" s="36">
        <f t="shared" si="77"/>
        <v>0</v>
      </c>
    </row>
    <row r="709" spans="2:14" s="46" customFormat="1" x14ac:dyDescent="0.25">
      <c r="B709" s="48" t="s">
        <v>157</v>
      </c>
      <c r="C709" s="8">
        <v>2021</v>
      </c>
      <c r="D709" s="37">
        <v>5</v>
      </c>
      <c r="E709" s="31">
        <f>Data!G709</f>
        <v>643.12109999999996</v>
      </c>
      <c r="F709" s="51">
        <f t="shared" si="71"/>
        <v>643.12109999999996</v>
      </c>
      <c r="G709" s="51">
        <f t="shared" si="72"/>
        <v>0</v>
      </c>
      <c r="H709" s="31">
        <f>-Data!H709</f>
        <v>14923.595600000001</v>
      </c>
      <c r="I709" s="36">
        <f>+SUM(F709*INDEX(Inputs!$D$24:$D$35,MATCH($D709,Inputs!$B$24:$B$35,0)),G709*INDEX(Inputs!$E$24:$E$35,MATCH($D709,Inputs!$B$24:$B$35,0)),H709*Inputs!$D$21)</f>
        <v>-503.33057037980001</v>
      </c>
      <c r="J709" s="36">
        <f t="shared" si="73"/>
        <v>924.38310247820027</v>
      </c>
      <c r="K709" s="36">
        <f t="shared" si="74"/>
        <v>1427.7136728580003</v>
      </c>
      <c r="L709" s="36">
        <f t="shared" si="75"/>
        <v>924.38310247820027</v>
      </c>
      <c r="M709" s="36">
        <f t="shared" si="76"/>
        <v>1427.7136728580003</v>
      </c>
      <c r="N709" s="36">
        <f t="shared" si="77"/>
        <v>0</v>
      </c>
    </row>
    <row r="710" spans="2:14" s="46" customFormat="1" x14ac:dyDescent="0.25">
      <c r="B710" s="48" t="s">
        <v>157</v>
      </c>
      <c r="C710" s="8">
        <v>2021</v>
      </c>
      <c r="D710" s="37">
        <v>6</v>
      </c>
      <c r="E710" s="31">
        <f>Data!G710</f>
        <v>460.43520000000001</v>
      </c>
      <c r="F710" s="51">
        <f t="shared" si="71"/>
        <v>460.43520000000001</v>
      </c>
      <c r="G710" s="51">
        <f t="shared" si="72"/>
        <v>0</v>
      </c>
      <c r="H710" s="31">
        <f>-Data!H710</f>
        <v>15352.732</v>
      </c>
      <c r="I710" s="36">
        <f>+SUM(F710*INDEX(Inputs!$D$24:$D$35,MATCH($D710,Inputs!$B$24:$B$35,0)),G710*INDEX(Inputs!$E$24:$E$35,MATCH($D710,Inputs!$B$24:$B$35,0)),H710*Inputs!$D$21)</f>
        <v>-532.02599212000007</v>
      </c>
      <c r="J710" s="36">
        <f t="shared" si="73"/>
        <v>1427.7136728580003</v>
      </c>
      <c r="K710" s="36">
        <f t="shared" si="74"/>
        <v>1959.7396649780003</v>
      </c>
      <c r="L710" s="36">
        <f t="shared" si="75"/>
        <v>1427.7136728580003</v>
      </c>
      <c r="M710" s="36">
        <f t="shared" si="76"/>
        <v>1959.7396649780003</v>
      </c>
      <c r="N710" s="36">
        <f t="shared" si="77"/>
        <v>0</v>
      </c>
    </row>
    <row r="711" spans="2:14" s="46" customFormat="1" x14ac:dyDescent="0.25">
      <c r="B711" s="48" t="s">
        <v>157</v>
      </c>
      <c r="C711" s="8">
        <v>2021</v>
      </c>
      <c r="D711" s="37">
        <v>7</v>
      </c>
      <c r="E711" s="31">
        <f>Data!G711</f>
        <v>411.28489999999999</v>
      </c>
      <c r="F711" s="51">
        <f t="shared" si="71"/>
        <v>411.28489999999999</v>
      </c>
      <c r="G711" s="51">
        <f t="shared" si="72"/>
        <v>0</v>
      </c>
      <c r="H711" s="31">
        <f>-Data!H711</f>
        <v>13029.744699999999</v>
      </c>
      <c r="I711" s="36">
        <f>+SUM(F711*INDEX(Inputs!$D$24:$D$35,MATCH($D711,Inputs!$B$24:$B$35,0)),G711*INDEX(Inputs!$E$24:$E$35,MATCH($D711,Inputs!$B$24:$B$35,0)),H711*Inputs!$D$21)</f>
        <v>-449.36691138200001</v>
      </c>
      <c r="J711" s="36">
        <f t="shared" si="73"/>
        <v>1959.7396649780003</v>
      </c>
      <c r="K711" s="36">
        <f t="shared" si="74"/>
        <v>2409.1065763600004</v>
      </c>
      <c r="L711" s="36">
        <f t="shared" si="75"/>
        <v>1959.7396649780003</v>
      </c>
      <c r="M711" s="36">
        <f t="shared" si="76"/>
        <v>2409.1065763600004</v>
      </c>
      <c r="N711" s="36">
        <f t="shared" si="77"/>
        <v>0</v>
      </c>
    </row>
    <row r="712" spans="2:14" s="46" customFormat="1" x14ac:dyDescent="0.25">
      <c r="B712" s="48" t="s">
        <v>157</v>
      </c>
      <c r="C712" s="8">
        <v>2021</v>
      </c>
      <c r="D712" s="37">
        <v>8</v>
      </c>
      <c r="E712" s="31">
        <f>Data!G712</f>
        <v>637.4248</v>
      </c>
      <c r="F712" s="51">
        <f t="shared" si="71"/>
        <v>637.4248</v>
      </c>
      <c r="G712" s="51">
        <f t="shared" si="72"/>
        <v>0</v>
      </c>
      <c r="H712" s="31">
        <f>-Data!H712</f>
        <v>12538.990900000001</v>
      </c>
      <c r="I712" s="36">
        <f>+SUM(F712*INDEX(Inputs!$D$24:$D$35,MATCH($D712,Inputs!$B$24:$B$35,0)),G712*INDEX(Inputs!$E$24:$E$35,MATCH($D712,Inputs!$B$24:$B$35,0)),H712*Inputs!$D$21)</f>
        <v>-407.01028572900009</v>
      </c>
      <c r="J712" s="36">
        <f t="shared" si="73"/>
        <v>2409.1065763600004</v>
      </c>
      <c r="K712" s="36">
        <f t="shared" si="74"/>
        <v>2816.1168620890003</v>
      </c>
      <c r="L712" s="36">
        <f t="shared" si="75"/>
        <v>2409.1065763600004</v>
      </c>
      <c r="M712" s="36">
        <f t="shared" si="76"/>
        <v>2816.1168620890003</v>
      </c>
      <c r="N712" s="36">
        <f t="shared" si="77"/>
        <v>0</v>
      </c>
    </row>
    <row r="713" spans="2:14" s="46" customFormat="1" x14ac:dyDescent="0.25">
      <c r="B713" s="48" t="s">
        <v>157</v>
      </c>
      <c r="C713" s="8">
        <v>2021</v>
      </c>
      <c r="D713" s="37">
        <v>9</v>
      </c>
      <c r="E713" s="31">
        <f>Data!G713</f>
        <v>1418.2683999999988</v>
      </c>
      <c r="F713" s="51">
        <f t="shared" ref="F713:F776" si="78">+MIN(E713,2000)</f>
        <v>1418.2683999999988</v>
      </c>
      <c r="G713" s="51">
        <f t="shared" si="72"/>
        <v>0</v>
      </c>
      <c r="H713" s="31">
        <f>-Data!H713</f>
        <v>12527.173199999999</v>
      </c>
      <c r="I713" s="36">
        <f>+SUM(F713*INDEX(Inputs!$D$24:$D$35,MATCH($D713,Inputs!$B$24:$B$35,0)),G713*INDEX(Inputs!$E$24:$E$35,MATCH($D713,Inputs!$B$24:$B$35,0)),H713*Inputs!$D$21)</f>
        <v>-339.28283393920015</v>
      </c>
      <c r="J713" s="36">
        <f t="shared" si="73"/>
        <v>2816.1168620890003</v>
      </c>
      <c r="K713" s="36">
        <f t="shared" si="74"/>
        <v>3155.3996960282002</v>
      </c>
      <c r="L713" s="36">
        <f t="shared" si="75"/>
        <v>2816.1168620890003</v>
      </c>
      <c r="M713" s="36">
        <f t="shared" si="76"/>
        <v>3155.3996960282002</v>
      </c>
      <c r="N713" s="36">
        <f t="shared" si="77"/>
        <v>0</v>
      </c>
    </row>
    <row r="714" spans="2:14" s="46" customFormat="1" x14ac:dyDescent="0.25">
      <c r="B714" s="48" t="s">
        <v>157</v>
      </c>
      <c r="C714" s="8">
        <v>2021</v>
      </c>
      <c r="D714" s="37">
        <v>10</v>
      </c>
      <c r="E714" s="31">
        <f>Data!G714</f>
        <v>29687.5052</v>
      </c>
      <c r="F714" s="51">
        <f t="shared" si="78"/>
        <v>2000</v>
      </c>
      <c r="G714" s="51">
        <f t="shared" ref="G714:G777" si="79">+E714-F714</f>
        <v>27687.5052</v>
      </c>
      <c r="H714" s="31">
        <f>-Data!H714</f>
        <v>1790.4745</v>
      </c>
      <c r="I714" s="36">
        <f>+SUM(F714*INDEX(Inputs!$D$24:$D$35,MATCH($D714,Inputs!$B$24:$B$35,0)),G714*INDEX(Inputs!$E$24:$E$35,MATCH($D714,Inputs!$B$24:$B$35,0)),H714*Inputs!$D$21)</f>
        <v>1345.4631389741999</v>
      </c>
      <c r="J714" s="36">
        <f t="shared" ref="J714:J777" si="80">+IF($D714=1,0,K713)</f>
        <v>3155.3996960282002</v>
      </c>
      <c r="K714" s="36">
        <f t="shared" ref="K714:K777" si="81">+IF($I714&lt;0,SUM(-$I714,J714),MAX(SUM(-$I714,J714),0))</f>
        <v>1809.9365570540003</v>
      </c>
      <c r="L714" s="36">
        <f t="shared" ref="L714:L777" si="82">+IF(D714=1,K725,M713)</f>
        <v>3155.3996960282002</v>
      </c>
      <c r="M714" s="36">
        <f t="shared" ref="M714:M777" si="83">+IF($I714&lt;0,SUM(-$I714,L714),MAX(SUM(-$I714,L714),0))</f>
        <v>1809.9365570540003</v>
      </c>
      <c r="N714" s="36">
        <f t="shared" ref="N714:N777" si="84">+IF(M714&gt;0,0,I714-L714)</f>
        <v>0</v>
      </c>
    </row>
    <row r="715" spans="2:14" s="46" customFormat="1" x14ac:dyDescent="0.25">
      <c r="B715" s="48" t="s">
        <v>157</v>
      </c>
      <c r="C715" s="8">
        <v>2021</v>
      </c>
      <c r="D715" s="37">
        <v>11</v>
      </c>
      <c r="E715" s="31">
        <f>Data!G715</f>
        <v>31539.783499999998</v>
      </c>
      <c r="F715" s="51">
        <f t="shared" si="78"/>
        <v>2000</v>
      </c>
      <c r="G715" s="51">
        <f t="shared" si="79"/>
        <v>29539.783499999998</v>
      </c>
      <c r="H715" s="31">
        <f>-Data!H715</f>
        <v>1237.5268000000001</v>
      </c>
      <c r="I715" s="36">
        <f>+SUM(F715*INDEX(Inputs!$D$24:$D$35,MATCH($D715,Inputs!$B$24:$B$35,0)),G715*INDEX(Inputs!$E$24:$E$35,MATCH($D715,Inputs!$B$24:$B$35,0)),H715*Inputs!$D$21)</f>
        <v>1448.2333832579998</v>
      </c>
      <c r="J715" s="36">
        <f t="shared" si="80"/>
        <v>1809.9365570540003</v>
      </c>
      <c r="K715" s="36">
        <f t="shared" si="81"/>
        <v>361.70317379600056</v>
      </c>
      <c r="L715" s="36">
        <f t="shared" si="82"/>
        <v>1809.9365570540003</v>
      </c>
      <c r="M715" s="36">
        <f t="shared" si="83"/>
        <v>361.70317379600056</v>
      </c>
      <c r="N715" s="36">
        <f t="shared" si="84"/>
        <v>0</v>
      </c>
    </row>
    <row r="716" spans="2:14" s="46" customFormat="1" x14ac:dyDescent="0.25">
      <c r="B716" s="48" t="s">
        <v>157</v>
      </c>
      <c r="C716" s="8">
        <v>2021</v>
      </c>
      <c r="D716" s="37">
        <v>12</v>
      </c>
      <c r="E716" s="31">
        <f>Data!G716</f>
        <v>31620.349500000004</v>
      </c>
      <c r="F716" s="51">
        <f t="shared" si="78"/>
        <v>2000</v>
      </c>
      <c r="G716" s="51">
        <f t="shared" si="79"/>
        <v>29620.349500000004</v>
      </c>
      <c r="H716" s="31">
        <f>-Data!H716</f>
        <v>343.4776</v>
      </c>
      <c r="I716" s="36">
        <f>+SUM(F716*INDEX(Inputs!$D$24:$D$35,MATCH($D716,Inputs!$B$24:$B$35,0)),G716*INDEX(Inputs!$E$24:$E$35,MATCH($D716,Inputs!$B$24:$B$35,0)),H716*Inputs!$D$21)</f>
        <v>1485.598078446</v>
      </c>
      <c r="J716" s="36">
        <f t="shared" si="80"/>
        <v>361.70317379600056</v>
      </c>
      <c r="K716" s="36">
        <f t="shared" si="81"/>
        <v>0</v>
      </c>
      <c r="L716" s="36">
        <f t="shared" si="82"/>
        <v>361.70317379600056</v>
      </c>
      <c r="M716" s="36">
        <f t="shared" si="83"/>
        <v>0</v>
      </c>
      <c r="N716" s="36">
        <f t="shared" si="84"/>
        <v>1123.8949046499995</v>
      </c>
    </row>
    <row r="717" spans="2:14" s="46" customFormat="1" x14ac:dyDescent="0.25">
      <c r="B717" s="48" t="s">
        <v>158</v>
      </c>
      <c r="C717" s="8">
        <v>2021</v>
      </c>
      <c r="D717" s="37">
        <v>1</v>
      </c>
      <c r="E717" s="31">
        <f>Data!G717</f>
        <v>8885.84</v>
      </c>
      <c r="F717" s="51">
        <f t="shared" si="78"/>
        <v>2000</v>
      </c>
      <c r="G717" s="51">
        <f t="shared" si="79"/>
        <v>6885.84</v>
      </c>
      <c r="H717" s="31">
        <f>-Data!H717</f>
        <v>0</v>
      </c>
      <c r="I717" s="36">
        <f>+SUM(F717*INDEX(Inputs!$D$24:$D$35,MATCH($D717,Inputs!$B$24:$B$35,0)),G717*INDEX(Inputs!$E$24:$E$35,MATCH($D717,Inputs!$B$24:$B$35,0)),H717*Inputs!$D$21)</f>
        <v>493.81058464</v>
      </c>
      <c r="J717" s="36">
        <f t="shared" si="80"/>
        <v>0</v>
      </c>
      <c r="K717" s="36">
        <f t="shared" si="81"/>
        <v>0</v>
      </c>
      <c r="L717" s="36">
        <f t="shared" si="82"/>
        <v>0</v>
      </c>
      <c r="M717" s="36">
        <f t="shared" si="83"/>
        <v>0</v>
      </c>
      <c r="N717" s="36">
        <f t="shared" si="84"/>
        <v>493.81058464</v>
      </c>
    </row>
    <row r="718" spans="2:14" s="46" customFormat="1" x14ac:dyDescent="0.25">
      <c r="B718" s="48" t="s">
        <v>158</v>
      </c>
      <c r="C718" s="8">
        <v>2021</v>
      </c>
      <c r="D718" s="37">
        <v>2</v>
      </c>
      <c r="E718" s="31">
        <f>Data!G718</f>
        <v>7134.9359999999997</v>
      </c>
      <c r="F718" s="51">
        <f t="shared" si="78"/>
        <v>2000</v>
      </c>
      <c r="G718" s="51">
        <f t="shared" si="79"/>
        <v>5134.9359999999997</v>
      </c>
      <c r="H718" s="31">
        <f>-Data!H718</f>
        <v>0</v>
      </c>
      <c r="I718" s="36">
        <f>+SUM(F718*INDEX(Inputs!$D$24:$D$35,MATCH($D718,Inputs!$B$24:$B$35,0)),G718*INDEX(Inputs!$E$24:$E$35,MATCH($D718,Inputs!$B$24:$B$35,0)),H718*Inputs!$D$21)</f>
        <v>416.42763145599997</v>
      </c>
      <c r="J718" s="36">
        <f t="shared" si="80"/>
        <v>0</v>
      </c>
      <c r="K718" s="36">
        <f t="shared" si="81"/>
        <v>0</v>
      </c>
      <c r="L718" s="36">
        <f t="shared" si="82"/>
        <v>0</v>
      </c>
      <c r="M718" s="36">
        <f t="shared" si="83"/>
        <v>0</v>
      </c>
      <c r="N718" s="36">
        <f t="shared" si="84"/>
        <v>416.42763145599997</v>
      </c>
    </row>
    <row r="719" spans="2:14" s="46" customFormat="1" x14ac:dyDescent="0.25">
      <c r="B719" s="48" t="s">
        <v>158</v>
      </c>
      <c r="C719" s="8">
        <v>2021</v>
      </c>
      <c r="D719" s="37">
        <v>3</v>
      </c>
      <c r="E719" s="31">
        <f>Data!G719</f>
        <v>6755.6080000000002</v>
      </c>
      <c r="F719" s="51">
        <f t="shared" si="78"/>
        <v>2000</v>
      </c>
      <c r="G719" s="51">
        <f t="shared" si="79"/>
        <v>4755.6080000000002</v>
      </c>
      <c r="H719" s="31">
        <f>-Data!H719</f>
        <v>0</v>
      </c>
      <c r="I719" s="36">
        <f>+SUM(F719*INDEX(Inputs!$D$24:$D$35,MATCH($D719,Inputs!$B$24:$B$35,0)),G719*INDEX(Inputs!$E$24:$E$35,MATCH($D719,Inputs!$B$24:$B$35,0)),H719*Inputs!$D$21)</f>
        <v>399.66285116799997</v>
      </c>
      <c r="J719" s="36">
        <f t="shared" si="80"/>
        <v>0</v>
      </c>
      <c r="K719" s="36">
        <f t="shared" si="81"/>
        <v>0</v>
      </c>
      <c r="L719" s="36">
        <f t="shared" si="82"/>
        <v>0</v>
      </c>
      <c r="M719" s="36">
        <f t="shared" si="83"/>
        <v>0</v>
      </c>
      <c r="N719" s="36">
        <f t="shared" si="84"/>
        <v>399.66285116799997</v>
      </c>
    </row>
    <row r="720" spans="2:14" s="46" customFormat="1" x14ac:dyDescent="0.25">
      <c r="B720" s="48" t="s">
        <v>158</v>
      </c>
      <c r="C720" s="8">
        <v>2021</v>
      </c>
      <c r="D720" s="37">
        <v>4</v>
      </c>
      <c r="E720" s="31">
        <f>Data!G720</f>
        <v>5430.616</v>
      </c>
      <c r="F720" s="51">
        <f t="shared" si="78"/>
        <v>2000</v>
      </c>
      <c r="G720" s="51">
        <f t="shared" si="79"/>
        <v>3430.616</v>
      </c>
      <c r="H720" s="31">
        <f>-Data!H720</f>
        <v>0</v>
      </c>
      <c r="I720" s="36">
        <f>+SUM(F720*INDEX(Inputs!$D$24:$D$35,MATCH($D720,Inputs!$B$24:$B$35,0)),G720*INDEX(Inputs!$E$24:$E$35,MATCH($D720,Inputs!$B$24:$B$35,0)),H720*Inputs!$D$21)</f>
        <v>341.10350473599999</v>
      </c>
      <c r="J720" s="36">
        <f t="shared" si="80"/>
        <v>0</v>
      </c>
      <c r="K720" s="36">
        <f t="shared" si="81"/>
        <v>0</v>
      </c>
      <c r="L720" s="36">
        <f t="shared" si="82"/>
        <v>0</v>
      </c>
      <c r="M720" s="36">
        <f t="shared" si="83"/>
        <v>0</v>
      </c>
      <c r="N720" s="36">
        <f t="shared" si="84"/>
        <v>341.10350473599999</v>
      </c>
    </row>
    <row r="721" spans="2:14" s="46" customFormat="1" x14ac:dyDescent="0.25">
      <c r="B721" s="48" t="s">
        <v>158</v>
      </c>
      <c r="C721" s="8">
        <v>2021</v>
      </c>
      <c r="D721" s="37">
        <v>5</v>
      </c>
      <c r="E721" s="31">
        <f>Data!G721</f>
        <v>5840.92</v>
      </c>
      <c r="F721" s="51">
        <f t="shared" si="78"/>
        <v>2000</v>
      </c>
      <c r="G721" s="51">
        <f t="shared" si="79"/>
        <v>3840.92</v>
      </c>
      <c r="H721" s="31">
        <f>-Data!H721</f>
        <v>0.76800000000000002</v>
      </c>
      <c r="I721" s="36">
        <f>+SUM(F721*INDEX(Inputs!$D$24:$D$35,MATCH($D721,Inputs!$B$24:$B$35,0)),G721*INDEX(Inputs!$E$24:$E$35,MATCH($D721,Inputs!$B$24:$B$35,0)),H721*Inputs!$D$21)</f>
        <v>359.20826224000001</v>
      </c>
      <c r="J721" s="36">
        <f t="shared" si="80"/>
        <v>0</v>
      </c>
      <c r="K721" s="36">
        <f t="shared" si="81"/>
        <v>0</v>
      </c>
      <c r="L721" s="36">
        <f t="shared" si="82"/>
        <v>0</v>
      </c>
      <c r="M721" s="36">
        <f t="shared" si="83"/>
        <v>0</v>
      </c>
      <c r="N721" s="36">
        <f t="shared" si="84"/>
        <v>359.20826224000001</v>
      </c>
    </row>
    <row r="722" spans="2:14" s="46" customFormat="1" x14ac:dyDescent="0.25">
      <c r="B722" s="48" t="s">
        <v>158</v>
      </c>
      <c r="C722" s="8">
        <v>2021</v>
      </c>
      <c r="D722" s="37">
        <v>6</v>
      </c>
      <c r="E722" s="31">
        <f>Data!G722</f>
        <v>7172.1359000000002</v>
      </c>
      <c r="F722" s="51">
        <f t="shared" si="78"/>
        <v>2000</v>
      </c>
      <c r="G722" s="51">
        <f t="shared" si="79"/>
        <v>5172.1359000000002</v>
      </c>
      <c r="H722" s="31">
        <f>-Data!H722</f>
        <v>0</v>
      </c>
      <c r="I722" s="36">
        <f>+SUM(F722*INDEX(Inputs!$D$24:$D$35,MATCH($D722,Inputs!$B$24:$B$35,0)),G722*INDEX(Inputs!$E$24:$E$35,MATCH($D722,Inputs!$B$24:$B$35,0)),H722*Inputs!$D$21)</f>
        <v>462.46577250440004</v>
      </c>
      <c r="J722" s="36">
        <f t="shared" si="80"/>
        <v>0</v>
      </c>
      <c r="K722" s="36">
        <f t="shared" si="81"/>
        <v>0</v>
      </c>
      <c r="L722" s="36">
        <f t="shared" si="82"/>
        <v>0</v>
      </c>
      <c r="M722" s="36">
        <f t="shared" si="83"/>
        <v>0</v>
      </c>
      <c r="N722" s="36">
        <f t="shared" si="84"/>
        <v>462.46577250440004</v>
      </c>
    </row>
    <row r="723" spans="2:14" s="46" customFormat="1" x14ac:dyDescent="0.25">
      <c r="B723" s="48" t="s">
        <v>158</v>
      </c>
      <c r="C723" s="8">
        <v>2021</v>
      </c>
      <c r="D723" s="37">
        <v>7</v>
      </c>
      <c r="E723" s="31">
        <f>Data!G723</f>
        <v>7918.8481000000002</v>
      </c>
      <c r="F723" s="51">
        <f t="shared" si="78"/>
        <v>2000</v>
      </c>
      <c r="G723" s="51">
        <f t="shared" si="79"/>
        <v>5918.8481000000002</v>
      </c>
      <c r="H723" s="31">
        <f>-Data!H723</f>
        <v>0</v>
      </c>
      <c r="I723" s="36">
        <f>+SUM(F723*INDEX(Inputs!$D$24:$D$35,MATCH($D723,Inputs!$B$24:$B$35,0)),G723*INDEX(Inputs!$E$24:$E$35,MATCH($D723,Inputs!$B$24:$B$35,0)),H723*Inputs!$D$21)</f>
        <v>498.84260403960002</v>
      </c>
      <c r="J723" s="36">
        <f t="shared" si="80"/>
        <v>0</v>
      </c>
      <c r="K723" s="36">
        <f t="shared" si="81"/>
        <v>0</v>
      </c>
      <c r="L723" s="36">
        <f t="shared" si="82"/>
        <v>0</v>
      </c>
      <c r="M723" s="36">
        <f t="shared" si="83"/>
        <v>0</v>
      </c>
      <c r="N723" s="36">
        <f t="shared" si="84"/>
        <v>498.84260403960002</v>
      </c>
    </row>
    <row r="724" spans="2:14" s="46" customFormat="1" x14ac:dyDescent="0.25">
      <c r="B724" s="48" t="s">
        <v>158</v>
      </c>
      <c r="C724" s="8">
        <v>2021</v>
      </c>
      <c r="D724" s="37">
        <v>8</v>
      </c>
      <c r="E724" s="31">
        <f>Data!G724</f>
        <v>6323.8320000000003</v>
      </c>
      <c r="F724" s="51">
        <f t="shared" si="78"/>
        <v>2000</v>
      </c>
      <c r="G724" s="51">
        <f t="shared" si="79"/>
        <v>4323.8320000000003</v>
      </c>
      <c r="H724" s="31">
        <f>-Data!H724</f>
        <v>0</v>
      </c>
      <c r="I724" s="36">
        <f>+SUM(F724*INDEX(Inputs!$D$24:$D$35,MATCH($D724,Inputs!$B$24:$B$35,0)),G724*INDEX(Inputs!$E$24:$E$35,MATCH($D724,Inputs!$B$24:$B$35,0)),H724*Inputs!$D$21)</f>
        <v>421.13979971200001</v>
      </c>
      <c r="J724" s="36">
        <f t="shared" si="80"/>
        <v>0</v>
      </c>
      <c r="K724" s="36">
        <f t="shared" si="81"/>
        <v>0</v>
      </c>
      <c r="L724" s="36">
        <f t="shared" si="82"/>
        <v>0</v>
      </c>
      <c r="M724" s="36">
        <f t="shared" si="83"/>
        <v>0</v>
      </c>
      <c r="N724" s="36">
        <f t="shared" si="84"/>
        <v>421.13979971200001</v>
      </c>
    </row>
    <row r="725" spans="2:14" s="46" customFormat="1" x14ac:dyDescent="0.25">
      <c r="B725" s="48" t="s">
        <v>158</v>
      </c>
      <c r="C725" s="8">
        <v>2021</v>
      </c>
      <c r="D725" s="37">
        <v>9</v>
      </c>
      <c r="E725" s="31">
        <f>Data!G725</f>
        <v>4844.7849999999999</v>
      </c>
      <c r="F725" s="51">
        <f t="shared" si="78"/>
        <v>2000</v>
      </c>
      <c r="G725" s="51">
        <f t="shared" si="79"/>
        <v>2844.7849999999999</v>
      </c>
      <c r="H725" s="31">
        <f>-Data!H725</f>
        <v>0</v>
      </c>
      <c r="I725" s="36">
        <f>+SUM(F725*INDEX(Inputs!$D$24:$D$35,MATCH($D725,Inputs!$B$24:$B$35,0)),G725*INDEX(Inputs!$E$24:$E$35,MATCH($D725,Inputs!$B$24:$B$35,0)),H725*Inputs!$D$21)</f>
        <v>315.21211786000003</v>
      </c>
      <c r="J725" s="36">
        <f t="shared" si="80"/>
        <v>0</v>
      </c>
      <c r="K725" s="36">
        <f t="shared" si="81"/>
        <v>0</v>
      </c>
      <c r="L725" s="36">
        <f t="shared" si="82"/>
        <v>0</v>
      </c>
      <c r="M725" s="36">
        <f t="shared" si="83"/>
        <v>0</v>
      </c>
      <c r="N725" s="36">
        <f t="shared" si="84"/>
        <v>315.21211786000003</v>
      </c>
    </row>
    <row r="726" spans="2:14" s="46" customFormat="1" x14ac:dyDescent="0.25">
      <c r="B726" s="48" t="s">
        <v>158</v>
      </c>
      <c r="C726" s="8">
        <v>2021</v>
      </c>
      <c r="D726" s="37">
        <v>10</v>
      </c>
      <c r="E726" s="31">
        <f>Data!G726</f>
        <v>4897.7940000000008</v>
      </c>
      <c r="F726" s="51">
        <f t="shared" si="78"/>
        <v>2000</v>
      </c>
      <c r="G726" s="51">
        <f t="shared" si="79"/>
        <v>2897.7940000000008</v>
      </c>
      <c r="H726" s="31">
        <f>-Data!H726</f>
        <v>0</v>
      </c>
      <c r="I726" s="36">
        <f>+SUM(F726*INDEX(Inputs!$D$24:$D$35,MATCH($D726,Inputs!$B$24:$B$35,0)),G726*INDEX(Inputs!$E$24:$E$35,MATCH($D726,Inputs!$B$24:$B$35,0)),H726*Inputs!$D$21)</f>
        <v>317.55490362400008</v>
      </c>
      <c r="J726" s="36">
        <f t="shared" si="80"/>
        <v>0</v>
      </c>
      <c r="K726" s="36">
        <f t="shared" si="81"/>
        <v>0</v>
      </c>
      <c r="L726" s="36">
        <f t="shared" si="82"/>
        <v>0</v>
      </c>
      <c r="M726" s="36">
        <f t="shared" si="83"/>
        <v>0</v>
      </c>
      <c r="N726" s="36">
        <f t="shared" si="84"/>
        <v>317.55490362400008</v>
      </c>
    </row>
    <row r="727" spans="2:14" s="46" customFormat="1" x14ac:dyDescent="0.25">
      <c r="B727" s="48" t="s">
        <v>158</v>
      </c>
      <c r="C727" s="8">
        <v>2021</v>
      </c>
      <c r="D727" s="37">
        <v>11</v>
      </c>
      <c r="E727" s="31">
        <f>Data!G727</f>
        <v>5031.7579999999998</v>
      </c>
      <c r="F727" s="51">
        <f t="shared" si="78"/>
        <v>2000</v>
      </c>
      <c r="G727" s="51">
        <f t="shared" si="79"/>
        <v>3031.7579999999998</v>
      </c>
      <c r="H727" s="31">
        <f>-Data!H727</f>
        <v>0</v>
      </c>
      <c r="I727" s="36">
        <f>+SUM(F727*INDEX(Inputs!$D$24:$D$35,MATCH($D727,Inputs!$B$24:$B$35,0)),G727*INDEX(Inputs!$E$24:$E$35,MATCH($D727,Inputs!$B$24:$B$35,0)),H727*Inputs!$D$21)</f>
        <v>323.47557656800001</v>
      </c>
      <c r="J727" s="36">
        <f t="shared" si="80"/>
        <v>0</v>
      </c>
      <c r="K727" s="36">
        <f t="shared" si="81"/>
        <v>0</v>
      </c>
      <c r="L727" s="36">
        <f t="shared" si="82"/>
        <v>0</v>
      </c>
      <c r="M727" s="36">
        <f t="shared" si="83"/>
        <v>0</v>
      </c>
      <c r="N727" s="36">
        <f t="shared" si="84"/>
        <v>323.47557656800001</v>
      </c>
    </row>
    <row r="728" spans="2:14" s="46" customFormat="1" x14ac:dyDescent="0.25">
      <c r="B728" s="48" t="s">
        <v>158</v>
      </c>
      <c r="C728" s="8">
        <v>2021</v>
      </c>
      <c r="D728" s="37">
        <v>12</v>
      </c>
      <c r="E728" s="31">
        <f>Data!G728</f>
        <v>6026.6350000000002</v>
      </c>
      <c r="F728" s="51">
        <f t="shared" si="78"/>
        <v>2000</v>
      </c>
      <c r="G728" s="51">
        <f t="shared" si="79"/>
        <v>4026.6350000000002</v>
      </c>
      <c r="H728" s="31">
        <f>-Data!H728</f>
        <v>0</v>
      </c>
      <c r="I728" s="36">
        <f>+SUM(F728*INDEX(Inputs!$D$24:$D$35,MATCH($D728,Inputs!$B$24:$B$35,0)),G728*INDEX(Inputs!$E$24:$E$35,MATCH($D728,Inputs!$B$24:$B$35,0)),H728*Inputs!$D$21)</f>
        <v>367.44516046000001</v>
      </c>
      <c r="J728" s="36">
        <f t="shared" si="80"/>
        <v>0</v>
      </c>
      <c r="K728" s="36">
        <f t="shared" si="81"/>
        <v>0</v>
      </c>
      <c r="L728" s="36">
        <f t="shared" si="82"/>
        <v>0</v>
      </c>
      <c r="M728" s="36">
        <f t="shared" si="83"/>
        <v>0</v>
      </c>
      <c r="N728" s="36">
        <f t="shared" si="84"/>
        <v>367.44516046000001</v>
      </c>
    </row>
    <row r="729" spans="2:14" s="46" customFormat="1" x14ac:dyDescent="0.25">
      <c r="B729" s="48" t="s">
        <v>159</v>
      </c>
      <c r="C729" s="8">
        <v>2021</v>
      </c>
      <c r="D729" s="37">
        <v>1</v>
      </c>
      <c r="E729" s="31">
        <f>Data!G729</f>
        <v>922.59410000000003</v>
      </c>
      <c r="F729" s="51">
        <f t="shared" si="78"/>
        <v>922.59410000000003</v>
      </c>
      <c r="G729" s="51">
        <f t="shared" si="79"/>
        <v>0</v>
      </c>
      <c r="H729" s="31">
        <f>-Data!H729</f>
        <v>52.940399999999997</v>
      </c>
      <c r="I729" s="36">
        <f>+SUM(F729*INDEX(Inputs!$D$24:$D$35,MATCH($D729,Inputs!$B$24:$B$35,0)),G729*INDEX(Inputs!$E$24:$E$35,MATCH($D729,Inputs!$B$24:$B$35,0)),H729*Inputs!$D$21)</f>
        <v>85.4067336982</v>
      </c>
      <c r="J729" s="36">
        <f t="shared" si="80"/>
        <v>0</v>
      </c>
      <c r="K729" s="36">
        <f t="shared" si="81"/>
        <v>0</v>
      </c>
      <c r="L729" s="36">
        <f t="shared" si="82"/>
        <v>0</v>
      </c>
      <c r="M729" s="36">
        <f t="shared" si="83"/>
        <v>0</v>
      </c>
      <c r="N729" s="36">
        <f t="shared" si="84"/>
        <v>85.4067336982</v>
      </c>
    </row>
    <row r="730" spans="2:14" s="46" customFormat="1" x14ac:dyDescent="0.25">
      <c r="B730" s="48" t="s">
        <v>159</v>
      </c>
      <c r="C730" s="8">
        <v>2021</v>
      </c>
      <c r="D730" s="37">
        <v>2</v>
      </c>
      <c r="E730" s="31">
        <f>Data!G730</f>
        <v>783.24540000000002</v>
      </c>
      <c r="F730" s="51">
        <f t="shared" si="78"/>
        <v>783.24540000000002</v>
      </c>
      <c r="G730" s="51">
        <f t="shared" si="79"/>
        <v>0</v>
      </c>
      <c r="H730" s="31">
        <f>-Data!H730</f>
        <v>54.825299999999999</v>
      </c>
      <c r="I730" s="36">
        <f>+SUM(F730*INDEX(Inputs!$D$24:$D$35,MATCH($D730,Inputs!$B$24:$B$35,0)),G730*INDEX(Inputs!$E$24:$E$35,MATCH($D730,Inputs!$B$24:$B$35,0)),H730*Inputs!$D$21)</f>
        <v>72.133291093800011</v>
      </c>
      <c r="J730" s="36">
        <f t="shared" si="80"/>
        <v>0</v>
      </c>
      <c r="K730" s="36">
        <f t="shared" si="81"/>
        <v>0</v>
      </c>
      <c r="L730" s="36">
        <f t="shared" si="82"/>
        <v>0</v>
      </c>
      <c r="M730" s="36">
        <f t="shared" si="83"/>
        <v>0</v>
      </c>
      <c r="N730" s="36">
        <f t="shared" si="84"/>
        <v>72.133291093800011</v>
      </c>
    </row>
    <row r="731" spans="2:14" s="46" customFormat="1" x14ac:dyDescent="0.25">
      <c r="B731" s="48" t="s">
        <v>159</v>
      </c>
      <c r="C731" s="8">
        <v>2021</v>
      </c>
      <c r="D731" s="37">
        <v>3</v>
      </c>
      <c r="E731" s="31">
        <f>Data!G731</f>
        <v>661.375</v>
      </c>
      <c r="F731" s="51">
        <f t="shared" si="78"/>
        <v>661.375</v>
      </c>
      <c r="G731" s="51">
        <f t="shared" si="79"/>
        <v>0</v>
      </c>
      <c r="H731" s="31">
        <f>-Data!H731</f>
        <v>160.3715</v>
      </c>
      <c r="I731" s="36">
        <f>+SUM(F731*INDEX(Inputs!$D$24:$D$35,MATCH($D731,Inputs!$B$24:$B$35,0)),G731*INDEX(Inputs!$E$24:$E$35,MATCH($D731,Inputs!$B$24:$B$35,0)),H731*Inputs!$D$21)</f>
        <v>56.596343835000006</v>
      </c>
      <c r="J731" s="36">
        <f t="shared" si="80"/>
        <v>0</v>
      </c>
      <c r="K731" s="36">
        <f t="shared" si="81"/>
        <v>0</v>
      </c>
      <c r="L731" s="36">
        <f t="shared" si="82"/>
        <v>0</v>
      </c>
      <c r="M731" s="36">
        <f t="shared" si="83"/>
        <v>0</v>
      </c>
      <c r="N731" s="36">
        <f t="shared" si="84"/>
        <v>56.596343835000006</v>
      </c>
    </row>
    <row r="732" spans="2:14" s="46" customFormat="1" x14ac:dyDescent="0.25">
      <c r="B732" s="48" t="s">
        <v>159</v>
      </c>
      <c r="C732" s="8">
        <v>2021</v>
      </c>
      <c r="D732" s="37">
        <v>4</v>
      </c>
      <c r="E732" s="31">
        <f>Data!G732</f>
        <v>543.65049999999997</v>
      </c>
      <c r="F732" s="51">
        <f t="shared" si="78"/>
        <v>543.65049999999997</v>
      </c>
      <c r="G732" s="51">
        <f t="shared" si="79"/>
        <v>0</v>
      </c>
      <c r="H732" s="31">
        <f>-Data!H732</f>
        <v>207.4417</v>
      </c>
      <c r="I732" s="36">
        <f>+SUM(F732*INDEX(Inputs!$D$24:$D$35,MATCH($D732,Inputs!$B$24:$B$35,0)),G732*INDEX(Inputs!$E$24:$E$35,MATCH($D732,Inputs!$B$24:$B$35,0)),H732*Inputs!$D$21)</f>
        <v>43.663164993999999</v>
      </c>
      <c r="J732" s="36">
        <f t="shared" si="80"/>
        <v>0</v>
      </c>
      <c r="K732" s="36">
        <f t="shared" si="81"/>
        <v>0</v>
      </c>
      <c r="L732" s="36">
        <f t="shared" si="82"/>
        <v>0</v>
      </c>
      <c r="M732" s="36">
        <f t="shared" si="83"/>
        <v>0</v>
      </c>
      <c r="N732" s="36">
        <f t="shared" si="84"/>
        <v>43.663164993999999</v>
      </c>
    </row>
    <row r="733" spans="2:14" s="46" customFormat="1" x14ac:dyDescent="0.25">
      <c r="B733" s="48" t="s">
        <v>159</v>
      </c>
      <c r="C733" s="8">
        <v>2021</v>
      </c>
      <c r="D733" s="37">
        <v>5</v>
      </c>
      <c r="E733" s="31">
        <f>Data!G733</f>
        <v>503.0564</v>
      </c>
      <c r="F733" s="51">
        <f t="shared" si="78"/>
        <v>503.0564</v>
      </c>
      <c r="G733" s="51">
        <f t="shared" si="79"/>
        <v>0</v>
      </c>
      <c r="H733" s="31">
        <f>-Data!H733</f>
        <v>256.77789999999999</v>
      </c>
      <c r="I733" s="36">
        <f>+SUM(F733*INDEX(Inputs!$D$24:$D$35,MATCH($D733,Inputs!$B$24:$B$35,0)),G733*INDEX(Inputs!$E$24:$E$35,MATCH($D733,Inputs!$B$24:$B$35,0)),H733*Inputs!$D$21)</f>
        <v>37.951797049800007</v>
      </c>
      <c r="J733" s="36">
        <f t="shared" si="80"/>
        <v>0</v>
      </c>
      <c r="K733" s="36">
        <f t="shared" si="81"/>
        <v>0</v>
      </c>
      <c r="L733" s="36">
        <f t="shared" si="82"/>
        <v>0</v>
      </c>
      <c r="M733" s="36">
        <f t="shared" si="83"/>
        <v>0</v>
      </c>
      <c r="N733" s="36">
        <f t="shared" si="84"/>
        <v>37.951797049800007</v>
      </c>
    </row>
    <row r="734" spans="2:14" s="46" customFormat="1" x14ac:dyDescent="0.25">
      <c r="B734" s="48" t="s">
        <v>159</v>
      </c>
      <c r="C734" s="8">
        <v>2021</v>
      </c>
      <c r="D734" s="37">
        <v>6</v>
      </c>
      <c r="E734" s="31">
        <f>Data!G734</f>
        <v>513.77229999999997</v>
      </c>
      <c r="F734" s="51">
        <f t="shared" si="78"/>
        <v>513.77229999999997</v>
      </c>
      <c r="G734" s="51">
        <f t="shared" si="79"/>
        <v>0</v>
      </c>
      <c r="H734" s="31">
        <f>-Data!H734</f>
        <v>221.5128</v>
      </c>
      <c r="I734" s="36">
        <f>+SUM(F734*INDEX(Inputs!$D$24:$D$35,MATCH($D734,Inputs!$B$24:$B$35,0)),G734*INDEX(Inputs!$E$24:$E$35,MATCH($D734,Inputs!$B$24:$B$35,0)),H734*Inputs!$D$21)</f>
        <v>45.699135606999995</v>
      </c>
      <c r="J734" s="36">
        <f t="shared" si="80"/>
        <v>0</v>
      </c>
      <c r="K734" s="36">
        <f t="shared" si="81"/>
        <v>0</v>
      </c>
      <c r="L734" s="36">
        <f t="shared" si="82"/>
        <v>0</v>
      </c>
      <c r="M734" s="36">
        <f t="shared" si="83"/>
        <v>0</v>
      </c>
      <c r="N734" s="36">
        <f t="shared" si="84"/>
        <v>45.699135606999995</v>
      </c>
    </row>
    <row r="735" spans="2:14" s="46" customFormat="1" x14ac:dyDescent="0.25">
      <c r="B735" s="48" t="s">
        <v>159</v>
      </c>
      <c r="C735" s="8">
        <v>2021</v>
      </c>
      <c r="D735" s="37">
        <v>7</v>
      </c>
      <c r="E735" s="31">
        <f>Data!G735</f>
        <v>610.68420000000003</v>
      </c>
      <c r="F735" s="51">
        <f t="shared" si="78"/>
        <v>610.68420000000003</v>
      </c>
      <c r="G735" s="51">
        <f t="shared" si="79"/>
        <v>0</v>
      </c>
      <c r="H735" s="31">
        <f>-Data!H735</f>
        <v>156.506</v>
      </c>
      <c r="I735" s="36">
        <f>+SUM(F735*INDEX(Inputs!$D$24:$D$35,MATCH($D735,Inputs!$B$24:$B$35,0)),G735*INDEX(Inputs!$E$24:$E$35,MATCH($D735,Inputs!$B$24:$B$35,0)),H735*Inputs!$D$21)</f>
        <v>58.35702019</v>
      </c>
      <c r="J735" s="36">
        <f t="shared" si="80"/>
        <v>0</v>
      </c>
      <c r="K735" s="36">
        <f t="shared" si="81"/>
        <v>0</v>
      </c>
      <c r="L735" s="36">
        <f t="shared" si="82"/>
        <v>0</v>
      </c>
      <c r="M735" s="36">
        <f t="shared" si="83"/>
        <v>0</v>
      </c>
      <c r="N735" s="36">
        <f t="shared" si="84"/>
        <v>58.35702019</v>
      </c>
    </row>
    <row r="736" spans="2:14" s="46" customFormat="1" x14ac:dyDescent="0.25">
      <c r="B736" s="48" t="s">
        <v>159</v>
      </c>
      <c r="C736" s="8">
        <v>2021</v>
      </c>
      <c r="D736" s="37">
        <v>8</v>
      </c>
      <c r="E736" s="31">
        <f>Data!G736</f>
        <v>682.97370000000001</v>
      </c>
      <c r="F736" s="51">
        <f t="shared" si="78"/>
        <v>682.97370000000001</v>
      </c>
      <c r="G736" s="51">
        <f t="shared" si="79"/>
        <v>0</v>
      </c>
      <c r="H736" s="31">
        <f>-Data!H736</f>
        <v>133.2124</v>
      </c>
      <c r="I736" s="36">
        <f>+SUM(F736*INDEX(Inputs!$D$24:$D$35,MATCH($D736,Inputs!$B$24:$B$35,0)),G736*INDEX(Inputs!$E$24:$E$35,MATCH($D736,Inputs!$B$24:$B$35,0)),H736*Inputs!$D$21)</f>
        <v>66.846221080999996</v>
      </c>
      <c r="J736" s="36">
        <f t="shared" si="80"/>
        <v>0</v>
      </c>
      <c r="K736" s="36">
        <f t="shared" si="81"/>
        <v>0</v>
      </c>
      <c r="L736" s="36">
        <f t="shared" si="82"/>
        <v>0</v>
      </c>
      <c r="M736" s="36">
        <f t="shared" si="83"/>
        <v>0</v>
      </c>
      <c r="N736" s="36">
        <f t="shared" si="84"/>
        <v>66.846221080999996</v>
      </c>
    </row>
    <row r="737" spans="2:14" s="46" customFormat="1" x14ac:dyDescent="0.25">
      <c r="B737" s="48" t="s">
        <v>159</v>
      </c>
      <c r="C737" s="8">
        <v>2021</v>
      </c>
      <c r="D737" s="37">
        <v>9</v>
      </c>
      <c r="E737" s="31">
        <f>Data!G737</f>
        <v>743.13329999999996</v>
      </c>
      <c r="F737" s="51">
        <f t="shared" si="78"/>
        <v>743.13329999999996</v>
      </c>
      <c r="G737" s="51">
        <f t="shared" si="79"/>
        <v>0</v>
      </c>
      <c r="H737" s="31">
        <f>-Data!H737</f>
        <v>104.7346</v>
      </c>
      <c r="I737" s="36">
        <f>+SUM(F737*INDEX(Inputs!$D$24:$D$35,MATCH($D737,Inputs!$B$24:$B$35,0)),G737*INDEX(Inputs!$E$24:$E$35,MATCH($D737,Inputs!$B$24:$B$35,0)),H737*Inputs!$D$21)</f>
        <v>66.445919882600009</v>
      </c>
      <c r="J737" s="36">
        <f t="shared" si="80"/>
        <v>0</v>
      </c>
      <c r="K737" s="36">
        <f t="shared" si="81"/>
        <v>0</v>
      </c>
      <c r="L737" s="36">
        <f t="shared" si="82"/>
        <v>0</v>
      </c>
      <c r="M737" s="36">
        <f t="shared" si="83"/>
        <v>0</v>
      </c>
      <c r="N737" s="36">
        <f t="shared" si="84"/>
        <v>66.445919882600009</v>
      </c>
    </row>
    <row r="738" spans="2:14" s="46" customFormat="1" x14ac:dyDescent="0.25">
      <c r="B738" s="48" t="s">
        <v>159</v>
      </c>
      <c r="C738" s="8">
        <v>2021</v>
      </c>
      <c r="D738" s="37">
        <v>10</v>
      </c>
      <c r="E738" s="31">
        <f>Data!G738</f>
        <v>866.8350999999999</v>
      </c>
      <c r="F738" s="51">
        <f t="shared" si="78"/>
        <v>866.8350999999999</v>
      </c>
      <c r="G738" s="51">
        <f t="shared" si="79"/>
        <v>0</v>
      </c>
      <c r="H738" s="31">
        <f>-Data!H738</f>
        <v>101.9089</v>
      </c>
      <c r="I738" s="36">
        <f>+SUM(F738*INDEX(Inputs!$D$24:$D$35,MATCH($D738,Inputs!$B$24:$B$35,0)),G738*INDEX(Inputs!$E$24:$E$35,MATCH($D738,Inputs!$B$24:$B$35,0)),H738*Inputs!$D$21)</f>
        <v>78.2725155352</v>
      </c>
      <c r="J738" s="36">
        <f t="shared" si="80"/>
        <v>0</v>
      </c>
      <c r="K738" s="36">
        <f t="shared" si="81"/>
        <v>0</v>
      </c>
      <c r="L738" s="36">
        <f t="shared" si="82"/>
        <v>0</v>
      </c>
      <c r="M738" s="36">
        <f t="shared" si="83"/>
        <v>0</v>
      </c>
      <c r="N738" s="36">
        <f t="shared" si="84"/>
        <v>78.2725155352</v>
      </c>
    </row>
    <row r="739" spans="2:14" s="46" customFormat="1" x14ac:dyDescent="0.25">
      <c r="B739" s="48" t="s">
        <v>159</v>
      </c>
      <c r="C739" s="8">
        <v>2021</v>
      </c>
      <c r="D739" s="37">
        <v>11</v>
      </c>
      <c r="E739" s="31">
        <f>Data!G739</f>
        <v>935.30250000000001</v>
      </c>
      <c r="F739" s="51">
        <f t="shared" si="78"/>
        <v>935.30250000000001</v>
      </c>
      <c r="G739" s="51">
        <f t="shared" si="79"/>
        <v>0</v>
      </c>
      <c r="H739" s="31">
        <f>-Data!H739</f>
        <v>84.1935</v>
      </c>
      <c r="I739" s="36">
        <f>+SUM(F739*INDEX(Inputs!$D$24:$D$35,MATCH($D739,Inputs!$B$24:$B$35,0)),G739*INDEX(Inputs!$E$24:$E$35,MATCH($D739,Inputs!$B$24:$B$35,0)),H739*Inputs!$D$21)</f>
        <v>85.429073220000006</v>
      </c>
      <c r="J739" s="36">
        <f t="shared" si="80"/>
        <v>0</v>
      </c>
      <c r="K739" s="36">
        <f t="shared" si="81"/>
        <v>0</v>
      </c>
      <c r="L739" s="36">
        <f t="shared" si="82"/>
        <v>0</v>
      </c>
      <c r="M739" s="36">
        <f t="shared" si="83"/>
        <v>0</v>
      </c>
      <c r="N739" s="36">
        <f t="shared" si="84"/>
        <v>85.429073220000006</v>
      </c>
    </row>
    <row r="740" spans="2:14" s="46" customFormat="1" x14ac:dyDescent="0.25">
      <c r="B740" s="48" t="s">
        <v>159</v>
      </c>
      <c r="C740" s="8">
        <v>2021</v>
      </c>
      <c r="D740" s="37">
        <v>12</v>
      </c>
      <c r="E740" s="31">
        <f>Data!G740</f>
        <v>1065.1408999999999</v>
      </c>
      <c r="F740" s="51">
        <f t="shared" si="78"/>
        <v>1065.1408999999999</v>
      </c>
      <c r="G740" s="51">
        <f t="shared" si="79"/>
        <v>0</v>
      </c>
      <c r="H740" s="31">
        <f>-Data!H740</f>
        <v>33.238999999999997</v>
      </c>
      <c r="I740" s="36">
        <f>+SUM(F740*INDEX(Inputs!$D$24:$D$35,MATCH($D740,Inputs!$B$24:$B$35,0)),G740*INDEX(Inputs!$E$24:$E$35,MATCH($D740,Inputs!$B$24:$B$35,0)),H740*Inputs!$D$21)</f>
        <v>99.656812557799995</v>
      </c>
      <c r="J740" s="36">
        <f t="shared" si="80"/>
        <v>0</v>
      </c>
      <c r="K740" s="36">
        <f t="shared" si="81"/>
        <v>0</v>
      </c>
      <c r="L740" s="36">
        <f t="shared" si="82"/>
        <v>0</v>
      </c>
      <c r="M740" s="36">
        <f t="shared" si="83"/>
        <v>0</v>
      </c>
      <c r="N740" s="36">
        <f t="shared" si="84"/>
        <v>99.656812557799995</v>
      </c>
    </row>
    <row r="741" spans="2:14" s="46" customFormat="1" x14ac:dyDescent="0.25">
      <c r="B741" s="48" t="s">
        <v>160</v>
      </c>
      <c r="C741" s="8">
        <v>2021</v>
      </c>
      <c r="D741" s="37">
        <v>1</v>
      </c>
      <c r="E741" s="31">
        <f>Data!G741</f>
        <v>29180.673599999998</v>
      </c>
      <c r="F741" s="51">
        <f t="shared" si="78"/>
        <v>2000</v>
      </c>
      <c r="G741" s="51">
        <f t="shared" si="79"/>
        <v>27180.673599999998</v>
      </c>
      <c r="H741" s="31">
        <f>-Data!H741</f>
        <v>0</v>
      </c>
      <c r="I741" s="36">
        <f>+SUM(F741*INDEX(Inputs!$D$24:$D$35,MATCH($D741,Inputs!$B$24:$B$35,0)),G741*INDEX(Inputs!$E$24:$E$35,MATCH($D741,Inputs!$B$24:$B$35,0)),H741*Inputs!$D$21)</f>
        <v>1390.7610504255999</v>
      </c>
      <c r="J741" s="36">
        <f t="shared" si="80"/>
        <v>0</v>
      </c>
      <c r="K741" s="36">
        <f t="shared" si="81"/>
        <v>0</v>
      </c>
      <c r="L741" s="36">
        <f t="shared" si="82"/>
        <v>0</v>
      </c>
      <c r="M741" s="36">
        <f t="shared" si="83"/>
        <v>0</v>
      </c>
      <c r="N741" s="36">
        <f t="shared" si="84"/>
        <v>1390.7610504255999</v>
      </c>
    </row>
    <row r="742" spans="2:14" s="46" customFormat="1" x14ac:dyDescent="0.25">
      <c r="B742" s="48" t="s">
        <v>160</v>
      </c>
      <c r="C742" s="8">
        <v>2021</v>
      </c>
      <c r="D742" s="37">
        <v>2</v>
      </c>
      <c r="E742" s="31">
        <f>Data!G742</f>
        <v>24716.760200000001</v>
      </c>
      <c r="F742" s="51">
        <f t="shared" si="78"/>
        <v>2000</v>
      </c>
      <c r="G742" s="51">
        <f t="shared" si="79"/>
        <v>22716.760200000001</v>
      </c>
      <c r="H742" s="31">
        <f>-Data!H742</f>
        <v>0.45050000000000001</v>
      </c>
      <c r="I742" s="36">
        <f>+SUM(F742*INDEX(Inputs!$D$24:$D$35,MATCH($D742,Inputs!$B$24:$B$35,0)),G742*INDEX(Inputs!$E$24:$E$35,MATCH($D742,Inputs!$B$24:$B$35,0)),H742*Inputs!$D$21)</f>
        <v>1193.4569003942001</v>
      </c>
      <c r="J742" s="36">
        <f t="shared" si="80"/>
        <v>0</v>
      </c>
      <c r="K742" s="36">
        <f t="shared" si="81"/>
        <v>0</v>
      </c>
      <c r="L742" s="36">
        <f t="shared" si="82"/>
        <v>0</v>
      </c>
      <c r="M742" s="36">
        <f t="shared" si="83"/>
        <v>0</v>
      </c>
      <c r="N742" s="36">
        <f t="shared" si="84"/>
        <v>1193.4569003942001</v>
      </c>
    </row>
    <row r="743" spans="2:14" s="46" customFormat="1" x14ac:dyDescent="0.25">
      <c r="B743" s="48" t="s">
        <v>160</v>
      </c>
      <c r="C743" s="8">
        <v>2021</v>
      </c>
      <c r="D743" s="37">
        <v>3</v>
      </c>
      <c r="E743" s="31">
        <f>Data!G743</f>
        <v>22981.180500000002</v>
      </c>
      <c r="F743" s="51">
        <f t="shared" si="78"/>
        <v>2000</v>
      </c>
      <c r="G743" s="51">
        <f t="shared" si="79"/>
        <v>20981.180500000002</v>
      </c>
      <c r="H743" s="31">
        <f>-Data!H743</f>
        <v>0</v>
      </c>
      <c r="I743" s="36">
        <f>+SUM(F743*INDEX(Inputs!$D$24:$D$35,MATCH($D743,Inputs!$B$24:$B$35,0)),G743*INDEX(Inputs!$E$24:$E$35,MATCH($D743,Inputs!$B$24:$B$35,0)),H743*Inputs!$D$21)</f>
        <v>1116.7682533780001</v>
      </c>
      <c r="J743" s="36">
        <f t="shared" si="80"/>
        <v>0</v>
      </c>
      <c r="K743" s="36">
        <f t="shared" si="81"/>
        <v>0</v>
      </c>
      <c r="L743" s="36">
        <f t="shared" si="82"/>
        <v>0</v>
      </c>
      <c r="M743" s="36">
        <f t="shared" si="83"/>
        <v>0</v>
      </c>
      <c r="N743" s="36">
        <f t="shared" si="84"/>
        <v>1116.7682533780001</v>
      </c>
    </row>
    <row r="744" spans="2:14" s="46" customFormat="1" x14ac:dyDescent="0.25">
      <c r="B744" s="48" t="s">
        <v>160</v>
      </c>
      <c r="C744" s="8">
        <v>2021</v>
      </c>
      <c r="D744" s="37">
        <v>4</v>
      </c>
      <c r="E744" s="31">
        <f>Data!G744</f>
        <v>17140.522499999999</v>
      </c>
      <c r="F744" s="51">
        <f t="shared" si="78"/>
        <v>2000</v>
      </c>
      <c r="G744" s="51">
        <f t="shared" si="79"/>
        <v>15140.522499999999</v>
      </c>
      <c r="H744" s="31">
        <f>-Data!H744</f>
        <v>0.75770000000000004</v>
      </c>
      <c r="I744" s="36">
        <f>+SUM(F744*INDEX(Inputs!$D$24:$D$35,MATCH($D744,Inputs!$B$24:$B$35,0)),G744*INDEX(Inputs!$E$24:$E$35,MATCH($D744,Inputs!$B$24:$B$35,0)),H744*Inputs!$D$21)</f>
        <v>858.60588377300007</v>
      </c>
      <c r="J744" s="36">
        <f t="shared" si="80"/>
        <v>0</v>
      </c>
      <c r="K744" s="36">
        <f t="shared" si="81"/>
        <v>0</v>
      </c>
      <c r="L744" s="36">
        <f t="shared" si="82"/>
        <v>0</v>
      </c>
      <c r="M744" s="36">
        <f t="shared" si="83"/>
        <v>0</v>
      </c>
      <c r="N744" s="36">
        <f t="shared" si="84"/>
        <v>858.60588377300007</v>
      </c>
    </row>
    <row r="745" spans="2:14" s="46" customFormat="1" x14ac:dyDescent="0.25">
      <c r="B745" s="48" t="s">
        <v>160</v>
      </c>
      <c r="C745" s="8">
        <v>2021</v>
      </c>
      <c r="D745" s="37">
        <v>5</v>
      </c>
      <c r="E745" s="31">
        <f>Data!G745</f>
        <v>13750.080900000001</v>
      </c>
      <c r="F745" s="51">
        <f t="shared" si="78"/>
        <v>2000</v>
      </c>
      <c r="G745" s="51">
        <f t="shared" si="79"/>
        <v>11750.080900000001</v>
      </c>
      <c r="H745" s="31">
        <f>-Data!H745</f>
        <v>0</v>
      </c>
      <c r="I745" s="36">
        <f>+SUM(F745*INDEX(Inputs!$D$24:$D$35,MATCH($D745,Inputs!$B$24:$B$35,0)),G745*INDEX(Inputs!$E$24:$E$35,MATCH($D745,Inputs!$B$24:$B$35,0)),H745*Inputs!$D$21)</f>
        <v>708.79057545640012</v>
      </c>
      <c r="J745" s="36">
        <f t="shared" si="80"/>
        <v>0</v>
      </c>
      <c r="K745" s="36">
        <f t="shared" si="81"/>
        <v>0</v>
      </c>
      <c r="L745" s="36">
        <f t="shared" si="82"/>
        <v>0</v>
      </c>
      <c r="M745" s="36">
        <f t="shared" si="83"/>
        <v>0</v>
      </c>
      <c r="N745" s="36">
        <f t="shared" si="84"/>
        <v>708.79057545640012</v>
      </c>
    </row>
    <row r="746" spans="2:14" s="46" customFormat="1" x14ac:dyDescent="0.25">
      <c r="B746" s="48" t="s">
        <v>160</v>
      </c>
      <c r="C746" s="8">
        <v>2021</v>
      </c>
      <c r="D746" s="37">
        <v>6</v>
      </c>
      <c r="E746" s="31">
        <f>Data!G746</f>
        <v>13185.512999999999</v>
      </c>
      <c r="F746" s="51">
        <f t="shared" si="78"/>
        <v>2000</v>
      </c>
      <c r="G746" s="51">
        <f t="shared" si="79"/>
        <v>11185.512999999999</v>
      </c>
      <c r="H746" s="31">
        <f>-Data!H746</f>
        <v>0.23280000000000001</v>
      </c>
      <c r="I746" s="36">
        <f>+SUM(F746*INDEX(Inputs!$D$24:$D$35,MATCH($D746,Inputs!$B$24:$B$35,0)),G746*INDEX(Inputs!$E$24:$E$35,MATCH($D746,Inputs!$B$24:$B$35,0)),H746*Inputs!$D$21)</f>
        <v>755.40464913999995</v>
      </c>
      <c r="J746" s="36">
        <f t="shared" si="80"/>
        <v>0</v>
      </c>
      <c r="K746" s="36">
        <f t="shared" si="81"/>
        <v>0</v>
      </c>
      <c r="L746" s="36">
        <f t="shared" si="82"/>
        <v>0</v>
      </c>
      <c r="M746" s="36">
        <f t="shared" si="83"/>
        <v>0</v>
      </c>
      <c r="N746" s="36">
        <f t="shared" si="84"/>
        <v>755.40464913999995</v>
      </c>
    </row>
    <row r="747" spans="2:14" s="46" customFormat="1" x14ac:dyDescent="0.25">
      <c r="B747" s="48" t="s">
        <v>160</v>
      </c>
      <c r="C747" s="8">
        <v>2021</v>
      </c>
      <c r="D747" s="37">
        <v>7</v>
      </c>
      <c r="E747" s="31">
        <f>Data!G747</f>
        <v>13549.905699999999</v>
      </c>
      <c r="F747" s="51">
        <f t="shared" si="78"/>
        <v>2000</v>
      </c>
      <c r="G747" s="51">
        <f t="shared" si="79"/>
        <v>11549.905699999999</v>
      </c>
      <c r="H747" s="31">
        <f>-Data!H747</f>
        <v>13.434799999999999</v>
      </c>
      <c r="I747" s="36">
        <f>+SUM(F747*INDEX(Inputs!$D$24:$D$35,MATCH($D747,Inputs!$B$24:$B$35,0)),G747*INDEX(Inputs!$E$24:$E$35,MATCH($D747,Inputs!$B$24:$B$35,0)),H747*Inputs!$D$21)</f>
        <v>772.65723629320007</v>
      </c>
      <c r="J747" s="36">
        <f t="shared" si="80"/>
        <v>0</v>
      </c>
      <c r="K747" s="36">
        <f t="shared" si="81"/>
        <v>0</v>
      </c>
      <c r="L747" s="36">
        <f t="shared" si="82"/>
        <v>0</v>
      </c>
      <c r="M747" s="36">
        <f t="shared" si="83"/>
        <v>0</v>
      </c>
      <c r="N747" s="36">
        <f t="shared" si="84"/>
        <v>772.65723629320007</v>
      </c>
    </row>
    <row r="748" spans="2:14" s="46" customFormat="1" x14ac:dyDescent="0.25">
      <c r="B748" s="48" t="s">
        <v>160</v>
      </c>
      <c r="C748" s="8">
        <v>2021</v>
      </c>
      <c r="D748" s="37">
        <v>8</v>
      </c>
      <c r="E748" s="31">
        <f>Data!G748</f>
        <v>12433.929199999999</v>
      </c>
      <c r="F748" s="51">
        <f t="shared" si="78"/>
        <v>2000</v>
      </c>
      <c r="G748" s="51">
        <f t="shared" si="79"/>
        <v>10433.929199999999</v>
      </c>
      <c r="H748" s="31">
        <f>-Data!H748</f>
        <v>0</v>
      </c>
      <c r="I748" s="36">
        <f>+SUM(F748*INDEX(Inputs!$D$24:$D$35,MATCH($D748,Inputs!$B$24:$B$35,0)),G748*INDEX(Inputs!$E$24:$E$35,MATCH($D748,Inputs!$B$24:$B$35,0)),H748*Inputs!$D$21)</f>
        <v>718.79929490719996</v>
      </c>
      <c r="J748" s="36">
        <f t="shared" si="80"/>
        <v>0</v>
      </c>
      <c r="K748" s="36">
        <f t="shared" si="81"/>
        <v>0</v>
      </c>
      <c r="L748" s="36">
        <f t="shared" si="82"/>
        <v>0</v>
      </c>
      <c r="M748" s="36">
        <f t="shared" si="83"/>
        <v>0</v>
      </c>
      <c r="N748" s="36">
        <f t="shared" si="84"/>
        <v>718.79929490719996</v>
      </c>
    </row>
    <row r="749" spans="2:14" s="46" customFormat="1" x14ac:dyDescent="0.25">
      <c r="B749" s="48" t="s">
        <v>160</v>
      </c>
      <c r="C749" s="8">
        <v>2021</v>
      </c>
      <c r="D749" s="37">
        <v>9</v>
      </c>
      <c r="E749" s="31">
        <f>Data!G749</f>
        <v>11543.857899999999</v>
      </c>
      <c r="F749" s="51">
        <f t="shared" si="78"/>
        <v>2000</v>
      </c>
      <c r="G749" s="51">
        <f t="shared" si="79"/>
        <v>9543.8578999999991</v>
      </c>
      <c r="H749" s="31">
        <f>-Data!H749</f>
        <v>0</v>
      </c>
      <c r="I749" s="36">
        <f>+SUM(F749*INDEX(Inputs!$D$24:$D$35,MATCH($D749,Inputs!$B$24:$B$35,0)),G749*INDEX(Inputs!$E$24:$E$35,MATCH($D749,Inputs!$B$24:$B$35,0)),H749*Inputs!$D$21)</f>
        <v>611.28434374839992</v>
      </c>
      <c r="J749" s="36">
        <f t="shared" si="80"/>
        <v>0</v>
      </c>
      <c r="K749" s="36">
        <f t="shared" si="81"/>
        <v>0</v>
      </c>
      <c r="L749" s="36">
        <f t="shared" si="82"/>
        <v>0</v>
      </c>
      <c r="M749" s="36">
        <f t="shared" si="83"/>
        <v>0</v>
      </c>
      <c r="N749" s="36">
        <f t="shared" si="84"/>
        <v>611.28434374839992</v>
      </c>
    </row>
    <row r="750" spans="2:14" s="46" customFormat="1" x14ac:dyDescent="0.25">
      <c r="B750" s="48" t="s">
        <v>160</v>
      </c>
      <c r="C750" s="8">
        <v>2021</v>
      </c>
      <c r="D750" s="37">
        <v>10</v>
      </c>
      <c r="E750" s="31">
        <f>Data!G750</f>
        <v>12920.7315</v>
      </c>
      <c r="F750" s="51">
        <f t="shared" si="78"/>
        <v>2000</v>
      </c>
      <c r="G750" s="51">
        <f t="shared" si="79"/>
        <v>10920.7315</v>
      </c>
      <c r="H750" s="31">
        <f>-Data!H750</f>
        <v>0</v>
      </c>
      <c r="I750" s="36">
        <f>+SUM(F750*INDEX(Inputs!$D$24:$D$35,MATCH($D750,Inputs!$B$24:$B$35,0)),G750*INDEX(Inputs!$E$24:$E$35,MATCH($D750,Inputs!$B$24:$B$35,0)),H750*Inputs!$D$21)</f>
        <v>672.13664937399994</v>
      </c>
      <c r="J750" s="36">
        <f t="shared" si="80"/>
        <v>0</v>
      </c>
      <c r="K750" s="36">
        <f t="shared" si="81"/>
        <v>0</v>
      </c>
      <c r="L750" s="36">
        <f t="shared" si="82"/>
        <v>0</v>
      </c>
      <c r="M750" s="36">
        <f t="shared" si="83"/>
        <v>0</v>
      </c>
      <c r="N750" s="36">
        <f t="shared" si="84"/>
        <v>672.13664937399994</v>
      </c>
    </row>
    <row r="751" spans="2:14" s="46" customFormat="1" x14ac:dyDescent="0.25">
      <c r="B751" s="48" t="s">
        <v>160</v>
      </c>
      <c r="C751" s="8">
        <v>2021</v>
      </c>
      <c r="D751" s="37">
        <v>11</v>
      </c>
      <c r="E751" s="31">
        <f>Data!G751</f>
        <v>19369.094599999997</v>
      </c>
      <c r="F751" s="51">
        <f t="shared" si="78"/>
        <v>2000</v>
      </c>
      <c r="G751" s="51">
        <f t="shared" si="79"/>
        <v>17369.094599999997</v>
      </c>
      <c r="H751" s="31">
        <f>-Data!H751</f>
        <v>0</v>
      </c>
      <c r="I751" s="36">
        <f>+SUM(F751*INDEX(Inputs!$D$24:$D$35,MATCH($D751,Inputs!$B$24:$B$35,0)),G751*INDEX(Inputs!$E$24:$E$35,MATCH($D751,Inputs!$B$24:$B$35,0)),H751*Inputs!$D$21)</f>
        <v>957.12850494159989</v>
      </c>
      <c r="J751" s="36">
        <f t="shared" si="80"/>
        <v>0</v>
      </c>
      <c r="K751" s="36">
        <f t="shared" si="81"/>
        <v>0</v>
      </c>
      <c r="L751" s="36">
        <f t="shared" si="82"/>
        <v>0</v>
      </c>
      <c r="M751" s="36">
        <f t="shared" si="83"/>
        <v>0</v>
      </c>
      <c r="N751" s="36">
        <f t="shared" si="84"/>
        <v>957.12850494159989</v>
      </c>
    </row>
    <row r="752" spans="2:14" s="46" customFormat="1" x14ac:dyDescent="0.25">
      <c r="B752" s="48" t="s">
        <v>160</v>
      </c>
      <c r="C752" s="8">
        <v>2021</v>
      </c>
      <c r="D752" s="37">
        <v>12</v>
      </c>
      <c r="E752" s="31">
        <f>Data!G752</f>
        <v>27317.655299999999</v>
      </c>
      <c r="F752" s="51">
        <f t="shared" si="78"/>
        <v>2000</v>
      </c>
      <c r="G752" s="51">
        <f t="shared" si="79"/>
        <v>25317.655299999999</v>
      </c>
      <c r="H752" s="31">
        <f>-Data!H752</f>
        <v>0</v>
      </c>
      <c r="I752" s="36">
        <f>+SUM(F752*INDEX(Inputs!$D$24:$D$35,MATCH($D752,Inputs!$B$24:$B$35,0)),G752*INDEX(Inputs!$E$24:$E$35,MATCH($D752,Inputs!$B$24:$B$35,0)),H752*Inputs!$D$21)</f>
        <v>1308.4230936387999</v>
      </c>
      <c r="J752" s="36">
        <f t="shared" si="80"/>
        <v>0</v>
      </c>
      <c r="K752" s="36">
        <f t="shared" si="81"/>
        <v>0</v>
      </c>
      <c r="L752" s="36">
        <f t="shared" si="82"/>
        <v>0</v>
      </c>
      <c r="M752" s="36">
        <f t="shared" si="83"/>
        <v>0</v>
      </c>
      <c r="N752" s="36">
        <f t="shared" si="84"/>
        <v>1308.4230936387999</v>
      </c>
    </row>
    <row r="753" spans="2:14" s="46" customFormat="1" x14ac:dyDescent="0.25">
      <c r="B753" s="48" t="s">
        <v>161</v>
      </c>
      <c r="C753" s="8">
        <v>2021</v>
      </c>
      <c r="D753" s="37">
        <v>1</v>
      </c>
      <c r="E753" s="31">
        <f>Data!G753</f>
        <v>1949.0799</v>
      </c>
      <c r="F753" s="51">
        <f t="shared" si="78"/>
        <v>1949.0799</v>
      </c>
      <c r="G753" s="51">
        <f t="shared" si="79"/>
        <v>0</v>
      </c>
      <c r="H753" s="31">
        <f>-Data!H753</f>
        <v>108.864</v>
      </c>
      <c r="I753" s="36">
        <f>+SUM(F753*INDEX(Inputs!$D$24:$D$35,MATCH($D753,Inputs!$B$24:$B$35,0)),G753*INDEX(Inputs!$E$24:$E$35,MATCH($D753,Inputs!$B$24:$B$35,0)),H753*Inputs!$D$21)</f>
        <v>180.54358004580001</v>
      </c>
      <c r="J753" s="36">
        <f t="shared" si="80"/>
        <v>0</v>
      </c>
      <c r="K753" s="36">
        <f t="shared" si="81"/>
        <v>0</v>
      </c>
      <c r="L753" s="36">
        <f t="shared" si="82"/>
        <v>0</v>
      </c>
      <c r="M753" s="36">
        <f t="shared" si="83"/>
        <v>0</v>
      </c>
      <c r="N753" s="36">
        <f t="shared" si="84"/>
        <v>180.54358004580001</v>
      </c>
    </row>
    <row r="754" spans="2:14" s="46" customFormat="1" x14ac:dyDescent="0.25">
      <c r="B754" s="48" t="s">
        <v>161</v>
      </c>
      <c r="C754" s="8">
        <v>2021</v>
      </c>
      <c r="D754" s="37">
        <v>2</v>
      </c>
      <c r="E754" s="31">
        <f>Data!G754</f>
        <v>1419.704</v>
      </c>
      <c r="F754" s="51">
        <f t="shared" si="78"/>
        <v>1419.704</v>
      </c>
      <c r="G754" s="51">
        <f t="shared" si="79"/>
        <v>0</v>
      </c>
      <c r="H754" s="31">
        <f>-Data!H754</f>
        <v>252.48</v>
      </c>
      <c r="I754" s="36">
        <f>+SUM(F754*INDEX(Inputs!$D$24:$D$35,MATCH($D754,Inputs!$B$24:$B$35,0)),G754*INDEX(Inputs!$E$24:$E$35,MATCH($D754,Inputs!$B$24:$B$35,0)),H754*Inputs!$D$21)</f>
        <v>124.95932756799999</v>
      </c>
      <c r="J754" s="36">
        <f t="shared" si="80"/>
        <v>0</v>
      </c>
      <c r="K754" s="36">
        <f t="shared" si="81"/>
        <v>0</v>
      </c>
      <c r="L754" s="36">
        <f t="shared" si="82"/>
        <v>0</v>
      </c>
      <c r="M754" s="36">
        <f t="shared" si="83"/>
        <v>0</v>
      </c>
      <c r="N754" s="36">
        <f t="shared" si="84"/>
        <v>124.95932756799999</v>
      </c>
    </row>
    <row r="755" spans="2:14" s="46" customFormat="1" x14ac:dyDescent="0.25">
      <c r="B755" s="48" t="s">
        <v>161</v>
      </c>
      <c r="C755" s="8">
        <v>2021</v>
      </c>
      <c r="D755" s="37">
        <v>3</v>
      </c>
      <c r="E755" s="31">
        <f>Data!G755</f>
        <v>1123.1918000000001</v>
      </c>
      <c r="F755" s="51">
        <f t="shared" si="78"/>
        <v>1123.1918000000001</v>
      </c>
      <c r="G755" s="51">
        <f t="shared" si="79"/>
        <v>0</v>
      </c>
      <c r="H755" s="31">
        <f>-Data!H755</f>
        <v>584.76800000000003</v>
      </c>
      <c r="I755" s="36">
        <f>+SUM(F755*INDEX(Inputs!$D$24:$D$35,MATCH($D755,Inputs!$B$24:$B$35,0)),G755*INDEX(Inputs!$E$24:$E$35,MATCH($D755,Inputs!$B$24:$B$35,0)),H755*Inputs!$D$21)</f>
        <v>84.303359435600001</v>
      </c>
      <c r="J755" s="36">
        <f t="shared" si="80"/>
        <v>0</v>
      </c>
      <c r="K755" s="36">
        <f t="shared" si="81"/>
        <v>0</v>
      </c>
      <c r="L755" s="36">
        <f t="shared" si="82"/>
        <v>0</v>
      </c>
      <c r="M755" s="36">
        <f t="shared" si="83"/>
        <v>0</v>
      </c>
      <c r="N755" s="36">
        <f t="shared" si="84"/>
        <v>84.303359435600001</v>
      </c>
    </row>
    <row r="756" spans="2:14" s="46" customFormat="1" x14ac:dyDescent="0.25">
      <c r="B756" s="48" t="s">
        <v>161</v>
      </c>
      <c r="C756" s="8">
        <v>2021</v>
      </c>
      <c r="D756" s="37">
        <v>4</v>
      </c>
      <c r="E756" s="31">
        <f>Data!G756</f>
        <v>704.1438999999998</v>
      </c>
      <c r="F756" s="51">
        <f t="shared" si="78"/>
        <v>704.1438999999998</v>
      </c>
      <c r="G756" s="51">
        <f t="shared" si="79"/>
        <v>0</v>
      </c>
      <c r="H756" s="31">
        <f>-Data!H756</f>
        <v>753.47199999999998</v>
      </c>
      <c r="I756" s="36">
        <f>+SUM(F756*INDEX(Inputs!$D$24:$D$35,MATCH($D756,Inputs!$B$24:$B$35,0)),G756*INDEX(Inputs!$E$24:$E$35,MATCH($D756,Inputs!$B$24:$B$35,0)),H756*Inputs!$D$21)</f>
        <v>38.223225053799993</v>
      </c>
      <c r="J756" s="36">
        <f t="shared" si="80"/>
        <v>0</v>
      </c>
      <c r="K756" s="36">
        <f t="shared" si="81"/>
        <v>0</v>
      </c>
      <c r="L756" s="36">
        <f t="shared" si="82"/>
        <v>0</v>
      </c>
      <c r="M756" s="36">
        <f t="shared" si="83"/>
        <v>0</v>
      </c>
      <c r="N756" s="36">
        <f t="shared" si="84"/>
        <v>38.223225053799993</v>
      </c>
    </row>
    <row r="757" spans="2:14" s="46" customFormat="1" x14ac:dyDescent="0.25">
      <c r="B757" s="48" t="s">
        <v>161</v>
      </c>
      <c r="C757" s="8">
        <v>2021</v>
      </c>
      <c r="D757" s="37">
        <v>5</v>
      </c>
      <c r="E757" s="31">
        <f>Data!G757</f>
        <v>355.79789999999002</v>
      </c>
      <c r="F757" s="51">
        <f t="shared" si="78"/>
        <v>355.79789999999002</v>
      </c>
      <c r="G757" s="51">
        <f t="shared" si="79"/>
        <v>0</v>
      </c>
      <c r="H757" s="31">
        <f>-Data!H757</f>
        <v>1005.2379999999901</v>
      </c>
      <c r="I757" s="36">
        <f>+SUM(F757*INDEX(Inputs!$D$24:$D$35,MATCH($D757,Inputs!$B$24:$B$35,0)),G757*INDEX(Inputs!$E$24:$E$35,MATCH($D757,Inputs!$B$24:$B$35,0)),H757*Inputs!$D$21)</f>
        <v>-4.2990441382005713</v>
      </c>
      <c r="J757" s="36">
        <f t="shared" si="80"/>
        <v>0</v>
      </c>
      <c r="K757" s="36">
        <f t="shared" si="81"/>
        <v>4.2990441382005713</v>
      </c>
      <c r="L757" s="36">
        <f t="shared" si="82"/>
        <v>0</v>
      </c>
      <c r="M757" s="36">
        <f t="shared" si="83"/>
        <v>4.2990441382005713</v>
      </c>
      <c r="N757" s="36">
        <f t="shared" si="84"/>
        <v>0</v>
      </c>
    </row>
    <row r="758" spans="2:14" s="46" customFormat="1" x14ac:dyDescent="0.25">
      <c r="B758" s="48" t="s">
        <v>161</v>
      </c>
      <c r="C758" s="8">
        <v>2021</v>
      </c>
      <c r="D758" s="37">
        <v>6</v>
      </c>
      <c r="E758" s="31">
        <f>Data!G758</f>
        <v>25.6</v>
      </c>
      <c r="F758" s="51">
        <f t="shared" si="78"/>
        <v>25.6</v>
      </c>
      <c r="G758" s="51">
        <f t="shared" si="79"/>
        <v>0</v>
      </c>
      <c r="H758" s="31">
        <f>-Data!H758</f>
        <v>1362.2159999999999</v>
      </c>
      <c r="I758" s="36">
        <f>+SUM(F758*INDEX(Inputs!$D$24:$D$35,MATCH($D758,Inputs!$B$24:$B$35,0)),G758*INDEX(Inputs!$E$24:$E$35,MATCH($D758,Inputs!$B$24:$B$35,0)),H758*Inputs!$D$21)</f>
        <v>-48.810986960000001</v>
      </c>
      <c r="J758" s="36">
        <f t="shared" si="80"/>
        <v>4.2990441382005713</v>
      </c>
      <c r="K758" s="36">
        <f t="shared" si="81"/>
        <v>53.110031098200572</v>
      </c>
      <c r="L758" s="36">
        <f t="shared" si="82"/>
        <v>4.2990441382005713</v>
      </c>
      <c r="M758" s="36">
        <f t="shared" si="83"/>
        <v>53.110031098200572</v>
      </c>
      <c r="N758" s="36">
        <f t="shared" si="84"/>
        <v>0</v>
      </c>
    </row>
    <row r="759" spans="2:14" s="46" customFormat="1" x14ac:dyDescent="0.25">
      <c r="B759" s="48" t="s">
        <v>161</v>
      </c>
      <c r="C759" s="8">
        <v>2021</v>
      </c>
      <c r="D759" s="37">
        <v>7</v>
      </c>
      <c r="E759" s="31">
        <f>Data!G759</f>
        <v>26.943999999999999</v>
      </c>
      <c r="F759" s="51">
        <f t="shared" si="78"/>
        <v>26.943999999999999</v>
      </c>
      <c r="G759" s="51">
        <f t="shared" si="79"/>
        <v>0</v>
      </c>
      <c r="H759" s="31">
        <f>-Data!H759</f>
        <v>1107.6639</v>
      </c>
      <c r="I759" s="36">
        <f>+SUM(F759*INDEX(Inputs!$D$24:$D$35,MATCH($D759,Inputs!$B$24:$B$35,0)),G759*INDEX(Inputs!$E$24:$E$35,MATCH($D759,Inputs!$B$24:$B$35,0)),H759*Inputs!$D$21)</f>
        <v>-39.044916059000002</v>
      </c>
      <c r="J759" s="36">
        <f t="shared" si="80"/>
        <v>53.110031098200572</v>
      </c>
      <c r="K759" s="36">
        <f t="shared" si="81"/>
        <v>92.154947157200581</v>
      </c>
      <c r="L759" s="36">
        <f t="shared" si="82"/>
        <v>53.110031098200572</v>
      </c>
      <c r="M759" s="36">
        <f t="shared" si="83"/>
        <v>92.154947157200581</v>
      </c>
      <c r="N759" s="36">
        <f t="shared" si="84"/>
        <v>0</v>
      </c>
    </row>
    <row r="760" spans="2:14" s="46" customFormat="1" x14ac:dyDescent="0.25">
      <c r="B760" s="48" t="s">
        <v>161</v>
      </c>
      <c r="C760" s="8">
        <v>2021</v>
      </c>
      <c r="D760" s="37">
        <v>8</v>
      </c>
      <c r="E760" s="31">
        <f>Data!G760</f>
        <v>25.728000000000002</v>
      </c>
      <c r="F760" s="51">
        <f t="shared" si="78"/>
        <v>25.728000000000002</v>
      </c>
      <c r="G760" s="51">
        <f t="shared" si="79"/>
        <v>0</v>
      </c>
      <c r="H760" s="31">
        <f>-Data!H760</f>
        <v>1088.4639999999999</v>
      </c>
      <c r="I760" s="36">
        <f>+SUM(F760*INDEX(Inputs!$D$24:$D$35,MATCH($D760,Inputs!$B$24:$B$35,0)),G760*INDEX(Inputs!$E$24:$E$35,MATCH($D760,Inputs!$B$24:$B$35,0)),H760*Inputs!$D$21)</f>
        <v>-38.446951839999997</v>
      </c>
      <c r="J760" s="36">
        <f t="shared" si="80"/>
        <v>92.154947157200581</v>
      </c>
      <c r="K760" s="36">
        <f t="shared" si="81"/>
        <v>130.60189899720058</v>
      </c>
      <c r="L760" s="36">
        <f t="shared" si="82"/>
        <v>92.154947157200581</v>
      </c>
      <c r="M760" s="36">
        <f t="shared" si="83"/>
        <v>130.60189899720058</v>
      </c>
      <c r="N760" s="36">
        <f t="shared" si="84"/>
        <v>0</v>
      </c>
    </row>
    <row r="761" spans="2:14" s="46" customFormat="1" x14ac:dyDescent="0.25">
      <c r="B761" s="48" t="s">
        <v>161</v>
      </c>
      <c r="C761" s="8">
        <v>2021</v>
      </c>
      <c r="D761" s="37">
        <v>9</v>
      </c>
      <c r="E761" s="31">
        <f>Data!G761</f>
        <v>34.75220000000018</v>
      </c>
      <c r="F761" s="51">
        <f t="shared" si="78"/>
        <v>34.75220000000018</v>
      </c>
      <c r="G761" s="51">
        <f t="shared" si="79"/>
        <v>0</v>
      </c>
      <c r="H761" s="31">
        <f>-Data!H761</f>
        <v>1070.4002</v>
      </c>
      <c r="I761" s="36">
        <f>+SUM(F761*INDEX(Inputs!$D$24:$D$35,MATCH($D761,Inputs!$B$24:$B$35,0)),G761*INDEX(Inputs!$E$24:$E$35,MATCH($D761,Inputs!$B$24:$B$35,0)),H761*Inputs!$D$21)</f>
        <v>-37.179338629599989</v>
      </c>
      <c r="J761" s="36">
        <f t="shared" si="80"/>
        <v>130.60189899720058</v>
      </c>
      <c r="K761" s="36">
        <f t="shared" si="81"/>
        <v>167.78123762680056</v>
      </c>
      <c r="L761" s="36">
        <f t="shared" si="82"/>
        <v>130.60189899720058</v>
      </c>
      <c r="M761" s="36">
        <f t="shared" si="83"/>
        <v>167.78123762680056</v>
      </c>
      <c r="N761" s="36">
        <f t="shared" si="84"/>
        <v>0</v>
      </c>
    </row>
    <row r="762" spans="2:14" s="46" customFormat="1" x14ac:dyDescent="0.25">
      <c r="B762" s="48" t="s">
        <v>161</v>
      </c>
      <c r="C762" s="8">
        <v>2021</v>
      </c>
      <c r="D762" s="37">
        <v>10</v>
      </c>
      <c r="E762" s="31">
        <f>Data!G762</f>
        <v>491.75389999999993</v>
      </c>
      <c r="F762" s="51">
        <f t="shared" si="78"/>
        <v>491.75389999999993</v>
      </c>
      <c r="G762" s="51">
        <f t="shared" si="79"/>
        <v>0</v>
      </c>
      <c r="H762" s="31">
        <f>-Data!H762</f>
        <v>579.15390000000002</v>
      </c>
      <c r="I762" s="36">
        <f>+SUM(F762*INDEX(Inputs!$D$24:$D$35,MATCH($D762,Inputs!$B$24:$B$35,0)),G762*INDEX(Inputs!$E$24:$E$35,MATCH($D762,Inputs!$B$24:$B$35,0)),H762*Inputs!$D$21)</f>
        <v>24.691939034799994</v>
      </c>
      <c r="J762" s="36">
        <f t="shared" si="80"/>
        <v>167.78123762680056</v>
      </c>
      <c r="K762" s="36">
        <f t="shared" si="81"/>
        <v>143.08929859200057</v>
      </c>
      <c r="L762" s="36">
        <f t="shared" si="82"/>
        <v>167.78123762680056</v>
      </c>
      <c r="M762" s="36">
        <f t="shared" si="83"/>
        <v>143.08929859200057</v>
      </c>
      <c r="N762" s="36">
        <f t="shared" si="84"/>
        <v>0</v>
      </c>
    </row>
    <row r="763" spans="2:14" s="46" customFormat="1" x14ac:dyDescent="0.25">
      <c r="B763" s="48" t="s">
        <v>161</v>
      </c>
      <c r="C763" s="8">
        <v>2021</v>
      </c>
      <c r="D763" s="37">
        <v>11</v>
      </c>
      <c r="E763" s="31">
        <f>Data!G763</f>
        <v>1015.876</v>
      </c>
      <c r="F763" s="51">
        <f t="shared" si="78"/>
        <v>1015.876</v>
      </c>
      <c r="G763" s="51">
        <f t="shared" si="79"/>
        <v>0</v>
      </c>
      <c r="H763" s="31">
        <f>-Data!H763</f>
        <v>269.697</v>
      </c>
      <c r="I763" s="36">
        <f>+SUM(F763*INDEX(Inputs!$D$24:$D$35,MATCH($D763,Inputs!$B$24:$B$35,0)),G763*INDEX(Inputs!$E$24:$E$35,MATCH($D763,Inputs!$B$24:$B$35,0)),H763*Inputs!$D$21)</f>
        <v>86.048880422000011</v>
      </c>
      <c r="J763" s="36">
        <f t="shared" si="80"/>
        <v>143.08929859200057</v>
      </c>
      <c r="K763" s="36">
        <f t="shared" si="81"/>
        <v>57.040418170000564</v>
      </c>
      <c r="L763" s="36">
        <f t="shared" si="82"/>
        <v>143.08929859200057</v>
      </c>
      <c r="M763" s="36">
        <f t="shared" si="83"/>
        <v>57.040418170000564</v>
      </c>
      <c r="N763" s="36">
        <f t="shared" si="84"/>
        <v>0</v>
      </c>
    </row>
    <row r="764" spans="2:14" s="46" customFormat="1" x14ac:dyDescent="0.25">
      <c r="B764" s="48" t="s">
        <v>161</v>
      </c>
      <c r="C764" s="8">
        <v>2021</v>
      </c>
      <c r="D764" s="37">
        <v>12</v>
      </c>
      <c r="E764" s="31">
        <f>Data!G764</f>
        <v>1848.2080000000001</v>
      </c>
      <c r="F764" s="51">
        <f t="shared" si="78"/>
        <v>1848.2080000000001</v>
      </c>
      <c r="G764" s="51">
        <f t="shared" si="79"/>
        <v>0</v>
      </c>
      <c r="H764" s="31">
        <f>-Data!H764</f>
        <v>67.52</v>
      </c>
      <c r="I764" s="36">
        <f>+SUM(F764*INDEX(Inputs!$D$24:$D$35,MATCH($D764,Inputs!$B$24:$B$35,0)),G764*INDEX(Inputs!$E$24:$E$35,MATCH($D764,Inputs!$B$24:$B$35,0)),H764*Inputs!$D$21)</f>
        <v>172.54999113600005</v>
      </c>
      <c r="J764" s="36">
        <f t="shared" si="80"/>
        <v>57.040418170000564</v>
      </c>
      <c r="K764" s="36">
        <f t="shared" si="81"/>
        <v>0</v>
      </c>
      <c r="L764" s="36">
        <f t="shared" si="82"/>
        <v>57.040418170000564</v>
      </c>
      <c r="M764" s="36">
        <f t="shared" si="83"/>
        <v>0</v>
      </c>
      <c r="N764" s="36">
        <f t="shared" si="84"/>
        <v>115.50957296599948</v>
      </c>
    </row>
    <row r="765" spans="2:14" s="46" customFormat="1" x14ac:dyDescent="0.25">
      <c r="B765" s="48" t="s">
        <v>162</v>
      </c>
      <c r="C765" s="8">
        <v>2021</v>
      </c>
      <c r="D765" s="37">
        <v>1</v>
      </c>
      <c r="E765" s="31">
        <f>Data!G765</f>
        <v>7451.7961999999998</v>
      </c>
      <c r="F765" s="51">
        <f t="shared" si="78"/>
        <v>2000</v>
      </c>
      <c r="G765" s="51">
        <f t="shared" si="79"/>
        <v>5451.7961999999998</v>
      </c>
      <c r="H765" s="31">
        <f>-Data!H765</f>
        <v>2948.9852000000001</v>
      </c>
      <c r="I765" s="36">
        <f>+SUM(F765*INDEX(Inputs!$D$24:$D$35,MATCH($D765,Inputs!$B$24:$B$35,0)),G765*INDEX(Inputs!$E$24:$E$35,MATCH($D765,Inputs!$B$24:$B$35,0)),H765*Inputs!$D$21)</f>
        <v>318.93045444319995</v>
      </c>
      <c r="J765" s="36">
        <f t="shared" si="80"/>
        <v>0</v>
      </c>
      <c r="K765" s="36">
        <f t="shared" si="81"/>
        <v>0</v>
      </c>
      <c r="L765" s="36">
        <f t="shared" si="82"/>
        <v>0</v>
      </c>
      <c r="M765" s="36">
        <f t="shared" si="83"/>
        <v>0</v>
      </c>
      <c r="N765" s="36">
        <f t="shared" si="84"/>
        <v>318.93045444319995</v>
      </c>
    </row>
    <row r="766" spans="2:14" s="46" customFormat="1" x14ac:dyDescent="0.25">
      <c r="B766" s="48" t="s">
        <v>162</v>
      </c>
      <c r="C766" s="8">
        <v>2021</v>
      </c>
      <c r="D766" s="37">
        <v>2</v>
      </c>
      <c r="E766" s="31">
        <f>Data!G766</f>
        <v>6222.9364999999998</v>
      </c>
      <c r="F766" s="51">
        <f t="shared" si="78"/>
        <v>2000</v>
      </c>
      <c r="G766" s="51">
        <f t="shared" si="79"/>
        <v>4222.9364999999998</v>
      </c>
      <c r="H766" s="31">
        <f>-Data!H766</f>
        <v>4503.8787000000002</v>
      </c>
      <c r="I766" s="36">
        <f>+SUM(F766*INDEX(Inputs!$D$24:$D$35,MATCH($D766,Inputs!$B$24:$B$35,0)),G766*INDEX(Inputs!$E$24:$E$35,MATCH($D766,Inputs!$B$24:$B$35,0)),H766*Inputs!$D$21)</f>
        <v>205.82924790699997</v>
      </c>
      <c r="J766" s="36">
        <f t="shared" si="80"/>
        <v>0</v>
      </c>
      <c r="K766" s="36">
        <f t="shared" si="81"/>
        <v>0</v>
      </c>
      <c r="L766" s="36">
        <f t="shared" si="82"/>
        <v>0</v>
      </c>
      <c r="M766" s="36">
        <f t="shared" si="83"/>
        <v>0</v>
      </c>
      <c r="N766" s="36">
        <f t="shared" si="84"/>
        <v>205.82924790699997</v>
      </c>
    </row>
    <row r="767" spans="2:14" s="46" customFormat="1" x14ac:dyDescent="0.25">
      <c r="B767" s="48" t="s">
        <v>162</v>
      </c>
      <c r="C767" s="8">
        <v>2021</v>
      </c>
      <c r="D767" s="37">
        <v>3</v>
      </c>
      <c r="E767" s="31">
        <f>Data!G767</f>
        <v>5763.8419000000013</v>
      </c>
      <c r="F767" s="51">
        <f t="shared" si="78"/>
        <v>2000</v>
      </c>
      <c r="G767" s="51">
        <f t="shared" si="79"/>
        <v>3763.8419000000013</v>
      </c>
      <c r="H767" s="31">
        <f>-Data!H767</f>
        <v>8702.5053000000007</v>
      </c>
      <c r="I767" s="36">
        <f>+SUM(F767*INDEX(Inputs!$D$24:$D$35,MATCH($D767,Inputs!$B$24:$B$35,0)),G767*INDEX(Inputs!$E$24:$E$35,MATCH($D767,Inputs!$B$24:$B$35,0)),H767*Inputs!$D$21)</f>
        <v>26.789031219399988</v>
      </c>
      <c r="J767" s="36">
        <f t="shared" si="80"/>
        <v>0</v>
      </c>
      <c r="K767" s="36">
        <f t="shared" si="81"/>
        <v>0</v>
      </c>
      <c r="L767" s="36">
        <f t="shared" si="82"/>
        <v>0</v>
      </c>
      <c r="M767" s="36">
        <f t="shared" si="83"/>
        <v>0</v>
      </c>
      <c r="N767" s="36">
        <f t="shared" si="84"/>
        <v>26.789031219399988</v>
      </c>
    </row>
    <row r="768" spans="2:14" s="46" customFormat="1" x14ac:dyDescent="0.25">
      <c r="B768" s="48" t="s">
        <v>162</v>
      </c>
      <c r="C768" s="8">
        <v>2021</v>
      </c>
      <c r="D768" s="37">
        <v>4</v>
      </c>
      <c r="E768" s="31">
        <f>Data!G768</f>
        <v>5144.4243999999999</v>
      </c>
      <c r="F768" s="51">
        <f t="shared" si="78"/>
        <v>2000</v>
      </c>
      <c r="G768" s="51">
        <f t="shared" si="79"/>
        <v>3144.4243999999999</v>
      </c>
      <c r="H768" s="31">
        <f>-Data!H768</f>
        <v>10374.001399999999</v>
      </c>
      <c r="I768" s="36">
        <f>+SUM(F768*INDEX(Inputs!$D$24:$D$35,MATCH($D768,Inputs!$B$24:$B$35,0)),G768*INDEX(Inputs!$E$24:$E$35,MATCH($D768,Inputs!$B$24:$B$35,0)),H768*Inputs!$D$21)</f>
        <v>-63.786012151600005</v>
      </c>
      <c r="J768" s="36">
        <f t="shared" si="80"/>
        <v>0</v>
      </c>
      <c r="K768" s="36">
        <f t="shared" si="81"/>
        <v>63.786012151600005</v>
      </c>
      <c r="L768" s="36">
        <f t="shared" si="82"/>
        <v>0</v>
      </c>
      <c r="M768" s="36">
        <f t="shared" si="83"/>
        <v>63.786012151600005</v>
      </c>
      <c r="N768" s="36">
        <f t="shared" si="84"/>
        <v>0</v>
      </c>
    </row>
    <row r="769" spans="2:14" s="46" customFormat="1" x14ac:dyDescent="0.25">
      <c r="B769" s="48" t="s">
        <v>162</v>
      </c>
      <c r="C769" s="8">
        <v>2021</v>
      </c>
      <c r="D769" s="37">
        <v>5</v>
      </c>
      <c r="E769" s="31">
        <f>Data!G769</f>
        <v>4826.4596000000001</v>
      </c>
      <c r="F769" s="51">
        <f t="shared" si="78"/>
        <v>2000</v>
      </c>
      <c r="G769" s="51">
        <f t="shared" si="79"/>
        <v>2826.4596000000001</v>
      </c>
      <c r="H769" s="31">
        <f>-Data!H769</f>
        <v>10847.365400000001</v>
      </c>
      <c r="I769" s="36">
        <f>+SUM(F769*INDEX(Inputs!$D$24:$D$35,MATCH($D769,Inputs!$B$24:$B$35,0)),G769*INDEX(Inputs!$E$24:$E$35,MATCH($D769,Inputs!$B$24:$B$35,0)),H769*Inputs!$D$21)</f>
        <v>-95.736677292400032</v>
      </c>
      <c r="J769" s="36">
        <f t="shared" si="80"/>
        <v>63.786012151600005</v>
      </c>
      <c r="K769" s="36">
        <f t="shared" si="81"/>
        <v>159.52268944400004</v>
      </c>
      <c r="L769" s="36">
        <f t="shared" si="82"/>
        <v>63.786012151600005</v>
      </c>
      <c r="M769" s="36">
        <f t="shared" si="83"/>
        <v>159.52268944400004</v>
      </c>
      <c r="N769" s="36">
        <f t="shared" si="84"/>
        <v>0</v>
      </c>
    </row>
    <row r="770" spans="2:14" s="46" customFormat="1" x14ac:dyDescent="0.25">
      <c r="B770" s="48" t="s">
        <v>162</v>
      </c>
      <c r="C770" s="8">
        <v>2021</v>
      </c>
      <c r="D770" s="37">
        <v>6</v>
      </c>
      <c r="E770" s="31">
        <f>Data!G770</f>
        <v>5761.3508000000002</v>
      </c>
      <c r="F770" s="51">
        <f t="shared" si="78"/>
        <v>2000</v>
      </c>
      <c r="G770" s="51">
        <f t="shared" si="79"/>
        <v>3761.3508000000002</v>
      </c>
      <c r="H770" s="31">
        <f>-Data!H770</f>
        <v>10315.7646</v>
      </c>
      <c r="I770" s="36">
        <f>+SUM(F770*INDEX(Inputs!$D$24:$D$35,MATCH($D770,Inputs!$B$24:$B$35,0)),G770*INDEX(Inputs!$E$24:$E$35,MATCH($D770,Inputs!$B$24:$B$35,0)),H770*Inputs!$D$21)</f>
        <v>3.6989060467999479</v>
      </c>
      <c r="J770" s="36">
        <f t="shared" si="80"/>
        <v>159.52268944400004</v>
      </c>
      <c r="K770" s="36">
        <f t="shared" si="81"/>
        <v>155.82378339720009</v>
      </c>
      <c r="L770" s="36">
        <f t="shared" si="82"/>
        <v>159.52268944400004</v>
      </c>
      <c r="M770" s="36">
        <f t="shared" si="83"/>
        <v>155.82378339720009</v>
      </c>
      <c r="N770" s="36">
        <f t="shared" si="84"/>
        <v>0</v>
      </c>
    </row>
    <row r="771" spans="2:14" s="46" customFormat="1" x14ac:dyDescent="0.25">
      <c r="B771" s="48" t="s">
        <v>162</v>
      </c>
      <c r="C771" s="8">
        <v>2021</v>
      </c>
      <c r="D771" s="37">
        <v>7</v>
      </c>
      <c r="E771" s="31">
        <f>Data!G771</f>
        <v>7308.7422999999999</v>
      </c>
      <c r="F771" s="51">
        <f t="shared" si="78"/>
        <v>2000</v>
      </c>
      <c r="G771" s="51">
        <f t="shared" si="79"/>
        <v>5308.7422999999999</v>
      </c>
      <c r="H771" s="31">
        <f>-Data!H771</f>
        <v>6450.3292000000001</v>
      </c>
      <c r="I771" s="36">
        <f>+SUM(F771*INDEX(Inputs!$D$24:$D$35,MATCH($D771,Inputs!$B$24:$B$35,0)),G771*INDEX(Inputs!$E$24:$E$35,MATCH($D771,Inputs!$B$24:$B$35,0)),H771*Inputs!$D$21)</f>
        <v>225.23374283479995</v>
      </c>
      <c r="J771" s="36">
        <f t="shared" si="80"/>
        <v>155.82378339720009</v>
      </c>
      <c r="K771" s="36">
        <f t="shared" si="81"/>
        <v>0</v>
      </c>
      <c r="L771" s="36">
        <f t="shared" si="82"/>
        <v>155.82378339720009</v>
      </c>
      <c r="M771" s="36">
        <f t="shared" si="83"/>
        <v>0</v>
      </c>
      <c r="N771" s="36">
        <f t="shared" si="84"/>
        <v>69.409959437599866</v>
      </c>
    </row>
    <row r="772" spans="2:14" s="46" customFormat="1" x14ac:dyDescent="0.25">
      <c r="B772" s="48" t="s">
        <v>162</v>
      </c>
      <c r="C772" s="8">
        <v>2021</v>
      </c>
      <c r="D772" s="37">
        <v>8</v>
      </c>
      <c r="E772" s="31">
        <f>Data!G772</f>
        <v>6372.7336999999998</v>
      </c>
      <c r="F772" s="51">
        <f t="shared" si="78"/>
        <v>2000</v>
      </c>
      <c r="G772" s="51">
        <f t="shared" si="79"/>
        <v>4372.7336999999998</v>
      </c>
      <c r="H772" s="31">
        <f>-Data!H772</f>
        <v>7139.5693000000001</v>
      </c>
      <c r="I772" s="36">
        <f>+SUM(F772*INDEX(Inputs!$D$24:$D$35,MATCH($D772,Inputs!$B$24:$B$35,0)),G772*INDEX(Inputs!$E$24:$E$35,MATCH($D772,Inputs!$B$24:$B$35,0)),H772*Inputs!$D$21)</f>
        <v>153.57497969619993</v>
      </c>
      <c r="J772" s="36">
        <f t="shared" si="80"/>
        <v>0</v>
      </c>
      <c r="K772" s="36">
        <f t="shared" si="81"/>
        <v>0</v>
      </c>
      <c r="L772" s="36">
        <f t="shared" si="82"/>
        <v>0</v>
      </c>
      <c r="M772" s="36">
        <f t="shared" si="83"/>
        <v>0</v>
      </c>
      <c r="N772" s="36">
        <f t="shared" si="84"/>
        <v>153.57497969619993</v>
      </c>
    </row>
    <row r="773" spans="2:14" s="46" customFormat="1" x14ac:dyDescent="0.25">
      <c r="B773" s="48" t="s">
        <v>162</v>
      </c>
      <c r="C773" s="8">
        <v>2021</v>
      </c>
      <c r="D773" s="37">
        <v>9</v>
      </c>
      <c r="E773" s="31">
        <f>Data!G773</f>
        <v>6012.232399999999</v>
      </c>
      <c r="F773" s="51">
        <f t="shared" si="78"/>
        <v>2000</v>
      </c>
      <c r="G773" s="51">
        <f t="shared" si="79"/>
        <v>4012.232399999999</v>
      </c>
      <c r="H773" s="31">
        <f>-Data!H773</f>
        <v>7646.9503999999997</v>
      </c>
      <c r="I773" s="36">
        <f>+SUM(F773*INDEX(Inputs!$D$24:$D$35,MATCH($D773,Inputs!$B$24:$B$35,0)),G773*INDEX(Inputs!$E$24:$E$35,MATCH($D773,Inputs!$B$24:$B$35,0)),H773*Inputs!$D$21)</f>
        <v>77.677428526399979</v>
      </c>
      <c r="J773" s="36">
        <f t="shared" si="80"/>
        <v>0</v>
      </c>
      <c r="K773" s="36">
        <f t="shared" si="81"/>
        <v>0</v>
      </c>
      <c r="L773" s="36">
        <f t="shared" si="82"/>
        <v>0</v>
      </c>
      <c r="M773" s="36">
        <f t="shared" si="83"/>
        <v>0</v>
      </c>
      <c r="N773" s="36">
        <f t="shared" si="84"/>
        <v>77.677428526399979</v>
      </c>
    </row>
    <row r="774" spans="2:14" s="46" customFormat="1" x14ac:dyDescent="0.25">
      <c r="B774" s="48" t="s">
        <v>162</v>
      </c>
      <c r="C774" s="8">
        <v>2021</v>
      </c>
      <c r="D774" s="37">
        <v>10</v>
      </c>
      <c r="E774" s="31">
        <f>Data!G774</f>
        <v>7058.1980000000003</v>
      </c>
      <c r="F774" s="51">
        <f t="shared" si="78"/>
        <v>2000</v>
      </c>
      <c r="G774" s="51">
        <f t="shared" si="79"/>
        <v>5058.1980000000003</v>
      </c>
      <c r="H774" s="31">
        <f>-Data!H774</f>
        <v>4985.1957000000002</v>
      </c>
      <c r="I774" s="36">
        <f>+SUM(F774*INDEX(Inputs!$D$24:$D$35,MATCH($D774,Inputs!$B$24:$B$35,0)),G774*INDEX(Inputs!$E$24:$E$35,MATCH($D774,Inputs!$B$24:$B$35,0)),H774*Inputs!$D$21)</f>
        <v>224.545869391</v>
      </c>
      <c r="J774" s="36">
        <f t="shared" si="80"/>
        <v>0</v>
      </c>
      <c r="K774" s="36">
        <f t="shared" si="81"/>
        <v>0</v>
      </c>
      <c r="L774" s="36">
        <f t="shared" si="82"/>
        <v>0</v>
      </c>
      <c r="M774" s="36">
        <f t="shared" si="83"/>
        <v>0</v>
      </c>
      <c r="N774" s="36">
        <f t="shared" si="84"/>
        <v>224.545869391</v>
      </c>
    </row>
    <row r="775" spans="2:14" s="46" customFormat="1" x14ac:dyDescent="0.25">
      <c r="B775" s="48" t="s">
        <v>162</v>
      </c>
      <c r="C775" s="8">
        <v>2021</v>
      </c>
      <c r="D775" s="37">
        <v>11</v>
      </c>
      <c r="E775" s="31">
        <f>Data!G775</f>
        <v>7195.5936000000002</v>
      </c>
      <c r="F775" s="51">
        <f t="shared" si="78"/>
        <v>2000</v>
      </c>
      <c r="G775" s="51">
        <f t="shared" si="79"/>
        <v>5195.5936000000002</v>
      </c>
      <c r="H775" s="31">
        <f>-Data!H775</f>
        <v>3691.3715999999999</v>
      </c>
      <c r="I775" s="36">
        <f>+SUM(F775*INDEX(Inputs!$D$24:$D$35,MATCH($D775,Inputs!$B$24:$B$35,0)),G775*INDEX(Inputs!$E$24:$E$35,MATCH($D775,Inputs!$B$24:$B$35,0)),H775*Inputs!$D$21)</f>
        <v>279.53769454960002</v>
      </c>
      <c r="J775" s="36">
        <f t="shared" si="80"/>
        <v>0</v>
      </c>
      <c r="K775" s="36">
        <f t="shared" si="81"/>
        <v>0</v>
      </c>
      <c r="L775" s="36">
        <f t="shared" si="82"/>
        <v>0</v>
      </c>
      <c r="M775" s="36">
        <f t="shared" si="83"/>
        <v>0</v>
      </c>
      <c r="N775" s="36">
        <f t="shared" si="84"/>
        <v>279.53769454960002</v>
      </c>
    </row>
    <row r="776" spans="2:14" s="46" customFormat="1" x14ac:dyDescent="0.25">
      <c r="B776" s="48" t="s">
        <v>162</v>
      </c>
      <c r="C776" s="8">
        <v>2021</v>
      </c>
      <c r="D776" s="37">
        <v>12</v>
      </c>
      <c r="E776" s="31">
        <f>Data!G776</f>
        <v>9959.5540999999976</v>
      </c>
      <c r="F776" s="51">
        <f t="shared" si="78"/>
        <v>2000</v>
      </c>
      <c r="G776" s="51">
        <f t="shared" si="79"/>
        <v>7959.5540999999976</v>
      </c>
      <c r="H776" s="31">
        <f>-Data!H776</f>
        <v>1440.7882</v>
      </c>
      <c r="I776" s="36">
        <f>+SUM(F776*INDEX(Inputs!$D$24:$D$35,MATCH($D776,Inputs!$B$24:$B$35,0)),G776*INDEX(Inputs!$E$24:$E$35,MATCH($D776,Inputs!$B$24:$B$35,0)),H776*Inputs!$D$21)</f>
        <v>486.78825116159987</v>
      </c>
      <c r="J776" s="36">
        <f t="shared" si="80"/>
        <v>0</v>
      </c>
      <c r="K776" s="36">
        <f t="shared" si="81"/>
        <v>0</v>
      </c>
      <c r="L776" s="36">
        <f t="shared" si="82"/>
        <v>0</v>
      </c>
      <c r="M776" s="36">
        <f t="shared" si="83"/>
        <v>0</v>
      </c>
      <c r="N776" s="36">
        <f t="shared" si="84"/>
        <v>486.78825116159987</v>
      </c>
    </row>
    <row r="777" spans="2:14" s="46" customFormat="1" x14ac:dyDescent="0.25">
      <c r="B777" s="48" t="s">
        <v>163</v>
      </c>
      <c r="C777" s="8">
        <v>2021</v>
      </c>
      <c r="D777" s="37">
        <v>1</v>
      </c>
      <c r="E777" s="31">
        <f>Data!G777</f>
        <v>3541.0873000000001</v>
      </c>
      <c r="F777" s="51">
        <f t="shared" ref="F777:F840" si="85">+MIN(E777,2000)</f>
        <v>2000</v>
      </c>
      <c r="G777" s="51">
        <f t="shared" si="79"/>
        <v>1541.0873000000001</v>
      </c>
      <c r="H777" s="31">
        <f>-Data!H777</f>
        <v>279.04039999999998</v>
      </c>
      <c r="I777" s="36">
        <f>+SUM(F777*INDEX(Inputs!$D$24:$D$35,MATCH($D777,Inputs!$B$24:$B$35,0)),G777*INDEX(Inputs!$E$24:$E$35,MATCH($D777,Inputs!$B$24:$B$35,0)),H777*Inputs!$D$21)</f>
        <v>247.04337678680002</v>
      </c>
      <c r="J777" s="36">
        <f t="shared" si="80"/>
        <v>0</v>
      </c>
      <c r="K777" s="36">
        <f t="shared" si="81"/>
        <v>0</v>
      </c>
      <c r="L777" s="36">
        <f t="shared" si="82"/>
        <v>0</v>
      </c>
      <c r="M777" s="36">
        <f t="shared" si="83"/>
        <v>0</v>
      </c>
      <c r="N777" s="36">
        <f t="shared" si="84"/>
        <v>247.04337678680002</v>
      </c>
    </row>
    <row r="778" spans="2:14" s="46" customFormat="1" x14ac:dyDescent="0.25">
      <c r="B778" s="48" t="s">
        <v>163</v>
      </c>
      <c r="C778" s="8">
        <v>2021</v>
      </c>
      <c r="D778" s="37">
        <v>2</v>
      </c>
      <c r="E778" s="31">
        <f>Data!G778</f>
        <v>2795.2627000000002</v>
      </c>
      <c r="F778" s="51">
        <f t="shared" si="85"/>
        <v>2000</v>
      </c>
      <c r="G778" s="51">
        <f t="shared" ref="G778:G841" si="86">+E778-F778</f>
        <v>795.26270000000022</v>
      </c>
      <c r="H778" s="31">
        <f>-Data!H778</f>
        <v>456.028199999999</v>
      </c>
      <c r="I778" s="36">
        <f>+SUM(F778*INDEX(Inputs!$D$24:$D$35,MATCH($D778,Inputs!$B$24:$B$35,0)),G778*INDEX(Inputs!$E$24:$E$35,MATCH($D778,Inputs!$B$24:$B$35,0)),H778*Inputs!$D$21)</f>
        <v>207.38900404720005</v>
      </c>
      <c r="J778" s="36">
        <f t="shared" ref="J778:J841" si="87">+IF($D778=1,0,K777)</f>
        <v>0</v>
      </c>
      <c r="K778" s="36">
        <f t="shared" ref="K778:K841" si="88">+IF($I778&lt;0,SUM(-$I778,J778),MAX(SUM(-$I778,J778),0))</f>
        <v>0</v>
      </c>
      <c r="L778" s="36">
        <f t="shared" ref="L778:L841" si="89">+IF(D778=1,K789,M777)</f>
        <v>0</v>
      </c>
      <c r="M778" s="36">
        <f t="shared" ref="M778:M841" si="90">+IF($I778&lt;0,SUM(-$I778,L778),MAX(SUM(-$I778,L778),0))</f>
        <v>0</v>
      </c>
      <c r="N778" s="36">
        <f t="shared" ref="N778:N841" si="91">+IF(M778&gt;0,0,I778-L778)</f>
        <v>207.38900404720005</v>
      </c>
    </row>
    <row r="779" spans="2:14" s="46" customFormat="1" x14ac:dyDescent="0.25">
      <c r="B779" s="48" t="s">
        <v>163</v>
      </c>
      <c r="C779" s="8">
        <v>2021</v>
      </c>
      <c r="D779" s="37">
        <v>3</v>
      </c>
      <c r="E779" s="31">
        <f>Data!G779</f>
        <v>2157.3096</v>
      </c>
      <c r="F779" s="51">
        <f t="shared" si="85"/>
        <v>2000</v>
      </c>
      <c r="G779" s="51">
        <f t="shared" si="86"/>
        <v>157.30960000000005</v>
      </c>
      <c r="H779" s="31">
        <f>-Data!H779</f>
        <v>1488.1172999999999</v>
      </c>
      <c r="I779" s="36">
        <f>+SUM(F779*INDEX(Inputs!$D$24:$D$35,MATCH($D779,Inputs!$B$24:$B$35,0)),G779*INDEX(Inputs!$E$24:$E$35,MATCH($D779,Inputs!$B$24:$B$35,0)),H779*Inputs!$D$21)</f>
        <v>140.1707399686</v>
      </c>
      <c r="J779" s="36">
        <f t="shared" si="87"/>
        <v>0</v>
      </c>
      <c r="K779" s="36">
        <f t="shared" si="88"/>
        <v>0</v>
      </c>
      <c r="L779" s="36">
        <f t="shared" si="89"/>
        <v>0</v>
      </c>
      <c r="M779" s="36">
        <f t="shared" si="90"/>
        <v>0</v>
      </c>
      <c r="N779" s="36">
        <f t="shared" si="91"/>
        <v>140.1707399686</v>
      </c>
    </row>
    <row r="780" spans="2:14" s="46" customFormat="1" x14ac:dyDescent="0.25">
      <c r="B780" s="48" t="s">
        <v>163</v>
      </c>
      <c r="C780" s="8">
        <v>2021</v>
      </c>
      <c r="D780" s="37">
        <v>4</v>
      </c>
      <c r="E780" s="31">
        <f>Data!G780</f>
        <v>1719.6528000000001</v>
      </c>
      <c r="F780" s="51">
        <f t="shared" si="85"/>
        <v>1719.6528000000001</v>
      </c>
      <c r="G780" s="51">
        <f t="shared" si="86"/>
        <v>0</v>
      </c>
      <c r="H780" s="31">
        <f>-Data!H780</f>
        <v>1958.0509</v>
      </c>
      <c r="I780" s="36">
        <f>+SUM(F780*INDEX(Inputs!$D$24:$D$35,MATCH($D780,Inputs!$B$24:$B$35,0)),G780*INDEX(Inputs!$E$24:$E$35,MATCH($D780,Inputs!$B$24:$B$35,0)),H780*Inputs!$D$21)</f>
        <v>88.88944104860002</v>
      </c>
      <c r="J780" s="36">
        <f t="shared" si="87"/>
        <v>0</v>
      </c>
      <c r="K780" s="36">
        <f t="shared" si="88"/>
        <v>0</v>
      </c>
      <c r="L780" s="36">
        <f t="shared" si="89"/>
        <v>0</v>
      </c>
      <c r="M780" s="36">
        <f t="shared" si="90"/>
        <v>0</v>
      </c>
      <c r="N780" s="36">
        <f t="shared" si="91"/>
        <v>88.88944104860002</v>
      </c>
    </row>
    <row r="781" spans="2:14" s="46" customFormat="1" x14ac:dyDescent="0.25">
      <c r="B781" s="48" t="s">
        <v>163</v>
      </c>
      <c r="C781" s="8">
        <v>2021</v>
      </c>
      <c r="D781" s="37">
        <v>5</v>
      </c>
      <c r="E781" s="31">
        <f>Data!G781</f>
        <v>1720.1732</v>
      </c>
      <c r="F781" s="51">
        <f t="shared" si="85"/>
        <v>1720.1732</v>
      </c>
      <c r="G781" s="51">
        <f t="shared" si="86"/>
        <v>0</v>
      </c>
      <c r="H781" s="31">
        <f>-Data!H781</f>
        <v>2272.1351</v>
      </c>
      <c r="I781" s="36">
        <f>+SUM(F781*INDEX(Inputs!$D$24:$D$35,MATCH($D781,Inputs!$B$24:$B$35,0)),G781*INDEX(Inputs!$E$24:$E$35,MATCH($D781,Inputs!$B$24:$B$35,0)),H781*Inputs!$D$21)</f>
        <v>77.063221183399989</v>
      </c>
      <c r="J781" s="36">
        <f t="shared" si="87"/>
        <v>0</v>
      </c>
      <c r="K781" s="36">
        <f t="shared" si="88"/>
        <v>0</v>
      </c>
      <c r="L781" s="36">
        <f t="shared" si="89"/>
        <v>0</v>
      </c>
      <c r="M781" s="36">
        <f t="shared" si="90"/>
        <v>0</v>
      </c>
      <c r="N781" s="36">
        <f t="shared" si="91"/>
        <v>77.063221183399989</v>
      </c>
    </row>
    <row r="782" spans="2:14" s="46" customFormat="1" x14ac:dyDescent="0.25">
      <c r="B782" s="48" t="s">
        <v>163</v>
      </c>
      <c r="C782" s="8">
        <v>2021</v>
      </c>
      <c r="D782" s="37">
        <v>6</v>
      </c>
      <c r="E782" s="31">
        <f>Data!G782</f>
        <v>1534.8651</v>
      </c>
      <c r="F782" s="51">
        <f t="shared" si="85"/>
        <v>1534.8651</v>
      </c>
      <c r="G782" s="51">
        <f t="shared" si="86"/>
        <v>0</v>
      </c>
      <c r="H782" s="31">
        <f>-Data!H782</f>
        <v>2212.3042</v>
      </c>
      <c r="I782" s="36">
        <f>+SUM(F782*INDEX(Inputs!$D$24:$D$35,MATCH($D782,Inputs!$B$24:$B$35,0)),G782*INDEX(Inputs!$E$24:$E$35,MATCH($D782,Inputs!$B$24:$B$35,0)),H782*Inputs!$D$21)</f>
        <v>77.897329972999998</v>
      </c>
      <c r="J782" s="36">
        <f t="shared" si="87"/>
        <v>0</v>
      </c>
      <c r="K782" s="36">
        <f t="shared" si="88"/>
        <v>0</v>
      </c>
      <c r="L782" s="36">
        <f t="shared" si="89"/>
        <v>0</v>
      </c>
      <c r="M782" s="36">
        <f t="shared" si="90"/>
        <v>0</v>
      </c>
      <c r="N782" s="36">
        <f t="shared" si="91"/>
        <v>77.897329972999998</v>
      </c>
    </row>
    <row r="783" spans="2:14" s="46" customFormat="1" x14ac:dyDescent="0.25">
      <c r="B783" s="48" t="s">
        <v>163</v>
      </c>
      <c r="C783" s="8">
        <v>2021</v>
      </c>
      <c r="D783" s="37">
        <v>7</v>
      </c>
      <c r="E783" s="31">
        <f>Data!G783</f>
        <v>1927.6137000000001</v>
      </c>
      <c r="F783" s="51">
        <f t="shared" si="85"/>
        <v>1927.6137000000001</v>
      </c>
      <c r="G783" s="51">
        <f t="shared" si="86"/>
        <v>0</v>
      </c>
      <c r="H783" s="31">
        <f>-Data!H783</f>
        <v>1449.6319000000001</v>
      </c>
      <c r="I783" s="36">
        <f>+SUM(F783*INDEX(Inputs!$D$24:$D$35,MATCH($D783,Inputs!$B$24:$B$35,0)),G783*INDEX(Inputs!$E$24:$E$35,MATCH($D783,Inputs!$B$24:$B$35,0)),H783*Inputs!$D$21)</f>
        <v>148.070759786</v>
      </c>
      <c r="J783" s="36">
        <f t="shared" si="87"/>
        <v>0</v>
      </c>
      <c r="K783" s="36">
        <f t="shared" si="88"/>
        <v>0</v>
      </c>
      <c r="L783" s="36">
        <f t="shared" si="89"/>
        <v>0</v>
      </c>
      <c r="M783" s="36">
        <f t="shared" si="90"/>
        <v>0</v>
      </c>
      <c r="N783" s="36">
        <f t="shared" si="91"/>
        <v>148.070759786</v>
      </c>
    </row>
    <row r="784" spans="2:14" s="46" customFormat="1" x14ac:dyDescent="0.25">
      <c r="B784" s="48" t="s">
        <v>163</v>
      </c>
      <c r="C784" s="8">
        <v>2021</v>
      </c>
      <c r="D784" s="37">
        <v>8</v>
      </c>
      <c r="E784" s="31">
        <f>Data!G784</f>
        <v>1638.1224</v>
      </c>
      <c r="F784" s="51">
        <f t="shared" si="85"/>
        <v>1638.1224</v>
      </c>
      <c r="G784" s="51">
        <f t="shared" si="86"/>
        <v>0</v>
      </c>
      <c r="H784" s="31">
        <f>-Data!H784</f>
        <v>1573.2603999999999</v>
      </c>
      <c r="I784" s="36">
        <f>+SUM(F784*INDEX(Inputs!$D$24:$D$35,MATCH($D784,Inputs!$B$24:$B$35,0)),G784*INDEX(Inputs!$E$24:$E$35,MATCH($D784,Inputs!$B$24:$B$35,0)),H784*Inputs!$D$21)</f>
        <v>112.92740687599999</v>
      </c>
      <c r="J784" s="36">
        <f t="shared" si="87"/>
        <v>0</v>
      </c>
      <c r="K784" s="36">
        <f t="shared" si="88"/>
        <v>0</v>
      </c>
      <c r="L784" s="36">
        <f t="shared" si="89"/>
        <v>0</v>
      </c>
      <c r="M784" s="36">
        <f t="shared" si="90"/>
        <v>0</v>
      </c>
      <c r="N784" s="36">
        <f t="shared" si="91"/>
        <v>112.92740687599999</v>
      </c>
    </row>
    <row r="785" spans="2:14" s="46" customFormat="1" x14ac:dyDescent="0.25">
      <c r="B785" s="48" t="s">
        <v>163</v>
      </c>
      <c r="C785" s="8">
        <v>2021</v>
      </c>
      <c r="D785" s="37">
        <v>9</v>
      </c>
      <c r="E785" s="31">
        <f>Data!G785</f>
        <v>1597.4940999999999</v>
      </c>
      <c r="F785" s="51">
        <f t="shared" si="85"/>
        <v>1597.4940999999999</v>
      </c>
      <c r="G785" s="51">
        <f t="shared" si="86"/>
        <v>0</v>
      </c>
      <c r="H785" s="31">
        <f>-Data!H785</f>
        <v>1332.4386999999999</v>
      </c>
      <c r="I785" s="36">
        <f>+SUM(F785*INDEX(Inputs!$D$24:$D$35,MATCH($D785,Inputs!$B$24:$B$35,0)),G785*INDEX(Inputs!$E$24:$E$35,MATCH($D785,Inputs!$B$24:$B$35,0)),H785*Inputs!$D$21)</f>
        <v>100.9702787752</v>
      </c>
      <c r="J785" s="36">
        <f t="shared" si="87"/>
        <v>0</v>
      </c>
      <c r="K785" s="36">
        <f t="shared" si="88"/>
        <v>0</v>
      </c>
      <c r="L785" s="36">
        <f t="shared" si="89"/>
        <v>0</v>
      </c>
      <c r="M785" s="36">
        <f t="shared" si="90"/>
        <v>0</v>
      </c>
      <c r="N785" s="36">
        <f t="shared" si="91"/>
        <v>100.9702787752</v>
      </c>
    </row>
    <row r="786" spans="2:14" s="46" customFormat="1" x14ac:dyDescent="0.25">
      <c r="B786" s="48" t="s">
        <v>163</v>
      </c>
      <c r="C786" s="8">
        <v>2021</v>
      </c>
      <c r="D786" s="37">
        <v>10</v>
      </c>
      <c r="E786" s="31">
        <f>Data!G786</f>
        <v>1659.9382999999998</v>
      </c>
      <c r="F786" s="51">
        <f t="shared" si="85"/>
        <v>1659.9382999999998</v>
      </c>
      <c r="G786" s="51">
        <f t="shared" si="86"/>
        <v>0</v>
      </c>
      <c r="H786" s="31">
        <f>-Data!H786</f>
        <v>921.24850000000004</v>
      </c>
      <c r="I786" s="36">
        <f>+SUM(F786*INDEX(Inputs!$D$24:$D$35,MATCH($D786,Inputs!$B$24:$B$35,0)),G786*INDEX(Inputs!$E$24:$E$35,MATCH($D786,Inputs!$B$24:$B$35,0)),H786*Inputs!$D$21)</f>
        <v>122.43346863359999</v>
      </c>
      <c r="J786" s="36">
        <f t="shared" si="87"/>
        <v>0</v>
      </c>
      <c r="K786" s="36">
        <f t="shared" si="88"/>
        <v>0</v>
      </c>
      <c r="L786" s="36">
        <f t="shared" si="89"/>
        <v>0</v>
      </c>
      <c r="M786" s="36">
        <f t="shared" si="90"/>
        <v>0</v>
      </c>
      <c r="N786" s="36">
        <f t="shared" si="91"/>
        <v>122.43346863359999</v>
      </c>
    </row>
    <row r="787" spans="2:14" s="46" customFormat="1" x14ac:dyDescent="0.25">
      <c r="B787" s="48" t="s">
        <v>163</v>
      </c>
      <c r="C787" s="8">
        <v>2021</v>
      </c>
      <c r="D787" s="37">
        <v>11</v>
      </c>
      <c r="E787" s="31">
        <f>Data!G787</f>
        <v>1855.1898000000001</v>
      </c>
      <c r="F787" s="51">
        <f t="shared" si="85"/>
        <v>1855.1898000000001</v>
      </c>
      <c r="G787" s="51">
        <f t="shared" si="86"/>
        <v>0</v>
      </c>
      <c r="H787" s="31">
        <f>-Data!H787</f>
        <v>454.00049999999999</v>
      </c>
      <c r="I787" s="36">
        <f>+SUM(F787*INDEX(Inputs!$D$24:$D$35,MATCH($D787,Inputs!$B$24:$B$35,0)),G787*INDEX(Inputs!$E$24:$E$35,MATCH($D787,Inputs!$B$24:$B$35,0)),H787*Inputs!$D$21)</f>
        <v>158.59863312660002</v>
      </c>
      <c r="J787" s="36">
        <f t="shared" si="87"/>
        <v>0</v>
      </c>
      <c r="K787" s="36">
        <f t="shared" si="88"/>
        <v>0</v>
      </c>
      <c r="L787" s="36">
        <f t="shared" si="89"/>
        <v>0</v>
      </c>
      <c r="M787" s="36">
        <f t="shared" si="90"/>
        <v>0</v>
      </c>
      <c r="N787" s="36">
        <f t="shared" si="91"/>
        <v>158.59863312660002</v>
      </c>
    </row>
    <row r="788" spans="2:14" s="46" customFormat="1" x14ac:dyDescent="0.25">
      <c r="B788" s="48" t="s">
        <v>163</v>
      </c>
      <c r="C788" s="8">
        <v>2021</v>
      </c>
      <c r="D788" s="37">
        <v>12</v>
      </c>
      <c r="E788" s="31">
        <f>Data!G788</f>
        <v>3138.3885</v>
      </c>
      <c r="F788" s="51">
        <f t="shared" si="85"/>
        <v>2000</v>
      </c>
      <c r="G788" s="51">
        <f t="shared" si="86"/>
        <v>1138.3885</v>
      </c>
      <c r="H788" s="31">
        <f>-Data!H788</f>
        <v>119.65430000000001</v>
      </c>
      <c r="I788" s="36">
        <f>+SUM(F788*INDEX(Inputs!$D$24:$D$35,MATCH($D788,Inputs!$B$24:$B$35,0)),G788*INDEX(Inputs!$E$24:$E$35,MATCH($D788,Inputs!$B$24:$B$35,0)),H788*Inputs!$D$21)</f>
        <v>235.27208906300001</v>
      </c>
      <c r="J788" s="36">
        <f t="shared" si="87"/>
        <v>0</v>
      </c>
      <c r="K788" s="36">
        <f t="shared" si="88"/>
        <v>0</v>
      </c>
      <c r="L788" s="36">
        <f t="shared" si="89"/>
        <v>0</v>
      </c>
      <c r="M788" s="36">
        <f t="shared" si="90"/>
        <v>0</v>
      </c>
      <c r="N788" s="36">
        <f t="shared" si="91"/>
        <v>235.27208906300001</v>
      </c>
    </row>
    <row r="789" spans="2:14" s="46" customFormat="1" x14ac:dyDescent="0.25">
      <c r="B789" s="48" t="s">
        <v>164</v>
      </c>
      <c r="C789" s="8">
        <v>2021</v>
      </c>
      <c r="D789" s="37">
        <v>1</v>
      </c>
      <c r="E789" s="31">
        <f>Data!G789</f>
        <v>36913.712</v>
      </c>
      <c r="F789" s="51">
        <f t="shared" si="85"/>
        <v>2000</v>
      </c>
      <c r="G789" s="51">
        <f t="shared" si="86"/>
        <v>34913.712</v>
      </c>
      <c r="H789" s="31">
        <f>-Data!H789</f>
        <v>0</v>
      </c>
      <c r="I789" s="36">
        <f>+SUM(F789*INDEX(Inputs!$D$24:$D$35,MATCH($D789,Inputs!$B$24:$B$35,0)),G789*INDEX(Inputs!$E$24:$E$35,MATCH($D789,Inputs!$B$24:$B$35,0)),H789*Inputs!$D$21)</f>
        <v>1732.5304155519998</v>
      </c>
      <c r="J789" s="36">
        <f t="shared" si="87"/>
        <v>0</v>
      </c>
      <c r="K789" s="36">
        <f t="shared" si="88"/>
        <v>0</v>
      </c>
      <c r="L789" s="36">
        <f t="shared" si="89"/>
        <v>0</v>
      </c>
      <c r="M789" s="36">
        <f t="shared" si="90"/>
        <v>0</v>
      </c>
      <c r="N789" s="36">
        <f t="shared" si="91"/>
        <v>1732.5304155519998</v>
      </c>
    </row>
    <row r="790" spans="2:14" s="46" customFormat="1" x14ac:dyDescent="0.25">
      <c r="B790" s="48" t="s">
        <v>164</v>
      </c>
      <c r="C790" s="8">
        <v>2021</v>
      </c>
      <c r="D790" s="37">
        <v>2</v>
      </c>
      <c r="E790" s="31">
        <f>Data!G790</f>
        <v>31754.304</v>
      </c>
      <c r="F790" s="51">
        <f t="shared" si="85"/>
        <v>2000</v>
      </c>
      <c r="G790" s="51">
        <f t="shared" si="86"/>
        <v>29754.304</v>
      </c>
      <c r="H790" s="31">
        <f>-Data!H790</f>
        <v>0</v>
      </c>
      <c r="I790" s="36">
        <f>+SUM(F790*INDEX(Inputs!$D$24:$D$35,MATCH($D790,Inputs!$B$24:$B$35,0)),G790*INDEX(Inputs!$E$24:$E$35,MATCH($D790,Inputs!$B$24:$B$35,0)),H790*Inputs!$D$21)</f>
        <v>1504.5052195839999</v>
      </c>
      <c r="J790" s="36">
        <f t="shared" si="87"/>
        <v>0</v>
      </c>
      <c r="K790" s="36">
        <f t="shared" si="88"/>
        <v>0</v>
      </c>
      <c r="L790" s="36">
        <f t="shared" si="89"/>
        <v>0</v>
      </c>
      <c r="M790" s="36">
        <f t="shared" si="90"/>
        <v>0</v>
      </c>
      <c r="N790" s="36">
        <f t="shared" si="91"/>
        <v>1504.5052195839999</v>
      </c>
    </row>
    <row r="791" spans="2:14" s="46" customFormat="1" x14ac:dyDescent="0.25">
      <c r="B791" s="48" t="s">
        <v>164</v>
      </c>
      <c r="C791" s="8">
        <v>2021</v>
      </c>
      <c r="D791" s="37">
        <v>3</v>
      </c>
      <c r="E791" s="31">
        <f>Data!G791</f>
        <v>24621.651099999999</v>
      </c>
      <c r="F791" s="51">
        <f t="shared" si="85"/>
        <v>2000</v>
      </c>
      <c r="G791" s="51">
        <f t="shared" si="86"/>
        <v>22621.651099999999</v>
      </c>
      <c r="H791" s="31">
        <f>-Data!H791</f>
        <v>110.3259</v>
      </c>
      <c r="I791" s="36">
        <f>+SUM(F791*INDEX(Inputs!$D$24:$D$35,MATCH($D791,Inputs!$B$24:$B$35,0)),G791*INDEX(Inputs!$E$24:$E$35,MATCH($D791,Inputs!$B$24:$B$35,0)),H791*Inputs!$D$21)</f>
        <v>1185.0990697366001</v>
      </c>
      <c r="J791" s="36">
        <f t="shared" si="87"/>
        <v>0</v>
      </c>
      <c r="K791" s="36">
        <f t="shared" si="88"/>
        <v>0</v>
      </c>
      <c r="L791" s="36">
        <f t="shared" si="89"/>
        <v>0</v>
      </c>
      <c r="M791" s="36">
        <f t="shared" si="90"/>
        <v>0</v>
      </c>
      <c r="N791" s="36">
        <f t="shared" si="91"/>
        <v>1185.0990697366001</v>
      </c>
    </row>
    <row r="792" spans="2:14" s="46" customFormat="1" x14ac:dyDescent="0.25">
      <c r="B792" s="48" t="s">
        <v>164</v>
      </c>
      <c r="C792" s="8">
        <v>2021</v>
      </c>
      <c r="D792" s="37">
        <v>4</v>
      </c>
      <c r="E792" s="31">
        <f>Data!G792</f>
        <v>15430.888000000001</v>
      </c>
      <c r="F792" s="51">
        <f t="shared" si="85"/>
        <v>2000</v>
      </c>
      <c r="G792" s="51">
        <f t="shared" si="86"/>
        <v>13430.888000000001</v>
      </c>
      <c r="H792" s="31">
        <f>-Data!H792</f>
        <v>1133.9223</v>
      </c>
      <c r="I792" s="36">
        <f>+SUM(F792*INDEX(Inputs!$D$24:$D$35,MATCH($D792,Inputs!$B$24:$B$35,0)),G792*INDEX(Inputs!$E$24:$E$35,MATCH($D792,Inputs!$B$24:$B$35,0)),H792*Inputs!$D$21)</f>
        <v>740.20192388500004</v>
      </c>
      <c r="J792" s="36">
        <f t="shared" si="87"/>
        <v>0</v>
      </c>
      <c r="K792" s="36">
        <f t="shared" si="88"/>
        <v>0</v>
      </c>
      <c r="L792" s="36">
        <f t="shared" si="89"/>
        <v>0</v>
      </c>
      <c r="M792" s="36">
        <f t="shared" si="90"/>
        <v>0</v>
      </c>
      <c r="N792" s="36">
        <f t="shared" si="91"/>
        <v>740.20192388500004</v>
      </c>
    </row>
    <row r="793" spans="2:14" s="46" customFormat="1" x14ac:dyDescent="0.25">
      <c r="B793" s="48" t="s">
        <v>164</v>
      </c>
      <c r="C793" s="8">
        <v>2021</v>
      </c>
      <c r="D793" s="37">
        <v>5</v>
      </c>
      <c r="E793" s="31">
        <f>Data!G793</f>
        <v>13840.6001</v>
      </c>
      <c r="F793" s="51">
        <f t="shared" si="85"/>
        <v>2000</v>
      </c>
      <c r="G793" s="51">
        <f t="shared" si="86"/>
        <v>11840.6001</v>
      </c>
      <c r="H793" s="31">
        <f>-Data!H793</f>
        <v>877.13800000000003</v>
      </c>
      <c r="I793" s="36">
        <f>+SUM(F793*INDEX(Inputs!$D$24:$D$35,MATCH($D793,Inputs!$B$24:$B$35,0)),G793*INDEX(Inputs!$E$24:$E$35,MATCH($D793,Inputs!$B$24:$B$35,0)),H793*Inputs!$D$21)</f>
        <v>679.62657423960002</v>
      </c>
      <c r="J793" s="36">
        <f t="shared" si="87"/>
        <v>0</v>
      </c>
      <c r="K793" s="36">
        <f t="shared" si="88"/>
        <v>0</v>
      </c>
      <c r="L793" s="36">
        <f t="shared" si="89"/>
        <v>0</v>
      </c>
      <c r="M793" s="36">
        <f t="shared" si="90"/>
        <v>0</v>
      </c>
      <c r="N793" s="36">
        <f t="shared" si="91"/>
        <v>679.62657423960002</v>
      </c>
    </row>
    <row r="794" spans="2:14" s="46" customFormat="1" x14ac:dyDescent="0.25">
      <c r="B794" s="48" t="s">
        <v>164</v>
      </c>
      <c r="C794" s="8">
        <v>2021</v>
      </c>
      <c r="D794" s="37">
        <v>6</v>
      </c>
      <c r="E794" s="31">
        <f>Data!G794</f>
        <v>17216.1587</v>
      </c>
      <c r="F794" s="51">
        <f t="shared" si="85"/>
        <v>2000</v>
      </c>
      <c r="G794" s="51">
        <f t="shared" si="86"/>
        <v>15216.1587</v>
      </c>
      <c r="H794" s="31">
        <f>-Data!H794</f>
        <v>404.3143</v>
      </c>
      <c r="I794" s="36">
        <f>+SUM(F794*INDEX(Inputs!$D$24:$D$35,MATCH($D794,Inputs!$B$24:$B$35,0)),G794*INDEX(Inputs!$E$24:$E$35,MATCH($D794,Inputs!$B$24:$B$35,0)),H794*Inputs!$D$21)</f>
        <v>936.48326354620008</v>
      </c>
      <c r="J794" s="36">
        <f t="shared" si="87"/>
        <v>0</v>
      </c>
      <c r="K794" s="36">
        <f t="shared" si="88"/>
        <v>0</v>
      </c>
      <c r="L794" s="36">
        <f t="shared" si="89"/>
        <v>0</v>
      </c>
      <c r="M794" s="36">
        <f t="shared" si="90"/>
        <v>0</v>
      </c>
      <c r="N794" s="36">
        <f t="shared" si="91"/>
        <v>936.48326354620008</v>
      </c>
    </row>
    <row r="795" spans="2:14" s="46" customFormat="1" x14ac:dyDescent="0.25">
      <c r="B795" s="48" t="s">
        <v>164</v>
      </c>
      <c r="C795" s="8">
        <v>2021</v>
      </c>
      <c r="D795" s="37">
        <v>7</v>
      </c>
      <c r="E795" s="31">
        <f>Data!G795</f>
        <v>21410.8763</v>
      </c>
      <c r="F795" s="51">
        <f t="shared" si="85"/>
        <v>2000</v>
      </c>
      <c r="G795" s="51">
        <f t="shared" si="86"/>
        <v>19410.8763</v>
      </c>
      <c r="H795" s="31">
        <f>-Data!H795</f>
        <v>16.811499999999999</v>
      </c>
      <c r="I795" s="36">
        <f>+SUM(F795*INDEX(Inputs!$D$24:$D$35,MATCH($D795,Inputs!$B$24:$B$35,0)),G795*INDEX(Inputs!$E$24:$E$35,MATCH($D795,Inputs!$B$24:$B$35,0)),H795*Inputs!$D$21)</f>
        <v>1155.4846070158001</v>
      </c>
      <c r="J795" s="36">
        <f t="shared" si="87"/>
        <v>0</v>
      </c>
      <c r="K795" s="36">
        <f t="shared" si="88"/>
        <v>0</v>
      </c>
      <c r="L795" s="36">
        <f t="shared" si="89"/>
        <v>0</v>
      </c>
      <c r="M795" s="36">
        <f t="shared" si="90"/>
        <v>0</v>
      </c>
      <c r="N795" s="36">
        <f t="shared" si="91"/>
        <v>1155.4846070158001</v>
      </c>
    </row>
    <row r="796" spans="2:14" s="46" customFormat="1" x14ac:dyDescent="0.25">
      <c r="B796" s="48" t="s">
        <v>164</v>
      </c>
      <c r="C796" s="8">
        <v>2021</v>
      </c>
      <c r="D796" s="37">
        <v>8</v>
      </c>
      <c r="E796" s="31">
        <f>Data!G796</f>
        <v>18436.982800000002</v>
      </c>
      <c r="F796" s="51">
        <f t="shared" si="85"/>
        <v>2000</v>
      </c>
      <c r="G796" s="51">
        <f t="shared" si="86"/>
        <v>16436.982800000002</v>
      </c>
      <c r="H796" s="31">
        <f>-Data!H796</f>
        <v>192.73840000000001</v>
      </c>
      <c r="I796" s="36">
        <f>+SUM(F796*INDEX(Inputs!$D$24:$D$35,MATCH($D796,Inputs!$B$24:$B$35,0)),G796*INDEX(Inputs!$E$24:$E$35,MATCH($D796,Inputs!$B$24:$B$35,0)),H796*Inputs!$D$21)</f>
        <v>1003.9566151808001</v>
      </c>
      <c r="J796" s="36">
        <f t="shared" si="87"/>
        <v>0</v>
      </c>
      <c r="K796" s="36">
        <f t="shared" si="88"/>
        <v>0</v>
      </c>
      <c r="L796" s="36">
        <f t="shared" si="89"/>
        <v>0</v>
      </c>
      <c r="M796" s="36">
        <f t="shared" si="90"/>
        <v>0</v>
      </c>
      <c r="N796" s="36">
        <f t="shared" si="91"/>
        <v>1003.9566151808001</v>
      </c>
    </row>
    <row r="797" spans="2:14" s="46" customFormat="1" x14ac:dyDescent="0.25">
      <c r="B797" s="48" t="s">
        <v>164</v>
      </c>
      <c r="C797" s="8">
        <v>2021</v>
      </c>
      <c r="D797" s="37">
        <v>9</v>
      </c>
      <c r="E797" s="31">
        <f>Data!G797</f>
        <v>16239.913400000001</v>
      </c>
      <c r="F797" s="51">
        <f t="shared" si="85"/>
        <v>2000</v>
      </c>
      <c r="G797" s="51">
        <f t="shared" si="86"/>
        <v>14239.913400000001</v>
      </c>
      <c r="H797" s="31">
        <f>-Data!H797</f>
        <v>240.51009999999999</v>
      </c>
      <c r="I797" s="36">
        <f>+SUM(F797*INDEX(Inputs!$D$24:$D$35,MATCH($D797,Inputs!$B$24:$B$35,0)),G797*INDEX(Inputs!$E$24:$E$35,MATCH($D797,Inputs!$B$24:$B$35,0)),H797*Inputs!$D$21)</f>
        <v>809.73752574540003</v>
      </c>
      <c r="J797" s="36">
        <f t="shared" si="87"/>
        <v>0</v>
      </c>
      <c r="K797" s="36">
        <f t="shared" si="88"/>
        <v>0</v>
      </c>
      <c r="L797" s="36">
        <f t="shared" si="89"/>
        <v>0</v>
      </c>
      <c r="M797" s="36">
        <f t="shared" si="90"/>
        <v>0</v>
      </c>
      <c r="N797" s="36">
        <f t="shared" si="91"/>
        <v>809.73752574540003</v>
      </c>
    </row>
    <row r="798" spans="2:14" s="46" customFormat="1" x14ac:dyDescent="0.25">
      <c r="B798" s="48" t="s">
        <v>164</v>
      </c>
      <c r="C798" s="8">
        <v>2021</v>
      </c>
      <c r="D798" s="37">
        <v>10</v>
      </c>
      <c r="E798" s="31">
        <f>Data!G798</f>
        <v>22362.898300000001</v>
      </c>
      <c r="F798" s="51">
        <f t="shared" si="85"/>
        <v>2000</v>
      </c>
      <c r="G798" s="51">
        <f t="shared" si="86"/>
        <v>20362.898300000001</v>
      </c>
      <c r="H798" s="31">
        <f>-Data!H798</f>
        <v>47.368299999999998</v>
      </c>
      <c r="I798" s="36">
        <f>+SUM(F798*INDEX(Inputs!$D$24:$D$35,MATCH($D798,Inputs!$B$24:$B$35,0)),G798*INDEX(Inputs!$E$24:$E$35,MATCH($D798,Inputs!$B$24:$B$35,0)),H798*Inputs!$D$21)</f>
        <v>1087.6516578438002</v>
      </c>
      <c r="J798" s="36">
        <f t="shared" si="87"/>
        <v>0</v>
      </c>
      <c r="K798" s="36">
        <f t="shared" si="88"/>
        <v>0</v>
      </c>
      <c r="L798" s="36">
        <f t="shared" si="89"/>
        <v>0</v>
      </c>
      <c r="M798" s="36">
        <f t="shared" si="90"/>
        <v>0</v>
      </c>
      <c r="N798" s="36">
        <f t="shared" si="91"/>
        <v>1087.6516578438002</v>
      </c>
    </row>
    <row r="799" spans="2:14" s="46" customFormat="1" x14ac:dyDescent="0.25">
      <c r="B799" s="48" t="s">
        <v>164</v>
      </c>
      <c r="C799" s="8">
        <v>2021</v>
      </c>
      <c r="D799" s="37">
        <v>11</v>
      </c>
      <c r="E799" s="31">
        <f>Data!G799</f>
        <v>25610.967400000001</v>
      </c>
      <c r="F799" s="51">
        <f t="shared" si="85"/>
        <v>2000</v>
      </c>
      <c r="G799" s="51">
        <f t="shared" si="86"/>
        <v>23610.967400000001</v>
      </c>
      <c r="H799" s="31">
        <f>-Data!H799</f>
        <v>2.0754999999999999</v>
      </c>
      <c r="I799" s="36">
        <f>+SUM(F799*INDEX(Inputs!$D$24:$D$35,MATCH($D799,Inputs!$B$24:$B$35,0)),G799*INDEX(Inputs!$E$24:$E$35,MATCH($D799,Inputs!$B$24:$B$35,0)),H799*Inputs!$D$21)</f>
        <v>1232.9158405553999</v>
      </c>
      <c r="J799" s="36">
        <f t="shared" si="87"/>
        <v>0</v>
      </c>
      <c r="K799" s="36">
        <f t="shared" si="88"/>
        <v>0</v>
      </c>
      <c r="L799" s="36">
        <f t="shared" si="89"/>
        <v>0</v>
      </c>
      <c r="M799" s="36">
        <f t="shared" si="90"/>
        <v>0</v>
      </c>
      <c r="N799" s="36">
        <f t="shared" si="91"/>
        <v>1232.9158405553999</v>
      </c>
    </row>
    <row r="800" spans="2:14" s="46" customFormat="1" x14ac:dyDescent="0.25">
      <c r="B800" s="48" t="s">
        <v>164</v>
      </c>
      <c r="C800" s="8">
        <v>2021</v>
      </c>
      <c r="D800" s="37">
        <v>12</v>
      </c>
      <c r="E800" s="31">
        <f>Data!G800</f>
        <v>35715.2837</v>
      </c>
      <c r="F800" s="51">
        <f t="shared" si="85"/>
        <v>2000</v>
      </c>
      <c r="G800" s="51">
        <f t="shared" si="86"/>
        <v>33715.2837</v>
      </c>
      <c r="H800" s="31">
        <f>-Data!H800</f>
        <v>0</v>
      </c>
      <c r="I800" s="36">
        <f>+SUM(F800*INDEX(Inputs!$D$24:$D$35,MATCH($D800,Inputs!$B$24:$B$35,0)),G800*INDEX(Inputs!$E$24:$E$35,MATCH($D800,Inputs!$B$24:$B$35,0)),H800*Inputs!$D$21)</f>
        <v>1679.5646784051999</v>
      </c>
      <c r="J800" s="36">
        <f t="shared" si="87"/>
        <v>0</v>
      </c>
      <c r="K800" s="36">
        <f t="shared" si="88"/>
        <v>0</v>
      </c>
      <c r="L800" s="36">
        <f t="shared" si="89"/>
        <v>0</v>
      </c>
      <c r="M800" s="36">
        <f t="shared" si="90"/>
        <v>0</v>
      </c>
      <c r="N800" s="36">
        <f t="shared" si="91"/>
        <v>1679.5646784051999</v>
      </c>
    </row>
    <row r="801" spans="2:14" s="46" customFormat="1" x14ac:dyDescent="0.25">
      <c r="B801" s="48" t="s">
        <v>165</v>
      </c>
      <c r="C801" s="8">
        <v>2021</v>
      </c>
      <c r="D801" s="37">
        <v>1</v>
      </c>
      <c r="E801" s="31">
        <f>Data!G801</f>
        <v>1270.9197999999999</v>
      </c>
      <c r="F801" s="51">
        <f t="shared" si="85"/>
        <v>1270.9197999999999</v>
      </c>
      <c r="G801" s="51">
        <f t="shared" si="86"/>
        <v>0</v>
      </c>
      <c r="H801" s="31">
        <f>-Data!H801</f>
        <v>16.256</v>
      </c>
      <c r="I801" s="36">
        <f>+SUM(F801*INDEX(Inputs!$D$24:$D$35,MATCH($D801,Inputs!$B$24:$B$35,0)),G801*INDEX(Inputs!$E$24:$E$35,MATCH($D801,Inputs!$B$24:$B$35,0)),H801*Inputs!$D$21)</f>
        <v>119.7948443316</v>
      </c>
      <c r="J801" s="36">
        <f t="shared" si="87"/>
        <v>0</v>
      </c>
      <c r="K801" s="36">
        <f t="shared" si="88"/>
        <v>0</v>
      </c>
      <c r="L801" s="36">
        <f t="shared" si="89"/>
        <v>0</v>
      </c>
      <c r="M801" s="36">
        <f t="shared" si="90"/>
        <v>0</v>
      </c>
      <c r="N801" s="36">
        <f t="shared" si="91"/>
        <v>119.7948443316</v>
      </c>
    </row>
    <row r="802" spans="2:14" s="46" customFormat="1" x14ac:dyDescent="0.25">
      <c r="B802" s="48" t="s">
        <v>165</v>
      </c>
      <c r="C802" s="8">
        <v>2021</v>
      </c>
      <c r="D802" s="37">
        <v>2</v>
      </c>
      <c r="E802" s="31">
        <f>Data!G802</f>
        <v>1157.04</v>
      </c>
      <c r="F802" s="51">
        <f t="shared" si="85"/>
        <v>1157.04</v>
      </c>
      <c r="G802" s="51">
        <f t="shared" si="86"/>
        <v>0</v>
      </c>
      <c r="H802" s="31">
        <f>-Data!H802</f>
        <v>13.375999999999999</v>
      </c>
      <c r="I802" s="36">
        <f>+SUM(F802*INDEX(Inputs!$D$24:$D$35,MATCH($D802,Inputs!$B$24:$B$35,0)),G802*INDEX(Inputs!$E$24:$E$35,MATCH($D802,Inputs!$B$24:$B$35,0)),H802*Inputs!$D$21)</f>
        <v>109.11453711999999</v>
      </c>
      <c r="J802" s="36">
        <f t="shared" si="87"/>
        <v>0</v>
      </c>
      <c r="K802" s="36">
        <f t="shared" si="88"/>
        <v>0</v>
      </c>
      <c r="L802" s="36">
        <f t="shared" si="89"/>
        <v>0</v>
      </c>
      <c r="M802" s="36">
        <f t="shared" si="90"/>
        <v>0</v>
      </c>
      <c r="N802" s="36">
        <f t="shared" si="91"/>
        <v>109.11453711999999</v>
      </c>
    </row>
    <row r="803" spans="2:14" s="46" customFormat="1" x14ac:dyDescent="0.25">
      <c r="B803" s="48" t="s">
        <v>165</v>
      </c>
      <c r="C803" s="8">
        <v>2021</v>
      </c>
      <c r="D803" s="37">
        <v>3</v>
      </c>
      <c r="E803" s="31">
        <f>Data!G803</f>
        <v>1257.5842</v>
      </c>
      <c r="F803" s="51">
        <f t="shared" si="85"/>
        <v>1257.5842</v>
      </c>
      <c r="G803" s="51">
        <f t="shared" si="86"/>
        <v>0</v>
      </c>
      <c r="H803" s="31">
        <f>-Data!H803</f>
        <v>39.295999999999999</v>
      </c>
      <c r="I803" s="36">
        <f>+SUM(F803*INDEX(Inputs!$D$24:$D$35,MATCH($D803,Inputs!$B$24:$B$35,0)),G803*INDEX(Inputs!$E$24:$E$35,MATCH($D803,Inputs!$B$24:$B$35,0)),H803*Inputs!$D$21)</f>
        <v>117.66026051640002</v>
      </c>
      <c r="J803" s="36">
        <f t="shared" si="87"/>
        <v>0</v>
      </c>
      <c r="K803" s="36">
        <f t="shared" si="88"/>
        <v>0</v>
      </c>
      <c r="L803" s="36">
        <f t="shared" si="89"/>
        <v>0</v>
      </c>
      <c r="M803" s="36">
        <f t="shared" si="90"/>
        <v>0</v>
      </c>
      <c r="N803" s="36">
        <f t="shared" si="91"/>
        <v>117.66026051640002</v>
      </c>
    </row>
    <row r="804" spans="2:14" s="46" customFormat="1" x14ac:dyDescent="0.25">
      <c r="B804" s="48" t="s">
        <v>165</v>
      </c>
      <c r="C804" s="8">
        <v>2021</v>
      </c>
      <c r="D804" s="37">
        <v>4</v>
      </c>
      <c r="E804" s="31">
        <f>Data!G804</f>
        <v>1247.1759999999999</v>
      </c>
      <c r="F804" s="51">
        <f t="shared" si="85"/>
        <v>1247.1759999999999</v>
      </c>
      <c r="G804" s="51">
        <f t="shared" si="86"/>
        <v>0</v>
      </c>
      <c r="H804" s="31">
        <f>-Data!H804</f>
        <v>44.735999999999997</v>
      </c>
      <c r="I804" s="36">
        <f>+SUM(F804*INDEX(Inputs!$D$24:$D$35,MATCH($D804,Inputs!$B$24:$B$35,0)),G804*INDEX(Inputs!$E$24:$E$35,MATCH($D804,Inputs!$B$24:$B$35,0)),H804*Inputs!$D$21)</f>
        <v>116.46848043200001</v>
      </c>
      <c r="J804" s="36">
        <f t="shared" si="87"/>
        <v>0</v>
      </c>
      <c r="K804" s="36">
        <f t="shared" si="88"/>
        <v>0</v>
      </c>
      <c r="L804" s="36">
        <f t="shared" si="89"/>
        <v>0</v>
      </c>
      <c r="M804" s="36">
        <f t="shared" si="90"/>
        <v>0</v>
      </c>
      <c r="N804" s="36">
        <f t="shared" si="91"/>
        <v>116.46848043200001</v>
      </c>
    </row>
    <row r="805" spans="2:14" s="46" customFormat="1" x14ac:dyDescent="0.25">
      <c r="B805" s="48" t="s">
        <v>165</v>
      </c>
      <c r="C805" s="8">
        <v>2021</v>
      </c>
      <c r="D805" s="37">
        <v>5</v>
      </c>
      <c r="E805" s="31">
        <f>Data!G805</f>
        <v>929.53599999999994</v>
      </c>
      <c r="F805" s="51">
        <f t="shared" si="85"/>
        <v>929.53599999999994</v>
      </c>
      <c r="G805" s="51">
        <f t="shared" si="86"/>
        <v>0</v>
      </c>
      <c r="H805" s="31">
        <f>-Data!H805</f>
        <v>92.864000000000004</v>
      </c>
      <c r="I805" s="36">
        <f>+SUM(F805*INDEX(Inputs!$D$24:$D$35,MATCH($D805,Inputs!$B$24:$B$35,0)),G805*INDEX(Inputs!$E$24:$E$35,MATCH($D805,Inputs!$B$24:$B$35,0)),H805*Inputs!$D$21)</f>
        <v>84.554911871999991</v>
      </c>
      <c r="J805" s="36">
        <f t="shared" si="87"/>
        <v>0</v>
      </c>
      <c r="K805" s="36">
        <f t="shared" si="88"/>
        <v>0</v>
      </c>
      <c r="L805" s="36">
        <f t="shared" si="89"/>
        <v>0</v>
      </c>
      <c r="M805" s="36">
        <f t="shared" si="90"/>
        <v>0</v>
      </c>
      <c r="N805" s="36">
        <f t="shared" si="91"/>
        <v>84.554911871999991</v>
      </c>
    </row>
    <row r="806" spans="2:14" s="46" customFormat="1" x14ac:dyDescent="0.25">
      <c r="B806" s="48" t="s">
        <v>165</v>
      </c>
      <c r="C806" s="8">
        <v>2021</v>
      </c>
      <c r="D806" s="37">
        <v>6</v>
      </c>
      <c r="E806" s="31">
        <f>Data!G806</f>
        <v>1640.8321000000001</v>
      </c>
      <c r="F806" s="51">
        <f t="shared" si="85"/>
        <v>1640.8321000000001</v>
      </c>
      <c r="G806" s="51">
        <f t="shared" si="86"/>
        <v>0</v>
      </c>
      <c r="H806" s="31">
        <f>-Data!H806</f>
        <v>49.536000000000001</v>
      </c>
      <c r="I806" s="36">
        <f>+SUM(F806*INDEX(Inputs!$D$24:$D$35,MATCH($D806,Inputs!$B$24:$B$35,0)),G806*INDEX(Inputs!$E$24:$E$35,MATCH($D806,Inputs!$B$24:$B$35,0)),H806*Inputs!$D$21)</f>
        <v>170.82462236500001</v>
      </c>
      <c r="J806" s="36">
        <f t="shared" si="87"/>
        <v>0</v>
      </c>
      <c r="K806" s="36">
        <f t="shared" si="88"/>
        <v>0</v>
      </c>
      <c r="L806" s="36">
        <f t="shared" si="89"/>
        <v>0</v>
      </c>
      <c r="M806" s="36">
        <f t="shared" si="90"/>
        <v>0</v>
      </c>
      <c r="N806" s="36">
        <f t="shared" si="91"/>
        <v>170.82462236500001</v>
      </c>
    </row>
    <row r="807" spans="2:14" s="46" customFormat="1" x14ac:dyDescent="0.25">
      <c r="B807" s="48" t="s">
        <v>165</v>
      </c>
      <c r="C807" s="8">
        <v>2021</v>
      </c>
      <c r="D807" s="37">
        <v>7</v>
      </c>
      <c r="E807" s="31">
        <f>Data!G807</f>
        <v>2006.336</v>
      </c>
      <c r="F807" s="51">
        <f t="shared" si="85"/>
        <v>2000</v>
      </c>
      <c r="G807" s="51">
        <f t="shared" si="86"/>
        <v>6.3360000000000127</v>
      </c>
      <c r="H807" s="31">
        <f>-Data!H807</f>
        <v>23.295999999999999</v>
      </c>
      <c r="I807" s="36">
        <f>+SUM(F807*INDEX(Inputs!$D$24:$D$35,MATCH($D807,Inputs!$B$24:$B$35,0)),G807*INDEX(Inputs!$E$24:$E$35,MATCH($D807,Inputs!$B$24:$B$35,0)),H807*Inputs!$D$21)</f>
        <v>209.92784281600001</v>
      </c>
      <c r="J807" s="36">
        <f t="shared" si="87"/>
        <v>0</v>
      </c>
      <c r="K807" s="36">
        <f t="shared" si="88"/>
        <v>0</v>
      </c>
      <c r="L807" s="36">
        <f t="shared" si="89"/>
        <v>0</v>
      </c>
      <c r="M807" s="36">
        <f t="shared" si="90"/>
        <v>0</v>
      </c>
      <c r="N807" s="36">
        <f t="shared" si="91"/>
        <v>209.92784281600001</v>
      </c>
    </row>
    <row r="808" spans="2:14" s="46" customFormat="1" x14ac:dyDescent="0.25">
      <c r="B808" s="48" t="s">
        <v>165</v>
      </c>
      <c r="C808" s="8">
        <v>2021</v>
      </c>
      <c r="D808" s="37">
        <v>8</v>
      </c>
      <c r="E808" s="31">
        <f>Data!G808</f>
        <v>1147.0159999999998</v>
      </c>
      <c r="F808" s="51">
        <f t="shared" si="85"/>
        <v>1147.0159999999998</v>
      </c>
      <c r="G808" s="51">
        <f t="shared" si="86"/>
        <v>0</v>
      </c>
      <c r="H808" s="31">
        <f>-Data!H808</f>
        <v>65.792000000000002</v>
      </c>
      <c r="I808" s="36">
        <f>+SUM(F808*INDEX(Inputs!$D$24:$D$35,MATCH($D808,Inputs!$B$24:$B$35,0)),G808*INDEX(Inputs!$E$24:$E$35,MATCH($D808,Inputs!$B$24:$B$35,0)),H808*Inputs!$D$21)</f>
        <v>118.23583847999998</v>
      </c>
      <c r="J808" s="36">
        <f t="shared" si="87"/>
        <v>0</v>
      </c>
      <c r="K808" s="36">
        <f t="shared" si="88"/>
        <v>0</v>
      </c>
      <c r="L808" s="36">
        <f t="shared" si="89"/>
        <v>0</v>
      </c>
      <c r="M808" s="36">
        <f t="shared" si="90"/>
        <v>0</v>
      </c>
      <c r="N808" s="36">
        <f t="shared" si="91"/>
        <v>118.23583847999998</v>
      </c>
    </row>
    <row r="809" spans="2:14" s="46" customFormat="1" x14ac:dyDescent="0.25">
      <c r="B809" s="48" t="s">
        <v>165</v>
      </c>
      <c r="C809" s="8">
        <v>2021</v>
      </c>
      <c r="D809" s="37">
        <v>9</v>
      </c>
      <c r="E809" s="31">
        <f>Data!G809</f>
        <v>707.24199999999996</v>
      </c>
      <c r="F809" s="51">
        <f t="shared" si="85"/>
        <v>707.24199999999996</v>
      </c>
      <c r="G809" s="51">
        <f t="shared" si="86"/>
        <v>0</v>
      </c>
      <c r="H809" s="31">
        <f>-Data!H809</f>
        <v>100.688</v>
      </c>
      <c r="I809" s="36">
        <f>+SUM(F809*INDEX(Inputs!$D$24:$D$35,MATCH($D809,Inputs!$B$24:$B$35,0)),G809*INDEX(Inputs!$E$24:$E$35,MATCH($D809,Inputs!$B$24:$B$35,0)),H809*Inputs!$D$21)</f>
        <v>63.198508284000006</v>
      </c>
      <c r="J809" s="36">
        <f t="shared" si="87"/>
        <v>0</v>
      </c>
      <c r="K809" s="36">
        <f t="shared" si="88"/>
        <v>0</v>
      </c>
      <c r="L809" s="36">
        <f t="shared" si="89"/>
        <v>0</v>
      </c>
      <c r="M809" s="36">
        <f t="shared" si="90"/>
        <v>0</v>
      </c>
      <c r="N809" s="36">
        <f t="shared" si="91"/>
        <v>63.198508284000006</v>
      </c>
    </row>
    <row r="810" spans="2:14" s="46" customFormat="1" x14ac:dyDescent="0.25">
      <c r="B810" s="48" t="s">
        <v>165</v>
      </c>
      <c r="C810" s="8">
        <v>2021</v>
      </c>
      <c r="D810" s="37">
        <v>10</v>
      </c>
      <c r="E810" s="31">
        <f>Data!G810</f>
        <v>787.44110000000012</v>
      </c>
      <c r="F810" s="51">
        <f t="shared" si="85"/>
        <v>787.44110000000012</v>
      </c>
      <c r="G810" s="51">
        <f t="shared" si="86"/>
        <v>0</v>
      </c>
      <c r="H810" s="31">
        <f>-Data!H810</f>
        <v>67.652500000000003</v>
      </c>
      <c r="I810" s="36">
        <f>+SUM(F810*INDEX(Inputs!$D$24:$D$35,MATCH($D810,Inputs!$B$24:$B$35,0)),G810*INDEX(Inputs!$E$24:$E$35,MATCH($D810,Inputs!$B$24:$B$35,0)),H810*Inputs!$D$21)</f>
        <v>72.045803671200005</v>
      </c>
      <c r="J810" s="36">
        <f t="shared" si="87"/>
        <v>0</v>
      </c>
      <c r="K810" s="36">
        <f t="shared" si="88"/>
        <v>0</v>
      </c>
      <c r="L810" s="36">
        <f t="shared" si="89"/>
        <v>0</v>
      </c>
      <c r="M810" s="36">
        <f t="shared" si="90"/>
        <v>0</v>
      </c>
      <c r="N810" s="36">
        <f t="shared" si="91"/>
        <v>72.045803671200005</v>
      </c>
    </row>
    <row r="811" spans="2:14" s="46" customFormat="1" x14ac:dyDescent="0.25">
      <c r="B811" s="48" t="s">
        <v>165</v>
      </c>
      <c r="C811" s="8">
        <v>2021</v>
      </c>
      <c r="D811" s="37">
        <v>11</v>
      </c>
      <c r="E811" s="31">
        <f>Data!G811</f>
        <v>1081.4089999999999</v>
      </c>
      <c r="F811" s="51">
        <f t="shared" si="85"/>
        <v>1081.4089999999999</v>
      </c>
      <c r="G811" s="51">
        <f t="shared" si="86"/>
        <v>0</v>
      </c>
      <c r="H811" s="31">
        <f>-Data!H811</f>
        <v>22.271999999999998</v>
      </c>
      <c r="I811" s="36">
        <f>+SUM(F811*INDEX(Inputs!$D$24:$D$35,MATCH($D811,Inputs!$B$24:$B$35,0)),G811*INDEX(Inputs!$E$24:$E$35,MATCH($D811,Inputs!$B$24:$B$35,0)),H811*Inputs!$D$21)</f>
        <v>101.61274715799999</v>
      </c>
      <c r="J811" s="36">
        <f t="shared" si="87"/>
        <v>0</v>
      </c>
      <c r="K811" s="36">
        <f t="shared" si="88"/>
        <v>0</v>
      </c>
      <c r="L811" s="36">
        <f t="shared" si="89"/>
        <v>0</v>
      </c>
      <c r="M811" s="36">
        <f t="shared" si="90"/>
        <v>0</v>
      </c>
      <c r="N811" s="36">
        <f t="shared" si="91"/>
        <v>101.61274715799999</v>
      </c>
    </row>
    <row r="812" spans="2:14" s="46" customFormat="1" x14ac:dyDescent="0.25">
      <c r="B812" s="48" t="s">
        <v>165</v>
      </c>
      <c r="C812" s="8">
        <v>2021</v>
      </c>
      <c r="D812" s="37">
        <v>12</v>
      </c>
      <c r="E812" s="31">
        <f>Data!G812</f>
        <v>1276.9269999999999</v>
      </c>
      <c r="F812" s="51">
        <f t="shared" si="85"/>
        <v>1276.9269999999999</v>
      </c>
      <c r="G812" s="51">
        <f t="shared" si="86"/>
        <v>0</v>
      </c>
      <c r="H812" s="31">
        <f>-Data!H812</f>
        <v>4.6719999999999997</v>
      </c>
      <c r="I812" s="36">
        <f>+SUM(F812*INDEX(Inputs!$D$24:$D$35,MATCH($D812,Inputs!$B$24:$B$35,0)),G812*INDEX(Inputs!$E$24:$E$35,MATCH($D812,Inputs!$B$24:$B$35,0)),H812*Inputs!$D$21)</f>
        <v>120.80196951400001</v>
      </c>
      <c r="J812" s="36">
        <f t="shared" si="87"/>
        <v>0</v>
      </c>
      <c r="K812" s="36">
        <f t="shared" si="88"/>
        <v>0</v>
      </c>
      <c r="L812" s="36">
        <f t="shared" si="89"/>
        <v>0</v>
      </c>
      <c r="M812" s="36">
        <f t="shared" si="90"/>
        <v>0</v>
      </c>
      <c r="N812" s="36">
        <f t="shared" si="91"/>
        <v>120.80196951400001</v>
      </c>
    </row>
    <row r="813" spans="2:14" s="46" customFormat="1" x14ac:dyDescent="0.25">
      <c r="B813" s="48" t="s">
        <v>166</v>
      </c>
      <c r="C813" s="8">
        <v>2021</v>
      </c>
      <c r="D813" s="37">
        <v>1</v>
      </c>
      <c r="E813" s="31">
        <f>Data!G813</f>
        <v>1204.3520000000001</v>
      </c>
      <c r="F813" s="51">
        <f t="shared" si="85"/>
        <v>1204.3520000000001</v>
      </c>
      <c r="G813" s="51">
        <f t="shared" si="86"/>
        <v>0</v>
      </c>
      <c r="H813" s="31">
        <f>-Data!H813</f>
        <v>570.08810000000005</v>
      </c>
      <c r="I813" s="36">
        <f>+SUM(F813*INDEX(Inputs!$D$24:$D$35,MATCH($D813,Inputs!$B$24:$B$35,0)),G813*INDEX(Inputs!$E$24:$E$35,MATCH($D813,Inputs!$B$24:$B$35,0)),H813*Inputs!$D$21)</f>
        <v>92.547686123000005</v>
      </c>
      <c r="J813" s="36">
        <f t="shared" si="87"/>
        <v>0</v>
      </c>
      <c r="K813" s="36">
        <f t="shared" si="88"/>
        <v>0</v>
      </c>
      <c r="L813" s="36">
        <f t="shared" si="89"/>
        <v>0</v>
      </c>
      <c r="M813" s="36">
        <f t="shared" si="90"/>
        <v>0</v>
      </c>
      <c r="N813" s="36">
        <f t="shared" si="91"/>
        <v>92.547686123000005</v>
      </c>
    </row>
    <row r="814" spans="2:14" s="46" customFormat="1" x14ac:dyDescent="0.25">
      <c r="B814" s="48" t="s">
        <v>166</v>
      </c>
      <c r="C814" s="8">
        <v>2021</v>
      </c>
      <c r="D814" s="37">
        <v>2</v>
      </c>
      <c r="E814" s="31">
        <f>Data!G814</f>
        <v>1033.3598999999999</v>
      </c>
      <c r="F814" s="51">
        <f t="shared" si="85"/>
        <v>1033.3598999999999</v>
      </c>
      <c r="G814" s="51">
        <f t="shared" si="86"/>
        <v>0</v>
      </c>
      <c r="H814" s="31">
        <f>-Data!H814</f>
        <v>670.46400000000006</v>
      </c>
      <c r="I814" s="36">
        <f>+SUM(F814*INDEX(Inputs!$D$24:$D$35,MATCH($D814,Inputs!$B$24:$B$35,0)),G814*INDEX(Inputs!$E$24:$E$35,MATCH($D814,Inputs!$B$24:$B$35,0)),H814*Inputs!$D$21)</f>
        <v>72.552339805799988</v>
      </c>
      <c r="J814" s="36">
        <f t="shared" si="87"/>
        <v>0</v>
      </c>
      <c r="K814" s="36">
        <f t="shared" si="88"/>
        <v>0</v>
      </c>
      <c r="L814" s="36">
        <f t="shared" si="89"/>
        <v>0</v>
      </c>
      <c r="M814" s="36">
        <f t="shared" si="90"/>
        <v>0</v>
      </c>
      <c r="N814" s="36">
        <f t="shared" si="91"/>
        <v>72.552339805799988</v>
      </c>
    </row>
    <row r="815" spans="2:14" s="46" customFormat="1" x14ac:dyDescent="0.25">
      <c r="B815" s="48" t="s">
        <v>166</v>
      </c>
      <c r="C815" s="8">
        <v>2021</v>
      </c>
      <c r="D815" s="37">
        <v>3</v>
      </c>
      <c r="E815" s="31">
        <f>Data!G815</f>
        <v>1211.6555999999998</v>
      </c>
      <c r="F815" s="51">
        <f t="shared" si="85"/>
        <v>1211.6555999999998</v>
      </c>
      <c r="G815" s="51">
        <f t="shared" si="86"/>
        <v>0</v>
      </c>
      <c r="H815" s="31">
        <f>-Data!H815</f>
        <v>1630.912</v>
      </c>
      <c r="I815" s="36">
        <f>+SUM(F815*INDEX(Inputs!$D$24:$D$35,MATCH($D815,Inputs!$B$24:$B$35,0)),G815*INDEX(Inputs!$E$24:$E$35,MATCH($D815,Inputs!$B$24:$B$35,0)),H815*Inputs!$D$21)</f>
        <v>53.129892135199981</v>
      </c>
      <c r="J815" s="36">
        <f t="shared" si="87"/>
        <v>0</v>
      </c>
      <c r="K815" s="36">
        <f t="shared" si="88"/>
        <v>0</v>
      </c>
      <c r="L815" s="36">
        <f t="shared" si="89"/>
        <v>0</v>
      </c>
      <c r="M815" s="36">
        <f t="shared" si="90"/>
        <v>0</v>
      </c>
      <c r="N815" s="36">
        <f t="shared" si="91"/>
        <v>53.129892135199981</v>
      </c>
    </row>
    <row r="816" spans="2:14" s="46" customFormat="1" x14ac:dyDescent="0.25">
      <c r="B816" s="48" t="s">
        <v>166</v>
      </c>
      <c r="C816" s="8">
        <v>2021</v>
      </c>
      <c r="D816" s="37">
        <v>4</v>
      </c>
      <c r="E816" s="31">
        <f>Data!G816</f>
        <v>1019.9279</v>
      </c>
      <c r="F816" s="51">
        <f t="shared" si="85"/>
        <v>1019.9279</v>
      </c>
      <c r="G816" s="51">
        <f t="shared" si="86"/>
        <v>0</v>
      </c>
      <c r="H816" s="31">
        <f>-Data!H816</f>
        <v>1898.56</v>
      </c>
      <c r="I816" s="36">
        <f>+SUM(F816*INDEX(Inputs!$D$24:$D$35,MATCH($D816,Inputs!$B$24:$B$35,0)),G816*INDEX(Inputs!$E$24:$E$35,MATCH($D816,Inputs!$B$24:$B$35,0)),H816*Inputs!$D$21)</f>
        <v>24.845455501800004</v>
      </c>
      <c r="J816" s="36">
        <f t="shared" si="87"/>
        <v>0</v>
      </c>
      <c r="K816" s="36">
        <f t="shared" si="88"/>
        <v>0</v>
      </c>
      <c r="L816" s="36">
        <f t="shared" si="89"/>
        <v>0</v>
      </c>
      <c r="M816" s="36">
        <f t="shared" si="90"/>
        <v>0</v>
      </c>
      <c r="N816" s="36">
        <f t="shared" si="91"/>
        <v>24.845455501800004</v>
      </c>
    </row>
    <row r="817" spans="2:14" s="46" customFormat="1" x14ac:dyDescent="0.25">
      <c r="B817" s="48" t="s">
        <v>166</v>
      </c>
      <c r="C817" s="8">
        <v>2021</v>
      </c>
      <c r="D817" s="37">
        <v>5</v>
      </c>
      <c r="E817" s="31">
        <f>Data!G817</f>
        <v>2720.5439999999999</v>
      </c>
      <c r="F817" s="51">
        <f t="shared" si="85"/>
        <v>2000</v>
      </c>
      <c r="G817" s="51">
        <f t="shared" si="86"/>
        <v>720.54399999999987</v>
      </c>
      <c r="H817" s="31">
        <f>-Data!H817</f>
        <v>1183.5281</v>
      </c>
      <c r="I817" s="36">
        <f>+SUM(F817*INDEX(Inputs!$D$24:$D$35,MATCH($D817,Inputs!$B$24:$B$35,0)),G817*INDEX(Inputs!$E$24:$E$35,MATCH($D817,Inputs!$B$24:$B$35,0)),H817*Inputs!$D$21)</f>
        <v>176.579965163</v>
      </c>
      <c r="J817" s="36">
        <f t="shared" si="87"/>
        <v>0</v>
      </c>
      <c r="K817" s="36">
        <f t="shared" si="88"/>
        <v>0</v>
      </c>
      <c r="L817" s="36">
        <f t="shared" si="89"/>
        <v>0</v>
      </c>
      <c r="M817" s="36">
        <f t="shared" si="90"/>
        <v>0</v>
      </c>
      <c r="N817" s="36">
        <f t="shared" si="91"/>
        <v>176.579965163</v>
      </c>
    </row>
    <row r="818" spans="2:14" s="46" customFormat="1" x14ac:dyDescent="0.25">
      <c r="B818" s="48" t="s">
        <v>166</v>
      </c>
      <c r="C818" s="8">
        <v>2021</v>
      </c>
      <c r="D818" s="37">
        <v>6</v>
      </c>
      <c r="E818" s="31">
        <f>Data!G818</f>
        <v>2491.2721000000001</v>
      </c>
      <c r="F818" s="51">
        <f t="shared" si="85"/>
        <v>2000</v>
      </c>
      <c r="G818" s="51">
        <f t="shared" si="86"/>
        <v>491.27210000000014</v>
      </c>
      <c r="H818" s="31">
        <f>-Data!H818</f>
        <v>1094.4000000000001</v>
      </c>
      <c r="I818" s="36">
        <f>+SUM(F818*INDEX(Inputs!$D$24:$D$35,MATCH($D818,Inputs!$B$24:$B$35,0)),G818*INDEX(Inputs!$E$24:$E$35,MATCH($D818,Inputs!$B$24:$B$35,0)),H818*Inputs!$D$21)</f>
        <v>193.0535476236</v>
      </c>
      <c r="J818" s="36">
        <f t="shared" si="87"/>
        <v>0</v>
      </c>
      <c r="K818" s="36">
        <f t="shared" si="88"/>
        <v>0</v>
      </c>
      <c r="L818" s="36">
        <f t="shared" si="89"/>
        <v>0</v>
      </c>
      <c r="M818" s="36">
        <f t="shared" si="90"/>
        <v>0</v>
      </c>
      <c r="N818" s="36">
        <f t="shared" si="91"/>
        <v>193.0535476236</v>
      </c>
    </row>
    <row r="819" spans="2:14" s="46" customFormat="1" x14ac:dyDescent="0.25">
      <c r="B819" s="48" t="s">
        <v>166</v>
      </c>
      <c r="C819" s="8">
        <v>2021</v>
      </c>
      <c r="D819" s="37">
        <v>7</v>
      </c>
      <c r="E819" s="31">
        <f>Data!G819</f>
        <v>3000.92</v>
      </c>
      <c r="F819" s="51">
        <f t="shared" si="85"/>
        <v>2000</v>
      </c>
      <c r="G819" s="51">
        <f t="shared" si="86"/>
        <v>1000.9200000000001</v>
      </c>
      <c r="H819" s="31">
        <f>-Data!H819</f>
        <v>718.35209999999995</v>
      </c>
      <c r="I819" s="36">
        <f>+SUM(F819*INDEX(Inputs!$D$24:$D$35,MATCH($D819,Inputs!$B$24:$B$35,0)),G819*INDEX(Inputs!$E$24:$E$35,MATCH($D819,Inputs!$B$24:$B$35,0)),H819*Inputs!$D$21)</f>
        <v>232.09992581899996</v>
      </c>
      <c r="J819" s="36">
        <f t="shared" si="87"/>
        <v>0</v>
      </c>
      <c r="K819" s="36">
        <f t="shared" si="88"/>
        <v>0</v>
      </c>
      <c r="L819" s="36">
        <f t="shared" si="89"/>
        <v>0</v>
      </c>
      <c r="M819" s="36">
        <f t="shared" si="90"/>
        <v>0</v>
      </c>
      <c r="N819" s="36">
        <f t="shared" si="91"/>
        <v>232.09992581899996</v>
      </c>
    </row>
    <row r="820" spans="2:14" s="46" customFormat="1" x14ac:dyDescent="0.25">
      <c r="B820" s="48" t="s">
        <v>166</v>
      </c>
      <c r="C820" s="8">
        <v>2021</v>
      </c>
      <c r="D820" s="37">
        <v>8</v>
      </c>
      <c r="E820" s="31">
        <f>Data!G820</f>
        <v>1332.1600000000003</v>
      </c>
      <c r="F820" s="51">
        <f t="shared" si="85"/>
        <v>1332.1600000000003</v>
      </c>
      <c r="G820" s="51">
        <f t="shared" si="86"/>
        <v>0</v>
      </c>
      <c r="H820" s="31">
        <f>-Data!H820</f>
        <v>1033.752</v>
      </c>
      <c r="I820" s="36">
        <f>+SUM(F820*INDEX(Inputs!$D$24:$D$35,MATCH($D820,Inputs!$B$24:$B$35,0)),G820*INDEX(Inputs!$E$24:$E$35,MATCH($D820,Inputs!$B$24:$B$35,0)),H820*Inputs!$D$21)</f>
        <v>101.12367688</v>
      </c>
      <c r="J820" s="36">
        <f t="shared" si="87"/>
        <v>0</v>
      </c>
      <c r="K820" s="36">
        <f t="shared" si="88"/>
        <v>0</v>
      </c>
      <c r="L820" s="36">
        <f t="shared" si="89"/>
        <v>0</v>
      </c>
      <c r="M820" s="36">
        <f t="shared" si="90"/>
        <v>0</v>
      </c>
      <c r="N820" s="36">
        <f t="shared" si="91"/>
        <v>101.12367688</v>
      </c>
    </row>
    <row r="821" spans="2:14" s="46" customFormat="1" x14ac:dyDescent="0.25">
      <c r="B821" s="48" t="s">
        <v>166</v>
      </c>
      <c r="C821" s="8">
        <v>2021</v>
      </c>
      <c r="D821" s="37">
        <v>9</v>
      </c>
      <c r="E821" s="31">
        <f>Data!G821</f>
        <v>1996.9820999999999</v>
      </c>
      <c r="F821" s="51">
        <f t="shared" si="85"/>
        <v>1996.9820999999999</v>
      </c>
      <c r="G821" s="51">
        <f t="shared" si="86"/>
        <v>0</v>
      </c>
      <c r="H821" s="31">
        <f>-Data!H821</f>
        <v>1087.6070999999999</v>
      </c>
      <c r="I821" s="36">
        <f>+SUM(F821*INDEX(Inputs!$D$24:$D$35,MATCH($D821,Inputs!$B$24:$B$35,0)),G821*INDEX(Inputs!$E$24:$E$35,MATCH($D821,Inputs!$B$24:$B$35,0)),H821*Inputs!$D$21)</f>
        <v>148.07565366720002</v>
      </c>
      <c r="J821" s="36">
        <f t="shared" si="87"/>
        <v>0</v>
      </c>
      <c r="K821" s="36">
        <f t="shared" si="88"/>
        <v>0</v>
      </c>
      <c r="L821" s="36">
        <f t="shared" si="89"/>
        <v>0</v>
      </c>
      <c r="M821" s="36">
        <f t="shared" si="90"/>
        <v>0</v>
      </c>
      <c r="N821" s="36">
        <f t="shared" si="91"/>
        <v>148.07565366720002</v>
      </c>
    </row>
    <row r="822" spans="2:14" s="46" customFormat="1" x14ac:dyDescent="0.25">
      <c r="B822" s="48" t="s">
        <v>166</v>
      </c>
      <c r="C822" s="8">
        <v>2021</v>
      </c>
      <c r="D822" s="37">
        <v>10</v>
      </c>
      <c r="E822" s="31">
        <f>Data!G822</f>
        <v>1387.3471</v>
      </c>
      <c r="F822" s="51">
        <f t="shared" si="85"/>
        <v>1387.3471</v>
      </c>
      <c r="G822" s="51">
        <f t="shared" si="86"/>
        <v>0</v>
      </c>
      <c r="H822" s="31">
        <f>-Data!H822</f>
        <v>908.49509999999998</v>
      </c>
      <c r="I822" s="36">
        <f>+SUM(F822*INDEX(Inputs!$D$24:$D$35,MATCH($D822,Inputs!$B$24:$B$35,0)),G822*INDEX(Inputs!$E$24:$E$35,MATCH($D822,Inputs!$B$24:$B$35,0)),H822*Inputs!$D$21)</f>
        <v>97.089839217199994</v>
      </c>
      <c r="J822" s="36">
        <f t="shared" si="87"/>
        <v>0</v>
      </c>
      <c r="K822" s="36">
        <f t="shared" si="88"/>
        <v>0</v>
      </c>
      <c r="L822" s="36">
        <f t="shared" si="89"/>
        <v>0</v>
      </c>
      <c r="M822" s="36">
        <f t="shared" si="90"/>
        <v>0</v>
      </c>
      <c r="N822" s="36">
        <f t="shared" si="91"/>
        <v>97.089839217199994</v>
      </c>
    </row>
    <row r="823" spans="2:14" s="46" customFormat="1" x14ac:dyDescent="0.25">
      <c r="B823" s="48" t="s">
        <v>166</v>
      </c>
      <c r="C823" s="8">
        <v>2021</v>
      </c>
      <c r="D823" s="37">
        <v>11</v>
      </c>
      <c r="E823" s="31">
        <f>Data!G823</f>
        <v>1229.1919</v>
      </c>
      <c r="F823" s="51">
        <f t="shared" si="85"/>
        <v>1229.1919</v>
      </c>
      <c r="G823" s="51">
        <f t="shared" si="86"/>
        <v>0</v>
      </c>
      <c r="H823" s="31">
        <f>-Data!H823</f>
        <v>738.37390000000005</v>
      </c>
      <c r="I823" s="36">
        <f>+SUM(F823*INDEX(Inputs!$D$24:$D$35,MATCH($D823,Inputs!$B$24:$B$35,0)),G823*INDEX(Inputs!$E$24:$E$35,MATCH($D823,Inputs!$B$24:$B$35,0)),H823*Inputs!$D$21)</f>
        <v>88.538181830799999</v>
      </c>
      <c r="J823" s="36">
        <f t="shared" si="87"/>
        <v>0</v>
      </c>
      <c r="K823" s="36">
        <f t="shared" si="88"/>
        <v>0</v>
      </c>
      <c r="L823" s="36">
        <f t="shared" si="89"/>
        <v>0</v>
      </c>
      <c r="M823" s="36">
        <f t="shared" si="90"/>
        <v>0</v>
      </c>
      <c r="N823" s="36">
        <f t="shared" si="91"/>
        <v>88.538181830799999</v>
      </c>
    </row>
    <row r="824" spans="2:14" s="46" customFormat="1" x14ac:dyDescent="0.25">
      <c r="B824" s="48" t="s">
        <v>166</v>
      </c>
      <c r="C824" s="8">
        <v>2021</v>
      </c>
      <c r="D824" s="37">
        <v>12</v>
      </c>
      <c r="E824" s="31">
        <f>Data!G824</f>
        <v>1744.4690000000001</v>
      </c>
      <c r="F824" s="51">
        <f t="shared" si="85"/>
        <v>1744.4690000000001</v>
      </c>
      <c r="G824" s="51">
        <f t="shared" si="86"/>
        <v>0</v>
      </c>
      <c r="H824" s="31">
        <f>-Data!H824</f>
        <v>270.72000000000003</v>
      </c>
      <c r="I824" s="36">
        <f>+SUM(F824*INDEX(Inputs!$D$24:$D$35,MATCH($D824,Inputs!$B$24:$B$35,0)),G824*INDEX(Inputs!$E$24:$E$35,MATCH($D824,Inputs!$B$24:$B$35,0)),H824*Inputs!$D$21)</f>
        <v>155.03855879800003</v>
      </c>
      <c r="J824" s="36">
        <f t="shared" si="87"/>
        <v>0</v>
      </c>
      <c r="K824" s="36">
        <f t="shared" si="88"/>
        <v>0</v>
      </c>
      <c r="L824" s="36">
        <f t="shared" si="89"/>
        <v>0</v>
      </c>
      <c r="M824" s="36">
        <f t="shared" si="90"/>
        <v>0</v>
      </c>
      <c r="N824" s="36">
        <f t="shared" si="91"/>
        <v>155.03855879800003</v>
      </c>
    </row>
    <row r="825" spans="2:14" s="46" customFormat="1" x14ac:dyDescent="0.25">
      <c r="B825" s="48" t="s">
        <v>167</v>
      </c>
      <c r="C825" s="8">
        <v>2021</v>
      </c>
      <c r="D825" s="37">
        <v>1</v>
      </c>
      <c r="E825" s="31">
        <f>Data!G825</f>
        <v>36195.234400000001</v>
      </c>
      <c r="F825" s="51">
        <f t="shared" si="85"/>
        <v>2000</v>
      </c>
      <c r="G825" s="51">
        <f t="shared" si="86"/>
        <v>34195.234400000001</v>
      </c>
      <c r="H825" s="31">
        <f>-Data!H825</f>
        <v>0</v>
      </c>
      <c r="I825" s="36">
        <f>+SUM(F825*INDEX(Inputs!$D$24:$D$35,MATCH($D825,Inputs!$B$24:$B$35,0)),G825*INDEX(Inputs!$E$24:$E$35,MATCH($D825,Inputs!$B$24:$B$35,0)),H825*Inputs!$D$21)</f>
        <v>1700.7765795424</v>
      </c>
      <c r="J825" s="36">
        <f t="shared" si="87"/>
        <v>0</v>
      </c>
      <c r="K825" s="36">
        <f t="shared" si="88"/>
        <v>0</v>
      </c>
      <c r="L825" s="36">
        <f t="shared" si="89"/>
        <v>0</v>
      </c>
      <c r="M825" s="36">
        <f t="shared" si="90"/>
        <v>0</v>
      </c>
      <c r="N825" s="36">
        <f t="shared" si="91"/>
        <v>1700.7765795424</v>
      </c>
    </row>
    <row r="826" spans="2:14" s="46" customFormat="1" x14ac:dyDescent="0.25">
      <c r="B826" s="48" t="s">
        <v>167</v>
      </c>
      <c r="C826" s="8">
        <v>2021</v>
      </c>
      <c r="D826" s="37">
        <v>2</v>
      </c>
      <c r="E826" s="31">
        <f>Data!G826</f>
        <v>31550.387599999998</v>
      </c>
      <c r="F826" s="51">
        <f t="shared" si="85"/>
        <v>2000</v>
      </c>
      <c r="G826" s="51">
        <f t="shared" si="86"/>
        <v>29550.387599999998</v>
      </c>
      <c r="H826" s="31">
        <f>-Data!H826</f>
        <v>0</v>
      </c>
      <c r="I826" s="36">
        <f>+SUM(F826*INDEX(Inputs!$D$24:$D$35,MATCH($D826,Inputs!$B$24:$B$35,0)),G826*INDEX(Inputs!$E$24:$E$35,MATCH($D826,Inputs!$B$24:$B$35,0)),H826*Inputs!$D$21)</f>
        <v>1495.4929303695999</v>
      </c>
      <c r="J826" s="36">
        <f t="shared" si="87"/>
        <v>0</v>
      </c>
      <c r="K826" s="36">
        <f t="shared" si="88"/>
        <v>0</v>
      </c>
      <c r="L826" s="36">
        <f t="shared" si="89"/>
        <v>0</v>
      </c>
      <c r="M826" s="36">
        <f t="shared" si="90"/>
        <v>0</v>
      </c>
      <c r="N826" s="36">
        <f t="shared" si="91"/>
        <v>1495.4929303695999</v>
      </c>
    </row>
    <row r="827" spans="2:14" s="46" customFormat="1" x14ac:dyDescent="0.25">
      <c r="B827" s="48" t="s">
        <v>167</v>
      </c>
      <c r="C827" s="8">
        <v>2021</v>
      </c>
      <c r="D827" s="37">
        <v>3</v>
      </c>
      <c r="E827" s="31">
        <f>Data!G827</f>
        <v>30575.386999999999</v>
      </c>
      <c r="F827" s="51">
        <f t="shared" si="85"/>
        <v>2000</v>
      </c>
      <c r="G827" s="51">
        <f t="shared" si="86"/>
        <v>28575.386999999999</v>
      </c>
      <c r="H827" s="31">
        <f>-Data!H827</f>
        <v>1.8756999999999999</v>
      </c>
      <c r="I827" s="36">
        <f>+SUM(F827*INDEX(Inputs!$D$24:$D$35,MATCH($D827,Inputs!$B$24:$B$35,0)),G827*INDEX(Inputs!$E$24:$E$35,MATCH($D827,Inputs!$B$24:$B$35,0)),H827*Inputs!$D$21)</f>
        <v>1452.3308836349997</v>
      </c>
      <c r="J827" s="36">
        <f t="shared" si="87"/>
        <v>0</v>
      </c>
      <c r="K827" s="36">
        <f t="shared" si="88"/>
        <v>0</v>
      </c>
      <c r="L827" s="36">
        <f t="shared" si="89"/>
        <v>0</v>
      </c>
      <c r="M827" s="36">
        <f t="shared" si="90"/>
        <v>0</v>
      </c>
      <c r="N827" s="36">
        <f t="shared" si="91"/>
        <v>1452.3308836349997</v>
      </c>
    </row>
    <row r="828" spans="2:14" s="46" customFormat="1" x14ac:dyDescent="0.25">
      <c r="B828" s="48" t="s">
        <v>167</v>
      </c>
      <c r="C828" s="8">
        <v>2021</v>
      </c>
      <c r="D828" s="37">
        <v>4</v>
      </c>
      <c r="E828" s="31">
        <f>Data!G828</f>
        <v>30221.838800000001</v>
      </c>
      <c r="F828" s="51">
        <f t="shared" si="85"/>
        <v>2000</v>
      </c>
      <c r="G828" s="51">
        <f t="shared" si="86"/>
        <v>28221.838800000001</v>
      </c>
      <c r="H828" s="31">
        <f>-Data!H828</f>
        <v>10.483700000000001</v>
      </c>
      <c r="I828" s="36">
        <f>+SUM(F828*INDEX(Inputs!$D$24:$D$35,MATCH($D828,Inputs!$B$24:$B$35,0)),G828*INDEX(Inputs!$E$24:$E$35,MATCH($D828,Inputs!$B$24:$B$35,0)),H828*Inputs!$D$21)</f>
        <v>1436.3799989078</v>
      </c>
      <c r="J828" s="36">
        <f t="shared" si="87"/>
        <v>0</v>
      </c>
      <c r="K828" s="36">
        <f t="shared" si="88"/>
        <v>0</v>
      </c>
      <c r="L828" s="36">
        <f t="shared" si="89"/>
        <v>0</v>
      </c>
      <c r="M828" s="36">
        <f t="shared" si="90"/>
        <v>0</v>
      </c>
      <c r="N828" s="36">
        <f t="shared" si="91"/>
        <v>1436.3799989078</v>
      </c>
    </row>
    <row r="829" spans="2:14" s="46" customFormat="1" x14ac:dyDescent="0.25">
      <c r="B829" s="48" t="s">
        <v>167</v>
      </c>
      <c r="C829" s="8">
        <v>2021</v>
      </c>
      <c r="D829" s="37">
        <v>5</v>
      </c>
      <c r="E829" s="31">
        <f>Data!G829</f>
        <v>29186.6865</v>
      </c>
      <c r="F829" s="51">
        <f t="shared" si="85"/>
        <v>2000</v>
      </c>
      <c r="G829" s="51">
        <f t="shared" si="86"/>
        <v>27186.6865</v>
      </c>
      <c r="H829" s="31">
        <f>-Data!H829</f>
        <v>28.982399999999998</v>
      </c>
      <c r="I829" s="36">
        <f>+SUM(F829*INDEX(Inputs!$D$24:$D$35,MATCH($D829,Inputs!$B$24:$B$35,0)),G829*INDEX(Inputs!$E$24:$E$35,MATCH($D829,Inputs!$B$24:$B$35,0)),H829*Inputs!$D$21)</f>
        <v>1389.93097201</v>
      </c>
      <c r="J829" s="36">
        <f t="shared" si="87"/>
        <v>0</v>
      </c>
      <c r="K829" s="36">
        <f t="shared" si="88"/>
        <v>0</v>
      </c>
      <c r="L829" s="36">
        <f t="shared" si="89"/>
        <v>0</v>
      </c>
      <c r="M829" s="36">
        <f t="shared" si="90"/>
        <v>0</v>
      </c>
      <c r="N829" s="36">
        <f t="shared" si="91"/>
        <v>1389.93097201</v>
      </c>
    </row>
    <row r="830" spans="2:14" s="46" customFormat="1" x14ac:dyDescent="0.25">
      <c r="B830" s="48" t="s">
        <v>167</v>
      </c>
      <c r="C830" s="8">
        <v>2021</v>
      </c>
      <c r="D830" s="37">
        <v>6</v>
      </c>
      <c r="E830" s="31">
        <f>Data!G830</f>
        <v>21156.609799999998</v>
      </c>
      <c r="F830" s="51">
        <f t="shared" si="85"/>
        <v>2000</v>
      </c>
      <c r="G830" s="51">
        <f t="shared" si="86"/>
        <v>19156.609799999998</v>
      </c>
      <c r="H830" s="31">
        <f>-Data!H830</f>
        <v>58.973199999999999</v>
      </c>
      <c r="I830" s="36">
        <f>+SUM(F830*INDEX(Inputs!$D$24:$D$35,MATCH($D830,Inputs!$B$24:$B$35,0)),G830*INDEX(Inputs!$E$24:$E$35,MATCH($D830,Inputs!$B$24:$B$35,0)),H830*Inputs!$D$21)</f>
        <v>1141.5036263247998</v>
      </c>
      <c r="J830" s="36">
        <f t="shared" si="87"/>
        <v>0</v>
      </c>
      <c r="K830" s="36">
        <f t="shared" si="88"/>
        <v>0</v>
      </c>
      <c r="L830" s="36">
        <f t="shared" si="89"/>
        <v>0</v>
      </c>
      <c r="M830" s="36">
        <f t="shared" si="90"/>
        <v>0</v>
      </c>
      <c r="N830" s="36">
        <f t="shared" si="91"/>
        <v>1141.5036263247998</v>
      </c>
    </row>
    <row r="831" spans="2:14" s="46" customFormat="1" x14ac:dyDescent="0.25">
      <c r="B831" s="48" t="s">
        <v>167</v>
      </c>
      <c r="C831" s="8">
        <v>2021</v>
      </c>
      <c r="D831" s="37">
        <v>7</v>
      </c>
      <c r="E831" s="31">
        <f>Data!G831</f>
        <v>25749.921200000001</v>
      </c>
      <c r="F831" s="51">
        <f t="shared" si="85"/>
        <v>2000</v>
      </c>
      <c r="G831" s="51">
        <f t="shared" si="86"/>
        <v>23749.921200000001</v>
      </c>
      <c r="H831" s="31">
        <f>-Data!H831</f>
        <v>0</v>
      </c>
      <c r="I831" s="36">
        <f>+SUM(F831*INDEX(Inputs!$D$24:$D$35,MATCH($D831,Inputs!$B$24:$B$35,0)),G831*INDEX(Inputs!$E$24:$E$35,MATCH($D831,Inputs!$B$24:$B$35,0)),H831*Inputs!$D$21)</f>
        <v>1367.5011611792002</v>
      </c>
      <c r="J831" s="36">
        <f t="shared" si="87"/>
        <v>0</v>
      </c>
      <c r="K831" s="36">
        <f t="shared" si="88"/>
        <v>0</v>
      </c>
      <c r="L831" s="36">
        <f t="shared" si="89"/>
        <v>0</v>
      </c>
      <c r="M831" s="36">
        <f t="shared" si="90"/>
        <v>0</v>
      </c>
      <c r="N831" s="36">
        <f t="shared" si="91"/>
        <v>1367.5011611792002</v>
      </c>
    </row>
    <row r="832" spans="2:14" s="46" customFormat="1" x14ac:dyDescent="0.25">
      <c r="B832" s="48" t="s">
        <v>167</v>
      </c>
      <c r="C832" s="8">
        <v>2021</v>
      </c>
      <c r="D832" s="37">
        <v>8</v>
      </c>
      <c r="E832" s="31">
        <f>Data!G832</f>
        <v>30866.1289</v>
      </c>
      <c r="F832" s="51">
        <f t="shared" si="85"/>
        <v>2000</v>
      </c>
      <c r="G832" s="51">
        <f t="shared" si="86"/>
        <v>28866.1289</v>
      </c>
      <c r="H832" s="31">
        <f>-Data!H832</f>
        <v>1.89109999999999</v>
      </c>
      <c r="I832" s="36">
        <f>+SUM(F832*INDEX(Inputs!$D$24:$D$35,MATCH($D832,Inputs!$B$24:$B$35,0)),G832*INDEX(Inputs!$E$24:$E$35,MATCH($D832,Inputs!$B$24:$B$35,0)),H832*Inputs!$D$21)</f>
        <v>1616.6708330014001</v>
      </c>
      <c r="J832" s="36">
        <f t="shared" si="87"/>
        <v>0</v>
      </c>
      <c r="K832" s="36">
        <f t="shared" si="88"/>
        <v>0</v>
      </c>
      <c r="L832" s="36">
        <f t="shared" si="89"/>
        <v>0</v>
      </c>
      <c r="M832" s="36">
        <f t="shared" si="90"/>
        <v>0</v>
      </c>
      <c r="N832" s="36">
        <f t="shared" si="91"/>
        <v>1616.6708330014001</v>
      </c>
    </row>
    <row r="833" spans="2:14" s="46" customFormat="1" x14ac:dyDescent="0.25">
      <c r="B833" s="48" t="s">
        <v>167</v>
      </c>
      <c r="C833" s="8">
        <v>2021</v>
      </c>
      <c r="D833" s="37">
        <v>9</v>
      </c>
      <c r="E833" s="31">
        <f>Data!G833</f>
        <v>33998.033300000003</v>
      </c>
      <c r="F833" s="51">
        <f t="shared" si="85"/>
        <v>2000</v>
      </c>
      <c r="G833" s="51">
        <f t="shared" si="86"/>
        <v>31998.033300000003</v>
      </c>
      <c r="H833" s="31">
        <f>-Data!H833</f>
        <v>23.183299999999999</v>
      </c>
      <c r="I833" s="36">
        <f>+SUM(F833*INDEX(Inputs!$D$24:$D$35,MATCH($D833,Inputs!$B$24:$B$35,0)),G833*INDEX(Inputs!$E$24:$E$35,MATCH($D833,Inputs!$B$24:$B$35,0)),H833*Inputs!$D$21)</f>
        <v>1602.7925191538</v>
      </c>
      <c r="J833" s="36">
        <f t="shared" si="87"/>
        <v>0</v>
      </c>
      <c r="K833" s="36">
        <f t="shared" si="88"/>
        <v>0</v>
      </c>
      <c r="L833" s="36">
        <f t="shared" si="89"/>
        <v>0</v>
      </c>
      <c r="M833" s="36">
        <f t="shared" si="90"/>
        <v>0</v>
      </c>
      <c r="N833" s="36">
        <f t="shared" si="91"/>
        <v>1602.7925191538</v>
      </c>
    </row>
    <row r="834" spans="2:14" s="46" customFormat="1" x14ac:dyDescent="0.25">
      <c r="B834" s="48" t="s">
        <v>167</v>
      </c>
      <c r="C834" s="8">
        <v>2021</v>
      </c>
      <c r="D834" s="37">
        <v>10</v>
      </c>
      <c r="E834" s="31">
        <f>Data!G834</f>
        <v>34929.965100000001</v>
      </c>
      <c r="F834" s="51">
        <f t="shared" si="85"/>
        <v>2000</v>
      </c>
      <c r="G834" s="51">
        <f t="shared" si="86"/>
        <v>32929.965100000001</v>
      </c>
      <c r="H834" s="31">
        <f>-Data!H834</f>
        <v>0</v>
      </c>
      <c r="I834" s="36">
        <f>+SUM(F834*INDEX(Inputs!$D$24:$D$35,MATCH($D834,Inputs!$B$24:$B$35,0)),G834*INDEX(Inputs!$E$24:$E$35,MATCH($D834,Inputs!$B$24:$B$35,0)),H834*Inputs!$D$21)</f>
        <v>1644.8567375595999</v>
      </c>
      <c r="J834" s="36">
        <f t="shared" si="87"/>
        <v>0</v>
      </c>
      <c r="K834" s="36">
        <f t="shared" si="88"/>
        <v>0</v>
      </c>
      <c r="L834" s="36">
        <f t="shared" si="89"/>
        <v>0</v>
      </c>
      <c r="M834" s="36">
        <f t="shared" si="90"/>
        <v>0</v>
      </c>
      <c r="N834" s="36">
        <f t="shared" si="91"/>
        <v>1644.8567375595999</v>
      </c>
    </row>
    <row r="835" spans="2:14" s="46" customFormat="1" x14ac:dyDescent="0.25">
      <c r="B835" s="48" t="s">
        <v>167</v>
      </c>
      <c r="C835" s="8">
        <v>2021</v>
      </c>
      <c r="D835" s="37">
        <v>11</v>
      </c>
      <c r="E835" s="31">
        <f>Data!G835</f>
        <v>34265.082999999999</v>
      </c>
      <c r="F835" s="51">
        <f t="shared" si="85"/>
        <v>2000</v>
      </c>
      <c r="G835" s="51">
        <f t="shared" si="86"/>
        <v>32265.082999999999</v>
      </c>
      <c r="H835" s="31">
        <f>-Data!H835</f>
        <v>0</v>
      </c>
      <c r="I835" s="36">
        <f>+SUM(F835*INDEX(Inputs!$D$24:$D$35,MATCH($D835,Inputs!$B$24:$B$35,0)),G835*INDEX(Inputs!$E$24:$E$35,MATCH($D835,Inputs!$B$24:$B$35,0)),H835*Inputs!$D$21)</f>
        <v>1615.4716082679997</v>
      </c>
      <c r="J835" s="36">
        <f t="shared" si="87"/>
        <v>0</v>
      </c>
      <c r="K835" s="36">
        <f t="shared" si="88"/>
        <v>0</v>
      </c>
      <c r="L835" s="36">
        <f t="shared" si="89"/>
        <v>0</v>
      </c>
      <c r="M835" s="36">
        <f t="shared" si="90"/>
        <v>0</v>
      </c>
      <c r="N835" s="36">
        <f t="shared" si="91"/>
        <v>1615.4716082679997</v>
      </c>
    </row>
    <row r="836" spans="2:14" s="46" customFormat="1" x14ac:dyDescent="0.25">
      <c r="B836" s="48" t="s">
        <v>167</v>
      </c>
      <c r="C836" s="8">
        <v>2021</v>
      </c>
      <c r="D836" s="37">
        <v>12</v>
      </c>
      <c r="E836" s="31">
        <f>Data!G836</f>
        <v>32387.686099999999</v>
      </c>
      <c r="F836" s="51">
        <f t="shared" si="85"/>
        <v>2000</v>
      </c>
      <c r="G836" s="51">
        <f t="shared" si="86"/>
        <v>30387.686099999999</v>
      </c>
      <c r="H836" s="31">
        <f>-Data!H836</f>
        <v>0</v>
      </c>
      <c r="I836" s="36">
        <f>+SUM(F836*INDEX(Inputs!$D$24:$D$35,MATCH($D836,Inputs!$B$24:$B$35,0)),G836*INDEX(Inputs!$E$24:$E$35,MATCH($D836,Inputs!$B$24:$B$35,0)),H836*Inputs!$D$21)</f>
        <v>1532.4981748755999</v>
      </c>
      <c r="J836" s="36">
        <f t="shared" si="87"/>
        <v>0</v>
      </c>
      <c r="K836" s="36">
        <f t="shared" si="88"/>
        <v>0</v>
      </c>
      <c r="L836" s="36">
        <f t="shared" si="89"/>
        <v>0</v>
      </c>
      <c r="M836" s="36">
        <f t="shared" si="90"/>
        <v>0</v>
      </c>
      <c r="N836" s="36">
        <f t="shared" si="91"/>
        <v>1532.4981748755999</v>
      </c>
    </row>
    <row r="837" spans="2:14" s="46" customFormat="1" x14ac:dyDescent="0.25">
      <c r="B837" s="48" t="s">
        <v>168</v>
      </c>
      <c r="C837" s="8">
        <v>2021</v>
      </c>
      <c r="D837" s="37">
        <v>1</v>
      </c>
      <c r="E837" s="31">
        <f>Data!G837</f>
        <v>1853.2719</v>
      </c>
      <c r="F837" s="51">
        <f t="shared" si="85"/>
        <v>1853.2719</v>
      </c>
      <c r="G837" s="51">
        <f t="shared" si="86"/>
        <v>0</v>
      </c>
      <c r="H837" s="31">
        <f>-Data!H837</f>
        <v>195.648</v>
      </c>
      <c r="I837" s="36">
        <f>+SUM(F837*INDEX(Inputs!$D$24:$D$35,MATCH($D837,Inputs!$B$24:$B$35,0)),G837*INDEX(Inputs!$E$24:$E$35,MATCH($D837,Inputs!$B$24:$B$35,0)),H837*Inputs!$D$21)</f>
        <v>168.18523546980001</v>
      </c>
      <c r="J837" s="36">
        <f t="shared" si="87"/>
        <v>0</v>
      </c>
      <c r="K837" s="36">
        <f t="shared" si="88"/>
        <v>0</v>
      </c>
      <c r="L837" s="36">
        <f t="shared" si="89"/>
        <v>0</v>
      </c>
      <c r="M837" s="36">
        <f t="shared" si="90"/>
        <v>0</v>
      </c>
      <c r="N837" s="36">
        <f t="shared" si="91"/>
        <v>168.18523546980001</v>
      </c>
    </row>
    <row r="838" spans="2:14" s="46" customFormat="1" x14ac:dyDescent="0.25">
      <c r="B838" s="48" t="s">
        <v>168</v>
      </c>
      <c r="C838" s="8">
        <v>2021</v>
      </c>
      <c r="D838" s="37">
        <v>2</v>
      </c>
      <c r="E838" s="31">
        <f>Data!G838</f>
        <v>1722.2881</v>
      </c>
      <c r="F838" s="51">
        <f t="shared" si="85"/>
        <v>1722.2881</v>
      </c>
      <c r="G838" s="51">
        <f t="shared" si="86"/>
        <v>0</v>
      </c>
      <c r="H838" s="31">
        <f>-Data!H838</f>
        <v>287.04000000000002</v>
      </c>
      <c r="I838" s="36">
        <f>+SUM(F838*INDEX(Inputs!$D$24:$D$35,MATCH($D838,Inputs!$B$24:$B$35,0)),G838*INDEX(Inputs!$E$24:$E$35,MATCH($D838,Inputs!$B$24:$B$35,0)),H838*Inputs!$D$21)</f>
        <v>152.32003677020001</v>
      </c>
      <c r="J838" s="36">
        <f t="shared" si="87"/>
        <v>0</v>
      </c>
      <c r="K838" s="36">
        <f t="shared" si="88"/>
        <v>0</v>
      </c>
      <c r="L838" s="36">
        <f t="shared" si="89"/>
        <v>0</v>
      </c>
      <c r="M838" s="36">
        <f t="shared" si="90"/>
        <v>0</v>
      </c>
      <c r="N838" s="36">
        <f t="shared" si="91"/>
        <v>152.32003677020001</v>
      </c>
    </row>
    <row r="839" spans="2:14" s="46" customFormat="1" x14ac:dyDescent="0.25">
      <c r="B839" s="48" t="s">
        <v>168</v>
      </c>
      <c r="C839" s="8">
        <v>2021</v>
      </c>
      <c r="D839" s="37">
        <v>3</v>
      </c>
      <c r="E839" s="31">
        <f>Data!G839</f>
        <v>1168.3758</v>
      </c>
      <c r="F839" s="51">
        <f t="shared" si="85"/>
        <v>1168.3758</v>
      </c>
      <c r="G839" s="51">
        <f t="shared" si="86"/>
        <v>0</v>
      </c>
      <c r="H839" s="31">
        <f>-Data!H839</f>
        <v>934.91200000000003</v>
      </c>
      <c r="I839" s="36">
        <f>+SUM(F839*INDEX(Inputs!$D$24:$D$35,MATCH($D839,Inputs!$B$24:$B$35,0)),G839*INDEX(Inputs!$E$24:$E$35,MATCH($D839,Inputs!$B$24:$B$35,0)),H839*Inputs!$D$21)</f>
        <v>75.345237323600003</v>
      </c>
      <c r="J839" s="36">
        <f t="shared" si="87"/>
        <v>0</v>
      </c>
      <c r="K839" s="36">
        <f t="shared" si="88"/>
        <v>0</v>
      </c>
      <c r="L839" s="36">
        <f t="shared" si="89"/>
        <v>0</v>
      </c>
      <c r="M839" s="36">
        <f t="shared" si="90"/>
        <v>0</v>
      </c>
      <c r="N839" s="36">
        <f t="shared" si="91"/>
        <v>75.345237323600003</v>
      </c>
    </row>
    <row r="840" spans="2:14" s="46" customFormat="1" x14ac:dyDescent="0.25">
      <c r="B840" s="48" t="s">
        <v>168</v>
      </c>
      <c r="C840" s="8">
        <v>2021</v>
      </c>
      <c r="D840" s="37">
        <v>4</v>
      </c>
      <c r="E840" s="31">
        <f>Data!G840</f>
        <v>686.52779999999996</v>
      </c>
      <c r="F840" s="51">
        <f t="shared" si="85"/>
        <v>686.52779999999996</v>
      </c>
      <c r="G840" s="51">
        <f t="shared" si="86"/>
        <v>0</v>
      </c>
      <c r="H840" s="31">
        <f>-Data!H840</f>
        <v>1267.6241</v>
      </c>
      <c r="I840" s="36">
        <f>+SUM(F840*INDEX(Inputs!$D$24:$D$35,MATCH($D840,Inputs!$B$24:$B$35,0)),G840*INDEX(Inputs!$E$24:$E$35,MATCH($D840,Inputs!$B$24:$B$35,0)),H840*Inputs!$D$21)</f>
        <v>17.114149606599995</v>
      </c>
      <c r="J840" s="36">
        <f t="shared" si="87"/>
        <v>0</v>
      </c>
      <c r="K840" s="36">
        <f t="shared" si="88"/>
        <v>0</v>
      </c>
      <c r="L840" s="36">
        <f t="shared" si="89"/>
        <v>0</v>
      </c>
      <c r="M840" s="36">
        <f t="shared" si="90"/>
        <v>0</v>
      </c>
      <c r="N840" s="36">
        <f t="shared" si="91"/>
        <v>17.114149606599995</v>
      </c>
    </row>
    <row r="841" spans="2:14" s="46" customFormat="1" x14ac:dyDescent="0.25">
      <c r="B841" s="48" t="s">
        <v>168</v>
      </c>
      <c r="C841" s="8">
        <v>2021</v>
      </c>
      <c r="D841" s="37">
        <v>5</v>
      </c>
      <c r="E841" s="31">
        <f>Data!G841</f>
        <v>418.3039</v>
      </c>
      <c r="F841" s="51">
        <f t="shared" ref="F841:F904" si="92">+MIN(E841,2000)</f>
        <v>418.3039</v>
      </c>
      <c r="G841" s="51">
        <f t="shared" si="86"/>
        <v>0</v>
      </c>
      <c r="H841" s="31">
        <f>-Data!H841</f>
        <v>1359.9601</v>
      </c>
      <c r="I841" s="36">
        <f>+SUM(F841*INDEX(Inputs!$D$24:$D$35,MATCH($D841,Inputs!$B$24:$B$35,0)),G841*INDEX(Inputs!$E$24:$E$35,MATCH($D841,Inputs!$B$24:$B$35,0)),H841*Inputs!$D$21)</f>
        <v>-11.789143287200005</v>
      </c>
      <c r="J841" s="36">
        <f t="shared" si="87"/>
        <v>0</v>
      </c>
      <c r="K841" s="36">
        <f t="shared" si="88"/>
        <v>11.789143287200005</v>
      </c>
      <c r="L841" s="36">
        <f t="shared" si="89"/>
        <v>0</v>
      </c>
      <c r="M841" s="36">
        <f t="shared" si="90"/>
        <v>11.789143287200005</v>
      </c>
      <c r="N841" s="36">
        <f t="shared" si="91"/>
        <v>0</v>
      </c>
    </row>
    <row r="842" spans="2:14" s="46" customFormat="1" x14ac:dyDescent="0.25">
      <c r="B842" s="48" t="s">
        <v>168</v>
      </c>
      <c r="C842" s="8">
        <v>2021</v>
      </c>
      <c r="D842" s="37">
        <v>6</v>
      </c>
      <c r="E842" s="31">
        <f>Data!G842</f>
        <v>359.23200000000003</v>
      </c>
      <c r="F842" s="51">
        <f t="shared" si="92"/>
        <v>359.23200000000003</v>
      </c>
      <c r="G842" s="51">
        <f t="shared" ref="G842:G905" si="93">+E842-F842</f>
        <v>0</v>
      </c>
      <c r="H842" s="31">
        <f>-Data!H842</f>
        <v>1291.7682</v>
      </c>
      <c r="I842" s="36">
        <f>+SUM(F842*INDEX(Inputs!$D$24:$D$35,MATCH($D842,Inputs!$B$24:$B$35,0)),G842*INDEX(Inputs!$E$24:$E$35,MATCH($D842,Inputs!$B$24:$B$35,0)),H842*Inputs!$D$21)</f>
        <v>-11.032587642000003</v>
      </c>
      <c r="J842" s="36">
        <f t="shared" ref="J842:J905" si="94">+IF($D842=1,0,K841)</f>
        <v>11.789143287200005</v>
      </c>
      <c r="K842" s="36">
        <f t="shared" ref="K842:K905" si="95">+IF($I842&lt;0,SUM(-$I842,J842),MAX(SUM(-$I842,J842),0))</f>
        <v>22.821730929200008</v>
      </c>
      <c r="L842" s="36">
        <f t="shared" ref="L842:L905" si="96">+IF(D842=1,K853,M841)</f>
        <v>11.789143287200005</v>
      </c>
      <c r="M842" s="36">
        <f t="shared" ref="M842:M905" si="97">+IF($I842&lt;0,SUM(-$I842,L842),MAX(SUM(-$I842,L842),0))</f>
        <v>22.821730929200008</v>
      </c>
      <c r="N842" s="36">
        <f t="shared" ref="N842:N905" si="98">+IF(M842&gt;0,0,I842-L842)</f>
        <v>0</v>
      </c>
    </row>
    <row r="843" spans="2:14" s="46" customFormat="1" x14ac:dyDescent="0.25">
      <c r="B843" s="48" t="s">
        <v>168</v>
      </c>
      <c r="C843" s="8">
        <v>2021</v>
      </c>
      <c r="D843" s="37">
        <v>7</v>
      </c>
      <c r="E843" s="31">
        <f>Data!G843</f>
        <v>462.65750000000014</v>
      </c>
      <c r="F843" s="51">
        <f t="shared" si="92"/>
        <v>462.65750000000014</v>
      </c>
      <c r="G843" s="51">
        <f t="shared" si="93"/>
        <v>0</v>
      </c>
      <c r="H843" s="31">
        <f>-Data!H843</f>
        <v>884.65719999999999</v>
      </c>
      <c r="I843" s="36">
        <f>+SUM(F843*INDEX(Inputs!$D$24:$D$35,MATCH($D843,Inputs!$B$24:$B$35,0)),G843*INDEX(Inputs!$E$24:$E$35,MATCH($D843,Inputs!$B$24:$B$35,0)),H843*Inputs!$D$21)</f>
        <v>15.245813143000014</v>
      </c>
      <c r="J843" s="36">
        <f t="shared" si="94"/>
        <v>22.821730929200008</v>
      </c>
      <c r="K843" s="36">
        <f t="shared" si="95"/>
        <v>7.5759177861999945</v>
      </c>
      <c r="L843" s="36">
        <f t="shared" si="96"/>
        <v>22.821730929200008</v>
      </c>
      <c r="M843" s="36">
        <f t="shared" si="97"/>
        <v>7.5759177861999945</v>
      </c>
      <c r="N843" s="36">
        <f t="shared" si="98"/>
        <v>0</v>
      </c>
    </row>
    <row r="844" spans="2:14" s="46" customFormat="1" x14ac:dyDescent="0.25">
      <c r="B844" s="48" t="s">
        <v>168</v>
      </c>
      <c r="C844" s="8">
        <v>2021</v>
      </c>
      <c r="D844" s="37">
        <v>8</v>
      </c>
      <c r="E844" s="31">
        <f>Data!G844</f>
        <v>389.37590000000012</v>
      </c>
      <c r="F844" s="51">
        <f t="shared" si="92"/>
        <v>389.37590000000012</v>
      </c>
      <c r="G844" s="51">
        <f t="shared" si="93"/>
        <v>0</v>
      </c>
      <c r="H844" s="31">
        <f>-Data!H844</f>
        <v>1079.9199000000001</v>
      </c>
      <c r="I844" s="36">
        <f>+SUM(F844*INDEX(Inputs!$D$24:$D$35,MATCH($D844,Inputs!$B$24:$B$35,0)),G844*INDEX(Inputs!$E$24:$E$35,MATCH($D844,Inputs!$B$24:$B$35,0)),H844*Inputs!$D$21)</f>
        <v>0.15004205600000375</v>
      </c>
      <c r="J844" s="36">
        <f t="shared" si="94"/>
        <v>7.5759177861999945</v>
      </c>
      <c r="K844" s="36">
        <f t="shared" si="95"/>
        <v>7.4258757301999907</v>
      </c>
      <c r="L844" s="36">
        <f t="shared" si="96"/>
        <v>7.5759177861999945</v>
      </c>
      <c r="M844" s="36">
        <f t="shared" si="97"/>
        <v>7.4258757301999907</v>
      </c>
      <c r="N844" s="36">
        <f t="shared" si="98"/>
        <v>0</v>
      </c>
    </row>
    <row r="845" spans="2:14" s="46" customFormat="1" x14ac:dyDescent="0.25">
      <c r="B845" s="48" t="s">
        <v>168</v>
      </c>
      <c r="C845" s="8">
        <v>2021</v>
      </c>
      <c r="D845" s="37">
        <v>9</v>
      </c>
      <c r="E845" s="31">
        <f>Data!G845</f>
        <v>359.339</v>
      </c>
      <c r="F845" s="51">
        <f t="shared" si="92"/>
        <v>359.339</v>
      </c>
      <c r="G845" s="51">
        <f t="shared" si="93"/>
        <v>0</v>
      </c>
      <c r="H845" s="31">
        <f>-Data!H845</f>
        <v>1078.2919999999999</v>
      </c>
      <c r="I845" s="36">
        <f>+SUM(F845*INDEX(Inputs!$D$24:$D$35,MATCH($D845,Inputs!$B$24:$B$35,0)),G845*INDEX(Inputs!$E$24:$E$35,MATCH($D845,Inputs!$B$24:$B$35,0)),H845*Inputs!$D$21)</f>
        <v>-6.7257249820000027</v>
      </c>
      <c r="J845" s="36">
        <f t="shared" si="94"/>
        <v>7.4258757301999907</v>
      </c>
      <c r="K845" s="36">
        <f t="shared" si="95"/>
        <v>14.151600712199993</v>
      </c>
      <c r="L845" s="36">
        <f t="shared" si="96"/>
        <v>7.4258757301999907</v>
      </c>
      <c r="M845" s="36">
        <f t="shared" si="97"/>
        <v>14.151600712199993</v>
      </c>
      <c r="N845" s="36">
        <f t="shared" si="98"/>
        <v>0</v>
      </c>
    </row>
    <row r="846" spans="2:14" s="46" customFormat="1" x14ac:dyDescent="0.25">
      <c r="B846" s="48" t="s">
        <v>168</v>
      </c>
      <c r="C846" s="8">
        <v>2021</v>
      </c>
      <c r="D846" s="37">
        <v>10</v>
      </c>
      <c r="E846" s="31">
        <f>Data!G846</f>
        <v>686.5569999999999</v>
      </c>
      <c r="F846" s="51">
        <f t="shared" si="92"/>
        <v>686.5569999999999</v>
      </c>
      <c r="G846" s="51">
        <f t="shared" si="93"/>
        <v>0</v>
      </c>
      <c r="H846" s="31">
        <f>-Data!H846</f>
        <v>718.78399999999999</v>
      </c>
      <c r="I846" s="36">
        <f>+SUM(F846*INDEX(Inputs!$D$24:$D$35,MATCH($D846,Inputs!$B$24:$B$35,0)),G846*INDEX(Inputs!$E$24:$E$35,MATCH($D846,Inputs!$B$24:$B$35,0)),H846*Inputs!$D$21)</f>
        <v>37.868560253999988</v>
      </c>
      <c r="J846" s="36">
        <f t="shared" si="94"/>
        <v>14.151600712199993</v>
      </c>
      <c r="K846" s="36">
        <f t="shared" si="95"/>
        <v>0</v>
      </c>
      <c r="L846" s="36">
        <f t="shared" si="96"/>
        <v>14.151600712199993</v>
      </c>
      <c r="M846" s="36">
        <f t="shared" si="97"/>
        <v>0</v>
      </c>
      <c r="N846" s="36">
        <f t="shared" si="98"/>
        <v>23.716959541799994</v>
      </c>
    </row>
    <row r="847" spans="2:14" s="46" customFormat="1" x14ac:dyDescent="0.25">
      <c r="B847" s="48" t="s">
        <v>168</v>
      </c>
      <c r="C847" s="8">
        <v>2021</v>
      </c>
      <c r="D847" s="37">
        <v>11</v>
      </c>
      <c r="E847" s="31">
        <f>Data!G847</f>
        <v>1239.98</v>
      </c>
      <c r="F847" s="51">
        <f t="shared" si="92"/>
        <v>1239.98</v>
      </c>
      <c r="G847" s="51">
        <f t="shared" si="93"/>
        <v>0</v>
      </c>
      <c r="H847" s="31">
        <f>-Data!H847</f>
        <v>346.49400000000003</v>
      </c>
      <c r="I847" s="36">
        <f>+SUM(F847*INDEX(Inputs!$D$24:$D$35,MATCH($D847,Inputs!$B$24:$B$35,0)),G847*INDEX(Inputs!$E$24:$E$35,MATCH($D847,Inputs!$B$24:$B$35,0)),H847*Inputs!$D$21)</f>
        <v>104.37724702000001</v>
      </c>
      <c r="J847" s="36">
        <f t="shared" si="94"/>
        <v>0</v>
      </c>
      <c r="K847" s="36">
        <f t="shared" si="95"/>
        <v>0</v>
      </c>
      <c r="L847" s="36">
        <f t="shared" si="96"/>
        <v>0</v>
      </c>
      <c r="M847" s="36">
        <f t="shared" si="97"/>
        <v>0</v>
      </c>
      <c r="N847" s="36">
        <f t="shared" si="98"/>
        <v>104.37724702000001</v>
      </c>
    </row>
    <row r="848" spans="2:14" s="46" customFormat="1" x14ac:dyDescent="0.25">
      <c r="B848" s="48" t="s">
        <v>168</v>
      </c>
      <c r="C848" s="8">
        <v>2021</v>
      </c>
      <c r="D848" s="37">
        <v>12</v>
      </c>
      <c r="E848" s="31">
        <f>Data!G848</f>
        <v>2092.3450000000003</v>
      </c>
      <c r="F848" s="51">
        <f t="shared" si="92"/>
        <v>2000</v>
      </c>
      <c r="G848" s="51">
        <f t="shared" si="93"/>
        <v>92.345000000000255</v>
      </c>
      <c r="H848" s="31">
        <f>-Data!H848</f>
        <v>77.311999999999998</v>
      </c>
      <c r="I848" s="36">
        <f>+SUM(F848*INDEX(Inputs!$D$24:$D$35,MATCH($D848,Inputs!$B$24:$B$35,0)),G848*INDEX(Inputs!$E$24:$E$35,MATCH($D848,Inputs!$B$24:$B$35,0)),H848*Inputs!$D$21)</f>
        <v>190.6421129</v>
      </c>
      <c r="J848" s="36">
        <f t="shared" si="94"/>
        <v>0</v>
      </c>
      <c r="K848" s="36">
        <f t="shared" si="95"/>
        <v>0</v>
      </c>
      <c r="L848" s="36">
        <f t="shared" si="96"/>
        <v>0</v>
      </c>
      <c r="M848" s="36">
        <f t="shared" si="97"/>
        <v>0</v>
      </c>
      <c r="N848" s="36">
        <f t="shared" si="98"/>
        <v>190.6421129</v>
      </c>
    </row>
    <row r="849" spans="2:14" s="46" customFormat="1" x14ac:dyDescent="0.25">
      <c r="B849" s="48" t="s">
        <v>169</v>
      </c>
      <c r="C849" s="8">
        <v>2021</v>
      </c>
      <c r="D849" s="37">
        <v>1</v>
      </c>
      <c r="E849" s="31">
        <f>Data!G849</f>
        <v>8942.9999000000007</v>
      </c>
      <c r="F849" s="51">
        <f t="shared" si="92"/>
        <v>2000</v>
      </c>
      <c r="G849" s="51">
        <f t="shared" si="93"/>
        <v>6942.9999000000007</v>
      </c>
      <c r="H849" s="31">
        <f>-Data!H849</f>
        <v>0</v>
      </c>
      <c r="I849" s="36">
        <f>+SUM(F849*INDEX(Inputs!$D$24:$D$35,MATCH($D849,Inputs!$B$24:$B$35,0)),G849*INDEX(Inputs!$E$24:$E$35,MATCH($D849,Inputs!$B$24:$B$35,0)),H849*Inputs!$D$21)</f>
        <v>496.33682358040005</v>
      </c>
      <c r="J849" s="36">
        <f t="shared" si="94"/>
        <v>0</v>
      </c>
      <c r="K849" s="36">
        <f t="shared" si="95"/>
        <v>0</v>
      </c>
      <c r="L849" s="36">
        <f t="shared" si="96"/>
        <v>0</v>
      </c>
      <c r="M849" s="36">
        <f t="shared" si="97"/>
        <v>0</v>
      </c>
      <c r="N849" s="36">
        <f t="shared" si="98"/>
        <v>496.33682358040005</v>
      </c>
    </row>
    <row r="850" spans="2:14" s="46" customFormat="1" x14ac:dyDescent="0.25">
      <c r="B850" s="48" t="s">
        <v>169</v>
      </c>
      <c r="C850" s="8">
        <v>2021</v>
      </c>
      <c r="D850" s="37">
        <v>2</v>
      </c>
      <c r="E850" s="31">
        <f>Data!G850</f>
        <v>8248.64</v>
      </c>
      <c r="F850" s="51">
        <f t="shared" si="92"/>
        <v>2000</v>
      </c>
      <c r="G850" s="51">
        <f t="shared" si="93"/>
        <v>6248.6399999999994</v>
      </c>
      <c r="H850" s="31">
        <f>-Data!H850</f>
        <v>0</v>
      </c>
      <c r="I850" s="36">
        <f>+SUM(F850*INDEX(Inputs!$D$24:$D$35,MATCH($D850,Inputs!$B$24:$B$35,0)),G850*INDEX(Inputs!$E$24:$E$35,MATCH($D850,Inputs!$B$24:$B$35,0)),H850*Inputs!$D$21)</f>
        <v>465.64889343999994</v>
      </c>
      <c r="J850" s="36">
        <f t="shared" si="94"/>
        <v>0</v>
      </c>
      <c r="K850" s="36">
        <f t="shared" si="95"/>
        <v>0</v>
      </c>
      <c r="L850" s="36">
        <f t="shared" si="96"/>
        <v>0</v>
      </c>
      <c r="M850" s="36">
        <f t="shared" si="97"/>
        <v>0</v>
      </c>
      <c r="N850" s="36">
        <f t="shared" si="98"/>
        <v>465.64889343999994</v>
      </c>
    </row>
    <row r="851" spans="2:14" s="46" customFormat="1" x14ac:dyDescent="0.25">
      <c r="B851" s="48" t="s">
        <v>169</v>
      </c>
      <c r="C851" s="8">
        <v>2021</v>
      </c>
      <c r="D851" s="37">
        <v>3</v>
      </c>
      <c r="E851" s="31">
        <f>Data!G851</f>
        <v>8172.3839999999991</v>
      </c>
      <c r="F851" s="51">
        <f t="shared" si="92"/>
        <v>2000</v>
      </c>
      <c r="G851" s="51">
        <f t="shared" si="93"/>
        <v>6172.3839999999991</v>
      </c>
      <c r="H851" s="31">
        <f>-Data!H851</f>
        <v>6.4000000000000001E-2</v>
      </c>
      <c r="I851" s="36">
        <f>+SUM(F851*INDEX(Inputs!$D$24:$D$35,MATCH($D851,Inputs!$B$24:$B$35,0)),G851*INDEX(Inputs!$E$24:$E$35,MATCH($D851,Inputs!$B$24:$B$35,0)),H851*Inputs!$D$21)</f>
        <v>462.27626342399992</v>
      </c>
      <c r="J851" s="36">
        <f t="shared" si="94"/>
        <v>0</v>
      </c>
      <c r="K851" s="36">
        <f t="shared" si="95"/>
        <v>0</v>
      </c>
      <c r="L851" s="36">
        <f t="shared" si="96"/>
        <v>0</v>
      </c>
      <c r="M851" s="36">
        <f t="shared" si="97"/>
        <v>0</v>
      </c>
      <c r="N851" s="36">
        <f t="shared" si="98"/>
        <v>462.27626342399992</v>
      </c>
    </row>
    <row r="852" spans="2:14" s="46" customFormat="1" x14ac:dyDescent="0.25">
      <c r="B852" s="48" t="s">
        <v>169</v>
      </c>
      <c r="C852" s="8">
        <v>2021</v>
      </c>
      <c r="D852" s="37">
        <v>4</v>
      </c>
      <c r="E852" s="31">
        <f>Data!G852</f>
        <v>6559.3040000000001</v>
      </c>
      <c r="F852" s="51">
        <f t="shared" si="92"/>
        <v>2000</v>
      </c>
      <c r="G852" s="51">
        <f t="shared" si="93"/>
        <v>4559.3040000000001</v>
      </c>
      <c r="H852" s="31">
        <f>-Data!H852</f>
        <v>11.2</v>
      </c>
      <c r="I852" s="36">
        <f>+SUM(F852*INDEX(Inputs!$D$24:$D$35,MATCH($D852,Inputs!$B$24:$B$35,0)),G852*INDEX(Inputs!$E$24:$E$35,MATCH($D852,Inputs!$B$24:$B$35,0)),H852*Inputs!$D$21)</f>
        <v>390.56352758400004</v>
      </c>
      <c r="J852" s="36">
        <f t="shared" si="94"/>
        <v>0</v>
      </c>
      <c r="K852" s="36">
        <f t="shared" si="95"/>
        <v>0</v>
      </c>
      <c r="L852" s="36">
        <f t="shared" si="96"/>
        <v>0</v>
      </c>
      <c r="M852" s="36">
        <f t="shared" si="97"/>
        <v>0</v>
      </c>
      <c r="N852" s="36">
        <f t="shared" si="98"/>
        <v>390.56352758400004</v>
      </c>
    </row>
    <row r="853" spans="2:14" s="46" customFormat="1" x14ac:dyDescent="0.25">
      <c r="B853" s="48" t="s">
        <v>169</v>
      </c>
      <c r="C853" s="8">
        <v>2021</v>
      </c>
      <c r="D853" s="37">
        <v>5</v>
      </c>
      <c r="E853" s="31">
        <f>Data!G853</f>
        <v>7147.0960999999998</v>
      </c>
      <c r="F853" s="51">
        <f t="shared" si="92"/>
        <v>2000</v>
      </c>
      <c r="G853" s="51">
        <f t="shared" si="93"/>
        <v>5147.0960999999998</v>
      </c>
      <c r="H853" s="31">
        <f>-Data!H853</f>
        <v>1.728</v>
      </c>
      <c r="I853" s="36">
        <f>+SUM(F853*INDEX(Inputs!$D$24:$D$35,MATCH($D853,Inputs!$B$24:$B$35,0)),G853*INDEX(Inputs!$E$24:$E$35,MATCH($D853,Inputs!$B$24:$B$35,0)),H853*Inputs!$D$21)</f>
        <v>416.89972355560002</v>
      </c>
      <c r="J853" s="36">
        <f t="shared" si="94"/>
        <v>0</v>
      </c>
      <c r="K853" s="36">
        <f t="shared" si="95"/>
        <v>0</v>
      </c>
      <c r="L853" s="36">
        <f t="shared" si="96"/>
        <v>0</v>
      </c>
      <c r="M853" s="36">
        <f t="shared" si="97"/>
        <v>0</v>
      </c>
      <c r="N853" s="36">
        <f t="shared" si="98"/>
        <v>416.89972355560002</v>
      </c>
    </row>
    <row r="854" spans="2:14" s="46" customFormat="1" x14ac:dyDescent="0.25">
      <c r="B854" s="48" t="s">
        <v>169</v>
      </c>
      <c r="C854" s="8">
        <v>2021</v>
      </c>
      <c r="D854" s="37">
        <v>6</v>
      </c>
      <c r="E854" s="31">
        <f>Data!G854</f>
        <v>8408.4560000000001</v>
      </c>
      <c r="F854" s="51">
        <f t="shared" si="92"/>
        <v>2000</v>
      </c>
      <c r="G854" s="51">
        <f t="shared" si="93"/>
        <v>6408.4560000000001</v>
      </c>
      <c r="H854" s="31">
        <f>-Data!H854</f>
        <v>6.3999999999999897</v>
      </c>
      <c r="I854" s="36">
        <f>+SUM(F854*INDEX(Inputs!$D$24:$D$35,MATCH($D854,Inputs!$B$24:$B$35,0)),G854*INDEX(Inputs!$E$24:$E$35,MATCH($D854,Inputs!$B$24:$B$35,0)),H854*Inputs!$D$21)</f>
        <v>522.45235849599999</v>
      </c>
      <c r="J854" s="36">
        <f t="shared" si="94"/>
        <v>0</v>
      </c>
      <c r="K854" s="36">
        <f t="shared" si="95"/>
        <v>0</v>
      </c>
      <c r="L854" s="36">
        <f t="shared" si="96"/>
        <v>0</v>
      </c>
      <c r="M854" s="36">
        <f t="shared" si="97"/>
        <v>0</v>
      </c>
      <c r="N854" s="36">
        <f t="shared" si="98"/>
        <v>522.45235849599999</v>
      </c>
    </row>
    <row r="855" spans="2:14" s="46" customFormat="1" x14ac:dyDescent="0.25">
      <c r="B855" s="48" t="s">
        <v>169</v>
      </c>
      <c r="C855" s="8">
        <v>2021</v>
      </c>
      <c r="D855" s="37">
        <v>7</v>
      </c>
      <c r="E855" s="31">
        <f>Data!G855</f>
        <v>10523.7281</v>
      </c>
      <c r="F855" s="51">
        <f t="shared" si="92"/>
        <v>2000</v>
      </c>
      <c r="G855" s="51">
        <f t="shared" si="93"/>
        <v>8523.7281000000003</v>
      </c>
      <c r="H855" s="31">
        <f>-Data!H855</f>
        <v>0</v>
      </c>
      <c r="I855" s="36">
        <f>+SUM(F855*INDEX(Inputs!$D$24:$D$35,MATCH($D855,Inputs!$B$24:$B$35,0)),G855*INDEX(Inputs!$E$24:$E$35,MATCH($D855,Inputs!$B$24:$B$35,0)),H855*Inputs!$D$21)</f>
        <v>625.74193811960004</v>
      </c>
      <c r="J855" s="36">
        <f t="shared" si="94"/>
        <v>0</v>
      </c>
      <c r="K855" s="36">
        <f t="shared" si="95"/>
        <v>0</v>
      </c>
      <c r="L855" s="36">
        <f t="shared" si="96"/>
        <v>0</v>
      </c>
      <c r="M855" s="36">
        <f t="shared" si="97"/>
        <v>0</v>
      </c>
      <c r="N855" s="36">
        <f t="shared" si="98"/>
        <v>625.74193811960004</v>
      </c>
    </row>
    <row r="856" spans="2:14" s="46" customFormat="1" x14ac:dyDescent="0.25">
      <c r="B856" s="48" t="s">
        <v>169</v>
      </c>
      <c r="C856" s="8">
        <v>2021</v>
      </c>
      <c r="D856" s="37">
        <v>8</v>
      </c>
      <c r="E856" s="31">
        <f>Data!G856</f>
        <v>9428.0640000000003</v>
      </c>
      <c r="F856" s="51">
        <f t="shared" si="92"/>
        <v>2000</v>
      </c>
      <c r="G856" s="51">
        <f t="shared" si="93"/>
        <v>7428.0640000000003</v>
      </c>
      <c r="H856" s="31">
        <f>-Data!H856</f>
        <v>4.6719999999999997</v>
      </c>
      <c r="I856" s="36">
        <f>+SUM(F856*INDEX(Inputs!$D$24:$D$35,MATCH($D856,Inputs!$B$24:$B$35,0)),G856*INDEX(Inputs!$E$24:$E$35,MATCH($D856,Inputs!$B$24:$B$35,0)),H856*Inputs!$D$21)</f>
        <v>572.18891750399996</v>
      </c>
      <c r="J856" s="36">
        <f t="shared" si="94"/>
        <v>0</v>
      </c>
      <c r="K856" s="36">
        <f t="shared" si="95"/>
        <v>0</v>
      </c>
      <c r="L856" s="36">
        <f t="shared" si="96"/>
        <v>0</v>
      </c>
      <c r="M856" s="36">
        <f t="shared" si="97"/>
        <v>0</v>
      </c>
      <c r="N856" s="36">
        <f t="shared" si="98"/>
        <v>572.18891750399996</v>
      </c>
    </row>
    <row r="857" spans="2:14" s="46" customFormat="1" x14ac:dyDescent="0.25">
      <c r="B857" s="48" t="s">
        <v>169</v>
      </c>
      <c r="C857" s="8">
        <v>2021</v>
      </c>
      <c r="D857" s="37">
        <v>9</v>
      </c>
      <c r="E857" s="31">
        <f>Data!G857</f>
        <v>8271.9969999999994</v>
      </c>
      <c r="F857" s="51">
        <f t="shared" si="92"/>
        <v>2000</v>
      </c>
      <c r="G857" s="51">
        <f t="shared" si="93"/>
        <v>6271.9969999999994</v>
      </c>
      <c r="H857" s="31">
        <f>-Data!H857</f>
        <v>0</v>
      </c>
      <c r="I857" s="36">
        <f>+SUM(F857*INDEX(Inputs!$D$24:$D$35,MATCH($D857,Inputs!$B$24:$B$35,0)),G857*INDEX(Inputs!$E$24:$E$35,MATCH($D857,Inputs!$B$24:$B$35,0)),H857*Inputs!$D$21)</f>
        <v>466.68117941200001</v>
      </c>
      <c r="J857" s="36">
        <f t="shared" si="94"/>
        <v>0</v>
      </c>
      <c r="K857" s="36">
        <f t="shared" si="95"/>
        <v>0</v>
      </c>
      <c r="L857" s="36">
        <f t="shared" si="96"/>
        <v>0</v>
      </c>
      <c r="M857" s="36">
        <f t="shared" si="97"/>
        <v>0</v>
      </c>
      <c r="N857" s="36">
        <f t="shared" si="98"/>
        <v>466.68117941200001</v>
      </c>
    </row>
    <row r="858" spans="2:14" s="46" customFormat="1" x14ac:dyDescent="0.25">
      <c r="B858" s="48" t="s">
        <v>169</v>
      </c>
      <c r="C858" s="8">
        <v>2021</v>
      </c>
      <c r="D858" s="37">
        <v>10</v>
      </c>
      <c r="E858" s="31">
        <f>Data!G858</f>
        <v>8810.8460000000014</v>
      </c>
      <c r="F858" s="51">
        <f t="shared" si="92"/>
        <v>2000</v>
      </c>
      <c r="G858" s="51">
        <f t="shared" si="93"/>
        <v>6810.8460000000014</v>
      </c>
      <c r="H858" s="31">
        <f>-Data!H858</f>
        <v>0</v>
      </c>
      <c r="I858" s="36">
        <f>+SUM(F858*INDEX(Inputs!$D$24:$D$35,MATCH($D858,Inputs!$B$24:$B$35,0)),G858*INDEX(Inputs!$E$24:$E$35,MATCH($D858,Inputs!$B$24:$B$35,0)),H858*Inputs!$D$21)</f>
        <v>490.49614981600007</v>
      </c>
      <c r="J858" s="36">
        <f t="shared" si="94"/>
        <v>0</v>
      </c>
      <c r="K858" s="36">
        <f t="shared" si="95"/>
        <v>0</v>
      </c>
      <c r="L858" s="36">
        <f t="shared" si="96"/>
        <v>0</v>
      </c>
      <c r="M858" s="36">
        <f t="shared" si="97"/>
        <v>0</v>
      </c>
      <c r="N858" s="36">
        <f t="shared" si="98"/>
        <v>490.49614981600007</v>
      </c>
    </row>
    <row r="859" spans="2:14" s="46" customFormat="1" x14ac:dyDescent="0.25">
      <c r="B859" s="48" t="s">
        <v>169</v>
      </c>
      <c r="C859" s="8">
        <v>2021</v>
      </c>
      <c r="D859" s="37">
        <v>11</v>
      </c>
      <c r="E859" s="31">
        <f>Data!G859</f>
        <v>8729.3590000000004</v>
      </c>
      <c r="F859" s="51">
        <f t="shared" si="92"/>
        <v>2000</v>
      </c>
      <c r="G859" s="51">
        <f t="shared" si="93"/>
        <v>6729.3590000000004</v>
      </c>
      <c r="H859" s="31">
        <f>-Data!H859</f>
        <v>0</v>
      </c>
      <c r="I859" s="36">
        <f>+SUM(F859*INDEX(Inputs!$D$24:$D$35,MATCH($D859,Inputs!$B$24:$B$35,0)),G859*INDEX(Inputs!$E$24:$E$35,MATCH($D859,Inputs!$B$24:$B$35,0)),H859*Inputs!$D$21)</f>
        <v>486.89475036400006</v>
      </c>
      <c r="J859" s="36">
        <f t="shared" si="94"/>
        <v>0</v>
      </c>
      <c r="K859" s="36">
        <f t="shared" si="95"/>
        <v>0</v>
      </c>
      <c r="L859" s="36">
        <f t="shared" si="96"/>
        <v>0</v>
      </c>
      <c r="M859" s="36">
        <f t="shared" si="97"/>
        <v>0</v>
      </c>
      <c r="N859" s="36">
        <f t="shared" si="98"/>
        <v>486.89475036400006</v>
      </c>
    </row>
    <row r="860" spans="2:14" s="46" customFormat="1" x14ac:dyDescent="0.25">
      <c r="B860" s="48" t="s">
        <v>169</v>
      </c>
      <c r="C860" s="8">
        <v>2021</v>
      </c>
      <c r="D860" s="37">
        <v>12</v>
      </c>
      <c r="E860" s="31">
        <f>Data!G860</f>
        <v>9735.1969999999983</v>
      </c>
      <c r="F860" s="51">
        <f t="shared" si="92"/>
        <v>2000</v>
      </c>
      <c r="G860" s="51">
        <f t="shared" si="93"/>
        <v>7735.1969999999983</v>
      </c>
      <c r="H860" s="31">
        <f>-Data!H860</f>
        <v>0</v>
      </c>
      <c r="I860" s="36">
        <f>+SUM(F860*INDEX(Inputs!$D$24:$D$35,MATCH($D860,Inputs!$B$24:$B$35,0)),G860*INDEX(Inputs!$E$24:$E$35,MATCH($D860,Inputs!$B$24:$B$35,0)),H860*Inputs!$D$21)</f>
        <v>531.34876661199996</v>
      </c>
      <c r="J860" s="36">
        <f t="shared" si="94"/>
        <v>0</v>
      </c>
      <c r="K860" s="36">
        <f t="shared" si="95"/>
        <v>0</v>
      </c>
      <c r="L860" s="36">
        <f t="shared" si="96"/>
        <v>0</v>
      </c>
      <c r="M860" s="36">
        <f t="shared" si="97"/>
        <v>0</v>
      </c>
      <c r="N860" s="36">
        <f t="shared" si="98"/>
        <v>531.34876661199996</v>
      </c>
    </row>
    <row r="861" spans="2:14" s="46" customFormat="1" x14ac:dyDescent="0.25">
      <c r="B861" s="48" t="s">
        <v>170</v>
      </c>
      <c r="C861" s="8">
        <v>2021</v>
      </c>
      <c r="D861" s="37">
        <v>1</v>
      </c>
      <c r="E861" s="31">
        <f>Data!G861</f>
        <v>29736.9827</v>
      </c>
      <c r="F861" s="51">
        <f t="shared" si="92"/>
        <v>2000</v>
      </c>
      <c r="G861" s="51">
        <f t="shared" si="93"/>
        <v>27736.9827</v>
      </c>
      <c r="H861" s="31">
        <f>-Data!H861</f>
        <v>0</v>
      </c>
      <c r="I861" s="36">
        <f>+SUM(F861*INDEX(Inputs!$D$24:$D$35,MATCH($D861,Inputs!$B$24:$B$35,0)),G861*INDEX(Inputs!$E$24:$E$35,MATCH($D861,Inputs!$B$24:$B$35,0)),H861*Inputs!$D$21)</f>
        <v>1415.3476874092</v>
      </c>
      <c r="J861" s="36">
        <f t="shared" si="94"/>
        <v>0</v>
      </c>
      <c r="K861" s="36">
        <f t="shared" si="95"/>
        <v>0</v>
      </c>
      <c r="L861" s="36">
        <f t="shared" si="96"/>
        <v>0</v>
      </c>
      <c r="M861" s="36">
        <f t="shared" si="97"/>
        <v>0</v>
      </c>
      <c r="N861" s="36">
        <f t="shared" si="98"/>
        <v>1415.3476874092</v>
      </c>
    </row>
    <row r="862" spans="2:14" s="46" customFormat="1" x14ac:dyDescent="0.25">
      <c r="B862" s="48" t="s">
        <v>170</v>
      </c>
      <c r="C862" s="8">
        <v>2021</v>
      </c>
      <c r="D862" s="37">
        <v>2</v>
      </c>
      <c r="E862" s="31">
        <f>Data!G862</f>
        <v>22413.886900000001</v>
      </c>
      <c r="F862" s="51">
        <f t="shared" si="92"/>
        <v>2000</v>
      </c>
      <c r="G862" s="51">
        <f t="shared" si="93"/>
        <v>20413.886900000001</v>
      </c>
      <c r="H862" s="31">
        <f>-Data!H862</f>
        <v>20.951000000000001</v>
      </c>
      <c r="I862" s="36">
        <f>+SUM(F862*INDEX(Inputs!$D$24:$D$35,MATCH($D862,Inputs!$B$24:$B$35,0)),G862*INDEX(Inputs!$E$24:$E$35,MATCH($D862,Inputs!$B$24:$B$35,0)),H862*Inputs!$D$21)</f>
        <v>1090.9039881224001</v>
      </c>
      <c r="J862" s="36">
        <f t="shared" si="94"/>
        <v>0</v>
      </c>
      <c r="K862" s="36">
        <f t="shared" si="95"/>
        <v>0</v>
      </c>
      <c r="L862" s="36">
        <f t="shared" si="96"/>
        <v>0</v>
      </c>
      <c r="M862" s="36">
        <f t="shared" si="97"/>
        <v>0</v>
      </c>
      <c r="N862" s="36">
        <f t="shared" si="98"/>
        <v>1090.9039881224001</v>
      </c>
    </row>
    <row r="863" spans="2:14" s="46" customFormat="1" x14ac:dyDescent="0.25">
      <c r="B863" s="48" t="s">
        <v>170</v>
      </c>
      <c r="C863" s="8">
        <v>2021</v>
      </c>
      <c r="D863" s="37">
        <v>3</v>
      </c>
      <c r="E863" s="31">
        <f>Data!G863</f>
        <v>18771.795099999999</v>
      </c>
      <c r="F863" s="51">
        <f t="shared" si="92"/>
        <v>2000</v>
      </c>
      <c r="G863" s="51">
        <f t="shared" si="93"/>
        <v>16771.795099999999</v>
      </c>
      <c r="H863" s="31">
        <f>-Data!H863</f>
        <v>19.9695</v>
      </c>
      <c r="I863" s="36">
        <f>+SUM(F863*INDEX(Inputs!$D$24:$D$35,MATCH($D863,Inputs!$B$24:$B$35,0)),G863*INDEX(Inputs!$E$24:$E$35,MATCH($D863,Inputs!$B$24:$B$35,0)),H863*Inputs!$D$21)</f>
        <v>929.97520944459995</v>
      </c>
      <c r="J863" s="36">
        <f t="shared" si="94"/>
        <v>0</v>
      </c>
      <c r="K863" s="36">
        <f t="shared" si="95"/>
        <v>0</v>
      </c>
      <c r="L863" s="36">
        <f t="shared" si="96"/>
        <v>0</v>
      </c>
      <c r="M863" s="36">
        <f t="shared" si="97"/>
        <v>0</v>
      </c>
      <c r="N863" s="36">
        <f t="shared" si="98"/>
        <v>929.97520944459995</v>
      </c>
    </row>
    <row r="864" spans="2:14" s="46" customFormat="1" x14ac:dyDescent="0.25">
      <c r="B864" s="48" t="s">
        <v>170</v>
      </c>
      <c r="C864" s="8">
        <v>2021</v>
      </c>
      <c r="D864" s="37">
        <v>4</v>
      </c>
      <c r="E864" s="31">
        <f>Data!G864</f>
        <v>20907.244200000001</v>
      </c>
      <c r="F864" s="51">
        <f t="shared" si="92"/>
        <v>2000</v>
      </c>
      <c r="G864" s="51">
        <f t="shared" si="93"/>
        <v>18907.244200000001</v>
      </c>
      <c r="H864" s="31">
        <f>-Data!H864</f>
        <v>55.8889</v>
      </c>
      <c r="I864" s="36">
        <f>+SUM(F864*INDEX(Inputs!$D$24:$D$35,MATCH($D864,Inputs!$B$24:$B$35,0)),G864*INDEX(Inputs!$E$24:$E$35,MATCH($D864,Inputs!$B$24:$B$35,0)),H864*Inputs!$D$21)</f>
        <v>1022.9954053542</v>
      </c>
      <c r="J864" s="36">
        <f t="shared" si="94"/>
        <v>0</v>
      </c>
      <c r="K864" s="36">
        <f t="shared" si="95"/>
        <v>0</v>
      </c>
      <c r="L864" s="36">
        <f t="shared" si="96"/>
        <v>0</v>
      </c>
      <c r="M864" s="36">
        <f t="shared" si="97"/>
        <v>0</v>
      </c>
      <c r="N864" s="36">
        <f t="shared" si="98"/>
        <v>1022.9954053542</v>
      </c>
    </row>
    <row r="865" spans="2:14" s="46" customFormat="1" x14ac:dyDescent="0.25">
      <c r="B865" s="48" t="s">
        <v>170</v>
      </c>
      <c r="C865" s="8">
        <v>2021</v>
      </c>
      <c r="D865" s="37">
        <v>5</v>
      </c>
      <c r="E865" s="31">
        <f>Data!G865</f>
        <v>20179.1947</v>
      </c>
      <c r="F865" s="51">
        <f t="shared" si="92"/>
        <v>2000</v>
      </c>
      <c r="G865" s="51">
        <f t="shared" si="93"/>
        <v>18179.1947</v>
      </c>
      <c r="H865" s="31">
        <f>-Data!H865</f>
        <v>8.3670000000000009</v>
      </c>
      <c r="I865" s="36">
        <f>+SUM(F865*INDEX(Inputs!$D$24:$D$35,MATCH($D865,Inputs!$B$24:$B$35,0)),G865*INDEX(Inputs!$E$24:$E$35,MATCH($D865,Inputs!$B$24:$B$35,0)),H865*Inputs!$D$21)</f>
        <v>992.61533269120002</v>
      </c>
      <c r="J865" s="36">
        <f t="shared" si="94"/>
        <v>0</v>
      </c>
      <c r="K865" s="36">
        <f t="shared" si="95"/>
        <v>0</v>
      </c>
      <c r="L865" s="36">
        <f t="shared" si="96"/>
        <v>0</v>
      </c>
      <c r="M865" s="36">
        <f t="shared" si="97"/>
        <v>0</v>
      </c>
      <c r="N865" s="36">
        <f t="shared" si="98"/>
        <v>992.61533269120002</v>
      </c>
    </row>
    <row r="866" spans="2:14" s="46" customFormat="1" x14ac:dyDescent="0.25">
      <c r="B866" s="48" t="s">
        <v>170</v>
      </c>
      <c r="C866" s="8">
        <v>2021</v>
      </c>
      <c r="D866" s="37">
        <v>6</v>
      </c>
      <c r="E866" s="31">
        <f>Data!G866</f>
        <v>20646.184799999999</v>
      </c>
      <c r="F866" s="51">
        <f t="shared" si="92"/>
        <v>2000</v>
      </c>
      <c r="G866" s="51">
        <f t="shared" si="93"/>
        <v>18646.184799999999</v>
      </c>
      <c r="H866" s="31">
        <f>-Data!H866</f>
        <v>4.0899999999999999E-2</v>
      </c>
      <c r="I866" s="36">
        <f>+SUM(F866*INDEX(Inputs!$D$24:$D$35,MATCH($D866,Inputs!$B$24:$B$35,0)),G866*INDEX(Inputs!$E$24:$E$35,MATCH($D866,Inputs!$B$24:$B$35,0)),H866*Inputs!$D$21)</f>
        <v>1118.8659922878001</v>
      </c>
      <c r="J866" s="36">
        <f t="shared" si="94"/>
        <v>0</v>
      </c>
      <c r="K866" s="36">
        <f t="shared" si="95"/>
        <v>0</v>
      </c>
      <c r="L866" s="36">
        <f t="shared" si="96"/>
        <v>0</v>
      </c>
      <c r="M866" s="36">
        <f t="shared" si="97"/>
        <v>0</v>
      </c>
      <c r="N866" s="36">
        <f t="shared" si="98"/>
        <v>1118.8659922878001</v>
      </c>
    </row>
    <row r="867" spans="2:14" s="46" customFormat="1" x14ac:dyDescent="0.25">
      <c r="B867" s="48" t="s">
        <v>170</v>
      </c>
      <c r="C867" s="8">
        <v>2021</v>
      </c>
      <c r="D867" s="37">
        <v>7</v>
      </c>
      <c r="E867" s="31">
        <f>Data!G867</f>
        <v>29564.404699999999</v>
      </c>
      <c r="F867" s="51">
        <f t="shared" si="92"/>
        <v>2000</v>
      </c>
      <c r="G867" s="51">
        <f t="shared" si="93"/>
        <v>27564.404699999999</v>
      </c>
      <c r="H867" s="31">
        <f>-Data!H867</f>
        <v>0</v>
      </c>
      <c r="I867" s="36">
        <f>+SUM(F867*INDEX(Inputs!$D$24:$D$35,MATCH($D867,Inputs!$B$24:$B$35,0)),G867*INDEX(Inputs!$E$24:$E$35,MATCH($D867,Inputs!$B$24:$B$35,0)),H867*Inputs!$D$21)</f>
        <v>1553.3275393652</v>
      </c>
      <c r="J867" s="36">
        <f t="shared" si="94"/>
        <v>0</v>
      </c>
      <c r="K867" s="36">
        <f t="shared" si="95"/>
        <v>0</v>
      </c>
      <c r="L867" s="36">
        <f t="shared" si="96"/>
        <v>0</v>
      </c>
      <c r="M867" s="36">
        <f t="shared" si="97"/>
        <v>0</v>
      </c>
      <c r="N867" s="36">
        <f t="shared" si="98"/>
        <v>1553.3275393652</v>
      </c>
    </row>
    <row r="868" spans="2:14" s="46" customFormat="1" x14ac:dyDescent="0.25">
      <c r="B868" s="48" t="s">
        <v>170</v>
      </c>
      <c r="C868" s="8">
        <v>2021</v>
      </c>
      <c r="D868" s="37">
        <v>8</v>
      </c>
      <c r="E868" s="31">
        <f>Data!G868</f>
        <v>20494.927</v>
      </c>
      <c r="F868" s="51">
        <f t="shared" si="92"/>
        <v>2000</v>
      </c>
      <c r="G868" s="51">
        <f t="shared" si="93"/>
        <v>18494.927</v>
      </c>
      <c r="H868" s="31">
        <f>-Data!H868</f>
        <v>9.2159999999999993</v>
      </c>
      <c r="I868" s="36">
        <f>+SUM(F868*INDEX(Inputs!$D$24:$D$35,MATCH($D868,Inputs!$B$24:$B$35,0)),G868*INDEX(Inputs!$E$24:$E$35,MATCH($D868,Inputs!$B$24:$B$35,0)),H868*Inputs!$D$21)</f>
        <v>1111.150406772</v>
      </c>
      <c r="J868" s="36">
        <f t="shared" si="94"/>
        <v>0</v>
      </c>
      <c r="K868" s="36">
        <f t="shared" si="95"/>
        <v>0</v>
      </c>
      <c r="L868" s="36">
        <f t="shared" si="96"/>
        <v>0</v>
      </c>
      <c r="M868" s="36">
        <f t="shared" si="97"/>
        <v>0</v>
      </c>
      <c r="N868" s="36">
        <f t="shared" si="98"/>
        <v>1111.150406772</v>
      </c>
    </row>
    <row r="869" spans="2:14" s="46" customFormat="1" x14ac:dyDescent="0.25">
      <c r="B869" s="48" t="s">
        <v>170</v>
      </c>
      <c r="C869" s="8">
        <v>2021</v>
      </c>
      <c r="D869" s="37">
        <v>9</v>
      </c>
      <c r="E869" s="31">
        <f>Data!G869</f>
        <v>19398.389300000003</v>
      </c>
      <c r="F869" s="51">
        <f t="shared" si="92"/>
        <v>2000</v>
      </c>
      <c r="G869" s="51">
        <f t="shared" si="93"/>
        <v>17398.389300000003</v>
      </c>
      <c r="H869" s="31">
        <f>-Data!H869</f>
        <v>0</v>
      </c>
      <c r="I869" s="36">
        <f>+SUM(F869*INDEX(Inputs!$D$24:$D$35,MATCH($D869,Inputs!$B$24:$B$35,0)),G869*INDEX(Inputs!$E$24:$E$35,MATCH($D869,Inputs!$B$24:$B$35,0)),H869*Inputs!$D$21)</f>
        <v>958.42321350280008</v>
      </c>
      <c r="J869" s="36">
        <f t="shared" si="94"/>
        <v>0</v>
      </c>
      <c r="K869" s="36">
        <f t="shared" si="95"/>
        <v>0</v>
      </c>
      <c r="L869" s="36">
        <f t="shared" si="96"/>
        <v>0</v>
      </c>
      <c r="M869" s="36">
        <f t="shared" si="97"/>
        <v>0</v>
      </c>
      <c r="N869" s="36">
        <f t="shared" si="98"/>
        <v>958.42321350280008</v>
      </c>
    </row>
    <row r="870" spans="2:14" s="46" customFormat="1" x14ac:dyDescent="0.25">
      <c r="B870" s="48" t="s">
        <v>170</v>
      </c>
      <c r="C870" s="8">
        <v>2021</v>
      </c>
      <c r="D870" s="37">
        <v>10</v>
      </c>
      <c r="E870" s="31">
        <f>Data!G870</f>
        <v>21059.934600000001</v>
      </c>
      <c r="F870" s="51">
        <f t="shared" si="92"/>
        <v>2000</v>
      </c>
      <c r="G870" s="51">
        <f t="shared" si="93"/>
        <v>19059.934600000001</v>
      </c>
      <c r="H870" s="31">
        <f>-Data!H870</f>
        <v>0</v>
      </c>
      <c r="I870" s="36">
        <f>+SUM(F870*INDEX(Inputs!$D$24:$D$35,MATCH($D870,Inputs!$B$24:$B$35,0)),G870*INDEX(Inputs!$E$24:$E$35,MATCH($D870,Inputs!$B$24:$B$35,0)),H870*Inputs!$D$21)</f>
        <v>1031.8568695816</v>
      </c>
      <c r="J870" s="36">
        <f t="shared" si="94"/>
        <v>0</v>
      </c>
      <c r="K870" s="36">
        <f t="shared" si="95"/>
        <v>0</v>
      </c>
      <c r="L870" s="36">
        <f t="shared" si="96"/>
        <v>0</v>
      </c>
      <c r="M870" s="36">
        <f t="shared" si="97"/>
        <v>0</v>
      </c>
      <c r="N870" s="36">
        <f t="shared" si="98"/>
        <v>1031.8568695816</v>
      </c>
    </row>
    <row r="871" spans="2:14" s="46" customFormat="1" x14ac:dyDescent="0.25">
      <c r="B871" s="48" t="s">
        <v>170</v>
      </c>
      <c r="C871" s="8">
        <v>2021</v>
      </c>
      <c r="D871" s="37">
        <v>11</v>
      </c>
      <c r="E871" s="31">
        <f>Data!G871</f>
        <v>22168.203600000001</v>
      </c>
      <c r="F871" s="51">
        <f t="shared" si="92"/>
        <v>2000</v>
      </c>
      <c r="G871" s="51">
        <f t="shared" si="93"/>
        <v>20168.203600000001</v>
      </c>
      <c r="H871" s="31">
        <f>-Data!H871</f>
        <v>0</v>
      </c>
      <c r="I871" s="36">
        <f>+SUM(F871*INDEX(Inputs!$D$24:$D$35,MATCH($D871,Inputs!$B$24:$B$35,0)),G871*INDEX(Inputs!$E$24:$E$35,MATCH($D871,Inputs!$B$24:$B$35,0)),H871*Inputs!$D$21)</f>
        <v>1080.8379263055999</v>
      </c>
      <c r="J871" s="36">
        <f t="shared" si="94"/>
        <v>0</v>
      </c>
      <c r="K871" s="36">
        <f t="shared" si="95"/>
        <v>0</v>
      </c>
      <c r="L871" s="36">
        <f t="shared" si="96"/>
        <v>0</v>
      </c>
      <c r="M871" s="36">
        <f t="shared" si="97"/>
        <v>0</v>
      </c>
      <c r="N871" s="36">
        <f t="shared" si="98"/>
        <v>1080.8379263055999</v>
      </c>
    </row>
    <row r="872" spans="2:14" s="46" customFormat="1" x14ac:dyDescent="0.25">
      <c r="B872" s="48" t="s">
        <v>170</v>
      </c>
      <c r="C872" s="8">
        <v>2021</v>
      </c>
      <c r="D872" s="37">
        <v>12</v>
      </c>
      <c r="E872" s="31">
        <f>Data!G872</f>
        <v>22613.569199999998</v>
      </c>
      <c r="F872" s="51">
        <f t="shared" si="92"/>
        <v>2000</v>
      </c>
      <c r="G872" s="51">
        <f t="shared" si="93"/>
        <v>20613.569199999998</v>
      </c>
      <c r="H872" s="31">
        <f>-Data!H872</f>
        <v>0</v>
      </c>
      <c r="I872" s="36">
        <f>+SUM(F872*INDEX(Inputs!$D$24:$D$35,MATCH($D872,Inputs!$B$24:$B$35,0)),G872*INDEX(Inputs!$E$24:$E$35,MATCH($D872,Inputs!$B$24:$B$35,0)),H872*Inputs!$D$21)</f>
        <v>1100.5213043632</v>
      </c>
      <c r="J872" s="36">
        <f t="shared" si="94"/>
        <v>0</v>
      </c>
      <c r="K872" s="36">
        <f t="shared" si="95"/>
        <v>0</v>
      </c>
      <c r="L872" s="36">
        <f t="shared" si="96"/>
        <v>0</v>
      </c>
      <c r="M872" s="36">
        <f t="shared" si="97"/>
        <v>0</v>
      </c>
      <c r="N872" s="36">
        <f t="shared" si="98"/>
        <v>1100.5213043632</v>
      </c>
    </row>
    <row r="873" spans="2:14" s="46" customFormat="1" x14ac:dyDescent="0.25">
      <c r="B873" s="48" t="s">
        <v>171</v>
      </c>
      <c r="C873" s="8">
        <v>2021</v>
      </c>
      <c r="D873" s="37">
        <v>1</v>
      </c>
      <c r="E873" s="31">
        <f>Data!G873</f>
        <v>2940.3054000000002</v>
      </c>
      <c r="F873" s="51">
        <f t="shared" si="92"/>
        <v>2000</v>
      </c>
      <c r="G873" s="51">
        <f t="shared" si="93"/>
        <v>940.30540000000019</v>
      </c>
      <c r="H873" s="31">
        <f>-Data!H873</f>
        <v>0</v>
      </c>
      <c r="I873" s="36">
        <f>+SUM(F873*INDEX(Inputs!$D$24:$D$35,MATCH($D873,Inputs!$B$24:$B$35,0)),G873*INDEX(Inputs!$E$24:$E$35,MATCH($D873,Inputs!$B$24:$B$35,0)),H873*Inputs!$D$21)</f>
        <v>231.04173745840001</v>
      </c>
      <c r="J873" s="36">
        <f t="shared" si="94"/>
        <v>0</v>
      </c>
      <c r="K873" s="36">
        <f t="shared" si="95"/>
        <v>0</v>
      </c>
      <c r="L873" s="36">
        <f t="shared" si="96"/>
        <v>0</v>
      </c>
      <c r="M873" s="36">
        <f t="shared" si="97"/>
        <v>0</v>
      </c>
      <c r="N873" s="36">
        <f t="shared" si="98"/>
        <v>231.04173745840001</v>
      </c>
    </row>
    <row r="874" spans="2:14" s="46" customFormat="1" x14ac:dyDescent="0.25">
      <c r="B874" s="48" t="s">
        <v>171</v>
      </c>
      <c r="C874" s="8">
        <v>2021</v>
      </c>
      <c r="D874" s="37">
        <v>2</v>
      </c>
      <c r="E874" s="31">
        <f>Data!G874</f>
        <v>2729.1012999999998</v>
      </c>
      <c r="F874" s="51">
        <f t="shared" si="92"/>
        <v>2000</v>
      </c>
      <c r="G874" s="51">
        <f t="shared" si="93"/>
        <v>729.10129999999981</v>
      </c>
      <c r="H874" s="31">
        <f>-Data!H874</f>
        <v>0</v>
      </c>
      <c r="I874" s="36">
        <f>+SUM(F874*INDEX(Inputs!$D$24:$D$35,MATCH($D874,Inputs!$B$24:$B$35,0)),G874*INDEX(Inputs!$E$24:$E$35,MATCH($D874,Inputs!$B$24:$B$35,0)),H874*Inputs!$D$21)</f>
        <v>221.7073610548</v>
      </c>
      <c r="J874" s="36">
        <f t="shared" si="94"/>
        <v>0</v>
      </c>
      <c r="K874" s="36">
        <f t="shared" si="95"/>
        <v>0</v>
      </c>
      <c r="L874" s="36">
        <f t="shared" si="96"/>
        <v>0</v>
      </c>
      <c r="M874" s="36">
        <f t="shared" si="97"/>
        <v>0</v>
      </c>
      <c r="N874" s="36">
        <f t="shared" si="98"/>
        <v>221.7073610548</v>
      </c>
    </row>
    <row r="875" spans="2:14" s="46" customFormat="1" x14ac:dyDescent="0.25">
      <c r="B875" s="48" t="s">
        <v>171</v>
      </c>
      <c r="C875" s="8">
        <v>2021</v>
      </c>
      <c r="D875" s="37">
        <v>3</v>
      </c>
      <c r="E875" s="31">
        <f>Data!G875</f>
        <v>2611.0333999999998</v>
      </c>
      <c r="F875" s="51">
        <f t="shared" si="92"/>
        <v>2000</v>
      </c>
      <c r="G875" s="51">
        <f t="shared" si="93"/>
        <v>611.0333999999998</v>
      </c>
      <c r="H875" s="31">
        <f>-Data!H875</f>
        <v>0</v>
      </c>
      <c r="I875" s="36">
        <f>+SUM(F875*INDEX(Inputs!$D$24:$D$35,MATCH($D875,Inputs!$B$24:$B$35,0)),G875*INDEX(Inputs!$E$24:$E$35,MATCH($D875,Inputs!$B$24:$B$35,0)),H875*Inputs!$D$21)</f>
        <v>216.48923214640001</v>
      </c>
      <c r="J875" s="36">
        <f t="shared" si="94"/>
        <v>0</v>
      </c>
      <c r="K875" s="36">
        <f t="shared" si="95"/>
        <v>0</v>
      </c>
      <c r="L875" s="36">
        <f t="shared" si="96"/>
        <v>0</v>
      </c>
      <c r="M875" s="36">
        <f t="shared" si="97"/>
        <v>0</v>
      </c>
      <c r="N875" s="36">
        <f t="shared" si="98"/>
        <v>216.48923214640001</v>
      </c>
    </row>
    <row r="876" spans="2:14" s="46" customFormat="1" x14ac:dyDescent="0.25">
      <c r="B876" s="48" t="s">
        <v>171</v>
      </c>
      <c r="C876" s="8">
        <v>2021</v>
      </c>
      <c r="D876" s="37">
        <v>4</v>
      </c>
      <c r="E876" s="31">
        <f>Data!G876</f>
        <v>2022.3690999999999</v>
      </c>
      <c r="F876" s="51">
        <f t="shared" si="92"/>
        <v>2000</v>
      </c>
      <c r="G876" s="51">
        <f t="shared" si="93"/>
        <v>22.369099999999889</v>
      </c>
      <c r="H876" s="31">
        <f>-Data!H876</f>
        <v>0</v>
      </c>
      <c r="I876" s="36">
        <f>+SUM(F876*INDEX(Inputs!$D$24:$D$35,MATCH($D876,Inputs!$B$24:$B$35,0)),G876*INDEX(Inputs!$E$24:$E$35,MATCH($D876,Inputs!$B$24:$B$35,0)),H876*Inputs!$D$21)</f>
        <v>190.47262474359999</v>
      </c>
      <c r="J876" s="36">
        <f t="shared" si="94"/>
        <v>0</v>
      </c>
      <c r="K876" s="36">
        <f t="shared" si="95"/>
        <v>0</v>
      </c>
      <c r="L876" s="36">
        <f t="shared" si="96"/>
        <v>0</v>
      </c>
      <c r="M876" s="36">
        <f t="shared" si="97"/>
        <v>0</v>
      </c>
      <c r="N876" s="36">
        <f t="shared" si="98"/>
        <v>190.47262474359999</v>
      </c>
    </row>
    <row r="877" spans="2:14" s="46" customFormat="1" x14ac:dyDescent="0.25">
      <c r="B877" s="48" t="s">
        <v>171</v>
      </c>
      <c r="C877" s="8">
        <v>2021</v>
      </c>
      <c r="D877" s="37">
        <v>5</v>
      </c>
      <c r="E877" s="31">
        <f>Data!G877</f>
        <v>1393.4108000000001</v>
      </c>
      <c r="F877" s="51">
        <f t="shared" si="92"/>
        <v>1393.4108000000001</v>
      </c>
      <c r="G877" s="51">
        <f t="shared" si="93"/>
        <v>0</v>
      </c>
      <c r="H877" s="31">
        <f>-Data!H877</f>
        <v>30.942699999999999</v>
      </c>
      <c r="I877" s="36">
        <f>+SUM(F877*INDEX(Inputs!$D$24:$D$35,MATCH($D877,Inputs!$B$24:$B$35,0)),G877*INDEX(Inputs!$E$24:$E$35,MATCH($D877,Inputs!$B$24:$B$35,0)),H877*Inputs!$D$21)</f>
        <v>130.84458252660002</v>
      </c>
      <c r="J877" s="36">
        <f t="shared" si="94"/>
        <v>0</v>
      </c>
      <c r="K877" s="36">
        <f t="shared" si="95"/>
        <v>0</v>
      </c>
      <c r="L877" s="36">
        <f t="shared" si="96"/>
        <v>0</v>
      </c>
      <c r="M877" s="36">
        <f t="shared" si="97"/>
        <v>0</v>
      </c>
      <c r="N877" s="36">
        <f t="shared" si="98"/>
        <v>130.84458252660002</v>
      </c>
    </row>
    <row r="878" spans="2:14" s="46" customFormat="1" x14ac:dyDescent="0.25">
      <c r="B878" s="48" t="s">
        <v>171</v>
      </c>
      <c r="C878" s="8">
        <v>2021</v>
      </c>
      <c r="D878" s="37">
        <v>6</v>
      </c>
      <c r="E878" s="31">
        <f>Data!G878</f>
        <v>2312.6505999999999</v>
      </c>
      <c r="F878" s="51">
        <f t="shared" si="92"/>
        <v>2000</v>
      </c>
      <c r="G878" s="51">
        <f t="shared" si="93"/>
        <v>312.65059999999994</v>
      </c>
      <c r="H878" s="31">
        <f>-Data!H878</f>
        <v>61.872399999999999</v>
      </c>
      <c r="I878" s="36">
        <f>+SUM(F878*INDEX(Inputs!$D$24:$D$35,MATCH($D878,Inputs!$B$24:$B$35,0)),G878*INDEX(Inputs!$E$24:$E$35,MATCH($D878,Inputs!$B$24:$B$35,0)),H878*Inputs!$D$21)</f>
        <v>223.3916911856</v>
      </c>
      <c r="J878" s="36">
        <f t="shared" si="94"/>
        <v>0</v>
      </c>
      <c r="K878" s="36">
        <f t="shared" si="95"/>
        <v>0</v>
      </c>
      <c r="L878" s="36">
        <f t="shared" si="96"/>
        <v>0</v>
      </c>
      <c r="M878" s="36">
        <f t="shared" si="97"/>
        <v>0</v>
      </c>
      <c r="N878" s="36">
        <f t="shared" si="98"/>
        <v>223.3916911856</v>
      </c>
    </row>
    <row r="879" spans="2:14" s="46" customFormat="1" x14ac:dyDescent="0.25">
      <c r="B879" s="48" t="s">
        <v>171</v>
      </c>
      <c r="C879" s="8">
        <v>2021</v>
      </c>
      <c r="D879" s="37">
        <v>7</v>
      </c>
      <c r="E879" s="31">
        <f>Data!G879</f>
        <v>2508.8000999999999</v>
      </c>
      <c r="F879" s="51">
        <f t="shared" si="92"/>
        <v>2000</v>
      </c>
      <c r="G879" s="51">
        <f t="shared" si="93"/>
        <v>508.80009999999993</v>
      </c>
      <c r="H879" s="31">
        <f>-Data!H879</f>
        <v>61.890900000000002</v>
      </c>
      <c r="I879" s="36">
        <f>+SUM(F879*INDEX(Inputs!$D$24:$D$35,MATCH($D879,Inputs!$B$24:$B$35,0)),G879*INDEX(Inputs!$E$24:$E$35,MATCH($D879,Inputs!$B$24:$B$35,0)),H879*Inputs!$D$21)</f>
        <v>232.9466107426</v>
      </c>
      <c r="J879" s="36">
        <f t="shared" si="94"/>
        <v>0</v>
      </c>
      <c r="K879" s="36">
        <f t="shared" si="95"/>
        <v>0</v>
      </c>
      <c r="L879" s="36">
        <f t="shared" si="96"/>
        <v>0</v>
      </c>
      <c r="M879" s="36">
        <f t="shared" si="97"/>
        <v>0</v>
      </c>
      <c r="N879" s="36">
        <f t="shared" si="98"/>
        <v>232.9466107426</v>
      </c>
    </row>
    <row r="880" spans="2:14" s="46" customFormat="1" x14ac:dyDescent="0.25">
      <c r="B880" s="48" t="s">
        <v>171</v>
      </c>
      <c r="C880" s="8">
        <v>2021</v>
      </c>
      <c r="D880" s="37">
        <v>8</v>
      </c>
      <c r="E880" s="31">
        <f>Data!G880</f>
        <v>1982.5470999999998</v>
      </c>
      <c r="F880" s="51">
        <f t="shared" si="92"/>
        <v>1982.5470999999998</v>
      </c>
      <c r="G880" s="51">
        <f t="shared" si="93"/>
        <v>0</v>
      </c>
      <c r="H880" s="31">
        <f>-Data!H880</f>
        <v>66.619399999999999</v>
      </c>
      <c r="I880" s="36">
        <f>+SUM(F880*INDEX(Inputs!$D$24:$D$35,MATCH($D880,Inputs!$B$24:$B$35,0)),G880*INDEX(Inputs!$E$24:$E$35,MATCH($D880,Inputs!$B$24:$B$35,0)),H880*Inputs!$D$21)</f>
        <v>206.14420276099997</v>
      </c>
      <c r="J880" s="36">
        <f t="shared" si="94"/>
        <v>0</v>
      </c>
      <c r="K880" s="36">
        <f t="shared" si="95"/>
        <v>0</v>
      </c>
      <c r="L880" s="36">
        <f t="shared" si="96"/>
        <v>0</v>
      </c>
      <c r="M880" s="36">
        <f t="shared" si="97"/>
        <v>0</v>
      </c>
      <c r="N880" s="36">
        <f t="shared" si="98"/>
        <v>206.14420276099997</v>
      </c>
    </row>
    <row r="881" spans="2:14" s="46" customFormat="1" x14ac:dyDescent="0.25">
      <c r="B881" s="48" t="s">
        <v>171</v>
      </c>
      <c r="C881" s="8">
        <v>2021</v>
      </c>
      <c r="D881" s="37">
        <v>9</v>
      </c>
      <c r="E881" s="31">
        <f>Data!G881</f>
        <v>1513.4476999999999</v>
      </c>
      <c r="F881" s="51">
        <f t="shared" si="92"/>
        <v>1513.4476999999999</v>
      </c>
      <c r="G881" s="51">
        <f t="shared" si="93"/>
        <v>0</v>
      </c>
      <c r="H881" s="31">
        <f>-Data!H881</f>
        <v>51.671599999999998</v>
      </c>
      <c r="I881" s="36">
        <f>+SUM(F881*INDEX(Inputs!$D$24:$D$35,MATCH($D881,Inputs!$B$24:$B$35,0)),G881*INDEX(Inputs!$E$24:$E$35,MATCH($D881,Inputs!$B$24:$B$35,0)),H881*Inputs!$D$21)</f>
        <v>141.43335879740002</v>
      </c>
      <c r="J881" s="36">
        <f t="shared" si="94"/>
        <v>0</v>
      </c>
      <c r="K881" s="36">
        <f t="shared" si="95"/>
        <v>0</v>
      </c>
      <c r="L881" s="36">
        <f t="shared" si="96"/>
        <v>0</v>
      </c>
      <c r="M881" s="36">
        <f t="shared" si="97"/>
        <v>0</v>
      </c>
      <c r="N881" s="36">
        <f t="shared" si="98"/>
        <v>141.43335879740002</v>
      </c>
    </row>
    <row r="882" spans="2:14" s="46" customFormat="1" x14ac:dyDescent="0.25">
      <c r="B882" s="48" t="s">
        <v>171</v>
      </c>
      <c r="C882" s="8">
        <v>2021</v>
      </c>
      <c r="D882" s="37">
        <v>10</v>
      </c>
      <c r="E882" s="31">
        <f>Data!G882</f>
        <v>1882.3256999999999</v>
      </c>
      <c r="F882" s="51">
        <f t="shared" si="92"/>
        <v>1882.3256999999999</v>
      </c>
      <c r="G882" s="51">
        <f t="shared" si="93"/>
        <v>0</v>
      </c>
      <c r="H882" s="31">
        <f>-Data!H882</f>
        <v>42.272599999999997</v>
      </c>
      <c r="I882" s="36">
        <f>+SUM(F882*INDEX(Inputs!$D$24:$D$35,MATCH($D882,Inputs!$B$24:$B$35,0)),G882*INDEX(Inputs!$E$24:$E$35,MATCH($D882,Inputs!$B$24:$B$35,0)),H882*Inputs!$D$21)</f>
        <v>176.7369744634</v>
      </c>
      <c r="J882" s="36">
        <f t="shared" si="94"/>
        <v>0</v>
      </c>
      <c r="K882" s="36">
        <f t="shared" si="95"/>
        <v>0</v>
      </c>
      <c r="L882" s="36">
        <f t="shared" si="96"/>
        <v>0</v>
      </c>
      <c r="M882" s="36">
        <f t="shared" si="97"/>
        <v>0</v>
      </c>
      <c r="N882" s="36">
        <f t="shared" si="98"/>
        <v>176.7369744634</v>
      </c>
    </row>
    <row r="883" spans="2:14" s="46" customFormat="1" x14ac:dyDescent="0.25">
      <c r="B883" s="48" t="s">
        <v>171</v>
      </c>
      <c r="C883" s="8">
        <v>2021</v>
      </c>
      <c r="D883" s="37">
        <v>11</v>
      </c>
      <c r="E883" s="31">
        <f>Data!G883</f>
        <v>2531.7685999999999</v>
      </c>
      <c r="F883" s="51">
        <f t="shared" si="92"/>
        <v>2000</v>
      </c>
      <c r="G883" s="51">
        <f t="shared" si="93"/>
        <v>531.76859999999988</v>
      </c>
      <c r="H883" s="31">
        <f>-Data!H883</f>
        <v>5.0839999999999996</v>
      </c>
      <c r="I883" s="36">
        <f>+SUM(F883*INDEX(Inputs!$D$24:$D$35,MATCH($D883,Inputs!$B$24:$B$35,0)),G883*INDEX(Inputs!$E$24:$E$35,MATCH($D883,Inputs!$B$24:$B$35,0)),H883*Inputs!$D$21)</f>
        <v>212.7938190056</v>
      </c>
      <c r="J883" s="36">
        <f t="shared" si="94"/>
        <v>0</v>
      </c>
      <c r="K883" s="36">
        <f t="shared" si="95"/>
        <v>0</v>
      </c>
      <c r="L883" s="36">
        <f t="shared" si="96"/>
        <v>0</v>
      </c>
      <c r="M883" s="36">
        <f t="shared" si="97"/>
        <v>0</v>
      </c>
      <c r="N883" s="36">
        <f t="shared" si="98"/>
        <v>212.7938190056</v>
      </c>
    </row>
    <row r="884" spans="2:14" s="46" customFormat="1" x14ac:dyDescent="0.25">
      <c r="B884" s="48" t="s">
        <v>171</v>
      </c>
      <c r="C884" s="8">
        <v>2021</v>
      </c>
      <c r="D884" s="37">
        <v>12</v>
      </c>
      <c r="E884" s="31">
        <f>Data!G884</f>
        <v>3062.7492000000002</v>
      </c>
      <c r="F884" s="51">
        <f t="shared" si="92"/>
        <v>2000</v>
      </c>
      <c r="G884" s="51">
        <f t="shared" si="93"/>
        <v>1062.7492000000002</v>
      </c>
      <c r="H884" s="31">
        <f>-Data!H884</f>
        <v>0.2843</v>
      </c>
      <c r="I884" s="36">
        <f>+SUM(F884*INDEX(Inputs!$D$24:$D$35,MATCH($D884,Inputs!$B$24:$B$35,0)),G884*INDEX(Inputs!$E$24:$E$35,MATCH($D884,Inputs!$B$24:$B$35,0)),H884*Inputs!$D$21)</f>
        <v>236.44251426020003</v>
      </c>
      <c r="J884" s="36">
        <f t="shared" si="94"/>
        <v>0</v>
      </c>
      <c r="K884" s="36">
        <f t="shared" si="95"/>
        <v>0</v>
      </c>
      <c r="L884" s="36">
        <f t="shared" si="96"/>
        <v>0</v>
      </c>
      <c r="M884" s="36">
        <f t="shared" si="97"/>
        <v>0</v>
      </c>
      <c r="N884" s="36">
        <f t="shared" si="98"/>
        <v>236.44251426020003</v>
      </c>
    </row>
    <row r="885" spans="2:14" s="46" customFormat="1" x14ac:dyDescent="0.25">
      <c r="B885" s="48" t="s">
        <v>172</v>
      </c>
      <c r="C885" s="8">
        <v>2021</v>
      </c>
      <c r="D885" s="37">
        <v>1</v>
      </c>
      <c r="E885" s="31">
        <f>Data!G885</f>
        <v>49310.201999999997</v>
      </c>
      <c r="F885" s="51">
        <f t="shared" si="92"/>
        <v>2000</v>
      </c>
      <c r="G885" s="51">
        <f t="shared" si="93"/>
        <v>47310.201999999997</v>
      </c>
      <c r="H885" s="31">
        <f>-Data!H885</f>
        <v>0</v>
      </c>
      <c r="I885" s="36">
        <f>+SUM(F885*INDEX(Inputs!$D$24:$D$35,MATCH($D885,Inputs!$B$24:$B$35,0)),G885*INDEX(Inputs!$E$24:$E$35,MATCH($D885,Inputs!$B$24:$B$35,0)),H885*Inputs!$D$21)</f>
        <v>2280.4056875919996</v>
      </c>
      <c r="J885" s="36">
        <f t="shared" si="94"/>
        <v>0</v>
      </c>
      <c r="K885" s="36">
        <f t="shared" si="95"/>
        <v>0</v>
      </c>
      <c r="L885" s="36">
        <f t="shared" si="96"/>
        <v>0</v>
      </c>
      <c r="M885" s="36">
        <f t="shared" si="97"/>
        <v>0</v>
      </c>
      <c r="N885" s="36">
        <f t="shared" si="98"/>
        <v>2280.4056875919996</v>
      </c>
    </row>
    <row r="886" spans="2:14" s="46" customFormat="1" x14ac:dyDescent="0.25">
      <c r="B886" s="48" t="s">
        <v>172</v>
      </c>
      <c r="C886" s="8">
        <v>2021</v>
      </c>
      <c r="D886" s="37">
        <v>2</v>
      </c>
      <c r="E886" s="31">
        <f>Data!G886</f>
        <v>43405.039199999999</v>
      </c>
      <c r="F886" s="51">
        <f t="shared" si="92"/>
        <v>2000</v>
      </c>
      <c r="G886" s="51">
        <f t="shared" si="93"/>
        <v>41405.039199999999</v>
      </c>
      <c r="H886" s="31">
        <f>-Data!H886</f>
        <v>0</v>
      </c>
      <c r="I886" s="36">
        <f>+SUM(F886*INDEX(Inputs!$D$24:$D$35,MATCH($D886,Inputs!$B$24:$B$35,0)),G886*INDEX(Inputs!$E$24:$E$35,MATCH($D886,Inputs!$B$24:$B$35,0)),H886*Inputs!$D$21)</f>
        <v>2019.4211124831997</v>
      </c>
      <c r="J886" s="36">
        <f t="shared" si="94"/>
        <v>0</v>
      </c>
      <c r="K886" s="36">
        <f t="shared" si="95"/>
        <v>0</v>
      </c>
      <c r="L886" s="36">
        <f t="shared" si="96"/>
        <v>0</v>
      </c>
      <c r="M886" s="36">
        <f t="shared" si="97"/>
        <v>0</v>
      </c>
      <c r="N886" s="36">
        <f t="shared" si="98"/>
        <v>2019.4211124831997</v>
      </c>
    </row>
    <row r="887" spans="2:14" s="46" customFormat="1" x14ac:dyDescent="0.25">
      <c r="B887" s="48" t="s">
        <v>172</v>
      </c>
      <c r="C887" s="8">
        <v>2021</v>
      </c>
      <c r="D887" s="37">
        <v>3</v>
      </c>
      <c r="E887" s="31">
        <f>Data!G887</f>
        <v>48414.690500000004</v>
      </c>
      <c r="F887" s="51">
        <f t="shared" si="92"/>
        <v>2000</v>
      </c>
      <c r="G887" s="51">
        <f t="shared" si="93"/>
        <v>46414.690500000004</v>
      </c>
      <c r="H887" s="31">
        <f>-Data!H887</f>
        <v>0</v>
      </c>
      <c r="I887" s="36">
        <f>+SUM(F887*INDEX(Inputs!$D$24:$D$35,MATCH($D887,Inputs!$B$24:$B$35,0)),G887*INDEX(Inputs!$E$24:$E$35,MATCH($D887,Inputs!$B$24:$B$35,0)),H887*Inputs!$D$21)</f>
        <v>2240.8276613379999</v>
      </c>
      <c r="J887" s="36">
        <f t="shared" si="94"/>
        <v>0</v>
      </c>
      <c r="K887" s="36">
        <f t="shared" si="95"/>
        <v>0</v>
      </c>
      <c r="L887" s="36">
        <f t="shared" si="96"/>
        <v>0</v>
      </c>
      <c r="M887" s="36">
        <f t="shared" si="97"/>
        <v>0</v>
      </c>
      <c r="N887" s="36">
        <f t="shared" si="98"/>
        <v>2240.8276613379999</v>
      </c>
    </row>
    <row r="888" spans="2:14" s="46" customFormat="1" x14ac:dyDescent="0.25">
      <c r="B888" s="48" t="s">
        <v>172</v>
      </c>
      <c r="C888" s="8">
        <v>2021</v>
      </c>
      <c r="D888" s="37">
        <v>4</v>
      </c>
      <c r="E888" s="31">
        <f>Data!G888</f>
        <v>47136.628400000001</v>
      </c>
      <c r="F888" s="51">
        <f t="shared" si="92"/>
        <v>2000</v>
      </c>
      <c r="G888" s="51">
        <f t="shared" si="93"/>
        <v>45136.628400000001</v>
      </c>
      <c r="H888" s="31">
        <f>-Data!H888</f>
        <v>0</v>
      </c>
      <c r="I888" s="36">
        <f>+SUM(F888*INDEX(Inputs!$D$24:$D$35,MATCH($D888,Inputs!$B$24:$B$35,0)),G888*INDEX(Inputs!$E$24:$E$35,MATCH($D888,Inputs!$B$24:$B$35,0)),H888*Inputs!$D$21)</f>
        <v>2184.3424287664002</v>
      </c>
      <c r="J888" s="36">
        <f t="shared" si="94"/>
        <v>0</v>
      </c>
      <c r="K888" s="36">
        <f t="shared" si="95"/>
        <v>0</v>
      </c>
      <c r="L888" s="36">
        <f t="shared" si="96"/>
        <v>0</v>
      </c>
      <c r="M888" s="36">
        <f t="shared" si="97"/>
        <v>0</v>
      </c>
      <c r="N888" s="36">
        <f t="shared" si="98"/>
        <v>2184.3424287664002</v>
      </c>
    </row>
    <row r="889" spans="2:14" s="46" customFormat="1" x14ac:dyDescent="0.25">
      <c r="B889" s="48" t="s">
        <v>172</v>
      </c>
      <c r="C889" s="8">
        <v>2021</v>
      </c>
      <c r="D889" s="37">
        <v>5</v>
      </c>
      <c r="E889" s="31">
        <f>Data!G889</f>
        <v>52104.758399999999</v>
      </c>
      <c r="F889" s="51">
        <f t="shared" si="92"/>
        <v>2000</v>
      </c>
      <c r="G889" s="51">
        <f t="shared" si="93"/>
        <v>50104.758399999999</v>
      </c>
      <c r="H889" s="31">
        <f>-Data!H889</f>
        <v>0</v>
      </c>
      <c r="I889" s="36">
        <f>+SUM(F889*INDEX(Inputs!$D$24:$D$35,MATCH($D889,Inputs!$B$24:$B$35,0)),G889*INDEX(Inputs!$E$24:$E$35,MATCH($D889,Inputs!$B$24:$B$35,0)),H889*Inputs!$D$21)</f>
        <v>2403.9139022463996</v>
      </c>
      <c r="J889" s="36">
        <f t="shared" si="94"/>
        <v>0</v>
      </c>
      <c r="K889" s="36">
        <f t="shared" si="95"/>
        <v>0</v>
      </c>
      <c r="L889" s="36">
        <f t="shared" si="96"/>
        <v>0</v>
      </c>
      <c r="M889" s="36">
        <f t="shared" si="97"/>
        <v>0</v>
      </c>
      <c r="N889" s="36">
        <f t="shared" si="98"/>
        <v>2403.9139022463996</v>
      </c>
    </row>
    <row r="890" spans="2:14" s="46" customFormat="1" x14ac:dyDescent="0.25">
      <c r="B890" s="48" t="s">
        <v>172</v>
      </c>
      <c r="C890" s="8">
        <v>2021</v>
      </c>
      <c r="D890" s="37">
        <v>6</v>
      </c>
      <c r="E890" s="31">
        <f>Data!G890</f>
        <v>54368.865700000002</v>
      </c>
      <c r="F890" s="51">
        <f t="shared" si="92"/>
        <v>2000</v>
      </c>
      <c r="G890" s="51">
        <f t="shared" si="93"/>
        <v>52368.865700000002</v>
      </c>
      <c r="H890" s="31">
        <f>-Data!H890</f>
        <v>0</v>
      </c>
      <c r="I890" s="36">
        <f>+SUM(F890*INDEX(Inputs!$D$24:$D$35,MATCH($D890,Inputs!$B$24:$B$35,0)),G890*INDEX(Inputs!$E$24:$E$35,MATCH($D890,Inputs!$B$24:$B$35,0)),H890*Inputs!$D$21)</f>
        <v>2761.7016614412</v>
      </c>
      <c r="J890" s="36">
        <f t="shared" si="94"/>
        <v>0</v>
      </c>
      <c r="K890" s="36">
        <f t="shared" si="95"/>
        <v>0</v>
      </c>
      <c r="L890" s="36">
        <f t="shared" si="96"/>
        <v>0</v>
      </c>
      <c r="M890" s="36">
        <f t="shared" si="97"/>
        <v>0</v>
      </c>
      <c r="N890" s="36">
        <f t="shared" si="98"/>
        <v>2761.7016614412</v>
      </c>
    </row>
    <row r="891" spans="2:14" s="46" customFormat="1" x14ac:dyDescent="0.25">
      <c r="B891" s="48" t="s">
        <v>172</v>
      </c>
      <c r="C891" s="8">
        <v>2021</v>
      </c>
      <c r="D891" s="37">
        <v>7</v>
      </c>
      <c r="E891" s="31">
        <f>Data!G891</f>
        <v>59783.1659</v>
      </c>
      <c r="F891" s="51">
        <f t="shared" si="92"/>
        <v>2000</v>
      </c>
      <c r="G891" s="51">
        <f t="shared" si="93"/>
        <v>57783.1659</v>
      </c>
      <c r="H891" s="31">
        <f>-Data!H891</f>
        <v>0</v>
      </c>
      <c r="I891" s="36">
        <f>+SUM(F891*INDEX(Inputs!$D$24:$D$35,MATCH($D891,Inputs!$B$24:$B$35,0)),G891*INDEX(Inputs!$E$24:$E$35,MATCH($D891,Inputs!$B$24:$B$35,0)),H891*Inputs!$D$21)</f>
        <v>3025.4647099844001</v>
      </c>
      <c r="J891" s="36">
        <f t="shared" si="94"/>
        <v>0</v>
      </c>
      <c r="K891" s="36">
        <f t="shared" si="95"/>
        <v>0</v>
      </c>
      <c r="L891" s="36">
        <f t="shared" si="96"/>
        <v>0</v>
      </c>
      <c r="M891" s="36">
        <f t="shared" si="97"/>
        <v>0</v>
      </c>
      <c r="N891" s="36">
        <f t="shared" si="98"/>
        <v>3025.4647099844001</v>
      </c>
    </row>
    <row r="892" spans="2:14" s="46" customFormat="1" x14ac:dyDescent="0.25">
      <c r="B892" s="48" t="s">
        <v>172</v>
      </c>
      <c r="C892" s="8">
        <v>2021</v>
      </c>
      <c r="D892" s="37">
        <v>8</v>
      </c>
      <c r="E892" s="31">
        <f>Data!G892</f>
        <v>56834.532099999997</v>
      </c>
      <c r="F892" s="51">
        <f t="shared" si="92"/>
        <v>2000</v>
      </c>
      <c r="G892" s="51">
        <f t="shared" si="93"/>
        <v>54834.532099999997</v>
      </c>
      <c r="H892" s="31">
        <f>-Data!H892</f>
        <v>0</v>
      </c>
      <c r="I892" s="36">
        <f>+SUM(F892*INDEX(Inputs!$D$24:$D$35,MATCH($D892,Inputs!$B$24:$B$35,0)),G892*INDEX(Inputs!$E$24:$E$35,MATCH($D892,Inputs!$B$24:$B$35,0)),H892*Inputs!$D$21)</f>
        <v>2881.8190657835999</v>
      </c>
      <c r="J892" s="36">
        <f t="shared" si="94"/>
        <v>0</v>
      </c>
      <c r="K892" s="36">
        <f t="shared" si="95"/>
        <v>0</v>
      </c>
      <c r="L892" s="36">
        <f t="shared" si="96"/>
        <v>0</v>
      </c>
      <c r="M892" s="36">
        <f t="shared" si="97"/>
        <v>0</v>
      </c>
      <c r="N892" s="36">
        <f t="shared" si="98"/>
        <v>2881.8190657835999</v>
      </c>
    </row>
    <row r="893" spans="2:14" s="46" customFormat="1" x14ac:dyDescent="0.25">
      <c r="B893" s="48" t="s">
        <v>172</v>
      </c>
      <c r="C893" s="8">
        <v>2021</v>
      </c>
      <c r="D893" s="37">
        <v>9</v>
      </c>
      <c r="E893" s="31">
        <f>Data!G893</f>
        <v>52846.122799999997</v>
      </c>
      <c r="F893" s="51">
        <f t="shared" si="92"/>
        <v>2000</v>
      </c>
      <c r="G893" s="51">
        <f t="shared" si="93"/>
        <v>50846.122799999997</v>
      </c>
      <c r="H893" s="31">
        <f>-Data!H893</f>
        <v>0</v>
      </c>
      <c r="I893" s="36">
        <f>+SUM(F893*INDEX(Inputs!$D$24:$D$35,MATCH($D893,Inputs!$B$24:$B$35,0)),G893*INDEX(Inputs!$E$24:$E$35,MATCH($D893,Inputs!$B$24:$B$35,0)),H893*Inputs!$D$21)</f>
        <v>2436.6792432687998</v>
      </c>
      <c r="J893" s="36">
        <f t="shared" si="94"/>
        <v>0</v>
      </c>
      <c r="K893" s="36">
        <f t="shared" si="95"/>
        <v>0</v>
      </c>
      <c r="L893" s="36">
        <f t="shared" si="96"/>
        <v>0</v>
      </c>
      <c r="M893" s="36">
        <f t="shared" si="97"/>
        <v>0</v>
      </c>
      <c r="N893" s="36">
        <f t="shared" si="98"/>
        <v>2436.6792432687998</v>
      </c>
    </row>
    <row r="894" spans="2:14" s="46" customFormat="1" x14ac:dyDescent="0.25">
      <c r="B894" s="48" t="s">
        <v>172</v>
      </c>
      <c r="C894" s="8">
        <v>2021</v>
      </c>
      <c r="D894" s="37">
        <v>10</v>
      </c>
      <c r="E894" s="31">
        <f>Data!G894</f>
        <v>54739.148099999999</v>
      </c>
      <c r="F894" s="51">
        <f t="shared" si="92"/>
        <v>2000</v>
      </c>
      <c r="G894" s="51">
        <f t="shared" si="93"/>
        <v>52739.148099999999</v>
      </c>
      <c r="H894" s="31">
        <f>-Data!H894</f>
        <v>0</v>
      </c>
      <c r="I894" s="36">
        <f>+SUM(F894*INDEX(Inputs!$D$24:$D$35,MATCH($D894,Inputs!$B$24:$B$35,0)),G894*INDEX(Inputs!$E$24:$E$35,MATCH($D894,Inputs!$B$24:$B$35,0)),H894*Inputs!$D$21)</f>
        <v>2520.3433894276</v>
      </c>
      <c r="J894" s="36">
        <f t="shared" si="94"/>
        <v>0</v>
      </c>
      <c r="K894" s="36">
        <f t="shared" si="95"/>
        <v>0</v>
      </c>
      <c r="L894" s="36">
        <f t="shared" si="96"/>
        <v>0</v>
      </c>
      <c r="M894" s="36">
        <f t="shared" si="97"/>
        <v>0</v>
      </c>
      <c r="N894" s="36">
        <f t="shared" si="98"/>
        <v>2520.3433894276</v>
      </c>
    </row>
    <row r="895" spans="2:14" s="46" customFormat="1" x14ac:dyDescent="0.25">
      <c r="B895" s="48" t="s">
        <v>172</v>
      </c>
      <c r="C895" s="8">
        <v>2021</v>
      </c>
      <c r="D895" s="37">
        <v>11</v>
      </c>
      <c r="E895" s="31">
        <f>Data!G895</f>
        <v>51875.861899999996</v>
      </c>
      <c r="F895" s="51">
        <f t="shared" si="92"/>
        <v>2000</v>
      </c>
      <c r="G895" s="51">
        <f t="shared" si="93"/>
        <v>49875.861899999996</v>
      </c>
      <c r="H895" s="31">
        <f>-Data!H895</f>
        <v>0</v>
      </c>
      <c r="I895" s="36">
        <f>+SUM(F895*INDEX(Inputs!$D$24:$D$35,MATCH($D895,Inputs!$B$24:$B$35,0)),G895*INDEX(Inputs!$E$24:$E$35,MATCH($D895,Inputs!$B$24:$B$35,0)),H895*Inputs!$D$21)</f>
        <v>2393.7975925323999</v>
      </c>
      <c r="J895" s="36">
        <f t="shared" si="94"/>
        <v>0</v>
      </c>
      <c r="K895" s="36">
        <f t="shared" si="95"/>
        <v>0</v>
      </c>
      <c r="L895" s="36">
        <f t="shared" si="96"/>
        <v>0</v>
      </c>
      <c r="M895" s="36">
        <f t="shared" si="97"/>
        <v>0</v>
      </c>
      <c r="N895" s="36">
        <f t="shared" si="98"/>
        <v>2393.7975925323999</v>
      </c>
    </row>
    <row r="896" spans="2:14" s="46" customFormat="1" x14ac:dyDescent="0.25">
      <c r="B896" s="48" t="s">
        <v>172</v>
      </c>
      <c r="C896" s="8">
        <v>2021</v>
      </c>
      <c r="D896" s="37">
        <v>12</v>
      </c>
      <c r="E896" s="31">
        <f>Data!G896</f>
        <v>53315.763299999999</v>
      </c>
      <c r="F896" s="51">
        <f t="shared" si="92"/>
        <v>2000</v>
      </c>
      <c r="G896" s="51">
        <f t="shared" si="93"/>
        <v>51315.763299999999</v>
      </c>
      <c r="H896" s="31">
        <f>-Data!H896</f>
        <v>0</v>
      </c>
      <c r="I896" s="36">
        <f>+SUM(F896*INDEX(Inputs!$D$24:$D$35,MATCH($D896,Inputs!$B$24:$B$35,0)),G896*INDEX(Inputs!$E$24:$E$35,MATCH($D896,Inputs!$B$24:$B$35,0)),H896*Inputs!$D$21)</f>
        <v>2457.4354748067999</v>
      </c>
      <c r="J896" s="36">
        <f t="shared" si="94"/>
        <v>0</v>
      </c>
      <c r="K896" s="36">
        <f t="shared" si="95"/>
        <v>0</v>
      </c>
      <c r="L896" s="36">
        <f t="shared" si="96"/>
        <v>0</v>
      </c>
      <c r="M896" s="36">
        <f t="shared" si="97"/>
        <v>0</v>
      </c>
      <c r="N896" s="36">
        <f t="shared" si="98"/>
        <v>2457.4354748067999</v>
      </c>
    </row>
    <row r="897" spans="2:14" s="46" customFormat="1" x14ac:dyDescent="0.25">
      <c r="B897" s="48" t="s">
        <v>173</v>
      </c>
      <c r="C897" s="8">
        <v>2021</v>
      </c>
      <c r="D897" s="37">
        <v>1</v>
      </c>
      <c r="E897" s="31">
        <f>Data!G897</f>
        <v>12869.691500000001</v>
      </c>
      <c r="F897" s="51">
        <f t="shared" si="92"/>
        <v>2000</v>
      </c>
      <c r="G897" s="51">
        <f t="shared" si="93"/>
        <v>10869.691500000001</v>
      </c>
      <c r="H897" s="31">
        <f>-Data!H897</f>
        <v>0</v>
      </c>
      <c r="I897" s="36">
        <f>+SUM(F897*INDEX(Inputs!$D$24:$D$35,MATCH($D897,Inputs!$B$24:$B$35,0)),G897*INDEX(Inputs!$E$24:$E$35,MATCH($D897,Inputs!$B$24:$B$35,0)),H897*Inputs!$D$21)</f>
        <v>669.88088553400007</v>
      </c>
      <c r="J897" s="36">
        <f t="shared" si="94"/>
        <v>0</v>
      </c>
      <c r="K897" s="36">
        <f t="shared" si="95"/>
        <v>0</v>
      </c>
      <c r="L897" s="36">
        <f t="shared" si="96"/>
        <v>0</v>
      </c>
      <c r="M897" s="36">
        <f t="shared" si="97"/>
        <v>0</v>
      </c>
      <c r="N897" s="36">
        <f t="shared" si="98"/>
        <v>669.88088553400007</v>
      </c>
    </row>
    <row r="898" spans="2:14" s="46" customFormat="1" x14ac:dyDescent="0.25">
      <c r="B898" s="48" t="s">
        <v>173</v>
      </c>
      <c r="C898" s="8">
        <v>2021</v>
      </c>
      <c r="D898" s="37">
        <v>2</v>
      </c>
      <c r="E898" s="31">
        <f>Data!G898</f>
        <v>11742.2243</v>
      </c>
      <c r="F898" s="51">
        <f t="shared" si="92"/>
        <v>2000</v>
      </c>
      <c r="G898" s="51">
        <f t="shared" si="93"/>
        <v>9742.2242999999999</v>
      </c>
      <c r="H898" s="31">
        <f>-Data!H898</f>
        <v>0</v>
      </c>
      <c r="I898" s="36">
        <f>+SUM(F898*INDEX(Inputs!$D$24:$D$35,MATCH($D898,Inputs!$B$24:$B$35,0)),G898*INDEX(Inputs!$E$24:$E$35,MATCH($D898,Inputs!$B$24:$B$35,0)),H898*Inputs!$D$21)</f>
        <v>620.05134516279998</v>
      </c>
      <c r="J898" s="36">
        <f t="shared" si="94"/>
        <v>0</v>
      </c>
      <c r="K898" s="36">
        <f t="shared" si="95"/>
        <v>0</v>
      </c>
      <c r="L898" s="36">
        <f t="shared" si="96"/>
        <v>0</v>
      </c>
      <c r="M898" s="36">
        <f t="shared" si="97"/>
        <v>0</v>
      </c>
      <c r="N898" s="36">
        <f t="shared" si="98"/>
        <v>620.05134516279998</v>
      </c>
    </row>
    <row r="899" spans="2:14" s="46" customFormat="1" x14ac:dyDescent="0.25">
      <c r="B899" s="48" t="s">
        <v>173</v>
      </c>
      <c r="C899" s="8">
        <v>2021</v>
      </c>
      <c r="D899" s="37">
        <v>3</v>
      </c>
      <c r="E899" s="31">
        <f>Data!G899</f>
        <v>6686.4413000000004</v>
      </c>
      <c r="F899" s="51">
        <f t="shared" si="92"/>
        <v>2000</v>
      </c>
      <c r="G899" s="51">
        <f t="shared" si="93"/>
        <v>4686.4413000000004</v>
      </c>
      <c r="H899" s="31">
        <f>-Data!H899</f>
        <v>74.126999999999995</v>
      </c>
      <c r="I899" s="36">
        <f>+SUM(F899*INDEX(Inputs!$D$24:$D$35,MATCH($D899,Inputs!$B$24:$B$35,0)),G899*INDEX(Inputs!$E$24:$E$35,MATCH($D899,Inputs!$B$24:$B$35,0)),H899*Inputs!$D$21)</f>
        <v>393.80321782480007</v>
      </c>
      <c r="J899" s="36">
        <f t="shared" si="94"/>
        <v>0</v>
      </c>
      <c r="K899" s="36">
        <f t="shared" si="95"/>
        <v>0</v>
      </c>
      <c r="L899" s="36">
        <f t="shared" si="96"/>
        <v>0</v>
      </c>
      <c r="M899" s="36">
        <f t="shared" si="97"/>
        <v>0</v>
      </c>
      <c r="N899" s="36">
        <f t="shared" si="98"/>
        <v>393.80321782480007</v>
      </c>
    </row>
    <row r="900" spans="2:14" s="46" customFormat="1" x14ac:dyDescent="0.25">
      <c r="B900" s="48" t="s">
        <v>173</v>
      </c>
      <c r="C900" s="8">
        <v>2021</v>
      </c>
      <c r="D900" s="37">
        <v>4</v>
      </c>
      <c r="E900" s="31">
        <f>Data!G900</f>
        <v>2755.4301</v>
      </c>
      <c r="F900" s="51">
        <f t="shared" si="92"/>
        <v>2000</v>
      </c>
      <c r="G900" s="51">
        <f t="shared" si="93"/>
        <v>755.43010000000004</v>
      </c>
      <c r="H900" s="31">
        <f>-Data!H900</f>
        <v>402.97089999999997</v>
      </c>
      <c r="I900" s="36">
        <f>+SUM(F900*INDEX(Inputs!$D$24:$D$35,MATCH($D900,Inputs!$B$24:$B$35,0)),G900*INDEX(Inputs!$E$24:$E$35,MATCH($D900,Inputs!$B$24:$B$35,0)),H900*Inputs!$D$21)</f>
        <v>207.63465897060001</v>
      </c>
      <c r="J900" s="36">
        <f t="shared" si="94"/>
        <v>0</v>
      </c>
      <c r="K900" s="36">
        <f t="shared" si="95"/>
        <v>0</v>
      </c>
      <c r="L900" s="36">
        <f t="shared" si="96"/>
        <v>0</v>
      </c>
      <c r="M900" s="36">
        <f t="shared" si="97"/>
        <v>0</v>
      </c>
      <c r="N900" s="36">
        <f t="shared" si="98"/>
        <v>207.63465897060001</v>
      </c>
    </row>
    <row r="901" spans="2:14" s="46" customFormat="1" x14ac:dyDescent="0.25">
      <c r="B901" s="48" t="s">
        <v>173</v>
      </c>
      <c r="C901" s="8">
        <v>2021</v>
      </c>
      <c r="D901" s="37">
        <v>5</v>
      </c>
      <c r="E901" s="31">
        <f>Data!G901</f>
        <v>1242.4483</v>
      </c>
      <c r="F901" s="51">
        <f t="shared" si="92"/>
        <v>1242.4483</v>
      </c>
      <c r="G901" s="51">
        <f t="shared" si="93"/>
        <v>0</v>
      </c>
      <c r="H901" s="31">
        <f>-Data!H901</f>
        <v>823.423</v>
      </c>
      <c r="I901" s="36">
        <f>+SUM(F901*INDEX(Inputs!$D$24:$D$35,MATCH($D901,Inputs!$B$24:$B$35,0)),G901*INDEX(Inputs!$E$24:$E$35,MATCH($D901,Inputs!$B$24:$B$35,0)),H901*Inputs!$D$21)</f>
        <v>86.578413208600011</v>
      </c>
      <c r="J901" s="36">
        <f t="shared" si="94"/>
        <v>0</v>
      </c>
      <c r="K901" s="36">
        <f t="shared" si="95"/>
        <v>0</v>
      </c>
      <c r="L901" s="36">
        <f t="shared" si="96"/>
        <v>0</v>
      </c>
      <c r="M901" s="36">
        <f t="shared" si="97"/>
        <v>0</v>
      </c>
      <c r="N901" s="36">
        <f t="shared" si="98"/>
        <v>86.578413208600011</v>
      </c>
    </row>
    <row r="902" spans="2:14" s="46" customFormat="1" x14ac:dyDescent="0.25">
      <c r="B902" s="48" t="s">
        <v>173</v>
      </c>
      <c r="C902" s="8">
        <v>2021</v>
      </c>
      <c r="D902" s="37">
        <v>6</v>
      </c>
      <c r="E902" s="31">
        <f>Data!G902</f>
        <v>930.05290000000002</v>
      </c>
      <c r="F902" s="51">
        <f t="shared" si="92"/>
        <v>930.05290000000002</v>
      </c>
      <c r="G902" s="51">
        <f t="shared" si="93"/>
        <v>0</v>
      </c>
      <c r="H902" s="31">
        <f>-Data!H902</f>
        <v>752.14300000000003</v>
      </c>
      <c r="I902" s="36">
        <f>+SUM(F902*INDEX(Inputs!$D$24:$D$35,MATCH($D902,Inputs!$B$24:$B$35,0)),G902*INDEX(Inputs!$E$24:$E$35,MATCH($D902,Inputs!$B$24:$B$35,0)),H902*Inputs!$D$21)</f>
        <v>69.449540894999998</v>
      </c>
      <c r="J902" s="36">
        <f t="shared" si="94"/>
        <v>0</v>
      </c>
      <c r="K902" s="36">
        <f t="shared" si="95"/>
        <v>0</v>
      </c>
      <c r="L902" s="36">
        <f t="shared" si="96"/>
        <v>0</v>
      </c>
      <c r="M902" s="36">
        <f t="shared" si="97"/>
        <v>0</v>
      </c>
      <c r="N902" s="36">
        <f t="shared" si="98"/>
        <v>69.449540894999998</v>
      </c>
    </row>
    <row r="903" spans="2:14" s="46" customFormat="1" x14ac:dyDescent="0.25">
      <c r="B903" s="48" t="s">
        <v>173</v>
      </c>
      <c r="C903" s="8">
        <v>2021</v>
      </c>
      <c r="D903" s="37">
        <v>7</v>
      </c>
      <c r="E903" s="31">
        <f>Data!G903</f>
        <v>1466.5867000000001</v>
      </c>
      <c r="F903" s="51">
        <f t="shared" si="92"/>
        <v>1466.5867000000001</v>
      </c>
      <c r="G903" s="51">
        <f t="shared" si="93"/>
        <v>0</v>
      </c>
      <c r="H903" s="31">
        <f>-Data!H903</f>
        <v>339.20319999999998</v>
      </c>
      <c r="I903" s="36">
        <f>+SUM(F903*INDEX(Inputs!$D$24:$D$35,MATCH($D903,Inputs!$B$24:$B$35,0)),G903*INDEX(Inputs!$E$24:$E$35,MATCH($D903,Inputs!$B$24:$B$35,0)),H903*Inputs!$D$21)</f>
        <v>141.53297718299999</v>
      </c>
      <c r="J903" s="36">
        <f t="shared" si="94"/>
        <v>0</v>
      </c>
      <c r="K903" s="36">
        <f t="shared" si="95"/>
        <v>0</v>
      </c>
      <c r="L903" s="36">
        <f t="shared" si="96"/>
        <v>0</v>
      </c>
      <c r="M903" s="36">
        <f t="shared" si="97"/>
        <v>0</v>
      </c>
      <c r="N903" s="36">
        <f t="shared" si="98"/>
        <v>141.53297718299999</v>
      </c>
    </row>
    <row r="904" spans="2:14" s="46" customFormat="1" x14ac:dyDescent="0.25">
      <c r="B904" s="48" t="s">
        <v>173</v>
      </c>
      <c r="C904" s="8">
        <v>2021</v>
      </c>
      <c r="D904" s="37">
        <v>8</v>
      </c>
      <c r="E904" s="31">
        <f>Data!G904</f>
        <v>1041.2562</v>
      </c>
      <c r="F904" s="51">
        <f t="shared" si="92"/>
        <v>1041.2562</v>
      </c>
      <c r="G904" s="51">
        <f t="shared" si="93"/>
        <v>0</v>
      </c>
      <c r="H904" s="31">
        <f>-Data!H904</f>
        <v>538.59969999999998</v>
      </c>
      <c r="I904" s="36">
        <f>+SUM(F904*INDEX(Inputs!$D$24:$D$35,MATCH($D904,Inputs!$B$24:$B$35,0)),G904*INDEX(Inputs!$E$24:$E$35,MATCH($D904,Inputs!$B$24:$B$35,0)),H904*Inputs!$D$21)</f>
        <v>89.227760392999997</v>
      </c>
      <c r="J904" s="36">
        <f t="shared" si="94"/>
        <v>0</v>
      </c>
      <c r="K904" s="36">
        <f t="shared" si="95"/>
        <v>0</v>
      </c>
      <c r="L904" s="36">
        <f t="shared" si="96"/>
        <v>0</v>
      </c>
      <c r="M904" s="36">
        <f t="shared" si="97"/>
        <v>0</v>
      </c>
      <c r="N904" s="36">
        <f t="shared" si="98"/>
        <v>89.227760392999997</v>
      </c>
    </row>
    <row r="905" spans="2:14" s="46" customFormat="1" x14ac:dyDescent="0.25">
      <c r="B905" s="48" t="s">
        <v>173</v>
      </c>
      <c r="C905" s="8">
        <v>2021</v>
      </c>
      <c r="D905" s="37">
        <v>9</v>
      </c>
      <c r="E905" s="31">
        <f>Data!G905</f>
        <v>949.86480000000006</v>
      </c>
      <c r="F905" s="51">
        <f t="shared" ref="F905:F968" si="99">+MIN(E905,2000)</f>
        <v>949.86480000000006</v>
      </c>
      <c r="G905" s="51">
        <f t="shared" si="93"/>
        <v>0</v>
      </c>
      <c r="H905" s="31">
        <f>-Data!H905</f>
        <v>542.20119999999997</v>
      </c>
      <c r="I905" s="36">
        <f>+SUM(F905*INDEX(Inputs!$D$24:$D$35,MATCH($D905,Inputs!$B$24:$B$35,0)),G905*INDEX(Inputs!$E$24:$E$35,MATCH($D905,Inputs!$B$24:$B$35,0)),H905*Inputs!$D$21)</f>
        <v>69.49146350960001</v>
      </c>
      <c r="J905" s="36">
        <f t="shared" si="94"/>
        <v>0</v>
      </c>
      <c r="K905" s="36">
        <f t="shared" si="95"/>
        <v>0</v>
      </c>
      <c r="L905" s="36">
        <f t="shared" si="96"/>
        <v>0</v>
      </c>
      <c r="M905" s="36">
        <f t="shared" si="97"/>
        <v>0</v>
      </c>
      <c r="N905" s="36">
        <f t="shared" si="98"/>
        <v>69.49146350960001</v>
      </c>
    </row>
    <row r="906" spans="2:14" s="46" customFormat="1" x14ac:dyDescent="0.25">
      <c r="B906" s="48" t="s">
        <v>173</v>
      </c>
      <c r="C906" s="8">
        <v>2021</v>
      </c>
      <c r="D906" s="37">
        <v>10</v>
      </c>
      <c r="E906" s="31">
        <f>Data!G906</f>
        <v>2788.7997999999998</v>
      </c>
      <c r="F906" s="51">
        <f t="shared" si="99"/>
        <v>2000</v>
      </c>
      <c r="G906" s="51">
        <f t="shared" ref="G906:G969" si="100">+E906-F906</f>
        <v>788.79979999999978</v>
      </c>
      <c r="H906" s="31">
        <f>-Data!H906</f>
        <v>171.7165</v>
      </c>
      <c r="I906" s="36">
        <f>+SUM(F906*INDEX(Inputs!$D$24:$D$35,MATCH($D906,Inputs!$B$24:$B$35,0)),G906*INDEX(Inputs!$E$24:$E$35,MATCH($D906,Inputs!$B$24:$B$35,0)),H906*Inputs!$D$21)</f>
        <v>217.8531950958</v>
      </c>
      <c r="J906" s="36">
        <f t="shared" ref="J906:J969" si="101">+IF($D906=1,0,K905)</f>
        <v>0</v>
      </c>
      <c r="K906" s="36">
        <f t="shared" ref="K906:K969" si="102">+IF($I906&lt;0,SUM(-$I906,J906),MAX(SUM(-$I906,J906),0))</f>
        <v>0</v>
      </c>
      <c r="L906" s="36">
        <f t="shared" ref="L906:L969" si="103">+IF(D906=1,K917,M905)</f>
        <v>0</v>
      </c>
      <c r="M906" s="36">
        <f t="shared" ref="M906:M969" si="104">+IF($I906&lt;0,SUM(-$I906,L906),MAX(SUM(-$I906,L906),0))</f>
        <v>0</v>
      </c>
      <c r="N906" s="36">
        <f t="shared" ref="N906:N969" si="105">+IF(M906&gt;0,0,I906-L906)</f>
        <v>217.8531950958</v>
      </c>
    </row>
    <row r="907" spans="2:14" s="46" customFormat="1" x14ac:dyDescent="0.25">
      <c r="B907" s="48" t="s">
        <v>173</v>
      </c>
      <c r="C907" s="8">
        <v>2021</v>
      </c>
      <c r="D907" s="37">
        <v>11</v>
      </c>
      <c r="E907" s="31">
        <f>Data!G907</f>
        <v>5944.2069000000001</v>
      </c>
      <c r="F907" s="51">
        <f t="shared" si="99"/>
        <v>2000</v>
      </c>
      <c r="G907" s="51">
        <f t="shared" si="100"/>
        <v>3944.2069000000001</v>
      </c>
      <c r="H907" s="31">
        <f>-Data!H907</f>
        <v>6.0974000000000004</v>
      </c>
      <c r="I907" s="36">
        <f>+SUM(F907*INDEX(Inputs!$D$24:$D$35,MATCH($D907,Inputs!$B$24:$B$35,0)),G907*INDEX(Inputs!$E$24:$E$35,MATCH($D907,Inputs!$B$24:$B$35,0)),H907*Inputs!$D$21)</f>
        <v>363.57162545839998</v>
      </c>
      <c r="J907" s="36">
        <f t="shared" si="101"/>
        <v>0</v>
      </c>
      <c r="K907" s="36">
        <f t="shared" si="102"/>
        <v>0</v>
      </c>
      <c r="L907" s="36">
        <f t="shared" si="103"/>
        <v>0</v>
      </c>
      <c r="M907" s="36">
        <f t="shared" si="104"/>
        <v>0</v>
      </c>
      <c r="N907" s="36">
        <f t="shared" si="105"/>
        <v>363.57162545839998</v>
      </c>
    </row>
    <row r="908" spans="2:14" s="46" customFormat="1" x14ac:dyDescent="0.25">
      <c r="B908" s="48" t="s">
        <v>173</v>
      </c>
      <c r="C908" s="8">
        <v>2021</v>
      </c>
      <c r="D908" s="37">
        <v>12</v>
      </c>
      <c r="E908" s="31">
        <f>Data!G908</f>
        <v>9626.3652000000002</v>
      </c>
      <c r="F908" s="51">
        <f t="shared" si="99"/>
        <v>2000</v>
      </c>
      <c r="G908" s="51">
        <f t="shared" si="100"/>
        <v>7626.3652000000002</v>
      </c>
      <c r="H908" s="31">
        <f>-Data!H908</f>
        <v>0</v>
      </c>
      <c r="I908" s="36">
        <f>+SUM(F908*INDEX(Inputs!$D$24:$D$35,MATCH($D908,Inputs!$B$24:$B$35,0)),G908*INDEX(Inputs!$E$24:$E$35,MATCH($D908,Inputs!$B$24:$B$35,0)),H908*Inputs!$D$21)</f>
        <v>526.53883637920001</v>
      </c>
      <c r="J908" s="36">
        <f t="shared" si="101"/>
        <v>0</v>
      </c>
      <c r="K908" s="36">
        <f t="shared" si="102"/>
        <v>0</v>
      </c>
      <c r="L908" s="36">
        <f t="shared" si="103"/>
        <v>0</v>
      </c>
      <c r="M908" s="36">
        <f t="shared" si="104"/>
        <v>0</v>
      </c>
      <c r="N908" s="36">
        <f t="shared" si="105"/>
        <v>526.53883637920001</v>
      </c>
    </row>
    <row r="909" spans="2:14" s="46" customFormat="1" x14ac:dyDescent="0.25">
      <c r="B909" s="48" t="s">
        <v>174</v>
      </c>
      <c r="C909" s="8">
        <v>2021</v>
      </c>
      <c r="D909" s="37">
        <v>1</v>
      </c>
      <c r="E909" s="31">
        <f>Data!G909</f>
        <v>14720.4326</v>
      </c>
      <c r="F909" s="51">
        <f t="shared" si="99"/>
        <v>2000</v>
      </c>
      <c r="G909" s="51">
        <f t="shared" si="100"/>
        <v>12720.4326</v>
      </c>
      <c r="H909" s="31">
        <f>-Data!H909</f>
        <v>0.47149999999999997</v>
      </c>
      <c r="I909" s="36">
        <f>+SUM(F909*INDEX(Inputs!$D$24:$D$35,MATCH($D909,Inputs!$B$24:$B$35,0)),G909*INDEX(Inputs!$E$24:$E$35,MATCH($D909,Inputs!$B$24:$B$35,0)),H909*Inputs!$D$21)</f>
        <v>751.65841177459993</v>
      </c>
      <c r="J909" s="36">
        <f t="shared" si="101"/>
        <v>0</v>
      </c>
      <c r="K909" s="36">
        <f t="shared" si="102"/>
        <v>0</v>
      </c>
      <c r="L909" s="36">
        <f t="shared" si="103"/>
        <v>0</v>
      </c>
      <c r="M909" s="36">
        <f t="shared" si="104"/>
        <v>0</v>
      </c>
      <c r="N909" s="36">
        <f t="shared" si="105"/>
        <v>751.65841177459993</v>
      </c>
    </row>
    <row r="910" spans="2:14" s="46" customFormat="1" x14ac:dyDescent="0.25">
      <c r="B910" s="48" t="s">
        <v>174</v>
      </c>
      <c r="C910" s="8">
        <v>2021</v>
      </c>
      <c r="D910" s="37">
        <v>2</v>
      </c>
      <c r="E910" s="31">
        <f>Data!G910</f>
        <v>12585.095300000001</v>
      </c>
      <c r="F910" s="51">
        <f t="shared" si="99"/>
        <v>2000</v>
      </c>
      <c r="G910" s="51">
        <f t="shared" si="100"/>
        <v>10585.095300000001</v>
      </c>
      <c r="H910" s="31">
        <f>-Data!H910</f>
        <v>4.9907000000000004</v>
      </c>
      <c r="I910" s="36">
        <f>+SUM(F910*INDEX(Inputs!$D$24:$D$35,MATCH($D910,Inputs!$B$24:$B$35,0)),G910*INDEX(Inputs!$E$24:$E$35,MATCH($D910,Inputs!$B$24:$B$35,0)),H910*Inputs!$D$21)</f>
        <v>657.1141735118</v>
      </c>
      <c r="J910" s="36">
        <f t="shared" si="101"/>
        <v>0</v>
      </c>
      <c r="K910" s="36">
        <f t="shared" si="102"/>
        <v>0</v>
      </c>
      <c r="L910" s="36">
        <f t="shared" si="103"/>
        <v>0</v>
      </c>
      <c r="M910" s="36">
        <f t="shared" si="104"/>
        <v>0</v>
      </c>
      <c r="N910" s="36">
        <f t="shared" si="105"/>
        <v>657.1141735118</v>
      </c>
    </row>
    <row r="911" spans="2:14" s="46" customFormat="1" x14ac:dyDescent="0.25">
      <c r="B911" s="48" t="s">
        <v>174</v>
      </c>
      <c r="C911" s="8">
        <v>2021</v>
      </c>
      <c r="D911" s="37">
        <v>3</v>
      </c>
      <c r="E911" s="31">
        <f>Data!G911</f>
        <v>7167.4295000000011</v>
      </c>
      <c r="F911" s="51">
        <f t="shared" si="99"/>
        <v>2000</v>
      </c>
      <c r="G911" s="51">
        <f t="shared" si="100"/>
        <v>5167.4295000000011</v>
      </c>
      <c r="H911" s="31">
        <f>-Data!H911</f>
        <v>344.22300000000001</v>
      </c>
      <c r="I911" s="36">
        <f>+SUM(F911*INDEX(Inputs!$D$24:$D$35,MATCH($D911,Inputs!$B$24:$B$35,0)),G911*INDEX(Inputs!$E$24:$E$35,MATCH($D911,Inputs!$B$24:$B$35,0)),H911*Inputs!$D$21)</f>
        <v>404.84864255200006</v>
      </c>
      <c r="J911" s="36">
        <f t="shared" si="101"/>
        <v>0</v>
      </c>
      <c r="K911" s="36">
        <f t="shared" si="102"/>
        <v>0</v>
      </c>
      <c r="L911" s="36">
        <f t="shared" si="103"/>
        <v>0</v>
      </c>
      <c r="M911" s="36">
        <f t="shared" si="104"/>
        <v>0</v>
      </c>
      <c r="N911" s="36">
        <f t="shared" si="105"/>
        <v>404.84864255200006</v>
      </c>
    </row>
    <row r="912" spans="2:14" s="46" customFormat="1" x14ac:dyDescent="0.25">
      <c r="B912" s="48" t="s">
        <v>174</v>
      </c>
      <c r="C912" s="8">
        <v>2021</v>
      </c>
      <c r="D912" s="37">
        <v>4</v>
      </c>
      <c r="E912" s="31">
        <f>Data!G912</f>
        <v>3328.3240999999998</v>
      </c>
      <c r="F912" s="51">
        <f t="shared" si="99"/>
        <v>2000</v>
      </c>
      <c r="G912" s="51">
        <f t="shared" si="100"/>
        <v>1328.3240999999998</v>
      </c>
      <c r="H912" s="31">
        <f>-Data!H912</f>
        <v>775.07929999999999</v>
      </c>
      <c r="I912" s="36">
        <f>+SUM(F912*INDEX(Inputs!$D$24:$D$35,MATCH($D912,Inputs!$B$24:$B$35,0)),G912*INDEX(Inputs!$E$24:$E$35,MATCH($D912,Inputs!$B$24:$B$35,0)),H912*Inputs!$D$21)</f>
        <v>218.88486359059999</v>
      </c>
      <c r="J912" s="36">
        <f t="shared" si="101"/>
        <v>0</v>
      </c>
      <c r="K912" s="36">
        <f t="shared" si="102"/>
        <v>0</v>
      </c>
      <c r="L912" s="36">
        <f t="shared" si="103"/>
        <v>0</v>
      </c>
      <c r="M912" s="36">
        <f t="shared" si="104"/>
        <v>0</v>
      </c>
      <c r="N912" s="36">
        <f t="shared" si="105"/>
        <v>218.88486359059999</v>
      </c>
    </row>
    <row r="913" spans="2:14" s="46" customFormat="1" x14ac:dyDescent="0.25">
      <c r="B913" s="48" t="s">
        <v>174</v>
      </c>
      <c r="C913" s="8">
        <v>2021</v>
      </c>
      <c r="D913" s="37">
        <v>5</v>
      </c>
      <c r="E913" s="31">
        <f>Data!G913</f>
        <v>1594.5710999999999</v>
      </c>
      <c r="F913" s="51">
        <f t="shared" si="99"/>
        <v>1594.5710999999999</v>
      </c>
      <c r="G913" s="51">
        <f t="shared" si="100"/>
        <v>0</v>
      </c>
      <c r="H913" s="31">
        <f>-Data!H913</f>
        <v>772.53279999999995</v>
      </c>
      <c r="I913" s="36">
        <f>+SUM(F913*INDEX(Inputs!$D$24:$D$35,MATCH($D913,Inputs!$B$24:$B$35,0)),G913*INDEX(Inputs!$E$24:$E$35,MATCH($D913,Inputs!$B$24:$B$35,0)),H913*Inputs!$D$21)</f>
        <v>121.8633899882</v>
      </c>
      <c r="J913" s="36">
        <f t="shared" si="101"/>
        <v>0</v>
      </c>
      <c r="K913" s="36">
        <f t="shared" si="102"/>
        <v>0</v>
      </c>
      <c r="L913" s="36">
        <f t="shared" si="103"/>
        <v>0</v>
      </c>
      <c r="M913" s="36">
        <f t="shared" si="104"/>
        <v>0</v>
      </c>
      <c r="N913" s="36">
        <f t="shared" si="105"/>
        <v>121.8633899882</v>
      </c>
    </row>
    <row r="914" spans="2:14" s="46" customFormat="1" x14ac:dyDescent="0.25">
      <c r="B914" s="48" t="s">
        <v>174</v>
      </c>
      <c r="C914" s="8">
        <v>2021</v>
      </c>
      <c r="D914" s="37">
        <v>6</v>
      </c>
      <c r="E914" s="31">
        <f>Data!G914</f>
        <v>2610.4189999999999</v>
      </c>
      <c r="F914" s="51">
        <f t="shared" si="99"/>
        <v>2000</v>
      </c>
      <c r="G914" s="51">
        <f t="shared" si="100"/>
        <v>610.41899999999987</v>
      </c>
      <c r="H914" s="31">
        <f>-Data!H914</f>
        <v>209.1063</v>
      </c>
      <c r="I914" s="36">
        <f>+SUM(F914*INDEX(Inputs!$D$24:$D$35,MATCH($D914,Inputs!$B$24:$B$35,0)),G914*INDEX(Inputs!$E$24:$E$35,MATCH($D914,Inputs!$B$24:$B$35,0)),H914*Inputs!$D$21)</f>
        <v>232.33086280099999</v>
      </c>
      <c r="J914" s="36">
        <f t="shared" si="101"/>
        <v>0</v>
      </c>
      <c r="K914" s="36">
        <f t="shared" si="102"/>
        <v>0</v>
      </c>
      <c r="L914" s="36">
        <f t="shared" si="103"/>
        <v>0</v>
      </c>
      <c r="M914" s="36">
        <f t="shared" si="104"/>
        <v>0</v>
      </c>
      <c r="N914" s="36">
        <f t="shared" si="105"/>
        <v>232.33086280099999</v>
      </c>
    </row>
    <row r="915" spans="2:14" s="46" customFormat="1" x14ac:dyDescent="0.25">
      <c r="B915" s="48" t="s">
        <v>174</v>
      </c>
      <c r="C915" s="8">
        <v>2021</v>
      </c>
      <c r="D915" s="37">
        <v>7</v>
      </c>
      <c r="E915" s="31">
        <f>Data!G915</f>
        <v>4181.8536000000004</v>
      </c>
      <c r="F915" s="51">
        <f t="shared" si="99"/>
        <v>2000</v>
      </c>
      <c r="G915" s="51">
        <f t="shared" si="100"/>
        <v>2181.8536000000004</v>
      </c>
      <c r="H915" s="31">
        <f>-Data!H915</f>
        <v>6.1677</v>
      </c>
      <c r="I915" s="36">
        <f>+SUM(F915*INDEX(Inputs!$D$24:$D$35,MATCH($D915,Inputs!$B$24:$B$35,0)),G915*INDEX(Inputs!$E$24:$E$35,MATCH($D915,Inputs!$B$24:$B$35,0)),H915*Inputs!$D$21)</f>
        <v>316.55797924059999</v>
      </c>
      <c r="J915" s="36">
        <f t="shared" si="101"/>
        <v>0</v>
      </c>
      <c r="K915" s="36">
        <f t="shared" si="102"/>
        <v>0</v>
      </c>
      <c r="L915" s="36">
        <f t="shared" si="103"/>
        <v>0</v>
      </c>
      <c r="M915" s="36">
        <f t="shared" si="104"/>
        <v>0</v>
      </c>
      <c r="N915" s="36">
        <f t="shared" si="105"/>
        <v>316.55797924059999</v>
      </c>
    </row>
    <row r="916" spans="2:14" s="46" customFormat="1" x14ac:dyDescent="0.25">
      <c r="B916" s="48" t="s">
        <v>174</v>
      </c>
      <c r="C916" s="8">
        <v>2021</v>
      </c>
      <c r="D916" s="37">
        <v>8</v>
      </c>
      <c r="E916" s="31">
        <f>Data!G916</f>
        <v>2311.5418</v>
      </c>
      <c r="F916" s="51">
        <f t="shared" si="99"/>
        <v>2000</v>
      </c>
      <c r="G916" s="51">
        <f t="shared" si="100"/>
        <v>311.54179999999997</v>
      </c>
      <c r="H916" s="31">
        <f>-Data!H916</f>
        <v>235.99109999999999</v>
      </c>
      <c r="I916" s="36">
        <f>+SUM(F916*INDEX(Inputs!$D$24:$D$35,MATCH($D916,Inputs!$B$24:$B$35,0)),G916*INDEX(Inputs!$E$24:$E$35,MATCH($D916,Inputs!$B$24:$B$35,0)),H916*Inputs!$D$21)</f>
        <v>216.7542468378</v>
      </c>
      <c r="J916" s="36">
        <f t="shared" si="101"/>
        <v>0</v>
      </c>
      <c r="K916" s="36">
        <f t="shared" si="102"/>
        <v>0</v>
      </c>
      <c r="L916" s="36">
        <f t="shared" si="103"/>
        <v>0</v>
      </c>
      <c r="M916" s="36">
        <f t="shared" si="104"/>
        <v>0</v>
      </c>
      <c r="N916" s="36">
        <f t="shared" si="105"/>
        <v>216.7542468378</v>
      </c>
    </row>
    <row r="917" spans="2:14" s="46" customFormat="1" x14ac:dyDescent="0.25">
      <c r="B917" s="48" t="s">
        <v>174</v>
      </c>
      <c r="C917" s="8">
        <v>2021</v>
      </c>
      <c r="D917" s="37">
        <v>9</v>
      </c>
      <c r="E917" s="31">
        <f>Data!G917</f>
        <v>1271.6239</v>
      </c>
      <c r="F917" s="51">
        <f t="shared" si="99"/>
        <v>1271.6239</v>
      </c>
      <c r="G917" s="51">
        <f t="shared" si="100"/>
        <v>0</v>
      </c>
      <c r="H917" s="31">
        <f>-Data!H917</f>
        <v>617.35450000000003</v>
      </c>
      <c r="I917" s="36">
        <f>+SUM(F917*INDEX(Inputs!$D$24:$D$35,MATCH($D917,Inputs!$B$24:$B$35,0)),G917*INDEX(Inputs!$E$24:$E$35,MATCH($D917,Inputs!$B$24:$B$35,0)),H917*Inputs!$D$21)</f>
        <v>97.134017888800017</v>
      </c>
      <c r="J917" s="36">
        <f t="shared" si="101"/>
        <v>0</v>
      </c>
      <c r="K917" s="36">
        <f t="shared" si="102"/>
        <v>0</v>
      </c>
      <c r="L917" s="36">
        <f t="shared" si="103"/>
        <v>0</v>
      </c>
      <c r="M917" s="36">
        <f t="shared" si="104"/>
        <v>0</v>
      </c>
      <c r="N917" s="36">
        <f t="shared" si="105"/>
        <v>97.134017888800017</v>
      </c>
    </row>
    <row r="918" spans="2:14" s="46" customFormat="1" x14ac:dyDescent="0.25">
      <c r="B918" s="48" t="s">
        <v>174</v>
      </c>
      <c r="C918" s="8">
        <v>2021</v>
      </c>
      <c r="D918" s="37">
        <v>10</v>
      </c>
      <c r="E918" s="31">
        <f>Data!G918</f>
        <v>4709.9507000000003</v>
      </c>
      <c r="F918" s="51">
        <f t="shared" si="99"/>
        <v>2000</v>
      </c>
      <c r="G918" s="51">
        <f t="shared" si="100"/>
        <v>2709.9507000000003</v>
      </c>
      <c r="H918" s="31">
        <f>-Data!H918</f>
        <v>327.44880000000001</v>
      </c>
      <c r="I918" s="36">
        <f>+SUM(F918*INDEX(Inputs!$D$24:$D$35,MATCH($D918,Inputs!$B$24:$B$35,0)),G918*INDEX(Inputs!$E$24:$E$35,MATCH($D918,Inputs!$B$24:$B$35,0)),H918*Inputs!$D$21)</f>
        <v>296.87214200920005</v>
      </c>
      <c r="J918" s="36">
        <f t="shared" si="101"/>
        <v>0</v>
      </c>
      <c r="K918" s="36">
        <f t="shared" si="102"/>
        <v>0</v>
      </c>
      <c r="L918" s="36">
        <f t="shared" si="103"/>
        <v>0</v>
      </c>
      <c r="M918" s="36">
        <f t="shared" si="104"/>
        <v>0</v>
      </c>
      <c r="N918" s="36">
        <f t="shared" si="105"/>
        <v>296.87214200920005</v>
      </c>
    </row>
    <row r="919" spans="2:14" s="46" customFormat="1" x14ac:dyDescent="0.25">
      <c r="B919" s="48" t="s">
        <v>174</v>
      </c>
      <c r="C919" s="8">
        <v>2021</v>
      </c>
      <c r="D919" s="37">
        <v>11</v>
      </c>
      <c r="E919" s="31">
        <f>Data!G919</f>
        <v>10721.463900000001</v>
      </c>
      <c r="F919" s="51">
        <f t="shared" si="99"/>
        <v>2000</v>
      </c>
      <c r="G919" s="51">
        <f t="shared" si="100"/>
        <v>8721.4639000000006</v>
      </c>
      <c r="H919" s="31">
        <f>-Data!H919</f>
        <v>54.837499999999999</v>
      </c>
      <c r="I919" s="36">
        <f>+SUM(F919*INDEX(Inputs!$D$24:$D$35,MATCH($D919,Inputs!$B$24:$B$35,0)),G919*INDEX(Inputs!$E$24:$E$35,MATCH($D919,Inputs!$B$24:$B$35,0)),H919*Inputs!$D$21)</f>
        <v>572.86441264940004</v>
      </c>
      <c r="J919" s="36">
        <f t="shared" si="101"/>
        <v>0</v>
      </c>
      <c r="K919" s="36">
        <f t="shared" si="102"/>
        <v>0</v>
      </c>
      <c r="L919" s="36">
        <f t="shared" si="103"/>
        <v>0</v>
      </c>
      <c r="M919" s="36">
        <f t="shared" si="104"/>
        <v>0</v>
      </c>
      <c r="N919" s="36">
        <f t="shared" si="105"/>
        <v>572.86441264940004</v>
      </c>
    </row>
    <row r="920" spans="2:14" s="46" customFormat="1" x14ac:dyDescent="0.25">
      <c r="B920" s="48" t="s">
        <v>174</v>
      </c>
      <c r="C920" s="8">
        <v>2021</v>
      </c>
      <c r="D920" s="37">
        <v>12</v>
      </c>
      <c r="E920" s="31">
        <f>Data!G920</f>
        <v>16995.333999999999</v>
      </c>
      <c r="F920" s="51">
        <f t="shared" si="99"/>
        <v>2000</v>
      </c>
      <c r="G920" s="51">
        <f t="shared" si="100"/>
        <v>14995.333999999999</v>
      </c>
      <c r="H920" s="31">
        <f>-Data!H920</f>
        <v>0</v>
      </c>
      <c r="I920" s="36">
        <f>+SUM(F920*INDEX(Inputs!$D$24:$D$35,MATCH($D920,Inputs!$B$24:$B$35,0)),G920*INDEX(Inputs!$E$24:$E$35,MATCH($D920,Inputs!$B$24:$B$35,0)),H920*Inputs!$D$21)</f>
        <v>852.21778146399993</v>
      </c>
      <c r="J920" s="36">
        <f t="shared" si="101"/>
        <v>0</v>
      </c>
      <c r="K920" s="36">
        <f t="shared" si="102"/>
        <v>0</v>
      </c>
      <c r="L920" s="36">
        <f t="shared" si="103"/>
        <v>0</v>
      </c>
      <c r="M920" s="36">
        <f t="shared" si="104"/>
        <v>0</v>
      </c>
      <c r="N920" s="36">
        <f t="shared" si="105"/>
        <v>852.21778146399993</v>
      </c>
    </row>
    <row r="921" spans="2:14" s="46" customFormat="1" x14ac:dyDescent="0.25">
      <c r="B921" s="48" t="s">
        <v>175</v>
      </c>
      <c r="C921" s="8">
        <v>2021</v>
      </c>
      <c r="D921" s="37">
        <v>1</v>
      </c>
      <c r="E921" s="31">
        <f>Data!G921</f>
        <v>50860.775999999998</v>
      </c>
      <c r="F921" s="51">
        <f t="shared" si="99"/>
        <v>2000</v>
      </c>
      <c r="G921" s="51">
        <f t="shared" si="100"/>
        <v>48860.775999999998</v>
      </c>
      <c r="H921" s="31">
        <f>-Data!H921</f>
        <v>0</v>
      </c>
      <c r="I921" s="36">
        <f>+SUM(F921*INDEX(Inputs!$D$24:$D$35,MATCH($D921,Inputs!$B$24:$B$35,0)),G921*INDEX(Inputs!$E$24:$E$35,MATCH($D921,Inputs!$B$24:$B$35,0)),H921*Inputs!$D$21)</f>
        <v>2348.9348560959997</v>
      </c>
      <c r="J921" s="36">
        <f t="shared" si="101"/>
        <v>0</v>
      </c>
      <c r="K921" s="36">
        <f t="shared" si="102"/>
        <v>0</v>
      </c>
      <c r="L921" s="36">
        <f t="shared" si="103"/>
        <v>0</v>
      </c>
      <c r="M921" s="36">
        <f t="shared" si="104"/>
        <v>0</v>
      </c>
      <c r="N921" s="36">
        <f t="shared" si="105"/>
        <v>2348.9348560959997</v>
      </c>
    </row>
    <row r="922" spans="2:14" s="46" customFormat="1" x14ac:dyDescent="0.25">
      <c r="B922" s="48" t="s">
        <v>175</v>
      </c>
      <c r="C922" s="8">
        <v>2021</v>
      </c>
      <c r="D922" s="37">
        <v>2</v>
      </c>
      <c r="E922" s="31">
        <f>Data!G922</f>
        <v>41093.56</v>
      </c>
      <c r="F922" s="51">
        <f t="shared" si="99"/>
        <v>2000</v>
      </c>
      <c r="G922" s="51">
        <f t="shared" si="100"/>
        <v>39093.56</v>
      </c>
      <c r="H922" s="31">
        <f>-Data!H922</f>
        <v>0</v>
      </c>
      <c r="I922" s="36">
        <f>+SUM(F922*INDEX(Inputs!$D$24:$D$35,MATCH($D922,Inputs!$B$24:$B$35,0)),G922*INDEX(Inputs!$E$24:$E$35,MATCH($D922,Inputs!$B$24:$B$35,0)),H922*Inputs!$D$21)</f>
        <v>1917.2629777599998</v>
      </c>
      <c r="J922" s="36">
        <f t="shared" si="101"/>
        <v>0</v>
      </c>
      <c r="K922" s="36">
        <f t="shared" si="102"/>
        <v>0</v>
      </c>
      <c r="L922" s="36">
        <f t="shared" si="103"/>
        <v>0</v>
      </c>
      <c r="M922" s="36">
        <f t="shared" si="104"/>
        <v>0</v>
      </c>
      <c r="N922" s="36">
        <f t="shared" si="105"/>
        <v>1917.2629777599998</v>
      </c>
    </row>
    <row r="923" spans="2:14" s="46" customFormat="1" x14ac:dyDescent="0.25">
      <c r="B923" s="48" t="s">
        <v>175</v>
      </c>
      <c r="C923" s="8">
        <v>2021</v>
      </c>
      <c r="D923" s="37">
        <v>3</v>
      </c>
      <c r="E923" s="31">
        <f>Data!G923</f>
        <v>41349.879999999997</v>
      </c>
      <c r="F923" s="51">
        <f t="shared" si="99"/>
        <v>2000</v>
      </c>
      <c r="G923" s="51">
        <f t="shared" si="100"/>
        <v>39349.879999999997</v>
      </c>
      <c r="H923" s="31">
        <f>-Data!H923</f>
        <v>0</v>
      </c>
      <c r="I923" s="36">
        <f>+SUM(F923*INDEX(Inputs!$D$24:$D$35,MATCH($D923,Inputs!$B$24:$B$35,0)),G923*INDEX(Inputs!$E$24:$E$35,MATCH($D923,Inputs!$B$24:$B$35,0)),H923*Inputs!$D$21)</f>
        <v>1928.5912964799998</v>
      </c>
      <c r="J923" s="36">
        <f t="shared" si="101"/>
        <v>0</v>
      </c>
      <c r="K923" s="36">
        <f t="shared" si="102"/>
        <v>0</v>
      </c>
      <c r="L923" s="36">
        <f t="shared" si="103"/>
        <v>0</v>
      </c>
      <c r="M923" s="36">
        <f t="shared" si="104"/>
        <v>0</v>
      </c>
      <c r="N923" s="36">
        <f t="shared" si="105"/>
        <v>1928.5912964799998</v>
      </c>
    </row>
    <row r="924" spans="2:14" s="46" customFormat="1" x14ac:dyDescent="0.25">
      <c r="B924" s="48" t="s">
        <v>175</v>
      </c>
      <c r="C924" s="8">
        <v>2021</v>
      </c>
      <c r="D924" s="37">
        <v>4</v>
      </c>
      <c r="E924" s="31">
        <f>Data!G924</f>
        <v>39689.175999999999</v>
      </c>
      <c r="F924" s="51">
        <f t="shared" si="99"/>
        <v>2000</v>
      </c>
      <c r="G924" s="51">
        <f t="shared" si="100"/>
        <v>37689.175999999999</v>
      </c>
      <c r="H924" s="31">
        <f>-Data!H924</f>
        <v>0</v>
      </c>
      <c r="I924" s="36">
        <f>+SUM(F924*INDEX(Inputs!$D$24:$D$35,MATCH($D924,Inputs!$B$24:$B$35,0)),G924*INDEX(Inputs!$E$24:$E$35,MATCH($D924,Inputs!$B$24:$B$35,0)),H924*Inputs!$D$21)</f>
        <v>1855.1948224959999</v>
      </c>
      <c r="J924" s="36">
        <f t="shared" si="101"/>
        <v>0</v>
      </c>
      <c r="K924" s="36">
        <f t="shared" si="102"/>
        <v>0</v>
      </c>
      <c r="L924" s="36">
        <f t="shared" si="103"/>
        <v>0</v>
      </c>
      <c r="M924" s="36">
        <f t="shared" si="104"/>
        <v>0</v>
      </c>
      <c r="N924" s="36">
        <f t="shared" si="105"/>
        <v>1855.1948224959999</v>
      </c>
    </row>
    <row r="925" spans="2:14" s="46" customFormat="1" x14ac:dyDescent="0.25">
      <c r="B925" s="48" t="s">
        <v>175</v>
      </c>
      <c r="C925" s="8">
        <v>2021</v>
      </c>
      <c r="D925" s="37">
        <v>5</v>
      </c>
      <c r="E925" s="31">
        <f>Data!G925</f>
        <v>37671.127999999997</v>
      </c>
      <c r="F925" s="51">
        <f t="shared" si="99"/>
        <v>2000</v>
      </c>
      <c r="G925" s="51">
        <f t="shared" si="100"/>
        <v>35671.127999999997</v>
      </c>
      <c r="H925" s="31">
        <f>-Data!H925</f>
        <v>0</v>
      </c>
      <c r="I925" s="36">
        <f>+SUM(F925*INDEX(Inputs!$D$24:$D$35,MATCH($D925,Inputs!$B$24:$B$35,0)),G925*INDEX(Inputs!$E$24:$E$35,MATCH($D925,Inputs!$B$24:$B$35,0)),H925*Inputs!$D$21)</f>
        <v>1766.0051730879998</v>
      </c>
      <c r="J925" s="36">
        <f t="shared" si="101"/>
        <v>0</v>
      </c>
      <c r="K925" s="36">
        <f t="shared" si="102"/>
        <v>0</v>
      </c>
      <c r="L925" s="36">
        <f t="shared" si="103"/>
        <v>0</v>
      </c>
      <c r="M925" s="36">
        <f t="shared" si="104"/>
        <v>0</v>
      </c>
      <c r="N925" s="36">
        <f t="shared" si="105"/>
        <v>1766.0051730879998</v>
      </c>
    </row>
    <row r="926" spans="2:14" s="46" customFormat="1" x14ac:dyDescent="0.25">
      <c r="B926" s="48" t="s">
        <v>175</v>
      </c>
      <c r="C926" s="8">
        <v>2021</v>
      </c>
      <c r="D926" s="37">
        <v>6</v>
      </c>
      <c r="E926" s="31">
        <f>Data!G926</f>
        <v>42330.12</v>
      </c>
      <c r="F926" s="51">
        <f t="shared" si="99"/>
        <v>2000</v>
      </c>
      <c r="G926" s="51">
        <f t="shared" si="100"/>
        <v>40330.120000000003</v>
      </c>
      <c r="H926" s="31">
        <f>-Data!H926</f>
        <v>0</v>
      </c>
      <c r="I926" s="36">
        <f>+SUM(F926*INDEX(Inputs!$D$24:$D$35,MATCH($D926,Inputs!$B$24:$B$35,0)),G926*INDEX(Inputs!$E$24:$E$35,MATCH($D926,Inputs!$B$24:$B$35,0)),H926*Inputs!$D$21)</f>
        <v>2175.2221259200005</v>
      </c>
      <c r="J926" s="36">
        <f t="shared" si="101"/>
        <v>0</v>
      </c>
      <c r="K926" s="36">
        <f t="shared" si="102"/>
        <v>0</v>
      </c>
      <c r="L926" s="36">
        <f t="shared" si="103"/>
        <v>0</v>
      </c>
      <c r="M926" s="36">
        <f t="shared" si="104"/>
        <v>0</v>
      </c>
      <c r="N926" s="36">
        <f t="shared" si="105"/>
        <v>2175.2221259200005</v>
      </c>
    </row>
    <row r="927" spans="2:14" s="46" customFormat="1" x14ac:dyDescent="0.25">
      <c r="B927" s="48" t="s">
        <v>175</v>
      </c>
      <c r="C927" s="8">
        <v>2021</v>
      </c>
      <c r="D927" s="37">
        <v>7</v>
      </c>
      <c r="E927" s="31">
        <f>Data!G927</f>
        <v>58053.088000000003</v>
      </c>
      <c r="F927" s="51">
        <f t="shared" si="99"/>
        <v>2000</v>
      </c>
      <c r="G927" s="51">
        <f t="shared" si="100"/>
        <v>56053.088000000003</v>
      </c>
      <c r="H927" s="31">
        <f>-Data!H927</f>
        <v>0</v>
      </c>
      <c r="I927" s="36">
        <f>+SUM(F927*INDEX(Inputs!$D$24:$D$35,MATCH($D927,Inputs!$B$24:$B$35,0)),G927*INDEX(Inputs!$E$24:$E$35,MATCH($D927,Inputs!$B$24:$B$35,0)),H927*Inputs!$D$21)</f>
        <v>2941.1822350080001</v>
      </c>
      <c r="J927" s="36">
        <f t="shared" si="101"/>
        <v>0</v>
      </c>
      <c r="K927" s="36">
        <f t="shared" si="102"/>
        <v>0</v>
      </c>
      <c r="L927" s="36">
        <f t="shared" si="103"/>
        <v>0</v>
      </c>
      <c r="M927" s="36">
        <f t="shared" si="104"/>
        <v>0</v>
      </c>
      <c r="N927" s="36">
        <f t="shared" si="105"/>
        <v>2941.1822350080001</v>
      </c>
    </row>
    <row r="928" spans="2:14" s="46" customFormat="1" x14ac:dyDescent="0.25">
      <c r="B928" s="48" t="s">
        <v>175</v>
      </c>
      <c r="C928" s="8">
        <v>2021</v>
      </c>
      <c r="D928" s="37">
        <v>8</v>
      </c>
      <c r="E928" s="31">
        <f>Data!G928</f>
        <v>46171.144</v>
      </c>
      <c r="F928" s="51">
        <f t="shared" si="99"/>
        <v>2000</v>
      </c>
      <c r="G928" s="51">
        <f t="shared" si="100"/>
        <v>44171.144</v>
      </c>
      <c r="H928" s="31">
        <f>-Data!H928</f>
        <v>0</v>
      </c>
      <c r="I928" s="36">
        <f>+SUM(F928*INDEX(Inputs!$D$24:$D$35,MATCH($D928,Inputs!$B$24:$B$35,0)),G928*INDEX(Inputs!$E$24:$E$35,MATCH($D928,Inputs!$B$24:$B$35,0)),H928*Inputs!$D$21)</f>
        <v>2362.341451104</v>
      </c>
      <c r="J928" s="36">
        <f t="shared" si="101"/>
        <v>0</v>
      </c>
      <c r="K928" s="36">
        <f t="shared" si="102"/>
        <v>0</v>
      </c>
      <c r="L928" s="36">
        <f t="shared" si="103"/>
        <v>0</v>
      </c>
      <c r="M928" s="36">
        <f t="shared" si="104"/>
        <v>0</v>
      </c>
      <c r="N928" s="36">
        <f t="shared" si="105"/>
        <v>2362.341451104</v>
      </c>
    </row>
    <row r="929" spans="2:14" s="46" customFormat="1" x14ac:dyDescent="0.25">
      <c r="B929" s="48" t="s">
        <v>175</v>
      </c>
      <c r="C929" s="8">
        <v>2021</v>
      </c>
      <c r="D929" s="37">
        <v>9</v>
      </c>
      <c r="E929" s="31">
        <f>Data!G929</f>
        <v>41611.983999999997</v>
      </c>
      <c r="F929" s="51">
        <f t="shared" si="99"/>
        <v>2000</v>
      </c>
      <c r="G929" s="51">
        <f t="shared" si="100"/>
        <v>39611.983999999997</v>
      </c>
      <c r="H929" s="31">
        <f>-Data!H929</f>
        <v>0</v>
      </c>
      <c r="I929" s="36">
        <f>+SUM(F929*INDEX(Inputs!$D$24:$D$35,MATCH($D929,Inputs!$B$24:$B$35,0)),G929*INDEX(Inputs!$E$24:$E$35,MATCH($D929,Inputs!$B$24:$B$35,0)),H929*Inputs!$D$21)</f>
        <v>1940.1752448639998</v>
      </c>
      <c r="J929" s="36">
        <f t="shared" si="101"/>
        <v>0</v>
      </c>
      <c r="K929" s="36">
        <f t="shared" si="102"/>
        <v>0</v>
      </c>
      <c r="L929" s="36">
        <f t="shared" si="103"/>
        <v>0</v>
      </c>
      <c r="M929" s="36">
        <f t="shared" si="104"/>
        <v>0</v>
      </c>
      <c r="N929" s="36">
        <f t="shared" si="105"/>
        <v>1940.1752448639998</v>
      </c>
    </row>
    <row r="930" spans="2:14" s="46" customFormat="1" x14ac:dyDescent="0.25">
      <c r="B930" s="48" t="s">
        <v>175</v>
      </c>
      <c r="C930" s="8">
        <v>2021</v>
      </c>
      <c r="D930" s="37">
        <v>10</v>
      </c>
      <c r="E930" s="31">
        <f>Data!G930</f>
        <v>37134.775999999998</v>
      </c>
      <c r="F930" s="51">
        <f t="shared" si="99"/>
        <v>2000</v>
      </c>
      <c r="G930" s="51">
        <f t="shared" si="100"/>
        <v>35134.775999999998</v>
      </c>
      <c r="H930" s="31">
        <f>-Data!H930</f>
        <v>0</v>
      </c>
      <c r="I930" s="36">
        <f>+SUM(F930*INDEX(Inputs!$D$24:$D$35,MATCH($D930,Inputs!$B$24:$B$35,0)),G930*INDEX(Inputs!$E$24:$E$35,MATCH($D930,Inputs!$B$24:$B$35,0)),H930*Inputs!$D$21)</f>
        <v>1742.3005600959998</v>
      </c>
      <c r="J930" s="36">
        <f t="shared" si="101"/>
        <v>0</v>
      </c>
      <c r="K930" s="36">
        <f t="shared" si="102"/>
        <v>0</v>
      </c>
      <c r="L930" s="36">
        <f t="shared" si="103"/>
        <v>0</v>
      </c>
      <c r="M930" s="36">
        <f t="shared" si="104"/>
        <v>0</v>
      </c>
      <c r="N930" s="36">
        <f t="shared" si="105"/>
        <v>1742.3005600959998</v>
      </c>
    </row>
    <row r="931" spans="2:14" s="46" customFormat="1" x14ac:dyDescent="0.25">
      <c r="B931" s="48" t="s">
        <v>175</v>
      </c>
      <c r="C931" s="8">
        <v>2021</v>
      </c>
      <c r="D931" s="37">
        <v>11</v>
      </c>
      <c r="E931" s="31">
        <f>Data!G931</f>
        <v>37492.663999999997</v>
      </c>
      <c r="F931" s="51">
        <f t="shared" si="99"/>
        <v>2000</v>
      </c>
      <c r="G931" s="51">
        <f t="shared" si="100"/>
        <v>35492.663999999997</v>
      </c>
      <c r="H931" s="31">
        <f>-Data!H931</f>
        <v>0</v>
      </c>
      <c r="I931" s="36">
        <f>+SUM(F931*INDEX(Inputs!$D$24:$D$35,MATCH($D931,Inputs!$B$24:$B$35,0)),G931*INDEX(Inputs!$E$24:$E$35,MATCH($D931,Inputs!$B$24:$B$35,0)),H931*Inputs!$D$21)</f>
        <v>1758.1177781439997</v>
      </c>
      <c r="J931" s="36">
        <f t="shared" si="101"/>
        <v>0</v>
      </c>
      <c r="K931" s="36">
        <f t="shared" si="102"/>
        <v>0</v>
      </c>
      <c r="L931" s="36">
        <f t="shared" si="103"/>
        <v>0</v>
      </c>
      <c r="M931" s="36">
        <f t="shared" si="104"/>
        <v>0</v>
      </c>
      <c r="N931" s="36">
        <f t="shared" si="105"/>
        <v>1758.1177781439997</v>
      </c>
    </row>
    <row r="932" spans="2:14" s="46" customFormat="1" x14ac:dyDescent="0.25">
      <c r="B932" s="48" t="s">
        <v>175</v>
      </c>
      <c r="C932" s="8">
        <v>2021</v>
      </c>
      <c r="D932" s="37">
        <v>12</v>
      </c>
      <c r="E932" s="31">
        <f>Data!G932</f>
        <v>42770.207999999999</v>
      </c>
      <c r="F932" s="51">
        <f t="shared" si="99"/>
        <v>2000</v>
      </c>
      <c r="G932" s="51">
        <f t="shared" si="100"/>
        <v>40770.207999999999</v>
      </c>
      <c r="H932" s="31">
        <f>-Data!H932</f>
        <v>0</v>
      </c>
      <c r="I932" s="36">
        <f>+SUM(F932*INDEX(Inputs!$D$24:$D$35,MATCH($D932,Inputs!$B$24:$B$35,0)),G932*INDEX(Inputs!$E$24:$E$35,MATCH($D932,Inputs!$B$24:$B$35,0)),H932*Inputs!$D$21)</f>
        <v>1991.3641127679998</v>
      </c>
      <c r="J932" s="36">
        <f t="shared" si="101"/>
        <v>0</v>
      </c>
      <c r="K932" s="36">
        <f t="shared" si="102"/>
        <v>0</v>
      </c>
      <c r="L932" s="36">
        <f t="shared" si="103"/>
        <v>0</v>
      </c>
      <c r="M932" s="36">
        <f t="shared" si="104"/>
        <v>0</v>
      </c>
      <c r="N932" s="36">
        <f t="shared" si="105"/>
        <v>1991.3641127679998</v>
      </c>
    </row>
    <row r="933" spans="2:14" s="46" customFormat="1" x14ac:dyDescent="0.25">
      <c r="B933" s="48" t="s">
        <v>176</v>
      </c>
      <c r="C933" s="8">
        <v>2021</v>
      </c>
      <c r="D933" s="37">
        <v>1</v>
      </c>
      <c r="E933" s="31">
        <f>Data!G933</f>
        <v>1712.5535</v>
      </c>
      <c r="F933" s="51">
        <f t="shared" si="99"/>
        <v>1712.5535</v>
      </c>
      <c r="G933" s="51">
        <f t="shared" si="100"/>
        <v>0</v>
      </c>
      <c r="H933" s="31">
        <f>-Data!H933</f>
        <v>324.36219999999997</v>
      </c>
      <c r="I933" s="36">
        <f>+SUM(F933*INDEX(Inputs!$D$24:$D$35,MATCH($D933,Inputs!$B$24:$B$35,0)),G933*INDEX(Inputs!$E$24:$E$35,MATCH($D933,Inputs!$B$24:$B$35,0)),H933*Inputs!$D$21)</f>
        <v>149.98660891500003</v>
      </c>
      <c r="J933" s="36">
        <f t="shared" si="101"/>
        <v>0</v>
      </c>
      <c r="K933" s="36">
        <f t="shared" si="102"/>
        <v>0</v>
      </c>
      <c r="L933" s="36">
        <f t="shared" si="103"/>
        <v>0</v>
      </c>
      <c r="M933" s="36">
        <f t="shared" si="104"/>
        <v>0</v>
      </c>
      <c r="N933" s="36">
        <f t="shared" si="105"/>
        <v>149.98660891500003</v>
      </c>
    </row>
    <row r="934" spans="2:14" s="46" customFormat="1" x14ac:dyDescent="0.25">
      <c r="B934" s="48" t="s">
        <v>176</v>
      </c>
      <c r="C934" s="8">
        <v>2021</v>
      </c>
      <c r="D934" s="37">
        <v>2</v>
      </c>
      <c r="E934" s="31">
        <f>Data!G934</f>
        <v>1317.3030000000001</v>
      </c>
      <c r="F934" s="51">
        <f t="shared" si="99"/>
        <v>1317.3030000000001</v>
      </c>
      <c r="G934" s="51">
        <f t="shared" si="100"/>
        <v>0</v>
      </c>
      <c r="H934" s="31">
        <f>-Data!H934</f>
        <v>531.24170000000004</v>
      </c>
      <c r="I934" s="36">
        <f>+SUM(F934*INDEX(Inputs!$D$24:$D$35,MATCH($D934,Inputs!$B$24:$B$35,0)),G934*INDEX(Inputs!$E$24:$E$35,MATCH($D934,Inputs!$B$24:$B$35,0)),H934*Inputs!$D$21)</f>
        <v>104.71767214900002</v>
      </c>
      <c r="J934" s="36">
        <f t="shared" si="101"/>
        <v>0</v>
      </c>
      <c r="K934" s="36">
        <f t="shared" si="102"/>
        <v>0</v>
      </c>
      <c r="L934" s="36">
        <f t="shared" si="103"/>
        <v>0</v>
      </c>
      <c r="M934" s="36">
        <f t="shared" si="104"/>
        <v>0</v>
      </c>
      <c r="N934" s="36">
        <f t="shared" si="105"/>
        <v>104.71767214900002</v>
      </c>
    </row>
    <row r="935" spans="2:14" s="46" customFormat="1" x14ac:dyDescent="0.25">
      <c r="B935" s="48" t="s">
        <v>176</v>
      </c>
      <c r="C935" s="8">
        <v>2021</v>
      </c>
      <c r="D935" s="37">
        <v>3</v>
      </c>
      <c r="E935" s="31">
        <f>Data!G935</f>
        <v>1131.5967000000001</v>
      </c>
      <c r="F935" s="51">
        <f t="shared" si="99"/>
        <v>1131.5967000000001</v>
      </c>
      <c r="G935" s="51">
        <f t="shared" si="100"/>
        <v>0</v>
      </c>
      <c r="H935" s="31">
        <f>-Data!H935</f>
        <v>1009.7424999999999</v>
      </c>
      <c r="I935" s="36">
        <f>+SUM(F935*INDEX(Inputs!$D$24:$D$35,MATCH($D935,Inputs!$B$24:$B$35,0)),G935*INDEX(Inputs!$E$24:$E$35,MATCH($D935,Inputs!$B$24:$B$35,0)),H935*Inputs!$D$21)</f>
        <v>69.031370626400019</v>
      </c>
      <c r="J935" s="36">
        <f t="shared" si="101"/>
        <v>0</v>
      </c>
      <c r="K935" s="36">
        <f t="shared" si="102"/>
        <v>0</v>
      </c>
      <c r="L935" s="36">
        <f t="shared" si="103"/>
        <v>0</v>
      </c>
      <c r="M935" s="36">
        <f t="shared" si="104"/>
        <v>0</v>
      </c>
      <c r="N935" s="36">
        <f t="shared" si="105"/>
        <v>69.031370626400019</v>
      </c>
    </row>
    <row r="936" spans="2:14" s="46" customFormat="1" x14ac:dyDescent="0.25">
      <c r="B936" s="48" t="s">
        <v>176</v>
      </c>
      <c r="C936" s="8">
        <v>2021</v>
      </c>
      <c r="D936" s="37">
        <v>4</v>
      </c>
      <c r="E936" s="31">
        <f>Data!G936</f>
        <v>936.95640000000003</v>
      </c>
      <c r="F936" s="51">
        <f t="shared" si="99"/>
        <v>936.95640000000003</v>
      </c>
      <c r="G936" s="51">
        <f t="shared" si="100"/>
        <v>0</v>
      </c>
      <c r="H936" s="31">
        <f>-Data!H936</f>
        <v>1346.7027</v>
      </c>
      <c r="I936" s="36">
        <f>+SUM(F936*INDEX(Inputs!$D$24:$D$35,MATCH($D936,Inputs!$B$24:$B$35,0)),G936*INDEX(Inputs!$E$24:$E$35,MATCH($D936,Inputs!$B$24:$B$35,0)),H936*Inputs!$D$21)</f>
        <v>37.850294161800008</v>
      </c>
      <c r="J936" s="36">
        <f t="shared" si="101"/>
        <v>0</v>
      </c>
      <c r="K936" s="36">
        <f t="shared" si="102"/>
        <v>0</v>
      </c>
      <c r="L936" s="36">
        <f t="shared" si="103"/>
        <v>0</v>
      </c>
      <c r="M936" s="36">
        <f t="shared" si="104"/>
        <v>0</v>
      </c>
      <c r="N936" s="36">
        <f t="shared" si="105"/>
        <v>37.850294161800008</v>
      </c>
    </row>
    <row r="937" spans="2:14" s="46" customFormat="1" x14ac:dyDescent="0.25">
      <c r="B937" s="48" t="s">
        <v>176</v>
      </c>
      <c r="C937" s="8">
        <v>2021</v>
      </c>
      <c r="D937" s="37">
        <v>5</v>
      </c>
      <c r="E937" s="31">
        <f>Data!G937</f>
        <v>580.86900000000003</v>
      </c>
      <c r="F937" s="51">
        <f t="shared" si="99"/>
        <v>580.86900000000003</v>
      </c>
      <c r="G937" s="51">
        <f t="shared" si="100"/>
        <v>0</v>
      </c>
      <c r="H937" s="31">
        <f>-Data!H937</f>
        <v>1834.2934</v>
      </c>
      <c r="I937" s="36">
        <f>+SUM(F937*INDEX(Inputs!$D$24:$D$35,MATCH($D937,Inputs!$B$24:$B$35,0)),G937*INDEX(Inputs!$E$24:$E$35,MATCH($D937,Inputs!$B$24:$B$35,0)),H937*Inputs!$D$21)</f>
        <v>-14.321942656000004</v>
      </c>
      <c r="J937" s="36">
        <f t="shared" si="101"/>
        <v>0</v>
      </c>
      <c r="K937" s="36">
        <f t="shared" si="102"/>
        <v>14.321942656000004</v>
      </c>
      <c r="L937" s="36">
        <f t="shared" si="103"/>
        <v>0</v>
      </c>
      <c r="M937" s="36">
        <f t="shared" si="104"/>
        <v>14.321942656000004</v>
      </c>
      <c r="N937" s="36">
        <f t="shared" si="105"/>
        <v>0</v>
      </c>
    </row>
    <row r="938" spans="2:14" s="46" customFormat="1" x14ac:dyDescent="0.25">
      <c r="B938" s="48" t="s">
        <v>176</v>
      </c>
      <c r="C938" s="8">
        <v>2021</v>
      </c>
      <c r="D938" s="37">
        <v>6</v>
      </c>
      <c r="E938" s="31">
        <f>Data!G938</f>
        <v>650.26099999999997</v>
      </c>
      <c r="F938" s="51">
        <f t="shared" si="99"/>
        <v>650.26099999999997</v>
      </c>
      <c r="G938" s="51">
        <f t="shared" si="100"/>
        <v>0</v>
      </c>
      <c r="H938" s="31">
        <f>-Data!H938</f>
        <v>1527.8616999999999</v>
      </c>
      <c r="I938" s="36">
        <f>+SUM(F938*INDEX(Inputs!$D$24:$D$35,MATCH($D938,Inputs!$B$24:$B$35,0)),G938*INDEX(Inputs!$E$24:$E$35,MATCH($D938,Inputs!$B$24:$B$35,0)),H938*Inputs!$D$21)</f>
        <v>10.671519372999988</v>
      </c>
      <c r="J938" s="36">
        <f t="shared" si="101"/>
        <v>14.321942656000004</v>
      </c>
      <c r="K938" s="36">
        <f t="shared" si="102"/>
        <v>3.6504232830000163</v>
      </c>
      <c r="L938" s="36">
        <f t="shared" si="103"/>
        <v>14.321942656000004</v>
      </c>
      <c r="M938" s="36">
        <f t="shared" si="104"/>
        <v>3.6504232830000163</v>
      </c>
      <c r="N938" s="36">
        <f t="shared" si="105"/>
        <v>0</v>
      </c>
    </row>
    <row r="939" spans="2:14" s="46" customFormat="1" x14ac:dyDescent="0.25">
      <c r="B939" s="48" t="s">
        <v>176</v>
      </c>
      <c r="C939" s="8">
        <v>2021</v>
      </c>
      <c r="D939" s="37">
        <v>7</v>
      </c>
      <c r="E939" s="31">
        <f>Data!G939</f>
        <v>1329.9336999999996</v>
      </c>
      <c r="F939" s="51">
        <f t="shared" si="99"/>
        <v>1329.9336999999996</v>
      </c>
      <c r="G939" s="51">
        <f t="shared" si="100"/>
        <v>0</v>
      </c>
      <c r="H939" s="31">
        <f>-Data!H939</f>
        <v>814.37360000000001</v>
      </c>
      <c r="I939" s="36">
        <f>+SUM(F939*INDEX(Inputs!$D$24:$D$35,MATCH($D939,Inputs!$B$24:$B$35,0)),G939*INDEX(Inputs!$E$24:$E$35,MATCH($D939,Inputs!$B$24:$B$35,0)),H939*Inputs!$D$21)</f>
        <v>109.18405610899995</v>
      </c>
      <c r="J939" s="36">
        <f t="shared" si="101"/>
        <v>3.6504232830000163</v>
      </c>
      <c r="K939" s="36">
        <f t="shared" si="102"/>
        <v>0</v>
      </c>
      <c r="L939" s="36">
        <f t="shared" si="103"/>
        <v>3.6504232830000163</v>
      </c>
      <c r="M939" s="36">
        <f t="shared" si="104"/>
        <v>0</v>
      </c>
      <c r="N939" s="36">
        <f t="shared" si="105"/>
        <v>105.53363282599994</v>
      </c>
    </row>
    <row r="940" spans="2:14" s="46" customFormat="1" x14ac:dyDescent="0.25">
      <c r="B940" s="48" t="s">
        <v>176</v>
      </c>
      <c r="C940" s="8">
        <v>2021</v>
      </c>
      <c r="D940" s="37">
        <v>8</v>
      </c>
      <c r="E940" s="31">
        <f>Data!G940</f>
        <v>885.89000000000033</v>
      </c>
      <c r="F940" s="51">
        <f t="shared" si="99"/>
        <v>885.89000000000033</v>
      </c>
      <c r="G940" s="51">
        <f t="shared" si="100"/>
        <v>0</v>
      </c>
      <c r="H940" s="31">
        <f>-Data!H940</f>
        <v>1048.3937000000001</v>
      </c>
      <c r="I940" s="36">
        <f>+SUM(F940*INDEX(Inputs!$D$24:$D$35,MATCH($D940,Inputs!$B$24:$B$35,0)),G940*INDEX(Inputs!$E$24:$E$35,MATCH($D940,Inputs!$B$24:$B$35,0)),H940*Inputs!$D$21)</f>
        <v>53.600156703000025</v>
      </c>
      <c r="J940" s="36">
        <f t="shared" si="101"/>
        <v>0</v>
      </c>
      <c r="K940" s="36">
        <f t="shared" si="102"/>
        <v>0</v>
      </c>
      <c r="L940" s="36">
        <f t="shared" si="103"/>
        <v>0</v>
      </c>
      <c r="M940" s="36">
        <f t="shared" si="104"/>
        <v>0</v>
      </c>
      <c r="N940" s="36">
        <f t="shared" si="105"/>
        <v>53.600156703000025</v>
      </c>
    </row>
    <row r="941" spans="2:14" s="46" customFormat="1" x14ac:dyDescent="0.25">
      <c r="B941" s="48" t="s">
        <v>176</v>
      </c>
      <c r="C941" s="8">
        <v>2021</v>
      </c>
      <c r="D941" s="37">
        <v>9</v>
      </c>
      <c r="E941" s="31">
        <f>Data!G941</f>
        <v>828.24919999999997</v>
      </c>
      <c r="F941" s="51">
        <f t="shared" si="99"/>
        <v>828.24919999999997</v>
      </c>
      <c r="G941" s="51">
        <f t="shared" si="100"/>
        <v>0</v>
      </c>
      <c r="H941" s="31">
        <f>-Data!H941</f>
        <v>1155.6604</v>
      </c>
      <c r="I941" s="36">
        <f>+SUM(F941*INDEX(Inputs!$D$24:$D$35,MATCH($D941,Inputs!$B$24:$B$35,0)),G941*INDEX(Inputs!$E$24:$E$35,MATCH($D941,Inputs!$B$24:$B$35,0)),H941*Inputs!$D$21)</f>
        <v>34.77446598240001</v>
      </c>
      <c r="J941" s="36">
        <f t="shared" si="101"/>
        <v>0</v>
      </c>
      <c r="K941" s="36">
        <f t="shared" si="102"/>
        <v>0</v>
      </c>
      <c r="L941" s="36">
        <f t="shared" si="103"/>
        <v>0</v>
      </c>
      <c r="M941" s="36">
        <f t="shared" si="104"/>
        <v>0</v>
      </c>
      <c r="N941" s="36">
        <f t="shared" si="105"/>
        <v>34.77446598240001</v>
      </c>
    </row>
    <row r="942" spans="2:14" s="46" customFormat="1" x14ac:dyDescent="0.25">
      <c r="B942" s="48" t="s">
        <v>176</v>
      </c>
      <c r="C942" s="8">
        <v>2021</v>
      </c>
      <c r="D942" s="37">
        <v>10</v>
      </c>
      <c r="E942" s="31">
        <f>Data!G942</f>
        <v>907.85370000000012</v>
      </c>
      <c r="F942" s="51">
        <f t="shared" si="99"/>
        <v>907.85370000000012</v>
      </c>
      <c r="G942" s="51">
        <f t="shared" si="100"/>
        <v>0</v>
      </c>
      <c r="H942" s="31">
        <f>-Data!H942</f>
        <v>728.46900000000005</v>
      </c>
      <c r="I942" s="36">
        <f>+SUM(F942*INDEX(Inputs!$D$24:$D$35,MATCH($D942,Inputs!$B$24:$B$35,0)),G942*INDEX(Inputs!$E$24:$E$35,MATCH($D942,Inputs!$B$24:$B$35,0)),H942*Inputs!$D$21)</f>
        <v>58.468462355400021</v>
      </c>
      <c r="J942" s="36">
        <f t="shared" si="101"/>
        <v>0</v>
      </c>
      <c r="K942" s="36">
        <f t="shared" si="102"/>
        <v>0</v>
      </c>
      <c r="L942" s="36">
        <f t="shared" si="103"/>
        <v>0</v>
      </c>
      <c r="M942" s="36">
        <f t="shared" si="104"/>
        <v>0</v>
      </c>
      <c r="N942" s="36">
        <f t="shared" si="105"/>
        <v>58.468462355400021</v>
      </c>
    </row>
    <row r="943" spans="2:14" s="46" customFormat="1" x14ac:dyDescent="0.25">
      <c r="B943" s="48" t="s">
        <v>176</v>
      </c>
      <c r="C943" s="8">
        <v>2021</v>
      </c>
      <c r="D943" s="37">
        <v>11</v>
      </c>
      <c r="E943" s="31">
        <f>Data!G943</f>
        <v>1045.807</v>
      </c>
      <c r="F943" s="51">
        <f t="shared" si="99"/>
        <v>1045.807</v>
      </c>
      <c r="G943" s="51">
        <f t="shared" si="100"/>
        <v>0</v>
      </c>
      <c r="H943" s="31">
        <f>-Data!H943</f>
        <v>410.48020000000002</v>
      </c>
      <c r="I943" s="36">
        <f>+SUM(F943*INDEX(Inputs!$D$24:$D$35,MATCH($D943,Inputs!$B$24:$B$35,0)),G943*INDEX(Inputs!$E$24:$E$35,MATCH($D943,Inputs!$B$24:$B$35,0)),H943*Inputs!$D$21)</f>
        <v>83.561590432000017</v>
      </c>
      <c r="J943" s="36">
        <f t="shared" si="101"/>
        <v>0</v>
      </c>
      <c r="K943" s="36">
        <f t="shared" si="102"/>
        <v>0</v>
      </c>
      <c r="L943" s="36">
        <f t="shared" si="103"/>
        <v>0</v>
      </c>
      <c r="M943" s="36">
        <f t="shared" si="104"/>
        <v>0</v>
      </c>
      <c r="N943" s="36">
        <f t="shared" si="105"/>
        <v>83.561590432000017</v>
      </c>
    </row>
    <row r="944" spans="2:14" s="46" customFormat="1" x14ac:dyDescent="0.25">
      <c r="B944" s="48" t="s">
        <v>176</v>
      </c>
      <c r="C944" s="8">
        <v>2021</v>
      </c>
      <c r="D944" s="37">
        <v>12</v>
      </c>
      <c r="E944" s="31">
        <f>Data!G944</f>
        <v>1481.7506000000001</v>
      </c>
      <c r="F944" s="51">
        <f t="shared" si="99"/>
        <v>1481.7506000000001</v>
      </c>
      <c r="G944" s="51">
        <f t="shared" si="100"/>
        <v>0</v>
      </c>
      <c r="H944" s="31">
        <f>-Data!H944</f>
        <v>139.24369999999999</v>
      </c>
      <c r="I944" s="36">
        <f>+SUM(F944*INDEX(Inputs!$D$24:$D$35,MATCH($D944,Inputs!$B$24:$B$35,0)),G944*INDEX(Inputs!$E$24:$E$35,MATCH($D944,Inputs!$B$24:$B$35,0)),H944*Inputs!$D$21)</f>
        <v>135.11921104820001</v>
      </c>
      <c r="J944" s="36">
        <f t="shared" si="101"/>
        <v>0</v>
      </c>
      <c r="K944" s="36">
        <f t="shared" si="102"/>
        <v>0</v>
      </c>
      <c r="L944" s="36">
        <f t="shared" si="103"/>
        <v>0</v>
      </c>
      <c r="M944" s="36">
        <f t="shared" si="104"/>
        <v>0</v>
      </c>
      <c r="N944" s="36">
        <f t="shared" si="105"/>
        <v>135.11921104820001</v>
      </c>
    </row>
    <row r="945" spans="2:14" s="46" customFormat="1" x14ac:dyDescent="0.25">
      <c r="B945" s="48" t="s">
        <v>177</v>
      </c>
      <c r="C945" s="8">
        <v>2021</v>
      </c>
      <c r="D945" s="37">
        <v>1</v>
      </c>
      <c r="E945" s="31">
        <f>Data!G945</f>
        <v>751.31180000000006</v>
      </c>
      <c r="F945" s="51">
        <f t="shared" si="99"/>
        <v>751.31180000000006</v>
      </c>
      <c r="G945" s="51">
        <f t="shared" si="100"/>
        <v>0</v>
      </c>
      <c r="H945" s="31">
        <f>-Data!H945</f>
        <v>663.94389999999999</v>
      </c>
      <c r="I945" s="36">
        <f>+SUM(F945*INDEX(Inputs!$D$24:$D$35,MATCH($D945,Inputs!$B$24:$B$35,0)),G945*INDEX(Inputs!$E$24:$E$35,MATCH($D945,Inputs!$B$24:$B$35,0)),H945*Inputs!$D$21)</f>
        <v>46.077063696600007</v>
      </c>
      <c r="J945" s="36">
        <f t="shared" si="101"/>
        <v>0</v>
      </c>
      <c r="K945" s="36">
        <f t="shared" si="102"/>
        <v>0</v>
      </c>
      <c r="L945" s="36">
        <f t="shared" si="103"/>
        <v>744.58181061640016</v>
      </c>
      <c r="M945" s="36">
        <f t="shared" si="104"/>
        <v>698.50474691980014</v>
      </c>
      <c r="N945" s="36">
        <f t="shared" si="105"/>
        <v>0</v>
      </c>
    </row>
    <row r="946" spans="2:14" s="46" customFormat="1" x14ac:dyDescent="0.25">
      <c r="B946" s="48" t="s">
        <v>177</v>
      </c>
      <c r="C946" s="8">
        <v>2021</v>
      </c>
      <c r="D946" s="37">
        <v>2</v>
      </c>
      <c r="E946" s="31">
        <f>Data!G946</f>
        <v>406.59199999999998</v>
      </c>
      <c r="F946" s="51">
        <f t="shared" si="99"/>
        <v>406.59199999999998</v>
      </c>
      <c r="G946" s="51">
        <f t="shared" si="100"/>
        <v>0</v>
      </c>
      <c r="H946" s="31">
        <f>-Data!H946</f>
        <v>2364.6239999999998</v>
      </c>
      <c r="I946" s="36">
        <f>+SUM(F946*INDEX(Inputs!$D$24:$D$35,MATCH($D946,Inputs!$B$24:$B$35,0)),G946*INDEX(Inputs!$E$24:$E$35,MATCH($D946,Inputs!$B$24:$B$35,0)),H946*Inputs!$D$21)</f>
        <v>-50.885094176000003</v>
      </c>
      <c r="J946" s="36">
        <f t="shared" si="101"/>
        <v>0</v>
      </c>
      <c r="K946" s="36">
        <f t="shared" si="102"/>
        <v>50.885094176000003</v>
      </c>
      <c r="L946" s="36">
        <f t="shared" si="103"/>
        <v>698.50474691980014</v>
      </c>
      <c r="M946" s="36">
        <f t="shared" si="104"/>
        <v>749.38984109580019</v>
      </c>
      <c r="N946" s="36">
        <f t="shared" si="105"/>
        <v>0</v>
      </c>
    </row>
    <row r="947" spans="2:14" s="46" customFormat="1" x14ac:dyDescent="0.25">
      <c r="B947" s="48" t="s">
        <v>177</v>
      </c>
      <c r="C947" s="8">
        <v>2021</v>
      </c>
      <c r="D947" s="37">
        <v>3</v>
      </c>
      <c r="E947" s="31">
        <f>Data!G947</f>
        <v>538.76979999999969</v>
      </c>
      <c r="F947" s="51">
        <f t="shared" si="99"/>
        <v>538.76979999999969</v>
      </c>
      <c r="G947" s="51">
        <f t="shared" si="100"/>
        <v>0</v>
      </c>
      <c r="H947" s="31">
        <f>-Data!H947</f>
        <v>3694.1605</v>
      </c>
      <c r="I947" s="36">
        <f>+SUM(F947*INDEX(Inputs!$D$24:$D$35,MATCH($D947,Inputs!$B$24:$B$35,0)),G947*INDEX(Inputs!$E$24:$E$35,MATCH($D947,Inputs!$B$24:$B$35,0)),H947*Inputs!$D$21)</f>
        <v>-88.632080113400036</v>
      </c>
      <c r="J947" s="36">
        <f t="shared" si="101"/>
        <v>50.885094176000003</v>
      </c>
      <c r="K947" s="36">
        <f t="shared" si="102"/>
        <v>139.51717428940003</v>
      </c>
      <c r="L947" s="36">
        <f t="shared" si="103"/>
        <v>749.38984109580019</v>
      </c>
      <c r="M947" s="36">
        <f t="shared" si="104"/>
        <v>838.02192120920017</v>
      </c>
      <c r="N947" s="36">
        <f t="shared" si="105"/>
        <v>0</v>
      </c>
    </row>
    <row r="948" spans="2:14" s="46" customFormat="1" x14ac:dyDescent="0.25">
      <c r="B948" s="48" t="s">
        <v>177</v>
      </c>
      <c r="C948" s="8">
        <v>2021</v>
      </c>
      <c r="D948" s="37">
        <v>4</v>
      </c>
      <c r="E948" s="31">
        <f>Data!G948</f>
        <v>443.34399999999999</v>
      </c>
      <c r="F948" s="51">
        <f t="shared" si="99"/>
        <v>443.34399999999999</v>
      </c>
      <c r="G948" s="51">
        <f t="shared" si="100"/>
        <v>0</v>
      </c>
      <c r="H948" s="31">
        <f>-Data!H948</f>
        <v>3868.1680000000001</v>
      </c>
      <c r="I948" s="36">
        <f>+SUM(F948*INDEX(Inputs!$D$24:$D$35,MATCH($D948,Inputs!$B$24:$B$35,0)),G948*INDEX(Inputs!$E$24:$E$35,MATCH($D948,Inputs!$B$24:$B$35,0)),H948*Inputs!$D$21)</f>
        <v>-104.25213483200002</v>
      </c>
      <c r="J948" s="36">
        <f t="shared" si="101"/>
        <v>139.51717428940003</v>
      </c>
      <c r="K948" s="36">
        <f t="shared" si="102"/>
        <v>243.76930912140006</v>
      </c>
      <c r="L948" s="36">
        <f t="shared" si="103"/>
        <v>838.02192120920017</v>
      </c>
      <c r="M948" s="36">
        <f t="shared" si="104"/>
        <v>942.2740560412002</v>
      </c>
      <c r="N948" s="36">
        <f t="shared" si="105"/>
        <v>0</v>
      </c>
    </row>
    <row r="949" spans="2:14" s="46" customFormat="1" x14ac:dyDescent="0.25">
      <c r="B949" s="48" t="s">
        <v>177</v>
      </c>
      <c r="C949" s="8">
        <v>2021</v>
      </c>
      <c r="D949" s="37">
        <v>5</v>
      </c>
      <c r="E949" s="31">
        <f>Data!G949</f>
        <v>321.53899999999999</v>
      </c>
      <c r="F949" s="51">
        <f t="shared" si="99"/>
        <v>321.53899999999999</v>
      </c>
      <c r="G949" s="51">
        <f t="shared" si="100"/>
        <v>0</v>
      </c>
      <c r="H949" s="31">
        <f>-Data!H949</f>
        <v>3944.0248000000001</v>
      </c>
      <c r="I949" s="36">
        <f>+SUM(F949*INDEX(Inputs!$D$24:$D$35,MATCH($D949,Inputs!$B$24:$B$35,0)),G949*INDEX(Inputs!$E$24:$E$35,MATCH($D949,Inputs!$B$24:$B$35,0)),H949*Inputs!$D$21)</f>
        <v>-118.66032975000002</v>
      </c>
      <c r="J949" s="36">
        <f t="shared" si="101"/>
        <v>243.76930912140006</v>
      </c>
      <c r="K949" s="36">
        <f t="shared" si="102"/>
        <v>362.42963887140007</v>
      </c>
      <c r="L949" s="36">
        <f t="shared" si="103"/>
        <v>942.2740560412002</v>
      </c>
      <c r="M949" s="36">
        <f t="shared" si="104"/>
        <v>1060.9343857912002</v>
      </c>
      <c r="N949" s="36">
        <f t="shared" si="105"/>
        <v>0</v>
      </c>
    </row>
    <row r="950" spans="2:14" s="46" customFormat="1" x14ac:dyDescent="0.25">
      <c r="B950" s="48" t="s">
        <v>177</v>
      </c>
      <c r="C950" s="8">
        <v>2021</v>
      </c>
      <c r="D950" s="37">
        <v>6</v>
      </c>
      <c r="E950" s="31">
        <f>Data!G950</f>
        <v>902.65599999999995</v>
      </c>
      <c r="F950" s="51">
        <f t="shared" si="99"/>
        <v>902.65599999999995</v>
      </c>
      <c r="G950" s="51">
        <f t="shared" si="100"/>
        <v>0</v>
      </c>
      <c r="H950" s="31">
        <f>-Data!H950</f>
        <v>3997.6720999999998</v>
      </c>
      <c r="I950" s="36">
        <f>+SUM(F950*INDEX(Inputs!$D$24:$D$35,MATCH($D950,Inputs!$B$24:$B$35,0)),G950*INDEX(Inputs!$E$24:$E$35,MATCH($D950,Inputs!$B$24:$B$35,0)),H950*Inputs!$D$21)</f>
        <v>-56.14743810100002</v>
      </c>
      <c r="J950" s="36">
        <f t="shared" si="101"/>
        <v>362.42963887140007</v>
      </c>
      <c r="K950" s="36">
        <f t="shared" si="102"/>
        <v>418.57707697240011</v>
      </c>
      <c r="L950" s="36">
        <f t="shared" si="103"/>
        <v>1060.9343857912002</v>
      </c>
      <c r="M950" s="36">
        <f t="shared" si="104"/>
        <v>1117.0818238922002</v>
      </c>
      <c r="N950" s="36">
        <f t="shared" si="105"/>
        <v>0</v>
      </c>
    </row>
    <row r="951" spans="2:14" s="46" customFormat="1" x14ac:dyDescent="0.25">
      <c r="B951" s="48" t="s">
        <v>177</v>
      </c>
      <c r="C951" s="8">
        <v>2021</v>
      </c>
      <c r="D951" s="37">
        <v>7</v>
      </c>
      <c r="E951" s="31">
        <f>Data!G951</f>
        <v>901.024</v>
      </c>
      <c r="F951" s="51">
        <f t="shared" si="99"/>
        <v>901.024</v>
      </c>
      <c r="G951" s="51">
        <f t="shared" si="100"/>
        <v>0</v>
      </c>
      <c r="H951" s="31">
        <f>-Data!H951</f>
        <v>3403.328</v>
      </c>
      <c r="I951" s="36">
        <f>+SUM(F951*INDEX(Inputs!$D$24:$D$35,MATCH($D951,Inputs!$B$24:$B$35,0)),G951*INDEX(Inputs!$E$24:$E$35,MATCH($D951,Inputs!$B$24:$B$35,0)),H951*Inputs!$D$21)</f>
        <v>-33.847055680000011</v>
      </c>
      <c r="J951" s="36">
        <f t="shared" si="101"/>
        <v>418.57707697240011</v>
      </c>
      <c r="K951" s="36">
        <f t="shared" si="102"/>
        <v>452.42413265240009</v>
      </c>
      <c r="L951" s="36">
        <f t="shared" si="103"/>
        <v>1117.0818238922002</v>
      </c>
      <c r="M951" s="36">
        <f t="shared" si="104"/>
        <v>1150.9288795722002</v>
      </c>
      <c r="N951" s="36">
        <f t="shared" si="105"/>
        <v>0</v>
      </c>
    </row>
    <row r="952" spans="2:14" s="46" customFormat="1" x14ac:dyDescent="0.25">
      <c r="B952" s="48" t="s">
        <v>177</v>
      </c>
      <c r="C952" s="8">
        <v>2021</v>
      </c>
      <c r="D952" s="37">
        <v>8</v>
      </c>
      <c r="E952" s="31">
        <f>Data!G952</f>
        <v>319.88799999999998</v>
      </c>
      <c r="F952" s="51">
        <f t="shared" si="99"/>
        <v>319.88799999999998</v>
      </c>
      <c r="G952" s="51">
        <f t="shared" si="100"/>
        <v>0</v>
      </c>
      <c r="H952" s="31">
        <f>-Data!H952</f>
        <v>3560.4160000000002</v>
      </c>
      <c r="I952" s="36">
        <f>+SUM(F952*INDEX(Inputs!$D$24:$D$35,MATCH($D952,Inputs!$B$24:$B$35,0)),G952*INDEX(Inputs!$E$24:$E$35,MATCH($D952,Inputs!$B$24:$B$35,0)),H952*Inputs!$D$21)</f>
        <v>-100.95111696000002</v>
      </c>
      <c r="J952" s="36">
        <f t="shared" si="101"/>
        <v>452.42413265240009</v>
      </c>
      <c r="K952" s="36">
        <f t="shared" si="102"/>
        <v>553.37524961240013</v>
      </c>
      <c r="L952" s="36">
        <f t="shared" si="103"/>
        <v>1150.9288795722002</v>
      </c>
      <c r="M952" s="36">
        <f t="shared" si="104"/>
        <v>1251.8799965322003</v>
      </c>
      <c r="N952" s="36">
        <f t="shared" si="105"/>
        <v>0</v>
      </c>
    </row>
    <row r="953" spans="2:14" s="46" customFormat="1" x14ac:dyDescent="0.25">
      <c r="B953" s="48" t="s">
        <v>177</v>
      </c>
      <c r="C953" s="8">
        <v>2021</v>
      </c>
      <c r="D953" s="37">
        <v>9</v>
      </c>
      <c r="E953" s="31">
        <f>Data!G953</f>
        <v>342.78800000000001</v>
      </c>
      <c r="F953" s="51">
        <f t="shared" si="99"/>
        <v>342.78800000000001</v>
      </c>
      <c r="G953" s="51">
        <f t="shared" si="100"/>
        <v>0</v>
      </c>
      <c r="H953" s="31">
        <f>-Data!H953</f>
        <v>3796.5639999999999</v>
      </c>
      <c r="I953" s="36">
        <f>+SUM(F953*INDEX(Inputs!$D$24:$D$35,MATCH($D953,Inputs!$B$24:$B$35,0)),G953*INDEX(Inputs!$E$24:$E$35,MATCH($D953,Inputs!$B$24:$B$35,0)),H953*Inputs!$D$21)</f>
        <v>-111.071664144</v>
      </c>
      <c r="J953" s="36">
        <f t="shared" si="101"/>
        <v>553.37524961240013</v>
      </c>
      <c r="K953" s="36">
        <f t="shared" si="102"/>
        <v>664.44691375640014</v>
      </c>
      <c r="L953" s="36">
        <f t="shared" si="103"/>
        <v>1251.8799965322003</v>
      </c>
      <c r="M953" s="36">
        <f t="shared" si="104"/>
        <v>1362.9516606762002</v>
      </c>
      <c r="N953" s="36">
        <f t="shared" si="105"/>
        <v>0</v>
      </c>
    </row>
    <row r="954" spans="2:14" s="46" customFormat="1" x14ac:dyDescent="0.25">
      <c r="B954" s="48" t="s">
        <v>177</v>
      </c>
      <c r="C954" s="8">
        <v>2021</v>
      </c>
      <c r="D954" s="37">
        <v>10</v>
      </c>
      <c r="E954" s="31">
        <f>Data!G954</f>
        <v>437.95009999999996</v>
      </c>
      <c r="F954" s="51">
        <f t="shared" si="99"/>
        <v>437.95009999999996</v>
      </c>
      <c r="G954" s="51">
        <f t="shared" si="100"/>
        <v>0</v>
      </c>
      <c r="H954" s="31">
        <f>-Data!H954</f>
        <v>2456.2871</v>
      </c>
      <c r="I954" s="36">
        <f>+SUM(F954*INDEX(Inputs!$D$24:$D$35,MATCH($D954,Inputs!$B$24:$B$35,0)),G954*INDEX(Inputs!$E$24:$E$35,MATCH($D954,Inputs!$B$24:$B$35,0)),H954*Inputs!$D$21)</f>
        <v>-51.379946876800012</v>
      </c>
      <c r="J954" s="36">
        <f t="shared" si="101"/>
        <v>664.44691375640014</v>
      </c>
      <c r="K954" s="36">
        <f t="shared" si="102"/>
        <v>715.82686063320011</v>
      </c>
      <c r="L954" s="36">
        <f t="shared" si="103"/>
        <v>1362.9516606762002</v>
      </c>
      <c r="M954" s="36">
        <f t="shared" si="104"/>
        <v>1414.3316075530001</v>
      </c>
      <c r="N954" s="36">
        <f t="shared" si="105"/>
        <v>0</v>
      </c>
    </row>
    <row r="955" spans="2:14" s="46" customFormat="1" x14ac:dyDescent="0.25">
      <c r="B955" s="48" t="s">
        <v>177</v>
      </c>
      <c r="C955" s="8">
        <v>2021</v>
      </c>
      <c r="D955" s="37">
        <v>11</v>
      </c>
      <c r="E955" s="31">
        <f>Data!G955</f>
        <v>373.02099999999973</v>
      </c>
      <c r="F955" s="51">
        <f t="shared" si="99"/>
        <v>373.02099999999973</v>
      </c>
      <c r="G955" s="51">
        <f t="shared" si="100"/>
        <v>0</v>
      </c>
      <c r="H955" s="31">
        <f>-Data!H955</f>
        <v>2248.64</v>
      </c>
      <c r="I955" s="36">
        <f>+SUM(F955*INDEX(Inputs!$D$24:$D$35,MATCH($D955,Inputs!$B$24:$B$35,0)),G955*INDEX(Inputs!$E$24:$E$35,MATCH($D955,Inputs!$B$24:$B$35,0)),H955*Inputs!$D$21)</f>
        <v>-49.680322818000029</v>
      </c>
      <c r="J955" s="36">
        <f t="shared" si="101"/>
        <v>715.82686063320011</v>
      </c>
      <c r="K955" s="36">
        <f t="shared" si="102"/>
        <v>765.50718345120015</v>
      </c>
      <c r="L955" s="36">
        <f t="shared" si="103"/>
        <v>1414.3316075530001</v>
      </c>
      <c r="M955" s="36">
        <f t="shared" si="104"/>
        <v>1464.0119303710001</v>
      </c>
      <c r="N955" s="36">
        <f t="shared" si="105"/>
        <v>0</v>
      </c>
    </row>
    <row r="956" spans="2:14" s="46" customFormat="1" x14ac:dyDescent="0.25">
      <c r="B956" s="48" t="s">
        <v>177</v>
      </c>
      <c r="C956" s="8">
        <v>2021</v>
      </c>
      <c r="D956" s="37">
        <v>12</v>
      </c>
      <c r="E956" s="31">
        <f>Data!G956</f>
        <v>637.37390000000005</v>
      </c>
      <c r="F956" s="51">
        <f t="shared" si="99"/>
        <v>637.37390000000005</v>
      </c>
      <c r="G956" s="51">
        <f t="shared" si="100"/>
        <v>0</v>
      </c>
      <c r="H956" s="31">
        <f>-Data!H956</f>
        <v>1043.6578999999999</v>
      </c>
      <c r="I956" s="36">
        <f>+SUM(F956*INDEX(Inputs!$D$24:$D$35,MATCH($D956,Inputs!$B$24:$B$35,0)),G956*INDEX(Inputs!$E$24:$E$35,MATCH($D956,Inputs!$B$24:$B$35,0)),H956*Inputs!$D$21)</f>
        <v>20.925372834800008</v>
      </c>
      <c r="J956" s="36">
        <f t="shared" si="101"/>
        <v>765.50718345120015</v>
      </c>
      <c r="K956" s="36">
        <f t="shared" si="102"/>
        <v>744.58181061640016</v>
      </c>
      <c r="L956" s="36">
        <f t="shared" si="103"/>
        <v>1464.0119303710001</v>
      </c>
      <c r="M956" s="36">
        <f t="shared" si="104"/>
        <v>1443.0865575362</v>
      </c>
      <c r="N956" s="36">
        <f t="shared" si="105"/>
        <v>0</v>
      </c>
    </row>
    <row r="957" spans="2:14" s="46" customFormat="1" x14ac:dyDescent="0.25">
      <c r="B957" s="48" t="s">
        <v>178</v>
      </c>
      <c r="C957" s="8">
        <v>2021</v>
      </c>
      <c r="D957" s="37">
        <v>1</v>
      </c>
      <c r="E957" s="31">
        <f>Data!G957</f>
        <v>25337.084900000002</v>
      </c>
      <c r="F957" s="51">
        <f t="shared" si="99"/>
        <v>2000</v>
      </c>
      <c r="G957" s="51">
        <f t="shared" si="100"/>
        <v>23337.084900000002</v>
      </c>
      <c r="H957" s="31">
        <f>-Data!H957</f>
        <v>0</v>
      </c>
      <c r="I957" s="36">
        <f>+SUM(F957*INDEX(Inputs!$D$24:$D$35,MATCH($D957,Inputs!$B$24:$B$35,0)),G957*INDEX(Inputs!$E$24:$E$35,MATCH($D957,Inputs!$B$24:$B$35,0)),H957*Inputs!$D$21)</f>
        <v>1220.8898042404001</v>
      </c>
      <c r="J957" s="36">
        <f t="shared" si="101"/>
        <v>0</v>
      </c>
      <c r="K957" s="36">
        <f t="shared" si="102"/>
        <v>0</v>
      </c>
      <c r="L957" s="36">
        <f t="shared" si="103"/>
        <v>0</v>
      </c>
      <c r="M957" s="36">
        <f t="shared" si="104"/>
        <v>0</v>
      </c>
      <c r="N957" s="36">
        <f t="shared" si="105"/>
        <v>1220.8898042404001</v>
      </c>
    </row>
    <row r="958" spans="2:14" s="46" customFormat="1" x14ac:dyDescent="0.25">
      <c r="B958" s="48" t="s">
        <v>178</v>
      </c>
      <c r="C958" s="8">
        <v>2021</v>
      </c>
      <c r="D958" s="37">
        <v>2</v>
      </c>
      <c r="E958" s="31">
        <f>Data!G958</f>
        <v>24266.4653</v>
      </c>
      <c r="F958" s="51">
        <f t="shared" si="99"/>
        <v>2000</v>
      </c>
      <c r="G958" s="51">
        <f t="shared" si="100"/>
        <v>22266.4653</v>
      </c>
      <c r="H958" s="31">
        <f>-Data!H958</f>
        <v>0</v>
      </c>
      <c r="I958" s="36">
        <f>+SUM(F958*INDEX(Inputs!$D$24:$D$35,MATCH($D958,Inputs!$B$24:$B$35,0)),G958*INDEX(Inputs!$E$24:$E$35,MATCH($D958,Inputs!$B$24:$B$35,0)),H958*Inputs!$D$21)</f>
        <v>1173.5727003988</v>
      </c>
      <c r="J958" s="36">
        <f t="shared" si="101"/>
        <v>0</v>
      </c>
      <c r="K958" s="36">
        <f t="shared" si="102"/>
        <v>0</v>
      </c>
      <c r="L958" s="36">
        <f t="shared" si="103"/>
        <v>0</v>
      </c>
      <c r="M958" s="36">
        <f t="shared" si="104"/>
        <v>0</v>
      </c>
      <c r="N958" s="36">
        <f t="shared" si="105"/>
        <v>1173.5727003988</v>
      </c>
    </row>
    <row r="959" spans="2:14" s="46" customFormat="1" x14ac:dyDescent="0.25">
      <c r="B959" s="48" t="s">
        <v>178</v>
      </c>
      <c r="C959" s="8">
        <v>2021</v>
      </c>
      <c r="D959" s="37">
        <v>3</v>
      </c>
      <c r="E959" s="31">
        <f>Data!G959</f>
        <v>16880.175199999998</v>
      </c>
      <c r="F959" s="51">
        <f t="shared" si="99"/>
        <v>2000</v>
      </c>
      <c r="G959" s="51">
        <f t="shared" si="100"/>
        <v>14880.175199999998</v>
      </c>
      <c r="H959" s="31">
        <f>-Data!H959</f>
        <v>0</v>
      </c>
      <c r="I959" s="36">
        <f>+SUM(F959*INDEX(Inputs!$D$24:$D$35,MATCH($D959,Inputs!$B$24:$B$35,0)),G959*INDEX(Inputs!$E$24:$E$35,MATCH($D959,Inputs!$B$24:$B$35,0)),H959*Inputs!$D$21)</f>
        <v>847.12822313919992</v>
      </c>
      <c r="J959" s="36">
        <f t="shared" si="101"/>
        <v>0</v>
      </c>
      <c r="K959" s="36">
        <f t="shared" si="102"/>
        <v>0</v>
      </c>
      <c r="L959" s="36">
        <f t="shared" si="103"/>
        <v>0</v>
      </c>
      <c r="M959" s="36">
        <f t="shared" si="104"/>
        <v>0</v>
      </c>
      <c r="N959" s="36">
        <f t="shared" si="105"/>
        <v>847.12822313919992</v>
      </c>
    </row>
    <row r="960" spans="2:14" s="46" customFormat="1" x14ac:dyDescent="0.25">
      <c r="B960" s="48" t="s">
        <v>178</v>
      </c>
      <c r="C960" s="8">
        <v>2021</v>
      </c>
      <c r="D960" s="37">
        <v>4</v>
      </c>
      <c r="E960" s="31">
        <f>Data!G960</f>
        <v>11112.526900000001</v>
      </c>
      <c r="F960" s="51">
        <f t="shared" si="99"/>
        <v>2000</v>
      </c>
      <c r="G960" s="51">
        <f t="shared" si="100"/>
        <v>9112.5269000000008</v>
      </c>
      <c r="H960" s="31">
        <f>-Data!H960</f>
        <v>2.5623999999999998</v>
      </c>
      <c r="I960" s="36">
        <f>+SUM(F960*INDEX(Inputs!$D$24:$D$35,MATCH($D960,Inputs!$B$24:$B$35,0)),G960*INDEX(Inputs!$E$24:$E$35,MATCH($D960,Inputs!$B$24:$B$35,0)),H960*Inputs!$D$21)</f>
        <v>592.12435452839998</v>
      </c>
      <c r="J960" s="36">
        <f t="shared" si="101"/>
        <v>0</v>
      </c>
      <c r="K960" s="36">
        <f t="shared" si="102"/>
        <v>0</v>
      </c>
      <c r="L960" s="36">
        <f t="shared" si="103"/>
        <v>0</v>
      </c>
      <c r="M960" s="36">
        <f t="shared" si="104"/>
        <v>0</v>
      </c>
      <c r="N960" s="36">
        <f t="shared" si="105"/>
        <v>592.12435452839998</v>
      </c>
    </row>
    <row r="961" spans="2:14" s="46" customFormat="1" x14ac:dyDescent="0.25">
      <c r="B961" s="48" t="s">
        <v>178</v>
      </c>
      <c r="C961" s="8">
        <v>2021</v>
      </c>
      <c r="D961" s="37">
        <v>5</v>
      </c>
      <c r="E961" s="31">
        <f>Data!G961</f>
        <v>5291.8616000000002</v>
      </c>
      <c r="F961" s="51">
        <f t="shared" si="99"/>
        <v>2000</v>
      </c>
      <c r="G961" s="51">
        <f t="shared" si="100"/>
        <v>3291.8616000000002</v>
      </c>
      <c r="H961" s="31">
        <f>-Data!H961</f>
        <v>121.54859999999999</v>
      </c>
      <c r="I961" s="36">
        <f>+SUM(F961*INDEX(Inputs!$D$24:$D$35,MATCH($D961,Inputs!$B$24:$B$35,0)),G961*INDEX(Inputs!$E$24:$E$35,MATCH($D961,Inputs!$B$24:$B$35,0)),H961*Inputs!$D$21)</f>
        <v>330.37536270760006</v>
      </c>
      <c r="J961" s="36">
        <f t="shared" si="101"/>
        <v>0</v>
      </c>
      <c r="K961" s="36">
        <f t="shared" si="102"/>
        <v>0</v>
      </c>
      <c r="L961" s="36">
        <f t="shared" si="103"/>
        <v>0</v>
      </c>
      <c r="M961" s="36">
        <f t="shared" si="104"/>
        <v>0</v>
      </c>
      <c r="N961" s="36">
        <f t="shared" si="105"/>
        <v>330.37536270760006</v>
      </c>
    </row>
    <row r="962" spans="2:14" s="46" customFormat="1" x14ac:dyDescent="0.25">
      <c r="B962" s="48" t="s">
        <v>178</v>
      </c>
      <c r="C962" s="8">
        <v>2021</v>
      </c>
      <c r="D962" s="37">
        <v>6</v>
      </c>
      <c r="E962" s="31">
        <f>Data!G962</f>
        <v>5050.8692000000001</v>
      </c>
      <c r="F962" s="51">
        <f t="shared" si="99"/>
        <v>2000</v>
      </c>
      <c r="G962" s="51">
        <f t="shared" si="100"/>
        <v>3050.8692000000001</v>
      </c>
      <c r="H962" s="31">
        <f>-Data!H962</f>
        <v>77.514399999999995</v>
      </c>
      <c r="I962" s="36">
        <f>+SUM(F962*INDEX(Inputs!$D$24:$D$35,MATCH($D962,Inputs!$B$24:$B$35,0)),G962*INDEX(Inputs!$E$24:$E$35,MATCH($D962,Inputs!$B$24:$B$35,0)),H962*Inputs!$D$21)</f>
        <v>356.19532448320001</v>
      </c>
      <c r="J962" s="36">
        <f t="shared" si="101"/>
        <v>0</v>
      </c>
      <c r="K962" s="36">
        <f t="shared" si="102"/>
        <v>0</v>
      </c>
      <c r="L962" s="36">
        <f t="shared" si="103"/>
        <v>0</v>
      </c>
      <c r="M962" s="36">
        <f t="shared" si="104"/>
        <v>0</v>
      </c>
      <c r="N962" s="36">
        <f t="shared" si="105"/>
        <v>356.19532448320001</v>
      </c>
    </row>
    <row r="963" spans="2:14" s="46" customFormat="1" x14ac:dyDescent="0.25">
      <c r="B963" s="48" t="s">
        <v>178</v>
      </c>
      <c r="C963" s="8">
        <v>2021</v>
      </c>
      <c r="D963" s="37">
        <v>7</v>
      </c>
      <c r="E963" s="31">
        <f>Data!G963</f>
        <v>7680.8159999999998</v>
      </c>
      <c r="F963" s="51">
        <f t="shared" si="99"/>
        <v>2000</v>
      </c>
      <c r="G963" s="51">
        <f t="shared" si="100"/>
        <v>5680.8159999999998</v>
      </c>
      <c r="H963" s="31">
        <f>-Data!H963</f>
        <v>0</v>
      </c>
      <c r="I963" s="36">
        <f>+SUM(F963*INDEX(Inputs!$D$24:$D$35,MATCH($D963,Inputs!$B$24:$B$35,0)),G963*INDEX(Inputs!$E$24:$E$35,MATCH($D963,Inputs!$B$24:$B$35,0)),H963*Inputs!$D$21)</f>
        <v>487.246632256</v>
      </c>
      <c r="J963" s="36">
        <f t="shared" si="101"/>
        <v>0</v>
      </c>
      <c r="K963" s="36">
        <f t="shared" si="102"/>
        <v>0</v>
      </c>
      <c r="L963" s="36">
        <f t="shared" si="103"/>
        <v>0</v>
      </c>
      <c r="M963" s="36">
        <f t="shared" si="104"/>
        <v>0</v>
      </c>
      <c r="N963" s="36">
        <f t="shared" si="105"/>
        <v>487.246632256</v>
      </c>
    </row>
    <row r="964" spans="2:14" s="46" customFormat="1" x14ac:dyDescent="0.25">
      <c r="B964" s="48" t="s">
        <v>178</v>
      </c>
      <c r="C964" s="8">
        <v>2021</v>
      </c>
      <c r="D964" s="37">
        <v>8</v>
      </c>
      <c r="E964" s="31">
        <f>Data!G964</f>
        <v>6776.8959999999997</v>
      </c>
      <c r="F964" s="51">
        <f t="shared" si="99"/>
        <v>2000</v>
      </c>
      <c r="G964" s="51">
        <f t="shared" si="100"/>
        <v>4776.8959999999997</v>
      </c>
      <c r="H964" s="31">
        <f>-Data!H964</f>
        <v>0</v>
      </c>
      <c r="I964" s="36">
        <f>+SUM(F964*INDEX(Inputs!$D$24:$D$35,MATCH($D964,Inputs!$B$24:$B$35,0)),G964*INDEX(Inputs!$E$24:$E$35,MATCH($D964,Inputs!$B$24:$B$35,0)),H964*Inputs!$D$21)</f>
        <v>443.21126553599998</v>
      </c>
      <c r="J964" s="36">
        <f t="shared" si="101"/>
        <v>0</v>
      </c>
      <c r="K964" s="36">
        <f t="shared" si="102"/>
        <v>0</v>
      </c>
      <c r="L964" s="36">
        <f t="shared" si="103"/>
        <v>0</v>
      </c>
      <c r="M964" s="36">
        <f t="shared" si="104"/>
        <v>0</v>
      </c>
      <c r="N964" s="36">
        <f t="shared" si="105"/>
        <v>443.21126553599998</v>
      </c>
    </row>
    <row r="965" spans="2:14" s="46" customFormat="1" x14ac:dyDescent="0.25">
      <c r="B965" s="48" t="s">
        <v>178</v>
      </c>
      <c r="C965" s="8">
        <v>2021</v>
      </c>
      <c r="D965" s="37">
        <v>9</v>
      </c>
      <c r="E965" s="31">
        <f>Data!G965</f>
        <v>6858.5280000000002</v>
      </c>
      <c r="F965" s="51">
        <f t="shared" si="99"/>
        <v>2000</v>
      </c>
      <c r="G965" s="51">
        <f t="shared" si="100"/>
        <v>4858.5280000000002</v>
      </c>
      <c r="H965" s="31">
        <f>-Data!H965</f>
        <v>0</v>
      </c>
      <c r="I965" s="36">
        <f>+SUM(F965*INDEX(Inputs!$D$24:$D$35,MATCH($D965,Inputs!$B$24:$B$35,0)),G965*INDEX(Inputs!$E$24:$E$35,MATCH($D965,Inputs!$B$24:$B$35,0)),H965*Inputs!$D$21)</f>
        <v>404.21150348800001</v>
      </c>
      <c r="J965" s="36">
        <f t="shared" si="101"/>
        <v>0</v>
      </c>
      <c r="K965" s="36">
        <f t="shared" si="102"/>
        <v>0</v>
      </c>
      <c r="L965" s="36">
        <f t="shared" si="103"/>
        <v>0</v>
      </c>
      <c r="M965" s="36">
        <f t="shared" si="104"/>
        <v>0</v>
      </c>
      <c r="N965" s="36">
        <f t="shared" si="105"/>
        <v>404.21150348800001</v>
      </c>
    </row>
    <row r="966" spans="2:14" s="46" customFormat="1" x14ac:dyDescent="0.25">
      <c r="B966" s="48" t="s">
        <v>178</v>
      </c>
      <c r="C966" s="8">
        <v>2021</v>
      </c>
      <c r="D966" s="37">
        <v>10</v>
      </c>
      <c r="E966" s="31">
        <f>Data!G966</f>
        <v>13169.464</v>
      </c>
      <c r="F966" s="51">
        <f t="shared" si="99"/>
        <v>2000</v>
      </c>
      <c r="G966" s="51">
        <f t="shared" si="100"/>
        <v>11169.464</v>
      </c>
      <c r="H966" s="31">
        <f>-Data!H966</f>
        <v>0</v>
      </c>
      <c r="I966" s="36">
        <f>+SUM(F966*INDEX(Inputs!$D$24:$D$35,MATCH($D966,Inputs!$B$24:$B$35,0)),G966*INDEX(Inputs!$E$24:$E$35,MATCH($D966,Inputs!$B$24:$B$35,0)),H966*Inputs!$D$21)</f>
        <v>683.12963094400004</v>
      </c>
      <c r="J966" s="36">
        <f t="shared" si="101"/>
        <v>0</v>
      </c>
      <c r="K966" s="36">
        <f t="shared" si="102"/>
        <v>0</v>
      </c>
      <c r="L966" s="36">
        <f t="shared" si="103"/>
        <v>0</v>
      </c>
      <c r="M966" s="36">
        <f t="shared" si="104"/>
        <v>0</v>
      </c>
      <c r="N966" s="36">
        <f t="shared" si="105"/>
        <v>683.12963094400004</v>
      </c>
    </row>
    <row r="967" spans="2:14" s="46" customFormat="1" x14ac:dyDescent="0.25">
      <c r="B967" s="48" t="s">
        <v>178</v>
      </c>
      <c r="C967" s="8">
        <v>2021</v>
      </c>
      <c r="D967" s="37">
        <v>11</v>
      </c>
      <c r="E967" s="31">
        <f>Data!G967</f>
        <v>18189.036100000001</v>
      </c>
      <c r="F967" s="51">
        <f t="shared" si="99"/>
        <v>2000</v>
      </c>
      <c r="G967" s="51">
        <f t="shared" si="100"/>
        <v>16189.036100000001</v>
      </c>
      <c r="H967" s="31">
        <f>-Data!H967</f>
        <v>0</v>
      </c>
      <c r="I967" s="36">
        <f>+SUM(F967*INDEX(Inputs!$D$24:$D$35,MATCH($D967,Inputs!$B$24:$B$35,0)),G967*INDEX(Inputs!$E$24:$E$35,MATCH($D967,Inputs!$B$24:$B$35,0)),H967*Inputs!$D$21)</f>
        <v>904.97463947560004</v>
      </c>
      <c r="J967" s="36">
        <f t="shared" si="101"/>
        <v>0</v>
      </c>
      <c r="K967" s="36">
        <f t="shared" si="102"/>
        <v>0</v>
      </c>
      <c r="L967" s="36">
        <f t="shared" si="103"/>
        <v>0</v>
      </c>
      <c r="M967" s="36">
        <f t="shared" si="104"/>
        <v>0</v>
      </c>
      <c r="N967" s="36">
        <f t="shared" si="105"/>
        <v>904.97463947560004</v>
      </c>
    </row>
    <row r="968" spans="2:14" s="46" customFormat="1" x14ac:dyDescent="0.25">
      <c r="B968" s="48" t="s">
        <v>178</v>
      </c>
      <c r="C968" s="8">
        <v>2021</v>
      </c>
      <c r="D968" s="37">
        <v>12</v>
      </c>
      <c r="E968" s="31">
        <f>Data!G968</f>
        <v>25403.227200000001</v>
      </c>
      <c r="F968" s="51">
        <f t="shared" si="99"/>
        <v>2000</v>
      </c>
      <c r="G968" s="51">
        <f t="shared" si="100"/>
        <v>23403.227200000001</v>
      </c>
      <c r="H968" s="31">
        <f>-Data!H968</f>
        <v>0</v>
      </c>
      <c r="I968" s="36">
        <f>+SUM(F968*INDEX(Inputs!$D$24:$D$35,MATCH($D968,Inputs!$B$24:$B$35,0)),G968*INDEX(Inputs!$E$24:$E$35,MATCH($D968,Inputs!$B$24:$B$35,0)),H968*Inputs!$D$21)</f>
        <v>1223.8130293311999</v>
      </c>
      <c r="J968" s="36">
        <f t="shared" si="101"/>
        <v>0</v>
      </c>
      <c r="K968" s="36">
        <f t="shared" si="102"/>
        <v>0</v>
      </c>
      <c r="L968" s="36">
        <f t="shared" si="103"/>
        <v>0</v>
      </c>
      <c r="M968" s="36">
        <f t="shared" si="104"/>
        <v>0</v>
      </c>
      <c r="N968" s="36">
        <f t="shared" si="105"/>
        <v>1223.8130293311999</v>
      </c>
    </row>
    <row r="969" spans="2:14" s="46" customFormat="1" x14ac:dyDescent="0.25">
      <c r="B969" s="48" t="s">
        <v>179</v>
      </c>
      <c r="C969" s="8">
        <v>2021</v>
      </c>
      <c r="D969" s="37">
        <v>1</v>
      </c>
      <c r="E969" s="31">
        <f>Data!G969</f>
        <v>1559.1759</v>
      </c>
      <c r="F969" s="51">
        <f t="shared" ref="F969:F1032" si="106">+MIN(E969,2000)</f>
        <v>1559.1759</v>
      </c>
      <c r="G969" s="51">
        <f t="shared" si="100"/>
        <v>0</v>
      </c>
      <c r="H969" s="31">
        <f>-Data!H969</f>
        <v>246.55199999999999</v>
      </c>
      <c r="I969" s="36">
        <f>+SUM(F969*INDEX(Inputs!$D$24:$D$35,MATCH($D969,Inputs!$B$24:$B$35,0)),G969*INDEX(Inputs!$E$24:$E$35,MATCH($D969,Inputs!$B$24:$B$35,0)),H969*Inputs!$D$21)</f>
        <v>138.39731199780002</v>
      </c>
      <c r="J969" s="36">
        <f t="shared" si="101"/>
        <v>0</v>
      </c>
      <c r="K969" s="36">
        <f t="shared" si="102"/>
        <v>0</v>
      </c>
      <c r="L969" s="36">
        <f t="shared" si="103"/>
        <v>0</v>
      </c>
      <c r="M969" s="36">
        <f t="shared" si="104"/>
        <v>0</v>
      </c>
      <c r="N969" s="36">
        <f t="shared" si="105"/>
        <v>138.39731199780002</v>
      </c>
    </row>
    <row r="970" spans="2:14" s="46" customFormat="1" x14ac:dyDescent="0.25">
      <c r="B970" s="48" t="s">
        <v>179</v>
      </c>
      <c r="C970" s="8">
        <v>2021</v>
      </c>
      <c r="D970" s="37">
        <v>2</v>
      </c>
      <c r="E970" s="31">
        <f>Data!G970</f>
        <v>1281.3037999999999</v>
      </c>
      <c r="F970" s="51">
        <f t="shared" si="106"/>
        <v>1281.3037999999999</v>
      </c>
      <c r="G970" s="51">
        <f t="shared" ref="G970:G1033" si="107">+E970-F970</f>
        <v>0</v>
      </c>
      <c r="H970" s="31">
        <f>-Data!H970</f>
        <v>370.7919</v>
      </c>
      <c r="I970" s="36">
        <f>+SUM(F970*INDEX(Inputs!$D$24:$D$35,MATCH($D970,Inputs!$B$24:$B$35,0)),G970*INDEX(Inputs!$E$24:$E$35,MATCH($D970,Inputs!$B$24:$B$35,0)),H970*Inputs!$D$21)</f>
        <v>107.37364288059999</v>
      </c>
      <c r="J970" s="36">
        <f t="shared" ref="J970:J1033" si="108">+IF($D970=1,0,K969)</f>
        <v>0</v>
      </c>
      <c r="K970" s="36">
        <f t="shared" ref="K970:K1033" si="109">+IF($I970&lt;0,SUM(-$I970,J970),MAX(SUM(-$I970,J970),0))</f>
        <v>0</v>
      </c>
      <c r="L970" s="36">
        <f t="shared" ref="L970:L1033" si="110">+IF(D970=1,K981,M969)</f>
        <v>0</v>
      </c>
      <c r="M970" s="36">
        <f t="shared" ref="M970:M1033" si="111">+IF($I970&lt;0,SUM(-$I970,L970),MAX(SUM(-$I970,L970),0))</f>
        <v>0</v>
      </c>
      <c r="N970" s="36">
        <f t="shared" ref="N970:N1033" si="112">+IF(M970&gt;0,0,I970-L970)</f>
        <v>107.37364288059999</v>
      </c>
    </row>
    <row r="971" spans="2:14" s="46" customFormat="1" x14ac:dyDescent="0.25">
      <c r="B971" s="48" t="s">
        <v>179</v>
      </c>
      <c r="C971" s="8">
        <v>2021</v>
      </c>
      <c r="D971" s="37">
        <v>3</v>
      </c>
      <c r="E971" s="31">
        <f>Data!G971</f>
        <v>792.1994000000002</v>
      </c>
      <c r="F971" s="51">
        <f t="shared" si="106"/>
        <v>792.1994000000002</v>
      </c>
      <c r="G971" s="51">
        <f t="shared" si="107"/>
        <v>0</v>
      </c>
      <c r="H971" s="31">
        <f>-Data!H971</f>
        <v>1368.8320000000001</v>
      </c>
      <c r="I971" s="36">
        <f>+SUM(F971*INDEX(Inputs!$D$24:$D$35,MATCH($D971,Inputs!$B$24:$B$35,0)),G971*INDEX(Inputs!$E$24:$E$35,MATCH($D971,Inputs!$B$24:$B$35,0)),H971*Inputs!$D$21)</f>
        <v>23.299017634800009</v>
      </c>
      <c r="J971" s="36">
        <f t="shared" si="108"/>
        <v>0</v>
      </c>
      <c r="K971" s="36">
        <f t="shared" si="109"/>
        <v>0</v>
      </c>
      <c r="L971" s="36">
        <f t="shared" si="110"/>
        <v>0</v>
      </c>
      <c r="M971" s="36">
        <f t="shared" si="111"/>
        <v>0</v>
      </c>
      <c r="N971" s="36">
        <f t="shared" si="112"/>
        <v>23.299017634800009</v>
      </c>
    </row>
    <row r="972" spans="2:14" s="46" customFormat="1" x14ac:dyDescent="0.25">
      <c r="B972" s="48" t="s">
        <v>179</v>
      </c>
      <c r="C972" s="8">
        <v>2021</v>
      </c>
      <c r="D972" s="37">
        <v>4</v>
      </c>
      <c r="E972" s="31">
        <f>Data!G972</f>
        <v>694.6318</v>
      </c>
      <c r="F972" s="51">
        <f t="shared" si="106"/>
        <v>694.6318</v>
      </c>
      <c r="G972" s="51">
        <f t="shared" si="107"/>
        <v>0</v>
      </c>
      <c r="H972" s="31">
        <f>-Data!H972</f>
        <v>1557.8720000000001</v>
      </c>
      <c r="I972" s="36">
        <f>+SUM(F972*INDEX(Inputs!$D$24:$D$35,MATCH($D972,Inputs!$B$24:$B$35,0)),G972*INDEX(Inputs!$E$24:$E$35,MATCH($D972,Inputs!$B$24:$B$35,0)),H972*Inputs!$D$21)</f>
        <v>6.9076656756000006</v>
      </c>
      <c r="J972" s="36">
        <f t="shared" si="108"/>
        <v>0</v>
      </c>
      <c r="K972" s="36">
        <f t="shared" si="109"/>
        <v>0</v>
      </c>
      <c r="L972" s="36">
        <f t="shared" si="110"/>
        <v>0</v>
      </c>
      <c r="M972" s="36">
        <f t="shared" si="111"/>
        <v>0</v>
      </c>
      <c r="N972" s="36">
        <f t="shared" si="112"/>
        <v>6.9076656756000006</v>
      </c>
    </row>
    <row r="973" spans="2:14" s="46" customFormat="1" x14ac:dyDescent="0.25">
      <c r="B973" s="48" t="s">
        <v>179</v>
      </c>
      <c r="C973" s="8">
        <v>2021</v>
      </c>
      <c r="D973" s="37">
        <v>5</v>
      </c>
      <c r="E973" s="31">
        <f>Data!G973</f>
        <v>585.048</v>
      </c>
      <c r="F973" s="51">
        <f t="shared" si="106"/>
        <v>585.048</v>
      </c>
      <c r="G973" s="51">
        <f t="shared" si="107"/>
        <v>0</v>
      </c>
      <c r="H973" s="31">
        <f>-Data!H973</f>
        <v>1629.3520000000001</v>
      </c>
      <c r="I973" s="36">
        <f>+SUM(F973*INDEX(Inputs!$D$24:$D$35,MATCH($D973,Inputs!$B$24:$B$35,0)),G973*INDEX(Inputs!$E$24:$E$35,MATCH($D973,Inputs!$B$24:$B$35,0)),H973*Inputs!$D$21)</f>
        <v>-6.1771815040000035</v>
      </c>
      <c r="J973" s="36">
        <f t="shared" si="108"/>
        <v>0</v>
      </c>
      <c r="K973" s="36">
        <f t="shared" si="109"/>
        <v>6.1771815040000035</v>
      </c>
      <c r="L973" s="36">
        <f t="shared" si="110"/>
        <v>0</v>
      </c>
      <c r="M973" s="36">
        <f t="shared" si="111"/>
        <v>6.1771815040000035</v>
      </c>
      <c r="N973" s="36">
        <f t="shared" si="112"/>
        <v>0</v>
      </c>
    </row>
    <row r="974" spans="2:14" s="46" customFormat="1" x14ac:dyDescent="0.25">
      <c r="B974" s="48" t="s">
        <v>179</v>
      </c>
      <c r="C974" s="8">
        <v>2021</v>
      </c>
      <c r="D974" s="37">
        <v>6</v>
      </c>
      <c r="E974" s="31">
        <f>Data!G974</f>
        <v>695.44799999999998</v>
      </c>
      <c r="F974" s="51">
        <f t="shared" si="106"/>
        <v>695.44799999999998</v>
      </c>
      <c r="G974" s="51">
        <f t="shared" si="107"/>
        <v>0</v>
      </c>
      <c r="H974" s="31">
        <f>-Data!H974</f>
        <v>1318.1759999999999</v>
      </c>
      <c r="I974" s="36">
        <f>+SUM(F974*INDEX(Inputs!$D$24:$D$35,MATCH($D974,Inputs!$B$24:$B$35,0)),G974*INDEX(Inputs!$E$24:$E$35,MATCH($D974,Inputs!$B$24:$B$35,0)),H974*Inputs!$D$21)</f>
        <v>23.355667439999991</v>
      </c>
      <c r="J974" s="36">
        <f t="shared" si="108"/>
        <v>6.1771815040000035</v>
      </c>
      <c r="K974" s="36">
        <f t="shared" si="109"/>
        <v>0</v>
      </c>
      <c r="L974" s="36">
        <f t="shared" si="110"/>
        <v>6.1771815040000035</v>
      </c>
      <c r="M974" s="36">
        <f t="shared" si="111"/>
        <v>0</v>
      </c>
      <c r="N974" s="36">
        <f t="shared" si="112"/>
        <v>17.178485935999987</v>
      </c>
    </row>
    <row r="975" spans="2:14" s="46" customFormat="1" x14ac:dyDescent="0.25">
      <c r="B975" s="48" t="s">
        <v>179</v>
      </c>
      <c r="C975" s="8">
        <v>2021</v>
      </c>
      <c r="D975" s="37">
        <v>7</v>
      </c>
      <c r="E975" s="31">
        <f>Data!G975</f>
        <v>1085.5758999999998</v>
      </c>
      <c r="F975" s="51">
        <f t="shared" si="106"/>
        <v>1085.5758999999998</v>
      </c>
      <c r="G975" s="51">
        <f t="shared" si="107"/>
        <v>0</v>
      </c>
      <c r="H975" s="31">
        <f>-Data!H975</f>
        <v>959.24800000000005</v>
      </c>
      <c r="I975" s="36">
        <f>+SUM(F975*INDEX(Inputs!$D$24:$D$35,MATCH($D975,Inputs!$B$24:$B$35,0)),G975*INDEX(Inputs!$E$24:$E$35,MATCH($D975,Inputs!$B$24:$B$35,0)),H975*Inputs!$D$21)</f>
        <v>77.98769659499996</v>
      </c>
      <c r="J975" s="36">
        <f t="shared" si="108"/>
        <v>0</v>
      </c>
      <c r="K975" s="36">
        <f t="shared" si="109"/>
        <v>0</v>
      </c>
      <c r="L975" s="36">
        <f t="shared" si="110"/>
        <v>0</v>
      </c>
      <c r="M975" s="36">
        <f t="shared" si="111"/>
        <v>0</v>
      </c>
      <c r="N975" s="36">
        <f t="shared" si="112"/>
        <v>77.98769659499996</v>
      </c>
    </row>
    <row r="976" spans="2:14" s="46" customFormat="1" x14ac:dyDescent="0.25">
      <c r="B976" s="48" t="s">
        <v>179</v>
      </c>
      <c r="C976" s="8">
        <v>2021</v>
      </c>
      <c r="D976" s="37">
        <v>8</v>
      </c>
      <c r="E976" s="31">
        <f>Data!G976</f>
        <v>912.02399999999977</v>
      </c>
      <c r="F976" s="51">
        <f t="shared" si="106"/>
        <v>912.02399999999977</v>
      </c>
      <c r="G976" s="51">
        <f t="shared" si="107"/>
        <v>0</v>
      </c>
      <c r="H976" s="31">
        <f>-Data!H976</f>
        <v>796.53599999999994</v>
      </c>
      <c r="I976" s="36">
        <f>+SUM(F976*INDEX(Inputs!$D$24:$D$35,MATCH($D976,Inputs!$B$24:$B$35,0)),G976*INDEX(Inputs!$E$24:$E$35,MATCH($D976,Inputs!$B$24:$B$35,0)),H976*Inputs!$D$21)</f>
        <v>65.873499839999965</v>
      </c>
      <c r="J976" s="36">
        <f t="shared" si="108"/>
        <v>0</v>
      </c>
      <c r="K976" s="36">
        <f t="shared" si="109"/>
        <v>0</v>
      </c>
      <c r="L976" s="36">
        <f t="shared" si="110"/>
        <v>0</v>
      </c>
      <c r="M976" s="36">
        <f t="shared" si="111"/>
        <v>0</v>
      </c>
      <c r="N976" s="36">
        <f t="shared" si="112"/>
        <v>65.873499839999965</v>
      </c>
    </row>
    <row r="977" spans="2:14" s="46" customFormat="1" x14ac:dyDescent="0.25">
      <c r="B977" s="48" t="s">
        <v>179</v>
      </c>
      <c r="C977" s="8">
        <v>2021</v>
      </c>
      <c r="D977" s="37">
        <v>9</v>
      </c>
      <c r="E977" s="31">
        <f>Data!G977</f>
        <v>661.04610000000002</v>
      </c>
      <c r="F977" s="51">
        <f t="shared" si="106"/>
        <v>661.04610000000002</v>
      </c>
      <c r="G977" s="51">
        <f t="shared" si="107"/>
        <v>0</v>
      </c>
      <c r="H977" s="31">
        <f>-Data!H977</f>
        <v>982.57010000000002</v>
      </c>
      <c r="I977" s="36">
        <f>+SUM(F977*INDEX(Inputs!$D$24:$D$35,MATCH($D977,Inputs!$B$24:$B$35,0)),G977*INDEX(Inputs!$E$24:$E$35,MATCH($D977,Inputs!$B$24:$B$35,0)),H977*Inputs!$D$21)</f>
        <v>25.477854125200004</v>
      </c>
      <c r="J977" s="36">
        <f t="shared" si="108"/>
        <v>0</v>
      </c>
      <c r="K977" s="36">
        <f t="shared" si="109"/>
        <v>0</v>
      </c>
      <c r="L977" s="36">
        <f t="shared" si="110"/>
        <v>0</v>
      </c>
      <c r="M977" s="36">
        <f t="shared" si="111"/>
        <v>0</v>
      </c>
      <c r="N977" s="36">
        <f t="shared" si="112"/>
        <v>25.477854125200004</v>
      </c>
    </row>
    <row r="978" spans="2:14" s="46" customFormat="1" x14ac:dyDescent="0.25">
      <c r="B978" s="48" t="s">
        <v>179</v>
      </c>
      <c r="C978" s="8">
        <v>2021</v>
      </c>
      <c r="D978" s="37">
        <v>10</v>
      </c>
      <c r="E978" s="31">
        <f>Data!G978</f>
        <v>884.60509999999999</v>
      </c>
      <c r="F978" s="51">
        <f t="shared" si="106"/>
        <v>884.60509999999999</v>
      </c>
      <c r="G978" s="51">
        <f t="shared" si="107"/>
        <v>0</v>
      </c>
      <c r="H978" s="31">
        <f>-Data!H978</f>
        <v>662.08609999999999</v>
      </c>
      <c r="I978" s="36">
        <f>+SUM(F978*INDEX(Inputs!$D$24:$D$35,MATCH($D978,Inputs!$B$24:$B$35,0)),G978*INDEX(Inputs!$E$24:$E$35,MATCH($D978,Inputs!$B$24:$B$35,0)),H978*Inputs!$D$21)</f>
        <v>58.775780943200012</v>
      </c>
      <c r="J978" s="36">
        <f t="shared" si="108"/>
        <v>0</v>
      </c>
      <c r="K978" s="36">
        <f t="shared" si="109"/>
        <v>0</v>
      </c>
      <c r="L978" s="36">
        <f t="shared" si="110"/>
        <v>0</v>
      </c>
      <c r="M978" s="36">
        <f t="shared" si="111"/>
        <v>0</v>
      </c>
      <c r="N978" s="36">
        <f t="shared" si="112"/>
        <v>58.775780943200012</v>
      </c>
    </row>
    <row r="979" spans="2:14" s="46" customFormat="1" x14ac:dyDescent="0.25">
      <c r="B979" s="48" t="s">
        <v>179</v>
      </c>
      <c r="C979" s="8">
        <v>2021</v>
      </c>
      <c r="D979" s="37">
        <v>11</v>
      </c>
      <c r="E979" s="31">
        <f>Data!G979</f>
        <v>1018.4259999999999</v>
      </c>
      <c r="F979" s="51">
        <f t="shared" si="106"/>
        <v>1018.4259999999999</v>
      </c>
      <c r="G979" s="51">
        <f t="shared" si="107"/>
        <v>0</v>
      </c>
      <c r="H979" s="31">
        <f>-Data!H979</f>
        <v>446.33600000000001</v>
      </c>
      <c r="I979" s="36">
        <f>+SUM(F979*INDEX(Inputs!$D$24:$D$35,MATCH($D979,Inputs!$B$24:$B$35,0)),G979*INDEX(Inputs!$E$24:$E$35,MATCH($D979,Inputs!$B$24:$B$35,0)),H979*Inputs!$D$21)</f>
        <v>79.611751932000004</v>
      </c>
      <c r="J979" s="36">
        <f t="shared" si="108"/>
        <v>0</v>
      </c>
      <c r="K979" s="36">
        <f t="shared" si="109"/>
        <v>0</v>
      </c>
      <c r="L979" s="36">
        <f t="shared" si="110"/>
        <v>0</v>
      </c>
      <c r="M979" s="36">
        <f t="shared" si="111"/>
        <v>0</v>
      </c>
      <c r="N979" s="36">
        <f t="shared" si="112"/>
        <v>79.611751932000004</v>
      </c>
    </row>
    <row r="980" spans="2:14" s="46" customFormat="1" x14ac:dyDescent="0.25">
      <c r="B980" s="48" t="s">
        <v>179</v>
      </c>
      <c r="C980" s="8">
        <v>2021</v>
      </c>
      <c r="D980" s="37">
        <v>12</v>
      </c>
      <c r="E980" s="31">
        <f>Data!G980</f>
        <v>1398.0819999999999</v>
      </c>
      <c r="F980" s="51">
        <f t="shared" si="106"/>
        <v>1398.0819999999999</v>
      </c>
      <c r="G980" s="51">
        <f t="shared" si="107"/>
        <v>0</v>
      </c>
      <c r="H980" s="31">
        <f>-Data!H980</f>
        <v>141.05600000000001</v>
      </c>
      <c r="I980" s="36">
        <f>+SUM(F980*INDEX(Inputs!$D$24:$D$35,MATCH($D980,Inputs!$B$24:$B$35,0)),G980*INDEX(Inputs!$E$24:$E$35,MATCH($D980,Inputs!$B$24:$B$35,0)),H980*Inputs!$D$21)</f>
        <v>127.12375748400001</v>
      </c>
      <c r="J980" s="36">
        <f t="shared" si="108"/>
        <v>0</v>
      </c>
      <c r="K980" s="36">
        <f t="shared" si="109"/>
        <v>0</v>
      </c>
      <c r="L980" s="36">
        <f t="shared" si="110"/>
        <v>0</v>
      </c>
      <c r="M980" s="36">
        <f t="shared" si="111"/>
        <v>0</v>
      </c>
      <c r="N980" s="36">
        <f t="shared" si="112"/>
        <v>127.12375748400001</v>
      </c>
    </row>
    <row r="981" spans="2:14" s="46" customFormat="1" x14ac:dyDescent="0.25">
      <c r="B981" s="48" t="s">
        <v>180</v>
      </c>
      <c r="C981" s="8">
        <v>2021</v>
      </c>
      <c r="D981" s="37">
        <v>1</v>
      </c>
      <c r="E981" s="31">
        <f>Data!G981</f>
        <v>4080.7118999999998</v>
      </c>
      <c r="F981" s="51">
        <f t="shared" si="106"/>
        <v>2000</v>
      </c>
      <c r="G981" s="51">
        <f t="shared" si="107"/>
        <v>2080.7118999999998</v>
      </c>
      <c r="H981" s="31">
        <f>-Data!H981</f>
        <v>519.74400000000003</v>
      </c>
      <c r="I981" s="36">
        <f>+SUM(F981*INDEX(Inputs!$D$24:$D$35,MATCH($D981,Inputs!$B$24:$B$35,0)),G981*INDEX(Inputs!$E$24:$E$35,MATCH($D981,Inputs!$B$24:$B$35,0)),H981*Inputs!$D$21)</f>
        <v>261.79162249239999</v>
      </c>
      <c r="J981" s="36">
        <f t="shared" si="108"/>
        <v>0</v>
      </c>
      <c r="K981" s="36">
        <f t="shared" si="109"/>
        <v>0</v>
      </c>
      <c r="L981" s="36">
        <f t="shared" si="110"/>
        <v>0</v>
      </c>
      <c r="M981" s="36">
        <f t="shared" si="111"/>
        <v>0</v>
      </c>
      <c r="N981" s="36">
        <f t="shared" si="112"/>
        <v>261.79162249239999</v>
      </c>
    </row>
    <row r="982" spans="2:14" s="46" customFormat="1" x14ac:dyDescent="0.25">
      <c r="B982" s="48" t="s">
        <v>180</v>
      </c>
      <c r="C982" s="8">
        <v>2021</v>
      </c>
      <c r="D982" s="37">
        <v>2</v>
      </c>
      <c r="E982" s="31">
        <f>Data!G982</f>
        <v>3199.56</v>
      </c>
      <c r="F982" s="51">
        <f t="shared" si="106"/>
        <v>2000</v>
      </c>
      <c r="G982" s="51">
        <f t="shared" si="107"/>
        <v>1199.56</v>
      </c>
      <c r="H982" s="31">
        <f>-Data!H982</f>
        <v>665.21600000000001</v>
      </c>
      <c r="I982" s="36">
        <f>+SUM(F982*INDEX(Inputs!$D$24:$D$35,MATCH($D982,Inputs!$B$24:$B$35,0)),G982*INDEX(Inputs!$E$24:$E$35,MATCH($D982,Inputs!$B$24:$B$35,0)),H982*Inputs!$D$21)</f>
        <v>217.34793680000001</v>
      </c>
      <c r="J982" s="36">
        <f t="shared" si="108"/>
        <v>0</v>
      </c>
      <c r="K982" s="36">
        <f t="shared" si="109"/>
        <v>0</v>
      </c>
      <c r="L982" s="36">
        <f t="shared" si="110"/>
        <v>0</v>
      </c>
      <c r="M982" s="36">
        <f t="shared" si="111"/>
        <v>0</v>
      </c>
      <c r="N982" s="36">
        <f t="shared" si="112"/>
        <v>217.34793680000001</v>
      </c>
    </row>
    <row r="983" spans="2:14" s="46" customFormat="1" x14ac:dyDescent="0.25">
      <c r="B983" s="48" t="s">
        <v>180</v>
      </c>
      <c r="C983" s="8">
        <v>2021</v>
      </c>
      <c r="D983" s="37">
        <v>3</v>
      </c>
      <c r="E983" s="31">
        <f>Data!G983</f>
        <v>2499.4238</v>
      </c>
      <c r="F983" s="51">
        <f t="shared" si="106"/>
        <v>2000</v>
      </c>
      <c r="G983" s="51">
        <f t="shared" si="107"/>
        <v>499.42380000000003</v>
      </c>
      <c r="H983" s="31">
        <f>-Data!H983</f>
        <v>2335.5520000000001</v>
      </c>
      <c r="I983" s="36">
        <f>+SUM(F983*INDEX(Inputs!$D$24:$D$35,MATCH($D983,Inputs!$B$24:$B$35,0)),G983*INDEX(Inputs!$E$24:$E$35,MATCH($D983,Inputs!$B$24:$B$35,0)),H983*Inputs!$D$21)</f>
        <v>123.2493131448</v>
      </c>
      <c r="J983" s="36">
        <f t="shared" si="108"/>
        <v>0</v>
      </c>
      <c r="K983" s="36">
        <f t="shared" si="109"/>
        <v>0</v>
      </c>
      <c r="L983" s="36">
        <f t="shared" si="110"/>
        <v>0</v>
      </c>
      <c r="M983" s="36">
        <f t="shared" si="111"/>
        <v>0</v>
      </c>
      <c r="N983" s="36">
        <f t="shared" si="112"/>
        <v>123.2493131448</v>
      </c>
    </row>
    <row r="984" spans="2:14" s="46" customFormat="1" x14ac:dyDescent="0.25">
      <c r="B984" s="48" t="s">
        <v>180</v>
      </c>
      <c r="C984" s="8">
        <v>2021</v>
      </c>
      <c r="D984" s="37">
        <v>4</v>
      </c>
      <c r="E984" s="31">
        <f>Data!G984</f>
        <v>1863.1840999999999</v>
      </c>
      <c r="F984" s="51">
        <f t="shared" si="106"/>
        <v>1863.1840999999999</v>
      </c>
      <c r="G984" s="51">
        <f t="shared" si="107"/>
        <v>0</v>
      </c>
      <c r="H984" s="31">
        <f>-Data!H984</f>
        <v>3077.248</v>
      </c>
      <c r="I984" s="36">
        <f>+SUM(F984*INDEX(Inputs!$D$24:$D$35,MATCH($D984,Inputs!$B$24:$B$35,0)),G984*INDEX(Inputs!$E$24:$E$35,MATCH($D984,Inputs!$B$24:$B$35,0)),H984*Inputs!$D$21)</f>
        <v>60.171041122199981</v>
      </c>
      <c r="J984" s="36">
        <f t="shared" si="108"/>
        <v>0</v>
      </c>
      <c r="K984" s="36">
        <f t="shared" si="109"/>
        <v>0</v>
      </c>
      <c r="L984" s="36">
        <f t="shared" si="110"/>
        <v>0</v>
      </c>
      <c r="M984" s="36">
        <f t="shared" si="111"/>
        <v>0</v>
      </c>
      <c r="N984" s="36">
        <f t="shared" si="112"/>
        <v>60.171041122199981</v>
      </c>
    </row>
    <row r="985" spans="2:14" s="46" customFormat="1" x14ac:dyDescent="0.25">
      <c r="B985" s="48" t="s">
        <v>180</v>
      </c>
      <c r="C985" s="8">
        <v>2021</v>
      </c>
      <c r="D985" s="37">
        <v>5</v>
      </c>
      <c r="E985" s="31">
        <f>Data!G985</f>
        <v>2384.6080000000002</v>
      </c>
      <c r="F985" s="51">
        <f t="shared" si="106"/>
        <v>2000</v>
      </c>
      <c r="G985" s="51">
        <f t="shared" si="107"/>
        <v>384.60800000000017</v>
      </c>
      <c r="H985" s="31">
        <f>-Data!H985</f>
        <v>2899.8560000000002</v>
      </c>
      <c r="I985" s="36">
        <f>+SUM(F985*INDEX(Inputs!$D$24:$D$35,MATCH($D985,Inputs!$B$24:$B$35,0)),G985*INDEX(Inputs!$E$24:$E$35,MATCH($D985,Inputs!$B$24:$B$35,0)),H985*Inputs!$D$21)</f>
        <v>96.838579807999992</v>
      </c>
      <c r="J985" s="36">
        <f t="shared" si="108"/>
        <v>0</v>
      </c>
      <c r="K985" s="36">
        <f t="shared" si="109"/>
        <v>0</v>
      </c>
      <c r="L985" s="36">
        <f t="shared" si="110"/>
        <v>0</v>
      </c>
      <c r="M985" s="36">
        <f t="shared" si="111"/>
        <v>0</v>
      </c>
      <c r="N985" s="36">
        <f t="shared" si="112"/>
        <v>96.838579807999992</v>
      </c>
    </row>
    <row r="986" spans="2:14" s="46" customFormat="1" x14ac:dyDescent="0.25">
      <c r="B986" s="48" t="s">
        <v>180</v>
      </c>
      <c r="C986" s="8">
        <v>2021</v>
      </c>
      <c r="D986" s="37">
        <v>6</v>
      </c>
      <c r="E986" s="31">
        <f>Data!G986</f>
        <v>2586.1281000000004</v>
      </c>
      <c r="F986" s="51">
        <f t="shared" si="106"/>
        <v>2000</v>
      </c>
      <c r="G986" s="51">
        <f t="shared" si="107"/>
        <v>586.12810000000036</v>
      </c>
      <c r="H986" s="31">
        <f>-Data!H986</f>
        <v>2519.64</v>
      </c>
      <c r="I986" s="36">
        <f>+SUM(F986*INDEX(Inputs!$D$24:$D$35,MATCH($D986,Inputs!$B$24:$B$35,0)),G986*INDEX(Inputs!$E$24:$E$35,MATCH($D986,Inputs!$B$24:$B$35,0)),H986*Inputs!$D$21)</f>
        <v>143.78622811960003</v>
      </c>
      <c r="J986" s="36">
        <f t="shared" si="108"/>
        <v>0</v>
      </c>
      <c r="K986" s="36">
        <f t="shared" si="109"/>
        <v>0</v>
      </c>
      <c r="L986" s="36">
        <f t="shared" si="110"/>
        <v>0</v>
      </c>
      <c r="M986" s="36">
        <f t="shared" si="111"/>
        <v>0</v>
      </c>
      <c r="N986" s="36">
        <f t="shared" si="112"/>
        <v>143.78622811960003</v>
      </c>
    </row>
    <row r="987" spans="2:14" s="46" customFormat="1" x14ac:dyDescent="0.25">
      <c r="B987" s="48" t="s">
        <v>180</v>
      </c>
      <c r="C987" s="8">
        <v>2021</v>
      </c>
      <c r="D987" s="37">
        <v>7</v>
      </c>
      <c r="E987" s="31">
        <f>Data!G987</f>
        <v>3830.9120000000003</v>
      </c>
      <c r="F987" s="51">
        <f t="shared" si="106"/>
        <v>2000</v>
      </c>
      <c r="G987" s="51">
        <f t="shared" si="107"/>
        <v>1830.9120000000003</v>
      </c>
      <c r="H987" s="31">
        <f>-Data!H987</f>
        <v>1212.528</v>
      </c>
      <c r="I987" s="36">
        <f>+SUM(F987*INDEX(Inputs!$D$24:$D$35,MATCH($D987,Inputs!$B$24:$B$35,0)),G987*INDEX(Inputs!$E$24:$E$35,MATCH($D987,Inputs!$B$24:$B$35,0)),H987*Inputs!$D$21)</f>
        <v>253.84902531200001</v>
      </c>
      <c r="J987" s="36">
        <f t="shared" si="108"/>
        <v>0</v>
      </c>
      <c r="K987" s="36">
        <f t="shared" si="109"/>
        <v>0</v>
      </c>
      <c r="L987" s="36">
        <f t="shared" si="110"/>
        <v>0</v>
      </c>
      <c r="M987" s="36">
        <f t="shared" si="111"/>
        <v>0</v>
      </c>
      <c r="N987" s="36">
        <f t="shared" si="112"/>
        <v>253.84902531200001</v>
      </c>
    </row>
    <row r="988" spans="2:14" s="46" customFormat="1" x14ac:dyDescent="0.25">
      <c r="B988" s="48" t="s">
        <v>180</v>
      </c>
      <c r="C988" s="8">
        <v>2021</v>
      </c>
      <c r="D988" s="37">
        <v>8</v>
      </c>
      <c r="E988" s="31">
        <f>Data!G988</f>
        <v>2741.6239999999998</v>
      </c>
      <c r="F988" s="51">
        <f t="shared" si="106"/>
        <v>2000</v>
      </c>
      <c r="G988" s="51">
        <f t="shared" si="107"/>
        <v>741.6239999999998</v>
      </c>
      <c r="H988" s="31">
        <f>-Data!H988</f>
        <v>1768.5119999999999</v>
      </c>
      <c r="I988" s="36">
        <f>+SUM(F988*INDEX(Inputs!$D$24:$D$35,MATCH($D988,Inputs!$B$24:$B$35,0)),G988*INDEX(Inputs!$E$24:$E$35,MATCH($D988,Inputs!$B$24:$B$35,0)),H988*Inputs!$D$21)</f>
        <v>179.76151606399998</v>
      </c>
      <c r="J988" s="36">
        <f t="shared" si="108"/>
        <v>0</v>
      </c>
      <c r="K988" s="36">
        <f t="shared" si="109"/>
        <v>0</v>
      </c>
      <c r="L988" s="36">
        <f t="shared" si="110"/>
        <v>0</v>
      </c>
      <c r="M988" s="36">
        <f t="shared" si="111"/>
        <v>0</v>
      </c>
      <c r="N988" s="36">
        <f t="shared" si="112"/>
        <v>179.76151606399998</v>
      </c>
    </row>
    <row r="989" spans="2:14" s="46" customFormat="1" x14ac:dyDescent="0.25">
      <c r="B989" s="48" t="s">
        <v>180</v>
      </c>
      <c r="C989" s="8">
        <v>2021</v>
      </c>
      <c r="D989" s="37">
        <v>9</v>
      </c>
      <c r="E989" s="31">
        <f>Data!G989</f>
        <v>2066.1100000000006</v>
      </c>
      <c r="F989" s="51">
        <f t="shared" si="106"/>
        <v>2000</v>
      </c>
      <c r="G989" s="51">
        <f t="shared" si="107"/>
        <v>66.110000000000582</v>
      </c>
      <c r="H989" s="31">
        <f>-Data!H989</f>
        <v>2356.9920000000002</v>
      </c>
      <c r="I989" s="36">
        <f>+SUM(F989*INDEX(Inputs!$D$24:$D$35,MATCH($D989,Inputs!$B$24:$B$35,0)),G989*INDEX(Inputs!$E$24:$E$35,MATCH($D989,Inputs!$B$24:$B$35,0)),H989*Inputs!$D$21)</f>
        <v>103.28793004000001</v>
      </c>
      <c r="J989" s="36">
        <f t="shared" si="108"/>
        <v>0</v>
      </c>
      <c r="K989" s="36">
        <f t="shared" si="109"/>
        <v>0</v>
      </c>
      <c r="L989" s="36">
        <f t="shared" si="110"/>
        <v>0</v>
      </c>
      <c r="M989" s="36">
        <f t="shared" si="111"/>
        <v>0</v>
      </c>
      <c r="N989" s="36">
        <f t="shared" si="112"/>
        <v>103.28793004000001</v>
      </c>
    </row>
    <row r="990" spans="2:14" s="46" customFormat="1" x14ac:dyDescent="0.25">
      <c r="B990" s="48" t="s">
        <v>180</v>
      </c>
      <c r="C990" s="8">
        <v>2021</v>
      </c>
      <c r="D990" s="37">
        <v>10</v>
      </c>
      <c r="E990" s="31">
        <f>Data!G990</f>
        <v>2408.7838999999999</v>
      </c>
      <c r="F990" s="51">
        <f t="shared" si="106"/>
        <v>2000</v>
      </c>
      <c r="G990" s="51">
        <f t="shared" si="107"/>
        <v>408.7838999999999</v>
      </c>
      <c r="H990" s="31">
        <f>-Data!H990</f>
        <v>1422.6819</v>
      </c>
      <c r="I990" s="36">
        <f>+SUM(F990*INDEX(Inputs!$D$24:$D$35,MATCH($D990,Inputs!$B$24:$B$35,0)),G990*INDEX(Inputs!$E$24:$E$35,MATCH($D990,Inputs!$B$24:$B$35,0)),H990*Inputs!$D$21)</f>
        <v>153.75901060540002</v>
      </c>
      <c r="J990" s="36">
        <f t="shared" si="108"/>
        <v>0</v>
      </c>
      <c r="K990" s="36">
        <f t="shared" si="109"/>
        <v>0</v>
      </c>
      <c r="L990" s="36">
        <f t="shared" si="110"/>
        <v>0</v>
      </c>
      <c r="M990" s="36">
        <f t="shared" si="111"/>
        <v>0</v>
      </c>
      <c r="N990" s="36">
        <f t="shared" si="112"/>
        <v>153.75901060540002</v>
      </c>
    </row>
    <row r="991" spans="2:14" s="46" customFormat="1" x14ac:dyDescent="0.25">
      <c r="B991" s="48" t="s">
        <v>180</v>
      </c>
      <c r="C991" s="8">
        <v>2021</v>
      </c>
      <c r="D991" s="37">
        <v>11</v>
      </c>
      <c r="E991" s="31">
        <f>Data!G991</f>
        <v>3006.2890000000002</v>
      </c>
      <c r="F991" s="51">
        <f t="shared" si="106"/>
        <v>2000</v>
      </c>
      <c r="G991" s="51">
        <f t="shared" si="107"/>
        <v>1006.2890000000002</v>
      </c>
      <c r="H991" s="31">
        <f>-Data!H991</f>
        <v>685.12099999999998</v>
      </c>
      <c r="I991" s="36">
        <f>+SUM(F991*INDEX(Inputs!$D$24:$D$35,MATCH($D991,Inputs!$B$24:$B$35,0)),G991*INDEX(Inputs!$E$24:$E$35,MATCH($D991,Inputs!$B$24:$B$35,0)),H991*Inputs!$D$21)</f>
        <v>208.05352363400002</v>
      </c>
      <c r="J991" s="36">
        <f t="shared" si="108"/>
        <v>0</v>
      </c>
      <c r="K991" s="36">
        <f t="shared" si="109"/>
        <v>0</v>
      </c>
      <c r="L991" s="36">
        <f t="shared" si="110"/>
        <v>0</v>
      </c>
      <c r="M991" s="36">
        <f t="shared" si="111"/>
        <v>0</v>
      </c>
      <c r="N991" s="36">
        <f t="shared" si="112"/>
        <v>208.05352363400002</v>
      </c>
    </row>
    <row r="992" spans="2:14" s="46" customFormat="1" x14ac:dyDescent="0.25">
      <c r="B992" s="48" t="s">
        <v>180</v>
      </c>
      <c r="C992" s="8">
        <v>2021</v>
      </c>
      <c r="D992" s="37">
        <v>12</v>
      </c>
      <c r="E992" s="31">
        <f>Data!G992</f>
        <v>4220.0069999999996</v>
      </c>
      <c r="F992" s="51">
        <f t="shared" si="106"/>
        <v>2000</v>
      </c>
      <c r="G992" s="51">
        <f t="shared" si="107"/>
        <v>2220.0069999999996</v>
      </c>
      <c r="H992" s="31">
        <f>-Data!H992</f>
        <v>230.01599999999999</v>
      </c>
      <c r="I992" s="36">
        <f>+SUM(F992*INDEX(Inputs!$D$24:$D$35,MATCH($D992,Inputs!$B$24:$B$35,0)),G992*INDEX(Inputs!$E$24:$E$35,MATCH($D992,Inputs!$B$24:$B$35,0)),H992*Inputs!$D$21)</f>
        <v>278.90252441199999</v>
      </c>
      <c r="J992" s="36">
        <f t="shared" si="108"/>
        <v>0</v>
      </c>
      <c r="K992" s="36">
        <f t="shared" si="109"/>
        <v>0</v>
      </c>
      <c r="L992" s="36">
        <f t="shared" si="110"/>
        <v>0</v>
      </c>
      <c r="M992" s="36">
        <f t="shared" si="111"/>
        <v>0</v>
      </c>
      <c r="N992" s="36">
        <f t="shared" si="112"/>
        <v>278.90252441199999</v>
      </c>
    </row>
    <row r="993" spans="2:14" s="46" customFormat="1" x14ac:dyDescent="0.25">
      <c r="B993" s="48" t="s">
        <v>181</v>
      </c>
      <c r="C993" s="8">
        <v>2021</v>
      </c>
      <c r="D993" s="37">
        <v>1</v>
      </c>
      <c r="E993" s="31">
        <f>Data!G993</f>
        <v>1864.4238</v>
      </c>
      <c r="F993" s="51">
        <f t="shared" si="106"/>
        <v>1864.4238</v>
      </c>
      <c r="G993" s="51">
        <f t="shared" si="107"/>
        <v>0</v>
      </c>
      <c r="H993" s="31">
        <f>-Data!H993</f>
        <v>333.76</v>
      </c>
      <c r="I993" s="36">
        <f>+SUM(F993*INDEX(Inputs!$D$24:$D$35,MATCH($D993,Inputs!$B$24:$B$35,0)),G993*INDEX(Inputs!$E$24:$E$35,MATCH($D993,Inputs!$B$24:$B$35,0)),H993*Inputs!$D$21)</f>
        <v>164.0197740596</v>
      </c>
      <c r="J993" s="36">
        <f t="shared" si="108"/>
        <v>0</v>
      </c>
      <c r="K993" s="36">
        <f t="shared" si="109"/>
        <v>0</v>
      </c>
      <c r="L993" s="36">
        <f t="shared" si="110"/>
        <v>0</v>
      </c>
      <c r="M993" s="36">
        <f t="shared" si="111"/>
        <v>0</v>
      </c>
      <c r="N993" s="36">
        <f t="shared" si="112"/>
        <v>164.0197740596</v>
      </c>
    </row>
    <row r="994" spans="2:14" s="46" customFormat="1" x14ac:dyDescent="0.25">
      <c r="B994" s="48" t="s">
        <v>181</v>
      </c>
      <c r="C994" s="8">
        <v>2021</v>
      </c>
      <c r="D994" s="37">
        <v>2</v>
      </c>
      <c r="E994" s="31">
        <f>Data!G994</f>
        <v>1811.1919</v>
      </c>
      <c r="F994" s="51">
        <f t="shared" si="106"/>
        <v>1811.1919</v>
      </c>
      <c r="G994" s="51">
        <f t="shared" si="107"/>
        <v>0</v>
      </c>
      <c r="H994" s="31">
        <f>-Data!H994</f>
        <v>441.21600000000001</v>
      </c>
      <c r="I994" s="36">
        <f>+SUM(F994*INDEX(Inputs!$D$24:$D$35,MATCH($D994,Inputs!$B$24:$B$35,0)),G994*INDEX(Inputs!$E$24:$E$35,MATCH($D994,Inputs!$B$24:$B$35,0)),H994*Inputs!$D$21)</f>
        <v>154.91356602980002</v>
      </c>
      <c r="J994" s="36">
        <f t="shared" si="108"/>
        <v>0</v>
      </c>
      <c r="K994" s="36">
        <f t="shared" si="109"/>
        <v>0</v>
      </c>
      <c r="L994" s="36">
        <f t="shared" si="110"/>
        <v>0</v>
      </c>
      <c r="M994" s="36">
        <f t="shared" si="111"/>
        <v>0</v>
      </c>
      <c r="N994" s="36">
        <f t="shared" si="112"/>
        <v>154.91356602980002</v>
      </c>
    </row>
    <row r="995" spans="2:14" s="46" customFormat="1" x14ac:dyDescent="0.25">
      <c r="B995" s="48" t="s">
        <v>181</v>
      </c>
      <c r="C995" s="8">
        <v>2021</v>
      </c>
      <c r="D995" s="37">
        <v>3</v>
      </c>
      <c r="E995" s="31">
        <f>Data!G995</f>
        <v>1197.9118999999998</v>
      </c>
      <c r="F995" s="51">
        <f t="shared" si="106"/>
        <v>1197.9118999999998</v>
      </c>
      <c r="G995" s="51">
        <f t="shared" si="107"/>
        <v>0</v>
      </c>
      <c r="H995" s="31">
        <f>-Data!H995</f>
        <v>1980.3520000000001</v>
      </c>
      <c r="I995" s="36">
        <f>+SUM(F995*INDEX(Inputs!$D$24:$D$35,MATCH($D995,Inputs!$B$24:$B$35,0)),G995*INDEX(Inputs!$E$24:$E$35,MATCH($D995,Inputs!$B$24:$B$35,0)),H995*Inputs!$D$21)</f>
        <v>38.615460109799983</v>
      </c>
      <c r="J995" s="36">
        <f t="shared" si="108"/>
        <v>0</v>
      </c>
      <c r="K995" s="36">
        <f t="shared" si="109"/>
        <v>0</v>
      </c>
      <c r="L995" s="36">
        <f t="shared" si="110"/>
        <v>0</v>
      </c>
      <c r="M995" s="36">
        <f t="shared" si="111"/>
        <v>0</v>
      </c>
      <c r="N995" s="36">
        <f t="shared" si="112"/>
        <v>38.615460109799983</v>
      </c>
    </row>
    <row r="996" spans="2:14" s="46" customFormat="1" x14ac:dyDescent="0.25">
      <c r="B996" s="48" t="s">
        <v>181</v>
      </c>
      <c r="C996" s="8">
        <v>2021</v>
      </c>
      <c r="D996" s="37">
        <v>4</v>
      </c>
      <c r="E996" s="31">
        <f>Data!G996</f>
        <v>802.19989999999996</v>
      </c>
      <c r="F996" s="51">
        <f t="shared" si="106"/>
        <v>802.19989999999996</v>
      </c>
      <c r="G996" s="51">
        <f t="shared" si="107"/>
        <v>0</v>
      </c>
      <c r="H996" s="31">
        <f>-Data!H996</f>
        <v>2756.672</v>
      </c>
      <c r="I996" s="36">
        <f>+SUM(F996*INDEX(Inputs!$D$24:$D$35,MATCH($D996,Inputs!$B$24:$B$35,0)),G996*INDEX(Inputs!$E$24:$E$35,MATCH($D996,Inputs!$B$24:$B$35,0)),H996*Inputs!$D$21)</f>
        <v>-28.227745394199999</v>
      </c>
      <c r="J996" s="36">
        <f t="shared" si="108"/>
        <v>0</v>
      </c>
      <c r="K996" s="36">
        <f t="shared" si="109"/>
        <v>28.227745394199999</v>
      </c>
      <c r="L996" s="36">
        <f t="shared" si="110"/>
        <v>0</v>
      </c>
      <c r="M996" s="36">
        <f t="shared" si="111"/>
        <v>28.227745394199999</v>
      </c>
      <c r="N996" s="36">
        <f t="shared" si="112"/>
        <v>0</v>
      </c>
    </row>
    <row r="997" spans="2:14" s="46" customFormat="1" x14ac:dyDescent="0.25">
      <c r="B997" s="48" t="s">
        <v>181</v>
      </c>
      <c r="C997" s="8">
        <v>2021</v>
      </c>
      <c r="D997" s="37">
        <v>5</v>
      </c>
      <c r="E997" s="31">
        <f>Data!G997</f>
        <v>699.39200000000005</v>
      </c>
      <c r="F997" s="51">
        <f t="shared" si="106"/>
        <v>699.39200000000005</v>
      </c>
      <c r="G997" s="51">
        <f t="shared" si="107"/>
        <v>0</v>
      </c>
      <c r="H997" s="31">
        <f>-Data!H997</f>
        <v>2961.92</v>
      </c>
      <c r="I997" s="36">
        <f>+SUM(F997*INDEX(Inputs!$D$24:$D$35,MATCH($D997,Inputs!$B$24:$B$35,0)),G997*INDEX(Inputs!$E$24:$E$35,MATCH($D997,Inputs!$B$24:$B$35,0)),H997*Inputs!$D$21)</f>
        <v>-45.728398336000012</v>
      </c>
      <c r="J997" s="36">
        <f t="shared" si="108"/>
        <v>28.227745394199999</v>
      </c>
      <c r="K997" s="36">
        <f t="shared" si="109"/>
        <v>73.956143730200012</v>
      </c>
      <c r="L997" s="36">
        <f t="shared" si="110"/>
        <v>28.227745394199999</v>
      </c>
      <c r="M997" s="36">
        <f t="shared" si="111"/>
        <v>73.956143730200012</v>
      </c>
      <c r="N997" s="36">
        <f t="shared" si="112"/>
        <v>0</v>
      </c>
    </row>
    <row r="998" spans="2:14" s="46" customFormat="1" x14ac:dyDescent="0.25">
      <c r="B998" s="48" t="s">
        <v>181</v>
      </c>
      <c r="C998" s="8">
        <v>2021</v>
      </c>
      <c r="D998" s="37">
        <v>6</v>
      </c>
      <c r="E998" s="31">
        <f>Data!G998</f>
        <v>1468.848</v>
      </c>
      <c r="F998" s="51">
        <f t="shared" si="106"/>
        <v>1468.848</v>
      </c>
      <c r="G998" s="51">
        <f t="shared" si="107"/>
        <v>0</v>
      </c>
      <c r="H998" s="31">
        <f>-Data!H998</f>
        <v>2631.68</v>
      </c>
      <c r="I998" s="36">
        <f>+SUM(F998*INDEX(Inputs!$D$24:$D$35,MATCH($D998,Inputs!$B$24:$B$35,0)),G998*INDEX(Inputs!$E$24:$E$35,MATCH($D998,Inputs!$B$24:$B$35,0)),H998*Inputs!$D$21)</f>
        <v>55.092431199999993</v>
      </c>
      <c r="J998" s="36">
        <f t="shared" si="108"/>
        <v>73.956143730200012</v>
      </c>
      <c r="K998" s="36">
        <f t="shared" si="109"/>
        <v>18.863712530200019</v>
      </c>
      <c r="L998" s="36">
        <f t="shared" si="110"/>
        <v>73.956143730200012</v>
      </c>
      <c r="M998" s="36">
        <f t="shared" si="111"/>
        <v>18.863712530200019</v>
      </c>
      <c r="N998" s="36">
        <f t="shared" si="112"/>
        <v>0</v>
      </c>
    </row>
    <row r="999" spans="2:14" s="46" customFormat="1" x14ac:dyDescent="0.25">
      <c r="B999" s="48" t="s">
        <v>181</v>
      </c>
      <c r="C999" s="8">
        <v>2021</v>
      </c>
      <c r="D999" s="37">
        <v>7</v>
      </c>
      <c r="E999" s="31">
        <f>Data!G999</f>
        <v>1971.0239999999999</v>
      </c>
      <c r="F999" s="51">
        <f t="shared" si="106"/>
        <v>1971.0239999999999</v>
      </c>
      <c r="G999" s="51">
        <f t="shared" si="107"/>
        <v>0</v>
      </c>
      <c r="H999" s="31">
        <f>-Data!H999</f>
        <v>1548.1759999999999</v>
      </c>
      <c r="I999" s="36">
        <f>+SUM(F999*INDEX(Inputs!$D$24:$D$35,MATCH($D999,Inputs!$B$24:$B$35,0)),G999*INDEX(Inputs!$E$24:$E$35,MATCH($D999,Inputs!$B$24:$B$35,0)),H999*Inputs!$D$21)</f>
        <v>148.91374143999997</v>
      </c>
      <c r="J999" s="36">
        <f t="shared" si="108"/>
        <v>18.863712530200019</v>
      </c>
      <c r="K999" s="36">
        <f t="shared" si="109"/>
        <v>0</v>
      </c>
      <c r="L999" s="36">
        <f t="shared" si="110"/>
        <v>18.863712530200019</v>
      </c>
      <c r="M999" s="36">
        <f t="shared" si="111"/>
        <v>0</v>
      </c>
      <c r="N999" s="36">
        <f t="shared" si="112"/>
        <v>130.05002890979995</v>
      </c>
    </row>
    <row r="1000" spans="2:14" s="46" customFormat="1" x14ac:dyDescent="0.25">
      <c r="B1000" s="48" t="s">
        <v>181</v>
      </c>
      <c r="C1000" s="8">
        <v>2021</v>
      </c>
      <c r="D1000" s="37">
        <v>8</v>
      </c>
      <c r="E1000" s="31">
        <f>Data!G1000</f>
        <v>1717.3119999999999</v>
      </c>
      <c r="F1000" s="51">
        <f t="shared" si="106"/>
        <v>1717.3119999999999</v>
      </c>
      <c r="G1000" s="51">
        <f t="shared" si="107"/>
        <v>0</v>
      </c>
      <c r="H1000" s="31">
        <f>-Data!H1000</f>
        <v>1714.752</v>
      </c>
      <c r="I1000" s="36">
        <f>+SUM(F1000*INDEX(Inputs!$D$24:$D$35,MATCH($D1000,Inputs!$B$24:$B$35,0)),G1000*INDEX(Inputs!$E$24:$E$35,MATCH($D1000,Inputs!$B$24:$B$35,0)),H1000*Inputs!$D$21)</f>
        <v>115.91231487999998</v>
      </c>
      <c r="J1000" s="36">
        <f t="shared" si="108"/>
        <v>0</v>
      </c>
      <c r="K1000" s="36">
        <f t="shared" si="109"/>
        <v>0</v>
      </c>
      <c r="L1000" s="36">
        <f t="shared" si="110"/>
        <v>0</v>
      </c>
      <c r="M1000" s="36">
        <f t="shared" si="111"/>
        <v>0</v>
      </c>
      <c r="N1000" s="36">
        <f t="shared" si="112"/>
        <v>115.91231487999998</v>
      </c>
    </row>
    <row r="1001" spans="2:14" s="46" customFormat="1" x14ac:dyDescent="0.25">
      <c r="B1001" s="48" t="s">
        <v>181</v>
      </c>
      <c r="C1001" s="8">
        <v>2021</v>
      </c>
      <c r="D1001" s="37">
        <v>9</v>
      </c>
      <c r="E1001" s="31">
        <f>Data!G1001</f>
        <v>1397.8881000000001</v>
      </c>
      <c r="F1001" s="51">
        <f t="shared" si="106"/>
        <v>1397.8881000000001</v>
      </c>
      <c r="G1001" s="51">
        <f t="shared" si="107"/>
        <v>0</v>
      </c>
      <c r="H1001" s="31">
        <f>-Data!H1001</f>
        <v>1768.1441</v>
      </c>
      <c r="I1001" s="36">
        <f>+SUM(F1001*INDEX(Inputs!$D$24:$D$35,MATCH($D1001,Inputs!$B$24:$B$35,0)),G1001*INDEX(Inputs!$E$24:$E$35,MATCH($D1001,Inputs!$B$24:$B$35,0)),H1001*Inputs!$D$21)</f>
        <v>65.58518594920001</v>
      </c>
      <c r="J1001" s="36">
        <f t="shared" si="108"/>
        <v>0</v>
      </c>
      <c r="K1001" s="36">
        <f t="shared" si="109"/>
        <v>0</v>
      </c>
      <c r="L1001" s="36">
        <f t="shared" si="110"/>
        <v>0</v>
      </c>
      <c r="M1001" s="36">
        <f t="shared" si="111"/>
        <v>0</v>
      </c>
      <c r="N1001" s="36">
        <f t="shared" si="112"/>
        <v>65.58518594920001</v>
      </c>
    </row>
    <row r="1002" spans="2:14" s="46" customFormat="1" x14ac:dyDescent="0.25">
      <c r="B1002" s="48" t="s">
        <v>181</v>
      </c>
      <c r="C1002" s="8">
        <v>2021</v>
      </c>
      <c r="D1002" s="37">
        <v>10</v>
      </c>
      <c r="E1002" s="31">
        <f>Data!G1002</f>
        <v>830.59910000000013</v>
      </c>
      <c r="F1002" s="51">
        <f t="shared" si="106"/>
        <v>830.59910000000013</v>
      </c>
      <c r="G1002" s="51">
        <f t="shared" si="107"/>
        <v>0</v>
      </c>
      <c r="H1002" s="31">
        <f>-Data!H1002</f>
        <v>1110.4771000000001</v>
      </c>
      <c r="I1002" s="36">
        <f>+SUM(F1002*INDEX(Inputs!$D$24:$D$35,MATCH($D1002,Inputs!$B$24:$B$35,0)),G1002*INDEX(Inputs!$E$24:$E$35,MATCH($D1002,Inputs!$B$24:$B$35,0)),H1002*Inputs!$D$21)</f>
        <v>36.705480781200009</v>
      </c>
      <c r="J1002" s="36">
        <f t="shared" si="108"/>
        <v>0</v>
      </c>
      <c r="K1002" s="36">
        <f t="shared" si="109"/>
        <v>0</v>
      </c>
      <c r="L1002" s="36">
        <f t="shared" si="110"/>
        <v>0</v>
      </c>
      <c r="M1002" s="36">
        <f t="shared" si="111"/>
        <v>0</v>
      </c>
      <c r="N1002" s="36">
        <f t="shared" si="112"/>
        <v>36.705480781200009</v>
      </c>
    </row>
    <row r="1003" spans="2:14" s="46" customFormat="1" x14ac:dyDescent="0.25">
      <c r="B1003" s="48" t="s">
        <v>181</v>
      </c>
      <c r="C1003" s="8">
        <v>2021</v>
      </c>
      <c r="D1003" s="37">
        <v>11</v>
      </c>
      <c r="E1003" s="31">
        <f>Data!G1003</f>
        <v>1068.634</v>
      </c>
      <c r="F1003" s="51">
        <f t="shared" si="106"/>
        <v>1068.634</v>
      </c>
      <c r="G1003" s="51">
        <f t="shared" si="107"/>
        <v>0</v>
      </c>
      <c r="H1003" s="31">
        <f>-Data!H1003</f>
        <v>644.35199999999998</v>
      </c>
      <c r="I1003" s="36">
        <f>+SUM(F1003*INDEX(Inputs!$D$24:$D$35,MATCH($D1003,Inputs!$B$24:$B$35,0)),G1003*INDEX(Inputs!$E$24:$E$35,MATCH($D1003,Inputs!$B$24:$B$35,0)),H1003*Inputs!$D$21)</f>
        <v>76.881573308000014</v>
      </c>
      <c r="J1003" s="36">
        <f t="shared" si="108"/>
        <v>0</v>
      </c>
      <c r="K1003" s="36">
        <f t="shared" si="109"/>
        <v>0</v>
      </c>
      <c r="L1003" s="36">
        <f t="shared" si="110"/>
        <v>0</v>
      </c>
      <c r="M1003" s="36">
        <f t="shared" si="111"/>
        <v>0</v>
      </c>
      <c r="N1003" s="36">
        <f t="shared" si="112"/>
        <v>76.881573308000014</v>
      </c>
    </row>
    <row r="1004" spans="2:14" s="46" customFormat="1" x14ac:dyDescent="0.25">
      <c r="B1004" s="48" t="s">
        <v>181</v>
      </c>
      <c r="C1004" s="8">
        <v>2021</v>
      </c>
      <c r="D1004" s="37">
        <v>12</v>
      </c>
      <c r="E1004" s="31">
        <f>Data!G1004</f>
        <v>2402.9800000000005</v>
      </c>
      <c r="F1004" s="51">
        <f t="shared" si="106"/>
        <v>2000</v>
      </c>
      <c r="G1004" s="51">
        <f t="shared" si="107"/>
        <v>402.98000000000047</v>
      </c>
      <c r="H1004" s="31">
        <f>-Data!H1004</f>
        <v>120.896</v>
      </c>
      <c r="I1004" s="36">
        <f>+SUM(F1004*INDEX(Inputs!$D$24:$D$35,MATCH($D1004,Inputs!$B$24:$B$35,0)),G1004*INDEX(Inputs!$E$24:$E$35,MATCH($D1004,Inputs!$B$24:$B$35,0)),H1004*Inputs!$D$21)</f>
        <v>202.72302632000003</v>
      </c>
      <c r="J1004" s="36">
        <f t="shared" si="108"/>
        <v>0</v>
      </c>
      <c r="K1004" s="36">
        <f t="shared" si="109"/>
        <v>0</v>
      </c>
      <c r="L1004" s="36">
        <f t="shared" si="110"/>
        <v>0</v>
      </c>
      <c r="M1004" s="36">
        <f t="shared" si="111"/>
        <v>0</v>
      </c>
      <c r="N1004" s="36">
        <f t="shared" si="112"/>
        <v>202.72302632000003</v>
      </c>
    </row>
    <row r="1005" spans="2:14" s="46" customFormat="1" x14ac:dyDescent="0.25">
      <c r="B1005" s="48" t="s">
        <v>182</v>
      </c>
      <c r="C1005" s="8">
        <v>2021</v>
      </c>
      <c r="D1005" s="37">
        <v>1</v>
      </c>
      <c r="E1005" s="31">
        <f>Data!G1005</f>
        <v>1982.7357999999999</v>
      </c>
      <c r="F1005" s="51">
        <f t="shared" si="106"/>
        <v>1982.7357999999999</v>
      </c>
      <c r="G1005" s="51">
        <f t="shared" si="107"/>
        <v>0</v>
      </c>
      <c r="H1005" s="31">
        <f>-Data!H1005</f>
        <v>764.35199999999998</v>
      </c>
      <c r="I1005" s="36">
        <f>+SUM(F1005*INDEX(Inputs!$D$24:$D$35,MATCH($D1005,Inputs!$B$24:$B$35,0)),G1005*INDEX(Inputs!$E$24:$E$35,MATCH($D1005,Inputs!$B$24:$B$35,0)),H1005*Inputs!$D$21)</f>
        <v>158.94820604360001</v>
      </c>
      <c r="J1005" s="36">
        <f t="shared" si="108"/>
        <v>0</v>
      </c>
      <c r="K1005" s="36">
        <f t="shared" si="109"/>
        <v>0</v>
      </c>
      <c r="L1005" s="36">
        <f t="shared" si="110"/>
        <v>505.92602774779994</v>
      </c>
      <c r="M1005" s="36">
        <f t="shared" si="111"/>
        <v>346.97782170419993</v>
      </c>
      <c r="N1005" s="36">
        <f t="shared" si="112"/>
        <v>0</v>
      </c>
    </row>
    <row r="1006" spans="2:14" s="46" customFormat="1" x14ac:dyDescent="0.25">
      <c r="B1006" s="48" t="s">
        <v>182</v>
      </c>
      <c r="C1006" s="8">
        <v>2021</v>
      </c>
      <c r="D1006" s="37">
        <v>2</v>
      </c>
      <c r="E1006" s="31">
        <f>Data!G1006</f>
        <v>1700.6079999999999</v>
      </c>
      <c r="F1006" s="51">
        <f t="shared" si="106"/>
        <v>1700.6079999999999</v>
      </c>
      <c r="G1006" s="51">
        <f t="shared" si="107"/>
        <v>0</v>
      </c>
      <c r="H1006" s="31">
        <f>-Data!H1006</f>
        <v>963.58399999999995</v>
      </c>
      <c r="I1006" s="36">
        <f>+SUM(F1006*INDEX(Inputs!$D$24:$D$35,MATCH($D1006,Inputs!$B$24:$B$35,0)),G1006*INDEX(Inputs!$E$24:$E$35,MATCH($D1006,Inputs!$B$24:$B$35,0)),H1006*Inputs!$D$21)</f>
        <v>124.685892096</v>
      </c>
      <c r="J1006" s="36">
        <f t="shared" si="108"/>
        <v>0</v>
      </c>
      <c r="K1006" s="36">
        <f t="shared" si="109"/>
        <v>0</v>
      </c>
      <c r="L1006" s="36">
        <f t="shared" si="110"/>
        <v>346.97782170419993</v>
      </c>
      <c r="M1006" s="36">
        <f t="shared" si="111"/>
        <v>222.29192960819992</v>
      </c>
      <c r="N1006" s="36">
        <f t="shared" si="112"/>
        <v>0</v>
      </c>
    </row>
    <row r="1007" spans="2:14" s="46" customFormat="1" x14ac:dyDescent="0.25">
      <c r="B1007" s="48" t="s">
        <v>182</v>
      </c>
      <c r="C1007" s="8">
        <v>2021</v>
      </c>
      <c r="D1007" s="37">
        <v>3</v>
      </c>
      <c r="E1007" s="31">
        <f>Data!G1007</f>
        <v>951.78380000000038</v>
      </c>
      <c r="F1007" s="51">
        <f t="shared" si="106"/>
        <v>951.78380000000038</v>
      </c>
      <c r="G1007" s="51">
        <f t="shared" si="107"/>
        <v>0</v>
      </c>
      <c r="H1007" s="31">
        <f>-Data!H1007</f>
        <v>2991.2159000000001</v>
      </c>
      <c r="I1007" s="36">
        <f>+SUM(F1007*INDEX(Inputs!$D$24:$D$35,MATCH($D1007,Inputs!$B$24:$B$35,0)),G1007*INDEX(Inputs!$E$24:$E$35,MATCH($D1007,Inputs!$B$24:$B$35,0)),H1007*Inputs!$D$21)</f>
        <v>-22.923972399399972</v>
      </c>
      <c r="J1007" s="36">
        <f t="shared" si="108"/>
        <v>0</v>
      </c>
      <c r="K1007" s="36">
        <f t="shared" si="109"/>
        <v>22.923972399399972</v>
      </c>
      <c r="L1007" s="36">
        <f t="shared" si="110"/>
        <v>222.29192960819992</v>
      </c>
      <c r="M1007" s="36">
        <f t="shared" si="111"/>
        <v>245.21590200759988</v>
      </c>
      <c r="N1007" s="36">
        <f t="shared" si="112"/>
        <v>0</v>
      </c>
    </row>
    <row r="1008" spans="2:14" s="46" customFormat="1" x14ac:dyDescent="0.25">
      <c r="B1008" s="48" t="s">
        <v>182</v>
      </c>
      <c r="C1008" s="8">
        <v>2021</v>
      </c>
      <c r="D1008" s="37">
        <v>4</v>
      </c>
      <c r="E1008" s="31">
        <f>Data!G1008</f>
        <v>567.75199999999995</v>
      </c>
      <c r="F1008" s="51">
        <f t="shared" si="106"/>
        <v>567.75199999999995</v>
      </c>
      <c r="G1008" s="51">
        <f t="shared" si="107"/>
        <v>0</v>
      </c>
      <c r="H1008" s="31">
        <f>-Data!H1008</f>
        <v>3841.7759000000001</v>
      </c>
      <c r="I1008" s="36">
        <f>+SUM(F1008*INDEX(Inputs!$D$24:$D$35,MATCH($D1008,Inputs!$B$24:$B$35,0)),G1008*INDEX(Inputs!$E$24:$E$35,MATCH($D1008,Inputs!$B$24:$B$35,0)),H1008*Inputs!$D$21)</f>
        <v>-91.467586795000017</v>
      </c>
      <c r="J1008" s="36">
        <f t="shared" si="108"/>
        <v>22.923972399399972</v>
      </c>
      <c r="K1008" s="36">
        <f t="shared" si="109"/>
        <v>114.39155919439999</v>
      </c>
      <c r="L1008" s="36">
        <f t="shared" si="110"/>
        <v>245.21590200759988</v>
      </c>
      <c r="M1008" s="36">
        <f t="shared" si="111"/>
        <v>336.68348880259987</v>
      </c>
      <c r="N1008" s="36">
        <f t="shared" si="112"/>
        <v>0</v>
      </c>
    </row>
    <row r="1009" spans="2:14" s="46" customFormat="1" x14ac:dyDescent="0.25">
      <c r="B1009" s="48" t="s">
        <v>182</v>
      </c>
      <c r="C1009" s="8">
        <v>2021</v>
      </c>
      <c r="D1009" s="37">
        <v>5</v>
      </c>
      <c r="E1009" s="31">
        <f>Data!G1009</f>
        <v>246.6319</v>
      </c>
      <c r="F1009" s="51">
        <f t="shared" si="106"/>
        <v>246.6319</v>
      </c>
      <c r="G1009" s="51">
        <f t="shared" si="107"/>
        <v>0</v>
      </c>
      <c r="H1009" s="31">
        <f>-Data!H1009</f>
        <v>4510.3119999999999</v>
      </c>
      <c r="I1009" s="36">
        <f>+SUM(F1009*INDEX(Inputs!$D$24:$D$35,MATCH($D1009,Inputs!$B$24:$B$35,0)),G1009*INDEX(Inputs!$E$24:$E$35,MATCH($D1009,Inputs!$B$24:$B$35,0)),H1009*Inputs!$D$21)</f>
        <v>-147.16849725020001</v>
      </c>
      <c r="J1009" s="36">
        <f t="shared" si="108"/>
        <v>114.39155919439999</v>
      </c>
      <c r="K1009" s="36">
        <f t="shared" si="109"/>
        <v>261.56005644459998</v>
      </c>
      <c r="L1009" s="36">
        <f t="shared" si="110"/>
        <v>336.68348880259987</v>
      </c>
      <c r="M1009" s="36">
        <f t="shared" si="111"/>
        <v>483.85198605279987</v>
      </c>
      <c r="N1009" s="36">
        <f t="shared" si="112"/>
        <v>0</v>
      </c>
    </row>
    <row r="1010" spans="2:14" s="46" customFormat="1" x14ac:dyDescent="0.25">
      <c r="B1010" s="48" t="s">
        <v>182</v>
      </c>
      <c r="C1010" s="8">
        <v>2021</v>
      </c>
      <c r="D1010" s="37">
        <v>6</v>
      </c>
      <c r="E1010" s="31">
        <f>Data!G1010</f>
        <v>248.19200000000001</v>
      </c>
      <c r="F1010" s="51">
        <f t="shared" si="106"/>
        <v>248.19200000000001</v>
      </c>
      <c r="G1010" s="51">
        <f t="shared" si="107"/>
        <v>0</v>
      </c>
      <c r="H1010" s="31">
        <f>-Data!H1010</f>
        <v>5035.7681000000002</v>
      </c>
      <c r="I1010" s="36">
        <f>+SUM(F1010*INDEX(Inputs!$D$24:$D$35,MATCH($D1010,Inputs!$B$24:$B$35,0)),G1010*INDEX(Inputs!$E$24:$E$35,MATCH($D1010,Inputs!$B$24:$B$35,0)),H1010*Inputs!$D$21)</f>
        <v>-164.28018386100001</v>
      </c>
      <c r="J1010" s="36">
        <f t="shared" si="108"/>
        <v>261.56005644459998</v>
      </c>
      <c r="K1010" s="36">
        <f t="shared" si="109"/>
        <v>425.84024030559999</v>
      </c>
      <c r="L1010" s="36">
        <f t="shared" si="110"/>
        <v>483.85198605279987</v>
      </c>
      <c r="M1010" s="36">
        <f t="shared" si="111"/>
        <v>648.13216991379988</v>
      </c>
      <c r="N1010" s="36">
        <f t="shared" si="112"/>
        <v>0</v>
      </c>
    </row>
    <row r="1011" spans="2:14" s="46" customFormat="1" x14ac:dyDescent="0.25">
      <c r="B1011" s="48" t="s">
        <v>182</v>
      </c>
      <c r="C1011" s="8">
        <v>2021</v>
      </c>
      <c r="D1011" s="37">
        <v>7</v>
      </c>
      <c r="E1011" s="31">
        <f>Data!G1011</f>
        <v>262.09280000000035</v>
      </c>
      <c r="F1011" s="51">
        <f t="shared" si="106"/>
        <v>262.09280000000035</v>
      </c>
      <c r="G1011" s="51">
        <f t="shared" si="107"/>
        <v>0</v>
      </c>
      <c r="H1011" s="31">
        <f>-Data!H1011</f>
        <v>4081.7487000000001</v>
      </c>
      <c r="I1011" s="36">
        <f>+SUM(F1011*INDEX(Inputs!$D$24:$D$35,MATCH($D1011,Inputs!$B$24:$B$35,0)),G1011*INDEX(Inputs!$E$24:$E$35,MATCH($D1011,Inputs!$B$24:$B$35,0)),H1011*Inputs!$D$21)</f>
        <v>-126.74565114699999</v>
      </c>
      <c r="J1011" s="36">
        <f t="shared" si="108"/>
        <v>425.84024030559999</v>
      </c>
      <c r="K1011" s="36">
        <f t="shared" si="109"/>
        <v>552.58589145259998</v>
      </c>
      <c r="L1011" s="36">
        <f t="shared" si="110"/>
        <v>648.13216991379988</v>
      </c>
      <c r="M1011" s="36">
        <f t="shared" si="111"/>
        <v>774.87782106079987</v>
      </c>
      <c r="N1011" s="36">
        <f t="shared" si="112"/>
        <v>0</v>
      </c>
    </row>
    <row r="1012" spans="2:14" s="46" customFormat="1" x14ac:dyDescent="0.25">
      <c r="B1012" s="48" t="s">
        <v>182</v>
      </c>
      <c r="C1012" s="8">
        <v>2021</v>
      </c>
      <c r="D1012" s="37">
        <v>8</v>
      </c>
      <c r="E1012" s="31">
        <f>Data!G1012</f>
        <v>267.93600000000038</v>
      </c>
      <c r="F1012" s="51">
        <f t="shared" si="106"/>
        <v>267.93600000000038</v>
      </c>
      <c r="G1012" s="51">
        <f t="shared" si="107"/>
        <v>0</v>
      </c>
      <c r="H1012" s="31">
        <f>-Data!H1012</f>
        <v>4006.9760000000001</v>
      </c>
      <c r="I1012" s="36">
        <f>+SUM(F1012*INDEX(Inputs!$D$24:$D$35,MATCH($D1012,Inputs!$B$24:$B$35,0)),G1012*INDEX(Inputs!$E$24:$E$35,MATCH($D1012,Inputs!$B$24:$B$35,0)),H1012*Inputs!$D$21)</f>
        <v>-123.30349855999998</v>
      </c>
      <c r="J1012" s="36">
        <f t="shared" si="108"/>
        <v>552.58589145259998</v>
      </c>
      <c r="K1012" s="36">
        <f t="shared" si="109"/>
        <v>675.88939001259996</v>
      </c>
      <c r="L1012" s="36">
        <f t="shared" si="110"/>
        <v>774.87782106079987</v>
      </c>
      <c r="M1012" s="36">
        <f t="shared" si="111"/>
        <v>898.18131962079985</v>
      </c>
      <c r="N1012" s="36">
        <f t="shared" si="112"/>
        <v>0</v>
      </c>
    </row>
    <row r="1013" spans="2:14" s="46" customFormat="1" x14ac:dyDescent="0.25">
      <c r="B1013" s="48" t="s">
        <v>182</v>
      </c>
      <c r="C1013" s="8">
        <v>2021</v>
      </c>
      <c r="D1013" s="37">
        <v>9</v>
      </c>
      <c r="E1013" s="31">
        <f>Data!G1013</f>
        <v>339.84399999999994</v>
      </c>
      <c r="F1013" s="51">
        <f t="shared" si="106"/>
        <v>339.84399999999994</v>
      </c>
      <c r="G1013" s="51">
        <f t="shared" si="107"/>
        <v>0</v>
      </c>
      <c r="H1013" s="31">
        <f>-Data!H1013</f>
        <v>3279.8319999999999</v>
      </c>
      <c r="I1013" s="36">
        <f>+SUM(F1013*INDEX(Inputs!$D$24:$D$35,MATCH($D1013,Inputs!$B$24:$B$35,0)),G1013*INDEX(Inputs!$E$24:$E$35,MATCH($D1013,Inputs!$B$24:$B$35,0)),H1013*Inputs!$D$21)</f>
        <v>-91.812947672000007</v>
      </c>
      <c r="J1013" s="36">
        <f t="shared" si="108"/>
        <v>675.88939001259996</v>
      </c>
      <c r="K1013" s="36">
        <f t="shared" si="109"/>
        <v>767.70233768460002</v>
      </c>
      <c r="L1013" s="36">
        <f t="shared" si="110"/>
        <v>898.18131962079985</v>
      </c>
      <c r="M1013" s="36">
        <f t="shared" si="111"/>
        <v>989.9942672927998</v>
      </c>
      <c r="N1013" s="36">
        <f t="shared" si="112"/>
        <v>0</v>
      </c>
    </row>
    <row r="1014" spans="2:14" s="46" customFormat="1" x14ac:dyDescent="0.25">
      <c r="B1014" s="48" t="s">
        <v>182</v>
      </c>
      <c r="C1014" s="8">
        <v>2021</v>
      </c>
      <c r="D1014" s="37">
        <v>10</v>
      </c>
      <c r="E1014" s="31">
        <f>Data!G1014</f>
        <v>796.5069000000002</v>
      </c>
      <c r="F1014" s="51">
        <f t="shared" si="106"/>
        <v>796.5069000000002</v>
      </c>
      <c r="G1014" s="51">
        <f t="shared" si="107"/>
        <v>0</v>
      </c>
      <c r="H1014" s="31">
        <f>-Data!H1014</f>
        <v>2003.0799</v>
      </c>
      <c r="I1014" s="36">
        <f>+SUM(F1014*INDEX(Inputs!$D$24:$D$35,MATCH($D1014,Inputs!$B$24:$B$35,0)),G1014*INDEX(Inputs!$E$24:$E$35,MATCH($D1014,Inputs!$B$24:$B$35,0)),H1014*Inputs!$D$21)</f>
        <v>-0.27379429919997733</v>
      </c>
      <c r="J1014" s="36">
        <f t="shared" si="108"/>
        <v>767.70233768460002</v>
      </c>
      <c r="K1014" s="36">
        <f t="shared" si="109"/>
        <v>767.97613198379997</v>
      </c>
      <c r="L1014" s="36">
        <f t="shared" si="110"/>
        <v>989.9942672927998</v>
      </c>
      <c r="M1014" s="36">
        <f t="shared" si="111"/>
        <v>990.26806159199975</v>
      </c>
      <c r="N1014" s="36">
        <f t="shared" si="112"/>
        <v>0</v>
      </c>
    </row>
    <row r="1015" spans="2:14" s="46" customFormat="1" x14ac:dyDescent="0.25">
      <c r="B1015" s="48" t="s">
        <v>182</v>
      </c>
      <c r="C1015" s="8">
        <v>2021</v>
      </c>
      <c r="D1015" s="37">
        <v>11</v>
      </c>
      <c r="E1015" s="31">
        <f>Data!G1015</f>
        <v>1413.8920000000003</v>
      </c>
      <c r="F1015" s="51">
        <f t="shared" si="106"/>
        <v>1413.8920000000003</v>
      </c>
      <c r="G1015" s="51">
        <f t="shared" si="107"/>
        <v>0</v>
      </c>
      <c r="H1015" s="31">
        <f>-Data!H1015</f>
        <v>963.58399999999995</v>
      </c>
      <c r="I1015" s="36">
        <f>+SUM(F1015*INDEX(Inputs!$D$24:$D$35,MATCH($D1015,Inputs!$B$24:$B$35,0)),G1015*INDEX(Inputs!$E$24:$E$35,MATCH($D1015,Inputs!$B$24:$B$35,0)),H1015*Inputs!$D$21)</f>
        <v>97.521844824000027</v>
      </c>
      <c r="J1015" s="36">
        <f t="shared" si="108"/>
        <v>767.97613198379997</v>
      </c>
      <c r="K1015" s="36">
        <f t="shared" si="109"/>
        <v>670.45428715979995</v>
      </c>
      <c r="L1015" s="36">
        <f t="shared" si="110"/>
        <v>990.26806159199975</v>
      </c>
      <c r="M1015" s="36">
        <f t="shared" si="111"/>
        <v>892.74621676799973</v>
      </c>
      <c r="N1015" s="36">
        <f t="shared" si="112"/>
        <v>0</v>
      </c>
    </row>
    <row r="1016" spans="2:14" s="46" customFormat="1" x14ac:dyDescent="0.25">
      <c r="B1016" s="48" t="s">
        <v>182</v>
      </c>
      <c r="C1016" s="8">
        <v>2021</v>
      </c>
      <c r="D1016" s="37">
        <v>12</v>
      </c>
      <c r="E1016" s="31">
        <f>Data!G1016</f>
        <v>1878.5260000000001</v>
      </c>
      <c r="F1016" s="51">
        <f t="shared" si="106"/>
        <v>1878.5260000000001</v>
      </c>
      <c r="G1016" s="51">
        <f t="shared" si="107"/>
        <v>0</v>
      </c>
      <c r="H1016" s="31">
        <f>-Data!H1016</f>
        <v>355.64800000000002</v>
      </c>
      <c r="I1016" s="36">
        <f>+SUM(F1016*INDEX(Inputs!$D$24:$D$35,MATCH($D1016,Inputs!$B$24:$B$35,0)),G1016*INDEX(Inputs!$E$24:$E$35,MATCH($D1016,Inputs!$B$24:$B$35,0)),H1016*Inputs!$D$21)</f>
        <v>164.52825941200001</v>
      </c>
      <c r="J1016" s="36">
        <f t="shared" si="108"/>
        <v>670.45428715979995</v>
      </c>
      <c r="K1016" s="36">
        <f t="shared" si="109"/>
        <v>505.92602774779994</v>
      </c>
      <c r="L1016" s="36">
        <f t="shared" si="110"/>
        <v>892.74621676799973</v>
      </c>
      <c r="M1016" s="36">
        <f t="shared" si="111"/>
        <v>728.21795735599972</v>
      </c>
      <c r="N1016" s="36">
        <f t="shared" si="112"/>
        <v>0</v>
      </c>
    </row>
    <row r="1017" spans="2:14" s="46" customFormat="1" x14ac:dyDescent="0.25">
      <c r="B1017" s="48" t="s">
        <v>183</v>
      </c>
      <c r="C1017" s="8">
        <v>2021</v>
      </c>
      <c r="D1017" s="37">
        <v>1</v>
      </c>
      <c r="E1017" s="31">
        <f>Data!G1017</f>
        <v>15283.922399999999</v>
      </c>
      <c r="F1017" s="51">
        <f t="shared" si="106"/>
        <v>2000</v>
      </c>
      <c r="G1017" s="51">
        <f t="shared" si="107"/>
        <v>13283.922399999999</v>
      </c>
      <c r="H1017" s="31">
        <f>-Data!H1017</f>
        <v>0.61439999999999995</v>
      </c>
      <c r="I1017" s="36">
        <f>+SUM(F1017*INDEX(Inputs!$D$24:$D$35,MATCH($D1017,Inputs!$B$24:$B$35,0)),G1017*INDEX(Inputs!$E$24:$E$35,MATCH($D1017,Inputs!$B$24:$B$35,0)),H1017*Inputs!$D$21)</f>
        <v>776.55700392640006</v>
      </c>
      <c r="J1017" s="36">
        <f t="shared" si="108"/>
        <v>0</v>
      </c>
      <c r="K1017" s="36">
        <f t="shared" si="109"/>
        <v>0</v>
      </c>
      <c r="L1017" s="36">
        <f t="shared" si="110"/>
        <v>0</v>
      </c>
      <c r="M1017" s="36">
        <f t="shared" si="111"/>
        <v>0</v>
      </c>
      <c r="N1017" s="36">
        <f t="shared" si="112"/>
        <v>776.55700392640006</v>
      </c>
    </row>
    <row r="1018" spans="2:14" s="46" customFormat="1" x14ac:dyDescent="0.25">
      <c r="B1018" s="48" t="s">
        <v>183</v>
      </c>
      <c r="C1018" s="8">
        <v>2021</v>
      </c>
      <c r="D1018" s="37">
        <v>2</v>
      </c>
      <c r="E1018" s="31">
        <f>Data!G1018</f>
        <v>14527.779399999999</v>
      </c>
      <c r="F1018" s="51">
        <f t="shared" si="106"/>
        <v>2000</v>
      </c>
      <c r="G1018" s="51">
        <f t="shared" si="107"/>
        <v>12527.779399999999</v>
      </c>
      <c r="H1018" s="31">
        <f>-Data!H1018</f>
        <v>0</v>
      </c>
      <c r="I1018" s="36">
        <f>+SUM(F1018*INDEX(Inputs!$D$24:$D$35,MATCH($D1018,Inputs!$B$24:$B$35,0)),G1018*INDEX(Inputs!$E$24:$E$35,MATCH($D1018,Inputs!$B$24:$B$35,0)),H1018*Inputs!$D$21)</f>
        <v>743.1617383624</v>
      </c>
      <c r="J1018" s="36">
        <f t="shared" si="108"/>
        <v>0</v>
      </c>
      <c r="K1018" s="36">
        <f t="shared" si="109"/>
        <v>0</v>
      </c>
      <c r="L1018" s="36">
        <f t="shared" si="110"/>
        <v>0</v>
      </c>
      <c r="M1018" s="36">
        <f t="shared" si="111"/>
        <v>0</v>
      </c>
      <c r="N1018" s="36">
        <f t="shared" si="112"/>
        <v>743.1617383624</v>
      </c>
    </row>
    <row r="1019" spans="2:14" s="46" customFormat="1" x14ac:dyDescent="0.25">
      <c r="B1019" s="48" t="s">
        <v>183</v>
      </c>
      <c r="C1019" s="8">
        <v>2021</v>
      </c>
      <c r="D1019" s="37">
        <v>3</v>
      </c>
      <c r="E1019" s="31">
        <f>Data!G1019</f>
        <v>10575.045099999999</v>
      </c>
      <c r="F1019" s="51">
        <f t="shared" si="106"/>
        <v>2000</v>
      </c>
      <c r="G1019" s="51">
        <f t="shared" si="107"/>
        <v>8575.0450999999994</v>
      </c>
      <c r="H1019" s="31">
        <f>-Data!H1019</f>
        <v>4.5784000000000002</v>
      </c>
      <c r="I1019" s="36">
        <f>+SUM(F1019*INDEX(Inputs!$D$24:$D$35,MATCH($D1019,Inputs!$B$24:$B$35,0)),G1019*INDEX(Inputs!$E$24:$E$35,MATCH($D1019,Inputs!$B$24:$B$35,0)),H1019*Inputs!$D$21)</f>
        <v>568.29358393559994</v>
      </c>
      <c r="J1019" s="36">
        <f t="shared" si="108"/>
        <v>0</v>
      </c>
      <c r="K1019" s="36">
        <f t="shared" si="109"/>
        <v>0</v>
      </c>
      <c r="L1019" s="36">
        <f t="shared" si="110"/>
        <v>0</v>
      </c>
      <c r="M1019" s="36">
        <f t="shared" si="111"/>
        <v>0</v>
      </c>
      <c r="N1019" s="36">
        <f t="shared" si="112"/>
        <v>568.29358393559994</v>
      </c>
    </row>
    <row r="1020" spans="2:14" s="46" customFormat="1" x14ac:dyDescent="0.25">
      <c r="B1020" s="48" t="s">
        <v>183</v>
      </c>
      <c r="C1020" s="8">
        <v>2021</v>
      </c>
      <c r="D1020" s="37">
        <v>4</v>
      </c>
      <c r="E1020" s="31">
        <f>Data!G1020</f>
        <v>8532.6008999999995</v>
      </c>
      <c r="F1020" s="51">
        <f t="shared" si="106"/>
        <v>2000</v>
      </c>
      <c r="G1020" s="51">
        <f t="shared" si="107"/>
        <v>6532.6008999999995</v>
      </c>
      <c r="H1020" s="31">
        <f>-Data!H1020</f>
        <v>47.832799999999999</v>
      </c>
      <c r="I1020" s="36">
        <f>+SUM(F1020*INDEX(Inputs!$D$24:$D$35,MATCH($D1020,Inputs!$B$24:$B$35,0)),G1020*INDEX(Inputs!$E$24:$E$35,MATCH($D1020,Inputs!$B$24:$B$35,0)),H1020*Inputs!$D$21)</f>
        <v>476.39027120840001</v>
      </c>
      <c r="J1020" s="36">
        <f t="shared" si="108"/>
        <v>0</v>
      </c>
      <c r="K1020" s="36">
        <f t="shared" si="109"/>
        <v>0</v>
      </c>
      <c r="L1020" s="36">
        <f t="shared" si="110"/>
        <v>0</v>
      </c>
      <c r="M1020" s="36">
        <f t="shared" si="111"/>
        <v>0</v>
      </c>
      <c r="N1020" s="36">
        <f t="shared" si="112"/>
        <v>476.39027120840001</v>
      </c>
    </row>
    <row r="1021" spans="2:14" s="46" customFormat="1" x14ac:dyDescent="0.25">
      <c r="B1021" s="48" t="s">
        <v>183</v>
      </c>
      <c r="C1021" s="8">
        <v>2021</v>
      </c>
      <c r="D1021" s="37">
        <v>5</v>
      </c>
      <c r="E1021" s="31">
        <f>Data!G1021</f>
        <v>5864.7124999999996</v>
      </c>
      <c r="F1021" s="51">
        <f t="shared" si="106"/>
        <v>2000</v>
      </c>
      <c r="G1021" s="51">
        <f t="shared" si="107"/>
        <v>3864.7124999999996</v>
      </c>
      <c r="H1021" s="31">
        <f>-Data!H1021</f>
        <v>391.11680000000001</v>
      </c>
      <c r="I1021" s="36">
        <f>+SUM(F1021*INDEX(Inputs!$D$24:$D$35,MATCH($D1021,Inputs!$B$24:$B$35,0)),G1021*INDEX(Inputs!$E$24:$E$35,MATCH($D1021,Inputs!$B$24:$B$35,0)),H1021*Inputs!$D$21)</f>
        <v>345.50070744200002</v>
      </c>
      <c r="J1021" s="36">
        <f t="shared" si="108"/>
        <v>0</v>
      </c>
      <c r="K1021" s="36">
        <f t="shared" si="109"/>
        <v>0</v>
      </c>
      <c r="L1021" s="36">
        <f t="shared" si="110"/>
        <v>0</v>
      </c>
      <c r="M1021" s="36">
        <f t="shared" si="111"/>
        <v>0</v>
      </c>
      <c r="N1021" s="36">
        <f t="shared" si="112"/>
        <v>345.50070744200002</v>
      </c>
    </row>
    <row r="1022" spans="2:14" s="46" customFormat="1" x14ac:dyDescent="0.25">
      <c r="B1022" s="48" t="s">
        <v>183</v>
      </c>
      <c r="C1022" s="8">
        <v>2021</v>
      </c>
      <c r="D1022" s="37">
        <v>6</v>
      </c>
      <c r="E1022" s="31">
        <f>Data!G1022</f>
        <v>6182.8243000000002</v>
      </c>
      <c r="F1022" s="51">
        <f t="shared" si="106"/>
        <v>2000</v>
      </c>
      <c r="G1022" s="51">
        <f t="shared" si="107"/>
        <v>4182.8243000000002</v>
      </c>
      <c r="H1022" s="31">
        <f>-Data!H1022</f>
        <v>236.63200000000001</v>
      </c>
      <c r="I1022" s="36">
        <f>+SUM(F1022*INDEX(Inputs!$D$24:$D$35,MATCH($D1022,Inputs!$B$24:$B$35,0)),G1022*INDEX(Inputs!$E$24:$E$35,MATCH($D1022,Inputs!$B$24:$B$35,0)),H1022*Inputs!$D$21)</f>
        <v>405.32341267879997</v>
      </c>
      <c r="J1022" s="36">
        <f t="shared" si="108"/>
        <v>0</v>
      </c>
      <c r="K1022" s="36">
        <f t="shared" si="109"/>
        <v>0</v>
      </c>
      <c r="L1022" s="36">
        <f t="shared" si="110"/>
        <v>0</v>
      </c>
      <c r="M1022" s="36">
        <f t="shared" si="111"/>
        <v>0</v>
      </c>
      <c r="N1022" s="36">
        <f t="shared" si="112"/>
        <v>405.32341267879997</v>
      </c>
    </row>
    <row r="1023" spans="2:14" s="46" customFormat="1" x14ac:dyDescent="0.25">
      <c r="B1023" s="48" t="s">
        <v>183</v>
      </c>
      <c r="C1023" s="8">
        <v>2021</v>
      </c>
      <c r="D1023" s="37">
        <v>7</v>
      </c>
      <c r="E1023" s="31">
        <f>Data!G1023</f>
        <v>7882.0232999999998</v>
      </c>
      <c r="F1023" s="51">
        <f t="shared" si="106"/>
        <v>2000</v>
      </c>
      <c r="G1023" s="51">
        <f t="shared" si="107"/>
        <v>5882.0232999999998</v>
      </c>
      <c r="H1023" s="31">
        <f>-Data!H1023</f>
        <v>14.360900000000001</v>
      </c>
      <c r="I1023" s="36">
        <f>+SUM(F1023*INDEX(Inputs!$D$24:$D$35,MATCH($D1023,Inputs!$B$24:$B$35,0)),G1023*INDEX(Inputs!$E$24:$E$35,MATCH($D1023,Inputs!$B$24:$B$35,0)),H1023*Inputs!$D$21)</f>
        <v>496.50566145380003</v>
      </c>
      <c r="J1023" s="36">
        <f t="shared" si="108"/>
        <v>0</v>
      </c>
      <c r="K1023" s="36">
        <f t="shared" si="109"/>
        <v>0</v>
      </c>
      <c r="L1023" s="36">
        <f t="shared" si="110"/>
        <v>0</v>
      </c>
      <c r="M1023" s="36">
        <f t="shared" si="111"/>
        <v>0</v>
      </c>
      <c r="N1023" s="36">
        <f t="shared" si="112"/>
        <v>496.50566145380003</v>
      </c>
    </row>
    <row r="1024" spans="2:14" s="46" customFormat="1" x14ac:dyDescent="0.25">
      <c r="B1024" s="48" t="s">
        <v>183</v>
      </c>
      <c r="C1024" s="8">
        <v>2021</v>
      </c>
      <c r="D1024" s="37">
        <v>8</v>
      </c>
      <c r="E1024" s="31">
        <f>Data!G1024</f>
        <v>6490.0320999999994</v>
      </c>
      <c r="F1024" s="51">
        <f t="shared" si="106"/>
        <v>2000</v>
      </c>
      <c r="G1024" s="51">
        <f t="shared" si="107"/>
        <v>4490.0320999999994</v>
      </c>
      <c r="H1024" s="31">
        <f>-Data!H1024</f>
        <v>62.780500000000004</v>
      </c>
      <c r="I1024" s="36">
        <f>+SUM(F1024*INDEX(Inputs!$D$24:$D$35,MATCH($D1024,Inputs!$B$24:$B$35,0)),G1024*INDEX(Inputs!$E$24:$E$35,MATCH($D1024,Inputs!$B$24:$B$35,0)),H1024*Inputs!$D$21)</f>
        <v>426.86267307859998</v>
      </c>
      <c r="J1024" s="36">
        <f t="shared" si="108"/>
        <v>0</v>
      </c>
      <c r="K1024" s="36">
        <f t="shared" si="109"/>
        <v>0</v>
      </c>
      <c r="L1024" s="36">
        <f t="shared" si="110"/>
        <v>0</v>
      </c>
      <c r="M1024" s="36">
        <f t="shared" si="111"/>
        <v>0</v>
      </c>
      <c r="N1024" s="36">
        <f t="shared" si="112"/>
        <v>426.86267307859998</v>
      </c>
    </row>
    <row r="1025" spans="2:14" s="46" customFormat="1" x14ac:dyDescent="0.25">
      <c r="B1025" s="48" t="s">
        <v>183</v>
      </c>
      <c r="C1025" s="8">
        <v>2021</v>
      </c>
      <c r="D1025" s="37">
        <v>9</v>
      </c>
      <c r="E1025" s="31">
        <f>Data!G1025</f>
        <v>6776.2223000000004</v>
      </c>
      <c r="F1025" s="51">
        <f t="shared" si="106"/>
        <v>2000</v>
      </c>
      <c r="G1025" s="51">
        <f t="shared" si="107"/>
        <v>4776.2223000000004</v>
      </c>
      <c r="H1025" s="31">
        <f>-Data!H1025</f>
        <v>40.525100000000002</v>
      </c>
      <c r="I1025" s="36">
        <f>+SUM(F1025*INDEX(Inputs!$D$24:$D$35,MATCH($D1025,Inputs!$B$24:$B$35,0)),G1025*INDEX(Inputs!$E$24:$E$35,MATCH($D1025,Inputs!$B$24:$B$35,0)),H1025*Inputs!$D$21)</f>
        <v>399.04166673980001</v>
      </c>
      <c r="J1025" s="36">
        <f t="shared" si="108"/>
        <v>0</v>
      </c>
      <c r="K1025" s="36">
        <f t="shared" si="109"/>
        <v>0</v>
      </c>
      <c r="L1025" s="36">
        <f t="shared" si="110"/>
        <v>0</v>
      </c>
      <c r="M1025" s="36">
        <f t="shared" si="111"/>
        <v>0</v>
      </c>
      <c r="N1025" s="36">
        <f t="shared" si="112"/>
        <v>399.04166673980001</v>
      </c>
    </row>
    <row r="1026" spans="2:14" s="46" customFormat="1" x14ac:dyDescent="0.25">
      <c r="B1026" s="48" t="s">
        <v>183</v>
      </c>
      <c r="C1026" s="8">
        <v>2021</v>
      </c>
      <c r="D1026" s="37">
        <v>10</v>
      </c>
      <c r="E1026" s="31">
        <f>Data!G1026</f>
        <v>10004.217499999999</v>
      </c>
      <c r="F1026" s="51">
        <f t="shared" si="106"/>
        <v>2000</v>
      </c>
      <c r="G1026" s="51">
        <f t="shared" si="107"/>
        <v>8004.2174999999988</v>
      </c>
      <c r="H1026" s="31">
        <f>-Data!H1026</f>
        <v>0</v>
      </c>
      <c r="I1026" s="36">
        <f>+SUM(F1026*INDEX(Inputs!$D$24:$D$35,MATCH($D1026,Inputs!$B$24:$B$35,0)),G1026*INDEX(Inputs!$E$24:$E$35,MATCH($D1026,Inputs!$B$24:$B$35,0)),H1026*Inputs!$D$21)</f>
        <v>543.2383966299999</v>
      </c>
      <c r="J1026" s="36">
        <f t="shared" si="108"/>
        <v>0</v>
      </c>
      <c r="K1026" s="36">
        <f t="shared" si="109"/>
        <v>0</v>
      </c>
      <c r="L1026" s="36">
        <f t="shared" si="110"/>
        <v>0</v>
      </c>
      <c r="M1026" s="36">
        <f t="shared" si="111"/>
        <v>0</v>
      </c>
      <c r="N1026" s="36">
        <f t="shared" si="112"/>
        <v>543.2383966299999</v>
      </c>
    </row>
    <row r="1027" spans="2:14" s="46" customFormat="1" x14ac:dyDescent="0.25">
      <c r="B1027" s="48" t="s">
        <v>183</v>
      </c>
      <c r="C1027" s="8">
        <v>2021</v>
      </c>
      <c r="D1027" s="37">
        <v>11</v>
      </c>
      <c r="E1027" s="31">
        <f>Data!G1027</f>
        <v>12492.3544</v>
      </c>
      <c r="F1027" s="51">
        <f t="shared" si="106"/>
        <v>2000</v>
      </c>
      <c r="G1027" s="51">
        <f t="shared" si="107"/>
        <v>10492.3544</v>
      </c>
      <c r="H1027" s="31">
        <f>-Data!H1027</f>
        <v>0</v>
      </c>
      <c r="I1027" s="36">
        <f>+SUM(F1027*INDEX(Inputs!$D$24:$D$35,MATCH($D1027,Inputs!$B$24:$B$35,0)),G1027*INDEX(Inputs!$E$24:$E$35,MATCH($D1027,Inputs!$B$24:$B$35,0)),H1027*Inputs!$D$21)</f>
        <v>653.20409506240003</v>
      </c>
      <c r="J1027" s="36">
        <f t="shared" si="108"/>
        <v>0</v>
      </c>
      <c r="K1027" s="36">
        <f t="shared" si="109"/>
        <v>0</v>
      </c>
      <c r="L1027" s="36">
        <f t="shared" si="110"/>
        <v>0</v>
      </c>
      <c r="M1027" s="36">
        <f t="shared" si="111"/>
        <v>0</v>
      </c>
      <c r="N1027" s="36">
        <f t="shared" si="112"/>
        <v>653.20409506240003</v>
      </c>
    </row>
    <row r="1028" spans="2:14" s="46" customFormat="1" x14ac:dyDescent="0.25">
      <c r="B1028" s="48" t="s">
        <v>183</v>
      </c>
      <c r="C1028" s="8">
        <v>2021</v>
      </c>
      <c r="D1028" s="37">
        <v>12</v>
      </c>
      <c r="E1028" s="31">
        <f>Data!G1028</f>
        <v>16505.748299999999</v>
      </c>
      <c r="F1028" s="51">
        <f t="shared" si="106"/>
        <v>2000</v>
      </c>
      <c r="G1028" s="51">
        <f t="shared" si="107"/>
        <v>14505.748299999999</v>
      </c>
      <c r="H1028" s="31">
        <f>-Data!H1028</f>
        <v>0</v>
      </c>
      <c r="I1028" s="36">
        <f>+SUM(F1028*INDEX(Inputs!$D$24:$D$35,MATCH($D1028,Inputs!$B$24:$B$35,0)),G1028*INDEX(Inputs!$E$24:$E$35,MATCH($D1028,Inputs!$B$24:$B$35,0)),H1028*Inputs!$D$21)</f>
        <v>830.58005186679998</v>
      </c>
      <c r="J1028" s="36">
        <f t="shared" si="108"/>
        <v>0</v>
      </c>
      <c r="K1028" s="36">
        <f t="shared" si="109"/>
        <v>0</v>
      </c>
      <c r="L1028" s="36">
        <f t="shared" si="110"/>
        <v>0</v>
      </c>
      <c r="M1028" s="36">
        <f t="shared" si="111"/>
        <v>0</v>
      </c>
      <c r="N1028" s="36">
        <f t="shared" si="112"/>
        <v>830.58005186679998</v>
      </c>
    </row>
    <row r="1029" spans="2:14" s="46" customFormat="1" x14ac:dyDescent="0.25">
      <c r="B1029" s="48" t="s">
        <v>184</v>
      </c>
      <c r="C1029" s="8">
        <v>2021</v>
      </c>
      <c r="D1029" s="37">
        <v>1</v>
      </c>
      <c r="E1029" s="31">
        <f>Data!G1029</f>
        <v>978.03980000000001</v>
      </c>
      <c r="F1029" s="51">
        <f t="shared" si="106"/>
        <v>978.03980000000001</v>
      </c>
      <c r="G1029" s="51">
        <f t="shared" si="107"/>
        <v>0</v>
      </c>
      <c r="H1029" s="31">
        <f>-Data!H1029</f>
        <v>52.223999999999997</v>
      </c>
      <c r="I1029" s="36">
        <f>+SUM(F1029*INDEX(Inputs!$D$24:$D$35,MATCH($D1029,Inputs!$B$24:$B$35,0)),G1029*INDEX(Inputs!$E$24:$E$35,MATCH($D1029,Inputs!$B$24:$B$35,0)),H1029*Inputs!$D$21)</f>
        <v>90.686857291600006</v>
      </c>
      <c r="J1029" s="36">
        <f t="shared" si="108"/>
        <v>0</v>
      </c>
      <c r="K1029" s="36">
        <f t="shared" si="109"/>
        <v>0</v>
      </c>
      <c r="L1029" s="36">
        <f t="shared" si="110"/>
        <v>0</v>
      </c>
      <c r="M1029" s="36">
        <f t="shared" si="111"/>
        <v>0</v>
      </c>
      <c r="N1029" s="36">
        <f t="shared" si="112"/>
        <v>90.686857291600006</v>
      </c>
    </row>
    <row r="1030" spans="2:14" s="46" customFormat="1" x14ac:dyDescent="0.25">
      <c r="B1030" s="48" t="s">
        <v>184</v>
      </c>
      <c r="C1030" s="8">
        <v>2021</v>
      </c>
      <c r="D1030" s="37">
        <v>2</v>
      </c>
      <c r="E1030" s="31">
        <f>Data!G1030</f>
        <v>841.71190000000001</v>
      </c>
      <c r="F1030" s="51">
        <f t="shared" si="106"/>
        <v>841.71190000000001</v>
      </c>
      <c r="G1030" s="51">
        <f t="shared" si="107"/>
        <v>0</v>
      </c>
      <c r="H1030" s="31">
        <f>-Data!H1030</f>
        <v>51.328000000000003</v>
      </c>
      <c r="I1030" s="36">
        <f>+SUM(F1030*INDEX(Inputs!$D$24:$D$35,MATCH($D1030,Inputs!$B$24:$B$35,0)),G1030*INDEX(Inputs!$E$24:$E$35,MATCH($D1030,Inputs!$B$24:$B$35,0)),H1030*Inputs!$D$21)</f>
        <v>77.804757149799997</v>
      </c>
      <c r="J1030" s="36">
        <f t="shared" si="108"/>
        <v>0</v>
      </c>
      <c r="K1030" s="36">
        <f t="shared" si="109"/>
        <v>0</v>
      </c>
      <c r="L1030" s="36">
        <f t="shared" si="110"/>
        <v>0</v>
      </c>
      <c r="M1030" s="36">
        <f t="shared" si="111"/>
        <v>0</v>
      </c>
      <c r="N1030" s="36">
        <f t="shared" si="112"/>
        <v>77.804757149799997</v>
      </c>
    </row>
    <row r="1031" spans="2:14" s="46" customFormat="1" x14ac:dyDescent="0.25">
      <c r="B1031" s="48" t="s">
        <v>184</v>
      </c>
      <c r="C1031" s="8">
        <v>2021</v>
      </c>
      <c r="D1031" s="37">
        <v>3</v>
      </c>
      <c r="E1031" s="31">
        <f>Data!G1031</f>
        <v>513.32009999999991</v>
      </c>
      <c r="F1031" s="51">
        <f t="shared" si="106"/>
        <v>513.32009999999991</v>
      </c>
      <c r="G1031" s="51">
        <f t="shared" si="107"/>
        <v>0</v>
      </c>
      <c r="H1031" s="31">
        <f>-Data!H1031</f>
        <v>281.35210000000001</v>
      </c>
      <c r="I1031" s="36">
        <f>+SUM(F1031*INDEX(Inputs!$D$24:$D$35,MATCH($D1031,Inputs!$B$24:$B$35,0)),G1031*INDEX(Inputs!$E$24:$E$35,MATCH($D1031,Inputs!$B$24:$B$35,0)),H1031*Inputs!$D$21)</f>
        <v>37.995050013199993</v>
      </c>
      <c r="J1031" s="36">
        <f t="shared" si="108"/>
        <v>0</v>
      </c>
      <c r="K1031" s="36">
        <f t="shared" si="109"/>
        <v>0</v>
      </c>
      <c r="L1031" s="36">
        <f t="shared" si="110"/>
        <v>0</v>
      </c>
      <c r="M1031" s="36">
        <f t="shared" si="111"/>
        <v>0</v>
      </c>
      <c r="N1031" s="36">
        <f t="shared" si="112"/>
        <v>37.995050013199993</v>
      </c>
    </row>
    <row r="1032" spans="2:14" s="46" customFormat="1" x14ac:dyDescent="0.25">
      <c r="B1032" s="48" t="s">
        <v>184</v>
      </c>
      <c r="C1032" s="8">
        <v>2021</v>
      </c>
      <c r="D1032" s="37">
        <v>4</v>
      </c>
      <c r="E1032" s="31">
        <f>Data!G1032</f>
        <v>390.07189999999997</v>
      </c>
      <c r="F1032" s="51">
        <f t="shared" si="106"/>
        <v>390.07189999999997</v>
      </c>
      <c r="G1032" s="51">
        <f t="shared" si="107"/>
        <v>0</v>
      </c>
      <c r="H1032" s="31">
        <f>-Data!H1032</f>
        <v>436.20819999999998</v>
      </c>
      <c r="I1032" s="36">
        <f>+SUM(F1032*INDEX(Inputs!$D$24:$D$35,MATCH($D1032,Inputs!$B$24:$B$35,0)),G1032*INDEX(Inputs!$E$24:$E$35,MATCH($D1032,Inputs!$B$24:$B$35,0)),H1032*Inputs!$D$21)</f>
        <v>20.463159907800001</v>
      </c>
      <c r="J1032" s="36">
        <f t="shared" si="108"/>
        <v>0</v>
      </c>
      <c r="K1032" s="36">
        <f t="shared" si="109"/>
        <v>0</v>
      </c>
      <c r="L1032" s="36">
        <f t="shared" si="110"/>
        <v>0</v>
      </c>
      <c r="M1032" s="36">
        <f t="shared" si="111"/>
        <v>0</v>
      </c>
      <c r="N1032" s="36">
        <f t="shared" si="112"/>
        <v>20.463159907800001</v>
      </c>
    </row>
    <row r="1033" spans="2:14" s="46" customFormat="1" x14ac:dyDescent="0.25">
      <c r="B1033" s="48" t="s">
        <v>184</v>
      </c>
      <c r="C1033" s="8">
        <v>2021</v>
      </c>
      <c r="D1033" s="37">
        <v>5</v>
      </c>
      <c r="E1033" s="31">
        <f>Data!G1033</f>
        <v>606.21360000000004</v>
      </c>
      <c r="F1033" s="51">
        <f t="shared" ref="F1033:F1096" si="113">+MIN(E1033,2000)</f>
        <v>606.21360000000004</v>
      </c>
      <c r="G1033" s="51">
        <f t="shared" si="107"/>
        <v>0</v>
      </c>
      <c r="H1033" s="31">
        <f>-Data!H1033</f>
        <v>366.53469999999999</v>
      </c>
      <c r="I1033" s="36">
        <f>+SUM(F1033*INDEX(Inputs!$D$24:$D$35,MATCH($D1033,Inputs!$B$24:$B$35,0)),G1033*INDEX(Inputs!$E$24:$E$35,MATCH($D1033,Inputs!$B$24:$B$35,0)),H1033*Inputs!$D$21)</f>
        <v>43.575211884200002</v>
      </c>
      <c r="J1033" s="36">
        <f t="shared" si="108"/>
        <v>0</v>
      </c>
      <c r="K1033" s="36">
        <f t="shared" si="109"/>
        <v>0</v>
      </c>
      <c r="L1033" s="36">
        <f t="shared" si="110"/>
        <v>0</v>
      </c>
      <c r="M1033" s="36">
        <f t="shared" si="111"/>
        <v>0</v>
      </c>
      <c r="N1033" s="36">
        <f t="shared" si="112"/>
        <v>43.575211884200002</v>
      </c>
    </row>
    <row r="1034" spans="2:14" s="46" customFormat="1" x14ac:dyDescent="0.25">
      <c r="B1034" s="48" t="s">
        <v>184</v>
      </c>
      <c r="C1034" s="8">
        <v>2021</v>
      </c>
      <c r="D1034" s="37">
        <v>6</v>
      </c>
      <c r="E1034" s="31">
        <f>Data!G1034</f>
        <v>1852.1364000000001</v>
      </c>
      <c r="F1034" s="51">
        <f t="shared" si="113"/>
        <v>1852.1364000000001</v>
      </c>
      <c r="G1034" s="51">
        <f t="shared" ref="G1034:G1097" si="114">+E1034-F1034</f>
        <v>0</v>
      </c>
      <c r="H1034" s="31">
        <f>-Data!H1034</f>
        <v>134.80000000000001</v>
      </c>
      <c r="I1034" s="36">
        <f>+SUM(F1034*INDEX(Inputs!$D$24:$D$35,MATCH($D1034,Inputs!$B$24:$B$35,0)),G1034*INDEX(Inputs!$E$24:$E$35,MATCH($D1034,Inputs!$B$24:$B$35,0)),H1034*Inputs!$D$21)</f>
        <v>189.84056810000001</v>
      </c>
      <c r="J1034" s="36">
        <f t="shared" ref="J1034:J1097" si="115">+IF($D1034=1,0,K1033)</f>
        <v>0</v>
      </c>
      <c r="K1034" s="36">
        <f t="shared" ref="K1034:K1097" si="116">+IF($I1034&lt;0,SUM(-$I1034,J1034),MAX(SUM(-$I1034,J1034),0))</f>
        <v>0</v>
      </c>
      <c r="L1034" s="36">
        <f t="shared" ref="L1034:L1097" si="117">+IF(D1034=1,K1045,M1033)</f>
        <v>0</v>
      </c>
      <c r="M1034" s="36">
        <f t="shared" ref="M1034:M1097" si="118">+IF($I1034&lt;0,SUM(-$I1034,L1034),MAX(SUM(-$I1034,L1034),0))</f>
        <v>0</v>
      </c>
      <c r="N1034" s="36">
        <f t="shared" ref="N1034:N1097" si="119">+IF(M1034&gt;0,0,I1034-L1034)</f>
        <v>189.84056810000001</v>
      </c>
    </row>
    <row r="1035" spans="2:14" s="46" customFormat="1" x14ac:dyDescent="0.25">
      <c r="B1035" s="48" t="s">
        <v>184</v>
      </c>
      <c r="C1035" s="8">
        <v>2021</v>
      </c>
      <c r="D1035" s="37">
        <v>7</v>
      </c>
      <c r="E1035" s="31">
        <f>Data!G1035</f>
        <v>2206.8394999999996</v>
      </c>
      <c r="F1035" s="51">
        <f t="shared" si="113"/>
        <v>2000</v>
      </c>
      <c r="G1035" s="51">
        <f t="shared" si="114"/>
        <v>206.83949999999959</v>
      </c>
      <c r="H1035" s="31">
        <f>-Data!H1035</f>
        <v>38.08</v>
      </c>
      <c r="I1035" s="36">
        <f>+SUM(F1035*INDEX(Inputs!$D$24:$D$35,MATCH($D1035,Inputs!$B$24:$B$35,0)),G1035*INDEX(Inputs!$E$24:$E$35,MATCH($D1035,Inputs!$B$24:$B$35,0)),H1035*Inputs!$D$21)</f>
        <v>219.13658828199999</v>
      </c>
      <c r="J1035" s="36">
        <f t="shared" si="115"/>
        <v>0</v>
      </c>
      <c r="K1035" s="36">
        <f t="shared" si="116"/>
        <v>0</v>
      </c>
      <c r="L1035" s="36">
        <f t="shared" si="117"/>
        <v>0</v>
      </c>
      <c r="M1035" s="36">
        <f t="shared" si="118"/>
        <v>0</v>
      </c>
      <c r="N1035" s="36">
        <f t="shared" si="119"/>
        <v>219.13658828199999</v>
      </c>
    </row>
    <row r="1036" spans="2:14" s="46" customFormat="1" x14ac:dyDescent="0.25">
      <c r="B1036" s="48" t="s">
        <v>184</v>
      </c>
      <c r="C1036" s="8">
        <v>2021</v>
      </c>
      <c r="D1036" s="37">
        <v>8</v>
      </c>
      <c r="E1036" s="31">
        <f>Data!G1036</f>
        <v>1430.7681</v>
      </c>
      <c r="F1036" s="51">
        <f t="shared" si="113"/>
        <v>1430.7681</v>
      </c>
      <c r="G1036" s="51">
        <f t="shared" si="114"/>
        <v>0</v>
      </c>
      <c r="H1036" s="31">
        <f>-Data!H1036</f>
        <v>100.9041</v>
      </c>
      <c r="I1036" s="36">
        <f>+SUM(F1036*INDEX(Inputs!$D$24:$D$35,MATCH($D1036,Inputs!$B$24:$B$35,0)),G1036*INDEX(Inputs!$E$24:$E$35,MATCH($D1036,Inputs!$B$24:$B$35,0)),H1036*Inputs!$D$21)</f>
        <v>146.77315850400001</v>
      </c>
      <c r="J1036" s="36">
        <f t="shared" si="115"/>
        <v>0</v>
      </c>
      <c r="K1036" s="36">
        <f t="shared" si="116"/>
        <v>0</v>
      </c>
      <c r="L1036" s="36">
        <f t="shared" si="117"/>
        <v>0</v>
      </c>
      <c r="M1036" s="36">
        <f t="shared" si="118"/>
        <v>0</v>
      </c>
      <c r="N1036" s="36">
        <f t="shared" si="119"/>
        <v>146.77315850400001</v>
      </c>
    </row>
    <row r="1037" spans="2:14" s="46" customFormat="1" x14ac:dyDescent="0.25">
      <c r="B1037" s="48" t="s">
        <v>184</v>
      </c>
      <c r="C1037" s="8">
        <v>2021</v>
      </c>
      <c r="D1037" s="37">
        <v>9</v>
      </c>
      <c r="E1037" s="31">
        <f>Data!G1037</f>
        <v>786.67600000000016</v>
      </c>
      <c r="F1037" s="51">
        <f t="shared" si="113"/>
        <v>786.67600000000016</v>
      </c>
      <c r="G1037" s="51">
        <f t="shared" si="114"/>
        <v>0</v>
      </c>
      <c r="H1037" s="31">
        <f>-Data!H1037</f>
        <v>166.91200000000001</v>
      </c>
      <c r="I1037" s="36">
        <f>+SUM(F1037*INDEX(Inputs!$D$24:$D$35,MATCH($D1037,Inputs!$B$24:$B$35,0)),G1037*INDEX(Inputs!$E$24:$E$35,MATCH($D1037,Inputs!$B$24:$B$35,0)),H1037*Inputs!$D$21)</f>
        <v>68.220314872000017</v>
      </c>
      <c r="J1037" s="36">
        <f t="shared" si="115"/>
        <v>0</v>
      </c>
      <c r="K1037" s="36">
        <f t="shared" si="116"/>
        <v>0</v>
      </c>
      <c r="L1037" s="36">
        <f t="shared" si="117"/>
        <v>0</v>
      </c>
      <c r="M1037" s="36">
        <f t="shared" si="118"/>
        <v>0</v>
      </c>
      <c r="N1037" s="36">
        <f t="shared" si="119"/>
        <v>68.220314872000017</v>
      </c>
    </row>
    <row r="1038" spans="2:14" s="46" customFormat="1" x14ac:dyDescent="0.25">
      <c r="B1038" s="48" t="s">
        <v>184</v>
      </c>
      <c r="C1038" s="8">
        <v>2021</v>
      </c>
      <c r="D1038" s="37">
        <v>10</v>
      </c>
      <c r="E1038" s="31">
        <f>Data!G1038</f>
        <v>815.54499999999996</v>
      </c>
      <c r="F1038" s="51">
        <f t="shared" si="113"/>
        <v>815.54499999999996</v>
      </c>
      <c r="G1038" s="51">
        <f t="shared" si="114"/>
        <v>0</v>
      </c>
      <c r="H1038" s="31">
        <f>-Data!H1038</f>
        <v>84.031999999999996</v>
      </c>
      <c r="I1038" s="36">
        <f>+SUM(F1038*INDEX(Inputs!$D$24:$D$35,MATCH($D1038,Inputs!$B$24:$B$35,0)),G1038*INDEX(Inputs!$E$24:$E$35,MATCH($D1038,Inputs!$B$24:$B$35,0)),H1038*Inputs!$D$21)</f>
        <v>74.089114470000013</v>
      </c>
      <c r="J1038" s="36">
        <f t="shared" si="115"/>
        <v>0</v>
      </c>
      <c r="K1038" s="36">
        <f t="shared" si="116"/>
        <v>0</v>
      </c>
      <c r="L1038" s="36">
        <f t="shared" si="117"/>
        <v>0</v>
      </c>
      <c r="M1038" s="36">
        <f t="shared" si="118"/>
        <v>0</v>
      </c>
      <c r="N1038" s="36">
        <f t="shared" si="119"/>
        <v>74.089114470000013</v>
      </c>
    </row>
    <row r="1039" spans="2:14" s="46" customFormat="1" x14ac:dyDescent="0.25">
      <c r="B1039" s="48" t="s">
        <v>184</v>
      </c>
      <c r="C1039" s="8">
        <v>2021</v>
      </c>
      <c r="D1039" s="37">
        <v>11</v>
      </c>
      <c r="E1039" s="31">
        <f>Data!G1039</f>
        <v>1288.865</v>
      </c>
      <c r="F1039" s="51">
        <f t="shared" si="113"/>
        <v>1288.865</v>
      </c>
      <c r="G1039" s="51">
        <f t="shared" si="114"/>
        <v>0</v>
      </c>
      <c r="H1039" s="31">
        <f>-Data!H1039</f>
        <v>28.864000000000001</v>
      </c>
      <c r="I1039" s="36">
        <f>+SUM(F1039*INDEX(Inputs!$D$24:$D$35,MATCH($D1039,Inputs!$B$24:$B$35,0)),G1039*INDEX(Inputs!$E$24:$E$35,MATCH($D1039,Inputs!$B$24:$B$35,0)),H1039*Inputs!$D$21)</f>
        <v>121.01829999000002</v>
      </c>
      <c r="J1039" s="36">
        <f t="shared" si="115"/>
        <v>0</v>
      </c>
      <c r="K1039" s="36">
        <f t="shared" si="116"/>
        <v>0</v>
      </c>
      <c r="L1039" s="36">
        <f t="shared" si="117"/>
        <v>0</v>
      </c>
      <c r="M1039" s="36">
        <f t="shared" si="118"/>
        <v>0</v>
      </c>
      <c r="N1039" s="36">
        <f t="shared" si="119"/>
        <v>121.01829999000002</v>
      </c>
    </row>
    <row r="1040" spans="2:14" s="46" customFormat="1" x14ac:dyDescent="0.25">
      <c r="B1040" s="48" t="s">
        <v>184</v>
      </c>
      <c r="C1040" s="8">
        <v>2021</v>
      </c>
      <c r="D1040" s="37">
        <v>12</v>
      </c>
      <c r="E1040" s="31">
        <f>Data!G1040</f>
        <v>1542.0159999999998</v>
      </c>
      <c r="F1040" s="51">
        <f t="shared" si="113"/>
        <v>1542.0159999999998</v>
      </c>
      <c r="G1040" s="51">
        <f t="shared" si="114"/>
        <v>0</v>
      </c>
      <c r="H1040" s="31">
        <f>-Data!H1040</f>
        <v>11.84</v>
      </c>
      <c r="I1040" s="36">
        <f>+SUM(F1040*INDEX(Inputs!$D$24:$D$35,MATCH($D1040,Inputs!$B$24:$B$35,0)),G1040*INDEX(Inputs!$E$24:$E$35,MATCH($D1040,Inputs!$B$24:$B$35,0)),H1040*Inputs!$D$21)</f>
        <v>145.646009472</v>
      </c>
      <c r="J1040" s="36">
        <f t="shared" si="115"/>
        <v>0</v>
      </c>
      <c r="K1040" s="36">
        <f t="shared" si="116"/>
        <v>0</v>
      </c>
      <c r="L1040" s="36">
        <f t="shared" si="117"/>
        <v>0</v>
      </c>
      <c r="M1040" s="36">
        <f t="shared" si="118"/>
        <v>0</v>
      </c>
      <c r="N1040" s="36">
        <f t="shared" si="119"/>
        <v>145.646009472</v>
      </c>
    </row>
    <row r="1041" spans="2:14" s="46" customFormat="1" x14ac:dyDescent="0.25">
      <c r="B1041" s="48" t="s">
        <v>185</v>
      </c>
      <c r="C1041" s="8">
        <v>2021</v>
      </c>
      <c r="D1041" s="37">
        <v>1</v>
      </c>
      <c r="E1041" s="31">
        <f>Data!G1041</f>
        <v>873.32849999999996</v>
      </c>
      <c r="F1041" s="51">
        <f t="shared" si="113"/>
        <v>873.32849999999996</v>
      </c>
      <c r="G1041" s="51">
        <f t="shared" si="114"/>
        <v>0</v>
      </c>
      <c r="H1041" s="31">
        <f>-Data!H1041</f>
        <v>37.466999999999999</v>
      </c>
      <c r="I1041" s="36">
        <f>+SUM(F1041*INDEX(Inputs!$D$24:$D$35,MATCH($D1041,Inputs!$B$24:$B$35,0)),G1041*INDEX(Inputs!$E$24:$E$35,MATCH($D1041,Inputs!$B$24:$B$35,0)),H1041*Inputs!$D$21)</f>
        <v>81.324261476999993</v>
      </c>
      <c r="J1041" s="36">
        <f t="shared" si="115"/>
        <v>0</v>
      </c>
      <c r="K1041" s="36">
        <f t="shared" si="116"/>
        <v>0</v>
      </c>
      <c r="L1041" s="36">
        <f t="shared" si="117"/>
        <v>0</v>
      </c>
      <c r="M1041" s="36">
        <f t="shared" si="118"/>
        <v>0</v>
      </c>
      <c r="N1041" s="36">
        <f t="shared" si="119"/>
        <v>81.324261476999993</v>
      </c>
    </row>
    <row r="1042" spans="2:14" s="46" customFormat="1" x14ac:dyDescent="0.25">
      <c r="B1042" s="48" t="s">
        <v>185</v>
      </c>
      <c r="C1042" s="8">
        <v>2021</v>
      </c>
      <c r="D1042" s="37">
        <v>2</v>
      </c>
      <c r="E1042" s="31">
        <f>Data!G1042</f>
        <v>684.25239999999997</v>
      </c>
      <c r="F1042" s="51">
        <f t="shared" si="113"/>
        <v>684.25239999999997</v>
      </c>
      <c r="G1042" s="51">
        <f t="shared" si="114"/>
        <v>0</v>
      </c>
      <c r="H1042" s="31">
        <f>-Data!H1042</f>
        <v>47.817</v>
      </c>
      <c r="I1042" s="36">
        <f>+SUM(F1042*INDEX(Inputs!$D$24:$D$35,MATCH($D1042,Inputs!$B$24:$B$35,0)),G1042*INDEX(Inputs!$E$24:$E$35,MATCH($D1042,Inputs!$B$24:$B$35,0)),H1042*Inputs!$D$21)</f>
        <v>63.019480110799996</v>
      </c>
      <c r="J1042" s="36">
        <f t="shared" si="115"/>
        <v>0</v>
      </c>
      <c r="K1042" s="36">
        <f t="shared" si="116"/>
        <v>0</v>
      </c>
      <c r="L1042" s="36">
        <f t="shared" si="117"/>
        <v>0</v>
      </c>
      <c r="M1042" s="36">
        <f t="shared" si="118"/>
        <v>0</v>
      </c>
      <c r="N1042" s="36">
        <f t="shared" si="119"/>
        <v>63.019480110799996</v>
      </c>
    </row>
    <row r="1043" spans="2:14" s="46" customFormat="1" x14ac:dyDescent="0.25">
      <c r="B1043" s="48" t="s">
        <v>185</v>
      </c>
      <c r="C1043" s="8">
        <v>2021</v>
      </c>
      <c r="D1043" s="37">
        <v>3</v>
      </c>
      <c r="E1043" s="31">
        <f>Data!G1043</f>
        <v>729.90090000000009</v>
      </c>
      <c r="F1043" s="51">
        <f t="shared" si="113"/>
        <v>729.90090000000009</v>
      </c>
      <c r="G1043" s="51">
        <f t="shared" si="114"/>
        <v>0</v>
      </c>
      <c r="H1043" s="31">
        <f>-Data!H1043</f>
        <v>135.69460000000001</v>
      </c>
      <c r="I1043" s="36">
        <f>+SUM(F1043*INDEX(Inputs!$D$24:$D$35,MATCH($D1043,Inputs!$B$24:$B$35,0)),G1043*INDEX(Inputs!$E$24:$E$35,MATCH($D1043,Inputs!$B$24:$B$35,0)),H1043*Inputs!$D$21)</f>
        <v>64.021658241800012</v>
      </c>
      <c r="J1043" s="36">
        <f t="shared" si="115"/>
        <v>0</v>
      </c>
      <c r="K1043" s="36">
        <f t="shared" si="116"/>
        <v>0</v>
      </c>
      <c r="L1043" s="36">
        <f t="shared" si="117"/>
        <v>0</v>
      </c>
      <c r="M1043" s="36">
        <f t="shared" si="118"/>
        <v>0</v>
      </c>
      <c r="N1043" s="36">
        <f t="shared" si="119"/>
        <v>64.021658241800012</v>
      </c>
    </row>
    <row r="1044" spans="2:14" s="46" customFormat="1" x14ac:dyDescent="0.25">
      <c r="B1044" s="48" t="s">
        <v>185</v>
      </c>
      <c r="C1044" s="8">
        <v>2021</v>
      </c>
      <c r="D1044" s="37">
        <v>4</v>
      </c>
      <c r="E1044" s="31">
        <f>Data!G1044</f>
        <v>788.15329999999994</v>
      </c>
      <c r="F1044" s="51">
        <f t="shared" si="113"/>
        <v>788.15329999999994</v>
      </c>
      <c r="G1044" s="51">
        <f t="shared" si="114"/>
        <v>0</v>
      </c>
      <c r="H1044" s="31">
        <f>-Data!H1044</f>
        <v>137.4264</v>
      </c>
      <c r="I1044" s="36">
        <f>+SUM(F1044*INDEX(Inputs!$D$24:$D$35,MATCH($D1044,Inputs!$B$24:$B$35,0)),G1044*INDEX(Inputs!$E$24:$E$35,MATCH($D1044,Inputs!$B$24:$B$35,0)),H1044*Inputs!$D$21)</f>
        <v>69.475127764600003</v>
      </c>
      <c r="J1044" s="36">
        <f t="shared" si="115"/>
        <v>0</v>
      </c>
      <c r="K1044" s="36">
        <f t="shared" si="116"/>
        <v>0</v>
      </c>
      <c r="L1044" s="36">
        <f t="shared" si="117"/>
        <v>0</v>
      </c>
      <c r="M1044" s="36">
        <f t="shared" si="118"/>
        <v>0</v>
      </c>
      <c r="N1044" s="36">
        <f t="shared" si="119"/>
        <v>69.475127764600003</v>
      </c>
    </row>
    <row r="1045" spans="2:14" s="46" customFormat="1" x14ac:dyDescent="0.25">
      <c r="B1045" s="48" t="s">
        <v>185</v>
      </c>
      <c r="C1045" s="8">
        <v>2021</v>
      </c>
      <c r="D1045" s="37">
        <v>5</v>
      </c>
      <c r="E1045" s="31">
        <f>Data!G1045</f>
        <v>751.84410000000003</v>
      </c>
      <c r="F1045" s="51">
        <f t="shared" si="113"/>
        <v>751.84410000000003</v>
      </c>
      <c r="G1045" s="51">
        <f t="shared" si="114"/>
        <v>0</v>
      </c>
      <c r="H1045" s="31">
        <f>-Data!H1045</f>
        <v>137.53440000000001</v>
      </c>
      <c r="I1045" s="36">
        <f>+SUM(F1045*INDEX(Inputs!$D$24:$D$35,MATCH($D1045,Inputs!$B$24:$B$35,0)),G1045*INDEX(Inputs!$E$24:$E$35,MATCH($D1045,Inputs!$B$24:$B$35,0)),H1045*Inputs!$D$21)</f>
        <v>66.031038058200011</v>
      </c>
      <c r="J1045" s="36">
        <f t="shared" si="115"/>
        <v>0</v>
      </c>
      <c r="K1045" s="36">
        <f t="shared" si="116"/>
        <v>0</v>
      </c>
      <c r="L1045" s="36">
        <f t="shared" si="117"/>
        <v>0</v>
      </c>
      <c r="M1045" s="36">
        <f t="shared" si="118"/>
        <v>0</v>
      </c>
      <c r="N1045" s="36">
        <f t="shared" si="119"/>
        <v>66.031038058200011</v>
      </c>
    </row>
    <row r="1046" spans="2:14" s="46" customFormat="1" x14ac:dyDescent="0.25">
      <c r="B1046" s="48" t="s">
        <v>185</v>
      </c>
      <c r="C1046" s="8">
        <v>2021</v>
      </c>
      <c r="D1046" s="37">
        <v>6</v>
      </c>
      <c r="E1046" s="31">
        <f>Data!G1046</f>
        <v>1267.5695000000001</v>
      </c>
      <c r="F1046" s="51">
        <f t="shared" si="113"/>
        <v>1267.5695000000001</v>
      </c>
      <c r="G1046" s="51">
        <f t="shared" si="114"/>
        <v>0</v>
      </c>
      <c r="H1046" s="31">
        <f>-Data!H1046</f>
        <v>158.65770000000001</v>
      </c>
      <c r="I1046" s="36">
        <f>+SUM(F1046*INDEX(Inputs!$D$24:$D$35,MATCH($D1046,Inputs!$B$24:$B$35,0)),G1046*INDEX(Inputs!$E$24:$E$35,MATCH($D1046,Inputs!$B$24:$B$35,0)),H1046*Inputs!$D$21)</f>
        <v>127.41284223800001</v>
      </c>
      <c r="J1046" s="36">
        <f t="shared" si="115"/>
        <v>0</v>
      </c>
      <c r="K1046" s="36">
        <f t="shared" si="116"/>
        <v>0</v>
      </c>
      <c r="L1046" s="36">
        <f t="shared" si="117"/>
        <v>0</v>
      </c>
      <c r="M1046" s="36">
        <f t="shared" si="118"/>
        <v>0</v>
      </c>
      <c r="N1046" s="36">
        <f t="shared" si="119"/>
        <v>127.41284223800001</v>
      </c>
    </row>
    <row r="1047" spans="2:14" s="46" customFormat="1" x14ac:dyDescent="0.25">
      <c r="B1047" s="48" t="s">
        <v>185</v>
      </c>
      <c r="C1047" s="8">
        <v>2021</v>
      </c>
      <c r="D1047" s="37">
        <v>7</v>
      </c>
      <c r="E1047" s="31">
        <f>Data!G1047</f>
        <v>2719.0363999999995</v>
      </c>
      <c r="F1047" s="51">
        <f t="shared" si="113"/>
        <v>2000</v>
      </c>
      <c r="G1047" s="51">
        <f t="shared" si="114"/>
        <v>719.0363999999995</v>
      </c>
      <c r="H1047" s="31">
        <f>-Data!H1047</f>
        <v>15.9622999999999</v>
      </c>
      <c r="I1047" s="36">
        <f>+SUM(F1047*INDEX(Inputs!$D$24:$D$35,MATCH($D1047,Inputs!$B$24:$B$35,0)),G1047*INDEX(Inputs!$E$24:$E$35,MATCH($D1047,Inputs!$B$24:$B$35,0)),H1047*Inputs!$D$21)</f>
        <v>244.9250426994</v>
      </c>
      <c r="J1047" s="36">
        <f t="shared" si="115"/>
        <v>0</v>
      </c>
      <c r="K1047" s="36">
        <f t="shared" si="116"/>
        <v>0</v>
      </c>
      <c r="L1047" s="36">
        <f t="shared" si="117"/>
        <v>0</v>
      </c>
      <c r="M1047" s="36">
        <f t="shared" si="118"/>
        <v>0</v>
      </c>
      <c r="N1047" s="36">
        <f t="shared" si="119"/>
        <v>244.9250426994</v>
      </c>
    </row>
    <row r="1048" spans="2:14" s="46" customFormat="1" x14ac:dyDescent="0.25">
      <c r="B1048" s="48" t="s">
        <v>185</v>
      </c>
      <c r="C1048" s="8">
        <v>2021</v>
      </c>
      <c r="D1048" s="37">
        <v>8</v>
      </c>
      <c r="E1048" s="31">
        <f>Data!G1048</f>
        <v>1321.9239</v>
      </c>
      <c r="F1048" s="51">
        <f t="shared" si="113"/>
        <v>1321.9239</v>
      </c>
      <c r="G1048" s="51">
        <f t="shared" si="114"/>
        <v>0</v>
      </c>
      <c r="H1048" s="31">
        <f>-Data!H1048</f>
        <v>120.9346</v>
      </c>
      <c r="I1048" s="36">
        <f>+SUM(F1048*INDEX(Inputs!$D$24:$D$35,MATCH($D1048,Inputs!$B$24:$B$35,0)),G1048*INDEX(Inputs!$E$24:$E$35,MATCH($D1048,Inputs!$B$24:$B$35,0)),H1048*Inputs!$D$21)</f>
        <v>134.55995324899999</v>
      </c>
      <c r="J1048" s="36">
        <f t="shared" si="115"/>
        <v>0</v>
      </c>
      <c r="K1048" s="36">
        <f t="shared" si="116"/>
        <v>0</v>
      </c>
      <c r="L1048" s="36">
        <f t="shared" si="117"/>
        <v>0</v>
      </c>
      <c r="M1048" s="36">
        <f t="shared" si="118"/>
        <v>0</v>
      </c>
      <c r="N1048" s="36">
        <f t="shared" si="119"/>
        <v>134.55995324899999</v>
      </c>
    </row>
    <row r="1049" spans="2:14" s="46" customFormat="1" x14ac:dyDescent="0.25">
      <c r="B1049" s="48" t="s">
        <v>185</v>
      </c>
      <c r="C1049" s="8">
        <v>2021</v>
      </c>
      <c r="D1049" s="37">
        <v>9</v>
      </c>
      <c r="E1049" s="31">
        <f>Data!G1049</f>
        <v>621.42610000000002</v>
      </c>
      <c r="F1049" s="51">
        <f t="shared" si="113"/>
        <v>621.42610000000002</v>
      </c>
      <c r="G1049" s="51">
        <f t="shared" si="114"/>
        <v>0</v>
      </c>
      <c r="H1049" s="31">
        <f>-Data!H1049</f>
        <v>169.19880000000001</v>
      </c>
      <c r="I1049" s="36">
        <f>+SUM(F1049*INDEX(Inputs!$D$24:$D$35,MATCH($D1049,Inputs!$B$24:$B$35,0)),G1049*INDEX(Inputs!$E$24:$E$35,MATCH($D1049,Inputs!$B$24:$B$35,0)),H1049*Inputs!$D$21)</f>
        <v>52.477744938200004</v>
      </c>
      <c r="J1049" s="36">
        <f t="shared" si="115"/>
        <v>0</v>
      </c>
      <c r="K1049" s="36">
        <f t="shared" si="116"/>
        <v>0</v>
      </c>
      <c r="L1049" s="36">
        <f t="shared" si="117"/>
        <v>0</v>
      </c>
      <c r="M1049" s="36">
        <f t="shared" si="118"/>
        <v>0</v>
      </c>
      <c r="N1049" s="36">
        <f t="shared" si="119"/>
        <v>52.477744938200004</v>
      </c>
    </row>
    <row r="1050" spans="2:14" s="46" customFormat="1" x14ac:dyDescent="0.25">
      <c r="B1050" s="48" t="s">
        <v>185</v>
      </c>
      <c r="C1050" s="8">
        <v>2021</v>
      </c>
      <c r="D1050" s="37">
        <v>10</v>
      </c>
      <c r="E1050" s="31">
        <f>Data!G1050</f>
        <v>836.51949999999988</v>
      </c>
      <c r="F1050" s="51">
        <f t="shared" si="113"/>
        <v>836.51949999999988</v>
      </c>
      <c r="G1050" s="51">
        <f t="shared" si="114"/>
        <v>0</v>
      </c>
      <c r="H1050" s="31">
        <f>-Data!H1050</f>
        <v>88.233499999999907</v>
      </c>
      <c r="I1050" s="36">
        <f>+SUM(F1050*INDEX(Inputs!$D$24:$D$35,MATCH($D1050,Inputs!$B$24:$B$35,0)),G1050*INDEX(Inputs!$E$24:$E$35,MATCH($D1050,Inputs!$B$24:$B$35,0)),H1050*Inputs!$D$21)</f>
        <v>75.917421833999995</v>
      </c>
      <c r="J1050" s="36">
        <f t="shared" si="115"/>
        <v>0</v>
      </c>
      <c r="K1050" s="36">
        <f t="shared" si="116"/>
        <v>0</v>
      </c>
      <c r="L1050" s="36">
        <f t="shared" si="117"/>
        <v>0</v>
      </c>
      <c r="M1050" s="36">
        <f t="shared" si="118"/>
        <v>0</v>
      </c>
      <c r="N1050" s="36">
        <f t="shared" si="119"/>
        <v>75.917421833999995</v>
      </c>
    </row>
    <row r="1051" spans="2:14" s="46" customFormat="1" x14ac:dyDescent="0.25">
      <c r="B1051" s="48" t="s">
        <v>185</v>
      </c>
      <c r="C1051" s="8">
        <v>2021</v>
      </c>
      <c r="D1051" s="37">
        <v>11</v>
      </c>
      <c r="E1051" s="31">
        <f>Data!G1051</f>
        <v>975.71190000000001</v>
      </c>
      <c r="F1051" s="51">
        <f t="shared" si="113"/>
        <v>975.71190000000001</v>
      </c>
      <c r="G1051" s="51">
        <f t="shared" si="114"/>
        <v>0</v>
      </c>
      <c r="H1051" s="31">
        <f>-Data!H1051</f>
        <v>24.037299999999998</v>
      </c>
      <c r="I1051" s="36">
        <f>+SUM(F1051*INDEX(Inputs!$D$24:$D$35,MATCH($D1051,Inputs!$B$24:$B$35,0)),G1051*INDEX(Inputs!$E$24:$E$35,MATCH($D1051,Inputs!$B$24:$B$35,0)),H1051*Inputs!$D$21)</f>
        <v>91.532046516800008</v>
      </c>
      <c r="J1051" s="36">
        <f t="shared" si="115"/>
        <v>0</v>
      </c>
      <c r="K1051" s="36">
        <f t="shared" si="116"/>
        <v>0</v>
      </c>
      <c r="L1051" s="36">
        <f t="shared" si="117"/>
        <v>0</v>
      </c>
      <c r="M1051" s="36">
        <f t="shared" si="118"/>
        <v>0</v>
      </c>
      <c r="N1051" s="36">
        <f t="shared" si="119"/>
        <v>91.532046516800008</v>
      </c>
    </row>
    <row r="1052" spans="2:14" s="46" customFormat="1" x14ac:dyDescent="0.25">
      <c r="B1052" s="48" t="s">
        <v>185</v>
      </c>
      <c r="C1052" s="8">
        <v>2021</v>
      </c>
      <c r="D1052" s="37">
        <v>12</v>
      </c>
      <c r="E1052" s="31">
        <f>Data!G1052</f>
        <v>888.09300000000007</v>
      </c>
      <c r="F1052" s="51">
        <f t="shared" si="113"/>
        <v>888.09300000000007</v>
      </c>
      <c r="G1052" s="51">
        <f t="shared" si="114"/>
        <v>0</v>
      </c>
      <c r="H1052" s="31">
        <f>-Data!H1052</f>
        <v>3.7348999999999899</v>
      </c>
      <c r="I1052" s="36">
        <f>+SUM(F1052*INDEX(Inputs!$D$24:$D$35,MATCH($D1052,Inputs!$B$24:$B$35,0)),G1052*INDEX(Inputs!$E$24:$E$35,MATCH($D1052,Inputs!$B$24:$B$35,0)),H1052*Inputs!$D$21)</f>
        <v>83.998490437000015</v>
      </c>
      <c r="J1052" s="36">
        <f t="shared" si="115"/>
        <v>0</v>
      </c>
      <c r="K1052" s="36">
        <f t="shared" si="116"/>
        <v>0</v>
      </c>
      <c r="L1052" s="36">
        <f t="shared" si="117"/>
        <v>0</v>
      </c>
      <c r="M1052" s="36">
        <f t="shared" si="118"/>
        <v>0</v>
      </c>
      <c r="N1052" s="36">
        <f t="shared" si="119"/>
        <v>83.998490437000015</v>
      </c>
    </row>
    <row r="1053" spans="2:14" s="46" customFormat="1" x14ac:dyDescent="0.25">
      <c r="B1053" s="48" t="s">
        <v>186</v>
      </c>
      <c r="C1053" s="8">
        <v>2021</v>
      </c>
      <c r="D1053" s="37">
        <v>1</v>
      </c>
      <c r="E1053" s="31">
        <f>Data!G1053</f>
        <v>9668.9838999999993</v>
      </c>
      <c r="F1053" s="51">
        <f t="shared" si="113"/>
        <v>2000</v>
      </c>
      <c r="G1053" s="51">
        <f t="shared" si="114"/>
        <v>7668.9838999999993</v>
      </c>
      <c r="H1053" s="31">
        <f>-Data!H1053</f>
        <v>0</v>
      </c>
      <c r="I1053" s="36">
        <f>+SUM(F1053*INDEX(Inputs!$D$24:$D$35,MATCH($D1053,Inputs!$B$24:$B$35,0)),G1053*INDEX(Inputs!$E$24:$E$35,MATCH($D1053,Inputs!$B$24:$B$35,0)),H1053*Inputs!$D$21)</f>
        <v>528.42241244439992</v>
      </c>
      <c r="J1053" s="36">
        <f t="shared" si="115"/>
        <v>0</v>
      </c>
      <c r="K1053" s="36">
        <f t="shared" si="116"/>
        <v>0</v>
      </c>
      <c r="L1053" s="36">
        <f t="shared" si="117"/>
        <v>0</v>
      </c>
      <c r="M1053" s="36">
        <f t="shared" si="118"/>
        <v>0</v>
      </c>
      <c r="N1053" s="36">
        <f t="shared" si="119"/>
        <v>528.42241244439992</v>
      </c>
    </row>
    <row r="1054" spans="2:14" s="46" customFormat="1" x14ac:dyDescent="0.25">
      <c r="B1054" s="48" t="s">
        <v>186</v>
      </c>
      <c r="C1054" s="8">
        <v>2021</v>
      </c>
      <c r="D1054" s="37">
        <v>2</v>
      </c>
      <c r="E1054" s="31">
        <f>Data!G1054</f>
        <v>8932.2479999999996</v>
      </c>
      <c r="F1054" s="51">
        <f t="shared" si="113"/>
        <v>2000</v>
      </c>
      <c r="G1054" s="51">
        <f t="shared" si="114"/>
        <v>6932.2479999999996</v>
      </c>
      <c r="H1054" s="31">
        <f>-Data!H1054</f>
        <v>0</v>
      </c>
      <c r="I1054" s="36">
        <f>+SUM(F1054*INDEX(Inputs!$D$24:$D$35,MATCH($D1054,Inputs!$B$24:$B$35,0)),G1054*INDEX(Inputs!$E$24:$E$35,MATCH($D1054,Inputs!$B$24:$B$35,0)),H1054*Inputs!$D$21)</f>
        <v>495.86163260800004</v>
      </c>
      <c r="J1054" s="36">
        <f t="shared" si="115"/>
        <v>0</v>
      </c>
      <c r="K1054" s="36">
        <f t="shared" si="116"/>
        <v>0</v>
      </c>
      <c r="L1054" s="36">
        <f t="shared" si="117"/>
        <v>0</v>
      </c>
      <c r="M1054" s="36">
        <f t="shared" si="118"/>
        <v>0</v>
      </c>
      <c r="N1054" s="36">
        <f t="shared" si="119"/>
        <v>495.86163260800004</v>
      </c>
    </row>
    <row r="1055" spans="2:14" s="46" customFormat="1" x14ac:dyDescent="0.25">
      <c r="B1055" s="48" t="s">
        <v>186</v>
      </c>
      <c r="C1055" s="8">
        <v>2021</v>
      </c>
      <c r="D1055" s="37">
        <v>3</v>
      </c>
      <c r="E1055" s="31">
        <f>Data!G1055</f>
        <v>9018.5120000000006</v>
      </c>
      <c r="F1055" s="51">
        <f t="shared" si="113"/>
        <v>2000</v>
      </c>
      <c r="G1055" s="51">
        <f t="shared" si="114"/>
        <v>7018.5120000000006</v>
      </c>
      <c r="H1055" s="31">
        <f>-Data!H1055</f>
        <v>0</v>
      </c>
      <c r="I1055" s="36">
        <f>+SUM(F1055*INDEX(Inputs!$D$24:$D$35,MATCH($D1055,Inputs!$B$24:$B$35,0)),G1055*INDEX(Inputs!$E$24:$E$35,MATCH($D1055,Inputs!$B$24:$B$35,0)),H1055*Inputs!$D$21)</f>
        <v>499.67415635200007</v>
      </c>
      <c r="J1055" s="36">
        <f t="shared" si="115"/>
        <v>0</v>
      </c>
      <c r="K1055" s="36">
        <f t="shared" si="116"/>
        <v>0</v>
      </c>
      <c r="L1055" s="36">
        <f t="shared" si="117"/>
        <v>0</v>
      </c>
      <c r="M1055" s="36">
        <f t="shared" si="118"/>
        <v>0</v>
      </c>
      <c r="N1055" s="36">
        <f t="shared" si="119"/>
        <v>499.67415635200007</v>
      </c>
    </row>
    <row r="1056" spans="2:14" s="46" customFormat="1" x14ac:dyDescent="0.25">
      <c r="B1056" s="48" t="s">
        <v>186</v>
      </c>
      <c r="C1056" s="8">
        <v>2021</v>
      </c>
      <c r="D1056" s="37">
        <v>4</v>
      </c>
      <c r="E1056" s="31">
        <f>Data!G1056</f>
        <v>7273.5439999999999</v>
      </c>
      <c r="F1056" s="51">
        <f t="shared" si="113"/>
        <v>2000</v>
      </c>
      <c r="G1056" s="51">
        <f t="shared" si="114"/>
        <v>5273.5439999999999</v>
      </c>
      <c r="H1056" s="31">
        <f>-Data!H1056</f>
        <v>0</v>
      </c>
      <c r="I1056" s="36">
        <f>+SUM(F1056*INDEX(Inputs!$D$24:$D$35,MATCH($D1056,Inputs!$B$24:$B$35,0)),G1056*INDEX(Inputs!$E$24:$E$35,MATCH($D1056,Inputs!$B$24:$B$35,0)),H1056*Inputs!$D$21)</f>
        <v>422.55355062399997</v>
      </c>
      <c r="J1056" s="36">
        <f t="shared" si="115"/>
        <v>0</v>
      </c>
      <c r="K1056" s="36">
        <f t="shared" si="116"/>
        <v>0</v>
      </c>
      <c r="L1056" s="36">
        <f t="shared" si="117"/>
        <v>0</v>
      </c>
      <c r="M1056" s="36">
        <f t="shared" si="118"/>
        <v>0</v>
      </c>
      <c r="N1056" s="36">
        <f t="shared" si="119"/>
        <v>422.55355062399997</v>
      </c>
    </row>
    <row r="1057" spans="2:14" s="46" customFormat="1" x14ac:dyDescent="0.25">
      <c r="B1057" s="48" t="s">
        <v>186</v>
      </c>
      <c r="C1057" s="8">
        <v>2021</v>
      </c>
      <c r="D1057" s="37">
        <v>5</v>
      </c>
      <c r="E1057" s="31">
        <f>Data!G1057</f>
        <v>8398.4719000000005</v>
      </c>
      <c r="F1057" s="51">
        <f t="shared" si="113"/>
        <v>2000</v>
      </c>
      <c r="G1057" s="51">
        <f t="shared" si="114"/>
        <v>6398.4719000000005</v>
      </c>
      <c r="H1057" s="31">
        <f>-Data!H1057</f>
        <v>0</v>
      </c>
      <c r="I1057" s="36">
        <f>+SUM(F1057*INDEX(Inputs!$D$24:$D$35,MATCH($D1057,Inputs!$B$24:$B$35,0)),G1057*INDEX(Inputs!$E$24:$E$35,MATCH($D1057,Inputs!$B$24:$B$35,0)),H1057*Inputs!$D$21)</f>
        <v>472.27086409240007</v>
      </c>
      <c r="J1057" s="36">
        <f t="shared" si="115"/>
        <v>0</v>
      </c>
      <c r="K1057" s="36">
        <f t="shared" si="116"/>
        <v>0</v>
      </c>
      <c r="L1057" s="36">
        <f t="shared" si="117"/>
        <v>0</v>
      </c>
      <c r="M1057" s="36">
        <f t="shared" si="118"/>
        <v>0</v>
      </c>
      <c r="N1057" s="36">
        <f t="shared" si="119"/>
        <v>472.27086409240007</v>
      </c>
    </row>
    <row r="1058" spans="2:14" s="46" customFormat="1" x14ac:dyDescent="0.25">
      <c r="B1058" s="48" t="s">
        <v>186</v>
      </c>
      <c r="C1058" s="8">
        <v>2021</v>
      </c>
      <c r="D1058" s="37">
        <v>6</v>
      </c>
      <c r="E1058" s="31">
        <f>Data!G1058</f>
        <v>10571.7601</v>
      </c>
      <c r="F1058" s="51">
        <f t="shared" si="113"/>
        <v>2000</v>
      </c>
      <c r="G1058" s="51">
        <f t="shared" si="114"/>
        <v>8571.7600999999995</v>
      </c>
      <c r="H1058" s="31">
        <f>-Data!H1058</f>
        <v>0</v>
      </c>
      <c r="I1058" s="36">
        <f>+SUM(F1058*INDEX(Inputs!$D$24:$D$35,MATCH($D1058,Inputs!$B$24:$B$35,0)),G1058*INDEX(Inputs!$E$24:$E$35,MATCH($D1058,Inputs!$B$24:$B$35,0)),H1058*Inputs!$D$21)</f>
        <v>628.08186503160005</v>
      </c>
      <c r="J1058" s="36">
        <f t="shared" si="115"/>
        <v>0</v>
      </c>
      <c r="K1058" s="36">
        <f t="shared" si="116"/>
        <v>0</v>
      </c>
      <c r="L1058" s="36">
        <f t="shared" si="117"/>
        <v>0</v>
      </c>
      <c r="M1058" s="36">
        <f t="shared" si="118"/>
        <v>0</v>
      </c>
      <c r="N1058" s="36">
        <f t="shared" si="119"/>
        <v>628.08186503160005</v>
      </c>
    </row>
    <row r="1059" spans="2:14" s="46" customFormat="1" x14ac:dyDescent="0.25">
      <c r="B1059" s="48" t="s">
        <v>186</v>
      </c>
      <c r="C1059" s="8">
        <v>2021</v>
      </c>
      <c r="D1059" s="37">
        <v>7</v>
      </c>
      <c r="E1059" s="31">
        <f>Data!G1059</f>
        <v>10857.088</v>
      </c>
      <c r="F1059" s="51">
        <f t="shared" si="113"/>
        <v>2000</v>
      </c>
      <c r="G1059" s="51">
        <f t="shared" si="114"/>
        <v>8857.0879999999997</v>
      </c>
      <c r="H1059" s="31">
        <f>-Data!H1059</f>
        <v>0</v>
      </c>
      <c r="I1059" s="36">
        <f>+SUM(F1059*INDEX(Inputs!$D$24:$D$35,MATCH($D1059,Inputs!$B$24:$B$35,0)),G1059*INDEX(Inputs!$E$24:$E$35,MATCH($D1059,Inputs!$B$24:$B$35,0)),H1059*Inputs!$D$21)</f>
        <v>641.98189900800003</v>
      </c>
      <c r="J1059" s="36">
        <f t="shared" si="115"/>
        <v>0</v>
      </c>
      <c r="K1059" s="36">
        <f t="shared" si="116"/>
        <v>0</v>
      </c>
      <c r="L1059" s="36">
        <f t="shared" si="117"/>
        <v>0</v>
      </c>
      <c r="M1059" s="36">
        <f t="shared" si="118"/>
        <v>0</v>
      </c>
      <c r="N1059" s="36">
        <f t="shared" si="119"/>
        <v>641.98189900800003</v>
      </c>
    </row>
    <row r="1060" spans="2:14" s="46" customFormat="1" x14ac:dyDescent="0.25">
      <c r="B1060" s="48" t="s">
        <v>186</v>
      </c>
      <c r="C1060" s="8">
        <v>2021</v>
      </c>
      <c r="D1060" s="37">
        <v>8</v>
      </c>
      <c r="E1060" s="31">
        <f>Data!G1060</f>
        <v>9293.2160000000003</v>
      </c>
      <c r="F1060" s="51">
        <f t="shared" si="113"/>
        <v>2000</v>
      </c>
      <c r="G1060" s="51">
        <f t="shared" si="114"/>
        <v>7293.2160000000003</v>
      </c>
      <c r="H1060" s="31">
        <f>-Data!H1060</f>
        <v>0</v>
      </c>
      <c r="I1060" s="36">
        <f>+SUM(F1060*INDEX(Inputs!$D$24:$D$35,MATCH($D1060,Inputs!$B$24:$B$35,0)),G1060*INDEX(Inputs!$E$24:$E$35,MATCH($D1060,Inputs!$B$24:$B$35,0)),H1060*Inputs!$D$21)</f>
        <v>565.79631065600006</v>
      </c>
      <c r="J1060" s="36">
        <f t="shared" si="115"/>
        <v>0</v>
      </c>
      <c r="K1060" s="36">
        <f t="shared" si="116"/>
        <v>0</v>
      </c>
      <c r="L1060" s="36">
        <f t="shared" si="117"/>
        <v>0</v>
      </c>
      <c r="M1060" s="36">
        <f t="shared" si="118"/>
        <v>0</v>
      </c>
      <c r="N1060" s="36">
        <f t="shared" si="119"/>
        <v>565.79631065600006</v>
      </c>
    </row>
    <row r="1061" spans="2:14" s="46" customFormat="1" x14ac:dyDescent="0.25">
      <c r="B1061" s="48" t="s">
        <v>186</v>
      </c>
      <c r="C1061" s="8">
        <v>2021</v>
      </c>
      <c r="D1061" s="37">
        <v>9</v>
      </c>
      <c r="E1061" s="31">
        <f>Data!G1061</f>
        <v>8402.7880000000005</v>
      </c>
      <c r="F1061" s="51">
        <f t="shared" si="113"/>
        <v>2000</v>
      </c>
      <c r="G1061" s="51">
        <f t="shared" si="114"/>
        <v>6402.7880000000005</v>
      </c>
      <c r="H1061" s="31">
        <f>-Data!H1061</f>
        <v>0</v>
      </c>
      <c r="I1061" s="36">
        <f>+SUM(F1061*INDEX(Inputs!$D$24:$D$35,MATCH($D1061,Inputs!$B$24:$B$35,0)),G1061*INDEX(Inputs!$E$24:$E$35,MATCH($D1061,Inputs!$B$24:$B$35,0)),H1061*Inputs!$D$21)</f>
        <v>472.46161844799997</v>
      </c>
      <c r="J1061" s="36">
        <f t="shared" si="115"/>
        <v>0</v>
      </c>
      <c r="K1061" s="36">
        <f t="shared" si="116"/>
        <v>0</v>
      </c>
      <c r="L1061" s="36">
        <f t="shared" si="117"/>
        <v>0</v>
      </c>
      <c r="M1061" s="36">
        <f t="shared" si="118"/>
        <v>0</v>
      </c>
      <c r="N1061" s="36">
        <f t="shared" si="119"/>
        <v>472.46161844799997</v>
      </c>
    </row>
    <row r="1062" spans="2:14" s="46" customFormat="1" x14ac:dyDescent="0.25">
      <c r="B1062" s="48" t="s">
        <v>186</v>
      </c>
      <c r="C1062" s="8">
        <v>2021</v>
      </c>
      <c r="D1062" s="37">
        <v>10</v>
      </c>
      <c r="E1062" s="31">
        <f>Data!G1062</f>
        <v>8282.1620000000003</v>
      </c>
      <c r="F1062" s="51">
        <f t="shared" si="113"/>
        <v>2000</v>
      </c>
      <c r="G1062" s="51">
        <f t="shared" si="114"/>
        <v>6282.1620000000003</v>
      </c>
      <c r="H1062" s="31">
        <f>-Data!H1062</f>
        <v>0</v>
      </c>
      <c r="I1062" s="36">
        <f>+SUM(F1062*INDEX(Inputs!$D$24:$D$35,MATCH($D1062,Inputs!$B$24:$B$35,0)),G1062*INDEX(Inputs!$E$24:$E$35,MATCH($D1062,Inputs!$B$24:$B$35,0)),H1062*Inputs!$D$21)</f>
        <v>467.13043175200005</v>
      </c>
      <c r="J1062" s="36">
        <f t="shared" si="115"/>
        <v>0</v>
      </c>
      <c r="K1062" s="36">
        <f t="shared" si="116"/>
        <v>0</v>
      </c>
      <c r="L1062" s="36">
        <f t="shared" si="117"/>
        <v>0</v>
      </c>
      <c r="M1062" s="36">
        <f t="shared" si="118"/>
        <v>0</v>
      </c>
      <c r="N1062" s="36">
        <f t="shared" si="119"/>
        <v>467.13043175200005</v>
      </c>
    </row>
    <row r="1063" spans="2:14" s="46" customFormat="1" x14ac:dyDescent="0.25">
      <c r="B1063" s="48" t="s">
        <v>186</v>
      </c>
      <c r="C1063" s="8">
        <v>2021</v>
      </c>
      <c r="D1063" s="37">
        <v>11</v>
      </c>
      <c r="E1063" s="31">
        <f>Data!G1063</f>
        <v>7512.2049999999999</v>
      </c>
      <c r="F1063" s="51">
        <f t="shared" si="113"/>
        <v>2000</v>
      </c>
      <c r="G1063" s="51">
        <f t="shared" si="114"/>
        <v>5512.2049999999999</v>
      </c>
      <c r="H1063" s="31">
        <f>-Data!H1063</f>
        <v>0</v>
      </c>
      <c r="I1063" s="36">
        <f>+SUM(F1063*INDEX(Inputs!$D$24:$D$35,MATCH($D1063,Inputs!$B$24:$B$35,0)),G1063*INDEX(Inputs!$E$24:$E$35,MATCH($D1063,Inputs!$B$24:$B$35,0)),H1063*Inputs!$D$21)</f>
        <v>433.10141218000001</v>
      </c>
      <c r="J1063" s="36">
        <f t="shared" si="115"/>
        <v>0</v>
      </c>
      <c r="K1063" s="36">
        <f t="shared" si="116"/>
        <v>0</v>
      </c>
      <c r="L1063" s="36">
        <f t="shared" si="117"/>
        <v>0</v>
      </c>
      <c r="M1063" s="36">
        <f t="shared" si="118"/>
        <v>0</v>
      </c>
      <c r="N1063" s="36">
        <f t="shared" si="119"/>
        <v>433.10141218000001</v>
      </c>
    </row>
    <row r="1064" spans="2:14" s="46" customFormat="1" x14ac:dyDescent="0.25">
      <c r="B1064" s="48" t="s">
        <v>186</v>
      </c>
      <c r="C1064" s="8">
        <v>2021</v>
      </c>
      <c r="D1064" s="37">
        <v>12</v>
      </c>
      <c r="E1064" s="31">
        <f>Data!G1064</f>
        <v>10073.227999999999</v>
      </c>
      <c r="F1064" s="51">
        <f t="shared" si="113"/>
        <v>2000</v>
      </c>
      <c r="G1064" s="51">
        <f t="shared" si="114"/>
        <v>8073.2279999999992</v>
      </c>
      <c r="H1064" s="31">
        <f>-Data!H1064</f>
        <v>0</v>
      </c>
      <c r="I1064" s="36">
        <f>+SUM(F1064*INDEX(Inputs!$D$24:$D$35,MATCH($D1064,Inputs!$B$24:$B$35,0)),G1064*INDEX(Inputs!$E$24:$E$35,MATCH($D1064,Inputs!$B$24:$B$35,0)),H1064*Inputs!$D$21)</f>
        <v>546.28838468799995</v>
      </c>
      <c r="J1064" s="36">
        <f t="shared" si="115"/>
        <v>0</v>
      </c>
      <c r="K1064" s="36">
        <f t="shared" si="116"/>
        <v>0</v>
      </c>
      <c r="L1064" s="36">
        <f t="shared" si="117"/>
        <v>0</v>
      </c>
      <c r="M1064" s="36">
        <f t="shared" si="118"/>
        <v>0</v>
      </c>
      <c r="N1064" s="36">
        <f t="shared" si="119"/>
        <v>546.28838468799995</v>
      </c>
    </row>
    <row r="1065" spans="2:14" s="46" customFormat="1" x14ac:dyDescent="0.25">
      <c r="B1065" s="48" t="s">
        <v>187</v>
      </c>
      <c r="C1065" s="8">
        <v>2021</v>
      </c>
      <c r="D1065" s="37">
        <v>1</v>
      </c>
      <c r="E1065" s="31">
        <f>Data!G1065</f>
        <v>691.16769999999997</v>
      </c>
      <c r="F1065" s="51">
        <f t="shared" si="113"/>
        <v>691.16769999999997</v>
      </c>
      <c r="G1065" s="51">
        <f t="shared" si="114"/>
        <v>0</v>
      </c>
      <c r="H1065" s="31">
        <f>-Data!H1065</f>
        <v>24.648</v>
      </c>
      <c r="I1065" s="36">
        <f>+SUM(F1065*INDEX(Inputs!$D$24:$D$35,MATCH($D1065,Inputs!$B$24:$B$35,0)),G1065*INDEX(Inputs!$E$24:$E$35,MATCH($D1065,Inputs!$B$24:$B$35,0)),H1065*Inputs!$D$21)</f>
        <v>64.550669353399996</v>
      </c>
      <c r="J1065" s="36">
        <f t="shared" si="115"/>
        <v>0</v>
      </c>
      <c r="K1065" s="36">
        <f t="shared" si="116"/>
        <v>0</v>
      </c>
      <c r="L1065" s="36">
        <f t="shared" si="117"/>
        <v>0</v>
      </c>
      <c r="M1065" s="36">
        <f t="shared" si="118"/>
        <v>0</v>
      </c>
      <c r="N1065" s="36">
        <f t="shared" si="119"/>
        <v>64.550669353399996</v>
      </c>
    </row>
    <row r="1066" spans="2:14" s="46" customFormat="1" x14ac:dyDescent="0.25">
      <c r="B1066" s="48" t="s">
        <v>187</v>
      </c>
      <c r="C1066" s="8">
        <v>2021</v>
      </c>
      <c r="D1066" s="37">
        <v>2</v>
      </c>
      <c r="E1066" s="31">
        <f>Data!G1066</f>
        <v>464.68790000000001</v>
      </c>
      <c r="F1066" s="51">
        <f t="shared" si="113"/>
        <v>464.68790000000001</v>
      </c>
      <c r="G1066" s="51">
        <f t="shared" si="114"/>
        <v>0</v>
      </c>
      <c r="H1066" s="31">
        <f>-Data!H1066</f>
        <v>56.64</v>
      </c>
      <c r="I1066" s="36">
        <f>+SUM(F1066*INDEX(Inputs!$D$24:$D$35,MATCH($D1066,Inputs!$B$24:$B$35,0)),G1066*INDEX(Inputs!$E$24:$E$35,MATCH($D1066,Inputs!$B$24:$B$35,0)),H1066*Inputs!$D$21)</f>
        <v>41.883902621800004</v>
      </c>
      <c r="J1066" s="36">
        <f t="shared" si="115"/>
        <v>0</v>
      </c>
      <c r="K1066" s="36">
        <f t="shared" si="116"/>
        <v>0</v>
      </c>
      <c r="L1066" s="36">
        <f t="shared" si="117"/>
        <v>0</v>
      </c>
      <c r="M1066" s="36">
        <f t="shared" si="118"/>
        <v>0</v>
      </c>
      <c r="N1066" s="36">
        <f t="shared" si="119"/>
        <v>41.883902621800004</v>
      </c>
    </row>
    <row r="1067" spans="2:14" s="46" customFormat="1" x14ac:dyDescent="0.25">
      <c r="B1067" s="48" t="s">
        <v>187</v>
      </c>
      <c r="C1067" s="8">
        <v>2021</v>
      </c>
      <c r="D1067" s="37">
        <v>3</v>
      </c>
      <c r="E1067" s="31">
        <f>Data!G1067</f>
        <v>453.99979999999994</v>
      </c>
      <c r="F1067" s="51">
        <f t="shared" si="113"/>
        <v>453.99979999999994</v>
      </c>
      <c r="G1067" s="51">
        <f t="shared" si="114"/>
        <v>0</v>
      </c>
      <c r="H1067" s="31">
        <f>-Data!H1067</f>
        <v>163.36000000000001</v>
      </c>
      <c r="I1067" s="36">
        <f>+SUM(F1067*INDEX(Inputs!$D$24:$D$35,MATCH($D1067,Inputs!$B$24:$B$35,0)),G1067*INDEX(Inputs!$E$24:$E$35,MATCH($D1067,Inputs!$B$24:$B$35,0)),H1067*Inputs!$D$21)</f>
        <v>36.836207451599996</v>
      </c>
      <c r="J1067" s="36">
        <f t="shared" si="115"/>
        <v>0</v>
      </c>
      <c r="K1067" s="36">
        <f t="shared" si="116"/>
        <v>0</v>
      </c>
      <c r="L1067" s="36">
        <f t="shared" si="117"/>
        <v>0</v>
      </c>
      <c r="M1067" s="36">
        <f t="shared" si="118"/>
        <v>0</v>
      </c>
      <c r="N1067" s="36">
        <f t="shared" si="119"/>
        <v>36.836207451599996</v>
      </c>
    </row>
    <row r="1068" spans="2:14" s="46" customFormat="1" x14ac:dyDescent="0.25">
      <c r="B1068" s="48" t="s">
        <v>187</v>
      </c>
      <c r="C1068" s="8">
        <v>2021</v>
      </c>
      <c r="D1068" s="37">
        <v>4</v>
      </c>
      <c r="E1068" s="31">
        <f>Data!G1068</f>
        <v>307.50400000000002</v>
      </c>
      <c r="F1068" s="51">
        <f t="shared" si="113"/>
        <v>307.50400000000002</v>
      </c>
      <c r="G1068" s="51">
        <f t="shared" si="114"/>
        <v>0</v>
      </c>
      <c r="H1068" s="31">
        <f>-Data!H1068</f>
        <v>193.14410000000001</v>
      </c>
      <c r="I1068" s="36">
        <f>+SUM(F1068*INDEX(Inputs!$D$24:$D$35,MATCH($D1068,Inputs!$B$24:$B$35,0)),G1068*INDEX(Inputs!$E$24:$E$35,MATCH($D1068,Inputs!$B$24:$B$35,0)),H1068*Inputs!$D$21)</f>
        <v>21.830765547000006</v>
      </c>
      <c r="J1068" s="36">
        <f t="shared" si="115"/>
        <v>0</v>
      </c>
      <c r="K1068" s="36">
        <f t="shared" si="116"/>
        <v>0</v>
      </c>
      <c r="L1068" s="36">
        <f t="shared" si="117"/>
        <v>0</v>
      </c>
      <c r="M1068" s="36">
        <f t="shared" si="118"/>
        <v>0</v>
      </c>
      <c r="N1068" s="36">
        <f t="shared" si="119"/>
        <v>21.830765547000006</v>
      </c>
    </row>
    <row r="1069" spans="2:14" s="46" customFormat="1" x14ac:dyDescent="0.25">
      <c r="B1069" s="48" t="s">
        <v>187</v>
      </c>
      <c r="C1069" s="8">
        <v>2021</v>
      </c>
      <c r="D1069" s="37">
        <v>5</v>
      </c>
      <c r="E1069" s="31">
        <f>Data!G1069</f>
        <v>344.8252</v>
      </c>
      <c r="F1069" s="51">
        <f t="shared" si="113"/>
        <v>344.8252</v>
      </c>
      <c r="G1069" s="51">
        <f t="shared" si="114"/>
        <v>0</v>
      </c>
      <c r="H1069" s="31">
        <f>-Data!H1069</f>
        <v>216.5531</v>
      </c>
      <c r="I1069" s="36">
        <f>+SUM(F1069*INDEX(Inputs!$D$24:$D$35,MATCH($D1069,Inputs!$B$24:$B$35,0)),G1069*INDEX(Inputs!$E$24:$E$35,MATCH($D1069,Inputs!$B$24:$B$35,0)),H1069*Inputs!$D$21)</f>
        <v>24.481556387400001</v>
      </c>
      <c r="J1069" s="36">
        <f t="shared" si="115"/>
        <v>0</v>
      </c>
      <c r="K1069" s="36">
        <f t="shared" si="116"/>
        <v>0</v>
      </c>
      <c r="L1069" s="36">
        <f t="shared" si="117"/>
        <v>0</v>
      </c>
      <c r="M1069" s="36">
        <f t="shared" si="118"/>
        <v>0</v>
      </c>
      <c r="N1069" s="36">
        <f t="shared" si="119"/>
        <v>24.481556387400001</v>
      </c>
    </row>
    <row r="1070" spans="2:14" s="46" customFormat="1" x14ac:dyDescent="0.25">
      <c r="B1070" s="48" t="s">
        <v>187</v>
      </c>
      <c r="C1070" s="8">
        <v>2021</v>
      </c>
      <c r="D1070" s="37">
        <v>6</v>
      </c>
      <c r="E1070" s="31">
        <f>Data!G1070</f>
        <v>1822.0636999999999</v>
      </c>
      <c r="F1070" s="51">
        <f t="shared" si="113"/>
        <v>1822.0636999999999</v>
      </c>
      <c r="G1070" s="51">
        <f t="shared" si="114"/>
        <v>0</v>
      </c>
      <c r="H1070" s="31">
        <f>-Data!H1070</f>
        <v>3.456</v>
      </c>
      <c r="I1070" s="36">
        <f>+SUM(F1070*INDEX(Inputs!$D$24:$D$35,MATCH($D1070,Inputs!$B$24:$B$35,0)),G1070*INDEX(Inputs!$E$24:$E$35,MATCH($D1070,Inputs!$B$24:$B$35,0)),H1070*Inputs!$D$21)</f>
        <v>191.64153306499998</v>
      </c>
      <c r="J1070" s="36">
        <f t="shared" si="115"/>
        <v>0</v>
      </c>
      <c r="K1070" s="36">
        <f t="shared" si="116"/>
        <v>0</v>
      </c>
      <c r="L1070" s="36">
        <f t="shared" si="117"/>
        <v>0</v>
      </c>
      <c r="M1070" s="36">
        <f t="shared" si="118"/>
        <v>0</v>
      </c>
      <c r="N1070" s="36">
        <f t="shared" si="119"/>
        <v>191.64153306499998</v>
      </c>
    </row>
    <row r="1071" spans="2:14" s="46" customFormat="1" x14ac:dyDescent="0.25">
      <c r="B1071" s="48" t="s">
        <v>187</v>
      </c>
      <c r="C1071" s="8">
        <v>2021</v>
      </c>
      <c r="D1071" s="37">
        <v>7</v>
      </c>
      <c r="E1071" s="31">
        <f>Data!G1071</f>
        <v>2430.9920999999999</v>
      </c>
      <c r="F1071" s="51">
        <f t="shared" si="113"/>
        <v>2000</v>
      </c>
      <c r="G1071" s="51">
        <f t="shared" si="114"/>
        <v>430.99209999999994</v>
      </c>
      <c r="H1071" s="31">
        <f>-Data!H1071</f>
        <v>0</v>
      </c>
      <c r="I1071" s="36">
        <f>+SUM(F1071*INDEX(Inputs!$D$24:$D$35,MATCH($D1071,Inputs!$B$24:$B$35,0)),G1071*INDEX(Inputs!$E$24:$E$35,MATCH($D1071,Inputs!$B$24:$B$35,0)),H1071*Inputs!$D$21)</f>
        <v>231.49621114359999</v>
      </c>
      <c r="J1071" s="36">
        <f t="shared" si="115"/>
        <v>0</v>
      </c>
      <c r="K1071" s="36">
        <f t="shared" si="116"/>
        <v>0</v>
      </c>
      <c r="L1071" s="36">
        <f t="shared" si="117"/>
        <v>0</v>
      </c>
      <c r="M1071" s="36">
        <f t="shared" si="118"/>
        <v>0</v>
      </c>
      <c r="N1071" s="36">
        <f t="shared" si="119"/>
        <v>231.49621114359999</v>
      </c>
    </row>
    <row r="1072" spans="2:14" s="46" customFormat="1" x14ac:dyDescent="0.25">
      <c r="B1072" s="48" t="s">
        <v>187</v>
      </c>
      <c r="C1072" s="8">
        <v>2021</v>
      </c>
      <c r="D1072" s="37">
        <v>8</v>
      </c>
      <c r="E1072" s="31">
        <f>Data!G1072</f>
        <v>1866</v>
      </c>
      <c r="F1072" s="51">
        <f t="shared" si="113"/>
        <v>1866</v>
      </c>
      <c r="G1072" s="51">
        <f t="shared" si="114"/>
        <v>0</v>
      </c>
      <c r="H1072" s="31">
        <f>-Data!H1072</f>
        <v>0</v>
      </c>
      <c r="I1072" s="36">
        <f>+SUM(F1072*INDEX(Inputs!$D$24:$D$35,MATCH($D1072,Inputs!$B$24:$B$35,0)),G1072*INDEX(Inputs!$E$24:$E$35,MATCH($D1072,Inputs!$B$24:$B$35,0)),H1072*Inputs!$D$21)</f>
        <v>196.3965</v>
      </c>
      <c r="J1072" s="36">
        <f t="shared" si="115"/>
        <v>0</v>
      </c>
      <c r="K1072" s="36">
        <f t="shared" si="116"/>
        <v>0</v>
      </c>
      <c r="L1072" s="36">
        <f t="shared" si="117"/>
        <v>0</v>
      </c>
      <c r="M1072" s="36">
        <f t="shared" si="118"/>
        <v>0</v>
      </c>
      <c r="N1072" s="36">
        <f t="shared" si="119"/>
        <v>196.3965</v>
      </c>
    </row>
    <row r="1073" spans="2:14" s="46" customFormat="1" x14ac:dyDescent="0.25">
      <c r="B1073" s="48" t="s">
        <v>187</v>
      </c>
      <c r="C1073" s="8">
        <v>2021</v>
      </c>
      <c r="D1073" s="37">
        <v>9</v>
      </c>
      <c r="E1073" s="31">
        <f>Data!G1073</f>
        <v>1551.895</v>
      </c>
      <c r="F1073" s="51">
        <f t="shared" si="113"/>
        <v>1551.895</v>
      </c>
      <c r="G1073" s="51">
        <f t="shared" si="114"/>
        <v>0</v>
      </c>
      <c r="H1073" s="31">
        <f>-Data!H1073</f>
        <v>0.29499999999999998</v>
      </c>
      <c r="I1073" s="36">
        <f>+SUM(F1073*INDEX(Inputs!$D$24:$D$35,MATCH($D1073,Inputs!$B$24:$B$35,0)),G1073*INDEX(Inputs!$E$24:$E$35,MATCH($D1073,Inputs!$B$24:$B$35,0)),H1073*Inputs!$D$21)</f>
        <v>147.01848214</v>
      </c>
      <c r="J1073" s="36">
        <f t="shared" si="115"/>
        <v>0</v>
      </c>
      <c r="K1073" s="36">
        <f t="shared" si="116"/>
        <v>0</v>
      </c>
      <c r="L1073" s="36">
        <f t="shared" si="117"/>
        <v>0</v>
      </c>
      <c r="M1073" s="36">
        <f t="shared" si="118"/>
        <v>0</v>
      </c>
      <c r="N1073" s="36">
        <f t="shared" si="119"/>
        <v>147.01848214</v>
      </c>
    </row>
    <row r="1074" spans="2:14" s="46" customFormat="1" x14ac:dyDescent="0.25">
      <c r="B1074" s="48" t="s">
        <v>187</v>
      </c>
      <c r="C1074" s="8">
        <v>2021</v>
      </c>
      <c r="D1074" s="37">
        <v>10</v>
      </c>
      <c r="E1074" s="31">
        <f>Data!G1074</f>
        <v>1235.5530000000001</v>
      </c>
      <c r="F1074" s="51">
        <f t="shared" si="113"/>
        <v>1235.5530000000001</v>
      </c>
      <c r="G1074" s="51">
        <f t="shared" si="114"/>
        <v>0</v>
      </c>
      <c r="H1074" s="31">
        <f>-Data!H1074</f>
        <v>0</v>
      </c>
      <c r="I1074" s="36">
        <f>+SUM(F1074*INDEX(Inputs!$D$24:$D$35,MATCH($D1074,Inputs!$B$24:$B$35,0)),G1074*INDEX(Inputs!$E$24:$E$35,MATCH($D1074,Inputs!$B$24:$B$35,0)),H1074*Inputs!$D$21)</f>
        <v>117.05876232600002</v>
      </c>
      <c r="J1074" s="36">
        <f t="shared" si="115"/>
        <v>0</v>
      </c>
      <c r="K1074" s="36">
        <f t="shared" si="116"/>
        <v>0</v>
      </c>
      <c r="L1074" s="36">
        <f t="shared" si="117"/>
        <v>0</v>
      </c>
      <c r="M1074" s="36">
        <f t="shared" si="118"/>
        <v>0</v>
      </c>
      <c r="N1074" s="36">
        <f t="shared" si="119"/>
        <v>117.05876232600002</v>
      </c>
    </row>
    <row r="1075" spans="2:14" s="46" customFormat="1" x14ac:dyDescent="0.25">
      <c r="B1075" s="48" t="s">
        <v>187</v>
      </c>
      <c r="C1075" s="8">
        <v>2021</v>
      </c>
      <c r="D1075" s="37">
        <v>11</v>
      </c>
      <c r="E1075" s="31">
        <f>Data!G1075</f>
        <v>673.26800000000003</v>
      </c>
      <c r="F1075" s="51">
        <f t="shared" si="113"/>
        <v>673.26800000000003</v>
      </c>
      <c r="G1075" s="51">
        <f t="shared" si="114"/>
        <v>0</v>
      </c>
      <c r="H1075" s="31">
        <f>-Data!H1075</f>
        <v>3.5840000000000001</v>
      </c>
      <c r="I1075" s="36">
        <f>+SUM(F1075*INDEX(Inputs!$D$24:$D$35,MATCH($D1075,Inputs!$B$24:$B$35,0)),G1075*INDEX(Inputs!$E$24:$E$35,MATCH($D1075,Inputs!$B$24:$B$35,0)),H1075*Inputs!$D$21)</f>
        <v>63.651245816000007</v>
      </c>
      <c r="J1075" s="36">
        <f t="shared" si="115"/>
        <v>0</v>
      </c>
      <c r="K1075" s="36">
        <f t="shared" si="116"/>
        <v>0</v>
      </c>
      <c r="L1075" s="36">
        <f t="shared" si="117"/>
        <v>0</v>
      </c>
      <c r="M1075" s="36">
        <f t="shared" si="118"/>
        <v>0</v>
      </c>
      <c r="N1075" s="36">
        <f t="shared" si="119"/>
        <v>63.651245816000007</v>
      </c>
    </row>
    <row r="1076" spans="2:14" s="46" customFormat="1" x14ac:dyDescent="0.25">
      <c r="B1076" s="48" t="s">
        <v>187</v>
      </c>
      <c r="C1076" s="8">
        <v>2021</v>
      </c>
      <c r="D1076" s="37">
        <v>12</v>
      </c>
      <c r="E1076" s="31">
        <f>Data!G1076</f>
        <v>646.3069999999999</v>
      </c>
      <c r="F1076" s="51">
        <f t="shared" si="113"/>
        <v>646.3069999999999</v>
      </c>
      <c r="G1076" s="51">
        <f t="shared" si="114"/>
        <v>0</v>
      </c>
      <c r="H1076" s="31">
        <f>-Data!H1076</f>
        <v>0.25600000000000001</v>
      </c>
      <c r="I1076" s="36">
        <f>+SUM(F1076*INDEX(Inputs!$D$24:$D$35,MATCH($D1076,Inputs!$B$24:$B$35,0)),G1076*INDEX(Inputs!$E$24:$E$35,MATCH($D1076,Inputs!$B$24:$B$35,0)),H1076*Inputs!$D$21)</f>
        <v>61.222738433999993</v>
      </c>
      <c r="J1076" s="36">
        <f t="shared" si="115"/>
        <v>0</v>
      </c>
      <c r="K1076" s="36">
        <f t="shared" si="116"/>
        <v>0</v>
      </c>
      <c r="L1076" s="36">
        <f t="shared" si="117"/>
        <v>0</v>
      </c>
      <c r="M1076" s="36">
        <f t="shared" si="118"/>
        <v>0</v>
      </c>
      <c r="N1076" s="36">
        <f t="shared" si="119"/>
        <v>61.222738433999993</v>
      </c>
    </row>
    <row r="1077" spans="2:14" s="46" customFormat="1" x14ac:dyDescent="0.25">
      <c r="B1077" s="48" t="s">
        <v>188</v>
      </c>
      <c r="C1077" s="8">
        <v>2021</v>
      </c>
      <c r="D1077" s="37">
        <v>1</v>
      </c>
      <c r="E1077" s="31">
        <f>Data!G1077</f>
        <v>4490.6279999999997</v>
      </c>
      <c r="F1077" s="51">
        <f t="shared" si="113"/>
        <v>2000</v>
      </c>
      <c r="G1077" s="51">
        <f t="shared" si="114"/>
        <v>2490.6279999999997</v>
      </c>
      <c r="H1077" s="31">
        <f>-Data!H1077</f>
        <v>108.688</v>
      </c>
      <c r="I1077" s="36">
        <f>+SUM(F1077*INDEX(Inputs!$D$24:$D$35,MATCH($D1077,Inputs!$B$24:$B$35,0)),G1077*INDEX(Inputs!$E$24:$E$35,MATCH($D1077,Inputs!$B$24:$B$35,0)),H1077*Inputs!$D$21)</f>
        <v>295.45030180800001</v>
      </c>
      <c r="J1077" s="36">
        <f t="shared" si="115"/>
        <v>0</v>
      </c>
      <c r="K1077" s="36">
        <f t="shared" si="116"/>
        <v>0</v>
      </c>
      <c r="L1077" s="36">
        <f t="shared" si="117"/>
        <v>0</v>
      </c>
      <c r="M1077" s="36">
        <f t="shared" si="118"/>
        <v>0</v>
      </c>
      <c r="N1077" s="36">
        <f t="shared" si="119"/>
        <v>295.45030180800001</v>
      </c>
    </row>
    <row r="1078" spans="2:14" s="46" customFormat="1" x14ac:dyDescent="0.25">
      <c r="B1078" s="48" t="s">
        <v>188</v>
      </c>
      <c r="C1078" s="8">
        <v>2021</v>
      </c>
      <c r="D1078" s="37">
        <v>2</v>
      </c>
      <c r="E1078" s="31">
        <f>Data!G1078</f>
        <v>3900.56</v>
      </c>
      <c r="F1078" s="51">
        <f t="shared" si="113"/>
        <v>2000</v>
      </c>
      <c r="G1078" s="51">
        <f t="shared" si="114"/>
        <v>1900.56</v>
      </c>
      <c r="H1078" s="31">
        <f>-Data!H1078</f>
        <v>214.328</v>
      </c>
      <c r="I1078" s="36">
        <f>+SUM(F1078*INDEX(Inputs!$D$24:$D$35,MATCH($D1078,Inputs!$B$24:$B$35,0)),G1078*INDEX(Inputs!$E$24:$E$35,MATCH($D1078,Inputs!$B$24:$B$35,0)),H1078*Inputs!$D$21)</f>
        <v>265.37740808000001</v>
      </c>
      <c r="J1078" s="36">
        <f t="shared" si="115"/>
        <v>0</v>
      </c>
      <c r="K1078" s="36">
        <f t="shared" si="116"/>
        <v>0</v>
      </c>
      <c r="L1078" s="36">
        <f t="shared" si="117"/>
        <v>0</v>
      </c>
      <c r="M1078" s="36">
        <f t="shared" si="118"/>
        <v>0</v>
      </c>
      <c r="N1078" s="36">
        <f t="shared" si="119"/>
        <v>265.37740808000001</v>
      </c>
    </row>
    <row r="1079" spans="2:14" s="46" customFormat="1" x14ac:dyDescent="0.25">
      <c r="B1079" s="48" t="s">
        <v>188</v>
      </c>
      <c r="C1079" s="8">
        <v>2021</v>
      </c>
      <c r="D1079" s="37">
        <v>3</v>
      </c>
      <c r="E1079" s="31">
        <f>Data!G1079</f>
        <v>2837.8959999999997</v>
      </c>
      <c r="F1079" s="51">
        <f t="shared" si="113"/>
        <v>2000</v>
      </c>
      <c r="G1079" s="51">
        <f t="shared" si="114"/>
        <v>837.89599999999973</v>
      </c>
      <c r="H1079" s="31">
        <f>-Data!H1079</f>
        <v>1715.624</v>
      </c>
      <c r="I1079" s="36">
        <f>+SUM(F1079*INDEX(Inputs!$D$24:$D$35,MATCH($D1079,Inputs!$B$24:$B$35,0)),G1079*INDEX(Inputs!$E$24:$E$35,MATCH($D1079,Inputs!$B$24:$B$35,0)),H1079*Inputs!$D$21)</f>
        <v>161.64790817599999</v>
      </c>
      <c r="J1079" s="36">
        <f t="shared" si="115"/>
        <v>0</v>
      </c>
      <c r="K1079" s="36">
        <f t="shared" si="116"/>
        <v>0</v>
      </c>
      <c r="L1079" s="36">
        <f t="shared" si="117"/>
        <v>0</v>
      </c>
      <c r="M1079" s="36">
        <f t="shared" si="118"/>
        <v>0</v>
      </c>
      <c r="N1079" s="36">
        <f t="shared" si="119"/>
        <v>161.64790817599999</v>
      </c>
    </row>
    <row r="1080" spans="2:14" s="46" customFormat="1" x14ac:dyDescent="0.25">
      <c r="B1080" s="48" t="s">
        <v>188</v>
      </c>
      <c r="C1080" s="8">
        <v>2021</v>
      </c>
      <c r="D1080" s="37">
        <v>4</v>
      </c>
      <c r="E1080" s="31">
        <f>Data!G1080</f>
        <v>1900.3440000000001</v>
      </c>
      <c r="F1080" s="51">
        <f t="shared" si="113"/>
        <v>1900.3440000000001</v>
      </c>
      <c r="G1080" s="51">
        <f t="shared" si="114"/>
        <v>0</v>
      </c>
      <c r="H1080" s="31">
        <f>-Data!H1080</f>
        <v>3178.348</v>
      </c>
      <c r="I1080" s="36">
        <f>+SUM(F1080*INDEX(Inputs!$D$24:$D$35,MATCH($D1080,Inputs!$B$24:$B$35,0)),G1080*INDEX(Inputs!$E$24:$E$35,MATCH($D1080,Inputs!$B$24:$B$35,0)),H1080*Inputs!$D$21)</f>
        <v>59.869053368000024</v>
      </c>
      <c r="J1080" s="36">
        <f t="shared" si="115"/>
        <v>0</v>
      </c>
      <c r="K1080" s="36">
        <f t="shared" si="116"/>
        <v>0</v>
      </c>
      <c r="L1080" s="36">
        <f t="shared" si="117"/>
        <v>0</v>
      </c>
      <c r="M1080" s="36">
        <f t="shared" si="118"/>
        <v>0</v>
      </c>
      <c r="N1080" s="36">
        <f t="shared" si="119"/>
        <v>59.869053368000024</v>
      </c>
    </row>
    <row r="1081" spans="2:14" s="46" customFormat="1" x14ac:dyDescent="0.25">
      <c r="B1081" s="48" t="s">
        <v>188</v>
      </c>
      <c r="C1081" s="8">
        <v>2021</v>
      </c>
      <c r="D1081" s="37">
        <v>5</v>
      </c>
      <c r="E1081" s="31">
        <f>Data!G1081</f>
        <v>1731.3159999999903</v>
      </c>
      <c r="F1081" s="51">
        <f t="shared" si="113"/>
        <v>1731.3159999999903</v>
      </c>
      <c r="G1081" s="51">
        <f t="shared" si="114"/>
        <v>0</v>
      </c>
      <c r="H1081" s="31">
        <f>-Data!H1081</f>
        <v>3528.8559999999902</v>
      </c>
      <c r="I1081" s="36">
        <f>+SUM(F1081*INDEX(Inputs!$D$24:$D$35,MATCH($D1081,Inputs!$B$24:$B$35,0)),G1081*INDEX(Inputs!$E$24:$E$35,MATCH($D1081,Inputs!$B$24:$B$35,0)),H1081*Inputs!$D$21)</f>
        <v>30.602295111999439</v>
      </c>
      <c r="J1081" s="36">
        <f t="shared" si="115"/>
        <v>0</v>
      </c>
      <c r="K1081" s="36">
        <f t="shared" si="116"/>
        <v>0</v>
      </c>
      <c r="L1081" s="36">
        <f t="shared" si="117"/>
        <v>0</v>
      </c>
      <c r="M1081" s="36">
        <f t="shared" si="118"/>
        <v>0</v>
      </c>
      <c r="N1081" s="36">
        <f t="shared" si="119"/>
        <v>30.602295111999439</v>
      </c>
    </row>
    <row r="1082" spans="2:14" s="46" customFormat="1" x14ac:dyDescent="0.25">
      <c r="B1082" s="48" t="s">
        <v>188</v>
      </c>
      <c r="C1082" s="8">
        <v>2021</v>
      </c>
      <c r="D1082" s="37">
        <v>6</v>
      </c>
      <c r="E1082" s="31">
        <f>Data!G1082</f>
        <v>2296.9876999999992</v>
      </c>
      <c r="F1082" s="51">
        <f t="shared" si="113"/>
        <v>2000</v>
      </c>
      <c r="G1082" s="51">
        <f t="shared" si="114"/>
        <v>296.98769999999922</v>
      </c>
      <c r="H1082" s="31">
        <f>-Data!H1082</f>
        <v>3183.9794999999999</v>
      </c>
      <c r="I1082" s="36">
        <f>+SUM(F1082*INDEX(Inputs!$D$24:$D$35,MATCH($D1082,Inputs!$B$24:$B$35,0)),G1082*INDEX(Inputs!$E$24:$E$35,MATCH($D1082,Inputs!$B$24:$B$35,0)),H1082*Inputs!$D$21)</f>
        <v>104.58178789819996</v>
      </c>
      <c r="J1082" s="36">
        <f t="shared" si="115"/>
        <v>0</v>
      </c>
      <c r="K1082" s="36">
        <f t="shared" si="116"/>
        <v>0</v>
      </c>
      <c r="L1082" s="36">
        <f t="shared" si="117"/>
        <v>0</v>
      </c>
      <c r="M1082" s="36">
        <f t="shared" si="118"/>
        <v>0</v>
      </c>
      <c r="N1082" s="36">
        <f t="shared" si="119"/>
        <v>104.58178789819996</v>
      </c>
    </row>
    <row r="1083" spans="2:14" s="46" customFormat="1" x14ac:dyDescent="0.25">
      <c r="B1083" s="48" t="s">
        <v>188</v>
      </c>
      <c r="C1083" s="8">
        <v>2021</v>
      </c>
      <c r="D1083" s="37">
        <v>7</v>
      </c>
      <c r="E1083" s="31">
        <f>Data!G1083</f>
        <v>2965.8960000000002</v>
      </c>
      <c r="F1083" s="51">
        <f t="shared" si="113"/>
        <v>2000</v>
      </c>
      <c r="G1083" s="51">
        <f t="shared" si="114"/>
        <v>965.89600000000019</v>
      </c>
      <c r="H1083" s="31">
        <f>-Data!H1083</f>
        <v>1991.424</v>
      </c>
      <c r="I1083" s="36">
        <f>+SUM(F1083*INDEX(Inputs!$D$24:$D$35,MATCH($D1083,Inputs!$B$24:$B$35,0)),G1083*INDEX(Inputs!$E$24:$E$35,MATCH($D1083,Inputs!$B$24:$B$35,0)),H1083*Inputs!$D$21)</f>
        <v>182.25884809599998</v>
      </c>
      <c r="J1083" s="36">
        <f t="shared" si="115"/>
        <v>0</v>
      </c>
      <c r="K1083" s="36">
        <f t="shared" si="116"/>
        <v>0</v>
      </c>
      <c r="L1083" s="36">
        <f t="shared" si="117"/>
        <v>0</v>
      </c>
      <c r="M1083" s="36">
        <f t="shared" si="118"/>
        <v>0</v>
      </c>
      <c r="N1083" s="36">
        <f t="shared" si="119"/>
        <v>182.25884809599998</v>
      </c>
    </row>
    <row r="1084" spans="2:14" s="46" customFormat="1" x14ac:dyDescent="0.25">
      <c r="B1084" s="48" t="s">
        <v>188</v>
      </c>
      <c r="C1084" s="8">
        <v>2021</v>
      </c>
      <c r="D1084" s="37">
        <v>8</v>
      </c>
      <c r="E1084" s="31">
        <f>Data!G1084</f>
        <v>2592.3639999999996</v>
      </c>
      <c r="F1084" s="51">
        <f t="shared" si="113"/>
        <v>2000</v>
      </c>
      <c r="G1084" s="51">
        <f t="shared" si="114"/>
        <v>592.36399999999958</v>
      </c>
      <c r="H1084" s="31">
        <f>-Data!H1084</f>
        <v>2245.4560000000001</v>
      </c>
      <c r="I1084" s="36">
        <f>+SUM(F1084*INDEX(Inputs!$D$24:$D$35,MATCH($D1084,Inputs!$B$24:$B$35,0)),G1084*INDEX(Inputs!$E$24:$E$35,MATCH($D1084,Inputs!$B$24:$B$35,0)),H1084*Inputs!$D$21)</f>
        <v>154.45691326399998</v>
      </c>
      <c r="J1084" s="36">
        <f t="shared" si="115"/>
        <v>0</v>
      </c>
      <c r="K1084" s="36">
        <f t="shared" si="116"/>
        <v>0</v>
      </c>
      <c r="L1084" s="36">
        <f t="shared" si="117"/>
        <v>0</v>
      </c>
      <c r="M1084" s="36">
        <f t="shared" si="118"/>
        <v>0</v>
      </c>
      <c r="N1084" s="36">
        <f t="shared" si="119"/>
        <v>154.45691326399998</v>
      </c>
    </row>
    <row r="1085" spans="2:14" s="46" customFormat="1" x14ac:dyDescent="0.25">
      <c r="B1085" s="48" t="s">
        <v>188</v>
      </c>
      <c r="C1085" s="8">
        <v>2021</v>
      </c>
      <c r="D1085" s="37">
        <v>9</v>
      </c>
      <c r="E1085" s="31">
        <f>Data!G1085</f>
        <v>2126.864</v>
      </c>
      <c r="F1085" s="51">
        <f t="shared" si="113"/>
        <v>2000</v>
      </c>
      <c r="G1085" s="51">
        <f t="shared" si="114"/>
        <v>126.86400000000003</v>
      </c>
      <c r="H1085" s="31">
        <f>-Data!H1085</f>
        <v>2204.1680000000001</v>
      </c>
      <c r="I1085" s="36">
        <f>+SUM(F1085*INDEX(Inputs!$D$24:$D$35,MATCH($D1085,Inputs!$B$24:$B$35,0)),G1085*INDEX(Inputs!$E$24:$E$35,MATCH($D1085,Inputs!$B$24:$B$35,0)),H1085*Inputs!$D$21)</f>
        <v>111.75128926400001</v>
      </c>
      <c r="J1085" s="36">
        <f t="shared" si="115"/>
        <v>0</v>
      </c>
      <c r="K1085" s="36">
        <f t="shared" si="116"/>
        <v>0</v>
      </c>
      <c r="L1085" s="36">
        <f t="shared" si="117"/>
        <v>0</v>
      </c>
      <c r="M1085" s="36">
        <f t="shared" si="118"/>
        <v>0</v>
      </c>
      <c r="N1085" s="36">
        <f t="shared" si="119"/>
        <v>111.75128926400001</v>
      </c>
    </row>
    <row r="1086" spans="2:14" s="46" customFormat="1" x14ac:dyDescent="0.25">
      <c r="B1086" s="48" t="s">
        <v>188</v>
      </c>
      <c r="C1086" s="8">
        <v>2021</v>
      </c>
      <c r="D1086" s="37">
        <v>10</v>
      </c>
      <c r="E1086" s="31">
        <f>Data!G1086</f>
        <v>2634.7280000000001</v>
      </c>
      <c r="F1086" s="51">
        <f t="shared" si="113"/>
        <v>2000</v>
      </c>
      <c r="G1086" s="51">
        <f t="shared" si="114"/>
        <v>634.72800000000007</v>
      </c>
      <c r="H1086" s="31">
        <f>-Data!H1086</f>
        <v>1094.0840000000001</v>
      </c>
      <c r="I1086" s="36">
        <f>+SUM(F1086*INDEX(Inputs!$D$24:$D$35,MATCH($D1086,Inputs!$B$24:$B$35,0)),G1086*INDEX(Inputs!$E$24:$E$35,MATCH($D1086,Inputs!$B$24:$B$35,0)),H1086*Inputs!$D$21)</f>
        <v>176.16912264799998</v>
      </c>
      <c r="J1086" s="36">
        <f t="shared" si="115"/>
        <v>0</v>
      </c>
      <c r="K1086" s="36">
        <f t="shared" si="116"/>
        <v>0</v>
      </c>
      <c r="L1086" s="36">
        <f t="shared" si="117"/>
        <v>0</v>
      </c>
      <c r="M1086" s="36">
        <f t="shared" si="118"/>
        <v>0</v>
      </c>
      <c r="N1086" s="36">
        <f t="shared" si="119"/>
        <v>176.16912264799998</v>
      </c>
    </row>
    <row r="1087" spans="2:14" s="46" customFormat="1" x14ac:dyDescent="0.25">
      <c r="B1087" s="48" t="s">
        <v>188</v>
      </c>
      <c r="C1087" s="8">
        <v>2021</v>
      </c>
      <c r="D1087" s="37">
        <v>11</v>
      </c>
      <c r="E1087" s="31">
        <f>Data!G1087</f>
        <v>3409.7940000000008</v>
      </c>
      <c r="F1087" s="51">
        <f t="shared" si="113"/>
        <v>2000</v>
      </c>
      <c r="G1087" s="51">
        <f t="shared" si="114"/>
        <v>1409.7940000000008</v>
      </c>
      <c r="H1087" s="31">
        <f>-Data!H1087</f>
        <v>296.14400000000001</v>
      </c>
      <c r="I1087" s="36">
        <f>+SUM(F1087*INDEX(Inputs!$D$24:$D$35,MATCH($D1087,Inputs!$B$24:$B$35,0)),G1087*INDEX(Inputs!$E$24:$E$35,MATCH($D1087,Inputs!$B$24:$B$35,0)),H1087*Inputs!$D$21)</f>
        <v>240.59405098400003</v>
      </c>
      <c r="J1087" s="36">
        <f t="shared" si="115"/>
        <v>0</v>
      </c>
      <c r="K1087" s="36">
        <f t="shared" si="116"/>
        <v>0</v>
      </c>
      <c r="L1087" s="36">
        <f t="shared" si="117"/>
        <v>0</v>
      </c>
      <c r="M1087" s="36">
        <f t="shared" si="118"/>
        <v>0</v>
      </c>
      <c r="N1087" s="36">
        <f t="shared" si="119"/>
        <v>240.59405098400003</v>
      </c>
    </row>
    <row r="1088" spans="2:14" s="46" customFormat="1" x14ac:dyDescent="0.25">
      <c r="B1088" s="48" t="s">
        <v>188</v>
      </c>
      <c r="C1088" s="8">
        <v>2021</v>
      </c>
      <c r="D1088" s="37">
        <v>12</v>
      </c>
      <c r="E1088" s="31">
        <f>Data!G1088</f>
        <v>4046.3038999999994</v>
      </c>
      <c r="F1088" s="51">
        <f t="shared" si="113"/>
        <v>2000</v>
      </c>
      <c r="G1088" s="51">
        <f t="shared" si="114"/>
        <v>2046.3038999999994</v>
      </c>
      <c r="H1088" s="31">
        <f>-Data!H1088</f>
        <v>77.805899999999994</v>
      </c>
      <c r="I1088" s="36">
        <f>+SUM(F1088*INDEX(Inputs!$D$24:$D$35,MATCH($D1088,Inputs!$B$24:$B$35,0)),G1088*INDEX(Inputs!$E$24:$E$35,MATCH($D1088,Inputs!$B$24:$B$35,0)),H1088*Inputs!$D$21)</f>
        <v>276.98060608539993</v>
      </c>
      <c r="J1088" s="36">
        <f t="shared" si="115"/>
        <v>0</v>
      </c>
      <c r="K1088" s="36">
        <f t="shared" si="116"/>
        <v>0</v>
      </c>
      <c r="L1088" s="36">
        <f t="shared" si="117"/>
        <v>0</v>
      </c>
      <c r="M1088" s="36">
        <f t="shared" si="118"/>
        <v>0</v>
      </c>
      <c r="N1088" s="36">
        <f t="shared" si="119"/>
        <v>276.98060608539993</v>
      </c>
    </row>
    <row r="1089" spans="2:14" s="46" customFormat="1" x14ac:dyDescent="0.25">
      <c r="B1089" s="48" t="s">
        <v>189</v>
      </c>
      <c r="C1089" s="8">
        <v>2021</v>
      </c>
      <c r="D1089" s="37">
        <v>1</v>
      </c>
      <c r="E1089" s="31">
        <f>Data!G1089</f>
        <v>2164.8802999999998</v>
      </c>
      <c r="F1089" s="51">
        <f t="shared" si="113"/>
        <v>2000</v>
      </c>
      <c r="G1089" s="51">
        <f t="shared" si="114"/>
        <v>164.88029999999981</v>
      </c>
      <c r="H1089" s="31">
        <f>-Data!H1089</f>
        <v>0</v>
      </c>
      <c r="I1089" s="36">
        <f>+SUM(F1089*INDEX(Inputs!$D$24:$D$35,MATCH($D1089,Inputs!$B$24:$B$35,0)),G1089*INDEX(Inputs!$E$24:$E$35,MATCH($D1089,Inputs!$B$24:$B$35,0)),H1089*Inputs!$D$21)</f>
        <v>196.7710497388</v>
      </c>
      <c r="J1089" s="36">
        <f t="shared" si="115"/>
        <v>0</v>
      </c>
      <c r="K1089" s="36">
        <f t="shared" si="116"/>
        <v>0</v>
      </c>
      <c r="L1089" s="36">
        <f t="shared" si="117"/>
        <v>0</v>
      </c>
      <c r="M1089" s="36">
        <f t="shared" si="118"/>
        <v>0</v>
      </c>
      <c r="N1089" s="36">
        <f t="shared" si="119"/>
        <v>196.7710497388</v>
      </c>
    </row>
    <row r="1090" spans="2:14" s="46" customFormat="1" x14ac:dyDescent="0.25">
      <c r="B1090" s="48" t="s">
        <v>189</v>
      </c>
      <c r="C1090" s="8">
        <v>2021</v>
      </c>
      <c r="D1090" s="37">
        <v>2</v>
      </c>
      <c r="E1090" s="31">
        <f>Data!G1090</f>
        <v>2154.1486</v>
      </c>
      <c r="F1090" s="51">
        <f t="shared" si="113"/>
        <v>2000</v>
      </c>
      <c r="G1090" s="51">
        <f t="shared" si="114"/>
        <v>154.14859999999999</v>
      </c>
      <c r="H1090" s="31">
        <f>-Data!H1090</f>
        <v>0</v>
      </c>
      <c r="I1090" s="36">
        <f>+SUM(F1090*INDEX(Inputs!$D$24:$D$35,MATCH($D1090,Inputs!$B$24:$B$35,0)),G1090*INDEX(Inputs!$E$24:$E$35,MATCH($D1090,Inputs!$B$24:$B$35,0)),H1090*Inputs!$D$21)</f>
        <v>196.2967515256</v>
      </c>
      <c r="J1090" s="36">
        <f t="shared" si="115"/>
        <v>0</v>
      </c>
      <c r="K1090" s="36">
        <f t="shared" si="116"/>
        <v>0</v>
      </c>
      <c r="L1090" s="36">
        <f t="shared" si="117"/>
        <v>0</v>
      </c>
      <c r="M1090" s="36">
        <f t="shared" si="118"/>
        <v>0</v>
      </c>
      <c r="N1090" s="36">
        <f t="shared" si="119"/>
        <v>196.2967515256</v>
      </c>
    </row>
    <row r="1091" spans="2:14" s="46" customFormat="1" x14ac:dyDescent="0.25">
      <c r="B1091" s="48" t="s">
        <v>189</v>
      </c>
      <c r="C1091" s="8">
        <v>2021</v>
      </c>
      <c r="D1091" s="37">
        <v>3</v>
      </c>
      <c r="E1091" s="31">
        <f>Data!G1091</f>
        <v>1845.3769</v>
      </c>
      <c r="F1091" s="51">
        <f t="shared" si="113"/>
        <v>1845.3769</v>
      </c>
      <c r="G1091" s="51">
        <f t="shared" si="114"/>
        <v>0</v>
      </c>
      <c r="H1091" s="31">
        <f>-Data!H1091</f>
        <v>2.5552000000000001</v>
      </c>
      <c r="I1091" s="36">
        <f>+SUM(F1091*INDEX(Inputs!$D$24:$D$35,MATCH($D1091,Inputs!$B$24:$B$35,0)),G1091*INDEX(Inputs!$E$24:$E$35,MATCH($D1091,Inputs!$B$24:$B$35,0)),H1091*Inputs!$D$21)</f>
        <v>174.7380861478</v>
      </c>
      <c r="J1091" s="36">
        <f t="shared" si="115"/>
        <v>0</v>
      </c>
      <c r="K1091" s="36">
        <f t="shared" si="116"/>
        <v>0</v>
      </c>
      <c r="L1091" s="36">
        <f t="shared" si="117"/>
        <v>0</v>
      </c>
      <c r="M1091" s="36">
        <f t="shared" si="118"/>
        <v>0</v>
      </c>
      <c r="N1091" s="36">
        <f t="shared" si="119"/>
        <v>174.7380861478</v>
      </c>
    </row>
    <row r="1092" spans="2:14" s="46" customFormat="1" x14ac:dyDescent="0.25">
      <c r="B1092" s="48" t="s">
        <v>189</v>
      </c>
      <c r="C1092" s="8">
        <v>2021</v>
      </c>
      <c r="D1092" s="37">
        <v>4</v>
      </c>
      <c r="E1092" s="31">
        <f>Data!G1092</f>
        <v>1906.7039</v>
      </c>
      <c r="F1092" s="51">
        <f t="shared" si="113"/>
        <v>1906.7039</v>
      </c>
      <c r="G1092" s="51">
        <f t="shared" si="114"/>
        <v>0</v>
      </c>
      <c r="H1092" s="31">
        <f>-Data!H1092</f>
        <v>2.1839</v>
      </c>
      <c r="I1092" s="36">
        <f>+SUM(F1092*INDEX(Inputs!$D$24:$D$35,MATCH($D1092,Inputs!$B$24:$B$35,0)),G1092*INDEX(Inputs!$E$24:$E$35,MATCH($D1092,Inputs!$B$24:$B$35,0)),H1092*Inputs!$D$21)</f>
        <v>180.56236763480001</v>
      </c>
      <c r="J1092" s="36">
        <f t="shared" si="115"/>
        <v>0</v>
      </c>
      <c r="K1092" s="36">
        <f t="shared" si="116"/>
        <v>0</v>
      </c>
      <c r="L1092" s="36">
        <f t="shared" si="117"/>
        <v>0</v>
      </c>
      <c r="M1092" s="36">
        <f t="shared" si="118"/>
        <v>0</v>
      </c>
      <c r="N1092" s="36">
        <f t="shared" si="119"/>
        <v>180.56236763480001</v>
      </c>
    </row>
    <row r="1093" spans="2:14" s="46" customFormat="1" x14ac:dyDescent="0.25">
      <c r="B1093" s="48" t="s">
        <v>189</v>
      </c>
      <c r="C1093" s="8">
        <v>2021</v>
      </c>
      <c r="D1093" s="37">
        <v>5</v>
      </c>
      <c r="E1093" s="31">
        <f>Data!G1093</f>
        <v>1355.2140999999999</v>
      </c>
      <c r="F1093" s="51">
        <f t="shared" si="113"/>
        <v>1355.2140999999999</v>
      </c>
      <c r="G1093" s="51">
        <f t="shared" si="114"/>
        <v>0</v>
      </c>
      <c r="H1093" s="31">
        <f>-Data!H1093</f>
        <v>11.6539</v>
      </c>
      <c r="I1093" s="36">
        <f>+SUM(F1093*INDEX(Inputs!$D$24:$D$35,MATCH($D1093,Inputs!$B$24:$B$35,0)),G1093*INDEX(Inputs!$E$24:$E$35,MATCH($D1093,Inputs!$B$24:$B$35,0)),H1093*Inputs!$D$21)</f>
        <v>127.95506030320001</v>
      </c>
      <c r="J1093" s="36">
        <f t="shared" si="115"/>
        <v>0</v>
      </c>
      <c r="K1093" s="36">
        <f t="shared" si="116"/>
        <v>0</v>
      </c>
      <c r="L1093" s="36">
        <f t="shared" si="117"/>
        <v>0</v>
      </c>
      <c r="M1093" s="36">
        <f t="shared" si="118"/>
        <v>0</v>
      </c>
      <c r="N1093" s="36">
        <f t="shared" si="119"/>
        <v>127.95506030320001</v>
      </c>
    </row>
    <row r="1094" spans="2:14" s="46" customFormat="1" x14ac:dyDescent="0.25">
      <c r="B1094" s="48" t="s">
        <v>189</v>
      </c>
      <c r="C1094" s="8">
        <v>2021</v>
      </c>
      <c r="D1094" s="37">
        <v>6</v>
      </c>
      <c r="E1094" s="31">
        <f>Data!G1094</f>
        <v>1944.7256</v>
      </c>
      <c r="F1094" s="51">
        <f t="shared" si="113"/>
        <v>1944.7256</v>
      </c>
      <c r="G1094" s="51">
        <f t="shared" si="114"/>
        <v>0</v>
      </c>
      <c r="H1094" s="31">
        <f>-Data!H1094</f>
        <v>0</v>
      </c>
      <c r="I1094" s="36">
        <f>+SUM(F1094*INDEX(Inputs!$D$24:$D$35,MATCH($D1094,Inputs!$B$24:$B$35,0)),G1094*INDEX(Inputs!$E$24:$E$35,MATCH($D1094,Inputs!$B$24:$B$35,0)),H1094*Inputs!$D$21)</f>
        <v>204.6823694</v>
      </c>
      <c r="J1094" s="36">
        <f t="shared" si="115"/>
        <v>0</v>
      </c>
      <c r="K1094" s="36">
        <f t="shared" si="116"/>
        <v>0</v>
      </c>
      <c r="L1094" s="36">
        <f t="shared" si="117"/>
        <v>0</v>
      </c>
      <c r="M1094" s="36">
        <f t="shared" si="118"/>
        <v>0</v>
      </c>
      <c r="N1094" s="36">
        <f t="shared" si="119"/>
        <v>204.6823694</v>
      </c>
    </row>
    <row r="1095" spans="2:14" s="46" customFormat="1" x14ac:dyDescent="0.25">
      <c r="B1095" s="48" t="s">
        <v>189</v>
      </c>
      <c r="C1095" s="8">
        <v>2021</v>
      </c>
      <c r="D1095" s="37">
        <v>7</v>
      </c>
      <c r="E1095" s="31">
        <f>Data!G1095</f>
        <v>2685.8761</v>
      </c>
      <c r="F1095" s="51">
        <f t="shared" si="113"/>
        <v>2000</v>
      </c>
      <c r="G1095" s="51">
        <f t="shared" si="114"/>
        <v>685.87609999999995</v>
      </c>
      <c r="H1095" s="31">
        <f>-Data!H1095</f>
        <v>0</v>
      </c>
      <c r="I1095" s="36">
        <f>+SUM(F1095*INDEX(Inputs!$D$24:$D$35,MATCH($D1095,Inputs!$B$24:$B$35,0)),G1095*INDEX(Inputs!$E$24:$E$35,MATCH($D1095,Inputs!$B$24:$B$35,0)),H1095*Inputs!$D$21)</f>
        <v>243.9131400876</v>
      </c>
      <c r="J1095" s="36">
        <f t="shared" si="115"/>
        <v>0</v>
      </c>
      <c r="K1095" s="36">
        <f t="shared" si="116"/>
        <v>0</v>
      </c>
      <c r="L1095" s="36">
        <f t="shared" si="117"/>
        <v>0</v>
      </c>
      <c r="M1095" s="36">
        <f t="shared" si="118"/>
        <v>0</v>
      </c>
      <c r="N1095" s="36">
        <f t="shared" si="119"/>
        <v>243.9131400876</v>
      </c>
    </row>
    <row r="1096" spans="2:14" s="46" customFormat="1" x14ac:dyDescent="0.25">
      <c r="B1096" s="48" t="s">
        <v>189</v>
      </c>
      <c r="C1096" s="8">
        <v>2021</v>
      </c>
      <c r="D1096" s="37">
        <v>8</v>
      </c>
      <c r="E1096" s="31">
        <f>Data!G1096</f>
        <v>2934.6161999999999</v>
      </c>
      <c r="F1096" s="51">
        <f t="shared" si="113"/>
        <v>2000</v>
      </c>
      <c r="G1096" s="51">
        <f t="shared" si="114"/>
        <v>934.61619999999994</v>
      </c>
      <c r="H1096" s="31">
        <f>-Data!H1096</f>
        <v>0</v>
      </c>
      <c r="I1096" s="36">
        <f>+SUM(F1096*INDEX(Inputs!$D$24:$D$35,MATCH($D1096,Inputs!$B$24:$B$35,0)),G1096*INDEX(Inputs!$E$24:$E$35,MATCH($D1096,Inputs!$B$24:$B$35,0)),H1096*Inputs!$D$21)</f>
        <v>256.03076279919998</v>
      </c>
      <c r="J1096" s="36">
        <f t="shared" si="115"/>
        <v>0</v>
      </c>
      <c r="K1096" s="36">
        <f t="shared" si="116"/>
        <v>0</v>
      </c>
      <c r="L1096" s="36">
        <f t="shared" si="117"/>
        <v>0</v>
      </c>
      <c r="M1096" s="36">
        <f t="shared" si="118"/>
        <v>0</v>
      </c>
      <c r="N1096" s="36">
        <f t="shared" si="119"/>
        <v>256.03076279919998</v>
      </c>
    </row>
    <row r="1097" spans="2:14" s="46" customFormat="1" x14ac:dyDescent="0.25">
      <c r="B1097" s="48" t="s">
        <v>189</v>
      </c>
      <c r="C1097" s="8">
        <v>2021</v>
      </c>
      <c r="D1097" s="37">
        <v>9</v>
      </c>
      <c r="E1097" s="31">
        <f>Data!G1097</f>
        <v>2706.4456</v>
      </c>
      <c r="F1097" s="51">
        <f t="shared" ref="F1097:F1160" si="120">+MIN(E1097,2000)</f>
        <v>2000</v>
      </c>
      <c r="G1097" s="51">
        <f t="shared" si="114"/>
        <v>706.44560000000001</v>
      </c>
      <c r="H1097" s="31">
        <f>-Data!H1097</f>
        <v>0</v>
      </c>
      <c r="I1097" s="36">
        <f>+SUM(F1097*INDEX(Inputs!$D$24:$D$35,MATCH($D1097,Inputs!$B$24:$B$35,0)),G1097*INDEX(Inputs!$E$24:$E$35,MATCH($D1097,Inputs!$B$24:$B$35,0)),H1097*Inputs!$D$21)</f>
        <v>220.70606973760002</v>
      </c>
      <c r="J1097" s="36">
        <f t="shared" si="115"/>
        <v>0</v>
      </c>
      <c r="K1097" s="36">
        <f t="shared" si="116"/>
        <v>0</v>
      </c>
      <c r="L1097" s="36">
        <f t="shared" si="117"/>
        <v>0</v>
      </c>
      <c r="M1097" s="36">
        <f t="shared" si="118"/>
        <v>0</v>
      </c>
      <c r="N1097" s="36">
        <f t="shared" si="119"/>
        <v>220.70606973760002</v>
      </c>
    </row>
    <row r="1098" spans="2:14" s="46" customFormat="1" x14ac:dyDescent="0.25">
      <c r="B1098" s="48" t="s">
        <v>189</v>
      </c>
      <c r="C1098" s="8">
        <v>2021</v>
      </c>
      <c r="D1098" s="37">
        <v>10</v>
      </c>
      <c r="E1098" s="31">
        <f>Data!G1098</f>
        <v>3247.8890999999999</v>
      </c>
      <c r="F1098" s="51">
        <f t="shared" si="120"/>
        <v>2000</v>
      </c>
      <c r="G1098" s="51">
        <f t="shared" ref="G1098:G1161" si="121">+E1098-F1098</f>
        <v>1247.8890999999999</v>
      </c>
      <c r="H1098" s="31">
        <f>-Data!H1098</f>
        <v>0</v>
      </c>
      <c r="I1098" s="36">
        <f>+SUM(F1098*INDEX(Inputs!$D$24:$D$35,MATCH($D1098,Inputs!$B$24:$B$35,0)),G1098*INDEX(Inputs!$E$24:$E$35,MATCH($D1098,Inputs!$B$24:$B$35,0)),H1098*Inputs!$D$21)</f>
        <v>244.63570666359999</v>
      </c>
      <c r="J1098" s="36">
        <f t="shared" ref="J1098:J1161" si="122">+IF($D1098=1,0,K1097)</f>
        <v>0</v>
      </c>
      <c r="K1098" s="36">
        <f t="shared" ref="K1098:K1161" si="123">+IF($I1098&lt;0,SUM(-$I1098,J1098),MAX(SUM(-$I1098,J1098),0))</f>
        <v>0</v>
      </c>
      <c r="L1098" s="36">
        <f t="shared" ref="L1098:L1161" si="124">+IF(D1098=1,K1109,M1097)</f>
        <v>0</v>
      </c>
      <c r="M1098" s="36">
        <f t="shared" ref="M1098:M1161" si="125">+IF($I1098&lt;0,SUM(-$I1098,L1098),MAX(SUM(-$I1098,L1098),0))</f>
        <v>0</v>
      </c>
      <c r="N1098" s="36">
        <f t="shared" ref="N1098:N1161" si="126">+IF(M1098&gt;0,0,I1098-L1098)</f>
        <v>244.63570666359999</v>
      </c>
    </row>
    <row r="1099" spans="2:14" s="46" customFormat="1" x14ac:dyDescent="0.25">
      <c r="B1099" s="48" t="s">
        <v>189</v>
      </c>
      <c r="C1099" s="8">
        <v>2021</v>
      </c>
      <c r="D1099" s="37">
        <v>11</v>
      </c>
      <c r="E1099" s="31">
        <f>Data!G1099</f>
        <v>3192.8312999999998</v>
      </c>
      <c r="F1099" s="51">
        <f t="shared" si="120"/>
        <v>2000</v>
      </c>
      <c r="G1099" s="51">
        <f t="shared" si="121"/>
        <v>1192.8312999999998</v>
      </c>
      <c r="H1099" s="31">
        <f>-Data!H1099</f>
        <v>0</v>
      </c>
      <c r="I1099" s="36">
        <f>+SUM(F1099*INDEX(Inputs!$D$24:$D$35,MATCH($D1099,Inputs!$B$24:$B$35,0)),G1099*INDEX(Inputs!$E$24:$E$35,MATCH($D1099,Inputs!$B$24:$B$35,0)),H1099*Inputs!$D$21)</f>
        <v>242.20237213479999</v>
      </c>
      <c r="J1099" s="36">
        <f t="shared" si="122"/>
        <v>0</v>
      </c>
      <c r="K1099" s="36">
        <f t="shared" si="123"/>
        <v>0</v>
      </c>
      <c r="L1099" s="36">
        <f t="shared" si="124"/>
        <v>0</v>
      </c>
      <c r="M1099" s="36">
        <f t="shared" si="125"/>
        <v>0</v>
      </c>
      <c r="N1099" s="36">
        <f t="shared" si="126"/>
        <v>242.20237213479999</v>
      </c>
    </row>
    <row r="1100" spans="2:14" s="46" customFormat="1" x14ac:dyDescent="0.25">
      <c r="B1100" s="48" t="s">
        <v>189</v>
      </c>
      <c r="C1100" s="8">
        <v>2021</v>
      </c>
      <c r="D1100" s="37">
        <v>12</v>
      </c>
      <c r="E1100" s="31">
        <f>Data!G1100</f>
        <v>3242.5518000000002</v>
      </c>
      <c r="F1100" s="51">
        <f t="shared" si="120"/>
        <v>2000</v>
      </c>
      <c r="G1100" s="51">
        <f t="shared" si="121"/>
        <v>1242.5518000000002</v>
      </c>
      <c r="H1100" s="31">
        <f>-Data!H1100</f>
        <v>0</v>
      </c>
      <c r="I1100" s="36">
        <f>+SUM(F1100*INDEX(Inputs!$D$24:$D$35,MATCH($D1100,Inputs!$B$24:$B$35,0)),G1100*INDEX(Inputs!$E$24:$E$35,MATCH($D1100,Inputs!$B$24:$B$35,0)),H1100*Inputs!$D$21)</f>
        <v>244.39981935280002</v>
      </c>
      <c r="J1100" s="36">
        <f t="shared" si="122"/>
        <v>0</v>
      </c>
      <c r="K1100" s="36">
        <f t="shared" si="123"/>
        <v>0</v>
      </c>
      <c r="L1100" s="36">
        <f t="shared" si="124"/>
        <v>0</v>
      </c>
      <c r="M1100" s="36">
        <f t="shared" si="125"/>
        <v>0</v>
      </c>
      <c r="N1100" s="36">
        <f t="shared" si="126"/>
        <v>244.39981935280002</v>
      </c>
    </row>
    <row r="1101" spans="2:14" s="46" customFormat="1" x14ac:dyDescent="0.25">
      <c r="B1101" s="48" t="s">
        <v>190</v>
      </c>
      <c r="C1101" s="8">
        <v>2021</v>
      </c>
      <c r="D1101" s="37">
        <v>1</v>
      </c>
      <c r="E1101" s="31">
        <f>Data!G1101</f>
        <v>1147.4037000000001</v>
      </c>
      <c r="F1101" s="51">
        <f t="shared" si="120"/>
        <v>1147.4037000000001</v>
      </c>
      <c r="G1101" s="51">
        <f t="shared" si="121"/>
        <v>0</v>
      </c>
      <c r="H1101" s="31">
        <f>-Data!H1101</f>
        <v>204.78049999999999</v>
      </c>
      <c r="I1101" s="36">
        <f>+SUM(F1101*INDEX(Inputs!$D$24:$D$35,MATCH($D1101,Inputs!$B$24:$B$35,0)),G1101*INDEX(Inputs!$E$24:$E$35,MATCH($D1101,Inputs!$B$24:$B$35,0)),H1101*Inputs!$D$21)</f>
        <v>100.96457064040001</v>
      </c>
      <c r="J1101" s="36">
        <f t="shared" si="122"/>
        <v>0</v>
      </c>
      <c r="K1101" s="36">
        <f t="shared" si="123"/>
        <v>0</v>
      </c>
      <c r="L1101" s="36">
        <f t="shared" si="124"/>
        <v>0</v>
      </c>
      <c r="M1101" s="36">
        <f t="shared" si="125"/>
        <v>0</v>
      </c>
      <c r="N1101" s="36">
        <f t="shared" si="126"/>
        <v>100.96457064040001</v>
      </c>
    </row>
    <row r="1102" spans="2:14" s="46" customFormat="1" x14ac:dyDescent="0.25">
      <c r="B1102" s="48" t="s">
        <v>190</v>
      </c>
      <c r="C1102" s="8">
        <v>2021</v>
      </c>
      <c r="D1102" s="37">
        <v>2</v>
      </c>
      <c r="E1102" s="31">
        <f>Data!G1102</f>
        <v>908.37360000000001</v>
      </c>
      <c r="F1102" s="51">
        <f t="shared" si="120"/>
        <v>908.37360000000001</v>
      </c>
      <c r="G1102" s="51">
        <f t="shared" si="121"/>
        <v>0</v>
      </c>
      <c r="H1102" s="31">
        <f>-Data!H1102</f>
        <v>282.9751</v>
      </c>
      <c r="I1102" s="36">
        <f>+SUM(F1102*INDEX(Inputs!$D$24:$D$35,MATCH($D1102,Inputs!$B$24:$B$35,0)),G1102*INDEX(Inputs!$E$24:$E$35,MATCH($D1102,Inputs!$B$24:$B$35,0)),H1102*Inputs!$D$21)</f>
        <v>75.361843080200003</v>
      </c>
      <c r="J1102" s="36">
        <f t="shared" si="122"/>
        <v>0</v>
      </c>
      <c r="K1102" s="36">
        <f t="shared" si="123"/>
        <v>0</v>
      </c>
      <c r="L1102" s="36">
        <f t="shared" si="124"/>
        <v>0</v>
      </c>
      <c r="M1102" s="36">
        <f t="shared" si="125"/>
        <v>0</v>
      </c>
      <c r="N1102" s="36">
        <f t="shared" si="126"/>
        <v>75.361843080200003</v>
      </c>
    </row>
    <row r="1103" spans="2:14" s="46" customFormat="1" x14ac:dyDescent="0.25">
      <c r="B1103" s="48" t="s">
        <v>190</v>
      </c>
      <c r="C1103" s="8">
        <v>2021</v>
      </c>
      <c r="D1103" s="37">
        <v>3</v>
      </c>
      <c r="E1103" s="31">
        <f>Data!G1103</f>
        <v>706.1235999999999</v>
      </c>
      <c r="F1103" s="51">
        <f t="shared" si="120"/>
        <v>706.1235999999999</v>
      </c>
      <c r="G1103" s="51">
        <f t="shared" si="121"/>
        <v>0</v>
      </c>
      <c r="H1103" s="31">
        <f>-Data!H1103</f>
        <v>922.0942</v>
      </c>
      <c r="I1103" s="36">
        <f>+SUM(F1103*INDEX(Inputs!$D$24:$D$35,MATCH($D1103,Inputs!$B$24:$B$35,0)),G1103*INDEX(Inputs!$E$24:$E$35,MATCH($D1103,Inputs!$B$24:$B$35,0)),H1103*Inputs!$D$21)</f>
        <v>32.035180409199995</v>
      </c>
      <c r="J1103" s="36">
        <f t="shared" si="122"/>
        <v>0</v>
      </c>
      <c r="K1103" s="36">
        <f t="shared" si="123"/>
        <v>0</v>
      </c>
      <c r="L1103" s="36">
        <f t="shared" si="124"/>
        <v>0</v>
      </c>
      <c r="M1103" s="36">
        <f t="shared" si="125"/>
        <v>0</v>
      </c>
      <c r="N1103" s="36">
        <f t="shared" si="126"/>
        <v>32.035180409199995</v>
      </c>
    </row>
    <row r="1104" spans="2:14" s="46" customFormat="1" x14ac:dyDescent="0.25">
      <c r="B1104" s="48" t="s">
        <v>190</v>
      </c>
      <c r="C1104" s="8">
        <v>2021</v>
      </c>
      <c r="D1104" s="37">
        <v>4</v>
      </c>
      <c r="E1104" s="31">
        <f>Data!G1104</f>
        <v>426.78289999999998</v>
      </c>
      <c r="F1104" s="51">
        <f t="shared" si="120"/>
        <v>426.78289999999998</v>
      </c>
      <c r="G1104" s="51">
        <f t="shared" si="121"/>
        <v>0</v>
      </c>
      <c r="H1104" s="31">
        <f>-Data!H1104</f>
        <v>1283.9997000000001</v>
      </c>
      <c r="I1104" s="36">
        <f>+SUM(F1104*INDEX(Inputs!$D$24:$D$35,MATCH($D1104,Inputs!$B$24:$B$35,0)),G1104*INDEX(Inputs!$E$24:$E$35,MATCH($D1104,Inputs!$B$24:$B$35,0)),H1104*Inputs!$D$21)</f>
        <v>-8.1137631452000107</v>
      </c>
      <c r="J1104" s="36">
        <f t="shared" si="122"/>
        <v>0</v>
      </c>
      <c r="K1104" s="36">
        <f t="shared" si="123"/>
        <v>8.1137631452000107</v>
      </c>
      <c r="L1104" s="36">
        <f t="shared" si="124"/>
        <v>0</v>
      </c>
      <c r="M1104" s="36">
        <f t="shared" si="125"/>
        <v>8.1137631452000107</v>
      </c>
      <c r="N1104" s="36">
        <f t="shared" si="126"/>
        <v>0</v>
      </c>
    </row>
    <row r="1105" spans="2:14" s="46" customFormat="1" x14ac:dyDescent="0.25">
      <c r="B1105" s="48" t="s">
        <v>190</v>
      </c>
      <c r="C1105" s="8">
        <v>2021</v>
      </c>
      <c r="D1105" s="37">
        <v>5</v>
      </c>
      <c r="E1105" s="31">
        <f>Data!G1105</f>
        <v>267.4871</v>
      </c>
      <c r="F1105" s="51">
        <f t="shared" si="120"/>
        <v>267.4871</v>
      </c>
      <c r="G1105" s="51">
        <f t="shared" si="121"/>
        <v>0</v>
      </c>
      <c r="H1105" s="31">
        <f>-Data!H1105</f>
        <v>1537.6278</v>
      </c>
      <c r="I1105" s="36">
        <f>+SUM(F1105*INDEX(Inputs!$D$24:$D$35,MATCH($D1105,Inputs!$B$24:$B$35,0)),G1105*INDEX(Inputs!$E$24:$E$35,MATCH($D1105,Inputs!$B$24:$B$35,0)),H1105*Inputs!$D$21)</f>
        <v>-32.795444289800002</v>
      </c>
      <c r="J1105" s="36">
        <f t="shared" si="122"/>
        <v>8.1137631452000107</v>
      </c>
      <c r="K1105" s="36">
        <f t="shared" si="123"/>
        <v>40.909207435000013</v>
      </c>
      <c r="L1105" s="36">
        <f t="shared" si="124"/>
        <v>8.1137631452000107</v>
      </c>
      <c r="M1105" s="36">
        <f t="shared" si="125"/>
        <v>40.909207435000013</v>
      </c>
      <c r="N1105" s="36">
        <f t="shared" si="126"/>
        <v>0</v>
      </c>
    </row>
    <row r="1106" spans="2:14" s="46" customFormat="1" x14ac:dyDescent="0.25">
      <c r="B1106" s="48" t="s">
        <v>190</v>
      </c>
      <c r="C1106" s="8">
        <v>2021</v>
      </c>
      <c r="D1106" s="37">
        <v>6</v>
      </c>
      <c r="E1106" s="31">
        <f>Data!G1106</f>
        <v>297.70370000000003</v>
      </c>
      <c r="F1106" s="51">
        <f t="shared" si="120"/>
        <v>297.70370000000003</v>
      </c>
      <c r="G1106" s="51">
        <f t="shared" si="121"/>
        <v>0</v>
      </c>
      <c r="H1106" s="31">
        <f>-Data!H1106</f>
        <v>1462.8487</v>
      </c>
      <c r="I1106" s="36">
        <f>+SUM(F1106*INDEX(Inputs!$D$24:$D$35,MATCH($D1106,Inputs!$B$24:$B$35,0)),G1106*INDEX(Inputs!$E$24:$E$35,MATCH($D1106,Inputs!$B$24:$B$35,0)),H1106*Inputs!$D$21)</f>
        <v>-23.976994922000006</v>
      </c>
      <c r="J1106" s="36">
        <f t="shared" si="122"/>
        <v>40.909207435000013</v>
      </c>
      <c r="K1106" s="36">
        <f t="shared" si="123"/>
        <v>64.886202357000016</v>
      </c>
      <c r="L1106" s="36">
        <f t="shared" si="124"/>
        <v>40.909207435000013</v>
      </c>
      <c r="M1106" s="36">
        <f t="shared" si="125"/>
        <v>64.886202357000016</v>
      </c>
      <c r="N1106" s="36">
        <f t="shared" si="126"/>
        <v>0</v>
      </c>
    </row>
    <row r="1107" spans="2:14" s="46" customFormat="1" x14ac:dyDescent="0.25">
      <c r="B1107" s="48" t="s">
        <v>190</v>
      </c>
      <c r="C1107" s="8">
        <v>2021</v>
      </c>
      <c r="D1107" s="37">
        <v>7</v>
      </c>
      <c r="E1107" s="31">
        <f>Data!G1107</f>
        <v>492.52870000000001</v>
      </c>
      <c r="F1107" s="51">
        <f t="shared" si="120"/>
        <v>492.52870000000001</v>
      </c>
      <c r="G1107" s="51">
        <f t="shared" si="121"/>
        <v>0</v>
      </c>
      <c r="H1107" s="31">
        <f>-Data!H1107</f>
        <v>1040.3756000000001</v>
      </c>
      <c r="I1107" s="36">
        <f>+SUM(F1107*INDEX(Inputs!$D$24:$D$35,MATCH($D1107,Inputs!$B$24:$B$35,0)),G1107*INDEX(Inputs!$E$24:$E$35,MATCH($D1107,Inputs!$B$24:$B$35,0)),H1107*Inputs!$D$21)</f>
        <v>12.502044238999993</v>
      </c>
      <c r="J1107" s="36">
        <f t="shared" si="122"/>
        <v>64.886202357000016</v>
      </c>
      <c r="K1107" s="36">
        <f t="shared" si="123"/>
        <v>52.384158118000023</v>
      </c>
      <c r="L1107" s="36">
        <f t="shared" si="124"/>
        <v>64.886202357000016</v>
      </c>
      <c r="M1107" s="36">
        <f t="shared" si="125"/>
        <v>52.384158118000023</v>
      </c>
      <c r="N1107" s="36">
        <f t="shared" si="126"/>
        <v>0</v>
      </c>
    </row>
    <row r="1108" spans="2:14" s="46" customFormat="1" x14ac:dyDescent="0.25">
      <c r="B1108" s="48" t="s">
        <v>190</v>
      </c>
      <c r="C1108" s="8">
        <v>2021</v>
      </c>
      <c r="D1108" s="37">
        <v>8</v>
      </c>
      <c r="E1108" s="31">
        <f>Data!G1108</f>
        <v>387.80599999999998</v>
      </c>
      <c r="F1108" s="51">
        <f t="shared" si="120"/>
        <v>387.80599999999998</v>
      </c>
      <c r="G1108" s="51">
        <f t="shared" si="121"/>
        <v>0</v>
      </c>
      <c r="H1108" s="31">
        <f>-Data!H1108</f>
        <v>1057.3246999999999</v>
      </c>
      <c r="I1108" s="36">
        <f>+SUM(F1108*INDEX(Inputs!$D$24:$D$35,MATCH($D1108,Inputs!$B$24:$B$35,0)),G1108*INDEX(Inputs!$E$24:$E$35,MATCH($D1108,Inputs!$B$24:$B$35,0)),H1108*Inputs!$D$21)</f>
        <v>0.83913459299999715</v>
      </c>
      <c r="J1108" s="36">
        <f t="shared" si="122"/>
        <v>52.384158118000023</v>
      </c>
      <c r="K1108" s="36">
        <f t="shared" si="123"/>
        <v>51.545023525000026</v>
      </c>
      <c r="L1108" s="36">
        <f t="shared" si="124"/>
        <v>52.384158118000023</v>
      </c>
      <c r="M1108" s="36">
        <f t="shared" si="125"/>
        <v>51.545023525000026</v>
      </c>
      <c r="N1108" s="36">
        <f t="shared" si="126"/>
        <v>0</v>
      </c>
    </row>
    <row r="1109" spans="2:14" s="46" customFormat="1" x14ac:dyDescent="0.25">
      <c r="B1109" s="48" t="s">
        <v>190</v>
      </c>
      <c r="C1109" s="8">
        <v>2021</v>
      </c>
      <c r="D1109" s="37">
        <v>9</v>
      </c>
      <c r="E1109" s="31">
        <f>Data!G1109</f>
        <v>428.46280000000013</v>
      </c>
      <c r="F1109" s="51">
        <f t="shared" si="120"/>
        <v>428.46280000000013</v>
      </c>
      <c r="G1109" s="51">
        <f t="shared" si="121"/>
        <v>0</v>
      </c>
      <c r="H1109" s="31">
        <f>-Data!H1109</f>
        <v>917.94889999999998</v>
      </c>
      <c r="I1109" s="36">
        <f>+SUM(F1109*INDEX(Inputs!$D$24:$D$35,MATCH($D1109,Inputs!$B$24:$B$35,0)),G1109*INDEX(Inputs!$E$24:$E$35,MATCH($D1109,Inputs!$B$24:$B$35,0)),H1109*Inputs!$D$21)</f>
        <v>5.8857746886000157</v>
      </c>
      <c r="J1109" s="36">
        <f t="shared" si="122"/>
        <v>51.545023525000026</v>
      </c>
      <c r="K1109" s="36">
        <f t="shared" si="123"/>
        <v>45.65924883640001</v>
      </c>
      <c r="L1109" s="36">
        <f t="shared" si="124"/>
        <v>51.545023525000026</v>
      </c>
      <c r="M1109" s="36">
        <f t="shared" si="125"/>
        <v>45.65924883640001</v>
      </c>
      <c r="N1109" s="36">
        <f t="shared" si="126"/>
        <v>0</v>
      </c>
    </row>
    <row r="1110" spans="2:14" s="46" customFormat="1" x14ac:dyDescent="0.25">
      <c r="B1110" s="48" t="s">
        <v>190</v>
      </c>
      <c r="C1110" s="8">
        <v>2021</v>
      </c>
      <c r="D1110" s="37">
        <v>10</v>
      </c>
      <c r="E1110" s="31">
        <f>Data!G1110</f>
        <v>531.83849999999995</v>
      </c>
      <c r="F1110" s="51">
        <f t="shared" si="120"/>
        <v>531.83849999999995</v>
      </c>
      <c r="G1110" s="51">
        <f t="shared" si="121"/>
        <v>0</v>
      </c>
      <c r="H1110" s="31">
        <f>-Data!H1110</f>
        <v>570.64620000000002</v>
      </c>
      <c r="I1110" s="36">
        <f>+SUM(F1110*INDEX(Inputs!$D$24:$D$35,MATCH($D1110,Inputs!$B$24:$B$35,0)),G1110*INDEX(Inputs!$E$24:$E$35,MATCH($D1110,Inputs!$B$24:$B$35,0)),H1110*Inputs!$D$21)</f>
        <v>28.811310344999999</v>
      </c>
      <c r="J1110" s="36">
        <f t="shared" si="122"/>
        <v>45.65924883640001</v>
      </c>
      <c r="K1110" s="36">
        <f t="shared" si="123"/>
        <v>16.847938491400011</v>
      </c>
      <c r="L1110" s="36">
        <f t="shared" si="124"/>
        <v>45.65924883640001</v>
      </c>
      <c r="M1110" s="36">
        <f t="shared" si="125"/>
        <v>16.847938491400011</v>
      </c>
      <c r="N1110" s="36">
        <f t="shared" si="126"/>
        <v>0</v>
      </c>
    </row>
    <row r="1111" spans="2:14" s="46" customFormat="1" x14ac:dyDescent="0.25">
      <c r="B1111" s="48" t="s">
        <v>190</v>
      </c>
      <c r="C1111" s="8">
        <v>2021</v>
      </c>
      <c r="D1111" s="37">
        <v>11</v>
      </c>
      <c r="E1111" s="31">
        <f>Data!G1111</f>
        <v>802.87099999999998</v>
      </c>
      <c r="F1111" s="51">
        <f t="shared" si="120"/>
        <v>802.87099999999998</v>
      </c>
      <c r="G1111" s="51">
        <f t="shared" si="121"/>
        <v>0</v>
      </c>
      <c r="H1111" s="31">
        <f>-Data!H1111</f>
        <v>280.59629999999999</v>
      </c>
      <c r="I1111" s="36">
        <f>+SUM(F1111*INDEX(Inputs!$D$24:$D$35,MATCH($D1111,Inputs!$B$24:$B$35,0)),G1111*INDEX(Inputs!$E$24:$E$35,MATCH($D1111,Inputs!$B$24:$B$35,0)),H1111*Inputs!$D$21)</f>
        <v>65.456258179000002</v>
      </c>
      <c r="J1111" s="36">
        <f t="shared" si="122"/>
        <v>16.847938491400011</v>
      </c>
      <c r="K1111" s="36">
        <f t="shared" si="123"/>
        <v>0</v>
      </c>
      <c r="L1111" s="36">
        <f t="shared" si="124"/>
        <v>16.847938491400011</v>
      </c>
      <c r="M1111" s="36">
        <f t="shared" si="125"/>
        <v>0</v>
      </c>
      <c r="N1111" s="36">
        <f t="shared" si="126"/>
        <v>48.608319687599987</v>
      </c>
    </row>
    <row r="1112" spans="2:14" s="46" customFormat="1" x14ac:dyDescent="0.25">
      <c r="B1112" s="48" t="s">
        <v>190</v>
      </c>
      <c r="C1112" s="8">
        <v>2021</v>
      </c>
      <c r="D1112" s="37">
        <v>12</v>
      </c>
      <c r="E1112" s="31">
        <f>Data!G1112</f>
        <v>1160.9767000000002</v>
      </c>
      <c r="F1112" s="51">
        <f t="shared" si="120"/>
        <v>1160.9767000000002</v>
      </c>
      <c r="G1112" s="51">
        <f t="shared" si="121"/>
        <v>0</v>
      </c>
      <c r="H1112" s="31">
        <f>-Data!H1112</f>
        <v>95.343800000000002</v>
      </c>
      <c r="I1112" s="36">
        <f>+SUM(F1112*INDEX(Inputs!$D$24:$D$35,MATCH($D1112,Inputs!$B$24:$B$35,0)),G1112*INDEX(Inputs!$E$24:$E$35,MATCH($D1112,Inputs!$B$24:$B$35,0)),H1112*Inputs!$D$21)</f>
        <v>106.38830543340002</v>
      </c>
      <c r="J1112" s="36">
        <f t="shared" si="122"/>
        <v>0</v>
      </c>
      <c r="K1112" s="36">
        <f t="shared" si="123"/>
        <v>0</v>
      </c>
      <c r="L1112" s="36">
        <f t="shared" si="124"/>
        <v>0</v>
      </c>
      <c r="M1112" s="36">
        <f t="shared" si="125"/>
        <v>0</v>
      </c>
      <c r="N1112" s="36">
        <f t="shared" si="126"/>
        <v>106.38830543340002</v>
      </c>
    </row>
    <row r="1113" spans="2:14" s="46" customFormat="1" x14ac:dyDescent="0.25">
      <c r="B1113" s="48" t="s">
        <v>191</v>
      </c>
      <c r="C1113" s="8">
        <v>2021</v>
      </c>
      <c r="D1113" s="37">
        <v>1</v>
      </c>
      <c r="E1113" s="31">
        <f>Data!G1113</f>
        <v>1507.6301000000001</v>
      </c>
      <c r="F1113" s="51">
        <f t="shared" si="120"/>
        <v>1507.6301000000001</v>
      </c>
      <c r="G1113" s="51">
        <f t="shared" si="121"/>
        <v>0</v>
      </c>
      <c r="H1113" s="31">
        <f>-Data!H1113</f>
        <v>6945.2183999999997</v>
      </c>
      <c r="I1113" s="36">
        <f>+SUM(F1113*INDEX(Inputs!$D$24:$D$35,MATCH($D1113,Inputs!$B$24:$B$35,0)),G1113*INDEX(Inputs!$E$24:$E$35,MATCH($D1113,Inputs!$B$24:$B$35,0)),H1113*Inputs!$D$21)</f>
        <v>-119.76281676979997</v>
      </c>
      <c r="J1113" s="36">
        <f t="shared" si="122"/>
        <v>0</v>
      </c>
      <c r="K1113" s="36">
        <f t="shared" si="123"/>
        <v>119.76281676979997</v>
      </c>
      <c r="L1113" s="36">
        <f t="shared" si="124"/>
        <v>2680.8550916910008</v>
      </c>
      <c r="M1113" s="36">
        <f t="shared" si="125"/>
        <v>2800.6179084608007</v>
      </c>
      <c r="N1113" s="36">
        <f t="shared" si="126"/>
        <v>0</v>
      </c>
    </row>
    <row r="1114" spans="2:14" s="46" customFormat="1" x14ac:dyDescent="0.25">
      <c r="B1114" s="48" t="s">
        <v>191</v>
      </c>
      <c r="C1114" s="8">
        <v>2021</v>
      </c>
      <c r="D1114" s="37">
        <v>2</v>
      </c>
      <c r="E1114" s="31">
        <f>Data!G1114</f>
        <v>1207.9659999999999</v>
      </c>
      <c r="F1114" s="51">
        <f t="shared" si="120"/>
        <v>1207.9659999999999</v>
      </c>
      <c r="G1114" s="51">
        <f t="shared" si="121"/>
        <v>0</v>
      </c>
      <c r="H1114" s="31">
        <f>-Data!H1114</f>
        <v>9149.5625999999993</v>
      </c>
      <c r="I1114" s="36">
        <f>+SUM(F1114*INDEX(Inputs!$D$24:$D$35,MATCH($D1114,Inputs!$B$24:$B$35,0)),G1114*INDEX(Inputs!$E$24:$E$35,MATCH($D1114,Inputs!$B$24:$B$35,0)),H1114*Inputs!$D$21)</f>
        <v>-231.49984713399999</v>
      </c>
      <c r="J1114" s="36">
        <f t="shared" si="122"/>
        <v>119.76281676979997</v>
      </c>
      <c r="K1114" s="36">
        <f t="shared" si="123"/>
        <v>351.26266390379999</v>
      </c>
      <c r="L1114" s="36">
        <f t="shared" si="124"/>
        <v>2800.6179084608007</v>
      </c>
      <c r="M1114" s="36">
        <f t="shared" si="125"/>
        <v>3032.1177555948007</v>
      </c>
      <c r="N1114" s="36">
        <f t="shared" si="126"/>
        <v>0</v>
      </c>
    </row>
    <row r="1115" spans="2:14" s="46" customFormat="1" x14ac:dyDescent="0.25">
      <c r="B1115" s="48" t="s">
        <v>191</v>
      </c>
      <c r="C1115" s="8">
        <v>2021</v>
      </c>
      <c r="D1115" s="37">
        <v>3</v>
      </c>
      <c r="E1115" s="31">
        <f>Data!G1115</f>
        <v>1183.4480000000003</v>
      </c>
      <c r="F1115" s="51">
        <f t="shared" si="120"/>
        <v>1183.4480000000003</v>
      </c>
      <c r="G1115" s="51">
        <f t="shared" si="121"/>
        <v>0</v>
      </c>
      <c r="H1115" s="31">
        <f>-Data!H1115</f>
        <v>14450.316800000001</v>
      </c>
      <c r="I1115" s="36">
        <f>+SUM(F1115*INDEX(Inputs!$D$24:$D$35,MATCH($D1115,Inputs!$B$24:$B$35,0)),G1115*INDEX(Inputs!$E$24:$E$35,MATCH($D1115,Inputs!$B$24:$B$35,0)),H1115*Inputs!$D$21)</f>
        <v>-434.24424779200007</v>
      </c>
      <c r="J1115" s="36">
        <f t="shared" si="122"/>
        <v>351.26266390379999</v>
      </c>
      <c r="K1115" s="36">
        <f t="shared" si="123"/>
        <v>785.5069116958</v>
      </c>
      <c r="L1115" s="36">
        <f t="shared" si="124"/>
        <v>3032.1177555948007</v>
      </c>
      <c r="M1115" s="36">
        <f t="shared" si="125"/>
        <v>3466.3620033868006</v>
      </c>
      <c r="N1115" s="36">
        <f t="shared" si="126"/>
        <v>0</v>
      </c>
    </row>
    <row r="1116" spans="2:14" s="46" customFormat="1" x14ac:dyDescent="0.25">
      <c r="B1116" s="48" t="s">
        <v>191</v>
      </c>
      <c r="C1116" s="8">
        <v>2021</v>
      </c>
      <c r="D1116" s="37">
        <v>4</v>
      </c>
      <c r="E1116" s="31">
        <f>Data!G1116</f>
        <v>12025.116799999998</v>
      </c>
      <c r="F1116" s="51">
        <f t="shared" si="120"/>
        <v>2000</v>
      </c>
      <c r="G1116" s="51">
        <f t="shared" si="121"/>
        <v>10025.116799999998</v>
      </c>
      <c r="H1116" s="31">
        <f>-Data!H1116</f>
        <v>10176.409600000001</v>
      </c>
      <c r="I1116" s="36">
        <f>+SUM(F1116*INDEX(Inputs!$D$24:$D$35,MATCH($D1116,Inputs!$B$24:$B$35,0)),G1116*INDEX(Inputs!$E$24:$E$35,MATCH($D1116,Inputs!$B$24:$B$35,0)),H1116*Inputs!$D$21)</f>
        <v>247.78401511679982</v>
      </c>
      <c r="J1116" s="36">
        <f t="shared" si="122"/>
        <v>785.5069116958</v>
      </c>
      <c r="K1116" s="36">
        <f t="shared" si="123"/>
        <v>537.72289657900023</v>
      </c>
      <c r="L1116" s="36">
        <f t="shared" si="124"/>
        <v>3466.3620033868006</v>
      </c>
      <c r="M1116" s="36">
        <f t="shared" si="125"/>
        <v>3218.5779882700008</v>
      </c>
      <c r="N1116" s="36">
        <f t="shared" si="126"/>
        <v>0</v>
      </c>
    </row>
    <row r="1117" spans="2:14" s="46" customFormat="1" x14ac:dyDescent="0.25">
      <c r="B1117" s="48" t="s">
        <v>191</v>
      </c>
      <c r="C1117" s="8">
        <v>2021</v>
      </c>
      <c r="D1117" s="37">
        <v>5</v>
      </c>
      <c r="E1117" s="31">
        <f>Data!G1117</f>
        <v>879.34659999999997</v>
      </c>
      <c r="F1117" s="51">
        <f t="shared" si="120"/>
        <v>879.34659999999997</v>
      </c>
      <c r="G1117" s="51">
        <f t="shared" si="121"/>
        <v>0</v>
      </c>
      <c r="H1117" s="31">
        <f>-Data!H1117</f>
        <v>16096.406300000001</v>
      </c>
      <c r="I1117" s="36">
        <f>+SUM(F1117*INDEX(Inputs!$D$24:$D$35,MATCH($D1117,Inputs!$B$24:$B$35,0)),G1117*INDEX(Inputs!$E$24:$E$35,MATCH($D1117,Inputs!$B$24:$B$35,0)),H1117*Inputs!$D$21)</f>
        <v>-525.29406662580004</v>
      </c>
      <c r="J1117" s="36">
        <f t="shared" si="122"/>
        <v>537.72289657900023</v>
      </c>
      <c r="K1117" s="36">
        <f t="shared" si="123"/>
        <v>1063.0169632048003</v>
      </c>
      <c r="L1117" s="36">
        <f t="shared" si="124"/>
        <v>3218.5779882700008</v>
      </c>
      <c r="M1117" s="36">
        <f t="shared" si="125"/>
        <v>3743.8720548958008</v>
      </c>
      <c r="N1117" s="36">
        <f t="shared" si="126"/>
        <v>0</v>
      </c>
    </row>
    <row r="1118" spans="2:14" s="46" customFormat="1" x14ac:dyDescent="0.25">
      <c r="B1118" s="48" t="s">
        <v>191</v>
      </c>
      <c r="C1118" s="8">
        <v>2021</v>
      </c>
      <c r="D1118" s="37">
        <v>6</v>
      </c>
      <c r="E1118" s="31">
        <f>Data!G1118</f>
        <v>753.61350000000004</v>
      </c>
      <c r="F1118" s="51">
        <f t="shared" si="120"/>
        <v>753.61350000000004</v>
      </c>
      <c r="G1118" s="51">
        <f t="shared" si="121"/>
        <v>0</v>
      </c>
      <c r="H1118" s="31">
        <f>-Data!H1118</f>
        <v>16691.899300000001</v>
      </c>
      <c r="I1118" s="36">
        <f>+SUM(F1118*INDEX(Inputs!$D$24:$D$35,MATCH($D1118,Inputs!$B$24:$B$35,0)),G1118*INDEX(Inputs!$E$24:$E$35,MATCH($D1118,Inputs!$B$24:$B$35,0)),H1118*Inputs!$D$21)</f>
        <v>-551.80289165800014</v>
      </c>
      <c r="J1118" s="36">
        <f t="shared" si="122"/>
        <v>1063.0169632048003</v>
      </c>
      <c r="K1118" s="36">
        <f t="shared" si="123"/>
        <v>1614.8198548628004</v>
      </c>
      <c r="L1118" s="36">
        <f t="shared" si="124"/>
        <v>3743.8720548958008</v>
      </c>
      <c r="M1118" s="36">
        <f t="shared" si="125"/>
        <v>4295.6749465538014</v>
      </c>
      <c r="N1118" s="36">
        <f t="shared" si="126"/>
        <v>0</v>
      </c>
    </row>
    <row r="1119" spans="2:14" s="46" customFormat="1" x14ac:dyDescent="0.25">
      <c r="B1119" s="48" t="s">
        <v>191</v>
      </c>
      <c r="C1119" s="8">
        <v>2021</v>
      </c>
      <c r="D1119" s="37">
        <v>7</v>
      </c>
      <c r="E1119" s="31">
        <f>Data!G1119</f>
        <v>869.55070000000001</v>
      </c>
      <c r="F1119" s="51">
        <f t="shared" si="120"/>
        <v>869.55070000000001</v>
      </c>
      <c r="G1119" s="51">
        <f t="shared" si="121"/>
        <v>0</v>
      </c>
      <c r="H1119" s="31">
        <f>-Data!H1119</f>
        <v>13413.1664</v>
      </c>
      <c r="I1119" s="36">
        <f>+SUM(F1119*INDEX(Inputs!$D$24:$D$35,MATCH($D1119,Inputs!$B$24:$B$35,0)),G1119*INDEX(Inputs!$E$24:$E$35,MATCH($D1119,Inputs!$B$24:$B$35,0)),H1119*Inputs!$D$21)</f>
        <v>-415.63161040900007</v>
      </c>
      <c r="J1119" s="36">
        <f t="shared" si="122"/>
        <v>1614.8198548628004</v>
      </c>
      <c r="K1119" s="36">
        <f t="shared" si="123"/>
        <v>2030.4514652718005</v>
      </c>
      <c r="L1119" s="36">
        <f t="shared" si="124"/>
        <v>4295.6749465538014</v>
      </c>
      <c r="M1119" s="36">
        <f t="shared" si="125"/>
        <v>4711.3065569628016</v>
      </c>
      <c r="N1119" s="36">
        <f t="shared" si="126"/>
        <v>0</v>
      </c>
    </row>
    <row r="1120" spans="2:14" s="46" customFormat="1" x14ac:dyDescent="0.25">
      <c r="B1120" s="48" t="s">
        <v>191</v>
      </c>
      <c r="C1120" s="8">
        <v>2021</v>
      </c>
      <c r="D1120" s="37">
        <v>8</v>
      </c>
      <c r="E1120" s="31">
        <f>Data!G1120</f>
        <v>1016.2607000000011</v>
      </c>
      <c r="F1120" s="51">
        <f t="shared" si="120"/>
        <v>1016.2607000000011</v>
      </c>
      <c r="G1120" s="51">
        <f t="shared" si="121"/>
        <v>0</v>
      </c>
      <c r="H1120" s="31">
        <f>-Data!H1120</f>
        <v>13392.513300000001</v>
      </c>
      <c r="I1120" s="36">
        <f>+SUM(F1120*INDEX(Inputs!$D$24:$D$35,MATCH($D1120,Inputs!$B$24:$B$35,0)),G1120*INDEX(Inputs!$E$24:$E$35,MATCH($D1120,Inputs!$B$24:$B$35,0)),H1120*Inputs!$D$21)</f>
        <v>-399.40948919799996</v>
      </c>
      <c r="J1120" s="36">
        <f t="shared" si="122"/>
        <v>2030.4514652718005</v>
      </c>
      <c r="K1120" s="36">
        <f t="shared" si="123"/>
        <v>2429.8609544698006</v>
      </c>
      <c r="L1120" s="36">
        <f t="shared" si="124"/>
        <v>4711.3065569628016</v>
      </c>
      <c r="M1120" s="36">
        <f t="shared" si="125"/>
        <v>5110.7160461608019</v>
      </c>
      <c r="N1120" s="36">
        <f t="shared" si="126"/>
        <v>0</v>
      </c>
    </row>
    <row r="1121" spans="2:14" s="46" customFormat="1" x14ac:dyDescent="0.25">
      <c r="B1121" s="48" t="s">
        <v>191</v>
      </c>
      <c r="C1121" s="8">
        <v>2021</v>
      </c>
      <c r="D1121" s="37">
        <v>9</v>
      </c>
      <c r="E1121" s="31">
        <f>Data!G1121</f>
        <v>2680.1267999999991</v>
      </c>
      <c r="F1121" s="51">
        <f t="shared" si="120"/>
        <v>2000</v>
      </c>
      <c r="G1121" s="51">
        <f t="shared" si="121"/>
        <v>680.12679999999909</v>
      </c>
      <c r="H1121" s="31">
        <f>-Data!H1121</f>
        <v>12945.9287</v>
      </c>
      <c r="I1121" s="36">
        <f>+SUM(F1121*INDEX(Inputs!$D$24:$D$35,MATCH($D1121,Inputs!$B$24:$B$35,0)),G1121*INDEX(Inputs!$E$24:$E$35,MATCH($D1121,Inputs!$B$24:$B$35,0)),H1121*Inputs!$D$21)</f>
        <v>-269.94268009420011</v>
      </c>
      <c r="J1121" s="36">
        <f t="shared" si="122"/>
        <v>2429.8609544698006</v>
      </c>
      <c r="K1121" s="36">
        <f t="shared" si="123"/>
        <v>2699.8036345640007</v>
      </c>
      <c r="L1121" s="36">
        <f t="shared" si="124"/>
        <v>5110.7160461608019</v>
      </c>
      <c r="M1121" s="36">
        <f t="shared" si="125"/>
        <v>5380.658726255002</v>
      </c>
      <c r="N1121" s="36">
        <f t="shared" si="126"/>
        <v>0</v>
      </c>
    </row>
    <row r="1122" spans="2:14" s="46" customFormat="1" x14ac:dyDescent="0.25">
      <c r="B1122" s="48" t="s">
        <v>191</v>
      </c>
      <c r="C1122" s="8">
        <v>2021</v>
      </c>
      <c r="D1122" s="37">
        <v>10</v>
      </c>
      <c r="E1122" s="31">
        <f>Data!G1122</f>
        <v>9114.8646999999983</v>
      </c>
      <c r="F1122" s="51">
        <f t="shared" si="120"/>
        <v>2000</v>
      </c>
      <c r="G1122" s="51">
        <f t="shared" si="121"/>
        <v>7114.8646999999983</v>
      </c>
      <c r="H1122" s="31">
        <f>-Data!H1122</f>
        <v>7301.6198999999997</v>
      </c>
      <c r="I1122" s="36">
        <f>+SUM(F1122*INDEX(Inputs!$D$24:$D$35,MATCH($D1122,Inputs!$B$24:$B$35,0)),G1122*INDEX(Inputs!$E$24:$E$35,MATCH($D1122,Inputs!$B$24:$B$35,0)),H1122*Inputs!$D$21)</f>
        <v>227.85831186219991</v>
      </c>
      <c r="J1122" s="36">
        <f t="shared" si="122"/>
        <v>2699.8036345640007</v>
      </c>
      <c r="K1122" s="36">
        <f t="shared" si="123"/>
        <v>2471.9453227018007</v>
      </c>
      <c r="L1122" s="36">
        <f t="shared" si="124"/>
        <v>5380.658726255002</v>
      </c>
      <c r="M1122" s="36">
        <f t="shared" si="125"/>
        <v>5152.8004143928019</v>
      </c>
      <c r="N1122" s="36">
        <f t="shared" si="126"/>
        <v>0</v>
      </c>
    </row>
    <row r="1123" spans="2:14" s="46" customFormat="1" x14ac:dyDescent="0.25">
      <c r="B1123" s="48" t="s">
        <v>191</v>
      </c>
      <c r="C1123" s="8">
        <v>2021</v>
      </c>
      <c r="D1123" s="37">
        <v>11</v>
      </c>
      <c r="E1123" s="31">
        <f>Data!G1123</f>
        <v>1214.8645000000004</v>
      </c>
      <c r="F1123" s="51">
        <f t="shared" si="120"/>
        <v>1214.8645000000004</v>
      </c>
      <c r="G1123" s="51">
        <f t="shared" si="121"/>
        <v>0</v>
      </c>
      <c r="H1123" s="31">
        <f>-Data!H1123</f>
        <v>8310.0264000000006</v>
      </c>
      <c r="I1123" s="36">
        <f>+SUM(F1123*INDEX(Inputs!$D$24:$D$35,MATCH($D1123,Inputs!$B$24:$B$35,0)),G1123*INDEX(Inputs!$E$24:$E$35,MATCH($D1123,Inputs!$B$24:$B$35,0)),H1123*Inputs!$D$21)</f>
        <v>-199.10340572500002</v>
      </c>
      <c r="J1123" s="36">
        <f t="shared" si="122"/>
        <v>2471.9453227018007</v>
      </c>
      <c r="K1123" s="36">
        <f t="shared" si="123"/>
        <v>2671.0487284268006</v>
      </c>
      <c r="L1123" s="36">
        <f t="shared" si="124"/>
        <v>5152.8004143928019</v>
      </c>
      <c r="M1123" s="36">
        <f t="shared" si="125"/>
        <v>5351.9038201178018</v>
      </c>
      <c r="N1123" s="36">
        <f t="shared" si="126"/>
        <v>0</v>
      </c>
    </row>
    <row r="1124" spans="2:14" s="46" customFormat="1" x14ac:dyDescent="0.25">
      <c r="B1124" s="48" t="s">
        <v>191</v>
      </c>
      <c r="C1124" s="8">
        <v>2021</v>
      </c>
      <c r="D1124" s="37">
        <v>12</v>
      </c>
      <c r="E1124" s="31">
        <f>Data!G1124</f>
        <v>1693.4374</v>
      </c>
      <c r="F1124" s="51">
        <f t="shared" si="120"/>
        <v>1693.4374</v>
      </c>
      <c r="G1124" s="51">
        <f t="shared" si="121"/>
        <v>0</v>
      </c>
      <c r="H1124" s="31">
        <f>-Data!H1124</f>
        <v>4502.6715000000004</v>
      </c>
      <c r="I1124" s="36">
        <f>+SUM(F1124*INDEX(Inputs!$D$24:$D$35,MATCH($D1124,Inputs!$B$24:$B$35,0)),G1124*INDEX(Inputs!$E$24:$E$35,MATCH($D1124,Inputs!$B$24:$B$35,0)),H1124*Inputs!$D$21)</f>
        <v>-9.80636326420003</v>
      </c>
      <c r="J1124" s="36">
        <f t="shared" si="122"/>
        <v>2671.0487284268006</v>
      </c>
      <c r="K1124" s="36">
        <f t="shared" si="123"/>
        <v>2680.8550916910008</v>
      </c>
      <c r="L1124" s="36">
        <f t="shared" si="124"/>
        <v>5351.9038201178018</v>
      </c>
      <c r="M1124" s="36">
        <f t="shared" si="125"/>
        <v>5361.7101833820016</v>
      </c>
      <c r="N1124" s="36">
        <f t="shared" si="126"/>
        <v>0</v>
      </c>
    </row>
    <row r="1125" spans="2:14" s="46" customFormat="1" x14ac:dyDescent="0.25">
      <c r="B1125" s="48" t="s">
        <v>192</v>
      </c>
      <c r="C1125" s="8">
        <v>2021</v>
      </c>
      <c r="D1125" s="37">
        <v>1</v>
      </c>
      <c r="E1125" s="31">
        <f>Data!G1125</f>
        <v>0</v>
      </c>
      <c r="F1125" s="51">
        <f t="shared" si="120"/>
        <v>0</v>
      </c>
      <c r="G1125" s="51">
        <f t="shared" si="121"/>
        <v>0</v>
      </c>
      <c r="H1125" s="31">
        <f>-Data!H1125</f>
        <v>511.27190000000002</v>
      </c>
      <c r="I1125" s="36">
        <f>+SUM(F1125*INDEX(Inputs!$D$24:$D$35,MATCH($D1125,Inputs!$B$24:$B$35,0)),G1125*INDEX(Inputs!$E$24:$E$35,MATCH($D1125,Inputs!$B$24:$B$35,0)),H1125*Inputs!$D$21)</f>
        <v>-19.331190539000001</v>
      </c>
      <c r="J1125" s="36">
        <f t="shared" si="122"/>
        <v>0</v>
      </c>
      <c r="K1125" s="36">
        <f t="shared" si="123"/>
        <v>19.331190539000001</v>
      </c>
      <c r="L1125" s="36">
        <f t="shared" si="124"/>
        <v>518.61837290760013</v>
      </c>
      <c r="M1125" s="36">
        <f t="shared" si="125"/>
        <v>537.94956344660011</v>
      </c>
      <c r="N1125" s="36">
        <f t="shared" si="126"/>
        <v>0</v>
      </c>
    </row>
    <row r="1126" spans="2:14" s="46" customFormat="1" x14ac:dyDescent="0.25">
      <c r="B1126" s="48" t="s">
        <v>192</v>
      </c>
      <c r="C1126" s="8">
        <v>2021</v>
      </c>
      <c r="D1126" s="37">
        <v>2</v>
      </c>
      <c r="E1126" s="31">
        <f>Data!G1126</f>
        <v>0</v>
      </c>
      <c r="F1126" s="51">
        <f t="shared" si="120"/>
        <v>0</v>
      </c>
      <c r="G1126" s="51">
        <f t="shared" si="121"/>
        <v>0</v>
      </c>
      <c r="H1126" s="31">
        <f>-Data!H1126</f>
        <v>512.70399999999995</v>
      </c>
      <c r="I1126" s="36">
        <f>+SUM(F1126*INDEX(Inputs!$D$24:$D$35,MATCH($D1126,Inputs!$B$24:$B$35,0)),G1126*INDEX(Inputs!$E$24:$E$35,MATCH($D1126,Inputs!$B$24:$B$35,0)),H1126*Inputs!$D$21)</f>
        <v>-19.385338239999999</v>
      </c>
      <c r="J1126" s="36">
        <f t="shared" si="122"/>
        <v>19.331190539000001</v>
      </c>
      <c r="K1126" s="36">
        <f t="shared" si="123"/>
        <v>38.716528779000001</v>
      </c>
      <c r="L1126" s="36">
        <f t="shared" si="124"/>
        <v>537.94956344660011</v>
      </c>
      <c r="M1126" s="36">
        <f t="shared" si="125"/>
        <v>557.33490168660012</v>
      </c>
      <c r="N1126" s="36">
        <f t="shared" si="126"/>
        <v>0</v>
      </c>
    </row>
    <row r="1127" spans="2:14" s="46" customFormat="1" x14ac:dyDescent="0.25">
      <c r="B1127" s="48" t="s">
        <v>192</v>
      </c>
      <c r="C1127" s="8">
        <v>2021</v>
      </c>
      <c r="D1127" s="37">
        <v>3</v>
      </c>
      <c r="E1127" s="31">
        <f>Data!G1127</f>
        <v>10.368</v>
      </c>
      <c r="F1127" s="51">
        <f t="shared" si="120"/>
        <v>10.368</v>
      </c>
      <c r="G1127" s="51">
        <f t="shared" si="121"/>
        <v>0</v>
      </c>
      <c r="H1127" s="31">
        <f>-Data!H1127</f>
        <v>1377.12</v>
      </c>
      <c r="I1127" s="36">
        <f>+SUM(F1127*INDEX(Inputs!$D$24:$D$35,MATCH($D1127,Inputs!$B$24:$B$35,0)),G1127*INDEX(Inputs!$E$24:$E$35,MATCH($D1127,Inputs!$B$24:$B$35,0)),H1127*Inputs!$D$21)</f>
        <v>-51.086622143999996</v>
      </c>
      <c r="J1127" s="36">
        <f t="shared" si="122"/>
        <v>38.716528779000001</v>
      </c>
      <c r="K1127" s="36">
        <f t="shared" si="123"/>
        <v>89.803150923000004</v>
      </c>
      <c r="L1127" s="36">
        <f t="shared" si="124"/>
        <v>557.33490168660012</v>
      </c>
      <c r="M1127" s="36">
        <f t="shared" si="125"/>
        <v>608.42152383060011</v>
      </c>
      <c r="N1127" s="36">
        <f t="shared" si="126"/>
        <v>0</v>
      </c>
    </row>
    <row r="1128" spans="2:14" s="46" customFormat="1" x14ac:dyDescent="0.25">
      <c r="B1128" s="48" t="s">
        <v>192</v>
      </c>
      <c r="C1128" s="8">
        <v>2021</v>
      </c>
      <c r="D1128" s="37">
        <v>4</v>
      </c>
      <c r="E1128" s="31">
        <f>Data!G1128</f>
        <v>22.783999999999999</v>
      </c>
      <c r="F1128" s="51">
        <f t="shared" si="120"/>
        <v>22.783999999999999</v>
      </c>
      <c r="G1128" s="51">
        <f t="shared" si="121"/>
        <v>0</v>
      </c>
      <c r="H1128" s="31">
        <f>-Data!H1128</f>
        <v>1642.9757999999999</v>
      </c>
      <c r="I1128" s="36">
        <f>+SUM(F1128*INDEX(Inputs!$D$24:$D$35,MATCH($D1128,Inputs!$B$24:$B$35,0)),G1128*INDEX(Inputs!$E$24:$E$35,MATCH($D1128,Inputs!$B$24:$B$35,0)),H1128*Inputs!$D$21)</f>
        <v>-59.962313270000003</v>
      </c>
      <c r="J1128" s="36">
        <f t="shared" si="122"/>
        <v>89.803150923000004</v>
      </c>
      <c r="K1128" s="36">
        <f t="shared" si="123"/>
        <v>149.76546419300001</v>
      </c>
      <c r="L1128" s="36">
        <f t="shared" si="124"/>
        <v>608.42152383060011</v>
      </c>
      <c r="M1128" s="36">
        <f t="shared" si="125"/>
        <v>668.38383710060009</v>
      </c>
      <c r="N1128" s="36">
        <f t="shared" si="126"/>
        <v>0</v>
      </c>
    </row>
    <row r="1129" spans="2:14" s="46" customFormat="1" x14ac:dyDescent="0.25">
      <c r="B1129" s="48" t="s">
        <v>192</v>
      </c>
      <c r="C1129" s="8">
        <v>2021</v>
      </c>
      <c r="D1129" s="37">
        <v>5</v>
      </c>
      <c r="E1129" s="31">
        <f>Data!G1129</f>
        <v>21.248000000000001</v>
      </c>
      <c r="F1129" s="51">
        <f t="shared" si="120"/>
        <v>21.248000000000001</v>
      </c>
      <c r="G1129" s="51">
        <f t="shared" si="121"/>
        <v>0</v>
      </c>
      <c r="H1129" s="31">
        <f>-Data!H1129</f>
        <v>1876.36</v>
      </c>
      <c r="I1129" s="36">
        <f>+SUM(F1129*INDEX(Inputs!$D$24:$D$35,MATCH($D1129,Inputs!$B$24:$B$35,0)),G1129*INDEX(Inputs!$E$24:$E$35,MATCH($D1129,Inputs!$B$24:$B$35,0)),H1129*Inputs!$D$21)</f>
        <v>-68.932093584000015</v>
      </c>
      <c r="J1129" s="36">
        <f t="shared" si="122"/>
        <v>149.76546419300001</v>
      </c>
      <c r="K1129" s="36">
        <f t="shared" si="123"/>
        <v>218.69755777700004</v>
      </c>
      <c r="L1129" s="36">
        <f t="shared" si="124"/>
        <v>668.38383710060009</v>
      </c>
      <c r="M1129" s="36">
        <f t="shared" si="125"/>
        <v>737.31593068460006</v>
      </c>
      <c r="N1129" s="36">
        <f t="shared" si="126"/>
        <v>0</v>
      </c>
    </row>
    <row r="1130" spans="2:14" s="46" customFormat="1" x14ac:dyDescent="0.25">
      <c r="B1130" s="48" t="s">
        <v>192</v>
      </c>
      <c r="C1130" s="8">
        <v>2021</v>
      </c>
      <c r="D1130" s="37">
        <v>6</v>
      </c>
      <c r="E1130" s="31">
        <f>Data!G1130</f>
        <v>18.687999999999999</v>
      </c>
      <c r="F1130" s="51">
        <f t="shared" si="120"/>
        <v>18.687999999999999</v>
      </c>
      <c r="G1130" s="51">
        <f t="shared" si="121"/>
        <v>0</v>
      </c>
      <c r="H1130" s="31">
        <f>-Data!H1130</f>
        <v>1993.568</v>
      </c>
      <c r="I1130" s="36">
        <f>+SUM(F1130*INDEX(Inputs!$D$24:$D$35,MATCH($D1130,Inputs!$B$24:$B$35,0)),G1130*INDEX(Inputs!$E$24:$E$35,MATCH($D1130,Inputs!$B$24:$B$35,0)),H1130*Inputs!$D$21)</f>
        <v>-73.409894080000015</v>
      </c>
      <c r="J1130" s="36">
        <f t="shared" si="122"/>
        <v>218.69755777700004</v>
      </c>
      <c r="K1130" s="36">
        <f t="shared" si="123"/>
        <v>292.10745185700006</v>
      </c>
      <c r="L1130" s="36">
        <f t="shared" si="124"/>
        <v>737.31593068460006</v>
      </c>
      <c r="M1130" s="36">
        <f t="shared" si="125"/>
        <v>810.72582476460002</v>
      </c>
      <c r="N1130" s="36">
        <f t="shared" si="126"/>
        <v>0</v>
      </c>
    </row>
    <row r="1131" spans="2:14" s="46" customFormat="1" x14ac:dyDescent="0.25">
      <c r="B1131" s="48" t="s">
        <v>192</v>
      </c>
      <c r="C1131" s="8">
        <v>2021</v>
      </c>
      <c r="D1131" s="37">
        <v>7</v>
      </c>
      <c r="E1131" s="31">
        <f>Data!G1131</f>
        <v>20.48</v>
      </c>
      <c r="F1131" s="51">
        <f t="shared" si="120"/>
        <v>20.48</v>
      </c>
      <c r="G1131" s="51">
        <f t="shared" si="121"/>
        <v>0</v>
      </c>
      <c r="H1131" s="31">
        <f>-Data!H1131</f>
        <v>1710.2719999999999</v>
      </c>
      <c r="I1131" s="36">
        <f>+SUM(F1131*INDEX(Inputs!$D$24:$D$35,MATCH($D1131,Inputs!$B$24:$B$35,0)),G1131*INDEX(Inputs!$E$24:$E$35,MATCH($D1131,Inputs!$B$24:$B$35,0)),H1131*Inputs!$D$21)</f>
        <v>-62.509864319999998</v>
      </c>
      <c r="J1131" s="36">
        <f t="shared" si="122"/>
        <v>292.10745185700006</v>
      </c>
      <c r="K1131" s="36">
        <f t="shared" si="123"/>
        <v>354.61731617700008</v>
      </c>
      <c r="L1131" s="36">
        <f t="shared" si="124"/>
        <v>810.72582476460002</v>
      </c>
      <c r="M1131" s="36">
        <f t="shared" si="125"/>
        <v>873.23568908460004</v>
      </c>
      <c r="N1131" s="36">
        <f t="shared" si="126"/>
        <v>0</v>
      </c>
    </row>
    <row r="1132" spans="2:14" s="46" customFormat="1" x14ac:dyDescent="0.25">
      <c r="B1132" s="48" t="s">
        <v>192</v>
      </c>
      <c r="C1132" s="8">
        <v>2021</v>
      </c>
      <c r="D1132" s="37">
        <v>8</v>
      </c>
      <c r="E1132" s="31">
        <f>Data!G1132</f>
        <v>22.911999999999999</v>
      </c>
      <c r="F1132" s="51">
        <f t="shared" si="120"/>
        <v>22.911999999999999</v>
      </c>
      <c r="G1132" s="51">
        <f t="shared" si="121"/>
        <v>0</v>
      </c>
      <c r="H1132" s="31">
        <f>-Data!H1132</f>
        <v>1576.768</v>
      </c>
      <c r="I1132" s="36">
        <f>+SUM(F1132*INDEX(Inputs!$D$24:$D$35,MATCH($D1132,Inputs!$B$24:$B$35,0)),G1132*INDEX(Inputs!$E$24:$E$35,MATCH($D1132,Inputs!$B$24:$B$35,0)),H1132*Inputs!$D$21)</f>
        <v>-57.206110080000009</v>
      </c>
      <c r="J1132" s="36">
        <f t="shared" si="122"/>
        <v>354.61731617700008</v>
      </c>
      <c r="K1132" s="36">
        <f t="shared" si="123"/>
        <v>411.82342625700011</v>
      </c>
      <c r="L1132" s="36">
        <f t="shared" si="124"/>
        <v>873.23568908460004</v>
      </c>
      <c r="M1132" s="36">
        <f t="shared" si="125"/>
        <v>930.44179916460007</v>
      </c>
      <c r="N1132" s="36">
        <f t="shared" si="126"/>
        <v>0</v>
      </c>
    </row>
    <row r="1133" spans="2:14" s="46" customFormat="1" x14ac:dyDescent="0.25">
      <c r="B1133" s="48" t="s">
        <v>192</v>
      </c>
      <c r="C1133" s="8">
        <v>2021</v>
      </c>
      <c r="D1133" s="37">
        <v>9</v>
      </c>
      <c r="E1133" s="31">
        <f>Data!G1133</f>
        <v>25.215899999999799</v>
      </c>
      <c r="F1133" s="51">
        <f t="shared" si="120"/>
        <v>25.215899999999799</v>
      </c>
      <c r="G1133" s="51">
        <f t="shared" si="121"/>
        <v>0</v>
      </c>
      <c r="H1133" s="31">
        <f>-Data!H1133</f>
        <v>1337.7358999999999</v>
      </c>
      <c r="I1133" s="36">
        <f>+SUM(F1133*INDEX(Inputs!$D$24:$D$35,MATCH($D1133,Inputs!$B$24:$B$35,0)),G1133*INDEX(Inputs!$E$24:$E$35,MATCH($D1133,Inputs!$B$24:$B$35,0)),H1133*Inputs!$D$21)</f>
        <v>-48.190789581200015</v>
      </c>
      <c r="J1133" s="36">
        <f t="shared" si="122"/>
        <v>411.82342625700011</v>
      </c>
      <c r="K1133" s="36">
        <f t="shared" si="123"/>
        <v>460.01421583820013</v>
      </c>
      <c r="L1133" s="36">
        <f t="shared" si="124"/>
        <v>930.44179916460007</v>
      </c>
      <c r="M1133" s="36">
        <f t="shared" si="125"/>
        <v>978.63258874580004</v>
      </c>
      <c r="N1133" s="36">
        <f t="shared" si="126"/>
        <v>0</v>
      </c>
    </row>
    <row r="1134" spans="2:14" s="46" customFormat="1" x14ac:dyDescent="0.25">
      <c r="B1134" s="48" t="s">
        <v>192</v>
      </c>
      <c r="C1134" s="8">
        <v>2021</v>
      </c>
      <c r="D1134" s="37">
        <v>10</v>
      </c>
      <c r="E1134" s="31">
        <f>Data!G1134</f>
        <v>29.514999999999961</v>
      </c>
      <c r="F1134" s="51">
        <f t="shared" si="120"/>
        <v>29.514999999999961</v>
      </c>
      <c r="G1134" s="51">
        <f t="shared" si="121"/>
        <v>0</v>
      </c>
      <c r="H1134" s="31">
        <f>-Data!H1134</f>
        <v>858.8229</v>
      </c>
      <c r="I1134" s="36">
        <f>+SUM(F1134*INDEX(Inputs!$D$24:$D$35,MATCH($D1134,Inputs!$B$24:$B$35,0)),G1134*INDEX(Inputs!$E$24:$E$35,MATCH($D1134,Inputs!$B$24:$B$35,0)),H1134*Inputs!$D$21)</f>
        <v>-29.675783719000009</v>
      </c>
      <c r="J1134" s="36">
        <f t="shared" si="122"/>
        <v>460.01421583820013</v>
      </c>
      <c r="K1134" s="36">
        <f t="shared" si="123"/>
        <v>489.68999955720017</v>
      </c>
      <c r="L1134" s="36">
        <f t="shared" si="124"/>
        <v>978.63258874580004</v>
      </c>
      <c r="M1134" s="36">
        <f t="shared" si="125"/>
        <v>1008.3083724648001</v>
      </c>
      <c r="N1134" s="36">
        <f t="shared" si="126"/>
        <v>0</v>
      </c>
    </row>
    <row r="1135" spans="2:14" s="46" customFormat="1" x14ac:dyDescent="0.25">
      <c r="B1135" s="48" t="s">
        <v>192</v>
      </c>
      <c r="C1135" s="8">
        <v>2021</v>
      </c>
      <c r="D1135" s="37">
        <v>11</v>
      </c>
      <c r="E1135" s="31">
        <f>Data!G1135</f>
        <v>31.482000000000024</v>
      </c>
      <c r="F1135" s="51">
        <f t="shared" si="120"/>
        <v>31.482000000000024</v>
      </c>
      <c r="G1135" s="51">
        <f t="shared" si="121"/>
        <v>0</v>
      </c>
      <c r="H1135" s="31">
        <f>-Data!H1135</f>
        <v>577.34400000000005</v>
      </c>
      <c r="I1135" s="36">
        <f>+SUM(F1135*INDEX(Inputs!$D$24:$D$35,MATCH($D1135,Inputs!$B$24:$B$35,0)),G1135*INDEX(Inputs!$E$24:$E$35,MATCH($D1135,Inputs!$B$24:$B$35,0)),H1135*Inputs!$D$21)</f>
        <v>-18.846708996</v>
      </c>
      <c r="J1135" s="36">
        <f t="shared" si="122"/>
        <v>489.68999955720017</v>
      </c>
      <c r="K1135" s="36">
        <f t="shared" si="123"/>
        <v>508.53670855320019</v>
      </c>
      <c r="L1135" s="36">
        <f t="shared" si="124"/>
        <v>1008.3083724648001</v>
      </c>
      <c r="M1135" s="36">
        <f t="shared" si="125"/>
        <v>1027.1550814608001</v>
      </c>
      <c r="N1135" s="36">
        <f t="shared" si="126"/>
        <v>0</v>
      </c>
    </row>
    <row r="1136" spans="2:14" s="46" customFormat="1" x14ac:dyDescent="0.25">
      <c r="B1136" s="48" t="s">
        <v>192</v>
      </c>
      <c r="C1136" s="8">
        <v>2021</v>
      </c>
      <c r="D1136" s="37">
        <v>12</v>
      </c>
      <c r="E1136" s="31">
        <f>Data!G1136</f>
        <v>34.175799999999995</v>
      </c>
      <c r="F1136" s="51">
        <f t="shared" si="120"/>
        <v>34.175799999999995</v>
      </c>
      <c r="G1136" s="51">
        <f t="shared" si="121"/>
        <v>0</v>
      </c>
      <c r="H1136" s="31">
        <f>-Data!H1136</f>
        <v>352.2758</v>
      </c>
      <c r="I1136" s="36">
        <f>+SUM(F1136*INDEX(Inputs!$D$24:$D$35,MATCH($D1136,Inputs!$B$24:$B$35,0)),G1136*INDEX(Inputs!$E$24:$E$35,MATCH($D1136,Inputs!$B$24:$B$35,0)),H1136*Inputs!$D$21)</f>
        <v>-10.081664354400001</v>
      </c>
      <c r="J1136" s="36">
        <f t="shared" si="122"/>
        <v>508.53670855320019</v>
      </c>
      <c r="K1136" s="36">
        <f t="shared" si="123"/>
        <v>518.61837290760013</v>
      </c>
      <c r="L1136" s="36">
        <f t="shared" si="124"/>
        <v>1027.1550814608001</v>
      </c>
      <c r="M1136" s="36">
        <f t="shared" si="125"/>
        <v>1037.2367458152</v>
      </c>
      <c r="N1136" s="36">
        <f t="shared" si="126"/>
        <v>0</v>
      </c>
    </row>
    <row r="1137" spans="2:14" s="46" customFormat="1" x14ac:dyDescent="0.25">
      <c r="B1137" s="48" t="s">
        <v>193</v>
      </c>
      <c r="C1137" s="8">
        <v>2021</v>
      </c>
      <c r="D1137" s="37">
        <v>1</v>
      </c>
      <c r="E1137" s="31">
        <f>Data!G1137</f>
        <v>947.1</v>
      </c>
      <c r="F1137" s="51">
        <f t="shared" si="120"/>
        <v>947.1</v>
      </c>
      <c r="G1137" s="51">
        <f t="shared" si="121"/>
        <v>0</v>
      </c>
      <c r="H1137" s="31">
        <f>-Data!H1137</f>
        <v>321.85599999999999</v>
      </c>
      <c r="I1137" s="36">
        <f>+SUM(F1137*INDEX(Inputs!$D$24:$D$35,MATCH($D1137,Inputs!$B$24:$B$35,0)),G1137*INDEX(Inputs!$E$24:$E$35,MATCH($D1137,Inputs!$B$24:$B$35,0)),H1137*Inputs!$D$21)</f>
        <v>77.560772839999998</v>
      </c>
      <c r="J1137" s="36">
        <f t="shared" si="122"/>
        <v>0</v>
      </c>
      <c r="K1137" s="36">
        <f t="shared" si="123"/>
        <v>0</v>
      </c>
      <c r="L1137" s="36">
        <f t="shared" si="124"/>
        <v>0</v>
      </c>
      <c r="M1137" s="36">
        <f t="shared" si="125"/>
        <v>0</v>
      </c>
      <c r="N1137" s="36">
        <f t="shared" si="126"/>
        <v>77.560772839999998</v>
      </c>
    </row>
    <row r="1138" spans="2:14" s="46" customFormat="1" x14ac:dyDescent="0.25">
      <c r="B1138" s="48" t="s">
        <v>193</v>
      </c>
      <c r="C1138" s="8">
        <v>2021</v>
      </c>
      <c r="D1138" s="37">
        <v>2</v>
      </c>
      <c r="E1138" s="31">
        <f>Data!G1138</f>
        <v>766.44399999999996</v>
      </c>
      <c r="F1138" s="51">
        <f t="shared" si="120"/>
        <v>766.44399999999996</v>
      </c>
      <c r="G1138" s="51">
        <f t="shared" si="121"/>
        <v>0</v>
      </c>
      <c r="H1138" s="31">
        <f>-Data!H1138</f>
        <v>350.40800000000002</v>
      </c>
      <c r="I1138" s="36">
        <f>+SUM(F1138*INDEX(Inputs!$D$24:$D$35,MATCH($D1138,Inputs!$B$24:$B$35,0)),G1138*INDEX(Inputs!$E$24:$E$35,MATCH($D1138,Inputs!$B$24:$B$35,0)),H1138*Inputs!$D$21)</f>
        <v>59.365510968000002</v>
      </c>
      <c r="J1138" s="36">
        <f t="shared" si="122"/>
        <v>0</v>
      </c>
      <c r="K1138" s="36">
        <f t="shared" si="123"/>
        <v>0</v>
      </c>
      <c r="L1138" s="36">
        <f t="shared" si="124"/>
        <v>0</v>
      </c>
      <c r="M1138" s="36">
        <f t="shared" si="125"/>
        <v>0</v>
      </c>
      <c r="N1138" s="36">
        <f t="shared" si="126"/>
        <v>59.365510968000002</v>
      </c>
    </row>
    <row r="1139" spans="2:14" s="46" customFormat="1" x14ac:dyDescent="0.25">
      <c r="B1139" s="48" t="s">
        <v>193</v>
      </c>
      <c r="C1139" s="8">
        <v>2021</v>
      </c>
      <c r="D1139" s="37">
        <v>3</v>
      </c>
      <c r="E1139" s="31">
        <f>Data!G1139</f>
        <v>457.464</v>
      </c>
      <c r="F1139" s="51">
        <f t="shared" si="120"/>
        <v>457.464</v>
      </c>
      <c r="G1139" s="51">
        <f t="shared" si="121"/>
        <v>0</v>
      </c>
      <c r="H1139" s="31">
        <f>-Data!H1139</f>
        <v>1378.1759999999999</v>
      </c>
      <c r="I1139" s="36">
        <f>+SUM(F1139*INDEX(Inputs!$D$24:$D$35,MATCH($D1139,Inputs!$B$24:$B$35,0)),G1139*INDEX(Inputs!$E$24:$E$35,MATCH($D1139,Inputs!$B$24:$B$35,0)),H1139*Inputs!$D$21)</f>
        <v>-8.7677802720000031</v>
      </c>
      <c r="J1139" s="36">
        <f t="shared" si="122"/>
        <v>0</v>
      </c>
      <c r="K1139" s="36">
        <f t="shared" si="123"/>
        <v>8.7677802720000031</v>
      </c>
      <c r="L1139" s="36">
        <f t="shared" si="124"/>
        <v>0</v>
      </c>
      <c r="M1139" s="36">
        <f t="shared" si="125"/>
        <v>8.7677802720000031</v>
      </c>
      <c r="N1139" s="36">
        <f t="shared" si="126"/>
        <v>0</v>
      </c>
    </row>
    <row r="1140" spans="2:14" s="46" customFormat="1" x14ac:dyDescent="0.25">
      <c r="B1140" s="48" t="s">
        <v>193</v>
      </c>
      <c r="C1140" s="8">
        <v>2021</v>
      </c>
      <c r="D1140" s="37">
        <v>4</v>
      </c>
      <c r="E1140" s="31">
        <f>Data!G1140</f>
        <v>358.16800000000001</v>
      </c>
      <c r="F1140" s="51">
        <f t="shared" si="120"/>
        <v>358.16800000000001</v>
      </c>
      <c r="G1140" s="51">
        <f t="shared" si="121"/>
        <v>0</v>
      </c>
      <c r="H1140" s="31">
        <f>-Data!H1140</f>
        <v>1394.0119</v>
      </c>
      <c r="I1140" s="36">
        <f>+SUM(F1140*INDEX(Inputs!$D$24:$D$35,MATCH($D1140,Inputs!$B$24:$B$35,0)),G1140*INDEX(Inputs!$E$24:$E$35,MATCH($D1140,Inputs!$B$24:$B$35,0)),H1140*Inputs!$D$21)</f>
        <v>-18.774037282999998</v>
      </c>
      <c r="J1140" s="36">
        <f t="shared" si="122"/>
        <v>8.7677802720000031</v>
      </c>
      <c r="K1140" s="36">
        <f t="shared" si="123"/>
        <v>27.541817555000002</v>
      </c>
      <c r="L1140" s="36">
        <f t="shared" si="124"/>
        <v>8.7677802720000031</v>
      </c>
      <c r="M1140" s="36">
        <f t="shared" si="125"/>
        <v>27.541817555000002</v>
      </c>
      <c r="N1140" s="36">
        <f t="shared" si="126"/>
        <v>0</v>
      </c>
    </row>
    <row r="1141" spans="2:14" s="46" customFormat="1" x14ac:dyDescent="0.25">
      <c r="B1141" s="48" t="s">
        <v>193</v>
      </c>
      <c r="C1141" s="8">
        <v>2021</v>
      </c>
      <c r="D1141" s="37">
        <v>5</v>
      </c>
      <c r="E1141" s="31">
        <f>Data!G1141</f>
        <v>2165.2840000000001</v>
      </c>
      <c r="F1141" s="51">
        <f t="shared" si="120"/>
        <v>2000</v>
      </c>
      <c r="G1141" s="51">
        <f t="shared" si="121"/>
        <v>165.28400000000011</v>
      </c>
      <c r="H1141" s="31">
        <f>-Data!H1141</f>
        <v>790.94399999999996</v>
      </c>
      <c r="I1141" s="36">
        <f>+SUM(F1141*INDEX(Inputs!$D$24:$D$35,MATCH($D1141,Inputs!$B$24:$B$35,0)),G1141*INDEX(Inputs!$E$24:$E$35,MATCH($D1141,Inputs!$B$24:$B$35,0)),H1141*Inputs!$D$21)</f>
        <v>166.883299024</v>
      </c>
      <c r="J1141" s="36">
        <f t="shared" si="122"/>
        <v>27.541817555000002</v>
      </c>
      <c r="K1141" s="36">
        <f t="shared" si="123"/>
        <v>0</v>
      </c>
      <c r="L1141" s="36">
        <f t="shared" si="124"/>
        <v>27.541817555000002</v>
      </c>
      <c r="M1141" s="36">
        <f t="shared" si="125"/>
        <v>0</v>
      </c>
      <c r="N1141" s="36">
        <f t="shared" si="126"/>
        <v>139.341481469</v>
      </c>
    </row>
    <row r="1142" spans="2:14" s="46" customFormat="1" x14ac:dyDescent="0.25">
      <c r="B1142" s="48" t="s">
        <v>193</v>
      </c>
      <c r="C1142" s="8">
        <v>2021</v>
      </c>
      <c r="D1142" s="37">
        <v>6</v>
      </c>
      <c r="E1142" s="31">
        <f>Data!G1142</f>
        <v>5967.3919999999998</v>
      </c>
      <c r="F1142" s="51">
        <f t="shared" si="120"/>
        <v>2000</v>
      </c>
      <c r="G1142" s="51">
        <f t="shared" si="121"/>
        <v>3967.3919999999998</v>
      </c>
      <c r="H1142" s="31">
        <f>-Data!H1142</f>
        <v>104.0166</v>
      </c>
      <c r="I1142" s="36">
        <f>+SUM(F1142*INDEX(Inputs!$D$24:$D$35,MATCH($D1142,Inputs!$B$24:$B$35,0)),G1142*INDEX(Inputs!$E$24:$E$35,MATCH($D1142,Inputs!$B$24:$B$35,0)),H1142*Inputs!$D$21)</f>
        <v>399.84260102600001</v>
      </c>
      <c r="J1142" s="36">
        <f t="shared" si="122"/>
        <v>0</v>
      </c>
      <c r="K1142" s="36">
        <f t="shared" si="123"/>
        <v>0</v>
      </c>
      <c r="L1142" s="36">
        <f t="shared" si="124"/>
        <v>0</v>
      </c>
      <c r="M1142" s="36">
        <f t="shared" si="125"/>
        <v>0</v>
      </c>
      <c r="N1142" s="36">
        <f t="shared" si="126"/>
        <v>399.84260102600001</v>
      </c>
    </row>
    <row r="1143" spans="2:14" s="46" customFormat="1" x14ac:dyDescent="0.25">
      <c r="B1143" s="48" t="s">
        <v>193</v>
      </c>
      <c r="C1143" s="8">
        <v>2021</v>
      </c>
      <c r="D1143" s="37">
        <v>7</v>
      </c>
      <c r="E1143" s="31">
        <f>Data!G1143</f>
        <v>8120.5159999999996</v>
      </c>
      <c r="F1143" s="51">
        <f t="shared" si="120"/>
        <v>2000</v>
      </c>
      <c r="G1143" s="51">
        <f t="shared" si="121"/>
        <v>6120.5159999999996</v>
      </c>
      <c r="H1143" s="31">
        <f>-Data!H1143</f>
        <v>0</v>
      </c>
      <c r="I1143" s="36">
        <f>+SUM(F1143*INDEX(Inputs!$D$24:$D$35,MATCH($D1143,Inputs!$B$24:$B$35,0)),G1143*INDEX(Inputs!$E$24:$E$35,MATCH($D1143,Inputs!$B$24:$B$35,0)),H1143*Inputs!$D$21)</f>
        <v>508.66705745600001</v>
      </c>
      <c r="J1143" s="36">
        <f t="shared" si="122"/>
        <v>0</v>
      </c>
      <c r="K1143" s="36">
        <f t="shared" si="123"/>
        <v>0</v>
      </c>
      <c r="L1143" s="36">
        <f t="shared" si="124"/>
        <v>0</v>
      </c>
      <c r="M1143" s="36">
        <f t="shared" si="125"/>
        <v>0</v>
      </c>
      <c r="N1143" s="36">
        <f t="shared" si="126"/>
        <v>508.66705745600001</v>
      </c>
    </row>
    <row r="1144" spans="2:14" s="46" customFormat="1" x14ac:dyDescent="0.25">
      <c r="B1144" s="48" t="s">
        <v>193</v>
      </c>
      <c r="C1144" s="8">
        <v>2021</v>
      </c>
      <c r="D1144" s="37">
        <v>8</v>
      </c>
      <c r="E1144" s="31">
        <f>Data!G1144</f>
        <v>6109.192</v>
      </c>
      <c r="F1144" s="51">
        <f t="shared" si="120"/>
        <v>2000</v>
      </c>
      <c r="G1144" s="51">
        <f t="shared" si="121"/>
        <v>4109.192</v>
      </c>
      <c r="H1144" s="31">
        <f>-Data!H1144</f>
        <v>155.392</v>
      </c>
      <c r="I1144" s="36">
        <f>+SUM(F1144*INDEX(Inputs!$D$24:$D$35,MATCH($D1144,Inputs!$B$24:$B$35,0)),G1144*INDEX(Inputs!$E$24:$E$35,MATCH($D1144,Inputs!$B$24:$B$35,0)),H1144*Inputs!$D$21)</f>
        <v>404.80802595200004</v>
      </c>
      <c r="J1144" s="36">
        <f t="shared" si="122"/>
        <v>0</v>
      </c>
      <c r="K1144" s="36">
        <f t="shared" si="123"/>
        <v>0</v>
      </c>
      <c r="L1144" s="36">
        <f t="shared" si="124"/>
        <v>0</v>
      </c>
      <c r="M1144" s="36">
        <f t="shared" si="125"/>
        <v>0</v>
      </c>
      <c r="N1144" s="36">
        <f t="shared" si="126"/>
        <v>404.80802595200004</v>
      </c>
    </row>
    <row r="1145" spans="2:14" s="46" customFormat="1" x14ac:dyDescent="0.25">
      <c r="B1145" s="48" t="s">
        <v>193</v>
      </c>
      <c r="C1145" s="8">
        <v>2021</v>
      </c>
      <c r="D1145" s="37">
        <v>9</v>
      </c>
      <c r="E1145" s="31">
        <f>Data!G1145</f>
        <v>2670.4339</v>
      </c>
      <c r="F1145" s="51">
        <f t="shared" si="120"/>
        <v>2000</v>
      </c>
      <c r="G1145" s="51">
        <f t="shared" si="121"/>
        <v>670.43389999999999</v>
      </c>
      <c r="H1145" s="31">
        <f>-Data!H1145</f>
        <v>837.36389999999994</v>
      </c>
      <c r="I1145" s="36">
        <f>+SUM(F1145*INDEX(Inputs!$D$24:$D$35,MATCH($D1145,Inputs!$B$24:$B$35,0)),G1145*INDEX(Inputs!$E$24:$E$35,MATCH($D1145,Inputs!$B$24:$B$35,0)),H1145*Inputs!$D$21)</f>
        <v>187.45376758540002</v>
      </c>
      <c r="J1145" s="36">
        <f t="shared" si="122"/>
        <v>0</v>
      </c>
      <c r="K1145" s="36">
        <f t="shared" si="123"/>
        <v>0</v>
      </c>
      <c r="L1145" s="36">
        <f t="shared" si="124"/>
        <v>0</v>
      </c>
      <c r="M1145" s="36">
        <f t="shared" si="125"/>
        <v>0</v>
      </c>
      <c r="N1145" s="36">
        <f t="shared" si="126"/>
        <v>187.45376758540002</v>
      </c>
    </row>
    <row r="1146" spans="2:14" s="46" customFormat="1" x14ac:dyDescent="0.25">
      <c r="B1146" s="48" t="s">
        <v>193</v>
      </c>
      <c r="C1146" s="8">
        <v>2021</v>
      </c>
      <c r="D1146" s="37">
        <v>10</v>
      </c>
      <c r="E1146" s="31">
        <f>Data!G1146</f>
        <v>185.37600000000003</v>
      </c>
      <c r="F1146" s="51">
        <f t="shared" si="120"/>
        <v>185.37600000000003</v>
      </c>
      <c r="G1146" s="51">
        <f t="shared" si="121"/>
        <v>0</v>
      </c>
      <c r="H1146" s="31">
        <f>-Data!H1146</f>
        <v>984.50800000000004</v>
      </c>
      <c r="I1146" s="36">
        <f>+SUM(F1146*INDEX(Inputs!$D$24:$D$35,MATCH($D1146,Inputs!$B$24:$B$35,0)),G1146*INDEX(Inputs!$E$24:$E$35,MATCH($D1146,Inputs!$B$24:$B$35,0)),H1146*Inputs!$D$21)</f>
        <v>-19.661354487999997</v>
      </c>
      <c r="J1146" s="36">
        <f t="shared" si="122"/>
        <v>0</v>
      </c>
      <c r="K1146" s="36">
        <f t="shared" si="123"/>
        <v>19.661354487999997</v>
      </c>
      <c r="L1146" s="36">
        <f t="shared" si="124"/>
        <v>0</v>
      </c>
      <c r="M1146" s="36">
        <f t="shared" si="125"/>
        <v>19.661354487999997</v>
      </c>
      <c r="N1146" s="36">
        <f t="shared" si="126"/>
        <v>0</v>
      </c>
    </row>
    <row r="1147" spans="2:14" s="46" customFormat="1" x14ac:dyDescent="0.25">
      <c r="B1147" s="48" t="s">
        <v>193</v>
      </c>
      <c r="C1147" s="8">
        <v>2021</v>
      </c>
      <c r="D1147" s="37">
        <v>11</v>
      </c>
      <c r="E1147" s="31">
        <f>Data!G1147</f>
        <v>452.60799999999995</v>
      </c>
      <c r="F1147" s="51">
        <f t="shared" si="120"/>
        <v>452.60799999999995</v>
      </c>
      <c r="G1147" s="51">
        <f t="shared" si="121"/>
        <v>0</v>
      </c>
      <c r="H1147" s="31">
        <f>-Data!H1147</f>
        <v>524.11199999999997</v>
      </c>
      <c r="I1147" s="36">
        <f>+SUM(F1147*INDEX(Inputs!$D$24:$D$35,MATCH($D1147,Inputs!$B$24:$B$35,0)),G1147*INDEX(Inputs!$E$24:$E$35,MATCH($D1147,Inputs!$B$24:$B$35,0)),H1147*Inputs!$D$21)</f>
        <v>23.064312415999993</v>
      </c>
      <c r="J1147" s="36">
        <f t="shared" si="122"/>
        <v>19.661354487999997</v>
      </c>
      <c r="K1147" s="36">
        <f t="shared" si="123"/>
        <v>0</v>
      </c>
      <c r="L1147" s="36">
        <f t="shared" si="124"/>
        <v>19.661354487999997</v>
      </c>
      <c r="M1147" s="36">
        <f t="shared" si="125"/>
        <v>0</v>
      </c>
      <c r="N1147" s="36">
        <f t="shared" si="126"/>
        <v>3.4029579279999957</v>
      </c>
    </row>
    <row r="1148" spans="2:14" s="46" customFormat="1" x14ac:dyDescent="0.25">
      <c r="B1148" s="48" t="s">
        <v>193</v>
      </c>
      <c r="C1148" s="8">
        <v>2021</v>
      </c>
      <c r="D1148" s="37">
        <v>12</v>
      </c>
      <c r="E1148" s="31">
        <f>Data!G1148</f>
        <v>871.47800000000007</v>
      </c>
      <c r="F1148" s="51">
        <f t="shared" si="120"/>
        <v>871.47800000000007</v>
      </c>
      <c r="G1148" s="51">
        <f t="shared" si="121"/>
        <v>0</v>
      </c>
      <c r="H1148" s="31">
        <f>-Data!H1148</f>
        <v>145.97200000000001</v>
      </c>
      <c r="I1148" s="36">
        <f>+SUM(F1148*INDEX(Inputs!$D$24:$D$35,MATCH($D1148,Inputs!$B$24:$B$35,0)),G1148*INDEX(Inputs!$E$24:$E$35,MATCH($D1148,Inputs!$B$24:$B$35,0)),H1148*Inputs!$D$21)</f>
        <v>77.046367356000019</v>
      </c>
      <c r="J1148" s="36">
        <f t="shared" si="122"/>
        <v>0</v>
      </c>
      <c r="K1148" s="36">
        <f t="shared" si="123"/>
        <v>0</v>
      </c>
      <c r="L1148" s="36">
        <f t="shared" si="124"/>
        <v>0</v>
      </c>
      <c r="M1148" s="36">
        <f t="shared" si="125"/>
        <v>0</v>
      </c>
      <c r="N1148" s="36">
        <f t="shared" si="126"/>
        <v>77.046367356000019</v>
      </c>
    </row>
    <row r="1149" spans="2:14" s="46" customFormat="1" x14ac:dyDescent="0.25">
      <c r="B1149" s="48" t="s">
        <v>194</v>
      </c>
      <c r="C1149" s="8">
        <v>2021</v>
      </c>
      <c r="D1149" s="37">
        <v>1</v>
      </c>
      <c r="E1149" s="31">
        <f>Data!G1149</f>
        <v>5260.3047999999999</v>
      </c>
      <c r="F1149" s="51">
        <f t="shared" si="120"/>
        <v>2000</v>
      </c>
      <c r="G1149" s="51">
        <f t="shared" si="121"/>
        <v>3260.3047999999999</v>
      </c>
      <c r="H1149" s="31">
        <f>-Data!H1149</f>
        <v>153.46379999999999</v>
      </c>
      <c r="I1149" s="36">
        <f>+SUM(F1149*INDEX(Inputs!$D$24:$D$35,MATCH($D1149,Inputs!$B$24:$B$35,0)),G1149*INDEX(Inputs!$E$24:$E$35,MATCH($D1149,Inputs!$B$24:$B$35,0)),H1149*Inputs!$D$21)</f>
        <v>327.77396466280004</v>
      </c>
      <c r="J1149" s="36">
        <f t="shared" si="122"/>
        <v>0</v>
      </c>
      <c r="K1149" s="36">
        <f t="shared" si="123"/>
        <v>0</v>
      </c>
      <c r="L1149" s="36">
        <f t="shared" si="124"/>
        <v>0</v>
      </c>
      <c r="M1149" s="36">
        <f t="shared" si="125"/>
        <v>0</v>
      </c>
      <c r="N1149" s="36">
        <f t="shared" si="126"/>
        <v>327.77396466280004</v>
      </c>
    </row>
    <row r="1150" spans="2:14" s="46" customFormat="1" x14ac:dyDescent="0.25">
      <c r="B1150" s="48" t="s">
        <v>194</v>
      </c>
      <c r="C1150" s="8">
        <v>2021</v>
      </c>
      <c r="D1150" s="37">
        <v>2</v>
      </c>
      <c r="E1150" s="31">
        <f>Data!G1150</f>
        <v>4602.1950999999999</v>
      </c>
      <c r="F1150" s="51">
        <f t="shared" si="120"/>
        <v>2000</v>
      </c>
      <c r="G1150" s="51">
        <f t="shared" si="121"/>
        <v>2602.1950999999999</v>
      </c>
      <c r="H1150" s="31">
        <f>-Data!H1150</f>
        <v>466.65179999999998</v>
      </c>
      <c r="I1150" s="36">
        <f>+SUM(F1150*INDEX(Inputs!$D$24:$D$35,MATCH($D1150,Inputs!$B$24:$B$35,0)),G1150*INDEX(Inputs!$E$24:$E$35,MATCH($D1150,Inputs!$B$24:$B$35,0)),H1150*Inputs!$D$21)</f>
        <v>286.8465100816</v>
      </c>
      <c r="J1150" s="36">
        <f t="shared" si="122"/>
        <v>0</v>
      </c>
      <c r="K1150" s="36">
        <f t="shared" si="123"/>
        <v>0</v>
      </c>
      <c r="L1150" s="36">
        <f t="shared" si="124"/>
        <v>0</v>
      </c>
      <c r="M1150" s="36">
        <f t="shared" si="125"/>
        <v>0</v>
      </c>
      <c r="N1150" s="36">
        <f t="shared" si="126"/>
        <v>286.8465100816</v>
      </c>
    </row>
    <row r="1151" spans="2:14" s="46" customFormat="1" x14ac:dyDescent="0.25">
      <c r="B1151" s="48" t="s">
        <v>194</v>
      </c>
      <c r="C1151" s="8">
        <v>2021</v>
      </c>
      <c r="D1151" s="37">
        <v>3</v>
      </c>
      <c r="E1151" s="31">
        <f>Data!G1151</f>
        <v>3801.7029000000002</v>
      </c>
      <c r="F1151" s="51">
        <f t="shared" si="120"/>
        <v>2000</v>
      </c>
      <c r="G1151" s="51">
        <f t="shared" si="121"/>
        <v>1801.7029000000002</v>
      </c>
      <c r="H1151" s="31">
        <f>-Data!H1151</f>
        <v>2140.9726000000001</v>
      </c>
      <c r="I1151" s="36">
        <f>+SUM(F1151*INDEX(Inputs!$D$24:$D$35,MATCH($D1151,Inputs!$B$24:$B$35,0)),G1151*INDEX(Inputs!$E$24:$E$35,MATCH($D1151,Inputs!$B$24:$B$35,0)),H1151*Inputs!$D$21)</f>
        <v>188.16188736240002</v>
      </c>
      <c r="J1151" s="36">
        <f t="shared" si="122"/>
        <v>0</v>
      </c>
      <c r="K1151" s="36">
        <f t="shared" si="123"/>
        <v>0</v>
      </c>
      <c r="L1151" s="36">
        <f t="shared" si="124"/>
        <v>0</v>
      </c>
      <c r="M1151" s="36">
        <f t="shared" si="125"/>
        <v>0</v>
      </c>
      <c r="N1151" s="36">
        <f t="shared" si="126"/>
        <v>188.16188736240002</v>
      </c>
    </row>
    <row r="1152" spans="2:14" s="46" customFormat="1" x14ac:dyDescent="0.25">
      <c r="B1152" s="48" t="s">
        <v>194</v>
      </c>
      <c r="C1152" s="8">
        <v>2021</v>
      </c>
      <c r="D1152" s="37">
        <v>4</v>
      </c>
      <c r="E1152" s="31">
        <f>Data!G1152</f>
        <v>3638.0544999999997</v>
      </c>
      <c r="F1152" s="51">
        <f t="shared" si="120"/>
        <v>2000</v>
      </c>
      <c r="G1152" s="51">
        <f t="shared" si="121"/>
        <v>1638.0544999999997</v>
      </c>
      <c r="H1152" s="31">
        <f>-Data!H1152</f>
        <v>1563.0903000000001</v>
      </c>
      <c r="I1152" s="36">
        <f>+SUM(F1152*INDEX(Inputs!$D$24:$D$35,MATCH($D1152,Inputs!$B$24:$B$35,0)),G1152*INDEX(Inputs!$E$24:$E$35,MATCH($D1152,Inputs!$B$24:$B$35,0)),H1152*Inputs!$D$21)</f>
        <v>202.77901243900001</v>
      </c>
      <c r="J1152" s="36">
        <f t="shared" si="122"/>
        <v>0</v>
      </c>
      <c r="K1152" s="36">
        <f t="shared" si="123"/>
        <v>0</v>
      </c>
      <c r="L1152" s="36">
        <f t="shared" si="124"/>
        <v>0</v>
      </c>
      <c r="M1152" s="36">
        <f t="shared" si="125"/>
        <v>0</v>
      </c>
      <c r="N1152" s="36">
        <f t="shared" si="126"/>
        <v>202.77901243900001</v>
      </c>
    </row>
    <row r="1153" spans="2:14" s="46" customFormat="1" x14ac:dyDescent="0.25">
      <c r="B1153" s="48" t="s">
        <v>194</v>
      </c>
      <c r="C1153" s="8">
        <v>2021</v>
      </c>
      <c r="D1153" s="37">
        <v>5</v>
      </c>
      <c r="E1153" s="31">
        <f>Data!G1153</f>
        <v>1231.5740000000001</v>
      </c>
      <c r="F1153" s="51">
        <f t="shared" si="120"/>
        <v>1231.5740000000001</v>
      </c>
      <c r="G1153" s="51">
        <f t="shared" si="121"/>
        <v>0</v>
      </c>
      <c r="H1153" s="31">
        <f>-Data!H1153</f>
        <v>3988.4295999999999</v>
      </c>
      <c r="I1153" s="36">
        <f>+SUM(F1153*INDEX(Inputs!$D$24:$D$35,MATCH($D1153,Inputs!$B$24:$B$35,0)),G1153*INDEX(Inputs!$E$24:$E$35,MATCH($D1153,Inputs!$B$24:$B$35,0)),H1153*Inputs!$D$21)</f>
        <v>-34.120739268000008</v>
      </c>
      <c r="J1153" s="36">
        <f t="shared" si="122"/>
        <v>0</v>
      </c>
      <c r="K1153" s="36">
        <f t="shared" si="123"/>
        <v>34.120739268000008</v>
      </c>
      <c r="L1153" s="36">
        <f t="shared" si="124"/>
        <v>0</v>
      </c>
      <c r="M1153" s="36">
        <f t="shared" si="125"/>
        <v>34.120739268000008</v>
      </c>
      <c r="N1153" s="36">
        <f t="shared" si="126"/>
        <v>0</v>
      </c>
    </row>
    <row r="1154" spans="2:14" s="46" customFormat="1" x14ac:dyDescent="0.25">
      <c r="B1154" s="48" t="s">
        <v>194</v>
      </c>
      <c r="C1154" s="8">
        <v>2021</v>
      </c>
      <c r="D1154" s="37">
        <v>6</v>
      </c>
      <c r="E1154" s="31">
        <f>Data!G1154</f>
        <v>2295.4173999999998</v>
      </c>
      <c r="F1154" s="51">
        <f t="shared" si="120"/>
        <v>2000</v>
      </c>
      <c r="G1154" s="51">
        <f t="shared" si="121"/>
        <v>295.41739999999982</v>
      </c>
      <c r="H1154" s="31">
        <f>-Data!H1154</f>
        <v>857.52599999999995</v>
      </c>
      <c r="I1154" s="36">
        <f>+SUM(F1154*INDEX(Inputs!$D$24:$D$35,MATCH($D1154,Inputs!$B$24:$B$35,0)),G1154*INDEX(Inputs!$E$24:$E$35,MATCH($D1154,Inputs!$B$24:$B$35,0)),H1154*Inputs!$D$21)</f>
        <v>192.46849599839999</v>
      </c>
      <c r="J1154" s="36">
        <f t="shared" si="122"/>
        <v>34.120739268000008</v>
      </c>
      <c r="K1154" s="36">
        <f t="shared" si="123"/>
        <v>0</v>
      </c>
      <c r="L1154" s="36">
        <f t="shared" si="124"/>
        <v>34.120739268000008</v>
      </c>
      <c r="M1154" s="36">
        <f t="shared" si="125"/>
        <v>0</v>
      </c>
      <c r="N1154" s="36">
        <f t="shared" si="126"/>
        <v>158.34775673039996</v>
      </c>
    </row>
    <row r="1155" spans="2:14" s="46" customFormat="1" x14ac:dyDescent="0.25">
      <c r="B1155" s="48" t="s">
        <v>194</v>
      </c>
      <c r="C1155" s="8">
        <v>2021</v>
      </c>
      <c r="D1155" s="37">
        <v>7</v>
      </c>
      <c r="E1155" s="31">
        <f>Data!G1155</f>
        <v>4317.2479999999996</v>
      </c>
      <c r="F1155" s="51">
        <f t="shared" si="120"/>
        <v>2000</v>
      </c>
      <c r="G1155" s="51">
        <f t="shared" si="121"/>
        <v>2317.2479999999996</v>
      </c>
      <c r="H1155" s="31">
        <f>-Data!H1155</f>
        <v>0</v>
      </c>
      <c r="I1155" s="36">
        <f>+SUM(F1155*INDEX(Inputs!$D$24:$D$35,MATCH($D1155,Inputs!$B$24:$B$35,0)),G1155*INDEX(Inputs!$E$24:$E$35,MATCH($D1155,Inputs!$B$24:$B$35,0)),H1155*Inputs!$D$21)</f>
        <v>323.387053568</v>
      </c>
      <c r="J1155" s="36">
        <f t="shared" si="122"/>
        <v>0</v>
      </c>
      <c r="K1155" s="36">
        <f t="shared" si="123"/>
        <v>0</v>
      </c>
      <c r="L1155" s="36">
        <f t="shared" si="124"/>
        <v>0</v>
      </c>
      <c r="M1155" s="36">
        <f t="shared" si="125"/>
        <v>0</v>
      </c>
      <c r="N1155" s="36">
        <f t="shared" si="126"/>
        <v>323.387053568</v>
      </c>
    </row>
    <row r="1156" spans="2:14" s="46" customFormat="1" x14ac:dyDescent="0.25">
      <c r="B1156" s="48" t="s">
        <v>194</v>
      </c>
      <c r="C1156" s="8">
        <v>2021</v>
      </c>
      <c r="D1156" s="37">
        <v>8</v>
      </c>
      <c r="E1156" s="31">
        <f>Data!G1156</f>
        <v>3465.4344000000001</v>
      </c>
      <c r="F1156" s="51">
        <f t="shared" si="120"/>
        <v>2000</v>
      </c>
      <c r="G1156" s="51">
        <f t="shared" si="121"/>
        <v>1465.4344000000001</v>
      </c>
      <c r="H1156" s="31">
        <f>-Data!H1156</f>
        <v>1635.4976999999999</v>
      </c>
      <c r="I1156" s="36">
        <f>+SUM(F1156*INDEX(Inputs!$D$24:$D$35,MATCH($D1156,Inputs!$B$24:$B$35,0)),G1156*INDEX(Inputs!$E$24:$E$35,MATCH($D1156,Inputs!$B$24:$B$35,0)),H1156*Inputs!$D$21)</f>
        <v>220.05193419339997</v>
      </c>
      <c r="J1156" s="36">
        <f t="shared" si="122"/>
        <v>0</v>
      </c>
      <c r="K1156" s="36">
        <f t="shared" si="123"/>
        <v>0</v>
      </c>
      <c r="L1156" s="36">
        <f t="shared" si="124"/>
        <v>0</v>
      </c>
      <c r="M1156" s="36">
        <f t="shared" si="125"/>
        <v>0</v>
      </c>
      <c r="N1156" s="36">
        <f t="shared" si="126"/>
        <v>220.05193419339997</v>
      </c>
    </row>
    <row r="1157" spans="2:14" s="46" customFormat="1" x14ac:dyDescent="0.25">
      <c r="B1157" s="48" t="s">
        <v>194</v>
      </c>
      <c r="C1157" s="8">
        <v>2021</v>
      </c>
      <c r="D1157" s="37">
        <v>9</v>
      </c>
      <c r="E1157" s="31">
        <f>Data!G1157</f>
        <v>3760.6446000000005</v>
      </c>
      <c r="F1157" s="51">
        <f t="shared" si="120"/>
        <v>2000</v>
      </c>
      <c r="G1157" s="51">
        <f t="shared" si="121"/>
        <v>1760.6446000000005</v>
      </c>
      <c r="H1157" s="31">
        <f>-Data!H1157</f>
        <v>641.80290000000002</v>
      </c>
      <c r="I1157" s="36">
        <f>+SUM(F1157*INDEX(Inputs!$D$24:$D$35,MATCH($D1157,Inputs!$B$24:$B$35,0)),G1157*INDEX(Inputs!$E$24:$E$35,MATCH($D1157,Inputs!$B$24:$B$35,0)),H1157*Inputs!$D$21)</f>
        <v>243.03088109260003</v>
      </c>
      <c r="J1157" s="36">
        <f t="shared" si="122"/>
        <v>0</v>
      </c>
      <c r="K1157" s="36">
        <f t="shared" si="123"/>
        <v>0</v>
      </c>
      <c r="L1157" s="36">
        <f t="shared" si="124"/>
        <v>0</v>
      </c>
      <c r="M1157" s="36">
        <f t="shared" si="125"/>
        <v>0</v>
      </c>
      <c r="N1157" s="36">
        <f t="shared" si="126"/>
        <v>243.03088109260003</v>
      </c>
    </row>
    <row r="1158" spans="2:14" s="46" customFormat="1" x14ac:dyDescent="0.25">
      <c r="B1158" s="48" t="s">
        <v>194</v>
      </c>
      <c r="C1158" s="8">
        <v>2021</v>
      </c>
      <c r="D1158" s="37">
        <v>10</v>
      </c>
      <c r="E1158" s="31">
        <f>Data!G1158</f>
        <v>3553.9876000000004</v>
      </c>
      <c r="F1158" s="51">
        <f t="shared" si="120"/>
        <v>2000</v>
      </c>
      <c r="G1158" s="51">
        <f t="shared" si="121"/>
        <v>1553.9876000000004</v>
      </c>
      <c r="H1158" s="31">
        <f>-Data!H1158</f>
        <v>904.06010000000003</v>
      </c>
      <c r="I1158" s="36">
        <f>+SUM(F1158*INDEX(Inputs!$D$24:$D$35,MATCH($D1158,Inputs!$B$24:$B$35,0)),G1158*INDEX(Inputs!$E$24:$E$35,MATCH($D1158,Inputs!$B$24:$B$35,0)),H1158*Inputs!$D$21)</f>
        <v>223.98152358860003</v>
      </c>
      <c r="J1158" s="36">
        <f t="shared" si="122"/>
        <v>0</v>
      </c>
      <c r="K1158" s="36">
        <f t="shared" si="123"/>
        <v>0</v>
      </c>
      <c r="L1158" s="36">
        <f t="shared" si="124"/>
        <v>0</v>
      </c>
      <c r="M1158" s="36">
        <f t="shared" si="125"/>
        <v>0</v>
      </c>
      <c r="N1158" s="36">
        <f t="shared" si="126"/>
        <v>223.98152358860003</v>
      </c>
    </row>
    <row r="1159" spans="2:14" s="46" customFormat="1" x14ac:dyDescent="0.25">
      <c r="B1159" s="48" t="s">
        <v>194</v>
      </c>
      <c r="C1159" s="8">
        <v>2021</v>
      </c>
      <c r="D1159" s="37">
        <v>11</v>
      </c>
      <c r="E1159" s="31">
        <f>Data!G1159</f>
        <v>4650.2636000000002</v>
      </c>
      <c r="F1159" s="51">
        <f t="shared" si="120"/>
        <v>2000</v>
      </c>
      <c r="G1159" s="51">
        <f t="shared" si="121"/>
        <v>2650.2636000000002</v>
      </c>
      <c r="H1159" s="31">
        <f>-Data!H1159</f>
        <v>693.40499999999997</v>
      </c>
      <c r="I1159" s="36">
        <f>+SUM(F1159*INDEX(Inputs!$D$24:$D$35,MATCH($D1159,Inputs!$B$24:$B$35,0)),G1159*INDEX(Inputs!$E$24:$E$35,MATCH($D1159,Inputs!$B$24:$B$35,0)),H1159*Inputs!$D$21)</f>
        <v>280.39740701560004</v>
      </c>
      <c r="J1159" s="36">
        <f t="shared" si="122"/>
        <v>0</v>
      </c>
      <c r="K1159" s="36">
        <f t="shared" si="123"/>
        <v>0</v>
      </c>
      <c r="L1159" s="36">
        <f t="shared" si="124"/>
        <v>0</v>
      </c>
      <c r="M1159" s="36">
        <f t="shared" si="125"/>
        <v>0</v>
      </c>
      <c r="N1159" s="36">
        <f t="shared" si="126"/>
        <v>280.39740701560004</v>
      </c>
    </row>
    <row r="1160" spans="2:14" s="46" customFormat="1" x14ac:dyDescent="0.25">
      <c r="B1160" s="48" t="s">
        <v>194</v>
      </c>
      <c r="C1160" s="8">
        <v>2021</v>
      </c>
      <c r="D1160" s="37">
        <v>12</v>
      </c>
      <c r="E1160" s="31">
        <f>Data!G1160</f>
        <v>3898.4001000000003</v>
      </c>
      <c r="F1160" s="51">
        <f t="shared" si="120"/>
        <v>2000</v>
      </c>
      <c r="G1160" s="51">
        <f t="shared" si="121"/>
        <v>1898.4001000000003</v>
      </c>
      <c r="H1160" s="31">
        <f>-Data!H1160</f>
        <v>326.16340000000002</v>
      </c>
      <c r="I1160" s="36">
        <f>+SUM(F1160*INDEX(Inputs!$D$24:$D$35,MATCH($D1160,Inputs!$B$24:$B$35,0)),G1160*INDEX(Inputs!$E$24:$E$35,MATCH($D1160,Inputs!$B$24:$B$35,0)),H1160*Inputs!$D$21)</f>
        <v>261.05345266560005</v>
      </c>
      <c r="J1160" s="36">
        <f t="shared" si="122"/>
        <v>0</v>
      </c>
      <c r="K1160" s="36">
        <f t="shared" si="123"/>
        <v>0</v>
      </c>
      <c r="L1160" s="36">
        <f t="shared" si="124"/>
        <v>0</v>
      </c>
      <c r="M1160" s="36">
        <f t="shared" si="125"/>
        <v>0</v>
      </c>
      <c r="N1160" s="36">
        <f t="shared" si="126"/>
        <v>261.05345266560005</v>
      </c>
    </row>
    <row r="1161" spans="2:14" s="46" customFormat="1" x14ac:dyDescent="0.25">
      <c r="B1161" s="48" t="s">
        <v>195</v>
      </c>
      <c r="C1161" s="8">
        <v>2021</v>
      </c>
      <c r="D1161" s="37">
        <v>1</v>
      </c>
      <c r="E1161" s="31">
        <f>Data!G1161</f>
        <v>1662.9691</v>
      </c>
      <c r="F1161" s="51">
        <f t="shared" ref="F1161:F1224" si="127">+MIN(E1161,2000)</f>
        <v>1662.9691</v>
      </c>
      <c r="G1161" s="51">
        <f t="shared" si="121"/>
        <v>0</v>
      </c>
      <c r="H1161" s="31">
        <f>-Data!H1161</f>
        <v>256.58530000000002</v>
      </c>
      <c r="I1161" s="36">
        <f>+SUM(F1161*INDEX(Inputs!$D$24:$D$35,MATCH($D1161,Inputs!$B$24:$B$35,0)),G1161*INDEX(Inputs!$E$24:$E$35,MATCH($D1161,Inputs!$B$24:$B$35,0)),H1161*Inputs!$D$21)</f>
        <v>147.85152827920001</v>
      </c>
      <c r="J1161" s="36">
        <f t="shared" si="122"/>
        <v>0</v>
      </c>
      <c r="K1161" s="36">
        <f t="shared" si="123"/>
        <v>0</v>
      </c>
      <c r="L1161" s="36">
        <f t="shared" si="124"/>
        <v>0</v>
      </c>
      <c r="M1161" s="36">
        <f t="shared" si="125"/>
        <v>0</v>
      </c>
      <c r="N1161" s="36">
        <f t="shared" si="126"/>
        <v>147.85152827920001</v>
      </c>
    </row>
    <row r="1162" spans="2:14" s="46" customFormat="1" x14ac:dyDescent="0.25">
      <c r="B1162" s="48" t="s">
        <v>195</v>
      </c>
      <c r="C1162" s="8">
        <v>2021</v>
      </c>
      <c r="D1162" s="37">
        <v>2</v>
      </c>
      <c r="E1162" s="31">
        <f>Data!G1162</f>
        <v>1971.3471999999999</v>
      </c>
      <c r="F1162" s="51">
        <f t="shared" si="127"/>
        <v>1971.3471999999999</v>
      </c>
      <c r="G1162" s="51">
        <f t="shared" ref="G1162:G1225" si="128">+E1162-F1162</f>
        <v>0</v>
      </c>
      <c r="H1162" s="31">
        <f>-Data!H1162</f>
        <v>352.17379999999901</v>
      </c>
      <c r="I1162" s="36">
        <f>+SUM(F1162*INDEX(Inputs!$D$24:$D$35,MATCH($D1162,Inputs!$B$24:$B$35,0)),G1162*INDEX(Inputs!$E$24:$E$35,MATCH($D1162,Inputs!$B$24:$B$35,0)),H1162*Inputs!$D$21)</f>
        <v>173.45368504440003</v>
      </c>
      <c r="J1162" s="36">
        <f t="shared" ref="J1162:J1225" si="129">+IF($D1162=1,0,K1161)</f>
        <v>0</v>
      </c>
      <c r="K1162" s="36">
        <f t="shared" ref="K1162:K1225" si="130">+IF($I1162&lt;0,SUM(-$I1162,J1162),MAX(SUM(-$I1162,J1162),0))</f>
        <v>0</v>
      </c>
      <c r="L1162" s="36">
        <f t="shared" ref="L1162:L1225" si="131">+IF(D1162=1,K1173,M1161)</f>
        <v>0</v>
      </c>
      <c r="M1162" s="36">
        <f t="shared" ref="M1162:M1225" si="132">+IF($I1162&lt;0,SUM(-$I1162,L1162),MAX(SUM(-$I1162,L1162),0))</f>
        <v>0</v>
      </c>
      <c r="N1162" s="36">
        <f t="shared" ref="N1162:N1225" si="133">+IF(M1162&gt;0,0,I1162-L1162)</f>
        <v>173.45368504440003</v>
      </c>
    </row>
    <row r="1163" spans="2:14" s="46" customFormat="1" x14ac:dyDescent="0.25">
      <c r="B1163" s="48" t="s">
        <v>195</v>
      </c>
      <c r="C1163" s="8">
        <v>2021</v>
      </c>
      <c r="D1163" s="37">
        <v>3</v>
      </c>
      <c r="E1163" s="31">
        <f>Data!G1163</f>
        <v>1799.3305</v>
      </c>
      <c r="F1163" s="51">
        <f t="shared" si="127"/>
        <v>1799.3305</v>
      </c>
      <c r="G1163" s="51">
        <f t="shared" si="128"/>
        <v>0</v>
      </c>
      <c r="H1163" s="31">
        <f>-Data!H1163</f>
        <v>1022.8268</v>
      </c>
      <c r="I1163" s="36">
        <f>+SUM(F1163*INDEX(Inputs!$D$24:$D$35,MATCH($D1163,Inputs!$B$24:$B$35,0)),G1163*INDEX(Inputs!$E$24:$E$35,MATCH($D1163,Inputs!$B$24:$B$35,0)),H1163*Inputs!$D$21)</f>
        <v>131.799088923</v>
      </c>
      <c r="J1163" s="36">
        <f t="shared" si="129"/>
        <v>0</v>
      </c>
      <c r="K1163" s="36">
        <f t="shared" si="130"/>
        <v>0</v>
      </c>
      <c r="L1163" s="36">
        <f t="shared" si="131"/>
        <v>0</v>
      </c>
      <c r="M1163" s="36">
        <f t="shared" si="132"/>
        <v>0</v>
      </c>
      <c r="N1163" s="36">
        <f t="shared" si="133"/>
        <v>131.799088923</v>
      </c>
    </row>
    <row r="1164" spans="2:14" s="46" customFormat="1" x14ac:dyDescent="0.25">
      <c r="B1164" s="48" t="s">
        <v>195</v>
      </c>
      <c r="C1164" s="8">
        <v>2021</v>
      </c>
      <c r="D1164" s="37">
        <v>4</v>
      </c>
      <c r="E1164" s="31">
        <f>Data!G1164</f>
        <v>1079.0686000000001</v>
      </c>
      <c r="F1164" s="51">
        <f t="shared" si="127"/>
        <v>1079.0686000000001</v>
      </c>
      <c r="G1164" s="51">
        <f t="shared" si="128"/>
        <v>0</v>
      </c>
      <c r="H1164" s="31">
        <f>-Data!H1164</f>
        <v>1517.3459</v>
      </c>
      <c r="I1164" s="36">
        <f>+SUM(F1164*INDEX(Inputs!$D$24:$D$35,MATCH($D1164,Inputs!$B$24:$B$35,0)),G1164*INDEX(Inputs!$E$24:$E$35,MATCH($D1164,Inputs!$B$24:$B$35,0)),H1164*Inputs!$D$21)</f>
        <v>44.862268822200008</v>
      </c>
      <c r="J1164" s="36">
        <f t="shared" si="129"/>
        <v>0</v>
      </c>
      <c r="K1164" s="36">
        <f t="shared" si="130"/>
        <v>0</v>
      </c>
      <c r="L1164" s="36">
        <f t="shared" si="131"/>
        <v>0</v>
      </c>
      <c r="M1164" s="36">
        <f t="shared" si="132"/>
        <v>0</v>
      </c>
      <c r="N1164" s="36">
        <f t="shared" si="133"/>
        <v>44.862268822200008</v>
      </c>
    </row>
    <row r="1165" spans="2:14" s="46" customFormat="1" x14ac:dyDescent="0.25">
      <c r="B1165" s="48" t="s">
        <v>195</v>
      </c>
      <c r="C1165" s="8">
        <v>2021</v>
      </c>
      <c r="D1165" s="37">
        <v>5</v>
      </c>
      <c r="E1165" s="31">
        <f>Data!G1165</f>
        <v>1508.1660000000004</v>
      </c>
      <c r="F1165" s="51">
        <f t="shared" si="127"/>
        <v>1508.1660000000004</v>
      </c>
      <c r="G1165" s="51">
        <f t="shared" si="128"/>
        <v>0</v>
      </c>
      <c r="H1165" s="31">
        <f>-Data!H1165</f>
        <v>1313.9599000000001</v>
      </c>
      <c r="I1165" s="36">
        <f>+SUM(F1165*INDEX(Inputs!$D$24:$D$35,MATCH($D1165,Inputs!$B$24:$B$35,0)),G1165*INDEX(Inputs!$E$24:$E$35,MATCH($D1165,Inputs!$B$24:$B$35,0)),H1165*Inputs!$D$21)</f>
        <v>93.205839353000044</v>
      </c>
      <c r="J1165" s="36">
        <f t="shared" si="129"/>
        <v>0</v>
      </c>
      <c r="K1165" s="36">
        <f t="shared" si="130"/>
        <v>0</v>
      </c>
      <c r="L1165" s="36">
        <f t="shared" si="131"/>
        <v>0</v>
      </c>
      <c r="M1165" s="36">
        <f t="shared" si="132"/>
        <v>0</v>
      </c>
      <c r="N1165" s="36">
        <f t="shared" si="133"/>
        <v>93.205839353000044</v>
      </c>
    </row>
    <row r="1166" spans="2:14" s="46" customFormat="1" x14ac:dyDescent="0.25">
      <c r="B1166" s="48" t="s">
        <v>195</v>
      </c>
      <c r="C1166" s="8">
        <v>2021</v>
      </c>
      <c r="D1166" s="37">
        <v>6</v>
      </c>
      <c r="E1166" s="31">
        <f>Data!G1166</f>
        <v>1291.8981000000003</v>
      </c>
      <c r="F1166" s="51">
        <f t="shared" si="127"/>
        <v>1291.8981000000003</v>
      </c>
      <c r="G1166" s="51">
        <f t="shared" si="128"/>
        <v>0</v>
      </c>
      <c r="H1166" s="31">
        <f>-Data!H1166</f>
        <v>2342.5563999999999</v>
      </c>
      <c r="I1166" s="36">
        <f>+SUM(F1166*INDEX(Inputs!$D$24:$D$35,MATCH($D1166,Inputs!$B$24:$B$35,0)),G1166*INDEX(Inputs!$E$24:$E$35,MATCH($D1166,Inputs!$B$24:$B$35,0)),H1166*Inputs!$D$21)</f>
        <v>47.400217541000032</v>
      </c>
      <c r="J1166" s="36">
        <f t="shared" si="129"/>
        <v>0</v>
      </c>
      <c r="K1166" s="36">
        <f t="shared" si="130"/>
        <v>0</v>
      </c>
      <c r="L1166" s="36">
        <f t="shared" si="131"/>
        <v>0</v>
      </c>
      <c r="M1166" s="36">
        <f t="shared" si="132"/>
        <v>0</v>
      </c>
      <c r="N1166" s="36">
        <f t="shared" si="133"/>
        <v>47.400217541000032</v>
      </c>
    </row>
    <row r="1167" spans="2:14" s="46" customFormat="1" x14ac:dyDescent="0.25">
      <c r="B1167" s="48" t="s">
        <v>195</v>
      </c>
      <c r="C1167" s="8">
        <v>2021</v>
      </c>
      <c r="D1167" s="37">
        <v>7</v>
      </c>
      <c r="E1167" s="31">
        <f>Data!G1167</f>
        <v>2135.8283000000001</v>
      </c>
      <c r="F1167" s="51">
        <f t="shared" si="127"/>
        <v>2000</v>
      </c>
      <c r="G1167" s="51">
        <f t="shared" si="128"/>
        <v>135.82830000000013</v>
      </c>
      <c r="H1167" s="31">
        <f>-Data!H1167</f>
        <v>1510.2692</v>
      </c>
      <c r="I1167" s="36">
        <f>+SUM(F1167*INDEX(Inputs!$D$24:$D$35,MATCH($D1167,Inputs!$B$24:$B$35,0)),G1167*INDEX(Inputs!$E$24:$E$35,MATCH($D1167,Inputs!$B$24:$B$35,0)),H1167*Inputs!$D$21)</f>
        <v>160.0137330108</v>
      </c>
      <c r="J1167" s="36">
        <f t="shared" si="129"/>
        <v>0</v>
      </c>
      <c r="K1167" s="36">
        <f t="shared" si="130"/>
        <v>0</v>
      </c>
      <c r="L1167" s="36">
        <f t="shared" si="131"/>
        <v>0</v>
      </c>
      <c r="M1167" s="36">
        <f t="shared" si="132"/>
        <v>0</v>
      </c>
      <c r="N1167" s="36">
        <f t="shared" si="133"/>
        <v>160.0137330108</v>
      </c>
    </row>
    <row r="1168" spans="2:14" s="46" customFormat="1" x14ac:dyDescent="0.25">
      <c r="B1168" s="48" t="s">
        <v>195</v>
      </c>
      <c r="C1168" s="8">
        <v>2021</v>
      </c>
      <c r="D1168" s="37">
        <v>8</v>
      </c>
      <c r="E1168" s="31">
        <f>Data!G1168</f>
        <v>21160.054400000001</v>
      </c>
      <c r="F1168" s="51">
        <f t="shared" si="127"/>
        <v>2000</v>
      </c>
      <c r="G1168" s="51">
        <f t="shared" si="128"/>
        <v>19160.054400000001</v>
      </c>
      <c r="H1168" s="31">
        <f>-Data!H1168</f>
        <v>1140.8576</v>
      </c>
      <c r="I1168" s="36">
        <f>+SUM(F1168*INDEX(Inputs!$D$24:$D$35,MATCH($D1168,Inputs!$B$24:$B$35,0)),G1168*INDEX(Inputs!$E$24:$E$35,MATCH($D1168,Inputs!$B$24:$B$35,0)),H1168*Inputs!$D$21)</f>
        <v>1100.7653842943998</v>
      </c>
      <c r="J1168" s="36">
        <f t="shared" si="129"/>
        <v>0</v>
      </c>
      <c r="K1168" s="36">
        <f t="shared" si="130"/>
        <v>0</v>
      </c>
      <c r="L1168" s="36">
        <f t="shared" si="131"/>
        <v>0</v>
      </c>
      <c r="M1168" s="36">
        <f t="shared" si="132"/>
        <v>0</v>
      </c>
      <c r="N1168" s="36">
        <f t="shared" si="133"/>
        <v>1100.7653842943998</v>
      </c>
    </row>
    <row r="1169" spans="2:14" s="46" customFormat="1" x14ac:dyDescent="0.25">
      <c r="B1169" s="48" t="s">
        <v>195</v>
      </c>
      <c r="C1169" s="8">
        <v>2021</v>
      </c>
      <c r="D1169" s="37">
        <v>9</v>
      </c>
      <c r="E1169" s="31">
        <f>Data!G1169</f>
        <v>103171.85679999999</v>
      </c>
      <c r="F1169" s="51">
        <f t="shared" si="127"/>
        <v>2000</v>
      </c>
      <c r="G1169" s="51">
        <f t="shared" si="128"/>
        <v>101171.85679999999</v>
      </c>
      <c r="H1169" s="31">
        <f>-Data!H1169</f>
        <v>16.331199999999999</v>
      </c>
      <c r="I1169" s="36">
        <f>+SUM(F1169*INDEX(Inputs!$D$24:$D$35,MATCH($D1169,Inputs!$B$24:$B$35,0)),G1169*INDEX(Inputs!$E$24:$E$35,MATCH($D1169,Inputs!$B$24:$B$35,0)),H1169*Inputs!$D$21)</f>
        <v>4660.2579004608006</v>
      </c>
      <c r="J1169" s="36">
        <f t="shared" si="129"/>
        <v>0</v>
      </c>
      <c r="K1169" s="36">
        <f t="shared" si="130"/>
        <v>0</v>
      </c>
      <c r="L1169" s="36">
        <f t="shared" si="131"/>
        <v>0</v>
      </c>
      <c r="M1169" s="36">
        <f t="shared" si="132"/>
        <v>0</v>
      </c>
      <c r="N1169" s="36">
        <f t="shared" si="133"/>
        <v>4660.2579004608006</v>
      </c>
    </row>
    <row r="1170" spans="2:14" s="46" customFormat="1" x14ac:dyDescent="0.25">
      <c r="B1170" s="48" t="s">
        <v>195</v>
      </c>
      <c r="C1170" s="8">
        <v>2021</v>
      </c>
      <c r="D1170" s="37">
        <v>10</v>
      </c>
      <c r="E1170" s="31">
        <f>Data!G1170</f>
        <v>2989.9962</v>
      </c>
      <c r="F1170" s="51">
        <f t="shared" si="127"/>
        <v>2000</v>
      </c>
      <c r="G1170" s="51">
        <f t="shared" si="128"/>
        <v>989.99620000000004</v>
      </c>
      <c r="H1170" s="31">
        <f>-Data!H1170</f>
        <v>521.49620000000004</v>
      </c>
      <c r="I1170" s="36">
        <f>+SUM(F1170*INDEX(Inputs!$D$24:$D$35,MATCH($D1170,Inputs!$B$24:$B$35,0)),G1170*INDEX(Inputs!$E$24:$E$35,MATCH($D1170,Inputs!$B$24:$B$35,0)),H1170*Inputs!$D$21)</f>
        <v>213.5201007332</v>
      </c>
      <c r="J1170" s="36">
        <f t="shared" si="129"/>
        <v>0</v>
      </c>
      <c r="K1170" s="36">
        <f t="shared" si="130"/>
        <v>0</v>
      </c>
      <c r="L1170" s="36">
        <f t="shared" si="131"/>
        <v>0</v>
      </c>
      <c r="M1170" s="36">
        <f t="shared" si="132"/>
        <v>0</v>
      </c>
      <c r="N1170" s="36">
        <f t="shared" si="133"/>
        <v>213.5201007332</v>
      </c>
    </row>
    <row r="1171" spans="2:14" s="46" customFormat="1" x14ac:dyDescent="0.25">
      <c r="B1171" s="48" t="s">
        <v>195</v>
      </c>
      <c r="C1171" s="8">
        <v>2021</v>
      </c>
      <c r="D1171" s="37">
        <v>11</v>
      </c>
      <c r="E1171" s="31">
        <f>Data!G1171</f>
        <v>1638.1913999999997</v>
      </c>
      <c r="F1171" s="51">
        <f t="shared" si="127"/>
        <v>1638.1913999999997</v>
      </c>
      <c r="G1171" s="51">
        <f t="shared" si="128"/>
        <v>0</v>
      </c>
      <c r="H1171" s="31">
        <f>-Data!H1171</f>
        <v>442.32249999999999</v>
      </c>
      <c r="I1171" s="36">
        <f>+SUM(F1171*INDEX(Inputs!$D$24:$D$35,MATCH($D1171,Inputs!$B$24:$B$35,0)),G1171*INDEX(Inputs!$E$24:$E$35,MATCH($D1171,Inputs!$B$24:$B$35,0)),H1171*Inputs!$D$21)</f>
        <v>138.48131589379997</v>
      </c>
      <c r="J1171" s="36">
        <f t="shared" si="129"/>
        <v>0</v>
      </c>
      <c r="K1171" s="36">
        <f t="shared" si="130"/>
        <v>0</v>
      </c>
      <c r="L1171" s="36">
        <f t="shared" si="131"/>
        <v>0</v>
      </c>
      <c r="M1171" s="36">
        <f t="shared" si="132"/>
        <v>0</v>
      </c>
      <c r="N1171" s="36">
        <f t="shared" si="133"/>
        <v>138.48131589379997</v>
      </c>
    </row>
    <row r="1172" spans="2:14" s="46" customFormat="1" x14ac:dyDescent="0.25">
      <c r="B1172" s="48" t="s">
        <v>195</v>
      </c>
      <c r="C1172" s="8">
        <v>2021</v>
      </c>
      <c r="D1172" s="37">
        <v>12</v>
      </c>
      <c r="E1172" s="31">
        <f>Data!G1172</f>
        <v>2105.8562000000002</v>
      </c>
      <c r="F1172" s="51">
        <f t="shared" si="127"/>
        <v>2000</v>
      </c>
      <c r="G1172" s="51">
        <f t="shared" si="128"/>
        <v>105.85620000000017</v>
      </c>
      <c r="H1172" s="31">
        <f>-Data!H1172</f>
        <v>160.00890000000001</v>
      </c>
      <c r="I1172" s="36">
        <f>+SUM(F1172*INDEX(Inputs!$D$24:$D$35,MATCH($D1172,Inputs!$B$24:$B$35,0)),G1172*INDEX(Inputs!$E$24:$E$35,MATCH($D1172,Inputs!$B$24:$B$35,0)),H1172*Inputs!$D$21)</f>
        <v>188.11248410620001</v>
      </c>
      <c r="J1172" s="36">
        <f t="shared" si="129"/>
        <v>0</v>
      </c>
      <c r="K1172" s="36">
        <f t="shared" si="130"/>
        <v>0</v>
      </c>
      <c r="L1172" s="36">
        <f t="shared" si="131"/>
        <v>0</v>
      </c>
      <c r="M1172" s="36">
        <f t="shared" si="132"/>
        <v>0</v>
      </c>
      <c r="N1172" s="36">
        <f t="shared" si="133"/>
        <v>188.11248410620001</v>
      </c>
    </row>
    <row r="1173" spans="2:14" s="46" customFormat="1" x14ac:dyDescent="0.25">
      <c r="B1173" s="48" t="s">
        <v>196</v>
      </c>
      <c r="C1173" s="8">
        <v>2021</v>
      </c>
      <c r="D1173" s="37">
        <v>1</v>
      </c>
      <c r="E1173" s="31">
        <f>Data!G1173</f>
        <v>2261.6079</v>
      </c>
      <c r="F1173" s="51">
        <f t="shared" si="127"/>
        <v>2000</v>
      </c>
      <c r="G1173" s="51">
        <f t="shared" si="128"/>
        <v>261.60789999999997</v>
      </c>
      <c r="H1173" s="31">
        <f>-Data!H1173</f>
        <v>0</v>
      </c>
      <c r="I1173" s="36">
        <f>+SUM(F1173*INDEX(Inputs!$D$24:$D$35,MATCH($D1173,Inputs!$B$24:$B$35,0)),G1173*INDEX(Inputs!$E$24:$E$35,MATCH($D1173,Inputs!$B$24:$B$35,0)),H1173*Inputs!$D$21)</f>
        <v>201.04602274840002</v>
      </c>
      <c r="J1173" s="36">
        <f t="shared" si="129"/>
        <v>0</v>
      </c>
      <c r="K1173" s="36">
        <f t="shared" si="130"/>
        <v>0</v>
      </c>
      <c r="L1173" s="36">
        <f t="shared" si="131"/>
        <v>0</v>
      </c>
      <c r="M1173" s="36">
        <f t="shared" si="132"/>
        <v>0</v>
      </c>
      <c r="N1173" s="36">
        <f t="shared" si="133"/>
        <v>201.04602274840002</v>
      </c>
    </row>
    <row r="1174" spans="2:14" s="46" customFormat="1" x14ac:dyDescent="0.25">
      <c r="B1174" s="48" t="s">
        <v>196</v>
      </c>
      <c r="C1174" s="8">
        <v>2021</v>
      </c>
      <c r="D1174" s="37">
        <v>2</v>
      </c>
      <c r="E1174" s="31">
        <f>Data!G1174</f>
        <v>1240.5598</v>
      </c>
      <c r="F1174" s="51">
        <f t="shared" si="127"/>
        <v>1240.5598</v>
      </c>
      <c r="G1174" s="51">
        <f t="shared" si="128"/>
        <v>0</v>
      </c>
      <c r="H1174" s="31">
        <f>-Data!H1174</f>
        <v>10.432</v>
      </c>
      <c r="I1174" s="36">
        <f>+SUM(F1174*INDEX(Inputs!$D$24:$D$35,MATCH($D1174,Inputs!$B$24:$B$35,0)),G1174*INDEX(Inputs!$E$24:$E$35,MATCH($D1174,Inputs!$B$24:$B$35,0)),H1174*Inputs!$D$21)</f>
        <v>117.13868265160001</v>
      </c>
      <c r="J1174" s="36">
        <f t="shared" si="129"/>
        <v>0</v>
      </c>
      <c r="K1174" s="36">
        <f t="shared" si="130"/>
        <v>0</v>
      </c>
      <c r="L1174" s="36">
        <f t="shared" si="131"/>
        <v>0</v>
      </c>
      <c r="M1174" s="36">
        <f t="shared" si="132"/>
        <v>0</v>
      </c>
      <c r="N1174" s="36">
        <f t="shared" si="133"/>
        <v>117.13868265160001</v>
      </c>
    </row>
    <row r="1175" spans="2:14" s="46" customFormat="1" x14ac:dyDescent="0.25">
      <c r="B1175" s="48" t="s">
        <v>196</v>
      </c>
      <c r="C1175" s="8">
        <v>2021</v>
      </c>
      <c r="D1175" s="37">
        <v>3</v>
      </c>
      <c r="E1175" s="31">
        <f>Data!G1175</f>
        <v>1219.6719999999998</v>
      </c>
      <c r="F1175" s="51">
        <f t="shared" si="127"/>
        <v>1219.6719999999998</v>
      </c>
      <c r="G1175" s="51">
        <f t="shared" si="128"/>
        <v>0</v>
      </c>
      <c r="H1175" s="31">
        <f>-Data!H1175</f>
        <v>29.504000000000001</v>
      </c>
      <c r="I1175" s="36">
        <f>+SUM(F1175*INDEX(Inputs!$D$24:$D$35,MATCH($D1175,Inputs!$B$24:$B$35,0)),G1175*INDEX(Inputs!$E$24:$E$35,MATCH($D1175,Inputs!$B$24:$B$35,0)),H1175*Inputs!$D$21)</f>
        <v>114.43861838399999</v>
      </c>
      <c r="J1175" s="36">
        <f t="shared" si="129"/>
        <v>0</v>
      </c>
      <c r="K1175" s="36">
        <f t="shared" si="130"/>
        <v>0</v>
      </c>
      <c r="L1175" s="36">
        <f t="shared" si="131"/>
        <v>0</v>
      </c>
      <c r="M1175" s="36">
        <f t="shared" si="132"/>
        <v>0</v>
      </c>
      <c r="N1175" s="36">
        <f t="shared" si="133"/>
        <v>114.43861838399999</v>
      </c>
    </row>
    <row r="1176" spans="2:14" s="46" customFormat="1" x14ac:dyDescent="0.25">
      <c r="B1176" s="48" t="s">
        <v>196</v>
      </c>
      <c r="C1176" s="8">
        <v>2021</v>
      </c>
      <c r="D1176" s="37">
        <v>4</v>
      </c>
      <c r="E1176" s="31">
        <f>Data!G1176</f>
        <v>1496.8639000000001</v>
      </c>
      <c r="F1176" s="51">
        <f t="shared" si="127"/>
        <v>1496.8639000000001</v>
      </c>
      <c r="G1176" s="51">
        <f t="shared" si="128"/>
        <v>0</v>
      </c>
      <c r="H1176" s="31">
        <f>-Data!H1176</f>
        <v>6.1440000000000001</v>
      </c>
      <c r="I1176" s="36">
        <f>+SUM(F1176*INDEX(Inputs!$D$24:$D$35,MATCH($D1176,Inputs!$B$24:$B$35,0)),G1176*INDEX(Inputs!$E$24:$E$35,MATCH($D1176,Inputs!$B$24:$B$35,0)),H1176*Inputs!$D$21)</f>
        <v>141.58357497380001</v>
      </c>
      <c r="J1176" s="36">
        <f t="shared" si="129"/>
        <v>0</v>
      </c>
      <c r="K1176" s="36">
        <f t="shared" si="130"/>
        <v>0</v>
      </c>
      <c r="L1176" s="36">
        <f t="shared" si="131"/>
        <v>0</v>
      </c>
      <c r="M1176" s="36">
        <f t="shared" si="132"/>
        <v>0</v>
      </c>
      <c r="N1176" s="36">
        <f t="shared" si="133"/>
        <v>141.58357497380001</v>
      </c>
    </row>
    <row r="1177" spans="2:14" s="46" customFormat="1" x14ac:dyDescent="0.25">
      <c r="B1177" s="48" t="s">
        <v>196</v>
      </c>
      <c r="C1177" s="8">
        <v>2021</v>
      </c>
      <c r="D1177" s="37">
        <v>5</v>
      </c>
      <c r="E1177" s="31">
        <f>Data!G1177</f>
        <v>1618.5358000000001</v>
      </c>
      <c r="F1177" s="51">
        <f t="shared" si="127"/>
        <v>1618.5358000000001</v>
      </c>
      <c r="G1177" s="51">
        <f t="shared" si="128"/>
        <v>0</v>
      </c>
      <c r="H1177" s="31">
        <f>-Data!H1177</f>
        <v>0</v>
      </c>
      <c r="I1177" s="36">
        <f>+SUM(F1177*INDEX(Inputs!$D$24:$D$35,MATCH($D1177,Inputs!$B$24:$B$35,0)),G1177*INDEX(Inputs!$E$24:$E$35,MATCH($D1177,Inputs!$B$24:$B$35,0)),H1177*Inputs!$D$21)</f>
        <v>153.34331876360002</v>
      </c>
      <c r="J1177" s="36">
        <f t="shared" si="129"/>
        <v>0</v>
      </c>
      <c r="K1177" s="36">
        <f t="shared" si="130"/>
        <v>0</v>
      </c>
      <c r="L1177" s="36">
        <f t="shared" si="131"/>
        <v>0</v>
      </c>
      <c r="M1177" s="36">
        <f t="shared" si="132"/>
        <v>0</v>
      </c>
      <c r="N1177" s="36">
        <f t="shared" si="133"/>
        <v>153.34331876360002</v>
      </c>
    </row>
    <row r="1178" spans="2:14" s="46" customFormat="1" x14ac:dyDescent="0.25">
      <c r="B1178" s="48" t="s">
        <v>196</v>
      </c>
      <c r="C1178" s="8">
        <v>2021</v>
      </c>
      <c r="D1178" s="37">
        <v>6</v>
      </c>
      <c r="E1178" s="31">
        <f>Data!G1178</f>
        <v>1728.8878</v>
      </c>
      <c r="F1178" s="51">
        <f t="shared" si="127"/>
        <v>1728.8878</v>
      </c>
      <c r="G1178" s="51">
        <f t="shared" si="128"/>
        <v>0</v>
      </c>
      <c r="H1178" s="31">
        <f>-Data!H1178</f>
        <v>0</v>
      </c>
      <c r="I1178" s="36">
        <f>+SUM(F1178*INDEX(Inputs!$D$24:$D$35,MATCH($D1178,Inputs!$B$24:$B$35,0)),G1178*INDEX(Inputs!$E$24:$E$35,MATCH($D1178,Inputs!$B$24:$B$35,0)),H1178*Inputs!$D$21)</f>
        <v>181.96544094999999</v>
      </c>
      <c r="J1178" s="36">
        <f t="shared" si="129"/>
        <v>0</v>
      </c>
      <c r="K1178" s="36">
        <f t="shared" si="130"/>
        <v>0</v>
      </c>
      <c r="L1178" s="36">
        <f t="shared" si="131"/>
        <v>0</v>
      </c>
      <c r="M1178" s="36">
        <f t="shared" si="132"/>
        <v>0</v>
      </c>
      <c r="N1178" s="36">
        <f t="shared" si="133"/>
        <v>181.96544094999999</v>
      </c>
    </row>
    <row r="1179" spans="2:14" s="46" customFormat="1" x14ac:dyDescent="0.25">
      <c r="B1179" s="48" t="s">
        <v>196</v>
      </c>
      <c r="C1179" s="8">
        <v>2021</v>
      </c>
      <c r="D1179" s="37">
        <v>7</v>
      </c>
      <c r="E1179" s="31">
        <f>Data!G1179</f>
        <v>1710.3118999999999</v>
      </c>
      <c r="F1179" s="51">
        <f t="shared" si="127"/>
        <v>1710.3118999999999</v>
      </c>
      <c r="G1179" s="51">
        <f t="shared" si="128"/>
        <v>0</v>
      </c>
      <c r="H1179" s="31">
        <f>-Data!H1179</f>
        <v>0</v>
      </c>
      <c r="I1179" s="36">
        <f>+SUM(F1179*INDEX(Inputs!$D$24:$D$35,MATCH($D1179,Inputs!$B$24:$B$35,0)),G1179*INDEX(Inputs!$E$24:$E$35,MATCH($D1179,Inputs!$B$24:$B$35,0)),H1179*Inputs!$D$21)</f>
        <v>180.010327475</v>
      </c>
      <c r="J1179" s="36">
        <f t="shared" si="129"/>
        <v>0</v>
      </c>
      <c r="K1179" s="36">
        <f t="shared" si="130"/>
        <v>0</v>
      </c>
      <c r="L1179" s="36">
        <f t="shared" si="131"/>
        <v>0</v>
      </c>
      <c r="M1179" s="36">
        <f t="shared" si="132"/>
        <v>0</v>
      </c>
      <c r="N1179" s="36">
        <f t="shared" si="133"/>
        <v>180.010327475</v>
      </c>
    </row>
    <row r="1180" spans="2:14" s="46" customFormat="1" x14ac:dyDescent="0.25">
      <c r="B1180" s="48" t="s">
        <v>196</v>
      </c>
      <c r="C1180" s="8">
        <v>2021</v>
      </c>
      <c r="D1180" s="37">
        <v>8</v>
      </c>
      <c r="E1180" s="31">
        <f>Data!G1180</f>
        <v>1662.992</v>
      </c>
      <c r="F1180" s="51">
        <f t="shared" si="127"/>
        <v>1662.992</v>
      </c>
      <c r="G1180" s="51">
        <f t="shared" si="128"/>
        <v>0</v>
      </c>
      <c r="H1180" s="31">
        <f>-Data!H1180</f>
        <v>0</v>
      </c>
      <c r="I1180" s="36">
        <f>+SUM(F1180*INDEX(Inputs!$D$24:$D$35,MATCH($D1180,Inputs!$B$24:$B$35,0)),G1180*INDEX(Inputs!$E$24:$E$35,MATCH($D1180,Inputs!$B$24:$B$35,0)),H1180*Inputs!$D$21)</f>
        <v>175.02990799999998</v>
      </c>
      <c r="J1180" s="36">
        <f t="shared" si="129"/>
        <v>0</v>
      </c>
      <c r="K1180" s="36">
        <f t="shared" si="130"/>
        <v>0</v>
      </c>
      <c r="L1180" s="36">
        <f t="shared" si="131"/>
        <v>0</v>
      </c>
      <c r="M1180" s="36">
        <f t="shared" si="132"/>
        <v>0</v>
      </c>
      <c r="N1180" s="36">
        <f t="shared" si="133"/>
        <v>175.02990799999998</v>
      </c>
    </row>
    <row r="1181" spans="2:14" s="46" customFormat="1" x14ac:dyDescent="0.25">
      <c r="B1181" s="48" t="s">
        <v>196</v>
      </c>
      <c r="C1181" s="8">
        <v>2021</v>
      </c>
      <c r="D1181" s="37">
        <v>9</v>
      </c>
      <c r="E1181" s="31">
        <f>Data!G1181</f>
        <v>1352.729</v>
      </c>
      <c r="F1181" s="51">
        <f t="shared" si="127"/>
        <v>1352.729</v>
      </c>
      <c r="G1181" s="51">
        <f t="shared" si="128"/>
        <v>0</v>
      </c>
      <c r="H1181" s="31">
        <f>-Data!H1181</f>
        <v>0</v>
      </c>
      <c r="I1181" s="36">
        <f>+SUM(F1181*INDEX(Inputs!$D$24:$D$35,MATCH($D1181,Inputs!$B$24:$B$35,0)),G1181*INDEX(Inputs!$E$24:$E$35,MATCH($D1181,Inputs!$B$24:$B$35,0)),H1181*Inputs!$D$21)</f>
        <v>128.160250918</v>
      </c>
      <c r="J1181" s="36">
        <f t="shared" si="129"/>
        <v>0</v>
      </c>
      <c r="K1181" s="36">
        <f t="shared" si="130"/>
        <v>0</v>
      </c>
      <c r="L1181" s="36">
        <f t="shared" si="131"/>
        <v>0</v>
      </c>
      <c r="M1181" s="36">
        <f t="shared" si="132"/>
        <v>0</v>
      </c>
      <c r="N1181" s="36">
        <f t="shared" si="133"/>
        <v>128.160250918</v>
      </c>
    </row>
    <row r="1182" spans="2:14" s="46" customFormat="1" x14ac:dyDescent="0.25">
      <c r="B1182" s="48" t="s">
        <v>196</v>
      </c>
      <c r="C1182" s="8">
        <v>2021</v>
      </c>
      <c r="D1182" s="37">
        <v>10</v>
      </c>
      <c r="E1182" s="31">
        <f>Data!G1182</f>
        <v>1501.9670000000001</v>
      </c>
      <c r="F1182" s="51">
        <f t="shared" si="127"/>
        <v>1501.9670000000001</v>
      </c>
      <c r="G1182" s="51">
        <f t="shared" si="128"/>
        <v>0</v>
      </c>
      <c r="H1182" s="31">
        <f>-Data!H1182</f>
        <v>0</v>
      </c>
      <c r="I1182" s="36">
        <f>+SUM(F1182*INDEX(Inputs!$D$24:$D$35,MATCH($D1182,Inputs!$B$24:$B$35,0)),G1182*INDEX(Inputs!$E$24:$E$35,MATCH($D1182,Inputs!$B$24:$B$35,0)),H1182*Inputs!$D$21)</f>
        <v>142.29935751400001</v>
      </c>
      <c r="J1182" s="36">
        <f t="shared" si="129"/>
        <v>0</v>
      </c>
      <c r="K1182" s="36">
        <f t="shared" si="130"/>
        <v>0</v>
      </c>
      <c r="L1182" s="36">
        <f t="shared" si="131"/>
        <v>0</v>
      </c>
      <c r="M1182" s="36">
        <f t="shared" si="132"/>
        <v>0</v>
      </c>
      <c r="N1182" s="36">
        <f t="shared" si="133"/>
        <v>142.29935751400001</v>
      </c>
    </row>
    <row r="1183" spans="2:14" s="46" customFormat="1" x14ac:dyDescent="0.25">
      <c r="B1183" s="48" t="s">
        <v>196</v>
      </c>
      <c r="C1183" s="8">
        <v>2021</v>
      </c>
      <c r="D1183" s="37">
        <v>11</v>
      </c>
      <c r="E1183" s="31">
        <f>Data!G1183</f>
        <v>1598.5619999999999</v>
      </c>
      <c r="F1183" s="51">
        <f t="shared" si="127"/>
        <v>1598.5619999999999</v>
      </c>
      <c r="G1183" s="51">
        <f t="shared" si="128"/>
        <v>0</v>
      </c>
      <c r="H1183" s="31">
        <f>-Data!H1183</f>
        <v>0</v>
      </c>
      <c r="I1183" s="36">
        <f>+SUM(F1183*INDEX(Inputs!$D$24:$D$35,MATCH($D1183,Inputs!$B$24:$B$35,0)),G1183*INDEX(Inputs!$E$24:$E$35,MATCH($D1183,Inputs!$B$24:$B$35,0)),H1183*Inputs!$D$21)</f>
        <v>151.45096100399999</v>
      </c>
      <c r="J1183" s="36">
        <f t="shared" si="129"/>
        <v>0</v>
      </c>
      <c r="K1183" s="36">
        <f t="shared" si="130"/>
        <v>0</v>
      </c>
      <c r="L1183" s="36">
        <f t="shared" si="131"/>
        <v>0</v>
      </c>
      <c r="M1183" s="36">
        <f t="shared" si="132"/>
        <v>0</v>
      </c>
      <c r="N1183" s="36">
        <f t="shared" si="133"/>
        <v>151.45096100399999</v>
      </c>
    </row>
    <row r="1184" spans="2:14" s="46" customFormat="1" x14ac:dyDescent="0.25">
      <c r="B1184" s="48" t="s">
        <v>196</v>
      </c>
      <c r="C1184" s="8">
        <v>2021</v>
      </c>
      <c r="D1184" s="37">
        <v>12</v>
      </c>
      <c r="E1184" s="31">
        <f>Data!G1184</f>
        <v>1878.0609999999999</v>
      </c>
      <c r="F1184" s="51">
        <f t="shared" si="127"/>
        <v>1878.0609999999999</v>
      </c>
      <c r="G1184" s="51">
        <f t="shared" si="128"/>
        <v>0</v>
      </c>
      <c r="H1184" s="31">
        <f>-Data!H1184</f>
        <v>0</v>
      </c>
      <c r="I1184" s="36">
        <f>+SUM(F1184*INDEX(Inputs!$D$24:$D$35,MATCH($D1184,Inputs!$B$24:$B$35,0)),G1184*INDEX(Inputs!$E$24:$E$35,MATCH($D1184,Inputs!$B$24:$B$35,0)),H1184*Inputs!$D$21)</f>
        <v>177.93125526200001</v>
      </c>
      <c r="J1184" s="36">
        <f t="shared" si="129"/>
        <v>0</v>
      </c>
      <c r="K1184" s="36">
        <f t="shared" si="130"/>
        <v>0</v>
      </c>
      <c r="L1184" s="36">
        <f t="shared" si="131"/>
        <v>0</v>
      </c>
      <c r="M1184" s="36">
        <f t="shared" si="132"/>
        <v>0</v>
      </c>
      <c r="N1184" s="36">
        <f t="shared" si="133"/>
        <v>177.93125526200001</v>
      </c>
    </row>
    <row r="1185" spans="2:14" s="46" customFormat="1" x14ac:dyDescent="0.25">
      <c r="B1185" s="48" t="s">
        <v>197</v>
      </c>
      <c r="C1185" s="8">
        <v>2021</v>
      </c>
      <c r="D1185" s="37">
        <v>1</v>
      </c>
      <c r="E1185" s="31">
        <f>Data!G1185</f>
        <v>6937.5559999999996</v>
      </c>
      <c r="F1185" s="51">
        <f t="shared" si="127"/>
        <v>2000</v>
      </c>
      <c r="G1185" s="51">
        <f t="shared" si="128"/>
        <v>4937.5559999999996</v>
      </c>
      <c r="H1185" s="31">
        <f>-Data!H1185</f>
        <v>1.6639999999999999</v>
      </c>
      <c r="I1185" s="36">
        <f>+SUM(F1185*INDEX(Inputs!$D$24:$D$35,MATCH($D1185,Inputs!$B$24:$B$35,0)),G1185*INDEX(Inputs!$E$24:$E$35,MATCH($D1185,Inputs!$B$24:$B$35,0)),H1185*Inputs!$D$21)</f>
        <v>407.64130913599996</v>
      </c>
      <c r="J1185" s="36">
        <f t="shared" si="129"/>
        <v>0</v>
      </c>
      <c r="K1185" s="36">
        <f t="shared" si="130"/>
        <v>0</v>
      </c>
      <c r="L1185" s="36">
        <f t="shared" si="131"/>
        <v>0</v>
      </c>
      <c r="M1185" s="36">
        <f t="shared" si="132"/>
        <v>0</v>
      </c>
      <c r="N1185" s="36">
        <f t="shared" si="133"/>
        <v>407.64130913599996</v>
      </c>
    </row>
    <row r="1186" spans="2:14" s="46" customFormat="1" x14ac:dyDescent="0.25">
      <c r="B1186" s="48" t="s">
        <v>197</v>
      </c>
      <c r="C1186" s="8">
        <v>2021</v>
      </c>
      <c r="D1186" s="37">
        <v>2</v>
      </c>
      <c r="E1186" s="31">
        <f>Data!G1186</f>
        <v>6431.4759999999997</v>
      </c>
      <c r="F1186" s="51">
        <f t="shared" si="127"/>
        <v>2000</v>
      </c>
      <c r="G1186" s="51">
        <f t="shared" si="128"/>
        <v>4431.4759999999997</v>
      </c>
      <c r="H1186" s="31">
        <f>-Data!H1186</f>
        <v>0</v>
      </c>
      <c r="I1186" s="36">
        <f>+SUM(F1186*INDEX(Inputs!$D$24:$D$35,MATCH($D1186,Inputs!$B$24:$B$35,0)),G1186*INDEX(Inputs!$E$24:$E$35,MATCH($D1186,Inputs!$B$24:$B$35,0)),H1186*Inputs!$D$21)</f>
        <v>385.337513296</v>
      </c>
      <c r="J1186" s="36">
        <f t="shared" si="129"/>
        <v>0</v>
      </c>
      <c r="K1186" s="36">
        <f t="shared" si="130"/>
        <v>0</v>
      </c>
      <c r="L1186" s="36">
        <f t="shared" si="131"/>
        <v>0</v>
      </c>
      <c r="M1186" s="36">
        <f t="shared" si="132"/>
        <v>0</v>
      </c>
      <c r="N1186" s="36">
        <f t="shared" si="133"/>
        <v>385.337513296</v>
      </c>
    </row>
    <row r="1187" spans="2:14" s="46" customFormat="1" x14ac:dyDescent="0.25">
      <c r="B1187" s="48" t="s">
        <v>197</v>
      </c>
      <c r="C1187" s="8">
        <v>2021</v>
      </c>
      <c r="D1187" s="37">
        <v>3</v>
      </c>
      <c r="E1187" s="31">
        <f>Data!G1187</f>
        <v>6320.5600999999997</v>
      </c>
      <c r="F1187" s="51">
        <f t="shared" si="127"/>
        <v>2000</v>
      </c>
      <c r="G1187" s="51">
        <f t="shared" si="128"/>
        <v>4320.5600999999997</v>
      </c>
      <c r="H1187" s="31">
        <f>-Data!H1187</f>
        <v>0</v>
      </c>
      <c r="I1187" s="36">
        <f>+SUM(F1187*INDEX(Inputs!$D$24:$D$35,MATCH($D1187,Inputs!$B$24:$B$35,0)),G1187*INDEX(Inputs!$E$24:$E$35,MATCH($D1187,Inputs!$B$24:$B$35,0)),H1187*Inputs!$D$21)</f>
        <v>380.43547417959996</v>
      </c>
      <c r="J1187" s="36">
        <f t="shared" si="129"/>
        <v>0</v>
      </c>
      <c r="K1187" s="36">
        <f t="shared" si="130"/>
        <v>0</v>
      </c>
      <c r="L1187" s="36">
        <f t="shared" si="131"/>
        <v>0</v>
      </c>
      <c r="M1187" s="36">
        <f t="shared" si="132"/>
        <v>0</v>
      </c>
      <c r="N1187" s="36">
        <f t="shared" si="133"/>
        <v>380.43547417959996</v>
      </c>
    </row>
    <row r="1188" spans="2:14" s="46" customFormat="1" x14ac:dyDescent="0.25">
      <c r="B1188" s="48" t="s">
        <v>197</v>
      </c>
      <c r="C1188" s="8">
        <v>2021</v>
      </c>
      <c r="D1188" s="37">
        <v>4</v>
      </c>
      <c r="E1188" s="31">
        <f>Data!G1188</f>
        <v>5468.6129000000001</v>
      </c>
      <c r="F1188" s="51">
        <f t="shared" si="127"/>
        <v>2000</v>
      </c>
      <c r="G1188" s="51">
        <f t="shared" si="128"/>
        <v>3468.6129000000001</v>
      </c>
      <c r="H1188" s="31">
        <f>-Data!H1188</f>
        <v>6.4000000000000001E-2</v>
      </c>
      <c r="I1188" s="36">
        <f>+SUM(F1188*INDEX(Inputs!$D$24:$D$35,MATCH($D1188,Inputs!$B$24:$B$35,0)),G1188*INDEX(Inputs!$E$24:$E$35,MATCH($D1188,Inputs!$B$24:$B$35,0)),H1188*Inputs!$D$21)</f>
        <v>342.78039588839999</v>
      </c>
      <c r="J1188" s="36">
        <f t="shared" si="129"/>
        <v>0</v>
      </c>
      <c r="K1188" s="36">
        <f t="shared" si="130"/>
        <v>0</v>
      </c>
      <c r="L1188" s="36">
        <f t="shared" si="131"/>
        <v>0</v>
      </c>
      <c r="M1188" s="36">
        <f t="shared" si="132"/>
        <v>0</v>
      </c>
      <c r="N1188" s="36">
        <f t="shared" si="133"/>
        <v>342.78039588839999</v>
      </c>
    </row>
    <row r="1189" spans="2:14" s="46" customFormat="1" x14ac:dyDescent="0.25">
      <c r="B1189" s="48" t="s">
        <v>197</v>
      </c>
      <c r="C1189" s="8">
        <v>2021</v>
      </c>
      <c r="D1189" s="37">
        <v>5</v>
      </c>
      <c r="E1189" s="31">
        <f>Data!G1189</f>
        <v>4642.5640000000003</v>
      </c>
      <c r="F1189" s="51">
        <f t="shared" si="127"/>
        <v>2000</v>
      </c>
      <c r="G1189" s="51">
        <f t="shared" si="128"/>
        <v>2642.5640000000003</v>
      </c>
      <c r="H1189" s="31">
        <f>-Data!H1189</f>
        <v>4.016</v>
      </c>
      <c r="I1189" s="36">
        <f>+SUM(F1189*INDEX(Inputs!$D$24:$D$35,MATCH($D1189,Inputs!$B$24:$B$35,0)),G1189*INDEX(Inputs!$E$24:$E$35,MATCH($D1189,Inputs!$B$24:$B$35,0)),H1189*Inputs!$D$21)</f>
        <v>306.122913584</v>
      </c>
      <c r="J1189" s="36">
        <f t="shared" si="129"/>
        <v>0</v>
      </c>
      <c r="K1189" s="36">
        <f t="shared" si="130"/>
        <v>0</v>
      </c>
      <c r="L1189" s="36">
        <f t="shared" si="131"/>
        <v>0</v>
      </c>
      <c r="M1189" s="36">
        <f t="shared" si="132"/>
        <v>0</v>
      </c>
      <c r="N1189" s="36">
        <f t="shared" si="133"/>
        <v>306.122913584</v>
      </c>
    </row>
    <row r="1190" spans="2:14" s="46" customFormat="1" x14ac:dyDescent="0.25">
      <c r="B1190" s="48" t="s">
        <v>197</v>
      </c>
      <c r="C1190" s="8">
        <v>2021</v>
      </c>
      <c r="D1190" s="37">
        <v>6</v>
      </c>
      <c r="E1190" s="31">
        <f>Data!G1190</f>
        <v>7056.3200999999999</v>
      </c>
      <c r="F1190" s="51">
        <f t="shared" si="127"/>
        <v>2000</v>
      </c>
      <c r="G1190" s="51">
        <f t="shared" si="128"/>
        <v>5056.3200999999999</v>
      </c>
      <c r="H1190" s="31">
        <f>-Data!H1190</f>
        <v>0</v>
      </c>
      <c r="I1190" s="36">
        <f>+SUM(F1190*INDEX(Inputs!$D$24:$D$35,MATCH($D1190,Inputs!$B$24:$B$35,0)),G1190*INDEX(Inputs!$E$24:$E$35,MATCH($D1190,Inputs!$B$24:$B$35,0)),H1190*Inputs!$D$21)</f>
        <v>456.82368999160002</v>
      </c>
      <c r="J1190" s="36">
        <f t="shared" si="129"/>
        <v>0</v>
      </c>
      <c r="K1190" s="36">
        <f t="shared" si="130"/>
        <v>0</v>
      </c>
      <c r="L1190" s="36">
        <f t="shared" si="131"/>
        <v>0</v>
      </c>
      <c r="M1190" s="36">
        <f t="shared" si="132"/>
        <v>0</v>
      </c>
      <c r="N1190" s="36">
        <f t="shared" si="133"/>
        <v>456.82368999160002</v>
      </c>
    </row>
    <row r="1191" spans="2:14" s="46" customFormat="1" x14ac:dyDescent="0.25">
      <c r="B1191" s="48" t="s">
        <v>197</v>
      </c>
      <c r="C1191" s="8">
        <v>2021</v>
      </c>
      <c r="D1191" s="37">
        <v>7</v>
      </c>
      <c r="E1191" s="31">
        <f>Data!G1191</f>
        <v>8962.768</v>
      </c>
      <c r="F1191" s="51">
        <f t="shared" si="127"/>
        <v>2000</v>
      </c>
      <c r="G1191" s="51">
        <f t="shared" si="128"/>
        <v>6962.768</v>
      </c>
      <c r="H1191" s="31">
        <f>-Data!H1191</f>
        <v>0</v>
      </c>
      <c r="I1191" s="36">
        <f>+SUM(F1191*INDEX(Inputs!$D$24:$D$35,MATCH($D1191,Inputs!$B$24:$B$35,0)),G1191*INDEX(Inputs!$E$24:$E$35,MATCH($D1191,Inputs!$B$24:$B$35,0)),H1191*Inputs!$D$21)</f>
        <v>549.69820588800007</v>
      </c>
      <c r="J1191" s="36">
        <f t="shared" si="129"/>
        <v>0</v>
      </c>
      <c r="K1191" s="36">
        <f t="shared" si="130"/>
        <v>0</v>
      </c>
      <c r="L1191" s="36">
        <f t="shared" si="131"/>
        <v>0</v>
      </c>
      <c r="M1191" s="36">
        <f t="shared" si="132"/>
        <v>0</v>
      </c>
      <c r="N1191" s="36">
        <f t="shared" si="133"/>
        <v>549.69820588800007</v>
      </c>
    </row>
    <row r="1192" spans="2:14" s="46" customFormat="1" x14ac:dyDescent="0.25">
      <c r="B1192" s="48" t="s">
        <v>197</v>
      </c>
      <c r="C1192" s="8">
        <v>2021</v>
      </c>
      <c r="D1192" s="37">
        <v>8</v>
      </c>
      <c r="E1192" s="31">
        <f>Data!G1192</f>
        <v>6812.8919999999998</v>
      </c>
      <c r="F1192" s="51">
        <f t="shared" si="127"/>
        <v>2000</v>
      </c>
      <c r="G1192" s="51">
        <f t="shared" si="128"/>
        <v>4812.8919999999998</v>
      </c>
      <c r="H1192" s="31">
        <f>-Data!H1192</f>
        <v>0</v>
      </c>
      <c r="I1192" s="36">
        <f>+SUM(F1192*INDEX(Inputs!$D$24:$D$35,MATCH($D1192,Inputs!$B$24:$B$35,0)),G1192*INDEX(Inputs!$E$24:$E$35,MATCH($D1192,Inputs!$B$24:$B$35,0)),H1192*Inputs!$D$21)</f>
        <v>444.96484667200002</v>
      </c>
      <c r="J1192" s="36">
        <f t="shared" si="129"/>
        <v>0</v>
      </c>
      <c r="K1192" s="36">
        <f t="shared" si="130"/>
        <v>0</v>
      </c>
      <c r="L1192" s="36">
        <f t="shared" si="131"/>
        <v>0</v>
      </c>
      <c r="M1192" s="36">
        <f t="shared" si="132"/>
        <v>0</v>
      </c>
      <c r="N1192" s="36">
        <f t="shared" si="133"/>
        <v>444.96484667200002</v>
      </c>
    </row>
    <row r="1193" spans="2:14" s="46" customFormat="1" x14ac:dyDescent="0.25">
      <c r="B1193" s="48" t="s">
        <v>197</v>
      </c>
      <c r="C1193" s="8">
        <v>2021</v>
      </c>
      <c r="D1193" s="37">
        <v>9</v>
      </c>
      <c r="E1193" s="31">
        <f>Data!G1193</f>
        <v>5989.9719999999998</v>
      </c>
      <c r="F1193" s="51">
        <f t="shared" si="127"/>
        <v>2000</v>
      </c>
      <c r="G1193" s="51">
        <f t="shared" si="128"/>
        <v>3989.9719999999998</v>
      </c>
      <c r="H1193" s="31">
        <f>-Data!H1193</f>
        <v>0</v>
      </c>
      <c r="I1193" s="36">
        <f>+SUM(F1193*INDEX(Inputs!$D$24:$D$35,MATCH($D1193,Inputs!$B$24:$B$35,0)),G1193*INDEX(Inputs!$E$24:$E$35,MATCH($D1193,Inputs!$B$24:$B$35,0)),H1193*Inputs!$D$21)</f>
        <v>365.82480251200002</v>
      </c>
      <c r="J1193" s="36">
        <f t="shared" si="129"/>
        <v>0</v>
      </c>
      <c r="K1193" s="36">
        <f t="shared" si="130"/>
        <v>0</v>
      </c>
      <c r="L1193" s="36">
        <f t="shared" si="131"/>
        <v>0</v>
      </c>
      <c r="M1193" s="36">
        <f t="shared" si="132"/>
        <v>0</v>
      </c>
      <c r="N1193" s="36">
        <f t="shared" si="133"/>
        <v>365.82480251200002</v>
      </c>
    </row>
    <row r="1194" spans="2:14" s="46" customFormat="1" x14ac:dyDescent="0.25">
      <c r="B1194" s="48" t="s">
        <v>197</v>
      </c>
      <c r="C1194" s="8">
        <v>2021</v>
      </c>
      <c r="D1194" s="37">
        <v>10</v>
      </c>
      <c r="E1194" s="31">
        <f>Data!G1194</f>
        <v>5630.0640000000003</v>
      </c>
      <c r="F1194" s="51">
        <f t="shared" si="127"/>
        <v>2000</v>
      </c>
      <c r="G1194" s="51">
        <f t="shared" si="128"/>
        <v>3630.0640000000003</v>
      </c>
      <c r="H1194" s="31">
        <f>-Data!H1194</f>
        <v>0</v>
      </c>
      <c r="I1194" s="36">
        <f>+SUM(F1194*INDEX(Inputs!$D$24:$D$35,MATCH($D1194,Inputs!$B$24:$B$35,0)),G1194*INDEX(Inputs!$E$24:$E$35,MATCH($D1194,Inputs!$B$24:$B$35,0)),H1194*Inputs!$D$21)</f>
        <v>349.91830854400001</v>
      </c>
      <c r="J1194" s="36">
        <f t="shared" si="129"/>
        <v>0</v>
      </c>
      <c r="K1194" s="36">
        <f t="shared" si="130"/>
        <v>0</v>
      </c>
      <c r="L1194" s="36">
        <f t="shared" si="131"/>
        <v>0</v>
      </c>
      <c r="M1194" s="36">
        <f t="shared" si="132"/>
        <v>0</v>
      </c>
      <c r="N1194" s="36">
        <f t="shared" si="133"/>
        <v>349.91830854400001</v>
      </c>
    </row>
    <row r="1195" spans="2:14" s="46" customFormat="1" x14ac:dyDescent="0.25">
      <c r="B1195" s="48" t="s">
        <v>197</v>
      </c>
      <c r="C1195" s="8">
        <v>2021</v>
      </c>
      <c r="D1195" s="37">
        <v>11</v>
      </c>
      <c r="E1195" s="31">
        <f>Data!G1195</f>
        <v>5532.2619999999997</v>
      </c>
      <c r="F1195" s="51">
        <f t="shared" si="127"/>
        <v>2000</v>
      </c>
      <c r="G1195" s="51">
        <f t="shared" si="128"/>
        <v>3532.2619999999997</v>
      </c>
      <c r="H1195" s="31">
        <f>-Data!H1195</f>
        <v>0</v>
      </c>
      <c r="I1195" s="36">
        <f>+SUM(F1195*INDEX(Inputs!$D$24:$D$35,MATCH($D1195,Inputs!$B$24:$B$35,0)),G1195*INDEX(Inputs!$E$24:$E$35,MATCH($D1195,Inputs!$B$24:$B$35,0)),H1195*Inputs!$D$21)</f>
        <v>345.59585135199995</v>
      </c>
      <c r="J1195" s="36">
        <f t="shared" si="129"/>
        <v>0</v>
      </c>
      <c r="K1195" s="36">
        <f t="shared" si="130"/>
        <v>0</v>
      </c>
      <c r="L1195" s="36">
        <f t="shared" si="131"/>
        <v>0</v>
      </c>
      <c r="M1195" s="36">
        <f t="shared" si="132"/>
        <v>0</v>
      </c>
      <c r="N1195" s="36">
        <f t="shared" si="133"/>
        <v>345.59585135199995</v>
      </c>
    </row>
    <row r="1196" spans="2:14" s="46" customFormat="1" x14ac:dyDescent="0.25">
      <c r="B1196" s="48" t="s">
        <v>197</v>
      </c>
      <c r="C1196" s="8">
        <v>2021</v>
      </c>
      <c r="D1196" s="37">
        <v>12</v>
      </c>
      <c r="E1196" s="31">
        <f>Data!G1196</f>
        <v>6307.4900000000007</v>
      </c>
      <c r="F1196" s="51">
        <f t="shared" si="127"/>
        <v>2000</v>
      </c>
      <c r="G1196" s="51">
        <f t="shared" si="128"/>
        <v>4307.4900000000007</v>
      </c>
      <c r="H1196" s="31">
        <f>-Data!H1196</f>
        <v>0</v>
      </c>
      <c r="I1196" s="36">
        <f>+SUM(F1196*INDEX(Inputs!$D$24:$D$35,MATCH($D1196,Inputs!$B$24:$B$35,0)),G1196*INDEX(Inputs!$E$24:$E$35,MATCH($D1196,Inputs!$B$24:$B$35,0)),H1196*Inputs!$D$21)</f>
        <v>379.85782804000007</v>
      </c>
      <c r="J1196" s="36">
        <f t="shared" si="129"/>
        <v>0</v>
      </c>
      <c r="K1196" s="36">
        <f t="shared" si="130"/>
        <v>0</v>
      </c>
      <c r="L1196" s="36">
        <f t="shared" si="131"/>
        <v>0</v>
      </c>
      <c r="M1196" s="36">
        <f t="shared" si="132"/>
        <v>0</v>
      </c>
      <c r="N1196" s="36">
        <f t="shared" si="133"/>
        <v>379.85782804000007</v>
      </c>
    </row>
    <row r="1197" spans="2:14" s="46" customFormat="1" x14ac:dyDescent="0.25">
      <c r="B1197" s="48" t="s">
        <v>198</v>
      </c>
      <c r="C1197" s="8">
        <v>2021</v>
      </c>
      <c r="D1197" s="37">
        <v>1</v>
      </c>
      <c r="E1197" s="31">
        <f>Data!G1197</f>
        <v>8439.1144999999997</v>
      </c>
      <c r="F1197" s="51">
        <f t="shared" si="127"/>
        <v>2000</v>
      </c>
      <c r="G1197" s="51">
        <f t="shared" si="128"/>
        <v>6439.1144999999997</v>
      </c>
      <c r="H1197" s="31">
        <f>-Data!H1197</f>
        <v>886.66060000000004</v>
      </c>
      <c r="I1197" s="36">
        <f>+SUM(F1197*INDEX(Inputs!$D$24:$D$35,MATCH($D1197,Inputs!$B$24:$B$35,0)),G1197*INDEX(Inputs!$E$24:$E$35,MATCH($D1197,Inputs!$B$24:$B$35,0)),H1197*Inputs!$D$21)</f>
        <v>440.54246715599993</v>
      </c>
      <c r="J1197" s="36">
        <f t="shared" si="129"/>
        <v>0</v>
      </c>
      <c r="K1197" s="36">
        <f t="shared" si="130"/>
        <v>0</v>
      </c>
      <c r="L1197" s="36">
        <f t="shared" si="131"/>
        <v>0</v>
      </c>
      <c r="M1197" s="36">
        <f t="shared" si="132"/>
        <v>0</v>
      </c>
      <c r="N1197" s="36">
        <f t="shared" si="133"/>
        <v>440.54246715599993</v>
      </c>
    </row>
    <row r="1198" spans="2:14" s="46" customFormat="1" x14ac:dyDescent="0.25">
      <c r="B1198" s="48" t="s">
        <v>198</v>
      </c>
      <c r="C1198" s="8">
        <v>2021</v>
      </c>
      <c r="D1198" s="37">
        <v>2</v>
      </c>
      <c r="E1198" s="31">
        <f>Data!G1198</f>
        <v>15437.8681</v>
      </c>
      <c r="F1198" s="51">
        <f t="shared" si="127"/>
        <v>2000</v>
      </c>
      <c r="G1198" s="51">
        <f t="shared" si="128"/>
        <v>13437.8681</v>
      </c>
      <c r="H1198" s="31">
        <f>-Data!H1198</f>
        <v>2117.9803999999999</v>
      </c>
      <c r="I1198" s="36">
        <f>+SUM(F1198*INDEX(Inputs!$D$24:$D$35,MATCH($D1198,Inputs!$B$24:$B$35,0)),G1198*INDEX(Inputs!$E$24:$E$35,MATCH($D1198,Inputs!$B$24:$B$35,0)),H1198*Inputs!$D$21)</f>
        <v>703.30317962360004</v>
      </c>
      <c r="J1198" s="36">
        <f t="shared" si="129"/>
        <v>0</v>
      </c>
      <c r="K1198" s="36">
        <f t="shared" si="130"/>
        <v>0</v>
      </c>
      <c r="L1198" s="36">
        <f t="shared" si="131"/>
        <v>0</v>
      </c>
      <c r="M1198" s="36">
        <f t="shared" si="132"/>
        <v>0</v>
      </c>
      <c r="N1198" s="36">
        <f t="shared" si="133"/>
        <v>703.30317962360004</v>
      </c>
    </row>
    <row r="1199" spans="2:14" s="46" customFormat="1" x14ac:dyDescent="0.25">
      <c r="B1199" s="48" t="s">
        <v>198</v>
      </c>
      <c r="C1199" s="8">
        <v>2021</v>
      </c>
      <c r="D1199" s="37">
        <v>3</v>
      </c>
      <c r="E1199" s="31">
        <f>Data!G1199</f>
        <v>41274.813399999999</v>
      </c>
      <c r="F1199" s="51">
        <f t="shared" si="127"/>
        <v>2000</v>
      </c>
      <c r="G1199" s="51">
        <f t="shared" si="128"/>
        <v>39274.813399999999</v>
      </c>
      <c r="H1199" s="31">
        <f>-Data!H1199</f>
        <v>0</v>
      </c>
      <c r="I1199" s="36">
        <f>+SUM(F1199*INDEX(Inputs!$D$24:$D$35,MATCH($D1199,Inputs!$B$24:$B$35,0)),G1199*INDEX(Inputs!$E$24:$E$35,MATCH($D1199,Inputs!$B$24:$B$35,0)),H1199*Inputs!$D$21)</f>
        <v>1925.2736530263999</v>
      </c>
      <c r="J1199" s="36">
        <f t="shared" si="129"/>
        <v>0</v>
      </c>
      <c r="K1199" s="36">
        <f t="shared" si="130"/>
        <v>0</v>
      </c>
      <c r="L1199" s="36">
        <f t="shared" si="131"/>
        <v>0</v>
      </c>
      <c r="M1199" s="36">
        <f t="shared" si="132"/>
        <v>0</v>
      </c>
      <c r="N1199" s="36">
        <f t="shared" si="133"/>
        <v>1925.2736530263999</v>
      </c>
    </row>
    <row r="1200" spans="2:14" s="46" customFormat="1" x14ac:dyDescent="0.25">
      <c r="B1200" s="48" t="s">
        <v>198</v>
      </c>
      <c r="C1200" s="8">
        <v>2021</v>
      </c>
      <c r="D1200" s="37">
        <v>4</v>
      </c>
      <c r="E1200" s="31">
        <f>Data!G1200</f>
        <v>24985.1888</v>
      </c>
      <c r="F1200" s="51">
        <f t="shared" si="127"/>
        <v>2000</v>
      </c>
      <c r="G1200" s="51">
        <f t="shared" si="128"/>
        <v>22985.1888</v>
      </c>
      <c r="H1200" s="31">
        <f>-Data!H1200</f>
        <v>0</v>
      </c>
      <c r="I1200" s="36">
        <f>+SUM(F1200*INDEX(Inputs!$D$24:$D$35,MATCH($D1200,Inputs!$B$24:$B$35,0)),G1200*INDEX(Inputs!$E$24:$E$35,MATCH($D1200,Inputs!$B$24:$B$35,0)),H1200*Inputs!$D$21)</f>
        <v>1205.3374042047999</v>
      </c>
      <c r="J1200" s="36">
        <f t="shared" si="129"/>
        <v>0</v>
      </c>
      <c r="K1200" s="36">
        <f t="shared" si="130"/>
        <v>0</v>
      </c>
      <c r="L1200" s="36">
        <f t="shared" si="131"/>
        <v>0</v>
      </c>
      <c r="M1200" s="36">
        <f t="shared" si="132"/>
        <v>0</v>
      </c>
      <c r="N1200" s="36">
        <f t="shared" si="133"/>
        <v>1205.3374042047999</v>
      </c>
    </row>
    <row r="1201" spans="2:14" s="46" customFormat="1" x14ac:dyDescent="0.25">
      <c r="B1201" s="48" t="s">
        <v>198</v>
      </c>
      <c r="C1201" s="8">
        <v>2021</v>
      </c>
      <c r="D1201" s="37">
        <v>5</v>
      </c>
      <c r="E1201" s="31">
        <f>Data!G1201</f>
        <v>27754.978899999998</v>
      </c>
      <c r="F1201" s="51">
        <f t="shared" si="127"/>
        <v>2000</v>
      </c>
      <c r="G1201" s="51">
        <f t="shared" si="128"/>
        <v>25754.978899999998</v>
      </c>
      <c r="H1201" s="31">
        <f>-Data!H1201</f>
        <v>0</v>
      </c>
      <c r="I1201" s="36">
        <f>+SUM(F1201*INDEX(Inputs!$D$24:$D$35,MATCH($D1201,Inputs!$B$24:$B$35,0)),G1201*INDEX(Inputs!$E$24:$E$35,MATCH($D1201,Inputs!$B$24:$B$35,0)),H1201*Inputs!$D$21)</f>
        <v>1327.7510474643998</v>
      </c>
      <c r="J1201" s="36">
        <f t="shared" si="129"/>
        <v>0</v>
      </c>
      <c r="K1201" s="36">
        <f t="shared" si="130"/>
        <v>0</v>
      </c>
      <c r="L1201" s="36">
        <f t="shared" si="131"/>
        <v>0</v>
      </c>
      <c r="M1201" s="36">
        <f t="shared" si="132"/>
        <v>0</v>
      </c>
      <c r="N1201" s="36">
        <f t="shared" si="133"/>
        <v>1327.7510474643998</v>
      </c>
    </row>
    <row r="1202" spans="2:14" s="46" customFormat="1" x14ac:dyDescent="0.25">
      <c r="B1202" s="48" t="s">
        <v>198</v>
      </c>
      <c r="C1202" s="8">
        <v>2021</v>
      </c>
      <c r="D1202" s="37">
        <v>6</v>
      </c>
      <c r="E1202" s="31">
        <f>Data!G1202</f>
        <v>37807.750899999999</v>
      </c>
      <c r="F1202" s="51">
        <f t="shared" si="127"/>
        <v>2000</v>
      </c>
      <c r="G1202" s="51">
        <f t="shared" si="128"/>
        <v>35807.750899999999</v>
      </c>
      <c r="H1202" s="31">
        <f>-Data!H1202</f>
        <v>0</v>
      </c>
      <c r="I1202" s="36">
        <f>+SUM(F1202*INDEX(Inputs!$D$24:$D$35,MATCH($D1202,Inputs!$B$24:$B$35,0)),G1202*INDEX(Inputs!$E$24:$E$35,MATCH($D1202,Inputs!$B$24:$B$35,0)),H1202*Inputs!$D$21)</f>
        <v>1954.9103928444001</v>
      </c>
      <c r="J1202" s="36">
        <f t="shared" si="129"/>
        <v>0</v>
      </c>
      <c r="K1202" s="36">
        <f t="shared" si="130"/>
        <v>0</v>
      </c>
      <c r="L1202" s="36">
        <f t="shared" si="131"/>
        <v>0</v>
      </c>
      <c r="M1202" s="36">
        <f t="shared" si="132"/>
        <v>0</v>
      </c>
      <c r="N1202" s="36">
        <f t="shared" si="133"/>
        <v>1954.9103928444001</v>
      </c>
    </row>
    <row r="1203" spans="2:14" s="46" customFormat="1" x14ac:dyDescent="0.25">
      <c r="B1203" s="48" t="s">
        <v>198</v>
      </c>
      <c r="C1203" s="8">
        <v>2021</v>
      </c>
      <c r="D1203" s="37">
        <v>7</v>
      </c>
      <c r="E1203" s="31">
        <f>Data!G1203</f>
        <v>39731.600900000005</v>
      </c>
      <c r="F1203" s="51">
        <f t="shared" si="127"/>
        <v>2000</v>
      </c>
      <c r="G1203" s="51">
        <f t="shared" si="128"/>
        <v>37731.600900000005</v>
      </c>
      <c r="H1203" s="31">
        <f>-Data!H1203</f>
        <v>0</v>
      </c>
      <c r="I1203" s="36">
        <f>+SUM(F1203*INDEX(Inputs!$D$24:$D$35,MATCH($D1203,Inputs!$B$24:$B$35,0)),G1203*INDEX(Inputs!$E$24:$E$35,MATCH($D1203,Inputs!$B$24:$B$35,0)),H1203*Inputs!$D$21)</f>
        <v>2048.6326694444006</v>
      </c>
      <c r="J1203" s="36">
        <f t="shared" si="129"/>
        <v>0</v>
      </c>
      <c r="K1203" s="36">
        <f t="shared" si="130"/>
        <v>0</v>
      </c>
      <c r="L1203" s="36">
        <f t="shared" si="131"/>
        <v>0</v>
      </c>
      <c r="M1203" s="36">
        <f t="shared" si="132"/>
        <v>0</v>
      </c>
      <c r="N1203" s="36">
        <f t="shared" si="133"/>
        <v>2048.6326694444006</v>
      </c>
    </row>
    <row r="1204" spans="2:14" s="46" customFormat="1" x14ac:dyDescent="0.25">
      <c r="B1204" s="48" t="s">
        <v>198</v>
      </c>
      <c r="C1204" s="8">
        <v>2021</v>
      </c>
      <c r="D1204" s="37">
        <v>8</v>
      </c>
      <c r="E1204" s="31">
        <f>Data!G1204</f>
        <v>22110.933199999999</v>
      </c>
      <c r="F1204" s="51">
        <f t="shared" si="127"/>
        <v>2000</v>
      </c>
      <c r="G1204" s="51">
        <f t="shared" si="128"/>
        <v>20110.933199999999</v>
      </c>
      <c r="H1204" s="31">
        <f>-Data!H1204</f>
        <v>430.38740000000001</v>
      </c>
      <c r="I1204" s="36">
        <f>+SUM(F1204*INDEX(Inputs!$D$24:$D$35,MATCH($D1204,Inputs!$B$24:$B$35,0)),G1204*INDEX(Inputs!$E$24:$E$35,MATCH($D1204,Inputs!$B$24:$B$35,0)),H1204*Inputs!$D$21)</f>
        <v>1173.9512741772</v>
      </c>
      <c r="J1204" s="36">
        <f t="shared" si="129"/>
        <v>0</v>
      </c>
      <c r="K1204" s="36">
        <f t="shared" si="130"/>
        <v>0</v>
      </c>
      <c r="L1204" s="36">
        <f t="shared" si="131"/>
        <v>0</v>
      </c>
      <c r="M1204" s="36">
        <f t="shared" si="132"/>
        <v>0</v>
      </c>
      <c r="N1204" s="36">
        <f t="shared" si="133"/>
        <v>1173.9512741772</v>
      </c>
    </row>
    <row r="1205" spans="2:14" s="46" customFormat="1" x14ac:dyDescent="0.25">
      <c r="B1205" s="48" t="s">
        <v>198</v>
      </c>
      <c r="C1205" s="8">
        <v>2021</v>
      </c>
      <c r="D1205" s="37">
        <v>9</v>
      </c>
      <c r="E1205" s="31">
        <f>Data!G1205</f>
        <v>19529.829100000003</v>
      </c>
      <c r="F1205" s="51">
        <f t="shared" si="127"/>
        <v>2000</v>
      </c>
      <c r="G1205" s="51">
        <f t="shared" si="128"/>
        <v>17529.829100000003</v>
      </c>
      <c r="H1205" s="31">
        <f>-Data!H1205</f>
        <v>2950.7662</v>
      </c>
      <c r="I1205" s="36">
        <f>+SUM(F1205*INDEX(Inputs!$D$24:$D$35,MATCH($D1205,Inputs!$B$24:$B$35,0)),G1205*INDEX(Inputs!$E$24:$E$35,MATCH($D1205,Inputs!$B$24:$B$35,0)),H1205*Inputs!$D$21)</f>
        <v>852.66385688160005</v>
      </c>
      <c r="J1205" s="36">
        <f t="shared" si="129"/>
        <v>0</v>
      </c>
      <c r="K1205" s="36">
        <f t="shared" si="130"/>
        <v>0</v>
      </c>
      <c r="L1205" s="36">
        <f t="shared" si="131"/>
        <v>0</v>
      </c>
      <c r="M1205" s="36">
        <f t="shared" si="132"/>
        <v>0</v>
      </c>
      <c r="N1205" s="36">
        <f t="shared" si="133"/>
        <v>852.66385688160005</v>
      </c>
    </row>
    <row r="1206" spans="2:14" s="46" customFormat="1" x14ac:dyDescent="0.25">
      <c r="B1206" s="48" t="s">
        <v>198</v>
      </c>
      <c r="C1206" s="8">
        <v>2021</v>
      </c>
      <c r="D1206" s="37">
        <v>10</v>
      </c>
      <c r="E1206" s="31">
        <f>Data!G1206</f>
        <v>18007.637200000001</v>
      </c>
      <c r="F1206" s="51">
        <f t="shared" si="127"/>
        <v>2000</v>
      </c>
      <c r="G1206" s="51">
        <f t="shared" si="128"/>
        <v>16007.637200000001</v>
      </c>
      <c r="H1206" s="31">
        <f>-Data!H1206</f>
        <v>22.077500000000001</v>
      </c>
      <c r="I1206" s="36">
        <f>+SUM(F1206*INDEX(Inputs!$D$24:$D$35,MATCH($D1206,Inputs!$B$24:$B$35,0)),G1206*INDEX(Inputs!$E$24:$E$35,MATCH($D1206,Inputs!$B$24:$B$35,0)),H1206*Inputs!$D$21)</f>
        <v>896.12278341620004</v>
      </c>
      <c r="J1206" s="36">
        <f t="shared" si="129"/>
        <v>0</v>
      </c>
      <c r="K1206" s="36">
        <f t="shared" si="130"/>
        <v>0</v>
      </c>
      <c r="L1206" s="36">
        <f t="shared" si="131"/>
        <v>0</v>
      </c>
      <c r="M1206" s="36">
        <f t="shared" si="132"/>
        <v>0</v>
      </c>
      <c r="N1206" s="36">
        <f t="shared" si="133"/>
        <v>896.12278341620004</v>
      </c>
    </row>
    <row r="1207" spans="2:14" s="46" customFormat="1" x14ac:dyDescent="0.25">
      <c r="B1207" s="48" t="s">
        <v>198</v>
      </c>
      <c r="C1207" s="8">
        <v>2021</v>
      </c>
      <c r="D1207" s="37">
        <v>11</v>
      </c>
      <c r="E1207" s="31">
        <f>Data!G1207</f>
        <v>19024.5324</v>
      </c>
      <c r="F1207" s="51">
        <f t="shared" si="127"/>
        <v>2000</v>
      </c>
      <c r="G1207" s="51">
        <f t="shared" si="128"/>
        <v>17024.5324</v>
      </c>
      <c r="H1207" s="31">
        <f>-Data!H1207</f>
        <v>0</v>
      </c>
      <c r="I1207" s="36">
        <f>+SUM(F1207*INDEX(Inputs!$D$24:$D$35,MATCH($D1207,Inputs!$B$24:$B$35,0)),G1207*INDEX(Inputs!$E$24:$E$35,MATCH($D1207,Inputs!$B$24:$B$35,0)),H1207*Inputs!$D$21)</f>
        <v>941.90023395039998</v>
      </c>
      <c r="J1207" s="36">
        <f t="shared" si="129"/>
        <v>0</v>
      </c>
      <c r="K1207" s="36">
        <f t="shared" si="130"/>
        <v>0</v>
      </c>
      <c r="L1207" s="36">
        <f t="shared" si="131"/>
        <v>0</v>
      </c>
      <c r="M1207" s="36">
        <f t="shared" si="132"/>
        <v>0</v>
      </c>
      <c r="N1207" s="36">
        <f t="shared" si="133"/>
        <v>941.90023395039998</v>
      </c>
    </row>
    <row r="1208" spans="2:14" s="46" customFormat="1" x14ac:dyDescent="0.25">
      <c r="B1208" s="48" t="s">
        <v>198</v>
      </c>
      <c r="C1208" s="8">
        <v>2021</v>
      </c>
      <c r="D1208" s="37">
        <v>12</v>
      </c>
      <c r="E1208" s="31">
        <f>Data!G1208</f>
        <v>15358.4444</v>
      </c>
      <c r="F1208" s="51">
        <f t="shared" si="127"/>
        <v>2000</v>
      </c>
      <c r="G1208" s="51">
        <f t="shared" si="128"/>
        <v>13358.4444</v>
      </c>
      <c r="H1208" s="31">
        <f>-Data!H1208</f>
        <v>0</v>
      </c>
      <c r="I1208" s="36">
        <f>+SUM(F1208*INDEX(Inputs!$D$24:$D$35,MATCH($D1208,Inputs!$B$24:$B$35,0)),G1208*INDEX(Inputs!$E$24:$E$35,MATCH($D1208,Inputs!$B$24:$B$35,0)),H1208*Inputs!$D$21)</f>
        <v>779.87380870240008</v>
      </c>
      <c r="J1208" s="36">
        <f t="shared" si="129"/>
        <v>0</v>
      </c>
      <c r="K1208" s="36">
        <f t="shared" si="130"/>
        <v>0</v>
      </c>
      <c r="L1208" s="36">
        <f t="shared" si="131"/>
        <v>0</v>
      </c>
      <c r="M1208" s="36">
        <f t="shared" si="132"/>
        <v>0</v>
      </c>
      <c r="N1208" s="36">
        <f t="shared" si="133"/>
        <v>779.87380870240008</v>
      </c>
    </row>
    <row r="1209" spans="2:14" s="46" customFormat="1" x14ac:dyDescent="0.25">
      <c r="B1209" s="48" t="s">
        <v>199</v>
      </c>
      <c r="C1209" s="8">
        <v>2021</v>
      </c>
      <c r="D1209" s="37">
        <v>1</v>
      </c>
      <c r="E1209" s="31">
        <f>Data!G1209</f>
        <v>11996.152</v>
      </c>
      <c r="F1209" s="51">
        <f t="shared" si="127"/>
        <v>2000</v>
      </c>
      <c r="G1209" s="51">
        <f t="shared" si="128"/>
        <v>9996.152</v>
      </c>
      <c r="H1209" s="31">
        <f>-Data!H1209</f>
        <v>0</v>
      </c>
      <c r="I1209" s="36">
        <f>+SUM(F1209*INDEX(Inputs!$D$24:$D$35,MATCH($D1209,Inputs!$B$24:$B$35,0)),G1209*INDEX(Inputs!$E$24:$E$35,MATCH($D1209,Inputs!$B$24:$B$35,0)),H1209*Inputs!$D$21)</f>
        <v>631.27393379199998</v>
      </c>
      <c r="J1209" s="36">
        <f t="shared" si="129"/>
        <v>0</v>
      </c>
      <c r="K1209" s="36">
        <f t="shared" si="130"/>
        <v>0</v>
      </c>
      <c r="L1209" s="36">
        <f t="shared" si="131"/>
        <v>0</v>
      </c>
      <c r="M1209" s="36">
        <f t="shared" si="132"/>
        <v>0</v>
      </c>
      <c r="N1209" s="36">
        <f t="shared" si="133"/>
        <v>631.27393379199998</v>
      </c>
    </row>
    <row r="1210" spans="2:14" s="46" customFormat="1" x14ac:dyDescent="0.25">
      <c r="B1210" s="48" t="s">
        <v>199</v>
      </c>
      <c r="C1210" s="8">
        <v>2021</v>
      </c>
      <c r="D1210" s="37">
        <v>2</v>
      </c>
      <c r="E1210" s="31">
        <f>Data!G1210</f>
        <v>10924.156000000001</v>
      </c>
      <c r="F1210" s="51">
        <f t="shared" si="127"/>
        <v>2000</v>
      </c>
      <c r="G1210" s="51">
        <f t="shared" si="128"/>
        <v>8924.1560000000009</v>
      </c>
      <c r="H1210" s="31">
        <f>-Data!H1210</f>
        <v>0</v>
      </c>
      <c r="I1210" s="36">
        <f>+SUM(F1210*INDEX(Inputs!$D$24:$D$35,MATCH($D1210,Inputs!$B$24:$B$35,0)),G1210*INDEX(Inputs!$E$24:$E$35,MATCH($D1210,Inputs!$B$24:$B$35,0)),H1210*Inputs!$D$21)</f>
        <v>583.89599857600001</v>
      </c>
      <c r="J1210" s="36">
        <f t="shared" si="129"/>
        <v>0</v>
      </c>
      <c r="K1210" s="36">
        <f t="shared" si="130"/>
        <v>0</v>
      </c>
      <c r="L1210" s="36">
        <f t="shared" si="131"/>
        <v>0</v>
      </c>
      <c r="M1210" s="36">
        <f t="shared" si="132"/>
        <v>0</v>
      </c>
      <c r="N1210" s="36">
        <f t="shared" si="133"/>
        <v>583.89599857600001</v>
      </c>
    </row>
    <row r="1211" spans="2:14" s="46" customFormat="1" x14ac:dyDescent="0.25">
      <c r="B1211" s="48" t="s">
        <v>199</v>
      </c>
      <c r="C1211" s="8">
        <v>2021</v>
      </c>
      <c r="D1211" s="37">
        <v>3</v>
      </c>
      <c r="E1211" s="31">
        <f>Data!G1211</f>
        <v>9678.7759999999998</v>
      </c>
      <c r="F1211" s="51">
        <f t="shared" si="127"/>
        <v>2000</v>
      </c>
      <c r="G1211" s="51">
        <f t="shared" si="128"/>
        <v>7678.7759999999998</v>
      </c>
      <c r="H1211" s="31">
        <f>-Data!H1211</f>
        <v>0</v>
      </c>
      <c r="I1211" s="36">
        <f>+SUM(F1211*INDEX(Inputs!$D$24:$D$35,MATCH($D1211,Inputs!$B$24:$B$35,0)),G1211*INDEX(Inputs!$E$24:$E$35,MATCH($D1211,Inputs!$B$24:$B$35,0)),H1211*Inputs!$D$21)</f>
        <v>528.85518409600002</v>
      </c>
      <c r="J1211" s="36">
        <f t="shared" si="129"/>
        <v>0</v>
      </c>
      <c r="K1211" s="36">
        <f t="shared" si="130"/>
        <v>0</v>
      </c>
      <c r="L1211" s="36">
        <f t="shared" si="131"/>
        <v>0</v>
      </c>
      <c r="M1211" s="36">
        <f t="shared" si="132"/>
        <v>0</v>
      </c>
      <c r="N1211" s="36">
        <f t="shared" si="133"/>
        <v>528.85518409600002</v>
      </c>
    </row>
    <row r="1212" spans="2:14" s="46" customFormat="1" x14ac:dyDescent="0.25">
      <c r="B1212" s="48" t="s">
        <v>199</v>
      </c>
      <c r="C1212" s="8">
        <v>2021</v>
      </c>
      <c r="D1212" s="37">
        <v>4</v>
      </c>
      <c r="E1212" s="31">
        <f>Data!G1212</f>
        <v>5642.9120000000003</v>
      </c>
      <c r="F1212" s="51">
        <f t="shared" si="127"/>
        <v>2000</v>
      </c>
      <c r="G1212" s="51">
        <f t="shared" si="128"/>
        <v>3642.9120000000003</v>
      </c>
      <c r="H1212" s="31">
        <f>-Data!H1212</f>
        <v>2.1760000000000002</v>
      </c>
      <c r="I1212" s="36">
        <f>+SUM(F1212*INDEX(Inputs!$D$24:$D$35,MATCH($D1212,Inputs!$B$24:$B$35,0)),G1212*INDEX(Inputs!$E$24:$E$35,MATCH($D1212,Inputs!$B$24:$B$35,0)),H1212*Inputs!$D$21)</f>
        <v>350.40386419200001</v>
      </c>
      <c r="J1212" s="36">
        <f t="shared" si="129"/>
        <v>0</v>
      </c>
      <c r="K1212" s="36">
        <f t="shared" si="130"/>
        <v>0</v>
      </c>
      <c r="L1212" s="36">
        <f t="shared" si="131"/>
        <v>0</v>
      </c>
      <c r="M1212" s="36">
        <f t="shared" si="132"/>
        <v>0</v>
      </c>
      <c r="N1212" s="36">
        <f t="shared" si="133"/>
        <v>350.40386419200001</v>
      </c>
    </row>
    <row r="1213" spans="2:14" s="46" customFormat="1" x14ac:dyDescent="0.25">
      <c r="B1213" s="48" t="s">
        <v>199</v>
      </c>
      <c r="C1213" s="8">
        <v>2021</v>
      </c>
      <c r="D1213" s="37">
        <v>5</v>
      </c>
      <c r="E1213" s="31">
        <f>Data!G1213</f>
        <v>4196.82</v>
      </c>
      <c r="F1213" s="51">
        <f t="shared" si="127"/>
        <v>2000</v>
      </c>
      <c r="G1213" s="51">
        <f t="shared" si="128"/>
        <v>2196.8199999999997</v>
      </c>
      <c r="H1213" s="31">
        <f>-Data!H1213</f>
        <v>6.7839999999999998</v>
      </c>
      <c r="I1213" s="36">
        <f>+SUM(F1213*INDEX(Inputs!$D$24:$D$35,MATCH($D1213,Inputs!$B$24:$B$35,0)),G1213*INDEX(Inputs!$E$24:$E$35,MATCH($D1213,Inputs!$B$24:$B$35,0)),H1213*Inputs!$D$21)</f>
        <v>286.31815368000002</v>
      </c>
      <c r="J1213" s="36">
        <f t="shared" si="129"/>
        <v>0</v>
      </c>
      <c r="K1213" s="36">
        <f t="shared" si="130"/>
        <v>0</v>
      </c>
      <c r="L1213" s="36">
        <f t="shared" si="131"/>
        <v>0</v>
      </c>
      <c r="M1213" s="36">
        <f t="shared" si="132"/>
        <v>0</v>
      </c>
      <c r="N1213" s="36">
        <f t="shared" si="133"/>
        <v>286.31815368000002</v>
      </c>
    </row>
    <row r="1214" spans="2:14" s="46" customFormat="1" x14ac:dyDescent="0.25">
      <c r="B1214" s="48" t="s">
        <v>199</v>
      </c>
      <c r="C1214" s="8">
        <v>2021</v>
      </c>
      <c r="D1214" s="37">
        <v>6</v>
      </c>
      <c r="E1214" s="31">
        <f>Data!G1214</f>
        <v>3334.9160999999999</v>
      </c>
      <c r="F1214" s="51">
        <f t="shared" si="127"/>
        <v>2000</v>
      </c>
      <c r="G1214" s="51">
        <f t="shared" si="128"/>
        <v>1334.9160999999999</v>
      </c>
      <c r="H1214" s="31">
        <f>-Data!H1214</f>
        <v>3.9039999999999999</v>
      </c>
      <c r="I1214" s="36">
        <f>+SUM(F1214*INDEX(Inputs!$D$24:$D$35,MATCH($D1214,Inputs!$B$24:$B$35,0)),G1214*INDEX(Inputs!$E$24:$E$35,MATCH($D1214,Inputs!$B$24:$B$35,0)),H1214*Inputs!$D$21)</f>
        <v>275.38416248760001</v>
      </c>
      <c r="J1214" s="36">
        <f t="shared" si="129"/>
        <v>0</v>
      </c>
      <c r="K1214" s="36">
        <f t="shared" si="130"/>
        <v>0</v>
      </c>
      <c r="L1214" s="36">
        <f t="shared" si="131"/>
        <v>0</v>
      </c>
      <c r="M1214" s="36">
        <f t="shared" si="132"/>
        <v>0</v>
      </c>
      <c r="N1214" s="36">
        <f t="shared" si="133"/>
        <v>275.38416248760001</v>
      </c>
    </row>
    <row r="1215" spans="2:14" s="46" customFormat="1" x14ac:dyDescent="0.25">
      <c r="B1215" s="48" t="s">
        <v>199</v>
      </c>
      <c r="C1215" s="8">
        <v>2021</v>
      </c>
      <c r="D1215" s="37">
        <v>7</v>
      </c>
      <c r="E1215" s="31">
        <f>Data!G1215</f>
        <v>3721.96</v>
      </c>
      <c r="F1215" s="51">
        <f t="shared" si="127"/>
        <v>2000</v>
      </c>
      <c r="G1215" s="51">
        <f t="shared" si="128"/>
        <v>1721.96</v>
      </c>
      <c r="H1215" s="31">
        <f>-Data!H1215</f>
        <v>0.192</v>
      </c>
      <c r="I1215" s="36">
        <f>+SUM(F1215*INDEX(Inputs!$D$24:$D$35,MATCH($D1215,Inputs!$B$24:$B$35,0)),G1215*INDEX(Inputs!$E$24:$E$35,MATCH($D1215,Inputs!$B$24:$B$35,0)),H1215*Inputs!$D$21)</f>
        <v>294.37974384</v>
      </c>
      <c r="J1215" s="36">
        <f t="shared" si="129"/>
        <v>0</v>
      </c>
      <c r="K1215" s="36">
        <f t="shared" si="130"/>
        <v>0</v>
      </c>
      <c r="L1215" s="36">
        <f t="shared" si="131"/>
        <v>0</v>
      </c>
      <c r="M1215" s="36">
        <f t="shared" si="132"/>
        <v>0</v>
      </c>
      <c r="N1215" s="36">
        <f t="shared" si="133"/>
        <v>294.37974384</v>
      </c>
    </row>
    <row r="1216" spans="2:14" s="46" customFormat="1" x14ac:dyDescent="0.25">
      <c r="B1216" s="48" t="s">
        <v>199</v>
      </c>
      <c r="C1216" s="8">
        <v>2021</v>
      </c>
      <c r="D1216" s="37">
        <v>8</v>
      </c>
      <c r="E1216" s="31">
        <f>Data!G1216</f>
        <v>3534.0479999999998</v>
      </c>
      <c r="F1216" s="51">
        <f t="shared" si="127"/>
        <v>2000</v>
      </c>
      <c r="G1216" s="51">
        <f t="shared" si="128"/>
        <v>1534.0479999999998</v>
      </c>
      <c r="H1216" s="31">
        <f>-Data!H1216</f>
        <v>5.44</v>
      </c>
      <c r="I1216" s="36">
        <f>+SUM(F1216*INDEX(Inputs!$D$24:$D$35,MATCH($D1216,Inputs!$B$24:$B$35,0)),G1216*INDEX(Inputs!$E$24:$E$35,MATCH($D1216,Inputs!$B$24:$B$35,0)),H1216*Inputs!$D$21)</f>
        <v>285.02699596799999</v>
      </c>
      <c r="J1216" s="36">
        <f t="shared" si="129"/>
        <v>0</v>
      </c>
      <c r="K1216" s="36">
        <f t="shared" si="130"/>
        <v>0</v>
      </c>
      <c r="L1216" s="36">
        <f t="shared" si="131"/>
        <v>0</v>
      </c>
      <c r="M1216" s="36">
        <f t="shared" si="132"/>
        <v>0</v>
      </c>
      <c r="N1216" s="36">
        <f t="shared" si="133"/>
        <v>285.02699596799999</v>
      </c>
    </row>
    <row r="1217" spans="2:14" s="46" customFormat="1" x14ac:dyDescent="0.25">
      <c r="B1217" s="48" t="s">
        <v>199</v>
      </c>
      <c r="C1217" s="8">
        <v>2021</v>
      </c>
      <c r="D1217" s="37">
        <v>9</v>
      </c>
      <c r="E1217" s="31">
        <f>Data!G1217</f>
        <v>3553.7759999999998</v>
      </c>
      <c r="F1217" s="51">
        <f t="shared" si="127"/>
        <v>2000</v>
      </c>
      <c r="G1217" s="51">
        <f t="shared" si="128"/>
        <v>1553.7759999999998</v>
      </c>
      <c r="H1217" s="31">
        <f>-Data!H1217</f>
        <v>5.9359999999999999</v>
      </c>
      <c r="I1217" s="36">
        <f>+SUM(F1217*INDEX(Inputs!$D$24:$D$35,MATCH($D1217,Inputs!$B$24:$B$35,0)),G1217*INDEX(Inputs!$E$24:$E$35,MATCH($D1217,Inputs!$B$24:$B$35,0)),H1217*Inputs!$D$21)</f>
        <v>257.93024393600001</v>
      </c>
      <c r="J1217" s="36">
        <f t="shared" si="129"/>
        <v>0</v>
      </c>
      <c r="K1217" s="36">
        <f t="shared" si="130"/>
        <v>0</v>
      </c>
      <c r="L1217" s="36">
        <f t="shared" si="131"/>
        <v>0</v>
      </c>
      <c r="M1217" s="36">
        <f t="shared" si="132"/>
        <v>0</v>
      </c>
      <c r="N1217" s="36">
        <f t="shared" si="133"/>
        <v>257.93024393600001</v>
      </c>
    </row>
    <row r="1218" spans="2:14" s="46" customFormat="1" x14ac:dyDescent="0.25">
      <c r="B1218" s="48" t="s">
        <v>199</v>
      </c>
      <c r="C1218" s="8">
        <v>2021</v>
      </c>
      <c r="D1218" s="37">
        <v>10</v>
      </c>
      <c r="E1218" s="31">
        <f>Data!G1218</f>
        <v>6001.6220000000003</v>
      </c>
      <c r="F1218" s="51">
        <f t="shared" si="127"/>
        <v>2000</v>
      </c>
      <c r="G1218" s="51">
        <f t="shared" si="128"/>
        <v>4001.6220000000003</v>
      </c>
      <c r="H1218" s="31">
        <f>-Data!H1218</f>
        <v>0.51200000000000001</v>
      </c>
      <c r="I1218" s="36">
        <f>+SUM(F1218*INDEX(Inputs!$D$24:$D$35,MATCH($D1218,Inputs!$B$24:$B$35,0)),G1218*INDEX(Inputs!$E$24:$E$35,MATCH($D1218,Inputs!$B$24:$B$35,0)),H1218*Inputs!$D$21)</f>
        <v>366.32032719200004</v>
      </c>
      <c r="J1218" s="36">
        <f t="shared" si="129"/>
        <v>0</v>
      </c>
      <c r="K1218" s="36">
        <f t="shared" si="130"/>
        <v>0</v>
      </c>
      <c r="L1218" s="36">
        <f t="shared" si="131"/>
        <v>0</v>
      </c>
      <c r="M1218" s="36">
        <f t="shared" si="132"/>
        <v>0</v>
      </c>
      <c r="N1218" s="36">
        <f t="shared" si="133"/>
        <v>366.32032719200004</v>
      </c>
    </row>
    <row r="1219" spans="2:14" s="46" customFormat="1" x14ac:dyDescent="0.25">
      <c r="B1219" s="48" t="s">
        <v>199</v>
      </c>
      <c r="C1219" s="8">
        <v>2021</v>
      </c>
      <c r="D1219" s="37">
        <v>11</v>
      </c>
      <c r="E1219" s="31">
        <f>Data!G1219</f>
        <v>8363.48</v>
      </c>
      <c r="F1219" s="51">
        <f t="shared" si="127"/>
        <v>2000</v>
      </c>
      <c r="G1219" s="51">
        <f t="shared" si="128"/>
        <v>6363.48</v>
      </c>
      <c r="H1219" s="31">
        <f>-Data!H1219</f>
        <v>0</v>
      </c>
      <c r="I1219" s="36">
        <f>+SUM(F1219*INDEX(Inputs!$D$24:$D$35,MATCH($D1219,Inputs!$B$24:$B$35,0)),G1219*INDEX(Inputs!$E$24:$E$35,MATCH($D1219,Inputs!$B$24:$B$35,0)),H1219*Inputs!$D$21)</f>
        <v>470.72436207999999</v>
      </c>
      <c r="J1219" s="36">
        <f t="shared" si="129"/>
        <v>0</v>
      </c>
      <c r="K1219" s="36">
        <f t="shared" si="130"/>
        <v>0</v>
      </c>
      <c r="L1219" s="36">
        <f t="shared" si="131"/>
        <v>0</v>
      </c>
      <c r="M1219" s="36">
        <f t="shared" si="132"/>
        <v>0</v>
      </c>
      <c r="N1219" s="36">
        <f t="shared" si="133"/>
        <v>470.72436207999999</v>
      </c>
    </row>
    <row r="1220" spans="2:14" s="46" customFormat="1" x14ac:dyDescent="0.25">
      <c r="B1220" s="48" t="s">
        <v>199</v>
      </c>
      <c r="C1220" s="8">
        <v>2021</v>
      </c>
      <c r="D1220" s="37">
        <v>12</v>
      </c>
      <c r="E1220" s="31">
        <f>Data!G1220</f>
        <v>11276.796</v>
      </c>
      <c r="F1220" s="51">
        <f t="shared" si="127"/>
        <v>2000</v>
      </c>
      <c r="G1220" s="51">
        <f t="shared" si="128"/>
        <v>9276.7960000000003</v>
      </c>
      <c r="H1220" s="31">
        <f>-Data!H1220</f>
        <v>0</v>
      </c>
      <c r="I1220" s="36">
        <f>+SUM(F1220*INDEX(Inputs!$D$24:$D$35,MATCH($D1220,Inputs!$B$24:$B$35,0)),G1220*INDEX(Inputs!$E$24:$E$35,MATCH($D1220,Inputs!$B$24:$B$35,0)),H1220*Inputs!$D$21)</f>
        <v>599.48127601600004</v>
      </c>
      <c r="J1220" s="36">
        <f t="shared" si="129"/>
        <v>0</v>
      </c>
      <c r="K1220" s="36">
        <f t="shared" si="130"/>
        <v>0</v>
      </c>
      <c r="L1220" s="36">
        <f t="shared" si="131"/>
        <v>0</v>
      </c>
      <c r="M1220" s="36">
        <f t="shared" si="132"/>
        <v>0</v>
      </c>
      <c r="N1220" s="36">
        <f t="shared" si="133"/>
        <v>599.48127601600004</v>
      </c>
    </row>
    <row r="1221" spans="2:14" s="46" customFormat="1" x14ac:dyDescent="0.25">
      <c r="B1221" s="48" t="s">
        <v>200</v>
      </c>
      <c r="C1221" s="8">
        <v>2021</v>
      </c>
      <c r="D1221" s="37">
        <v>1</v>
      </c>
      <c r="E1221" s="31">
        <f>Data!G1221</f>
        <v>871.49800000000005</v>
      </c>
      <c r="F1221" s="51">
        <f t="shared" si="127"/>
        <v>871.49800000000005</v>
      </c>
      <c r="G1221" s="51">
        <f t="shared" si="128"/>
        <v>0</v>
      </c>
      <c r="H1221" s="31">
        <f>-Data!H1221</f>
        <v>2.0500000000000001E-2</v>
      </c>
      <c r="I1221" s="36">
        <f>+SUM(F1221*INDEX(Inputs!$D$24:$D$35,MATCH($D1221,Inputs!$B$24:$B$35,0)),G1221*INDEX(Inputs!$E$24:$E$35,MATCH($D1221,Inputs!$B$24:$B$35,0)),H1221*Inputs!$D$21)</f>
        <v>82.566688411000001</v>
      </c>
      <c r="J1221" s="36">
        <f t="shared" si="129"/>
        <v>0</v>
      </c>
      <c r="K1221" s="36">
        <f t="shared" si="130"/>
        <v>0</v>
      </c>
      <c r="L1221" s="36">
        <f t="shared" si="131"/>
        <v>0</v>
      </c>
      <c r="M1221" s="36">
        <f t="shared" si="132"/>
        <v>0</v>
      </c>
      <c r="N1221" s="36">
        <f t="shared" si="133"/>
        <v>82.566688411000001</v>
      </c>
    </row>
    <row r="1222" spans="2:14" s="46" customFormat="1" x14ac:dyDescent="0.25">
      <c r="B1222" s="48" t="s">
        <v>200</v>
      </c>
      <c r="C1222" s="8">
        <v>2021</v>
      </c>
      <c r="D1222" s="37">
        <v>2</v>
      </c>
      <c r="E1222" s="31">
        <f>Data!G1222</f>
        <v>746.29859999999996</v>
      </c>
      <c r="F1222" s="51">
        <f t="shared" si="127"/>
        <v>746.29859999999996</v>
      </c>
      <c r="G1222" s="51">
        <f t="shared" si="128"/>
        <v>0</v>
      </c>
      <c r="H1222" s="31">
        <f>-Data!H1222</f>
        <v>0.1227</v>
      </c>
      <c r="I1222" s="36">
        <f>+SUM(F1222*INDEX(Inputs!$D$24:$D$35,MATCH($D1222,Inputs!$B$24:$B$35,0)),G1222*INDEX(Inputs!$E$24:$E$35,MATCH($D1222,Inputs!$B$24:$B$35,0)),H1222*Inputs!$D$21)</f>
        <v>70.701182674199998</v>
      </c>
      <c r="J1222" s="36">
        <f t="shared" si="129"/>
        <v>0</v>
      </c>
      <c r="K1222" s="36">
        <f t="shared" si="130"/>
        <v>0</v>
      </c>
      <c r="L1222" s="36">
        <f t="shared" si="131"/>
        <v>0</v>
      </c>
      <c r="M1222" s="36">
        <f t="shared" si="132"/>
        <v>0</v>
      </c>
      <c r="N1222" s="36">
        <f t="shared" si="133"/>
        <v>70.701182674199998</v>
      </c>
    </row>
    <row r="1223" spans="2:14" s="46" customFormat="1" x14ac:dyDescent="0.25">
      <c r="B1223" s="48" t="s">
        <v>200</v>
      </c>
      <c r="C1223" s="8">
        <v>2021</v>
      </c>
      <c r="D1223" s="37">
        <v>3</v>
      </c>
      <c r="E1223" s="31">
        <f>Data!G1223</f>
        <v>1726.4852000000001</v>
      </c>
      <c r="F1223" s="51">
        <f t="shared" si="127"/>
        <v>1726.4852000000001</v>
      </c>
      <c r="G1223" s="51">
        <f t="shared" si="128"/>
        <v>0</v>
      </c>
      <c r="H1223" s="31">
        <f>-Data!H1223</f>
        <v>2.0251999999999999</v>
      </c>
      <c r="I1223" s="36">
        <f>+SUM(F1223*INDEX(Inputs!$D$24:$D$35,MATCH($D1223,Inputs!$B$24:$B$35,0)),G1223*INDEX(Inputs!$E$24:$E$35,MATCH($D1223,Inputs!$B$24:$B$35,0)),H1223*Inputs!$D$21)</f>
        <v>163.49408800640003</v>
      </c>
      <c r="J1223" s="36">
        <f t="shared" si="129"/>
        <v>0</v>
      </c>
      <c r="K1223" s="36">
        <f t="shared" si="130"/>
        <v>0</v>
      </c>
      <c r="L1223" s="36">
        <f t="shared" si="131"/>
        <v>0</v>
      </c>
      <c r="M1223" s="36">
        <f t="shared" si="132"/>
        <v>0</v>
      </c>
      <c r="N1223" s="36">
        <f t="shared" si="133"/>
        <v>163.49408800640003</v>
      </c>
    </row>
    <row r="1224" spans="2:14" s="46" customFormat="1" x14ac:dyDescent="0.25">
      <c r="B1224" s="48" t="s">
        <v>200</v>
      </c>
      <c r="C1224" s="8">
        <v>2021</v>
      </c>
      <c r="D1224" s="37">
        <v>4</v>
      </c>
      <c r="E1224" s="31">
        <f>Data!G1224</f>
        <v>1597.6202000000001</v>
      </c>
      <c r="F1224" s="51">
        <f t="shared" si="127"/>
        <v>1597.6202000000001</v>
      </c>
      <c r="G1224" s="51">
        <f t="shared" si="128"/>
        <v>0</v>
      </c>
      <c r="H1224" s="31">
        <f>-Data!H1224</f>
        <v>3.7174999999999998</v>
      </c>
      <c r="I1224" s="36">
        <f>+SUM(F1224*INDEX(Inputs!$D$24:$D$35,MATCH($D1224,Inputs!$B$24:$B$35,0)),G1224*INDEX(Inputs!$E$24:$E$35,MATCH($D1224,Inputs!$B$24:$B$35,0)),H1224*Inputs!$D$21)</f>
        <v>151.22117431340001</v>
      </c>
      <c r="J1224" s="36">
        <f t="shared" si="129"/>
        <v>0</v>
      </c>
      <c r="K1224" s="36">
        <f t="shared" si="130"/>
        <v>0</v>
      </c>
      <c r="L1224" s="36">
        <f t="shared" si="131"/>
        <v>0</v>
      </c>
      <c r="M1224" s="36">
        <f t="shared" si="132"/>
        <v>0</v>
      </c>
      <c r="N1224" s="36">
        <f t="shared" si="133"/>
        <v>151.22117431340001</v>
      </c>
    </row>
    <row r="1225" spans="2:14" s="46" customFormat="1" x14ac:dyDescent="0.25">
      <c r="B1225" s="48" t="s">
        <v>200</v>
      </c>
      <c r="C1225" s="8">
        <v>2021</v>
      </c>
      <c r="D1225" s="37">
        <v>5</v>
      </c>
      <c r="E1225" s="31">
        <f>Data!G1225</f>
        <v>5917.6301000000003</v>
      </c>
      <c r="F1225" s="51">
        <f t="shared" ref="F1225:F1288" si="134">+MIN(E1225,2000)</f>
        <v>2000</v>
      </c>
      <c r="G1225" s="51">
        <f t="shared" si="128"/>
        <v>3917.6301000000003</v>
      </c>
      <c r="H1225" s="31">
        <f>-Data!H1225</f>
        <v>2.4969000000000001</v>
      </c>
      <c r="I1225" s="36">
        <f>+SUM(F1225*INDEX(Inputs!$D$24:$D$35,MATCH($D1225,Inputs!$B$24:$B$35,0)),G1225*INDEX(Inputs!$E$24:$E$35,MATCH($D1225,Inputs!$B$24:$B$35,0)),H1225*Inputs!$D$21)</f>
        <v>362.53317211060005</v>
      </c>
      <c r="J1225" s="36">
        <f t="shared" si="129"/>
        <v>0</v>
      </c>
      <c r="K1225" s="36">
        <f t="shared" si="130"/>
        <v>0</v>
      </c>
      <c r="L1225" s="36">
        <f t="shared" si="131"/>
        <v>0</v>
      </c>
      <c r="M1225" s="36">
        <f t="shared" si="132"/>
        <v>0</v>
      </c>
      <c r="N1225" s="36">
        <f t="shared" si="133"/>
        <v>362.53317211060005</v>
      </c>
    </row>
    <row r="1226" spans="2:14" s="46" customFormat="1" x14ac:dyDescent="0.25">
      <c r="B1226" s="48" t="s">
        <v>200</v>
      </c>
      <c r="C1226" s="8">
        <v>2021</v>
      </c>
      <c r="D1226" s="37">
        <v>6</v>
      </c>
      <c r="E1226" s="31">
        <f>Data!G1226</f>
        <v>16267.101699999999</v>
      </c>
      <c r="F1226" s="51">
        <f t="shared" si="134"/>
        <v>2000</v>
      </c>
      <c r="G1226" s="51">
        <f t="shared" ref="G1226:G1289" si="135">+E1226-F1226</f>
        <v>14267.101699999999</v>
      </c>
      <c r="H1226" s="31">
        <f>-Data!H1226</f>
        <v>0</v>
      </c>
      <c r="I1226" s="36">
        <f>+SUM(F1226*INDEX(Inputs!$D$24:$D$35,MATCH($D1226,Inputs!$B$24:$B$35,0)),G1226*INDEX(Inputs!$E$24:$E$35,MATCH($D1226,Inputs!$B$24:$B$35,0)),H1226*Inputs!$D$21)</f>
        <v>905.53612641719997</v>
      </c>
      <c r="J1226" s="36">
        <f t="shared" ref="J1226:J1289" si="136">+IF($D1226=1,0,K1225)</f>
        <v>0</v>
      </c>
      <c r="K1226" s="36">
        <f t="shared" ref="K1226:K1289" si="137">+IF($I1226&lt;0,SUM(-$I1226,J1226),MAX(SUM(-$I1226,J1226),0))</f>
        <v>0</v>
      </c>
      <c r="L1226" s="36">
        <f t="shared" ref="L1226:L1289" si="138">+IF(D1226=1,K1237,M1225)</f>
        <v>0</v>
      </c>
      <c r="M1226" s="36">
        <f t="shared" ref="M1226:M1289" si="139">+IF($I1226&lt;0,SUM(-$I1226,L1226),MAX(SUM(-$I1226,L1226),0))</f>
        <v>0</v>
      </c>
      <c r="N1226" s="36">
        <f t="shared" ref="N1226:N1289" si="140">+IF(M1226&gt;0,0,I1226-L1226)</f>
        <v>905.53612641719997</v>
      </c>
    </row>
    <row r="1227" spans="2:14" s="46" customFormat="1" x14ac:dyDescent="0.25">
      <c r="B1227" s="48" t="s">
        <v>200</v>
      </c>
      <c r="C1227" s="8">
        <v>2021</v>
      </c>
      <c r="D1227" s="37">
        <v>7</v>
      </c>
      <c r="E1227" s="31">
        <f>Data!G1227</f>
        <v>850.9289</v>
      </c>
      <c r="F1227" s="51">
        <f t="shared" si="134"/>
        <v>850.9289</v>
      </c>
      <c r="G1227" s="51">
        <f t="shared" si="135"/>
        <v>0</v>
      </c>
      <c r="H1227" s="31">
        <f>-Data!H1227</f>
        <v>0.49170000000000003</v>
      </c>
      <c r="I1227" s="36">
        <f>+SUM(F1227*INDEX(Inputs!$D$24:$D$35,MATCH($D1227,Inputs!$B$24:$B$35,0)),G1227*INDEX(Inputs!$E$24:$E$35,MATCH($D1227,Inputs!$B$24:$B$35,0)),H1227*Inputs!$D$21)</f>
        <v>89.541675547999986</v>
      </c>
      <c r="J1227" s="36">
        <f t="shared" si="136"/>
        <v>0</v>
      </c>
      <c r="K1227" s="36">
        <f t="shared" si="137"/>
        <v>0</v>
      </c>
      <c r="L1227" s="36">
        <f t="shared" si="138"/>
        <v>0</v>
      </c>
      <c r="M1227" s="36">
        <f t="shared" si="139"/>
        <v>0</v>
      </c>
      <c r="N1227" s="36">
        <f t="shared" si="140"/>
        <v>89.541675547999986</v>
      </c>
    </row>
    <row r="1228" spans="2:14" s="46" customFormat="1" x14ac:dyDescent="0.25">
      <c r="B1228" s="48" t="s">
        <v>200</v>
      </c>
      <c r="C1228" s="8">
        <v>2021</v>
      </c>
      <c r="D1228" s="37">
        <v>8</v>
      </c>
      <c r="E1228" s="31">
        <f>Data!G1228</f>
        <v>116.14109999999998</v>
      </c>
      <c r="F1228" s="51">
        <f t="shared" si="134"/>
        <v>116.14109999999998</v>
      </c>
      <c r="G1228" s="51">
        <f t="shared" si="135"/>
        <v>0</v>
      </c>
      <c r="H1228" s="31">
        <f>-Data!H1228</f>
        <v>0.75749999999999995</v>
      </c>
      <c r="I1228" s="36">
        <f>+SUM(F1228*INDEX(Inputs!$D$24:$D$35,MATCH($D1228,Inputs!$B$24:$B$35,0)),G1228*INDEX(Inputs!$E$24:$E$35,MATCH($D1228,Inputs!$B$24:$B$35,0)),H1228*Inputs!$D$21)</f>
        <v>12.195209699999998</v>
      </c>
      <c r="J1228" s="36">
        <f t="shared" si="136"/>
        <v>0</v>
      </c>
      <c r="K1228" s="36">
        <f t="shared" si="137"/>
        <v>0</v>
      </c>
      <c r="L1228" s="36">
        <f t="shared" si="138"/>
        <v>0</v>
      </c>
      <c r="M1228" s="36">
        <f t="shared" si="139"/>
        <v>0</v>
      </c>
      <c r="N1228" s="36">
        <f t="shared" si="140"/>
        <v>12.195209699999998</v>
      </c>
    </row>
    <row r="1229" spans="2:14" s="46" customFormat="1" x14ac:dyDescent="0.25">
      <c r="B1229" s="48" t="s">
        <v>200</v>
      </c>
      <c r="C1229" s="8">
        <v>2021</v>
      </c>
      <c r="D1229" s="37">
        <v>9</v>
      </c>
      <c r="E1229" s="31">
        <f>Data!G1229</f>
        <v>105.8496</v>
      </c>
      <c r="F1229" s="51">
        <f t="shared" si="134"/>
        <v>105.8496</v>
      </c>
      <c r="G1229" s="51">
        <f t="shared" si="135"/>
        <v>0</v>
      </c>
      <c r="H1229" s="31">
        <f>-Data!H1229</f>
        <v>1.6617999999999999</v>
      </c>
      <c r="I1229" s="36">
        <f>+SUM(F1229*INDEX(Inputs!$D$24:$D$35,MATCH($D1229,Inputs!$B$24:$B$35,0)),G1229*INDEX(Inputs!$E$24:$E$35,MATCH($D1229,Inputs!$B$24:$B$35,0)),H1229*Inputs!$D$21)</f>
        <v>9.965570145200001</v>
      </c>
      <c r="J1229" s="36">
        <f t="shared" si="136"/>
        <v>0</v>
      </c>
      <c r="K1229" s="36">
        <f t="shared" si="137"/>
        <v>0</v>
      </c>
      <c r="L1229" s="36">
        <f t="shared" si="138"/>
        <v>0</v>
      </c>
      <c r="M1229" s="36">
        <f t="shared" si="139"/>
        <v>0</v>
      </c>
      <c r="N1229" s="36">
        <f t="shared" si="140"/>
        <v>9.965570145200001</v>
      </c>
    </row>
    <row r="1230" spans="2:14" s="46" customFormat="1" x14ac:dyDescent="0.25">
      <c r="B1230" s="48" t="s">
        <v>200</v>
      </c>
      <c r="C1230" s="8">
        <v>2021</v>
      </c>
      <c r="D1230" s="37">
        <v>10</v>
      </c>
      <c r="E1230" s="31">
        <f>Data!G1230</f>
        <v>139.02000000000001</v>
      </c>
      <c r="F1230" s="51">
        <f t="shared" si="134"/>
        <v>139.02000000000001</v>
      </c>
      <c r="G1230" s="51">
        <f t="shared" si="135"/>
        <v>0</v>
      </c>
      <c r="H1230" s="31">
        <f>-Data!H1230</f>
        <v>0.65490000000000004</v>
      </c>
      <c r="I1230" s="36">
        <f>+SUM(F1230*INDEX(Inputs!$D$24:$D$35,MATCH($D1230,Inputs!$B$24:$B$35,0)),G1230*INDEX(Inputs!$E$24:$E$35,MATCH($D1230,Inputs!$B$24:$B$35,0)),H1230*Inputs!$D$21)</f>
        <v>13.146271071000003</v>
      </c>
      <c r="J1230" s="36">
        <f t="shared" si="136"/>
        <v>0</v>
      </c>
      <c r="K1230" s="36">
        <f t="shared" si="137"/>
        <v>0</v>
      </c>
      <c r="L1230" s="36">
        <f t="shared" si="138"/>
        <v>0</v>
      </c>
      <c r="M1230" s="36">
        <f t="shared" si="139"/>
        <v>0</v>
      </c>
      <c r="N1230" s="36">
        <f t="shared" si="140"/>
        <v>13.146271071000003</v>
      </c>
    </row>
    <row r="1231" spans="2:14" s="46" customFormat="1" x14ac:dyDescent="0.25">
      <c r="B1231" s="48" t="s">
        <v>200</v>
      </c>
      <c r="C1231" s="8">
        <v>2021</v>
      </c>
      <c r="D1231" s="37">
        <v>11</v>
      </c>
      <c r="E1231" s="31">
        <f>Data!G1231</f>
        <v>219.85839999999999</v>
      </c>
      <c r="F1231" s="51">
        <f t="shared" si="134"/>
        <v>219.85839999999999</v>
      </c>
      <c r="G1231" s="51">
        <f t="shared" si="135"/>
        <v>0</v>
      </c>
      <c r="H1231" s="31">
        <f>-Data!H1231</f>
        <v>0.94179999999999997</v>
      </c>
      <c r="I1231" s="36">
        <f>+SUM(F1231*INDEX(Inputs!$D$24:$D$35,MATCH($D1231,Inputs!$B$24:$B$35,0)),G1231*INDEX(Inputs!$E$24:$E$35,MATCH($D1231,Inputs!$B$24:$B$35,0)),H1231*Inputs!$D$21)</f>
        <v>20.7942150748</v>
      </c>
      <c r="J1231" s="36">
        <f t="shared" si="136"/>
        <v>0</v>
      </c>
      <c r="K1231" s="36">
        <f t="shared" si="137"/>
        <v>0</v>
      </c>
      <c r="L1231" s="36">
        <f t="shared" si="138"/>
        <v>0</v>
      </c>
      <c r="M1231" s="36">
        <f t="shared" si="139"/>
        <v>0</v>
      </c>
      <c r="N1231" s="36">
        <f t="shared" si="140"/>
        <v>20.7942150748</v>
      </c>
    </row>
    <row r="1232" spans="2:14" s="46" customFormat="1" x14ac:dyDescent="0.25">
      <c r="B1232" s="48" t="s">
        <v>200</v>
      </c>
      <c r="C1232" s="8">
        <v>2021</v>
      </c>
      <c r="D1232" s="37">
        <v>12</v>
      </c>
      <c r="E1232" s="31">
        <f>Data!G1232</f>
        <v>316.80020000000002</v>
      </c>
      <c r="F1232" s="51">
        <f t="shared" si="134"/>
        <v>316.80020000000002</v>
      </c>
      <c r="G1232" s="51">
        <f t="shared" si="135"/>
        <v>0</v>
      </c>
      <c r="H1232" s="31">
        <f>-Data!H1232</f>
        <v>0</v>
      </c>
      <c r="I1232" s="36">
        <f>+SUM(F1232*INDEX(Inputs!$D$24:$D$35,MATCH($D1232,Inputs!$B$24:$B$35,0)),G1232*INDEX(Inputs!$E$24:$E$35,MATCH($D1232,Inputs!$B$24:$B$35,0)),H1232*Inputs!$D$21)</f>
        <v>30.014284548400003</v>
      </c>
      <c r="J1232" s="36">
        <f t="shared" si="136"/>
        <v>0</v>
      </c>
      <c r="K1232" s="36">
        <f t="shared" si="137"/>
        <v>0</v>
      </c>
      <c r="L1232" s="36">
        <f t="shared" si="138"/>
        <v>0</v>
      </c>
      <c r="M1232" s="36">
        <f t="shared" si="139"/>
        <v>0</v>
      </c>
      <c r="N1232" s="36">
        <f t="shared" si="140"/>
        <v>30.014284548400003</v>
      </c>
    </row>
    <row r="1233" spans="2:14" s="46" customFormat="1" x14ac:dyDescent="0.25">
      <c r="B1233" s="48" t="s">
        <v>201</v>
      </c>
      <c r="C1233" s="8">
        <v>2021</v>
      </c>
      <c r="D1233" s="37">
        <v>1</v>
      </c>
      <c r="E1233" s="31">
        <f>Data!G1233</f>
        <v>8712.7821000000004</v>
      </c>
      <c r="F1233" s="51">
        <f t="shared" si="134"/>
        <v>2000</v>
      </c>
      <c r="G1233" s="51">
        <f t="shared" si="135"/>
        <v>6712.7821000000004</v>
      </c>
      <c r="H1233" s="31">
        <f>-Data!H1233</f>
        <v>260.13319999999999</v>
      </c>
      <c r="I1233" s="36">
        <f>+SUM(F1233*INDEX(Inputs!$D$24:$D$35,MATCH($D1233,Inputs!$B$24:$B$35,0)),G1233*INDEX(Inputs!$E$24:$E$35,MATCH($D1233,Inputs!$B$24:$B$35,0)),H1233*Inputs!$D$21)</f>
        <v>476.32648139959997</v>
      </c>
      <c r="J1233" s="36">
        <f t="shared" si="136"/>
        <v>0</v>
      </c>
      <c r="K1233" s="36">
        <f t="shared" si="137"/>
        <v>0</v>
      </c>
      <c r="L1233" s="36">
        <f t="shared" si="138"/>
        <v>0</v>
      </c>
      <c r="M1233" s="36">
        <f t="shared" si="139"/>
        <v>0</v>
      </c>
      <c r="N1233" s="36">
        <f t="shared" si="140"/>
        <v>476.32648139959997</v>
      </c>
    </row>
    <row r="1234" spans="2:14" s="46" customFormat="1" x14ac:dyDescent="0.25">
      <c r="B1234" s="48" t="s">
        <v>201</v>
      </c>
      <c r="C1234" s="8">
        <v>2021</v>
      </c>
      <c r="D1234" s="37">
        <v>2</v>
      </c>
      <c r="E1234" s="31">
        <f>Data!G1234</f>
        <v>7330.5897999999997</v>
      </c>
      <c r="F1234" s="51">
        <f t="shared" si="134"/>
        <v>2000</v>
      </c>
      <c r="G1234" s="51">
        <f t="shared" si="135"/>
        <v>5330.5897999999997</v>
      </c>
      <c r="H1234" s="31">
        <f>-Data!H1234</f>
        <v>541.46159999999998</v>
      </c>
      <c r="I1234" s="36">
        <f>+SUM(F1234*INDEX(Inputs!$D$24:$D$35,MATCH($D1234,Inputs!$B$24:$B$35,0)),G1234*INDEX(Inputs!$E$24:$E$35,MATCH($D1234,Inputs!$B$24:$B$35,0)),H1234*Inputs!$D$21)</f>
        <v>404.60208370479995</v>
      </c>
      <c r="J1234" s="36">
        <f t="shared" si="136"/>
        <v>0</v>
      </c>
      <c r="K1234" s="36">
        <f t="shared" si="137"/>
        <v>0</v>
      </c>
      <c r="L1234" s="36">
        <f t="shared" si="138"/>
        <v>0</v>
      </c>
      <c r="M1234" s="36">
        <f t="shared" si="139"/>
        <v>0</v>
      </c>
      <c r="N1234" s="36">
        <f t="shared" si="140"/>
        <v>404.60208370479995</v>
      </c>
    </row>
    <row r="1235" spans="2:14" s="46" customFormat="1" x14ac:dyDescent="0.25">
      <c r="B1235" s="48" t="s">
        <v>201</v>
      </c>
      <c r="C1235" s="8">
        <v>2021</v>
      </c>
      <c r="D1235" s="37">
        <v>3</v>
      </c>
      <c r="E1235" s="31">
        <f>Data!G1235</f>
        <v>6984.1702999999898</v>
      </c>
      <c r="F1235" s="51">
        <f t="shared" si="134"/>
        <v>2000</v>
      </c>
      <c r="G1235" s="51">
        <f t="shared" si="135"/>
        <v>4984.1702999999898</v>
      </c>
      <c r="H1235" s="31">
        <f>-Data!H1235</f>
        <v>1407.2721999999901</v>
      </c>
      <c r="I1235" s="36">
        <f>+SUM(F1235*INDEX(Inputs!$D$24:$D$35,MATCH($D1235,Inputs!$B$24:$B$35,0)),G1235*INDEX(Inputs!$E$24:$E$35,MATCH($D1235,Inputs!$B$24:$B$35,0)),H1235*Inputs!$D$21)</f>
        <v>356.55542869679988</v>
      </c>
      <c r="J1235" s="36">
        <f t="shared" si="136"/>
        <v>0</v>
      </c>
      <c r="K1235" s="36">
        <f t="shared" si="137"/>
        <v>0</v>
      </c>
      <c r="L1235" s="36">
        <f t="shared" si="138"/>
        <v>0</v>
      </c>
      <c r="M1235" s="36">
        <f t="shared" si="139"/>
        <v>0</v>
      </c>
      <c r="N1235" s="36">
        <f t="shared" si="140"/>
        <v>356.55542869679988</v>
      </c>
    </row>
    <row r="1236" spans="2:14" s="46" customFormat="1" x14ac:dyDescent="0.25">
      <c r="B1236" s="48" t="s">
        <v>201</v>
      </c>
      <c r="C1236" s="8">
        <v>2021</v>
      </c>
      <c r="D1236" s="37">
        <v>4</v>
      </c>
      <c r="E1236" s="31">
        <f>Data!G1236</f>
        <v>6375.9071000000004</v>
      </c>
      <c r="F1236" s="51">
        <f t="shared" si="134"/>
        <v>2000</v>
      </c>
      <c r="G1236" s="51">
        <f t="shared" si="135"/>
        <v>4375.9071000000004</v>
      </c>
      <c r="H1236" s="31">
        <f>-Data!H1236</f>
        <v>1631.7217000000001</v>
      </c>
      <c r="I1236" s="36">
        <f>+SUM(F1236*INDEX(Inputs!$D$24:$D$35,MATCH($D1236,Inputs!$B$24:$B$35,0)),G1236*INDEX(Inputs!$E$24:$E$35,MATCH($D1236,Inputs!$B$24:$B$35,0)),H1236*Inputs!$D$21)</f>
        <v>321.1861927146</v>
      </c>
      <c r="J1236" s="36">
        <f t="shared" si="136"/>
        <v>0</v>
      </c>
      <c r="K1236" s="36">
        <f t="shared" si="137"/>
        <v>0</v>
      </c>
      <c r="L1236" s="36">
        <f t="shared" si="138"/>
        <v>0</v>
      </c>
      <c r="M1236" s="36">
        <f t="shared" si="139"/>
        <v>0</v>
      </c>
      <c r="N1236" s="36">
        <f t="shared" si="140"/>
        <v>321.1861927146</v>
      </c>
    </row>
    <row r="1237" spans="2:14" s="46" customFormat="1" x14ac:dyDescent="0.25">
      <c r="B1237" s="48" t="s">
        <v>201</v>
      </c>
      <c r="C1237" s="8">
        <v>2021</v>
      </c>
      <c r="D1237" s="37">
        <v>5</v>
      </c>
      <c r="E1237" s="31">
        <f>Data!G1237</f>
        <v>6272.9859999999999</v>
      </c>
      <c r="F1237" s="51">
        <f t="shared" si="134"/>
        <v>2000</v>
      </c>
      <c r="G1237" s="51">
        <f t="shared" si="135"/>
        <v>4272.9859999999999</v>
      </c>
      <c r="H1237" s="31">
        <f>-Data!H1237</f>
        <v>1506.2944</v>
      </c>
      <c r="I1237" s="36">
        <f>+SUM(F1237*INDEX(Inputs!$D$24:$D$35,MATCH($D1237,Inputs!$B$24:$B$35,0)),G1237*INDEX(Inputs!$E$24:$E$35,MATCH($D1237,Inputs!$B$24:$B$35,0)),H1237*Inputs!$D$21)</f>
        <v>321.379897992</v>
      </c>
      <c r="J1237" s="36">
        <f t="shared" si="136"/>
        <v>0</v>
      </c>
      <c r="K1237" s="36">
        <f t="shared" si="137"/>
        <v>0</v>
      </c>
      <c r="L1237" s="36">
        <f t="shared" si="138"/>
        <v>0</v>
      </c>
      <c r="M1237" s="36">
        <f t="shared" si="139"/>
        <v>0</v>
      </c>
      <c r="N1237" s="36">
        <f t="shared" si="140"/>
        <v>321.379897992</v>
      </c>
    </row>
    <row r="1238" spans="2:14" s="46" customFormat="1" x14ac:dyDescent="0.25">
      <c r="B1238" s="48" t="s">
        <v>201</v>
      </c>
      <c r="C1238" s="8">
        <v>2021</v>
      </c>
      <c r="D1238" s="37">
        <v>6</v>
      </c>
      <c r="E1238" s="31">
        <f>Data!G1238</f>
        <v>9123.1054000000004</v>
      </c>
      <c r="F1238" s="51">
        <f t="shared" si="134"/>
        <v>2000</v>
      </c>
      <c r="G1238" s="51">
        <f t="shared" si="135"/>
        <v>7123.1054000000004</v>
      </c>
      <c r="H1238" s="31">
        <f>-Data!H1238</f>
        <v>522.13850000000002</v>
      </c>
      <c r="I1238" s="36">
        <f>+SUM(F1238*INDEX(Inputs!$D$24:$D$35,MATCH($D1238,Inputs!$B$24:$B$35,0)),G1238*INDEX(Inputs!$E$24:$E$35,MATCH($D1238,Inputs!$B$24:$B$35,0)),H1238*Inputs!$D$21)</f>
        <v>537.76714598140006</v>
      </c>
      <c r="J1238" s="36">
        <f t="shared" si="136"/>
        <v>0</v>
      </c>
      <c r="K1238" s="36">
        <f t="shared" si="137"/>
        <v>0</v>
      </c>
      <c r="L1238" s="36">
        <f t="shared" si="138"/>
        <v>0</v>
      </c>
      <c r="M1238" s="36">
        <f t="shared" si="139"/>
        <v>0</v>
      </c>
      <c r="N1238" s="36">
        <f t="shared" si="140"/>
        <v>537.76714598140006</v>
      </c>
    </row>
    <row r="1239" spans="2:14" s="46" customFormat="1" x14ac:dyDescent="0.25">
      <c r="B1239" s="48" t="s">
        <v>201</v>
      </c>
      <c r="C1239" s="8">
        <v>2021</v>
      </c>
      <c r="D1239" s="37">
        <v>7</v>
      </c>
      <c r="E1239" s="31">
        <f>Data!G1239</f>
        <v>13290.5339</v>
      </c>
      <c r="F1239" s="51">
        <f t="shared" si="134"/>
        <v>2000</v>
      </c>
      <c r="G1239" s="51">
        <f t="shared" si="135"/>
        <v>11290.5339</v>
      </c>
      <c r="H1239" s="31">
        <f>-Data!H1239</f>
        <v>13.261100000000001</v>
      </c>
      <c r="I1239" s="36">
        <f>+SUM(F1239*INDEX(Inputs!$D$24:$D$35,MATCH($D1239,Inputs!$B$24:$B$35,0)),G1239*INDEX(Inputs!$E$24:$E$35,MATCH($D1239,Inputs!$B$24:$B$35,0)),H1239*Inputs!$D$21)</f>
        <v>760.02824728140001</v>
      </c>
      <c r="J1239" s="36">
        <f t="shared" si="136"/>
        <v>0</v>
      </c>
      <c r="K1239" s="36">
        <f t="shared" si="137"/>
        <v>0</v>
      </c>
      <c r="L1239" s="36">
        <f t="shared" si="138"/>
        <v>0</v>
      </c>
      <c r="M1239" s="36">
        <f t="shared" si="139"/>
        <v>0</v>
      </c>
      <c r="N1239" s="36">
        <f t="shared" si="140"/>
        <v>760.02824728140001</v>
      </c>
    </row>
    <row r="1240" spans="2:14" s="46" customFormat="1" x14ac:dyDescent="0.25">
      <c r="B1240" s="48" t="s">
        <v>201</v>
      </c>
      <c r="C1240" s="8">
        <v>2021</v>
      </c>
      <c r="D1240" s="37">
        <v>8</v>
      </c>
      <c r="E1240" s="31">
        <f>Data!G1240</f>
        <v>10702.8794</v>
      </c>
      <c r="F1240" s="51">
        <f t="shared" si="134"/>
        <v>2000</v>
      </c>
      <c r="G1240" s="51">
        <f t="shared" si="135"/>
        <v>8702.8793999999998</v>
      </c>
      <c r="H1240" s="31">
        <f>-Data!H1240</f>
        <v>230.29390000000001</v>
      </c>
      <c r="I1240" s="36">
        <f>+SUM(F1240*INDEX(Inputs!$D$24:$D$35,MATCH($D1240,Inputs!$B$24:$B$35,0)),G1240*INDEX(Inputs!$E$24:$E$35,MATCH($D1240,Inputs!$B$24:$B$35,0)),H1240*Inputs!$D$21)</f>
        <v>625.76206049140001</v>
      </c>
      <c r="J1240" s="36">
        <f t="shared" si="136"/>
        <v>0</v>
      </c>
      <c r="K1240" s="36">
        <f t="shared" si="137"/>
        <v>0</v>
      </c>
      <c r="L1240" s="36">
        <f t="shared" si="138"/>
        <v>0</v>
      </c>
      <c r="M1240" s="36">
        <f t="shared" si="139"/>
        <v>0</v>
      </c>
      <c r="N1240" s="36">
        <f t="shared" si="140"/>
        <v>625.76206049140001</v>
      </c>
    </row>
    <row r="1241" spans="2:14" s="46" customFormat="1" x14ac:dyDescent="0.25">
      <c r="B1241" s="48" t="s">
        <v>201</v>
      </c>
      <c r="C1241" s="8">
        <v>2021</v>
      </c>
      <c r="D1241" s="37">
        <v>9</v>
      </c>
      <c r="E1241" s="31">
        <f>Data!G1241</f>
        <v>8763.3266000000003</v>
      </c>
      <c r="F1241" s="51">
        <f t="shared" si="134"/>
        <v>2000</v>
      </c>
      <c r="G1241" s="51">
        <f t="shared" si="135"/>
        <v>6763.3266000000003</v>
      </c>
      <c r="H1241" s="31">
        <f>-Data!H1241</f>
        <v>422.51859999999999</v>
      </c>
      <c r="I1241" s="36">
        <f>+SUM(F1241*INDEX(Inputs!$D$24:$D$35,MATCH($D1241,Inputs!$B$24:$B$35,0)),G1241*INDEX(Inputs!$E$24:$E$35,MATCH($D1241,Inputs!$B$24:$B$35,0)),H1241*Inputs!$D$21)</f>
        <v>472.4205541476</v>
      </c>
      <c r="J1241" s="36">
        <f t="shared" si="136"/>
        <v>0</v>
      </c>
      <c r="K1241" s="36">
        <f t="shared" si="137"/>
        <v>0</v>
      </c>
      <c r="L1241" s="36">
        <f t="shared" si="138"/>
        <v>0</v>
      </c>
      <c r="M1241" s="36">
        <f t="shared" si="139"/>
        <v>0</v>
      </c>
      <c r="N1241" s="36">
        <f t="shared" si="140"/>
        <v>472.4205541476</v>
      </c>
    </row>
    <row r="1242" spans="2:14" s="46" customFormat="1" x14ac:dyDescent="0.25">
      <c r="B1242" s="48" t="s">
        <v>201</v>
      </c>
      <c r="C1242" s="8">
        <v>2021</v>
      </c>
      <c r="D1242" s="37">
        <v>10</v>
      </c>
      <c r="E1242" s="31">
        <f>Data!G1242</f>
        <v>8394.8402999999998</v>
      </c>
      <c r="F1242" s="51">
        <f t="shared" si="134"/>
        <v>2000</v>
      </c>
      <c r="G1242" s="51">
        <f t="shared" si="135"/>
        <v>6394.8402999999998</v>
      </c>
      <c r="H1242" s="31">
        <f>-Data!H1242</f>
        <v>531.20740000000001</v>
      </c>
      <c r="I1242" s="36">
        <f>+SUM(F1242*INDEX(Inputs!$D$24:$D$35,MATCH($D1242,Inputs!$B$24:$B$35,0)),G1242*INDEX(Inputs!$E$24:$E$35,MATCH($D1242,Inputs!$B$24:$B$35,0)),H1242*Inputs!$D$21)</f>
        <v>452.02541010479996</v>
      </c>
      <c r="J1242" s="36">
        <f t="shared" si="136"/>
        <v>0</v>
      </c>
      <c r="K1242" s="36">
        <f t="shared" si="137"/>
        <v>0</v>
      </c>
      <c r="L1242" s="36">
        <f t="shared" si="138"/>
        <v>0</v>
      </c>
      <c r="M1242" s="36">
        <f t="shared" si="139"/>
        <v>0</v>
      </c>
      <c r="N1242" s="36">
        <f t="shared" si="140"/>
        <v>452.02541010479996</v>
      </c>
    </row>
    <row r="1243" spans="2:14" s="46" customFormat="1" x14ac:dyDescent="0.25">
      <c r="B1243" s="48" t="s">
        <v>201</v>
      </c>
      <c r="C1243" s="8">
        <v>2021</v>
      </c>
      <c r="D1243" s="37">
        <v>11</v>
      </c>
      <c r="E1243" s="31">
        <f>Data!G1243</f>
        <v>7497.9004999999997</v>
      </c>
      <c r="F1243" s="51">
        <f t="shared" si="134"/>
        <v>2000</v>
      </c>
      <c r="G1243" s="51">
        <f t="shared" si="135"/>
        <v>5497.9004999999997</v>
      </c>
      <c r="H1243" s="31">
        <f>-Data!H1243</f>
        <v>342.47969999999998</v>
      </c>
      <c r="I1243" s="36">
        <f>+SUM(F1243*INDEX(Inputs!$D$24:$D$35,MATCH($D1243,Inputs!$B$24:$B$35,0)),G1243*INDEX(Inputs!$E$24:$E$35,MATCH($D1243,Inputs!$B$24:$B$35,0)),H1243*Inputs!$D$21)</f>
        <v>419.52005304099998</v>
      </c>
      <c r="J1243" s="36">
        <f t="shared" si="136"/>
        <v>0</v>
      </c>
      <c r="K1243" s="36">
        <f t="shared" si="137"/>
        <v>0</v>
      </c>
      <c r="L1243" s="36">
        <f t="shared" si="138"/>
        <v>0</v>
      </c>
      <c r="M1243" s="36">
        <f t="shared" si="139"/>
        <v>0</v>
      </c>
      <c r="N1243" s="36">
        <f t="shared" si="140"/>
        <v>419.52005304099998</v>
      </c>
    </row>
    <row r="1244" spans="2:14" s="46" customFormat="1" x14ac:dyDescent="0.25">
      <c r="B1244" s="48" t="s">
        <v>201</v>
      </c>
      <c r="C1244" s="8">
        <v>2021</v>
      </c>
      <c r="D1244" s="37">
        <v>12</v>
      </c>
      <c r="E1244" s="31">
        <f>Data!G1244</f>
        <v>9215.4470000000001</v>
      </c>
      <c r="F1244" s="51">
        <f t="shared" si="134"/>
        <v>2000</v>
      </c>
      <c r="G1244" s="51">
        <f t="shared" si="135"/>
        <v>7215.4470000000001</v>
      </c>
      <c r="H1244" s="31">
        <f>-Data!H1244</f>
        <v>72.524900000000002</v>
      </c>
      <c r="I1244" s="36">
        <f>+SUM(F1244*INDEX(Inputs!$D$24:$D$35,MATCH($D1244,Inputs!$B$24:$B$35,0)),G1244*INDEX(Inputs!$E$24:$E$35,MATCH($D1244,Inputs!$B$24:$B$35,0)),H1244*Inputs!$D$21)</f>
        <v>505.63572914299999</v>
      </c>
      <c r="J1244" s="36">
        <f t="shared" si="136"/>
        <v>0</v>
      </c>
      <c r="K1244" s="36">
        <f t="shared" si="137"/>
        <v>0</v>
      </c>
      <c r="L1244" s="36">
        <f t="shared" si="138"/>
        <v>0</v>
      </c>
      <c r="M1244" s="36">
        <f t="shared" si="139"/>
        <v>0</v>
      </c>
      <c r="N1244" s="36">
        <f t="shared" si="140"/>
        <v>505.63572914299999</v>
      </c>
    </row>
    <row r="1245" spans="2:14" s="46" customFormat="1" x14ac:dyDescent="0.25">
      <c r="B1245" s="48" t="s">
        <v>202</v>
      </c>
      <c r="C1245" s="8">
        <v>2021</v>
      </c>
      <c r="D1245" s="37">
        <v>1</v>
      </c>
      <c r="E1245" s="31">
        <f>Data!G1245</f>
        <v>43179.000999999997</v>
      </c>
      <c r="F1245" s="51">
        <f t="shared" si="134"/>
        <v>2000</v>
      </c>
      <c r="G1245" s="51">
        <f t="shared" si="135"/>
        <v>41179.000999999997</v>
      </c>
      <c r="H1245" s="31">
        <f>-Data!H1245</f>
        <v>197.86609999999999</v>
      </c>
      <c r="I1245" s="36">
        <f>+SUM(F1245*INDEX(Inputs!$D$24:$D$35,MATCH($D1245,Inputs!$B$24:$B$35,0)),G1245*INDEX(Inputs!$E$24:$E$35,MATCH($D1245,Inputs!$B$24:$B$35,0)),H1245*Inputs!$D$21)</f>
        <v>2001.9498109549997</v>
      </c>
      <c r="J1245" s="36">
        <f t="shared" si="136"/>
        <v>0</v>
      </c>
      <c r="K1245" s="36">
        <f t="shared" si="137"/>
        <v>0</v>
      </c>
      <c r="L1245" s="36">
        <f t="shared" si="138"/>
        <v>0</v>
      </c>
      <c r="M1245" s="36">
        <f t="shared" si="139"/>
        <v>0</v>
      </c>
      <c r="N1245" s="36">
        <f t="shared" si="140"/>
        <v>2001.9498109549997</v>
      </c>
    </row>
    <row r="1246" spans="2:14" s="46" customFormat="1" x14ac:dyDescent="0.25">
      <c r="B1246" s="48" t="s">
        <v>202</v>
      </c>
      <c r="C1246" s="8">
        <v>2021</v>
      </c>
      <c r="D1246" s="37">
        <v>2</v>
      </c>
      <c r="E1246" s="31">
        <f>Data!G1246</f>
        <v>33429.2359</v>
      </c>
      <c r="F1246" s="51">
        <f t="shared" si="134"/>
        <v>2000</v>
      </c>
      <c r="G1246" s="51">
        <f t="shared" si="135"/>
        <v>31429.2359</v>
      </c>
      <c r="H1246" s="31">
        <f>-Data!H1246</f>
        <v>490.72949999999997</v>
      </c>
      <c r="I1246" s="36">
        <f>+SUM(F1246*INDEX(Inputs!$D$24:$D$35,MATCH($D1246,Inputs!$B$24:$B$35,0)),G1246*INDEX(Inputs!$E$24:$E$35,MATCH($D1246,Inputs!$B$24:$B$35,0)),H1246*Inputs!$D$21)</f>
        <v>1559.9760274414</v>
      </c>
      <c r="J1246" s="36">
        <f t="shared" si="136"/>
        <v>0</v>
      </c>
      <c r="K1246" s="36">
        <f t="shared" si="137"/>
        <v>0</v>
      </c>
      <c r="L1246" s="36">
        <f t="shared" si="138"/>
        <v>0</v>
      </c>
      <c r="M1246" s="36">
        <f t="shared" si="139"/>
        <v>0</v>
      </c>
      <c r="N1246" s="36">
        <f t="shared" si="140"/>
        <v>1559.9760274414</v>
      </c>
    </row>
    <row r="1247" spans="2:14" s="46" customFormat="1" x14ac:dyDescent="0.25">
      <c r="B1247" s="48" t="s">
        <v>202</v>
      </c>
      <c r="C1247" s="8">
        <v>2021</v>
      </c>
      <c r="D1247" s="37">
        <v>3</v>
      </c>
      <c r="E1247" s="31">
        <f>Data!G1247</f>
        <v>33045.080499999996</v>
      </c>
      <c r="F1247" s="51">
        <f t="shared" si="134"/>
        <v>2000</v>
      </c>
      <c r="G1247" s="51">
        <f t="shared" si="135"/>
        <v>31045.080499999996</v>
      </c>
      <c r="H1247" s="31">
        <f>-Data!H1247</f>
        <v>826.69849999999997</v>
      </c>
      <c r="I1247" s="36">
        <f>+SUM(F1247*INDEX(Inputs!$D$24:$D$35,MATCH($D1247,Inputs!$B$24:$B$35,0)),G1247*INDEX(Inputs!$E$24:$E$35,MATCH($D1247,Inputs!$B$24:$B$35,0)),H1247*Inputs!$D$21)</f>
        <v>1530.2949074929998</v>
      </c>
      <c r="J1247" s="36">
        <f t="shared" si="136"/>
        <v>0</v>
      </c>
      <c r="K1247" s="36">
        <f t="shared" si="137"/>
        <v>0</v>
      </c>
      <c r="L1247" s="36">
        <f t="shared" si="138"/>
        <v>0</v>
      </c>
      <c r="M1247" s="36">
        <f t="shared" si="139"/>
        <v>0</v>
      </c>
      <c r="N1247" s="36">
        <f t="shared" si="140"/>
        <v>1530.2949074929998</v>
      </c>
    </row>
    <row r="1248" spans="2:14" s="46" customFormat="1" x14ac:dyDescent="0.25">
      <c r="B1248" s="48" t="s">
        <v>202</v>
      </c>
      <c r="C1248" s="8">
        <v>2021</v>
      </c>
      <c r="D1248" s="37">
        <v>4</v>
      </c>
      <c r="E1248" s="31">
        <f>Data!G1248</f>
        <v>28468.709200000001</v>
      </c>
      <c r="F1248" s="51">
        <f t="shared" si="134"/>
        <v>2000</v>
      </c>
      <c r="G1248" s="51">
        <f t="shared" si="135"/>
        <v>26468.709200000001</v>
      </c>
      <c r="H1248" s="31">
        <f>-Data!H1248</f>
        <v>1575.4013</v>
      </c>
      <c r="I1248" s="36">
        <f>+SUM(F1248*INDEX(Inputs!$D$24:$D$35,MATCH($D1248,Inputs!$B$24:$B$35,0)),G1248*INDEX(Inputs!$E$24:$E$35,MATCH($D1248,Inputs!$B$24:$B$35,0)),H1248*Inputs!$D$21)</f>
        <v>1299.7291486501999</v>
      </c>
      <c r="J1248" s="36">
        <f t="shared" si="136"/>
        <v>0</v>
      </c>
      <c r="K1248" s="36">
        <f t="shared" si="137"/>
        <v>0</v>
      </c>
      <c r="L1248" s="36">
        <f t="shared" si="138"/>
        <v>0</v>
      </c>
      <c r="M1248" s="36">
        <f t="shared" si="139"/>
        <v>0</v>
      </c>
      <c r="N1248" s="36">
        <f t="shared" si="140"/>
        <v>1299.7291486501999</v>
      </c>
    </row>
    <row r="1249" spans="2:14" s="46" customFormat="1" x14ac:dyDescent="0.25">
      <c r="B1249" s="48" t="s">
        <v>202</v>
      </c>
      <c r="C1249" s="8">
        <v>2021</v>
      </c>
      <c r="D1249" s="37">
        <v>5</v>
      </c>
      <c r="E1249" s="31">
        <f>Data!G1249</f>
        <v>25604.2346</v>
      </c>
      <c r="F1249" s="51">
        <f t="shared" si="134"/>
        <v>2000</v>
      </c>
      <c r="G1249" s="51">
        <f t="shared" si="135"/>
        <v>23604.2346</v>
      </c>
      <c r="H1249" s="31">
        <f>-Data!H1249</f>
        <v>2373.1538</v>
      </c>
      <c r="I1249" s="36">
        <f>+SUM(F1249*INDEX(Inputs!$D$24:$D$35,MATCH($D1249,Inputs!$B$24:$B$35,0)),G1249*INDEX(Inputs!$E$24:$E$35,MATCH($D1249,Inputs!$B$24:$B$35,0)),H1249*Inputs!$D$21)</f>
        <v>1142.9678072035999</v>
      </c>
      <c r="J1249" s="36">
        <f t="shared" si="136"/>
        <v>0</v>
      </c>
      <c r="K1249" s="36">
        <f t="shared" si="137"/>
        <v>0</v>
      </c>
      <c r="L1249" s="36">
        <f t="shared" si="138"/>
        <v>0</v>
      </c>
      <c r="M1249" s="36">
        <f t="shared" si="139"/>
        <v>0</v>
      </c>
      <c r="N1249" s="36">
        <f t="shared" si="140"/>
        <v>1142.9678072035999</v>
      </c>
    </row>
    <row r="1250" spans="2:14" s="46" customFormat="1" x14ac:dyDescent="0.25">
      <c r="B1250" s="48" t="s">
        <v>202</v>
      </c>
      <c r="C1250" s="8">
        <v>2021</v>
      </c>
      <c r="D1250" s="37">
        <v>6</v>
      </c>
      <c r="E1250" s="31">
        <f>Data!G1250</f>
        <v>28807.8959</v>
      </c>
      <c r="F1250" s="51">
        <f t="shared" si="134"/>
        <v>2000</v>
      </c>
      <c r="G1250" s="51">
        <f t="shared" si="135"/>
        <v>26807.8959</v>
      </c>
      <c r="H1250" s="31">
        <f>-Data!H1250</f>
        <v>1148.8231000000001</v>
      </c>
      <c r="I1250" s="36">
        <f>+SUM(F1250*INDEX(Inputs!$D$24:$D$35,MATCH($D1250,Inputs!$B$24:$B$35,0)),G1250*INDEX(Inputs!$E$24:$E$35,MATCH($D1250,Inputs!$B$24:$B$35,0)),H1250*Inputs!$D$21)</f>
        <v>1473.0364552534002</v>
      </c>
      <c r="J1250" s="36">
        <f t="shared" si="136"/>
        <v>0</v>
      </c>
      <c r="K1250" s="36">
        <f t="shared" si="137"/>
        <v>0</v>
      </c>
      <c r="L1250" s="36">
        <f t="shared" si="138"/>
        <v>0</v>
      </c>
      <c r="M1250" s="36">
        <f t="shared" si="139"/>
        <v>0</v>
      </c>
      <c r="N1250" s="36">
        <f t="shared" si="140"/>
        <v>1473.0364552534002</v>
      </c>
    </row>
    <row r="1251" spans="2:14" s="46" customFormat="1" x14ac:dyDescent="0.25">
      <c r="B1251" s="48" t="s">
        <v>202</v>
      </c>
      <c r="C1251" s="8">
        <v>2021</v>
      </c>
      <c r="D1251" s="37">
        <v>7</v>
      </c>
      <c r="E1251" s="31">
        <f>Data!G1251</f>
        <v>34516.128800000006</v>
      </c>
      <c r="F1251" s="51">
        <f t="shared" si="134"/>
        <v>2000</v>
      </c>
      <c r="G1251" s="51">
        <f t="shared" si="135"/>
        <v>32516.128800000006</v>
      </c>
      <c r="H1251" s="31">
        <f>-Data!H1251</f>
        <v>359.8467</v>
      </c>
      <c r="I1251" s="36">
        <f>+SUM(F1251*INDEX(Inputs!$D$24:$D$35,MATCH($D1251,Inputs!$B$24:$B$35,0)),G1251*INDEX(Inputs!$E$24:$E$35,MATCH($D1251,Inputs!$B$24:$B$35,0)),H1251*Inputs!$D$21)</f>
        <v>1780.9499268938005</v>
      </c>
      <c r="J1251" s="36">
        <f t="shared" si="136"/>
        <v>0</v>
      </c>
      <c r="K1251" s="36">
        <f t="shared" si="137"/>
        <v>0</v>
      </c>
      <c r="L1251" s="36">
        <f t="shared" si="138"/>
        <v>0</v>
      </c>
      <c r="M1251" s="36">
        <f t="shared" si="139"/>
        <v>0</v>
      </c>
      <c r="N1251" s="36">
        <f t="shared" si="140"/>
        <v>1780.9499268938005</v>
      </c>
    </row>
    <row r="1252" spans="2:14" s="46" customFormat="1" x14ac:dyDescent="0.25">
      <c r="B1252" s="48" t="s">
        <v>202</v>
      </c>
      <c r="C1252" s="8">
        <v>2021</v>
      </c>
      <c r="D1252" s="37">
        <v>8</v>
      </c>
      <c r="E1252" s="31">
        <f>Data!G1252</f>
        <v>32708.574800000002</v>
      </c>
      <c r="F1252" s="51">
        <f t="shared" si="134"/>
        <v>2000</v>
      </c>
      <c r="G1252" s="51">
        <f t="shared" si="135"/>
        <v>30708.574800000002</v>
      </c>
      <c r="H1252" s="31">
        <f>-Data!H1252</f>
        <v>879.97469999999998</v>
      </c>
      <c r="I1252" s="36">
        <f>+SUM(F1252*INDEX(Inputs!$D$24:$D$35,MATCH($D1252,Inputs!$B$24:$B$35,0)),G1252*INDEX(Inputs!$E$24:$E$35,MATCH($D1252,Inputs!$B$24:$B$35,0)),H1252*Inputs!$D$21)</f>
        <v>1673.2270865498001</v>
      </c>
      <c r="J1252" s="36">
        <f t="shared" si="136"/>
        <v>0</v>
      </c>
      <c r="K1252" s="36">
        <f t="shared" si="137"/>
        <v>0</v>
      </c>
      <c r="L1252" s="36">
        <f t="shared" si="138"/>
        <v>0</v>
      </c>
      <c r="M1252" s="36">
        <f t="shared" si="139"/>
        <v>0</v>
      </c>
      <c r="N1252" s="36">
        <f t="shared" si="140"/>
        <v>1673.2270865498001</v>
      </c>
    </row>
    <row r="1253" spans="2:14" s="46" customFormat="1" x14ac:dyDescent="0.25">
      <c r="B1253" s="48" t="s">
        <v>202</v>
      </c>
      <c r="C1253" s="8">
        <v>2021</v>
      </c>
      <c r="D1253" s="37">
        <v>9</v>
      </c>
      <c r="E1253" s="31">
        <f>Data!G1253</f>
        <v>28945.408599999999</v>
      </c>
      <c r="F1253" s="51">
        <f t="shared" si="134"/>
        <v>2000</v>
      </c>
      <c r="G1253" s="51">
        <f t="shared" si="135"/>
        <v>26945.408599999999</v>
      </c>
      <c r="H1253" s="31">
        <f>-Data!H1253</f>
        <v>859.65309999999999</v>
      </c>
      <c r="I1253" s="36">
        <f>+SUM(F1253*INDEX(Inputs!$D$24:$D$35,MATCH($D1253,Inputs!$B$24:$B$35,0)),G1253*INDEX(Inputs!$E$24:$E$35,MATCH($D1253,Inputs!$B$24:$B$35,0)),H1253*Inputs!$D$21)</f>
        <v>1347.8597947746</v>
      </c>
      <c r="J1253" s="36">
        <f t="shared" si="136"/>
        <v>0</v>
      </c>
      <c r="K1253" s="36">
        <f t="shared" si="137"/>
        <v>0</v>
      </c>
      <c r="L1253" s="36">
        <f t="shared" si="138"/>
        <v>0</v>
      </c>
      <c r="M1253" s="36">
        <f t="shared" si="139"/>
        <v>0</v>
      </c>
      <c r="N1253" s="36">
        <f t="shared" si="140"/>
        <v>1347.8597947746</v>
      </c>
    </row>
    <row r="1254" spans="2:14" s="46" customFormat="1" x14ac:dyDescent="0.25">
      <c r="B1254" s="48" t="s">
        <v>202</v>
      </c>
      <c r="C1254" s="8">
        <v>2021</v>
      </c>
      <c r="D1254" s="37">
        <v>10</v>
      </c>
      <c r="E1254" s="31">
        <f>Data!G1254</f>
        <v>34529.64</v>
      </c>
      <c r="F1254" s="51">
        <f t="shared" si="134"/>
        <v>2000</v>
      </c>
      <c r="G1254" s="51">
        <f t="shared" si="135"/>
        <v>32529.64</v>
      </c>
      <c r="H1254" s="31">
        <f>-Data!H1254</f>
        <v>575.67079999999999</v>
      </c>
      <c r="I1254" s="36">
        <f>+SUM(F1254*INDEX(Inputs!$D$24:$D$35,MATCH($D1254,Inputs!$B$24:$B$35,0)),G1254*INDEX(Inputs!$E$24:$E$35,MATCH($D1254,Inputs!$B$24:$B$35,0)),H1254*Inputs!$D$21)</f>
        <v>1605.3978564919998</v>
      </c>
      <c r="J1254" s="36">
        <f t="shared" si="136"/>
        <v>0</v>
      </c>
      <c r="K1254" s="36">
        <f t="shared" si="137"/>
        <v>0</v>
      </c>
      <c r="L1254" s="36">
        <f t="shared" si="138"/>
        <v>0</v>
      </c>
      <c r="M1254" s="36">
        <f t="shared" si="139"/>
        <v>0</v>
      </c>
      <c r="N1254" s="36">
        <f t="shared" si="140"/>
        <v>1605.3978564919998</v>
      </c>
    </row>
    <row r="1255" spans="2:14" s="46" customFormat="1" x14ac:dyDescent="0.25">
      <c r="B1255" s="48" t="s">
        <v>202</v>
      </c>
      <c r="C1255" s="8">
        <v>2021</v>
      </c>
      <c r="D1255" s="37">
        <v>11</v>
      </c>
      <c r="E1255" s="31">
        <f>Data!G1255</f>
        <v>37220.331899999997</v>
      </c>
      <c r="F1255" s="51">
        <f t="shared" si="134"/>
        <v>2000</v>
      </c>
      <c r="G1255" s="51">
        <f t="shared" si="135"/>
        <v>35220.331899999997</v>
      </c>
      <c r="H1255" s="31">
        <f>-Data!H1255</f>
        <v>411.86720000000003</v>
      </c>
      <c r="I1255" s="36">
        <f>+SUM(F1255*INDEX(Inputs!$D$24:$D$35,MATCH($D1255,Inputs!$B$24:$B$35,0)),G1255*INDEX(Inputs!$E$24:$E$35,MATCH($D1255,Inputs!$B$24:$B$35,0)),H1255*Inputs!$D$21)</f>
        <v>1730.5090898203998</v>
      </c>
      <c r="J1255" s="36">
        <f t="shared" si="136"/>
        <v>0</v>
      </c>
      <c r="K1255" s="36">
        <f t="shared" si="137"/>
        <v>0</v>
      </c>
      <c r="L1255" s="36">
        <f t="shared" si="138"/>
        <v>0</v>
      </c>
      <c r="M1255" s="36">
        <f t="shared" si="139"/>
        <v>0</v>
      </c>
      <c r="N1255" s="36">
        <f t="shared" si="140"/>
        <v>1730.5090898203998</v>
      </c>
    </row>
    <row r="1256" spans="2:14" s="46" customFormat="1" x14ac:dyDescent="0.25">
      <c r="B1256" s="48" t="s">
        <v>202</v>
      </c>
      <c r="C1256" s="8">
        <v>2021</v>
      </c>
      <c r="D1256" s="37">
        <v>12</v>
      </c>
      <c r="E1256" s="31">
        <f>Data!G1256</f>
        <v>43228.484100000001</v>
      </c>
      <c r="F1256" s="51">
        <f t="shared" si="134"/>
        <v>2000</v>
      </c>
      <c r="G1256" s="51">
        <f t="shared" si="135"/>
        <v>41228.484100000001</v>
      </c>
      <c r="H1256" s="31">
        <f>-Data!H1256</f>
        <v>52.454000000000001</v>
      </c>
      <c r="I1256" s="36">
        <f>+SUM(F1256*INDEX(Inputs!$D$24:$D$35,MATCH($D1256,Inputs!$B$24:$B$35,0)),G1256*INDEX(Inputs!$E$24:$E$35,MATCH($D1256,Inputs!$B$24:$B$35,0)),H1256*Inputs!$D$21)</f>
        <v>2009.6347975435999</v>
      </c>
      <c r="J1256" s="36">
        <f t="shared" si="136"/>
        <v>0</v>
      </c>
      <c r="K1256" s="36">
        <f t="shared" si="137"/>
        <v>0</v>
      </c>
      <c r="L1256" s="36">
        <f t="shared" si="138"/>
        <v>0</v>
      </c>
      <c r="M1256" s="36">
        <f t="shared" si="139"/>
        <v>0</v>
      </c>
      <c r="N1256" s="36">
        <f t="shared" si="140"/>
        <v>2009.6347975435999</v>
      </c>
    </row>
    <row r="1257" spans="2:14" s="46" customFormat="1" x14ac:dyDescent="0.25">
      <c r="B1257" s="48" t="s">
        <v>203</v>
      </c>
      <c r="C1257" s="8">
        <v>2021</v>
      </c>
      <c r="D1257" s="37">
        <v>1</v>
      </c>
      <c r="E1257" s="31">
        <f>Data!G1257</f>
        <v>62202.514999999999</v>
      </c>
      <c r="F1257" s="51">
        <f t="shared" si="134"/>
        <v>2000</v>
      </c>
      <c r="G1257" s="51">
        <f t="shared" si="135"/>
        <v>60202.514999999999</v>
      </c>
      <c r="H1257" s="31">
        <f>-Data!H1257</f>
        <v>42.687100000000001</v>
      </c>
      <c r="I1257" s="36">
        <f>+SUM(F1257*INDEX(Inputs!$D$24:$D$35,MATCH($D1257,Inputs!$B$24:$B$35,0)),G1257*INDEX(Inputs!$E$24:$E$35,MATCH($D1257,Inputs!$B$24:$B$35,0)),H1257*Inputs!$D$21)</f>
        <v>2848.5803536889998</v>
      </c>
      <c r="J1257" s="36">
        <f t="shared" si="136"/>
        <v>0</v>
      </c>
      <c r="K1257" s="36">
        <f t="shared" si="137"/>
        <v>0</v>
      </c>
      <c r="L1257" s="36">
        <f t="shared" si="138"/>
        <v>0</v>
      </c>
      <c r="M1257" s="36">
        <f t="shared" si="139"/>
        <v>0</v>
      </c>
      <c r="N1257" s="36">
        <f t="shared" si="140"/>
        <v>2848.5803536889998</v>
      </c>
    </row>
    <row r="1258" spans="2:14" s="46" customFormat="1" x14ac:dyDescent="0.25">
      <c r="B1258" s="48" t="s">
        <v>203</v>
      </c>
      <c r="C1258" s="8">
        <v>2021</v>
      </c>
      <c r="D1258" s="37">
        <v>2</v>
      </c>
      <c r="E1258" s="31">
        <f>Data!G1258</f>
        <v>51913.228000000003</v>
      </c>
      <c r="F1258" s="51">
        <f t="shared" si="134"/>
        <v>2000</v>
      </c>
      <c r="G1258" s="51">
        <f t="shared" si="135"/>
        <v>49913.228000000003</v>
      </c>
      <c r="H1258" s="31">
        <f>-Data!H1258</f>
        <v>308.1146</v>
      </c>
      <c r="I1258" s="36">
        <f>+SUM(F1258*INDEX(Inputs!$D$24:$D$35,MATCH($D1258,Inputs!$B$24:$B$35,0)),G1258*INDEX(Inputs!$E$24:$E$35,MATCH($D1258,Inputs!$B$24:$B$35,0)),H1258*Inputs!$D$21)</f>
        <v>2383.7992116619998</v>
      </c>
      <c r="J1258" s="36">
        <f t="shared" si="136"/>
        <v>0</v>
      </c>
      <c r="K1258" s="36">
        <f t="shared" si="137"/>
        <v>0</v>
      </c>
      <c r="L1258" s="36">
        <f t="shared" si="138"/>
        <v>0</v>
      </c>
      <c r="M1258" s="36">
        <f t="shared" si="139"/>
        <v>0</v>
      </c>
      <c r="N1258" s="36">
        <f t="shared" si="140"/>
        <v>2383.7992116619998</v>
      </c>
    </row>
    <row r="1259" spans="2:14" s="46" customFormat="1" x14ac:dyDescent="0.25">
      <c r="B1259" s="48" t="s">
        <v>203</v>
      </c>
      <c r="C1259" s="8">
        <v>2021</v>
      </c>
      <c r="D1259" s="37">
        <v>3</v>
      </c>
      <c r="E1259" s="31">
        <f>Data!G1259</f>
        <v>37588.160100000001</v>
      </c>
      <c r="F1259" s="51">
        <f t="shared" si="134"/>
        <v>2000</v>
      </c>
      <c r="G1259" s="51">
        <f t="shared" si="135"/>
        <v>35588.160100000001</v>
      </c>
      <c r="H1259" s="31">
        <f>-Data!H1259</f>
        <v>1641.0731000000001</v>
      </c>
      <c r="I1259" s="36">
        <f>+SUM(F1259*INDEX(Inputs!$D$24:$D$35,MATCH($D1259,Inputs!$B$24:$B$35,0)),G1259*INDEX(Inputs!$E$24:$E$35,MATCH($D1259,Inputs!$B$24:$B$35,0)),H1259*Inputs!$D$21)</f>
        <v>1700.2893498685999</v>
      </c>
      <c r="J1259" s="36">
        <f t="shared" si="136"/>
        <v>0</v>
      </c>
      <c r="K1259" s="36">
        <f t="shared" si="137"/>
        <v>0</v>
      </c>
      <c r="L1259" s="36">
        <f t="shared" si="138"/>
        <v>0</v>
      </c>
      <c r="M1259" s="36">
        <f t="shared" si="139"/>
        <v>0</v>
      </c>
      <c r="N1259" s="36">
        <f t="shared" si="140"/>
        <v>1700.2893498685999</v>
      </c>
    </row>
    <row r="1260" spans="2:14" s="46" customFormat="1" x14ac:dyDescent="0.25">
      <c r="B1260" s="48" t="s">
        <v>203</v>
      </c>
      <c r="C1260" s="8">
        <v>2021</v>
      </c>
      <c r="D1260" s="37">
        <v>4</v>
      </c>
      <c r="E1260" s="31">
        <f>Data!G1260</f>
        <v>25588.2395</v>
      </c>
      <c r="F1260" s="51">
        <f t="shared" si="134"/>
        <v>2000</v>
      </c>
      <c r="G1260" s="51">
        <f t="shared" si="135"/>
        <v>23588.2395</v>
      </c>
      <c r="H1260" s="31">
        <f>-Data!H1260</f>
        <v>2792.9771999999998</v>
      </c>
      <c r="I1260" s="36">
        <f>+SUM(F1260*INDEX(Inputs!$D$24:$D$35,MATCH($D1260,Inputs!$B$24:$B$35,0)),G1260*INDEX(Inputs!$E$24:$E$35,MATCH($D1260,Inputs!$B$24:$B$35,0)),H1260*Inputs!$D$21)</f>
        <v>1126.3873650099997</v>
      </c>
      <c r="J1260" s="36">
        <f t="shared" si="136"/>
        <v>0</v>
      </c>
      <c r="K1260" s="36">
        <f t="shared" si="137"/>
        <v>0</v>
      </c>
      <c r="L1260" s="36">
        <f t="shared" si="138"/>
        <v>0</v>
      </c>
      <c r="M1260" s="36">
        <f t="shared" si="139"/>
        <v>0</v>
      </c>
      <c r="N1260" s="36">
        <f t="shared" si="140"/>
        <v>1126.3873650099997</v>
      </c>
    </row>
    <row r="1261" spans="2:14" s="46" customFormat="1" x14ac:dyDescent="0.25">
      <c r="B1261" s="48" t="s">
        <v>203</v>
      </c>
      <c r="C1261" s="8">
        <v>2021</v>
      </c>
      <c r="D1261" s="37">
        <v>5</v>
      </c>
      <c r="E1261" s="31">
        <f>Data!G1261</f>
        <v>22131.6669</v>
      </c>
      <c r="F1261" s="51">
        <f t="shared" si="134"/>
        <v>2000</v>
      </c>
      <c r="G1261" s="51">
        <f t="shared" si="135"/>
        <v>20131.6669</v>
      </c>
      <c r="H1261" s="31">
        <f>-Data!H1261</f>
        <v>2097.4951000000001</v>
      </c>
      <c r="I1261" s="36">
        <f>+SUM(F1261*INDEX(Inputs!$D$24:$D$35,MATCH($D1261,Inputs!$B$24:$B$35,0)),G1261*INDEX(Inputs!$E$24:$E$35,MATCH($D1261,Inputs!$B$24:$B$35,0)),H1261*Inputs!$D$21)</f>
        <v>999.91686058139987</v>
      </c>
      <c r="J1261" s="36">
        <f t="shared" si="136"/>
        <v>0</v>
      </c>
      <c r="K1261" s="36">
        <f t="shared" si="137"/>
        <v>0</v>
      </c>
      <c r="L1261" s="36">
        <f t="shared" si="138"/>
        <v>0</v>
      </c>
      <c r="M1261" s="36">
        <f t="shared" si="139"/>
        <v>0</v>
      </c>
      <c r="N1261" s="36">
        <f t="shared" si="140"/>
        <v>999.91686058139987</v>
      </c>
    </row>
    <row r="1262" spans="2:14" s="46" customFormat="1" x14ac:dyDescent="0.25">
      <c r="B1262" s="48" t="s">
        <v>203</v>
      </c>
      <c r="C1262" s="8">
        <v>2021</v>
      </c>
      <c r="D1262" s="37">
        <v>6</v>
      </c>
      <c r="E1262" s="31">
        <f>Data!G1262</f>
        <v>22266.609</v>
      </c>
      <c r="F1262" s="51">
        <f t="shared" si="134"/>
        <v>2000</v>
      </c>
      <c r="G1262" s="51">
        <f t="shared" si="135"/>
        <v>20266.609</v>
      </c>
      <c r="H1262" s="31">
        <f>-Data!H1262</f>
        <v>1363.0996</v>
      </c>
      <c r="I1262" s="36">
        <f>+SUM(F1262*INDEX(Inputs!$D$24:$D$35,MATCH($D1262,Inputs!$B$24:$B$35,0)),G1262*INDEX(Inputs!$E$24:$E$35,MATCH($D1262,Inputs!$B$24:$B$35,0)),H1262*Inputs!$D$21)</f>
        <v>1146.2693281680001</v>
      </c>
      <c r="J1262" s="36">
        <f t="shared" si="136"/>
        <v>0</v>
      </c>
      <c r="K1262" s="36">
        <f t="shared" si="137"/>
        <v>0</v>
      </c>
      <c r="L1262" s="36">
        <f t="shared" si="138"/>
        <v>0</v>
      </c>
      <c r="M1262" s="36">
        <f t="shared" si="139"/>
        <v>0</v>
      </c>
      <c r="N1262" s="36">
        <f t="shared" si="140"/>
        <v>1146.2693281680001</v>
      </c>
    </row>
    <row r="1263" spans="2:14" s="46" customFormat="1" x14ac:dyDescent="0.25">
      <c r="B1263" s="48" t="s">
        <v>203</v>
      </c>
      <c r="C1263" s="8">
        <v>2021</v>
      </c>
      <c r="D1263" s="37">
        <v>7</v>
      </c>
      <c r="E1263" s="31">
        <f>Data!G1263</f>
        <v>26019.7726</v>
      </c>
      <c r="F1263" s="51">
        <f t="shared" si="134"/>
        <v>2000</v>
      </c>
      <c r="G1263" s="51">
        <f t="shared" si="135"/>
        <v>24019.7726</v>
      </c>
      <c r="H1263" s="31">
        <f>-Data!H1263</f>
        <v>197.86499999999899</v>
      </c>
      <c r="I1263" s="36">
        <f>+SUM(F1263*INDEX(Inputs!$D$24:$D$35,MATCH($D1263,Inputs!$B$24:$B$35,0)),G1263*INDEX(Inputs!$E$24:$E$35,MATCH($D1263,Inputs!$B$24:$B$35,0)),H1263*Inputs!$D$21)</f>
        <v>1373.1659663316</v>
      </c>
      <c r="J1263" s="36">
        <f t="shared" si="136"/>
        <v>0</v>
      </c>
      <c r="K1263" s="36">
        <f t="shared" si="137"/>
        <v>0</v>
      </c>
      <c r="L1263" s="36">
        <f t="shared" si="138"/>
        <v>0</v>
      </c>
      <c r="M1263" s="36">
        <f t="shared" si="139"/>
        <v>0</v>
      </c>
      <c r="N1263" s="36">
        <f t="shared" si="140"/>
        <v>1373.1659663316</v>
      </c>
    </row>
    <row r="1264" spans="2:14" s="46" customFormat="1" x14ac:dyDescent="0.25">
      <c r="B1264" s="48" t="s">
        <v>203</v>
      </c>
      <c r="C1264" s="8">
        <v>2021</v>
      </c>
      <c r="D1264" s="37">
        <v>8</v>
      </c>
      <c r="E1264" s="31">
        <f>Data!G1264</f>
        <v>22592.598399999999</v>
      </c>
      <c r="F1264" s="51">
        <f t="shared" si="134"/>
        <v>2000</v>
      </c>
      <c r="G1264" s="51">
        <f t="shared" si="135"/>
        <v>20592.598399999999</v>
      </c>
      <c r="H1264" s="31">
        <f>-Data!H1264</f>
        <v>712.25229999999999</v>
      </c>
      <c r="I1264" s="36">
        <f>+SUM(F1264*INDEX(Inputs!$D$24:$D$35,MATCH($D1264,Inputs!$B$24:$B$35,0)),G1264*INDEX(Inputs!$E$24:$E$35,MATCH($D1264,Inputs!$B$24:$B$35,0)),H1264*Inputs!$D$21)</f>
        <v>1186.7587641913999</v>
      </c>
      <c r="J1264" s="36">
        <f t="shared" si="136"/>
        <v>0</v>
      </c>
      <c r="K1264" s="36">
        <f t="shared" si="137"/>
        <v>0</v>
      </c>
      <c r="L1264" s="36">
        <f t="shared" si="138"/>
        <v>0</v>
      </c>
      <c r="M1264" s="36">
        <f t="shared" si="139"/>
        <v>0</v>
      </c>
      <c r="N1264" s="36">
        <f t="shared" si="140"/>
        <v>1186.7587641913999</v>
      </c>
    </row>
    <row r="1265" spans="2:14" s="46" customFormat="1" x14ac:dyDescent="0.25">
      <c r="B1265" s="48" t="s">
        <v>203</v>
      </c>
      <c r="C1265" s="8">
        <v>2021</v>
      </c>
      <c r="D1265" s="37">
        <v>9</v>
      </c>
      <c r="E1265" s="31">
        <f>Data!G1265</f>
        <v>20952.556999999997</v>
      </c>
      <c r="F1265" s="51">
        <f t="shared" si="134"/>
        <v>2000</v>
      </c>
      <c r="G1265" s="51">
        <f t="shared" si="135"/>
        <v>18952.556999999997</v>
      </c>
      <c r="H1265" s="31">
        <f>-Data!H1265</f>
        <v>1034.1962000000001</v>
      </c>
      <c r="I1265" s="36">
        <f>+SUM(F1265*INDEX(Inputs!$D$24:$D$35,MATCH($D1265,Inputs!$B$24:$B$35,0)),G1265*INDEX(Inputs!$E$24:$E$35,MATCH($D1265,Inputs!$B$24:$B$35,0)),H1265*Inputs!$D$21)</f>
        <v>988.00825084999997</v>
      </c>
      <c r="J1265" s="36">
        <f t="shared" si="136"/>
        <v>0</v>
      </c>
      <c r="K1265" s="36">
        <f t="shared" si="137"/>
        <v>0</v>
      </c>
      <c r="L1265" s="36">
        <f t="shared" si="138"/>
        <v>0</v>
      </c>
      <c r="M1265" s="36">
        <f t="shared" si="139"/>
        <v>0</v>
      </c>
      <c r="N1265" s="36">
        <f t="shared" si="140"/>
        <v>988.00825084999997</v>
      </c>
    </row>
    <row r="1266" spans="2:14" s="46" customFormat="1" x14ac:dyDescent="0.25">
      <c r="B1266" s="48" t="s">
        <v>203</v>
      </c>
      <c r="C1266" s="8">
        <v>2021</v>
      </c>
      <c r="D1266" s="37">
        <v>10</v>
      </c>
      <c r="E1266" s="31">
        <f>Data!G1266</f>
        <v>27492.748100000001</v>
      </c>
      <c r="F1266" s="51">
        <f t="shared" si="134"/>
        <v>2000</v>
      </c>
      <c r="G1266" s="51">
        <f t="shared" si="135"/>
        <v>25492.748100000001</v>
      </c>
      <c r="H1266" s="31">
        <f>-Data!H1266</f>
        <v>877.596</v>
      </c>
      <c r="I1266" s="36">
        <f>+SUM(F1266*INDEX(Inputs!$D$24:$D$35,MATCH($D1266,Inputs!$B$24:$B$35,0)),G1266*INDEX(Inputs!$E$24:$E$35,MATCH($D1266,Inputs!$B$24:$B$35,0)),H1266*Inputs!$D$21)</f>
        <v>1282.9795902676001</v>
      </c>
      <c r="J1266" s="36">
        <f t="shared" si="136"/>
        <v>0</v>
      </c>
      <c r="K1266" s="36">
        <f t="shared" si="137"/>
        <v>0</v>
      </c>
      <c r="L1266" s="36">
        <f t="shared" si="138"/>
        <v>0</v>
      </c>
      <c r="M1266" s="36">
        <f t="shared" si="139"/>
        <v>0</v>
      </c>
      <c r="N1266" s="36">
        <f t="shared" si="140"/>
        <v>1282.9795902676001</v>
      </c>
    </row>
    <row r="1267" spans="2:14" s="46" customFormat="1" x14ac:dyDescent="0.25">
      <c r="B1267" s="48" t="s">
        <v>203</v>
      </c>
      <c r="C1267" s="8">
        <v>2021</v>
      </c>
      <c r="D1267" s="37">
        <v>11</v>
      </c>
      <c r="E1267" s="31">
        <f>Data!G1267</f>
        <v>42428.765499999994</v>
      </c>
      <c r="F1267" s="51">
        <f t="shared" si="134"/>
        <v>2000</v>
      </c>
      <c r="G1267" s="51">
        <f t="shared" si="135"/>
        <v>40428.765499999994</v>
      </c>
      <c r="H1267" s="31">
        <f>-Data!H1267</f>
        <v>204.1602</v>
      </c>
      <c r="I1267" s="36">
        <f>+SUM(F1267*INDEX(Inputs!$D$24:$D$35,MATCH($D1267,Inputs!$B$24:$B$35,0)),G1267*INDEX(Inputs!$E$24:$E$35,MATCH($D1267,Inputs!$B$24:$B$35,0)),H1267*Inputs!$D$21)</f>
        <v>1968.5544228759998</v>
      </c>
      <c r="J1267" s="36">
        <f t="shared" si="136"/>
        <v>0</v>
      </c>
      <c r="K1267" s="36">
        <f t="shared" si="137"/>
        <v>0</v>
      </c>
      <c r="L1267" s="36">
        <f t="shared" si="138"/>
        <v>0</v>
      </c>
      <c r="M1267" s="36">
        <f t="shared" si="139"/>
        <v>0</v>
      </c>
      <c r="N1267" s="36">
        <f t="shared" si="140"/>
        <v>1968.5544228759998</v>
      </c>
    </row>
    <row r="1268" spans="2:14" s="46" customFormat="1" x14ac:dyDescent="0.25">
      <c r="B1268" s="48" t="s">
        <v>203</v>
      </c>
      <c r="C1268" s="8">
        <v>2021</v>
      </c>
      <c r="D1268" s="37">
        <v>12</v>
      </c>
      <c r="E1268" s="31">
        <f>Data!G1268</f>
        <v>67115.407300000006</v>
      </c>
      <c r="F1268" s="51">
        <f t="shared" si="134"/>
        <v>2000</v>
      </c>
      <c r="G1268" s="51">
        <f t="shared" si="135"/>
        <v>65115.407300000006</v>
      </c>
      <c r="H1268" s="31">
        <f>-Data!H1268</f>
        <v>35.042400000000001</v>
      </c>
      <c r="I1268" s="36">
        <f>+SUM(F1268*INDEX(Inputs!$D$24:$D$35,MATCH($D1268,Inputs!$B$24:$B$35,0)),G1268*INDEX(Inputs!$E$24:$E$35,MATCH($D1268,Inputs!$B$24:$B$35,0)),H1268*Inputs!$D$21)</f>
        <v>3065.9995878867999</v>
      </c>
      <c r="J1268" s="36">
        <f t="shared" si="136"/>
        <v>0</v>
      </c>
      <c r="K1268" s="36">
        <f t="shared" si="137"/>
        <v>0</v>
      </c>
      <c r="L1268" s="36">
        <f t="shared" si="138"/>
        <v>0</v>
      </c>
      <c r="M1268" s="36">
        <f t="shared" si="139"/>
        <v>0</v>
      </c>
      <c r="N1268" s="36">
        <f t="shared" si="140"/>
        <v>3065.9995878867999</v>
      </c>
    </row>
    <row r="1269" spans="2:14" s="46" customFormat="1" x14ac:dyDescent="0.25">
      <c r="B1269" s="48" t="s">
        <v>204</v>
      </c>
      <c r="C1269" s="8">
        <v>2021</v>
      </c>
      <c r="D1269" s="37">
        <v>1</v>
      </c>
      <c r="E1269" s="31">
        <f>Data!G1269</f>
        <v>3804.3101999999999</v>
      </c>
      <c r="F1269" s="51">
        <f t="shared" si="134"/>
        <v>2000</v>
      </c>
      <c r="G1269" s="51">
        <f t="shared" si="135"/>
        <v>1804.3101999999999</v>
      </c>
      <c r="H1269" s="31">
        <f>-Data!H1269</f>
        <v>11.884399999999999</v>
      </c>
      <c r="I1269" s="36">
        <f>+SUM(F1269*INDEX(Inputs!$D$24:$D$35,MATCH($D1269,Inputs!$B$24:$B$35,0)),G1269*INDEX(Inputs!$E$24:$E$35,MATCH($D1269,Inputs!$B$24:$B$35,0)),H1269*Inputs!$D$21)</f>
        <v>268.77794443519997</v>
      </c>
      <c r="J1269" s="36">
        <f t="shared" si="136"/>
        <v>0</v>
      </c>
      <c r="K1269" s="36">
        <f t="shared" si="137"/>
        <v>0</v>
      </c>
      <c r="L1269" s="36">
        <f t="shared" si="138"/>
        <v>0</v>
      </c>
      <c r="M1269" s="36">
        <f t="shared" si="139"/>
        <v>0</v>
      </c>
      <c r="N1269" s="36">
        <f t="shared" si="140"/>
        <v>268.77794443519997</v>
      </c>
    </row>
    <row r="1270" spans="2:14" s="46" customFormat="1" x14ac:dyDescent="0.25">
      <c r="B1270" s="48" t="s">
        <v>204</v>
      </c>
      <c r="C1270" s="8">
        <v>2021</v>
      </c>
      <c r="D1270" s="37">
        <v>2</v>
      </c>
      <c r="E1270" s="31">
        <f>Data!G1270</f>
        <v>3498.2516000000001</v>
      </c>
      <c r="F1270" s="51">
        <f t="shared" si="134"/>
        <v>2000</v>
      </c>
      <c r="G1270" s="51">
        <f t="shared" si="135"/>
        <v>1498.2516000000001</v>
      </c>
      <c r="H1270" s="31">
        <f>-Data!H1270</f>
        <v>7.1002999999999998</v>
      </c>
      <c r="I1270" s="36">
        <f>+SUM(F1270*INDEX(Inputs!$D$24:$D$35,MATCH($D1270,Inputs!$B$24:$B$35,0)),G1270*INDEX(Inputs!$E$24:$E$35,MATCH($D1270,Inputs!$B$24:$B$35,0)),H1270*Inputs!$D$21)</f>
        <v>255.43226537060002</v>
      </c>
      <c r="J1270" s="36">
        <f t="shared" si="136"/>
        <v>0</v>
      </c>
      <c r="K1270" s="36">
        <f t="shared" si="137"/>
        <v>0</v>
      </c>
      <c r="L1270" s="36">
        <f t="shared" si="138"/>
        <v>0</v>
      </c>
      <c r="M1270" s="36">
        <f t="shared" si="139"/>
        <v>0</v>
      </c>
      <c r="N1270" s="36">
        <f t="shared" si="140"/>
        <v>255.43226537060002</v>
      </c>
    </row>
    <row r="1271" spans="2:14" s="46" customFormat="1" x14ac:dyDescent="0.25">
      <c r="B1271" s="48" t="s">
        <v>204</v>
      </c>
      <c r="C1271" s="8">
        <v>2021</v>
      </c>
      <c r="D1271" s="37">
        <v>3</v>
      </c>
      <c r="E1271" s="31">
        <f>Data!G1271</f>
        <v>2869.7282999999998</v>
      </c>
      <c r="F1271" s="51">
        <f t="shared" si="134"/>
        <v>2000</v>
      </c>
      <c r="G1271" s="51">
        <f t="shared" si="135"/>
        <v>869.72829999999976</v>
      </c>
      <c r="H1271" s="31">
        <f>-Data!H1271</f>
        <v>101.1664</v>
      </c>
      <c r="I1271" s="36">
        <f>+SUM(F1271*INDEX(Inputs!$D$24:$D$35,MATCH($D1271,Inputs!$B$24:$B$35,0)),G1271*INDEX(Inputs!$E$24:$E$35,MATCH($D1271,Inputs!$B$24:$B$35,0)),H1271*Inputs!$D$21)</f>
        <v>224.09741036279999</v>
      </c>
      <c r="J1271" s="36">
        <f t="shared" si="136"/>
        <v>0</v>
      </c>
      <c r="K1271" s="36">
        <f t="shared" si="137"/>
        <v>0</v>
      </c>
      <c r="L1271" s="36">
        <f t="shared" si="138"/>
        <v>0</v>
      </c>
      <c r="M1271" s="36">
        <f t="shared" si="139"/>
        <v>0</v>
      </c>
      <c r="N1271" s="36">
        <f t="shared" si="140"/>
        <v>224.09741036279999</v>
      </c>
    </row>
    <row r="1272" spans="2:14" s="46" customFormat="1" x14ac:dyDescent="0.25">
      <c r="B1272" s="48" t="s">
        <v>204</v>
      </c>
      <c r="C1272" s="8">
        <v>2021</v>
      </c>
      <c r="D1272" s="37">
        <v>4</v>
      </c>
      <c r="E1272" s="31">
        <f>Data!G1272</f>
        <v>9292.8557999999994</v>
      </c>
      <c r="F1272" s="51">
        <f t="shared" si="134"/>
        <v>2000</v>
      </c>
      <c r="G1272" s="51">
        <f t="shared" si="135"/>
        <v>7292.8557999999994</v>
      </c>
      <c r="H1272" s="31">
        <f>-Data!H1272</f>
        <v>61.526899999999998</v>
      </c>
      <c r="I1272" s="36">
        <f>+SUM(F1272*INDEX(Inputs!$D$24:$D$35,MATCH($D1272,Inputs!$B$24:$B$35,0)),G1272*INDEX(Inputs!$E$24:$E$35,MATCH($D1272,Inputs!$B$24:$B$35,0)),H1272*Inputs!$D$21)</f>
        <v>509.47272284779996</v>
      </c>
      <c r="J1272" s="36">
        <f t="shared" si="136"/>
        <v>0</v>
      </c>
      <c r="K1272" s="36">
        <f t="shared" si="137"/>
        <v>0</v>
      </c>
      <c r="L1272" s="36">
        <f t="shared" si="138"/>
        <v>0</v>
      </c>
      <c r="M1272" s="36">
        <f t="shared" si="139"/>
        <v>0</v>
      </c>
      <c r="N1272" s="36">
        <f t="shared" si="140"/>
        <v>509.47272284779996</v>
      </c>
    </row>
    <row r="1273" spans="2:14" s="46" customFormat="1" x14ac:dyDescent="0.25">
      <c r="B1273" s="48" t="s">
        <v>204</v>
      </c>
      <c r="C1273" s="8">
        <v>2021</v>
      </c>
      <c r="D1273" s="37">
        <v>5</v>
      </c>
      <c r="E1273" s="31">
        <f>Data!G1273</f>
        <v>15823.102800000001</v>
      </c>
      <c r="F1273" s="51">
        <f t="shared" si="134"/>
        <v>2000</v>
      </c>
      <c r="G1273" s="51">
        <f t="shared" si="135"/>
        <v>13823.102800000001</v>
      </c>
      <c r="H1273" s="31">
        <f>-Data!H1273</f>
        <v>26.434999999999999</v>
      </c>
      <c r="I1273" s="36">
        <f>+SUM(F1273*INDEX(Inputs!$D$24:$D$35,MATCH($D1273,Inputs!$B$24:$B$35,0)),G1273*INDEX(Inputs!$E$24:$E$35,MATCH($D1273,Inputs!$B$24:$B$35,0)),H1273*Inputs!$D$21)</f>
        <v>799.41034399880004</v>
      </c>
      <c r="J1273" s="36">
        <f t="shared" si="136"/>
        <v>0</v>
      </c>
      <c r="K1273" s="36">
        <f t="shared" si="137"/>
        <v>0</v>
      </c>
      <c r="L1273" s="36">
        <f t="shared" si="138"/>
        <v>0</v>
      </c>
      <c r="M1273" s="36">
        <f t="shared" si="139"/>
        <v>0</v>
      </c>
      <c r="N1273" s="36">
        <f t="shared" si="140"/>
        <v>799.41034399880004</v>
      </c>
    </row>
    <row r="1274" spans="2:14" s="46" customFormat="1" x14ac:dyDescent="0.25">
      <c r="B1274" s="48" t="s">
        <v>204</v>
      </c>
      <c r="C1274" s="8">
        <v>2021</v>
      </c>
      <c r="D1274" s="37">
        <v>6</v>
      </c>
      <c r="E1274" s="31">
        <f>Data!G1274</f>
        <v>16971.987499999999</v>
      </c>
      <c r="F1274" s="51">
        <f t="shared" si="134"/>
        <v>2000</v>
      </c>
      <c r="G1274" s="51">
        <f t="shared" si="135"/>
        <v>14971.987499999999</v>
      </c>
      <c r="H1274" s="31">
        <f>-Data!H1274</f>
        <v>50.208799999999997</v>
      </c>
      <c r="I1274" s="36">
        <f>+SUM(F1274*INDEX(Inputs!$D$24:$D$35,MATCH($D1274,Inputs!$B$24:$B$35,0)),G1274*INDEX(Inputs!$E$24:$E$35,MATCH($D1274,Inputs!$B$24:$B$35,0)),H1274*Inputs!$D$21)</f>
        <v>937.976948322</v>
      </c>
      <c r="J1274" s="36">
        <f t="shared" si="136"/>
        <v>0</v>
      </c>
      <c r="K1274" s="36">
        <f t="shared" si="137"/>
        <v>0</v>
      </c>
      <c r="L1274" s="36">
        <f t="shared" si="138"/>
        <v>0</v>
      </c>
      <c r="M1274" s="36">
        <f t="shared" si="139"/>
        <v>0</v>
      </c>
      <c r="N1274" s="36">
        <f t="shared" si="140"/>
        <v>937.976948322</v>
      </c>
    </row>
    <row r="1275" spans="2:14" s="46" customFormat="1" x14ac:dyDescent="0.25">
      <c r="B1275" s="48" t="s">
        <v>204</v>
      </c>
      <c r="C1275" s="8">
        <v>2021</v>
      </c>
      <c r="D1275" s="37">
        <v>7</v>
      </c>
      <c r="E1275" s="31">
        <f>Data!G1275</f>
        <v>23663.2821</v>
      </c>
      <c r="F1275" s="51">
        <f t="shared" si="134"/>
        <v>2000</v>
      </c>
      <c r="G1275" s="51">
        <f t="shared" si="135"/>
        <v>21663.2821</v>
      </c>
      <c r="H1275" s="31">
        <f>-Data!H1275</f>
        <v>0</v>
      </c>
      <c r="I1275" s="36">
        <f>+SUM(F1275*INDEX(Inputs!$D$24:$D$35,MATCH($D1275,Inputs!$B$24:$B$35,0)),G1275*INDEX(Inputs!$E$24:$E$35,MATCH($D1275,Inputs!$B$24:$B$35,0)),H1275*Inputs!$D$21)</f>
        <v>1265.8484507836001</v>
      </c>
      <c r="J1275" s="36">
        <f t="shared" si="136"/>
        <v>0</v>
      </c>
      <c r="K1275" s="36">
        <f t="shared" si="137"/>
        <v>0</v>
      </c>
      <c r="L1275" s="36">
        <f t="shared" si="138"/>
        <v>0</v>
      </c>
      <c r="M1275" s="36">
        <f t="shared" si="139"/>
        <v>0</v>
      </c>
      <c r="N1275" s="36">
        <f t="shared" si="140"/>
        <v>1265.8484507836001</v>
      </c>
    </row>
    <row r="1276" spans="2:14" s="46" customFormat="1" x14ac:dyDescent="0.25">
      <c r="B1276" s="48" t="s">
        <v>204</v>
      </c>
      <c r="C1276" s="8">
        <v>2021</v>
      </c>
      <c r="D1276" s="37">
        <v>8</v>
      </c>
      <c r="E1276" s="31">
        <f>Data!G1276</f>
        <v>23216.016800000001</v>
      </c>
      <c r="F1276" s="51">
        <f t="shared" si="134"/>
        <v>2000</v>
      </c>
      <c r="G1276" s="51">
        <f t="shared" si="135"/>
        <v>21216.016800000001</v>
      </c>
      <c r="H1276" s="31">
        <f>-Data!H1276</f>
        <v>6.8403</v>
      </c>
      <c r="I1276" s="36">
        <f>+SUM(F1276*INDEX(Inputs!$D$24:$D$35,MATCH($D1276,Inputs!$B$24:$B$35,0)),G1276*INDEX(Inputs!$E$24:$E$35,MATCH($D1276,Inputs!$B$24:$B$35,0)),H1276*Inputs!$D$21)</f>
        <v>1243.8008426858</v>
      </c>
      <c r="J1276" s="36">
        <f t="shared" si="136"/>
        <v>0</v>
      </c>
      <c r="K1276" s="36">
        <f t="shared" si="137"/>
        <v>0</v>
      </c>
      <c r="L1276" s="36">
        <f t="shared" si="138"/>
        <v>0</v>
      </c>
      <c r="M1276" s="36">
        <f t="shared" si="139"/>
        <v>0</v>
      </c>
      <c r="N1276" s="36">
        <f t="shared" si="140"/>
        <v>1243.8008426858</v>
      </c>
    </row>
    <row r="1277" spans="2:14" s="46" customFormat="1" x14ac:dyDescent="0.25">
      <c r="B1277" s="48" t="s">
        <v>204</v>
      </c>
      <c r="C1277" s="8">
        <v>2021</v>
      </c>
      <c r="D1277" s="37">
        <v>9</v>
      </c>
      <c r="E1277" s="31">
        <f>Data!G1277</f>
        <v>7176.3688000000002</v>
      </c>
      <c r="F1277" s="51">
        <f t="shared" si="134"/>
        <v>2000</v>
      </c>
      <c r="G1277" s="51">
        <f t="shared" si="135"/>
        <v>5176.3688000000002</v>
      </c>
      <c r="H1277" s="31">
        <f>-Data!H1277</f>
        <v>52.898200000000003</v>
      </c>
      <c r="I1277" s="36">
        <f>+SUM(F1277*INDEX(Inputs!$D$24:$D$35,MATCH($D1277,Inputs!$B$24:$B$35,0)),G1277*INDEX(Inputs!$E$24:$E$35,MATCH($D1277,Inputs!$B$24:$B$35,0)),H1277*Inputs!$D$21)</f>
        <v>416.25871454279996</v>
      </c>
      <c r="J1277" s="36">
        <f t="shared" si="136"/>
        <v>0</v>
      </c>
      <c r="K1277" s="36">
        <f t="shared" si="137"/>
        <v>0</v>
      </c>
      <c r="L1277" s="36">
        <f t="shared" si="138"/>
        <v>0</v>
      </c>
      <c r="M1277" s="36">
        <f t="shared" si="139"/>
        <v>0</v>
      </c>
      <c r="N1277" s="36">
        <f t="shared" si="140"/>
        <v>416.25871454279996</v>
      </c>
    </row>
    <row r="1278" spans="2:14" s="46" customFormat="1" x14ac:dyDescent="0.25">
      <c r="B1278" s="48" t="s">
        <v>204</v>
      </c>
      <c r="C1278" s="8">
        <v>2021</v>
      </c>
      <c r="D1278" s="37">
        <v>10</v>
      </c>
      <c r="E1278" s="31">
        <f>Data!G1278</f>
        <v>7353.8951999999999</v>
      </c>
      <c r="F1278" s="51">
        <f t="shared" si="134"/>
        <v>2000</v>
      </c>
      <c r="G1278" s="51">
        <f t="shared" si="135"/>
        <v>5353.8951999999999</v>
      </c>
      <c r="H1278" s="31">
        <f>-Data!H1278</f>
        <v>6.7790999999999997</v>
      </c>
      <c r="I1278" s="36">
        <f>+SUM(F1278*INDEX(Inputs!$D$24:$D$35,MATCH($D1278,Inputs!$B$24:$B$35,0)),G1278*INDEX(Inputs!$E$24:$E$35,MATCH($D1278,Inputs!$B$24:$B$35,0)),H1278*Inputs!$D$21)</f>
        <v>425.84843448820004</v>
      </c>
      <c r="J1278" s="36">
        <f t="shared" si="136"/>
        <v>0</v>
      </c>
      <c r="K1278" s="36">
        <f t="shared" si="137"/>
        <v>0</v>
      </c>
      <c r="L1278" s="36">
        <f t="shared" si="138"/>
        <v>0</v>
      </c>
      <c r="M1278" s="36">
        <f t="shared" si="139"/>
        <v>0</v>
      </c>
      <c r="N1278" s="36">
        <f t="shared" si="140"/>
        <v>425.84843448820004</v>
      </c>
    </row>
    <row r="1279" spans="2:14" s="46" customFormat="1" x14ac:dyDescent="0.25">
      <c r="B1279" s="48" t="s">
        <v>204</v>
      </c>
      <c r="C1279" s="8">
        <v>2021</v>
      </c>
      <c r="D1279" s="37">
        <v>11</v>
      </c>
      <c r="E1279" s="31">
        <f>Data!G1279</f>
        <v>4553.5967000000001</v>
      </c>
      <c r="F1279" s="51">
        <f t="shared" si="134"/>
        <v>2000</v>
      </c>
      <c r="G1279" s="51">
        <f t="shared" si="135"/>
        <v>2553.5967000000001</v>
      </c>
      <c r="H1279" s="31">
        <f>-Data!H1279</f>
        <v>0</v>
      </c>
      <c r="I1279" s="36">
        <f>+SUM(F1279*INDEX(Inputs!$D$24:$D$35,MATCH($D1279,Inputs!$B$24:$B$35,0)),G1279*INDEX(Inputs!$E$24:$E$35,MATCH($D1279,Inputs!$B$24:$B$35,0)),H1279*Inputs!$D$21)</f>
        <v>302.34275975320003</v>
      </c>
      <c r="J1279" s="36">
        <f t="shared" si="136"/>
        <v>0</v>
      </c>
      <c r="K1279" s="36">
        <f t="shared" si="137"/>
        <v>0</v>
      </c>
      <c r="L1279" s="36">
        <f t="shared" si="138"/>
        <v>0</v>
      </c>
      <c r="M1279" s="36">
        <f t="shared" si="139"/>
        <v>0</v>
      </c>
      <c r="N1279" s="36">
        <f t="shared" si="140"/>
        <v>302.34275975320003</v>
      </c>
    </row>
    <row r="1280" spans="2:14" s="46" customFormat="1" x14ac:dyDescent="0.25">
      <c r="B1280" s="48" t="s">
        <v>204</v>
      </c>
      <c r="C1280" s="8">
        <v>2021</v>
      </c>
      <c r="D1280" s="37">
        <v>12</v>
      </c>
      <c r="E1280" s="31">
        <f>Data!G1280</f>
        <v>5205.8543</v>
      </c>
      <c r="F1280" s="51">
        <f t="shared" si="134"/>
        <v>2000</v>
      </c>
      <c r="G1280" s="51">
        <f t="shared" si="135"/>
        <v>3205.8543</v>
      </c>
      <c r="H1280" s="31">
        <f>-Data!H1280</f>
        <v>0</v>
      </c>
      <c r="I1280" s="36">
        <f>+SUM(F1280*INDEX(Inputs!$D$24:$D$35,MATCH($D1280,Inputs!$B$24:$B$35,0)),G1280*INDEX(Inputs!$E$24:$E$35,MATCH($D1280,Inputs!$B$24:$B$35,0)),H1280*Inputs!$D$21)</f>
        <v>331.1699366428</v>
      </c>
      <c r="J1280" s="36">
        <f t="shared" si="136"/>
        <v>0</v>
      </c>
      <c r="K1280" s="36">
        <f t="shared" si="137"/>
        <v>0</v>
      </c>
      <c r="L1280" s="36">
        <f t="shared" si="138"/>
        <v>0</v>
      </c>
      <c r="M1280" s="36">
        <f t="shared" si="139"/>
        <v>0</v>
      </c>
      <c r="N1280" s="36">
        <f t="shared" si="140"/>
        <v>331.1699366428</v>
      </c>
    </row>
    <row r="1281" spans="2:14" s="46" customFormat="1" x14ac:dyDescent="0.25">
      <c r="B1281" s="48" t="s">
        <v>205</v>
      </c>
      <c r="C1281" s="8">
        <v>2021</v>
      </c>
      <c r="D1281" s="37">
        <v>1</v>
      </c>
      <c r="E1281" s="31">
        <f>Data!G1281</f>
        <v>1927.4398000000001</v>
      </c>
      <c r="F1281" s="51">
        <f t="shared" si="134"/>
        <v>1927.4398000000001</v>
      </c>
      <c r="G1281" s="51">
        <f t="shared" si="135"/>
        <v>0</v>
      </c>
      <c r="H1281" s="31">
        <f>-Data!H1281</f>
        <v>93.055999999999997</v>
      </c>
      <c r="I1281" s="36">
        <f>+SUM(F1281*INDEX(Inputs!$D$24:$D$35,MATCH($D1281,Inputs!$B$24:$B$35,0)),G1281*INDEX(Inputs!$E$24:$E$35,MATCH($D1281,Inputs!$B$24:$B$35,0)),H1281*Inputs!$D$21)</f>
        <v>179.09105417160001</v>
      </c>
      <c r="J1281" s="36">
        <f t="shared" si="136"/>
        <v>0</v>
      </c>
      <c r="K1281" s="36">
        <f t="shared" si="137"/>
        <v>0</v>
      </c>
      <c r="L1281" s="36">
        <f t="shared" si="138"/>
        <v>0</v>
      </c>
      <c r="M1281" s="36">
        <f t="shared" si="139"/>
        <v>0</v>
      </c>
      <c r="N1281" s="36">
        <f t="shared" si="140"/>
        <v>179.09105417160001</v>
      </c>
    </row>
    <row r="1282" spans="2:14" s="46" customFormat="1" x14ac:dyDescent="0.25">
      <c r="B1282" s="48" t="s">
        <v>205</v>
      </c>
      <c r="C1282" s="8">
        <v>2021</v>
      </c>
      <c r="D1282" s="37">
        <v>2</v>
      </c>
      <c r="E1282" s="31">
        <f>Data!G1282</f>
        <v>2013.3040000000001</v>
      </c>
      <c r="F1282" s="51">
        <f t="shared" si="134"/>
        <v>2000</v>
      </c>
      <c r="G1282" s="51">
        <f t="shared" si="135"/>
        <v>13.304000000000087</v>
      </c>
      <c r="H1282" s="31">
        <f>-Data!H1282</f>
        <v>69.504000000000005</v>
      </c>
      <c r="I1282" s="36">
        <f>+SUM(F1282*INDEX(Inputs!$D$24:$D$35,MATCH($D1282,Inputs!$B$24:$B$35,0)),G1282*INDEX(Inputs!$E$24:$E$35,MATCH($D1282,Inputs!$B$24:$B$35,0)),H1282*Inputs!$D$21)</f>
        <v>187.44403734400001</v>
      </c>
      <c r="J1282" s="36">
        <f t="shared" si="136"/>
        <v>0</v>
      </c>
      <c r="K1282" s="36">
        <f t="shared" si="137"/>
        <v>0</v>
      </c>
      <c r="L1282" s="36">
        <f t="shared" si="138"/>
        <v>0</v>
      </c>
      <c r="M1282" s="36">
        <f t="shared" si="139"/>
        <v>0</v>
      </c>
      <c r="N1282" s="36">
        <f t="shared" si="140"/>
        <v>187.44403734400001</v>
      </c>
    </row>
    <row r="1283" spans="2:14" s="46" customFormat="1" x14ac:dyDescent="0.25">
      <c r="B1283" s="48" t="s">
        <v>205</v>
      </c>
      <c r="C1283" s="8">
        <v>2021</v>
      </c>
      <c r="D1283" s="37">
        <v>3</v>
      </c>
      <c r="E1283" s="31">
        <f>Data!G1283</f>
        <v>1151.5293000000001</v>
      </c>
      <c r="F1283" s="51">
        <f t="shared" si="134"/>
        <v>1151.5293000000001</v>
      </c>
      <c r="G1283" s="51">
        <f t="shared" si="135"/>
        <v>0</v>
      </c>
      <c r="H1283" s="31">
        <f>-Data!H1283</f>
        <v>572.45000000000005</v>
      </c>
      <c r="I1283" s="36">
        <f>+SUM(F1283*INDEX(Inputs!$D$24:$D$35,MATCH($D1283,Inputs!$B$24:$B$35,0)),G1283*INDEX(Inputs!$E$24:$E$35,MATCH($D1283,Inputs!$B$24:$B$35,0)),H1283*Inputs!$D$21)</f>
        <v>87.453854440600026</v>
      </c>
      <c r="J1283" s="36">
        <f t="shared" si="136"/>
        <v>0</v>
      </c>
      <c r="K1283" s="36">
        <f t="shared" si="137"/>
        <v>0</v>
      </c>
      <c r="L1283" s="36">
        <f t="shared" si="138"/>
        <v>0</v>
      </c>
      <c r="M1283" s="36">
        <f t="shared" si="139"/>
        <v>0</v>
      </c>
      <c r="N1283" s="36">
        <f t="shared" si="140"/>
        <v>87.453854440600026</v>
      </c>
    </row>
    <row r="1284" spans="2:14" s="46" customFormat="1" x14ac:dyDescent="0.25">
      <c r="B1284" s="48" t="s">
        <v>205</v>
      </c>
      <c r="C1284" s="8">
        <v>2021</v>
      </c>
      <c r="D1284" s="37">
        <v>4</v>
      </c>
      <c r="E1284" s="31">
        <f>Data!G1284</f>
        <v>762.98370000000023</v>
      </c>
      <c r="F1284" s="51">
        <f t="shared" si="134"/>
        <v>762.98370000000023</v>
      </c>
      <c r="G1284" s="51">
        <f t="shared" si="135"/>
        <v>0</v>
      </c>
      <c r="H1284" s="31">
        <f>-Data!H1284</f>
        <v>905.34400000000005</v>
      </c>
      <c r="I1284" s="36">
        <f>+SUM(F1284*INDEX(Inputs!$D$24:$D$35,MATCH($D1284,Inputs!$B$24:$B$35,0)),G1284*INDEX(Inputs!$E$24:$E$35,MATCH($D1284,Inputs!$B$24:$B$35,0)),H1284*Inputs!$D$21)</f>
        <v>38.055545065400025</v>
      </c>
      <c r="J1284" s="36">
        <f t="shared" si="136"/>
        <v>0</v>
      </c>
      <c r="K1284" s="36">
        <f t="shared" si="137"/>
        <v>0</v>
      </c>
      <c r="L1284" s="36">
        <f t="shared" si="138"/>
        <v>0</v>
      </c>
      <c r="M1284" s="36">
        <f t="shared" si="139"/>
        <v>0</v>
      </c>
      <c r="N1284" s="36">
        <f t="shared" si="140"/>
        <v>38.055545065400025</v>
      </c>
    </row>
    <row r="1285" spans="2:14" s="46" customFormat="1" x14ac:dyDescent="0.25">
      <c r="B1285" s="48" t="s">
        <v>205</v>
      </c>
      <c r="C1285" s="8">
        <v>2021</v>
      </c>
      <c r="D1285" s="37">
        <v>5</v>
      </c>
      <c r="E1285" s="31">
        <f>Data!G1285</f>
        <v>771.5598</v>
      </c>
      <c r="F1285" s="51">
        <f t="shared" si="134"/>
        <v>771.5598</v>
      </c>
      <c r="G1285" s="51">
        <f t="shared" si="135"/>
        <v>0</v>
      </c>
      <c r="H1285" s="31">
        <f>-Data!H1285</f>
        <v>913.6481</v>
      </c>
      <c r="I1285" s="36">
        <f>+SUM(F1285*INDEX(Inputs!$D$24:$D$35,MATCH($D1285,Inputs!$B$24:$B$35,0)),G1285*INDEX(Inputs!$E$24:$E$35,MATCH($D1285,Inputs!$B$24:$B$35,0)),H1285*Inputs!$D$21)</f>
        <v>38.554083910599999</v>
      </c>
      <c r="J1285" s="36">
        <f t="shared" si="136"/>
        <v>0</v>
      </c>
      <c r="K1285" s="36">
        <f t="shared" si="137"/>
        <v>0</v>
      </c>
      <c r="L1285" s="36">
        <f t="shared" si="138"/>
        <v>0</v>
      </c>
      <c r="M1285" s="36">
        <f t="shared" si="139"/>
        <v>0</v>
      </c>
      <c r="N1285" s="36">
        <f t="shared" si="140"/>
        <v>38.554083910599999</v>
      </c>
    </row>
    <row r="1286" spans="2:14" s="46" customFormat="1" x14ac:dyDescent="0.25">
      <c r="B1286" s="48" t="s">
        <v>205</v>
      </c>
      <c r="C1286" s="8">
        <v>2021</v>
      </c>
      <c r="D1286" s="37">
        <v>6</v>
      </c>
      <c r="E1286" s="31">
        <f>Data!G1286</f>
        <v>684.053</v>
      </c>
      <c r="F1286" s="51">
        <f t="shared" si="134"/>
        <v>684.053</v>
      </c>
      <c r="G1286" s="51">
        <f t="shared" si="135"/>
        <v>0</v>
      </c>
      <c r="H1286" s="31">
        <f>-Data!H1286</f>
        <v>1062.7176999999999</v>
      </c>
      <c r="I1286" s="36">
        <f>+SUM(F1286*INDEX(Inputs!$D$24:$D$35,MATCH($D1286,Inputs!$B$24:$B$35,0)),G1286*INDEX(Inputs!$E$24:$E$35,MATCH($D1286,Inputs!$B$24:$B$35,0)),H1286*Inputs!$D$21)</f>
        <v>31.815222012999996</v>
      </c>
      <c r="J1286" s="36">
        <f t="shared" si="136"/>
        <v>0</v>
      </c>
      <c r="K1286" s="36">
        <f t="shared" si="137"/>
        <v>0</v>
      </c>
      <c r="L1286" s="36">
        <f t="shared" si="138"/>
        <v>0</v>
      </c>
      <c r="M1286" s="36">
        <f t="shared" si="139"/>
        <v>0</v>
      </c>
      <c r="N1286" s="36">
        <f t="shared" si="140"/>
        <v>31.815222012999996</v>
      </c>
    </row>
    <row r="1287" spans="2:14" s="46" customFormat="1" x14ac:dyDescent="0.25">
      <c r="B1287" s="48" t="s">
        <v>205</v>
      </c>
      <c r="C1287" s="8">
        <v>2021</v>
      </c>
      <c r="D1287" s="37">
        <v>7</v>
      </c>
      <c r="E1287" s="31">
        <f>Data!G1287</f>
        <v>1175.4081000000001</v>
      </c>
      <c r="F1287" s="51">
        <f t="shared" si="134"/>
        <v>1175.4081000000001</v>
      </c>
      <c r="G1287" s="51">
        <f t="shared" si="135"/>
        <v>0</v>
      </c>
      <c r="H1287" s="31">
        <f>-Data!H1287</f>
        <v>554.84019999999998</v>
      </c>
      <c r="I1287" s="36">
        <f>+SUM(F1287*INDEX(Inputs!$D$24:$D$35,MATCH($D1287,Inputs!$B$24:$B$35,0)),G1287*INDEX(Inputs!$E$24:$E$35,MATCH($D1287,Inputs!$B$24:$B$35,0)),H1287*Inputs!$D$21)</f>
        <v>102.73319456300001</v>
      </c>
      <c r="J1287" s="36">
        <f t="shared" si="136"/>
        <v>0</v>
      </c>
      <c r="K1287" s="36">
        <f t="shared" si="137"/>
        <v>0</v>
      </c>
      <c r="L1287" s="36">
        <f t="shared" si="138"/>
        <v>0</v>
      </c>
      <c r="M1287" s="36">
        <f t="shared" si="139"/>
        <v>0</v>
      </c>
      <c r="N1287" s="36">
        <f t="shared" si="140"/>
        <v>102.73319456300001</v>
      </c>
    </row>
    <row r="1288" spans="2:14" s="46" customFormat="1" x14ac:dyDescent="0.25">
      <c r="B1288" s="48" t="s">
        <v>205</v>
      </c>
      <c r="C1288" s="8">
        <v>2021</v>
      </c>
      <c r="D1288" s="37">
        <v>8</v>
      </c>
      <c r="E1288" s="31">
        <f>Data!G1288</f>
        <v>985.44810000000007</v>
      </c>
      <c r="F1288" s="51">
        <f t="shared" si="134"/>
        <v>985.44810000000007</v>
      </c>
      <c r="G1288" s="51">
        <f t="shared" si="135"/>
        <v>0</v>
      </c>
      <c r="H1288" s="31">
        <f>-Data!H1288</f>
        <v>702.10410000000002</v>
      </c>
      <c r="I1288" s="36">
        <f>+SUM(F1288*INDEX(Inputs!$D$24:$D$35,MATCH($D1288,Inputs!$B$24:$B$35,0)),G1288*INDEX(Inputs!$E$24:$E$35,MATCH($D1288,Inputs!$B$24:$B$35,0)),H1288*Inputs!$D$21)</f>
        <v>77.171856504000004</v>
      </c>
      <c r="J1288" s="36">
        <f t="shared" si="136"/>
        <v>0</v>
      </c>
      <c r="K1288" s="36">
        <f t="shared" si="137"/>
        <v>0</v>
      </c>
      <c r="L1288" s="36">
        <f t="shared" si="138"/>
        <v>0</v>
      </c>
      <c r="M1288" s="36">
        <f t="shared" si="139"/>
        <v>0</v>
      </c>
      <c r="N1288" s="36">
        <f t="shared" si="140"/>
        <v>77.171856504000004</v>
      </c>
    </row>
    <row r="1289" spans="2:14" s="46" customFormat="1" x14ac:dyDescent="0.25">
      <c r="B1289" s="48" t="s">
        <v>205</v>
      </c>
      <c r="C1289" s="8">
        <v>2021</v>
      </c>
      <c r="D1289" s="37">
        <v>9</v>
      </c>
      <c r="E1289" s="31">
        <f>Data!G1289</f>
        <v>667.27449999999999</v>
      </c>
      <c r="F1289" s="51">
        <f t="shared" ref="F1289:F1352" si="141">+MIN(E1289,2000)</f>
        <v>667.27449999999999</v>
      </c>
      <c r="G1289" s="51">
        <f t="shared" si="135"/>
        <v>0</v>
      </c>
      <c r="H1289" s="31">
        <f>-Data!H1289</f>
        <v>800.08249999999998</v>
      </c>
      <c r="I1289" s="36">
        <f>+SUM(F1289*INDEX(Inputs!$D$24:$D$35,MATCH($D1289,Inputs!$B$24:$B$35,0)),G1289*INDEX(Inputs!$E$24:$E$35,MATCH($D1289,Inputs!$B$24:$B$35,0)),H1289*Inputs!$D$21)</f>
        <v>32.967801354000002</v>
      </c>
      <c r="J1289" s="36">
        <f t="shared" si="136"/>
        <v>0</v>
      </c>
      <c r="K1289" s="36">
        <f t="shared" si="137"/>
        <v>0</v>
      </c>
      <c r="L1289" s="36">
        <f t="shared" si="138"/>
        <v>0</v>
      </c>
      <c r="M1289" s="36">
        <f t="shared" si="139"/>
        <v>0</v>
      </c>
      <c r="N1289" s="36">
        <f t="shared" si="140"/>
        <v>32.967801354000002</v>
      </c>
    </row>
    <row r="1290" spans="2:14" s="46" customFormat="1" x14ac:dyDescent="0.25">
      <c r="B1290" s="48" t="s">
        <v>205</v>
      </c>
      <c r="C1290" s="8">
        <v>2021</v>
      </c>
      <c r="D1290" s="37">
        <v>10</v>
      </c>
      <c r="E1290" s="31">
        <f>Data!G1290</f>
        <v>1006.518</v>
      </c>
      <c r="F1290" s="51">
        <f t="shared" si="141"/>
        <v>1006.518</v>
      </c>
      <c r="G1290" s="51">
        <f t="shared" ref="G1290:G1353" si="142">+E1290-F1290</f>
        <v>0</v>
      </c>
      <c r="H1290" s="31">
        <f>-Data!H1290</f>
        <v>338.24</v>
      </c>
      <c r="I1290" s="36">
        <f>+SUM(F1290*INDEX(Inputs!$D$24:$D$35,MATCH($D1290,Inputs!$B$24:$B$35,0)),G1290*INDEX(Inputs!$E$24:$E$35,MATCH($D1290,Inputs!$B$24:$B$35,0)),H1290*Inputs!$D$21)</f>
        <v>82.570673956000007</v>
      </c>
      <c r="J1290" s="36">
        <f t="shared" ref="J1290:J1353" si="143">+IF($D1290=1,0,K1289)</f>
        <v>0</v>
      </c>
      <c r="K1290" s="36">
        <f t="shared" ref="K1290:K1353" si="144">+IF($I1290&lt;0,SUM(-$I1290,J1290),MAX(SUM(-$I1290,J1290),0))</f>
        <v>0</v>
      </c>
      <c r="L1290" s="36">
        <f t="shared" ref="L1290:L1353" si="145">+IF(D1290=1,K1301,M1289)</f>
        <v>0</v>
      </c>
      <c r="M1290" s="36">
        <f t="shared" ref="M1290:M1353" si="146">+IF($I1290&lt;0,SUM(-$I1290,L1290),MAX(SUM(-$I1290,L1290),0))</f>
        <v>0</v>
      </c>
      <c r="N1290" s="36">
        <f t="shared" ref="N1290:N1353" si="147">+IF(M1290&gt;0,0,I1290-L1290)</f>
        <v>82.570673956000007</v>
      </c>
    </row>
    <row r="1291" spans="2:14" s="46" customFormat="1" x14ac:dyDescent="0.25">
      <c r="B1291" s="48" t="s">
        <v>205</v>
      </c>
      <c r="C1291" s="8">
        <v>2021</v>
      </c>
      <c r="D1291" s="37">
        <v>11</v>
      </c>
      <c r="E1291" s="31">
        <f>Data!G1291</f>
        <v>1309.47</v>
      </c>
      <c r="F1291" s="51">
        <f t="shared" si="141"/>
        <v>1309.47</v>
      </c>
      <c r="G1291" s="51">
        <f t="shared" si="142"/>
        <v>0</v>
      </c>
      <c r="H1291" s="31">
        <f>-Data!H1291</f>
        <v>100.16</v>
      </c>
      <c r="I1291" s="36">
        <f>+SUM(F1291*INDEX(Inputs!$D$24:$D$35,MATCH($D1291,Inputs!$B$24:$B$35,0)),G1291*INDEX(Inputs!$E$24:$E$35,MATCH($D1291,Inputs!$B$24:$B$35,0)),H1291*Inputs!$D$21)</f>
        <v>120.27475714000001</v>
      </c>
      <c r="J1291" s="36">
        <f t="shared" si="143"/>
        <v>0</v>
      </c>
      <c r="K1291" s="36">
        <f t="shared" si="144"/>
        <v>0</v>
      </c>
      <c r="L1291" s="36">
        <f t="shared" si="145"/>
        <v>0</v>
      </c>
      <c r="M1291" s="36">
        <f t="shared" si="146"/>
        <v>0</v>
      </c>
      <c r="N1291" s="36">
        <f t="shared" si="147"/>
        <v>120.27475714000001</v>
      </c>
    </row>
    <row r="1292" spans="2:14" s="46" customFormat="1" x14ac:dyDescent="0.25">
      <c r="B1292" s="48" t="s">
        <v>205</v>
      </c>
      <c r="C1292" s="8">
        <v>2021</v>
      </c>
      <c r="D1292" s="37">
        <v>12</v>
      </c>
      <c r="E1292" s="31">
        <f>Data!G1292</f>
        <v>2465.7069999999999</v>
      </c>
      <c r="F1292" s="51">
        <f t="shared" si="141"/>
        <v>2000</v>
      </c>
      <c r="G1292" s="51">
        <f t="shared" si="142"/>
        <v>465.70699999999988</v>
      </c>
      <c r="H1292" s="31">
        <f>-Data!H1292</f>
        <v>12.672000000000001</v>
      </c>
      <c r="I1292" s="36">
        <f>+SUM(F1292*INDEX(Inputs!$D$24:$D$35,MATCH($D1292,Inputs!$B$24:$B$35,0)),G1292*INDEX(Inputs!$E$24:$E$35,MATCH($D1292,Inputs!$B$24:$B$35,0)),H1292*Inputs!$D$21)</f>
        <v>209.587258252</v>
      </c>
      <c r="J1292" s="36">
        <f t="shared" si="143"/>
        <v>0</v>
      </c>
      <c r="K1292" s="36">
        <f t="shared" si="144"/>
        <v>0</v>
      </c>
      <c r="L1292" s="36">
        <f t="shared" si="145"/>
        <v>0</v>
      </c>
      <c r="M1292" s="36">
        <f t="shared" si="146"/>
        <v>0</v>
      </c>
      <c r="N1292" s="36">
        <f t="shared" si="147"/>
        <v>209.587258252</v>
      </c>
    </row>
    <row r="1293" spans="2:14" s="46" customFormat="1" x14ac:dyDescent="0.25">
      <c r="B1293" s="48" t="s">
        <v>206</v>
      </c>
      <c r="C1293" s="8">
        <v>2021</v>
      </c>
      <c r="D1293" s="37">
        <v>1</v>
      </c>
      <c r="E1293" s="31">
        <f>Data!G1293</f>
        <v>9972.6455000000005</v>
      </c>
      <c r="F1293" s="51">
        <f t="shared" si="141"/>
        <v>2000</v>
      </c>
      <c r="G1293" s="51">
        <f t="shared" si="142"/>
        <v>7972.6455000000005</v>
      </c>
      <c r="H1293" s="31">
        <f>-Data!H1293</f>
        <v>0</v>
      </c>
      <c r="I1293" s="36">
        <f>+SUM(F1293*INDEX(Inputs!$D$24:$D$35,MATCH($D1293,Inputs!$B$24:$B$35,0)),G1293*INDEX(Inputs!$E$24:$E$35,MATCH($D1293,Inputs!$B$24:$B$35,0)),H1293*Inputs!$D$21)</f>
        <v>541.84304051800007</v>
      </c>
      <c r="J1293" s="36">
        <f t="shared" si="143"/>
        <v>0</v>
      </c>
      <c r="K1293" s="36">
        <f t="shared" si="144"/>
        <v>0</v>
      </c>
      <c r="L1293" s="36">
        <f t="shared" si="145"/>
        <v>0</v>
      </c>
      <c r="M1293" s="36">
        <f t="shared" si="146"/>
        <v>0</v>
      </c>
      <c r="N1293" s="36">
        <f t="shared" si="147"/>
        <v>541.84304051800007</v>
      </c>
    </row>
    <row r="1294" spans="2:14" s="46" customFormat="1" x14ac:dyDescent="0.25">
      <c r="B1294" s="48" t="s">
        <v>206</v>
      </c>
      <c r="C1294" s="8">
        <v>2021</v>
      </c>
      <c r="D1294" s="37">
        <v>2</v>
      </c>
      <c r="E1294" s="31">
        <f>Data!G1294</f>
        <v>10505.86</v>
      </c>
      <c r="F1294" s="51">
        <f t="shared" si="141"/>
        <v>2000</v>
      </c>
      <c r="G1294" s="51">
        <f t="shared" si="142"/>
        <v>8505.86</v>
      </c>
      <c r="H1294" s="31">
        <f>-Data!H1294</f>
        <v>0</v>
      </c>
      <c r="I1294" s="36">
        <f>+SUM(F1294*INDEX(Inputs!$D$24:$D$35,MATCH($D1294,Inputs!$B$24:$B$35,0)),G1294*INDEX(Inputs!$E$24:$E$35,MATCH($D1294,Inputs!$B$24:$B$35,0)),H1294*Inputs!$D$21)</f>
        <v>565.40898856000001</v>
      </c>
      <c r="J1294" s="36">
        <f t="shared" si="143"/>
        <v>0</v>
      </c>
      <c r="K1294" s="36">
        <f t="shared" si="144"/>
        <v>0</v>
      </c>
      <c r="L1294" s="36">
        <f t="shared" si="145"/>
        <v>0</v>
      </c>
      <c r="M1294" s="36">
        <f t="shared" si="146"/>
        <v>0</v>
      </c>
      <c r="N1294" s="36">
        <f t="shared" si="147"/>
        <v>565.40898856000001</v>
      </c>
    </row>
    <row r="1295" spans="2:14" s="46" customFormat="1" x14ac:dyDescent="0.25">
      <c r="B1295" s="48" t="s">
        <v>206</v>
      </c>
      <c r="C1295" s="8">
        <v>2021</v>
      </c>
      <c r="D1295" s="37">
        <v>3</v>
      </c>
      <c r="E1295" s="31">
        <f>Data!G1295</f>
        <v>9281.1466999999993</v>
      </c>
      <c r="F1295" s="51">
        <f t="shared" si="141"/>
        <v>2000</v>
      </c>
      <c r="G1295" s="51">
        <f t="shared" si="142"/>
        <v>7281.1466999999993</v>
      </c>
      <c r="H1295" s="31">
        <f>-Data!H1295</f>
        <v>0</v>
      </c>
      <c r="I1295" s="36">
        <f>+SUM(F1295*INDEX(Inputs!$D$24:$D$35,MATCH($D1295,Inputs!$B$24:$B$35,0)),G1295*INDEX(Inputs!$E$24:$E$35,MATCH($D1295,Inputs!$B$24:$B$35,0)),H1295*Inputs!$D$21)</f>
        <v>511.28155955319994</v>
      </c>
      <c r="J1295" s="36">
        <f t="shared" si="143"/>
        <v>0</v>
      </c>
      <c r="K1295" s="36">
        <f t="shared" si="144"/>
        <v>0</v>
      </c>
      <c r="L1295" s="36">
        <f t="shared" si="145"/>
        <v>0</v>
      </c>
      <c r="M1295" s="36">
        <f t="shared" si="146"/>
        <v>0</v>
      </c>
      <c r="N1295" s="36">
        <f t="shared" si="147"/>
        <v>511.28155955319994</v>
      </c>
    </row>
    <row r="1296" spans="2:14" s="46" customFormat="1" x14ac:dyDescent="0.25">
      <c r="B1296" s="48" t="s">
        <v>206</v>
      </c>
      <c r="C1296" s="8">
        <v>2021</v>
      </c>
      <c r="D1296" s="37">
        <v>4</v>
      </c>
      <c r="E1296" s="31">
        <f>Data!G1296</f>
        <v>8052.8621000000003</v>
      </c>
      <c r="F1296" s="51">
        <f t="shared" si="141"/>
        <v>2000</v>
      </c>
      <c r="G1296" s="51">
        <f t="shared" si="142"/>
        <v>6052.8621000000003</v>
      </c>
      <c r="H1296" s="31">
        <f>-Data!H1296</f>
        <v>0.1648</v>
      </c>
      <c r="I1296" s="36">
        <f>+SUM(F1296*INDEX(Inputs!$D$24:$D$35,MATCH($D1296,Inputs!$B$24:$B$35,0)),G1296*INDEX(Inputs!$E$24:$E$35,MATCH($D1296,Inputs!$B$24:$B$35,0)),H1296*Inputs!$D$21)</f>
        <v>456.99006228360003</v>
      </c>
      <c r="J1296" s="36">
        <f t="shared" si="143"/>
        <v>0</v>
      </c>
      <c r="K1296" s="36">
        <f t="shared" si="144"/>
        <v>0</v>
      </c>
      <c r="L1296" s="36">
        <f t="shared" si="145"/>
        <v>0</v>
      </c>
      <c r="M1296" s="36">
        <f t="shared" si="146"/>
        <v>0</v>
      </c>
      <c r="N1296" s="36">
        <f t="shared" si="147"/>
        <v>456.99006228360003</v>
      </c>
    </row>
    <row r="1297" spans="2:14" s="46" customFormat="1" x14ac:dyDescent="0.25">
      <c r="B1297" s="48" t="s">
        <v>206</v>
      </c>
      <c r="C1297" s="8">
        <v>2021</v>
      </c>
      <c r="D1297" s="37">
        <v>5</v>
      </c>
      <c r="E1297" s="31">
        <f>Data!G1297</f>
        <v>7054.4236000000001</v>
      </c>
      <c r="F1297" s="51">
        <f t="shared" si="141"/>
        <v>2000</v>
      </c>
      <c r="G1297" s="51">
        <f t="shared" si="142"/>
        <v>5054.4236000000001</v>
      </c>
      <c r="H1297" s="31">
        <f>-Data!H1297</f>
        <v>8.1900000000000001E-2</v>
      </c>
      <c r="I1297" s="36">
        <f>+SUM(F1297*INDEX(Inputs!$D$24:$D$35,MATCH($D1297,Inputs!$B$24:$B$35,0)),G1297*INDEX(Inputs!$E$24:$E$35,MATCH($D1297,Inputs!$B$24:$B$35,0)),H1297*Inputs!$D$21)</f>
        <v>412.86620878660005</v>
      </c>
      <c r="J1297" s="36">
        <f t="shared" si="143"/>
        <v>0</v>
      </c>
      <c r="K1297" s="36">
        <f t="shared" si="144"/>
        <v>0</v>
      </c>
      <c r="L1297" s="36">
        <f t="shared" si="145"/>
        <v>0</v>
      </c>
      <c r="M1297" s="36">
        <f t="shared" si="146"/>
        <v>0</v>
      </c>
      <c r="N1297" s="36">
        <f t="shared" si="147"/>
        <v>412.86620878660005</v>
      </c>
    </row>
    <row r="1298" spans="2:14" s="46" customFormat="1" x14ac:dyDescent="0.25">
      <c r="B1298" s="48" t="s">
        <v>206</v>
      </c>
      <c r="C1298" s="8">
        <v>2021</v>
      </c>
      <c r="D1298" s="37">
        <v>6</v>
      </c>
      <c r="E1298" s="31">
        <f>Data!G1298</f>
        <v>7321.9534000000003</v>
      </c>
      <c r="F1298" s="51">
        <f t="shared" si="141"/>
        <v>2000</v>
      </c>
      <c r="G1298" s="51">
        <f t="shared" si="142"/>
        <v>5321.9534000000003</v>
      </c>
      <c r="H1298" s="31">
        <f>-Data!H1298</f>
        <v>2.3552</v>
      </c>
      <c r="I1298" s="36">
        <f>+SUM(F1298*INDEX(Inputs!$D$24:$D$35,MATCH($D1298,Inputs!$B$24:$B$35,0)),G1298*INDEX(Inputs!$E$24:$E$35,MATCH($D1298,Inputs!$B$24:$B$35,0)),H1298*Inputs!$D$21)</f>
        <v>469.67523172240004</v>
      </c>
      <c r="J1298" s="36">
        <f t="shared" si="143"/>
        <v>0</v>
      </c>
      <c r="K1298" s="36">
        <f t="shared" si="144"/>
        <v>0</v>
      </c>
      <c r="L1298" s="36">
        <f t="shared" si="145"/>
        <v>0</v>
      </c>
      <c r="M1298" s="36">
        <f t="shared" si="146"/>
        <v>0</v>
      </c>
      <c r="N1298" s="36">
        <f t="shared" si="147"/>
        <v>469.67523172240004</v>
      </c>
    </row>
    <row r="1299" spans="2:14" s="46" customFormat="1" x14ac:dyDescent="0.25">
      <c r="B1299" s="48" t="s">
        <v>206</v>
      </c>
      <c r="C1299" s="8">
        <v>2021</v>
      </c>
      <c r="D1299" s="37">
        <v>7</v>
      </c>
      <c r="E1299" s="31">
        <f>Data!G1299</f>
        <v>9200.4831999999988</v>
      </c>
      <c r="F1299" s="51">
        <f t="shared" si="141"/>
        <v>2000</v>
      </c>
      <c r="G1299" s="51">
        <f t="shared" si="142"/>
        <v>7200.4831999999988</v>
      </c>
      <c r="H1299" s="31">
        <f>-Data!H1299</f>
        <v>5.8776999999999999</v>
      </c>
      <c r="I1299" s="36">
        <f>+SUM(F1299*INDEX(Inputs!$D$24:$D$35,MATCH($D1299,Inputs!$B$24:$B$35,0)),G1299*INDEX(Inputs!$E$24:$E$35,MATCH($D1299,Inputs!$B$24:$B$35,0)),H1299*Inputs!$D$21)</f>
        <v>561.05650373419996</v>
      </c>
      <c r="J1299" s="36">
        <f t="shared" si="143"/>
        <v>0</v>
      </c>
      <c r="K1299" s="36">
        <f t="shared" si="144"/>
        <v>0</v>
      </c>
      <c r="L1299" s="36">
        <f t="shared" si="145"/>
        <v>0</v>
      </c>
      <c r="M1299" s="36">
        <f t="shared" si="146"/>
        <v>0</v>
      </c>
      <c r="N1299" s="36">
        <f t="shared" si="147"/>
        <v>561.05650373419996</v>
      </c>
    </row>
    <row r="1300" spans="2:14" s="46" customFormat="1" x14ac:dyDescent="0.25">
      <c r="B1300" s="48" t="s">
        <v>206</v>
      </c>
      <c r="C1300" s="8">
        <v>2021</v>
      </c>
      <c r="D1300" s="37">
        <v>8</v>
      </c>
      <c r="E1300" s="31">
        <f>Data!G1300</f>
        <v>10715.4818</v>
      </c>
      <c r="F1300" s="51">
        <f t="shared" si="141"/>
        <v>2000</v>
      </c>
      <c r="G1300" s="51">
        <f t="shared" si="142"/>
        <v>8715.4817999999996</v>
      </c>
      <c r="H1300" s="31">
        <f>-Data!H1300</f>
        <v>0.1024</v>
      </c>
      <c r="I1300" s="36">
        <f>+SUM(F1300*INDEX(Inputs!$D$24:$D$35,MATCH($D1300,Inputs!$B$24:$B$35,0)),G1300*INDEX(Inputs!$E$24:$E$35,MATCH($D1300,Inputs!$B$24:$B$35,0)),H1300*Inputs!$D$21)</f>
        <v>635.07953962479996</v>
      </c>
      <c r="J1300" s="36">
        <f t="shared" si="143"/>
        <v>0</v>
      </c>
      <c r="K1300" s="36">
        <f t="shared" si="144"/>
        <v>0</v>
      </c>
      <c r="L1300" s="36">
        <f t="shared" si="145"/>
        <v>0</v>
      </c>
      <c r="M1300" s="36">
        <f t="shared" si="146"/>
        <v>0</v>
      </c>
      <c r="N1300" s="36">
        <f t="shared" si="147"/>
        <v>635.07953962479996</v>
      </c>
    </row>
    <row r="1301" spans="2:14" s="46" customFormat="1" x14ac:dyDescent="0.25">
      <c r="B1301" s="48" t="s">
        <v>206</v>
      </c>
      <c r="C1301" s="8">
        <v>2021</v>
      </c>
      <c r="D1301" s="37">
        <v>9</v>
      </c>
      <c r="E1301" s="31">
        <f>Data!G1301</f>
        <v>10317.865100000001</v>
      </c>
      <c r="F1301" s="51">
        <f t="shared" si="141"/>
        <v>2000</v>
      </c>
      <c r="G1301" s="51">
        <f t="shared" si="142"/>
        <v>8317.8651000000009</v>
      </c>
      <c r="H1301" s="31">
        <f>-Data!H1301</f>
        <v>0</v>
      </c>
      <c r="I1301" s="36">
        <f>+SUM(F1301*INDEX(Inputs!$D$24:$D$35,MATCH($D1301,Inputs!$B$24:$B$35,0)),G1301*INDEX(Inputs!$E$24:$E$35,MATCH($D1301,Inputs!$B$24:$B$35,0)),H1301*Inputs!$D$21)</f>
        <v>557.10036595960003</v>
      </c>
      <c r="J1301" s="36">
        <f t="shared" si="143"/>
        <v>0</v>
      </c>
      <c r="K1301" s="36">
        <f t="shared" si="144"/>
        <v>0</v>
      </c>
      <c r="L1301" s="36">
        <f t="shared" si="145"/>
        <v>0</v>
      </c>
      <c r="M1301" s="36">
        <f t="shared" si="146"/>
        <v>0</v>
      </c>
      <c r="N1301" s="36">
        <f t="shared" si="147"/>
        <v>557.10036595960003</v>
      </c>
    </row>
    <row r="1302" spans="2:14" s="46" customFormat="1" x14ac:dyDescent="0.25">
      <c r="B1302" s="48" t="s">
        <v>206</v>
      </c>
      <c r="C1302" s="8">
        <v>2021</v>
      </c>
      <c r="D1302" s="37">
        <v>10</v>
      </c>
      <c r="E1302" s="31">
        <f>Data!G1302</f>
        <v>9833.6378000000004</v>
      </c>
      <c r="F1302" s="51">
        <f t="shared" si="141"/>
        <v>2000</v>
      </c>
      <c r="G1302" s="51">
        <f t="shared" si="142"/>
        <v>7833.6378000000004</v>
      </c>
      <c r="H1302" s="31">
        <f>-Data!H1302</f>
        <v>0</v>
      </c>
      <c r="I1302" s="36">
        <f>+SUM(F1302*INDEX(Inputs!$D$24:$D$35,MATCH($D1302,Inputs!$B$24:$B$35,0)),G1302*INDEX(Inputs!$E$24:$E$35,MATCH($D1302,Inputs!$B$24:$B$35,0)),H1302*Inputs!$D$21)</f>
        <v>535.69945620880003</v>
      </c>
      <c r="J1302" s="36">
        <f t="shared" si="143"/>
        <v>0</v>
      </c>
      <c r="K1302" s="36">
        <f t="shared" si="144"/>
        <v>0</v>
      </c>
      <c r="L1302" s="36">
        <f t="shared" si="145"/>
        <v>0</v>
      </c>
      <c r="M1302" s="36">
        <f t="shared" si="146"/>
        <v>0</v>
      </c>
      <c r="N1302" s="36">
        <f t="shared" si="147"/>
        <v>535.69945620880003</v>
      </c>
    </row>
    <row r="1303" spans="2:14" s="46" customFormat="1" x14ac:dyDescent="0.25">
      <c r="B1303" s="48" t="s">
        <v>206</v>
      </c>
      <c r="C1303" s="8">
        <v>2021</v>
      </c>
      <c r="D1303" s="37">
        <v>11</v>
      </c>
      <c r="E1303" s="31">
        <f>Data!G1303</f>
        <v>10434.7456</v>
      </c>
      <c r="F1303" s="51">
        <f t="shared" si="141"/>
        <v>2000</v>
      </c>
      <c r="G1303" s="51">
        <f t="shared" si="142"/>
        <v>8434.7456000000002</v>
      </c>
      <c r="H1303" s="31">
        <f>-Data!H1303</f>
        <v>0</v>
      </c>
      <c r="I1303" s="36">
        <f>+SUM(F1303*INDEX(Inputs!$D$24:$D$35,MATCH($D1303,Inputs!$B$24:$B$35,0)),G1303*INDEX(Inputs!$E$24:$E$35,MATCH($D1303,Inputs!$B$24:$B$35,0)),H1303*Inputs!$D$21)</f>
        <v>562.26601653759997</v>
      </c>
      <c r="J1303" s="36">
        <f t="shared" si="143"/>
        <v>0</v>
      </c>
      <c r="K1303" s="36">
        <f t="shared" si="144"/>
        <v>0</v>
      </c>
      <c r="L1303" s="36">
        <f t="shared" si="145"/>
        <v>0</v>
      </c>
      <c r="M1303" s="36">
        <f t="shared" si="146"/>
        <v>0</v>
      </c>
      <c r="N1303" s="36">
        <f t="shared" si="147"/>
        <v>562.26601653759997</v>
      </c>
    </row>
    <row r="1304" spans="2:14" s="46" customFormat="1" x14ac:dyDescent="0.25">
      <c r="B1304" s="48" t="s">
        <v>206</v>
      </c>
      <c r="C1304" s="8">
        <v>2021</v>
      </c>
      <c r="D1304" s="37">
        <v>12</v>
      </c>
      <c r="E1304" s="31">
        <f>Data!G1304</f>
        <v>12192.9776</v>
      </c>
      <c r="F1304" s="51">
        <f t="shared" si="141"/>
        <v>2000</v>
      </c>
      <c r="G1304" s="51">
        <f t="shared" si="142"/>
        <v>10192.9776</v>
      </c>
      <c r="H1304" s="31">
        <f>-Data!H1304</f>
        <v>0</v>
      </c>
      <c r="I1304" s="36">
        <f>+SUM(F1304*INDEX(Inputs!$D$24:$D$35,MATCH($D1304,Inputs!$B$24:$B$35,0)),G1304*INDEX(Inputs!$E$24:$E$35,MATCH($D1304,Inputs!$B$24:$B$35,0)),H1304*Inputs!$D$21)</f>
        <v>639.97283800959997</v>
      </c>
      <c r="J1304" s="36">
        <f t="shared" si="143"/>
        <v>0</v>
      </c>
      <c r="K1304" s="36">
        <f t="shared" si="144"/>
        <v>0</v>
      </c>
      <c r="L1304" s="36">
        <f t="shared" si="145"/>
        <v>0</v>
      </c>
      <c r="M1304" s="36">
        <f t="shared" si="146"/>
        <v>0</v>
      </c>
      <c r="N1304" s="36">
        <f t="shared" si="147"/>
        <v>639.97283800959997</v>
      </c>
    </row>
    <row r="1305" spans="2:14" s="46" customFormat="1" x14ac:dyDescent="0.25">
      <c r="B1305" s="48" t="s">
        <v>207</v>
      </c>
      <c r="C1305" s="8">
        <v>2021</v>
      </c>
      <c r="D1305" s="37">
        <v>1</v>
      </c>
      <c r="E1305" s="31">
        <f>Data!G1305</f>
        <v>18536.371599999999</v>
      </c>
      <c r="F1305" s="51">
        <f t="shared" si="141"/>
        <v>2000</v>
      </c>
      <c r="G1305" s="51">
        <f t="shared" si="142"/>
        <v>16536.371599999999</v>
      </c>
      <c r="H1305" s="31">
        <f>-Data!H1305</f>
        <v>0</v>
      </c>
      <c r="I1305" s="36">
        <f>+SUM(F1305*INDEX(Inputs!$D$24:$D$35,MATCH($D1305,Inputs!$B$24:$B$35,0)),G1305*INDEX(Inputs!$E$24:$E$35,MATCH($D1305,Inputs!$B$24:$B$35,0)),H1305*Inputs!$D$21)</f>
        <v>920.32547923359994</v>
      </c>
      <c r="J1305" s="36">
        <f t="shared" si="143"/>
        <v>0</v>
      </c>
      <c r="K1305" s="36">
        <f t="shared" si="144"/>
        <v>0</v>
      </c>
      <c r="L1305" s="36">
        <f t="shared" si="145"/>
        <v>0</v>
      </c>
      <c r="M1305" s="36">
        <f t="shared" si="146"/>
        <v>0</v>
      </c>
      <c r="N1305" s="36">
        <f t="shared" si="147"/>
        <v>920.32547923359994</v>
      </c>
    </row>
    <row r="1306" spans="2:14" s="46" customFormat="1" x14ac:dyDescent="0.25">
      <c r="B1306" s="48" t="s">
        <v>207</v>
      </c>
      <c r="C1306" s="8">
        <v>2021</v>
      </c>
      <c r="D1306" s="37">
        <v>2</v>
      </c>
      <c r="E1306" s="31">
        <f>Data!G1306</f>
        <v>16532.063999999998</v>
      </c>
      <c r="F1306" s="51">
        <f t="shared" si="141"/>
        <v>2000</v>
      </c>
      <c r="G1306" s="51">
        <f t="shared" si="142"/>
        <v>14532.063999999998</v>
      </c>
      <c r="H1306" s="31">
        <f>-Data!H1306</f>
        <v>0</v>
      </c>
      <c r="I1306" s="36">
        <f>+SUM(F1306*INDEX(Inputs!$D$24:$D$35,MATCH($D1306,Inputs!$B$24:$B$35,0)),G1306*INDEX(Inputs!$E$24:$E$35,MATCH($D1306,Inputs!$B$24:$B$35,0)),H1306*Inputs!$D$21)</f>
        <v>831.74310054399996</v>
      </c>
      <c r="J1306" s="36">
        <f t="shared" si="143"/>
        <v>0</v>
      </c>
      <c r="K1306" s="36">
        <f t="shared" si="144"/>
        <v>0</v>
      </c>
      <c r="L1306" s="36">
        <f t="shared" si="145"/>
        <v>0</v>
      </c>
      <c r="M1306" s="36">
        <f t="shared" si="146"/>
        <v>0</v>
      </c>
      <c r="N1306" s="36">
        <f t="shared" si="147"/>
        <v>831.74310054399996</v>
      </c>
    </row>
    <row r="1307" spans="2:14" s="46" customFormat="1" x14ac:dyDescent="0.25">
      <c r="B1307" s="48" t="s">
        <v>207</v>
      </c>
      <c r="C1307" s="8">
        <v>2021</v>
      </c>
      <c r="D1307" s="37">
        <v>3</v>
      </c>
      <c r="E1307" s="31">
        <f>Data!G1307</f>
        <v>13921.696400000001</v>
      </c>
      <c r="F1307" s="51">
        <f t="shared" si="141"/>
        <v>2000</v>
      </c>
      <c r="G1307" s="51">
        <f t="shared" si="142"/>
        <v>11921.696400000001</v>
      </c>
      <c r="H1307" s="31">
        <f>-Data!H1307</f>
        <v>0</v>
      </c>
      <c r="I1307" s="36">
        <f>+SUM(F1307*INDEX(Inputs!$D$24:$D$35,MATCH($D1307,Inputs!$B$24:$B$35,0)),G1307*INDEX(Inputs!$E$24:$E$35,MATCH($D1307,Inputs!$B$24:$B$35,0)),H1307*Inputs!$D$21)</f>
        <v>716.37529409440003</v>
      </c>
      <c r="J1307" s="36">
        <f t="shared" si="143"/>
        <v>0</v>
      </c>
      <c r="K1307" s="36">
        <f t="shared" si="144"/>
        <v>0</v>
      </c>
      <c r="L1307" s="36">
        <f t="shared" si="145"/>
        <v>0</v>
      </c>
      <c r="M1307" s="36">
        <f t="shared" si="146"/>
        <v>0</v>
      </c>
      <c r="N1307" s="36">
        <f t="shared" si="147"/>
        <v>716.37529409440003</v>
      </c>
    </row>
    <row r="1308" spans="2:14" s="46" customFormat="1" x14ac:dyDescent="0.25">
      <c r="B1308" s="48" t="s">
        <v>207</v>
      </c>
      <c r="C1308" s="8">
        <v>2021</v>
      </c>
      <c r="D1308" s="37">
        <v>4</v>
      </c>
      <c r="E1308" s="31">
        <f>Data!G1308</f>
        <v>9855.5632999999998</v>
      </c>
      <c r="F1308" s="51">
        <f t="shared" si="141"/>
        <v>2000</v>
      </c>
      <c r="G1308" s="51">
        <f t="shared" si="142"/>
        <v>7855.5632999999998</v>
      </c>
      <c r="H1308" s="31">
        <f>-Data!H1308</f>
        <v>32.5792</v>
      </c>
      <c r="I1308" s="36">
        <f>+SUM(F1308*INDEX(Inputs!$D$24:$D$35,MATCH($D1308,Inputs!$B$24:$B$35,0)),G1308*INDEX(Inputs!$E$24:$E$35,MATCH($D1308,Inputs!$B$24:$B$35,0)),H1308*Inputs!$D$21)</f>
        <v>535.43665605479998</v>
      </c>
      <c r="J1308" s="36">
        <f t="shared" si="143"/>
        <v>0</v>
      </c>
      <c r="K1308" s="36">
        <f t="shared" si="144"/>
        <v>0</v>
      </c>
      <c r="L1308" s="36">
        <f t="shared" si="145"/>
        <v>0</v>
      </c>
      <c r="M1308" s="36">
        <f t="shared" si="146"/>
        <v>0</v>
      </c>
      <c r="N1308" s="36">
        <f t="shared" si="147"/>
        <v>535.43665605479998</v>
      </c>
    </row>
    <row r="1309" spans="2:14" s="46" customFormat="1" x14ac:dyDescent="0.25">
      <c r="B1309" s="48" t="s">
        <v>207</v>
      </c>
      <c r="C1309" s="8">
        <v>2021</v>
      </c>
      <c r="D1309" s="37">
        <v>5</v>
      </c>
      <c r="E1309" s="31">
        <f>Data!G1309</f>
        <v>7957.6683999999996</v>
      </c>
      <c r="F1309" s="51">
        <f t="shared" si="141"/>
        <v>2000</v>
      </c>
      <c r="G1309" s="51">
        <f t="shared" si="142"/>
        <v>5957.6683999999996</v>
      </c>
      <c r="H1309" s="31">
        <f>-Data!H1309</f>
        <v>145.34</v>
      </c>
      <c r="I1309" s="36">
        <f>+SUM(F1309*INDEX(Inputs!$D$24:$D$35,MATCH($D1309,Inputs!$B$24:$B$35,0)),G1309*INDEX(Inputs!$E$24:$E$35,MATCH($D1309,Inputs!$B$24:$B$35,0)),H1309*Inputs!$D$21)</f>
        <v>447.29380720639995</v>
      </c>
      <c r="J1309" s="36">
        <f t="shared" si="143"/>
        <v>0</v>
      </c>
      <c r="K1309" s="36">
        <f t="shared" si="144"/>
        <v>0</v>
      </c>
      <c r="L1309" s="36">
        <f t="shared" si="145"/>
        <v>0</v>
      </c>
      <c r="M1309" s="36">
        <f t="shared" si="146"/>
        <v>0</v>
      </c>
      <c r="N1309" s="36">
        <f t="shared" si="147"/>
        <v>447.29380720639995</v>
      </c>
    </row>
    <row r="1310" spans="2:14" s="46" customFormat="1" x14ac:dyDescent="0.25">
      <c r="B1310" s="48" t="s">
        <v>207</v>
      </c>
      <c r="C1310" s="8">
        <v>2021</v>
      </c>
      <c r="D1310" s="37">
        <v>6</v>
      </c>
      <c r="E1310" s="31">
        <f>Data!G1310</f>
        <v>4812.2103999999999</v>
      </c>
      <c r="F1310" s="51">
        <f t="shared" si="141"/>
        <v>2000</v>
      </c>
      <c r="G1310" s="51">
        <f t="shared" si="142"/>
        <v>2812.2103999999999</v>
      </c>
      <c r="H1310" s="31">
        <f>-Data!H1310</f>
        <v>488.63040000000001</v>
      </c>
      <c r="I1310" s="36">
        <f>+SUM(F1310*INDEX(Inputs!$D$24:$D$35,MATCH($D1310,Inputs!$B$24:$B$35,0)),G1310*INDEX(Inputs!$E$24:$E$35,MATCH($D1310,Inputs!$B$24:$B$35,0)),H1310*Inputs!$D$21)</f>
        <v>329.02452642239996</v>
      </c>
      <c r="J1310" s="36">
        <f t="shared" si="143"/>
        <v>0</v>
      </c>
      <c r="K1310" s="36">
        <f t="shared" si="144"/>
        <v>0</v>
      </c>
      <c r="L1310" s="36">
        <f t="shared" si="145"/>
        <v>0</v>
      </c>
      <c r="M1310" s="36">
        <f t="shared" si="146"/>
        <v>0</v>
      </c>
      <c r="N1310" s="36">
        <f t="shared" si="147"/>
        <v>329.02452642239996</v>
      </c>
    </row>
    <row r="1311" spans="2:14" s="46" customFormat="1" x14ac:dyDescent="0.25">
      <c r="B1311" s="48" t="s">
        <v>207</v>
      </c>
      <c r="C1311" s="8">
        <v>2021</v>
      </c>
      <c r="D1311" s="37">
        <v>7</v>
      </c>
      <c r="E1311" s="31">
        <f>Data!G1311</f>
        <v>6704.2221</v>
      </c>
      <c r="F1311" s="51">
        <f t="shared" si="141"/>
        <v>2000</v>
      </c>
      <c r="G1311" s="51">
        <f t="shared" si="142"/>
        <v>4704.2221</v>
      </c>
      <c r="H1311" s="31">
        <f>-Data!H1311</f>
        <v>96.918800000000005</v>
      </c>
      <c r="I1311" s="36">
        <f>+SUM(F1311*INDEX(Inputs!$D$24:$D$35,MATCH($D1311,Inputs!$B$24:$B$35,0)),G1311*INDEX(Inputs!$E$24:$E$35,MATCH($D1311,Inputs!$B$24:$B$35,0)),H1311*Inputs!$D$21)</f>
        <v>436.0063839956</v>
      </c>
      <c r="J1311" s="36">
        <f t="shared" si="143"/>
        <v>0</v>
      </c>
      <c r="K1311" s="36">
        <f t="shared" si="144"/>
        <v>0</v>
      </c>
      <c r="L1311" s="36">
        <f t="shared" si="145"/>
        <v>0</v>
      </c>
      <c r="M1311" s="36">
        <f t="shared" si="146"/>
        <v>0</v>
      </c>
      <c r="N1311" s="36">
        <f t="shared" si="147"/>
        <v>436.0063839956</v>
      </c>
    </row>
    <row r="1312" spans="2:14" s="46" customFormat="1" x14ac:dyDescent="0.25">
      <c r="B1312" s="48" t="s">
        <v>207</v>
      </c>
      <c r="C1312" s="8">
        <v>2021</v>
      </c>
      <c r="D1312" s="37">
        <v>8</v>
      </c>
      <c r="E1312" s="31">
        <f>Data!G1312</f>
        <v>7617.6306999999997</v>
      </c>
      <c r="F1312" s="51">
        <f t="shared" si="141"/>
        <v>2000</v>
      </c>
      <c r="G1312" s="51">
        <f t="shared" si="142"/>
        <v>5617.6306999999997</v>
      </c>
      <c r="H1312" s="31">
        <f>-Data!H1312</f>
        <v>122.1524</v>
      </c>
      <c r="I1312" s="36">
        <f>+SUM(F1312*INDEX(Inputs!$D$24:$D$35,MATCH($D1312,Inputs!$B$24:$B$35,0)),G1312*INDEX(Inputs!$E$24:$E$35,MATCH($D1312,Inputs!$B$24:$B$35,0)),H1312*Inputs!$D$21)</f>
        <v>479.54991493720001</v>
      </c>
      <c r="J1312" s="36">
        <f t="shared" si="143"/>
        <v>0</v>
      </c>
      <c r="K1312" s="36">
        <f t="shared" si="144"/>
        <v>0</v>
      </c>
      <c r="L1312" s="36">
        <f t="shared" si="145"/>
        <v>0</v>
      </c>
      <c r="M1312" s="36">
        <f t="shared" si="146"/>
        <v>0</v>
      </c>
      <c r="N1312" s="36">
        <f t="shared" si="147"/>
        <v>479.54991493720001</v>
      </c>
    </row>
    <row r="1313" spans="2:14" s="46" customFormat="1" x14ac:dyDescent="0.25">
      <c r="B1313" s="48" t="s">
        <v>207</v>
      </c>
      <c r="C1313" s="8">
        <v>2021</v>
      </c>
      <c r="D1313" s="37">
        <v>9</v>
      </c>
      <c r="E1313" s="31">
        <f>Data!G1313</f>
        <v>6746.0556999999999</v>
      </c>
      <c r="F1313" s="51">
        <f t="shared" si="141"/>
        <v>2000</v>
      </c>
      <c r="G1313" s="51">
        <f t="shared" si="142"/>
        <v>4746.0556999999999</v>
      </c>
      <c r="H1313" s="31">
        <f>-Data!H1313</f>
        <v>130.0453</v>
      </c>
      <c r="I1313" s="36">
        <f>+SUM(F1313*INDEX(Inputs!$D$24:$D$35,MATCH($D1313,Inputs!$B$24:$B$35,0)),G1313*INDEX(Inputs!$E$24:$E$35,MATCH($D1313,Inputs!$B$24:$B$35,0)),H1313*Inputs!$D$21)</f>
        <v>394.32366492419999</v>
      </c>
      <c r="J1313" s="36">
        <f t="shared" si="143"/>
        <v>0</v>
      </c>
      <c r="K1313" s="36">
        <f t="shared" si="144"/>
        <v>0</v>
      </c>
      <c r="L1313" s="36">
        <f t="shared" si="145"/>
        <v>0</v>
      </c>
      <c r="M1313" s="36">
        <f t="shared" si="146"/>
        <v>0</v>
      </c>
      <c r="N1313" s="36">
        <f t="shared" si="147"/>
        <v>394.32366492419999</v>
      </c>
    </row>
    <row r="1314" spans="2:14" s="46" customFormat="1" x14ac:dyDescent="0.25">
      <c r="B1314" s="48" t="s">
        <v>207</v>
      </c>
      <c r="C1314" s="8">
        <v>2021</v>
      </c>
      <c r="D1314" s="37">
        <v>10</v>
      </c>
      <c r="E1314" s="31">
        <f>Data!G1314</f>
        <v>8663.9278999999988</v>
      </c>
      <c r="F1314" s="51">
        <f t="shared" si="141"/>
        <v>2000</v>
      </c>
      <c r="G1314" s="51">
        <f t="shared" si="142"/>
        <v>6663.9278999999988</v>
      </c>
      <c r="H1314" s="31">
        <f>-Data!H1314</f>
        <v>47.348599999999998</v>
      </c>
      <c r="I1314" s="36">
        <f>+SUM(F1314*INDEX(Inputs!$D$24:$D$35,MATCH($D1314,Inputs!$B$24:$B$35,0)),G1314*INDEX(Inputs!$E$24:$E$35,MATCH($D1314,Inputs!$B$24:$B$35,0)),H1314*Inputs!$D$21)</f>
        <v>482.21270690239993</v>
      </c>
      <c r="J1314" s="36">
        <f t="shared" si="143"/>
        <v>0</v>
      </c>
      <c r="K1314" s="36">
        <f t="shared" si="144"/>
        <v>0</v>
      </c>
      <c r="L1314" s="36">
        <f t="shared" si="145"/>
        <v>0</v>
      </c>
      <c r="M1314" s="36">
        <f t="shared" si="146"/>
        <v>0</v>
      </c>
      <c r="N1314" s="36">
        <f t="shared" si="147"/>
        <v>482.21270690239993</v>
      </c>
    </row>
    <row r="1315" spans="2:14" s="46" customFormat="1" x14ac:dyDescent="0.25">
      <c r="B1315" s="48" t="s">
        <v>207</v>
      </c>
      <c r="C1315" s="8">
        <v>2021</v>
      </c>
      <c r="D1315" s="37">
        <v>11</v>
      </c>
      <c r="E1315" s="31">
        <f>Data!G1315</f>
        <v>14854.5581</v>
      </c>
      <c r="F1315" s="51">
        <f t="shared" si="141"/>
        <v>2000</v>
      </c>
      <c r="G1315" s="51">
        <f t="shared" si="142"/>
        <v>12854.5581</v>
      </c>
      <c r="H1315" s="31">
        <f>-Data!H1315</f>
        <v>0</v>
      </c>
      <c r="I1315" s="36">
        <f>+SUM(F1315*INDEX(Inputs!$D$24:$D$35,MATCH($D1315,Inputs!$B$24:$B$35,0)),G1315*INDEX(Inputs!$E$24:$E$35,MATCH($D1315,Inputs!$B$24:$B$35,0)),H1315*Inputs!$D$21)</f>
        <v>757.60404978760005</v>
      </c>
      <c r="J1315" s="36">
        <f t="shared" si="143"/>
        <v>0</v>
      </c>
      <c r="K1315" s="36">
        <f t="shared" si="144"/>
        <v>0</v>
      </c>
      <c r="L1315" s="36">
        <f t="shared" si="145"/>
        <v>0</v>
      </c>
      <c r="M1315" s="36">
        <f t="shared" si="146"/>
        <v>0</v>
      </c>
      <c r="N1315" s="36">
        <f t="shared" si="147"/>
        <v>757.60404978760005</v>
      </c>
    </row>
    <row r="1316" spans="2:14" s="46" customFormat="1" x14ac:dyDescent="0.25">
      <c r="B1316" s="48" t="s">
        <v>207</v>
      </c>
      <c r="C1316" s="8">
        <v>2021</v>
      </c>
      <c r="D1316" s="37">
        <v>12</v>
      </c>
      <c r="E1316" s="31">
        <f>Data!G1316</f>
        <v>17203.4823</v>
      </c>
      <c r="F1316" s="51">
        <f t="shared" si="141"/>
        <v>2000</v>
      </c>
      <c r="G1316" s="51">
        <f t="shared" si="142"/>
        <v>15203.4823</v>
      </c>
      <c r="H1316" s="31">
        <f>-Data!H1316</f>
        <v>0</v>
      </c>
      <c r="I1316" s="36">
        <f>+SUM(F1316*INDEX(Inputs!$D$24:$D$35,MATCH($D1316,Inputs!$B$24:$B$35,0)),G1316*INDEX(Inputs!$E$24:$E$35,MATCH($D1316,Inputs!$B$24:$B$35,0)),H1316*Inputs!$D$21)</f>
        <v>861.41710373080002</v>
      </c>
      <c r="J1316" s="36">
        <f t="shared" si="143"/>
        <v>0</v>
      </c>
      <c r="K1316" s="36">
        <f t="shared" si="144"/>
        <v>0</v>
      </c>
      <c r="L1316" s="36">
        <f t="shared" si="145"/>
        <v>0</v>
      </c>
      <c r="M1316" s="36">
        <f t="shared" si="146"/>
        <v>0</v>
      </c>
      <c r="N1316" s="36">
        <f t="shared" si="147"/>
        <v>861.41710373080002</v>
      </c>
    </row>
    <row r="1317" spans="2:14" s="46" customFormat="1" x14ac:dyDescent="0.25">
      <c r="B1317" s="48" t="s">
        <v>208</v>
      </c>
      <c r="C1317" s="8">
        <v>2021</v>
      </c>
      <c r="D1317" s="37">
        <v>1</v>
      </c>
      <c r="E1317" s="31">
        <f>Data!G1317</f>
        <v>1951.0411999999999</v>
      </c>
      <c r="F1317" s="51">
        <f t="shared" si="141"/>
        <v>1951.0411999999999</v>
      </c>
      <c r="G1317" s="51">
        <f t="shared" si="142"/>
        <v>0</v>
      </c>
      <c r="H1317" s="31">
        <f>-Data!H1317</f>
        <v>112.1374</v>
      </c>
      <c r="I1317" s="36">
        <f>+SUM(F1317*INDEX(Inputs!$D$24:$D$35,MATCH($D1317,Inputs!$B$24:$B$35,0)),G1317*INDEX(Inputs!$E$24:$E$35,MATCH($D1317,Inputs!$B$24:$B$35,0)),H1317*Inputs!$D$21)</f>
        <v>180.60563027640001</v>
      </c>
      <c r="J1317" s="36">
        <f t="shared" si="143"/>
        <v>0</v>
      </c>
      <c r="K1317" s="36">
        <f t="shared" si="144"/>
        <v>0</v>
      </c>
      <c r="L1317" s="36">
        <f t="shared" si="145"/>
        <v>0</v>
      </c>
      <c r="M1317" s="36">
        <f t="shared" si="146"/>
        <v>0</v>
      </c>
      <c r="N1317" s="36">
        <f t="shared" si="147"/>
        <v>180.60563027640001</v>
      </c>
    </row>
    <row r="1318" spans="2:14" s="46" customFormat="1" x14ac:dyDescent="0.25">
      <c r="B1318" s="48" t="s">
        <v>208</v>
      </c>
      <c r="C1318" s="8">
        <v>2021</v>
      </c>
      <c r="D1318" s="37">
        <v>2</v>
      </c>
      <c r="E1318" s="31">
        <f>Data!G1318</f>
        <v>1739.9495999999999</v>
      </c>
      <c r="F1318" s="51">
        <f t="shared" si="141"/>
        <v>1739.9495999999999</v>
      </c>
      <c r="G1318" s="51">
        <f t="shared" si="142"/>
        <v>0</v>
      </c>
      <c r="H1318" s="31">
        <f>-Data!H1318</f>
        <v>113.0368</v>
      </c>
      <c r="I1318" s="36">
        <f>+SUM(F1318*INDEX(Inputs!$D$24:$D$35,MATCH($D1318,Inputs!$B$24:$B$35,0)),G1318*INDEX(Inputs!$E$24:$E$35,MATCH($D1318,Inputs!$B$24:$B$35,0)),H1318*Inputs!$D$21)</f>
        <v>160.57238359519999</v>
      </c>
      <c r="J1318" s="36">
        <f t="shared" si="143"/>
        <v>0</v>
      </c>
      <c r="K1318" s="36">
        <f t="shared" si="144"/>
        <v>0</v>
      </c>
      <c r="L1318" s="36">
        <f t="shared" si="145"/>
        <v>0</v>
      </c>
      <c r="M1318" s="36">
        <f t="shared" si="146"/>
        <v>0</v>
      </c>
      <c r="N1318" s="36">
        <f t="shared" si="147"/>
        <v>160.57238359519999</v>
      </c>
    </row>
    <row r="1319" spans="2:14" s="46" customFormat="1" x14ac:dyDescent="0.25">
      <c r="B1319" s="48" t="s">
        <v>208</v>
      </c>
      <c r="C1319" s="8">
        <v>2021</v>
      </c>
      <c r="D1319" s="37">
        <v>3</v>
      </c>
      <c r="E1319" s="31">
        <f>Data!G1319</f>
        <v>1212.3529000000001</v>
      </c>
      <c r="F1319" s="51">
        <f t="shared" si="141"/>
        <v>1212.3529000000001</v>
      </c>
      <c r="G1319" s="51">
        <f t="shared" si="142"/>
        <v>0</v>
      </c>
      <c r="H1319" s="31">
        <f>-Data!H1319</f>
        <v>1174.8062</v>
      </c>
      <c r="I1319" s="36">
        <f>+SUM(F1319*INDEX(Inputs!$D$24:$D$35,MATCH($D1319,Inputs!$B$24:$B$35,0)),G1319*INDEX(Inputs!$E$24:$E$35,MATCH($D1319,Inputs!$B$24:$B$35,0)),H1319*Inputs!$D$21)</f>
        <v>70.441316029800021</v>
      </c>
      <c r="J1319" s="36">
        <f t="shared" si="143"/>
        <v>0</v>
      </c>
      <c r="K1319" s="36">
        <f t="shared" si="144"/>
        <v>0</v>
      </c>
      <c r="L1319" s="36">
        <f t="shared" si="145"/>
        <v>0</v>
      </c>
      <c r="M1319" s="36">
        <f t="shared" si="146"/>
        <v>0</v>
      </c>
      <c r="N1319" s="36">
        <f t="shared" si="147"/>
        <v>70.441316029800021</v>
      </c>
    </row>
    <row r="1320" spans="2:14" s="46" customFormat="1" x14ac:dyDescent="0.25">
      <c r="B1320" s="48" t="s">
        <v>208</v>
      </c>
      <c r="C1320" s="8">
        <v>2021</v>
      </c>
      <c r="D1320" s="37">
        <v>4</v>
      </c>
      <c r="E1320" s="31">
        <f>Data!G1320</f>
        <v>917.20550000000003</v>
      </c>
      <c r="F1320" s="51">
        <f t="shared" si="141"/>
        <v>917.20550000000003</v>
      </c>
      <c r="G1320" s="51">
        <f t="shared" si="142"/>
        <v>0</v>
      </c>
      <c r="H1320" s="31">
        <f>-Data!H1320</f>
        <v>1708.646</v>
      </c>
      <c r="I1320" s="36">
        <f>+SUM(F1320*INDEX(Inputs!$D$24:$D$35,MATCH($D1320,Inputs!$B$24:$B$35,0)),G1320*INDEX(Inputs!$E$24:$E$35,MATCH($D1320,Inputs!$B$24:$B$35,0)),H1320*Inputs!$D$21)</f>
        <v>22.293978221000003</v>
      </c>
      <c r="J1320" s="36">
        <f t="shared" si="143"/>
        <v>0</v>
      </c>
      <c r="K1320" s="36">
        <f t="shared" si="144"/>
        <v>0</v>
      </c>
      <c r="L1320" s="36">
        <f t="shared" si="145"/>
        <v>0</v>
      </c>
      <c r="M1320" s="36">
        <f t="shared" si="146"/>
        <v>0</v>
      </c>
      <c r="N1320" s="36">
        <f t="shared" si="147"/>
        <v>22.293978221000003</v>
      </c>
    </row>
    <row r="1321" spans="2:14" s="46" customFormat="1" x14ac:dyDescent="0.25">
      <c r="B1321" s="48" t="s">
        <v>208</v>
      </c>
      <c r="C1321" s="8">
        <v>2021</v>
      </c>
      <c r="D1321" s="37">
        <v>5</v>
      </c>
      <c r="E1321" s="31">
        <f>Data!G1321</f>
        <v>754.85159999999996</v>
      </c>
      <c r="F1321" s="51">
        <f t="shared" si="141"/>
        <v>754.85159999999996</v>
      </c>
      <c r="G1321" s="51">
        <f t="shared" si="142"/>
        <v>0</v>
      </c>
      <c r="H1321" s="31">
        <f>-Data!H1321</f>
        <v>1614.5467000000001</v>
      </c>
      <c r="I1321" s="36">
        <f>+SUM(F1321*INDEX(Inputs!$D$24:$D$35,MATCH($D1321,Inputs!$B$24:$B$35,0)),G1321*INDEX(Inputs!$E$24:$E$35,MATCH($D1321,Inputs!$B$24:$B$35,0)),H1321*Inputs!$D$21)</f>
        <v>10.470139560199996</v>
      </c>
      <c r="J1321" s="36">
        <f t="shared" si="143"/>
        <v>0</v>
      </c>
      <c r="K1321" s="36">
        <f t="shared" si="144"/>
        <v>0</v>
      </c>
      <c r="L1321" s="36">
        <f t="shared" si="145"/>
        <v>0</v>
      </c>
      <c r="M1321" s="36">
        <f t="shared" si="146"/>
        <v>0</v>
      </c>
      <c r="N1321" s="36">
        <f t="shared" si="147"/>
        <v>10.470139560199996</v>
      </c>
    </row>
    <row r="1322" spans="2:14" s="46" customFormat="1" x14ac:dyDescent="0.25">
      <c r="B1322" s="48" t="s">
        <v>208</v>
      </c>
      <c r="C1322" s="8">
        <v>2021</v>
      </c>
      <c r="D1322" s="37">
        <v>6</v>
      </c>
      <c r="E1322" s="31">
        <f>Data!G1322</f>
        <v>307.27050000000003</v>
      </c>
      <c r="F1322" s="51">
        <f t="shared" si="141"/>
        <v>307.27050000000003</v>
      </c>
      <c r="G1322" s="51">
        <f t="shared" si="142"/>
        <v>0</v>
      </c>
      <c r="H1322" s="31">
        <f>-Data!H1322</f>
        <v>2051.2577000000001</v>
      </c>
      <c r="I1322" s="36">
        <f>+SUM(F1322*INDEX(Inputs!$D$24:$D$35,MATCH($D1322,Inputs!$B$24:$B$35,0)),G1322*INDEX(Inputs!$E$24:$E$35,MATCH($D1322,Inputs!$B$24:$B$35,0)),H1322*Inputs!$D$21)</f>
        <v>-45.217833512000013</v>
      </c>
      <c r="J1322" s="36">
        <f t="shared" si="143"/>
        <v>0</v>
      </c>
      <c r="K1322" s="36">
        <f t="shared" si="144"/>
        <v>45.217833512000013</v>
      </c>
      <c r="L1322" s="36">
        <f t="shared" si="145"/>
        <v>0</v>
      </c>
      <c r="M1322" s="36">
        <f t="shared" si="146"/>
        <v>45.217833512000013</v>
      </c>
      <c r="N1322" s="36">
        <f t="shared" si="147"/>
        <v>0</v>
      </c>
    </row>
    <row r="1323" spans="2:14" s="46" customFormat="1" x14ac:dyDescent="0.25">
      <c r="B1323" s="48" t="s">
        <v>208</v>
      </c>
      <c r="C1323" s="8">
        <v>2021</v>
      </c>
      <c r="D1323" s="37">
        <v>7</v>
      </c>
      <c r="E1323" s="31">
        <f>Data!G1323</f>
        <v>245.38210000000001</v>
      </c>
      <c r="F1323" s="51">
        <f t="shared" si="141"/>
        <v>245.38210000000001</v>
      </c>
      <c r="G1323" s="51">
        <f t="shared" si="142"/>
        <v>0</v>
      </c>
      <c r="H1323" s="31">
        <f>-Data!H1323</f>
        <v>1680.6206999999999</v>
      </c>
      <c r="I1323" s="36">
        <f>+SUM(F1323*INDEX(Inputs!$D$24:$D$35,MATCH($D1323,Inputs!$B$24:$B$35,0)),G1323*INDEX(Inputs!$E$24:$E$35,MATCH($D1323,Inputs!$B$24:$B$35,0)),H1323*Inputs!$D$21)</f>
        <v>-37.717802642000009</v>
      </c>
      <c r="J1323" s="36">
        <f t="shared" si="143"/>
        <v>45.217833512000013</v>
      </c>
      <c r="K1323" s="36">
        <f t="shared" si="144"/>
        <v>82.935636154000022</v>
      </c>
      <c r="L1323" s="36">
        <f t="shared" si="145"/>
        <v>45.217833512000013</v>
      </c>
      <c r="M1323" s="36">
        <f t="shared" si="146"/>
        <v>82.935636154000022</v>
      </c>
      <c r="N1323" s="36">
        <f t="shared" si="147"/>
        <v>0</v>
      </c>
    </row>
    <row r="1324" spans="2:14" s="46" customFormat="1" x14ac:dyDescent="0.25">
      <c r="B1324" s="48" t="s">
        <v>208</v>
      </c>
      <c r="C1324" s="8">
        <v>2021</v>
      </c>
      <c r="D1324" s="37">
        <v>8</v>
      </c>
      <c r="E1324" s="31">
        <f>Data!G1324</f>
        <v>510.56760000000003</v>
      </c>
      <c r="F1324" s="51">
        <f t="shared" si="141"/>
        <v>510.56760000000003</v>
      </c>
      <c r="G1324" s="51">
        <f t="shared" si="142"/>
        <v>0</v>
      </c>
      <c r="H1324" s="31">
        <f>-Data!H1324</f>
        <v>1744.4667999999999</v>
      </c>
      <c r="I1324" s="36">
        <f>+SUM(F1324*INDEX(Inputs!$D$24:$D$35,MATCH($D1324,Inputs!$B$24:$B$35,0)),G1324*INDEX(Inputs!$E$24:$E$35,MATCH($D1324,Inputs!$B$24:$B$35,0)),H1324*Inputs!$D$21)</f>
        <v>-12.221049808000011</v>
      </c>
      <c r="J1324" s="36">
        <f t="shared" si="143"/>
        <v>82.935636154000022</v>
      </c>
      <c r="K1324" s="36">
        <f t="shared" si="144"/>
        <v>95.15668596200004</v>
      </c>
      <c r="L1324" s="36">
        <f t="shared" si="145"/>
        <v>82.935636154000022</v>
      </c>
      <c r="M1324" s="36">
        <f t="shared" si="146"/>
        <v>95.15668596200004</v>
      </c>
      <c r="N1324" s="36">
        <f t="shared" si="147"/>
        <v>0</v>
      </c>
    </row>
    <row r="1325" spans="2:14" s="46" customFormat="1" x14ac:dyDescent="0.25">
      <c r="B1325" s="48" t="s">
        <v>208</v>
      </c>
      <c r="C1325" s="8">
        <v>2021</v>
      </c>
      <c r="D1325" s="37">
        <v>9</v>
      </c>
      <c r="E1325" s="31">
        <f>Data!G1325</f>
        <v>470.18899999999985</v>
      </c>
      <c r="F1325" s="51">
        <f t="shared" si="141"/>
        <v>470.18899999999985</v>
      </c>
      <c r="G1325" s="51">
        <f t="shared" si="142"/>
        <v>0</v>
      </c>
      <c r="H1325" s="31">
        <f>-Data!H1325</f>
        <v>1928.1285</v>
      </c>
      <c r="I1325" s="36">
        <f>+SUM(F1325*INDEX(Inputs!$D$24:$D$35,MATCH($D1325,Inputs!$B$24:$B$35,0)),G1325*INDEX(Inputs!$E$24:$E$35,MATCH($D1325,Inputs!$B$24:$B$35,0)),H1325*Inputs!$D$21)</f>
        <v>-28.355892347000015</v>
      </c>
      <c r="J1325" s="36">
        <f t="shared" si="143"/>
        <v>95.15668596200004</v>
      </c>
      <c r="K1325" s="36">
        <f t="shared" si="144"/>
        <v>123.51257830900005</v>
      </c>
      <c r="L1325" s="36">
        <f t="shared" si="145"/>
        <v>95.15668596200004</v>
      </c>
      <c r="M1325" s="36">
        <f t="shared" si="146"/>
        <v>123.51257830900005</v>
      </c>
      <c r="N1325" s="36">
        <f t="shared" si="147"/>
        <v>0</v>
      </c>
    </row>
    <row r="1326" spans="2:14" s="46" customFormat="1" x14ac:dyDescent="0.25">
      <c r="B1326" s="48" t="s">
        <v>208</v>
      </c>
      <c r="C1326" s="8">
        <v>2021</v>
      </c>
      <c r="D1326" s="37">
        <v>10</v>
      </c>
      <c r="E1326" s="31">
        <f>Data!G1326</f>
        <v>983.64120000000003</v>
      </c>
      <c r="F1326" s="51">
        <f t="shared" si="141"/>
        <v>983.64120000000003</v>
      </c>
      <c r="G1326" s="51">
        <f t="shared" si="142"/>
        <v>0</v>
      </c>
      <c r="H1326" s="31">
        <f>-Data!H1326</f>
        <v>1232.3485000000001</v>
      </c>
      <c r="I1326" s="36">
        <f>+SUM(F1326*INDEX(Inputs!$D$24:$D$35,MATCH($D1326,Inputs!$B$24:$B$35,0)),G1326*INDEX(Inputs!$E$24:$E$35,MATCH($D1326,Inputs!$B$24:$B$35,0)),H1326*Inputs!$D$21)</f>
        <v>46.597037785400005</v>
      </c>
      <c r="J1326" s="36">
        <f t="shared" si="143"/>
        <v>123.51257830900005</v>
      </c>
      <c r="K1326" s="36">
        <f t="shared" si="144"/>
        <v>76.915540523600043</v>
      </c>
      <c r="L1326" s="36">
        <f t="shared" si="145"/>
        <v>123.51257830900005</v>
      </c>
      <c r="M1326" s="36">
        <f t="shared" si="146"/>
        <v>76.915540523600043</v>
      </c>
      <c r="N1326" s="36">
        <f t="shared" si="147"/>
        <v>0</v>
      </c>
    </row>
    <row r="1327" spans="2:14" s="46" customFormat="1" x14ac:dyDescent="0.25">
      <c r="B1327" s="48" t="s">
        <v>208</v>
      </c>
      <c r="C1327" s="8">
        <v>2021</v>
      </c>
      <c r="D1327" s="37">
        <v>11</v>
      </c>
      <c r="E1327" s="31">
        <f>Data!G1327</f>
        <v>1105.3813000000002</v>
      </c>
      <c r="F1327" s="51">
        <f t="shared" si="141"/>
        <v>1105.3813000000002</v>
      </c>
      <c r="G1327" s="51">
        <f t="shared" si="142"/>
        <v>0</v>
      </c>
      <c r="H1327" s="31">
        <f>-Data!H1327</f>
        <v>961.25440000000003</v>
      </c>
      <c r="I1327" s="36">
        <f>+SUM(F1327*INDEX(Inputs!$D$24:$D$35,MATCH($D1327,Inputs!$B$24:$B$35,0)),G1327*INDEX(Inputs!$E$24:$E$35,MATCH($D1327,Inputs!$B$24:$B$35,0)),H1327*Inputs!$D$21)</f>
        <v>68.381006260600032</v>
      </c>
      <c r="J1327" s="36">
        <f t="shared" si="143"/>
        <v>76.915540523600043</v>
      </c>
      <c r="K1327" s="36">
        <f t="shared" si="144"/>
        <v>8.5345342630000118</v>
      </c>
      <c r="L1327" s="36">
        <f t="shared" si="145"/>
        <v>76.915540523600043</v>
      </c>
      <c r="M1327" s="36">
        <f t="shared" si="146"/>
        <v>8.5345342630000118</v>
      </c>
      <c r="N1327" s="36">
        <f t="shared" si="147"/>
        <v>0</v>
      </c>
    </row>
    <row r="1328" spans="2:14" s="46" customFormat="1" x14ac:dyDescent="0.25">
      <c r="B1328" s="48" t="s">
        <v>208</v>
      </c>
      <c r="C1328" s="8">
        <v>2021</v>
      </c>
      <c r="D1328" s="37">
        <v>12</v>
      </c>
      <c r="E1328" s="31">
        <f>Data!G1328</f>
        <v>1829.2711000000002</v>
      </c>
      <c r="F1328" s="51">
        <f t="shared" si="141"/>
        <v>1829.2711000000002</v>
      </c>
      <c r="G1328" s="51">
        <f t="shared" si="142"/>
        <v>0</v>
      </c>
      <c r="H1328" s="31">
        <f>-Data!H1328</f>
        <v>337.55270000000002</v>
      </c>
      <c r="I1328" s="36">
        <f>+SUM(F1328*INDEX(Inputs!$D$24:$D$35,MATCH($D1328,Inputs!$B$24:$B$35,0)),G1328*INDEX(Inputs!$E$24:$E$35,MATCH($D1328,Inputs!$B$24:$B$35,0)),H1328*Inputs!$D$21)</f>
        <v>160.5459349692</v>
      </c>
      <c r="J1328" s="36">
        <f t="shared" si="143"/>
        <v>8.5345342630000118</v>
      </c>
      <c r="K1328" s="36">
        <f t="shared" si="144"/>
        <v>0</v>
      </c>
      <c r="L1328" s="36">
        <f t="shared" si="145"/>
        <v>8.5345342630000118</v>
      </c>
      <c r="M1328" s="36">
        <f t="shared" si="146"/>
        <v>0</v>
      </c>
      <c r="N1328" s="36">
        <f t="shared" si="147"/>
        <v>152.01140070619999</v>
      </c>
    </row>
    <row r="1329" spans="2:14" s="46" customFormat="1" x14ac:dyDescent="0.25">
      <c r="B1329" s="48" t="s">
        <v>209</v>
      </c>
      <c r="C1329" s="8">
        <v>2021</v>
      </c>
      <c r="D1329" s="37">
        <v>1</v>
      </c>
      <c r="E1329" s="31">
        <f>Data!G1329</f>
        <v>4023.096</v>
      </c>
      <c r="F1329" s="51">
        <f t="shared" si="141"/>
        <v>2000</v>
      </c>
      <c r="G1329" s="51">
        <f t="shared" si="142"/>
        <v>2023.096</v>
      </c>
      <c r="H1329" s="31">
        <f>-Data!H1329</f>
        <v>457.40800000000002</v>
      </c>
      <c r="I1329" s="36">
        <f>+SUM(F1329*INDEX(Inputs!$D$24:$D$35,MATCH($D1329,Inputs!$B$24:$B$35,0)),G1329*INDEX(Inputs!$E$24:$E$35,MATCH($D1329,Inputs!$B$24:$B$35,0)),H1329*Inputs!$D$21)</f>
        <v>261.60215433600001</v>
      </c>
      <c r="J1329" s="36">
        <f t="shared" si="143"/>
        <v>0</v>
      </c>
      <c r="K1329" s="36">
        <f t="shared" si="144"/>
        <v>0</v>
      </c>
      <c r="L1329" s="36">
        <f t="shared" si="145"/>
        <v>0</v>
      </c>
      <c r="M1329" s="36">
        <f t="shared" si="146"/>
        <v>0</v>
      </c>
      <c r="N1329" s="36">
        <f t="shared" si="147"/>
        <v>261.60215433600001</v>
      </c>
    </row>
    <row r="1330" spans="2:14" s="46" customFormat="1" x14ac:dyDescent="0.25">
      <c r="B1330" s="48" t="s">
        <v>209</v>
      </c>
      <c r="C1330" s="8">
        <v>2021</v>
      </c>
      <c r="D1330" s="37">
        <v>2</v>
      </c>
      <c r="E1330" s="31">
        <f>Data!G1330</f>
        <v>3253.2878999999998</v>
      </c>
      <c r="F1330" s="51">
        <f t="shared" si="141"/>
        <v>2000</v>
      </c>
      <c r="G1330" s="51">
        <f t="shared" si="142"/>
        <v>1253.2878999999998</v>
      </c>
      <c r="H1330" s="31">
        <f>-Data!H1330</f>
        <v>450.24</v>
      </c>
      <c r="I1330" s="36">
        <f>+SUM(F1330*INDEX(Inputs!$D$24:$D$35,MATCH($D1330,Inputs!$B$24:$B$35,0)),G1330*INDEX(Inputs!$E$24:$E$35,MATCH($D1330,Inputs!$B$24:$B$35,0)),H1330*Inputs!$D$21)</f>
        <v>227.8507376284</v>
      </c>
      <c r="J1330" s="36">
        <f t="shared" si="143"/>
        <v>0</v>
      </c>
      <c r="K1330" s="36">
        <f t="shared" si="144"/>
        <v>0</v>
      </c>
      <c r="L1330" s="36">
        <f t="shared" si="145"/>
        <v>0</v>
      </c>
      <c r="M1330" s="36">
        <f t="shared" si="146"/>
        <v>0</v>
      </c>
      <c r="N1330" s="36">
        <f t="shared" si="147"/>
        <v>227.8507376284</v>
      </c>
    </row>
    <row r="1331" spans="2:14" s="46" customFormat="1" x14ac:dyDescent="0.25">
      <c r="B1331" s="48" t="s">
        <v>209</v>
      </c>
      <c r="C1331" s="8">
        <v>2021</v>
      </c>
      <c r="D1331" s="37">
        <v>3</v>
      </c>
      <c r="E1331" s="31">
        <f>Data!G1331</f>
        <v>2355.848</v>
      </c>
      <c r="F1331" s="51">
        <f t="shared" si="141"/>
        <v>2000</v>
      </c>
      <c r="G1331" s="51">
        <f t="shared" si="142"/>
        <v>355.84799999999996</v>
      </c>
      <c r="H1331" s="31">
        <f>-Data!H1331</f>
        <v>1252.6079999999999</v>
      </c>
      <c r="I1331" s="36">
        <f>+SUM(F1331*INDEX(Inputs!$D$24:$D$35,MATCH($D1331,Inputs!$B$24:$B$35,0)),G1331*INDEX(Inputs!$E$24:$E$35,MATCH($D1331,Inputs!$B$24:$B$35,0)),H1331*Inputs!$D$21)</f>
        <v>157.84994972800001</v>
      </c>
      <c r="J1331" s="36">
        <f t="shared" si="143"/>
        <v>0</v>
      </c>
      <c r="K1331" s="36">
        <f t="shared" si="144"/>
        <v>0</v>
      </c>
      <c r="L1331" s="36">
        <f t="shared" si="145"/>
        <v>0</v>
      </c>
      <c r="M1331" s="36">
        <f t="shared" si="146"/>
        <v>0</v>
      </c>
      <c r="N1331" s="36">
        <f t="shared" si="147"/>
        <v>157.84994972800001</v>
      </c>
    </row>
    <row r="1332" spans="2:14" s="46" customFormat="1" x14ac:dyDescent="0.25">
      <c r="B1332" s="48" t="s">
        <v>209</v>
      </c>
      <c r="C1332" s="8">
        <v>2021</v>
      </c>
      <c r="D1332" s="37">
        <v>4</v>
      </c>
      <c r="E1332" s="31">
        <f>Data!G1332</f>
        <v>1352.4718999999998</v>
      </c>
      <c r="F1332" s="51">
        <f t="shared" si="141"/>
        <v>1352.4718999999998</v>
      </c>
      <c r="G1332" s="51">
        <f t="shared" si="142"/>
        <v>0</v>
      </c>
      <c r="H1332" s="31">
        <f>-Data!H1332</f>
        <v>1402.144</v>
      </c>
      <c r="I1332" s="36">
        <f>+SUM(F1332*INDEX(Inputs!$D$24:$D$35,MATCH($D1332,Inputs!$B$24:$B$35,0)),G1332*INDEX(Inputs!$E$24:$E$35,MATCH($D1332,Inputs!$B$24:$B$35,0)),H1332*Inputs!$D$21)</f>
        <v>75.120828109799973</v>
      </c>
      <c r="J1332" s="36">
        <f t="shared" si="143"/>
        <v>0</v>
      </c>
      <c r="K1332" s="36">
        <f t="shared" si="144"/>
        <v>0</v>
      </c>
      <c r="L1332" s="36">
        <f t="shared" si="145"/>
        <v>0</v>
      </c>
      <c r="M1332" s="36">
        <f t="shared" si="146"/>
        <v>0</v>
      </c>
      <c r="N1332" s="36">
        <f t="shared" si="147"/>
        <v>75.120828109799973</v>
      </c>
    </row>
    <row r="1333" spans="2:14" s="46" customFormat="1" x14ac:dyDescent="0.25">
      <c r="B1333" s="48" t="s">
        <v>209</v>
      </c>
      <c r="C1333" s="8">
        <v>2021</v>
      </c>
      <c r="D1333" s="37">
        <v>5</v>
      </c>
      <c r="E1333" s="31">
        <f>Data!G1333</f>
        <v>746.904</v>
      </c>
      <c r="F1333" s="51">
        <f t="shared" si="141"/>
        <v>746.904</v>
      </c>
      <c r="G1333" s="51">
        <f t="shared" si="142"/>
        <v>0</v>
      </c>
      <c r="H1333" s="31">
        <f>-Data!H1333</f>
        <v>1494.0160000000001</v>
      </c>
      <c r="I1333" s="36">
        <f>+SUM(F1333*INDEX(Inputs!$D$24:$D$35,MATCH($D1333,Inputs!$B$24:$B$35,0)),G1333*INDEX(Inputs!$E$24:$E$35,MATCH($D1333,Inputs!$B$24:$B$35,0)),H1333*Inputs!$D$21)</f>
        <v>14.274433807999998</v>
      </c>
      <c r="J1333" s="36">
        <f t="shared" si="143"/>
        <v>0</v>
      </c>
      <c r="K1333" s="36">
        <f t="shared" si="144"/>
        <v>0</v>
      </c>
      <c r="L1333" s="36">
        <f t="shared" si="145"/>
        <v>0</v>
      </c>
      <c r="M1333" s="36">
        <f t="shared" si="146"/>
        <v>0</v>
      </c>
      <c r="N1333" s="36">
        <f t="shared" si="147"/>
        <v>14.274433807999998</v>
      </c>
    </row>
    <row r="1334" spans="2:14" s="46" customFormat="1" x14ac:dyDescent="0.25">
      <c r="B1334" s="48" t="s">
        <v>209</v>
      </c>
      <c r="C1334" s="8">
        <v>2021</v>
      </c>
      <c r="D1334" s="37">
        <v>6</v>
      </c>
      <c r="E1334" s="31">
        <f>Data!G1334</f>
        <v>621.69600000000003</v>
      </c>
      <c r="F1334" s="51">
        <f t="shared" si="141"/>
        <v>621.69600000000003</v>
      </c>
      <c r="G1334" s="51">
        <f t="shared" si="142"/>
        <v>0</v>
      </c>
      <c r="H1334" s="31">
        <f>-Data!H1334</f>
        <v>1495.008</v>
      </c>
      <c r="I1334" s="36">
        <f>+SUM(F1334*INDEX(Inputs!$D$24:$D$35,MATCH($D1334,Inputs!$B$24:$B$35,0)),G1334*INDEX(Inputs!$E$24:$E$35,MATCH($D1334,Inputs!$B$24:$B$35,0)),H1334*Inputs!$D$21)</f>
        <v>8.9072515199999955</v>
      </c>
      <c r="J1334" s="36">
        <f t="shared" si="143"/>
        <v>0</v>
      </c>
      <c r="K1334" s="36">
        <f t="shared" si="144"/>
        <v>0</v>
      </c>
      <c r="L1334" s="36">
        <f t="shared" si="145"/>
        <v>0</v>
      </c>
      <c r="M1334" s="36">
        <f t="shared" si="146"/>
        <v>0</v>
      </c>
      <c r="N1334" s="36">
        <f t="shared" si="147"/>
        <v>8.9072515199999955</v>
      </c>
    </row>
    <row r="1335" spans="2:14" s="46" customFormat="1" x14ac:dyDescent="0.25">
      <c r="B1335" s="48" t="s">
        <v>209</v>
      </c>
      <c r="C1335" s="8">
        <v>2021</v>
      </c>
      <c r="D1335" s="37">
        <v>7</v>
      </c>
      <c r="E1335" s="31">
        <f>Data!G1335</f>
        <v>637.57600000000002</v>
      </c>
      <c r="F1335" s="51">
        <f t="shared" si="141"/>
        <v>637.57600000000002</v>
      </c>
      <c r="G1335" s="51">
        <f t="shared" si="142"/>
        <v>0</v>
      </c>
      <c r="H1335" s="31">
        <f>-Data!H1335</f>
        <v>1167.0561</v>
      </c>
      <c r="I1335" s="36">
        <f>+SUM(F1335*INDEX(Inputs!$D$24:$D$35,MATCH($D1335,Inputs!$B$24:$B$35,0)),G1335*INDEX(Inputs!$E$24:$E$35,MATCH($D1335,Inputs!$B$24:$B$35,0)),H1335*Inputs!$D$21)</f>
        <v>22.978482858999989</v>
      </c>
      <c r="J1335" s="36">
        <f t="shared" si="143"/>
        <v>0</v>
      </c>
      <c r="K1335" s="36">
        <f t="shared" si="144"/>
        <v>0</v>
      </c>
      <c r="L1335" s="36">
        <f t="shared" si="145"/>
        <v>0</v>
      </c>
      <c r="M1335" s="36">
        <f t="shared" si="146"/>
        <v>0</v>
      </c>
      <c r="N1335" s="36">
        <f t="shared" si="147"/>
        <v>22.978482858999989</v>
      </c>
    </row>
    <row r="1336" spans="2:14" s="46" customFormat="1" x14ac:dyDescent="0.25">
      <c r="B1336" s="48" t="s">
        <v>209</v>
      </c>
      <c r="C1336" s="8">
        <v>2021</v>
      </c>
      <c r="D1336" s="37">
        <v>8</v>
      </c>
      <c r="E1336" s="31">
        <f>Data!G1336</f>
        <v>576.19190000000026</v>
      </c>
      <c r="F1336" s="51">
        <f t="shared" si="141"/>
        <v>576.19190000000026</v>
      </c>
      <c r="G1336" s="51">
        <f t="shared" si="142"/>
        <v>0</v>
      </c>
      <c r="H1336" s="31">
        <f>-Data!H1336</f>
        <v>1305.7759000000001</v>
      </c>
      <c r="I1336" s="36">
        <f>+SUM(F1336*INDEX(Inputs!$D$24:$D$35,MATCH($D1336,Inputs!$B$24:$B$35,0)),G1336*INDEX(Inputs!$E$24:$E$35,MATCH($D1336,Inputs!$B$24:$B$35,0)),H1336*Inputs!$D$21)</f>
        <v>11.272810696000022</v>
      </c>
      <c r="J1336" s="36">
        <f t="shared" si="143"/>
        <v>0</v>
      </c>
      <c r="K1336" s="36">
        <f t="shared" si="144"/>
        <v>0</v>
      </c>
      <c r="L1336" s="36">
        <f t="shared" si="145"/>
        <v>0</v>
      </c>
      <c r="M1336" s="36">
        <f t="shared" si="146"/>
        <v>0</v>
      </c>
      <c r="N1336" s="36">
        <f t="shared" si="147"/>
        <v>11.272810696000022</v>
      </c>
    </row>
    <row r="1337" spans="2:14" s="46" customFormat="1" x14ac:dyDescent="0.25">
      <c r="B1337" s="48" t="s">
        <v>209</v>
      </c>
      <c r="C1337" s="8">
        <v>2021</v>
      </c>
      <c r="D1337" s="37">
        <v>9</v>
      </c>
      <c r="E1337" s="31">
        <f>Data!G1337</f>
        <v>529.54300000000012</v>
      </c>
      <c r="F1337" s="51">
        <f t="shared" si="141"/>
        <v>529.54300000000012</v>
      </c>
      <c r="G1337" s="51">
        <f t="shared" si="142"/>
        <v>0</v>
      </c>
      <c r="H1337" s="31">
        <f>-Data!H1337</f>
        <v>1535.8219999999999</v>
      </c>
      <c r="I1337" s="36">
        <f>+SUM(F1337*INDEX(Inputs!$D$24:$D$35,MATCH($D1337,Inputs!$B$24:$B$35,0)),G1337*INDEX(Inputs!$E$24:$E$35,MATCH($D1337,Inputs!$B$24:$B$35,0)),H1337*Inputs!$D$21)</f>
        <v>-7.8994669139999871</v>
      </c>
      <c r="J1337" s="36">
        <f t="shared" si="143"/>
        <v>0</v>
      </c>
      <c r="K1337" s="36">
        <f t="shared" si="144"/>
        <v>7.8994669139999871</v>
      </c>
      <c r="L1337" s="36">
        <f t="shared" si="145"/>
        <v>0</v>
      </c>
      <c r="M1337" s="36">
        <f t="shared" si="146"/>
        <v>7.8994669139999871</v>
      </c>
      <c r="N1337" s="36">
        <f t="shared" si="147"/>
        <v>0</v>
      </c>
    </row>
    <row r="1338" spans="2:14" s="46" customFormat="1" x14ac:dyDescent="0.25">
      <c r="B1338" s="48" t="s">
        <v>209</v>
      </c>
      <c r="C1338" s="8">
        <v>2021</v>
      </c>
      <c r="D1338" s="37">
        <v>10</v>
      </c>
      <c r="E1338" s="31">
        <f>Data!G1338</f>
        <v>1192.0240000000001</v>
      </c>
      <c r="F1338" s="51">
        <f t="shared" si="141"/>
        <v>1192.0240000000001</v>
      </c>
      <c r="G1338" s="51">
        <f t="shared" si="142"/>
        <v>0</v>
      </c>
      <c r="H1338" s="31">
        <f>-Data!H1338</f>
        <v>1038.4000000000001</v>
      </c>
      <c r="I1338" s="36">
        <f>+SUM(F1338*INDEX(Inputs!$D$24:$D$35,MATCH($D1338,Inputs!$B$24:$B$35,0)),G1338*INDEX(Inputs!$E$24:$E$35,MATCH($D1338,Inputs!$B$24:$B$35,0)),H1338*Inputs!$D$21)</f>
        <v>73.672833808000007</v>
      </c>
      <c r="J1338" s="36">
        <f t="shared" si="143"/>
        <v>7.8994669139999871</v>
      </c>
      <c r="K1338" s="36">
        <f t="shared" si="144"/>
        <v>0</v>
      </c>
      <c r="L1338" s="36">
        <f t="shared" si="145"/>
        <v>7.8994669139999871</v>
      </c>
      <c r="M1338" s="36">
        <f t="shared" si="146"/>
        <v>0</v>
      </c>
      <c r="N1338" s="36">
        <f t="shared" si="147"/>
        <v>65.77336689400002</v>
      </c>
    </row>
    <row r="1339" spans="2:14" s="46" customFormat="1" x14ac:dyDescent="0.25">
      <c r="B1339" s="48" t="s">
        <v>209</v>
      </c>
      <c r="C1339" s="8">
        <v>2021</v>
      </c>
      <c r="D1339" s="37">
        <v>11</v>
      </c>
      <c r="E1339" s="31">
        <f>Data!G1339</f>
        <v>2378.5369999999998</v>
      </c>
      <c r="F1339" s="51">
        <f t="shared" si="141"/>
        <v>2000</v>
      </c>
      <c r="G1339" s="51">
        <f t="shared" si="142"/>
        <v>378.53699999999981</v>
      </c>
      <c r="H1339" s="31">
        <f>-Data!H1339</f>
        <v>756.16</v>
      </c>
      <c r="I1339" s="36">
        <f>+SUM(F1339*INDEX(Inputs!$D$24:$D$35,MATCH($D1339,Inputs!$B$24:$B$35,0)),G1339*INDEX(Inputs!$E$24:$E$35,MATCH($D1339,Inputs!$B$24:$B$35,0)),H1339*Inputs!$D$21)</f>
        <v>177.62341165200002</v>
      </c>
      <c r="J1339" s="36">
        <f t="shared" si="143"/>
        <v>0</v>
      </c>
      <c r="K1339" s="36">
        <f t="shared" si="144"/>
        <v>0</v>
      </c>
      <c r="L1339" s="36">
        <f t="shared" si="145"/>
        <v>0</v>
      </c>
      <c r="M1339" s="36">
        <f t="shared" si="146"/>
        <v>0</v>
      </c>
      <c r="N1339" s="36">
        <f t="shared" si="147"/>
        <v>177.62341165200002</v>
      </c>
    </row>
    <row r="1340" spans="2:14" s="46" customFormat="1" x14ac:dyDescent="0.25">
      <c r="B1340" s="48" t="s">
        <v>209</v>
      </c>
      <c r="C1340" s="8">
        <v>2021</v>
      </c>
      <c r="D1340" s="37">
        <v>12</v>
      </c>
      <c r="E1340" s="31">
        <f>Data!G1340</f>
        <v>3678.0740000000005</v>
      </c>
      <c r="F1340" s="51">
        <f t="shared" si="141"/>
        <v>2000</v>
      </c>
      <c r="G1340" s="51">
        <f t="shared" si="142"/>
        <v>1678.0740000000005</v>
      </c>
      <c r="H1340" s="31">
        <f>-Data!H1340</f>
        <v>375.55200000000002</v>
      </c>
      <c r="I1340" s="36">
        <f>+SUM(F1340*INDEX(Inputs!$D$24:$D$35,MATCH($D1340,Inputs!$B$24:$B$35,0)),G1340*INDEX(Inputs!$E$24:$E$35,MATCH($D1340,Inputs!$B$24:$B$35,0)),H1340*Inputs!$D$21)</f>
        <v>249.44853738400005</v>
      </c>
      <c r="J1340" s="36">
        <f t="shared" si="143"/>
        <v>0</v>
      </c>
      <c r="K1340" s="36">
        <f t="shared" si="144"/>
        <v>0</v>
      </c>
      <c r="L1340" s="36">
        <f t="shared" si="145"/>
        <v>0</v>
      </c>
      <c r="M1340" s="36">
        <f t="shared" si="146"/>
        <v>0</v>
      </c>
      <c r="N1340" s="36">
        <f t="shared" si="147"/>
        <v>249.44853738400005</v>
      </c>
    </row>
    <row r="1341" spans="2:14" s="46" customFormat="1" x14ac:dyDescent="0.25">
      <c r="B1341" s="48" t="s">
        <v>210</v>
      </c>
      <c r="C1341" s="8">
        <v>2021</v>
      </c>
      <c r="D1341" s="37">
        <v>1</v>
      </c>
      <c r="E1341" s="31">
        <f>Data!G1341</f>
        <v>3099.6505000000002</v>
      </c>
      <c r="F1341" s="51">
        <f t="shared" si="141"/>
        <v>2000</v>
      </c>
      <c r="G1341" s="51">
        <f t="shared" si="142"/>
        <v>1099.6505000000002</v>
      </c>
      <c r="H1341" s="31">
        <f>-Data!H1341</f>
        <v>0</v>
      </c>
      <c r="I1341" s="36">
        <f>+SUM(F1341*INDEX(Inputs!$D$24:$D$35,MATCH($D1341,Inputs!$B$24:$B$35,0)),G1341*INDEX(Inputs!$E$24:$E$35,MATCH($D1341,Inputs!$B$24:$B$35,0)),H1341*Inputs!$D$21)</f>
        <v>238.08415349800001</v>
      </c>
      <c r="J1341" s="36">
        <f t="shared" si="143"/>
        <v>0</v>
      </c>
      <c r="K1341" s="36">
        <f t="shared" si="144"/>
        <v>0</v>
      </c>
      <c r="L1341" s="36">
        <f t="shared" si="145"/>
        <v>0</v>
      </c>
      <c r="M1341" s="36">
        <f t="shared" si="146"/>
        <v>0</v>
      </c>
      <c r="N1341" s="36">
        <f t="shared" si="147"/>
        <v>238.08415349800001</v>
      </c>
    </row>
    <row r="1342" spans="2:14" s="46" customFormat="1" x14ac:dyDescent="0.25">
      <c r="B1342" s="48" t="s">
        <v>210</v>
      </c>
      <c r="C1342" s="8">
        <v>2021</v>
      </c>
      <c r="D1342" s="37">
        <v>2</v>
      </c>
      <c r="E1342" s="31">
        <f>Data!G1342</f>
        <v>2933.3316</v>
      </c>
      <c r="F1342" s="51">
        <f t="shared" si="141"/>
        <v>2000</v>
      </c>
      <c r="G1342" s="51">
        <f t="shared" si="142"/>
        <v>933.33159999999998</v>
      </c>
      <c r="H1342" s="31">
        <f>-Data!H1342</f>
        <v>0</v>
      </c>
      <c r="I1342" s="36">
        <f>+SUM(F1342*INDEX(Inputs!$D$24:$D$35,MATCH($D1342,Inputs!$B$24:$B$35,0)),G1342*INDEX(Inputs!$E$24:$E$35,MATCH($D1342,Inputs!$B$24:$B$35,0)),H1342*Inputs!$D$21)</f>
        <v>230.73352339360002</v>
      </c>
      <c r="J1342" s="36">
        <f t="shared" si="143"/>
        <v>0</v>
      </c>
      <c r="K1342" s="36">
        <f t="shared" si="144"/>
        <v>0</v>
      </c>
      <c r="L1342" s="36">
        <f t="shared" si="145"/>
        <v>0</v>
      </c>
      <c r="M1342" s="36">
        <f t="shared" si="146"/>
        <v>0</v>
      </c>
      <c r="N1342" s="36">
        <f t="shared" si="147"/>
        <v>230.73352339360002</v>
      </c>
    </row>
    <row r="1343" spans="2:14" s="46" customFormat="1" x14ac:dyDescent="0.25">
      <c r="B1343" s="48" t="s">
        <v>210</v>
      </c>
      <c r="C1343" s="8">
        <v>2021</v>
      </c>
      <c r="D1343" s="37">
        <v>3</v>
      </c>
      <c r="E1343" s="31">
        <f>Data!G1343</f>
        <v>2485.8769999999995</v>
      </c>
      <c r="F1343" s="51">
        <f t="shared" si="141"/>
        <v>2000</v>
      </c>
      <c r="G1343" s="51">
        <f t="shared" si="142"/>
        <v>485.8769999999995</v>
      </c>
      <c r="H1343" s="31">
        <f>-Data!H1343</f>
        <v>173.58869999999999</v>
      </c>
      <c r="I1343" s="36">
        <f>+SUM(F1343*INDEX(Inputs!$D$24:$D$35,MATCH($D1343,Inputs!$B$24:$B$35,0)),G1343*INDEX(Inputs!$E$24:$E$35,MATCH($D1343,Inputs!$B$24:$B$35,0)),H1343*Inputs!$D$21)</f>
        <v>204.39443114499997</v>
      </c>
      <c r="J1343" s="36">
        <f t="shared" si="143"/>
        <v>0</v>
      </c>
      <c r="K1343" s="36">
        <f t="shared" si="144"/>
        <v>0</v>
      </c>
      <c r="L1343" s="36">
        <f t="shared" si="145"/>
        <v>0</v>
      </c>
      <c r="M1343" s="36">
        <f t="shared" si="146"/>
        <v>0</v>
      </c>
      <c r="N1343" s="36">
        <f t="shared" si="147"/>
        <v>204.39443114499997</v>
      </c>
    </row>
    <row r="1344" spans="2:14" s="46" customFormat="1" x14ac:dyDescent="0.25">
      <c r="B1344" s="48" t="s">
        <v>210</v>
      </c>
      <c r="C1344" s="8">
        <v>2021</v>
      </c>
      <c r="D1344" s="37">
        <v>4</v>
      </c>
      <c r="E1344" s="31">
        <f>Data!G1344</f>
        <v>1448.0148999999999</v>
      </c>
      <c r="F1344" s="51">
        <f t="shared" si="141"/>
        <v>1448.0148999999999</v>
      </c>
      <c r="G1344" s="51">
        <f t="shared" si="142"/>
        <v>0</v>
      </c>
      <c r="H1344" s="31">
        <f>-Data!H1344</f>
        <v>679.85339999999997</v>
      </c>
      <c r="I1344" s="36">
        <f>+SUM(F1344*INDEX(Inputs!$D$24:$D$35,MATCH($D1344,Inputs!$B$24:$B$35,0)),G1344*INDEX(Inputs!$E$24:$E$35,MATCH($D1344,Inputs!$B$24:$B$35,0)),H1344*Inputs!$D$21)</f>
        <v>111.48257060179999</v>
      </c>
      <c r="J1344" s="36">
        <f t="shared" si="143"/>
        <v>0</v>
      </c>
      <c r="K1344" s="36">
        <f t="shared" si="144"/>
        <v>0</v>
      </c>
      <c r="L1344" s="36">
        <f t="shared" si="145"/>
        <v>0</v>
      </c>
      <c r="M1344" s="36">
        <f t="shared" si="146"/>
        <v>0</v>
      </c>
      <c r="N1344" s="36">
        <f t="shared" si="147"/>
        <v>111.48257060179999</v>
      </c>
    </row>
    <row r="1345" spans="2:14" s="46" customFormat="1" x14ac:dyDescent="0.25">
      <c r="B1345" s="48" t="s">
        <v>210</v>
      </c>
      <c r="C1345" s="8">
        <v>2021</v>
      </c>
      <c r="D1345" s="37">
        <v>5</v>
      </c>
      <c r="E1345" s="31">
        <f>Data!G1345</f>
        <v>904.32890000000009</v>
      </c>
      <c r="F1345" s="51">
        <f t="shared" si="141"/>
        <v>904.32890000000009</v>
      </c>
      <c r="G1345" s="51">
        <f t="shared" si="142"/>
        <v>0</v>
      </c>
      <c r="H1345" s="31">
        <f>-Data!H1345</f>
        <v>936.40710000000001</v>
      </c>
      <c r="I1345" s="36">
        <f>+SUM(F1345*INDEX(Inputs!$D$24:$D$35,MATCH($D1345,Inputs!$B$24:$B$35,0)),G1345*INDEX(Inputs!$E$24:$E$35,MATCH($D1345,Inputs!$B$24:$B$35,0)),H1345*Inputs!$D$21)</f>
        <v>50.27237619280001</v>
      </c>
      <c r="J1345" s="36">
        <f t="shared" si="143"/>
        <v>0</v>
      </c>
      <c r="K1345" s="36">
        <f t="shared" si="144"/>
        <v>0</v>
      </c>
      <c r="L1345" s="36">
        <f t="shared" si="145"/>
        <v>0</v>
      </c>
      <c r="M1345" s="36">
        <f t="shared" si="146"/>
        <v>0</v>
      </c>
      <c r="N1345" s="36">
        <f t="shared" si="147"/>
        <v>50.27237619280001</v>
      </c>
    </row>
    <row r="1346" spans="2:14" s="46" customFormat="1" x14ac:dyDescent="0.25">
      <c r="B1346" s="48" t="s">
        <v>210</v>
      </c>
      <c r="C1346" s="8">
        <v>2021</v>
      </c>
      <c r="D1346" s="37">
        <v>6</v>
      </c>
      <c r="E1346" s="31">
        <f>Data!G1346</f>
        <v>445.35910000000001</v>
      </c>
      <c r="F1346" s="51">
        <f t="shared" si="141"/>
        <v>445.35910000000001</v>
      </c>
      <c r="G1346" s="51">
        <f t="shared" si="142"/>
        <v>0</v>
      </c>
      <c r="H1346" s="31">
        <f>-Data!H1346</f>
        <v>1192.71</v>
      </c>
      <c r="I1346" s="36">
        <f>+SUM(F1346*INDEX(Inputs!$D$24:$D$35,MATCH($D1346,Inputs!$B$24:$B$35,0)),G1346*INDEX(Inputs!$E$24:$E$35,MATCH($D1346,Inputs!$B$24:$B$35,0)),H1346*Inputs!$D$21)</f>
        <v>1.7776801749999933</v>
      </c>
      <c r="J1346" s="36">
        <f t="shared" si="143"/>
        <v>0</v>
      </c>
      <c r="K1346" s="36">
        <f t="shared" si="144"/>
        <v>0</v>
      </c>
      <c r="L1346" s="36">
        <f t="shared" si="145"/>
        <v>0</v>
      </c>
      <c r="M1346" s="36">
        <f t="shared" si="146"/>
        <v>0</v>
      </c>
      <c r="N1346" s="36">
        <f t="shared" si="147"/>
        <v>1.7776801749999933</v>
      </c>
    </row>
    <row r="1347" spans="2:14" s="46" customFormat="1" x14ac:dyDescent="0.25">
      <c r="B1347" s="48" t="s">
        <v>210</v>
      </c>
      <c r="C1347" s="8">
        <v>2021</v>
      </c>
      <c r="D1347" s="37">
        <v>7</v>
      </c>
      <c r="E1347" s="31">
        <f>Data!G1347</f>
        <v>371.38249999999999</v>
      </c>
      <c r="F1347" s="51">
        <f t="shared" si="141"/>
        <v>371.38249999999999</v>
      </c>
      <c r="G1347" s="51">
        <f t="shared" si="142"/>
        <v>0</v>
      </c>
      <c r="H1347" s="31">
        <f>-Data!H1347</f>
        <v>1093.0409</v>
      </c>
      <c r="I1347" s="36">
        <f>+SUM(F1347*INDEX(Inputs!$D$24:$D$35,MATCH($D1347,Inputs!$B$24:$B$35,0)),G1347*INDEX(Inputs!$E$24:$E$35,MATCH($D1347,Inputs!$B$24:$B$35,0)),H1347*Inputs!$D$21)</f>
        <v>-2.2398683040000051</v>
      </c>
      <c r="J1347" s="36">
        <f t="shared" si="143"/>
        <v>0</v>
      </c>
      <c r="K1347" s="36">
        <f t="shared" si="144"/>
        <v>2.2398683040000051</v>
      </c>
      <c r="L1347" s="36">
        <f t="shared" si="145"/>
        <v>0</v>
      </c>
      <c r="M1347" s="36">
        <f t="shared" si="146"/>
        <v>2.2398683040000051</v>
      </c>
      <c r="N1347" s="36">
        <f t="shared" si="147"/>
        <v>0</v>
      </c>
    </row>
    <row r="1348" spans="2:14" s="46" customFormat="1" x14ac:dyDescent="0.25">
      <c r="B1348" s="48" t="s">
        <v>210</v>
      </c>
      <c r="C1348" s="8">
        <v>2021</v>
      </c>
      <c r="D1348" s="37">
        <v>8</v>
      </c>
      <c r="E1348" s="31">
        <f>Data!G1348</f>
        <v>420.44159999999994</v>
      </c>
      <c r="F1348" s="51">
        <f t="shared" si="141"/>
        <v>420.44159999999994</v>
      </c>
      <c r="G1348" s="51">
        <f t="shared" si="142"/>
        <v>0</v>
      </c>
      <c r="H1348" s="31">
        <f>-Data!H1348</f>
        <v>1036.9031</v>
      </c>
      <c r="I1348" s="36">
        <f>+SUM(F1348*INDEX(Inputs!$D$24:$D$35,MATCH($D1348,Inputs!$B$24:$B$35,0)),G1348*INDEX(Inputs!$E$24:$E$35,MATCH($D1348,Inputs!$B$24:$B$35,0)),H1348*Inputs!$D$21)</f>
        <v>5.0461721889999893</v>
      </c>
      <c r="J1348" s="36">
        <f t="shared" si="143"/>
        <v>2.2398683040000051</v>
      </c>
      <c r="K1348" s="36">
        <f t="shared" si="144"/>
        <v>0</v>
      </c>
      <c r="L1348" s="36">
        <f t="shared" si="145"/>
        <v>2.2398683040000051</v>
      </c>
      <c r="M1348" s="36">
        <f t="shared" si="146"/>
        <v>0</v>
      </c>
      <c r="N1348" s="36">
        <f t="shared" si="147"/>
        <v>2.8063038849999842</v>
      </c>
    </row>
    <row r="1349" spans="2:14" s="46" customFormat="1" x14ac:dyDescent="0.25">
      <c r="B1349" s="48" t="s">
        <v>210</v>
      </c>
      <c r="C1349" s="8">
        <v>2021</v>
      </c>
      <c r="D1349" s="37">
        <v>9</v>
      </c>
      <c r="E1349" s="31">
        <f>Data!G1349</f>
        <v>562.1776000000001</v>
      </c>
      <c r="F1349" s="51">
        <f t="shared" si="141"/>
        <v>562.1776000000001</v>
      </c>
      <c r="G1349" s="51">
        <f t="shared" si="142"/>
        <v>0</v>
      </c>
      <c r="H1349" s="31">
        <f>-Data!H1349</f>
        <v>877.00840000000005</v>
      </c>
      <c r="I1349" s="36">
        <f>+SUM(F1349*INDEX(Inputs!$D$24:$D$35,MATCH($D1349,Inputs!$B$24:$B$35,0)),G1349*INDEX(Inputs!$E$24:$E$35,MATCH($D1349,Inputs!$B$24:$B$35,0)),H1349*Inputs!$D$21)</f>
        <v>20.102142575200006</v>
      </c>
      <c r="J1349" s="36">
        <f t="shared" si="143"/>
        <v>0</v>
      </c>
      <c r="K1349" s="36">
        <f t="shared" si="144"/>
        <v>0</v>
      </c>
      <c r="L1349" s="36">
        <f t="shared" si="145"/>
        <v>0</v>
      </c>
      <c r="M1349" s="36">
        <f t="shared" si="146"/>
        <v>0</v>
      </c>
      <c r="N1349" s="36">
        <f t="shared" si="147"/>
        <v>20.102142575200006</v>
      </c>
    </row>
    <row r="1350" spans="2:14" s="46" customFormat="1" x14ac:dyDescent="0.25">
      <c r="B1350" s="48" t="s">
        <v>210</v>
      </c>
      <c r="C1350" s="8">
        <v>2021</v>
      </c>
      <c r="D1350" s="37">
        <v>10</v>
      </c>
      <c r="E1350" s="31">
        <f>Data!G1350</f>
        <v>1082.5816</v>
      </c>
      <c r="F1350" s="51">
        <f t="shared" si="141"/>
        <v>1082.5816</v>
      </c>
      <c r="G1350" s="51">
        <f t="shared" si="142"/>
        <v>0</v>
      </c>
      <c r="H1350" s="31">
        <f>-Data!H1350</f>
        <v>415.12869999999998</v>
      </c>
      <c r="I1350" s="36">
        <f>+SUM(F1350*INDEX(Inputs!$D$24:$D$35,MATCH($D1350,Inputs!$B$24:$B$35,0)),G1350*INDEX(Inputs!$E$24:$E$35,MATCH($D1350,Inputs!$B$24:$B$35,0)),H1350*Inputs!$D$21)</f>
        <v>86.869929800200012</v>
      </c>
      <c r="J1350" s="36">
        <f t="shared" si="143"/>
        <v>0</v>
      </c>
      <c r="K1350" s="36">
        <f t="shared" si="144"/>
        <v>0</v>
      </c>
      <c r="L1350" s="36">
        <f t="shared" si="145"/>
        <v>0</v>
      </c>
      <c r="M1350" s="36">
        <f t="shared" si="146"/>
        <v>0</v>
      </c>
      <c r="N1350" s="36">
        <f t="shared" si="147"/>
        <v>86.869929800200012</v>
      </c>
    </row>
    <row r="1351" spans="2:14" s="46" customFormat="1" x14ac:dyDescent="0.25">
      <c r="B1351" s="48" t="s">
        <v>210</v>
      </c>
      <c r="C1351" s="8">
        <v>2021</v>
      </c>
      <c r="D1351" s="37">
        <v>11</v>
      </c>
      <c r="E1351" s="31">
        <f>Data!G1351</f>
        <v>1847.8093999999999</v>
      </c>
      <c r="F1351" s="51">
        <f t="shared" si="141"/>
        <v>1847.8093999999999</v>
      </c>
      <c r="G1351" s="51">
        <f t="shared" si="142"/>
        <v>0</v>
      </c>
      <c r="H1351" s="31">
        <f>-Data!H1351</f>
        <v>137.17500000000001</v>
      </c>
      <c r="I1351" s="36">
        <f>+SUM(F1351*INDEX(Inputs!$D$24:$D$35,MATCH($D1351,Inputs!$B$24:$B$35,0)),G1351*INDEX(Inputs!$E$24:$E$35,MATCH($D1351,Inputs!$B$24:$B$35,0)),H1351*Inputs!$D$21)</f>
        <v>169.87857142479999</v>
      </c>
      <c r="J1351" s="36">
        <f t="shared" si="143"/>
        <v>0</v>
      </c>
      <c r="K1351" s="36">
        <f t="shared" si="144"/>
        <v>0</v>
      </c>
      <c r="L1351" s="36">
        <f t="shared" si="145"/>
        <v>0</v>
      </c>
      <c r="M1351" s="36">
        <f t="shared" si="146"/>
        <v>0</v>
      </c>
      <c r="N1351" s="36">
        <f t="shared" si="147"/>
        <v>169.87857142479999</v>
      </c>
    </row>
    <row r="1352" spans="2:14" s="46" customFormat="1" x14ac:dyDescent="0.25">
      <c r="B1352" s="48" t="s">
        <v>210</v>
      </c>
      <c r="C1352" s="8">
        <v>2021</v>
      </c>
      <c r="D1352" s="37">
        <v>12</v>
      </c>
      <c r="E1352" s="31">
        <f>Data!G1352</f>
        <v>2881.5432999999998</v>
      </c>
      <c r="F1352" s="51">
        <f t="shared" si="141"/>
        <v>2000</v>
      </c>
      <c r="G1352" s="51">
        <f t="shared" si="142"/>
        <v>881.54329999999982</v>
      </c>
      <c r="H1352" s="31">
        <f>-Data!H1352</f>
        <v>20.950900000000001</v>
      </c>
      <c r="I1352" s="36">
        <f>+SUM(F1352*INDEX(Inputs!$D$24:$D$35,MATCH($D1352,Inputs!$B$24:$B$35,0)),G1352*INDEX(Inputs!$E$24:$E$35,MATCH($D1352,Inputs!$B$24:$B$35,0)),H1352*Inputs!$D$21)</f>
        <v>227.65253415780001</v>
      </c>
      <c r="J1352" s="36">
        <f t="shared" si="143"/>
        <v>0</v>
      </c>
      <c r="K1352" s="36">
        <f t="shared" si="144"/>
        <v>0</v>
      </c>
      <c r="L1352" s="36">
        <f t="shared" si="145"/>
        <v>0</v>
      </c>
      <c r="M1352" s="36">
        <f t="shared" si="146"/>
        <v>0</v>
      </c>
      <c r="N1352" s="36">
        <f t="shared" si="147"/>
        <v>227.65253415780001</v>
      </c>
    </row>
    <row r="1353" spans="2:14" s="46" customFormat="1" x14ac:dyDescent="0.25">
      <c r="B1353" s="48" t="s">
        <v>211</v>
      </c>
      <c r="C1353" s="8">
        <v>2021</v>
      </c>
      <c r="D1353" s="37">
        <v>1</v>
      </c>
      <c r="E1353" s="31">
        <f>Data!G1353</f>
        <v>874.54399999999998</v>
      </c>
      <c r="F1353" s="51">
        <f t="shared" ref="F1353:F1416" si="148">+MIN(E1353,2000)</f>
        <v>874.54399999999998</v>
      </c>
      <c r="G1353" s="51">
        <f t="shared" si="142"/>
        <v>0</v>
      </c>
      <c r="H1353" s="31">
        <f>-Data!H1353</f>
        <v>102.976</v>
      </c>
      <c r="I1353" s="36">
        <f>+SUM(F1353*INDEX(Inputs!$D$24:$D$35,MATCH($D1353,Inputs!$B$24:$B$35,0)),G1353*INDEX(Inputs!$E$24:$E$35,MATCH($D1353,Inputs!$B$24:$B$35,0)),H1353*Inputs!$D$21)</f>
        <v>78.962525088000007</v>
      </c>
      <c r="J1353" s="36">
        <f t="shared" si="143"/>
        <v>0</v>
      </c>
      <c r="K1353" s="36">
        <f t="shared" si="144"/>
        <v>0</v>
      </c>
      <c r="L1353" s="36">
        <f t="shared" si="145"/>
        <v>0</v>
      </c>
      <c r="M1353" s="36">
        <f t="shared" si="146"/>
        <v>0</v>
      </c>
      <c r="N1353" s="36">
        <f t="shared" si="147"/>
        <v>78.962525088000007</v>
      </c>
    </row>
    <row r="1354" spans="2:14" s="46" customFormat="1" x14ac:dyDescent="0.25">
      <c r="B1354" s="48" t="s">
        <v>211</v>
      </c>
      <c r="C1354" s="8">
        <v>2021</v>
      </c>
      <c r="D1354" s="37">
        <v>2</v>
      </c>
      <c r="E1354" s="31">
        <f>Data!G1354</f>
        <v>677.28800000000001</v>
      </c>
      <c r="F1354" s="51">
        <f t="shared" si="148"/>
        <v>677.28800000000001</v>
      </c>
      <c r="G1354" s="51">
        <f t="shared" ref="G1354:G1417" si="149">+E1354-F1354</f>
        <v>0</v>
      </c>
      <c r="H1354" s="31">
        <f>-Data!H1354</f>
        <v>314.24</v>
      </c>
      <c r="I1354" s="36">
        <f>+SUM(F1354*INDEX(Inputs!$D$24:$D$35,MATCH($D1354,Inputs!$B$24:$B$35,0)),G1354*INDEX(Inputs!$E$24:$E$35,MATCH($D1354,Inputs!$B$24:$B$35,0)),H1354*Inputs!$D$21)</f>
        <v>52.286205296000006</v>
      </c>
      <c r="J1354" s="36">
        <f t="shared" ref="J1354:J1417" si="150">+IF($D1354=1,0,K1353)</f>
        <v>0</v>
      </c>
      <c r="K1354" s="36">
        <f t="shared" ref="K1354:K1417" si="151">+IF($I1354&lt;0,SUM(-$I1354,J1354),MAX(SUM(-$I1354,J1354),0))</f>
        <v>0</v>
      </c>
      <c r="L1354" s="36">
        <f t="shared" ref="L1354:L1417" si="152">+IF(D1354=1,K1365,M1353)</f>
        <v>0</v>
      </c>
      <c r="M1354" s="36">
        <f t="shared" ref="M1354:M1417" si="153">+IF($I1354&lt;0,SUM(-$I1354,L1354),MAX(SUM(-$I1354,L1354),0))</f>
        <v>0</v>
      </c>
      <c r="N1354" s="36">
        <f t="shared" ref="N1354:N1417" si="154">+IF(M1354&gt;0,0,I1354-L1354)</f>
        <v>52.286205296000006</v>
      </c>
    </row>
    <row r="1355" spans="2:14" s="46" customFormat="1" x14ac:dyDescent="0.25">
      <c r="B1355" s="48" t="s">
        <v>211</v>
      </c>
      <c r="C1355" s="8">
        <v>2021</v>
      </c>
      <c r="D1355" s="37">
        <v>3</v>
      </c>
      <c r="E1355" s="31">
        <f>Data!G1355</f>
        <v>522.29609999999991</v>
      </c>
      <c r="F1355" s="51">
        <f t="shared" si="148"/>
        <v>522.29609999999991</v>
      </c>
      <c r="G1355" s="51">
        <f t="shared" si="149"/>
        <v>0</v>
      </c>
      <c r="H1355" s="31">
        <f>-Data!H1355</f>
        <v>994.94399999999996</v>
      </c>
      <c r="I1355" s="36">
        <f>+SUM(F1355*INDEX(Inputs!$D$24:$D$35,MATCH($D1355,Inputs!$B$24:$B$35,0)),G1355*INDEX(Inputs!$E$24:$E$35,MATCH($D1355,Inputs!$B$24:$B$35,0)),H1355*Inputs!$D$21)</f>
        <v>11.864544466199995</v>
      </c>
      <c r="J1355" s="36">
        <f t="shared" si="150"/>
        <v>0</v>
      </c>
      <c r="K1355" s="36">
        <f t="shared" si="151"/>
        <v>0</v>
      </c>
      <c r="L1355" s="36">
        <f t="shared" si="152"/>
        <v>0</v>
      </c>
      <c r="M1355" s="36">
        <f t="shared" si="153"/>
        <v>0</v>
      </c>
      <c r="N1355" s="36">
        <f t="shared" si="154"/>
        <v>11.864544466199995</v>
      </c>
    </row>
    <row r="1356" spans="2:14" s="46" customFormat="1" x14ac:dyDescent="0.25">
      <c r="B1356" s="48" t="s">
        <v>211</v>
      </c>
      <c r="C1356" s="8">
        <v>2021</v>
      </c>
      <c r="D1356" s="37">
        <v>4</v>
      </c>
      <c r="E1356" s="31">
        <f>Data!G1356</f>
        <v>410.74400000000003</v>
      </c>
      <c r="F1356" s="51">
        <f t="shared" si="148"/>
        <v>410.74400000000003</v>
      </c>
      <c r="G1356" s="51">
        <f t="shared" si="149"/>
        <v>0</v>
      </c>
      <c r="H1356" s="31">
        <f>-Data!H1356</f>
        <v>1136.384</v>
      </c>
      <c r="I1356" s="36">
        <f>+SUM(F1356*INDEX(Inputs!$D$24:$D$35,MATCH($D1356,Inputs!$B$24:$B$35,0)),G1356*INDEX(Inputs!$E$24:$E$35,MATCH($D1356,Inputs!$B$24:$B$35,0)),H1356*Inputs!$D$21)</f>
        <v>-4.051970991999994</v>
      </c>
      <c r="J1356" s="36">
        <f t="shared" si="150"/>
        <v>0</v>
      </c>
      <c r="K1356" s="36">
        <f t="shared" si="151"/>
        <v>4.051970991999994</v>
      </c>
      <c r="L1356" s="36">
        <f t="shared" si="152"/>
        <v>0</v>
      </c>
      <c r="M1356" s="36">
        <f t="shared" si="153"/>
        <v>4.051970991999994</v>
      </c>
      <c r="N1356" s="36">
        <f t="shared" si="154"/>
        <v>0</v>
      </c>
    </row>
    <row r="1357" spans="2:14" s="46" customFormat="1" x14ac:dyDescent="0.25">
      <c r="B1357" s="48" t="s">
        <v>211</v>
      </c>
      <c r="C1357" s="8">
        <v>2021</v>
      </c>
      <c r="D1357" s="37">
        <v>5</v>
      </c>
      <c r="E1357" s="31">
        <f>Data!G1357</f>
        <v>441.21559999999999</v>
      </c>
      <c r="F1357" s="51">
        <f t="shared" si="148"/>
        <v>441.21559999999999</v>
      </c>
      <c r="G1357" s="51">
        <f t="shared" si="149"/>
        <v>0</v>
      </c>
      <c r="H1357" s="31">
        <f>-Data!H1357</f>
        <v>1119.5519999999999</v>
      </c>
      <c r="I1357" s="36">
        <f>+SUM(F1357*INDEX(Inputs!$D$24:$D$35,MATCH($D1357,Inputs!$B$24:$B$35,0)),G1357*INDEX(Inputs!$E$24:$E$35,MATCH($D1357,Inputs!$B$24:$B$35,0)),H1357*Inputs!$D$21)</f>
        <v>-0.5286127448000002</v>
      </c>
      <c r="J1357" s="36">
        <f t="shared" si="150"/>
        <v>4.051970991999994</v>
      </c>
      <c r="K1357" s="36">
        <f t="shared" si="151"/>
        <v>4.5805837367999942</v>
      </c>
      <c r="L1357" s="36">
        <f t="shared" si="152"/>
        <v>4.051970991999994</v>
      </c>
      <c r="M1357" s="36">
        <f t="shared" si="153"/>
        <v>4.5805837367999942</v>
      </c>
      <c r="N1357" s="36">
        <f t="shared" si="154"/>
        <v>0</v>
      </c>
    </row>
    <row r="1358" spans="2:14" s="46" customFormat="1" x14ac:dyDescent="0.25">
      <c r="B1358" s="48" t="s">
        <v>211</v>
      </c>
      <c r="C1358" s="8">
        <v>2021</v>
      </c>
      <c r="D1358" s="37">
        <v>6</v>
      </c>
      <c r="E1358" s="31">
        <f>Data!G1358</f>
        <v>979.52499999999998</v>
      </c>
      <c r="F1358" s="51">
        <f t="shared" si="148"/>
        <v>979.52499999999998</v>
      </c>
      <c r="G1358" s="51">
        <f t="shared" si="149"/>
        <v>0</v>
      </c>
      <c r="H1358" s="31">
        <f>-Data!H1358</f>
        <v>611.68690000000004</v>
      </c>
      <c r="I1358" s="36">
        <f>+SUM(F1358*INDEX(Inputs!$D$24:$D$35,MATCH($D1358,Inputs!$B$24:$B$35,0)),G1358*INDEX(Inputs!$E$24:$E$35,MATCH($D1358,Inputs!$B$24:$B$35,0)),H1358*Inputs!$D$21)</f>
        <v>79.967124560999991</v>
      </c>
      <c r="J1358" s="36">
        <f t="shared" si="150"/>
        <v>4.5805837367999942</v>
      </c>
      <c r="K1358" s="36">
        <f t="shared" si="151"/>
        <v>0</v>
      </c>
      <c r="L1358" s="36">
        <f t="shared" si="152"/>
        <v>4.5805837367999942</v>
      </c>
      <c r="M1358" s="36">
        <f t="shared" si="153"/>
        <v>0</v>
      </c>
      <c r="N1358" s="36">
        <f t="shared" si="154"/>
        <v>75.386540824199997</v>
      </c>
    </row>
    <row r="1359" spans="2:14" s="46" customFormat="1" x14ac:dyDescent="0.25">
      <c r="B1359" s="48" t="s">
        <v>211</v>
      </c>
      <c r="C1359" s="8">
        <v>2021</v>
      </c>
      <c r="D1359" s="37">
        <v>7</v>
      </c>
      <c r="E1359" s="31">
        <f>Data!G1359</f>
        <v>1437.144</v>
      </c>
      <c r="F1359" s="51">
        <f t="shared" si="148"/>
        <v>1437.144</v>
      </c>
      <c r="G1359" s="51">
        <f t="shared" si="149"/>
        <v>0</v>
      </c>
      <c r="H1359" s="31">
        <f>-Data!H1359</f>
        <v>249.47200000000001</v>
      </c>
      <c r="I1359" s="36">
        <f>+SUM(F1359*INDEX(Inputs!$D$24:$D$35,MATCH($D1359,Inputs!$B$24:$B$35,0)),G1359*INDEX(Inputs!$E$24:$E$35,MATCH($D1359,Inputs!$B$24:$B$35,0)),H1359*Inputs!$D$21)</f>
        <v>141.82686967999999</v>
      </c>
      <c r="J1359" s="36">
        <f t="shared" si="150"/>
        <v>0</v>
      </c>
      <c r="K1359" s="36">
        <f t="shared" si="151"/>
        <v>0</v>
      </c>
      <c r="L1359" s="36">
        <f t="shared" si="152"/>
        <v>0</v>
      </c>
      <c r="M1359" s="36">
        <f t="shared" si="153"/>
        <v>0</v>
      </c>
      <c r="N1359" s="36">
        <f t="shared" si="154"/>
        <v>141.82686967999999</v>
      </c>
    </row>
    <row r="1360" spans="2:14" s="46" customFormat="1" x14ac:dyDescent="0.25">
      <c r="B1360" s="48" t="s">
        <v>211</v>
      </c>
      <c r="C1360" s="8">
        <v>2021</v>
      </c>
      <c r="D1360" s="37">
        <v>8</v>
      </c>
      <c r="E1360" s="31">
        <f>Data!G1360</f>
        <v>1499.712</v>
      </c>
      <c r="F1360" s="51">
        <f t="shared" si="148"/>
        <v>1499.712</v>
      </c>
      <c r="G1360" s="51">
        <f t="shared" si="149"/>
        <v>0</v>
      </c>
      <c r="H1360" s="31">
        <f>-Data!H1360</f>
        <v>16.384</v>
      </c>
      <c r="I1360" s="36">
        <f>+SUM(F1360*INDEX(Inputs!$D$24:$D$35,MATCH($D1360,Inputs!$B$24:$B$35,0)),G1360*INDEX(Inputs!$E$24:$E$35,MATCH($D1360,Inputs!$B$24:$B$35,0)),H1360*Inputs!$D$21)</f>
        <v>157.22520896</v>
      </c>
      <c r="J1360" s="36">
        <f t="shared" si="150"/>
        <v>0</v>
      </c>
      <c r="K1360" s="36">
        <f t="shared" si="151"/>
        <v>0</v>
      </c>
      <c r="L1360" s="36">
        <f t="shared" si="152"/>
        <v>0</v>
      </c>
      <c r="M1360" s="36">
        <f t="shared" si="153"/>
        <v>0</v>
      </c>
      <c r="N1360" s="36">
        <f t="shared" si="154"/>
        <v>157.22520896</v>
      </c>
    </row>
    <row r="1361" spans="2:14" s="46" customFormat="1" x14ac:dyDescent="0.25">
      <c r="B1361" s="48" t="s">
        <v>211</v>
      </c>
      <c r="C1361" s="8">
        <v>2021</v>
      </c>
      <c r="D1361" s="37">
        <v>9</v>
      </c>
      <c r="E1361" s="31">
        <f>Data!G1361</f>
        <v>597.77210000000002</v>
      </c>
      <c r="F1361" s="51">
        <f t="shared" si="148"/>
        <v>597.77210000000002</v>
      </c>
      <c r="G1361" s="51">
        <f t="shared" si="149"/>
        <v>0</v>
      </c>
      <c r="H1361" s="31">
        <f>-Data!H1361</f>
        <v>603.51400000000001</v>
      </c>
      <c r="I1361" s="36">
        <f>+SUM(F1361*INDEX(Inputs!$D$24:$D$35,MATCH($D1361,Inputs!$B$24:$B$35,0)),G1361*INDEX(Inputs!$E$24:$E$35,MATCH($D1361,Inputs!$B$24:$B$35,0)),H1361*Inputs!$D$21)</f>
        <v>33.815259958200002</v>
      </c>
      <c r="J1361" s="36">
        <f t="shared" si="150"/>
        <v>0</v>
      </c>
      <c r="K1361" s="36">
        <f t="shared" si="151"/>
        <v>0</v>
      </c>
      <c r="L1361" s="36">
        <f t="shared" si="152"/>
        <v>0</v>
      </c>
      <c r="M1361" s="36">
        <f t="shared" si="153"/>
        <v>0</v>
      </c>
      <c r="N1361" s="36">
        <f t="shared" si="154"/>
        <v>33.815259958200002</v>
      </c>
    </row>
    <row r="1362" spans="2:14" s="46" customFormat="1" x14ac:dyDescent="0.25">
      <c r="B1362" s="48" t="s">
        <v>211</v>
      </c>
      <c r="C1362" s="8">
        <v>2021</v>
      </c>
      <c r="D1362" s="37">
        <v>10</v>
      </c>
      <c r="E1362" s="31">
        <f>Data!G1362</f>
        <v>446.01799999999997</v>
      </c>
      <c r="F1362" s="51">
        <f t="shared" si="148"/>
        <v>446.01799999999997</v>
      </c>
      <c r="G1362" s="51">
        <f t="shared" si="149"/>
        <v>0</v>
      </c>
      <c r="H1362" s="31">
        <f>-Data!H1362</f>
        <v>627.39200000000005</v>
      </c>
      <c r="I1362" s="36">
        <f>+SUM(F1362*INDEX(Inputs!$D$24:$D$35,MATCH($D1362,Inputs!$B$24:$B$35,0)),G1362*INDEX(Inputs!$E$24:$E$35,MATCH($D1362,Inputs!$B$24:$B$35,0)),H1362*Inputs!$D$21)</f>
        <v>18.534945835999995</v>
      </c>
      <c r="J1362" s="36">
        <f t="shared" si="150"/>
        <v>0</v>
      </c>
      <c r="K1362" s="36">
        <f t="shared" si="151"/>
        <v>0</v>
      </c>
      <c r="L1362" s="36">
        <f t="shared" si="152"/>
        <v>0</v>
      </c>
      <c r="M1362" s="36">
        <f t="shared" si="153"/>
        <v>0</v>
      </c>
      <c r="N1362" s="36">
        <f t="shared" si="154"/>
        <v>18.534945835999995</v>
      </c>
    </row>
    <row r="1363" spans="2:14" s="46" customFormat="1" x14ac:dyDescent="0.25">
      <c r="B1363" s="48" t="s">
        <v>211</v>
      </c>
      <c r="C1363" s="8">
        <v>2021</v>
      </c>
      <c r="D1363" s="37">
        <v>11</v>
      </c>
      <c r="E1363" s="31">
        <f>Data!G1363</f>
        <v>522.67290000000003</v>
      </c>
      <c r="F1363" s="51">
        <f t="shared" si="148"/>
        <v>522.67290000000003</v>
      </c>
      <c r="G1363" s="51">
        <f t="shared" si="149"/>
        <v>0</v>
      </c>
      <c r="H1363" s="31">
        <f>-Data!H1363</f>
        <v>434.2679</v>
      </c>
      <c r="I1363" s="36">
        <f>+SUM(F1363*INDEX(Inputs!$D$24:$D$35,MATCH($D1363,Inputs!$B$24:$B$35,0)),G1363*INDEX(Inputs!$E$24:$E$35,MATCH($D1363,Inputs!$B$24:$B$35,0)),H1363*Inputs!$D$21)</f>
        <v>33.099406592800008</v>
      </c>
      <c r="J1363" s="36">
        <f t="shared" si="150"/>
        <v>0</v>
      </c>
      <c r="K1363" s="36">
        <f t="shared" si="151"/>
        <v>0</v>
      </c>
      <c r="L1363" s="36">
        <f t="shared" si="152"/>
        <v>0</v>
      </c>
      <c r="M1363" s="36">
        <f t="shared" si="153"/>
        <v>0</v>
      </c>
      <c r="N1363" s="36">
        <f t="shared" si="154"/>
        <v>33.099406592800008</v>
      </c>
    </row>
    <row r="1364" spans="2:14" s="46" customFormat="1" x14ac:dyDescent="0.25">
      <c r="B1364" s="48" t="s">
        <v>211</v>
      </c>
      <c r="C1364" s="8">
        <v>2021</v>
      </c>
      <c r="D1364" s="37">
        <v>12</v>
      </c>
      <c r="E1364" s="31">
        <f>Data!G1364</f>
        <v>682.31399999999996</v>
      </c>
      <c r="F1364" s="51">
        <f t="shared" si="148"/>
        <v>682.31399999999996</v>
      </c>
      <c r="G1364" s="51">
        <f t="shared" si="149"/>
        <v>0</v>
      </c>
      <c r="H1364" s="31">
        <f>-Data!H1364</f>
        <v>177.15199999999999</v>
      </c>
      <c r="I1364" s="36">
        <f>+SUM(F1364*INDEX(Inputs!$D$24:$D$35,MATCH($D1364,Inputs!$B$24:$B$35,0)),G1364*INDEX(Inputs!$E$24:$E$35,MATCH($D1364,Inputs!$B$24:$B$35,0)),H1364*Inputs!$D$21)</f>
        <v>57.945675868000002</v>
      </c>
      <c r="J1364" s="36">
        <f t="shared" si="150"/>
        <v>0</v>
      </c>
      <c r="K1364" s="36">
        <f t="shared" si="151"/>
        <v>0</v>
      </c>
      <c r="L1364" s="36">
        <f t="shared" si="152"/>
        <v>0</v>
      </c>
      <c r="M1364" s="36">
        <f t="shared" si="153"/>
        <v>0</v>
      </c>
      <c r="N1364" s="36">
        <f t="shared" si="154"/>
        <v>57.945675868000002</v>
      </c>
    </row>
    <row r="1365" spans="2:14" s="46" customFormat="1" x14ac:dyDescent="0.25">
      <c r="B1365" s="48" t="s">
        <v>212</v>
      </c>
      <c r="C1365" s="8">
        <v>2021</v>
      </c>
      <c r="D1365" s="37">
        <v>1</v>
      </c>
      <c r="E1365" s="31">
        <f>Data!G1365</f>
        <v>11504.421</v>
      </c>
      <c r="F1365" s="51">
        <f t="shared" si="148"/>
        <v>2000</v>
      </c>
      <c r="G1365" s="51">
        <f t="shared" si="149"/>
        <v>9504.4210000000003</v>
      </c>
      <c r="H1365" s="31">
        <f>-Data!H1365</f>
        <v>657.52279999999996</v>
      </c>
      <c r="I1365" s="36">
        <f>+SUM(F1365*INDEX(Inputs!$D$24:$D$35,MATCH($D1365,Inputs!$B$24:$B$35,0)),G1365*INDEX(Inputs!$E$24:$E$35,MATCH($D1365,Inputs!$B$24:$B$35,0)),H1365*Inputs!$D$21)</f>
        <v>584.68045344799998</v>
      </c>
      <c r="J1365" s="36">
        <f t="shared" si="150"/>
        <v>0</v>
      </c>
      <c r="K1365" s="36">
        <f t="shared" si="151"/>
        <v>0</v>
      </c>
      <c r="L1365" s="36">
        <f t="shared" si="152"/>
        <v>0</v>
      </c>
      <c r="M1365" s="36">
        <f t="shared" si="153"/>
        <v>0</v>
      </c>
      <c r="N1365" s="36">
        <f t="shared" si="154"/>
        <v>584.68045344799998</v>
      </c>
    </row>
    <row r="1366" spans="2:14" s="46" customFormat="1" x14ac:dyDescent="0.25">
      <c r="B1366" s="48" t="s">
        <v>212</v>
      </c>
      <c r="C1366" s="8">
        <v>2021</v>
      </c>
      <c r="D1366" s="37">
        <v>2</v>
      </c>
      <c r="E1366" s="31">
        <f>Data!G1366</f>
        <v>10833.0726</v>
      </c>
      <c r="F1366" s="51">
        <f t="shared" si="148"/>
        <v>2000</v>
      </c>
      <c r="G1366" s="51">
        <f t="shared" si="149"/>
        <v>8833.0725999999995</v>
      </c>
      <c r="H1366" s="31">
        <f>-Data!H1366</f>
        <v>533.23050000000001</v>
      </c>
      <c r="I1366" s="36">
        <f>+SUM(F1366*INDEX(Inputs!$D$24:$D$35,MATCH($D1366,Inputs!$B$24:$B$35,0)),G1366*INDEX(Inputs!$E$24:$E$35,MATCH($D1366,Inputs!$B$24:$B$35,0)),H1366*Inputs!$D$21)</f>
        <v>559.70903142460008</v>
      </c>
      <c r="J1366" s="36">
        <f t="shared" si="150"/>
        <v>0</v>
      </c>
      <c r="K1366" s="36">
        <f t="shared" si="151"/>
        <v>0</v>
      </c>
      <c r="L1366" s="36">
        <f t="shared" si="152"/>
        <v>0</v>
      </c>
      <c r="M1366" s="36">
        <f t="shared" si="153"/>
        <v>0</v>
      </c>
      <c r="N1366" s="36">
        <f t="shared" si="154"/>
        <v>559.70903142460008</v>
      </c>
    </row>
    <row r="1367" spans="2:14" s="46" customFormat="1" x14ac:dyDescent="0.25">
      <c r="B1367" s="48" t="s">
        <v>212</v>
      </c>
      <c r="C1367" s="8">
        <v>2021</v>
      </c>
      <c r="D1367" s="37">
        <v>3</v>
      </c>
      <c r="E1367" s="31">
        <f>Data!G1367</f>
        <v>9259.9876000000004</v>
      </c>
      <c r="F1367" s="51">
        <f t="shared" si="148"/>
        <v>2000</v>
      </c>
      <c r="G1367" s="51">
        <f t="shared" si="149"/>
        <v>7259.9876000000004</v>
      </c>
      <c r="H1367" s="31">
        <f>-Data!H1367</f>
        <v>1667.2746</v>
      </c>
      <c r="I1367" s="36">
        <f>+SUM(F1367*INDEX(Inputs!$D$24:$D$35,MATCH($D1367,Inputs!$B$24:$B$35,0)),G1367*INDEX(Inputs!$E$24:$E$35,MATCH($D1367,Inputs!$B$24:$B$35,0)),H1367*Inputs!$D$21)</f>
        <v>447.30675934359999</v>
      </c>
      <c r="J1367" s="36">
        <f t="shared" si="150"/>
        <v>0</v>
      </c>
      <c r="K1367" s="36">
        <f t="shared" si="151"/>
        <v>0</v>
      </c>
      <c r="L1367" s="36">
        <f t="shared" si="152"/>
        <v>0</v>
      </c>
      <c r="M1367" s="36">
        <f t="shared" si="153"/>
        <v>0</v>
      </c>
      <c r="N1367" s="36">
        <f t="shared" si="154"/>
        <v>447.30675934359999</v>
      </c>
    </row>
    <row r="1368" spans="2:14" s="46" customFormat="1" x14ac:dyDescent="0.25">
      <c r="B1368" s="48" t="s">
        <v>212</v>
      </c>
      <c r="C1368" s="8">
        <v>2021</v>
      </c>
      <c r="D1368" s="37">
        <v>4</v>
      </c>
      <c r="E1368" s="31">
        <f>Data!G1368</f>
        <v>5543.1660000000002</v>
      </c>
      <c r="F1368" s="51">
        <f t="shared" si="148"/>
        <v>2000</v>
      </c>
      <c r="G1368" s="51">
        <f t="shared" si="149"/>
        <v>3543.1660000000002</v>
      </c>
      <c r="H1368" s="31">
        <f>-Data!H1368</f>
        <v>3112.2718</v>
      </c>
      <c r="I1368" s="36">
        <f>+SUM(F1368*INDEX(Inputs!$D$24:$D$35,MATCH($D1368,Inputs!$B$24:$B$35,0)),G1368*INDEX(Inputs!$E$24:$E$35,MATCH($D1368,Inputs!$B$24:$B$35,0)),H1368*Inputs!$D$21)</f>
        <v>228.402767778</v>
      </c>
      <c r="J1368" s="36">
        <f t="shared" si="150"/>
        <v>0</v>
      </c>
      <c r="K1368" s="36">
        <f t="shared" si="151"/>
        <v>0</v>
      </c>
      <c r="L1368" s="36">
        <f t="shared" si="152"/>
        <v>0</v>
      </c>
      <c r="M1368" s="36">
        <f t="shared" si="153"/>
        <v>0</v>
      </c>
      <c r="N1368" s="36">
        <f t="shared" si="154"/>
        <v>228.402767778</v>
      </c>
    </row>
    <row r="1369" spans="2:14" s="46" customFormat="1" x14ac:dyDescent="0.25">
      <c r="B1369" s="48" t="s">
        <v>212</v>
      </c>
      <c r="C1369" s="8">
        <v>2021</v>
      </c>
      <c r="D1369" s="37">
        <v>5</v>
      </c>
      <c r="E1369" s="31">
        <f>Data!G1369</f>
        <v>662.1580999999909</v>
      </c>
      <c r="F1369" s="51">
        <f t="shared" si="148"/>
        <v>662.1580999999909</v>
      </c>
      <c r="G1369" s="51">
        <f t="shared" si="149"/>
        <v>0</v>
      </c>
      <c r="H1369" s="31">
        <f>-Data!H1369</f>
        <v>6326.8423999999904</v>
      </c>
      <c r="I1369" s="36">
        <f>+SUM(F1369*INDEX(Inputs!$D$24:$D$35,MATCH($D1369,Inputs!$B$24:$B$35,0)),G1369*INDEX(Inputs!$E$24:$E$35,MATCH($D1369,Inputs!$B$24:$B$35,0)),H1369*Inputs!$D$21)</f>
        <v>-176.48372843380051</v>
      </c>
      <c r="J1369" s="36">
        <f t="shared" si="150"/>
        <v>0</v>
      </c>
      <c r="K1369" s="36">
        <f t="shared" si="151"/>
        <v>176.48372843380051</v>
      </c>
      <c r="L1369" s="36">
        <f t="shared" si="152"/>
        <v>0</v>
      </c>
      <c r="M1369" s="36">
        <f t="shared" si="153"/>
        <v>176.48372843380051</v>
      </c>
      <c r="N1369" s="36">
        <f t="shared" si="154"/>
        <v>0</v>
      </c>
    </row>
    <row r="1370" spans="2:14" s="46" customFormat="1" x14ac:dyDescent="0.25">
      <c r="B1370" s="48" t="s">
        <v>212</v>
      </c>
      <c r="C1370" s="8">
        <v>2021</v>
      </c>
      <c r="D1370" s="37">
        <v>6</v>
      </c>
      <c r="E1370" s="31">
        <f>Data!G1370</f>
        <v>506.777299999999</v>
      </c>
      <c r="F1370" s="51">
        <f t="shared" si="148"/>
        <v>506.777299999999</v>
      </c>
      <c r="G1370" s="51">
        <f t="shared" si="149"/>
        <v>0</v>
      </c>
      <c r="H1370" s="31">
        <f>-Data!H1370</f>
        <v>6882.1652999999997</v>
      </c>
      <c r="I1370" s="36">
        <f>+SUM(F1370*INDEX(Inputs!$D$24:$D$35,MATCH($D1370,Inputs!$B$24:$B$35,0)),G1370*INDEX(Inputs!$E$24:$E$35,MATCH($D1370,Inputs!$B$24:$B$35,0)),H1370*Inputs!$D$21)</f>
        <v>-206.87635916800014</v>
      </c>
      <c r="J1370" s="36">
        <f t="shared" si="150"/>
        <v>176.48372843380051</v>
      </c>
      <c r="K1370" s="36">
        <f t="shared" si="151"/>
        <v>383.36008760180061</v>
      </c>
      <c r="L1370" s="36">
        <f t="shared" si="152"/>
        <v>176.48372843380051</v>
      </c>
      <c r="M1370" s="36">
        <f t="shared" si="153"/>
        <v>383.36008760180061</v>
      </c>
      <c r="N1370" s="36">
        <f t="shared" si="154"/>
        <v>0</v>
      </c>
    </row>
    <row r="1371" spans="2:14" s="46" customFormat="1" x14ac:dyDescent="0.25">
      <c r="B1371" s="48" t="s">
        <v>212</v>
      </c>
      <c r="C1371" s="8">
        <v>2021</v>
      </c>
      <c r="D1371" s="37">
        <v>7</v>
      </c>
      <c r="E1371" s="31">
        <f>Data!G1371</f>
        <v>603.97019999999998</v>
      </c>
      <c r="F1371" s="51">
        <f t="shared" si="148"/>
        <v>603.97019999999998</v>
      </c>
      <c r="G1371" s="51">
        <f t="shared" si="149"/>
        <v>0</v>
      </c>
      <c r="H1371" s="31">
        <f>-Data!H1371</f>
        <v>5142.6788999999999</v>
      </c>
      <c r="I1371" s="36">
        <f>+SUM(F1371*INDEX(Inputs!$D$24:$D$35,MATCH($D1371,Inputs!$B$24:$B$35,0)),G1371*INDEX(Inputs!$E$24:$E$35,MATCH($D1371,Inputs!$B$24:$B$35,0)),H1371*Inputs!$D$21)</f>
        <v>-130.87682565900002</v>
      </c>
      <c r="J1371" s="36">
        <f t="shared" si="150"/>
        <v>383.36008760180061</v>
      </c>
      <c r="K1371" s="36">
        <f t="shared" si="151"/>
        <v>514.23691326080063</v>
      </c>
      <c r="L1371" s="36">
        <f t="shared" si="152"/>
        <v>383.36008760180061</v>
      </c>
      <c r="M1371" s="36">
        <f t="shared" si="153"/>
        <v>514.23691326080063</v>
      </c>
      <c r="N1371" s="36">
        <f t="shared" si="154"/>
        <v>0</v>
      </c>
    </row>
    <row r="1372" spans="2:14" s="46" customFormat="1" x14ac:dyDescent="0.25">
      <c r="B1372" s="48" t="s">
        <v>212</v>
      </c>
      <c r="C1372" s="8">
        <v>2021</v>
      </c>
      <c r="D1372" s="37">
        <v>8</v>
      </c>
      <c r="E1372" s="31">
        <f>Data!G1372</f>
        <v>5506.7540999999983</v>
      </c>
      <c r="F1372" s="51">
        <f t="shared" si="148"/>
        <v>2000</v>
      </c>
      <c r="G1372" s="51">
        <f t="shared" si="149"/>
        <v>3506.7540999999983</v>
      </c>
      <c r="H1372" s="31">
        <f>-Data!H1372</f>
        <v>3764.1397000000002</v>
      </c>
      <c r="I1372" s="36">
        <f>+SUM(F1372*INDEX(Inputs!$D$24:$D$35,MATCH($D1372,Inputs!$B$24:$B$35,0)),G1372*INDEX(Inputs!$E$24:$E$35,MATCH($D1372,Inputs!$B$24:$B$35,0)),H1372*Inputs!$D$21)</f>
        <v>239.01291067859992</v>
      </c>
      <c r="J1372" s="36">
        <f t="shared" si="150"/>
        <v>514.23691326080063</v>
      </c>
      <c r="K1372" s="36">
        <f t="shared" si="151"/>
        <v>275.22400258220068</v>
      </c>
      <c r="L1372" s="36">
        <f t="shared" si="152"/>
        <v>514.23691326080063</v>
      </c>
      <c r="M1372" s="36">
        <f t="shared" si="153"/>
        <v>275.22400258220068</v>
      </c>
      <c r="N1372" s="36">
        <f t="shared" si="154"/>
        <v>0</v>
      </c>
    </row>
    <row r="1373" spans="2:14" s="46" customFormat="1" x14ac:dyDescent="0.25">
      <c r="B1373" s="48" t="s">
        <v>212</v>
      </c>
      <c r="C1373" s="8">
        <v>2021</v>
      </c>
      <c r="D1373" s="37">
        <v>9</v>
      </c>
      <c r="E1373" s="31">
        <f>Data!G1373</f>
        <v>8351.5347000000002</v>
      </c>
      <c r="F1373" s="51">
        <f t="shared" si="148"/>
        <v>2000</v>
      </c>
      <c r="G1373" s="51">
        <f t="shared" si="149"/>
        <v>6351.5347000000002</v>
      </c>
      <c r="H1373" s="31">
        <f>-Data!H1373</f>
        <v>1806.7266999999999</v>
      </c>
      <c r="I1373" s="36">
        <f>+SUM(F1373*INDEX(Inputs!$D$24:$D$35,MATCH($D1373,Inputs!$B$24:$B$35,0)),G1373*INDEX(Inputs!$E$24:$E$35,MATCH($D1373,Inputs!$B$24:$B$35,0)),H1373*Inputs!$D$21)</f>
        <v>401.88409107419994</v>
      </c>
      <c r="J1373" s="36">
        <f t="shared" si="150"/>
        <v>275.22400258220068</v>
      </c>
      <c r="K1373" s="36">
        <f t="shared" si="151"/>
        <v>0</v>
      </c>
      <c r="L1373" s="36">
        <f t="shared" si="152"/>
        <v>275.22400258220068</v>
      </c>
      <c r="M1373" s="36">
        <f t="shared" si="153"/>
        <v>0</v>
      </c>
      <c r="N1373" s="36">
        <f t="shared" si="154"/>
        <v>126.66008849199926</v>
      </c>
    </row>
    <row r="1374" spans="2:14" s="46" customFormat="1" x14ac:dyDescent="0.25">
      <c r="B1374" s="48" t="s">
        <v>212</v>
      </c>
      <c r="C1374" s="8">
        <v>2021</v>
      </c>
      <c r="D1374" s="37">
        <v>10</v>
      </c>
      <c r="E1374" s="31">
        <f>Data!G1374</f>
        <v>7448.9916000000003</v>
      </c>
      <c r="F1374" s="51">
        <f t="shared" si="148"/>
        <v>2000</v>
      </c>
      <c r="G1374" s="51">
        <f t="shared" si="149"/>
        <v>5448.9916000000003</v>
      </c>
      <c r="H1374" s="31">
        <f>-Data!H1374</f>
        <v>1294.134</v>
      </c>
      <c r="I1374" s="36">
        <f>+SUM(F1374*INDEX(Inputs!$D$24:$D$35,MATCH($D1374,Inputs!$B$24:$B$35,0)),G1374*INDEX(Inputs!$E$24:$E$35,MATCH($D1374,Inputs!$B$24:$B$35,0)),H1374*Inputs!$D$21)</f>
        <v>381.37642621360004</v>
      </c>
      <c r="J1374" s="36">
        <f t="shared" si="150"/>
        <v>0</v>
      </c>
      <c r="K1374" s="36">
        <f t="shared" si="151"/>
        <v>0</v>
      </c>
      <c r="L1374" s="36">
        <f t="shared" si="152"/>
        <v>0</v>
      </c>
      <c r="M1374" s="36">
        <f t="shared" si="153"/>
        <v>0</v>
      </c>
      <c r="N1374" s="36">
        <f t="shared" si="154"/>
        <v>381.37642621360004</v>
      </c>
    </row>
    <row r="1375" spans="2:14" s="46" customFormat="1" x14ac:dyDescent="0.25">
      <c r="B1375" s="48" t="s">
        <v>212</v>
      </c>
      <c r="C1375" s="8">
        <v>2021</v>
      </c>
      <c r="D1375" s="37">
        <v>11</v>
      </c>
      <c r="E1375" s="31">
        <f>Data!G1375</f>
        <v>10137.645500000001</v>
      </c>
      <c r="F1375" s="51">
        <f t="shared" si="148"/>
        <v>2000</v>
      </c>
      <c r="G1375" s="51">
        <f t="shared" si="149"/>
        <v>8137.6455000000005</v>
      </c>
      <c r="H1375" s="31">
        <f>-Data!H1375</f>
        <v>638.45370000000003</v>
      </c>
      <c r="I1375" s="36">
        <f>+SUM(F1375*INDEX(Inputs!$D$24:$D$35,MATCH($D1375,Inputs!$B$24:$B$35,0)),G1375*INDEX(Inputs!$E$24:$E$35,MATCH($D1375,Inputs!$B$24:$B$35,0)),H1375*Inputs!$D$21)</f>
        <v>524.99544612099999</v>
      </c>
      <c r="J1375" s="36">
        <f t="shared" si="150"/>
        <v>0</v>
      </c>
      <c r="K1375" s="36">
        <f t="shared" si="151"/>
        <v>0</v>
      </c>
      <c r="L1375" s="36">
        <f t="shared" si="152"/>
        <v>0</v>
      </c>
      <c r="M1375" s="36">
        <f t="shared" si="153"/>
        <v>0</v>
      </c>
      <c r="N1375" s="36">
        <f t="shared" si="154"/>
        <v>524.99544612099999</v>
      </c>
    </row>
    <row r="1376" spans="2:14" s="46" customFormat="1" x14ac:dyDescent="0.25">
      <c r="B1376" s="48" t="s">
        <v>212</v>
      </c>
      <c r="C1376" s="8">
        <v>2021</v>
      </c>
      <c r="D1376" s="37">
        <v>12</v>
      </c>
      <c r="E1376" s="31">
        <f>Data!G1376</f>
        <v>11771.544599999999</v>
      </c>
      <c r="F1376" s="51">
        <f t="shared" si="148"/>
        <v>2000</v>
      </c>
      <c r="G1376" s="51">
        <f t="shared" si="149"/>
        <v>9771.5445999999993</v>
      </c>
      <c r="H1376" s="31">
        <f>-Data!H1376</f>
        <v>264.36369999999999</v>
      </c>
      <c r="I1376" s="36">
        <f>+SUM(F1376*INDEX(Inputs!$D$24:$D$35,MATCH($D1376,Inputs!$B$24:$B$35,0)),G1376*INDEX(Inputs!$E$24:$E$35,MATCH($D1376,Inputs!$B$24:$B$35,0)),H1376*Inputs!$D$21)</f>
        <v>611.35159364460003</v>
      </c>
      <c r="J1376" s="36">
        <f t="shared" si="150"/>
        <v>0</v>
      </c>
      <c r="K1376" s="36">
        <f t="shared" si="151"/>
        <v>0</v>
      </c>
      <c r="L1376" s="36">
        <f t="shared" si="152"/>
        <v>0</v>
      </c>
      <c r="M1376" s="36">
        <f t="shared" si="153"/>
        <v>0</v>
      </c>
      <c r="N1376" s="36">
        <f t="shared" si="154"/>
        <v>611.35159364460003</v>
      </c>
    </row>
    <row r="1377" spans="2:14" s="46" customFormat="1" x14ac:dyDescent="0.25">
      <c r="B1377" s="48" t="s">
        <v>213</v>
      </c>
      <c r="C1377" s="8">
        <v>2021</v>
      </c>
      <c r="D1377" s="37">
        <v>1</v>
      </c>
      <c r="E1377" s="31">
        <f>Data!G1377</f>
        <v>45758.34</v>
      </c>
      <c r="F1377" s="51">
        <f t="shared" si="148"/>
        <v>2000</v>
      </c>
      <c r="G1377" s="51">
        <f t="shared" si="149"/>
        <v>43758.34</v>
      </c>
      <c r="H1377" s="31">
        <f>-Data!H1377</f>
        <v>1051.74</v>
      </c>
      <c r="I1377" s="36">
        <f>+SUM(F1377*INDEX(Inputs!$D$24:$D$35,MATCH($D1377,Inputs!$B$24:$B$35,0)),G1377*INDEX(Inputs!$E$24:$E$35,MATCH($D1377,Inputs!$B$24:$B$35,0)),H1377*Inputs!$D$21)</f>
        <v>2083.6613052399998</v>
      </c>
      <c r="J1377" s="36">
        <f t="shared" si="150"/>
        <v>0</v>
      </c>
      <c r="K1377" s="36">
        <f t="shared" si="151"/>
        <v>0</v>
      </c>
      <c r="L1377" s="36">
        <f t="shared" si="152"/>
        <v>0</v>
      </c>
      <c r="M1377" s="36">
        <f t="shared" si="153"/>
        <v>0</v>
      </c>
      <c r="N1377" s="36">
        <f t="shared" si="154"/>
        <v>2083.6613052399998</v>
      </c>
    </row>
    <row r="1378" spans="2:14" s="46" customFormat="1" x14ac:dyDescent="0.25">
      <c r="B1378" s="48" t="s">
        <v>213</v>
      </c>
      <c r="C1378" s="8">
        <v>2021</v>
      </c>
      <c r="D1378" s="37">
        <v>2</v>
      </c>
      <c r="E1378" s="31">
        <f>Data!G1378</f>
        <v>37622.58</v>
      </c>
      <c r="F1378" s="51">
        <f t="shared" si="148"/>
        <v>2000</v>
      </c>
      <c r="G1378" s="51">
        <f t="shared" si="149"/>
        <v>35622.58</v>
      </c>
      <c r="H1378" s="31">
        <f>-Data!H1378</f>
        <v>2010.36</v>
      </c>
      <c r="I1378" s="36">
        <f>+SUM(F1378*INDEX(Inputs!$D$24:$D$35,MATCH($D1378,Inputs!$B$24:$B$35,0)),G1378*INDEX(Inputs!$E$24:$E$35,MATCH($D1378,Inputs!$B$24:$B$35,0)),H1378*Inputs!$D$21)</f>
        <v>1687.84783408</v>
      </c>
      <c r="J1378" s="36">
        <f t="shared" si="150"/>
        <v>0</v>
      </c>
      <c r="K1378" s="36">
        <f t="shared" si="151"/>
        <v>0</v>
      </c>
      <c r="L1378" s="36">
        <f t="shared" si="152"/>
        <v>0</v>
      </c>
      <c r="M1378" s="36">
        <f t="shared" si="153"/>
        <v>0</v>
      </c>
      <c r="N1378" s="36">
        <f t="shared" si="154"/>
        <v>1687.84783408</v>
      </c>
    </row>
    <row r="1379" spans="2:14" s="46" customFormat="1" x14ac:dyDescent="0.25">
      <c r="B1379" s="48" t="s">
        <v>213</v>
      </c>
      <c r="C1379" s="8">
        <v>2021</v>
      </c>
      <c r="D1379" s="37">
        <v>3</v>
      </c>
      <c r="E1379" s="31">
        <f>Data!G1379</f>
        <v>27912.899999999998</v>
      </c>
      <c r="F1379" s="51">
        <f t="shared" si="148"/>
        <v>2000</v>
      </c>
      <c r="G1379" s="51">
        <f t="shared" si="149"/>
        <v>25912.899999999998</v>
      </c>
      <c r="H1379" s="31">
        <f>-Data!H1379</f>
        <v>7504.14</v>
      </c>
      <c r="I1379" s="36">
        <f>+SUM(F1379*INDEX(Inputs!$D$24:$D$35,MATCH($D1379,Inputs!$B$24:$B$35,0)),G1379*INDEX(Inputs!$E$24:$E$35,MATCH($D1379,Inputs!$B$24:$B$35,0)),H1379*Inputs!$D$21)</f>
        <v>1050.9989949999999</v>
      </c>
      <c r="J1379" s="36">
        <f t="shared" si="150"/>
        <v>0</v>
      </c>
      <c r="K1379" s="36">
        <f t="shared" si="151"/>
        <v>0</v>
      </c>
      <c r="L1379" s="36">
        <f t="shared" si="152"/>
        <v>0</v>
      </c>
      <c r="M1379" s="36">
        <f t="shared" si="153"/>
        <v>0</v>
      </c>
      <c r="N1379" s="36">
        <f t="shared" si="154"/>
        <v>1050.9989949999999</v>
      </c>
    </row>
    <row r="1380" spans="2:14" s="46" customFormat="1" x14ac:dyDescent="0.25">
      <c r="B1380" s="48" t="s">
        <v>213</v>
      </c>
      <c r="C1380" s="8">
        <v>2021</v>
      </c>
      <c r="D1380" s="37">
        <v>4</v>
      </c>
      <c r="E1380" s="31">
        <f>Data!G1380</f>
        <v>17204.759999999998</v>
      </c>
      <c r="F1380" s="51">
        <f t="shared" si="148"/>
        <v>2000</v>
      </c>
      <c r="G1380" s="51">
        <f t="shared" si="149"/>
        <v>15204.759999999998</v>
      </c>
      <c r="H1380" s="31">
        <f>-Data!H1380</f>
        <v>9582.42</v>
      </c>
      <c r="I1380" s="36">
        <f>+SUM(F1380*INDEX(Inputs!$D$24:$D$35,MATCH($D1380,Inputs!$B$24:$B$35,0)),G1380*INDEX(Inputs!$E$24:$E$35,MATCH($D1380,Inputs!$B$24:$B$35,0)),H1380*Inputs!$D$21)</f>
        <v>499.16227275999989</v>
      </c>
      <c r="J1380" s="36">
        <f t="shared" si="150"/>
        <v>0</v>
      </c>
      <c r="K1380" s="36">
        <f t="shared" si="151"/>
        <v>0</v>
      </c>
      <c r="L1380" s="36">
        <f t="shared" si="152"/>
        <v>0</v>
      </c>
      <c r="M1380" s="36">
        <f t="shared" si="153"/>
        <v>0</v>
      </c>
      <c r="N1380" s="36">
        <f t="shared" si="154"/>
        <v>499.16227275999989</v>
      </c>
    </row>
    <row r="1381" spans="2:14" s="46" customFormat="1" x14ac:dyDescent="0.25">
      <c r="B1381" s="48" t="s">
        <v>213</v>
      </c>
      <c r="C1381" s="8">
        <v>2021</v>
      </c>
      <c r="D1381" s="37">
        <v>5</v>
      </c>
      <c r="E1381" s="31">
        <f>Data!G1381</f>
        <v>10328.82</v>
      </c>
      <c r="F1381" s="51">
        <f t="shared" si="148"/>
        <v>2000</v>
      </c>
      <c r="G1381" s="51">
        <f t="shared" si="149"/>
        <v>8328.82</v>
      </c>
      <c r="H1381" s="31">
        <f>-Data!H1381</f>
        <v>11338.2</v>
      </c>
      <c r="I1381" s="36">
        <f>+SUM(F1381*INDEX(Inputs!$D$24:$D$35,MATCH($D1381,Inputs!$B$24:$B$35,0)),G1381*INDEX(Inputs!$E$24:$E$35,MATCH($D1381,Inputs!$B$24:$B$35,0)),H1381*Inputs!$D$21)</f>
        <v>128.88718671999993</v>
      </c>
      <c r="J1381" s="36">
        <f t="shared" si="150"/>
        <v>0</v>
      </c>
      <c r="K1381" s="36">
        <f t="shared" si="151"/>
        <v>0</v>
      </c>
      <c r="L1381" s="36">
        <f t="shared" si="152"/>
        <v>0</v>
      </c>
      <c r="M1381" s="36">
        <f t="shared" si="153"/>
        <v>0</v>
      </c>
      <c r="N1381" s="36">
        <f t="shared" si="154"/>
        <v>128.88718671999993</v>
      </c>
    </row>
    <row r="1382" spans="2:14" s="46" customFormat="1" x14ac:dyDescent="0.25">
      <c r="B1382" s="48" t="s">
        <v>213</v>
      </c>
      <c r="C1382" s="8">
        <v>2021</v>
      </c>
      <c r="D1382" s="37">
        <v>6</v>
      </c>
      <c r="E1382" s="31">
        <f>Data!G1382</f>
        <v>9357.7800000000007</v>
      </c>
      <c r="F1382" s="51">
        <f t="shared" si="148"/>
        <v>2000</v>
      </c>
      <c r="G1382" s="51">
        <f t="shared" si="149"/>
        <v>7357.7800000000007</v>
      </c>
      <c r="H1382" s="31">
        <f>-Data!H1382</f>
        <v>10322.879999999999</v>
      </c>
      <c r="I1382" s="36">
        <f>+SUM(F1382*INDEX(Inputs!$D$24:$D$35,MATCH($D1382,Inputs!$B$24:$B$35,0)),G1382*INDEX(Inputs!$E$24:$E$35,MATCH($D1382,Inputs!$B$24:$B$35,0)),H1382*Inputs!$D$21)</f>
        <v>178.63351768000001</v>
      </c>
      <c r="J1382" s="36">
        <f t="shared" si="150"/>
        <v>0</v>
      </c>
      <c r="K1382" s="36">
        <f t="shared" si="151"/>
        <v>0</v>
      </c>
      <c r="L1382" s="36">
        <f t="shared" si="152"/>
        <v>0</v>
      </c>
      <c r="M1382" s="36">
        <f t="shared" si="153"/>
        <v>0</v>
      </c>
      <c r="N1382" s="36">
        <f t="shared" si="154"/>
        <v>178.63351768000001</v>
      </c>
    </row>
    <row r="1383" spans="2:14" s="46" customFormat="1" x14ac:dyDescent="0.25">
      <c r="B1383" s="48" t="s">
        <v>213</v>
      </c>
      <c r="C1383" s="8">
        <v>2021</v>
      </c>
      <c r="D1383" s="37">
        <v>7</v>
      </c>
      <c r="E1383" s="31">
        <f>Data!G1383</f>
        <v>10356.06</v>
      </c>
      <c r="F1383" s="51">
        <f t="shared" si="148"/>
        <v>2000</v>
      </c>
      <c r="G1383" s="51">
        <f t="shared" si="149"/>
        <v>8356.06</v>
      </c>
      <c r="H1383" s="31">
        <f>-Data!H1383</f>
        <v>7761.24</v>
      </c>
      <c r="I1383" s="36">
        <f>+SUM(F1383*INDEX(Inputs!$D$24:$D$35,MATCH($D1383,Inputs!$B$24:$B$35,0)),G1383*INDEX(Inputs!$E$24:$E$35,MATCH($D1383,Inputs!$B$24:$B$35,0)),H1383*Inputs!$D$21)</f>
        <v>324.12133455999992</v>
      </c>
      <c r="J1383" s="36">
        <f t="shared" si="150"/>
        <v>0</v>
      </c>
      <c r="K1383" s="36">
        <f t="shared" si="151"/>
        <v>0</v>
      </c>
      <c r="L1383" s="36">
        <f t="shared" si="152"/>
        <v>0</v>
      </c>
      <c r="M1383" s="36">
        <f t="shared" si="153"/>
        <v>0</v>
      </c>
      <c r="N1383" s="36">
        <f t="shared" si="154"/>
        <v>324.12133455999992</v>
      </c>
    </row>
    <row r="1384" spans="2:14" s="46" customFormat="1" x14ac:dyDescent="0.25">
      <c r="B1384" s="48" t="s">
        <v>213</v>
      </c>
      <c r="C1384" s="8">
        <v>2021</v>
      </c>
      <c r="D1384" s="37">
        <v>8</v>
      </c>
      <c r="E1384" s="31">
        <f>Data!G1384</f>
        <v>9568.86</v>
      </c>
      <c r="F1384" s="51">
        <f t="shared" si="148"/>
        <v>2000</v>
      </c>
      <c r="G1384" s="51">
        <f t="shared" si="149"/>
        <v>7568.8600000000006</v>
      </c>
      <c r="H1384" s="31">
        <f>-Data!H1384</f>
        <v>8925.84</v>
      </c>
      <c r="I1384" s="36">
        <f>+SUM(F1384*INDEX(Inputs!$D$24:$D$35,MATCH($D1384,Inputs!$B$24:$B$35,0)),G1384*INDEX(Inputs!$E$24:$E$35,MATCH($D1384,Inputs!$B$24:$B$35,0)),H1384*Inputs!$D$21)</f>
        <v>241.73857336000003</v>
      </c>
      <c r="J1384" s="36">
        <f t="shared" si="150"/>
        <v>0</v>
      </c>
      <c r="K1384" s="36">
        <f t="shared" si="151"/>
        <v>0</v>
      </c>
      <c r="L1384" s="36">
        <f t="shared" si="152"/>
        <v>0</v>
      </c>
      <c r="M1384" s="36">
        <f t="shared" si="153"/>
        <v>0</v>
      </c>
      <c r="N1384" s="36">
        <f t="shared" si="154"/>
        <v>241.73857336000003</v>
      </c>
    </row>
    <row r="1385" spans="2:14" s="46" customFormat="1" x14ac:dyDescent="0.25">
      <c r="B1385" s="48" t="s">
        <v>213</v>
      </c>
      <c r="C1385" s="8">
        <v>2021</v>
      </c>
      <c r="D1385" s="37">
        <v>9</v>
      </c>
      <c r="E1385" s="31">
        <f>Data!G1385</f>
        <v>9137.8200000000015</v>
      </c>
      <c r="F1385" s="51">
        <f t="shared" si="148"/>
        <v>2000</v>
      </c>
      <c r="G1385" s="51">
        <f t="shared" si="149"/>
        <v>7137.8200000000015</v>
      </c>
      <c r="H1385" s="31">
        <f>-Data!H1385</f>
        <v>10196.52</v>
      </c>
      <c r="I1385" s="36">
        <f>+SUM(F1385*INDEX(Inputs!$D$24:$D$35,MATCH($D1385,Inputs!$B$24:$B$35,0)),G1385*INDEX(Inputs!$E$24:$E$35,MATCH($D1385,Inputs!$B$24:$B$35,0)),H1385*Inputs!$D$21)</f>
        <v>119.41667152000008</v>
      </c>
      <c r="J1385" s="36">
        <f t="shared" si="150"/>
        <v>0</v>
      </c>
      <c r="K1385" s="36">
        <f t="shared" si="151"/>
        <v>0</v>
      </c>
      <c r="L1385" s="36">
        <f t="shared" si="152"/>
        <v>0</v>
      </c>
      <c r="M1385" s="36">
        <f t="shared" si="153"/>
        <v>0</v>
      </c>
      <c r="N1385" s="36">
        <f t="shared" si="154"/>
        <v>119.41667152000008</v>
      </c>
    </row>
    <row r="1386" spans="2:14" s="46" customFormat="1" x14ac:dyDescent="0.25">
      <c r="B1386" s="48" t="s">
        <v>213</v>
      </c>
      <c r="C1386" s="8">
        <v>2021</v>
      </c>
      <c r="D1386" s="37">
        <v>10</v>
      </c>
      <c r="E1386" s="31">
        <f>Data!G1386</f>
        <v>15399.899999999989</v>
      </c>
      <c r="F1386" s="51">
        <f t="shared" si="148"/>
        <v>2000</v>
      </c>
      <c r="G1386" s="51">
        <f t="shared" si="149"/>
        <v>13399.899999999989</v>
      </c>
      <c r="H1386" s="31">
        <f>-Data!H1386</f>
        <v>6232.0199999999904</v>
      </c>
      <c r="I1386" s="36">
        <f>+SUM(F1386*INDEX(Inputs!$D$24:$D$35,MATCH($D1386,Inputs!$B$24:$B$35,0)),G1386*INDEX(Inputs!$E$24:$E$35,MATCH($D1386,Inputs!$B$24:$B$35,0)),H1386*Inputs!$D$21)</f>
        <v>546.07330419999982</v>
      </c>
      <c r="J1386" s="36">
        <f t="shared" si="150"/>
        <v>0</v>
      </c>
      <c r="K1386" s="36">
        <f t="shared" si="151"/>
        <v>0</v>
      </c>
      <c r="L1386" s="36">
        <f t="shared" si="152"/>
        <v>0</v>
      </c>
      <c r="M1386" s="36">
        <f t="shared" si="153"/>
        <v>0</v>
      </c>
      <c r="N1386" s="36">
        <f t="shared" si="154"/>
        <v>546.07330419999982</v>
      </c>
    </row>
    <row r="1387" spans="2:14" s="46" customFormat="1" x14ac:dyDescent="0.25">
      <c r="B1387" s="48" t="s">
        <v>213</v>
      </c>
      <c r="C1387" s="8">
        <v>2021</v>
      </c>
      <c r="D1387" s="37">
        <v>11</v>
      </c>
      <c r="E1387" s="31">
        <f>Data!G1387</f>
        <v>27922.200000000004</v>
      </c>
      <c r="F1387" s="51">
        <f t="shared" si="148"/>
        <v>2000</v>
      </c>
      <c r="G1387" s="51">
        <f t="shared" si="149"/>
        <v>25922.200000000004</v>
      </c>
      <c r="H1387" s="31">
        <f>-Data!H1387</f>
        <v>3174.06</v>
      </c>
      <c r="I1387" s="36">
        <f>+SUM(F1387*INDEX(Inputs!$D$24:$D$35,MATCH($D1387,Inputs!$B$24:$B$35,0)),G1387*INDEX(Inputs!$E$24:$E$35,MATCH($D1387,Inputs!$B$24:$B$35,0)),H1387*Inputs!$D$21)</f>
        <v>1215.1303426000002</v>
      </c>
      <c r="J1387" s="36">
        <f t="shared" si="150"/>
        <v>0</v>
      </c>
      <c r="K1387" s="36">
        <f t="shared" si="151"/>
        <v>0</v>
      </c>
      <c r="L1387" s="36">
        <f t="shared" si="152"/>
        <v>0</v>
      </c>
      <c r="M1387" s="36">
        <f t="shared" si="153"/>
        <v>0</v>
      </c>
      <c r="N1387" s="36">
        <f t="shared" si="154"/>
        <v>1215.1303426000002</v>
      </c>
    </row>
    <row r="1388" spans="2:14" s="46" customFormat="1" x14ac:dyDescent="0.25">
      <c r="B1388" s="48" t="s">
        <v>213</v>
      </c>
      <c r="C1388" s="8">
        <v>2021</v>
      </c>
      <c r="D1388" s="37">
        <v>12</v>
      </c>
      <c r="E1388" s="31">
        <f>Data!G1388</f>
        <v>48697.68</v>
      </c>
      <c r="F1388" s="51">
        <f t="shared" si="148"/>
        <v>2000</v>
      </c>
      <c r="G1388" s="51">
        <f t="shared" si="149"/>
        <v>46697.68</v>
      </c>
      <c r="H1388" s="31">
        <f>-Data!H1388</f>
        <v>661.5</v>
      </c>
      <c r="I1388" s="36">
        <f>+SUM(F1388*INDEX(Inputs!$D$24:$D$35,MATCH($D1388,Inputs!$B$24:$B$35,0)),G1388*INDEX(Inputs!$E$24:$E$35,MATCH($D1388,Inputs!$B$24:$B$35,0)),H1388*Inputs!$D$21)</f>
        <v>2228.3233502799999</v>
      </c>
      <c r="J1388" s="36">
        <f t="shared" si="150"/>
        <v>0</v>
      </c>
      <c r="K1388" s="36">
        <f t="shared" si="151"/>
        <v>0</v>
      </c>
      <c r="L1388" s="36">
        <f t="shared" si="152"/>
        <v>0</v>
      </c>
      <c r="M1388" s="36">
        <f t="shared" si="153"/>
        <v>0</v>
      </c>
      <c r="N1388" s="36">
        <f t="shared" si="154"/>
        <v>2228.3233502799999</v>
      </c>
    </row>
    <row r="1389" spans="2:14" s="46" customFormat="1" x14ac:dyDescent="0.25">
      <c r="B1389" s="48" t="s">
        <v>214</v>
      </c>
      <c r="C1389" s="8">
        <v>2021</v>
      </c>
      <c r="D1389" s="37">
        <v>1</v>
      </c>
      <c r="E1389" s="31">
        <f>Data!G1389</f>
        <v>2239.4872999999998</v>
      </c>
      <c r="F1389" s="51">
        <f t="shared" si="148"/>
        <v>2000</v>
      </c>
      <c r="G1389" s="51">
        <f t="shared" si="149"/>
        <v>239.48729999999978</v>
      </c>
      <c r="H1389" s="31">
        <f>-Data!H1389</f>
        <v>65.215900000000005</v>
      </c>
      <c r="I1389" s="36">
        <f>+SUM(F1389*INDEX(Inputs!$D$24:$D$35,MATCH($D1389,Inputs!$B$24:$B$35,0)),G1389*INDEX(Inputs!$E$24:$E$35,MATCH($D1389,Inputs!$B$24:$B$35,0)),H1389*Inputs!$D$21)</f>
        <v>197.60256753179999</v>
      </c>
      <c r="J1389" s="36">
        <f t="shared" si="150"/>
        <v>0</v>
      </c>
      <c r="K1389" s="36">
        <f t="shared" si="151"/>
        <v>0</v>
      </c>
      <c r="L1389" s="36">
        <f t="shared" si="152"/>
        <v>0</v>
      </c>
      <c r="M1389" s="36">
        <f t="shared" si="153"/>
        <v>0</v>
      </c>
      <c r="N1389" s="36">
        <f t="shared" si="154"/>
        <v>197.60256753179999</v>
      </c>
    </row>
    <row r="1390" spans="2:14" s="46" customFormat="1" x14ac:dyDescent="0.25">
      <c r="B1390" s="48" t="s">
        <v>214</v>
      </c>
      <c r="C1390" s="8">
        <v>2021</v>
      </c>
      <c r="D1390" s="37">
        <v>2</v>
      </c>
      <c r="E1390" s="31">
        <f>Data!G1390</f>
        <v>1194.0063</v>
      </c>
      <c r="F1390" s="51">
        <f t="shared" si="148"/>
        <v>1194.0063</v>
      </c>
      <c r="G1390" s="51">
        <f t="shared" si="149"/>
        <v>0</v>
      </c>
      <c r="H1390" s="31">
        <f>-Data!H1390</f>
        <v>258.95299999999997</v>
      </c>
      <c r="I1390" s="36">
        <f>+SUM(F1390*INDEX(Inputs!$D$24:$D$35,MATCH($D1390,Inputs!$B$24:$B$35,0)),G1390*INDEX(Inputs!$E$24:$E$35,MATCH($D1390,Inputs!$B$24:$B$35,0)),H1390*Inputs!$D$21)</f>
        <v>103.33153194460002</v>
      </c>
      <c r="J1390" s="36">
        <f t="shared" si="150"/>
        <v>0</v>
      </c>
      <c r="K1390" s="36">
        <f t="shared" si="151"/>
        <v>0</v>
      </c>
      <c r="L1390" s="36">
        <f t="shared" si="152"/>
        <v>0</v>
      </c>
      <c r="M1390" s="36">
        <f t="shared" si="153"/>
        <v>0</v>
      </c>
      <c r="N1390" s="36">
        <f t="shared" si="154"/>
        <v>103.33153194460002</v>
      </c>
    </row>
    <row r="1391" spans="2:14" s="46" customFormat="1" x14ac:dyDescent="0.25">
      <c r="B1391" s="48" t="s">
        <v>214</v>
      </c>
      <c r="C1391" s="8">
        <v>2021</v>
      </c>
      <c r="D1391" s="37">
        <v>3</v>
      </c>
      <c r="E1391" s="31">
        <f>Data!G1391</f>
        <v>862.91739999999993</v>
      </c>
      <c r="F1391" s="51">
        <f t="shared" si="148"/>
        <v>862.91739999999993</v>
      </c>
      <c r="G1391" s="51">
        <f t="shared" si="149"/>
        <v>0</v>
      </c>
      <c r="H1391" s="31">
        <f>-Data!H1391</f>
        <v>783.13800000000003</v>
      </c>
      <c r="I1391" s="36">
        <f>+SUM(F1391*INDEX(Inputs!$D$24:$D$35,MATCH($D1391,Inputs!$B$24:$B$35,0)),G1391*INDEX(Inputs!$E$24:$E$35,MATCH($D1391,Inputs!$B$24:$B$35,0)),H1391*Inputs!$D$21)</f>
        <v>52.144072530800003</v>
      </c>
      <c r="J1391" s="36">
        <f t="shared" si="150"/>
        <v>0</v>
      </c>
      <c r="K1391" s="36">
        <f t="shared" si="151"/>
        <v>0</v>
      </c>
      <c r="L1391" s="36">
        <f t="shared" si="152"/>
        <v>0</v>
      </c>
      <c r="M1391" s="36">
        <f t="shared" si="153"/>
        <v>0</v>
      </c>
      <c r="N1391" s="36">
        <f t="shared" si="154"/>
        <v>52.144072530800003</v>
      </c>
    </row>
    <row r="1392" spans="2:14" s="46" customFormat="1" x14ac:dyDescent="0.25">
      <c r="B1392" s="48" t="s">
        <v>214</v>
      </c>
      <c r="C1392" s="8">
        <v>2021</v>
      </c>
      <c r="D1392" s="37">
        <v>4</v>
      </c>
      <c r="E1392" s="31">
        <f>Data!G1392</f>
        <v>877.476</v>
      </c>
      <c r="F1392" s="51">
        <f t="shared" si="148"/>
        <v>877.476</v>
      </c>
      <c r="G1392" s="51">
        <f t="shared" si="149"/>
        <v>0</v>
      </c>
      <c r="H1392" s="31">
        <f>-Data!H1392</f>
        <v>1065.3785</v>
      </c>
      <c r="I1392" s="36">
        <f>+SUM(F1392*INDEX(Inputs!$D$24:$D$35,MATCH($D1392,Inputs!$B$24:$B$35,0)),G1392*INDEX(Inputs!$E$24:$E$35,MATCH($D1392,Inputs!$B$24:$B$35,0)),H1392*Inputs!$D$21)</f>
        <v>42.851870106999996</v>
      </c>
      <c r="J1392" s="36">
        <f t="shared" si="150"/>
        <v>0</v>
      </c>
      <c r="K1392" s="36">
        <f t="shared" si="151"/>
        <v>0</v>
      </c>
      <c r="L1392" s="36">
        <f t="shared" si="152"/>
        <v>0</v>
      </c>
      <c r="M1392" s="36">
        <f t="shared" si="153"/>
        <v>0</v>
      </c>
      <c r="N1392" s="36">
        <f t="shared" si="154"/>
        <v>42.851870106999996</v>
      </c>
    </row>
    <row r="1393" spans="2:14" s="46" customFormat="1" x14ac:dyDescent="0.25">
      <c r="B1393" s="48" t="s">
        <v>214</v>
      </c>
      <c r="C1393" s="8">
        <v>2021</v>
      </c>
      <c r="D1393" s="37">
        <v>5</v>
      </c>
      <c r="E1393" s="31">
        <f>Data!G1393</f>
        <v>857.5709999999998</v>
      </c>
      <c r="F1393" s="51">
        <f t="shared" si="148"/>
        <v>857.5709999999998</v>
      </c>
      <c r="G1393" s="51">
        <f t="shared" si="149"/>
        <v>0</v>
      </c>
      <c r="H1393" s="31">
        <f>-Data!H1393</f>
        <v>1006.2296</v>
      </c>
      <c r="I1393" s="36">
        <f>+SUM(F1393*INDEX(Inputs!$D$24:$D$35,MATCH($D1393,Inputs!$B$24:$B$35,0)),G1393*INDEX(Inputs!$E$24:$E$35,MATCH($D1393,Inputs!$B$24:$B$35,0)),H1393*Inputs!$D$21)</f>
        <v>43.202450505999991</v>
      </c>
      <c r="J1393" s="36">
        <f t="shared" si="150"/>
        <v>0</v>
      </c>
      <c r="K1393" s="36">
        <f t="shared" si="151"/>
        <v>0</v>
      </c>
      <c r="L1393" s="36">
        <f t="shared" si="152"/>
        <v>0</v>
      </c>
      <c r="M1393" s="36">
        <f t="shared" si="153"/>
        <v>0</v>
      </c>
      <c r="N1393" s="36">
        <f t="shared" si="154"/>
        <v>43.202450505999991</v>
      </c>
    </row>
    <row r="1394" spans="2:14" s="46" customFormat="1" x14ac:dyDescent="0.25">
      <c r="B1394" s="48" t="s">
        <v>214</v>
      </c>
      <c r="C1394" s="8">
        <v>2021</v>
      </c>
      <c r="D1394" s="37">
        <v>6</v>
      </c>
      <c r="E1394" s="31">
        <f>Data!G1394</f>
        <v>729.69970000000001</v>
      </c>
      <c r="F1394" s="51">
        <f t="shared" si="148"/>
        <v>729.69970000000001</v>
      </c>
      <c r="G1394" s="51">
        <f t="shared" si="149"/>
        <v>0</v>
      </c>
      <c r="H1394" s="31">
        <f>-Data!H1394</f>
        <v>1273.0473999999999</v>
      </c>
      <c r="I1394" s="36">
        <f>+SUM(F1394*INDEX(Inputs!$D$24:$D$35,MATCH($D1394,Inputs!$B$24:$B$35,0)),G1394*INDEX(Inputs!$E$24:$E$35,MATCH($D1394,Inputs!$B$24:$B$35,0)),H1394*Inputs!$D$21)</f>
        <v>28.666971230999998</v>
      </c>
      <c r="J1394" s="36">
        <f t="shared" si="150"/>
        <v>0</v>
      </c>
      <c r="K1394" s="36">
        <f t="shared" si="151"/>
        <v>0</v>
      </c>
      <c r="L1394" s="36">
        <f t="shared" si="152"/>
        <v>0</v>
      </c>
      <c r="M1394" s="36">
        <f t="shared" si="153"/>
        <v>0</v>
      </c>
      <c r="N1394" s="36">
        <f t="shared" si="154"/>
        <v>28.666971230999998</v>
      </c>
    </row>
    <row r="1395" spans="2:14" s="46" customFormat="1" x14ac:dyDescent="0.25">
      <c r="B1395" s="48" t="s">
        <v>214</v>
      </c>
      <c r="C1395" s="8">
        <v>2021</v>
      </c>
      <c r="D1395" s="37">
        <v>7</v>
      </c>
      <c r="E1395" s="31">
        <f>Data!G1395</f>
        <v>806.76439999999991</v>
      </c>
      <c r="F1395" s="51">
        <f t="shared" si="148"/>
        <v>806.76439999999991</v>
      </c>
      <c r="G1395" s="51">
        <f t="shared" si="149"/>
        <v>0</v>
      </c>
      <c r="H1395" s="31">
        <f>-Data!H1395</f>
        <v>973.58669999999995</v>
      </c>
      <c r="I1395" s="36">
        <f>+SUM(F1395*INDEX(Inputs!$D$24:$D$35,MATCH($D1395,Inputs!$B$24:$B$35,0)),G1395*INDEX(Inputs!$E$24:$E$35,MATCH($D1395,Inputs!$B$24:$B$35,0)),H1395*Inputs!$D$21)</f>
        <v>48.100639972999993</v>
      </c>
      <c r="J1395" s="36">
        <f t="shared" si="150"/>
        <v>0</v>
      </c>
      <c r="K1395" s="36">
        <f t="shared" si="151"/>
        <v>0</v>
      </c>
      <c r="L1395" s="36">
        <f t="shared" si="152"/>
        <v>0</v>
      </c>
      <c r="M1395" s="36">
        <f t="shared" si="153"/>
        <v>0</v>
      </c>
      <c r="N1395" s="36">
        <f t="shared" si="154"/>
        <v>48.100639972999993</v>
      </c>
    </row>
    <row r="1396" spans="2:14" s="46" customFormat="1" x14ac:dyDescent="0.25">
      <c r="B1396" s="48" t="s">
        <v>214</v>
      </c>
      <c r="C1396" s="8">
        <v>2021</v>
      </c>
      <c r="D1396" s="37">
        <v>8</v>
      </c>
      <c r="E1396" s="31">
        <f>Data!G1396</f>
        <v>1090.2466999999999</v>
      </c>
      <c r="F1396" s="51">
        <f t="shared" si="148"/>
        <v>1090.2466999999999</v>
      </c>
      <c r="G1396" s="51">
        <f t="shared" si="149"/>
        <v>0</v>
      </c>
      <c r="H1396" s="31">
        <f>-Data!H1396</f>
        <v>857.72029999999995</v>
      </c>
      <c r="I1396" s="36">
        <f>+SUM(F1396*INDEX(Inputs!$D$24:$D$35,MATCH($D1396,Inputs!$B$24:$B$35,0)),G1396*INDEX(Inputs!$E$24:$E$35,MATCH($D1396,Inputs!$B$24:$B$35,0)),H1396*Inputs!$D$21)</f>
        <v>82.318060631999998</v>
      </c>
      <c r="J1396" s="36">
        <f t="shared" si="150"/>
        <v>0</v>
      </c>
      <c r="K1396" s="36">
        <f t="shared" si="151"/>
        <v>0</v>
      </c>
      <c r="L1396" s="36">
        <f t="shared" si="152"/>
        <v>0</v>
      </c>
      <c r="M1396" s="36">
        <f t="shared" si="153"/>
        <v>0</v>
      </c>
      <c r="N1396" s="36">
        <f t="shared" si="154"/>
        <v>82.318060631999998</v>
      </c>
    </row>
    <row r="1397" spans="2:14" s="46" customFormat="1" x14ac:dyDescent="0.25">
      <c r="B1397" s="48" t="s">
        <v>214</v>
      </c>
      <c r="C1397" s="8">
        <v>2021</v>
      </c>
      <c r="D1397" s="37">
        <v>9</v>
      </c>
      <c r="E1397" s="31">
        <f>Data!G1397</f>
        <v>5649.5927999999994</v>
      </c>
      <c r="F1397" s="51">
        <f t="shared" si="148"/>
        <v>2000</v>
      </c>
      <c r="G1397" s="51">
        <f t="shared" si="149"/>
        <v>3649.5927999999994</v>
      </c>
      <c r="H1397" s="31">
        <f>-Data!H1397</f>
        <v>170.08260000000001</v>
      </c>
      <c r="I1397" s="36">
        <f>+SUM(F1397*INDEX(Inputs!$D$24:$D$35,MATCH($D1397,Inputs!$B$24:$B$35,0)),G1397*INDEX(Inputs!$E$24:$E$35,MATCH($D1397,Inputs!$B$24:$B$35,0)),H1397*Inputs!$D$21)</f>
        <v>344.35058028279997</v>
      </c>
      <c r="J1397" s="36">
        <f t="shared" si="150"/>
        <v>0</v>
      </c>
      <c r="K1397" s="36">
        <f t="shared" si="151"/>
        <v>0</v>
      </c>
      <c r="L1397" s="36">
        <f t="shared" si="152"/>
        <v>0</v>
      </c>
      <c r="M1397" s="36">
        <f t="shared" si="153"/>
        <v>0</v>
      </c>
      <c r="N1397" s="36">
        <f t="shared" si="154"/>
        <v>344.35058028279997</v>
      </c>
    </row>
    <row r="1398" spans="2:14" s="46" customFormat="1" x14ac:dyDescent="0.25">
      <c r="B1398" s="48" t="s">
        <v>214</v>
      </c>
      <c r="C1398" s="8">
        <v>2021</v>
      </c>
      <c r="D1398" s="37">
        <v>10</v>
      </c>
      <c r="E1398" s="31">
        <f>Data!G1398</f>
        <v>1019.7511</v>
      </c>
      <c r="F1398" s="51">
        <f t="shared" si="148"/>
        <v>1019.7511</v>
      </c>
      <c r="G1398" s="51">
        <f t="shared" si="149"/>
        <v>0</v>
      </c>
      <c r="H1398" s="31">
        <f>-Data!H1398</f>
        <v>478.33350000000002</v>
      </c>
      <c r="I1398" s="36">
        <f>+SUM(F1398*INDEX(Inputs!$D$24:$D$35,MATCH($D1398,Inputs!$B$24:$B$35,0)),G1398*INDEX(Inputs!$E$24:$E$35,MATCH($D1398,Inputs!$B$24:$B$35,0)),H1398*Inputs!$D$21)</f>
        <v>78.52746908120001</v>
      </c>
      <c r="J1398" s="36">
        <f t="shared" si="150"/>
        <v>0</v>
      </c>
      <c r="K1398" s="36">
        <f t="shared" si="151"/>
        <v>0</v>
      </c>
      <c r="L1398" s="36">
        <f t="shared" si="152"/>
        <v>0</v>
      </c>
      <c r="M1398" s="36">
        <f t="shared" si="153"/>
        <v>0</v>
      </c>
      <c r="N1398" s="36">
        <f t="shared" si="154"/>
        <v>78.52746908120001</v>
      </c>
    </row>
    <row r="1399" spans="2:14" s="46" customFormat="1" x14ac:dyDescent="0.25">
      <c r="B1399" s="48" t="s">
        <v>214</v>
      </c>
      <c r="C1399" s="8">
        <v>2021</v>
      </c>
      <c r="D1399" s="37">
        <v>11</v>
      </c>
      <c r="E1399" s="31">
        <f>Data!G1399</f>
        <v>757.89949999999999</v>
      </c>
      <c r="F1399" s="51">
        <f t="shared" si="148"/>
        <v>757.89949999999999</v>
      </c>
      <c r="G1399" s="51">
        <f t="shared" si="149"/>
        <v>0</v>
      </c>
      <c r="H1399" s="31">
        <f>-Data!H1399</f>
        <v>307.47800000000001</v>
      </c>
      <c r="I1399" s="36">
        <f>+SUM(F1399*INDEX(Inputs!$D$24:$D$35,MATCH($D1399,Inputs!$B$24:$B$35,0)),G1399*INDEX(Inputs!$E$24:$E$35,MATCH($D1399,Inputs!$B$24:$B$35,0)),H1399*Inputs!$D$21)</f>
        <v>60.179171249000007</v>
      </c>
      <c r="J1399" s="36">
        <f t="shared" si="150"/>
        <v>0</v>
      </c>
      <c r="K1399" s="36">
        <f t="shared" si="151"/>
        <v>0</v>
      </c>
      <c r="L1399" s="36">
        <f t="shared" si="152"/>
        <v>0</v>
      </c>
      <c r="M1399" s="36">
        <f t="shared" si="153"/>
        <v>0</v>
      </c>
      <c r="N1399" s="36">
        <f t="shared" si="154"/>
        <v>60.179171249000007</v>
      </c>
    </row>
    <row r="1400" spans="2:14" s="46" customFormat="1" x14ac:dyDescent="0.25">
      <c r="B1400" s="48" t="s">
        <v>214</v>
      </c>
      <c r="C1400" s="8">
        <v>2021</v>
      </c>
      <c r="D1400" s="37">
        <v>12</v>
      </c>
      <c r="E1400" s="31">
        <f>Data!G1400</f>
        <v>1098.3127999999999</v>
      </c>
      <c r="F1400" s="51">
        <f t="shared" si="148"/>
        <v>1098.3127999999999</v>
      </c>
      <c r="G1400" s="51">
        <f t="shared" si="149"/>
        <v>0</v>
      </c>
      <c r="H1400" s="31">
        <f>-Data!H1400</f>
        <v>97.259699999999995</v>
      </c>
      <c r="I1400" s="36">
        <f>+SUM(F1400*INDEX(Inputs!$D$24:$D$35,MATCH($D1400,Inputs!$B$24:$B$35,0)),G1400*INDEX(Inputs!$E$24:$E$35,MATCH($D1400,Inputs!$B$24:$B$35,0)),H1400*Inputs!$D$21)</f>
        <v>100.3789620406</v>
      </c>
      <c r="J1400" s="36">
        <f t="shared" si="150"/>
        <v>0</v>
      </c>
      <c r="K1400" s="36">
        <f t="shared" si="151"/>
        <v>0</v>
      </c>
      <c r="L1400" s="36">
        <f t="shared" si="152"/>
        <v>0</v>
      </c>
      <c r="M1400" s="36">
        <f t="shared" si="153"/>
        <v>0</v>
      </c>
      <c r="N1400" s="36">
        <f t="shared" si="154"/>
        <v>100.3789620406</v>
      </c>
    </row>
    <row r="1401" spans="2:14" s="46" customFormat="1" x14ac:dyDescent="0.25">
      <c r="B1401" s="48" t="s">
        <v>215</v>
      </c>
      <c r="C1401" s="8">
        <v>2021</v>
      </c>
      <c r="D1401" s="37">
        <v>1</v>
      </c>
      <c r="E1401" s="31">
        <f>Data!G1401</f>
        <v>8330.2160000000003</v>
      </c>
      <c r="F1401" s="51">
        <f t="shared" si="148"/>
        <v>2000</v>
      </c>
      <c r="G1401" s="51">
        <f t="shared" si="149"/>
        <v>6330.2160000000003</v>
      </c>
      <c r="H1401" s="31">
        <f>-Data!H1401</f>
        <v>0</v>
      </c>
      <c r="I1401" s="36">
        <f>+SUM(F1401*INDEX(Inputs!$D$24:$D$35,MATCH($D1401,Inputs!$B$24:$B$35,0)),G1401*INDEX(Inputs!$E$24:$E$35,MATCH($D1401,Inputs!$B$24:$B$35,0)),H1401*Inputs!$D$21)</f>
        <v>469.25422633599999</v>
      </c>
      <c r="J1401" s="36">
        <f t="shared" si="150"/>
        <v>0</v>
      </c>
      <c r="K1401" s="36">
        <f t="shared" si="151"/>
        <v>0</v>
      </c>
      <c r="L1401" s="36">
        <f t="shared" si="152"/>
        <v>0</v>
      </c>
      <c r="M1401" s="36">
        <f t="shared" si="153"/>
        <v>0</v>
      </c>
      <c r="N1401" s="36">
        <f t="shared" si="154"/>
        <v>469.25422633599999</v>
      </c>
    </row>
    <row r="1402" spans="2:14" s="46" customFormat="1" x14ac:dyDescent="0.25">
      <c r="B1402" s="48" t="s">
        <v>215</v>
      </c>
      <c r="C1402" s="8">
        <v>2021</v>
      </c>
      <c r="D1402" s="37">
        <v>2</v>
      </c>
      <c r="E1402" s="31">
        <f>Data!G1402</f>
        <v>7886.3680000000004</v>
      </c>
      <c r="F1402" s="51">
        <f t="shared" si="148"/>
        <v>2000</v>
      </c>
      <c r="G1402" s="51">
        <f t="shared" si="149"/>
        <v>5886.3680000000004</v>
      </c>
      <c r="H1402" s="31">
        <f>-Data!H1402</f>
        <v>0</v>
      </c>
      <c r="I1402" s="36">
        <f>+SUM(F1402*INDEX(Inputs!$D$24:$D$35,MATCH($D1402,Inputs!$B$24:$B$35,0)),G1402*INDEX(Inputs!$E$24:$E$35,MATCH($D1402,Inputs!$B$24:$B$35,0)),H1402*Inputs!$D$21)</f>
        <v>449.63792012800002</v>
      </c>
      <c r="J1402" s="36">
        <f t="shared" si="150"/>
        <v>0</v>
      </c>
      <c r="K1402" s="36">
        <f t="shared" si="151"/>
        <v>0</v>
      </c>
      <c r="L1402" s="36">
        <f t="shared" si="152"/>
        <v>0</v>
      </c>
      <c r="M1402" s="36">
        <f t="shared" si="153"/>
        <v>0</v>
      </c>
      <c r="N1402" s="36">
        <f t="shared" si="154"/>
        <v>449.63792012800002</v>
      </c>
    </row>
    <row r="1403" spans="2:14" s="46" customFormat="1" x14ac:dyDescent="0.25">
      <c r="B1403" s="48" t="s">
        <v>215</v>
      </c>
      <c r="C1403" s="8">
        <v>2021</v>
      </c>
      <c r="D1403" s="37">
        <v>3</v>
      </c>
      <c r="E1403" s="31">
        <f>Data!G1403</f>
        <v>6454.1760000000004</v>
      </c>
      <c r="F1403" s="51">
        <f t="shared" si="148"/>
        <v>2000</v>
      </c>
      <c r="G1403" s="51">
        <f t="shared" si="149"/>
        <v>4454.1760000000004</v>
      </c>
      <c r="H1403" s="31">
        <f>-Data!H1403</f>
        <v>170.56</v>
      </c>
      <c r="I1403" s="36">
        <f>+SUM(F1403*INDEX(Inputs!$D$24:$D$35,MATCH($D1403,Inputs!$B$24:$B$35,0)),G1403*INDEX(Inputs!$E$24:$E$35,MATCH($D1403,Inputs!$B$24:$B$35,0)),H1403*Inputs!$D$21)</f>
        <v>379.89188889600001</v>
      </c>
      <c r="J1403" s="36">
        <f t="shared" si="150"/>
        <v>0</v>
      </c>
      <c r="K1403" s="36">
        <f t="shared" si="151"/>
        <v>0</v>
      </c>
      <c r="L1403" s="36">
        <f t="shared" si="152"/>
        <v>0</v>
      </c>
      <c r="M1403" s="36">
        <f t="shared" si="153"/>
        <v>0</v>
      </c>
      <c r="N1403" s="36">
        <f t="shared" si="154"/>
        <v>379.89188889600001</v>
      </c>
    </row>
    <row r="1404" spans="2:14" s="46" customFormat="1" x14ac:dyDescent="0.25">
      <c r="B1404" s="48" t="s">
        <v>215</v>
      </c>
      <c r="C1404" s="8">
        <v>2021</v>
      </c>
      <c r="D1404" s="37">
        <v>4</v>
      </c>
      <c r="E1404" s="31">
        <f>Data!G1404</f>
        <v>3572.4078</v>
      </c>
      <c r="F1404" s="51">
        <f t="shared" si="148"/>
        <v>2000</v>
      </c>
      <c r="G1404" s="51">
        <f t="shared" si="149"/>
        <v>1572.4078</v>
      </c>
      <c r="H1404" s="31">
        <f>-Data!H1404</f>
        <v>1303.104</v>
      </c>
      <c r="I1404" s="36">
        <f>+SUM(F1404*INDEX(Inputs!$D$24:$D$35,MATCH($D1404,Inputs!$B$24:$B$35,0)),G1404*INDEX(Inputs!$E$24:$E$35,MATCH($D1404,Inputs!$B$24:$B$35,0)),H1404*Inputs!$D$21)</f>
        <v>209.70777288879998</v>
      </c>
      <c r="J1404" s="36">
        <f t="shared" si="150"/>
        <v>0</v>
      </c>
      <c r="K1404" s="36">
        <f t="shared" si="151"/>
        <v>0</v>
      </c>
      <c r="L1404" s="36">
        <f t="shared" si="152"/>
        <v>0</v>
      </c>
      <c r="M1404" s="36">
        <f t="shared" si="153"/>
        <v>0</v>
      </c>
      <c r="N1404" s="36">
        <f t="shared" si="154"/>
        <v>209.70777288879998</v>
      </c>
    </row>
    <row r="1405" spans="2:14" s="46" customFormat="1" x14ac:dyDescent="0.25">
      <c r="B1405" s="48" t="s">
        <v>215</v>
      </c>
      <c r="C1405" s="8">
        <v>2021</v>
      </c>
      <c r="D1405" s="37">
        <v>5</v>
      </c>
      <c r="E1405" s="31">
        <f>Data!G1405</f>
        <v>2127.0877999999998</v>
      </c>
      <c r="F1405" s="51">
        <f t="shared" si="148"/>
        <v>2000</v>
      </c>
      <c r="G1405" s="51">
        <f t="shared" si="149"/>
        <v>127.08779999999979</v>
      </c>
      <c r="H1405" s="31">
        <f>-Data!H1405</f>
        <v>1853.76</v>
      </c>
      <c r="I1405" s="36">
        <f>+SUM(F1405*INDEX(Inputs!$D$24:$D$35,MATCH($D1405,Inputs!$B$24:$B$35,0)),G1405*INDEX(Inputs!$E$24:$E$35,MATCH($D1405,Inputs!$B$24:$B$35,0)),H1405*Inputs!$D$21)</f>
        <v>125.01010680879999</v>
      </c>
      <c r="J1405" s="36">
        <f t="shared" si="150"/>
        <v>0</v>
      </c>
      <c r="K1405" s="36">
        <f t="shared" si="151"/>
        <v>0</v>
      </c>
      <c r="L1405" s="36">
        <f t="shared" si="152"/>
        <v>0</v>
      </c>
      <c r="M1405" s="36">
        <f t="shared" si="153"/>
        <v>0</v>
      </c>
      <c r="N1405" s="36">
        <f t="shared" si="154"/>
        <v>125.01010680879999</v>
      </c>
    </row>
    <row r="1406" spans="2:14" s="46" customFormat="1" x14ac:dyDescent="0.25">
      <c r="B1406" s="48" t="s">
        <v>215</v>
      </c>
      <c r="C1406" s="8">
        <v>2021</v>
      </c>
      <c r="D1406" s="37">
        <v>6</v>
      </c>
      <c r="E1406" s="31">
        <f>Data!G1406</f>
        <v>1290.7999</v>
      </c>
      <c r="F1406" s="51">
        <f t="shared" si="148"/>
        <v>1290.7999</v>
      </c>
      <c r="G1406" s="51">
        <f t="shared" si="149"/>
        <v>0</v>
      </c>
      <c r="H1406" s="31">
        <f>-Data!H1406</f>
        <v>2398.8802000000001</v>
      </c>
      <c r="I1406" s="36">
        <f>+SUM(F1406*INDEX(Inputs!$D$24:$D$35,MATCH($D1406,Inputs!$B$24:$B$35,0)),G1406*INDEX(Inputs!$E$24:$E$35,MATCH($D1406,Inputs!$B$24:$B$35,0)),H1406*Inputs!$D$21)</f>
        <v>45.155029112999983</v>
      </c>
      <c r="J1406" s="36">
        <f t="shared" si="150"/>
        <v>0</v>
      </c>
      <c r="K1406" s="36">
        <f t="shared" si="151"/>
        <v>0</v>
      </c>
      <c r="L1406" s="36">
        <f t="shared" si="152"/>
        <v>0</v>
      </c>
      <c r="M1406" s="36">
        <f t="shared" si="153"/>
        <v>0</v>
      </c>
      <c r="N1406" s="36">
        <f t="shared" si="154"/>
        <v>45.155029112999983</v>
      </c>
    </row>
    <row r="1407" spans="2:14" s="46" customFormat="1" x14ac:dyDescent="0.25">
      <c r="B1407" s="48" t="s">
        <v>215</v>
      </c>
      <c r="C1407" s="8">
        <v>2021</v>
      </c>
      <c r="D1407" s="37">
        <v>7</v>
      </c>
      <c r="E1407" s="31">
        <f>Data!G1407</f>
        <v>2351.6799999999998</v>
      </c>
      <c r="F1407" s="51">
        <f t="shared" si="148"/>
        <v>2000</v>
      </c>
      <c r="G1407" s="51">
        <f t="shared" si="149"/>
        <v>351.67999999999984</v>
      </c>
      <c r="H1407" s="31">
        <f>-Data!H1407</f>
        <v>1301.8722</v>
      </c>
      <c r="I1407" s="36">
        <f>+SUM(F1407*INDEX(Inputs!$D$24:$D$35,MATCH($D1407,Inputs!$B$24:$B$35,0)),G1407*INDEX(Inputs!$E$24:$E$35,MATCH($D1407,Inputs!$B$24:$B$35,0)),H1407*Inputs!$D$21)</f>
        <v>178.40865499799997</v>
      </c>
      <c r="J1407" s="36">
        <f t="shared" si="150"/>
        <v>0</v>
      </c>
      <c r="K1407" s="36">
        <f t="shared" si="151"/>
        <v>0</v>
      </c>
      <c r="L1407" s="36">
        <f t="shared" si="152"/>
        <v>0</v>
      </c>
      <c r="M1407" s="36">
        <f t="shared" si="153"/>
        <v>0</v>
      </c>
      <c r="N1407" s="36">
        <f t="shared" si="154"/>
        <v>178.40865499799997</v>
      </c>
    </row>
    <row r="1408" spans="2:14" s="46" customFormat="1" x14ac:dyDescent="0.25">
      <c r="B1408" s="48" t="s">
        <v>215</v>
      </c>
      <c r="C1408" s="8">
        <v>2021</v>
      </c>
      <c r="D1408" s="37">
        <v>8</v>
      </c>
      <c r="E1408" s="31">
        <f>Data!G1408</f>
        <v>1669.0481000000002</v>
      </c>
      <c r="F1408" s="51">
        <f t="shared" si="148"/>
        <v>1669.0481000000002</v>
      </c>
      <c r="G1408" s="51">
        <f t="shared" si="149"/>
        <v>0</v>
      </c>
      <c r="H1408" s="31">
        <f>-Data!H1408</f>
        <v>1763.7520999999999</v>
      </c>
      <c r="I1408" s="36">
        <f>+SUM(F1408*INDEX(Inputs!$D$24:$D$35,MATCH($D1408,Inputs!$B$24:$B$35,0)),G1408*INDEX(Inputs!$E$24:$E$35,MATCH($D1408,Inputs!$B$24:$B$35,0)),H1408*Inputs!$D$21)</f>
        <v>108.97984562400002</v>
      </c>
      <c r="J1408" s="36">
        <f t="shared" si="150"/>
        <v>0</v>
      </c>
      <c r="K1408" s="36">
        <f t="shared" si="151"/>
        <v>0</v>
      </c>
      <c r="L1408" s="36">
        <f t="shared" si="152"/>
        <v>0</v>
      </c>
      <c r="M1408" s="36">
        <f t="shared" si="153"/>
        <v>0</v>
      </c>
      <c r="N1408" s="36">
        <f t="shared" si="154"/>
        <v>108.97984562400002</v>
      </c>
    </row>
    <row r="1409" spans="2:14" s="46" customFormat="1" x14ac:dyDescent="0.25">
      <c r="B1409" s="48" t="s">
        <v>215</v>
      </c>
      <c r="C1409" s="8">
        <v>2021</v>
      </c>
      <c r="D1409" s="37">
        <v>9</v>
      </c>
      <c r="E1409" s="31">
        <f>Data!G1409</f>
        <v>1629.1072000000004</v>
      </c>
      <c r="F1409" s="51">
        <f t="shared" si="148"/>
        <v>1629.1072000000004</v>
      </c>
      <c r="G1409" s="51">
        <f t="shared" si="149"/>
        <v>0</v>
      </c>
      <c r="H1409" s="31">
        <f>-Data!H1409</f>
        <v>1744.5722000000001</v>
      </c>
      <c r="I1409" s="36">
        <f>+SUM(F1409*INDEX(Inputs!$D$24:$D$35,MATCH($D1409,Inputs!$B$24:$B$35,0)),G1409*INDEX(Inputs!$E$24:$E$35,MATCH($D1409,Inputs!$B$24:$B$35,0)),H1409*Inputs!$D$21)</f>
        <v>88.38259946040003</v>
      </c>
      <c r="J1409" s="36">
        <f t="shared" si="150"/>
        <v>0</v>
      </c>
      <c r="K1409" s="36">
        <f t="shared" si="151"/>
        <v>0</v>
      </c>
      <c r="L1409" s="36">
        <f t="shared" si="152"/>
        <v>0</v>
      </c>
      <c r="M1409" s="36">
        <f t="shared" si="153"/>
        <v>0</v>
      </c>
      <c r="N1409" s="36">
        <f t="shared" si="154"/>
        <v>88.38259946040003</v>
      </c>
    </row>
    <row r="1410" spans="2:14" s="46" customFormat="1" x14ac:dyDescent="0.25">
      <c r="B1410" s="48" t="s">
        <v>215</v>
      </c>
      <c r="C1410" s="8">
        <v>2021</v>
      </c>
      <c r="D1410" s="37">
        <v>10</v>
      </c>
      <c r="E1410" s="31">
        <f>Data!G1410</f>
        <v>2807.9011</v>
      </c>
      <c r="F1410" s="51">
        <f t="shared" si="148"/>
        <v>2000</v>
      </c>
      <c r="G1410" s="51">
        <f t="shared" si="149"/>
        <v>807.90110000000004</v>
      </c>
      <c r="H1410" s="31">
        <f>-Data!H1410</f>
        <v>744.99509999999998</v>
      </c>
      <c r="I1410" s="36">
        <f>+SUM(F1410*INDEX(Inputs!$D$24:$D$35,MATCH($D1410,Inputs!$B$24:$B$35,0)),G1410*INDEX(Inputs!$E$24:$E$35,MATCH($D1410,Inputs!$B$24:$B$35,0)),H1410*Inputs!$D$21)</f>
        <v>197.02173228460001</v>
      </c>
      <c r="J1410" s="36">
        <f t="shared" si="150"/>
        <v>0</v>
      </c>
      <c r="K1410" s="36">
        <f t="shared" si="151"/>
        <v>0</v>
      </c>
      <c r="L1410" s="36">
        <f t="shared" si="152"/>
        <v>0</v>
      </c>
      <c r="M1410" s="36">
        <f t="shared" si="153"/>
        <v>0</v>
      </c>
      <c r="N1410" s="36">
        <f t="shared" si="154"/>
        <v>197.02173228460001</v>
      </c>
    </row>
    <row r="1411" spans="2:14" s="46" customFormat="1" x14ac:dyDescent="0.25">
      <c r="B1411" s="48" t="s">
        <v>215</v>
      </c>
      <c r="C1411" s="8">
        <v>2021</v>
      </c>
      <c r="D1411" s="37">
        <v>11</v>
      </c>
      <c r="E1411" s="31">
        <f>Data!G1411</f>
        <v>5525.1130000000003</v>
      </c>
      <c r="F1411" s="51">
        <f t="shared" si="148"/>
        <v>2000</v>
      </c>
      <c r="G1411" s="51">
        <f t="shared" si="149"/>
        <v>3525.1130000000003</v>
      </c>
      <c r="H1411" s="31">
        <f>-Data!H1411</f>
        <v>101.44</v>
      </c>
      <c r="I1411" s="36">
        <f>+SUM(F1411*INDEX(Inputs!$D$24:$D$35,MATCH($D1411,Inputs!$B$24:$B$35,0)),G1411*INDEX(Inputs!$E$24:$E$35,MATCH($D1411,Inputs!$B$24:$B$35,0)),H1411*Inputs!$D$21)</f>
        <v>341.44444774800002</v>
      </c>
      <c r="J1411" s="36">
        <f t="shared" si="150"/>
        <v>0</v>
      </c>
      <c r="K1411" s="36">
        <f t="shared" si="151"/>
        <v>0</v>
      </c>
      <c r="L1411" s="36">
        <f t="shared" si="152"/>
        <v>0</v>
      </c>
      <c r="M1411" s="36">
        <f t="shared" si="153"/>
        <v>0</v>
      </c>
      <c r="N1411" s="36">
        <f t="shared" si="154"/>
        <v>341.44444774800002</v>
      </c>
    </row>
    <row r="1412" spans="2:14" s="46" customFormat="1" x14ac:dyDescent="0.25">
      <c r="B1412" s="48" t="s">
        <v>215</v>
      </c>
      <c r="C1412" s="8">
        <v>2021</v>
      </c>
      <c r="D1412" s="37">
        <v>12</v>
      </c>
      <c r="E1412" s="31">
        <f>Data!G1412</f>
        <v>8460.5439999999999</v>
      </c>
      <c r="F1412" s="51">
        <f t="shared" si="148"/>
        <v>2000</v>
      </c>
      <c r="G1412" s="51">
        <f t="shared" si="149"/>
        <v>6460.5439999999999</v>
      </c>
      <c r="H1412" s="31">
        <f>-Data!H1412</f>
        <v>13.247999999999999</v>
      </c>
      <c r="I1412" s="36">
        <f>+SUM(F1412*INDEX(Inputs!$D$24:$D$35,MATCH($D1412,Inputs!$B$24:$B$35,0)),G1412*INDEX(Inputs!$E$24:$E$35,MATCH($D1412,Inputs!$B$24:$B$35,0)),H1412*Inputs!$D$21)</f>
        <v>474.51329574399995</v>
      </c>
      <c r="J1412" s="36">
        <f t="shared" si="150"/>
        <v>0</v>
      </c>
      <c r="K1412" s="36">
        <f t="shared" si="151"/>
        <v>0</v>
      </c>
      <c r="L1412" s="36">
        <f t="shared" si="152"/>
        <v>0</v>
      </c>
      <c r="M1412" s="36">
        <f t="shared" si="153"/>
        <v>0</v>
      </c>
      <c r="N1412" s="36">
        <f t="shared" si="154"/>
        <v>474.51329574399995</v>
      </c>
    </row>
    <row r="1413" spans="2:14" s="46" customFormat="1" x14ac:dyDescent="0.25">
      <c r="B1413" s="48" t="s">
        <v>216</v>
      </c>
      <c r="C1413" s="8">
        <v>2021</v>
      </c>
      <c r="D1413" s="37">
        <v>1</v>
      </c>
      <c r="E1413" s="31">
        <f>Data!G1413</f>
        <v>323.79509999999999</v>
      </c>
      <c r="F1413" s="51">
        <f t="shared" si="148"/>
        <v>323.79509999999999</v>
      </c>
      <c r="G1413" s="51">
        <f t="shared" si="149"/>
        <v>0</v>
      </c>
      <c r="H1413" s="31">
        <f>-Data!H1413</f>
        <v>787.77710000000002</v>
      </c>
      <c r="I1413" s="36">
        <f>+SUM(F1413*INDEX(Inputs!$D$24:$D$35,MATCH($D1413,Inputs!$B$24:$B$35,0)),G1413*INDEX(Inputs!$E$24:$E$35,MATCH($D1413,Inputs!$B$24:$B$35,0)),H1413*Inputs!$D$21)</f>
        <v>0.8911432131999959</v>
      </c>
      <c r="J1413" s="36">
        <f t="shared" si="150"/>
        <v>0</v>
      </c>
      <c r="K1413" s="36">
        <f t="shared" si="151"/>
        <v>0</v>
      </c>
      <c r="L1413" s="36">
        <f t="shared" si="152"/>
        <v>717.81031302120016</v>
      </c>
      <c r="M1413" s="36">
        <f t="shared" si="153"/>
        <v>716.91916980800011</v>
      </c>
      <c r="N1413" s="36">
        <f t="shared" si="154"/>
        <v>0</v>
      </c>
    </row>
    <row r="1414" spans="2:14" s="46" customFormat="1" x14ac:dyDescent="0.25">
      <c r="B1414" s="48" t="s">
        <v>216</v>
      </c>
      <c r="C1414" s="8">
        <v>2021</v>
      </c>
      <c r="D1414" s="37">
        <v>2</v>
      </c>
      <c r="E1414" s="31">
        <f>Data!G1414</f>
        <v>295.7851</v>
      </c>
      <c r="F1414" s="51">
        <f t="shared" si="148"/>
        <v>295.7851</v>
      </c>
      <c r="G1414" s="51">
        <f t="shared" si="149"/>
        <v>0</v>
      </c>
      <c r="H1414" s="31">
        <f>-Data!H1414</f>
        <v>980.70500000000004</v>
      </c>
      <c r="I1414" s="36">
        <f>+SUM(F1414*INDEX(Inputs!$D$24:$D$35,MATCH($D1414,Inputs!$B$24:$B$35,0)),G1414*INDEX(Inputs!$E$24:$E$35,MATCH($D1414,Inputs!$B$24:$B$35,0)),H1414*Inputs!$D$21)</f>
        <v>-9.0571841058000011</v>
      </c>
      <c r="J1414" s="36">
        <f t="shared" si="150"/>
        <v>0</v>
      </c>
      <c r="K1414" s="36">
        <f t="shared" si="151"/>
        <v>9.0571841058000011</v>
      </c>
      <c r="L1414" s="36">
        <f t="shared" si="152"/>
        <v>716.91916980800011</v>
      </c>
      <c r="M1414" s="36">
        <f t="shared" si="153"/>
        <v>725.97635391380015</v>
      </c>
      <c r="N1414" s="36">
        <f t="shared" si="154"/>
        <v>0</v>
      </c>
    </row>
    <row r="1415" spans="2:14" s="46" customFormat="1" x14ac:dyDescent="0.25">
      <c r="B1415" s="48" t="s">
        <v>216</v>
      </c>
      <c r="C1415" s="8">
        <v>2021</v>
      </c>
      <c r="D1415" s="37">
        <v>3</v>
      </c>
      <c r="E1415" s="31">
        <f>Data!G1415</f>
        <v>113.71870000000014</v>
      </c>
      <c r="F1415" s="51">
        <f t="shared" si="148"/>
        <v>113.71870000000014</v>
      </c>
      <c r="G1415" s="51">
        <f t="shared" si="149"/>
        <v>0</v>
      </c>
      <c r="H1415" s="31">
        <f>-Data!H1415</f>
        <v>2253.5832</v>
      </c>
      <c r="I1415" s="36">
        <f>+SUM(F1415*INDEX(Inputs!$D$24:$D$35,MATCH($D1415,Inputs!$B$24:$B$35,0)),G1415*INDEX(Inputs!$E$24:$E$35,MATCH($D1415,Inputs!$B$24:$B$35,0)),H1415*Inputs!$D$21)</f>
        <v>-74.434043716600002</v>
      </c>
      <c r="J1415" s="36">
        <f t="shared" si="150"/>
        <v>9.0571841058000011</v>
      </c>
      <c r="K1415" s="36">
        <f t="shared" si="151"/>
        <v>83.491227822400006</v>
      </c>
      <c r="L1415" s="36">
        <f t="shared" si="152"/>
        <v>725.97635391380015</v>
      </c>
      <c r="M1415" s="36">
        <f t="shared" si="153"/>
        <v>800.41039763040021</v>
      </c>
      <c r="N1415" s="36">
        <f t="shared" si="154"/>
        <v>0</v>
      </c>
    </row>
    <row r="1416" spans="2:14" s="46" customFormat="1" x14ac:dyDescent="0.25">
      <c r="B1416" s="48" t="s">
        <v>216</v>
      </c>
      <c r="C1416" s="8">
        <v>2021</v>
      </c>
      <c r="D1416" s="37">
        <v>4</v>
      </c>
      <c r="E1416" s="31">
        <f>Data!G1416</f>
        <v>180.99699999999899</v>
      </c>
      <c r="F1416" s="51">
        <f t="shared" si="148"/>
        <v>180.99699999999899</v>
      </c>
      <c r="G1416" s="51">
        <f t="shared" si="149"/>
        <v>0</v>
      </c>
      <c r="H1416" s="31">
        <f>-Data!H1416</f>
        <v>2568.0668000000001</v>
      </c>
      <c r="I1416" s="36">
        <f>+SUM(F1416*INDEX(Inputs!$D$24:$D$35,MATCH($D1416,Inputs!$B$24:$B$35,0)),G1416*INDEX(Inputs!$E$24:$E$35,MATCH($D1416,Inputs!$B$24:$B$35,0)),H1416*Inputs!$D$21)</f>
        <v>-79.950587934000097</v>
      </c>
      <c r="J1416" s="36">
        <f t="shared" si="150"/>
        <v>83.491227822400006</v>
      </c>
      <c r="K1416" s="36">
        <f t="shared" si="151"/>
        <v>163.4418157564001</v>
      </c>
      <c r="L1416" s="36">
        <f t="shared" si="152"/>
        <v>800.41039763040021</v>
      </c>
      <c r="M1416" s="36">
        <f t="shared" si="153"/>
        <v>880.36098556440027</v>
      </c>
      <c r="N1416" s="36">
        <f t="shared" si="154"/>
        <v>0</v>
      </c>
    </row>
    <row r="1417" spans="2:14" s="46" customFormat="1" x14ac:dyDescent="0.25">
      <c r="B1417" s="48" t="s">
        <v>216</v>
      </c>
      <c r="C1417" s="8">
        <v>2021</v>
      </c>
      <c r="D1417" s="37">
        <v>5</v>
      </c>
      <c r="E1417" s="31">
        <f>Data!G1417</f>
        <v>46.042299999999997</v>
      </c>
      <c r="F1417" s="51">
        <f t="shared" ref="F1417:F1480" si="155">+MIN(E1417,2000)</f>
        <v>46.042299999999997</v>
      </c>
      <c r="G1417" s="51">
        <f t="shared" si="149"/>
        <v>0</v>
      </c>
      <c r="H1417" s="31">
        <f>-Data!H1417</f>
        <v>2954.8474999999999</v>
      </c>
      <c r="I1417" s="36">
        <f>+SUM(F1417*INDEX(Inputs!$D$24:$D$35,MATCH($D1417,Inputs!$B$24:$B$35,0)),G1417*INDEX(Inputs!$E$24:$E$35,MATCH($D1417,Inputs!$B$24:$B$35,0)),H1417*Inputs!$D$21)</f>
        <v>-107.3606443884</v>
      </c>
      <c r="J1417" s="36">
        <f t="shared" si="150"/>
        <v>163.4418157564001</v>
      </c>
      <c r="K1417" s="36">
        <f t="shared" si="151"/>
        <v>270.80246014480008</v>
      </c>
      <c r="L1417" s="36">
        <f t="shared" si="152"/>
        <v>880.36098556440027</v>
      </c>
      <c r="M1417" s="36">
        <f t="shared" si="153"/>
        <v>987.7216299528003</v>
      </c>
      <c r="N1417" s="36">
        <f t="shared" si="154"/>
        <v>0</v>
      </c>
    </row>
    <row r="1418" spans="2:14" s="46" customFormat="1" x14ac:dyDescent="0.25">
      <c r="B1418" s="48" t="s">
        <v>216</v>
      </c>
      <c r="C1418" s="8">
        <v>2021</v>
      </c>
      <c r="D1418" s="37">
        <v>6</v>
      </c>
      <c r="E1418" s="31">
        <f>Data!G1418</f>
        <v>38.323500000000003</v>
      </c>
      <c r="F1418" s="51">
        <f t="shared" si="155"/>
        <v>38.323500000000003</v>
      </c>
      <c r="G1418" s="51">
        <f t="shared" ref="G1418:G1481" si="156">+E1418-F1418</f>
        <v>0</v>
      </c>
      <c r="H1418" s="31">
        <f>-Data!H1418</f>
        <v>3145.4513999999999</v>
      </c>
      <c r="I1418" s="36">
        <f>+SUM(F1418*INDEX(Inputs!$D$24:$D$35,MATCH($D1418,Inputs!$B$24:$B$35,0)),G1418*INDEX(Inputs!$E$24:$E$35,MATCH($D1418,Inputs!$B$24:$B$35,0)),H1418*Inputs!$D$21)</f>
        <v>-114.89596905900001</v>
      </c>
      <c r="J1418" s="36">
        <f t="shared" ref="J1418:J1481" si="157">+IF($D1418=1,0,K1417)</f>
        <v>270.80246014480008</v>
      </c>
      <c r="K1418" s="36">
        <f t="shared" ref="K1418:K1481" si="158">+IF($I1418&lt;0,SUM(-$I1418,J1418),MAX(SUM(-$I1418,J1418),0))</f>
        <v>385.69842920380006</v>
      </c>
      <c r="L1418" s="36">
        <f t="shared" ref="L1418:L1481" si="159">+IF(D1418=1,K1429,M1417)</f>
        <v>987.7216299528003</v>
      </c>
      <c r="M1418" s="36">
        <f t="shared" ref="M1418:M1481" si="160">+IF($I1418&lt;0,SUM(-$I1418,L1418),MAX(SUM(-$I1418,L1418),0))</f>
        <v>1102.6175990118004</v>
      </c>
      <c r="N1418" s="36">
        <f t="shared" ref="N1418:N1481" si="161">+IF(M1418&gt;0,0,I1418-L1418)</f>
        <v>0</v>
      </c>
    </row>
    <row r="1419" spans="2:14" s="46" customFormat="1" x14ac:dyDescent="0.25">
      <c r="B1419" s="48" t="s">
        <v>216</v>
      </c>
      <c r="C1419" s="8">
        <v>2021</v>
      </c>
      <c r="D1419" s="37">
        <v>7</v>
      </c>
      <c r="E1419" s="31">
        <f>Data!G1419</f>
        <v>52.792499999999997</v>
      </c>
      <c r="F1419" s="51">
        <f t="shared" si="155"/>
        <v>52.792499999999997</v>
      </c>
      <c r="G1419" s="51">
        <f t="shared" si="156"/>
        <v>0</v>
      </c>
      <c r="H1419" s="31">
        <f>-Data!H1419</f>
        <v>2714.5758999999998</v>
      </c>
      <c r="I1419" s="36">
        <f>+SUM(F1419*INDEX(Inputs!$D$24:$D$35,MATCH($D1419,Inputs!$B$24:$B$35,0)),G1419*INDEX(Inputs!$E$24:$E$35,MATCH($D1419,Inputs!$B$24:$B$35,0)),H1419*Inputs!$D$21)</f>
        <v>-97.081704154000008</v>
      </c>
      <c r="J1419" s="36">
        <f t="shared" si="157"/>
        <v>385.69842920380006</v>
      </c>
      <c r="K1419" s="36">
        <f t="shared" si="158"/>
        <v>482.78013335780008</v>
      </c>
      <c r="L1419" s="36">
        <f t="shared" si="159"/>
        <v>1102.6175990118004</v>
      </c>
      <c r="M1419" s="36">
        <f t="shared" si="160"/>
        <v>1199.6993031658003</v>
      </c>
      <c r="N1419" s="36">
        <f t="shared" si="161"/>
        <v>0</v>
      </c>
    </row>
    <row r="1420" spans="2:14" s="46" customFormat="1" x14ac:dyDescent="0.25">
      <c r="B1420" s="48" t="s">
        <v>216</v>
      </c>
      <c r="C1420" s="8">
        <v>2021</v>
      </c>
      <c r="D1420" s="37">
        <v>8</v>
      </c>
      <c r="E1420" s="31">
        <f>Data!G1420</f>
        <v>58.997299999999903</v>
      </c>
      <c r="F1420" s="51">
        <f t="shared" si="155"/>
        <v>58.997299999999903</v>
      </c>
      <c r="G1420" s="51">
        <f t="shared" si="156"/>
        <v>0</v>
      </c>
      <c r="H1420" s="31">
        <f>-Data!H1420</f>
        <v>2526.3712</v>
      </c>
      <c r="I1420" s="36">
        <f>+SUM(F1420*INDEX(Inputs!$D$24:$D$35,MATCH($D1420,Inputs!$B$24:$B$35,0)),G1420*INDEX(Inputs!$E$24:$E$35,MATCH($D1420,Inputs!$B$24:$B$35,0)),H1420*Inputs!$D$21)</f>
        <v>-89.312629247000018</v>
      </c>
      <c r="J1420" s="36">
        <f t="shared" si="157"/>
        <v>482.78013335780008</v>
      </c>
      <c r="K1420" s="36">
        <f t="shared" si="158"/>
        <v>572.0927626048001</v>
      </c>
      <c r="L1420" s="36">
        <f t="shared" si="159"/>
        <v>1199.6993031658003</v>
      </c>
      <c r="M1420" s="36">
        <f t="shared" si="160"/>
        <v>1289.0119324128004</v>
      </c>
      <c r="N1420" s="36">
        <f t="shared" si="161"/>
        <v>0</v>
      </c>
    </row>
    <row r="1421" spans="2:14" s="46" customFormat="1" x14ac:dyDescent="0.25">
      <c r="B1421" s="48" t="s">
        <v>216</v>
      </c>
      <c r="C1421" s="8">
        <v>2021</v>
      </c>
      <c r="D1421" s="37">
        <v>9</v>
      </c>
      <c r="E1421" s="31">
        <f>Data!G1421</f>
        <v>64.070799999999906</v>
      </c>
      <c r="F1421" s="51">
        <f t="shared" si="155"/>
        <v>64.070799999999906</v>
      </c>
      <c r="G1421" s="51">
        <f t="shared" si="156"/>
        <v>0</v>
      </c>
      <c r="H1421" s="31">
        <f>-Data!H1421</f>
        <v>2168.4457000000002</v>
      </c>
      <c r="I1421" s="36">
        <f>+SUM(F1421*INDEX(Inputs!$D$24:$D$35,MATCH($D1421,Inputs!$B$24:$B$35,0)),G1421*INDEX(Inputs!$E$24:$E$35,MATCH($D1421,Inputs!$B$24:$B$35,0)),H1421*Inputs!$D$21)</f>
        <v>-75.918736183400028</v>
      </c>
      <c r="J1421" s="36">
        <f t="shared" si="157"/>
        <v>572.0927626048001</v>
      </c>
      <c r="K1421" s="36">
        <f t="shared" si="158"/>
        <v>648.01149878820013</v>
      </c>
      <c r="L1421" s="36">
        <f t="shared" si="159"/>
        <v>1289.0119324128004</v>
      </c>
      <c r="M1421" s="36">
        <f t="shared" si="160"/>
        <v>1364.9306685962006</v>
      </c>
      <c r="N1421" s="36">
        <f t="shared" si="161"/>
        <v>0</v>
      </c>
    </row>
    <row r="1422" spans="2:14" s="46" customFormat="1" x14ac:dyDescent="0.25">
      <c r="B1422" s="48" t="s">
        <v>216</v>
      </c>
      <c r="C1422" s="8">
        <v>2021</v>
      </c>
      <c r="D1422" s="37">
        <v>10</v>
      </c>
      <c r="E1422" s="31">
        <f>Data!G1422</f>
        <v>75.174999999999997</v>
      </c>
      <c r="F1422" s="51">
        <f t="shared" si="155"/>
        <v>75.174999999999997</v>
      </c>
      <c r="G1422" s="51">
        <f t="shared" si="156"/>
        <v>0</v>
      </c>
      <c r="H1422" s="31">
        <f>-Data!H1422</f>
        <v>1451.1695999999999</v>
      </c>
      <c r="I1422" s="36">
        <f>+SUM(F1422*INDEX(Inputs!$D$24:$D$35,MATCH($D1422,Inputs!$B$24:$B$35,0)),G1422*INDEX(Inputs!$E$24:$E$35,MATCH($D1422,Inputs!$B$24:$B$35,0)),H1422*Inputs!$D$21)</f>
        <v>-47.746492726</v>
      </c>
      <c r="J1422" s="36">
        <f t="shared" si="157"/>
        <v>648.01149878820013</v>
      </c>
      <c r="K1422" s="36">
        <f t="shared" si="158"/>
        <v>695.75799151420017</v>
      </c>
      <c r="L1422" s="36">
        <f t="shared" si="159"/>
        <v>1364.9306685962006</v>
      </c>
      <c r="M1422" s="36">
        <f t="shared" si="160"/>
        <v>1412.6771613222006</v>
      </c>
      <c r="N1422" s="36">
        <f t="shared" si="161"/>
        <v>0</v>
      </c>
    </row>
    <row r="1423" spans="2:14" s="46" customFormat="1" x14ac:dyDescent="0.25">
      <c r="B1423" s="48" t="s">
        <v>216</v>
      </c>
      <c r="C1423" s="8">
        <v>2021</v>
      </c>
      <c r="D1423" s="37">
        <v>11</v>
      </c>
      <c r="E1423" s="31">
        <f>Data!G1423</f>
        <v>81.837599999999995</v>
      </c>
      <c r="F1423" s="51">
        <f t="shared" si="155"/>
        <v>81.837599999999995</v>
      </c>
      <c r="G1423" s="51">
        <f t="shared" si="156"/>
        <v>0</v>
      </c>
      <c r="H1423" s="31">
        <f>-Data!H1423</f>
        <v>977.59169999999995</v>
      </c>
      <c r="I1423" s="36">
        <f>+SUM(F1423*INDEX(Inputs!$D$24:$D$35,MATCH($D1423,Inputs!$B$24:$B$35,0)),G1423*INDEX(Inputs!$E$24:$E$35,MATCH($D1423,Inputs!$B$24:$B$35,0)),H1423*Inputs!$D$21)</f>
        <v>-29.209284277800002</v>
      </c>
      <c r="J1423" s="36">
        <f t="shared" si="157"/>
        <v>695.75799151420017</v>
      </c>
      <c r="K1423" s="36">
        <f t="shared" si="158"/>
        <v>724.96727579200012</v>
      </c>
      <c r="L1423" s="36">
        <f t="shared" si="159"/>
        <v>1412.6771613222006</v>
      </c>
      <c r="M1423" s="36">
        <f t="shared" si="160"/>
        <v>1441.8864456000006</v>
      </c>
      <c r="N1423" s="36">
        <f t="shared" si="161"/>
        <v>0</v>
      </c>
    </row>
    <row r="1424" spans="2:14" s="46" customFormat="1" x14ac:dyDescent="0.25">
      <c r="B1424" s="48" t="s">
        <v>216</v>
      </c>
      <c r="C1424" s="8">
        <v>2021</v>
      </c>
      <c r="D1424" s="37">
        <v>12</v>
      </c>
      <c r="E1424" s="31">
        <f>Data!G1424</f>
        <v>287.6284</v>
      </c>
      <c r="F1424" s="51">
        <f t="shared" si="155"/>
        <v>287.6284</v>
      </c>
      <c r="G1424" s="51">
        <f t="shared" si="156"/>
        <v>0</v>
      </c>
      <c r="H1424" s="31">
        <f>-Data!H1424</f>
        <v>531.43420000000003</v>
      </c>
      <c r="I1424" s="36">
        <f>+SUM(F1424*INDEX(Inputs!$D$24:$D$35,MATCH($D1424,Inputs!$B$24:$B$35,0)),G1424*INDEX(Inputs!$E$24:$E$35,MATCH($D1424,Inputs!$B$24:$B$35,0)),H1424*Inputs!$D$21)</f>
        <v>7.1569627707999999</v>
      </c>
      <c r="J1424" s="36">
        <f t="shared" si="157"/>
        <v>724.96727579200012</v>
      </c>
      <c r="K1424" s="36">
        <f t="shared" si="158"/>
        <v>717.81031302120016</v>
      </c>
      <c r="L1424" s="36">
        <f t="shared" si="159"/>
        <v>1441.8864456000006</v>
      </c>
      <c r="M1424" s="36">
        <f t="shared" si="160"/>
        <v>1434.7294828292006</v>
      </c>
      <c r="N1424" s="36">
        <f t="shared" si="161"/>
        <v>0</v>
      </c>
    </row>
    <row r="1425" spans="2:14" s="46" customFormat="1" x14ac:dyDescent="0.25">
      <c r="B1425" s="48" t="s">
        <v>217</v>
      </c>
      <c r="C1425" s="8">
        <v>2021</v>
      </c>
      <c r="D1425" s="37">
        <v>1</v>
      </c>
      <c r="E1425" s="31">
        <f>Data!G1425</f>
        <v>3874.4319999999998</v>
      </c>
      <c r="F1425" s="51">
        <f t="shared" si="155"/>
        <v>2000</v>
      </c>
      <c r="G1425" s="51">
        <f t="shared" si="156"/>
        <v>1874.4319999999998</v>
      </c>
      <c r="H1425" s="31">
        <f>-Data!H1425</f>
        <v>0.70399999999999996</v>
      </c>
      <c r="I1425" s="36">
        <f>+SUM(F1425*INDEX(Inputs!$D$24:$D$35,MATCH($D1425,Inputs!$B$24:$B$35,0)),G1425*INDEX(Inputs!$E$24:$E$35,MATCH($D1425,Inputs!$B$24:$B$35,0)),H1425*Inputs!$D$21)</f>
        <v>272.29977843199998</v>
      </c>
      <c r="J1425" s="36">
        <f t="shared" si="157"/>
        <v>0</v>
      </c>
      <c r="K1425" s="36">
        <f t="shared" si="158"/>
        <v>0</v>
      </c>
      <c r="L1425" s="36">
        <f t="shared" si="159"/>
        <v>0</v>
      </c>
      <c r="M1425" s="36">
        <f t="shared" si="160"/>
        <v>0</v>
      </c>
      <c r="N1425" s="36">
        <f t="shared" si="161"/>
        <v>272.29977843199998</v>
      </c>
    </row>
    <row r="1426" spans="2:14" s="46" customFormat="1" x14ac:dyDescent="0.25">
      <c r="B1426" s="48" t="s">
        <v>217</v>
      </c>
      <c r="C1426" s="8">
        <v>2021</v>
      </c>
      <c r="D1426" s="37">
        <v>2</v>
      </c>
      <c r="E1426" s="31">
        <f>Data!G1426</f>
        <v>3470.6700999999998</v>
      </c>
      <c r="F1426" s="51">
        <f t="shared" si="155"/>
        <v>2000</v>
      </c>
      <c r="G1426" s="51">
        <f t="shared" si="156"/>
        <v>1470.6700999999998</v>
      </c>
      <c r="H1426" s="31">
        <f>-Data!H1426</f>
        <v>0.48</v>
      </c>
      <c r="I1426" s="36">
        <f>+SUM(F1426*INDEX(Inputs!$D$24:$D$35,MATCH($D1426,Inputs!$B$24:$B$35,0)),G1426*INDEX(Inputs!$E$24:$E$35,MATCH($D1426,Inputs!$B$24:$B$35,0)),H1426*Inputs!$D$21)</f>
        <v>254.46358693959999</v>
      </c>
      <c r="J1426" s="36">
        <f t="shared" si="157"/>
        <v>0</v>
      </c>
      <c r="K1426" s="36">
        <f t="shared" si="158"/>
        <v>0</v>
      </c>
      <c r="L1426" s="36">
        <f t="shared" si="159"/>
        <v>0</v>
      </c>
      <c r="M1426" s="36">
        <f t="shared" si="160"/>
        <v>0</v>
      </c>
      <c r="N1426" s="36">
        <f t="shared" si="161"/>
        <v>254.46358693959999</v>
      </c>
    </row>
    <row r="1427" spans="2:14" s="46" customFormat="1" x14ac:dyDescent="0.25">
      <c r="B1427" s="48" t="s">
        <v>217</v>
      </c>
      <c r="C1427" s="8">
        <v>2021</v>
      </c>
      <c r="D1427" s="37">
        <v>3</v>
      </c>
      <c r="E1427" s="31">
        <f>Data!G1427</f>
        <v>2806.7720000000004</v>
      </c>
      <c r="F1427" s="51">
        <f t="shared" si="155"/>
        <v>2000</v>
      </c>
      <c r="G1427" s="51">
        <f t="shared" si="156"/>
        <v>806.77200000000039</v>
      </c>
      <c r="H1427" s="31">
        <f>-Data!H1427</f>
        <v>13.472</v>
      </c>
      <c r="I1427" s="36">
        <f>+SUM(F1427*INDEX(Inputs!$D$24:$D$35,MATCH($D1427,Inputs!$B$24:$B$35,0)),G1427*INDEX(Inputs!$E$24:$E$35,MATCH($D1427,Inputs!$B$24:$B$35,0)),H1427*Inputs!$D$21)</f>
        <v>224.63071899200003</v>
      </c>
      <c r="J1427" s="36">
        <f t="shared" si="157"/>
        <v>0</v>
      </c>
      <c r="K1427" s="36">
        <f t="shared" si="158"/>
        <v>0</v>
      </c>
      <c r="L1427" s="36">
        <f t="shared" si="159"/>
        <v>0</v>
      </c>
      <c r="M1427" s="36">
        <f t="shared" si="160"/>
        <v>0</v>
      </c>
      <c r="N1427" s="36">
        <f t="shared" si="161"/>
        <v>224.63071899200003</v>
      </c>
    </row>
    <row r="1428" spans="2:14" s="46" customFormat="1" x14ac:dyDescent="0.25">
      <c r="B1428" s="48" t="s">
        <v>217</v>
      </c>
      <c r="C1428" s="8">
        <v>2021</v>
      </c>
      <c r="D1428" s="37">
        <v>4</v>
      </c>
      <c r="E1428" s="31">
        <f>Data!G1428</f>
        <v>2633.212</v>
      </c>
      <c r="F1428" s="51">
        <f t="shared" si="155"/>
        <v>2000</v>
      </c>
      <c r="G1428" s="51">
        <f t="shared" si="156"/>
        <v>633.21199999999999</v>
      </c>
      <c r="H1428" s="31">
        <f>-Data!H1428</f>
        <v>4.4160000000000004</v>
      </c>
      <c r="I1428" s="36">
        <f>+SUM(F1428*INDEX(Inputs!$D$24:$D$35,MATCH($D1428,Inputs!$B$24:$B$35,0)),G1428*INDEX(Inputs!$E$24:$E$35,MATCH($D1428,Inputs!$B$24:$B$35,0)),H1428*Inputs!$D$21)</f>
        <v>217.30246859200003</v>
      </c>
      <c r="J1428" s="36">
        <f t="shared" si="157"/>
        <v>0</v>
      </c>
      <c r="K1428" s="36">
        <f t="shared" si="158"/>
        <v>0</v>
      </c>
      <c r="L1428" s="36">
        <f t="shared" si="159"/>
        <v>0</v>
      </c>
      <c r="M1428" s="36">
        <f t="shared" si="160"/>
        <v>0</v>
      </c>
      <c r="N1428" s="36">
        <f t="shared" si="161"/>
        <v>217.30246859200003</v>
      </c>
    </row>
    <row r="1429" spans="2:14" s="46" customFormat="1" x14ac:dyDescent="0.25">
      <c r="B1429" s="48" t="s">
        <v>217</v>
      </c>
      <c r="C1429" s="8">
        <v>2021</v>
      </c>
      <c r="D1429" s="37">
        <v>5</v>
      </c>
      <c r="E1429" s="31">
        <f>Data!G1429</f>
        <v>2601.2044999999998</v>
      </c>
      <c r="F1429" s="51">
        <f t="shared" si="155"/>
        <v>2000</v>
      </c>
      <c r="G1429" s="51">
        <f t="shared" si="156"/>
        <v>601.20449999999983</v>
      </c>
      <c r="H1429" s="31">
        <f>-Data!H1429</f>
        <v>7.4559999999999897</v>
      </c>
      <c r="I1429" s="36">
        <f>+SUM(F1429*INDEX(Inputs!$D$24:$D$35,MATCH($D1429,Inputs!$B$24:$B$35,0)),G1429*INDEX(Inputs!$E$24:$E$35,MATCH($D1429,Inputs!$B$24:$B$35,0)),H1429*Inputs!$D$21)</f>
        <v>215.772922722</v>
      </c>
      <c r="J1429" s="36">
        <f t="shared" si="157"/>
        <v>0</v>
      </c>
      <c r="K1429" s="36">
        <f t="shared" si="158"/>
        <v>0</v>
      </c>
      <c r="L1429" s="36">
        <f t="shared" si="159"/>
        <v>0</v>
      </c>
      <c r="M1429" s="36">
        <f t="shared" si="160"/>
        <v>0</v>
      </c>
      <c r="N1429" s="36">
        <f t="shared" si="161"/>
        <v>215.772922722</v>
      </c>
    </row>
    <row r="1430" spans="2:14" s="46" customFormat="1" x14ac:dyDescent="0.25">
      <c r="B1430" s="48" t="s">
        <v>217</v>
      </c>
      <c r="C1430" s="8">
        <v>2021</v>
      </c>
      <c r="D1430" s="37">
        <v>6</v>
      </c>
      <c r="E1430" s="31">
        <f>Data!G1430</f>
        <v>1474.5139999999999</v>
      </c>
      <c r="F1430" s="51">
        <f t="shared" si="155"/>
        <v>1474.5139999999999</v>
      </c>
      <c r="G1430" s="51">
        <f t="shared" si="156"/>
        <v>0</v>
      </c>
      <c r="H1430" s="31">
        <f>-Data!H1430</f>
        <v>25.664000000000001</v>
      </c>
      <c r="I1430" s="36">
        <f>+SUM(F1430*INDEX(Inputs!$D$24:$D$35,MATCH($D1430,Inputs!$B$24:$B$35,0)),G1430*INDEX(Inputs!$E$24:$E$35,MATCH($D1430,Inputs!$B$24:$B$35,0)),H1430*Inputs!$D$21)</f>
        <v>154.22224265999998</v>
      </c>
      <c r="J1430" s="36">
        <f t="shared" si="157"/>
        <v>0</v>
      </c>
      <c r="K1430" s="36">
        <f t="shared" si="158"/>
        <v>0</v>
      </c>
      <c r="L1430" s="36">
        <f t="shared" si="159"/>
        <v>0</v>
      </c>
      <c r="M1430" s="36">
        <f t="shared" si="160"/>
        <v>0</v>
      </c>
      <c r="N1430" s="36">
        <f t="shared" si="161"/>
        <v>154.22224265999998</v>
      </c>
    </row>
    <row r="1431" spans="2:14" s="46" customFormat="1" x14ac:dyDescent="0.25">
      <c r="B1431" s="48" t="s">
        <v>217</v>
      </c>
      <c r="C1431" s="8">
        <v>2021</v>
      </c>
      <c r="D1431" s="37">
        <v>7</v>
      </c>
      <c r="E1431" s="31">
        <f>Data!G1431</f>
        <v>1980.4159999999999</v>
      </c>
      <c r="F1431" s="51">
        <f t="shared" si="155"/>
        <v>1980.4159999999999</v>
      </c>
      <c r="G1431" s="51">
        <f t="shared" si="156"/>
        <v>0</v>
      </c>
      <c r="H1431" s="31">
        <f>-Data!H1431</f>
        <v>20.416</v>
      </c>
      <c r="I1431" s="36">
        <f>+SUM(F1431*INDEX(Inputs!$D$24:$D$35,MATCH($D1431,Inputs!$B$24:$B$35,0)),G1431*INDEX(Inputs!$E$24:$E$35,MATCH($D1431,Inputs!$B$24:$B$35,0)),H1431*Inputs!$D$21)</f>
        <v>207.66685504</v>
      </c>
      <c r="J1431" s="36">
        <f t="shared" si="157"/>
        <v>0</v>
      </c>
      <c r="K1431" s="36">
        <f t="shared" si="158"/>
        <v>0</v>
      </c>
      <c r="L1431" s="36">
        <f t="shared" si="159"/>
        <v>0</v>
      </c>
      <c r="M1431" s="36">
        <f t="shared" si="160"/>
        <v>0</v>
      </c>
      <c r="N1431" s="36">
        <f t="shared" si="161"/>
        <v>207.66685504</v>
      </c>
    </row>
    <row r="1432" spans="2:14" s="46" customFormat="1" x14ac:dyDescent="0.25">
      <c r="B1432" s="48" t="s">
        <v>217</v>
      </c>
      <c r="C1432" s="8">
        <v>2021</v>
      </c>
      <c r="D1432" s="37">
        <v>8</v>
      </c>
      <c r="E1432" s="31">
        <f>Data!G1432</f>
        <v>4299.7759999999998</v>
      </c>
      <c r="F1432" s="51">
        <f t="shared" si="155"/>
        <v>2000</v>
      </c>
      <c r="G1432" s="51">
        <f t="shared" si="156"/>
        <v>2299.7759999999998</v>
      </c>
      <c r="H1432" s="31">
        <f>-Data!H1432</f>
        <v>3.2000000000000001E-2</v>
      </c>
      <c r="I1432" s="36">
        <f>+SUM(F1432*INDEX(Inputs!$D$24:$D$35,MATCH($D1432,Inputs!$B$24:$B$35,0)),G1432*INDEX(Inputs!$E$24:$E$35,MATCH($D1432,Inputs!$B$24:$B$35,0)),H1432*Inputs!$D$21)</f>
        <v>322.53467769599996</v>
      </c>
      <c r="J1432" s="36">
        <f t="shared" si="157"/>
        <v>0</v>
      </c>
      <c r="K1432" s="36">
        <f t="shared" si="158"/>
        <v>0</v>
      </c>
      <c r="L1432" s="36">
        <f t="shared" si="159"/>
        <v>0</v>
      </c>
      <c r="M1432" s="36">
        <f t="shared" si="160"/>
        <v>0</v>
      </c>
      <c r="N1432" s="36">
        <f t="shared" si="161"/>
        <v>322.53467769599996</v>
      </c>
    </row>
    <row r="1433" spans="2:14" s="46" customFormat="1" x14ac:dyDescent="0.25">
      <c r="B1433" s="48" t="s">
        <v>217</v>
      </c>
      <c r="C1433" s="8">
        <v>2021</v>
      </c>
      <c r="D1433" s="37">
        <v>9</v>
      </c>
      <c r="E1433" s="31">
        <f>Data!G1433</f>
        <v>3466.692</v>
      </c>
      <c r="F1433" s="51">
        <f t="shared" si="155"/>
        <v>2000</v>
      </c>
      <c r="G1433" s="51">
        <f t="shared" si="156"/>
        <v>1466.692</v>
      </c>
      <c r="H1433" s="31">
        <f>-Data!H1433</f>
        <v>1.248</v>
      </c>
      <c r="I1433" s="36">
        <f>+SUM(F1433*INDEX(Inputs!$D$24:$D$35,MATCH($D1433,Inputs!$B$24:$B$35,0)),G1433*INDEX(Inputs!$E$24:$E$35,MATCH($D1433,Inputs!$B$24:$B$35,0)),H1433*Inputs!$D$21)</f>
        <v>254.25873275200001</v>
      </c>
      <c r="J1433" s="36">
        <f t="shared" si="157"/>
        <v>0</v>
      </c>
      <c r="K1433" s="36">
        <f t="shared" si="158"/>
        <v>0</v>
      </c>
      <c r="L1433" s="36">
        <f t="shared" si="159"/>
        <v>0</v>
      </c>
      <c r="M1433" s="36">
        <f t="shared" si="160"/>
        <v>0</v>
      </c>
      <c r="N1433" s="36">
        <f t="shared" si="161"/>
        <v>254.25873275200001</v>
      </c>
    </row>
    <row r="1434" spans="2:14" s="46" customFormat="1" x14ac:dyDescent="0.25">
      <c r="B1434" s="48" t="s">
        <v>217</v>
      </c>
      <c r="C1434" s="8">
        <v>2021</v>
      </c>
      <c r="D1434" s="37">
        <v>10</v>
      </c>
      <c r="E1434" s="31">
        <f>Data!G1434</f>
        <v>3072.7561000000001</v>
      </c>
      <c r="F1434" s="51">
        <f t="shared" si="155"/>
        <v>2000</v>
      </c>
      <c r="G1434" s="51">
        <f t="shared" si="156"/>
        <v>1072.7561000000001</v>
      </c>
      <c r="H1434" s="31">
        <f>-Data!H1434</f>
        <v>2.7839999999999998</v>
      </c>
      <c r="I1434" s="36">
        <f>+SUM(F1434*INDEX(Inputs!$D$24:$D$35,MATCH($D1434,Inputs!$B$24:$B$35,0)),G1434*INDEX(Inputs!$E$24:$E$35,MATCH($D1434,Inputs!$B$24:$B$35,0)),H1434*Inputs!$D$21)</f>
        <v>236.7902655556</v>
      </c>
      <c r="J1434" s="36">
        <f t="shared" si="157"/>
        <v>0</v>
      </c>
      <c r="K1434" s="36">
        <f t="shared" si="158"/>
        <v>0</v>
      </c>
      <c r="L1434" s="36">
        <f t="shared" si="159"/>
        <v>0</v>
      </c>
      <c r="M1434" s="36">
        <f t="shared" si="160"/>
        <v>0</v>
      </c>
      <c r="N1434" s="36">
        <f t="shared" si="161"/>
        <v>236.7902655556</v>
      </c>
    </row>
    <row r="1435" spans="2:14" s="46" customFormat="1" x14ac:dyDescent="0.25">
      <c r="B1435" s="48" t="s">
        <v>217</v>
      </c>
      <c r="C1435" s="8">
        <v>2021</v>
      </c>
      <c r="D1435" s="37">
        <v>11</v>
      </c>
      <c r="E1435" s="31">
        <f>Data!G1435</f>
        <v>2713.654</v>
      </c>
      <c r="F1435" s="51">
        <f t="shared" si="155"/>
        <v>2000</v>
      </c>
      <c r="G1435" s="51">
        <f t="shared" si="156"/>
        <v>713.654</v>
      </c>
      <c r="H1435" s="31">
        <f>-Data!H1435</f>
        <v>6.048</v>
      </c>
      <c r="I1435" s="36">
        <f>+SUM(F1435*INDEX(Inputs!$D$24:$D$35,MATCH($D1435,Inputs!$B$24:$B$35,0)),G1435*INDEX(Inputs!$E$24:$E$35,MATCH($D1435,Inputs!$B$24:$B$35,0)),H1435*Inputs!$D$21)</f>
        <v>220.79597730400002</v>
      </c>
      <c r="J1435" s="36">
        <f t="shared" si="157"/>
        <v>0</v>
      </c>
      <c r="K1435" s="36">
        <f t="shared" si="158"/>
        <v>0</v>
      </c>
      <c r="L1435" s="36">
        <f t="shared" si="159"/>
        <v>0</v>
      </c>
      <c r="M1435" s="36">
        <f t="shared" si="160"/>
        <v>0</v>
      </c>
      <c r="N1435" s="36">
        <f t="shared" si="161"/>
        <v>220.79597730400002</v>
      </c>
    </row>
    <row r="1436" spans="2:14" s="46" customFormat="1" x14ac:dyDescent="0.25">
      <c r="B1436" s="48" t="s">
        <v>217</v>
      </c>
      <c r="C1436" s="8">
        <v>2021</v>
      </c>
      <c r="D1436" s="37">
        <v>12</v>
      </c>
      <c r="E1436" s="31">
        <f>Data!G1436</f>
        <v>2826.1120000000005</v>
      </c>
      <c r="F1436" s="51">
        <f t="shared" si="155"/>
        <v>2000</v>
      </c>
      <c r="G1436" s="51">
        <f t="shared" si="156"/>
        <v>826.11200000000053</v>
      </c>
      <c r="H1436" s="31">
        <f>-Data!H1436</f>
        <v>1.3759999999999999</v>
      </c>
      <c r="I1436" s="36">
        <f>+SUM(F1436*INDEX(Inputs!$D$24:$D$35,MATCH($D1436,Inputs!$B$24:$B$35,0)),G1436*INDEX(Inputs!$E$24:$E$35,MATCH($D1436,Inputs!$B$24:$B$35,0)),H1436*Inputs!$D$21)</f>
        <v>225.94281939200005</v>
      </c>
      <c r="J1436" s="36">
        <f t="shared" si="157"/>
        <v>0</v>
      </c>
      <c r="K1436" s="36">
        <f t="shared" si="158"/>
        <v>0</v>
      </c>
      <c r="L1436" s="36">
        <f t="shared" si="159"/>
        <v>0</v>
      </c>
      <c r="M1436" s="36">
        <f t="shared" si="160"/>
        <v>0</v>
      </c>
      <c r="N1436" s="36">
        <f t="shared" si="161"/>
        <v>225.94281939200005</v>
      </c>
    </row>
    <row r="1437" spans="2:14" s="46" customFormat="1" x14ac:dyDescent="0.25">
      <c r="B1437" s="48" t="s">
        <v>218</v>
      </c>
      <c r="C1437" s="8">
        <v>2021</v>
      </c>
      <c r="D1437" s="37">
        <v>1</v>
      </c>
      <c r="E1437" s="31">
        <f>Data!G1437</f>
        <v>20042.9823</v>
      </c>
      <c r="F1437" s="51">
        <f t="shared" si="155"/>
        <v>2000</v>
      </c>
      <c r="G1437" s="51">
        <f t="shared" si="156"/>
        <v>18042.9823</v>
      </c>
      <c r="H1437" s="31">
        <f>-Data!H1437</f>
        <v>44.755000000000003</v>
      </c>
      <c r="I1437" s="36">
        <f>+SUM(F1437*INDEX(Inputs!$D$24:$D$35,MATCH($D1437,Inputs!$B$24:$B$35,0)),G1437*INDEX(Inputs!$E$24:$E$35,MATCH($D1437,Inputs!$B$24:$B$35,0)),H1437*Inputs!$D$21)</f>
        <v>985.21945918080007</v>
      </c>
      <c r="J1437" s="36">
        <f t="shared" si="157"/>
        <v>0</v>
      </c>
      <c r="K1437" s="36">
        <f t="shared" si="158"/>
        <v>0</v>
      </c>
      <c r="L1437" s="36">
        <f t="shared" si="159"/>
        <v>0</v>
      </c>
      <c r="M1437" s="36">
        <f t="shared" si="160"/>
        <v>0</v>
      </c>
      <c r="N1437" s="36">
        <f t="shared" si="161"/>
        <v>985.21945918080007</v>
      </c>
    </row>
    <row r="1438" spans="2:14" s="46" customFormat="1" x14ac:dyDescent="0.25">
      <c r="B1438" s="48" t="s">
        <v>218</v>
      </c>
      <c r="C1438" s="8">
        <v>2021</v>
      </c>
      <c r="D1438" s="37">
        <v>2</v>
      </c>
      <c r="E1438" s="31">
        <f>Data!G1438</f>
        <v>17691.242600000001</v>
      </c>
      <c r="F1438" s="51">
        <f t="shared" si="155"/>
        <v>2000</v>
      </c>
      <c r="G1438" s="51">
        <f t="shared" si="156"/>
        <v>15691.242600000001</v>
      </c>
      <c r="H1438" s="31">
        <f>-Data!H1438</f>
        <v>48.473700000000001</v>
      </c>
      <c r="I1438" s="36">
        <f>+SUM(F1438*INDEX(Inputs!$D$24:$D$35,MATCH($D1438,Inputs!$B$24:$B$35,0)),G1438*INDEX(Inputs!$E$24:$E$35,MATCH($D1438,Inputs!$B$24:$B$35,0)),H1438*Inputs!$D$21)</f>
        <v>881.14136735260013</v>
      </c>
      <c r="J1438" s="36">
        <f t="shared" si="157"/>
        <v>0</v>
      </c>
      <c r="K1438" s="36">
        <f t="shared" si="158"/>
        <v>0</v>
      </c>
      <c r="L1438" s="36">
        <f t="shared" si="159"/>
        <v>0</v>
      </c>
      <c r="M1438" s="36">
        <f t="shared" si="160"/>
        <v>0</v>
      </c>
      <c r="N1438" s="36">
        <f t="shared" si="161"/>
        <v>881.14136735260013</v>
      </c>
    </row>
    <row r="1439" spans="2:14" s="46" customFormat="1" x14ac:dyDescent="0.25">
      <c r="B1439" s="48" t="s">
        <v>218</v>
      </c>
      <c r="C1439" s="8">
        <v>2021</v>
      </c>
      <c r="D1439" s="37">
        <v>3</v>
      </c>
      <c r="E1439" s="31">
        <f>Data!G1439</f>
        <v>12176.354799999999</v>
      </c>
      <c r="F1439" s="51">
        <f t="shared" si="155"/>
        <v>2000</v>
      </c>
      <c r="G1439" s="51">
        <f t="shared" si="156"/>
        <v>10176.354799999999</v>
      </c>
      <c r="H1439" s="31">
        <f>-Data!H1439</f>
        <v>391.23070000000001</v>
      </c>
      <c r="I1439" s="36">
        <f>+SUM(F1439*INDEX(Inputs!$D$24:$D$35,MATCH($D1439,Inputs!$B$24:$B$35,0)),G1439*INDEX(Inputs!$E$24:$E$35,MATCH($D1439,Inputs!$B$24:$B$35,0)),H1439*Inputs!$D$21)</f>
        <v>624.44574397379995</v>
      </c>
      <c r="J1439" s="36">
        <f t="shared" si="157"/>
        <v>0</v>
      </c>
      <c r="K1439" s="36">
        <f t="shared" si="158"/>
        <v>0</v>
      </c>
      <c r="L1439" s="36">
        <f t="shared" si="159"/>
        <v>0</v>
      </c>
      <c r="M1439" s="36">
        <f t="shared" si="160"/>
        <v>0</v>
      </c>
      <c r="N1439" s="36">
        <f t="shared" si="161"/>
        <v>624.44574397379995</v>
      </c>
    </row>
    <row r="1440" spans="2:14" s="46" customFormat="1" x14ac:dyDescent="0.25">
      <c r="B1440" s="48" t="s">
        <v>218</v>
      </c>
      <c r="C1440" s="8">
        <v>2021</v>
      </c>
      <c r="D1440" s="37">
        <v>4</v>
      </c>
      <c r="E1440" s="31">
        <f>Data!G1440</f>
        <v>6126.2011000000002</v>
      </c>
      <c r="F1440" s="51">
        <f t="shared" si="155"/>
        <v>2000</v>
      </c>
      <c r="G1440" s="51">
        <f t="shared" si="156"/>
        <v>4126.2011000000002</v>
      </c>
      <c r="H1440" s="31">
        <f>-Data!H1440</f>
        <v>665.82920000000001</v>
      </c>
      <c r="I1440" s="36">
        <f>+SUM(F1440*INDEX(Inputs!$D$24:$D$35,MATCH($D1440,Inputs!$B$24:$B$35,0)),G1440*INDEX(Inputs!$E$24:$E$35,MATCH($D1440,Inputs!$B$24:$B$35,0)),H1440*Inputs!$D$21)</f>
        <v>346.67058176359996</v>
      </c>
      <c r="J1440" s="36">
        <f t="shared" si="157"/>
        <v>0</v>
      </c>
      <c r="K1440" s="36">
        <f t="shared" si="158"/>
        <v>0</v>
      </c>
      <c r="L1440" s="36">
        <f t="shared" si="159"/>
        <v>0</v>
      </c>
      <c r="M1440" s="36">
        <f t="shared" si="160"/>
        <v>0</v>
      </c>
      <c r="N1440" s="36">
        <f t="shared" si="161"/>
        <v>346.67058176359996</v>
      </c>
    </row>
    <row r="1441" spans="2:14" s="46" customFormat="1" x14ac:dyDescent="0.25">
      <c r="B1441" s="48" t="s">
        <v>218</v>
      </c>
      <c r="C1441" s="8">
        <v>2021</v>
      </c>
      <c r="D1441" s="37">
        <v>5</v>
      </c>
      <c r="E1441" s="31">
        <f>Data!G1441</f>
        <v>3438.0144</v>
      </c>
      <c r="F1441" s="51">
        <f t="shared" si="155"/>
        <v>2000</v>
      </c>
      <c r="G1441" s="51">
        <f t="shared" si="156"/>
        <v>1438.0144</v>
      </c>
      <c r="H1441" s="31">
        <f>-Data!H1441</f>
        <v>1041.8869</v>
      </c>
      <c r="I1441" s="36">
        <f>+SUM(F1441*INDEX(Inputs!$D$24:$D$35,MATCH($D1441,Inputs!$B$24:$B$35,0)),G1441*INDEX(Inputs!$E$24:$E$35,MATCH($D1441,Inputs!$B$24:$B$35,0)),H1441*Inputs!$D$21)</f>
        <v>213.6447407334</v>
      </c>
      <c r="J1441" s="36">
        <f t="shared" si="157"/>
        <v>0</v>
      </c>
      <c r="K1441" s="36">
        <f t="shared" si="158"/>
        <v>0</v>
      </c>
      <c r="L1441" s="36">
        <f t="shared" si="159"/>
        <v>0</v>
      </c>
      <c r="M1441" s="36">
        <f t="shared" si="160"/>
        <v>0</v>
      </c>
      <c r="N1441" s="36">
        <f t="shared" si="161"/>
        <v>213.6447407334</v>
      </c>
    </row>
    <row r="1442" spans="2:14" s="46" customFormat="1" x14ac:dyDescent="0.25">
      <c r="B1442" s="48" t="s">
        <v>218</v>
      </c>
      <c r="C1442" s="8">
        <v>2021</v>
      </c>
      <c r="D1442" s="37">
        <v>6</v>
      </c>
      <c r="E1442" s="31">
        <f>Data!G1442</f>
        <v>4355.4429</v>
      </c>
      <c r="F1442" s="51">
        <f t="shared" si="155"/>
        <v>2000</v>
      </c>
      <c r="G1442" s="51">
        <f t="shared" si="156"/>
        <v>2355.4429</v>
      </c>
      <c r="H1442" s="31">
        <f>-Data!H1442</f>
        <v>657.30290000000002</v>
      </c>
      <c r="I1442" s="36">
        <f>+SUM(F1442*INDEX(Inputs!$D$24:$D$35,MATCH($D1442,Inputs!$B$24:$B$35,0)),G1442*INDEX(Inputs!$E$24:$E$35,MATCH($D1442,Inputs!$B$24:$B$35,0)),H1442*Inputs!$D$21)</f>
        <v>300.39513366739999</v>
      </c>
      <c r="J1442" s="36">
        <f t="shared" si="157"/>
        <v>0</v>
      </c>
      <c r="K1442" s="36">
        <f t="shared" si="158"/>
        <v>0</v>
      </c>
      <c r="L1442" s="36">
        <f t="shared" si="159"/>
        <v>0</v>
      </c>
      <c r="M1442" s="36">
        <f t="shared" si="160"/>
        <v>0</v>
      </c>
      <c r="N1442" s="36">
        <f t="shared" si="161"/>
        <v>300.39513366739999</v>
      </c>
    </row>
    <row r="1443" spans="2:14" s="46" customFormat="1" x14ac:dyDescent="0.25">
      <c r="B1443" s="48" t="s">
        <v>218</v>
      </c>
      <c r="C1443" s="8">
        <v>2021</v>
      </c>
      <c r="D1443" s="37">
        <v>7</v>
      </c>
      <c r="E1443" s="31">
        <f>Data!G1443</f>
        <v>6882.8676999999998</v>
      </c>
      <c r="F1443" s="51">
        <f t="shared" si="155"/>
        <v>2000</v>
      </c>
      <c r="G1443" s="51">
        <f t="shared" si="156"/>
        <v>4882.8676999999998</v>
      </c>
      <c r="H1443" s="31">
        <f>-Data!H1443</f>
        <v>233.7457</v>
      </c>
      <c r="I1443" s="36">
        <f>+SUM(F1443*INDEX(Inputs!$D$24:$D$35,MATCH($D1443,Inputs!$B$24:$B$35,0)),G1443*INDEX(Inputs!$E$24:$E$35,MATCH($D1443,Inputs!$B$24:$B$35,0)),H1443*Inputs!$D$21)</f>
        <v>439.5358579562</v>
      </c>
      <c r="J1443" s="36">
        <f t="shared" si="157"/>
        <v>0</v>
      </c>
      <c r="K1443" s="36">
        <f t="shared" si="158"/>
        <v>0</v>
      </c>
      <c r="L1443" s="36">
        <f t="shared" si="159"/>
        <v>0</v>
      </c>
      <c r="M1443" s="36">
        <f t="shared" si="160"/>
        <v>0</v>
      </c>
      <c r="N1443" s="36">
        <f t="shared" si="161"/>
        <v>439.5358579562</v>
      </c>
    </row>
    <row r="1444" spans="2:14" s="46" customFormat="1" x14ac:dyDescent="0.25">
      <c r="B1444" s="48" t="s">
        <v>218</v>
      </c>
      <c r="C1444" s="8">
        <v>2021</v>
      </c>
      <c r="D1444" s="37">
        <v>8</v>
      </c>
      <c r="E1444" s="31">
        <f>Data!G1444</f>
        <v>5161.0173000000004</v>
      </c>
      <c r="F1444" s="51">
        <f t="shared" si="155"/>
        <v>2000</v>
      </c>
      <c r="G1444" s="51">
        <f t="shared" si="156"/>
        <v>3161.0173000000004</v>
      </c>
      <c r="H1444" s="31">
        <f>-Data!H1444</f>
        <v>326.99509999999998</v>
      </c>
      <c r="I1444" s="36">
        <f>+SUM(F1444*INDEX(Inputs!$D$24:$D$35,MATCH($D1444,Inputs!$B$24:$B$35,0)),G1444*INDEX(Inputs!$E$24:$E$35,MATCH($D1444,Inputs!$B$24:$B$35,0)),H1444*Inputs!$D$21)</f>
        <v>352.12843405580003</v>
      </c>
      <c r="J1444" s="36">
        <f t="shared" si="157"/>
        <v>0</v>
      </c>
      <c r="K1444" s="36">
        <f t="shared" si="158"/>
        <v>0</v>
      </c>
      <c r="L1444" s="36">
        <f t="shared" si="159"/>
        <v>0</v>
      </c>
      <c r="M1444" s="36">
        <f t="shared" si="160"/>
        <v>0</v>
      </c>
      <c r="N1444" s="36">
        <f t="shared" si="161"/>
        <v>352.12843405580003</v>
      </c>
    </row>
    <row r="1445" spans="2:14" s="46" customFormat="1" x14ac:dyDescent="0.25">
      <c r="B1445" s="48" t="s">
        <v>218</v>
      </c>
      <c r="C1445" s="8">
        <v>2021</v>
      </c>
      <c r="D1445" s="37">
        <v>9</v>
      </c>
      <c r="E1445" s="31">
        <f>Data!G1445</f>
        <v>3626.1097000000004</v>
      </c>
      <c r="F1445" s="51">
        <f t="shared" si="155"/>
        <v>2000</v>
      </c>
      <c r="G1445" s="51">
        <f t="shared" si="156"/>
        <v>1626.1097000000004</v>
      </c>
      <c r="H1445" s="31">
        <f>-Data!H1445</f>
        <v>420.86739999999998</v>
      </c>
      <c r="I1445" s="36">
        <f>+SUM(F1445*INDEX(Inputs!$D$24:$D$35,MATCH($D1445,Inputs!$B$24:$B$35,0)),G1445*INDEX(Inputs!$E$24:$E$35,MATCH($D1445,Inputs!$B$24:$B$35,0)),H1445*Inputs!$D$21)</f>
        <v>245.43854790720002</v>
      </c>
      <c r="J1445" s="36">
        <f t="shared" si="157"/>
        <v>0</v>
      </c>
      <c r="K1445" s="36">
        <f t="shared" si="158"/>
        <v>0</v>
      </c>
      <c r="L1445" s="36">
        <f t="shared" si="159"/>
        <v>0</v>
      </c>
      <c r="M1445" s="36">
        <f t="shared" si="160"/>
        <v>0</v>
      </c>
      <c r="N1445" s="36">
        <f t="shared" si="161"/>
        <v>245.43854790720002</v>
      </c>
    </row>
    <row r="1446" spans="2:14" s="46" customFormat="1" x14ac:dyDescent="0.25">
      <c r="B1446" s="48" t="s">
        <v>218</v>
      </c>
      <c r="C1446" s="8">
        <v>2021</v>
      </c>
      <c r="D1446" s="37">
        <v>10</v>
      </c>
      <c r="E1446" s="31">
        <f>Data!G1446</f>
        <v>6401.6812</v>
      </c>
      <c r="F1446" s="51">
        <f t="shared" si="155"/>
        <v>2000</v>
      </c>
      <c r="G1446" s="51">
        <f t="shared" si="156"/>
        <v>4401.6812</v>
      </c>
      <c r="H1446" s="31">
        <f>-Data!H1446</f>
        <v>327.1345</v>
      </c>
      <c r="I1446" s="36">
        <f>+SUM(F1446*INDEX(Inputs!$D$24:$D$35,MATCH($D1446,Inputs!$B$24:$B$35,0)),G1446*INDEX(Inputs!$E$24:$E$35,MATCH($D1446,Inputs!$B$24:$B$35,0)),H1446*Inputs!$D$21)</f>
        <v>371.65174687019999</v>
      </c>
      <c r="J1446" s="36">
        <f t="shared" si="157"/>
        <v>0</v>
      </c>
      <c r="K1446" s="36">
        <f t="shared" si="158"/>
        <v>0</v>
      </c>
      <c r="L1446" s="36">
        <f t="shared" si="159"/>
        <v>0</v>
      </c>
      <c r="M1446" s="36">
        <f t="shared" si="160"/>
        <v>0</v>
      </c>
      <c r="N1446" s="36">
        <f t="shared" si="161"/>
        <v>371.65174687019999</v>
      </c>
    </row>
    <row r="1447" spans="2:14" s="46" customFormat="1" x14ac:dyDescent="0.25">
      <c r="B1447" s="48" t="s">
        <v>218</v>
      </c>
      <c r="C1447" s="8">
        <v>2021</v>
      </c>
      <c r="D1447" s="37">
        <v>11</v>
      </c>
      <c r="E1447" s="31">
        <f>Data!G1447</f>
        <v>13391.6144</v>
      </c>
      <c r="F1447" s="51">
        <f t="shared" si="155"/>
        <v>2000</v>
      </c>
      <c r="G1447" s="51">
        <f t="shared" si="156"/>
        <v>11391.6144</v>
      </c>
      <c r="H1447" s="31">
        <f>-Data!H1447</f>
        <v>52.586599999999997</v>
      </c>
      <c r="I1447" s="36">
        <f>+SUM(F1447*INDEX(Inputs!$D$24:$D$35,MATCH($D1447,Inputs!$B$24:$B$35,0)),G1447*INDEX(Inputs!$E$24:$E$35,MATCH($D1447,Inputs!$B$24:$B$35,0)),H1447*Inputs!$D$21)</f>
        <v>690.95949067640004</v>
      </c>
      <c r="J1447" s="36">
        <f t="shared" si="157"/>
        <v>0</v>
      </c>
      <c r="K1447" s="36">
        <f t="shared" si="158"/>
        <v>0</v>
      </c>
      <c r="L1447" s="36">
        <f t="shared" si="159"/>
        <v>0</v>
      </c>
      <c r="M1447" s="36">
        <f t="shared" si="160"/>
        <v>0</v>
      </c>
      <c r="N1447" s="36">
        <f t="shared" si="161"/>
        <v>690.95949067640004</v>
      </c>
    </row>
    <row r="1448" spans="2:14" s="46" customFormat="1" x14ac:dyDescent="0.25">
      <c r="B1448" s="48" t="s">
        <v>218</v>
      </c>
      <c r="C1448" s="8">
        <v>2021</v>
      </c>
      <c r="D1448" s="37">
        <v>12</v>
      </c>
      <c r="E1448" s="31">
        <f>Data!G1448</f>
        <v>22506.707600000002</v>
      </c>
      <c r="F1448" s="51">
        <f t="shared" si="155"/>
        <v>2000</v>
      </c>
      <c r="G1448" s="51">
        <f t="shared" si="156"/>
        <v>20506.707600000002</v>
      </c>
      <c r="H1448" s="31">
        <f>-Data!H1448</f>
        <v>0</v>
      </c>
      <c r="I1448" s="36">
        <f>+SUM(F1448*INDEX(Inputs!$D$24:$D$35,MATCH($D1448,Inputs!$B$24:$B$35,0)),G1448*INDEX(Inputs!$E$24:$E$35,MATCH($D1448,Inputs!$B$24:$B$35,0)),H1448*Inputs!$D$21)</f>
        <v>1095.7984490896001</v>
      </c>
      <c r="J1448" s="36">
        <f t="shared" si="157"/>
        <v>0</v>
      </c>
      <c r="K1448" s="36">
        <f t="shared" si="158"/>
        <v>0</v>
      </c>
      <c r="L1448" s="36">
        <f t="shared" si="159"/>
        <v>0</v>
      </c>
      <c r="M1448" s="36">
        <f t="shared" si="160"/>
        <v>0</v>
      </c>
      <c r="N1448" s="36">
        <f t="shared" si="161"/>
        <v>1095.7984490896001</v>
      </c>
    </row>
    <row r="1449" spans="2:14" s="46" customFormat="1" x14ac:dyDescent="0.25">
      <c r="B1449" s="48" t="s">
        <v>219</v>
      </c>
      <c r="C1449" s="8">
        <v>2021</v>
      </c>
      <c r="D1449" s="37">
        <v>1</v>
      </c>
      <c r="E1449" s="31">
        <f>Data!G1449</f>
        <v>5262.9759999999997</v>
      </c>
      <c r="F1449" s="51">
        <f t="shared" si="155"/>
        <v>2000</v>
      </c>
      <c r="G1449" s="51">
        <f t="shared" si="156"/>
        <v>3262.9759999999997</v>
      </c>
      <c r="H1449" s="31">
        <f>-Data!H1449</f>
        <v>2.6240000000000001</v>
      </c>
      <c r="I1449" s="36">
        <f>+SUM(F1449*INDEX(Inputs!$D$24:$D$35,MATCH($D1449,Inputs!$B$24:$B$35,0)),G1449*INDEX(Inputs!$E$24:$E$35,MATCH($D1449,Inputs!$B$24:$B$35,0)),H1449*Inputs!$D$21)</f>
        <v>333.59527385599995</v>
      </c>
      <c r="J1449" s="36">
        <f t="shared" si="157"/>
        <v>0</v>
      </c>
      <c r="K1449" s="36">
        <f t="shared" si="158"/>
        <v>0</v>
      </c>
      <c r="L1449" s="36">
        <f t="shared" si="159"/>
        <v>0</v>
      </c>
      <c r="M1449" s="36">
        <f t="shared" si="160"/>
        <v>0</v>
      </c>
      <c r="N1449" s="36">
        <f t="shared" si="161"/>
        <v>333.59527385599995</v>
      </c>
    </row>
    <row r="1450" spans="2:14" s="46" customFormat="1" x14ac:dyDescent="0.25">
      <c r="B1450" s="48" t="s">
        <v>219</v>
      </c>
      <c r="C1450" s="8">
        <v>2021</v>
      </c>
      <c r="D1450" s="37">
        <v>2</v>
      </c>
      <c r="E1450" s="31">
        <f>Data!G1450</f>
        <v>2762.8238000000001</v>
      </c>
      <c r="F1450" s="51">
        <f t="shared" si="155"/>
        <v>2000</v>
      </c>
      <c r="G1450" s="51">
        <f t="shared" si="156"/>
        <v>762.82380000000012</v>
      </c>
      <c r="H1450" s="31">
        <f>-Data!H1450</f>
        <v>0.25600000000000001</v>
      </c>
      <c r="I1450" s="36">
        <f>+SUM(F1450*INDEX(Inputs!$D$24:$D$35,MATCH($D1450,Inputs!$B$24:$B$35,0)),G1450*INDEX(Inputs!$E$24:$E$35,MATCH($D1450,Inputs!$B$24:$B$35,0)),H1450*Inputs!$D$21)</f>
        <v>223.18808130479999</v>
      </c>
      <c r="J1450" s="36">
        <f t="shared" si="157"/>
        <v>0</v>
      </c>
      <c r="K1450" s="36">
        <f t="shared" si="158"/>
        <v>0</v>
      </c>
      <c r="L1450" s="36">
        <f t="shared" si="159"/>
        <v>0</v>
      </c>
      <c r="M1450" s="36">
        <f t="shared" si="160"/>
        <v>0</v>
      </c>
      <c r="N1450" s="36">
        <f t="shared" si="161"/>
        <v>223.18808130479999</v>
      </c>
    </row>
    <row r="1451" spans="2:14" s="46" customFormat="1" x14ac:dyDescent="0.25">
      <c r="B1451" s="48" t="s">
        <v>219</v>
      </c>
      <c r="C1451" s="8">
        <v>2021</v>
      </c>
      <c r="D1451" s="37">
        <v>3</v>
      </c>
      <c r="E1451" s="31">
        <f>Data!G1451</f>
        <v>2614.3035</v>
      </c>
      <c r="F1451" s="51">
        <f t="shared" si="155"/>
        <v>2000</v>
      </c>
      <c r="G1451" s="51">
        <f t="shared" si="156"/>
        <v>614.30349999999999</v>
      </c>
      <c r="H1451" s="31">
        <f>-Data!H1451</f>
        <v>1.216</v>
      </c>
      <c r="I1451" s="36">
        <f>+SUM(F1451*INDEX(Inputs!$D$24:$D$35,MATCH($D1451,Inputs!$B$24:$B$35,0)),G1451*INDEX(Inputs!$E$24:$E$35,MATCH($D1451,Inputs!$B$24:$B$35,0)),H1451*Inputs!$D$21)</f>
        <v>216.58778052600002</v>
      </c>
      <c r="J1451" s="36">
        <f t="shared" si="157"/>
        <v>0</v>
      </c>
      <c r="K1451" s="36">
        <f t="shared" si="158"/>
        <v>0</v>
      </c>
      <c r="L1451" s="36">
        <f t="shared" si="159"/>
        <v>0</v>
      </c>
      <c r="M1451" s="36">
        <f t="shared" si="160"/>
        <v>0</v>
      </c>
      <c r="N1451" s="36">
        <f t="shared" si="161"/>
        <v>216.58778052600002</v>
      </c>
    </row>
    <row r="1452" spans="2:14" s="46" customFormat="1" x14ac:dyDescent="0.25">
      <c r="B1452" s="48" t="s">
        <v>219</v>
      </c>
      <c r="C1452" s="8">
        <v>2021</v>
      </c>
      <c r="D1452" s="37">
        <v>4</v>
      </c>
      <c r="E1452" s="31">
        <f>Data!G1452</f>
        <v>2727.9279000000001</v>
      </c>
      <c r="F1452" s="51">
        <f t="shared" si="155"/>
        <v>2000</v>
      </c>
      <c r="G1452" s="51">
        <f t="shared" si="156"/>
        <v>727.92790000000014</v>
      </c>
      <c r="H1452" s="31">
        <f>-Data!H1452</f>
        <v>0</v>
      </c>
      <c r="I1452" s="36">
        <f>+SUM(F1452*INDEX(Inputs!$D$24:$D$35,MATCH($D1452,Inputs!$B$24:$B$35,0)),G1452*INDEX(Inputs!$E$24:$E$35,MATCH($D1452,Inputs!$B$24:$B$35,0)),H1452*Inputs!$D$21)</f>
        <v>221.65550146840002</v>
      </c>
      <c r="J1452" s="36">
        <f t="shared" si="157"/>
        <v>0</v>
      </c>
      <c r="K1452" s="36">
        <f t="shared" si="158"/>
        <v>0</v>
      </c>
      <c r="L1452" s="36">
        <f t="shared" si="159"/>
        <v>0</v>
      </c>
      <c r="M1452" s="36">
        <f t="shared" si="160"/>
        <v>0</v>
      </c>
      <c r="N1452" s="36">
        <f t="shared" si="161"/>
        <v>221.65550146840002</v>
      </c>
    </row>
    <row r="1453" spans="2:14" s="46" customFormat="1" x14ac:dyDescent="0.25">
      <c r="B1453" s="48" t="s">
        <v>219</v>
      </c>
      <c r="C1453" s="8">
        <v>2021</v>
      </c>
      <c r="D1453" s="37">
        <v>5</v>
      </c>
      <c r="E1453" s="31">
        <f>Data!G1453</f>
        <v>2432.0156000000002</v>
      </c>
      <c r="F1453" s="51">
        <f t="shared" si="155"/>
        <v>2000</v>
      </c>
      <c r="G1453" s="51">
        <f t="shared" si="156"/>
        <v>432.01560000000018</v>
      </c>
      <c r="H1453" s="31">
        <f>-Data!H1453</f>
        <v>0</v>
      </c>
      <c r="I1453" s="36">
        <f>+SUM(F1453*INDEX(Inputs!$D$24:$D$35,MATCH($D1453,Inputs!$B$24:$B$35,0)),G1453*INDEX(Inputs!$E$24:$E$35,MATCH($D1453,Inputs!$B$24:$B$35,0)),H1453*Inputs!$D$21)</f>
        <v>208.57736145760001</v>
      </c>
      <c r="J1453" s="36">
        <f t="shared" si="157"/>
        <v>0</v>
      </c>
      <c r="K1453" s="36">
        <f t="shared" si="158"/>
        <v>0</v>
      </c>
      <c r="L1453" s="36">
        <f t="shared" si="159"/>
        <v>0</v>
      </c>
      <c r="M1453" s="36">
        <f t="shared" si="160"/>
        <v>0</v>
      </c>
      <c r="N1453" s="36">
        <f t="shared" si="161"/>
        <v>208.57736145760001</v>
      </c>
    </row>
    <row r="1454" spans="2:14" s="46" customFormat="1" x14ac:dyDescent="0.25">
      <c r="B1454" s="48" t="s">
        <v>219</v>
      </c>
      <c r="C1454" s="8">
        <v>2021</v>
      </c>
      <c r="D1454" s="37">
        <v>6</v>
      </c>
      <c r="E1454" s="31">
        <f>Data!G1454</f>
        <v>2648.8557999999998</v>
      </c>
      <c r="F1454" s="51">
        <f t="shared" si="155"/>
        <v>2000</v>
      </c>
      <c r="G1454" s="51">
        <f t="shared" si="156"/>
        <v>648.85579999999982</v>
      </c>
      <c r="H1454" s="31">
        <f>-Data!H1454</f>
        <v>0</v>
      </c>
      <c r="I1454" s="36">
        <f>+SUM(F1454*INDEX(Inputs!$D$24:$D$35,MATCH($D1454,Inputs!$B$24:$B$35,0)),G1454*INDEX(Inputs!$E$24:$E$35,MATCH($D1454,Inputs!$B$24:$B$35,0)),H1454*Inputs!$D$21)</f>
        <v>242.10965915279999</v>
      </c>
      <c r="J1454" s="36">
        <f t="shared" si="157"/>
        <v>0</v>
      </c>
      <c r="K1454" s="36">
        <f t="shared" si="158"/>
        <v>0</v>
      </c>
      <c r="L1454" s="36">
        <f t="shared" si="159"/>
        <v>0</v>
      </c>
      <c r="M1454" s="36">
        <f t="shared" si="160"/>
        <v>0</v>
      </c>
      <c r="N1454" s="36">
        <f t="shared" si="161"/>
        <v>242.10965915279999</v>
      </c>
    </row>
    <row r="1455" spans="2:14" s="46" customFormat="1" x14ac:dyDescent="0.25">
      <c r="B1455" s="48" t="s">
        <v>219</v>
      </c>
      <c r="C1455" s="8">
        <v>2021</v>
      </c>
      <c r="D1455" s="37">
        <v>7</v>
      </c>
      <c r="E1455" s="31">
        <f>Data!G1455</f>
        <v>3162.5519000000004</v>
      </c>
      <c r="F1455" s="51">
        <f t="shared" si="155"/>
        <v>2000</v>
      </c>
      <c r="G1455" s="51">
        <f t="shared" si="156"/>
        <v>1162.5519000000004</v>
      </c>
      <c r="H1455" s="31">
        <f>-Data!H1455</f>
        <v>0</v>
      </c>
      <c r="I1455" s="36">
        <f>+SUM(F1455*INDEX(Inputs!$D$24:$D$35,MATCH($D1455,Inputs!$B$24:$B$35,0)),G1455*INDEX(Inputs!$E$24:$E$35,MATCH($D1455,Inputs!$B$24:$B$35,0)),H1455*Inputs!$D$21)</f>
        <v>267.13487836040002</v>
      </c>
      <c r="J1455" s="36">
        <f t="shared" si="157"/>
        <v>0</v>
      </c>
      <c r="K1455" s="36">
        <f t="shared" si="158"/>
        <v>0</v>
      </c>
      <c r="L1455" s="36">
        <f t="shared" si="159"/>
        <v>0</v>
      </c>
      <c r="M1455" s="36">
        <f t="shared" si="160"/>
        <v>0</v>
      </c>
      <c r="N1455" s="36">
        <f t="shared" si="161"/>
        <v>267.13487836040002</v>
      </c>
    </row>
    <row r="1456" spans="2:14" s="46" customFormat="1" x14ac:dyDescent="0.25">
      <c r="B1456" s="48" t="s">
        <v>219</v>
      </c>
      <c r="C1456" s="8">
        <v>2021</v>
      </c>
      <c r="D1456" s="37">
        <v>8</v>
      </c>
      <c r="E1456" s="31">
        <f>Data!G1456</f>
        <v>2944.7840000000001</v>
      </c>
      <c r="F1456" s="51">
        <f t="shared" si="155"/>
        <v>2000</v>
      </c>
      <c r="G1456" s="51">
        <f t="shared" si="156"/>
        <v>944.78400000000011</v>
      </c>
      <c r="H1456" s="31">
        <f>-Data!H1456</f>
        <v>0</v>
      </c>
      <c r="I1456" s="36">
        <f>+SUM(F1456*INDEX(Inputs!$D$24:$D$35,MATCH($D1456,Inputs!$B$24:$B$35,0)),G1456*INDEX(Inputs!$E$24:$E$35,MATCH($D1456,Inputs!$B$24:$B$35,0)),H1456*Inputs!$D$21)</f>
        <v>256.52609734399999</v>
      </c>
      <c r="J1456" s="36">
        <f t="shared" si="157"/>
        <v>0</v>
      </c>
      <c r="K1456" s="36">
        <f t="shared" si="158"/>
        <v>0</v>
      </c>
      <c r="L1456" s="36">
        <f t="shared" si="159"/>
        <v>0</v>
      </c>
      <c r="M1456" s="36">
        <f t="shared" si="160"/>
        <v>0</v>
      </c>
      <c r="N1456" s="36">
        <f t="shared" si="161"/>
        <v>256.52609734399999</v>
      </c>
    </row>
    <row r="1457" spans="2:14" s="46" customFormat="1" x14ac:dyDescent="0.25">
      <c r="B1457" s="48" t="s">
        <v>219</v>
      </c>
      <c r="C1457" s="8">
        <v>2021</v>
      </c>
      <c r="D1457" s="37">
        <v>9</v>
      </c>
      <c r="E1457" s="31">
        <f>Data!G1457</f>
        <v>2590.79</v>
      </c>
      <c r="F1457" s="51">
        <f t="shared" si="155"/>
        <v>2000</v>
      </c>
      <c r="G1457" s="51">
        <f t="shared" si="156"/>
        <v>590.79</v>
      </c>
      <c r="H1457" s="31">
        <f>-Data!H1457</f>
        <v>0</v>
      </c>
      <c r="I1457" s="36">
        <f>+SUM(F1457*INDEX(Inputs!$D$24:$D$35,MATCH($D1457,Inputs!$B$24:$B$35,0)),G1457*INDEX(Inputs!$E$24:$E$35,MATCH($D1457,Inputs!$B$24:$B$35,0)),H1457*Inputs!$D$21)</f>
        <v>215.59455484</v>
      </c>
      <c r="J1457" s="36">
        <f t="shared" si="157"/>
        <v>0</v>
      </c>
      <c r="K1457" s="36">
        <f t="shared" si="158"/>
        <v>0</v>
      </c>
      <c r="L1457" s="36">
        <f t="shared" si="159"/>
        <v>0</v>
      </c>
      <c r="M1457" s="36">
        <f t="shared" si="160"/>
        <v>0</v>
      </c>
      <c r="N1457" s="36">
        <f t="shared" si="161"/>
        <v>215.59455484</v>
      </c>
    </row>
    <row r="1458" spans="2:14" s="46" customFormat="1" x14ac:dyDescent="0.25">
      <c r="B1458" s="48" t="s">
        <v>219</v>
      </c>
      <c r="C1458" s="8">
        <v>2021</v>
      </c>
      <c r="D1458" s="37">
        <v>10</v>
      </c>
      <c r="E1458" s="31">
        <f>Data!G1458</f>
        <v>2212.9009999999998</v>
      </c>
      <c r="F1458" s="51">
        <f t="shared" si="155"/>
        <v>2000</v>
      </c>
      <c r="G1458" s="51">
        <f t="shared" si="156"/>
        <v>212.90099999999984</v>
      </c>
      <c r="H1458" s="31">
        <f>-Data!H1458</f>
        <v>0</v>
      </c>
      <c r="I1458" s="36">
        <f>+SUM(F1458*INDEX(Inputs!$D$24:$D$35,MATCH($D1458,Inputs!$B$24:$B$35,0)),G1458*INDEX(Inputs!$E$24:$E$35,MATCH($D1458,Inputs!$B$24:$B$35,0)),H1458*Inputs!$D$21)</f>
        <v>198.89337259600001</v>
      </c>
      <c r="J1458" s="36">
        <f t="shared" si="157"/>
        <v>0</v>
      </c>
      <c r="K1458" s="36">
        <f t="shared" si="158"/>
        <v>0</v>
      </c>
      <c r="L1458" s="36">
        <f t="shared" si="159"/>
        <v>0</v>
      </c>
      <c r="M1458" s="36">
        <f t="shared" si="160"/>
        <v>0</v>
      </c>
      <c r="N1458" s="36">
        <f t="shared" si="161"/>
        <v>198.89337259600001</v>
      </c>
    </row>
    <row r="1459" spans="2:14" s="46" customFormat="1" x14ac:dyDescent="0.25">
      <c r="B1459" s="48" t="s">
        <v>219</v>
      </c>
      <c r="C1459" s="8">
        <v>2021</v>
      </c>
      <c r="D1459" s="37">
        <v>11</v>
      </c>
      <c r="E1459" s="31">
        <f>Data!G1459</f>
        <v>2359.145</v>
      </c>
      <c r="F1459" s="51">
        <f t="shared" si="155"/>
        <v>2000</v>
      </c>
      <c r="G1459" s="51">
        <f t="shared" si="156"/>
        <v>359.14499999999998</v>
      </c>
      <c r="H1459" s="31">
        <f>-Data!H1459</f>
        <v>6.4000000000000001E-2</v>
      </c>
      <c r="I1459" s="36">
        <f>+SUM(F1459*INDEX(Inputs!$D$24:$D$35,MATCH($D1459,Inputs!$B$24:$B$35,0)),G1459*INDEX(Inputs!$E$24:$E$35,MATCH($D1459,Inputs!$B$24:$B$35,0)),H1459*Inputs!$D$21)</f>
        <v>205.35435258000001</v>
      </c>
      <c r="J1459" s="36">
        <f t="shared" si="157"/>
        <v>0</v>
      </c>
      <c r="K1459" s="36">
        <f t="shared" si="158"/>
        <v>0</v>
      </c>
      <c r="L1459" s="36">
        <f t="shared" si="159"/>
        <v>0</v>
      </c>
      <c r="M1459" s="36">
        <f t="shared" si="160"/>
        <v>0</v>
      </c>
      <c r="N1459" s="36">
        <f t="shared" si="161"/>
        <v>205.35435258000001</v>
      </c>
    </row>
    <row r="1460" spans="2:14" s="46" customFormat="1" x14ac:dyDescent="0.25">
      <c r="B1460" s="48" t="s">
        <v>219</v>
      </c>
      <c r="C1460" s="8">
        <v>2021</v>
      </c>
      <c r="D1460" s="37">
        <v>12</v>
      </c>
      <c r="E1460" s="31">
        <f>Data!G1460</f>
        <v>4625.7259999999997</v>
      </c>
      <c r="F1460" s="51">
        <f t="shared" si="155"/>
        <v>2000</v>
      </c>
      <c r="G1460" s="51">
        <f t="shared" si="156"/>
        <v>2625.7259999999997</v>
      </c>
      <c r="H1460" s="31">
        <f>-Data!H1460</f>
        <v>0</v>
      </c>
      <c r="I1460" s="36">
        <f>+SUM(F1460*INDEX(Inputs!$D$24:$D$35,MATCH($D1460,Inputs!$B$24:$B$35,0)),G1460*INDEX(Inputs!$E$24:$E$35,MATCH($D1460,Inputs!$B$24:$B$35,0)),H1460*Inputs!$D$21)</f>
        <v>305.53058629600002</v>
      </c>
      <c r="J1460" s="36">
        <f t="shared" si="157"/>
        <v>0</v>
      </c>
      <c r="K1460" s="36">
        <f t="shared" si="158"/>
        <v>0</v>
      </c>
      <c r="L1460" s="36">
        <f t="shared" si="159"/>
        <v>0</v>
      </c>
      <c r="M1460" s="36">
        <f t="shared" si="160"/>
        <v>0</v>
      </c>
      <c r="N1460" s="36">
        <f t="shared" si="161"/>
        <v>305.53058629600002</v>
      </c>
    </row>
    <row r="1461" spans="2:14" s="46" customFormat="1" x14ac:dyDescent="0.25">
      <c r="B1461" s="48" t="s">
        <v>220</v>
      </c>
      <c r="C1461" s="8">
        <v>2021</v>
      </c>
      <c r="D1461" s="37">
        <v>1</v>
      </c>
      <c r="E1461" s="31">
        <f>Data!G1461</f>
        <v>1522.9851000000001</v>
      </c>
      <c r="F1461" s="51">
        <f t="shared" si="155"/>
        <v>1522.9851000000001</v>
      </c>
      <c r="G1461" s="51">
        <f t="shared" si="156"/>
        <v>0</v>
      </c>
      <c r="H1461" s="31">
        <f>-Data!H1461</f>
        <v>2264.0437999999999</v>
      </c>
      <c r="I1461" s="36">
        <f>+SUM(F1461*INDEX(Inputs!$D$24:$D$35,MATCH($D1461,Inputs!$B$24:$B$35,0)),G1461*INDEX(Inputs!$E$24:$E$35,MATCH($D1461,Inputs!$B$24:$B$35,0)),H1461*Inputs!$D$21)</f>
        <v>58.687158266200015</v>
      </c>
      <c r="J1461" s="36">
        <f t="shared" si="157"/>
        <v>0</v>
      </c>
      <c r="K1461" s="36">
        <f t="shared" si="158"/>
        <v>0</v>
      </c>
      <c r="L1461" s="36">
        <f t="shared" si="159"/>
        <v>1392.5518862252</v>
      </c>
      <c r="M1461" s="36">
        <f t="shared" si="160"/>
        <v>1333.864727959</v>
      </c>
      <c r="N1461" s="36">
        <f t="shared" si="161"/>
        <v>0</v>
      </c>
    </row>
    <row r="1462" spans="2:14" s="46" customFormat="1" x14ac:dyDescent="0.25">
      <c r="B1462" s="48" t="s">
        <v>220</v>
      </c>
      <c r="C1462" s="8">
        <v>2021</v>
      </c>
      <c r="D1462" s="37">
        <v>2</v>
      </c>
      <c r="E1462" s="31">
        <f>Data!G1462</f>
        <v>962.69100000000003</v>
      </c>
      <c r="F1462" s="51">
        <f t="shared" si="155"/>
        <v>962.69100000000003</v>
      </c>
      <c r="G1462" s="51">
        <f t="shared" si="156"/>
        <v>0</v>
      </c>
      <c r="H1462" s="31">
        <f>-Data!H1462</f>
        <v>3044.1673999999998</v>
      </c>
      <c r="I1462" s="36">
        <f>+SUM(F1462*INDEX(Inputs!$D$24:$D$35,MATCH($D1462,Inputs!$B$24:$B$35,0)),G1462*INDEX(Inputs!$E$24:$E$35,MATCH($D1462,Inputs!$B$24:$B$35,0)),H1462*Inputs!$D$21)</f>
        <v>-23.892698671999995</v>
      </c>
      <c r="J1462" s="36">
        <f t="shared" si="157"/>
        <v>0</v>
      </c>
      <c r="K1462" s="36">
        <f t="shared" si="158"/>
        <v>23.892698671999995</v>
      </c>
      <c r="L1462" s="36">
        <f t="shared" si="159"/>
        <v>1333.864727959</v>
      </c>
      <c r="M1462" s="36">
        <f t="shared" si="160"/>
        <v>1357.757426631</v>
      </c>
      <c r="N1462" s="36">
        <f t="shared" si="161"/>
        <v>0</v>
      </c>
    </row>
    <row r="1463" spans="2:14" s="46" customFormat="1" x14ac:dyDescent="0.25">
      <c r="B1463" s="48" t="s">
        <v>220</v>
      </c>
      <c r="C1463" s="8">
        <v>2021</v>
      </c>
      <c r="D1463" s="37">
        <v>3</v>
      </c>
      <c r="E1463" s="31">
        <f>Data!G1463</f>
        <v>802.37490000000048</v>
      </c>
      <c r="F1463" s="51">
        <f t="shared" si="155"/>
        <v>802.37490000000048</v>
      </c>
      <c r="G1463" s="51">
        <f t="shared" si="156"/>
        <v>0</v>
      </c>
      <c r="H1463" s="31">
        <f>-Data!H1463</f>
        <v>5712.3023000000003</v>
      </c>
      <c r="I1463" s="36">
        <f>+SUM(F1463*INDEX(Inputs!$D$24:$D$35,MATCH($D1463,Inputs!$B$24:$B$35,0)),G1463*INDEX(Inputs!$E$24:$E$35,MATCH($D1463,Inputs!$B$24:$B$35,0)),H1463*Inputs!$D$21)</f>
        <v>-139.96354718719999</v>
      </c>
      <c r="J1463" s="36">
        <f t="shared" si="157"/>
        <v>23.892698671999995</v>
      </c>
      <c r="K1463" s="36">
        <f t="shared" si="158"/>
        <v>163.85624585919999</v>
      </c>
      <c r="L1463" s="36">
        <f t="shared" si="159"/>
        <v>1357.757426631</v>
      </c>
      <c r="M1463" s="36">
        <f t="shared" si="160"/>
        <v>1497.7209738182</v>
      </c>
      <c r="N1463" s="36">
        <f t="shared" si="161"/>
        <v>0</v>
      </c>
    </row>
    <row r="1464" spans="2:14" s="46" customFormat="1" x14ac:dyDescent="0.25">
      <c r="B1464" s="48" t="s">
        <v>220</v>
      </c>
      <c r="C1464" s="8">
        <v>2021</v>
      </c>
      <c r="D1464" s="37">
        <v>4</v>
      </c>
      <c r="E1464" s="31">
        <f>Data!G1464</f>
        <v>449.31479999999999</v>
      </c>
      <c r="F1464" s="51">
        <f t="shared" si="155"/>
        <v>449.31479999999999</v>
      </c>
      <c r="G1464" s="51">
        <f t="shared" si="156"/>
        <v>0</v>
      </c>
      <c r="H1464" s="31">
        <f>-Data!H1464</f>
        <v>6270.1363000000001</v>
      </c>
      <c r="I1464" s="36">
        <f>+SUM(F1464*INDEX(Inputs!$D$24:$D$35,MATCH($D1464,Inputs!$B$24:$B$35,0)),G1464*INDEX(Inputs!$E$24:$E$35,MATCH($D1464,Inputs!$B$24:$B$35,0)),H1464*Inputs!$D$21)</f>
        <v>-194.50487072140004</v>
      </c>
      <c r="J1464" s="36">
        <f t="shared" si="157"/>
        <v>163.85624585919999</v>
      </c>
      <c r="K1464" s="36">
        <f t="shared" si="158"/>
        <v>358.36111658060003</v>
      </c>
      <c r="L1464" s="36">
        <f t="shared" si="159"/>
        <v>1497.7209738182</v>
      </c>
      <c r="M1464" s="36">
        <f t="shared" si="160"/>
        <v>1692.2258445396001</v>
      </c>
      <c r="N1464" s="36">
        <f t="shared" si="161"/>
        <v>0</v>
      </c>
    </row>
    <row r="1465" spans="2:14" s="46" customFormat="1" x14ac:dyDescent="0.25">
      <c r="B1465" s="48" t="s">
        <v>220</v>
      </c>
      <c r="C1465" s="8">
        <v>2021</v>
      </c>
      <c r="D1465" s="37">
        <v>5</v>
      </c>
      <c r="E1465" s="31">
        <f>Data!G1465</f>
        <v>333.57589999999999</v>
      </c>
      <c r="F1465" s="51">
        <f t="shared" si="155"/>
        <v>333.57589999999999</v>
      </c>
      <c r="G1465" s="51">
        <f t="shared" si="156"/>
        <v>0</v>
      </c>
      <c r="H1465" s="31">
        <f>-Data!H1465</f>
        <v>6974.3146999999999</v>
      </c>
      <c r="I1465" s="36">
        <f>+SUM(F1465*INDEX(Inputs!$D$24:$D$35,MATCH($D1465,Inputs!$B$24:$B$35,0)),G1465*INDEX(Inputs!$E$24:$E$35,MATCH($D1465,Inputs!$B$24:$B$35,0)),H1465*Inputs!$D$21)</f>
        <v>-232.09519088920001</v>
      </c>
      <c r="J1465" s="36">
        <f t="shared" si="157"/>
        <v>358.36111658060003</v>
      </c>
      <c r="K1465" s="36">
        <f t="shared" si="158"/>
        <v>590.45630746980009</v>
      </c>
      <c r="L1465" s="36">
        <f t="shared" si="159"/>
        <v>1692.2258445396001</v>
      </c>
      <c r="M1465" s="36">
        <f t="shared" si="160"/>
        <v>1924.3210354288001</v>
      </c>
      <c r="N1465" s="36">
        <f t="shared" si="161"/>
        <v>0</v>
      </c>
    </row>
    <row r="1466" spans="2:14" s="46" customFormat="1" x14ac:dyDescent="0.25">
      <c r="B1466" s="48" t="s">
        <v>220</v>
      </c>
      <c r="C1466" s="8">
        <v>2021</v>
      </c>
      <c r="D1466" s="37">
        <v>6</v>
      </c>
      <c r="E1466" s="31">
        <f>Data!G1466</f>
        <v>317.44850000000002</v>
      </c>
      <c r="F1466" s="51">
        <f t="shared" si="155"/>
        <v>317.44850000000002</v>
      </c>
      <c r="G1466" s="51">
        <f t="shared" si="156"/>
        <v>0</v>
      </c>
      <c r="H1466" s="31">
        <f>-Data!H1466</f>
        <v>7162.8495999999996</v>
      </c>
      <c r="I1466" s="36">
        <f>+SUM(F1466*INDEX(Inputs!$D$24:$D$35,MATCH($D1466,Inputs!$B$24:$B$35,0)),G1466*INDEX(Inputs!$E$24:$E$35,MATCH($D1466,Inputs!$B$24:$B$35,0)),H1466*Inputs!$D$21)</f>
        <v>-237.41588875099998</v>
      </c>
      <c r="J1466" s="36">
        <f t="shared" si="157"/>
        <v>590.45630746980009</v>
      </c>
      <c r="K1466" s="36">
        <f t="shared" si="158"/>
        <v>827.87219622080011</v>
      </c>
      <c r="L1466" s="36">
        <f t="shared" si="159"/>
        <v>1924.3210354288001</v>
      </c>
      <c r="M1466" s="36">
        <f t="shared" si="160"/>
        <v>2161.7369241798001</v>
      </c>
      <c r="N1466" s="36">
        <f t="shared" si="161"/>
        <v>0</v>
      </c>
    </row>
    <row r="1467" spans="2:14" s="46" customFormat="1" x14ac:dyDescent="0.25">
      <c r="B1467" s="48" t="s">
        <v>220</v>
      </c>
      <c r="C1467" s="8">
        <v>2021</v>
      </c>
      <c r="D1467" s="37">
        <v>7</v>
      </c>
      <c r="E1467" s="31">
        <f>Data!G1467</f>
        <v>364.29270000000002</v>
      </c>
      <c r="F1467" s="51">
        <f t="shared" si="155"/>
        <v>364.29270000000002</v>
      </c>
      <c r="G1467" s="51">
        <f t="shared" si="156"/>
        <v>0</v>
      </c>
      <c r="H1467" s="31">
        <f>-Data!H1467</f>
        <v>6269.9384</v>
      </c>
      <c r="I1467" s="36">
        <f>+SUM(F1467*INDEX(Inputs!$D$24:$D$35,MATCH($D1467,Inputs!$B$24:$B$35,0)),G1467*INDEX(Inputs!$E$24:$E$35,MATCH($D1467,Inputs!$B$24:$B$35,0)),H1467*Inputs!$D$21)</f>
        <v>-198.72456422900001</v>
      </c>
      <c r="J1467" s="36">
        <f t="shared" si="157"/>
        <v>827.87219622080011</v>
      </c>
      <c r="K1467" s="36">
        <f t="shared" si="158"/>
        <v>1026.5967604498001</v>
      </c>
      <c r="L1467" s="36">
        <f t="shared" si="159"/>
        <v>2161.7369241798001</v>
      </c>
      <c r="M1467" s="36">
        <f t="shared" si="160"/>
        <v>2360.4614884088001</v>
      </c>
      <c r="N1467" s="36">
        <f t="shared" si="161"/>
        <v>0</v>
      </c>
    </row>
    <row r="1468" spans="2:14" s="46" customFormat="1" x14ac:dyDescent="0.25">
      <c r="B1468" s="48" t="s">
        <v>220</v>
      </c>
      <c r="C1468" s="8">
        <v>2021</v>
      </c>
      <c r="D1468" s="37">
        <v>8</v>
      </c>
      <c r="E1468" s="31">
        <f>Data!G1468</f>
        <v>390.80799999999931</v>
      </c>
      <c r="F1468" s="51">
        <f t="shared" si="155"/>
        <v>390.80799999999931</v>
      </c>
      <c r="G1468" s="51">
        <f t="shared" si="156"/>
        <v>0</v>
      </c>
      <c r="H1468" s="31">
        <f>-Data!H1468</f>
        <v>5950.9790999999996</v>
      </c>
      <c r="I1468" s="36">
        <f>+SUM(F1468*INDEX(Inputs!$D$24:$D$35,MATCH($D1468,Inputs!$B$24:$B$35,0)),G1468*INDEX(Inputs!$E$24:$E$35,MATCH($D1468,Inputs!$B$24:$B$35,0)),H1468*Inputs!$D$21)</f>
        <v>-183.87397777100009</v>
      </c>
      <c r="J1468" s="36">
        <f t="shared" si="157"/>
        <v>1026.5967604498001</v>
      </c>
      <c r="K1468" s="36">
        <f t="shared" si="158"/>
        <v>1210.4707382208001</v>
      </c>
      <c r="L1468" s="36">
        <f t="shared" si="159"/>
        <v>2360.4614884088001</v>
      </c>
      <c r="M1468" s="36">
        <f t="shared" si="160"/>
        <v>2544.3354661798003</v>
      </c>
      <c r="N1468" s="36">
        <f t="shared" si="161"/>
        <v>0</v>
      </c>
    </row>
    <row r="1469" spans="2:14" s="46" customFormat="1" x14ac:dyDescent="0.25">
      <c r="B1469" s="48" t="s">
        <v>220</v>
      </c>
      <c r="C1469" s="8">
        <v>2021</v>
      </c>
      <c r="D1469" s="37">
        <v>9</v>
      </c>
      <c r="E1469" s="31">
        <f>Data!G1469</f>
        <v>406.22500000000019</v>
      </c>
      <c r="F1469" s="51">
        <f t="shared" si="155"/>
        <v>406.22500000000019</v>
      </c>
      <c r="G1469" s="51">
        <f t="shared" si="156"/>
        <v>0</v>
      </c>
      <c r="H1469" s="31">
        <f>-Data!H1469</f>
        <v>5649.2685000000001</v>
      </c>
      <c r="I1469" s="36">
        <f>+SUM(F1469*INDEX(Inputs!$D$24:$D$35,MATCH($D1469,Inputs!$B$24:$B$35,0)),G1469*INDEX(Inputs!$E$24:$E$35,MATCH($D1469,Inputs!$B$24:$B$35,0)),H1469*Inputs!$D$21)</f>
        <v>-175.11227303500002</v>
      </c>
      <c r="J1469" s="36">
        <f t="shared" si="157"/>
        <v>1210.4707382208001</v>
      </c>
      <c r="K1469" s="36">
        <f t="shared" si="158"/>
        <v>1385.5830112558001</v>
      </c>
      <c r="L1469" s="36">
        <f t="shared" si="159"/>
        <v>2544.3354661798003</v>
      </c>
      <c r="M1469" s="36">
        <f t="shared" si="160"/>
        <v>2719.4477392148001</v>
      </c>
      <c r="N1469" s="36">
        <f t="shared" si="161"/>
        <v>0</v>
      </c>
    </row>
    <row r="1470" spans="2:14" s="46" customFormat="1" x14ac:dyDescent="0.25">
      <c r="B1470" s="48" t="s">
        <v>220</v>
      </c>
      <c r="C1470" s="8">
        <v>2021</v>
      </c>
      <c r="D1470" s="37">
        <v>10</v>
      </c>
      <c r="E1470" s="31">
        <f>Data!G1470</f>
        <v>504.64240000000001</v>
      </c>
      <c r="F1470" s="51">
        <f t="shared" si="155"/>
        <v>504.64240000000001</v>
      </c>
      <c r="G1470" s="51">
        <f t="shared" si="156"/>
        <v>0</v>
      </c>
      <c r="H1470" s="31">
        <f>-Data!H1470</f>
        <v>3734.7494999999999</v>
      </c>
      <c r="I1470" s="36">
        <f>+SUM(F1470*INDEX(Inputs!$D$24:$D$35,MATCH($D1470,Inputs!$B$24:$B$35,0)),G1470*INDEX(Inputs!$E$24:$E$35,MATCH($D1470,Inputs!$B$24:$B$35,0)),H1470*Inputs!$D$21)</f>
        <v>-93.400048334199994</v>
      </c>
      <c r="J1470" s="36">
        <f t="shared" si="157"/>
        <v>1385.5830112558001</v>
      </c>
      <c r="K1470" s="36">
        <f t="shared" si="158"/>
        <v>1478.98305959</v>
      </c>
      <c r="L1470" s="36">
        <f t="shared" si="159"/>
        <v>2719.4477392148001</v>
      </c>
      <c r="M1470" s="36">
        <f t="shared" si="160"/>
        <v>2812.8477875490003</v>
      </c>
      <c r="N1470" s="36">
        <f t="shared" si="161"/>
        <v>0</v>
      </c>
    </row>
    <row r="1471" spans="2:14" s="46" customFormat="1" x14ac:dyDescent="0.25">
      <c r="B1471" s="48" t="s">
        <v>220</v>
      </c>
      <c r="C1471" s="8">
        <v>2021</v>
      </c>
      <c r="D1471" s="37">
        <v>11</v>
      </c>
      <c r="E1471" s="31">
        <f>Data!G1471</f>
        <v>898.3193</v>
      </c>
      <c r="F1471" s="51">
        <f t="shared" si="155"/>
        <v>898.3193</v>
      </c>
      <c r="G1471" s="51">
        <f t="shared" si="156"/>
        <v>0</v>
      </c>
      <c r="H1471" s="31">
        <f>-Data!H1471</f>
        <v>2616.8116</v>
      </c>
      <c r="I1471" s="36">
        <f>+SUM(F1471*INDEX(Inputs!$D$24:$D$35,MATCH($D1471,Inputs!$B$24:$B$35,0)),G1471*INDEX(Inputs!$E$24:$E$35,MATCH($D1471,Inputs!$B$24:$B$35,0)),H1471*Inputs!$D$21)</f>
        <v>-13.833079475400012</v>
      </c>
      <c r="J1471" s="36">
        <f t="shared" si="157"/>
        <v>1478.98305959</v>
      </c>
      <c r="K1471" s="36">
        <f t="shared" si="158"/>
        <v>1492.8161390654</v>
      </c>
      <c r="L1471" s="36">
        <f t="shared" si="159"/>
        <v>2812.8477875490003</v>
      </c>
      <c r="M1471" s="36">
        <f t="shared" si="160"/>
        <v>2826.6808670244004</v>
      </c>
      <c r="N1471" s="36">
        <f t="shared" si="161"/>
        <v>0</v>
      </c>
    </row>
    <row r="1472" spans="2:14" s="46" customFormat="1" x14ac:dyDescent="0.25">
      <c r="B1472" s="48" t="s">
        <v>220</v>
      </c>
      <c r="C1472" s="8">
        <v>2021</v>
      </c>
      <c r="D1472" s="37">
        <v>12</v>
      </c>
      <c r="E1472" s="31">
        <f>Data!G1472</f>
        <v>1538.2361000000001</v>
      </c>
      <c r="F1472" s="51">
        <f t="shared" si="155"/>
        <v>1538.2361000000001</v>
      </c>
      <c r="G1472" s="51">
        <f t="shared" si="156"/>
        <v>0</v>
      </c>
      <c r="H1472" s="31">
        <f>-Data!H1472</f>
        <v>1202.6266000000001</v>
      </c>
      <c r="I1472" s="36">
        <f>+SUM(F1472*INDEX(Inputs!$D$24:$D$35,MATCH($D1472,Inputs!$B$24:$B$35,0)),G1472*INDEX(Inputs!$E$24:$E$35,MATCH($D1472,Inputs!$B$24:$B$35,0)),H1472*Inputs!$D$21)</f>
        <v>100.26425284020002</v>
      </c>
      <c r="J1472" s="36">
        <f t="shared" si="157"/>
        <v>1492.8161390654</v>
      </c>
      <c r="K1472" s="36">
        <f t="shared" si="158"/>
        <v>1392.5518862252</v>
      </c>
      <c r="L1472" s="36">
        <f t="shared" si="159"/>
        <v>2826.6808670244004</v>
      </c>
      <c r="M1472" s="36">
        <f t="shared" si="160"/>
        <v>2726.4166141842006</v>
      </c>
      <c r="N1472" s="36">
        <f t="shared" si="161"/>
        <v>0</v>
      </c>
    </row>
    <row r="1473" spans="2:14" s="46" customFormat="1" x14ac:dyDescent="0.25">
      <c r="B1473" s="48" t="s">
        <v>221</v>
      </c>
      <c r="C1473" s="8">
        <v>2021</v>
      </c>
      <c r="D1473" s="37">
        <v>1</v>
      </c>
      <c r="E1473" s="31">
        <f>Data!G1473</f>
        <v>5495.1633000000002</v>
      </c>
      <c r="F1473" s="51">
        <f t="shared" si="155"/>
        <v>2000</v>
      </c>
      <c r="G1473" s="51">
        <f t="shared" si="156"/>
        <v>3495.1633000000002</v>
      </c>
      <c r="H1473" s="31">
        <f>-Data!H1473</f>
        <v>88.944500000000005</v>
      </c>
      <c r="I1473" s="36">
        <f>+SUM(F1473*INDEX(Inputs!$D$24:$D$35,MATCH($D1473,Inputs!$B$24:$B$35,0)),G1473*INDEX(Inputs!$E$24:$E$35,MATCH($D1473,Inputs!$B$24:$B$35,0)),H1473*Inputs!$D$21)</f>
        <v>340.59324566179998</v>
      </c>
      <c r="J1473" s="36">
        <f t="shared" si="157"/>
        <v>0</v>
      </c>
      <c r="K1473" s="36">
        <f t="shared" si="158"/>
        <v>0</v>
      </c>
      <c r="L1473" s="36">
        <f t="shared" si="159"/>
        <v>0</v>
      </c>
      <c r="M1473" s="36">
        <f t="shared" si="160"/>
        <v>0</v>
      </c>
      <c r="N1473" s="36">
        <f t="shared" si="161"/>
        <v>340.59324566179998</v>
      </c>
    </row>
    <row r="1474" spans="2:14" s="46" customFormat="1" x14ac:dyDescent="0.25">
      <c r="B1474" s="48" t="s">
        <v>221</v>
      </c>
      <c r="C1474" s="8">
        <v>2021</v>
      </c>
      <c r="D1474" s="37">
        <v>2</v>
      </c>
      <c r="E1474" s="31">
        <f>Data!G1474</f>
        <v>4243.0210999999999</v>
      </c>
      <c r="F1474" s="51">
        <f t="shared" si="155"/>
        <v>2000</v>
      </c>
      <c r="G1474" s="51">
        <f t="shared" si="156"/>
        <v>2243.0210999999999</v>
      </c>
      <c r="H1474" s="31">
        <f>-Data!H1474</f>
        <v>259.60469999999998</v>
      </c>
      <c r="I1474" s="36">
        <f>+SUM(F1474*INDEX(Inputs!$D$24:$D$35,MATCH($D1474,Inputs!$B$24:$B$35,0)),G1474*INDEX(Inputs!$E$24:$E$35,MATCH($D1474,Inputs!$B$24:$B$35,0)),H1474*Inputs!$D$21)</f>
        <v>278.80090682859998</v>
      </c>
      <c r="J1474" s="36">
        <f t="shared" si="157"/>
        <v>0</v>
      </c>
      <c r="K1474" s="36">
        <f t="shared" si="158"/>
        <v>0</v>
      </c>
      <c r="L1474" s="36">
        <f t="shared" si="159"/>
        <v>0</v>
      </c>
      <c r="M1474" s="36">
        <f t="shared" si="160"/>
        <v>0</v>
      </c>
      <c r="N1474" s="36">
        <f t="shared" si="161"/>
        <v>278.80090682859998</v>
      </c>
    </row>
    <row r="1475" spans="2:14" s="46" customFormat="1" x14ac:dyDescent="0.25">
      <c r="B1475" s="48" t="s">
        <v>221</v>
      </c>
      <c r="C1475" s="8">
        <v>2021</v>
      </c>
      <c r="D1475" s="37">
        <v>3</v>
      </c>
      <c r="E1475" s="31">
        <f>Data!G1475</f>
        <v>3258.4515999999999</v>
      </c>
      <c r="F1475" s="51">
        <f t="shared" si="155"/>
        <v>2000</v>
      </c>
      <c r="G1475" s="51">
        <f t="shared" si="156"/>
        <v>1258.4515999999999</v>
      </c>
      <c r="H1475" s="31">
        <f>-Data!H1475</f>
        <v>821.00300000000004</v>
      </c>
      <c r="I1475" s="36">
        <f>+SUM(F1475*INDEX(Inputs!$D$24:$D$35,MATCH($D1475,Inputs!$B$24:$B$35,0)),G1475*INDEX(Inputs!$E$24:$E$35,MATCH($D1475,Inputs!$B$24:$B$35,0)),H1475*Inputs!$D$21)</f>
        <v>214.0604034836</v>
      </c>
      <c r="J1475" s="36">
        <f t="shared" si="157"/>
        <v>0</v>
      </c>
      <c r="K1475" s="36">
        <f t="shared" si="158"/>
        <v>0</v>
      </c>
      <c r="L1475" s="36">
        <f t="shared" si="159"/>
        <v>0</v>
      </c>
      <c r="M1475" s="36">
        <f t="shared" si="160"/>
        <v>0</v>
      </c>
      <c r="N1475" s="36">
        <f t="shared" si="161"/>
        <v>214.0604034836</v>
      </c>
    </row>
    <row r="1476" spans="2:14" s="46" customFormat="1" x14ac:dyDescent="0.25">
      <c r="B1476" s="48" t="s">
        <v>221</v>
      </c>
      <c r="C1476" s="8">
        <v>2021</v>
      </c>
      <c r="D1476" s="37">
        <v>4</v>
      </c>
      <c r="E1476" s="31">
        <f>Data!G1476</f>
        <v>2727.5171999999998</v>
      </c>
      <c r="F1476" s="51">
        <f t="shared" si="155"/>
        <v>2000</v>
      </c>
      <c r="G1476" s="51">
        <f t="shared" si="156"/>
        <v>727.51719999999978</v>
      </c>
      <c r="H1476" s="31">
        <f>-Data!H1476</f>
        <v>1556.9718</v>
      </c>
      <c r="I1476" s="36">
        <f>+SUM(F1476*INDEX(Inputs!$D$24:$D$35,MATCH($D1476,Inputs!$B$24:$B$35,0)),G1476*INDEX(Inputs!$E$24:$E$35,MATCH($D1476,Inputs!$B$24:$B$35,0)),H1476*Inputs!$D$21)</f>
        <v>162.76824641320002</v>
      </c>
      <c r="J1476" s="36">
        <f t="shared" si="157"/>
        <v>0</v>
      </c>
      <c r="K1476" s="36">
        <f t="shared" si="158"/>
        <v>0</v>
      </c>
      <c r="L1476" s="36">
        <f t="shared" si="159"/>
        <v>0</v>
      </c>
      <c r="M1476" s="36">
        <f t="shared" si="160"/>
        <v>0</v>
      </c>
      <c r="N1476" s="36">
        <f t="shared" si="161"/>
        <v>162.76824641320002</v>
      </c>
    </row>
    <row r="1477" spans="2:14" s="46" customFormat="1" x14ac:dyDescent="0.25">
      <c r="B1477" s="48" t="s">
        <v>221</v>
      </c>
      <c r="C1477" s="8">
        <v>2021</v>
      </c>
      <c r="D1477" s="37">
        <v>5</v>
      </c>
      <c r="E1477" s="31">
        <f>Data!G1477</f>
        <v>2360.4551000000001</v>
      </c>
      <c r="F1477" s="51">
        <f t="shared" si="155"/>
        <v>2000</v>
      </c>
      <c r="G1477" s="51">
        <f t="shared" si="156"/>
        <v>360.45510000000013</v>
      </c>
      <c r="H1477" s="31">
        <f>-Data!H1477</f>
        <v>1911.4387999999999</v>
      </c>
      <c r="I1477" s="36">
        <f>+SUM(F1477*INDEX(Inputs!$D$24:$D$35,MATCH($D1477,Inputs!$B$24:$B$35,0)),G1477*INDEX(Inputs!$E$24:$E$35,MATCH($D1477,Inputs!$B$24:$B$35,0)),H1477*Inputs!$D$21)</f>
        <v>133.14317257160002</v>
      </c>
      <c r="J1477" s="36">
        <f t="shared" si="157"/>
        <v>0</v>
      </c>
      <c r="K1477" s="36">
        <f t="shared" si="158"/>
        <v>0</v>
      </c>
      <c r="L1477" s="36">
        <f t="shared" si="159"/>
        <v>0</v>
      </c>
      <c r="M1477" s="36">
        <f t="shared" si="160"/>
        <v>0</v>
      </c>
      <c r="N1477" s="36">
        <f t="shared" si="161"/>
        <v>133.14317257160002</v>
      </c>
    </row>
    <row r="1478" spans="2:14" s="46" customFormat="1" x14ac:dyDescent="0.25">
      <c r="B1478" s="48" t="s">
        <v>221</v>
      </c>
      <c r="C1478" s="8">
        <v>2021</v>
      </c>
      <c r="D1478" s="37">
        <v>6</v>
      </c>
      <c r="E1478" s="31">
        <f>Data!G1478</f>
        <v>2783.0841</v>
      </c>
      <c r="F1478" s="51">
        <f t="shared" si="155"/>
        <v>2000</v>
      </c>
      <c r="G1478" s="51">
        <f t="shared" si="156"/>
        <v>783.08410000000003</v>
      </c>
      <c r="H1478" s="31">
        <f>-Data!H1478</f>
        <v>1145.6048000000001</v>
      </c>
      <c r="I1478" s="36">
        <f>+SUM(F1478*INDEX(Inputs!$D$24:$D$35,MATCH($D1478,Inputs!$B$24:$B$35,0)),G1478*INDEX(Inputs!$E$24:$E$35,MATCH($D1478,Inputs!$B$24:$B$35,0)),H1478*Inputs!$D$21)</f>
        <v>205.3334075276</v>
      </c>
      <c r="J1478" s="36">
        <f t="shared" si="157"/>
        <v>0</v>
      </c>
      <c r="K1478" s="36">
        <f t="shared" si="158"/>
        <v>0</v>
      </c>
      <c r="L1478" s="36">
        <f t="shared" si="159"/>
        <v>0</v>
      </c>
      <c r="M1478" s="36">
        <f t="shared" si="160"/>
        <v>0</v>
      </c>
      <c r="N1478" s="36">
        <f t="shared" si="161"/>
        <v>205.3334075276</v>
      </c>
    </row>
    <row r="1479" spans="2:14" s="46" customFormat="1" x14ac:dyDescent="0.25">
      <c r="B1479" s="48" t="s">
        <v>221</v>
      </c>
      <c r="C1479" s="8">
        <v>2021</v>
      </c>
      <c r="D1479" s="37">
        <v>7</v>
      </c>
      <c r="E1479" s="31">
        <f>Data!G1479</f>
        <v>3967.6718999999998</v>
      </c>
      <c r="F1479" s="51">
        <f t="shared" si="155"/>
        <v>2000</v>
      </c>
      <c r="G1479" s="51">
        <f t="shared" si="156"/>
        <v>1967.6718999999998</v>
      </c>
      <c r="H1479" s="31">
        <f>-Data!H1479</f>
        <v>840.25530000000003</v>
      </c>
      <c r="I1479" s="36">
        <f>+SUM(F1479*INDEX(Inputs!$D$24:$D$35,MATCH($D1479,Inputs!$B$24:$B$35,0)),G1479*INDEX(Inputs!$E$24:$E$35,MATCH($D1479,Inputs!$B$24:$B$35,0)),H1479*Inputs!$D$21)</f>
        <v>274.58705138739998</v>
      </c>
      <c r="J1479" s="36">
        <f t="shared" si="157"/>
        <v>0</v>
      </c>
      <c r="K1479" s="36">
        <f t="shared" si="158"/>
        <v>0</v>
      </c>
      <c r="L1479" s="36">
        <f t="shared" si="159"/>
        <v>0</v>
      </c>
      <c r="M1479" s="36">
        <f t="shared" si="160"/>
        <v>0</v>
      </c>
      <c r="N1479" s="36">
        <f t="shared" si="161"/>
        <v>274.58705138739998</v>
      </c>
    </row>
    <row r="1480" spans="2:14" s="46" customFormat="1" x14ac:dyDescent="0.25">
      <c r="B1480" s="48" t="s">
        <v>221</v>
      </c>
      <c r="C1480" s="8">
        <v>2021</v>
      </c>
      <c r="D1480" s="37">
        <v>8</v>
      </c>
      <c r="E1480" s="31">
        <f>Data!G1480</f>
        <v>3069.1471999999999</v>
      </c>
      <c r="F1480" s="51">
        <f t="shared" si="155"/>
        <v>2000</v>
      </c>
      <c r="G1480" s="51">
        <f t="shared" si="156"/>
        <v>1069.1471999999999</v>
      </c>
      <c r="H1480" s="31">
        <f>-Data!H1480</f>
        <v>1472.3484000000001</v>
      </c>
      <c r="I1480" s="36">
        <f>+SUM(F1480*INDEX(Inputs!$D$24:$D$35,MATCH($D1480,Inputs!$B$24:$B$35,0)),G1480*INDEX(Inputs!$E$24:$E$35,MATCH($D1480,Inputs!$B$24:$B$35,0)),H1480*Inputs!$D$21)</f>
        <v>206.9150819912</v>
      </c>
      <c r="J1480" s="36">
        <f t="shared" si="157"/>
        <v>0</v>
      </c>
      <c r="K1480" s="36">
        <f t="shared" si="158"/>
        <v>0</v>
      </c>
      <c r="L1480" s="36">
        <f t="shared" si="159"/>
        <v>0</v>
      </c>
      <c r="M1480" s="36">
        <f t="shared" si="160"/>
        <v>0</v>
      </c>
      <c r="N1480" s="36">
        <f t="shared" si="161"/>
        <v>206.9150819912</v>
      </c>
    </row>
    <row r="1481" spans="2:14" s="46" customFormat="1" x14ac:dyDescent="0.25">
      <c r="B1481" s="48" t="s">
        <v>221</v>
      </c>
      <c r="C1481" s="8">
        <v>2021</v>
      </c>
      <c r="D1481" s="37">
        <v>9</v>
      </c>
      <c r="E1481" s="31">
        <f>Data!G1481</f>
        <v>3399.6929999999998</v>
      </c>
      <c r="F1481" s="51">
        <f t="shared" ref="F1481:F1532" si="162">+MIN(E1481,2000)</f>
        <v>2000</v>
      </c>
      <c r="G1481" s="51">
        <f t="shared" si="156"/>
        <v>1399.6929999999998</v>
      </c>
      <c r="H1481" s="31">
        <f>-Data!H1481</f>
        <v>649.72829999999999</v>
      </c>
      <c r="I1481" s="36">
        <f>+SUM(F1481*INDEX(Inputs!$D$24:$D$35,MATCH($D1481,Inputs!$B$24:$B$35,0)),G1481*INDEX(Inputs!$E$24:$E$35,MATCH($D1481,Inputs!$B$24:$B$35,0)),H1481*Inputs!$D$21)</f>
        <v>226.77860480499999</v>
      </c>
      <c r="J1481" s="36">
        <f t="shared" si="157"/>
        <v>0</v>
      </c>
      <c r="K1481" s="36">
        <f t="shared" si="158"/>
        <v>0</v>
      </c>
      <c r="L1481" s="36">
        <f t="shared" si="159"/>
        <v>0</v>
      </c>
      <c r="M1481" s="36">
        <f t="shared" si="160"/>
        <v>0</v>
      </c>
      <c r="N1481" s="36">
        <f t="shared" si="161"/>
        <v>226.77860480499999</v>
      </c>
    </row>
    <row r="1482" spans="2:14" s="46" customFormat="1" x14ac:dyDescent="0.25">
      <c r="B1482" s="48" t="s">
        <v>221</v>
      </c>
      <c r="C1482" s="8">
        <v>2021</v>
      </c>
      <c r="D1482" s="37">
        <v>10</v>
      </c>
      <c r="E1482" s="31">
        <f>Data!G1482</f>
        <v>4016.1522</v>
      </c>
      <c r="F1482" s="51">
        <f t="shared" si="162"/>
        <v>2000</v>
      </c>
      <c r="G1482" s="51">
        <f t="shared" ref="G1482:G1532" si="163">+E1482-F1482</f>
        <v>2016.1522</v>
      </c>
      <c r="H1482" s="31">
        <f>-Data!H1482</f>
        <v>605.77080000000001</v>
      </c>
      <c r="I1482" s="36">
        <f>+SUM(F1482*INDEX(Inputs!$D$24:$D$35,MATCH($D1482,Inputs!$B$24:$B$35,0)),G1482*INDEX(Inputs!$E$24:$E$35,MATCH($D1482,Inputs!$B$24:$B$35,0)),H1482*Inputs!$D$21)</f>
        <v>255.68566868319999</v>
      </c>
      <c r="J1482" s="36">
        <f t="shared" ref="J1482:J1532" si="164">+IF($D1482=1,0,K1481)</f>
        <v>0</v>
      </c>
      <c r="K1482" s="36">
        <f t="shared" ref="K1482:K1532" si="165">+IF($I1482&lt;0,SUM(-$I1482,J1482),MAX(SUM(-$I1482,J1482),0))</f>
        <v>0</v>
      </c>
      <c r="L1482" s="36">
        <f t="shared" ref="L1482:L1532" si="166">+IF(D1482=1,K1493,M1481)</f>
        <v>0</v>
      </c>
      <c r="M1482" s="36">
        <f t="shared" ref="M1482:M1532" si="167">+IF($I1482&lt;0,SUM(-$I1482,L1482),MAX(SUM(-$I1482,L1482),0))</f>
        <v>0</v>
      </c>
      <c r="N1482" s="36">
        <f t="shared" ref="N1482:N1532" si="168">+IF(M1482&gt;0,0,I1482-L1482)</f>
        <v>255.68566868319999</v>
      </c>
    </row>
    <row r="1483" spans="2:14" s="46" customFormat="1" x14ac:dyDescent="0.25">
      <c r="B1483" s="48" t="s">
        <v>221</v>
      </c>
      <c r="C1483" s="8">
        <v>2021</v>
      </c>
      <c r="D1483" s="37">
        <v>11</v>
      </c>
      <c r="E1483" s="31">
        <f>Data!G1483</f>
        <v>5247.6090000000004</v>
      </c>
      <c r="F1483" s="51">
        <f t="shared" si="162"/>
        <v>2000</v>
      </c>
      <c r="G1483" s="51">
        <f t="shared" si="163"/>
        <v>3247.6090000000004</v>
      </c>
      <c r="H1483" s="31">
        <f>-Data!H1483</f>
        <v>163.2526</v>
      </c>
      <c r="I1483" s="36">
        <f>+SUM(F1483*INDEX(Inputs!$D$24:$D$35,MATCH($D1483,Inputs!$B$24:$B$35,0)),G1483*INDEX(Inputs!$E$24:$E$35,MATCH($D1483,Inputs!$B$24:$B$35,0)),H1483*Inputs!$D$21)</f>
        <v>326.84274655800004</v>
      </c>
      <c r="J1483" s="36">
        <f t="shared" si="164"/>
        <v>0</v>
      </c>
      <c r="K1483" s="36">
        <f t="shared" si="165"/>
        <v>0</v>
      </c>
      <c r="L1483" s="36">
        <f t="shared" si="166"/>
        <v>0</v>
      </c>
      <c r="M1483" s="36">
        <f t="shared" si="167"/>
        <v>0</v>
      </c>
      <c r="N1483" s="36">
        <f t="shared" si="168"/>
        <v>326.84274655800004</v>
      </c>
    </row>
    <row r="1484" spans="2:14" s="46" customFormat="1" x14ac:dyDescent="0.25">
      <c r="B1484" s="48" t="s">
        <v>221</v>
      </c>
      <c r="C1484" s="8">
        <v>2021</v>
      </c>
      <c r="D1484" s="37">
        <v>12</v>
      </c>
      <c r="E1484" s="31">
        <f>Data!G1484</f>
        <v>7193.1769000000004</v>
      </c>
      <c r="F1484" s="51">
        <f t="shared" si="162"/>
        <v>2000</v>
      </c>
      <c r="G1484" s="51">
        <f t="shared" si="163"/>
        <v>5193.1769000000004</v>
      </c>
      <c r="H1484" s="31">
        <f>-Data!H1484</f>
        <v>23.2654</v>
      </c>
      <c r="I1484" s="36">
        <f>+SUM(F1484*INDEX(Inputs!$D$24:$D$35,MATCH($D1484,Inputs!$B$24:$B$35,0)),G1484*INDEX(Inputs!$E$24:$E$35,MATCH($D1484,Inputs!$B$24:$B$35,0)),H1484*Inputs!$D$21)</f>
        <v>418.12198149840003</v>
      </c>
      <c r="J1484" s="36">
        <f t="shared" si="164"/>
        <v>0</v>
      </c>
      <c r="K1484" s="36">
        <f t="shared" si="165"/>
        <v>0</v>
      </c>
      <c r="L1484" s="36">
        <f t="shared" si="166"/>
        <v>0</v>
      </c>
      <c r="M1484" s="36">
        <f t="shared" si="167"/>
        <v>0</v>
      </c>
      <c r="N1484" s="36">
        <f t="shared" si="168"/>
        <v>418.12198149840003</v>
      </c>
    </row>
    <row r="1485" spans="2:14" s="46" customFormat="1" x14ac:dyDescent="0.25">
      <c r="B1485" s="48" t="s">
        <v>222</v>
      </c>
      <c r="C1485" s="8">
        <v>2021</v>
      </c>
      <c r="D1485" s="37">
        <v>1</v>
      </c>
      <c r="E1485" s="31">
        <f>Data!G1485</f>
        <v>4776.8398999999999</v>
      </c>
      <c r="F1485" s="51">
        <f t="shared" si="162"/>
        <v>2000</v>
      </c>
      <c r="G1485" s="51">
        <f t="shared" si="163"/>
        <v>2776.8398999999999</v>
      </c>
      <c r="H1485" s="31">
        <f>-Data!H1485</f>
        <v>81.471999999999994</v>
      </c>
      <c r="I1485" s="36">
        <f>+SUM(F1485*INDEX(Inputs!$D$24:$D$35,MATCH($D1485,Inputs!$B$24:$B$35,0)),G1485*INDEX(Inputs!$E$24:$E$35,MATCH($D1485,Inputs!$B$24:$B$35,0)),H1485*Inputs!$D$21)</f>
        <v>309.12875990039998</v>
      </c>
      <c r="J1485" s="36">
        <f t="shared" si="164"/>
        <v>0</v>
      </c>
      <c r="K1485" s="36">
        <f t="shared" si="165"/>
        <v>0</v>
      </c>
      <c r="L1485" s="36">
        <f t="shared" si="166"/>
        <v>0</v>
      </c>
      <c r="M1485" s="36">
        <f t="shared" si="167"/>
        <v>0</v>
      </c>
      <c r="N1485" s="36">
        <f t="shared" si="168"/>
        <v>309.12875990039998</v>
      </c>
    </row>
    <row r="1486" spans="2:14" s="46" customFormat="1" x14ac:dyDescent="0.25">
      <c r="B1486" s="48" t="s">
        <v>222</v>
      </c>
      <c r="C1486" s="8">
        <v>2021</v>
      </c>
      <c r="D1486" s="37">
        <v>2</v>
      </c>
      <c r="E1486" s="31">
        <f>Data!G1486</f>
        <v>3526.3760000000002</v>
      </c>
      <c r="F1486" s="51">
        <f t="shared" si="162"/>
        <v>2000</v>
      </c>
      <c r="G1486" s="51">
        <f t="shared" si="163"/>
        <v>1526.3760000000002</v>
      </c>
      <c r="H1486" s="31">
        <f>-Data!H1486</f>
        <v>305.66399999999999</v>
      </c>
      <c r="I1486" s="36">
        <f>+SUM(F1486*INDEX(Inputs!$D$24:$D$35,MATCH($D1486,Inputs!$B$24:$B$35,0)),G1486*INDEX(Inputs!$E$24:$E$35,MATCH($D1486,Inputs!$B$24:$B$35,0)),H1486*Inputs!$D$21)</f>
        <v>245.38655785600002</v>
      </c>
      <c r="J1486" s="36">
        <f t="shared" si="164"/>
        <v>0</v>
      </c>
      <c r="K1486" s="36">
        <f t="shared" si="165"/>
        <v>0</v>
      </c>
      <c r="L1486" s="36">
        <f t="shared" si="166"/>
        <v>0</v>
      </c>
      <c r="M1486" s="36">
        <f t="shared" si="167"/>
        <v>0</v>
      </c>
      <c r="N1486" s="36">
        <f t="shared" si="168"/>
        <v>245.38655785600002</v>
      </c>
    </row>
    <row r="1487" spans="2:14" s="46" customFormat="1" x14ac:dyDescent="0.25">
      <c r="B1487" s="48" t="s">
        <v>222</v>
      </c>
      <c r="C1487" s="8">
        <v>2021</v>
      </c>
      <c r="D1487" s="37">
        <v>3</v>
      </c>
      <c r="E1487" s="31">
        <f>Data!G1487</f>
        <v>2379.7262000000001</v>
      </c>
      <c r="F1487" s="51">
        <f t="shared" si="162"/>
        <v>2000</v>
      </c>
      <c r="G1487" s="51">
        <f t="shared" si="163"/>
        <v>379.72620000000006</v>
      </c>
      <c r="H1487" s="31">
        <f>-Data!H1487</f>
        <v>1345.6302000000001</v>
      </c>
      <c r="I1487" s="36">
        <f>+SUM(F1487*INDEX(Inputs!$D$24:$D$35,MATCH($D1487,Inputs!$B$24:$B$35,0)),G1487*INDEX(Inputs!$E$24:$E$35,MATCH($D1487,Inputs!$B$24:$B$35,0)),H1487*Inputs!$D$21)</f>
        <v>155.38810127319999</v>
      </c>
      <c r="J1487" s="36">
        <f t="shared" si="164"/>
        <v>0</v>
      </c>
      <c r="K1487" s="36">
        <f t="shared" si="165"/>
        <v>0</v>
      </c>
      <c r="L1487" s="36">
        <f t="shared" si="166"/>
        <v>0</v>
      </c>
      <c r="M1487" s="36">
        <f t="shared" si="167"/>
        <v>0</v>
      </c>
      <c r="N1487" s="36">
        <f t="shared" si="168"/>
        <v>155.38810127319999</v>
      </c>
    </row>
    <row r="1488" spans="2:14" s="46" customFormat="1" x14ac:dyDescent="0.25">
      <c r="B1488" s="48" t="s">
        <v>222</v>
      </c>
      <c r="C1488" s="8">
        <v>2021</v>
      </c>
      <c r="D1488" s="37">
        <v>4</v>
      </c>
      <c r="E1488" s="31">
        <f>Data!G1488</f>
        <v>1425.7119</v>
      </c>
      <c r="F1488" s="51">
        <f t="shared" si="162"/>
        <v>1425.7119</v>
      </c>
      <c r="G1488" s="51">
        <f t="shared" si="163"/>
        <v>0</v>
      </c>
      <c r="H1488" s="31">
        <f>-Data!H1488</f>
        <v>1810.8720000000001</v>
      </c>
      <c r="I1488" s="36">
        <f>+SUM(F1488*INDEX(Inputs!$D$24:$D$35,MATCH($D1488,Inputs!$B$24:$B$35,0)),G1488*INDEX(Inputs!$E$24:$E$35,MATCH($D1488,Inputs!$B$24:$B$35,0)),H1488*Inputs!$D$21)</f>
        <v>66.605726509800007</v>
      </c>
      <c r="J1488" s="36">
        <f t="shared" si="164"/>
        <v>0</v>
      </c>
      <c r="K1488" s="36">
        <f t="shared" si="165"/>
        <v>0</v>
      </c>
      <c r="L1488" s="36">
        <f t="shared" si="166"/>
        <v>0</v>
      </c>
      <c r="M1488" s="36">
        <f t="shared" si="167"/>
        <v>0</v>
      </c>
      <c r="N1488" s="36">
        <f t="shared" si="168"/>
        <v>66.605726509800007</v>
      </c>
    </row>
    <row r="1489" spans="2:14" s="46" customFormat="1" x14ac:dyDescent="0.25">
      <c r="B1489" s="48" t="s">
        <v>222</v>
      </c>
      <c r="C1489" s="8">
        <v>2021</v>
      </c>
      <c r="D1489" s="37">
        <v>5</v>
      </c>
      <c r="E1489" s="31">
        <f>Data!G1489</f>
        <v>912.93600000000004</v>
      </c>
      <c r="F1489" s="51">
        <f t="shared" si="162"/>
        <v>912.93600000000004</v>
      </c>
      <c r="G1489" s="51">
        <f t="shared" si="163"/>
        <v>0</v>
      </c>
      <c r="H1489" s="31">
        <f>-Data!H1489</f>
        <v>2325.328</v>
      </c>
      <c r="I1489" s="36">
        <f>+SUM(F1489*INDEX(Inputs!$D$24:$D$35,MATCH($D1489,Inputs!$B$24:$B$35,0)),G1489*INDEX(Inputs!$E$24:$E$35,MATCH($D1489,Inputs!$B$24:$B$35,0)),H1489*Inputs!$D$21)</f>
        <v>-1.4272691679999951</v>
      </c>
      <c r="J1489" s="36">
        <f t="shared" si="164"/>
        <v>0</v>
      </c>
      <c r="K1489" s="36">
        <f t="shared" si="165"/>
        <v>1.4272691679999951</v>
      </c>
      <c r="L1489" s="36">
        <f t="shared" si="166"/>
        <v>0</v>
      </c>
      <c r="M1489" s="36">
        <f t="shared" si="167"/>
        <v>1.4272691679999951</v>
      </c>
      <c r="N1489" s="36">
        <f t="shared" si="168"/>
        <v>0</v>
      </c>
    </row>
    <row r="1490" spans="2:14" s="46" customFormat="1" x14ac:dyDescent="0.25">
      <c r="B1490" s="48" t="s">
        <v>222</v>
      </c>
      <c r="C1490" s="8">
        <v>2021</v>
      </c>
      <c r="D1490" s="37">
        <v>6</v>
      </c>
      <c r="E1490" s="31">
        <f>Data!G1490</f>
        <v>782.85599999999999</v>
      </c>
      <c r="F1490" s="51">
        <f t="shared" si="162"/>
        <v>782.85599999999999</v>
      </c>
      <c r="G1490" s="51">
        <f t="shared" si="163"/>
        <v>0</v>
      </c>
      <c r="H1490" s="31">
        <f>-Data!H1490</f>
        <v>2491.712</v>
      </c>
      <c r="I1490" s="36">
        <f>+SUM(F1490*INDEX(Inputs!$D$24:$D$35,MATCH($D1490,Inputs!$B$24:$B$35,0)),G1490*INDEX(Inputs!$E$24:$E$35,MATCH($D1490,Inputs!$B$24:$B$35,0)),H1490*Inputs!$D$21)</f>
        <v>-11.81603672</v>
      </c>
      <c r="J1490" s="36">
        <f t="shared" si="164"/>
        <v>1.4272691679999951</v>
      </c>
      <c r="K1490" s="36">
        <f t="shared" si="165"/>
        <v>13.243305887999995</v>
      </c>
      <c r="L1490" s="36">
        <f t="shared" si="166"/>
        <v>1.4272691679999951</v>
      </c>
      <c r="M1490" s="36">
        <f t="shared" si="167"/>
        <v>13.243305887999995</v>
      </c>
      <c r="N1490" s="36">
        <f t="shared" si="168"/>
        <v>0</v>
      </c>
    </row>
    <row r="1491" spans="2:14" s="46" customFormat="1" x14ac:dyDescent="0.25">
      <c r="B1491" s="48" t="s">
        <v>222</v>
      </c>
      <c r="C1491" s="8">
        <v>2021</v>
      </c>
      <c r="D1491" s="37">
        <v>7</v>
      </c>
      <c r="E1491" s="31">
        <f>Data!G1491</f>
        <v>838.94399999999996</v>
      </c>
      <c r="F1491" s="51">
        <f t="shared" si="162"/>
        <v>838.94399999999996</v>
      </c>
      <c r="G1491" s="51">
        <f t="shared" si="163"/>
        <v>0</v>
      </c>
      <c r="H1491" s="31">
        <f>-Data!H1491</f>
        <v>2048.8161</v>
      </c>
      <c r="I1491" s="36">
        <f>+SUM(F1491*INDEX(Inputs!$D$24:$D$35,MATCH($D1491,Inputs!$B$24:$B$35,0)),G1491*INDEX(Inputs!$E$24:$E$35,MATCH($D1491,Inputs!$B$24:$B$35,0)),H1491*Inputs!$D$21)</f>
        <v>10.833119258999986</v>
      </c>
      <c r="J1491" s="36">
        <f t="shared" si="164"/>
        <v>13.243305887999995</v>
      </c>
      <c r="K1491" s="36">
        <f t="shared" si="165"/>
        <v>2.4101866290000089</v>
      </c>
      <c r="L1491" s="36">
        <f t="shared" si="166"/>
        <v>13.243305887999995</v>
      </c>
      <c r="M1491" s="36">
        <f t="shared" si="167"/>
        <v>2.4101866290000089</v>
      </c>
      <c r="N1491" s="36">
        <f t="shared" si="168"/>
        <v>0</v>
      </c>
    </row>
    <row r="1492" spans="2:14" s="46" customFormat="1" x14ac:dyDescent="0.25">
      <c r="B1492" s="48" t="s">
        <v>222</v>
      </c>
      <c r="C1492" s="8">
        <v>2021</v>
      </c>
      <c r="D1492" s="37">
        <v>8</v>
      </c>
      <c r="E1492" s="31">
        <f>Data!G1492</f>
        <v>681.55199999999991</v>
      </c>
      <c r="F1492" s="51">
        <f t="shared" si="162"/>
        <v>681.55199999999991</v>
      </c>
      <c r="G1492" s="51">
        <f t="shared" si="163"/>
        <v>0</v>
      </c>
      <c r="H1492" s="31">
        <f>-Data!H1492</f>
        <v>1817.0239999999999</v>
      </c>
      <c r="I1492" s="36">
        <f>+SUM(F1492*INDEX(Inputs!$D$24:$D$35,MATCH($D1492,Inputs!$B$24:$B$35,0)),G1492*INDEX(Inputs!$E$24:$E$35,MATCH($D1492,Inputs!$B$24:$B$35,0)),H1492*Inputs!$D$21)</f>
        <v>3.0316705599999949</v>
      </c>
      <c r="J1492" s="36">
        <f t="shared" si="164"/>
        <v>2.4101866290000089</v>
      </c>
      <c r="K1492" s="36">
        <f t="shared" si="165"/>
        <v>0</v>
      </c>
      <c r="L1492" s="36">
        <f t="shared" si="166"/>
        <v>2.4101866290000089</v>
      </c>
      <c r="M1492" s="36">
        <f t="shared" si="167"/>
        <v>0</v>
      </c>
      <c r="N1492" s="36">
        <f t="shared" si="168"/>
        <v>0.621483930999986</v>
      </c>
    </row>
    <row r="1493" spans="2:14" s="46" customFormat="1" x14ac:dyDescent="0.25">
      <c r="B1493" s="48" t="s">
        <v>222</v>
      </c>
      <c r="C1493" s="8">
        <v>2021</v>
      </c>
      <c r="D1493" s="37">
        <v>9</v>
      </c>
      <c r="E1493" s="31">
        <f>Data!G1493</f>
        <v>598.19200000000023</v>
      </c>
      <c r="F1493" s="51">
        <f t="shared" si="162"/>
        <v>598.19200000000023</v>
      </c>
      <c r="G1493" s="51">
        <f t="shared" si="163"/>
        <v>0</v>
      </c>
      <c r="H1493" s="31">
        <f>-Data!H1493</f>
        <v>1554.13</v>
      </c>
      <c r="I1493" s="36">
        <f>+SUM(F1493*INDEX(Inputs!$D$24:$D$35,MATCH($D1493,Inputs!$B$24:$B$35,0)),G1493*INDEX(Inputs!$E$24:$E$35,MATCH($D1493,Inputs!$B$24:$B$35,0)),H1493*Inputs!$D$21)</f>
        <v>-2.0877488359999816</v>
      </c>
      <c r="J1493" s="36">
        <f t="shared" si="164"/>
        <v>0</v>
      </c>
      <c r="K1493" s="36">
        <f t="shared" si="165"/>
        <v>2.0877488359999816</v>
      </c>
      <c r="L1493" s="36">
        <f t="shared" si="166"/>
        <v>0</v>
      </c>
      <c r="M1493" s="36">
        <f t="shared" si="167"/>
        <v>2.0877488359999816</v>
      </c>
      <c r="N1493" s="36">
        <f t="shared" si="168"/>
        <v>0</v>
      </c>
    </row>
    <row r="1494" spans="2:14" s="46" customFormat="1" x14ac:dyDescent="0.25">
      <c r="B1494" s="48" t="s">
        <v>222</v>
      </c>
      <c r="C1494" s="8">
        <v>2021</v>
      </c>
      <c r="D1494" s="37">
        <v>10</v>
      </c>
      <c r="E1494" s="31">
        <f>Data!G1494</f>
        <v>1278.3120000000001</v>
      </c>
      <c r="F1494" s="51">
        <f t="shared" si="162"/>
        <v>1278.3120000000001</v>
      </c>
      <c r="G1494" s="51">
        <f t="shared" si="163"/>
        <v>0</v>
      </c>
      <c r="H1494" s="31">
        <f>-Data!H1494</f>
        <v>1035.1010000000001</v>
      </c>
      <c r="I1494" s="36">
        <f>+SUM(F1494*INDEX(Inputs!$D$24:$D$35,MATCH($D1494,Inputs!$B$24:$B$35,0)),G1494*INDEX(Inputs!$E$24:$E$35,MATCH($D1494,Inputs!$B$24:$B$35,0)),H1494*Inputs!$D$21)</f>
        <v>81.972666694000011</v>
      </c>
      <c r="J1494" s="36">
        <f t="shared" si="164"/>
        <v>2.0877488359999816</v>
      </c>
      <c r="K1494" s="36">
        <f t="shared" si="165"/>
        <v>0</v>
      </c>
      <c r="L1494" s="36">
        <f t="shared" si="166"/>
        <v>2.0877488359999816</v>
      </c>
      <c r="M1494" s="36">
        <f t="shared" si="167"/>
        <v>0</v>
      </c>
      <c r="N1494" s="36">
        <f t="shared" si="168"/>
        <v>79.884917858000023</v>
      </c>
    </row>
    <row r="1495" spans="2:14" s="46" customFormat="1" x14ac:dyDescent="0.25">
      <c r="B1495" s="48" t="s">
        <v>222</v>
      </c>
      <c r="C1495" s="8">
        <v>2021</v>
      </c>
      <c r="D1495" s="37">
        <v>11</v>
      </c>
      <c r="E1495" s="31">
        <f>Data!G1495</f>
        <v>2944.1579999999999</v>
      </c>
      <c r="F1495" s="51">
        <f t="shared" si="162"/>
        <v>2000</v>
      </c>
      <c r="G1495" s="51">
        <f t="shared" si="163"/>
        <v>944.1579999999999</v>
      </c>
      <c r="H1495" s="31">
        <f>-Data!H1495</f>
        <v>379.45600000000002</v>
      </c>
      <c r="I1495" s="36">
        <f>+SUM(F1495*INDEX(Inputs!$D$24:$D$35,MATCH($D1495,Inputs!$B$24:$B$35,0)),G1495*INDEX(Inputs!$E$24:$E$35,MATCH($D1495,Inputs!$B$24:$B$35,0)),H1495*Inputs!$D$21)</f>
        <v>216.864775608</v>
      </c>
      <c r="J1495" s="36">
        <f t="shared" si="164"/>
        <v>0</v>
      </c>
      <c r="K1495" s="36">
        <f t="shared" si="165"/>
        <v>0</v>
      </c>
      <c r="L1495" s="36">
        <f t="shared" si="166"/>
        <v>0</v>
      </c>
      <c r="M1495" s="36">
        <f t="shared" si="167"/>
        <v>0</v>
      </c>
      <c r="N1495" s="36">
        <f t="shared" si="168"/>
        <v>216.864775608</v>
      </c>
    </row>
    <row r="1496" spans="2:14" s="46" customFormat="1" x14ac:dyDescent="0.25">
      <c r="B1496" s="48" t="s">
        <v>222</v>
      </c>
      <c r="C1496" s="8">
        <v>2021</v>
      </c>
      <c r="D1496" s="37">
        <v>12</v>
      </c>
      <c r="E1496" s="31">
        <f>Data!G1496</f>
        <v>4877.1559999999999</v>
      </c>
      <c r="F1496" s="51">
        <f t="shared" si="162"/>
        <v>2000</v>
      </c>
      <c r="G1496" s="51">
        <f t="shared" si="163"/>
        <v>2877.1559999999999</v>
      </c>
      <c r="H1496" s="31">
        <f>-Data!H1496</f>
        <v>80.191999999999993</v>
      </c>
      <c r="I1496" s="36">
        <f>+SUM(F1496*INDEX(Inputs!$D$24:$D$35,MATCH($D1496,Inputs!$B$24:$B$35,0)),G1496*INDEX(Inputs!$E$24:$E$35,MATCH($D1496,Inputs!$B$24:$B$35,0)),H1496*Inputs!$D$21)</f>
        <v>313.61072705599997</v>
      </c>
      <c r="J1496" s="36">
        <f t="shared" si="164"/>
        <v>0</v>
      </c>
      <c r="K1496" s="36">
        <f t="shared" si="165"/>
        <v>0</v>
      </c>
      <c r="L1496" s="36">
        <f t="shared" si="166"/>
        <v>0</v>
      </c>
      <c r="M1496" s="36">
        <f t="shared" si="167"/>
        <v>0</v>
      </c>
      <c r="N1496" s="36">
        <f t="shared" si="168"/>
        <v>313.61072705599997</v>
      </c>
    </row>
    <row r="1497" spans="2:14" s="46" customFormat="1" x14ac:dyDescent="0.25">
      <c r="B1497" s="48" t="s">
        <v>223</v>
      </c>
      <c r="C1497" s="8">
        <v>2021</v>
      </c>
      <c r="D1497" s="37">
        <v>1</v>
      </c>
      <c r="E1497" s="31">
        <f>Data!G1497</f>
        <v>24425.561000000002</v>
      </c>
      <c r="F1497" s="51">
        <f t="shared" si="162"/>
        <v>2000</v>
      </c>
      <c r="G1497" s="51">
        <f t="shared" si="163"/>
        <v>22425.561000000002</v>
      </c>
      <c r="H1497" s="31">
        <f>-Data!H1497</f>
        <v>12.269600000000001</v>
      </c>
      <c r="I1497" s="36">
        <f>+SUM(F1497*INDEX(Inputs!$D$24:$D$35,MATCH($D1497,Inputs!$B$24:$B$35,0)),G1497*INDEX(Inputs!$E$24:$E$35,MATCH($D1497,Inputs!$B$24:$B$35,0)),H1497*Inputs!$D$21)</f>
        <v>1180.1401803799999</v>
      </c>
      <c r="J1497" s="36">
        <f t="shared" si="164"/>
        <v>0</v>
      </c>
      <c r="K1497" s="36">
        <f t="shared" si="165"/>
        <v>0</v>
      </c>
      <c r="L1497" s="36">
        <f t="shared" si="166"/>
        <v>0</v>
      </c>
      <c r="M1497" s="36">
        <f t="shared" si="167"/>
        <v>0</v>
      </c>
      <c r="N1497" s="36">
        <f t="shared" si="168"/>
        <v>1180.1401803799999</v>
      </c>
    </row>
    <row r="1498" spans="2:14" s="46" customFormat="1" x14ac:dyDescent="0.25">
      <c r="B1498" s="48" t="s">
        <v>223</v>
      </c>
      <c r="C1498" s="8">
        <v>2021</v>
      </c>
      <c r="D1498" s="37">
        <v>2</v>
      </c>
      <c r="E1498" s="31">
        <f>Data!G1498</f>
        <v>19082.495599999998</v>
      </c>
      <c r="F1498" s="51">
        <f t="shared" si="162"/>
        <v>2000</v>
      </c>
      <c r="G1498" s="51">
        <f t="shared" si="163"/>
        <v>17082.495599999998</v>
      </c>
      <c r="H1498" s="31">
        <f>-Data!H1498</f>
        <v>502.78579999999999</v>
      </c>
      <c r="I1498" s="36">
        <f>+SUM(F1498*INDEX(Inputs!$D$24:$D$35,MATCH($D1498,Inputs!$B$24:$B$35,0)),G1498*INDEX(Inputs!$E$24:$E$35,MATCH($D1498,Inputs!$B$24:$B$35,0)),H1498*Inputs!$D$21)</f>
        <v>925.45164443959993</v>
      </c>
      <c r="J1498" s="36">
        <f t="shared" si="164"/>
        <v>0</v>
      </c>
      <c r="K1498" s="36">
        <f t="shared" si="165"/>
        <v>0</v>
      </c>
      <c r="L1498" s="36">
        <f t="shared" si="166"/>
        <v>0</v>
      </c>
      <c r="M1498" s="36">
        <f t="shared" si="167"/>
        <v>0</v>
      </c>
      <c r="N1498" s="36">
        <f t="shared" si="168"/>
        <v>925.45164443959993</v>
      </c>
    </row>
    <row r="1499" spans="2:14" s="46" customFormat="1" x14ac:dyDescent="0.25">
      <c r="B1499" s="48" t="s">
        <v>223</v>
      </c>
      <c r="C1499" s="8">
        <v>2021</v>
      </c>
      <c r="D1499" s="37">
        <v>3</v>
      </c>
      <c r="E1499" s="31">
        <f>Data!G1499</f>
        <v>14516.163700000001</v>
      </c>
      <c r="F1499" s="51">
        <f t="shared" si="162"/>
        <v>2000</v>
      </c>
      <c r="G1499" s="51">
        <f t="shared" si="163"/>
        <v>12516.163700000001</v>
      </c>
      <c r="H1499" s="31">
        <f>-Data!H1499</f>
        <v>1955.2844</v>
      </c>
      <c r="I1499" s="36">
        <f>+SUM(F1499*INDEX(Inputs!$D$24:$D$35,MATCH($D1499,Inputs!$B$24:$B$35,0)),G1499*INDEX(Inputs!$E$24:$E$35,MATCH($D1499,Inputs!$B$24:$B$35,0)),H1499*Inputs!$D$21)</f>
        <v>668.71906772120008</v>
      </c>
      <c r="J1499" s="36">
        <f t="shared" si="164"/>
        <v>0</v>
      </c>
      <c r="K1499" s="36">
        <f t="shared" si="165"/>
        <v>0</v>
      </c>
      <c r="L1499" s="36">
        <f t="shared" si="166"/>
        <v>0</v>
      </c>
      <c r="M1499" s="36">
        <f t="shared" si="167"/>
        <v>0</v>
      </c>
      <c r="N1499" s="36">
        <f t="shared" si="168"/>
        <v>668.71906772120008</v>
      </c>
    </row>
    <row r="1500" spans="2:14" s="46" customFormat="1" x14ac:dyDescent="0.25">
      <c r="B1500" s="48" t="s">
        <v>223</v>
      </c>
      <c r="C1500" s="8">
        <v>2021</v>
      </c>
      <c r="D1500" s="37">
        <v>4</v>
      </c>
      <c r="E1500" s="31">
        <f>Data!G1500</f>
        <v>8558.5699000000004</v>
      </c>
      <c r="F1500" s="51">
        <f t="shared" si="162"/>
        <v>2000</v>
      </c>
      <c r="G1500" s="51">
        <f t="shared" si="163"/>
        <v>6558.5699000000004</v>
      </c>
      <c r="H1500" s="31">
        <f>-Data!H1500</f>
        <v>3546.3191000000002</v>
      </c>
      <c r="I1500" s="36">
        <f>+SUM(F1500*INDEX(Inputs!$D$24:$D$35,MATCH($D1500,Inputs!$B$24:$B$35,0)),G1500*INDEX(Inputs!$E$24:$E$35,MATCH($D1500,Inputs!$B$24:$B$35,0)),H1500*Inputs!$D$21)</f>
        <v>345.26023012940004</v>
      </c>
      <c r="J1500" s="36">
        <f t="shared" si="164"/>
        <v>0</v>
      </c>
      <c r="K1500" s="36">
        <f t="shared" si="165"/>
        <v>0</v>
      </c>
      <c r="L1500" s="36">
        <f t="shared" si="166"/>
        <v>0</v>
      </c>
      <c r="M1500" s="36">
        <f t="shared" si="167"/>
        <v>0</v>
      </c>
      <c r="N1500" s="36">
        <f t="shared" si="168"/>
        <v>345.26023012940004</v>
      </c>
    </row>
    <row r="1501" spans="2:14" s="46" customFormat="1" x14ac:dyDescent="0.25">
      <c r="B1501" s="48" t="s">
        <v>223</v>
      </c>
      <c r="C1501" s="8">
        <v>2021</v>
      </c>
      <c r="D1501" s="37">
        <v>5</v>
      </c>
      <c r="E1501" s="31">
        <f>Data!G1501</f>
        <v>2928.2970999999998</v>
      </c>
      <c r="F1501" s="51">
        <f t="shared" si="162"/>
        <v>2000</v>
      </c>
      <c r="G1501" s="51">
        <f t="shared" si="163"/>
        <v>928.29709999999977</v>
      </c>
      <c r="H1501" s="31">
        <f>-Data!H1501</f>
        <v>5554.3843999999999</v>
      </c>
      <c r="I1501" s="36">
        <f>+SUM(F1501*INDEX(Inputs!$D$24:$D$35,MATCH($D1501,Inputs!$B$24:$B$35,0)),G1501*INDEX(Inputs!$E$24:$E$35,MATCH($D1501,Inputs!$B$24:$B$35,0)),H1501*Inputs!$D$21)</f>
        <v>20.499744467599982</v>
      </c>
      <c r="J1501" s="36">
        <f t="shared" si="164"/>
        <v>0</v>
      </c>
      <c r="K1501" s="36">
        <f t="shared" si="165"/>
        <v>0</v>
      </c>
      <c r="L1501" s="36">
        <f t="shared" si="166"/>
        <v>0</v>
      </c>
      <c r="M1501" s="36">
        <f t="shared" si="167"/>
        <v>0</v>
      </c>
      <c r="N1501" s="36">
        <f t="shared" si="168"/>
        <v>20.499744467599982</v>
      </c>
    </row>
    <row r="1502" spans="2:14" s="46" customFormat="1" x14ac:dyDescent="0.25">
      <c r="B1502" s="48" t="s">
        <v>223</v>
      </c>
      <c r="C1502" s="8">
        <v>2021</v>
      </c>
      <c r="D1502" s="37">
        <v>6</v>
      </c>
      <c r="E1502" s="31">
        <f>Data!G1502</f>
        <v>1138.3013000000001</v>
      </c>
      <c r="F1502" s="51">
        <f t="shared" si="162"/>
        <v>1138.3013000000001</v>
      </c>
      <c r="G1502" s="51">
        <f t="shared" si="163"/>
        <v>0</v>
      </c>
      <c r="H1502" s="31">
        <f>-Data!H1502</f>
        <v>5261.4326000000001</v>
      </c>
      <c r="I1502" s="36">
        <f>+SUM(F1502*INDEX(Inputs!$D$24:$D$35,MATCH($D1502,Inputs!$B$24:$B$35,0)),G1502*INDEX(Inputs!$E$24:$E$35,MATCH($D1502,Inputs!$B$24:$B$35,0)),H1502*Inputs!$D$21)</f>
        <v>-79.128554781000005</v>
      </c>
      <c r="J1502" s="36">
        <f t="shared" si="164"/>
        <v>0</v>
      </c>
      <c r="K1502" s="36">
        <f t="shared" si="165"/>
        <v>79.128554781000005</v>
      </c>
      <c r="L1502" s="36">
        <f t="shared" si="166"/>
        <v>0</v>
      </c>
      <c r="M1502" s="36">
        <f t="shared" si="167"/>
        <v>79.128554781000005</v>
      </c>
      <c r="N1502" s="36">
        <f t="shared" si="168"/>
        <v>0</v>
      </c>
    </row>
    <row r="1503" spans="2:14" s="46" customFormat="1" x14ac:dyDescent="0.25">
      <c r="B1503" s="48" t="s">
        <v>223</v>
      </c>
      <c r="C1503" s="8">
        <v>2021</v>
      </c>
      <c r="D1503" s="37">
        <v>7</v>
      </c>
      <c r="E1503" s="31">
        <f>Data!G1503</f>
        <v>1278.9007999999999</v>
      </c>
      <c r="F1503" s="51">
        <f t="shared" si="162"/>
        <v>1278.9007999999999</v>
      </c>
      <c r="G1503" s="51">
        <f t="shared" si="163"/>
        <v>0</v>
      </c>
      <c r="H1503" s="31">
        <f>-Data!H1503</f>
        <v>4267.0402999999997</v>
      </c>
      <c r="I1503" s="36">
        <f>+SUM(F1503*INDEX(Inputs!$D$24:$D$35,MATCH($D1503,Inputs!$B$24:$B$35,0)),G1503*INDEX(Inputs!$E$24:$E$35,MATCH($D1503,Inputs!$B$24:$B$35,0)),H1503*Inputs!$D$21)</f>
        <v>-26.732484543000027</v>
      </c>
      <c r="J1503" s="36">
        <f t="shared" si="164"/>
        <v>79.128554781000005</v>
      </c>
      <c r="K1503" s="36">
        <f t="shared" si="165"/>
        <v>105.86103932400003</v>
      </c>
      <c r="L1503" s="36">
        <f t="shared" si="166"/>
        <v>79.128554781000005</v>
      </c>
      <c r="M1503" s="36">
        <f t="shared" si="167"/>
        <v>105.86103932400003</v>
      </c>
      <c r="N1503" s="36">
        <f t="shared" si="168"/>
        <v>0</v>
      </c>
    </row>
    <row r="1504" spans="2:14" s="46" customFormat="1" x14ac:dyDescent="0.25">
      <c r="B1504" s="48" t="s">
        <v>223</v>
      </c>
      <c r="C1504" s="8">
        <v>2021</v>
      </c>
      <c r="D1504" s="37">
        <v>8</v>
      </c>
      <c r="E1504" s="31">
        <f>Data!G1504</f>
        <v>1294.8119000000004</v>
      </c>
      <c r="F1504" s="51">
        <f t="shared" si="162"/>
        <v>1294.8119000000004</v>
      </c>
      <c r="G1504" s="51">
        <f t="shared" si="163"/>
        <v>0</v>
      </c>
      <c r="H1504" s="31">
        <f>-Data!H1504</f>
        <v>3616.8148000000001</v>
      </c>
      <c r="I1504" s="36">
        <f>+SUM(F1504*INDEX(Inputs!$D$24:$D$35,MATCH($D1504,Inputs!$B$24:$B$35,0)),G1504*INDEX(Inputs!$E$24:$E$35,MATCH($D1504,Inputs!$B$24:$B$35,0)),H1504*Inputs!$D$21)</f>
        <v>-0.47281511299996737</v>
      </c>
      <c r="J1504" s="36">
        <f t="shared" si="164"/>
        <v>105.86103932400003</v>
      </c>
      <c r="K1504" s="36">
        <f t="shared" si="165"/>
        <v>106.333854437</v>
      </c>
      <c r="L1504" s="36">
        <f t="shared" si="166"/>
        <v>105.86103932400003</v>
      </c>
      <c r="M1504" s="36">
        <f t="shared" si="167"/>
        <v>106.333854437</v>
      </c>
      <c r="N1504" s="36">
        <f t="shared" si="168"/>
        <v>0</v>
      </c>
    </row>
    <row r="1505" spans="2:14" s="46" customFormat="1" x14ac:dyDescent="0.25">
      <c r="B1505" s="48" t="s">
        <v>223</v>
      </c>
      <c r="C1505" s="8">
        <v>2021</v>
      </c>
      <c r="D1505" s="37">
        <v>9</v>
      </c>
      <c r="E1505" s="31">
        <f>Data!G1505</f>
        <v>1721.1333000000002</v>
      </c>
      <c r="F1505" s="51">
        <f t="shared" si="162"/>
        <v>1721.1333000000002</v>
      </c>
      <c r="G1505" s="51">
        <f t="shared" si="163"/>
        <v>0</v>
      </c>
      <c r="H1505" s="31">
        <f>-Data!H1505</f>
        <v>3891.3002999999999</v>
      </c>
      <c r="I1505" s="36">
        <f>+SUM(F1505*INDEX(Inputs!$D$24:$D$35,MATCH($D1505,Inputs!$B$24:$B$35,0)),G1505*INDEX(Inputs!$E$24:$E$35,MATCH($D1505,Inputs!$B$24:$B$35,0)),H1505*Inputs!$D$21)</f>
        <v>15.933546765600028</v>
      </c>
      <c r="J1505" s="36">
        <f t="shared" si="164"/>
        <v>106.333854437</v>
      </c>
      <c r="K1505" s="36">
        <f t="shared" si="165"/>
        <v>90.400307671399972</v>
      </c>
      <c r="L1505" s="36">
        <f t="shared" si="166"/>
        <v>106.333854437</v>
      </c>
      <c r="M1505" s="36">
        <f t="shared" si="167"/>
        <v>90.400307671399972</v>
      </c>
      <c r="N1505" s="36">
        <f t="shared" si="168"/>
        <v>0</v>
      </c>
    </row>
    <row r="1506" spans="2:14" s="46" customFormat="1" x14ac:dyDescent="0.25">
      <c r="B1506" s="48" t="s">
        <v>223</v>
      </c>
      <c r="C1506" s="8">
        <v>2021</v>
      </c>
      <c r="D1506" s="37">
        <v>10</v>
      </c>
      <c r="E1506" s="31">
        <f>Data!G1506</f>
        <v>6249.4728999999988</v>
      </c>
      <c r="F1506" s="51">
        <f t="shared" si="162"/>
        <v>2000</v>
      </c>
      <c r="G1506" s="51">
        <f t="shared" si="163"/>
        <v>4249.4728999999988</v>
      </c>
      <c r="H1506" s="31">
        <f>-Data!H1506</f>
        <v>2034.4259999999999</v>
      </c>
      <c r="I1506" s="36">
        <f>+SUM(F1506*INDEX(Inputs!$D$24:$D$35,MATCH($D1506,Inputs!$B$24:$B$35,0)),G1506*INDEX(Inputs!$E$24:$E$35,MATCH($D1506,Inputs!$B$24:$B$35,0)),H1506*Inputs!$D$21)</f>
        <v>300.37205722839997</v>
      </c>
      <c r="J1506" s="36">
        <f t="shared" si="164"/>
        <v>90.400307671399972</v>
      </c>
      <c r="K1506" s="36">
        <f t="shared" si="165"/>
        <v>0</v>
      </c>
      <c r="L1506" s="36">
        <f t="shared" si="166"/>
        <v>90.400307671399972</v>
      </c>
      <c r="M1506" s="36">
        <f t="shared" si="167"/>
        <v>0</v>
      </c>
      <c r="N1506" s="36">
        <f t="shared" si="168"/>
        <v>209.97174955700001</v>
      </c>
    </row>
    <row r="1507" spans="2:14" s="46" customFormat="1" x14ac:dyDescent="0.25">
      <c r="B1507" s="48" t="s">
        <v>223</v>
      </c>
      <c r="C1507" s="8">
        <v>2021</v>
      </c>
      <c r="D1507" s="37">
        <v>11</v>
      </c>
      <c r="E1507" s="31">
        <f>Data!G1507</f>
        <v>15225.145</v>
      </c>
      <c r="F1507" s="51">
        <f t="shared" si="162"/>
        <v>2000</v>
      </c>
      <c r="G1507" s="51">
        <f t="shared" si="163"/>
        <v>13225.145</v>
      </c>
      <c r="H1507" s="31">
        <f>-Data!H1507</f>
        <v>425.12979999999999</v>
      </c>
      <c r="I1507" s="36">
        <f>+SUM(F1507*INDEX(Inputs!$D$24:$D$35,MATCH($D1507,Inputs!$B$24:$B$35,0)),G1507*INDEX(Inputs!$E$24:$E$35,MATCH($D1507,Inputs!$B$24:$B$35,0)),H1507*Inputs!$D$21)</f>
        <v>757.90835068199999</v>
      </c>
      <c r="J1507" s="36">
        <f t="shared" si="164"/>
        <v>0</v>
      </c>
      <c r="K1507" s="36">
        <f t="shared" si="165"/>
        <v>0</v>
      </c>
      <c r="L1507" s="36">
        <f t="shared" si="166"/>
        <v>0</v>
      </c>
      <c r="M1507" s="36">
        <f t="shared" si="167"/>
        <v>0</v>
      </c>
      <c r="N1507" s="36">
        <f t="shared" si="168"/>
        <v>757.90835068199999</v>
      </c>
    </row>
    <row r="1508" spans="2:14" s="46" customFormat="1" x14ac:dyDescent="0.25">
      <c r="B1508" s="48" t="s">
        <v>223</v>
      </c>
      <c r="C1508" s="8">
        <v>2021</v>
      </c>
      <c r="D1508" s="37">
        <v>12</v>
      </c>
      <c r="E1508" s="31">
        <f>Data!G1508</f>
        <v>22673.072699999997</v>
      </c>
      <c r="F1508" s="51">
        <f t="shared" si="162"/>
        <v>2000</v>
      </c>
      <c r="G1508" s="51">
        <f t="shared" si="163"/>
        <v>20673.072699999997</v>
      </c>
      <c r="H1508" s="31">
        <f>-Data!H1508</f>
        <v>18.833300000000001</v>
      </c>
      <c r="I1508" s="36">
        <f>+SUM(F1508*INDEX(Inputs!$D$24:$D$35,MATCH($D1508,Inputs!$B$24:$B$35,0)),G1508*INDEX(Inputs!$E$24:$E$35,MATCH($D1508,Inputs!$B$24:$B$35,0)),H1508*Inputs!$D$21)</f>
        <v>1102.4390339761999</v>
      </c>
      <c r="J1508" s="36">
        <f t="shared" si="164"/>
        <v>0</v>
      </c>
      <c r="K1508" s="36">
        <f t="shared" si="165"/>
        <v>0</v>
      </c>
      <c r="L1508" s="36">
        <f t="shared" si="166"/>
        <v>0</v>
      </c>
      <c r="M1508" s="36">
        <f t="shared" si="167"/>
        <v>0</v>
      </c>
      <c r="N1508" s="36">
        <f t="shared" si="168"/>
        <v>1102.4390339761999</v>
      </c>
    </row>
    <row r="1509" spans="2:14" s="46" customFormat="1" x14ac:dyDescent="0.25">
      <c r="B1509" s="48" t="s">
        <v>224</v>
      </c>
      <c r="C1509" s="8">
        <v>2021</v>
      </c>
      <c r="D1509" s="37">
        <v>1</v>
      </c>
      <c r="E1509" s="31">
        <f>Data!G1509</f>
        <v>2149.0093000000002</v>
      </c>
      <c r="F1509" s="51">
        <f t="shared" si="162"/>
        <v>2000</v>
      </c>
      <c r="G1509" s="51">
        <f t="shared" si="163"/>
        <v>149.00930000000017</v>
      </c>
      <c r="H1509" s="31">
        <f>-Data!H1509</f>
        <v>286.84280000000001</v>
      </c>
      <c r="I1509" s="36">
        <f>+SUM(F1509*INDEX(Inputs!$D$24:$D$35,MATCH($D1509,Inputs!$B$24:$B$35,0)),G1509*INDEX(Inputs!$E$24:$E$35,MATCH($D1509,Inputs!$B$24:$B$35,0)),H1509*Inputs!$D$21)</f>
        <v>185.22408875479999</v>
      </c>
      <c r="J1509" s="36">
        <f t="shared" si="164"/>
        <v>0</v>
      </c>
      <c r="K1509" s="36">
        <f t="shared" si="165"/>
        <v>0</v>
      </c>
      <c r="L1509" s="36">
        <f t="shared" si="166"/>
        <v>0</v>
      </c>
      <c r="M1509" s="36">
        <f t="shared" si="167"/>
        <v>0</v>
      </c>
      <c r="N1509" s="36">
        <f t="shared" si="168"/>
        <v>185.22408875479999</v>
      </c>
    </row>
    <row r="1510" spans="2:14" s="46" customFormat="1" x14ac:dyDescent="0.25">
      <c r="B1510" s="48" t="s">
        <v>224</v>
      </c>
      <c r="C1510" s="8">
        <v>2021</v>
      </c>
      <c r="D1510" s="37">
        <v>2</v>
      </c>
      <c r="E1510" s="31">
        <f>Data!G1510</f>
        <v>1815.8069</v>
      </c>
      <c r="F1510" s="51">
        <f t="shared" si="162"/>
        <v>1815.8069</v>
      </c>
      <c r="G1510" s="51">
        <f t="shared" si="163"/>
        <v>0</v>
      </c>
      <c r="H1510" s="31">
        <f>-Data!H1510</f>
        <v>446.52539999999999</v>
      </c>
      <c r="I1510" s="36">
        <f>+SUM(F1510*INDEX(Inputs!$D$24:$D$35,MATCH($D1510,Inputs!$B$24:$B$35,0)),G1510*INDEX(Inputs!$E$24:$E$35,MATCH($D1510,Inputs!$B$24:$B$35,0)),H1510*Inputs!$D$21)</f>
        <v>155.15005194580002</v>
      </c>
      <c r="J1510" s="36">
        <f t="shared" si="164"/>
        <v>0</v>
      </c>
      <c r="K1510" s="36">
        <f t="shared" si="165"/>
        <v>0</v>
      </c>
      <c r="L1510" s="36">
        <f t="shared" si="166"/>
        <v>0</v>
      </c>
      <c r="M1510" s="36">
        <f t="shared" si="167"/>
        <v>0</v>
      </c>
      <c r="N1510" s="36">
        <f t="shared" si="168"/>
        <v>155.15005194580002</v>
      </c>
    </row>
    <row r="1511" spans="2:14" s="46" customFormat="1" x14ac:dyDescent="0.25">
      <c r="B1511" s="48" t="s">
        <v>224</v>
      </c>
      <c r="C1511" s="8">
        <v>2021</v>
      </c>
      <c r="D1511" s="37">
        <v>3</v>
      </c>
      <c r="E1511" s="31">
        <f>Data!G1511</f>
        <v>1027.4947000000002</v>
      </c>
      <c r="F1511" s="51">
        <f t="shared" si="162"/>
        <v>1027.4947000000002</v>
      </c>
      <c r="G1511" s="51">
        <f t="shared" si="163"/>
        <v>0</v>
      </c>
      <c r="H1511" s="31">
        <f>-Data!H1511</f>
        <v>1272.5286000000001</v>
      </c>
      <c r="I1511" s="36">
        <f>+SUM(F1511*INDEX(Inputs!$D$24:$D$35,MATCH($D1511,Inputs!$B$24:$B$35,0)),G1511*INDEX(Inputs!$E$24:$E$35,MATCH($D1511,Inputs!$B$24:$B$35,0)),H1511*Inputs!$D$21)</f>
        <v>49.23259650140001</v>
      </c>
      <c r="J1511" s="36">
        <f t="shared" si="164"/>
        <v>0</v>
      </c>
      <c r="K1511" s="36">
        <f t="shared" si="165"/>
        <v>0</v>
      </c>
      <c r="L1511" s="36">
        <f t="shared" si="166"/>
        <v>0</v>
      </c>
      <c r="M1511" s="36">
        <f t="shared" si="167"/>
        <v>0</v>
      </c>
      <c r="N1511" s="36">
        <f t="shared" si="168"/>
        <v>49.23259650140001</v>
      </c>
    </row>
    <row r="1512" spans="2:14" s="46" customFormat="1" x14ac:dyDescent="0.25">
      <c r="B1512" s="48" t="s">
        <v>224</v>
      </c>
      <c r="C1512" s="8">
        <v>2021</v>
      </c>
      <c r="D1512" s="37">
        <v>4</v>
      </c>
      <c r="E1512" s="31">
        <f>Data!G1512</f>
        <v>461.98719999999997</v>
      </c>
      <c r="F1512" s="51">
        <f t="shared" si="162"/>
        <v>461.98719999999997</v>
      </c>
      <c r="G1512" s="51">
        <f t="shared" si="163"/>
        <v>0</v>
      </c>
      <c r="H1512" s="31">
        <f>-Data!H1512</f>
        <v>1496.1704</v>
      </c>
      <c r="I1512" s="36">
        <f>+SUM(F1512*INDEX(Inputs!$D$24:$D$35,MATCH($D1512,Inputs!$B$24:$B$35,0)),G1512*INDEX(Inputs!$E$24:$E$35,MATCH($D1512,Inputs!$B$24:$B$35,0)),H1512*Inputs!$D$21)</f>
        <v>-12.800611521600004</v>
      </c>
      <c r="J1512" s="36">
        <f t="shared" si="164"/>
        <v>0</v>
      </c>
      <c r="K1512" s="36">
        <f t="shared" si="165"/>
        <v>12.800611521600004</v>
      </c>
      <c r="L1512" s="36">
        <f t="shared" si="166"/>
        <v>0</v>
      </c>
      <c r="M1512" s="36">
        <f t="shared" si="167"/>
        <v>12.800611521600004</v>
      </c>
      <c r="N1512" s="36">
        <f t="shared" si="168"/>
        <v>0</v>
      </c>
    </row>
    <row r="1513" spans="2:14" s="46" customFormat="1" x14ac:dyDescent="0.25">
      <c r="B1513" s="48" t="s">
        <v>224</v>
      </c>
      <c r="C1513" s="8">
        <v>2021</v>
      </c>
      <c r="D1513" s="37">
        <v>5</v>
      </c>
      <c r="E1513" s="31">
        <f>Data!G1513</f>
        <v>250.11529999999999</v>
      </c>
      <c r="F1513" s="51">
        <f t="shared" si="162"/>
        <v>250.11529999999999</v>
      </c>
      <c r="G1513" s="51">
        <f t="shared" si="163"/>
        <v>0</v>
      </c>
      <c r="H1513" s="31">
        <f>-Data!H1513</f>
        <v>1650.8869999999999</v>
      </c>
      <c r="I1513" s="36">
        <f>+SUM(F1513*INDEX(Inputs!$D$24:$D$35,MATCH($D1513,Inputs!$B$24:$B$35,0)),G1513*INDEX(Inputs!$E$24:$E$35,MATCH($D1513,Inputs!$B$24:$B$35,0)),H1513*Inputs!$D$21)</f>
        <v>-38.723613717399999</v>
      </c>
      <c r="J1513" s="36">
        <f t="shared" si="164"/>
        <v>12.800611521600004</v>
      </c>
      <c r="K1513" s="36">
        <f t="shared" si="165"/>
        <v>51.524225239000003</v>
      </c>
      <c r="L1513" s="36">
        <f t="shared" si="166"/>
        <v>12.800611521600004</v>
      </c>
      <c r="M1513" s="36">
        <f t="shared" si="167"/>
        <v>51.524225239000003</v>
      </c>
      <c r="N1513" s="36">
        <f t="shared" si="168"/>
        <v>0</v>
      </c>
    </row>
    <row r="1514" spans="2:14" s="46" customFormat="1" x14ac:dyDescent="0.25">
      <c r="B1514" s="48" t="s">
        <v>224</v>
      </c>
      <c r="C1514" s="8">
        <v>2021</v>
      </c>
      <c r="D1514" s="37">
        <v>6</v>
      </c>
      <c r="E1514" s="31">
        <f>Data!G1514</f>
        <v>501.5677</v>
      </c>
      <c r="F1514" s="51">
        <f t="shared" si="162"/>
        <v>501.5677</v>
      </c>
      <c r="G1514" s="51">
        <f t="shared" si="163"/>
        <v>0</v>
      </c>
      <c r="H1514" s="31">
        <f>-Data!H1514</f>
        <v>1379.5432000000001</v>
      </c>
      <c r="I1514" s="36">
        <f>+SUM(F1514*INDEX(Inputs!$D$24:$D$35,MATCH($D1514,Inputs!$B$24:$B$35,0)),G1514*INDEX(Inputs!$E$24:$E$35,MATCH($D1514,Inputs!$B$24:$B$35,0)),H1514*Inputs!$D$21)</f>
        <v>0.62947203299998478</v>
      </c>
      <c r="J1514" s="36">
        <f t="shared" si="164"/>
        <v>51.524225239000003</v>
      </c>
      <c r="K1514" s="36">
        <f t="shared" si="165"/>
        <v>50.894753206000019</v>
      </c>
      <c r="L1514" s="36">
        <f t="shared" si="166"/>
        <v>51.524225239000003</v>
      </c>
      <c r="M1514" s="36">
        <f t="shared" si="167"/>
        <v>50.894753206000019</v>
      </c>
      <c r="N1514" s="36">
        <f t="shared" si="168"/>
        <v>0</v>
      </c>
    </row>
    <row r="1515" spans="2:14" s="46" customFormat="1" x14ac:dyDescent="0.25">
      <c r="B1515" s="48" t="s">
        <v>224</v>
      </c>
      <c r="C1515" s="8">
        <v>2021</v>
      </c>
      <c r="D1515" s="37">
        <v>7</v>
      </c>
      <c r="E1515" s="31">
        <f>Data!G1515</f>
        <v>685.62439999999992</v>
      </c>
      <c r="F1515" s="51">
        <f t="shared" si="162"/>
        <v>685.62439999999992</v>
      </c>
      <c r="G1515" s="51">
        <f t="shared" si="163"/>
        <v>0</v>
      </c>
      <c r="H1515" s="31">
        <f>-Data!H1515</f>
        <v>967.08600000000001</v>
      </c>
      <c r="I1515" s="36">
        <f>+SUM(F1515*INDEX(Inputs!$D$24:$D$35,MATCH($D1515,Inputs!$B$24:$B$35,0)),G1515*INDEX(Inputs!$E$24:$E$35,MATCH($D1515,Inputs!$B$24:$B$35,0)),H1515*Inputs!$D$21)</f>
        <v>35.596446439999994</v>
      </c>
      <c r="J1515" s="36">
        <f t="shared" si="164"/>
        <v>50.894753206000019</v>
      </c>
      <c r="K1515" s="36">
        <f t="shared" si="165"/>
        <v>15.298306766000024</v>
      </c>
      <c r="L1515" s="36">
        <f t="shared" si="166"/>
        <v>50.894753206000019</v>
      </c>
      <c r="M1515" s="36">
        <f t="shared" si="167"/>
        <v>15.298306766000024</v>
      </c>
      <c r="N1515" s="36">
        <f t="shared" si="168"/>
        <v>0</v>
      </c>
    </row>
    <row r="1516" spans="2:14" s="46" customFormat="1" x14ac:dyDescent="0.25">
      <c r="B1516" s="48" t="s">
        <v>224</v>
      </c>
      <c r="C1516" s="8">
        <v>2021</v>
      </c>
      <c r="D1516" s="37">
        <v>8</v>
      </c>
      <c r="E1516" s="31">
        <f>Data!G1516</f>
        <v>414.83620000000025</v>
      </c>
      <c r="F1516" s="51">
        <f t="shared" si="162"/>
        <v>414.83620000000025</v>
      </c>
      <c r="G1516" s="51">
        <f t="shared" si="163"/>
        <v>0</v>
      </c>
      <c r="H1516" s="31">
        <f>-Data!H1516</f>
        <v>1116.2224000000001</v>
      </c>
      <c r="I1516" s="36">
        <f>+SUM(F1516*INDEX(Inputs!$D$24:$D$35,MATCH($D1516,Inputs!$B$24:$B$35,0)),G1516*INDEX(Inputs!$E$24:$E$35,MATCH($D1516,Inputs!$B$24:$B$35,0)),H1516*Inputs!$D$21)</f>
        <v>1.4571411060000159</v>
      </c>
      <c r="J1516" s="36">
        <f t="shared" si="164"/>
        <v>15.298306766000024</v>
      </c>
      <c r="K1516" s="36">
        <f t="shared" si="165"/>
        <v>13.841165660000009</v>
      </c>
      <c r="L1516" s="36">
        <f t="shared" si="166"/>
        <v>15.298306766000024</v>
      </c>
      <c r="M1516" s="36">
        <f t="shared" si="167"/>
        <v>13.841165660000009</v>
      </c>
      <c r="N1516" s="36">
        <f t="shared" si="168"/>
        <v>0</v>
      </c>
    </row>
    <row r="1517" spans="2:14" s="46" customFormat="1" x14ac:dyDescent="0.25">
      <c r="B1517" s="48" t="s">
        <v>224</v>
      </c>
      <c r="C1517" s="8">
        <v>2021</v>
      </c>
      <c r="D1517" s="37">
        <v>9</v>
      </c>
      <c r="E1517" s="31">
        <f>Data!G1517</f>
        <v>261.20829999999995</v>
      </c>
      <c r="F1517" s="51">
        <f t="shared" si="162"/>
        <v>261.20829999999995</v>
      </c>
      <c r="G1517" s="51">
        <f t="shared" si="163"/>
        <v>0</v>
      </c>
      <c r="H1517" s="31">
        <f>-Data!H1517</f>
        <v>1128.2911999999999</v>
      </c>
      <c r="I1517" s="36">
        <f>+SUM(F1517*INDEX(Inputs!$D$24:$D$35,MATCH($D1517,Inputs!$B$24:$B$35,0)),G1517*INDEX(Inputs!$E$24:$E$35,MATCH($D1517,Inputs!$B$24:$B$35,0)),H1517*Inputs!$D$21)</f>
        <v>-17.913293513399999</v>
      </c>
      <c r="J1517" s="36">
        <f t="shared" si="164"/>
        <v>13.841165660000009</v>
      </c>
      <c r="K1517" s="36">
        <f t="shared" si="165"/>
        <v>31.754459173400008</v>
      </c>
      <c r="L1517" s="36">
        <f t="shared" si="166"/>
        <v>13.841165660000009</v>
      </c>
      <c r="M1517" s="36">
        <f t="shared" si="167"/>
        <v>31.754459173400008</v>
      </c>
      <c r="N1517" s="36">
        <f t="shared" si="168"/>
        <v>0</v>
      </c>
    </row>
    <row r="1518" spans="2:14" s="46" customFormat="1" x14ac:dyDescent="0.25">
      <c r="B1518" s="48" t="s">
        <v>224</v>
      </c>
      <c r="C1518" s="8">
        <v>2021</v>
      </c>
      <c r="D1518" s="37">
        <v>10</v>
      </c>
      <c r="E1518" s="31">
        <f>Data!G1518</f>
        <v>455.03150000000005</v>
      </c>
      <c r="F1518" s="51">
        <f t="shared" si="162"/>
        <v>455.03150000000005</v>
      </c>
      <c r="G1518" s="51">
        <f t="shared" si="163"/>
        <v>0</v>
      </c>
      <c r="H1518" s="31">
        <f>-Data!H1518</f>
        <v>802.07270000000005</v>
      </c>
      <c r="I1518" s="36">
        <f>+SUM(F1518*INDEX(Inputs!$D$24:$D$35,MATCH($D1518,Inputs!$B$24:$B$35,0)),G1518*INDEX(Inputs!$E$24:$E$35,MATCH($D1518,Inputs!$B$24:$B$35,0)),H1518*Inputs!$D$21)</f>
        <v>12.784225586000002</v>
      </c>
      <c r="J1518" s="36">
        <f t="shared" si="164"/>
        <v>31.754459173400008</v>
      </c>
      <c r="K1518" s="36">
        <f t="shared" si="165"/>
        <v>18.970233587400006</v>
      </c>
      <c r="L1518" s="36">
        <f t="shared" si="166"/>
        <v>31.754459173400008</v>
      </c>
      <c r="M1518" s="36">
        <f t="shared" si="167"/>
        <v>18.970233587400006</v>
      </c>
      <c r="N1518" s="36">
        <f t="shared" si="168"/>
        <v>0</v>
      </c>
    </row>
    <row r="1519" spans="2:14" s="46" customFormat="1" x14ac:dyDescent="0.25">
      <c r="B1519" s="48" t="s">
        <v>224</v>
      </c>
      <c r="C1519" s="8">
        <v>2021</v>
      </c>
      <c r="D1519" s="37">
        <v>11</v>
      </c>
      <c r="E1519" s="31">
        <f>Data!G1519</f>
        <v>989.67819999999995</v>
      </c>
      <c r="F1519" s="51">
        <f t="shared" si="162"/>
        <v>989.67819999999995</v>
      </c>
      <c r="G1519" s="51">
        <f t="shared" si="163"/>
        <v>0</v>
      </c>
      <c r="H1519" s="31">
        <f>-Data!H1519</f>
        <v>452.68939999999998</v>
      </c>
      <c r="I1519" s="36">
        <f>+SUM(F1519*INDEX(Inputs!$D$24:$D$35,MATCH($D1519,Inputs!$B$24:$B$35,0)),G1519*INDEX(Inputs!$E$24:$E$35,MATCH($D1519,Inputs!$B$24:$B$35,0)),H1519*Inputs!$D$21)</f>
        <v>76.647905810400005</v>
      </c>
      <c r="J1519" s="36">
        <f t="shared" si="164"/>
        <v>18.970233587400006</v>
      </c>
      <c r="K1519" s="36">
        <f t="shared" si="165"/>
        <v>0</v>
      </c>
      <c r="L1519" s="36">
        <f t="shared" si="166"/>
        <v>18.970233587400006</v>
      </c>
      <c r="M1519" s="36">
        <f t="shared" si="167"/>
        <v>0</v>
      </c>
      <c r="N1519" s="36">
        <f t="shared" si="168"/>
        <v>57.677672223000002</v>
      </c>
    </row>
    <row r="1520" spans="2:14" s="46" customFormat="1" x14ac:dyDescent="0.25">
      <c r="B1520" s="48" t="s">
        <v>224</v>
      </c>
      <c r="C1520" s="8">
        <v>2021</v>
      </c>
      <c r="D1520" s="37">
        <v>12</v>
      </c>
      <c r="E1520" s="31">
        <f>Data!G1520</f>
        <v>2307.8294000000001</v>
      </c>
      <c r="F1520" s="51">
        <f t="shared" si="162"/>
        <v>2000</v>
      </c>
      <c r="G1520" s="51">
        <f t="shared" si="163"/>
        <v>307.82940000000008</v>
      </c>
      <c r="H1520" s="31">
        <f>-Data!H1520</f>
        <v>186.715</v>
      </c>
      <c r="I1520" s="36">
        <f>+SUM(F1520*INDEX(Inputs!$D$24:$D$35,MATCH($D1520,Inputs!$B$24:$B$35,0)),G1520*INDEX(Inputs!$E$24:$E$35,MATCH($D1520,Inputs!$B$24:$B$35,0)),H1520*Inputs!$D$21)</f>
        <v>196.02913401239999</v>
      </c>
      <c r="J1520" s="36">
        <f t="shared" si="164"/>
        <v>0</v>
      </c>
      <c r="K1520" s="36">
        <f t="shared" si="165"/>
        <v>0</v>
      </c>
      <c r="L1520" s="36">
        <f t="shared" si="166"/>
        <v>0</v>
      </c>
      <c r="M1520" s="36">
        <f t="shared" si="167"/>
        <v>0</v>
      </c>
      <c r="N1520" s="36">
        <f t="shared" si="168"/>
        <v>196.02913401239999</v>
      </c>
    </row>
    <row r="1521" spans="2:14" s="46" customFormat="1" x14ac:dyDescent="0.25">
      <c r="B1521" s="48" t="s">
        <v>225</v>
      </c>
      <c r="C1521" s="8">
        <v>2021</v>
      </c>
      <c r="D1521" s="37">
        <v>1</v>
      </c>
      <c r="E1521" s="31">
        <f>Data!G1521</f>
        <v>17496.3024</v>
      </c>
      <c r="F1521" s="51">
        <f t="shared" si="162"/>
        <v>2000</v>
      </c>
      <c r="G1521" s="51">
        <f t="shared" si="163"/>
        <v>15496.3024</v>
      </c>
      <c r="H1521" s="31">
        <f>-Data!H1521</f>
        <v>17.110499999999998</v>
      </c>
      <c r="I1521" s="36">
        <f>+SUM(F1521*INDEX(Inputs!$D$24:$D$35,MATCH($D1521,Inputs!$B$24:$B$35,0)),G1521*INDEX(Inputs!$E$24:$E$35,MATCH($D1521,Inputs!$B$24:$B$35,0)),H1521*Inputs!$D$21)</f>
        <v>873.71163286540002</v>
      </c>
      <c r="J1521" s="36">
        <f t="shared" si="164"/>
        <v>0</v>
      </c>
      <c r="K1521" s="36">
        <f t="shared" si="165"/>
        <v>0</v>
      </c>
      <c r="L1521" s="36">
        <f t="shared" si="166"/>
        <v>0</v>
      </c>
      <c r="M1521" s="36">
        <f t="shared" si="167"/>
        <v>0</v>
      </c>
      <c r="N1521" s="36">
        <f t="shared" si="168"/>
        <v>873.71163286540002</v>
      </c>
    </row>
    <row r="1522" spans="2:14" s="46" customFormat="1" x14ac:dyDescent="0.25">
      <c r="B1522" s="48" t="s">
        <v>225</v>
      </c>
      <c r="C1522" s="8">
        <v>2021</v>
      </c>
      <c r="D1522" s="37">
        <v>2</v>
      </c>
      <c r="E1522" s="31">
        <f>Data!G1522</f>
        <v>15104.827300000001</v>
      </c>
      <c r="F1522" s="51">
        <f t="shared" si="162"/>
        <v>2000</v>
      </c>
      <c r="G1522" s="51">
        <f t="shared" si="163"/>
        <v>13104.827300000001</v>
      </c>
      <c r="H1522" s="31">
        <f>-Data!H1522</f>
        <v>48.4178</v>
      </c>
      <c r="I1522" s="36">
        <f>+SUM(F1522*INDEX(Inputs!$D$24:$D$35,MATCH($D1522,Inputs!$B$24:$B$35,0)),G1522*INDEX(Inputs!$E$24:$E$35,MATCH($D1522,Inputs!$B$24:$B$35,0)),H1522*Inputs!$D$21)</f>
        <v>766.83427033280009</v>
      </c>
      <c r="J1522" s="36">
        <f t="shared" si="164"/>
        <v>0</v>
      </c>
      <c r="K1522" s="36">
        <f t="shared" si="165"/>
        <v>0</v>
      </c>
      <c r="L1522" s="36">
        <f t="shared" si="166"/>
        <v>0</v>
      </c>
      <c r="M1522" s="36">
        <f t="shared" si="167"/>
        <v>0</v>
      </c>
      <c r="N1522" s="36">
        <f t="shared" si="168"/>
        <v>766.83427033280009</v>
      </c>
    </row>
    <row r="1523" spans="2:14" s="46" customFormat="1" x14ac:dyDescent="0.25">
      <c r="B1523" s="48" t="s">
        <v>225</v>
      </c>
      <c r="C1523" s="8">
        <v>2021</v>
      </c>
      <c r="D1523" s="37">
        <v>3</v>
      </c>
      <c r="E1523" s="31">
        <f>Data!G1523</f>
        <v>11309.108100000001</v>
      </c>
      <c r="F1523" s="51">
        <f t="shared" si="162"/>
        <v>2000</v>
      </c>
      <c r="G1523" s="51">
        <f t="shared" si="163"/>
        <v>9309.1081000000013</v>
      </c>
      <c r="H1523" s="31">
        <f>-Data!H1523</f>
        <v>1075.462</v>
      </c>
      <c r="I1523" s="36">
        <f>+SUM(F1523*INDEX(Inputs!$D$24:$D$35,MATCH($D1523,Inputs!$B$24:$B$35,0)),G1523*INDEX(Inputs!$E$24:$E$35,MATCH($D1523,Inputs!$B$24:$B$35,0)),H1523*Inputs!$D$21)</f>
        <v>560.24612336760003</v>
      </c>
      <c r="J1523" s="36">
        <f t="shared" si="164"/>
        <v>0</v>
      </c>
      <c r="K1523" s="36">
        <f t="shared" si="165"/>
        <v>0</v>
      </c>
      <c r="L1523" s="36">
        <f t="shared" si="166"/>
        <v>0</v>
      </c>
      <c r="M1523" s="36">
        <f t="shared" si="167"/>
        <v>0</v>
      </c>
      <c r="N1523" s="36">
        <f t="shared" si="168"/>
        <v>560.24612336760003</v>
      </c>
    </row>
    <row r="1524" spans="2:14" s="46" customFormat="1" x14ac:dyDescent="0.25">
      <c r="B1524" s="48" t="s">
        <v>225</v>
      </c>
      <c r="C1524" s="8">
        <v>2021</v>
      </c>
      <c r="D1524" s="37">
        <v>4</v>
      </c>
      <c r="E1524" s="31">
        <f>Data!G1524</f>
        <v>8507.6859999999997</v>
      </c>
      <c r="F1524" s="51">
        <f t="shared" si="162"/>
        <v>2000</v>
      </c>
      <c r="G1524" s="51">
        <f t="shared" si="163"/>
        <v>6507.6859999999997</v>
      </c>
      <c r="H1524" s="31">
        <f>-Data!H1524</f>
        <v>1803.9612</v>
      </c>
      <c r="I1524" s="36">
        <f>+SUM(F1524*INDEX(Inputs!$D$24:$D$35,MATCH($D1524,Inputs!$B$24:$B$35,0)),G1524*INDEX(Inputs!$E$24:$E$35,MATCH($D1524,Inputs!$B$24:$B$35,0)),H1524*Inputs!$D$21)</f>
        <v>408.88991748400002</v>
      </c>
      <c r="J1524" s="36">
        <f t="shared" si="164"/>
        <v>0</v>
      </c>
      <c r="K1524" s="36">
        <f t="shared" si="165"/>
        <v>0</v>
      </c>
      <c r="L1524" s="36">
        <f t="shared" si="166"/>
        <v>0</v>
      </c>
      <c r="M1524" s="36">
        <f t="shared" si="167"/>
        <v>0</v>
      </c>
      <c r="N1524" s="36">
        <f t="shared" si="168"/>
        <v>408.88991748400002</v>
      </c>
    </row>
    <row r="1525" spans="2:14" s="46" customFormat="1" x14ac:dyDescent="0.25">
      <c r="B1525" s="48" t="s">
        <v>225</v>
      </c>
      <c r="C1525" s="8">
        <v>2021</v>
      </c>
      <c r="D1525" s="37">
        <v>5</v>
      </c>
      <c r="E1525" s="31">
        <f>Data!G1525</f>
        <v>8460.0633999999991</v>
      </c>
      <c r="F1525" s="51">
        <f t="shared" si="162"/>
        <v>2000</v>
      </c>
      <c r="G1525" s="51">
        <f t="shared" si="163"/>
        <v>6460.0633999999991</v>
      </c>
      <c r="H1525" s="31">
        <f>-Data!H1525</f>
        <v>2109.3685999999998</v>
      </c>
      <c r="I1525" s="36">
        <f>+SUM(F1525*INDEX(Inputs!$D$24:$D$35,MATCH($D1525,Inputs!$B$24:$B$35,0)),G1525*INDEX(Inputs!$E$24:$E$35,MATCH($D1525,Inputs!$B$24:$B$35,0)),H1525*Inputs!$D$21)</f>
        <v>395.23773526039997</v>
      </c>
      <c r="J1525" s="36">
        <f t="shared" si="164"/>
        <v>0</v>
      </c>
      <c r="K1525" s="36">
        <f t="shared" si="165"/>
        <v>0</v>
      </c>
      <c r="L1525" s="36">
        <f t="shared" si="166"/>
        <v>0</v>
      </c>
      <c r="M1525" s="36">
        <f t="shared" si="167"/>
        <v>0</v>
      </c>
      <c r="N1525" s="36">
        <f t="shared" si="168"/>
        <v>395.23773526039997</v>
      </c>
    </row>
    <row r="1526" spans="2:14" s="46" customFormat="1" x14ac:dyDescent="0.25">
      <c r="B1526" s="48" t="s">
        <v>225</v>
      </c>
      <c r="C1526" s="8">
        <v>2021</v>
      </c>
      <c r="D1526" s="37">
        <v>6</v>
      </c>
      <c r="E1526" s="31">
        <f>Data!G1526</f>
        <v>7995.5659999999998</v>
      </c>
      <c r="F1526" s="51">
        <f t="shared" si="162"/>
        <v>2000</v>
      </c>
      <c r="G1526" s="51">
        <f t="shared" si="163"/>
        <v>5995.5659999999998</v>
      </c>
      <c r="H1526" s="31">
        <f>-Data!H1526</f>
        <v>2055.6226999999999</v>
      </c>
      <c r="I1526" s="36">
        <f>+SUM(F1526*INDEX(Inputs!$D$24:$D$35,MATCH($D1526,Inputs!$B$24:$B$35,0)),G1526*INDEX(Inputs!$E$24:$E$35,MATCH($D1526,Inputs!$B$24:$B$35,0)),H1526*Inputs!$D$21)</f>
        <v>424.85689896899999</v>
      </c>
      <c r="J1526" s="36">
        <f t="shared" si="164"/>
        <v>0</v>
      </c>
      <c r="K1526" s="36">
        <f t="shared" si="165"/>
        <v>0</v>
      </c>
      <c r="L1526" s="36">
        <f t="shared" si="166"/>
        <v>0</v>
      </c>
      <c r="M1526" s="36">
        <f t="shared" si="167"/>
        <v>0</v>
      </c>
      <c r="N1526" s="36">
        <f t="shared" si="168"/>
        <v>424.85689896899999</v>
      </c>
    </row>
    <row r="1527" spans="2:14" s="46" customFormat="1" x14ac:dyDescent="0.25">
      <c r="B1527" s="48" t="s">
        <v>225</v>
      </c>
      <c r="C1527" s="8">
        <v>2021</v>
      </c>
      <c r="D1527" s="37">
        <v>7</v>
      </c>
      <c r="E1527" s="31">
        <f>Data!G1527</f>
        <v>9971.3310000000001</v>
      </c>
      <c r="F1527" s="51">
        <f t="shared" si="162"/>
        <v>2000</v>
      </c>
      <c r="G1527" s="51">
        <f t="shared" si="163"/>
        <v>7971.3310000000001</v>
      </c>
      <c r="H1527" s="31">
        <f>-Data!H1527</f>
        <v>711.61090000000002</v>
      </c>
      <c r="I1527" s="36">
        <f>+SUM(F1527*INDEX(Inputs!$D$24:$D$35,MATCH($D1527,Inputs!$B$24:$B$35,0)),G1527*INDEX(Inputs!$E$24:$E$35,MATCH($D1527,Inputs!$B$24:$B$35,0)),H1527*Inputs!$D$21)</f>
        <v>571.92535286700002</v>
      </c>
      <c r="J1527" s="36">
        <f t="shared" si="164"/>
        <v>0</v>
      </c>
      <c r="K1527" s="36">
        <f t="shared" si="165"/>
        <v>0</v>
      </c>
      <c r="L1527" s="36">
        <f t="shared" si="166"/>
        <v>0</v>
      </c>
      <c r="M1527" s="36">
        <f t="shared" si="167"/>
        <v>0</v>
      </c>
      <c r="N1527" s="36">
        <f t="shared" si="168"/>
        <v>571.92535286700002</v>
      </c>
    </row>
    <row r="1528" spans="2:14" s="46" customFormat="1" x14ac:dyDescent="0.25">
      <c r="B1528" s="48" t="s">
        <v>225</v>
      </c>
      <c r="C1528" s="8">
        <v>2021</v>
      </c>
      <c r="D1528" s="37">
        <v>8</v>
      </c>
      <c r="E1528" s="31">
        <f>Data!G1528</f>
        <v>9112.2970000000005</v>
      </c>
      <c r="F1528" s="51">
        <f t="shared" si="162"/>
        <v>2000</v>
      </c>
      <c r="G1528" s="51">
        <f t="shared" si="163"/>
        <v>7112.2970000000005</v>
      </c>
      <c r="H1528" s="31">
        <f>-Data!H1528</f>
        <v>1090.9034999999999</v>
      </c>
      <c r="I1528" s="36">
        <f>+SUM(F1528*INDEX(Inputs!$D$24:$D$35,MATCH($D1528,Inputs!$B$24:$B$35,0)),G1528*INDEX(Inputs!$E$24:$E$35,MATCH($D1528,Inputs!$B$24:$B$35,0)),H1528*Inputs!$D$21)</f>
        <v>515.73559931700004</v>
      </c>
      <c r="J1528" s="36">
        <f t="shared" si="164"/>
        <v>0</v>
      </c>
      <c r="K1528" s="36">
        <f t="shared" si="165"/>
        <v>0</v>
      </c>
      <c r="L1528" s="36">
        <f t="shared" si="166"/>
        <v>0</v>
      </c>
      <c r="M1528" s="36">
        <f t="shared" si="167"/>
        <v>0</v>
      </c>
      <c r="N1528" s="36">
        <f t="shared" si="168"/>
        <v>515.73559931700004</v>
      </c>
    </row>
    <row r="1529" spans="2:14" s="46" customFormat="1" x14ac:dyDescent="0.25">
      <c r="B1529" s="48" t="s">
        <v>225</v>
      </c>
      <c r="C1529" s="8">
        <v>2021</v>
      </c>
      <c r="D1529" s="37">
        <v>9</v>
      </c>
      <c r="E1529" s="31">
        <f>Data!G1529</f>
        <v>8350.4979999999996</v>
      </c>
      <c r="F1529" s="51">
        <f t="shared" si="162"/>
        <v>2000</v>
      </c>
      <c r="G1529" s="51">
        <f t="shared" si="163"/>
        <v>6350.4979999999996</v>
      </c>
      <c r="H1529" s="31">
        <f>-Data!H1529</f>
        <v>1356.4706000000001</v>
      </c>
      <c r="I1529" s="36">
        <f>+SUM(F1529*INDEX(Inputs!$D$24:$D$35,MATCH($D1529,Inputs!$B$24:$B$35,0)),G1529*INDEX(Inputs!$E$24:$E$35,MATCH($D1529,Inputs!$B$24:$B$35,0)),H1529*Inputs!$D$21)</f>
        <v>418.86245622199993</v>
      </c>
      <c r="J1529" s="36">
        <f t="shared" si="164"/>
        <v>0</v>
      </c>
      <c r="K1529" s="36">
        <f t="shared" si="165"/>
        <v>0</v>
      </c>
      <c r="L1529" s="36">
        <f t="shared" si="166"/>
        <v>0</v>
      </c>
      <c r="M1529" s="36">
        <f t="shared" si="167"/>
        <v>0</v>
      </c>
      <c r="N1529" s="36">
        <f t="shared" si="168"/>
        <v>418.86245622199993</v>
      </c>
    </row>
    <row r="1530" spans="2:14" s="46" customFormat="1" x14ac:dyDescent="0.25">
      <c r="B1530" s="48" t="s">
        <v>225</v>
      </c>
      <c r="C1530" s="8">
        <v>2021</v>
      </c>
      <c r="D1530" s="37">
        <v>10</v>
      </c>
      <c r="E1530" s="31">
        <f>Data!G1530</f>
        <v>10686.326000000001</v>
      </c>
      <c r="F1530" s="51">
        <f t="shared" si="162"/>
        <v>2000</v>
      </c>
      <c r="G1530" s="51">
        <f t="shared" si="163"/>
        <v>8686.3260000000009</v>
      </c>
      <c r="H1530" s="31">
        <f>-Data!H1530</f>
        <v>634.56110000000001</v>
      </c>
      <c r="I1530" s="36">
        <f>+SUM(F1530*INDEX(Inputs!$D$24:$D$35,MATCH($D1530,Inputs!$B$24:$B$35,0)),G1530*INDEX(Inputs!$E$24:$E$35,MATCH($D1530,Inputs!$B$24:$B$35,0)),H1530*Inputs!$D$21)</f>
        <v>549.39210870500006</v>
      </c>
      <c r="J1530" s="36">
        <f t="shared" si="164"/>
        <v>0</v>
      </c>
      <c r="K1530" s="36">
        <f t="shared" si="165"/>
        <v>0</v>
      </c>
      <c r="L1530" s="36">
        <f t="shared" si="166"/>
        <v>0</v>
      </c>
      <c r="M1530" s="36">
        <f t="shared" si="167"/>
        <v>0</v>
      </c>
      <c r="N1530" s="36">
        <f t="shared" si="168"/>
        <v>549.39210870500006</v>
      </c>
    </row>
    <row r="1531" spans="2:14" s="46" customFormat="1" x14ac:dyDescent="0.25">
      <c r="B1531" s="48" t="s">
        <v>225</v>
      </c>
      <c r="C1531" s="8">
        <v>2021</v>
      </c>
      <c r="D1531" s="37">
        <v>11</v>
      </c>
      <c r="E1531" s="31">
        <f>Data!G1531</f>
        <v>16285.2781</v>
      </c>
      <c r="F1531" s="51">
        <f t="shared" si="162"/>
        <v>2000</v>
      </c>
      <c r="G1531" s="51">
        <f t="shared" si="163"/>
        <v>14285.2781</v>
      </c>
      <c r="H1531" s="31">
        <f>-Data!H1531</f>
        <v>23.7578</v>
      </c>
      <c r="I1531" s="36">
        <f>+SUM(F1531*INDEX(Inputs!$D$24:$D$35,MATCH($D1531,Inputs!$B$24:$B$35,0)),G1531*INDEX(Inputs!$E$24:$E$35,MATCH($D1531,Inputs!$B$24:$B$35,0)),H1531*Inputs!$D$21)</f>
        <v>819.93786848959996</v>
      </c>
      <c r="J1531" s="36">
        <f t="shared" si="164"/>
        <v>0</v>
      </c>
      <c r="K1531" s="36">
        <f t="shared" si="165"/>
        <v>0</v>
      </c>
      <c r="L1531" s="36">
        <f t="shared" si="166"/>
        <v>0</v>
      </c>
      <c r="M1531" s="36">
        <f t="shared" si="167"/>
        <v>0</v>
      </c>
      <c r="N1531" s="36">
        <f t="shared" si="168"/>
        <v>819.93786848959996</v>
      </c>
    </row>
    <row r="1532" spans="2:14" s="46" customFormat="1" x14ac:dyDescent="0.25">
      <c r="B1532" s="48" t="s">
        <v>225</v>
      </c>
      <c r="C1532" s="8">
        <v>2021</v>
      </c>
      <c r="D1532" s="37">
        <v>12</v>
      </c>
      <c r="E1532" s="31">
        <f>Data!G1532</f>
        <v>19104.740300000001</v>
      </c>
      <c r="F1532" s="51">
        <f t="shared" si="162"/>
        <v>2000</v>
      </c>
      <c r="G1532" s="51">
        <f t="shared" si="163"/>
        <v>17104.740300000001</v>
      </c>
      <c r="H1532" s="31">
        <f>-Data!H1532</f>
        <v>0</v>
      </c>
      <c r="I1532" s="36">
        <f>+SUM(F1532*INDEX(Inputs!$D$24:$D$35,MATCH($D1532,Inputs!$B$24:$B$35,0)),G1532*INDEX(Inputs!$E$24:$E$35,MATCH($D1532,Inputs!$B$24:$B$35,0)),H1532*Inputs!$D$21)</f>
        <v>945.44510229880007</v>
      </c>
      <c r="J1532" s="36">
        <f t="shared" si="164"/>
        <v>0</v>
      </c>
      <c r="K1532" s="36">
        <f t="shared" si="165"/>
        <v>0</v>
      </c>
      <c r="L1532" s="36">
        <f t="shared" si="166"/>
        <v>0</v>
      </c>
      <c r="M1532" s="36">
        <f t="shared" si="167"/>
        <v>0</v>
      </c>
      <c r="N1532" s="36">
        <f t="shared" si="168"/>
        <v>945.44510229880007</v>
      </c>
    </row>
  </sheetData>
  <pageMargins left="0.7" right="0.7" top="0.75" bottom="0.75" header="0.3" footer="0.3"/>
  <pageSetup scale="63" orientation="landscape" r:id="rId1"/>
  <headerFooter scaleWithDoc="0">
    <oddFooter>&amp;L&amp;"Calibri,Regular"&amp;A&amp;R&amp;"Calibri,Regular"Page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4CB0F-C883-4CCC-B230-F33D8008DD8E}">
  <sheetPr>
    <tabColor theme="8"/>
  </sheetPr>
  <dimension ref="A1:T1532"/>
  <sheetViews>
    <sheetView showGridLines="0" view="pageBreakPreview" zoomScaleNormal="100" zoomScaleSheetLayoutView="100" workbookViewId="0">
      <pane xSplit="4" ySplit="8" topLeftCell="E9" activePane="bottomRight" state="frozen"/>
      <selection pane="topRight"/>
      <selection pane="bottomLeft"/>
      <selection pane="bottomRight"/>
    </sheetView>
  </sheetViews>
  <sheetFormatPr defaultColWidth="9.140625" defaultRowHeight="15" x14ac:dyDescent="0.25"/>
  <cols>
    <col min="1" max="1" width="1.7109375" style="46" customWidth="1"/>
    <col min="2" max="16" width="13.5703125" style="3" customWidth="1"/>
    <col min="17" max="17" width="1.7109375" style="3" customWidth="1"/>
    <col min="18" max="16384" width="9.140625" style="3"/>
  </cols>
  <sheetData>
    <row r="1" spans="1:20" s="46" customFormat="1" x14ac:dyDescent="0.25">
      <c r="A1" s="47" t="str">
        <f>Inputs!A1</f>
        <v>Appendix 3.5</v>
      </c>
    </row>
    <row r="2" spans="1:20" s="46" customFormat="1" x14ac:dyDescent="0.25">
      <c r="A2" s="46" t="str">
        <f>Inputs!A2</f>
        <v>Measurement and Bill Impact Analysis - Schedule 84 (Commercial)</v>
      </c>
    </row>
    <row r="3" spans="1:20" s="46" customFormat="1" ht="5.0999999999999996" customHeight="1" x14ac:dyDescent="0.25"/>
    <row r="4" spans="1:20" s="46" customFormat="1" ht="21" x14ac:dyDescent="0.35">
      <c r="B4" s="1" t="s">
        <v>236</v>
      </c>
      <c r="C4" s="12"/>
      <c r="D4" s="12"/>
      <c r="E4" s="12"/>
      <c r="F4" s="12"/>
      <c r="G4" s="12"/>
      <c r="H4" s="2"/>
      <c r="I4" s="2"/>
      <c r="J4" s="2"/>
      <c r="K4" s="2"/>
      <c r="L4" s="2"/>
      <c r="M4" s="2"/>
      <c r="N4" s="2"/>
      <c r="O4" s="2"/>
      <c r="P4" s="2" t="s">
        <v>74</v>
      </c>
    </row>
    <row r="5" spans="1:20" s="46" customFormat="1" ht="5.0999999999999996" customHeight="1" x14ac:dyDescent="0.25"/>
    <row r="6" spans="1:20" x14ac:dyDescent="0.25">
      <c r="E6" s="11" t="s">
        <v>9</v>
      </c>
      <c r="F6" s="11" t="s">
        <v>9</v>
      </c>
      <c r="G6" s="11" t="s">
        <v>9</v>
      </c>
      <c r="H6" s="11" t="s">
        <v>9</v>
      </c>
      <c r="I6" s="11" t="s">
        <v>9</v>
      </c>
      <c r="J6" s="11" t="s">
        <v>9</v>
      </c>
      <c r="K6" s="11" t="s">
        <v>9</v>
      </c>
      <c r="L6" s="11" t="s">
        <v>9</v>
      </c>
      <c r="M6" s="11" t="s">
        <v>9</v>
      </c>
      <c r="N6" s="11" t="s">
        <v>9</v>
      </c>
      <c r="O6" s="11" t="s">
        <v>9</v>
      </c>
      <c r="P6" s="11" t="s">
        <v>23</v>
      </c>
    </row>
    <row r="7" spans="1:20" x14ac:dyDescent="0.25">
      <c r="B7" s="23" t="s">
        <v>28</v>
      </c>
      <c r="C7" s="24"/>
      <c r="D7" s="24"/>
      <c r="E7" s="25" t="s">
        <v>48</v>
      </c>
      <c r="F7" s="24"/>
      <c r="G7" s="25" t="s">
        <v>60</v>
      </c>
      <c r="H7" s="24"/>
      <c r="I7" s="24"/>
      <c r="J7" s="24"/>
      <c r="K7" s="24"/>
      <c r="L7" s="25" t="s">
        <v>84</v>
      </c>
      <c r="M7" s="24"/>
      <c r="N7" s="24"/>
      <c r="O7" s="24"/>
      <c r="P7" s="24"/>
    </row>
    <row r="8" spans="1:20" ht="30" x14ac:dyDescent="0.25">
      <c r="B8" s="27" t="s">
        <v>68</v>
      </c>
      <c r="C8" s="28" t="s">
        <v>35</v>
      </c>
      <c r="D8" s="28" t="s">
        <v>5</v>
      </c>
      <c r="E8" s="28" t="s">
        <v>79</v>
      </c>
      <c r="F8" s="28" t="s">
        <v>80</v>
      </c>
      <c r="G8" s="28" t="s">
        <v>61</v>
      </c>
      <c r="H8" s="28" t="s">
        <v>51</v>
      </c>
      <c r="I8" s="28" t="s">
        <v>52</v>
      </c>
      <c r="J8" s="28" t="s">
        <v>53</v>
      </c>
      <c r="K8" s="28" t="s">
        <v>54</v>
      </c>
      <c r="L8" s="28" t="s">
        <v>239</v>
      </c>
      <c r="M8" s="28" t="s">
        <v>240</v>
      </c>
      <c r="N8" s="28" t="s">
        <v>237</v>
      </c>
      <c r="O8" s="28" t="s">
        <v>238</v>
      </c>
      <c r="P8" s="38" t="s">
        <v>55</v>
      </c>
    </row>
    <row r="9" spans="1:20" x14ac:dyDescent="0.25">
      <c r="A9" s="46" t="s">
        <v>85</v>
      </c>
      <c r="B9" s="8" t="s">
        <v>99</v>
      </c>
      <c r="C9" s="8">
        <v>2021</v>
      </c>
      <c r="D9" s="8">
        <v>1</v>
      </c>
      <c r="E9" s="49">
        <f>Data!E9</f>
        <v>1452.2731000000001</v>
      </c>
      <c r="F9" s="49">
        <f>Data!F9</f>
        <v>5571.1170000000002</v>
      </c>
      <c r="G9" s="50">
        <f t="shared" ref="G9:G72" si="0">+F9-E9</f>
        <v>4118.8438999999998</v>
      </c>
      <c r="H9" s="51">
        <f t="shared" ref="H9:H72" si="1">+IF(D9=1,0,I8)</f>
        <v>0</v>
      </c>
      <c r="I9" s="51">
        <f>+IF($G9&lt;0,SUM(-$G9,H9),MAX(SUM(-$G9,H9),0))</f>
        <v>0</v>
      </c>
      <c r="J9" s="51">
        <f t="shared" ref="J9:J72" si="2">+IF(D9=1,I20,K8)</f>
        <v>0</v>
      </c>
      <c r="K9" s="51">
        <f>+IF($G9&lt;0,SUM(-$G9,J9),MAX(SUM(-$G9,J9),0))</f>
        <v>0</v>
      </c>
      <c r="L9" s="51">
        <f>+IF(I9&gt;0,0,G9-H9)</f>
        <v>4118.8438999999998</v>
      </c>
      <c r="M9" s="51">
        <f>+IF(K9&gt;0,0,G9-J9)</f>
        <v>4118.8438999999998</v>
      </c>
      <c r="N9" s="51">
        <f>+MIN(M9,2000)</f>
        <v>2000</v>
      </c>
      <c r="O9" s="51">
        <f>+M9-N9</f>
        <v>2118.8438999999998</v>
      </c>
      <c r="P9" s="52">
        <f>+SUM(INDEX(Inputs!$D$24:$D$35,MATCH($D9,Inputs!$B$24:$B$35,0))*$N9,INDEX(Inputs!$E$24:$E$35,MATCH($D9,Inputs!$B$24:$B$35,0))*$O9)</f>
        <v>283.12842500440001</v>
      </c>
      <c r="R9" s="19"/>
      <c r="S9" s="19"/>
      <c r="T9" s="19"/>
    </row>
    <row r="10" spans="1:20" x14ac:dyDescent="0.25">
      <c r="B10" s="8" t="s">
        <v>99</v>
      </c>
      <c r="C10" s="8">
        <v>2021</v>
      </c>
      <c r="D10" s="8">
        <v>2</v>
      </c>
      <c r="E10" s="49">
        <f>Data!E10</f>
        <v>1580.2257999999999</v>
      </c>
      <c r="F10" s="49">
        <f>Data!F10</f>
        <v>5089.5955999999996</v>
      </c>
      <c r="G10" s="50">
        <f t="shared" si="0"/>
        <v>3509.3697999999995</v>
      </c>
      <c r="H10" s="51">
        <f t="shared" si="1"/>
        <v>0</v>
      </c>
      <c r="I10" s="51">
        <f t="shared" ref="I10:I73" si="3">+IF($G10&lt;0,SUM(-$G10,H10),MAX(SUM(-$G10,H10),0))</f>
        <v>0</v>
      </c>
      <c r="J10" s="51">
        <f t="shared" si="2"/>
        <v>0</v>
      </c>
      <c r="K10" s="51">
        <f t="shared" ref="K10:K73" si="4">+IF($G10&lt;0,SUM(-$G10,J10),MAX(SUM(-$G10,J10),0))</f>
        <v>0</v>
      </c>
      <c r="L10" s="51">
        <f t="shared" ref="L10:L73" si="5">+IF(I10&gt;0,0,G10-H10)</f>
        <v>3509.3697999999995</v>
      </c>
      <c r="M10" s="51">
        <f t="shared" ref="M10:M73" si="6">+IF(K10&gt;0,0,G10-J10)</f>
        <v>3509.3697999999995</v>
      </c>
      <c r="N10" s="51">
        <f t="shared" ref="N10:N73" si="7">+MIN(M10,2000)</f>
        <v>2000</v>
      </c>
      <c r="O10" s="51">
        <f t="shared" ref="O10:O73" si="8">+M10-N10</f>
        <v>1509.3697999999995</v>
      </c>
      <c r="P10" s="52">
        <f>+SUM(INDEX(Inputs!$D$24:$D$35,MATCH($D10,Inputs!$B$24:$B$35,0))*$N10,INDEX(Inputs!$E$24:$E$35,MATCH($D10,Inputs!$B$24:$B$35,0))*$O10)</f>
        <v>256.19210768079995</v>
      </c>
      <c r="R10" s="19"/>
      <c r="S10" s="19"/>
      <c r="T10" s="19"/>
    </row>
    <row r="11" spans="1:20" x14ac:dyDescent="0.25">
      <c r="B11" s="8" t="s">
        <v>99</v>
      </c>
      <c r="C11" s="8">
        <v>2021</v>
      </c>
      <c r="D11" s="8">
        <v>3</v>
      </c>
      <c r="E11" s="49">
        <f>Data!E11</f>
        <v>3304.1844000000001</v>
      </c>
      <c r="F11" s="49">
        <f>Data!F11</f>
        <v>5329.7290999999996</v>
      </c>
      <c r="G11" s="50">
        <f t="shared" si="0"/>
        <v>2025.5446999999995</v>
      </c>
      <c r="H11" s="51">
        <f t="shared" si="1"/>
        <v>0</v>
      </c>
      <c r="I11" s="51">
        <f t="shared" si="3"/>
        <v>0</v>
      </c>
      <c r="J11" s="51">
        <f t="shared" si="2"/>
        <v>0</v>
      </c>
      <c r="K11" s="51">
        <f t="shared" si="4"/>
        <v>0</v>
      </c>
      <c r="L11" s="51">
        <f t="shared" si="5"/>
        <v>2025.5446999999995</v>
      </c>
      <c r="M11" s="51">
        <f t="shared" si="6"/>
        <v>2025.5446999999995</v>
      </c>
      <c r="N11" s="51">
        <f t="shared" si="7"/>
        <v>2000</v>
      </c>
      <c r="O11" s="51">
        <f t="shared" si="8"/>
        <v>25.544699999999466</v>
      </c>
      <c r="P11" s="52">
        <f>+SUM(INDEX(Inputs!$D$24:$D$35,MATCH($D11,Inputs!$B$24:$B$35,0))*$N11,INDEX(Inputs!$E$24:$E$35,MATCH($D11,Inputs!$B$24:$B$35,0))*$O11)</f>
        <v>190.61297356119999</v>
      </c>
      <c r="Q11" s="39"/>
      <c r="R11" s="19"/>
      <c r="S11" s="19"/>
      <c r="T11" s="19"/>
    </row>
    <row r="12" spans="1:20" x14ac:dyDescent="0.25">
      <c r="B12" s="8" t="s">
        <v>99</v>
      </c>
      <c r="C12" s="8">
        <v>2021</v>
      </c>
      <c r="D12" s="8">
        <v>4</v>
      </c>
      <c r="E12" s="49">
        <f>Data!E12</f>
        <v>3330.2066</v>
      </c>
      <c r="F12" s="49">
        <f>Data!F12</f>
        <v>5096.0411999999997</v>
      </c>
      <c r="G12" s="50">
        <f t="shared" si="0"/>
        <v>1765.8345999999997</v>
      </c>
      <c r="H12" s="51">
        <f t="shared" si="1"/>
        <v>0</v>
      </c>
      <c r="I12" s="51">
        <f t="shared" si="3"/>
        <v>0</v>
      </c>
      <c r="J12" s="51">
        <f t="shared" si="2"/>
        <v>0</v>
      </c>
      <c r="K12" s="51">
        <f t="shared" si="4"/>
        <v>0</v>
      </c>
      <c r="L12" s="51">
        <f t="shared" si="5"/>
        <v>1765.8345999999997</v>
      </c>
      <c r="M12" s="51">
        <f t="shared" si="6"/>
        <v>1765.8345999999997</v>
      </c>
      <c r="N12" s="51">
        <f t="shared" si="7"/>
        <v>1765.8345999999997</v>
      </c>
      <c r="O12" s="51">
        <f t="shared" si="8"/>
        <v>0</v>
      </c>
      <c r="P12" s="52">
        <f>+SUM(INDEX(Inputs!$D$24:$D$35,MATCH($D12,Inputs!$B$24:$B$35,0))*$N12,INDEX(Inputs!$E$24:$E$35,MATCH($D12,Inputs!$B$24:$B$35,0))*$O12)</f>
        <v>167.29870167319999</v>
      </c>
      <c r="Q12" s="39"/>
      <c r="R12" s="19"/>
      <c r="S12" s="19"/>
      <c r="T12" s="19"/>
    </row>
    <row r="13" spans="1:20" x14ac:dyDescent="0.25">
      <c r="B13" s="8" t="s">
        <v>99</v>
      </c>
      <c r="C13" s="8">
        <v>2021</v>
      </c>
      <c r="D13" s="8">
        <v>5</v>
      </c>
      <c r="E13" s="49">
        <f>Data!E13</f>
        <v>3532.8629000000001</v>
      </c>
      <c r="F13" s="49">
        <f>Data!F13</f>
        <v>4822.7642999999998</v>
      </c>
      <c r="G13" s="50">
        <f t="shared" si="0"/>
        <v>1289.9013999999997</v>
      </c>
      <c r="H13" s="51">
        <f t="shared" si="1"/>
        <v>0</v>
      </c>
      <c r="I13" s="51">
        <f t="shared" si="3"/>
        <v>0</v>
      </c>
      <c r="J13" s="51">
        <f t="shared" si="2"/>
        <v>0</v>
      </c>
      <c r="K13" s="51">
        <f t="shared" si="4"/>
        <v>0</v>
      </c>
      <c r="L13" s="51">
        <f t="shared" si="5"/>
        <v>1289.9013999999997</v>
      </c>
      <c r="M13" s="51">
        <f t="shared" si="6"/>
        <v>1289.9013999999997</v>
      </c>
      <c r="N13" s="51">
        <f t="shared" si="7"/>
        <v>1289.9013999999997</v>
      </c>
      <c r="O13" s="51">
        <f t="shared" si="8"/>
        <v>0</v>
      </c>
      <c r="P13" s="52">
        <f>+SUM(INDEX(Inputs!$D$24:$D$35,MATCH($D13,Inputs!$B$24:$B$35,0))*$N13,INDEX(Inputs!$E$24:$E$35,MATCH($D13,Inputs!$B$24:$B$35,0))*$O13)</f>
        <v>122.20783843879998</v>
      </c>
      <c r="R13" s="19"/>
      <c r="S13" s="19"/>
      <c r="T13" s="19"/>
    </row>
    <row r="14" spans="1:20" x14ac:dyDescent="0.25">
      <c r="B14" s="8" t="s">
        <v>99</v>
      </c>
      <c r="C14" s="8">
        <v>2021</v>
      </c>
      <c r="D14" s="8">
        <v>6</v>
      </c>
      <c r="E14" s="49">
        <f>Data!E14</f>
        <v>3816.3616999999999</v>
      </c>
      <c r="F14" s="49">
        <f>Data!F14</f>
        <v>7620.8342000000002</v>
      </c>
      <c r="G14" s="50">
        <f t="shared" si="0"/>
        <v>3804.4725000000003</v>
      </c>
      <c r="H14" s="51">
        <f t="shared" si="1"/>
        <v>0</v>
      </c>
      <c r="I14" s="51">
        <f t="shared" si="3"/>
        <v>0</v>
      </c>
      <c r="J14" s="51">
        <f t="shared" si="2"/>
        <v>0</v>
      </c>
      <c r="K14" s="51">
        <f t="shared" si="4"/>
        <v>0</v>
      </c>
      <c r="L14" s="51">
        <f t="shared" si="5"/>
        <v>3804.4725000000003</v>
      </c>
      <c r="M14" s="51">
        <f t="shared" si="6"/>
        <v>3804.4725000000003</v>
      </c>
      <c r="N14" s="51">
        <f t="shared" si="7"/>
        <v>2000</v>
      </c>
      <c r="O14" s="51">
        <f t="shared" si="8"/>
        <v>1804.4725000000003</v>
      </c>
      <c r="P14" s="52">
        <f>+SUM(INDEX(Inputs!$D$24:$D$35,MATCH($D14,Inputs!$B$24:$B$35,0))*$N14,INDEX(Inputs!$E$24:$E$35,MATCH($D14,Inputs!$B$24:$B$35,0))*$O14)</f>
        <v>298.40668231000001</v>
      </c>
      <c r="R14" s="19"/>
      <c r="S14" s="19"/>
      <c r="T14" s="19"/>
    </row>
    <row r="15" spans="1:20" x14ac:dyDescent="0.25">
      <c r="B15" s="8" t="s">
        <v>99</v>
      </c>
      <c r="C15" s="8">
        <v>2021</v>
      </c>
      <c r="D15" s="8">
        <v>7</v>
      </c>
      <c r="E15" s="49">
        <f>Data!E15</f>
        <v>2175.1624999999999</v>
      </c>
      <c r="F15" s="49">
        <f>Data!F15</f>
        <v>7093.8032000000003</v>
      </c>
      <c r="G15" s="50">
        <f t="shared" si="0"/>
        <v>4918.6406999999999</v>
      </c>
      <c r="H15" s="51">
        <f t="shared" si="1"/>
        <v>0</v>
      </c>
      <c r="I15" s="51">
        <f t="shared" si="3"/>
        <v>0</v>
      </c>
      <c r="J15" s="51">
        <f t="shared" si="2"/>
        <v>0</v>
      </c>
      <c r="K15" s="51">
        <f t="shared" si="4"/>
        <v>0</v>
      </c>
      <c r="L15" s="51">
        <f t="shared" si="5"/>
        <v>4918.6406999999999</v>
      </c>
      <c r="M15" s="51">
        <f t="shared" si="6"/>
        <v>4918.6406999999999</v>
      </c>
      <c r="N15" s="51">
        <f t="shared" si="7"/>
        <v>2000</v>
      </c>
      <c r="O15" s="51">
        <f t="shared" si="8"/>
        <v>2918.6406999999999</v>
      </c>
      <c r="P15" s="52">
        <f>+SUM(INDEX(Inputs!$D$24:$D$35,MATCH($D15,Inputs!$B$24:$B$35,0))*$N15,INDEX(Inputs!$E$24:$E$35,MATCH($D15,Inputs!$B$24:$B$35,0))*$O15)</f>
        <v>352.68450034119996</v>
      </c>
      <c r="R15" s="19"/>
      <c r="S15" s="19"/>
      <c r="T15" s="19"/>
    </row>
    <row r="16" spans="1:20" x14ac:dyDescent="0.25">
      <c r="B16" s="8" t="s">
        <v>99</v>
      </c>
      <c r="C16" s="8">
        <v>2021</v>
      </c>
      <c r="D16" s="8">
        <v>8</v>
      </c>
      <c r="E16" s="49">
        <f>Data!E16</f>
        <v>1930.4537</v>
      </c>
      <c r="F16" s="49">
        <f>Data!F16</f>
        <v>6430.6226999999999</v>
      </c>
      <c r="G16" s="50">
        <f t="shared" si="0"/>
        <v>4500.1689999999999</v>
      </c>
      <c r="H16" s="51">
        <f t="shared" si="1"/>
        <v>0</v>
      </c>
      <c r="I16" s="51">
        <f t="shared" si="3"/>
        <v>0</v>
      </c>
      <c r="J16" s="51">
        <f t="shared" si="2"/>
        <v>0</v>
      </c>
      <c r="K16" s="51">
        <f t="shared" si="4"/>
        <v>0</v>
      </c>
      <c r="L16" s="51">
        <f t="shared" si="5"/>
        <v>4500.1689999999999</v>
      </c>
      <c r="M16" s="51">
        <f t="shared" si="6"/>
        <v>4500.1689999999999</v>
      </c>
      <c r="N16" s="51">
        <f t="shared" si="7"/>
        <v>2000</v>
      </c>
      <c r="O16" s="51">
        <f t="shared" si="8"/>
        <v>2500.1689999999999</v>
      </c>
      <c r="P16" s="52">
        <f>+SUM(INDEX(Inputs!$D$24:$D$35,MATCH($D16,Inputs!$B$24:$B$35,0))*$N16,INDEX(Inputs!$E$24:$E$35,MATCH($D16,Inputs!$B$24:$B$35,0))*$O16)</f>
        <v>332.298233004</v>
      </c>
      <c r="R16" s="19"/>
      <c r="S16" s="19"/>
      <c r="T16" s="19"/>
    </row>
    <row r="17" spans="2:20" x14ac:dyDescent="0.25">
      <c r="B17" s="8" t="s">
        <v>99</v>
      </c>
      <c r="C17" s="8">
        <v>2021</v>
      </c>
      <c r="D17" s="8">
        <v>9</v>
      </c>
      <c r="E17" s="49">
        <f>Data!E17</f>
        <v>3378.4409000000001</v>
      </c>
      <c r="F17" s="49">
        <f>Data!F17</f>
        <v>6098.7560000000003</v>
      </c>
      <c r="G17" s="50">
        <f t="shared" si="0"/>
        <v>2720.3151000000003</v>
      </c>
      <c r="H17" s="51">
        <f t="shared" si="1"/>
        <v>0</v>
      </c>
      <c r="I17" s="51">
        <f t="shared" si="3"/>
        <v>0</v>
      </c>
      <c r="J17" s="51">
        <f t="shared" si="2"/>
        <v>0</v>
      </c>
      <c r="K17" s="51">
        <f t="shared" si="4"/>
        <v>0</v>
      </c>
      <c r="L17" s="51">
        <f t="shared" si="5"/>
        <v>2720.3151000000003</v>
      </c>
      <c r="M17" s="51">
        <f t="shared" si="6"/>
        <v>2720.3151000000003</v>
      </c>
      <c r="N17" s="51">
        <f t="shared" si="7"/>
        <v>2000</v>
      </c>
      <c r="O17" s="51">
        <f t="shared" si="8"/>
        <v>720.31510000000026</v>
      </c>
      <c r="P17" s="52">
        <f>+SUM(INDEX(Inputs!$D$24:$D$35,MATCH($D17,Inputs!$B$24:$B$35,0))*$N17,INDEX(Inputs!$E$24:$E$35,MATCH($D17,Inputs!$B$24:$B$35,0))*$O17)</f>
        <v>221.31904615960002</v>
      </c>
      <c r="R17" s="19"/>
      <c r="S17" s="19"/>
      <c r="T17" s="19"/>
    </row>
    <row r="18" spans="2:20" x14ac:dyDescent="0.25">
      <c r="B18" s="8" t="s">
        <v>99</v>
      </c>
      <c r="C18" s="8">
        <v>2021</v>
      </c>
      <c r="D18" s="8">
        <v>10</v>
      </c>
      <c r="E18" s="49">
        <f>Data!E18</f>
        <v>2538.4839999999999</v>
      </c>
      <c r="F18" s="49">
        <f>Data!F18</f>
        <v>4822.3019999999997</v>
      </c>
      <c r="G18" s="50">
        <f t="shared" si="0"/>
        <v>2283.8179999999998</v>
      </c>
      <c r="H18" s="51">
        <f t="shared" si="1"/>
        <v>0</v>
      </c>
      <c r="I18" s="51">
        <f t="shared" si="3"/>
        <v>0</v>
      </c>
      <c r="J18" s="51">
        <f t="shared" si="2"/>
        <v>0</v>
      </c>
      <c r="K18" s="51">
        <f t="shared" si="4"/>
        <v>0</v>
      </c>
      <c r="L18" s="51">
        <f t="shared" si="5"/>
        <v>2283.8179999999998</v>
      </c>
      <c r="M18" s="51">
        <f t="shared" si="6"/>
        <v>2283.8179999999998</v>
      </c>
      <c r="N18" s="51">
        <f t="shared" si="7"/>
        <v>2000</v>
      </c>
      <c r="O18" s="51">
        <f t="shared" si="8"/>
        <v>283.81799999999976</v>
      </c>
      <c r="P18" s="52">
        <f>+SUM(INDEX(Inputs!$D$24:$D$35,MATCH($D18,Inputs!$B$24:$B$35,0))*$N18,INDEX(Inputs!$E$24:$E$35,MATCH($D18,Inputs!$B$24:$B$35,0))*$O18)</f>
        <v>202.02762032800001</v>
      </c>
      <c r="R18" s="19"/>
      <c r="S18" s="19"/>
      <c r="T18" s="19"/>
    </row>
    <row r="19" spans="2:20" x14ac:dyDescent="0.25">
      <c r="B19" s="8" t="s">
        <v>99</v>
      </c>
      <c r="C19" s="8">
        <v>2021</v>
      </c>
      <c r="D19" s="8">
        <v>11</v>
      </c>
      <c r="E19" s="49">
        <f>Data!E19</f>
        <v>2025.97</v>
      </c>
      <c r="F19" s="49">
        <f>Data!F19</f>
        <v>5366.3896999999997</v>
      </c>
      <c r="G19" s="50">
        <f t="shared" si="0"/>
        <v>3340.4196999999995</v>
      </c>
      <c r="H19" s="51">
        <f t="shared" si="1"/>
        <v>0</v>
      </c>
      <c r="I19" s="51">
        <f t="shared" si="3"/>
        <v>0</v>
      </c>
      <c r="J19" s="51">
        <f t="shared" si="2"/>
        <v>0</v>
      </c>
      <c r="K19" s="51">
        <f t="shared" si="4"/>
        <v>0</v>
      </c>
      <c r="L19" s="51">
        <f t="shared" si="5"/>
        <v>3340.4196999999995</v>
      </c>
      <c r="M19" s="51">
        <f t="shared" si="6"/>
        <v>3340.4196999999995</v>
      </c>
      <c r="N19" s="51">
        <f t="shared" si="7"/>
        <v>2000</v>
      </c>
      <c r="O19" s="51">
        <f t="shared" si="8"/>
        <v>1340.4196999999995</v>
      </c>
      <c r="P19" s="52">
        <f>+SUM(INDEX(Inputs!$D$24:$D$35,MATCH($D19,Inputs!$B$24:$B$35,0))*$N19,INDEX(Inputs!$E$24:$E$35,MATCH($D19,Inputs!$B$24:$B$35,0))*$O19)</f>
        <v>248.72518906119998</v>
      </c>
      <c r="R19" s="19"/>
      <c r="S19" s="19"/>
      <c r="T19" s="19"/>
    </row>
    <row r="20" spans="2:20" x14ac:dyDescent="0.25">
      <c r="B20" s="8" t="s">
        <v>99</v>
      </c>
      <c r="C20" s="8">
        <v>2021</v>
      </c>
      <c r="D20" s="8">
        <v>12</v>
      </c>
      <c r="E20" s="49">
        <f>Data!E20</f>
        <v>1143.4862000000001</v>
      </c>
      <c r="F20" s="49">
        <f>Data!F20</f>
        <v>5953.2145</v>
      </c>
      <c r="G20" s="50">
        <f t="shared" si="0"/>
        <v>4809.7282999999998</v>
      </c>
      <c r="H20" s="51">
        <f t="shared" si="1"/>
        <v>0</v>
      </c>
      <c r="I20" s="51">
        <f t="shared" si="3"/>
        <v>0</v>
      </c>
      <c r="J20" s="51">
        <f t="shared" si="2"/>
        <v>0</v>
      </c>
      <c r="K20" s="51">
        <f t="shared" si="4"/>
        <v>0</v>
      </c>
      <c r="L20" s="51">
        <f t="shared" si="5"/>
        <v>4809.7282999999998</v>
      </c>
      <c r="M20" s="51">
        <f t="shared" si="6"/>
        <v>4809.7282999999998</v>
      </c>
      <c r="N20" s="51">
        <f t="shared" si="7"/>
        <v>2000</v>
      </c>
      <c r="O20" s="51">
        <f t="shared" si="8"/>
        <v>2809.7282999999998</v>
      </c>
      <c r="P20" s="52">
        <f>+SUM(INDEX(Inputs!$D$24:$D$35,MATCH($D20,Inputs!$B$24:$B$35,0))*$N20,INDEX(Inputs!$E$24:$E$35,MATCH($D20,Inputs!$B$24:$B$35,0))*$O20)</f>
        <v>313.66275194679997</v>
      </c>
      <c r="R20" s="19"/>
      <c r="S20" s="19"/>
      <c r="T20" s="19"/>
    </row>
    <row r="21" spans="2:20" x14ac:dyDescent="0.25">
      <c r="B21" s="8" t="s">
        <v>100</v>
      </c>
      <c r="C21" s="8">
        <v>2021</v>
      </c>
      <c r="D21" s="8">
        <v>1</v>
      </c>
      <c r="E21" s="49">
        <f>Data!E21</f>
        <v>1754.6529</v>
      </c>
      <c r="F21" s="49">
        <f>Data!F21</f>
        <v>9508.4639000000006</v>
      </c>
      <c r="G21" s="50">
        <f t="shared" si="0"/>
        <v>7753.8110000000006</v>
      </c>
      <c r="H21" s="51">
        <f t="shared" si="1"/>
        <v>0</v>
      </c>
      <c r="I21" s="51">
        <f t="shared" si="3"/>
        <v>0</v>
      </c>
      <c r="J21" s="51">
        <f t="shared" si="2"/>
        <v>7648.3366999999998</v>
      </c>
      <c r="K21" s="51">
        <f t="shared" si="4"/>
        <v>0</v>
      </c>
      <c r="L21" s="51">
        <f t="shared" si="5"/>
        <v>7753.8110000000006</v>
      </c>
      <c r="M21" s="51">
        <f t="shared" si="6"/>
        <v>105.47430000000077</v>
      </c>
      <c r="N21" s="51">
        <f t="shared" si="7"/>
        <v>105.47430000000077</v>
      </c>
      <c r="O21" s="51">
        <f t="shared" si="8"/>
        <v>0</v>
      </c>
      <c r="P21" s="52">
        <f>+SUM(INDEX(Inputs!$D$24:$D$35,MATCH($D21,Inputs!$B$24:$B$35,0))*$N21,INDEX(Inputs!$E$24:$E$35,MATCH($D21,Inputs!$B$24:$B$35,0))*$O21)</f>
        <v>9.9928461306000731</v>
      </c>
      <c r="Q21" s="36"/>
      <c r="R21" s="19"/>
      <c r="S21" s="19"/>
      <c r="T21" s="19"/>
    </row>
    <row r="22" spans="2:20" x14ac:dyDescent="0.25">
      <c r="B22" s="8" t="s">
        <v>100</v>
      </c>
      <c r="C22" s="8">
        <v>2021</v>
      </c>
      <c r="D22" s="8">
        <v>2</v>
      </c>
      <c r="E22" s="49">
        <f>Data!E22</f>
        <v>2713.8296999999998</v>
      </c>
      <c r="F22" s="49">
        <f>Data!F22</f>
        <v>8095.5839999999998</v>
      </c>
      <c r="G22" s="50">
        <f t="shared" si="0"/>
        <v>5381.7543000000005</v>
      </c>
      <c r="H22" s="51">
        <f t="shared" si="1"/>
        <v>0</v>
      </c>
      <c r="I22" s="51">
        <f t="shared" si="3"/>
        <v>0</v>
      </c>
      <c r="J22" s="51">
        <f t="shared" si="2"/>
        <v>0</v>
      </c>
      <c r="K22" s="51">
        <f t="shared" si="4"/>
        <v>0</v>
      </c>
      <c r="L22" s="51">
        <f t="shared" si="5"/>
        <v>5381.7543000000005</v>
      </c>
      <c r="M22" s="51">
        <f t="shared" si="6"/>
        <v>5381.7543000000005</v>
      </c>
      <c r="N22" s="51">
        <f t="shared" si="7"/>
        <v>2000</v>
      </c>
      <c r="O22" s="51">
        <f t="shared" si="8"/>
        <v>3381.7543000000005</v>
      </c>
      <c r="P22" s="52">
        <f>+SUM(INDEX(Inputs!$D$24:$D$35,MATCH($D22,Inputs!$B$24:$B$35,0))*$N22,INDEX(Inputs!$E$24:$E$35,MATCH($D22,Inputs!$B$24:$B$35,0))*$O22)</f>
        <v>338.94401304280007</v>
      </c>
      <c r="R22" s="19"/>
      <c r="S22" s="19"/>
      <c r="T22" s="19"/>
    </row>
    <row r="23" spans="2:20" x14ac:dyDescent="0.25">
      <c r="B23" s="8" t="s">
        <v>100</v>
      </c>
      <c r="C23" s="8">
        <v>2021</v>
      </c>
      <c r="D23" s="8">
        <v>3</v>
      </c>
      <c r="E23" s="49">
        <f>Data!E23</f>
        <v>4013.2494000000002</v>
      </c>
      <c r="F23" s="49">
        <f>Data!F23</f>
        <v>6626.44</v>
      </c>
      <c r="G23" s="50">
        <f t="shared" si="0"/>
        <v>2613.1905999999994</v>
      </c>
      <c r="H23" s="51">
        <f t="shared" si="1"/>
        <v>0</v>
      </c>
      <c r="I23" s="51">
        <f t="shared" si="3"/>
        <v>0</v>
      </c>
      <c r="J23" s="51">
        <f t="shared" si="2"/>
        <v>0</v>
      </c>
      <c r="K23" s="51">
        <f t="shared" si="4"/>
        <v>0</v>
      </c>
      <c r="L23" s="51">
        <f t="shared" si="5"/>
        <v>2613.1905999999994</v>
      </c>
      <c r="M23" s="51">
        <f t="shared" si="6"/>
        <v>2613.1905999999994</v>
      </c>
      <c r="N23" s="51">
        <f t="shared" si="7"/>
        <v>2000</v>
      </c>
      <c r="O23" s="51">
        <f t="shared" si="8"/>
        <v>613.19059999999945</v>
      </c>
      <c r="P23" s="52">
        <f>+SUM(INDEX(Inputs!$D$24:$D$35,MATCH($D23,Inputs!$B$24:$B$35,0))*$N23,INDEX(Inputs!$E$24:$E$35,MATCH($D23,Inputs!$B$24:$B$35,0))*$O23)</f>
        <v>216.58457175759997</v>
      </c>
      <c r="R23" s="19"/>
      <c r="S23" s="19"/>
      <c r="T23" s="19"/>
    </row>
    <row r="24" spans="2:20" x14ac:dyDescent="0.25">
      <c r="B24" s="8" t="s">
        <v>100</v>
      </c>
      <c r="C24" s="8">
        <v>2021</v>
      </c>
      <c r="D24" s="8">
        <v>4</v>
      </c>
      <c r="E24" s="49">
        <f>Data!E24</f>
        <v>4431.2520000000004</v>
      </c>
      <c r="F24" s="49">
        <f>Data!F24</f>
        <v>4660.4399999999996</v>
      </c>
      <c r="G24" s="50">
        <f t="shared" si="0"/>
        <v>229.18799999999919</v>
      </c>
      <c r="H24" s="51">
        <f t="shared" si="1"/>
        <v>0</v>
      </c>
      <c r="I24" s="51">
        <f t="shared" si="3"/>
        <v>0</v>
      </c>
      <c r="J24" s="51">
        <f t="shared" si="2"/>
        <v>0</v>
      </c>
      <c r="K24" s="51">
        <f t="shared" si="4"/>
        <v>0</v>
      </c>
      <c r="L24" s="51">
        <f t="shared" si="5"/>
        <v>229.18799999999919</v>
      </c>
      <c r="M24" s="51">
        <f t="shared" si="6"/>
        <v>229.18799999999919</v>
      </c>
      <c r="N24" s="51">
        <f t="shared" si="7"/>
        <v>229.18799999999919</v>
      </c>
      <c r="O24" s="51">
        <f t="shared" si="8"/>
        <v>0</v>
      </c>
      <c r="P24" s="52">
        <f>+SUM(INDEX(Inputs!$D$24:$D$35,MATCH($D24,Inputs!$B$24:$B$35,0))*$N24,INDEX(Inputs!$E$24:$E$35,MATCH($D24,Inputs!$B$24:$B$35,0))*$O24)</f>
        <v>21.713729495999925</v>
      </c>
      <c r="R24" s="19"/>
      <c r="S24" s="19"/>
      <c r="T24" s="19"/>
    </row>
    <row r="25" spans="2:20" x14ac:dyDescent="0.25">
      <c r="B25" s="8" t="s">
        <v>100</v>
      </c>
      <c r="C25" s="8">
        <v>2021</v>
      </c>
      <c r="D25" s="8">
        <v>5</v>
      </c>
      <c r="E25" s="49">
        <f>Data!E25</f>
        <v>4835.3899000000001</v>
      </c>
      <c r="F25" s="49">
        <f>Data!F25</f>
        <v>1302.7599</v>
      </c>
      <c r="G25" s="50">
        <f t="shared" si="0"/>
        <v>-3532.63</v>
      </c>
      <c r="H25" s="51">
        <f t="shared" si="1"/>
        <v>0</v>
      </c>
      <c r="I25" s="51">
        <f t="shared" si="3"/>
        <v>3532.63</v>
      </c>
      <c r="J25" s="51">
        <f t="shared" si="2"/>
        <v>0</v>
      </c>
      <c r="K25" s="51">
        <f t="shared" si="4"/>
        <v>3532.63</v>
      </c>
      <c r="L25" s="51">
        <f t="shared" si="5"/>
        <v>0</v>
      </c>
      <c r="M25" s="51">
        <f t="shared" si="6"/>
        <v>0</v>
      </c>
      <c r="N25" s="51">
        <f t="shared" si="7"/>
        <v>0</v>
      </c>
      <c r="O25" s="51">
        <f t="shared" si="8"/>
        <v>0</v>
      </c>
      <c r="P25" s="52">
        <f>+SUM(INDEX(Inputs!$D$24:$D$35,MATCH($D25,Inputs!$B$24:$B$35,0))*$N25,INDEX(Inputs!$E$24:$E$35,MATCH($D25,Inputs!$B$24:$B$35,0))*$O25)</f>
        <v>0</v>
      </c>
      <c r="R25" s="19"/>
      <c r="S25" s="19"/>
      <c r="T25" s="19"/>
    </row>
    <row r="26" spans="2:20" x14ac:dyDescent="0.25">
      <c r="B26" s="8" t="s">
        <v>100</v>
      </c>
      <c r="C26" s="8">
        <v>2021</v>
      </c>
      <c r="D26" s="8">
        <v>6</v>
      </c>
      <c r="E26" s="49">
        <f>Data!E26</f>
        <v>5016.7821999999996</v>
      </c>
      <c r="F26" s="49">
        <f>Data!F26</f>
        <v>234.88</v>
      </c>
      <c r="G26" s="50">
        <f t="shared" si="0"/>
        <v>-4781.9021999999995</v>
      </c>
      <c r="H26" s="51">
        <f t="shared" si="1"/>
        <v>3532.63</v>
      </c>
      <c r="I26" s="51">
        <f t="shared" si="3"/>
        <v>8314.5321999999996</v>
      </c>
      <c r="J26" s="51">
        <f t="shared" si="2"/>
        <v>3532.63</v>
      </c>
      <c r="K26" s="51">
        <f t="shared" si="4"/>
        <v>8314.5321999999996</v>
      </c>
      <c r="L26" s="51">
        <f t="shared" si="5"/>
        <v>0</v>
      </c>
      <c r="M26" s="51">
        <f t="shared" si="6"/>
        <v>0</v>
      </c>
      <c r="N26" s="51">
        <f t="shared" si="7"/>
        <v>0</v>
      </c>
      <c r="O26" s="51">
        <f t="shared" si="8"/>
        <v>0</v>
      </c>
      <c r="P26" s="52">
        <f>+SUM(INDEX(Inputs!$D$24:$D$35,MATCH($D26,Inputs!$B$24:$B$35,0))*$N26,INDEX(Inputs!$E$24:$E$35,MATCH($D26,Inputs!$B$24:$B$35,0))*$O26)</f>
        <v>0</v>
      </c>
      <c r="R26" s="19"/>
      <c r="S26" s="19"/>
      <c r="T26" s="19"/>
    </row>
    <row r="27" spans="2:20" x14ac:dyDescent="0.25">
      <c r="B27" s="8" t="s">
        <v>100</v>
      </c>
      <c r="C27" s="8">
        <v>2021</v>
      </c>
      <c r="D27" s="8">
        <v>7</v>
      </c>
      <c r="E27" s="49">
        <f>Data!E27</f>
        <v>4241.4364999999998</v>
      </c>
      <c r="F27" s="49">
        <f>Data!F27</f>
        <v>501.82400000000001</v>
      </c>
      <c r="G27" s="50">
        <f t="shared" si="0"/>
        <v>-3739.6124999999997</v>
      </c>
      <c r="H27" s="51">
        <f t="shared" si="1"/>
        <v>8314.5321999999996</v>
      </c>
      <c r="I27" s="51">
        <f t="shared" si="3"/>
        <v>12054.144699999999</v>
      </c>
      <c r="J27" s="51">
        <f t="shared" si="2"/>
        <v>8314.5321999999996</v>
      </c>
      <c r="K27" s="51">
        <f t="shared" si="4"/>
        <v>12054.144699999999</v>
      </c>
      <c r="L27" s="51">
        <f t="shared" si="5"/>
        <v>0</v>
      </c>
      <c r="M27" s="51">
        <f t="shared" si="6"/>
        <v>0</v>
      </c>
      <c r="N27" s="51">
        <f t="shared" si="7"/>
        <v>0</v>
      </c>
      <c r="O27" s="51">
        <f t="shared" si="8"/>
        <v>0</v>
      </c>
      <c r="P27" s="52">
        <f>+SUM(INDEX(Inputs!$D$24:$D$35,MATCH($D27,Inputs!$B$24:$B$35,0))*$N27,INDEX(Inputs!$E$24:$E$35,MATCH($D27,Inputs!$B$24:$B$35,0))*$O27)</f>
        <v>0</v>
      </c>
      <c r="R27" s="19"/>
      <c r="S27" s="19"/>
      <c r="T27" s="19"/>
    </row>
    <row r="28" spans="2:20" x14ac:dyDescent="0.25">
      <c r="B28" s="8" t="s">
        <v>100</v>
      </c>
      <c r="C28" s="8">
        <v>2021</v>
      </c>
      <c r="D28" s="8">
        <v>8</v>
      </c>
      <c r="E28" s="49">
        <f>Data!E28</f>
        <v>3983.9265</v>
      </c>
      <c r="F28" s="49">
        <f>Data!F28</f>
        <v>332.76</v>
      </c>
      <c r="G28" s="50">
        <f t="shared" si="0"/>
        <v>-3651.1665000000003</v>
      </c>
      <c r="H28" s="51">
        <f t="shared" si="1"/>
        <v>12054.144699999999</v>
      </c>
      <c r="I28" s="51">
        <f t="shared" si="3"/>
        <v>15705.3112</v>
      </c>
      <c r="J28" s="51">
        <f t="shared" si="2"/>
        <v>12054.144699999999</v>
      </c>
      <c r="K28" s="51">
        <f t="shared" si="4"/>
        <v>15705.3112</v>
      </c>
      <c r="L28" s="51">
        <f t="shared" si="5"/>
        <v>0</v>
      </c>
      <c r="M28" s="51">
        <f t="shared" si="6"/>
        <v>0</v>
      </c>
      <c r="N28" s="51">
        <f t="shared" si="7"/>
        <v>0</v>
      </c>
      <c r="O28" s="51">
        <f t="shared" si="8"/>
        <v>0</v>
      </c>
      <c r="P28" s="52">
        <f>+SUM(INDEX(Inputs!$D$24:$D$35,MATCH($D28,Inputs!$B$24:$B$35,0))*$N28,INDEX(Inputs!$E$24:$E$35,MATCH($D28,Inputs!$B$24:$B$35,0))*$O28)</f>
        <v>0</v>
      </c>
      <c r="R28" s="19"/>
      <c r="S28" s="19"/>
      <c r="T28" s="19"/>
    </row>
    <row r="29" spans="2:20" x14ac:dyDescent="0.25">
      <c r="B29" s="8" t="s">
        <v>100</v>
      </c>
      <c r="C29" s="8">
        <v>2021</v>
      </c>
      <c r="D29" s="8">
        <v>9</v>
      </c>
      <c r="E29" s="49">
        <f>Data!E29</f>
        <v>3911.3492000000001</v>
      </c>
      <c r="F29" s="49">
        <f>Data!F29</f>
        <v>643.58699999999999</v>
      </c>
      <c r="G29" s="50">
        <f t="shared" si="0"/>
        <v>-3267.7622000000001</v>
      </c>
      <c r="H29" s="51">
        <f t="shared" si="1"/>
        <v>15705.3112</v>
      </c>
      <c r="I29" s="51">
        <f t="shared" si="3"/>
        <v>18973.073400000001</v>
      </c>
      <c r="J29" s="51">
        <f t="shared" si="2"/>
        <v>15705.3112</v>
      </c>
      <c r="K29" s="51">
        <f t="shared" si="4"/>
        <v>18973.073400000001</v>
      </c>
      <c r="L29" s="51">
        <f t="shared" si="5"/>
        <v>0</v>
      </c>
      <c r="M29" s="51">
        <f t="shared" si="6"/>
        <v>0</v>
      </c>
      <c r="N29" s="51">
        <f t="shared" si="7"/>
        <v>0</v>
      </c>
      <c r="O29" s="51">
        <f t="shared" si="8"/>
        <v>0</v>
      </c>
      <c r="P29" s="52">
        <f>+SUM(INDEX(Inputs!$D$24:$D$35,MATCH($D29,Inputs!$B$24:$B$35,0))*$N29,INDEX(Inputs!$E$24:$E$35,MATCH($D29,Inputs!$B$24:$B$35,0))*$O29)</f>
        <v>0</v>
      </c>
      <c r="R29" s="19"/>
      <c r="S29" s="19"/>
      <c r="T29" s="19"/>
    </row>
    <row r="30" spans="2:20" x14ac:dyDescent="0.25">
      <c r="B30" s="8" t="s">
        <v>100</v>
      </c>
      <c r="C30" s="8">
        <v>2021</v>
      </c>
      <c r="D30" s="8">
        <v>10</v>
      </c>
      <c r="E30" s="49">
        <f>Data!E30</f>
        <v>2779.3321000000001</v>
      </c>
      <c r="F30" s="49">
        <f>Data!F30</f>
        <v>2420.5050000000001</v>
      </c>
      <c r="G30" s="50">
        <f t="shared" si="0"/>
        <v>-358.82709999999997</v>
      </c>
      <c r="H30" s="51">
        <f t="shared" si="1"/>
        <v>18973.073400000001</v>
      </c>
      <c r="I30" s="51">
        <f t="shared" si="3"/>
        <v>19331.9005</v>
      </c>
      <c r="J30" s="51">
        <f t="shared" si="2"/>
        <v>18973.073400000001</v>
      </c>
      <c r="K30" s="51">
        <f t="shared" si="4"/>
        <v>19331.9005</v>
      </c>
      <c r="L30" s="51">
        <f t="shared" si="5"/>
        <v>0</v>
      </c>
      <c r="M30" s="51">
        <f t="shared" si="6"/>
        <v>0</v>
      </c>
      <c r="N30" s="51">
        <f t="shared" si="7"/>
        <v>0</v>
      </c>
      <c r="O30" s="51">
        <f t="shared" si="8"/>
        <v>0</v>
      </c>
      <c r="P30" s="52">
        <f>+SUM(INDEX(Inputs!$D$24:$D$35,MATCH($D30,Inputs!$B$24:$B$35,0))*$N30,INDEX(Inputs!$E$24:$E$35,MATCH($D30,Inputs!$B$24:$B$35,0))*$O30)</f>
        <v>0</v>
      </c>
      <c r="R30" s="19"/>
      <c r="S30" s="19"/>
      <c r="T30" s="19"/>
    </row>
    <row r="31" spans="2:20" x14ac:dyDescent="0.25">
      <c r="B31" s="8" t="s">
        <v>100</v>
      </c>
      <c r="C31" s="8">
        <v>2021</v>
      </c>
      <c r="D31" s="8">
        <v>11</v>
      </c>
      <c r="E31" s="49">
        <f>Data!E31</f>
        <v>2197.4623999999999</v>
      </c>
      <c r="F31" s="49">
        <f>Data!F31</f>
        <v>6270.9579999999996</v>
      </c>
      <c r="G31" s="50">
        <f t="shared" si="0"/>
        <v>4073.4955999999997</v>
      </c>
      <c r="H31" s="51">
        <f t="shared" si="1"/>
        <v>19331.9005</v>
      </c>
      <c r="I31" s="51">
        <f t="shared" si="3"/>
        <v>15258.4049</v>
      </c>
      <c r="J31" s="51">
        <f t="shared" si="2"/>
        <v>19331.9005</v>
      </c>
      <c r="K31" s="51">
        <f t="shared" si="4"/>
        <v>15258.4049</v>
      </c>
      <c r="L31" s="51">
        <f t="shared" si="5"/>
        <v>0</v>
      </c>
      <c r="M31" s="51">
        <f t="shared" si="6"/>
        <v>0</v>
      </c>
      <c r="N31" s="51">
        <f t="shared" si="7"/>
        <v>0</v>
      </c>
      <c r="O31" s="51">
        <f t="shared" si="8"/>
        <v>0</v>
      </c>
      <c r="P31" s="52">
        <f>+SUM(INDEX(Inputs!$D$24:$D$35,MATCH($D31,Inputs!$B$24:$B$35,0))*$N31,INDEX(Inputs!$E$24:$E$35,MATCH($D31,Inputs!$B$24:$B$35,0))*$O31)</f>
        <v>0</v>
      </c>
      <c r="R31" s="19"/>
      <c r="S31" s="19"/>
      <c r="T31" s="19"/>
    </row>
    <row r="32" spans="2:20" x14ac:dyDescent="0.25">
      <c r="B32" s="8" t="s">
        <v>100</v>
      </c>
      <c r="C32" s="8">
        <v>2021</v>
      </c>
      <c r="D32" s="8">
        <v>12</v>
      </c>
      <c r="E32" s="49">
        <f>Data!E32</f>
        <v>1173.4328</v>
      </c>
      <c r="F32" s="49">
        <f>Data!F32</f>
        <v>8783.5010000000002</v>
      </c>
      <c r="G32" s="50">
        <f t="shared" si="0"/>
        <v>7610.0681999999997</v>
      </c>
      <c r="H32" s="51">
        <f t="shared" si="1"/>
        <v>15258.4049</v>
      </c>
      <c r="I32" s="51">
        <f t="shared" si="3"/>
        <v>7648.3366999999998</v>
      </c>
      <c r="J32" s="51">
        <f t="shared" si="2"/>
        <v>15258.4049</v>
      </c>
      <c r="K32" s="51">
        <f t="shared" si="4"/>
        <v>7648.3366999999998</v>
      </c>
      <c r="L32" s="51">
        <f t="shared" si="5"/>
        <v>0</v>
      </c>
      <c r="M32" s="51">
        <f t="shared" si="6"/>
        <v>0</v>
      </c>
      <c r="N32" s="51">
        <f t="shared" si="7"/>
        <v>0</v>
      </c>
      <c r="O32" s="51">
        <f t="shared" si="8"/>
        <v>0</v>
      </c>
      <c r="P32" s="52">
        <f>+SUM(INDEX(Inputs!$D$24:$D$35,MATCH($D32,Inputs!$B$24:$B$35,0))*$N32,INDEX(Inputs!$E$24:$E$35,MATCH($D32,Inputs!$B$24:$B$35,0))*$O32)</f>
        <v>0</v>
      </c>
      <c r="R32" s="19"/>
      <c r="S32" s="19"/>
      <c r="T32" s="19"/>
    </row>
    <row r="33" spans="2:20" x14ac:dyDescent="0.25">
      <c r="B33" s="8" t="s">
        <v>101</v>
      </c>
      <c r="C33" s="8">
        <v>2021</v>
      </c>
      <c r="D33" s="8">
        <v>1</v>
      </c>
      <c r="E33" s="49">
        <f>Data!E33</f>
        <v>328.65600000000001</v>
      </c>
      <c r="F33" s="49">
        <f>Data!F33</f>
        <v>2862.8717999999999</v>
      </c>
      <c r="G33" s="50">
        <f t="shared" si="0"/>
        <v>2534.2157999999999</v>
      </c>
      <c r="H33" s="51">
        <f t="shared" si="1"/>
        <v>0</v>
      </c>
      <c r="I33" s="51">
        <f t="shared" si="3"/>
        <v>0</v>
      </c>
      <c r="J33" s="51">
        <f t="shared" si="2"/>
        <v>0</v>
      </c>
      <c r="K33" s="51">
        <f t="shared" si="4"/>
        <v>0</v>
      </c>
      <c r="L33" s="51">
        <f t="shared" si="5"/>
        <v>2534.2157999999999</v>
      </c>
      <c r="M33" s="51">
        <f t="shared" si="6"/>
        <v>2534.2157999999999</v>
      </c>
      <c r="N33" s="51">
        <f t="shared" si="7"/>
        <v>2000</v>
      </c>
      <c r="O33" s="51">
        <f t="shared" si="8"/>
        <v>534.21579999999994</v>
      </c>
      <c r="P33" s="52">
        <f>+SUM(INDEX(Inputs!$D$24:$D$35,MATCH($D33,Inputs!$B$24:$B$35,0))*$N33,INDEX(Inputs!$E$24:$E$35,MATCH($D33,Inputs!$B$24:$B$35,0))*$O33)</f>
        <v>213.0942014968</v>
      </c>
      <c r="R33" s="19"/>
      <c r="S33" s="19"/>
      <c r="T33" s="19"/>
    </row>
    <row r="34" spans="2:20" x14ac:dyDescent="0.25">
      <c r="B34" s="8" t="s">
        <v>101</v>
      </c>
      <c r="C34" s="8">
        <v>2021</v>
      </c>
      <c r="D34" s="8">
        <v>2</v>
      </c>
      <c r="E34" s="49">
        <f>Data!E34</f>
        <v>405.76</v>
      </c>
      <c r="F34" s="49">
        <f>Data!F34</f>
        <v>2587.3359999999998</v>
      </c>
      <c r="G34" s="50">
        <f t="shared" si="0"/>
        <v>2181.576</v>
      </c>
      <c r="H34" s="51">
        <f t="shared" si="1"/>
        <v>0</v>
      </c>
      <c r="I34" s="51">
        <f t="shared" si="3"/>
        <v>0</v>
      </c>
      <c r="J34" s="51">
        <f t="shared" si="2"/>
        <v>0</v>
      </c>
      <c r="K34" s="51">
        <f t="shared" si="4"/>
        <v>0</v>
      </c>
      <c r="L34" s="51">
        <f t="shared" si="5"/>
        <v>2181.576</v>
      </c>
      <c r="M34" s="51">
        <f t="shared" si="6"/>
        <v>2181.576</v>
      </c>
      <c r="N34" s="51">
        <f t="shared" si="7"/>
        <v>2000</v>
      </c>
      <c r="O34" s="51">
        <f t="shared" si="8"/>
        <v>181.57600000000002</v>
      </c>
      <c r="P34" s="52">
        <f>+SUM(INDEX(Inputs!$D$24:$D$35,MATCH($D34,Inputs!$B$24:$B$35,0))*$N34,INDEX(Inputs!$E$24:$E$35,MATCH($D34,Inputs!$B$24:$B$35,0))*$O34)</f>
        <v>197.508932896</v>
      </c>
      <c r="R34" s="19"/>
      <c r="S34" s="19"/>
      <c r="T34" s="19"/>
    </row>
    <row r="35" spans="2:20" x14ac:dyDescent="0.25">
      <c r="B35" s="8" t="s">
        <v>101</v>
      </c>
      <c r="C35" s="8">
        <v>2021</v>
      </c>
      <c r="D35" s="8">
        <v>3</v>
      </c>
      <c r="E35" s="49">
        <f>Data!E35</f>
        <v>818.6558</v>
      </c>
      <c r="F35" s="49">
        <f>Data!F35</f>
        <v>2620.0794999999998</v>
      </c>
      <c r="G35" s="50">
        <f t="shared" si="0"/>
        <v>1801.4236999999998</v>
      </c>
      <c r="H35" s="51">
        <f t="shared" si="1"/>
        <v>0</v>
      </c>
      <c r="I35" s="51">
        <f t="shared" si="3"/>
        <v>0</v>
      </c>
      <c r="J35" s="51">
        <f t="shared" si="2"/>
        <v>0</v>
      </c>
      <c r="K35" s="51">
        <f t="shared" si="4"/>
        <v>0</v>
      </c>
      <c r="L35" s="51">
        <f t="shared" si="5"/>
        <v>1801.4236999999998</v>
      </c>
      <c r="M35" s="51">
        <f t="shared" si="6"/>
        <v>1801.4236999999998</v>
      </c>
      <c r="N35" s="51">
        <f t="shared" si="7"/>
        <v>1801.4236999999998</v>
      </c>
      <c r="O35" s="51">
        <f t="shared" si="8"/>
        <v>0</v>
      </c>
      <c r="P35" s="52">
        <f>+SUM(INDEX(Inputs!$D$24:$D$35,MATCH($D35,Inputs!$B$24:$B$35,0))*$N35,INDEX(Inputs!$E$24:$E$35,MATCH($D35,Inputs!$B$24:$B$35,0))*$O35)</f>
        <v>170.6704841854</v>
      </c>
      <c r="R35" s="19"/>
      <c r="S35" s="19"/>
      <c r="T35" s="19"/>
    </row>
    <row r="36" spans="2:20" x14ac:dyDescent="0.25">
      <c r="B36" s="8" t="s">
        <v>101</v>
      </c>
      <c r="C36" s="8">
        <v>2021</v>
      </c>
      <c r="D36" s="8">
        <v>4</v>
      </c>
      <c r="E36" s="49">
        <f>Data!E36</f>
        <v>874.23929999999996</v>
      </c>
      <c r="F36" s="49">
        <f>Data!F36</f>
        <v>2403.7511</v>
      </c>
      <c r="G36" s="50">
        <f t="shared" si="0"/>
        <v>1529.5118</v>
      </c>
      <c r="H36" s="51">
        <f t="shared" si="1"/>
        <v>0</v>
      </c>
      <c r="I36" s="51">
        <f t="shared" si="3"/>
        <v>0</v>
      </c>
      <c r="J36" s="51">
        <f t="shared" si="2"/>
        <v>0</v>
      </c>
      <c r="K36" s="51">
        <f t="shared" si="4"/>
        <v>0</v>
      </c>
      <c r="L36" s="51">
        <f t="shared" si="5"/>
        <v>1529.5118</v>
      </c>
      <c r="M36" s="51">
        <f t="shared" si="6"/>
        <v>1529.5118</v>
      </c>
      <c r="N36" s="51">
        <f t="shared" si="7"/>
        <v>1529.5118</v>
      </c>
      <c r="O36" s="51">
        <f t="shared" si="8"/>
        <v>0</v>
      </c>
      <c r="P36" s="52">
        <f>+SUM(INDEX(Inputs!$D$24:$D$35,MATCH($D36,Inputs!$B$24:$B$35,0))*$N36,INDEX(Inputs!$E$24:$E$35,MATCH($D36,Inputs!$B$24:$B$35,0))*$O36)</f>
        <v>144.90900695560001</v>
      </c>
      <c r="R36" s="19"/>
      <c r="S36" s="19"/>
      <c r="T36" s="19"/>
    </row>
    <row r="37" spans="2:20" x14ac:dyDescent="0.25">
      <c r="B37" s="8" t="s">
        <v>101</v>
      </c>
      <c r="C37" s="8">
        <v>2021</v>
      </c>
      <c r="D37" s="8">
        <v>5</v>
      </c>
      <c r="E37" s="49">
        <f>Data!E37</f>
        <v>868.952</v>
      </c>
      <c r="F37" s="49">
        <f>Data!F37</f>
        <v>2250.5198999999998</v>
      </c>
      <c r="G37" s="50">
        <f t="shared" si="0"/>
        <v>1381.5678999999998</v>
      </c>
      <c r="H37" s="51">
        <f t="shared" si="1"/>
        <v>0</v>
      </c>
      <c r="I37" s="51">
        <f t="shared" si="3"/>
        <v>0</v>
      </c>
      <c r="J37" s="51">
        <f t="shared" si="2"/>
        <v>0</v>
      </c>
      <c r="K37" s="51">
        <f t="shared" si="4"/>
        <v>0</v>
      </c>
      <c r="L37" s="51">
        <f t="shared" si="5"/>
        <v>1381.5678999999998</v>
      </c>
      <c r="M37" s="51">
        <f t="shared" si="6"/>
        <v>1381.5678999999998</v>
      </c>
      <c r="N37" s="51">
        <f t="shared" si="7"/>
        <v>1381.5678999999998</v>
      </c>
      <c r="O37" s="51">
        <f t="shared" si="8"/>
        <v>0</v>
      </c>
      <c r="P37" s="52">
        <f>+SUM(INDEX(Inputs!$D$24:$D$35,MATCH($D37,Inputs!$B$24:$B$35,0))*$N37,INDEX(Inputs!$E$24:$E$35,MATCH($D37,Inputs!$B$24:$B$35,0))*$O37)</f>
        <v>130.89250598179999</v>
      </c>
      <c r="R37" s="19"/>
      <c r="S37" s="19"/>
      <c r="T37" s="19"/>
    </row>
    <row r="38" spans="2:20" x14ac:dyDescent="0.25">
      <c r="B38" s="8" t="s">
        <v>101</v>
      </c>
      <c r="C38" s="8">
        <v>2021</v>
      </c>
      <c r="D38" s="8">
        <v>6</v>
      </c>
      <c r="E38" s="49">
        <f>Data!E38</f>
        <v>876.50400000000002</v>
      </c>
      <c r="F38" s="49">
        <f>Data!F38</f>
        <v>2760.2478999999998</v>
      </c>
      <c r="G38" s="50">
        <f t="shared" si="0"/>
        <v>1883.7438999999999</v>
      </c>
      <c r="H38" s="51">
        <f t="shared" si="1"/>
        <v>0</v>
      </c>
      <c r="I38" s="51">
        <f t="shared" si="3"/>
        <v>0</v>
      </c>
      <c r="J38" s="51">
        <f t="shared" si="2"/>
        <v>0</v>
      </c>
      <c r="K38" s="51">
        <f t="shared" si="4"/>
        <v>0</v>
      </c>
      <c r="L38" s="51">
        <f t="shared" si="5"/>
        <v>1883.7438999999999</v>
      </c>
      <c r="M38" s="51">
        <f t="shared" si="6"/>
        <v>1883.7438999999999</v>
      </c>
      <c r="N38" s="51">
        <f t="shared" si="7"/>
        <v>1883.7438999999999</v>
      </c>
      <c r="O38" s="51">
        <f t="shared" si="8"/>
        <v>0</v>
      </c>
      <c r="P38" s="52">
        <f>+SUM(INDEX(Inputs!$D$24:$D$35,MATCH($D38,Inputs!$B$24:$B$35,0))*$N38,INDEX(Inputs!$E$24:$E$35,MATCH($D38,Inputs!$B$24:$B$35,0))*$O38)</f>
        <v>198.26404547499999</v>
      </c>
      <c r="R38" s="19"/>
      <c r="S38" s="19"/>
      <c r="T38" s="19"/>
    </row>
    <row r="39" spans="2:20" x14ac:dyDescent="0.25">
      <c r="B39" s="8" t="s">
        <v>101</v>
      </c>
      <c r="C39" s="8">
        <v>2021</v>
      </c>
      <c r="D39" s="8">
        <v>7</v>
      </c>
      <c r="E39" s="49">
        <f>Data!E39</f>
        <v>730.39200000000005</v>
      </c>
      <c r="F39" s="49">
        <f>Data!F39</f>
        <v>3208.6959999999999</v>
      </c>
      <c r="G39" s="50">
        <f t="shared" si="0"/>
        <v>2478.3040000000001</v>
      </c>
      <c r="H39" s="51">
        <f t="shared" si="1"/>
        <v>0</v>
      </c>
      <c r="I39" s="51">
        <f t="shared" si="3"/>
        <v>0</v>
      </c>
      <c r="J39" s="51">
        <f t="shared" si="2"/>
        <v>0</v>
      </c>
      <c r="K39" s="51">
        <f t="shared" si="4"/>
        <v>0</v>
      </c>
      <c r="L39" s="51">
        <f t="shared" si="5"/>
        <v>2478.3040000000001</v>
      </c>
      <c r="M39" s="51">
        <f t="shared" si="6"/>
        <v>2478.3040000000001</v>
      </c>
      <c r="N39" s="51">
        <f t="shared" si="7"/>
        <v>2000</v>
      </c>
      <c r="O39" s="51">
        <f t="shared" si="8"/>
        <v>478.30400000000009</v>
      </c>
      <c r="P39" s="52">
        <f>+SUM(INDEX(Inputs!$D$24:$D$35,MATCH($D39,Inputs!$B$24:$B$35,0))*$N39,INDEX(Inputs!$E$24:$E$35,MATCH($D39,Inputs!$B$24:$B$35,0))*$O39)</f>
        <v>233.80105766400001</v>
      </c>
      <c r="R39" s="19"/>
      <c r="S39" s="19"/>
      <c r="T39" s="19"/>
    </row>
    <row r="40" spans="2:20" x14ac:dyDescent="0.25">
      <c r="B40" s="8" t="s">
        <v>101</v>
      </c>
      <c r="C40" s="8">
        <v>2021</v>
      </c>
      <c r="D40" s="8">
        <v>8</v>
      </c>
      <c r="E40" s="49">
        <f>Data!E40</f>
        <v>759.48800000000006</v>
      </c>
      <c r="F40" s="49">
        <f>Data!F40</f>
        <v>2807.616</v>
      </c>
      <c r="G40" s="50">
        <f t="shared" si="0"/>
        <v>2048.1279999999997</v>
      </c>
      <c r="H40" s="51">
        <f t="shared" si="1"/>
        <v>0</v>
      </c>
      <c r="I40" s="51">
        <f t="shared" si="3"/>
        <v>0</v>
      </c>
      <c r="J40" s="51">
        <f t="shared" si="2"/>
        <v>0</v>
      </c>
      <c r="K40" s="51">
        <f t="shared" si="4"/>
        <v>0</v>
      </c>
      <c r="L40" s="51">
        <f t="shared" si="5"/>
        <v>2048.1279999999997</v>
      </c>
      <c r="M40" s="51">
        <f t="shared" si="6"/>
        <v>2048.1279999999997</v>
      </c>
      <c r="N40" s="51">
        <f t="shared" si="7"/>
        <v>2000</v>
      </c>
      <c r="O40" s="51">
        <f t="shared" si="8"/>
        <v>48.127999999999702</v>
      </c>
      <c r="P40" s="52">
        <f>+SUM(INDEX(Inputs!$D$24:$D$35,MATCH($D40,Inputs!$B$24:$B$35,0))*$N40,INDEX(Inputs!$E$24:$E$35,MATCH($D40,Inputs!$B$24:$B$35,0))*$O40)</f>
        <v>212.84460364799997</v>
      </c>
      <c r="R40" s="19"/>
      <c r="S40" s="19"/>
      <c r="T40" s="19"/>
    </row>
    <row r="41" spans="2:20" x14ac:dyDescent="0.25">
      <c r="B41" s="8" t="s">
        <v>101</v>
      </c>
      <c r="C41" s="8">
        <v>2021</v>
      </c>
      <c r="D41" s="8">
        <v>9</v>
      </c>
      <c r="E41" s="49">
        <f>Data!E41</f>
        <v>758.12800000000004</v>
      </c>
      <c r="F41" s="49">
        <f>Data!F41</f>
        <v>2285.576</v>
      </c>
      <c r="G41" s="50">
        <f t="shared" si="0"/>
        <v>1527.4479999999999</v>
      </c>
      <c r="H41" s="51">
        <f t="shared" si="1"/>
        <v>0</v>
      </c>
      <c r="I41" s="51">
        <f t="shared" si="3"/>
        <v>0</v>
      </c>
      <c r="J41" s="51">
        <f t="shared" si="2"/>
        <v>0</v>
      </c>
      <c r="K41" s="51">
        <f t="shared" si="4"/>
        <v>0</v>
      </c>
      <c r="L41" s="51">
        <f t="shared" si="5"/>
        <v>1527.4479999999999</v>
      </c>
      <c r="M41" s="51">
        <f t="shared" si="6"/>
        <v>1527.4479999999999</v>
      </c>
      <c r="N41" s="51">
        <f t="shared" si="7"/>
        <v>1527.4479999999999</v>
      </c>
      <c r="O41" s="51">
        <f t="shared" si="8"/>
        <v>0</v>
      </c>
      <c r="P41" s="52">
        <f>+SUM(INDEX(Inputs!$D$24:$D$35,MATCH($D41,Inputs!$B$24:$B$35,0))*$N41,INDEX(Inputs!$E$24:$E$35,MATCH($D41,Inputs!$B$24:$B$35,0))*$O41)</f>
        <v>144.71347841599999</v>
      </c>
      <c r="R41" s="19"/>
      <c r="S41" s="19"/>
      <c r="T41" s="19"/>
    </row>
    <row r="42" spans="2:20" x14ac:dyDescent="0.25">
      <c r="B42" s="8" t="s">
        <v>101</v>
      </c>
      <c r="C42" s="8">
        <v>2021</v>
      </c>
      <c r="D42" s="8">
        <v>10</v>
      </c>
      <c r="E42" s="49">
        <f>Data!E42</f>
        <v>544.25400000000002</v>
      </c>
      <c r="F42" s="49">
        <f>Data!F42</f>
        <v>2229.9929999999999</v>
      </c>
      <c r="G42" s="50">
        <f t="shared" si="0"/>
        <v>1685.739</v>
      </c>
      <c r="H42" s="51">
        <f t="shared" si="1"/>
        <v>0</v>
      </c>
      <c r="I42" s="51">
        <f t="shared" si="3"/>
        <v>0</v>
      </c>
      <c r="J42" s="51">
        <f t="shared" si="2"/>
        <v>0</v>
      </c>
      <c r="K42" s="51">
        <f t="shared" si="4"/>
        <v>0</v>
      </c>
      <c r="L42" s="51">
        <f t="shared" si="5"/>
        <v>1685.739</v>
      </c>
      <c r="M42" s="51">
        <f t="shared" si="6"/>
        <v>1685.739</v>
      </c>
      <c r="N42" s="51">
        <f t="shared" si="7"/>
        <v>1685.739</v>
      </c>
      <c r="O42" s="51">
        <f t="shared" si="8"/>
        <v>0</v>
      </c>
      <c r="P42" s="52">
        <f>+SUM(INDEX(Inputs!$D$24:$D$35,MATCH($D42,Inputs!$B$24:$B$35,0))*$N42,INDEX(Inputs!$E$24:$E$35,MATCH($D42,Inputs!$B$24:$B$35,0))*$O42)</f>
        <v>159.71028433800001</v>
      </c>
      <c r="R42" s="19"/>
      <c r="S42" s="19"/>
      <c r="T42" s="19"/>
    </row>
    <row r="43" spans="2:20" x14ac:dyDescent="0.25">
      <c r="B43" s="8" t="s">
        <v>101</v>
      </c>
      <c r="C43" s="8">
        <v>2021</v>
      </c>
      <c r="D43" s="8">
        <v>11</v>
      </c>
      <c r="E43" s="49">
        <f>Data!E43</f>
        <v>372.81200000000001</v>
      </c>
      <c r="F43" s="49">
        <f>Data!F43</f>
        <v>2380.4290000000001</v>
      </c>
      <c r="G43" s="50">
        <f t="shared" si="0"/>
        <v>2007.6170000000002</v>
      </c>
      <c r="H43" s="51">
        <f t="shared" si="1"/>
        <v>0</v>
      </c>
      <c r="I43" s="51">
        <f t="shared" si="3"/>
        <v>0</v>
      </c>
      <c r="J43" s="51">
        <f t="shared" si="2"/>
        <v>0</v>
      </c>
      <c r="K43" s="51">
        <f t="shared" si="4"/>
        <v>0</v>
      </c>
      <c r="L43" s="51">
        <f t="shared" si="5"/>
        <v>2007.6170000000002</v>
      </c>
      <c r="M43" s="51">
        <f t="shared" si="6"/>
        <v>2007.6170000000002</v>
      </c>
      <c r="N43" s="51">
        <f t="shared" si="7"/>
        <v>2000</v>
      </c>
      <c r="O43" s="51">
        <f t="shared" si="8"/>
        <v>7.6170000000001892</v>
      </c>
      <c r="P43" s="52">
        <f>+SUM(INDEX(Inputs!$D$24:$D$35,MATCH($D43,Inputs!$B$24:$B$35,0))*$N43,INDEX(Inputs!$E$24:$E$35,MATCH($D43,Inputs!$B$24:$B$35,0))*$O43)</f>
        <v>189.820640932</v>
      </c>
      <c r="R43" s="19"/>
      <c r="S43" s="19"/>
      <c r="T43" s="19"/>
    </row>
    <row r="44" spans="2:20" x14ac:dyDescent="0.25">
      <c r="B44" s="8" t="s">
        <v>101</v>
      </c>
      <c r="C44" s="8">
        <v>2021</v>
      </c>
      <c r="D44" s="8">
        <v>12</v>
      </c>
      <c r="E44" s="49">
        <f>Data!E44</f>
        <v>223.93600000000001</v>
      </c>
      <c r="F44" s="49">
        <f>Data!F44</f>
        <v>2560.2689999999998</v>
      </c>
      <c r="G44" s="50">
        <f t="shared" si="0"/>
        <v>2336.3329999999996</v>
      </c>
      <c r="H44" s="51">
        <f t="shared" si="1"/>
        <v>0</v>
      </c>
      <c r="I44" s="51">
        <f t="shared" si="3"/>
        <v>0</v>
      </c>
      <c r="J44" s="51">
        <f t="shared" si="2"/>
        <v>0</v>
      </c>
      <c r="K44" s="51">
        <f t="shared" si="4"/>
        <v>0</v>
      </c>
      <c r="L44" s="51">
        <f t="shared" si="5"/>
        <v>2336.3329999999996</v>
      </c>
      <c r="M44" s="51">
        <f t="shared" si="6"/>
        <v>2336.3329999999996</v>
      </c>
      <c r="N44" s="51">
        <f t="shared" si="7"/>
        <v>2000</v>
      </c>
      <c r="O44" s="51">
        <f t="shared" si="8"/>
        <v>336.33299999999963</v>
      </c>
      <c r="P44" s="52">
        <f>+SUM(INDEX(Inputs!$D$24:$D$35,MATCH($D44,Inputs!$B$24:$B$35,0))*$N44,INDEX(Inputs!$E$24:$E$35,MATCH($D44,Inputs!$B$24:$B$35,0))*$O44)</f>
        <v>204.348573268</v>
      </c>
      <c r="R44" s="19"/>
      <c r="S44" s="19"/>
      <c r="T44" s="19"/>
    </row>
    <row r="45" spans="2:20" x14ac:dyDescent="0.25">
      <c r="B45" s="8" t="s">
        <v>102</v>
      </c>
      <c r="C45" s="8">
        <v>2021</v>
      </c>
      <c r="D45" s="8">
        <v>1</v>
      </c>
      <c r="E45" s="49">
        <f>Data!E45</f>
        <v>1455.6211000000001</v>
      </c>
      <c r="F45" s="49">
        <f>Data!F45</f>
        <v>3116.5761000000002</v>
      </c>
      <c r="G45" s="50">
        <f t="shared" si="0"/>
        <v>1660.9550000000002</v>
      </c>
      <c r="H45" s="51">
        <f t="shared" si="1"/>
        <v>0</v>
      </c>
      <c r="I45" s="51">
        <f t="shared" si="3"/>
        <v>0</v>
      </c>
      <c r="J45" s="51">
        <f t="shared" si="2"/>
        <v>11536.470900000004</v>
      </c>
      <c r="K45" s="51">
        <f t="shared" si="4"/>
        <v>9875.515900000004</v>
      </c>
      <c r="L45" s="51">
        <f t="shared" si="5"/>
        <v>1660.9550000000002</v>
      </c>
      <c r="M45" s="51">
        <f t="shared" si="6"/>
        <v>0</v>
      </c>
      <c r="N45" s="51">
        <f t="shared" si="7"/>
        <v>0</v>
      </c>
      <c r="O45" s="51">
        <f t="shared" si="8"/>
        <v>0</v>
      </c>
      <c r="P45" s="52">
        <f>+SUM(INDEX(Inputs!$D$24:$D$35,MATCH($D45,Inputs!$B$24:$B$35,0))*$N45,INDEX(Inputs!$E$24:$E$35,MATCH($D45,Inputs!$B$24:$B$35,0))*$O45)</f>
        <v>0</v>
      </c>
      <c r="R45" s="19"/>
      <c r="S45" s="19"/>
      <c r="T45" s="19"/>
    </row>
    <row r="46" spans="2:20" x14ac:dyDescent="0.25">
      <c r="B46" s="8" t="s">
        <v>102</v>
      </c>
      <c r="C46" s="8">
        <v>2021</v>
      </c>
      <c r="D46" s="8">
        <v>2</v>
      </c>
      <c r="E46" s="49">
        <f>Data!E46</f>
        <v>1841.0549000000001</v>
      </c>
      <c r="F46" s="49">
        <f>Data!F46</f>
        <v>3430.7103000000002</v>
      </c>
      <c r="G46" s="50">
        <f t="shared" si="0"/>
        <v>1589.6554000000001</v>
      </c>
      <c r="H46" s="51">
        <f t="shared" si="1"/>
        <v>0</v>
      </c>
      <c r="I46" s="51">
        <f t="shared" si="3"/>
        <v>0</v>
      </c>
      <c r="J46" s="51">
        <f t="shared" si="2"/>
        <v>9875.515900000004</v>
      </c>
      <c r="K46" s="51">
        <f t="shared" si="4"/>
        <v>8285.8605000000043</v>
      </c>
      <c r="L46" s="51">
        <f t="shared" si="5"/>
        <v>1589.6554000000001</v>
      </c>
      <c r="M46" s="51">
        <f t="shared" si="6"/>
        <v>0</v>
      </c>
      <c r="N46" s="51">
        <f t="shared" si="7"/>
        <v>0</v>
      </c>
      <c r="O46" s="51">
        <f t="shared" si="8"/>
        <v>0</v>
      </c>
      <c r="P46" s="52">
        <f>+SUM(INDEX(Inputs!$D$24:$D$35,MATCH($D46,Inputs!$B$24:$B$35,0))*$N46,INDEX(Inputs!$E$24:$E$35,MATCH($D46,Inputs!$B$24:$B$35,0))*$O46)</f>
        <v>0</v>
      </c>
      <c r="R46" s="19"/>
      <c r="S46" s="19"/>
      <c r="T46" s="19"/>
    </row>
    <row r="47" spans="2:20" x14ac:dyDescent="0.25">
      <c r="B47" s="8" t="s">
        <v>102</v>
      </c>
      <c r="C47" s="8">
        <v>2021</v>
      </c>
      <c r="D47" s="8">
        <v>3</v>
      </c>
      <c r="E47" s="49">
        <f>Data!E47</f>
        <v>4017.0284000000001</v>
      </c>
      <c r="F47" s="49">
        <f>Data!F47</f>
        <v>3451.8125</v>
      </c>
      <c r="G47" s="50">
        <f t="shared" si="0"/>
        <v>-565.21590000000015</v>
      </c>
      <c r="H47" s="51">
        <f t="shared" si="1"/>
        <v>0</v>
      </c>
      <c r="I47" s="51">
        <f t="shared" si="3"/>
        <v>565.21590000000015</v>
      </c>
      <c r="J47" s="51">
        <f t="shared" si="2"/>
        <v>8285.8605000000043</v>
      </c>
      <c r="K47" s="51">
        <f t="shared" si="4"/>
        <v>8851.0764000000054</v>
      </c>
      <c r="L47" s="51">
        <f t="shared" si="5"/>
        <v>0</v>
      </c>
      <c r="M47" s="51">
        <f t="shared" si="6"/>
        <v>0</v>
      </c>
      <c r="N47" s="51">
        <f t="shared" si="7"/>
        <v>0</v>
      </c>
      <c r="O47" s="51">
        <f t="shared" si="8"/>
        <v>0</v>
      </c>
      <c r="P47" s="52">
        <f>+SUM(INDEX(Inputs!$D$24:$D$35,MATCH($D47,Inputs!$B$24:$B$35,0))*$N47,INDEX(Inputs!$E$24:$E$35,MATCH($D47,Inputs!$B$24:$B$35,0))*$O47)</f>
        <v>0</v>
      </c>
      <c r="R47" s="19"/>
      <c r="S47" s="19"/>
      <c r="T47" s="19"/>
    </row>
    <row r="48" spans="2:20" x14ac:dyDescent="0.25">
      <c r="B48" s="8" t="s">
        <v>102</v>
      </c>
      <c r="C48" s="8">
        <v>2021</v>
      </c>
      <c r="D48" s="8">
        <v>4</v>
      </c>
      <c r="E48" s="49">
        <f>Data!E48</f>
        <v>4885.9789000000001</v>
      </c>
      <c r="F48" s="49">
        <f>Data!F48</f>
        <v>2844.3000999999999</v>
      </c>
      <c r="G48" s="50">
        <f t="shared" si="0"/>
        <v>-2041.6788000000001</v>
      </c>
      <c r="H48" s="51">
        <f t="shared" si="1"/>
        <v>565.21590000000015</v>
      </c>
      <c r="I48" s="51">
        <f t="shared" si="3"/>
        <v>2606.8947000000003</v>
      </c>
      <c r="J48" s="51">
        <f t="shared" si="2"/>
        <v>8851.0764000000054</v>
      </c>
      <c r="K48" s="51">
        <f t="shared" si="4"/>
        <v>10892.755200000005</v>
      </c>
      <c r="L48" s="51">
        <f t="shared" si="5"/>
        <v>0</v>
      </c>
      <c r="M48" s="51">
        <f t="shared" si="6"/>
        <v>0</v>
      </c>
      <c r="N48" s="51">
        <f t="shared" si="7"/>
        <v>0</v>
      </c>
      <c r="O48" s="51">
        <f t="shared" si="8"/>
        <v>0</v>
      </c>
      <c r="P48" s="52">
        <f>+SUM(INDEX(Inputs!$D$24:$D$35,MATCH($D48,Inputs!$B$24:$B$35,0))*$N48,INDEX(Inputs!$E$24:$E$35,MATCH($D48,Inputs!$B$24:$B$35,0))*$O48)</f>
        <v>0</v>
      </c>
      <c r="R48" s="19"/>
      <c r="S48" s="19"/>
      <c r="T48" s="19"/>
    </row>
    <row r="49" spans="2:20" x14ac:dyDescent="0.25">
      <c r="B49" s="8" t="s">
        <v>102</v>
      </c>
      <c r="C49" s="8">
        <v>2021</v>
      </c>
      <c r="D49" s="8">
        <v>5</v>
      </c>
      <c r="E49" s="49">
        <f>Data!E49</f>
        <v>5761.8293000000003</v>
      </c>
      <c r="F49" s="49">
        <f>Data!F49</f>
        <v>2629.8440999999998</v>
      </c>
      <c r="G49" s="50">
        <f t="shared" si="0"/>
        <v>-3131.9852000000005</v>
      </c>
      <c r="H49" s="51">
        <f t="shared" si="1"/>
        <v>2606.8947000000003</v>
      </c>
      <c r="I49" s="51">
        <f t="shared" si="3"/>
        <v>5738.8799000000008</v>
      </c>
      <c r="J49" s="51">
        <f t="shared" si="2"/>
        <v>10892.755200000005</v>
      </c>
      <c r="K49" s="51">
        <f t="shared" si="4"/>
        <v>14024.740400000006</v>
      </c>
      <c r="L49" s="51">
        <f t="shared" si="5"/>
        <v>0</v>
      </c>
      <c r="M49" s="51">
        <f t="shared" si="6"/>
        <v>0</v>
      </c>
      <c r="N49" s="51">
        <f t="shared" si="7"/>
        <v>0</v>
      </c>
      <c r="O49" s="51">
        <f t="shared" si="8"/>
        <v>0</v>
      </c>
      <c r="P49" s="52">
        <f>+SUM(INDEX(Inputs!$D$24:$D$35,MATCH($D49,Inputs!$B$24:$B$35,0))*$N49,INDEX(Inputs!$E$24:$E$35,MATCH($D49,Inputs!$B$24:$B$35,0))*$O49)</f>
        <v>0</v>
      </c>
      <c r="R49" s="19"/>
      <c r="S49" s="19"/>
      <c r="T49" s="19"/>
    </row>
    <row r="50" spans="2:20" x14ac:dyDescent="0.25">
      <c r="B50" s="8" t="s">
        <v>102</v>
      </c>
      <c r="C50" s="8">
        <v>2021</v>
      </c>
      <c r="D50" s="8">
        <v>6</v>
      </c>
      <c r="E50" s="49">
        <f>Data!E50</f>
        <v>6292.3208000000004</v>
      </c>
      <c r="F50" s="49">
        <f>Data!F50</f>
        <v>2528.7312000000002</v>
      </c>
      <c r="G50" s="50">
        <f t="shared" si="0"/>
        <v>-3763.5896000000002</v>
      </c>
      <c r="H50" s="51">
        <f t="shared" si="1"/>
        <v>5738.8799000000008</v>
      </c>
      <c r="I50" s="51">
        <f t="shared" si="3"/>
        <v>9502.4695000000011</v>
      </c>
      <c r="J50" s="51">
        <f t="shared" si="2"/>
        <v>14024.740400000006</v>
      </c>
      <c r="K50" s="51">
        <f t="shared" si="4"/>
        <v>17788.330000000005</v>
      </c>
      <c r="L50" s="51">
        <f t="shared" si="5"/>
        <v>0</v>
      </c>
      <c r="M50" s="51">
        <f t="shared" si="6"/>
        <v>0</v>
      </c>
      <c r="N50" s="51">
        <f t="shared" si="7"/>
        <v>0</v>
      </c>
      <c r="O50" s="51">
        <f t="shared" si="8"/>
        <v>0</v>
      </c>
      <c r="P50" s="52">
        <f>+SUM(INDEX(Inputs!$D$24:$D$35,MATCH($D50,Inputs!$B$24:$B$35,0))*$N50,INDEX(Inputs!$E$24:$E$35,MATCH($D50,Inputs!$B$24:$B$35,0))*$O50)</f>
        <v>0</v>
      </c>
      <c r="R50" s="19"/>
      <c r="S50" s="19"/>
      <c r="T50" s="19"/>
    </row>
    <row r="51" spans="2:20" x14ac:dyDescent="0.25">
      <c r="B51" s="8" t="s">
        <v>102</v>
      </c>
      <c r="C51" s="8">
        <v>2021</v>
      </c>
      <c r="D51" s="8">
        <v>7</v>
      </c>
      <c r="E51" s="49">
        <f>Data!E51</f>
        <v>5401.2187000000004</v>
      </c>
      <c r="F51" s="49">
        <f>Data!F51</f>
        <v>2541.0356999999999</v>
      </c>
      <c r="G51" s="50">
        <f t="shared" si="0"/>
        <v>-2860.1830000000004</v>
      </c>
      <c r="H51" s="51">
        <f t="shared" si="1"/>
        <v>9502.4695000000011</v>
      </c>
      <c r="I51" s="51">
        <f t="shared" si="3"/>
        <v>12362.652500000002</v>
      </c>
      <c r="J51" s="51">
        <f t="shared" si="2"/>
        <v>17788.330000000005</v>
      </c>
      <c r="K51" s="51">
        <f t="shared" si="4"/>
        <v>20648.513000000006</v>
      </c>
      <c r="L51" s="51">
        <f t="shared" si="5"/>
        <v>0</v>
      </c>
      <c r="M51" s="51">
        <f t="shared" si="6"/>
        <v>0</v>
      </c>
      <c r="N51" s="51">
        <f t="shared" si="7"/>
        <v>0</v>
      </c>
      <c r="O51" s="51">
        <f t="shared" si="8"/>
        <v>0</v>
      </c>
      <c r="P51" s="52">
        <f>+SUM(INDEX(Inputs!$D$24:$D$35,MATCH($D51,Inputs!$B$24:$B$35,0))*$N51,INDEX(Inputs!$E$24:$E$35,MATCH($D51,Inputs!$B$24:$B$35,0))*$O51)</f>
        <v>0</v>
      </c>
      <c r="R51" s="19"/>
      <c r="S51" s="19"/>
      <c r="T51" s="19"/>
    </row>
    <row r="52" spans="2:20" x14ac:dyDescent="0.25">
      <c r="B52" s="8" t="s">
        <v>102</v>
      </c>
      <c r="C52" s="8">
        <v>2021</v>
      </c>
      <c r="D52" s="8">
        <v>8</v>
      </c>
      <c r="E52" s="49">
        <f>Data!E52</f>
        <v>4943.3941999999997</v>
      </c>
      <c r="F52" s="49">
        <f>Data!F52</f>
        <v>2621.1383999999998</v>
      </c>
      <c r="G52" s="50">
        <f t="shared" si="0"/>
        <v>-2322.2557999999999</v>
      </c>
      <c r="H52" s="51">
        <f t="shared" si="1"/>
        <v>12362.652500000002</v>
      </c>
      <c r="I52" s="51">
        <f t="shared" si="3"/>
        <v>14684.908300000003</v>
      </c>
      <c r="J52" s="51">
        <f t="shared" si="2"/>
        <v>20648.513000000006</v>
      </c>
      <c r="K52" s="51">
        <f t="shared" si="4"/>
        <v>22970.768800000005</v>
      </c>
      <c r="L52" s="51">
        <f t="shared" si="5"/>
        <v>0</v>
      </c>
      <c r="M52" s="51">
        <f t="shared" si="6"/>
        <v>0</v>
      </c>
      <c r="N52" s="51">
        <f t="shared" si="7"/>
        <v>0</v>
      </c>
      <c r="O52" s="51">
        <f t="shared" si="8"/>
        <v>0</v>
      </c>
      <c r="P52" s="52">
        <f>+SUM(INDEX(Inputs!$D$24:$D$35,MATCH($D52,Inputs!$B$24:$B$35,0))*$N52,INDEX(Inputs!$E$24:$E$35,MATCH($D52,Inputs!$B$24:$B$35,0))*$O52)</f>
        <v>0</v>
      </c>
      <c r="R52" s="19"/>
      <c r="S52" s="19"/>
      <c r="T52" s="19"/>
    </row>
    <row r="53" spans="2:20" x14ac:dyDescent="0.25">
      <c r="B53" s="8" t="s">
        <v>102</v>
      </c>
      <c r="C53" s="8">
        <v>2021</v>
      </c>
      <c r="D53" s="8">
        <v>9</v>
      </c>
      <c r="E53" s="49">
        <f>Data!E53</f>
        <v>3986.8548000000001</v>
      </c>
      <c r="F53" s="49">
        <f>Data!F53</f>
        <v>2504.884</v>
      </c>
      <c r="G53" s="50">
        <f t="shared" si="0"/>
        <v>-1481.9708000000001</v>
      </c>
      <c r="H53" s="51">
        <f t="shared" si="1"/>
        <v>14684.908300000003</v>
      </c>
      <c r="I53" s="51">
        <f t="shared" si="3"/>
        <v>16166.879100000002</v>
      </c>
      <c r="J53" s="51">
        <f t="shared" si="2"/>
        <v>22970.768800000005</v>
      </c>
      <c r="K53" s="51">
        <f t="shared" si="4"/>
        <v>24452.739600000004</v>
      </c>
      <c r="L53" s="51">
        <f t="shared" si="5"/>
        <v>0</v>
      </c>
      <c r="M53" s="51">
        <f t="shared" si="6"/>
        <v>0</v>
      </c>
      <c r="N53" s="51">
        <f t="shared" si="7"/>
        <v>0</v>
      </c>
      <c r="O53" s="51">
        <f t="shared" si="8"/>
        <v>0</v>
      </c>
      <c r="P53" s="52">
        <f>+SUM(INDEX(Inputs!$D$24:$D$35,MATCH($D53,Inputs!$B$24:$B$35,0))*$N53,INDEX(Inputs!$E$24:$E$35,MATCH($D53,Inputs!$B$24:$B$35,0))*$O53)</f>
        <v>0</v>
      </c>
      <c r="R53" s="19"/>
      <c r="S53" s="19"/>
      <c r="T53" s="19"/>
    </row>
    <row r="54" spans="2:20" x14ac:dyDescent="0.25">
      <c r="B54" s="8" t="s">
        <v>102</v>
      </c>
      <c r="C54" s="8">
        <v>2021</v>
      </c>
      <c r="D54" s="8">
        <v>10</v>
      </c>
      <c r="E54" s="49">
        <f>Data!E54</f>
        <v>2570.4157</v>
      </c>
      <c r="F54" s="49">
        <f>Data!F54</f>
        <v>2621.3332</v>
      </c>
      <c r="G54" s="50">
        <f t="shared" si="0"/>
        <v>50.917500000000018</v>
      </c>
      <c r="H54" s="51">
        <f t="shared" si="1"/>
        <v>16166.879100000002</v>
      </c>
      <c r="I54" s="51">
        <f t="shared" si="3"/>
        <v>16115.961600000002</v>
      </c>
      <c r="J54" s="51">
        <f t="shared" si="2"/>
        <v>24452.739600000004</v>
      </c>
      <c r="K54" s="51">
        <f t="shared" si="4"/>
        <v>24401.822100000005</v>
      </c>
      <c r="L54" s="51">
        <f t="shared" si="5"/>
        <v>0</v>
      </c>
      <c r="M54" s="51">
        <f t="shared" si="6"/>
        <v>0</v>
      </c>
      <c r="N54" s="51">
        <f t="shared" si="7"/>
        <v>0</v>
      </c>
      <c r="O54" s="51">
        <f t="shared" si="8"/>
        <v>0</v>
      </c>
      <c r="P54" s="52">
        <f>+SUM(INDEX(Inputs!$D$24:$D$35,MATCH($D54,Inputs!$B$24:$B$35,0))*$N54,INDEX(Inputs!$E$24:$E$35,MATCH($D54,Inputs!$B$24:$B$35,0))*$O54)</f>
        <v>0</v>
      </c>
      <c r="R54" s="19"/>
      <c r="S54" s="19"/>
      <c r="T54" s="19"/>
    </row>
    <row r="55" spans="2:20" x14ac:dyDescent="0.25">
      <c r="B55" s="8" t="s">
        <v>102</v>
      </c>
      <c r="C55" s="8">
        <v>2021</v>
      </c>
      <c r="D55" s="8">
        <v>11</v>
      </c>
      <c r="E55" s="49">
        <f>Data!E55</f>
        <v>1665.2746</v>
      </c>
      <c r="F55" s="49">
        <f>Data!F55</f>
        <v>3178.6695</v>
      </c>
      <c r="G55" s="50">
        <f t="shared" si="0"/>
        <v>1513.3949</v>
      </c>
      <c r="H55" s="51">
        <f t="shared" si="1"/>
        <v>16115.961600000002</v>
      </c>
      <c r="I55" s="51">
        <f t="shared" si="3"/>
        <v>14602.566700000003</v>
      </c>
      <c r="J55" s="51">
        <f t="shared" si="2"/>
        <v>24401.822100000005</v>
      </c>
      <c r="K55" s="51">
        <f t="shared" si="4"/>
        <v>22888.427200000006</v>
      </c>
      <c r="L55" s="51">
        <f t="shared" si="5"/>
        <v>0</v>
      </c>
      <c r="M55" s="51">
        <f t="shared" si="6"/>
        <v>0</v>
      </c>
      <c r="N55" s="51">
        <f t="shared" si="7"/>
        <v>0</v>
      </c>
      <c r="O55" s="51">
        <f t="shared" si="8"/>
        <v>0</v>
      </c>
      <c r="P55" s="52">
        <f>+SUM(INDEX(Inputs!$D$24:$D$35,MATCH($D55,Inputs!$B$24:$B$35,0))*$N55,INDEX(Inputs!$E$24:$E$35,MATCH($D55,Inputs!$B$24:$B$35,0))*$O55)</f>
        <v>0</v>
      </c>
      <c r="R55" s="19"/>
      <c r="S55" s="19"/>
      <c r="T55" s="19"/>
    </row>
    <row r="56" spans="2:20" x14ac:dyDescent="0.25">
      <c r="B56" s="8" t="s">
        <v>102</v>
      </c>
      <c r="C56" s="8">
        <v>2021</v>
      </c>
      <c r="D56" s="8">
        <v>12</v>
      </c>
      <c r="E56" s="49">
        <f>Data!E56</f>
        <v>919.76829999999995</v>
      </c>
      <c r="F56" s="49">
        <f>Data!F56</f>
        <v>3985.8640999999998</v>
      </c>
      <c r="G56" s="50">
        <f t="shared" si="0"/>
        <v>3066.0958000000001</v>
      </c>
      <c r="H56" s="51">
        <f t="shared" si="1"/>
        <v>14602.566700000003</v>
      </c>
      <c r="I56" s="51">
        <f t="shared" si="3"/>
        <v>11536.470900000004</v>
      </c>
      <c r="J56" s="51">
        <f t="shared" si="2"/>
        <v>22888.427200000006</v>
      </c>
      <c r="K56" s="51">
        <f t="shared" si="4"/>
        <v>19822.331400000006</v>
      </c>
      <c r="L56" s="51">
        <f t="shared" si="5"/>
        <v>0</v>
      </c>
      <c r="M56" s="51">
        <f t="shared" si="6"/>
        <v>0</v>
      </c>
      <c r="N56" s="51">
        <f t="shared" si="7"/>
        <v>0</v>
      </c>
      <c r="O56" s="51">
        <f t="shared" si="8"/>
        <v>0</v>
      </c>
      <c r="P56" s="52">
        <f>+SUM(INDEX(Inputs!$D$24:$D$35,MATCH($D56,Inputs!$B$24:$B$35,0))*$N56,INDEX(Inputs!$E$24:$E$35,MATCH($D56,Inputs!$B$24:$B$35,0))*$O56)</f>
        <v>0</v>
      </c>
      <c r="R56" s="19"/>
      <c r="S56" s="19"/>
      <c r="T56" s="19"/>
    </row>
    <row r="57" spans="2:20" x14ac:dyDescent="0.25">
      <c r="B57" s="8" t="s">
        <v>103</v>
      </c>
      <c r="C57" s="8">
        <v>2021</v>
      </c>
      <c r="D57" s="8">
        <v>1</v>
      </c>
      <c r="E57" s="49">
        <f>Data!E57</f>
        <v>617.20420000000001</v>
      </c>
      <c r="F57" s="49">
        <f>Data!F57</f>
        <v>2782.3126000000002</v>
      </c>
      <c r="G57" s="50">
        <f t="shared" si="0"/>
        <v>2165.1084000000001</v>
      </c>
      <c r="H57" s="51">
        <f t="shared" si="1"/>
        <v>0</v>
      </c>
      <c r="I57" s="51">
        <f t="shared" si="3"/>
        <v>0</v>
      </c>
      <c r="J57" s="51">
        <f t="shared" si="2"/>
        <v>486.7959000000003</v>
      </c>
      <c r="K57" s="51">
        <f t="shared" si="4"/>
        <v>0</v>
      </c>
      <c r="L57" s="51">
        <f t="shared" si="5"/>
        <v>2165.1084000000001</v>
      </c>
      <c r="M57" s="51">
        <f t="shared" si="6"/>
        <v>1678.3124999999998</v>
      </c>
      <c r="N57" s="51">
        <f t="shared" si="7"/>
        <v>1678.3124999999998</v>
      </c>
      <c r="O57" s="51">
        <f t="shared" si="8"/>
        <v>0</v>
      </c>
      <c r="P57" s="52">
        <f>+SUM(INDEX(Inputs!$D$24:$D$35,MATCH($D57,Inputs!$B$24:$B$35,0))*$N57,INDEX(Inputs!$E$24:$E$35,MATCH($D57,Inputs!$B$24:$B$35,0))*$O57)</f>
        <v>159.006682875</v>
      </c>
      <c r="R57" s="19"/>
      <c r="S57" s="19"/>
      <c r="T57" s="19"/>
    </row>
    <row r="58" spans="2:20" x14ac:dyDescent="0.25">
      <c r="B58" s="8" t="s">
        <v>103</v>
      </c>
      <c r="C58" s="8">
        <v>2021</v>
      </c>
      <c r="D58" s="8">
        <v>2</v>
      </c>
      <c r="E58" s="49">
        <f>Data!E58</f>
        <v>778.39120000000003</v>
      </c>
      <c r="F58" s="49">
        <f>Data!F58</f>
        <v>2710.3615</v>
      </c>
      <c r="G58" s="50">
        <f t="shared" si="0"/>
        <v>1931.9703</v>
      </c>
      <c r="H58" s="51">
        <f t="shared" si="1"/>
        <v>0</v>
      </c>
      <c r="I58" s="51">
        <f t="shared" si="3"/>
        <v>0</v>
      </c>
      <c r="J58" s="51">
        <f t="shared" si="2"/>
        <v>0</v>
      </c>
      <c r="K58" s="51">
        <f t="shared" si="4"/>
        <v>0</v>
      </c>
      <c r="L58" s="51">
        <f t="shared" si="5"/>
        <v>1931.9703</v>
      </c>
      <c r="M58" s="51">
        <f t="shared" si="6"/>
        <v>1931.9703</v>
      </c>
      <c r="N58" s="51">
        <f t="shared" si="7"/>
        <v>1931.9703</v>
      </c>
      <c r="O58" s="51">
        <f t="shared" si="8"/>
        <v>0</v>
      </c>
      <c r="P58" s="52">
        <f>+SUM(INDEX(Inputs!$D$24:$D$35,MATCH($D58,Inputs!$B$24:$B$35,0))*$N58,INDEX(Inputs!$E$24:$E$35,MATCH($D58,Inputs!$B$24:$B$35,0))*$O58)</f>
        <v>183.03873016260002</v>
      </c>
      <c r="R58" s="19"/>
      <c r="S58" s="19"/>
      <c r="T58" s="19"/>
    </row>
    <row r="59" spans="2:20" x14ac:dyDescent="0.25">
      <c r="B59" s="8" t="s">
        <v>103</v>
      </c>
      <c r="C59" s="8">
        <v>2021</v>
      </c>
      <c r="D59" s="8">
        <v>3</v>
      </c>
      <c r="E59" s="49">
        <f>Data!E59</f>
        <v>1608.3304000000001</v>
      </c>
      <c r="F59" s="49">
        <f>Data!F59</f>
        <v>2218.4494</v>
      </c>
      <c r="G59" s="50">
        <f t="shared" si="0"/>
        <v>610.11899999999991</v>
      </c>
      <c r="H59" s="51">
        <f t="shared" si="1"/>
        <v>0</v>
      </c>
      <c r="I59" s="51">
        <f t="shared" si="3"/>
        <v>0</v>
      </c>
      <c r="J59" s="51">
        <f t="shared" si="2"/>
        <v>0</v>
      </c>
      <c r="K59" s="51">
        <f t="shared" si="4"/>
        <v>0</v>
      </c>
      <c r="L59" s="51">
        <f t="shared" si="5"/>
        <v>610.11899999999991</v>
      </c>
      <c r="M59" s="51">
        <f t="shared" si="6"/>
        <v>610.11899999999991</v>
      </c>
      <c r="N59" s="51">
        <f t="shared" si="7"/>
        <v>610.11899999999991</v>
      </c>
      <c r="O59" s="51">
        <f t="shared" si="8"/>
        <v>0</v>
      </c>
      <c r="P59" s="52">
        <f>+SUM(INDEX(Inputs!$D$24:$D$35,MATCH($D59,Inputs!$B$24:$B$35,0))*$N59,INDEX(Inputs!$E$24:$E$35,MATCH($D59,Inputs!$B$24:$B$35,0))*$O59)</f>
        <v>57.803894297999996</v>
      </c>
      <c r="R59" s="19"/>
      <c r="S59" s="19"/>
      <c r="T59" s="19"/>
    </row>
    <row r="60" spans="2:20" x14ac:dyDescent="0.25">
      <c r="B60" s="8" t="s">
        <v>103</v>
      </c>
      <c r="C60" s="8">
        <v>2021</v>
      </c>
      <c r="D60" s="8">
        <v>4</v>
      </c>
      <c r="E60" s="49">
        <f>Data!E60</f>
        <v>1850.4940999999999</v>
      </c>
      <c r="F60" s="49">
        <f>Data!F60</f>
        <v>1406.6811</v>
      </c>
      <c r="G60" s="50">
        <f t="shared" si="0"/>
        <v>-443.81299999999987</v>
      </c>
      <c r="H60" s="51">
        <f t="shared" si="1"/>
        <v>0</v>
      </c>
      <c r="I60" s="51">
        <f t="shared" si="3"/>
        <v>443.81299999999987</v>
      </c>
      <c r="J60" s="51">
        <f t="shared" si="2"/>
        <v>0</v>
      </c>
      <c r="K60" s="51">
        <f t="shared" si="4"/>
        <v>443.81299999999987</v>
      </c>
      <c r="L60" s="51">
        <f t="shared" si="5"/>
        <v>0</v>
      </c>
      <c r="M60" s="51">
        <f t="shared" si="6"/>
        <v>0</v>
      </c>
      <c r="N60" s="51">
        <f t="shared" si="7"/>
        <v>0</v>
      </c>
      <c r="O60" s="51">
        <f t="shared" si="8"/>
        <v>0</v>
      </c>
      <c r="P60" s="52">
        <f>+SUM(INDEX(Inputs!$D$24:$D$35,MATCH($D60,Inputs!$B$24:$B$35,0))*$N60,INDEX(Inputs!$E$24:$E$35,MATCH($D60,Inputs!$B$24:$B$35,0))*$O60)</f>
        <v>0</v>
      </c>
      <c r="R60" s="19"/>
      <c r="S60" s="19"/>
      <c r="T60" s="19"/>
    </row>
    <row r="61" spans="2:20" x14ac:dyDescent="0.25">
      <c r="B61" s="8" t="s">
        <v>103</v>
      </c>
      <c r="C61" s="8">
        <v>2021</v>
      </c>
      <c r="D61" s="8">
        <v>5</v>
      </c>
      <c r="E61" s="49">
        <f>Data!E61</f>
        <v>2095.4598000000001</v>
      </c>
      <c r="F61" s="49">
        <f>Data!F61</f>
        <v>1063.3268</v>
      </c>
      <c r="G61" s="50">
        <f t="shared" si="0"/>
        <v>-1032.133</v>
      </c>
      <c r="H61" s="51">
        <f t="shared" si="1"/>
        <v>443.81299999999987</v>
      </c>
      <c r="I61" s="51">
        <f t="shared" si="3"/>
        <v>1475.9459999999999</v>
      </c>
      <c r="J61" s="51">
        <f t="shared" si="2"/>
        <v>443.81299999999987</v>
      </c>
      <c r="K61" s="51">
        <f t="shared" si="4"/>
        <v>1475.9459999999999</v>
      </c>
      <c r="L61" s="51">
        <f t="shared" si="5"/>
        <v>0</v>
      </c>
      <c r="M61" s="51">
        <f t="shared" si="6"/>
        <v>0</v>
      </c>
      <c r="N61" s="51">
        <f t="shared" si="7"/>
        <v>0</v>
      </c>
      <c r="O61" s="51">
        <f t="shared" si="8"/>
        <v>0</v>
      </c>
      <c r="P61" s="52">
        <f>+SUM(INDEX(Inputs!$D$24:$D$35,MATCH($D61,Inputs!$B$24:$B$35,0))*$N61,INDEX(Inputs!$E$24:$E$35,MATCH($D61,Inputs!$B$24:$B$35,0))*$O61)</f>
        <v>0</v>
      </c>
      <c r="R61" s="19"/>
      <c r="S61" s="19"/>
      <c r="T61" s="19"/>
    </row>
    <row r="62" spans="2:20" x14ac:dyDescent="0.25">
      <c r="B62" s="8" t="s">
        <v>103</v>
      </c>
      <c r="C62" s="8">
        <v>2021</v>
      </c>
      <c r="D62" s="8">
        <v>6</v>
      </c>
      <c r="E62" s="49">
        <f>Data!E62</f>
        <v>2225.3398000000002</v>
      </c>
      <c r="F62" s="49">
        <f>Data!F62</f>
        <v>1730.1883</v>
      </c>
      <c r="G62" s="50">
        <f t="shared" si="0"/>
        <v>-495.15150000000017</v>
      </c>
      <c r="H62" s="51">
        <f t="shared" si="1"/>
        <v>1475.9459999999999</v>
      </c>
      <c r="I62" s="51">
        <f t="shared" si="3"/>
        <v>1971.0975000000001</v>
      </c>
      <c r="J62" s="51">
        <f t="shared" si="2"/>
        <v>1475.9459999999999</v>
      </c>
      <c r="K62" s="51">
        <f t="shared" si="4"/>
        <v>1971.0975000000001</v>
      </c>
      <c r="L62" s="51">
        <f t="shared" si="5"/>
        <v>0</v>
      </c>
      <c r="M62" s="51">
        <f t="shared" si="6"/>
        <v>0</v>
      </c>
      <c r="N62" s="51">
        <f t="shared" si="7"/>
        <v>0</v>
      </c>
      <c r="O62" s="51">
        <f t="shared" si="8"/>
        <v>0</v>
      </c>
      <c r="P62" s="52">
        <f>+SUM(INDEX(Inputs!$D$24:$D$35,MATCH($D62,Inputs!$B$24:$B$35,0))*$N62,INDEX(Inputs!$E$24:$E$35,MATCH($D62,Inputs!$B$24:$B$35,0))*$O62)</f>
        <v>0</v>
      </c>
      <c r="R62" s="19"/>
      <c r="S62" s="19"/>
      <c r="T62" s="19"/>
    </row>
    <row r="63" spans="2:20" x14ac:dyDescent="0.25">
      <c r="B63" s="8" t="s">
        <v>103</v>
      </c>
      <c r="C63" s="8">
        <v>2021</v>
      </c>
      <c r="D63" s="8">
        <v>7</v>
      </c>
      <c r="E63" s="49">
        <f>Data!E63</f>
        <v>1946.5209</v>
      </c>
      <c r="F63" s="49">
        <f>Data!F63</f>
        <v>1943.6857</v>
      </c>
      <c r="G63" s="50">
        <f t="shared" si="0"/>
        <v>-2.8351999999999862</v>
      </c>
      <c r="H63" s="51">
        <f t="shared" si="1"/>
        <v>1971.0975000000001</v>
      </c>
      <c r="I63" s="51">
        <f t="shared" si="3"/>
        <v>1973.9327000000001</v>
      </c>
      <c r="J63" s="51">
        <f t="shared" si="2"/>
        <v>1971.0975000000001</v>
      </c>
      <c r="K63" s="51">
        <f t="shared" si="4"/>
        <v>1973.9327000000001</v>
      </c>
      <c r="L63" s="51">
        <f t="shared" si="5"/>
        <v>0</v>
      </c>
      <c r="M63" s="51">
        <f t="shared" si="6"/>
        <v>0</v>
      </c>
      <c r="N63" s="51">
        <f t="shared" si="7"/>
        <v>0</v>
      </c>
      <c r="O63" s="51">
        <f t="shared" si="8"/>
        <v>0</v>
      </c>
      <c r="P63" s="52">
        <f>+SUM(INDEX(Inputs!$D$24:$D$35,MATCH($D63,Inputs!$B$24:$B$35,0))*$N63,INDEX(Inputs!$E$24:$E$35,MATCH($D63,Inputs!$B$24:$B$35,0))*$O63)</f>
        <v>0</v>
      </c>
      <c r="R63" s="19"/>
      <c r="S63" s="19"/>
      <c r="T63" s="19"/>
    </row>
    <row r="64" spans="2:20" x14ac:dyDescent="0.25">
      <c r="B64" s="8" t="s">
        <v>103</v>
      </c>
      <c r="C64" s="8">
        <v>2021</v>
      </c>
      <c r="D64" s="8">
        <v>8</v>
      </c>
      <c r="E64" s="49">
        <f>Data!E64</f>
        <v>1809.2693999999999</v>
      </c>
      <c r="F64" s="49">
        <f>Data!F64</f>
        <v>1436.3453999999999</v>
      </c>
      <c r="G64" s="50">
        <f t="shared" si="0"/>
        <v>-372.92399999999998</v>
      </c>
      <c r="H64" s="51">
        <f t="shared" si="1"/>
        <v>1973.9327000000001</v>
      </c>
      <c r="I64" s="51">
        <f t="shared" si="3"/>
        <v>2346.8567000000003</v>
      </c>
      <c r="J64" s="51">
        <f t="shared" si="2"/>
        <v>1973.9327000000001</v>
      </c>
      <c r="K64" s="51">
        <f t="shared" si="4"/>
        <v>2346.8567000000003</v>
      </c>
      <c r="L64" s="51">
        <f t="shared" si="5"/>
        <v>0</v>
      </c>
      <c r="M64" s="51">
        <f t="shared" si="6"/>
        <v>0</v>
      </c>
      <c r="N64" s="51">
        <f t="shared" si="7"/>
        <v>0</v>
      </c>
      <c r="O64" s="51">
        <f t="shared" si="8"/>
        <v>0</v>
      </c>
      <c r="P64" s="52">
        <f>+SUM(INDEX(Inputs!$D$24:$D$35,MATCH($D64,Inputs!$B$24:$B$35,0))*$N64,INDEX(Inputs!$E$24:$E$35,MATCH($D64,Inputs!$B$24:$B$35,0))*$O64)</f>
        <v>0</v>
      </c>
      <c r="R64" s="19"/>
      <c r="S64" s="19"/>
      <c r="T64" s="19"/>
    </row>
    <row r="65" spans="2:20" x14ac:dyDescent="0.25">
      <c r="B65" s="8" t="s">
        <v>103</v>
      </c>
      <c r="C65" s="8">
        <v>2021</v>
      </c>
      <c r="D65" s="8">
        <v>9</v>
      </c>
      <c r="E65" s="49">
        <f>Data!E65</f>
        <v>1232.999</v>
      </c>
      <c r="F65" s="49">
        <f>Data!F65</f>
        <v>1051.9617000000001</v>
      </c>
      <c r="G65" s="50">
        <f t="shared" si="0"/>
        <v>-181.03729999999996</v>
      </c>
      <c r="H65" s="51">
        <f t="shared" si="1"/>
        <v>2346.8567000000003</v>
      </c>
      <c r="I65" s="51">
        <f t="shared" si="3"/>
        <v>2527.8940000000002</v>
      </c>
      <c r="J65" s="51">
        <f t="shared" si="2"/>
        <v>2346.8567000000003</v>
      </c>
      <c r="K65" s="51">
        <f t="shared" si="4"/>
        <v>2527.8940000000002</v>
      </c>
      <c r="L65" s="51">
        <f t="shared" si="5"/>
        <v>0</v>
      </c>
      <c r="M65" s="51">
        <f t="shared" si="6"/>
        <v>0</v>
      </c>
      <c r="N65" s="51">
        <f t="shared" si="7"/>
        <v>0</v>
      </c>
      <c r="O65" s="51">
        <f t="shared" si="8"/>
        <v>0</v>
      </c>
      <c r="P65" s="52">
        <f>+SUM(INDEX(Inputs!$D$24:$D$35,MATCH($D65,Inputs!$B$24:$B$35,0))*$N65,INDEX(Inputs!$E$24:$E$35,MATCH($D65,Inputs!$B$24:$B$35,0))*$O65)</f>
        <v>0</v>
      </c>
      <c r="R65" s="19"/>
      <c r="S65" s="19"/>
      <c r="T65" s="19"/>
    </row>
    <row r="66" spans="2:20" x14ac:dyDescent="0.25">
      <c r="B66" s="8" t="s">
        <v>103</v>
      </c>
      <c r="C66" s="8">
        <v>2021</v>
      </c>
      <c r="D66" s="8">
        <v>10</v>
      </c>
      <c r="E66" s="49">
        <f>Data!E66</f>
        <v>521.62929999999994</v>
      </c>
      <c r="F66" s="49">
        <f>Data!F66</f>
        <v>793.56479999999999</v>
      </c>
      <c r="G66" s="50">
        <f t="shared" si="0"/>
        <v>271.93550000000005</v>
      </c>
      <c r="H66" s="51">
        <f t="shared" si="1"/>
        <v>2527.8940000000002</v>
      </c>
      <c r="I66" s="51">
        <f t="shared" si="3"/>
        <v>2255.9585000000002</v>
      </c>
      <c r="J66" s="51">
        <f t="shared" si="2"/>
        <v>2527.8940000000002</v>
      </c>
      <c r="K66" s="51">
        <f t="shared" si="4"/>
        <v>2255.9585000000002</v>
      </c>
      <c r="L66" s="51">
        <f t="shared" si="5"/>
        <v>0</v>
      </c>
      <c r="M66" s="51">
        <f t="shared" si="6"/>
        <v>0</v>
      </c>
      <c r="N66" s="51">
        <f t="shared" si="7"/>
        <v>0</v>
      </c>
      <c r="O66" s="51">
        <f t="shared" si="8"/>
        <v>0</v>
      </c>
      <c r="P66" s="52">
        <f>+SUM(INDEX(Inputs!$D$24:$D$35,MATCH($D66,Inputs!$B$24:$B$35,0))*$N66,INDEX(Inputs!$E$24:$E$35,MATCH($D66,Inputs!$B$24:$B$35,0))*$O66)</f>
        <v>0</v>
      </c>
      <c r="R66" s="19"/>
      <c r="S66" s="19"/>
      <c r="T66" s="19"/>
    </row>
    <row r="67" spans="2:20" x14ac:dyDescent="0.25">
      <c r="B67" s="8" t="s">
        <v>103</v>
      </c>
      <c r="C67" s="8">
        <v>2021</v>
      </c>
      <c r="D67" s="8">
        <v>11</v>
      </c>
      <c r="E67" s="49">
        <f>Data!E67</f>
        <v>352.05220000000003</v>
      </c>
      <c r="F67" s="49">
        <f>Data!F67</f>
        <v>719.82299999999998</v>
      </c>
      <c r="G67" s="50">
        <f t="shared" si="0"/>
        <v>367.77079999999995</v>
      </c>
      <c r="H67" s="51">
        <f t="shared" si="1"/>
        <v>2255.9585000000002</v>
      </c>
      <c r="I67" s="51">
        <f t="shared" si="3"/>
        <v>1888.1877000000002</v>
      </c>
      <c r="J67" s="51">
        <f t="shared" si="2"/>
        <v>2255.9585000000002</v>
      </c>
      <c r="K67" s="51">
        <f t="shared" si="4"/>
        <v>1888.1877000000002</v>
      </c>
      <c r="L67" s="51">
        <f t="shared" si="5"/>
        <v>0</v>
      </c>
      <c r="M67" s="51">
        <f t="shared" si="6"/>
        <v>0</v>
      </c>
      <c r="N67" s="51">
        <f t="shared" si="7"/>
        <v>0</v>
      </c>
      <c r="O67" s="51">
        <f t="shared" si="8"/>
        <v>0</v>
      </c>
      <c r="P67" s="52">
        <f>+SUM(INDEX(Inputs!$D$24:$D$35,MATCH($D67,Inputs!$B$24:$B$35,0))*$N67,INDEX(Inputs!$E$24:$E$35,MATCH($D67,Inputs!$B$24:$B$35,0))*$O67)</f>
        <v>0</v>
      </c>
      <c r="R67" s="19"/>
      <c r="S67" s="19"/>
      <c r="T67" s="19"/>
    </row>
    <row r="68" spans="2:20" x14ac:dyDescent="0.25">
      <c r="B68" s="8" t="s">
        <v>103</v>
      </c>
      <c r="C68" s="8">
        <v>2021</v>
      </c>
      <c r="D68" s="8">
        <v>12</v>
      </c>
      <c r="E68" s="49">
        <f>Data!E68</f>
        <v>195.595</v>
      </c>
      <c r="F68" s="49">
        <f>Data!F68</f>
        <v>1596.9867999999999</v>
      </c>
      <c r="G68" s="50">
        <f t="shared" si="0"/>
        <v>1401.3917999999999</v>
      </c>
      <c r="H68" s="51">
        <f t="shared" si="1"/>
        <v>1888.1877000000002</v>
      </c>
      <c r="I68" s="51">
        <f t="shared" si="3"/>
        <v>486.7959000000003</v>
      </c>
      <c r="J68" s="51">
        <f t="shared" si="2"/>
        <v>1888.1877000000002</v>
      </c>
      <c r="K68" s="51">
        <f t="shared" si="4"/>
        <v>486.7959000000003</v>
      </c>
      <c r="L68" s="51">
        <f t="shared" si="5"/>
        <v>0</v>
      </c>
      <c r="M68" s="51">
        <f t="shared" si="6"/>
        <v>0</v>
      </c>
      <c r="N68" s="51">
        <f t="shared" si="7"/>
        <v>0</v>
      </c>
      <c r="O68" s="51">
        <f t="shared" si="8"/>
        <v>0</v>
      </c>
      <c r="P68" s="52">
        <f>+SUM(INDEX(Inputs!$D$24:$D$35,MATCH($D68,Inputs!$B$24:$B$35,0))*$N68,INDEX(Inputs!$E$24:$E$35,MATCH($D68,Inputs!$B$24:$B$35,0))*$O68)</f>
        <v>0</v>
      </c>
      <c r="R68" s="19"/>
      <c r="S68" s="19"/>
      <c r="T68" s="19"/>
    </row>
    <row r="69" spans="2:20" x14ac:dyDescent="0.25">
      <c r="B69" s="8" t="s">
        <v>104</v>
      </c>
      <c r="C69" s="8">
        <v>2021</v>
      </c>
      <c r="D69" s="8">
        <v>1</v>
      </c>
      <c r="E69" s="49">
        <f>Data!E69</f>
        <v>589.25890000000004</v>
      </c>
      <c r="F69" s="49">
        <f>Data!F69</f>
        <v>1396.0353</v>
      </c>
      <c r="G69" s="50">
        <f t="shared" si="0"/>
        <v>806.77639999999997</v>
      </c>
      <c r="H69" s="51">
        <f t="shared" si="1"/>
        <v>0</v>
      </c>
      <c r="I69" s="51">
        <f t="shared" si="3"/>
        <v>0</v>
      </c>
      <c r="J69" s="51">
        <f t="shared" si="2"/>
        <v>3327.9210999999996</v>
      </c>
      <c r="K69" s="51">
        <f t="shared" si="4"/>
        <v>2521.1446999999998</v>
      </c>
      <c r="L69" s="51">
        <f t="shared" si="5"/>
        <v>806.77639999999997</v>
      </c>
      <c r="M69" s="51">
        <f t="shared" si="6"/>
        <v>0</v>
      </c>
      <c r="N69" s="51">
        <f t="shared" si="7"/>
        <v>0</v>
      </c>
      <c r="O69" s="51">
        <f t="shared" si="8"/>
        <v>0</v>
      </c>
      <c r="P69" s="52">
        <f>+SUM(INDEX(Inputs!$D$24:$D$35,MATCH($D69,Inputs!$B$24:$B$35,0))*$N69,INDEX(Inputs!$E$24:$E$35,MATCH($D69,Inputs!$B$24:$B$35,0))*$O69)</f>
        <v>0</v>
      </c>
      <c r="R69" s="19"/>
      <c r="S69" s="19"/>
      <c r="T69" s="19"/>
    </row>
    <row r="70" spans="2:20" x14ac:dyDescent="0.25">
      <c r="B70" s="8" t="s">
        <v>104</v>
      </c>
      <c r="C70" s="8">
        <v>2021</v>
      </c>
      <c r="D70" s="8">
        <v>2</v>
      </c>
      <c r="E70" s="49">
        <f>Data!E70</f>
        <v>839.75019999999995</v>
      </c>
      <c r="F70" s="49">
        <f>Data!F70</f>
        <v>1249.0600999999999</v>
      </c>
      <c r="G70" s="50">
        <f t="shared" si="0"/>
        <v>409.30989999999997</v>
      </c>
      <c r="H70" s="51">
        <f t="shared" si="1"/>
        <v>0</v>
      </c>
      <c r="I70" s="51">
        <f t="shared" si="3"/>
        <v>0</v>
      </c>
      <c r="J70" s="51">
        <f t="shared" si="2"/>
        <v>2521.1446999999998</v>
      </c>
      <c r="K70" s="51">
        <f t="shared" si="4"/>
        <v>2111.8347999999996</v>
      </c>
      <c r="L70" s="51">
        <f t="shared" si="5"/>
        <v>409.30989999999997</v>
      </c>
      <c r="M70" s="51">
        <f t="shared" si="6"/>
        <v>0</v>
      </c>
      <c r="N70" s="51">
        <f t="shared" si="7"/>
        <v>0</v>
      </c>
      <c r="O70" s="51">
        <f t="shared" si="8"/>
        <v>0</v>
      </c>
      <c r="P70" s="52">
        <f>+SUM(INDEX(Inputs!$D$24:$D$35,MATCH($D70,Inputs!$B$24:$B$35,0))*$N70,INDEX(Inputs!$E$24:$E$35,MATCH($D70,Inputs!$B$24:$B$35,0))*$O70)</f>
        <v>0</v>
      </c>
      <c r="R70" s="19"/>
      <c r="S70" s="19"/>
      <c r="T70" s="19"/>
    </row>
    <row r="71" spans="2:20" x14ac:dyDescent="0.25">
      <c r="B71" s="8" t="s">
        <v>104</v>
      </c>
      <c r="C71" s="8">
        <v>2021</v>
      </c>
      <c r="D71" s="8">
        <v>3</v>
      </c>
      <c r="E71" s="49">
        <f>Data!E71</f>
        <v>1820.9584</v>
      </c>
      <c r="F71" s="49">
        <f>Data!F71</f>
        <v>1228.3628000000001</v>
      </c>
      <c r="G71" s="50">
        <f t="shared" si="0"/>
        <v>-592.59559999999988</v>
      </c>
      <c r="H71" s="51">
        <f t="shared" si="1"/>
        <v>0</v>
      </c>
      <c r="I71" s="51">
        <f t="shared" si="3"/>
        <v>592.59559999999988</v>
      </c>
      <c r="J71" s="51">
        <f t="shared" si="2"/>
        <v>2111.8347999999996</v>
      </c>
      <c r="K71" s="51">
        <f t="shared" si="4"/>
        <v>2704.4303999999993</v>
      </c>
      <c r="L71" s="51">
        <f t="shared" si="5"/>
        <v>0</v>
      </c>
      <c r="M71" s="51">
        <f t="shared" si="6"/>
        <v>0</v>
      </c>
      <c r="N71" s="51">
        <f t="shared" si="7"/>
        <v>0</v>
      </c>
      <c r="O71" s="51">
        <f t="shared" si="8"/>
        <v>0</v>
      </c>
      <c r="P71" s="52">
        <f>+SUM(INDEX(Inputs!$D$24:$D$35,MATCH($D71,Inputs!$B$24:$B$35,0))*$N71,INDEX(Inputs!$E$24:$E$35,MATCH($D71,Inputs!$B$24:$B$35,0))*$O71)</f>
        <v>0</v>
      </c>
      <c r="R71" s="19"/>
      <c r="S71" s="19"/>
      <c r="T71" s="19"/>
    </row>
    <row r="72" spans="2:20" x14ac:dyDescent="0.25">
      <c r="B72" s="8" t="s">
        <v>104</v>
      </c>
      <c r="C72" s="8">
        <v>2021</v>
      </c>
      <c r="D72" s="8">
        <v>4</v>
      </c>
      <c r="E72" s="49">
        <f>Data!E72</f>
        <v>2337.0664999999999</v>
      </c>
      <c r="F72" s="49">
        <f>Data!F72</f>
        <v>1164.0340000000001</v>
      </c>
      <c r="G72" s="50">
        <f t="shared" si="0"/>
        <v>-1173.0324999999998</v>
      </c>
      <c r="H72" s="51">
        <f t="shared" si="1"/>
        <v>592.59559999999988</v>
      </c>
      <c r="I72" s="51">
        <f t="shared" si="3"/>
        <v>1765.6280999999997</v>
      </c>
      <c r="J72" s="51">
        <f t="shared" si="2"/>
        <v>2704.4303999999993</v>
      </c>
      <c r="K72" s="51">
        <f t="shared" si="4"/>
        <v>3877.4628999999991</v>
      </c>
      <c r="L72" s="51">
        <f t="shared" si="5"/>
        <v>0</v>
      </c>
      <c r="M72" s="51">
        <f t="shared" si="6"/>
        <v>0</v>
      </c>
      <c r="N72" s="51">
        <f t="shared" si="7"/>
        <v>0</v>
      </c>
      <c r="O72" s="51">
        <f t="shared" si="8"/>
        <v>0</v>
      </c>
      <c r="P72" s="52">
        <f>+SUM(INDEX(Inputs!$D$24:$D$35,MATCH($D72,Inputs!$B$24:$B$35,0))*$N72,INDEX(Inputs!$E$24:$E$35,MATCH($D72,Inputs!$B$24:$B$35,0))*$O72)</f>
        <v>0</v>
      </c>
      <c r="R72" s="19"/>
      <c r="S72" s="19"/>
      <c r="T72" s="19"/>
    </row>
    <row r="73" spans="2:20" x14ac:dyDescent="0.25">
      <c r="B73" s="8" t="s">
        <v>104</v>
      </c>
      <c r="C73" s="8">
        <v>2021</v>
      </c>
      <c r="D73" s="8">
        <v>5</v>
      </c>
      <c r="E73" s="49">
        <f>Data!E73</f>
        <v>2873.7431000000001</v>
      </c>
      <c r="F73" s="49">
        <f>Data!F73</f>
        <v>909.64869999999996</v>
      </c>
      <c r="G73" s="50">
        <f t="shared" ref="G73:G136" si="9">+F73-E73</f>
        <v>-1964.0944000000002</v>
      </c>
      <c r="H73" s="51">
        <f t="shared" ref="H73:H136" si="10">+IF(D73=1,0,I72)</f>
        <v>1765.6280999999997</v>
      </c>
      <c r="I73" s="51">
        <f t="shared" si="3"/>
        <v>3729.7224999999999</v>
      </c>
      <c r="J73" s="51">
        <f t="shared" ref="J73:J136" si="11">+IF(D73=1,I84,K72)</f>
        <v>3877.4628999999991</v>
      </c>
      <c r="K73" s="51">
        <f t="shared" si="4"/>
        <v>5841.5572999999995</v>
      </c>
      <c r="L73" s="51">
        <f t="shared" si="5"/>
        <v>0</v>
      </c>
      <c r="M73" s="51">
        <f t="shared" si="6"/>
        <v>0</v>
      </c>
      <c r="N73" s="51">
        <f t="shared" si="7"/>
        <v>0</v>
      </c>
      <c r="O73" s="51">
        <f t="shared" si="8"/>
        <v>0</v>
      </c>
      <c r="P73" s="52">
        <f>+SUM(INDEX(Inputs!$D$24:$D$35,MATCH($D73,Inputs!$B$24:$B$35,0))*$N73,INDEX(Inputs!$E$24:$E$35,MATCH($D73,Inputs!$B$24:$B$35,0))*$O73)</f>
        <v>0</v>
      </c>
      <c r="R73" s="19"/>
      <c r="S73" s="19"/>
      <c r="T73" s="19"/>
    </row>
    <row r="74" spans="2:20" x14ac:dyDescent="0.25">
      <c r="B74" s="8" t="s">
        <v>104</v>
      </c>
      <c r="C74" s="8">
        <v>2021</v>
      </c>
      <c r="D74" s="8">
        <v>6</v>
      </c>
      <c r="E74" s="49">
        <f>Data!E74</f>
        <v>3170.9947000000002</v>
      </c>
      <c r="F74" s="49">
        <f>Data!F74</f>
        <v>1727.3816999999999</v>
      </c>
      <c r="G74" s="50">
        <f t="shared" si="9"/>
        <v>-1443.6130000000003</v>
      </c>
      <c r="H74" s="51">
        <f t="shared" si="10"/>
        <v>3729.7224999999999</v>
      </c>
      <c r="I74" s="51">
        <f t="shared" ref="I74:I137" si="12">+IF($G74&lt;0,SUM(-$G74,H74),MAX(SUM(-$G74,H74),0))</f>
        <v>5173.3355000000001</v>
      </c>
      <c r="J74" s="51">
        <f t="shared" si="11"/>
        <v>5841.5572999999995</v>
      </c>
      <c r="K74" s="51">
        <f t="shared" ref="K74:K137" si="13">+IF($G74&lt;0,SUM(-$G74,J74),MAX(SUM(-$G74,J74),0))</f>
        <v>7285.1702999999998</v>
      </c>
      <c r="L74" s="51">
        <f t="shared" ref="L74:L137" si="14">+IF(I74&gt;0,0,G74-H74)</f>
        <v>0</v>
      </c>
      <c r="M74" s="51">
        <f t="shared" ref="M74:M137" si="15">+IF(K74&gt;0,0,G74-J74)</f>
        <v>0</v>
      </c>
      <c r="N74" s="51">
        <f t="shared" ref="N74:N137" si="16">+MIN(M74,2000)</f>
        <v>0</v>
      </c>
      <c r="O74" s="51">
        <f t="shared" ref="O74:O137" si="17">+M74-N74</f>
        <v>0</v>
      </c>
      <c r="P74" s="52">
        <f>+SUM(INDEX(Inputs!$D$24:$D$35,MATCH($D74,Inputs!$B$24:$B$35,0))*$N74,INDEX(Inputs!$E$24:$E$35,MATCH($D74,Inputs!$B$24:$B$35,0))*$O74)</f>
        <v>0</v>
      </c>
      <c r="R74" s="19"/>
      <c r="S74" s="19"/>
      <c r="T74" s="19"/>
    </row>
    <row r="75" spans="2:20" x14ac:dyDescent="0.25">
      <c r="B75" s="8" t="s">
        <v>104</v>
      </c>
      <c r="C75" s="8">
        <v>2021</v>
      </c>
      <c r="D75" s="8">
        <v>7</v>
      </c>
      <c r="E75" s="49">
        <f>Data!E75</f>
        <v>2690.0088999999998</v>
      </c>
      <c r="F75" s="49">
        <f>Data!F75</f>
        <v>2237.8085999999998</v>
      </c>
      <c r="G75" s="50">
        <f t="shared" si="9"/>
        <v>-452.20029999999997</v>
      </c>
      <c r="H75" s="51">
        <f t="shared" si="10"/>
        <v>5173.3355000000001</v>
      </c>
      <c r="I75" s="51">
        <f t="shared" si="12"/>
        <v>5625.5357999999997</v>
      </c>
      <c r="J75" s="51">
        <f t="shared" si="11"/>
        <v>7285.1702999999998</v>
      </c>
      <c r="K75" s="51">
        <f t="shared" si="13"/>
        <v>7737.3706000000002</v>
      </c>
      <c r="L75" s="51">
        <f t="shared" si="14"/>
        <v>0</v>
      </c>
      <c r="M75" s="51">
        <f t="shared" si="15"/>
        <v>0</v>
      </c>
      <c r="N75" s="51">
        <f t="shared" si="16"/>
        <v>0</v>
      </c>
      <c r="O75" s="51">
        <f t="shared" si="17"/>
        <v>0</v>
      </c>
      <c r="P75" s="52">
        <f>+SUM(INDEX(Inputs!$D$24:$D$35,MATCH($D75,Inputs!$B$24:$B$35,0))*$N75,INDEX(Inputs!$E$24:$E$35,MATCH($D75,Inputs!$B$24:$B$35,0))*$O75)</f>
        <v>0</v>
      </c>
      <c r="R75" s="19"/>
      <c r="S75" s="19"/>
      <c r="T75" s="19"/>
    </row>
    <row r="76" spans="2:20" x14ac:dyDescent="0.25">
      <c r="B76" s="8" t="s">
        <v>104</v>
      </c>
      <c r="C76" s="8">
        <v>2021</v>
      </c>
      <c r="D76" s="8">
        <v>8</v>
      </c>
      <c r="E76" s="49">
        <f>Data!E76</f>
        <v>2402.7175999999999</v>
      </c>
      <c r="F76" s="49">
        <f>Data!F76</f>
        <v>1884.7578000000001</v>
      </c>
      <c r="G76" s="50">
        <f t="shared" si="9"/>
        <v>-517.95979999999986</v>
      </c>
      <c r="H76" s="51">
        <f t="shared" si="10"/>
        <v>5625.5357999999997</v>
      </c>
      <c r="I76" s="51">
        <f t="shared" si="12"/>
        <v>6143.4955999999993</v>
      </c>
      <c r="J76" s="51">
        <f t="shared" si="11"/>
        <v>7737.3706000000002</v>
      </c>
      <c r="K76" s="51">
        <f t="shared" si="13"/>
        <v>8255.3304000000007</v>
      </c>
      <c r="L76" s="51">
        <f t="shared" si="14"/>
        <v>0</v>
      </c>
      <c r="M76" s="51">
        <f t="shared" si="15"/>
        <v>0</v>
      </c>
      <c r="N76" s="51">
        <f t="shared" si="16"/>
        <v>0</v>
      </c>
      <c r="O76" s="51">
        <f t="shared" si="17"/>
        <v>0</v>
      </c>
      <c r="P76" s="52">
        <f>+SUM(INDEX(Inputs!$D$24:$D$35,MATCH($D76,Inputs!$B$24:$B$35,0))*$N76,INDEX(Inputs!$E$24:$E$35,MATCH($D76,Inputs!$B$24:$B$35,0))*$O76)</f>
        <v>0</v>
      </c>
      <c r="R76" s="19"/>
      <c r="S76" s="19"/>
      <c r="T76" s="19"/>
    </row>
    <row r="77" spans="2:20" x14ac:dyDescent="0.25">
      <c r="B77" s="8" t="s">
        <v>104</v>
      </c>
      <c r="C77" s="8">
        <v>2021</v>
      </c>
      <c r="D77" s="8">
        <v>9</v>
      </c>
      <c r="E77" s="49">
        <f>Data!E77</f>
        <v>1841.4837</v>
      </c>
      <c r="F77" s="49">
        <f>Data!F77</f>
        <v>1388.3109999999999</v>
      </c>
      <c r="G77" s="50">
        <f t="shared" si="9"/>
        <v>-453.17270000000008</v>
      </c>
      <c r="H77" s="51">
        <f t="shared" si="10"/>
        <v>6143.4955999999993</v>
      </c>
      <c r="I77" s="51">
        <f t="shared" si="12"/>
        <v>6596.6682999999994</v>
      </c>
      <c r="J77" s="51">
        <f t="shared" si="11"/>
        <v>8255.3304000000007</v>
      </c>
      <c r="K77" s="51">
        <f t="shared" si="13"/>
        <v>8708.5031000000017</v>
      </c>
      <c r="L77" s="51">
        <f t="shared" si="14"/>
        <v>0</v>
      </c>
      <c r="M77" s="51">
        <f t="shared" si="15"/>
        <v>0</v>
      </c>
      <c r="N77" s="51">
        <f t="shared" si="16"/>
        <v>0</v>
      </c>
      <c r="O77" s="51">
        <f t="shared" si="17"/>
        <v>0</v>
      </c>
      <c r="P77" s="52">
        <f>+SUM(INDEX(Inputs!$D$24:$D$35,MATCH($D77,Inputs!$B$24:$B$35,0))*$N77,INDEX(Inputs!$E$24:$E$35,MATCH($D77,Inputs!$B$24:$B$35,0))*$O77)</f>
        <v>0</v>
      </c>
      <c r="R77" s="19"/>
      <c r="S77" s="19"/>
      <c r="T77" s="19"/>
    </row>
    <row r="78" spans="2:20" x14ac:dyDescent="0.25">
      <c r="B78" s="8" t="s">
        <v>104</v>
      </c>
      <c r="C78" s="8">
        <v>2021</v>
      </c>
      <c r="D78" s="8">
        <v>10</v>
      </c>
      <c r="E78" s="49">
        <f>Data!E78</f>
        <v>1127.2855</v>
      </c>
      <c r="F78" s="49">
        <f>Data!F78</f>
        <v>1543.7557999999999</v>
      </c>
      <c r="G78" s="50">
        <f t="shared" si="9"/>
        <v>416.47029999999995</v>
      </c>
      <c r="H78" s="51">
        <f t="shared" si="10"/>
        <v>6596.6682999999994</v>
      </c>
      <c r="I78" s="51">
        <f t="shared" si="12"/>
        <v>6180.1979999999994</v>
      </c>
      <c r="J78" s="51">
        <f t="shared" si="11"/>
        <v>8708.5031000000017</v>
      </c>
      <c r="K78" s="51">
        <f t="shared" si="13"/>
        <v>8292.0328000000009</v>
      </c>
      <c r="L78" s="51">
        <f t="shared" si="14"/>
        <v>0</v>
      </c>
      <c r="M78" s="51">
        <f t="shared" si="15"/>
        <v>0</v>
      </c>
      <c r="N78" s="51">
        <f t="shared" si="16"/>
        <v>0</v>
      </c>
      <c r="O78" s="51">
        <f t="shared" si="17"/>
        <v>0</v>
      </c>
      <c r="P78" s="52">
        <f>+SUM(INDEX(Inputs!$D$24:$D$35,MATCH($D78,Inputs!$B$24:$B$35,0))*$N78,INDEX(Inputs!$E$24:$E$35,MATCH($D78,Inputs!$B$24:$B$35,0))*$O78)</f>
        <v>0</v>
      </c>
      <c r="R78" s="19"/>
      <c r="S78" s="19"/>
      <c r="T78" s="19"/>
    </row>
    <row r="79" spans="2:20" x14ac:dyDescent="0.25">
      <c r="B79" s="8" t="s">
        <v>104</v>
      </c>
      <c r="C79" s="8">
        <v>2021</v>
      </c>
      <c r="D79" s="8">
        <v>11</v>
      </c>
      <c r="E79" s="49">
        <f>Data!E79</f>
        <v>666.92280000000005</v>
      </c>
      <c r="F79" s="49">
        <f>Data!F79</f>
        <v>1816.7909</v>
      </c>
      <c r="G79" s="50">
        <f t="shared" si="9"/>
        <v>1149.8680999999999</v>
      </c>
      <c r="H79" s="51">
        <f t="shared" si="10"/>
        <v>6180.1979999999994</v>
      </c>
      <c r="I79" s="51">
        <f t="shared" si="12"/>
        <v>5030.3298999999997</v>
      </c>
      <c r="J79" s="51">
        <f t="shared" si="11"/>
        <v>8292.0328000000009</v>
      </c>
      <c r="K79" s="51">
        <f t="shared" si="13"/>
        <v>7142.1647000000012</v>
      </c>
      <c r="L79" s="51">
        <f t="shared" si="14"/>
        <v>0</v>
      </c>
      <c r="M79" s="51">
        <f t="shared" si="15"/>
        <v>0</v>
      </c>
      <c r="N79" s="51">
        <f t="shared" si="16"/>
        <v>0</v>
      </c>
      <c r="O79" s="51">
        <f t="shared" si="17"/>
        <v>0</v>
      </c>
      <c r="P79" s="52">
        <f>+SUM(INDEX(Inputs!$D$24:$D$35,MATCH($D79,Inputs!$B$24:$B$35,0))*$N79,INDEX(Inputs!$E$24:$E$35,MATCH($D79,Inputs!$B$24:$B$35,0))*$O79)</f>
        <v>0</v>
      </c>
      <c r="R79" s="19"/>
      <c r="S79" s="19"/>
      <c r="T79" s="19"/>
    </row>
    <row r="80" spans="2:20" x14ac:dyDescent="0.25">
      <c r="B80" s="8" t="s">
        <v>104</v>
      </c>
      <c r="C80" s="8">
        <v>2021</v>
      </c>
      <c r="D80" s="8">
        <v>12</v>
      </c>
      <c r="E80" s="49">
        <f>Data!E80</f>
        <v>362.30239999999998</v>
      </c>
      <c r="F80" s="49">
        <f>Data!F80</f>
        <v>2064.7112000000002</v>
      </c>
      <c r="G80" s="50">
        <f t="shared" si="9"/>
        <v>1702.4088000000002</v>
      </c>
      <c r="H80" s="51">
        <f t="shared" si="10"/>
        <v>5030.3298999999997</v>
      </c>
      <c r="I80" s="51">
        <f t="shared" si="12"/>
        <v>3327.9210999999996</v>
      </c>
      <c r="J80" s="51">
        <f t="shared" si="11"/>
        <v>7142.1647000000012</v>
      </c>
      <c r="K80" s="51">
        <f t="shared" si="13"/>
        <v>5439.755900000001</v>
      </c>
      <c r="L80" s="51">
        <f t="shared" si="14"/>
        <v>0</v>
      </c>
      <c r="M80" s="51">
        <f t="shared" si="15"/>
        <v>0</v>
      </c>
      <c r="N80" s="51">
        <f t="shared" si="16"/>
        <v>0</v>
      </c>
      <c r="O80" s="51">
        <f t="shared" si="17"/>
        <v>0</v>
      </c>
      <c r="P80" s="52">
        <f>+SUM(INDEX(Inputs!$D$24:$D$35,MATCH($D80,Inputs!$B$24:$B$35,0))*$N80,INDEX(Inputs!$E$24:$E$35,MATCH($D80,Inputs!$B$24:$B$35,0))*$O80)</f>
        <v>0</v>
      </c>
      <c r="R80" s="19"/>
      <c r="S80" s="19"/>
      <c r="T80" s="19"/>
    </row>
    <row r="81" spans="2:20" x14ac:dyDescent="0.25">
      <c r="B81" s="8" t="s">
        <v>105</v>
      </c>
      <c r="C81" s="8">
        <v>2021</v>
      </c>
      <c r="D81" s="8">
        <v>1</v>
      </c>
      <c r="E81" s="49">
        <f>Data!E81</f>
        <v>1843.6116999999999</v>
      </c>
      <c r="F81" s="49">
        <f>Data!F81</f>
        <v>31908.144</v>
      </c>
      <c r="G81" s="50">
        <f t="shared" si="9"/>
        <v>30064.532299999999</v>
      </c>
      <c r="H81" s="51">
        <f t="shared" si="10"/>
        <v>0</v>
      </c>
      <c r="I81" s="51">
        <f t="shared" si="12"/>
        <v>0</v>
      </c>
      <c r="J81" s="51">
        <f t="shared" si="11"/>
        <v>0</v>
      </c>
      <c r="K81" s="51">
        <f t="shared" si="13"/>
        <v>0</v>
      </c>
      <c r="L81" s="51">
        <f t="shared" si="14"/>
        <v>30064.532299999999</v>
      </c>
      <c r="M81" s="51">
        <f t="shared" si="15"/>
        <v>30064.532299999999</v>
      </c>
      <c r="N81" s="51">
        <f t="shared" si="16"/>
        <v>2000</v>
      </c>
      <c r="O81" s="51">
        <f t="shared" si="17"/>
        <v>28064.532299999999</v>
      </c>
      <c r="P81" s="52">
        <f>+SUM(INDEX(Inputs!$D$24:$D$35,MATCH($D81,Inputs!$B$24:$B$35,0))*$N81,INDEX(Inputs!$E$24:$E$35,MATCH($D81,Inputs!$B$24:$B$35,0))*$O81)</f>
        <v>1429.8240695307998</v>
      </c>
      <c r="R81" s="19"/>
      <c r="S81" s="19"/>
      <c r="T81" s="19"/>
    </row>
    <row r="82" spans="2:20" x14ac:dyDescent="0.25">
      <c r="B82" s="8" t="s">
        <v>105</v>
      </c>
      <c r="C82" s="8">
        <v>2021</v>
      </c>
      <c r="D82" s="8">
        <v>2</v>
      </c>
      <c r="E82" s="49">
        <f>Data!E82</f>
        <v>2215.5522999999998</v>
      </c>
      <c r="F82" s="49">
        <f>Data!F82</f>
        <v>30052.696</v>
      </c>
      <c r="G82" s="50">
        <f t="shared" si="9"/>
        <v>27837.143700000001</v>
      </c>
      <c r="H82" s="51">
        <f t="shared" si="10"/>
        <v>0</v>
      </c>
      <c r="I82" s="51">
        <f t="shared" si="12"/>
        <v>0</v>
      </c>
      <c r="J82" s="51">
        <f t="shared" si="11"/>
        <v>0</v>
      </c>
      <c r="K82" s="51">
        <f t="shared" si="13"/>
        <v>0</v>
      </c>
      <c r="L82" s="51">
        <f t="shared" si="14"/>
        <v>27837.143700000001</v>
      </c>
      <c r="M82" s="51">
        <f t="shared" si="15"/>
        <v>27837.143700000001</v>
      </c>
      <c r="N82" s="51">
        <f t="shared" si="16"/>
        <v>2000</v>
      </c>
      <c r="O82" s="51">
        <f t="shared" si="17"/>
        <v>25837.143700000001</v>
      </c>
      <c r="P82" s="52">
        <f>+SUM(INDEX(Inputs!$D$24:$D$35,MATCH($D82,Inputs!$B$24:$B$35,0))*$N82,INDEX(Inputs!$E$24:$E$35,MATCH($D82,Inputs!$B$24:$B$35,0))*$O82)</f>
        <v>1331.3824029651998</v>
      </c>
      <c r="R82" s="19"/>
      <c r="S82" s="19"/>
      <c r="T82" s="19"/>
    </row>
    <row r="83" spans="2:20" x14ac:dyDescent="0.25">
      <c r="B83" s="8" t="s">
        <v>105</v>
      </c>
      <c r="C83" s="8">
        <v>2021</v>
      </c>
      <c r="D83" s="8">
        <v>3</v>
      </c>
      <c r="E83" s="49">
        <f>Data!E83</f>
        <v>4755.5086000000001</v>
      </c>
      <c r="F83" s="49">
        <f>Data!F83</f>
        <v>30920.240000000002</v>
      </c>
      <c r="G83" s="50">
        <f t="shared" si="9"/>
        <v>26164.731400000001</v>
      </c>
      <c r="H83" s="51">
        <f t="shared" si="10"/>
        <v>0</v>
      </c>
      <c r="I83" s="51">
        <f t="shared" si="12"/>
        <v>0</v>
      </c>
      <c r="J83" s="51">
        <f t="shared" si="11"/>
        <v>0</v>
      </c>
      <c r="K83" s="51">
        <f t="shared" si="13"/>
        <v>0</v>
      </c>
      <c r="L83" s="51">
        <f t="shared" si="14"/>
        <v>26164.731400000001</v>
      </c>
      <c r="M83" s="51">
        <f t="shared" si="15"/>
        <v>26164.731400000001</v>
      </c>
      <c r="N83" s="51">
        <f t="shared" si="16"/>
        <v>2000</v>
      </c>
      <c r="O83" s="51">
        <f t="shared" si="17"/>
        <v>24164.731400000001</v>
      </c>
      <c r="P83" s="52">
        <f>+SUM(INDEX(Inputs!$D$24:$D$35,MATCH($D83,Inputs!$B$24:$B$35,0))*$N83,INDEX(Inputs!$E$24:$E$35,MATCH($D83,Inputs!$B$24:$B$35,0))*$O83)</f>
        <v>1257.4684689543999</v>
      </c>
      <c r="R83" s="19"/>
      <c r="S83" s="19"/>
      <c r="T83" s="19"/>
    </row>
    <row r="84" spans="2:20" x14ac:dyDescent="0.25">
      <c r="B84" s="8" t="s">
        <v>105</v>
      </c>
      <c r="C84" s="8">
        <v>2021</v>
      </c>
      <c r="D84" s="8">
        <v>4</v>
      </c>
      <c r="E84" s="49">
        <f>Data!E84</f>
        <v>5713.5753000000004</v>
      </c>
      <c r="F84" s="49">
        <f>Data!F84</f>
        <v>27997.624</v>
      </c>
      <c r="G84" s="50">
        <f t="shared" si="9"/>
        <v>22284.048699999999</v>
      </c>
      <c r="H84" s="51">
        <f t="shared" si="10"/>
        <v>0</v>
      </c>
      <c r="I84" s="51">
        <f t="shared" si="12"/>
        <v>0</v>
      </c>
      <c r="J84" s="51">
        <f t="shared" si="11"/>
        <v>0</v>
      </c>
      <c r="K84" s="51">
        <f t="shared" si="13"/>
        <v>0</v>
      </c>
      <c r="L84" s="51">
        <f t="shared" si="14"/>
        <v>22284.048699999999</v>
      </c>
      <c r="M84" s="51">
        <f t="shared" si="15"/>
        <v>22284.048699999999</v>
      </c>
      <c r="N84" s="51">
        <f t="shared" si="16"/>
        <v>2000</v>
      </c>
      <c r="O84" s="51">
        <f t="shared" si="17"/>
        <v>20284.048699999999</v>
      </c>
      <c r="P84" s="52">
        <f>+SUM(INDEX(Inputs!$D$24:$D$35,MATCH($D84,Inputs!$B$24:$B$35,0))*$N84,INDEX(Inputs!$E$24:$E$35,MATCH($D84,Inputs!$B$24:$B$35,0))*$O84)</f>
        <v>1085.9578163451999</v>
      </c>
      <c r="R84" s="19"/>
      <c r="S84" s="19"/>
      <c r="T84" s="19"/>
    </row>
    <row r="85" spans="2:20" x14ac:dyDescent="0.25">
      <c r="B85" s="8" t="s">
        <v>105</v>
      </c>
      <c r="C85" s="8">
        <v>2021</v>
      </c>
      <c r="D85" s="8">
        <v>5</v>
      </c>
      <c r="E85" s="49">
        <f>Data!E85</f>
        <v>6566.5739999999996</v>
      </c>
      <c r="F85" s="49">
        <f>Data!F85</f>
        <v>25119.32</v>
      </c>
      <c r="G85" s="50">
        <f t="shared" si="9"/>
        <v>18552.745999999999</v>
      </c>
      <c r="H85" s="51">
        <f t="shared" si="10"/>
        <v>0</v>
      </c>
      <c r="I85" s="51">
        <f t="shared" si="12"/>
        <v>0</v>
      </c>
      <c r="J85" s="51">
        <f t="shared" si="11"/>
        <v>0</v>
      </c>
      <c r="K85" s="51">
        <f t="shared" si="13"/>
        <v>0</v>
      </c>
      <c r="L85" s="51">
        <f t="shared" si="14"/>
        <v>18552.745999999999</v>
      </c>
      <c r="M85" s="51">
        <f t="shared" si="15"/>
        <v>18552.745999999999</v>
      </c>
      <c r="N85" s="51">
        <f t="shared" si="16"/>
        <v>2000</v>
      </c>
      <c r="O85" s="51">
        <f t="shared" si="17"/>
        <v>16552.745999999999</v>
      </c>
      <c r="P85" s="52">
        <f>+SUM(INDEX(Inputs!$D$24:$D$35,MATCH($D85,Inputs!$B$24:$B$35,0))*$N85,INDEX(Inputs!$E$24:$E$35,MATCH($D85,Inputs!$B$24:$B$35,0))*$O85)</f>
        <v>921.04916221600001</v>
      </c>
      <c r="R85" s="19"/>
      <c r="S85" s="19"/>
      <c r="T85" s="19"/>
    </row>
    <row r="86" spans="2:20" x14ac:dyDescent="0.25">
      <c r="B86" s="8" t="s">
        <v>105</v>
      </c>
      <c r="C86" s="8">
        <v>2021</v>
      </c>
      <c r="D86" s="8">
        <v>6</v>
      </c>
      <c r="E86" s="49">
        <f>Data!E86</f>
        <v>6962.9029</v>
      </c>
      <c r="F86" s="49">
        <f>Data!F86</f>
        <v>26518.168000000001</v>
      </c>
      <c r="G86" s="50">
        <f t="shared" si="9"/>
        <v>19555.265100000001</v>
      </c>
      <c r="H86" s="51">
        <f t="shared" si="10"/>
        <v>0</v>
      </c>
      <c r="I86" s="51">
        <f t="shared" si="12"/>
        <v>0</v>
      </c>
      <c r="J86" s="51">
        <f t="shared" si="11"/>
        <v>0</v>
      </c>
      <c r="K86" s="51">
        <f t="shared" si="13"/>
        <v>0</v>
      </c>
      <c r="L86" s="51">
        <f t="shared" si="14"/>
        <v>19555.265100000001</v>
      </c>
      <c r="M86" s="51">
        <f t="shared" si="15"/>
        <v>19555.265100000001</v>
      </c>
      <c r="N86" s="51">
        <f t="shared" si="16"/>
        <v>2000</v>
      </c>
      <c r="O86" s="51">
        <f t="shared" si="17"/>
        <v>17555.265100000001</v>
      </c>
      <c r="P86" s="52">
        <f>+SUM(INDEX(Inputs!$D$24:$D$35,MATCH($D86,Inputs!$B$24:$B$35,0))*$N86,INDEX(Inputs!$E$24:$E$35,MATCH($D86,Inputs!$B$24:$B$35,0))*$O86)</f>
        <v>1065.7222946116001</v>
      </c>
      <c r="R86" s="19"/>
      <c r="S86" s="19"/>
      <c r="T86" s="19"/>
    </row>
    <row r="87" spans="2:20" x14ac:dyDescent="0.25">
      <c r="B87" s="8" t="s">
        <v>105</v>
      </c>
      <c r="C87" s="8">
        <v>2021</v>
      </c>
      <c r="D87" s="8">
        <v>7</v>
      </c>
      <c r="E87" s="49">
        <f>Data!E87</f>
        <v>5964.5585000000001</v>
      </c>
      <c r="F87" s="49">
        <f>Data!F87</f>
        <v>27858.272000000001</v>
      </c>
      <c r="G87" s="50">
        <f t="shared" si="9"/>
        <v>21893.713500000002</v>
      </c>
      <c r="H87" s="51">
        <f t="shared" si="10"/>
        <v>0</v>
      </c>
      <c r="I87" s="51">
        <f t="shared" si="12"/>
        <v>0</v>
      </c>
      <c r="J87" s="51">
        <f t="shared" si="11"/>
        <v>0</v>
      </c>
      <c r="K87" s="51">
        <f t="shared" si="13"/>
        <v>0</v>
      </c>
      <c r="L87" s="51">
        <f t="shared" si="14"/>
        <v>21893.713500000002</v>
      </c>
      <c r="M87" s="51">
        <f t="shared" si="15"/>
        <v>21893.713500000002</v>
      </c>
      <c r="N87" s="51">
        <f t="shared" si="16"/>
        <v>2000</v>
      </c>
      <c r="O87" s="51">
        <f t="shared" si="17"/>
        <v>19893.713500000002</v>
      </c>
      <c r="P87" s="52">
        <f>+SUM(INDEX(Inputs!$D$24:$D$35,MATCH($D87,Inputs!$B$24:$B$35,0))*$N87,INDEX(Inputs!$E$24:$E$35,MATCH($D87,Inputs!$B$24:$B$35,0))*$O87)</f>
        <v>1179.6421468660001</v>
      </c>
      <c r="R87" s="19"/>
      <c r="S87" s="19"/>
      <c r="T87" s="19"/>
    </row>
    <row r="88" spans="2:20" x14ac:dyDescent="0.25">
      <c r="B88" s="8" t="s">
        <v>105</v>
      </c>
      <c r="C88" s="8">
        <v>2021</v>
      </c>
      <c r="D88" s="8">
        <v>8</v>
      </c>
      <c r="E88" s="49">
        <f>Data!E88</f>
        <v>5556.3872000000001</v>
      </c>
      <c r="F88" s="49">
        <f>Data!F88</f>
        <v>25031.439999999999</v>
      </c>
      <c r="G88" s="50">
        <f t="shared" si="9"/>
        <v>19475.052799999998</v>
      </c>
      <c r="H88" s="51">
        <f t="shared" si="10"/>
        <v>0</v>
      </c>
      <c r="I88" s="51">
        <f t="shared" si="12"/>
        <v>0</v>
      </c>
      <c r="J88" s="51">
        <f t="shared" si="11"/>
        <v>0</v>
      </c>
      <c r="K88" s="51">
        <f t="shared" si="13"/>
        <v>0</v>
      </c>
      <c r="L88" s="51">
        <f t="shared" si="14"/>
        <v>19475.052799999998</v>
      </c>
      <c r="M88" s="51">
        <f t="shared" si="15"/>
        <v>19475.052799999998</v>
      </c>
      <c r="N88" s="51">
        <f t="shared" si="16"/>
        <v>2000</v>
      </c>
      <c r="O88" s="51">
        <f t="shared" si="17"/>
        <v>17475.052799999998</v>
      </c>
      <c r="P88" s="52">
        <f>+SUM(INDEX(Inputs!$D$24:$D$35,MATCH($D88,Inputs!$B$24:$B$35,0))*$N88,INDEX(Inputs!$E$24:$E$35,MATCH($D88,Inputs!$B$24:$B$35,0))*$O88)</f>
        <v>1061.8146722048</v>
      </c>
      <c r="R88" s="19"/>
      <c r="S88" s="19"/>
      <c r="T88" s="19"/>
    </row>
    <row r="89" spans="2:20" x14ac:dyDescent="0.25">
      <c r="B89" s="8" t="s">
        <v>105</v>
      </c>
      <c r="C89" s="8">
        <v>2021</v>
      </c>
      <c r="D89" s="8">
        <v>9</v>
      </c>
      <c r="E89" s="49">
        <f>Data!E89</f>
        <v>4641.692</v>
      </c>
      <c r="F89" s="49">
        <f>Data!F89</f>
        <v>21891.68</v>
      </c>
      <c r="G89" s="50">
        <f t="shared" si="9"/>
        <v>17249.988000000001</v>
      </c>
      <c r="H89" s="51">
        <f t="shared" si="10"/>
        <v>0</v>
      </c>
      <c r="I89" s="51">
        <f t="shared" si="12"/>
        <v>0</v>
      </c>
      <c r="J89" s="51">
        <f t="shared" si="11"/>
        <v>0</v>
      </c>
      <c r="K89" s="51">
        <f t="shared" si="13"/>
        <v>0</v>
      </c>
      <c r="L89" s="51">
        <f t="shared" si="14"/>
        <v>17249.988000000001</v>
      </c>
      <c r="M89" s="51">
        <f t="shared" si="15"/>
        <v>17249.988000000001</v>
      </c>
      <c r="N89" s="51">
        <f t="shared" si="16"/>
        <v>2000</v>
      </c>
      <c r="O89" s="51">
        <f t="shared" si="17"/>
        <v>15249.988000000001</v>
      </c>
      <c r="P89" s="52">
        <f>+SUM(INDEX(Inputs!$D$24:$D$35,MATCH($D89,Inputs!$B$24:$B$35,0))*$N89,INDEX(Inputs!$E$24:$E$35,MATCH($D89,Inputs!$B$24:$B$35,0))*$O89)</f>
        <v>863.47246964800013</v>
      </c>
      <c r="R89" s="19"/>
      <c r="S89" s="19"/>
      <c r="T89" s="19"/>
    </row>
    <row r="90" spans="2:20" x14ac:dyDescent="0.25">
      <c r="B90" s="8" t="s">
        <v>105</v>
      </c>
      <c r="C90" s="8">
        <v>2021</v>
      </c>
      <c r="D90" s="8">
        <v>10</v>
      </c>
      <c r="E90" s="49">
        <f>Data!E90</f>
        <v>3053.1455999999998</v>
      </c>
      <c r="F90" s="49">
        <f>Data!F90</f>
        <v>22276.808000000001</v>
      </c>
      <c r="G90" s="50">
        <f t="shared" si="9"/>
        <v>19223.662400000001</v>
      </c>
      <c r="H90" s="51">
        <f t="shared" si="10"/>
        <v>0</v>
      </c>
      <c r="I90" s="51">
        <f t="shared" si="12"/>
        <v>0</v>
      </c>
      <c r="J90" s="51">
        <f t="shared" si="11"/>
        <v>0</v>
      </c>
      <c r="K90" s="51">
        <f t="shared" si="13"/>
        <v>0</v>
      </c>
      <c r="L90" s="51">
        <f t="shared" si="14"/>
        <v>19223.662400000001</v>
      </c>
      <c r="M90" s="51">
        <f t="shared" si="15"/>
        <v>19223.662400000001</v>
      </c>
      <c r="N90" s="51">
        <f t="shared" si="16"/>
        <v>2000</v>
      </c>
      <c r="O90" s="51">
        <f t="shared" si="17"/>
        <v>17223.662400000001</v>
      </c>
      <c r="P90" s="52">
        <f>+SUM(INDEX(Inputs!$D$24:$D$35,MATCH($D90,Inputs!$B$24:$B$35,0))*$N90,INDEX(Inputs!$E$24:$E$35,MATCH($D90,Inputs!$B$24:$B$35,0))*$O90)</f>
        <v>950.70098343040002</v>
      </c>
      <c r="R90" s="19"/>
      <c r="S90" s="19"/>
      <c r="T90" s="19"/>
    </row>
    <row r="91" spans="2:20" x14ac:dyDescent="0.25">
      <c r="B91" s="8" t="s">
        <v>105</v>
      </c>
      <c r="C91" s="8">
        <v>2021</v>
      </c>
      <c r="D91" s="8">
        <v>11</v>
      </c>
      <c r="E91" s="49">
        <f>Data!E91</f>
        <v>2063.7867000000001</v>
      </c>
      <c r="F91" s="49">
        <f>Data!F91</f>
        <v>26321.24</v>
      </c>
      <c r="G91" s="50">
        <f t="shared" si="9"/>
        <v>24257.453300000001</v>
      </c>
      <c r="H91" s="51">
        <f t="shared" si="10"/>
        <v>0</v>
      </c>
      <c r="I91" s="51">
        <f t="shared" si="12"/>
        <v>0</v>
      </c>
      <c r="J91" s="51">
        <f t="shared" si="11"/>
        <v>0</v>
      </c>
      <c r="K91" s="51">
        <f t="shared" si="13"/>
        <v>0</v>
      </c>
      <c r="L91" s="51">
        <f t="shared" si="14"/>
        <v>24257.453300000001</v>
      </c>
      <c r="M91" s="51">
        <f t="shared" si="15"/>
        <v>24257.453300000001</v>
      </c>
      <c r="N91" s="51">
        <f t="shared" si="16"/>
        <v>2000</v>
      </c>
      <c r="O91" s="51">
        <f t="shared" si="17"/>
        <v>22257.453300000001</v>
      </c>
      <c r="P91" s="52">
        <f>+SUM(INDEX(Inputs!$D$24:$D$35,MATCH($D91,Inputs!$B$24:$B$35,0))*$N91,INDEX(Inputs!$E$24:$E$35,MATCH($D91,Inputs!$B$24:$B$35,0))*$O91)</f>
        <v>1173.1744060468</v>
      </c>
      <c r="R91" s="19"/>
      <c r="S91" s="19"/>
      <c r="T91" s="19"/>
    </row>
    <row r="92" spans="2:20" x14ac:dyDescent="0.25">
      <c r="B92" s="8" t="s">
        <v>105</v>
      </c>
      <c r="C92" s="8">
        <v>2021</v>
      </c>
      <c r="D92" s="8">
        <v>12</v>
      </c>
      <c r="E92" s="49">
        <f>Data!E92</f>
        <v>1167.6332</v>
      </c>
      <c r="F92" s="49">
        <f>Data!F92</f>
        <v>35331.343999999997</v>
      </c>
      <c r="G92" s="50">
        <f t="shared" si="9"/>
        <v>34163.710800000001</v>
      </c>
      <c r="H92" s="51">
        <f t="shared" si="10"/>
        <v>0</v>
      </c>
      <c r="I92" s="51">
        <f t="shared" si="12"/>
        <v>0</v>
      </c>
      <c r="J92" s="51">
        <f t="shared" si="11"/>
        <v>0</v>
      </c>
      <c r="K92" s="51">
        <f t="shared" si="13"/>
        <v>0</v>
      </c>
      <c r="L92" s="51">
        <f t="shared" si="14"/>
        <v>34163.710800000001</v>
      </c>
      <c r="M92" s="51">
        <f t="shared" si="15"/>
        <v>34163.710800000001</v>
      </c>
      <c r="N92" s="51">
        <f t="shared" si="16"/>
        <v>2000</v>
      </c>
      <c r="O92" s="51">
        <f t="shared" si="17"/>
        <v>32163.710800000001</v>
      </c>
      <c r="P92" s="52">
        <f>+SUM(INDEX(Inputs!$D$24:$D$35,MATCH($D92,Inputs!$B$24:$B$35,0))*$N92,INDEX(Inputs!$E$24:$E$35,MATCH($D92,Inputs!$B$24:$B$35,0))*$O92)</f>
        <v>1610.9913625167999</v>
      </c>
      <c r="R92" s="19"/>
      <c r="S92" s="19"/>
      <c r="T92" s="19"/>
    </row>
    <row r="93" spans="2:20" x14ac:dyDescent="0.25">
      <c r="B93" s="8" t="s">
        <v>106</v>
      </c>
      <c r="C93" s="8">
        <v>2021</v>
      </c>
      <c r="D93" s="8">
        <v>1</v>
      </c>
      <c r="E93" s="49">
        <f>Data!E93</f>
        <v>2903.848</v>
      </c>
      <c r="F93" s="49">
        <f>Data!F93</f>
        <v>5938.6080000000002</v>
      </c>
      <c r="G93" s="50">
        <f t="shared" si="9"/>
        <v>3034.76</v>
      </c>
      <c r="H93" s="51">
        <f t="shared" si="10"/>
        <v>0</v>
      </c>
      <c r="I93" s="51">
        <f t="shared" si="12"/>
        <v>0</v>
      </c>
      <c r="J93" s="51">
        <f t="shared" si="11"/>
        <v>0</v>
      </c>
      <c r="K93" s="51">
        <f t="shared" si="13"/>
        <v>0</v>
      </c>
      <c r="L93" s="51">
        <f t="shared" si="14"/>
        <v>3034.76</v>
      </c>
      <c r="M93" s="51">
        <f t="shared" si="15"/>
        <v>3034.76</v>
      </c>
      <c r="N93" s="51">
        <f t="shared" si="16"/>
        <v>2000</v>
      </c>
      <c r="O93" s="51">
        <f t="shared" si="17"/>
        <v>1034.7600000000002</v>
      </c>
      <c r="P93" s="52">
        <f>+SUM(INDEX(Inputs!$D$24:$D$35,MATCH($D93,Inputs!$B$24:$B$35,0))*$N93,INDEX(Inputs!$E$24:$E$35,MATCH($D93,Inputs!$B$24:$B$35,0))*$O93)</f>
        <v>235.21625296000002</v>
      </c>
      <c r="R93" s="19"/>
      <c r="S93" s="19"/>
      <c r="T93" s="19"/>
    </row>
    <row r="94" spans="2:20" x14ac:dyDescent="0.25">
      <c r="B94" s="8" t="s">
        <v>106</v>
      </c>
      <c r="C94" s="8">
        <v>2021</v>
      </c>
      <c r="D94" s="8">
        <v>2</v>
      </c>
      <c r="E94" s="49">
        <f>Data!E94</f>
        <v>3055.6320000000001</v>
      </c>
      <c r="F94" s="49">
        <f>Data!F94</f>
        <v>5608.6480000000001</v>
      </c>
      <c r="G94" s="50">
        <f t="shared" si="9"/>
        <v>2553.0160000000001</v>
      </c>
      <c r="H94" s="51">
        <f t="shared" si="10"/>
        <v>0</v>
      </c>
      <c r="I94" s="51">
        <f t="shared" si="12"/>
        <v>0</v>
      </c>
      <c r="J94" s="51">
        <f t="shared" si="11"/>
        <v>0</v>
      </c>
      <c r="K94" s="51">
        <f t="shared" si="13"/>
        <v>0</v>
      </c>
      <c r="L94" s="51">
        <f t="shared" si="14"/>
        <v>2553.0160000000001</v>
      </c>
      <c r="M94" s="51">
        <f t="shared" si="15"/>
        <v>2553.0160000000001</v>
      </c>
      <c r="N94" s="51">
        <f t="shared" si="16"/>
        <v>2000</v>
      </c>
      <c r="O94" s="51">
        <f t="shared" si="17"/>
        <v>553.01600000000008</v>
      </c>
      <c r="P94" s="52">
        <f>+SUM(INDEX(Inputs!$D$24:$D$35,MATCH($D94,Inputs!$B$24:$B$35,0))*$N94,INDEX(Inputs!$E$24:$E$35,MATCH($D94,Inputs!$B$24:$B$35,0))*$O94)</f>
        <v>213.92509513600001</v>
      </c>
      <c r="R94" s="19"/>
      <c r="S94" s="19"/>
      <c r="T94" s="19"/>
    </row>
    <row r="95" spans="2:20" x14ac:dyDescent="0.25">
      <c r="B95" s="8" t="s">
        <v>106</v>
      </c>
      <c r="C95" s="8">
        <v>2021</v>
      </c>
      <c r="D95" s="8">
        <v>3</v>
      </c>
      <c r="E95" s="49">
        <f>Data!E95</f>
        <v>7477.52</v>
      </c>
      <c r="F95" s="49">
        <f>Data!F95</f>
        <v>6147.8320000000003</v>
      </c>
      <c r="G95" s="50">
        <f t="shared" si="9"/>
        <v>-1329.6880000000001</v>
      </c>
      <c r="H95" s="51">
        <f t="shared" si="10"/>
        <v>0</v>
      </c>
      <c r="I95" s="51">
        <f t="shared" si="12"/>
        <v>1329.6880000000001</v>
      </c>
      <c r="J95" s="51">
        <f t="shared" si="11"/>
        <v>0</v>
      </c>
      <c r="K95" s="51">
        <f t="shared" si="13"/>
        <v>1329.6880000000001</v>
      </c>
      <c r="L95" s="51">
        <f t="shared" si="14"/>
        <v>0</v>
      </c>
      <c r="M95" s="51">
        <f t="shared" si="15"/>
        <v>0</v>
      </c>
      <c r="N95" s="51">
        <f t="shared" si="16"/>
        <v>0</v>
      </c>
      <c r="O95" s="51">
        <f t="shared" si="17"/>
        <v>0</v>
      </c>
      <c r="P95" s="52">
        <f>+SUM(INDEX(Inputs!$D$24:$D$35,MATCH($D95,Inputs!$B$24:$B$35,0))*$N95,INDEX(Inputs!$E$24:$E$35,MATCH($D95,Inputs!$B$24:$B$35,0))*$O95)</f>
        <v>0</v>
      </c>
      <c r="R95" s="19"/>
      <c r="S95" s="19"/>
      <c r="T95" s="19"/>
    </row>
    <row r="96" spans="2:20" x14ac:dyDescent="0.25">
      <c r="B96" s="8" t="s">
        <v>106</v>
      </c>
      <c r="C96" s="8">
        <v>2021</v>
      </c>
      <c r="D96" s="8">
        <v>4</v>
      </c>
      <c r="E96" s="49">
        <f>Data!E96</f>
        <v>8450.52</v>
      </c>
      <c r="F96" s="49">
        <f>Data!F96</f>
        <v>5890.808</v>
      </c>
      <c r="G96" s="50">
        <f t="shared" si="9"/>
        <v>-2559.7120000000004</v>
      </c>
      <c r="H96" s="51">
        <f t="shared" si="10"/>
        <v>1329.6880000000001</v>
      </c>
      <c r="I96" s="51">
        <f t="shared" si="12"/>
        <v>3889.4000000000005</v>
      </c>
      <c r="J96" s="51">
        <f t="shared" si="11"/>
        <v>1329.6880000000001</v>
      </c>
      <c r="K96" s="51">
        <f t="shared" si="13"/>
        <v>3889.4000000000005</v>
      </c>
      <c r="L96" s="51">
        <f t="shared" si="14"/>
        <v>0</v>
      </c>
      <c r="M96" s="51">
        <f t="shared" si="15"/>
        <v>0</v>
      </c>
      <c r="N96" s="51">
        <f t="shared" si="16"/>
        <v>0</v>
      </c>
      <c r="O96" s="51">
        <f t="shared" si="17"/>
        <v>0</v>
      </c>
      <c r="P96" s="52">
        <f>+SUM(INDEX(Inputs!$D$24:$D$35,MATCH($D96,Inputs!$B$24:$B$35,0))*$N96,INDEX(Inputs!$E$24:$E$35,MATCH($D96,Inputs!$B$24:$B$35,0))*$O96)</f>
        <v>0</v>
      </c>
      <c r="R96" s="19"/>
      <c r="S96" s="19"/>
      <c r="T96" s="19"/>
    </row>
    <row r="97" spans="2:20" x14ac:dyDescent="0.25">
      <c r="B97" s="8" t="s">
        <v>106</v>
      </c>
      <c r="C97" s="8">
        <v>2021</v>
      </c>
      <c r="D97" s="8">
        <v>5</v>
      </c>
      <c r="E97" s="49">
        <f>Data!E97</f>
        <v>8918.8160000000007</v>
      </c>
      <c r="F97" s="49">
        <f>Data!F97</f>
        <v>7112.5680000000002</v>
      </c>
      <c r="G97" s="50">
        <f t="shared" si="9"/>
        <v>-1806.2480000000005</v>
      </c>
      <c r="H97" s="51">
        <f t="shared" si="10"/>
        <v>3889.4000000000005</v>
      </c>
      <c r="I97" s="51">
        <f t="shared" si="12"/>
        <v>5695.648000000001</v>
      </c>
      <c r="J97" s="51">
        <f t="shared" si="11"/>
        <v>3889.4000000000005</v>
      </c>
      <c r="K97" s="51">
        <f t="shared" si="13"/>
        <v>5695.648000000001</v>
      </c>
      <c r="L97" s="51">
        <f t="shared" si="14"/>
        <v>0</v>
      </c>
      <c r="M97" s="51">
        <f t="shared" si="15"/>
        <v>0</v>
      </c>
      <c r="N97" s="51">
        <f t="shared" si="16"/>
        <v>0</v>
      </c>
      <c r="O97" s="51">
        <f t="shared" si="17"/>
        <v>0</v>
      </c>
      <c r="P97" s="52">
        <f>+SUM(INDEX(Inputs!$D$24:$D$35,MATCH($D97,Inputs!$B$24:$B$35,0))*$N97,INDEX(Inputs!$E$24:$E$35,MATCH($D97,Inputs!$B$24:$B$35,0))*$O97)</f>
        <v>0</v>
      </c>
      <c r="R97" s="19"/>
      <c r="S97" s="19"/>
      <c r="T97" s="19"/>
    </row>
    <row r="98" spans="2:20" x14ac:dyDescent="0.25">
      <c r="B98" s="8" t="s">
        <v>106</v>
      </c>
      <c r="C98" s="8">
        <v>2021</v>
      </c>
      <c r="D98" s="8">
        <v>6</v>
      </c>
      <c r="E98" s="49">
        <f>Data!E98</f>
        <v>9103.5439999999999</v>
      </c>
      <c r="F98" s="49">
        <f>Data!F98</f>
        <v>9145.7440000000006</v>
      </c>
      <c r="G98" s="50">
        <f t="shared" si="9"/>
        <v>42.200000000000728</v>
      </c>
      <c r="H98" s="51">
        <f t="shared" si="10"/>
        <v>5695.648000000001</v>
      </c>
      <c r="I98" s="51">
        <f t="shared" si="12"/>
        <v>5653.4480000000003</v>
      </c>
      <c r="J98" s="51">
        <f t="shared" si="11"/>
        <v>5695.648000000001</v>
      </c>
      <c r="K98" s="51">
        <f t="shared" si="13"/>
        <v>5653.4480000000003</v>
      </c>
      <c r="L98" s="51">
        <f t="shared" si="14"/>
        <v>0</v>
      </c>
      <c r="M98" s="51">
        <f t="shared" si="15"/>
        <v>0</v>
      </c>
      <c r="N98" s="51">
        <f t="shared" si="16"/>
        <v>0</v>
      </c>
      <c r="O98" s="51">
        <f t="shared" si="17"/>
        <v>0</v>
      </c>
      <c r="P98" s="52">
        <f>+SUM(INDEX(Inputs!$D$24:$D$35,MATCH($D98,Inputs!$B$24:$B$35,0))*$N98,INDEX(Inputs!$E$24:$E$35,MATCH($D98,Inputs!$B$24:$B$35,0))*$O98)</f>
        <v>0</v>
      </c>
      <c r="R98" s="19"/>
      <c r="S98" s="19"/>
      <c r="T98" s="19"/>
    </row>
    <row r="99" spans="2:20" x14ac:dyDescent="0.25">
      <c r="B99" s="8" t="s">
        <v>106</v>
      </c>
      <c r="C99" s="8">
        <v>2021</v>
      </c>
      <c r="D99" s="8">
        <v>7</v>
      </c>
      <c r="E99" s="49">
        <f>Data!E99</f>
        <v>8219.5519999999997</v>
      </c>
      <c r="F99" s="49">
        <f>Data!F99</f>
        <v>10875.791999999999</v>
      </c>
      <c r="G99" s="50">
        <f t="shared" si="9"/>
        <v>2656.24</v>
      </c>
      <c r="H99" s="51">
        <f t="shared" si="10"/>
        <v>5653.4480000000003</v>
      </c>
      <c r="I99" s="51">
        <f t="shared" si="12"/>
        <v>2997.2080000000005</v>
      </c>
      <c r="J99" s="51">
        <f t="shared" si="11"/>
        <v>5653.4480000000003</v>
      </c>
      <c r="K99" s="51">
        <f t="shared" si="13"/>
        <v>2997.2080000000005</v>
      </c>
      <c r="L99" s="51">
        <f t="shared" si="14"/>
        <v>0</v>
      </c>
      <c r="M99" s="51">
        <f t="shared" si="15"/>
        <v>0</v>
      </c>
      <c r="N99" s="51">
        <f t="shared" si="16"/>
        <v>0</v>
      </c>
      <c r="O99" s="51">
        <f t="shared" si="17"/>
        <v>0</v>
      </c>
      <c r="P99" s="52">
        <f>+SUM(INDEX(Inputs!$D$24:$D$35,MATCH($D99,Inputs!$B$24:$B$35,0))*$N99,INDEX(Inputs!$E$24:$E$35,MATCH($D99,Inputs!$B$24:$B$35,0))*$O99)</f>
        <v>0</v>
      </c>
      <c r="R99" s="19"/>
      <c r="S99" s="19"/>
      <c r="T99" s="19"/>
    </row>
    <row r="100" spans="2:20" x14ac:dyDescent="0.25">
      <c r="B100" s="8" t="s">
        <v>106</v>
      </c>
      <c r="C100" s="8">
        <v>2021</v>
      </c>
      <c r="D100" s="8">
        <v>8</v>
      </c>
      <c r="E100" s="49">
        <f>Data!E100</f>
        <v>7722.52</v>
      </c>
      <c r="F100" s="49">
        <f>Data!F100</f>
        <v>14721.208000000001</v>
      </c>
      <c r="G100" s="50">
        <f t="shared" si="9"/>
        <v>6998.6880000000001</v>
      </c>
      <c r="H100" s="51">
        <f t="shared" si="10"/>
        <v>2997.2080000000005</v>
      </c>
      <c r="I100" s="51">
        <f t="shared" si="12"/>
        <v>0</v>
      </c>
      <c r="J100" s="51">
        <f t="shared" si="11"/>
        <v>2997.2080000000005</v>
      </c>
      <c r="K100" s="51">
        <f t="shared" si="13"/>
        <v>0</v>
      </c>
      <c r="L100" s="51">
        <f t="shared" si="14"/>
        <v>4001.4799999999996</v>
      </c>
      <c r="M100" s="51">
        <f t="shared" si="15"/>
        <v>4001.4799999999996</v>
      </c>
      <c r="N100" s="51">
        <f t="shared" si="16"/>
        <v>2000</v>
      </c>
      <c r="O100" s="51">
        <f t="shared" si="17"/>
        <v>2001.4799999999996</v>
      </c>
      <c r="P100" s="52">
        <f>+SUM(INDEX(Inputs!$D$24:$D$35,MATCH($D100,Inputs!$B$24:$B$35,0))*$N100,INDEX(Inputs!$E$24:$E$35,MATCH($D100,Inputs!$B$24:$B$35,0))*$O100)</f>
        <v>308.00409967999997</v>
      </c>
      <c r="R100" s="19"/>
      <c r="S100" s="19"/>
      <c r="T100" s="19"/>
    </row>
    <row r="101" spans="2:20" x14ac:dyDescent="0.25">
      <c r="B101" s="8" t="s">
        <v>106</v>
      </c>
      <c r="C101" s="8">
        <v>2021</v>
      </c>
      <c r="D101" s="8">
        <v>9</v>
      </c>
      <c r="E101" s="49">
        <f>Data!E101</f>
        <v>6602.12</v>
      </c>
      <c r="F101" s="49">
        <f>Data!F101</f>
        <v>7693.2719999999999</v>
      </c>
      <c r="G101" s="50">
        <f t="shared" si="9"/>
        <v>1091.152</v>
      </c>
      <c r="H101" s="51">
        <f t="shared" si="10"/>
        <v>0</v>
      </c>
      <c r="I101" s="51">
        <f t="shared" si="12"/>
        <v>0</v>
      </c>
      <c r="J101" s="51">
        <f t="shared" si="11"/>
        <v>0</v>
      </c>
      <c r="K101" s="51">
        <f t="shared" si="13"/>
        <v>0</v>
      </c>
      <c r="L101" s="51">
        <f t="shared" si="14"/>
        <v>1091.152</v>
      </c>
      <c r="M101" s="51">
        <f t="shared" si="15"/>
        <v>1091.152</v>
      </c>
      <c r="N101" s="51">
        <f t="shared" si="16"/>
        <v>1091.152</v>
      </c>
      <c r="O101" s="51">
        <f t="shared" si="17"/>
        <v>0</v>
      </c>
      <c r="P101" s="52">
        <f>+SUM(INDEX(Inputs!$D$24:$D$35,MATCH($D101,Inputs!$B$24:$B$35,0))*$N101,INDEX(Inputs!$E$24:$E$35,MATCH($D101,Inputs!$B$24:$B$35,0))*$O101)</f>
        <v>103.37792278400001</v>
      </c>
      <c r="R101" s="19"/>
      <c r="S101" s="19"/>
      <c r="T101" s="19"/>
    </row>
    <row r="102" spans="2:20" x14ac:dyDescent="0.25">
      <c r="B102" s="8" t="s">
        <v>106</v>
      </c>
      <c r="C102" s="8">
        <v>2021</v>
      </c>
      <c r="D102" s="8">
        <v>10</v>
      </c>
      <c r="E102" s="49">
        <f>Data!E102</f>
        <v>4604.2479999999996</v>
      </c>
      <c r="F102" s="49">
        <f>Data!F102</f>
        <v>6742.36</v>
      </c>
      <c r="G102" s="50">
        <f t="shared" si="9"/>
        <v>2138.1120000000001</v>
      </c>
      <c r="H102" s="51">
        <f t="shared" si="10"/>
        <v>0</v>
      </c>
      <c r="I102" s="51">
        <f t="shared" si="12"/>
        <v>0</v>
      </c>
      <c r="J102" s="51">
        <f t="shared" si="11"/>
        <v>0</v>
      </c>
      <c r="K102" s="51">
        <f t="shared" si="13"/>
        <v>0</v>
      </c>
      <c r="L102" s="51">
        <f t="shared" si="14"/>
        <v>2138.1120000000001</v>
      </c>
      <c r="M102" s="51">
        <f t="shared" si="15"/>
        <v>2138.1120000000001</v>
      </c>
      <c r="N102" s="51">
        <f t="shared" si="16"/>
        <v>2000</v>
      </c>
      <c r="O102" s="51">
        <f t="shared" si="17"/>
        <v>138.11200000000008</v>
      </c>
      <c r="P102" s="52">
        <f>+SUM(INDEX(Inputs!$D$24:$D$35,MATCH($D102,Inputs!$B$24:$B$35,0))*$N102,INDEX(Inputs!$E$24:$E$35,MATCH($D102,Inputs!$B$24:$B$35,0))*$O102)</f>
        <v>195.58799795200002</v>
      </c>
      <c r="R102" s="19"/>
      <c r="S102" s="19"/>
      <c r="T102" s="19"/>
    </row>
    <row r="103" spans="2:20" x14ac:dyDescent="0.25">
      <c r="B103" s="8" t="s">
        <v>106</v>
      </c>
      <c r="C103" s="8">
        <v>2021</v>
      </c>
      <c r="D103" s="8">
        <v>11</v>
      </c>
      <c r="E103" s="49">
        <f>Data!E103</f>
        <v>3017.6559999999999</v>
      </c>
      <c r="F103" s="49">
        <f>Data!F103</f>
        <v>5848.0879999999997</v>
      </c>
      <c r="G103" s="50">
        <f t="shared" si="9"/>
        <v>2830.4319999999998</v>
      </c>
      <c r="H103" s="51">
        <f t="shared" si="10"/>
        <v>0</v>
      </c>
      <c r="I103" s="51">
        <f t="shared" si="12"/>
        <v>0</v>
      </c>
      <c r="J103" s="51">
        <f t="shared" si="11"/>
        <v>0</v>
      </c>
      <c r="K103" s="51">
        <f t="shared" si="13"/>
        <v>0</v>
      </c>
      <c r="L103" s="51">
        <f t="shared" si="14"/>
        <v>2830.4319999999998</v>
      </c>
      <c r="M103" s="51">
        <f t="shared" si="15"/>
        <v>2830.4319999999998</v>
      </c>
      <c r="N103" s="51">
        <f t="shared" si="16"/>
        <v>2000</v>
      </c>
      <c r="O103" s="51">
        <f t="shared" si="17"/>
        <v>830.43199999999979</v>
      </c>
      <c r="P103" s="52">
        <f>+SUM(INDEX(Inputs!$D$24:$D$35,MATCH($D103,Inputs!$B$24:$B$35,0))*$N103,INDEX(Inputs!$E$24:$E$35,MATCH($D103,Inputs!$B$24:$B$35,0))*$O103)</f>
        <v>226.18577267199998</v>
      </c>
      <c r="R103" s="19"/>
      <c r="S103" s="19"/>
      <c r="T103" s="19"/>
    </row>
    <row r="104" spans="2:20" x14ac:dyDescent="0.25">
      <c r="B104" s="8" t="s">
        <v>106</v>
      </c>
      <c r="C104" s="8">
        <v>2021</v>
      </c>
      <c r="D104" s="8">
        <v>12</v>
      </c>
      <c r="E104" s="49">
        <f>Data!E104</f>
        <v>1513.664</v>
      </c>
      <c r="F104" s="49">
        <f>Data!F104</f>
        <v>5502.3360000000002</v>
      </c>
      <c r="G104" s="50">
        <f t="shared" si="9"/>
        <v>3988.6720000000005</v>
      </c>
      <c r="H104" s="51">
        <f t="shared" si="10"/>
        <v>0</v>
      </c>
      <c r="I104" s="51">
        <f t="shared" si="12"/>
        <v>0</v>
      </c>
      <c r="J104" s="51">
        <f t="shared" si="11"/>
        <v>0</v>
      </c>
      <c r="K104" s="51">
        <f t="shared" si="13"/>
        <v>0</v>
      </c>
      <c r="L104" s="51">
        <f t="shared" si="14"/>
        <v>3988.6720000000005</v>
      </c>
      <c r="M104" s="51">
        <f t="shared" si="15"/>
        <v>3988.6720000000005</v>
      </c>
      <c r="N104" s="51">
        <f t="shared" si="16"/>
        <v>2000</v>
      </c>
      <c r="O104" s="51">
        <f t="shared" si="17"/>
        <v>1988.6720000000005</v>
      </c>
      <c r="P104" s="52">
        <f>+SUM(INDEX(Inputs!$D$24:$D$35,MATCH($D104,Inputs!$B$24:$B$35,0))*$N104,INDEX(Inputs!$E$24:$E$35,MATCH($D104,Inputs!$B$24:$B$35,0))*$O104)</f>
        <v>277.37534771200001</v>
      </c>
      <c r="R104" s="19"/>
      <c r="S104" s="19"/>
      <c r="T104" s="19"/>
    </row>
    <row r="105" spans="2:20" x14ac:dyDescent="0.25">
      <c r="B105" s="8" t="s">
        <v>107</v>
      </c>
      <c r="C105" s="8">
        <v>2021</v>
      </c>
      <c r="D105" s="8">
        <v>1</v>
      </c>
      <c r="E105" s="49">
        <f>Data!E105</f>
        <v>3971.5</v>
      </c>
      <c r="F105" s="49">
        <f>Data!F105</f>
        <v>5528.8239999999996</v>
      </c>
      <c r="G105" s="50">
        <f t="shared" si="9"/>
        <v>1557.3239999999996</v>
      </c>
      <c r="H105" s="51">
        <f t="shared" si="10"/>
        <v>0</v>
      </c>
      <c r="I105" s="51">
        <f t="shared" si="12"/>
        <v>0</v>
      </c>
      <c r="J105" s="51">
        <f t="shared" si="11"/>
        <v>36442.748</v>
      </c>
      <c r="K105" s="51">
        <f t="shared" si="13"/>
        <v>34885.423999999999</v>
      </c>
      <c r="L105" s="51">
        <f t="shared" si="14"/>
        <v>1557.3239999999996</v>
      </c>
      <c r="M105" s="51">
        <f t="shared" si="15"/>
        <v>0</v>
      </c>
      <c r="N105" s="51">
        <f t="shared" si="16"/>
        <v>0</v>
      </c>
      <c r="O105" s="51">
        <f t="shared" si="17"/>
        <v>0</v>
      </c>
      <c r="P105" s="52">
        <f>+SUM(INDEX(Inputs!$D$24:$D$35,MATCH($D105,Inputs!$B$24:$B$35,0))*$N105,INDEX(Inputs!$E$24:$E$35,MATCH($D105,Inputs!$B$24:$B$35,0))*$O105)</f>
        <v>0</v>
      </c>
      <c r="R105" s="19"/>
      <c r="S105" s="19"/>
      <c r="T105" s="19"/>
    </row>
    <row r="106" spans="2:20" x14ac:dyDescent="0.25">
      <c r="B106" s="8" t="s">
        <v>107</v>
      </c>
      <c r="C106" s="8">
        <v>2021</v>
      </c>
      <c r="D106" s="8">
        <v>2</v>
      </c>
      <c r="E106" s="49">
        <f>Data!E106</f>
        <v>4624.5479999999998</v>
      </c>
      <c r="F106" s="49">
        <f>Data!F106</f>
        <v>5382.96</v>
      </c>
      <c r="G106" s="50">
        <f t="shared" si="9"/>
        <v>758.41200000000026</v>
      </c>
      <c r="H106" s="51">
        <f t="shared" si="10"/>
        <v>0</v>
      </c>
      <c r="I106" s="51">
        <f t="shared" si="12"/>
        <v>0</v>
      </c>
      <c r="J106" s="51">
        <f t="shared" si="11"/>
        <v>34885.423999999999</v>
      </c>
      <c r="K106" s="51">
        <f t="shared" si="13"/>
        <v>34127.012000000002</v>
      </c>
      <c r="L106" s="51">
        <f t="shared" si="14"/>
        <v>758.41200000000026</v>
      </c>
      <c r="M106" s="51">
        <f t="shared" si="15"/>
        <v>0</v>
      </c>
      <c r="N106" s="51">
        <f t="shared" si="16"/>
        <v>0</v>
      </c>
      <c r="O106" s="51">
        <f t="shared" si="17"/>
        <v>0</v>
      </c>
      <c r="P106" s="52">
        <f>+SUM(INDEX(Inputs!$D$24:$D$35,MATCH($D106,Inputs!$B$24:$B$35,0))*$N106,INDEX(Inputs!$E$24:$E$35,MATCH($D106,Inputs!$B$24:$B$35,0))*$O106)</f>
        <v>0</v>
      </c>
      <c r="R106" s="19"/>
      <c r="S106" s="19"/>
      <c r="T106" s="19"/>
    </row>
    <row r="107" spans="2:20" x14ac:dyDescent="0.25">
      <c r="B107" s="8" t="s">
        <v>107</v>
      </c>
      <c r="C107" s="8">
        <v>2021</v>
      </c>
      <c r="D107" s="8">
        <v>3</v>
      </c>
      <c r="E107" s="49">
        <f>Data!E107</f>
        <v>8675.2000000000007</v>
      </c>
      <c r="F107" s="49">
        <f>Data!F107</f>
        <v>5285.1120000000001</v>
      </c>
      <c r="G107" s="50">
        <f t="shared" si="9"/>
        <v>-3390.0880000000006</v>
      </c>
      <c r="H107" s="51">
        <f t="shared" si="10"/>
        <v>0</v>
      </c>
      <c r="I107" s="51">
        <f t="shared" si="12"/>
        <v>3390.0880000000006</v>
      </c>
      <c r="J107" s="51">
        <f t="shared" si="11"/>
        <v>34127.012000000002</v>
      </c>
      <c r="K107" s="51">
        <f t="shared" si="13"/>
        <v>37517.100000000006</v>
      </c>
      <c r="L107" s="51">
        <f t="shared" si="14"/>
        <v>0</v>
      </c>
      <c r="M107" s="51">
        <f t="shared" si="15"/>
        <v>0</v>
      </c>
      <c r="N107" s="51">
        <f t="shared" si="16"/>
        <v>0</v>
      </c>
      <c r="O107" s="51">
        <f t="shared" si="17"/>
        <v>0</v>
      </c>
      <c r="P107" s="52">
        <f>+SUM(INDEX(Inputs!$D$24:$D$35,MATCH($D107,Inputs!$B$24:$B$35,0))*$N107,INDEX(Inputs!$E$24:$E$35,MATCH($D107,Inputs!$B$24:$B$35,0))*$O107)</f>
        <v>0</v>
      </c>
      <c r="R107" s="19"/>
      <c r="S107" s="19"/>
      <c r="T107" s="19"/>
    </row>
    <row r="108" spans="2:20" x14ac:dyDescent="0.25">
      <c r="B108" s="8" t="s">
        <v>107</v>
      </c>
      <c r="C108" s="8">
        <v>2021</v>
      </c>
      <c r="D108" s="8">
        <v>4</v>
      </c>
      <c r="E108" s="49">
        <f>Data!E108</f>
        <v>9095.4439999999995</v>
      </c>
      <c r="F108" s="49">
        <f>Data!F108</f>
        <v>4105.5439999999999</v>
      </c>
      <c r="G108" s="50">
        <f t="shared" si="9"/>
        <v>-4989.8999999999996</v>
      </c>
      <c r="H108" s="51">
        <f t="shared" si="10"/>
        <v>3390.0880000000006</v>
      </c>
      <c r="I108" s="51">
        <f t="shared" si="12"/>
        <v>8379.9880000000012</v>
      </c>
      <c r="J108" s="51">
        <f t="shared" si="11"/>
        <v>37517.100000000006</v>
      </c>
      <c r="K108" s="51">
        <f t="shared" si="13"/>
        <v>42507.000000000007</v>
      </c>
      <c r="L108" s="51">
        <f t="shared" si="14"/>
        <v>0</v>
      </c>
      <c r="M108" s="51">
        <f t="shared" si="15"/>
        <v>0</v>
      </c>
      <c r="N108" s="51">
        <f t="shared" si="16"/>
        <v>0</v>
      </c>
      <c r="O108" s="51">
        <f t="shared" si="17"/>
        <v>0</v>
      </c>
      <c r="P108" s="52">
        <f>+SUM(INDEX(Inputs!$D$24:$D$35,MATCH($D108,Inputs!$B$24:$B$35,0))*$N108,INDEX(Inputs!$E$24:$E$35,MATCH($D108,Inputs!$B$24:$B$35,0))*$O108)</f>
        <v>0</v>
      </c>
      <c r="R108" s="19"/>
      <c r="S108" s="19"/>
      <c r="T108" s="19"/>
    </row>
    <row r="109" spans="2:20" x14ac:dyDescent="0.25">
      <c r="B109" s="8" t="s">
        <v>107</v>
      </c>
      <c r="C109" s="8">
        <v>2021</v>
      </c>
      <c r="D109" s="8">
        <v>5</v>
      </c>
      <c r="E109" s="49">
        <f>Data!E109</f>
        <v>10564.588</v>
      </c>
      <c r="F109" s="49">
        <f>Data!F109</f>
        <v>3612.1120000000001</v>
      </c>
      <c r="G109" s="50">
        <f t="shared" si="9"/>
        <v>-6952.4759999999997</v>
      </c>
      <c r="H109" s="51">
        <f t="shared" si="10"/>
        <v>8379.9880000000012</v>
      </c>
      <c r="I109" s="51">
        <f t="shared" si="12"/>
        <v>15332.464</v>
      </c>
      <c r="J109" s="51">
        <f t="shared" si="11"/>
        <v>42507.000000000007</v>
      </c>
      <c r="K109" s="51">
        <f t="shared" si="13"/>
        <v>49459.47600000001</v>
      </c>
      <c r="L109" s="51">
        <f t="shared" si="14"/>
        <v>0</v>
      </c>
      <c r="M109" s="51">
        <f t="shared" si="15"/>
        <v>0</v>
      </c>
      <c r="N109" s="51">
        <f t="shared" si="16"/>
        <v>0</v>
      </c>
      <c r="O109" s="51">
        <f t="shared" si="17"/>
        <v>0</v>
      </c>
      <c r="P109" s="52">
        <f>+SUM(INDEX(Inputs!$D$24:$D$35,MATCH($D109,Inputs!$B$24:$B$35,0))*$N109,INDEX(Inputs!$E$24:$E$35,MATCH($D109,Inputs!$B$24:$B$35,0))*$O109)</f>
        <v>0</v>
      </c>
      <c r="R109" s="19"/>
      <c r="S109" s="19"/>
      <c r="T109" s="19"/>
    </row>
    <row r="110" spans="2:20" x14ac:dyDescent="0.25">
      <c r="B110" s="8" t="s">
        <v>107</v>
      </c>
      <c r="C110" s="8">
        <v>2021</v>
      </c>
      <c r="D110" s="8">
        <v>6</v>
      </c>
      <c r="E110" s="49">
        <f>Data!E110</f>
        <v>10873.848</v>
      </c>
      <c r="F110" s="49">
        <f>Data!F110</f>
        <v>3883.36</v>
      </c>
      <c r="G110" s="50">
        <f t="shared" si="9"/>
        <v>-6990.4879999999994</v>
      </c>
      <c r="H110" s="51">
        <f t="shared" si="10"/>
        <v>15332.464</v>
      </c>
      <c r="I110" s="51">
        <f t="shared" si="12"/>
        <v>22322.951999999997</v>
      </c>
      <c r="J110" s="51">
        <f t="shared" si="11"/>
        <v>49459.47600000001</v>
      </c>
      <c r="K110" s="51">
        <f t="shared" si="13"/>
        <v>56449.964000000007</v>
      </c>
      <c r="L110" s="51">
        <f t="shared" si="14"/>
        <v>0</v>
      </c>
      <c r="M110" s="51">
        <f t="shared" si="15"/>
        <v>0</v>
      </c>
      <c r="N110" s="51">
        <f t="shared" si="16"/>
        <v>0</v>
      </c>
      <c r="O110" s="51">
        <f t="shared" si="17"/>
        <v>0</v>
      </c>
      <c r="P110" s="52">
        <f>+SUM(INDEX(Inputs!$D$24:$D$35,MATCH($D110,Inputs!$B$24:$B$35,0))*$N110,INDEX(Inputs!$E$24:$E$35,MATCH($D110,Inputs!$B$24:$B$35,0))*$O110)</f>
        <v>0</v>
      </c>
      <c r="R110" s="19"/>
      <c r="S110" s="19"/>
      <c r="T110" s="19"/>
    </row>
    <row r="111" spans="2:20" x14ac:dyDescent="0.25">
      <c r="B111" s="8" t="s">
        <v>107</v>
      </c>
      <c r="C111" s="8">
        <v>2021</v>
      </c>
      <c r="D111" s="8">
        <v>7</v>
      </c>
      <c r="E111" s="49">
        <f>Data!E111</f>
        <v>9666.2080000000005</v>
      </c>
      <c r="F111" s="49">
        <f>Data!F111</f>
        <v>3998.0320000000002</v>
      </c>
      <c r="G111" s="50">
        <f t="shared" si="9"/>
        <v>-5668.1760000000004</v>
      </c>
      <c r="H111" s="51">
        <f t="shared" si="10"/>
        <v>22322.951999999997</v>
      </c>
      <c r="I111" s="51">
        <f t="shared" si="12"/>
        <v>27991.127999999997</v>
      </c>
      <c r="J111" s="51">
        <f t="shared" si="11"/>
        <v>56449.964000000007</v>
      </c>
      <c r="K111" s="51">
        <f t="shared" si="13"/>
        <v>62118.140000000007</v>
      </c>
      <c r="L111" s="51">
        <f t="shared" si="14"/>
        <v>0</v>
      </c>
      <c r="M111" s="51">
        <f t="shared" si="15"/>
        <v>0</v>
      </c>
      <c r="N111" s="51">
        <f t="shared" si="16"/>
        <v>0</v>
      </c>
      <c r="O111" s="51">
        <f t="shared" si="17"/>
        <v>0</v>
      </c>
      <c r="P111" s="52">
        <f>+SUM(INDEX(Inputs!$D$24:$D$35,MATCH($D111,Inputs!$B$24:$B$35,0))*$N111,INDEX(Inputs!$E$24:$E$35,MATCH($D111,Inputs!$B$24:$B$35,0))*$O111)</f>
        <v>0</v>
      </c>
      <c r="R111" s="19"/>
      <c r="S111" s="19"/>
      <c r="T111" s="19"/>
    </row>
    <row r="112" spans="2:20" x14ac:dyDescent="0.25">
      <c r="B112" s="8" t="s">
        <v>107</v>
      </c>
      <c r="C112" s="8">
        <v>2021</v>
      </c>
      <c r="D112" s="8">
        <v>8</v>
      </c>
      <c r="E112" s="49">
        <f>Data!E112</f>
        <v>9068.4480000000003</v>
      </c>
      <c r="F112" s="49">
        <f>Data!F112</f>
        <v>3971.864</v>
      </c>
      <c r="G112" s="50">
        <f t="shared" si="9"/>
        <v>-5096.5840000000007</v>
      </c>
      <c r="H112" s="51">
        <f t="shared" si="10"/>
        <v>27991.127999999997</v>
      </c>
      <c r="I112" s="51">
        <f t="shared" si="12"/>
        <v>33087.712</v>
      </c>
      <c r="J112" s="51">
        <f t="shared" si="11"/>
        <v>62118.140000000007</v>
      </c>
      <c r="K112" s="51">
        <f t="shared" si="13"/>
        <v>67214.724000000002</v>
      </c>
      <c r="L112" s="51">
        <f t="shared" si="14"/>
        <v>0</v>
      </c>
      <c r="M112" s="51">
        <f t="shared" si="15"/>
        <v>0</v>
      </c>
      <c r="N112" s="51">
        <f t="shared" si="16"/>
        <v>0</v>
      </c>
      <c r="O112" s="51">
        <f t="shared" si="17"/>
        <v>0</v>
      </c>
      <c r="P112" s="52">
        <f>+SUM(INDEX(Inputs!$D$24:$D$35,MATCH($D112,Inputs!$B$24:$B$35,0))*$N112,INDEX(Inputs!$E$24:$E$35,MATCH($D112,Inputs!$B$24:$B$35,0))*$O112)</f>
        <v>0</v>
      </c>
      <c r="R112" s="19"/>
      <c r="S112" s="19"/>
      <c r="T112" s="19"/>
    </row>
    <row r="113" spans="2:20" x14ac:dyDescent="0.25">
      <c r="B113" s="8" t="s">
        <v>107</v>
      </c>
      <c r="C113" s="8">
        <v>2021</v>
      </c>
      <c r="D113" s="8">
        <v>9</v>
      </c>
      <c r="E113" s="49">
        <f>Data!E113</f>
        <v>8172.4639999999999</v>
      </c>
      <c r="F113" s="49">
        <f>Data!F113</f>
        <v>3741.712</v>
      </c>
      <c r="G113" s="50">
        <f t="shared" si="9"/>
        <v>-4430.7520000000004</v>
      </c>
      <c r="H113" s="51">
        <f t="shared" si="10"/>
        <v>33087.712</v>
      </c>
      <c r="I113" s="51">
        <f t="shared" si="12"/>
        <v>37518.464</v>
      </c>
      <c r="J113" s="51">
        <f t="shared" si="11"/>
        <v>67214.724000000002</v>
      </c>
      <c r="K113" s="51">
        <f t="shared" si="13"/>
        <v>71645.475999999995</v>
      </c>
      <c r="L113" s="51">
        <f t="shared" si="14"/>
        <v>0</v>
      </c>
      <c r="M113" s="51">
        <f t="shared" si="15"/>
        <v>0</v>
      </c>
      <c r="N113" s="51">
        <f t="shared" si="16"/>
        <v>0</v>
      </c>
      <c r="O113" s="51">
        <f t="shared" si="17"/>
        <v>0</v>
      </c>
      <c r="P113" s="52">
        <f>+SUM(INDEX(Inputs!$D$24:$D$35,MATCH($D113,Inputs!$B$24:$B$35,0))*$N113,INDEX(Inputs!$E$24:$E$35,MATCH($D113,Inputs!$B$24:$B$35,0))*$O113)</f>
        <v>0</v>
      </c>
      <c r="R113" s="19"/>
      <c r="S113" s="19"/>
      <c r="T113" s="19"/>
    </row>
    <row r="114" spans="2:20" x14ac:dyDescent="0.25">
      <c r="B114" s="8" t="s">
        <v>107</v>
      </c>
      <c r="C114" s="8">
        <v>2021</v>
      </c>
      <c r="D114" s="8">
        <v>10</v>
      </c>
      <c r="E114" s="49">
        <f>Data!E114</f>
        <v>5845.4440000000004</v>
      </c>
      <c r="F114" s="49">
        <f>Data!F114</f>
        <v>3742.72</v>
      </c>
      <c r="G114" s="50">
        <f t="shared" si="9"/>
        <v>-2102.7240000000006</v>
      </c>
      <c r="H114" s="51">
        <f t="shared" si="10"/>
        <v>37518.464</v>
      </c>
      <c r="I114" s="51">
        <f t="shared" si="12"/>
        <v>39621.188000000002</v>
      </c>
      <c r="J114" s="51">
        <f t="shared" si="11"/>
        <v>71645.475999999995</v>
      </c>
      <c r="K114" s="51">
        <f t="shared" si="13"/>
        <v>73748.2</v>
      </c>
      <c r="L114" s="51">
        <f t="shared" si="14"/>
        <v>0</v>
      </c>
      <c r="M114" s="51">
        <f t="shared" si="15"/>
        <v>0</v>
      </c>
      <c r="N114" s="51">
        <f t="shared" si="16"/>
        <v>0</v>
      </c>
      <c r="O114" s="51">
        <f t="shared" si="17"/>
        <v>0</v>
      </c>
      <c r="P114" s="52">
        <f>+SUM(INDEX(Inputs!$D$24:$D$35,MATCH($D114,Inputs!$B$24:$B$35,0))*$N114,INDEX(Inputs!$E$24:$E$35,MATCH($D114,Inputs!$B$24:$B$35,0))*$O114)</f>
        <v>0</v>
      </c>
      <c r="R114" s="19"/>
      <c r="S114" s="19"/>
      <c r="T114" s="19"/>
    </row>
    <row r="115" spans="2:20" x14ac:dyDescent="0.25">
      <c r="B115" s="8" t="s">
        <v>107</v>
      </c>
      <c r="C115" s="8">
        <v>2021</v>
      </c>
      <c r="D115" s="8">
        <v>11</v>
      </c>
      <c r="E115" s="49">
        <f>Data!E115</f>
        <v>4425.7039999999997</v>
      </c>
      <c r="F115" s="49">
        <f>Data!F115</f>
        <v>4462.808</v>
      </c>
      <c r="G115" s="50">
        <f t="shared" si="9"/>
        <v>37.104000000000269</v>
      </c>
      <c r="H115" s="51">
        <f t="shared" si="10"/>
        <v>39621.188000000002</v>
      </c>
      <c r="I115" s="51">
        <f t="shared" si="12"/>
        <v>39584.084000000003</v>
      </c>
      <c r="J115" s="51">
        <f t="shared" si="11"/>
        <v>73748.2</v>
      </c>
      <c r="K115" s="51">
        <f t="shared" si="13"/>
        <v>73711.09599999999</v>
      </c>
      <c r="L115" s="51">
        <f t="shared" si="14"/>
        <v>0</v>
      </c>
      <c r="M115" s="51">
        <f t="shared" si="15"/>
        <v>0</v>
      </c>
      <c r="N115" s="51">
        <f t="shared" si="16"/>
        <v>0</v>
      </c>
      <c r="O115" s="51">
        <f t="shared" si="17"/>
        <v>0</v>
      </c>
      <c r="P115" s="52">
        <f>+SUM(INDEX(Inputs!$D$24:$D$35,MATCH($D115,Inputs!$B$24:$B$35,0))*$N115,INDEX(Inputs!$E$24:$E$35,MATCH($D115,Inputs!$B$24:$B$35,0))*$O115)</f>
        <v>0</v>
      </c>
      <c r="R115" s="19"/>
      <c r="S115" s="19"/>
      <c r="T115" s="19"/>
    </row>
    <row r="116" spans="2:20" x14ac:dyDescent="0.25">
      <c r="B116" s="8" t="s">
        <v>107</v>
      </c>
      <c r="C116" s="8">
        <v>2021</v>
      </c>
      <c r="D116" s="8">
        <v>12</v>
      </c>
      <c r="E116" s="49">
        <f>Data!E116</f>
        <v>2781.904</v>
      </c>
      <c r="F116" s="49">
        <f>Data!F116</f>
        <v>5923.24</v>
      </c>
      <c r="G116" s="50">
        <f t="shared" si="9"/>
        <v>3141.3359999999998</v>
      </c>
      <c r="H116" s="51">
        <f t="shared" si="10"/>
        <v>39584.084000000003</v>
      </c>
      <c r="I116" s="51">
        <f t="shared" si="12"/>
        <v>36442.748</v>
      </c>
      <c r="J116" s="51">
        <f t="shared" si="11"/>
        <v>73711.09599999999</v>
      </c>
      <c r="K116" s="51">
        <f t="shared" si="13"/>
        <v>70569.759999999995</v>
      </c>
      <c r="L116" s="51">
        <f t="shared" si="14"/>
        <v>0</v>
      </c>
      <c r="M116" s="51">
        <f t="shared" si="15"/>
        <v>0</v>
      </c>
      <c r="N116" s="51">
        <f t="shared" si="16"/>
        <v>0</v>
      </c>
      <c r="O116" s="51">
        <f t="shared" si="17"/>
        <v>0</v>
      </c>
      <c r="P116" s="52">
        <f>+SUM(INDEX(Inputs!$D$24:$D$35,MATCH($D116,Inputs!$B$24:$B$35,0))*$N116,INDEX(Inputs!$E$24:$E$35,MATCH($D116,Inputs!$B$24:$B$35,0))*$O116)</f>
        <v>0</v>
      </c>
      <c r="R116" s="19"/>
      <c r="S116" s="19"/>
      <c r="T116" s="19"/>
    </row>
    <row r="117" spans="2:20" x14ac:dyDescent="0.25">
      <c r="B117" s="8" t="s">
        <v>108</v>
      </c>
      <c r="C117" s="8">
        <v>2021</v>
      </c>
      <c r="D117" s="8">
        <v>1</v>
      </c>
      <c r="E117" s="49">
        <f>Data!E117</f>
        <v>410.93700000000001</v>
      </c>
      <c r="F117" s="49">
        <f>Data!F117</f>
        <v>93594.551999999996</v>
      </c>
      <c r="G117" s="50">
        <f t="shared" si="9"/>
        <v>93183.614999999991</v>
      </c>
      <c r="H117" s="51">
        <f t="shared" si="10"/>
        <v>0</v>
      </c>
      <c r="I117" s="51">
        <f t="shared" si="12"/>
        <v>0</v>
      </c>
      <c r="J117" s="51">
        <f t="shared" si="11"/>
        <v>0</v>
      </c>
      <c r="K117" s="51">
        <f t="shared" si="13"/>
        <v>0</v>
      </c>
      <c r="L117" s="51">
        <f t="shared" si="14"/>
        <v>93183.614999999991</v>
      </c>
      <c r="M117" s="51">
        <f t="shared" si="15"/>
        <v>93183.614999999991</v>
      </c>
      <c r="N117" s="51">
        <f t="shared" si="16"/>
        <v>2000</v>
      </c>
      <c r="O117" s="51">
        <f t="shared" si="17"/>
        <v>91183.614999999991</v>
      </c>
      <c r="P117" s="52">
        <f>+SUM(INDEX(Inputs!$D$24:$D$35,MATCH($D117,Inputs!$B$24:$B$35,0))*$N117,INDEX(Inputs!$E$24:$E$35,MATCH($D117,Inputs!$B$24:$B$35,0))*$O117)</f>
        <v>4219.43504854</v>
      </c>
      <c r="R117" s="19"/>
      <c r="S117" s="19"/>
      <c r="T117" s="19"/>
    </row>
    <row r="118" spans="2:20" x14ac:dyDescent="0.25">
      <c r="B118" s="8" t="s">
        <v>108</v>
      </c>
      <c r="C118" s="8">
        <v>2021</v>
      </c>
      <c r="D118" s="8">
        <v>2</v>
      </c>
      <c r="E118" s="49">
        <f>Data!E118</f>
        <v>475.54050000000001</v>
      </c>
      <c r="F118" s="49">
        <f>Data!F118</f>
        <v>81908.36</v>
      </c>
      <c r="G118" s="50">
        <f t="shared" si="9"/>
        <v>81432.819499999998</v>
      </c>
      <c r="H118" s="51">
        <f t="shared" si="10"/>
        <v>0</v>
      </c>
      <c r="I118" s="51">
        <f t="shared" si="12"/>
        <v>0</v>
      </c>
      <c r="J118" s="51">
        <f t="shared" si="11"/>
        <v>0</v>
      </c>
      <c r="K118" s="51">
        <f t="shared" si="13"/>
        <v>0</v>
      </c>
      <c r="L118" s="51">
        <f t="shared" si="14"/>
        <v>81432.819499999998</v>
      </c>
      <c r="M118" s="51">
        <f t="shared" si="15"/>
        <v>81432.819499999998</v>
      </c>
      <c r="N118" s="51">
        <f t="shared" si="16"/>
        <v>2000</v>
      </c>
      <c r="O118" s="51">
        <f t="shared" si="17"/>
        <v>79432.819499999998</v>
      </c>
      <c r="P118" s="52">
        <f>+SUM(INDEX(Inputs!$D$24:$D$35,MATCH($D118,Inputs!$B$24:$B$35,0))*$N118,INDEX(Inputs!$E$24:$E$35,MATCH($D118,Inputs!$B$24:$B$35,0))*$O118)</f>
        <v>3700.0968906219996</v>
      </c>
      <c r="R118" s="19"/>
      <c r="S118" s="19"/>
      <c r="T118" s="19"/>
    </row>
    <row r="119" spans="2:20" x14ac:dyDescent="0.25">
      <c r="B119" s="8" t="s">
        <v>108</v>
      </c>
      <c r="C119" s="8">
        <v>2021</v>
      </c>
      <c r="D119" s="8">
        <v>3</v>
      </c>
      <c r="E119" s="49">
        <f>Data!E119</f>
        <v>857.50040000000001</v>
      </c>
      <c r="F119" s="49">
        <f>Data!F119</f>
        <v>115455.264</v>
      </c>
      <c r="G119" s="50">
        <f t="shared" si="9"/>
        <v>114597.76359999999</v>
      </c>
      <c r="H119" s="51">
        <f t="shared" si="10"/>
        <v>0</v>
      </c>
      <c r="I119" s="51">
        <f t="shared" si="12"/>
        <v>0</v>
      </c>
      <c r="J119" s="51">
        <f t="shared" si="11"/>
        <v>0</v>
      </c>
      <c r="K119" s="51">
        <f t="shared" si="13"/>
        <v>0</v>
      </c>
      <c r="L119" s="51">
        <f t="shared" si="14"/>
        <v>114597.76359999999</v>
      </c>
      <c r="M119" s="51">
        <f t="shared" si="15"/>
        <v>114597.76359999999</v>
      </c>
      <c r="N119" s="51">
        <f t="shared" si="16"/>
        <v>2000</v>
      </c>
      <c r="O119" s="51">
        <f t="shared" si="17"/>
        <v>112597.76359999999</v>
      </c>
      <c r="P119" s="52">
        <f>+SUM(INDEX(Inputs!$D$24:$D$35,MATCH($D119,Inputs!$B$24:$B$35,0))*$N119,INDEX(Inputs!$E$24:$E$35,MATCH($D119,Inputs!$B$24:$B$35,0))*$O119)</f>
        <v>5165.8547600656002</v>
      </c>
      <c r="R119" s="19"/>
      <c r="S119" s="19"/>
      <c r="T119" s="19"/>
    </row>
    <row r="120" spans="2:20" x14ac:dyDescent="0.25">
      <c r="B120" s="8" t="s">
        <v>108</v>
      </c>
      <c r="C120" s="8">
        <v>2021</v>
      </c>
      <c r="D120" s="8">
        <v>4</v>
      </c>
      <c r="E120" s="49">
        <f>Data!E120</f>
        <v>557.99270000000001</v>
      </c>
      <c r="F120" s="49">
        <f>Data!F120</f>
        <v>109721.992</v>
      </c>
      <c r="G120" s="50">
        <f t="shared" si="9"/>
        <v>109163.9993</v>
      </c>
      <c r="H120" s="51">
        <f t="shared" si="10"/>
        <v>0</v>
      </c>
      <c r="I120" s="51">
        <f t="shared" si="12"/>
        <v>0</v>
      </c>
      <c r="J120" s="51">
        <f t="shared" si="11"/>
        <v>0</v>
      </c>
      <c r="K120" s="51">
        <f t="shared" si="13"/>
        <v>0</v>
      </c>
      <c r="L120" s="51">
        <f t="shared" si="14"/>
        <v>109163.9993</v>
      </c>
      <c r="M120" s="51">
        <f t="shared" si="15"/>
        <v>109163.9993</v>
      </c>
      <c r="N120" s="51">
        <f t="shared" si="16"/>
        <v>2000</v>
      </c>
      <c r="O120" s="51">
        <f t="shared" si="17"/>
        <v>107163.9993</v>
      </c>
      <c r="P120" s="52">
        <f>+SUM(INDEX(Inputs!$D$24:$D$35,MATCH($D120,Inputs!$B$24:$B$35,0))*$N120,INDEX(Inputs!$E$24:$E$35,MATCH($D120,Inputs!$B$24:$B$35,0))*$O120)</f>
        <v>4925.7041130628004</v>
      </c>
      <c r="R120" s="19"/>
      <c r="S120" s="19"/>
      <c r="T120" s="19"/>
    </row>
    <row r="121" spans="2:20" x14ac:dyDescent="0.25">
      <c r="B121" s="8" t="s">
        <v>108</v>
      </c>
      <c r="C121" s="8">
        <v>2021</v>
      </c>
      <c r="D121" s="8">
        <v>5</v>
      </c>
      <c r="E121" s="49">
        <f>Data!E121</f>
        <v>268.34089999999998</v>
      </c>
      <c r="F121" s="49">
        <f>Data!F121</f>
        <v>112004.09600000001</v>
      </c>
      <c r="G121" s="50">
        <f t="shared" si="9"/>
        <v>111735.75510000001</v>
      </c>
      <c r="H121" s="51">
        <f t="shared" si="10"/>
        <v>0</v>
      </c>
      <c r="I121" s="51">
        <f t="shared" si="12"/>
        <v>0</v>
      </c>
      <c r="J121" s="51">
        <f t="shared" si="11"/>
        <v>0</v>
      </c>
      <c r="K121" s="51">
        <f t="shared" si="13"/>
        <v>0</v>
      </c>
      <c r="L121" s="51">
        <f t="shared" si="14"/>
        <v>111735.75510000001</v>
      </c>
      <c r="M121" s="51">
        <f t="shared" si="15"/>
        <v>111735.75510000001</v>
      </c>
      <c r="N121" s="51">
        <f t="shared" si="16"/>
        <v>2000</v>
      </c>
      <c r="O121" s="51">
        <f t="shared" si="17"/>
        <v>109735.75510000001</v>
      </c>
      <c r="P121" s="52">
        <f>+SUM(INDEX(Inputs!$D$24:$D$35,MATCH($D121,Inputs!$B$24:$B$35,0))*$N121,INDEX(Inputs!$E$24:$E$35,MATCH($D121,Inputs!$B$24:$B$35,0))*$O121)</f>
        <v>5039.3654323996006</v>
      </c>
      <c r="R121" s="19"/>
      <c r="S121" s="19"/>
      <c r="T121" s="19"/>
    </row>
    <row r="122" spans="2:20" x14ac:dyDescent="0.25">
      <c r="B122" s="8" t="s">
        <v>108</v>
      </c>
      <c r="C122" s="8">
        <v>2021</v>
      </c>
      <c r="D122" s="8">
        <v>6</v>
      </c>
      <c r="E122" s="49">
        <f>Data!E122</f>
        <v>238.04949999999999</v>
      </c>
      <c r="F122" s="49">
        <f>Data!F122</f>
        <v>117834.52800000001</v>
      </c>
      <c r="G122" s="50">
        <f t="shared" si="9"/>
        <v>117596.47850000001</v>
      </c>
      <c r="H122" s="51">
        <f t="shared" si="10"/>
        <v>0</v>
      </c>
      <c r="I122" s="51">
        <f t="shared" si="12"/>
        <v>0</v>
      </c>
      <c r="J122" s="51">
        <f t="shared" si="11"/>
        <v>0</v>
      </c>
      <c r="K122" s="51">
        <f t="shared" si="13"/>
        <v>0</v>
      </c>
      <c r="L122" s="51">
        <f t="shared" si="14"/>
        <v>117596.47850000001</v>
      </c>
      <c r="M122" s="51">
        <f t="shared" si="15"/>
        <v>117596.47850000001</v>
      </c>
      <c r="N122" s="51">
        <f t="shared" si="16"/>
        <v>2000</v>
      </c>
      <c r="O122" s="51">
        <f t="shared" si="17"/>
        <v>115596.47850000001</v>
      </c>
      <c r="P122" s="52">
        <f>+SUM(INDEX(Inputs!$D$24:$D$35,MATCH($D122,Inputs!$B$24:$B$35,0))*$N122,INDEX(Inputs!$E$24:$E$35,MATCH($D122,Inputs!$B$24:$B$35,0))*$O122)</f>
        <v>5841.8980466060011</v>
      </c>
      <c r="R122" s="19"/>
      <c r="S122" s="19"/>
      <c r="T122" s="19"/>
    </row>
    <row r="123" spans="2:20" x14ac:dyDescent="0.25">
      <c r="B123" s="8" t="s">
        <v>108</v>
      </c>
      <c r="C123" s="8">
        <v>2021</v>
      </c>
      <c r="D123" s="8">
        <v>7</v>
      </c>
      <c r="E123" s="49">
        <f>Data!E123</f>
        <v>533.20770000000005</v>
      </c>
      <c r="F123" s="49">
        <f>Data!F123</f>
        <v>115693.08</v>
      </c>
      <c r="G123" s="50">
        <f t="shared" si="9"/>
        <v>115159.8723</v>
      </c>
      <c r="H123" s="51">
        <f t="shared" si="10"/>
        <v>0</v>
      </c>
      <c r="I123" s="51">
        <f t="shared" si="12"/>
        <v>0</v>
      </c>
      <c r="J123" s="51">
        <f t="shared" si="11"/>
        <v>0</v>
      </c>
      <c r="K123" s="51">
        <f t="shared" si="13"/>
        <v>0</v>
      </c>
      <c r="L123" s="51">
        <f t="shared" si="14"/>
        <v>115159.8723</v>
      </c>
      <c r="M123" s="51">
        <f t="shared" si="15"/>
        <v>115159.8723</v>
      </c>
      <c r="N123" s="51">
        <f t="shared" si="16"/>
        <v>2000</v>
      </c>
      <c r="O123" s="51">
        <f t="shared" si="17"/>
        <v>113159.8723</v>
      </c>
      <c r="P123" s="52">
        <f>+SUM(INDEX(Inputs!$D$24:$D$35,MATCH($D123,Inputs!$B$24:$B$35,0))*$N123,INDEX(Inputs!$E$24:$E$35,MATCH($D123,Inputs!$B$24:$B$35,0))*$O123)</f>
        <v>5723.1963389668008</v>
      </c>
      <c r="R123" s="19"/>
      <c r="S123" s="19"/>
      <c r="T123" s="19"/>
    </row>
    <row r="124" spans="2:20" x14ac:dyDescent="0.25">
      <c r="B124" s="8" t="s">
        <v>108</v>
      </c>
      <c r="C124" s="8">
        <v>2021</v>
      </c>
      <c r="D124" s="8">
        <v>8</v>
      </c>
      <c r="E124" s="49">
        <f>Data!E124</f>
        <v>133.54499999999999</v>
      </c>
      <c r="F124" s="49">
        <f>Data!F124</f>
        <v>110605.38400000001</v>
      </c>
      <c r="G124" s="50">
        <f t="shared" si="9"/>
        <v>110471.83900000001</v>
      </c>
      <c r="H124" s="51">
        <f t="shared" si="10"/>
        <v>0</v>
      </c>
      <c r="I124" s="51">
        <f t="shared" si="12"/>
        <v>0</v>
      </c>
      <c r="J124" s="51">
        <f t="shared" si="11"/>
        <v>0</v>
      </c>
      <c r="K124" s="51">
        <f t="shared" si="13"/>
        <v>0</v>
      </c>
      <c r="L124" s="51">
        <f t="shared" si="14"/>
        <v>110471.83900000001</v>
      </c>
      <c r="M124" s="51">
        <f t="shared" si="15"/>
        <v>110471.83900000001</v>
      </c>
      <c r="N124" s="51">
        <f t="shared" si="16"/>
        <v>2000</v>
      </c>
      <c r="O124" s="51">
        <f t="shared" si="17"/>
        <v>108471.83900000001</v>
      </c>
      <c r="P124" s="52">
        <f>+SUM(INDEX(Inputs!$D$24:$D$35,MATCH($D124,Inputs!$B$24:$B$35,0))*$N124,INDEX(Inputs!$E$24:$E$35,MATCH($D124,Inputs!$B$24:$B$35,0))*$O124)</f>
        <v>5494.814108724001</v>
      </c>
      <c r="R124" s="19"/>
      <c r="S124" s="19"/>
      <c r="T124" s="19"/>
    </row>
    <row r="125" spans="2:20" x14ac:dyDescent="0.25">
      <c r="B125" s="8" t="s">
        <v>108</v>
      </c>
      <c r="C125" s="8">
        <v>2021</v>
      </c>
      <c r="D125" s="8">
        <v>9</v>
      </c>
      <c r="E125" s="49">
        <f>Data!E125</f>
        <v>352.18770000000001</v>
      </c>
      <c r="F125" s="49">
        <f>Data!F125</f>
        <v>108134.09600000001</v>
      </c>
      <c r="G125" s="50">
        <f t="shared" si="9"/>
        <v>107781.90830000001</v>
      </c>
      <c r="H125" s="51">
        <f t="shared" si="10"/>
        <v>0</v>
      </c>
      <c r="I125" s="51">
        <f t="shared" si="12"/>
        <v>0</v>
      </c>
      <c r="J125" s="51">
        <f t="shared" si="11"/>
        <v>0</v>
      </c>
      <c r="K125" s="51">
        <f t="shared" si="13"/>
        <v>0</v>
      </c>
      <c r="L125" s="51">
        <f t="shared" si="14"/>
        <v>107781.90830000001</v>
      </c>
      <c r="M125" s="51">
        <f t="shared" si="15"/>
        <v>107781.90830000001</v>
      </c>
      <c r="N125" s="51">
        <f t="shared" si="16"/>
        <v>2000</v>
      </c>
      <c r="O125" s="51">
        <f t="shared" si="17"/>
        <v>105781.90830000001</v>
      </c>
      <c r="P125" s="52">
        <f>+SUM(INDEX(Inputs!$D$24:$D$35,MATCH($D125,Inputs!$B$24:$B$35,0))*$N125,INDEX(Inputs!$E$24:$E$35,MATCH($D125,Inputs!$B$24:$B$35,0))*$O125)</f>
        <v>4864.6212192268003</v>
      </c>
      <c r="R125" s="19"/>
      <c r="S125" s="19"/>
      <c r="T125" s="19"/>
    </row>
    <row r="126" spans="2:20" x14ac:dyDescent="0.25">
      <c r="B126" s="8" t="s">
        <v>108</v>
      </c>
      <c r="C126" s="8">
        <v>2021</v>
      </c>
      <c r="D126" s="8">
        <v>10</v>
      </c>
      <c r="E126" s="49">
        <f>Data!E126</f>
        <v>137.23580000000001</v>
      </c>
      <c r="F126" s="49">
        <f>Data!F126</f>
        <v>89909.28</v>
      </c>
      <c r="G126" s="50">
        <f t="shared" si="9"/>
        <v>89772.044200000004</v>
      </c>
      <c r="H126" s="51">
        <f t="shared" si="10"/>
        <v>0</v>
      </c>
      <c r="I126" s="51">
        <f t="shared" si="12"/>
        <v>0</v>
      </c>
      <c r="J126" s="51">
        <f t="shared" si="11"/>
        <v>0</v>
      </c>
      <c r="K126" s="51">
        <f t="shared" si="13"/>
        <v>0</v>
      </c>
      <c r="L126" s="51">
        <f t="shared" si="14"/>
        <v>89772.044200000004</v>
      </c>
      <c r="M126" s="51">
        <f t="shared" si="15"/>
        <v>89772.044200000004</v>
      </c>
      <c r="N126" s="51">
        <f t="shared" si="16"/>
        <v>2000</v>
      </c>
      <c r="O126" s="51">
        <f t="shared" si="17"/>
        <v>87772.044200000004</v>
      </c>
      <c r="P126" s="52">
        <f>+SUM(INDEX(Inputs!$D$24:$D$35,MATCH($D126,Inputs!$B$24:$B$35,0))*$N126,INDEX(Inputs!$E$24:$E$35,MATCH($D126,Inputs!$B$24:$B$35,0))*$O126)</f>
        <v>4068.6572654632</v>
      </c>
      <c r="R126" s="19"/>
      <c r="S126" s="19"/>
      <c r="T126" s="19"/>
    </row>
    <row r="127" spans="2:20" x14ac:dyDescent="0.25">
      <c r="B127" s="8" t="s">
        <v>108</v>
      </c>
      <c r="C127" s="8">
        <v>2021</v>
      </c>
      <c r="D127" s="8">
        <v>11</v>
      </c>
      <c r="E127" s="49">
        <f>Data!E127</f>
        <v>88.203599999999994</v>
      </c>
      <c r="F127" s="49">
        <f>Data!F127</f>
        <v>78833.664000000004</v>
      </c>
      <c r="G127" s="50">
        <f t="shared" si="9"/>
        <v>78745.460400000011</v>
      </c>
      <c r="H127" s="51">
        <f t="shared" si="10"/>
        <v>0</v>
      </c>
      <c r="I127" s="51">
        <f t="shared" si="12"/>
        <v>0</v>
      </c>
      <c r="J127" s="51">
        <f t="shared" si="11"/>
        <v>0</v>
      </c>
      <c r="K127" s="51">
        <f t="shared" si="13"/>
        <v>0</v>
      </c>
      <c r="L127" s="51">
        <f t="shared" si="14"/>
        <v>78745.460400000011</v>
      </c>
      <c r="M127" s="51">
        <f t="shared" si="15"/>
        <v>78745.460400000011</v>
      </c>
      <c r="N127" s="51">
        <f t="shared" si="16"/>
        <v>2000</v>
      </c>
      <c r="O127" s="51">
        <f t="shared" si="17"/>
        <v>76745.460400000011</v>
      </c>
      <c r="P127" s="52">
        <f>+SUM(INDEX(Inputs!$D$24:$D$35,MATCH($D127,Inputs!$B$24:$B$35,0))*$N127,INDEX(Inputs!$E$24:$E$35,MATCH($D127,Inputs!$B$24:$B$35,0))*$O127)</f>
        <v>3581.3263678384005</v>
      </c>
      <c r="R127" s="19"/>
      <c r="S127" s="19"/>
      <c r="T127" s="19"/>
    </row>
    <row r="128" spans="2:20" x14ac:dyDescent="0.25">
      <c r="B128" s="8" t="s">
        <v>108</v>
      </c>
      <c r="C128" s="8">
        <v>2021</v>
      </c>
      <c r="D128" s="8">
        <v>12</v>
      </c>
      <c r="E128" s="49">
        <f>Data!E128</f>
        <v>50.481400000000001</v>
      </c>
      <c r="F128" s="49">
        <f>Data!F128</f>
        <v>79864.903999999995</v>
      </c>
      <c r="G128" s="50">
        <f t="shared" si="9"/>
        <v>79814.422599999991</v>
      </c>
      <c r="H128" s="51">
        <f t="shared" si="10"/>
        <v>0</v>
      </c>
      <c r="I128" s="51">
        <f t="shared" si="12"/>
        <v>0</v>
      </c>
      <c r="J128" s="51">
        <f t="shared" si="11"/>
        <v>0</v>
      </c>
      <c r="K128" s="51">
        <f t="shared" si="13"/>
        <v>0</v>
      </c>
      <c r="L128" s="51">
        <f t="shared" si="14"/>
        <v>79814.422599999991</v>
      </c>
      <c r="M128" s="51">
        <f t="shared" si="15"/>
        <v>79814.422599999991</v>
      </c>
      <c r="N128" s="51">
        <f t="shared" si="16"/>
        <v>2000</v>
      </c>
      <c r="O128" s="51">
        <f t="shared" si="17"/>
        <v>77814.422599999991</v>
      </c>
      <c r="P128" s="52">
        <f>+SUM(INDEX(Inputs!$D$24:$D$35,MATCH($D128,Inputs!$B$24:$B$35,0))*$N128,INDEX(Inputs!$E$24:$E$35,MATCH($D128,Inputs!$B$24:$B$35,0))*$O128)</f>
        <v>3628.5702212295996</v>
      </c>
      <c r="R128" s="19"/>
      <c r="S128" s="19"/>
      <c r="T128" s="19"/>
    </row>
    <row r="129" spans="2:20" x14ac:dyDescent="0.25">
      <c r="B129" s="8" t="s">
        <v>109</v>
      </c>
      <c r="C129" s="8">
        <v>2021</v>
      </c>
      <c r="D129" s="8">
        <v>1</v>
      </c>
      <c r="E129" s="49">
        <f>Data!E129</f>
        <v>1219.9838</v>
      </c>
      <c r="F129" s="49">
        <f>Data!F129</f>
        <v>492.8877</v>
      </c>
      <c r="G129" s="50">
        <f t="shared" si="9"/>
        <v>-727.09609999999998</v>
      </c>
      <c r="H129" s="51">
        <f t="shared" si="10"/>
        <v>0</v>
      </c>
      <c r="I129" s="51">
        <f t="shared" si="12"/>
        <v>727.09609999999998</v>
      </c>
      <c r="J129" s="51">
        <f t="shared" si="11"/>
        <v>23495.3773</v>
      </c>
      <c r="K129" s="51">
        <f t="shared" si="13"/>
        <v>24222.473399999999</v>
      </c>
      <c r="L129" s="51">
        <f t="shared" si="14"/>
        <v>0</v>
      </c>
      <c r="M129" s="51">
        <f t="shared" si="15"/>
        <v>0</v>
      </c>
      <c r="N129" s="51">
        <f t="shared" si="16"/>
        <v>0</v>
      </c>
      <c r="O129" s="51">
        <f t="shared" si="17"/>
        <v>0</v>
      </c>
      <c r="P129" s="52">
        <f>+SUM(INDEX(Inputs!$D$24:$D$35,MATCH($D129,Inputs!$B$24:$B$35,0))*$N129,INDEX(Inputs!$E$24:$E$35,MATCH($D129,Inputs!$B$24:$B$35,0))*$O129)</f>
        <v>0</v>
      </c>
      <c r="R129" s="19"/>
      <c r="S129" s="19"/>
      <c r="T129" s="19"/>
    </row>
    <row r="130" spans="2:20" x14ac:dyDescent="0.25">
      <c r="B130" s="8" t="s">
        <v>109</v>
      </c>
      <c r="C130" s="8">
        <v>2021</v>
      </c>
      <c r="D130" s="8">
        <v>2</v>
      </c>
      <c r="E130" s="49">
        <f>Data!E130</f>
        <v>1501.9038</v>
      </c>
      <c r="F130" s="49">
        <f>Data!F130</f>
        <v>438.89580000000001</v>
      </c>
      <c r="G130" s="50">
        <f t="shared" si="9"/>
        <v>-1063.008</v>
      </c>
      <c r="H130" s="51">
        <f t="shared" si="10"/>
        <v>727.09609999999998</v>
      </c>
      <c r="I130" s="51">
        <f t="shared" si="12"/>
        <v>1790.1041</v>
      </c>
      <c r="J130" s="51">
        <f t="shared" si="11"/>
        <v>24222.473399999999</v>
      </c>
      <c r="K130" s="51">
        <f t="shared" si="13"/>
        <v>25285.481400000001</v>
      </c>
      <c r="L130" s="51">
        <f t="shared" si="14"/>
        <v>0</v>
      </c>
      <c r="M130" s="51">
        <f t="shared" si="15"/>
        <v>0</v>
      </c>
      <c r="N130" s="51">
        <f t="shared" si="16"/>
        <v>0</v>
      </c>
      <c r="O130" s="51">
        <f t="shared" si="17"/>
        <v>0</v>
      </c>
      <c r="P130" s="52">
        <f>+SUM(INDEX(Inputs!$D$24:$D$35,MATCH($D130,Inputs!$B$24:$B$35,0))*$N130,INDEX(Inputs!$E$24:$E$35,MATCH($D130,Inputs!$B$24:$B$35,0))*$O130)</f>
        <v>0</v>
      </c>
      <c r="R130" s="19"/>
      <c r="S130" s="19"/>
      <c r="T130" s="19"/>
    </row>
    <row r="131" spans="2:20" x14ac:dyDescent="0.25">
      <c r="B131" s="8" t="s">
        <v>109</v>
      </c>
      <c r="C131" s="8">
        <v>2021</v>
      </c>
      <c r="D131" s="8">
        <v>3</v>
      </c>
      <c r="E131" s="49">
        <f>Data!E131</f>
        <v>2548.9998999999998</v>
      </c>
      <c r="F131" s="49">
        <f>Data!F131</f>
        <v>495.83949999999999</v>
      </c>
      <c r="G131" s="50">
        <f t="shared" si="9"/>
        <v>-2053.1603999999998</v>
      </c>
      <c r="H131" s="51">
        <f t="shared" si="10"/>
        <v>1790.1041</v>
      </c>
      <c r="I131" s="51">
        <f t="shared" si="12"/>
        <v>3843.2644999999998</v>
      </c>
      <c r="J131" s="51">
        <f t="shared" si="11"/>
        <v>25285.481400000001</v>
      </c>
      <c r="K131" s="51">
        <f t="shared" si="13"/>
        <v>27338.641800000001</v>
      </c>
      <c r="L131" s="51">
        <f t="shared" si="14"/>
        <v>0</v>
      </c>
      <c r="M131" s="51">
        <f t="shared" si="15"/>
        <v>0</v>
      </c>
      <c r="N131" s="51">
        <f t="shared" si="16"/>
        <v>0</v>
      </c>
      <c r="O131" s="51">
        <f t="shared" si="17"/>
        <v>0</v>
      </c>
      <c r="P131" s="52">
        <f>+SUM(INDEX(Inputs!$D$24:$D$35,MATCH($D131,Inputs!$B$24:$B$35,0))*$N131,INDEX(Inputs!$E$24:$E$35,MATCH($D131,Inputs!$B$24:$B$35,0))*$O131)</f>
        <v>0</v>
      </c>
      <c r="R131" s="19"/>
      <c r="S131" s="19"/>
      <c r="T131" s="19"/>
    </row>
    <row r="132" spans="2:20" x14ac:dyDescent="0.25">
      <c r="B132" s="8" t="s">
        <v>109</v>
      </c>
      <c r="C132" s="8">
        <v>2021</v>
      </c>
      <c r="D132" s="8">
        <v>4</v>
      </c>
      <c r="E132" s="49">
        <f>Data!E132</f>
        <v>2965.5118000000002</v>
      </c>
      <c r="F132" s="49">
        <f>Data!F132</f>
        <v>460.67169999999999</v>
      </c>
      <c r="G132" s="50">
        <f t="shared" si="9"/>
        <v>-2504.8401000000003</v>
      </c>
      <c r="H132" s="51">
        <f t="shared" si="10"/>
        <v>3843.2644999999998</v>
      </c>
      <c r="I132" s="51">
        <f t="shared" si="12"/>
        <v>6348.1046000000006</v>
      </c>
      <c r="J132" s="51">
        <f t="shared" si="11"/>
        <v>27338.641800000001</v>
      </c>
      <c r="K132" s="51">
        <f t="shared" si="13"/>
        <v>29843.481900000002</v>
      </c>
      <c r="L132" s="51">
        <f t="shared" si="14"/>
        <v>0</v>
      </c>
      <c r="M132" s="51">
        <f t="shared" si="15"/>
        <v>0</v>
      </c>
      <c r="N132" s="51">
        <f t="shared" si="16"/>
        <v>0</v>
      </c>
      <c r="O132" s="51">
        <f t="shared" si="17"/>
        <v>0</v>
      </c>
      <c r="P132" s="52">
        <f>+SUM(INDEX(Inputs!$D$24:$D$35,MATCH($D132,Inputs!$B$24:$B$35,0))*$N132,INDEX(Inputs!$E$24:$E$35,MATCH($D132,Inputs!$B$24:$B$35,0))*$O132)</f>
        <v>0</v>
      </c>
      <c r="R132" s="19"/>
      <c r="S132" s="19"/>
      <c r="T132" s="19"/>
    </row>
    <row r="133" spans="2:20" x14ac:dyDescent="0.25">
      <c r="B133" s="8" t="s">
        <v>109</v>
      </c>
      <c r="C133" s="8">
        <v>2021</v>
      </c>
      <c r="D133" s="8">
        <v>5</v>
      </c>
      <c r="E133" s="49">
        <f>Data!E133</f>
        <v>3196.3998999999999</v>
      </c>
      <c r="F133" s="49">
        <f>Data!F133</f>
        <v>210.55930000000001</v>
      </c>
      <c r="G133" s="50">
        <f t="shared" si="9"/>
        <v>-2985.8406</v>
      </c>
      <c r="H133" s="51">
        <f t="shared" si="10"/>
        <v>6348.1046000000006</v>
      </c>
      <c r="I133" s="51">
        <f t="shared" si="12"/>
        <v>9333.9452000000001</v>
      </c>
      <c r="J133" s="51">
        <f t="shared" si="11"/>
        <v>29843.481900000002</v>
      </c>
      <c r="K133" s="51">
        <f t="shared" si="13"/>
        <v>32829.322500000002</v>
      </c>
      <c r="L133" s="51">
        <f t="shared" si="14"/>
        <v>0</v>
      </c>
      <c r="M133" s="51">
        <f t="shared" si="15"/>
        <v>0</v>
      </c>
      <c r="N133" s="51">
        <f t="shared" si="16"/>
        <v>0</v>
      </c>
      <c r="O133" s="51">
        <f t="shared" si="17"/>
        <v>0</v>
      </c>
      <c r="P133" s="52">
        <f>+SUM(INDEX(Inputs!$D$24:$D$35,MATCH($D133,Inputs!$B$24:$B$35,0))*$N133,INDEX(Inputs!$E$24:$E$35,MATCH($D133,Inputs!$B$24:$B$35,0))*$O133)</f>
        <v>0</v>
      </c>
      <c r="R133" s="19"/>
      <c r="S133" s="19"/>
      <c r="T133" s="19"/>
    </row>
    <row r="134" spans="2:20" x14ac:dyDescent="0.25">
      <c r="B134" s="8" t="s">
        <v>109</v>
      </c>
      <c r="C134" s="8">
        <v>2021</v>
      </c>
      <c r="D134" s="8">
        <v>6</v>
      </c>
      <c r="E134" s="49">
        <f>Data!E134</f>
        <v>3391.1359000000002</v>
      </c>
      <c r="F134" s="49">
        <f>Data!F134</f>
        <v>53.2639</v>
      </c>
      <c r="G134" s="50">
        <f t="shared" si="9"/>
        <v>-3337.8720000000003</v>
      </c>
      <c r="H134" s="51">
        <f t="shared" si="10"/>
        <v>9333.9452000000001</v>
      </c>
      <c r="I134" s="51">
        <f t="shared" si="12"/>
        <v>12671.817200000001</v>
      </c>
      <c r="J134" s="51">
        <f t="shared" si="11"/>
        <v>32829.322500000002</v>
      </c>
      <c r="K134" s="51">
        <f t="shared" si="13"/>
        <v>36167.194500000005</v>
      </c>
      <c r="L134" s="51">
        <f t="shared" si="14"/>
        <v>0</v>
      </c>
      <c r="M134" s="51">
        <f t="shared" si="15"/>
        <v>0</v>
      </c>
      <c r="N134" s="51">
        <f t="shared" si="16"/>
        <v>0</v>
      </c>
      <c r="O134" s="51">
        <f t="shared" si="17"/>
        <v>0</v>
      </c>
      <c r="P134" s="52">
        <f>+SUM(INDEX(Inputs!$D$24:$D$35,MATCH($D134,Inputs!$B$24:$B$35,0))*$N134,INDEX(Inputs!$E$24:$E$35,MATCH($D134,Inputs!$B$24:$B$35,0))*$O134)</f>
        <v>0</v>
      </c>
      <c r="R134" s="19"/>
      <c r="S134" s="19"/>
      <c r="T134" s="19"/>
    </row>
    <row r="135" spans="2:20" x14ac:dyDescent="0.25">
      <c r="B135" s="8" t="s">
        <v>109</v>
      </c>
      <c r="C135" s="8">
        <v>2021</v>
      </c>
      <c r="D135" s="8">
        <v>7</v>
      </c>
      <c r="E135" s="49">
        <f>Data!E135</f>
        <v>2815.8159999999998</v>
      </c>
      <c r="F135" s="49">
        <f>Data!F135</f>
        <v>57.991900000000001</v>
      </c>
      <c r="G135" s="50">
        <f t="shared" si="9"/>
        <v>-2757.8240999999998</v>
      </c>
      <c r="H135" s="51">
        <f t="shared" si="10"/>
        <v>12671.817200000001</v>
      </c>
      <c r="I135" s="51">
        <f t="shared" si="12"/>
        <v>15429.641300000001</v>
      </c>
      <c r="J135" s="51">
        <f t="shared" si="11"/>
        <v>36167.194500000005</v>
      </c>
      <c r="K135" s="51">
        <f t="shared" si="13"/>
        <v>38925.018600000003</v>
      </c>
      <c r="L135" s="51">
        <f t="shared" si="14"/>
        <v>0</v>
      </c>
      <c r="M135" s="51">
        <f t="shared" si="15"/>
        <v>0</v>
      </c>
      <c r="N135" s="51">
        <f t="shared" si="16"/>
        <v>0</v>
      </c>
      <c r="O135" s="51">
        <f t="shared" si="17"/>
        <v>0</v>
      </c>
      <c r="P135" s="52">
        <f>+SUM(INDEX(Inputs!$D$24:$D$35,MATCH($D135,Inputs!$B$24:$B$35,0))*$N135,INDEX(Inputs!$E$24:$E$35,MATCH($D135,Inputs!$B$24:$B$35,0))*$O135)</f>
        <v>0</v>
      </c>
      <c r="R135" s="19"/>
      <c r="S135" s="19"/>
      <c r="T135" s="19"/>
    </row>
    <row r="136" spans="2:20" x14ac:dyDescent="0.25">
      <c r="B136" s="8" t="s">
        <v>109</v>
      </c>
      <c r="C136" s="8">
        <v>2021</v>
      </c>
      <c r="D136" s="8">
        <v>8</v>
      </c>
      <c r="E136" s="49">
        <f>Data!E136</f>
        <v>2682.8719999999998</v>
      </c>
      <c r="F136" s="49">
        <f>Data!F136</f>
        <v>47.584000000000003</v>
      </c>
      <c r="G136" s="50">
        <f t="shared" si="9"/>
        <v>-2635.288</v>
      </c>
      <c r="H136" s="51">
        <f t="shared" si="10"/>
        <v>15429.641300000001</v>
      </c>
      <c r="I136" s="51">
        <f t="shared" si="12"/>
        <v>18064.9293</v>
      </c>
      <c r="J136" s="51">
        <f t="shared" si="11"/>
        <v>38925.018600000003</v>
      </c>
      <c r="K136" s="51">
        <f t="shared" si="13"/>
        <v>41560.306600000004</v>
      </c>
      <c r="L136" s="51">
        <f t="shared" si="14"/>
        <v>0</v>
      </c>
      <c r="M136" s="51">
        <f t="shared" si="15"/>
        <v>0</v>
      </c>
      <c r="N136" s="51">
        <f t="shared" si="16"/>
        <v>0</v>
      </c>
      <c r="O136" s="51">
        <f t="shared" si="17"/>
        <v>0</v>
      </c>
      <c r="P136" s="52">
        <f>+SUM(INDEX(Inputs!$D$24:$D$35,MATCH($D136,Inputs!$B$24:$B$35,0))*$N136,INDEX(Inputs!$E$24:$E$35,MATCH($D136,Inputs!$B$24:$B$35,0))*$O136)</f>
        <v>0</v>
      </c>
      <c r="R136" s="19"/>
      <c r="S136" s="19"/>
      <c r="T136" s="19"/>
    </row>
    <row r="137" spans="2:20" x14ac:dyDescent="0.25">
      <c r="B137" s="8" t="s">
        <v>109</v>
      </c>
      <c r="C137" s="8">
        <v>2021</v>
      </c>
      <c r="D137" s="8">
        <v>9</v>
      </c>
      <c r="E137" s="49">
        <f>Data!E137</f>
        <v>2581.3560000000002</v>
      </c>
      <c r="F137" s="49">
        <f>Data!F137</f>
        <v>56.673999999999999</v>
      </c>
      <c r="G137" s="50">
        <f t="shared" ref="G137:G200" si="18">+F137-E137</f>
        <v>-2524.6820000000002</v>
      </c>
      <c r="H137" s="51">
        <f t="shared" ref="H137:H200" si="19">+IF(D137=1,0,I136)</f>
        <v>18064.9293</v>
      </c>
      <c r="I137" s="51">
        <f t="shared" si="12"/>
        <v>20589.6113</v>
      </c>
      <c r="J137" s="51">
        <f t="shared" ref="J137:J200" si="20">+IF(D137=1,I148,K136)</f>
        <v>41560.306600000004</v>
      </c>
      <c r="K137" s="51">
        <f t="shared" si="13"/>
        <v>44084.988600000004</v>
      </c>
      <c r="L137" s="51">
        <f t="shared" si="14"/>
        <v>0</v>
      </c>
      <c r="M137" s="51">
        <f t="shared" si="15"/>
        <v>0</v>
      </c>
      <c r="N137" s="51">
        <f t="shared" si="16"/>
        <v>0</v>
      </c>
      <c r="O137" s="51">
        <f t="shared" si="17"/>
        <v>0</v>
      </c>
      <c r="P137" s="52">
        <f>+SUM(INDEX(Inputs!$D$24:$D$35,MATCH($D137,Inputs!$B$24:$B$35,0))*$N137,INDEX(Inputs!$E$24:$E$35,MATCH($D137,Inputs!$B$24:$B$35,0))*$O137)</f>
        <v>0</v>
      </c>
      <c r="R137" s="19"/>
      <c r="S137" s="19"/>
      <c r="T137" s="19"/>
    </row>
    <row r="138" spans="2:20" x14ac:dyDescent="0.25">
      <c r="B138" s="8" t="s">
        <v>109</v>
      </c>
      <c r="C138" s="8">
        <v>2021</v>
      </c>
      <c r="D138" s="8">
        <v>10</v>
      </c>
      <c r="E138" s="49">
        <f>Data!E138</f>
        <v>1714.9159999999999</v>
      </c>
      <c r="F138" s="49">
        <f>Data!F138</f>
        <v>310.54199999999997</v>
      </c>
      <c r="G138" s="50">
        <f t="shared" si="18"/>
        <v>-1404.374</v>
      </c>
      <c r="H138" s="51">
        <f t="shared" si="19"/>
        <v>20589.6113</v>
      </c>
      <c r="I138" s="51">
        <f t="shared" ref="I138:I201" si="21">+IF($G138&lt;0,SUM(-$G138,H138),MAX(SUM(-$G138,H138),0))</f>
        <v>21993.9853</v>
      </c>
      <c r="J138" s="51">
        <f t="shared" si="20"/>
        <v>44084.988600000004</v>
      </c>
      <c r="K138" s="51">
        <f t="shared" ref="K138:K201" si="22">+IF($G138&lt;0,SUM(-$G138,J138),MAX(SUM(-$G138,J138),0))</f>
        <v>45489.362600000008</v>
      </c>
      <c r="L138" s="51">
        <f t="shared" ref="L138:L201" si="23">+IF(I138&gt;0,0,G138-H138)</f>
        <v>0</v>
      </c>
      <c r="M138" s="51">
        <f t="shared" ref="M138:M201" si="24">+IF(K138&gt;0,0,G138-J138)</f>
        <v>0</v>
      </c>
      <c r="N138" s="51">
        <f t="shared" ref="N138:N201" si="25">+MIN(M138,2000)</f>
        <v>0</v>
      </c>
      <c r="O138" s="51">
        <f t="shared" ref="O138:O201" si="26">+M138-N138</f>
        <v>0</v>
      </c>
      <c r="P138" s="52">
        <f>+SUM(INDEX(Inputs!$D$24:$D$35,MATCH($D138,Inputs!$B$24:$B$35,0))*$N138,INDEX(Inputs!$E$24:$E$35,MATCH($D138,Inputs!$B$24:$B$35,0))*$O138)</f>
        <v>0</v>
      </c>
      <c r="R138" s="19"/>
      <c r="S138" s="19"/>
      <c r="T138" s="19"/>
    </row>
    <row r="139" spans="2:20" x14ac:dyDescent="0.25">
      <c r="B139" s="8" t="s">
        <v>109</v>
      </c>
      <c r="C139" s="8">
        <v>2021</v>
      </c>
      <c r="D139" s="8">
        <v>11</v>
      </c>
      <c r="E139" s="49">
        <f>Data!E139</f>
        <v>1439.508</v>
      </c>
      <c r="F139" s="49">
        <f>Data!F139</f>
        <v>299.01299999999998</v>
      </c>
      <c r="G139" s="50">
        <f t="shared" si="18"/>
        <v>-1140.4950000000001</v>
      </c>
      <c r="H139" s="51">
        <f t="shared" si="19"/>
        <v>21993.9853</v>
      </c>
      <c r="I139" s="51">
        <f t="shared" si="21"/>
        <v>23134.480299999999</v>
      </c>
      <c r="J139" s="51">
        <f t="shared" si="20"/>
        <v>45489.362600000008</v>
      </c>
      <c r="K139" s="51">
        <f t="shared" si="22"/>
        <v>46629.85760000001</v>
      </c>
      <c r="L139" s="51">
        <f t="shared" si="23"/>
        <v>0</v>
      </c>
      <c r="M139" s="51">
        <f t="shared" si="24"/>
        <v>0</v>
      </c>
      <c r="N139" s="51">
        <f t="shared" si="25"/>
        <v>0</v>
      </c>
      <c r="O139" s="51">
        <f t="shared" si="26"/>
        <v>0</v>
      </c>
      <c r="P139" s="52">
        <f>+SUM(INDEX(Inputs!$D$24:$D$35,MATCH($D139,Inputs!$B$24:$B$35,0))*$N139,INDEX(Inputs!$E$24:$E$35,MATCH($D139,Inputs!$B$24:$B$35,0))*$O139)</f>
        <v>0</v>
      </c>
      <c r="R139" s="19"/>
      <c r="S139" s="19"/>
      <c r="T139" s="19"/>
    </row>
    <row r="140" spans="2:20" x14ac:dyDescent="0.25">
      <c r="B140" s="8" t="s">
        <v>109</v>
      </c>
      <c r="C140" s="8">
        <v>2021</v>
      </c>
      <c r="D140" s="8">
        <v>12</v>
      </c>
      <c r="E140" s="49">
        <f>Data!E140</f>
        <v>725.072</v>
      </c>
      <c r="F140" s="49">
        <f>Data!F140</f>
        <v>364.17500000000001</v>
      </c>
      <c r="G140" s="50">
        <f t="shared" si="18"/>
        <v>-360.89699999999999</v>
      </c>
      <c r="H140" s="51">
        <f t="shared" si="19"/>
        <v>23134.480299999999</v>
      </c>
      <c r="I140" s="51">
        <f t="shared" si="21"/>
        <v>23495.3773</v>
      </c>
      <c r="J140" s="51">
        <f t="shared" si="20"/>
        <v>46629.85760000001</v>
      </c>
      <c r="K140" s="51">
        <f t="shared" si="22"/>
        <v>46990.754600000007</v>
      </c>
      <c r="L140" s="51">
        <f t="shared" si="23"/>
        <v>0</v>
      </c>
      <c r="M140" s="51">
        <f t="shared" si="24"/>
        <v>0</v>
      </c>
      <c r="N140" s="51">
        <f t="shared" si="25"/>
        <v>0</v>
      </c>
      <c r="O140" s="51">
        <f t="shared" si="26"/>
        <v>0</v>
      </c>
      <c r="P140" s="52">
        <f>+SUM(INDEX(Inputs!$D$24:$D$35,MATCH($D140,Inputs!$B$24:$B$35,0))*$N140,INDEX(Inputs!$E$24:$E$35,MATCH($D140,Inputs!$B$24:$B$35,0))*$O140)</f>
        <v>0</v>
      </c>
      <c r="R140" s="19"/>
      <c r="S140" s="19"/>
      <c r="T140" s="19"/>
    </row>
    <row r="141" spans="2:20" x14ac:dyDescent="0.25">
      <c r="B141" s="8" t="s">
        <v>110</v>
      </c>
      <c r="C141" s="8">
        <v>2021</v>
      </c>
      <c r="D141" s="8">
        <v>1</v>
      </c>
      <c r="E141" s="49">
        <f>Data!E141</f>
        <v>1525.4896000000001</v>
      </c>
      <c r="F141" s="49">
        <f>Data!F141</f>
        <v>4014.3519999999999</v>
      </c>
      <c r="G141" s="50">
        <f t="shared" si="18"/>
        <v>2488.8624</v>
      </c>
      <c r="H141" s="51">
        <f t="shared" si="19"/>
        <v>0</v>
      </c>
      <c r="I141" s="51">
        <f t="shared" si="21"/>
        <v>0</v>
      </c>
      <c r="J141" s="51">
        <f t="shared" si="20"/>
        <v>0</v>
      </c>
      <c r="K141" s="51">
        <f t="shared" si="22"/>
        <v>0</v>
      </c>
      <c r="L141" s="51">
        <f t="shared" si="23"/>
        <v>2488.8624</v>
      </c>
      <c r="M141" s="51">
        <f t="shared" si="24"/>
        <v>2488.8624</v>
      </c>
      <c r="N141" s="51">
        <f t="shared" si="25"/>
        <v>2000</v>
      </c>
      <c r="O141" s="51">
        <f t="shared" si="26"/>
        <v>488.86239999999998</v>
      </c>
      <c r="P141" s="52">
        <f>+SUM(INDEX(Inputs!$D$24:$D$35,MATCH($D141,Inputs!$B$24:$B$35,0))*$N141,INDEX(Inputs!$E$24:$E$35,MATCH($D141,Inputs!$B$24:$B$35,0))*$O141)</f>
        <v>211.0897626304</v>
      </c>
      <c r="R141" s="19"/>
      <c r="S141" s="19"/>
      <c r="T141" s="19"/>
    </row>
    <row r="142" spans="2:20" x14ac:dyDescent="0.25">
      <c r="B142" s="8" t="s">
        <v>110</v>
      </c>
      <c r="C142" s="8">
        <v>2021</v>
      </c>
      <c r="D142" s="8">
        <v>2</v>
      </c>
      <c r="E142" s="49">
        <f>Data!E142</f>
        <v>1591.9038</v>
      </c>
      <c r="F142" s="49">
        <f>Data!F142</f>
        <v>3394.1280000000002</v>
      </c>
      <c r="G142" s="50">
        <f t="shared" si="18"/>
        <v>1802.2242000000001</v>
      </c>
      <c r="H142" s="51">
        <f t="shared" si="19"/>
        <v>0</v>
      </c>
      <c r="I142" s="51">
        <f t="shared" si="21"/>
        <v>0</v>
      </c>
      <c r="J142" s="51">
        <f t="shared" si="20"/>
        <v>0</v>
      </c>
      <c r="K142" s="51">
        <f t="shared" si="22"/>
        <v>0</v>
      </c>
      <c r="L142" s="51">
        <f t="shared" si="23"/>
        <v>1802.2242000000001</v>
      </c>
      <c r="M142" s="51">
        <f t="shared" si="24"/>
        <v>1802.2242000000001</v>
      </c>
      <c r="N142" s="51">
        <f t="shared" si="25"/>
        <v>1802.2242000000001</v>
      </c>
      <c r="O142" s="51">
        <f t="shared" si="26"/>
        <v>0</v>
      </c>
      <c r="P142" s="52">
        <f>+SUM(INDEX(Inputs!$D$24:$D$35,MATCH($D142,Inputs!$B$24:$B$35,0))*$N142,INDEX(Inputs!$E$24:$E$35,MATCH($D142,Inputs!$B$24:$B$35,0))*$O142)</f>
        <v>170.74632515640002</v>
      </c>
      <c r="R142" s="19"/>
      <c r="S142" s="19"/>
      <c r="T142" s="19"/>
    </row>
    <row r="143" spans="2:20" x14ac:dyDescent="0.25">
      <c r="B143" s="8" t="s">
        <v>110</v>
      </c>
      <c r="C143" s="8">
        <v>2021</v>
      </c>
      <c r="D143" s="8">
        <v>3</v>
      </c>
      <c r="E143" s="49">
        <f>Data!E143</f>
        <v>3484.2138</v>
      </c>
      <c r="F143" s="49">
        <f>Data!F143</f>
        <v>3303.0239999999999</v>
      </c>
      <c r="G143" s="50">
        <f t="shared" si="18"/>
        <v>-181.1898000000001</v>
      </c>
      <c r="H143" s="51">
        <f t="shared" si="19"/>
        <v>0</v>
      </c>
      <c r="I143" s="51">
        <f t="shared" si="21"/>
        <v>181.1898000000001</v>
      </c>
      <c r="J143" s="51">
        <f t="shared" si="20"/>
        <v>0</v>
      </c>
      <c r="K143" s="51">
        <f t="shared" si="22"/>
        <v>181.1898000000001</v>
      </c>
      <c r="L143" s="51">
        <f t="shared" si="23"/>
        <v>0</v>
      </c>
      <c r="M143" s="51">
        <f t="shared" si="24"/>
        <v>0</v>
      </c>
      <c r="N143" s="51">
        <f t="shared" si="25"/>
        <v>0</v>
      </c>
      <c r="O143" s="51">
        <f t="shared" si="26"/>
        <v>0</v>
      </c>
      <c r="P143" s="52">
        <f>+SUM(INDEX(Inputs!$D$24:$D$35,MATCH($D143,Inputs!$B$24:$B$35,0))*$N143,INDEX(Inputs!$E$24:$E$35,MATCH($D143,Inputs!$B$24:$B$35,0))*$O143)</f>
        <v>0</v>
      </c>
      <c r="R143" s="19"/>
      <c r="S143" s="19"/>
      <c r="T143" s="19"/>
    </row>
    <row r="144" spans="2:20" x14ac:dyDescent="0.25">
      <c r="B144" s="8" t="s">
        <v>110</v>
      </c>
      <c r="C144" s="8">
        <v>2021</v>
      </c>
      <c r="D144" s="8">
        <v>4</v>
      </c>
      <c r="E144" s="49">
        <f>Data!E144</f>
        <v>3811.7312000000002</v>
      </c>
      <c r="F144" s="49">
        <f>Data!F144</f>
        <v>3008.6880000000001</v>
      </c>
      <c r="G144" s="50">
        <f t="shared" si="18"/>
        <v>-803.04320000000007</v>
      </c>
      <c r="H144" s="51">
        <f t="shared" si="19"/>
        <v>181.1898000000001</v>
      </c>
      <c r="I144" s="51">
        <f t="shared" si="21"/>
        <v>984.23300000000017</v>
      </c>
      <c r="J144" s="51">
        <f t="shared" si="20"/>
        <v>181.1898000000001</v>
      </c>
      <c r="K144" s="51">
        <f t="shared" si="22"/>
        <v>984.23300000000017</v>
      </c>
      <c r="L144" s="51">
        <f t="shared" si="23"/>
        <v>0</v>
      </c>
      <c r="M144" s="51">
        <f t="shared" si="24"/>
        <v>0</v>
      </c>
      <c r="N144" s="51">
        <f t="shared" si="25"/>
        <v>0</v>
      </c>
      <c r="O144" s="51">
        <f t="shared" si="26"/>
        <v>0</v>
      </c>
      <c r="P144" s="52">
        <f>+SUM(INDEX(Inputs!$D$24:$D$35,MATCH($D144,Inputs!$B$24:$B$35,0))*$N144,INDEX(Inputs!$E$24:$E$35,MATCH($D144,Inputs!$B$24:$B$35,0))*$O144)</f>
        <v>0</v>
      </c>
      <c r="R144" s="19"/>
      <c r="S144" s="19"/>
      <c r="T144" s="19"/>
    </row>
    <row r="145" spans="2:20" x14ac:dyDescent="0.25">
      <c r="B145" s="8" t="s">
        <v>110</v>
      </c>
      <c r="C145" s="8">
        <v>2021</v>
      </c>
      <c r="D145" s="8">
        <v>5</v>
      </c>
      <c r="E145" s="49">
        <f>Data!E145</f>
        <v>4123.8702000000003</v>
      </c>
      <c r="F145" s="49">
        <f>Data!F145</f>
        <v>3166.1120000000001</v>
      </c>
      <c r="G145" s="50">
        <f t="shared" si="18"/>
        <v>-957.75820000000022</v>
      </c>
      <c r="H145" s="51">
        <f t="shared" si="19"/>
        <v>984.23300000000017</v>
      </c>
      <c r="I145" s="51">
        <f t="shared" si="21"/>
        <v>1941.9912000000004</v>
      </c>
      <c r="J145" s="51">
        <f t="shared" si="20"/>
        <v>984.23300000000017</v>
      </c>
      <c r="K145" s="51">
        <f t="shared" si="22"/>
        <v>1941.9912000000004</v>
      </c>
      <c r="L145" s="51">
        <f t="shared" si="23"/>
        <v>0</v>
      </c>
      <c r="M145" s="51">
        <f t="shared" si="24"/>
        <v>0</v>
      </c>
      <c r="N145" s="51">
        <f t="shared" si="25"/>
        <v>0</v>
      </c>
      <c r="O145" s="51">
        <f t="shared" si="26"/>
        <v>0</v>
      </c>
      <c r="P145" s="52">
        <f>+SUM(INDEX(Inputs!$D$24:$D$35,MATCH($D145,Inputs!$B$24:$B$35,0))*$N145,INDEX(Inputs!$E$24:$E$35,MATCH($D145,Inputs!$B$24:$B$35,0))*$O145)</f>
        <v>0</v>
      </c>
      <c r="R145" s="19"/>
      <c r="S145" s="19"/>
      <c r="T145" s="19"/>
    </row>
    <row r="146" spans="2:20" x14ac:dyDescent="0.25">
      <c r="B146" s="8" t="s">
        <v>110</v>
      </c>
      <c r="C146" s="8">
        <v>2021</v>
      </c>
      <c r="D146" s="8">
        <v>6</v>
      </c>
      <c r="E146" s="49">
        <f>Data!E146</f>
        <v>4297.5803999999998</v>
      </c>
      <c r="F146" s="49">
        <f>Data!F146</f>
        <v>4327.5839999999998</v>
      </c>
      <c r="G146" s="50">
        <f t="shared" si="18"/>
        <v>30.003600000000006</v>
      </c>
      <c r="H146" s="51">
        <f t="shared" si="19"/>
        <v>1941.9912000000004</v>
      </c>
      <c r="I146" s="51">
        <f t="shared" si="21"/>
        <v>1911.9876000000004</v>
      </c>
      <c r="J146" s="51">
        <f t="shared" si="20"/>
        <v>1941.9912000000004</v>
      </c>
      <c r="K146" s="51">
        <f t="shared" si="22"/>
        <v>1911.9876000000004</v>
      </c>
      <c r="L146" s="51">
        <f t="shared" si="23"/>
        <v>0</v>
      </c>
      <c r="M146" s="51">
        <f t="shared" si="24"/>
        <v>0</v>
      </c>
      <c r="N146" s="51">
        <f t="shared" si="25"/>
        <v>0</v>
      </c>
      <c r="O146" s="51">
        <f t="shared" si="26"/>
        <v>0</v>
      </c>
      <c r="P146" s="52">
        <f>+SUM(INDEX(Inputs!$D$24:$D$35,MATCH($D146,Inputs!$B$24:$B$35,0))*$N146,INDEX(Inputs!$E$24:$E$35,MATCH($D146,Inputs!$B$24:$B$35,0))*$O146)</f>
        <v>0</v>
      </c>
      <c r="R146" s="19"/>
      <c r="S146" s="19"/>
      <c r="T146" s="19"/>
    </row>
    <row r="147" spans="2:20" x14ac:dyDescent="0.25">
      <c r="B147" s="8" t="s">
        <v>110</v>
      </c>
      <c r="C147" s="8">
        <v>2021</v>
      </c>
      <c r="D147" s="8">
        <v>7</v>
      </c>
      <c r="E147" s="49">
        <f>Data!E147</f>
        <v>3853.4666999999999</v>
      </c>
      <c r="F147" s="49">
        <f>Data!F147</f>
        <v>4755.7920000000004</v>
      </c>
      <c r="G147" s="50">
        <f t="shared" si="18"/>
        <v>902.32530000000042</v>
      </c>
      <c r="H147" s="51">
        <f t="shared" si="19"/>
        <v>1911.9876000000004</v>
      </c>
      <c r="I147" s="51">
        <f t="shared" si="21"/>
        <v>1009.6623</v>
      </c>
      <c r="J147" s="51">
        <f t="shared" si="20"/>
        <v>1911.9876000000004</v>
      </c>
      <c r="K147" s="51">
        <f t="shared" si="22"/>
        <v>1009.6623</v>
      </c>
      <c r="L147" s="51">
        <f t="shared" si="23"/>
        <v>0</v>
      </c>
      <c r="M147" s="51">
        <f t="shared" si="24"/>
        <v>0</v>
      </c>
      <c r="N147" s="51">
        <f t="shared" si="25"/>
        <v>0</v>
      </c>
      <c r="O147" s="51">
        <f t="shared" si="26"/>
        <v>0</v>
      </c>
      <c r="P147" s="52">
        <f>+SUM(INDEX(Inputs!$D$24:$D$35,MATCH($D147,Inputs!$B$24:$B$35,0))*$N147,INDEX(Inputs!$E$24:$E$35,MATCH($D147,Inputs!$B$24:$B$35,0))*$O147)</f>
        <v>0</v>
      </c>
      <c r="R147" s="19"/>
      <c r="S147" s="19"/>
      <c r="T147" s="19"/>
    </row>
    <row r="148" spans="2:20" x14ac:dyDescent="0.25">
      <c r="B148" s="8" t="s">
        <v>110</v>
      </c>
      <c r="C148" s="8">
        <v>2021</v>
      </c>
      <c r="D148" s="8">
        <v>8</v>
      </c>
      <c r="E148" s="49">
        <f>Data!E148</f>
        <v>3681.2411000000002</v>
      </c>
      <c r="F148" s="49">
        <f>Data!F148</f>
        <v>3904.192</v>
      </c>
      <c r="G148" s="50">
        <f t="shared" si="18"/>
        <v>222.95089999999982</v>
      </c>
      <c r="H148" s="51">
        <f t="shared" si="19"/>
        <v>1009.6623</v>
      </c>
      <c r="I148" s="51">
        <f t="shared" si="21"/>
        <v>786.71140000000014</v>
      </c>
      <c r="J148" s="51">
        <f t="shared" si="20"/>
        <v>1009.6623</v>
      </c>
      <c r="K148" s="51">
        <f t="shared" si="22"/>
        <v>786.71140000000014</v>
      </c>
      <c r="L148" s="51">
        <f t="shared" si="23"/>
        <v>0</v>
      </c>
      <c r="M148" s="51">
        <f t="shared" si="24"/>
        <v>0</v>
      </c>
      <c r="N148" s="51">
        <f t="shared" si="25"/>
        <v>0</v>
      </c>
      <c r="O148" s="51">
        <f t="shared" si="26"/>
        <v>0</v>
      </c>
      <c r="P148" s="52">
        <f>+SUM(INDEX(Inputs!$D$24:$D$35,MATCH($D148,Inputs!$B$24:$B$35,0))*$N148,INDEX(Inputs!$E$24:$E$35,MATCH($D148,Inputs!$B$24:$B$35,0))*$O148)</f>
        <v>0</v>
      </c>
      <c r="R148" s="19"/>
      <c r="S148" s="19"/>
      <c r="T148" s="19"/>
    </row>
    <row r="149" spans="2:20" x14ac:dyDescent="0.25">
      <c r="B149" s="8" t="s">
        <v>110</v>
      </c>
      <c r="C149" s="8">
        <v>2021</v>
      </c>
      <c r="D149" s="8">
        <v>9</v>
      </c>
      <c r="E149" s="49">
        <f>Data!E149</f>
        <v>3303.779</v>
      </c>
      <c r="F149" s="49">
        <f>Data!F149</f>
        <v>3033.1759999999999</v>
      </c>
      <c r="G149" s="50">
        <f t="shared" si="18"/>
        <v>-270.60300000000007</v>
      </c>
      <c r="H149" s="51">
        <f t="shared" si="19"/>
        <v>786.71140000000014</v>
      </c>
      <c r="I149" s="51">
        <f t="shared" si="21"/>
        <v>1057.3144000000002</v>
      </c>
      <c r="J149" s="51">
        <f t="shared" si="20"/>
        <v>786.71140000000014</v>
      </c>
      <c r="K149" s="51">
        <f t="shared" si="22"/>
        <v>1057.3144000000002</v>
      </c>
      <c r="L149" s="51">
        <f t="shared" si="23"/>
        <v>0</v>
      </c>
      <c r="M149" s="51">
        <f t="shared" si="24"/>
        <v>0</v>
      </c>
      <c r="N149" s="51">
        <f t="shared" si="25"/>
        <v>0</v>
      </c>
      <c r="O149" s="51">
        <f t="shared" si="26"/>
        <v>0</v>
      </c>
      <c r="P149" s="52">
        <f>+SUM(INDEX(Inputs!$D$24:$D$35,MATCH($D149,Inputs!$B$24:$B$35,0))*$N149,INDEX(Inputs!$E$24:$E$35,MATCH($D149,Inputs!$B$24:$B$35,0))*$O149)</f>
        <v>0</v>
      </c>
      <c r="R149" s="19"/>
      <c r="S149" s="19"/>
      <c r="T149" s="19"/>
    </row>
    <row r="150" spans="2:20" x14ac:dyDescent="0.25">
      <c r="B150" s="8" t="s">
        <v>110</v>
      </c>
      <c r="C150" s="8">
        <v>2021</v>
      </c>
      <c r="D150" s="8">
        <v>10</v>
      </c>
      <c r="E150" s="49">
        <f>Data!E150</f>
        <v>2341.3818000000001</v>
      </c>
      <c r="F150" s="49">
        <f>Data!F150</f>
        <v>3038.6959999999999</v>
      </c>
      <c r="G150" s="50">
        <f t="shared" si="18"/>
        <v>697.3141999999998</v>
      </c>
      <c r="H150" s="51">
        <f t="shared" si="19"/>
        <v>1057.3144000000002</v>
      </c>
      <c r="I150" s="51">
        <f t="shared" si="21"/>
        <v>360.0002000000004</v>
      </c>
      <c r="J150" s="51">
        <f t="shared" si="20"/>
        <v>1057.3144000000002</v>
      </c>
      <c r="K150" s="51">
        <f t="shared" si="22"/>
        <v>360.0002000000004</v>
      </c>
      <c r="L150" s="51">
        <f t="shared" si="23"/>
        <v>0</v>
      </c>
      <c r="M150" s="51">
        <f t="shared" si="24"/>
        <v>0</v>
      </c>
      <c r="N150" s="51">
        <f t="shared" si="25"/>
        <v>0</v>
      </c>
      <c r="O150" s="51">
        <f t="shared" si="26"/>
        <v>0</v>
      </c>
      <c r="P150" s="52">
        <f>+SUM(INDEX(Inputs!$D$24:$D$35,MATCH($D150,Inputs!$B$24:$B$35,0))*$N150,INDEX(Inputs!$E$24:$E$35,MATCH($D150,Inputs!$B$24:$B$35,0))*$O150)</f>
        <v>0</v>
      </c>
      <c r="R150" s="19"/>
      <c r="S150" s="19"/>
      <c r="T150" s="19"/>
    </row>
    <row r="151" spans="2:20" x14ac:dyDescent="0.25">
      <c r="B151" s="8" t="s">
        <v>110</v>
      </c>
      <c r="C151" s="8">
        <v>2021</v>
      </c>
      <c r="D151" s="8">
        <v>11</v>
      </c>
      <c r="E151" s="49">
        <f>Data!E151</f>
        <v>1747.6565000000001</v>
      </c>
      <c r="F151" s="49">
        <f>Data!F151</f>
        <v>3172.6640000000002</v>
      </c>
      <c r="G151" s="50">
        <f t="shared" si="18"/>
        <v>1425.0075000000002</v>
      </c>
      <c r="H151" s="51">
        <f t="shared" si="19"/>
        <v>360.0002000000004</v>
      </c>
      <c r="I151" s="51">
        <f t="shared" si="21"/>
        <v>0</v>
      </c>
      <c r="J151" s="51">
        <f t="shared" si="20"/>
        <v>360.0002000000004</v>
      </c>
      <c r="K151" s="51">
        <f t="shared" si="22"/>
        <v>0</v>
      </c>
      <c r="L151" s="51">
        <f t="shared" si="23"/>
        <v>1065.0072999999998</v>
      </c>
      <c r="M151" s="51">
        <f t="shared" si="24"/>
        <v>1065.0072999999998</v>
      </c>
      <c r="N151" s="51">
        <f t="shared" si="25"/>
        <v>1065.0072999999998</v>
      </c>
      <c r="O151" s="51">
        <f t="shared" si="26"/>
        <v>0</v>
      </c>
      <c r="P151" s="52">
        <f>+SUM(INDEX(Inputs!$D$24:$D$35,MATCH($D151,Inputs!$B$24:$B$35,0))*$N151,INDEX(Inputs!$E$24:$E$35,MATCH($D151,Inputs!$B$24:$B$35,0))*$O151)</f>
        <v>100.90092161659999</v>
      </c>
      <c r="R151" s="19"/>
      <c r="S151" s="19"/>
      <c r="T151" s="19"/>
    </row>
    <row r="152" spans="2:20" x14ac:dyDescent="0.25">
      <c r="B152" s="8" t="s">
        <v>110</v>
      </c>
      <c r="C152" s="8">
        <v>2021</v>
      </c>
      <c r="D152" s="8">
        <v>12</v>
      </c>
      <c r="E152" s="49">
        <f>Data!E152</f>
        <v>982.3252</v>
      </c>
      <c r="F152" s="49">
        <f>Data!F152</f>
        <v>3695.152</v>
      </c>
      <c r="G152" s="50">
        <f t="shared" si="18"/>
        <v>2712.8267999999998</v>
      </c>
      <c r="H152" s="51">
        <f t="shared" si="19"/>
        <v>0</v>
      </c>
      <c r="I152" s="51">
        <f t="shared" si="21"/>
        <v>0</v>
      </c>
      <c r="J152" s="51">
        <f t="shared" si="20"/>
        <v>0</v>
      </c>
      <c r="K152" s="51">
        <f t="shared" si="22"/>
        <v>0</v>
      </c>
      <c r="L152" s="51">
        <f t="shared" si="23"/>
        <v>2712.8267999999998</v>
      </c>
      <c r="M152" s="51">
        <f t="shared" si="24"/>
        <v>2712.8267999999998</v>
      </c>
      <c r="N152" s="51">
        <f t="shared" si="25"/>
        <v>2000</v>
      </c>
      <c r="O152" s="51">
        <f t="shared" si="26"/>
        <v>712.82679999999982</v>
      </c>
      <c r="P152" s="52">
        <f>+SUM(INDEX(Inputs!$D$24:$D$35,MATCH($D152,Inputs!$B$24:$B$35,0))*$N152,INDEX(Inputs!$E$24:$E$35,MATCH($D152,Inputs!$B$24:$B$35,0))*$O152)</f>
        <v>220.98809325280001</v>
      </c>
      <c r="R152" s="19"/>
      <c r="S152" s="19"/>
      <c r="T152" s="19"/>
    </row>
    <row r="153" spans="2:20" x14ac:dyDescent="0.25">
      <c r="B153" s="8" t="s">
        <v>111</v>
      </c>
      <c r="C153" s="8">
        <v>2021</v>
      </c>
      <c r="D153" s="8">
        <v>1</v>
      </c>
      <c r="E153" s="49">
        <f>Data!E153</f>
        <v>3628.4866000000002</v>
      </c>
      <c r="F153" s="49">
        <f>Data!F153</f>
        <v>2891.8560000000002</v>
      </c>
      <c r="G153" s="50">
        <f t="shared" si="18"/>
        <v>-736.63059999999996</v>
      </c>
      <c r="H153" s="51">
        <f t="shared" si="19"/>
        <v>0</v>
      </c>
      <c r="I153" s="51">
        <f t="shared" si="21"/>
        <v>736.63059999999996</v>
      </c>
      <c r="J153" s="51">
        <f t="shared" si="20"/>
        <v>54733.118499999997</v>
      </c>
      <c r="K153" s="51">
        <f t="shared" si="22"/>
        <v>55469.749099999994</v>
      </c>
      <c r="L153" s="51">
        <f t="shared" si="23"/>
        <v>0</v>
      </c>
      <c r="M153" s="51">
        <f t="shared" si="24"/>
        <v>0</v>
      </c>
      <c r="N153" s="51">
        <f t="shared" si="25"/>
        <v>0</v>
      </c>
      <c r="O153" s="51">
        <f t="shared" si="26"/>
        <v>0</v>
      </c>
      <c r="P153" s="52">
        <f>+SUM(INDEX(Inputs!$D$24:$D$35,MATCH($D153,Inputs!$B$24:$B$35,0))*$N153,INDEX(Inputs!$E$24:$E$35,MATCH($D153,Inputs!$B$24:$B$35,0))*$O153)</f>
        <v>0</v>
      </c>
      <c r="R153" s="19"/>
      <c r="S153" s="19"/>
      <c r="T153" s="19"/>
    </row>
    <row r="154" spans="2:20" x14ac:dyDescent="0.25">
      <c r="B154" s="8" t="s">
        <v>111</v>
      </c>
      <c r="C154" s="8">
        <v>2021</v>
      </c>
      <c r="D154" s="8">
        <v>2</v>
      </c>
      <c r="E154" s="49">
        <f>Data!E154</f>
        <v>5373.8586999999998</v>
      </c>
      <c r="F154" s="49">
        <f>Data!F154</f>
        <v>2886.596</v>
      </c>
      <c r="G154" s="50">
        <f t="shared" si="18"/>
        <v>-2487.2626999999998</v>
      </c>
      <c r="H154" s="51">
        <f t="shared" si="19"/>
        <v>736.63059999999996</v>
      </c>
      <c r="I154" s="51">
        <f t="shared" si="21"/>
        <v>3223.8932999999997</v>
      </c>
      <c r="J154" s="51">
        <f t="shared" si="20"/>
        <v>55469.749099999994</v>
      </c>
      <c r="K154" s="51">
        <f t="shared" si="22"/>
        <v>57957.011799999993</v>
      </c>
      <c r="L154" s="51">
        <f t="shared" si="23"/>
        <v>0</v>
      </c>
      <c r="M154" s="51">
        <f t="shared" si="24"/>
        <v>0</v>
      </c>
      <c r="N154" s="51">
        <f t="shared" si="25"/>
        <v>0</v>
      </c>
      <c r="O154" s="51">
        <f t="shared" si="26"/>
        <v>0</v>
      </c>
      <c r="P154" s="52">
        <f>+SUM(INDEX(Inputs!$D$24:$D$35,MATCH($D154,Inputs!$B$24:$B$35,0))*$N154,INDEX(Inputs!$E$24:$E$35,MATCH($D154,Inputs!$B$24:$B$35,0))*$O154)</f>
        <v>0</v>
      </c>
      <c r="R154" s="19"/>
      <c r="S154" s="19"/>
      <c r="T154" s="19"/>
    </row>
    <row r="155" spans="2:20" x14ac:dyDescent="0.25">
      <c r="B155" s="8" t="s">
        <v>111</v>
      </c>
      <c r="C155" s="8">
        <v>2021</v>
      </c>
      <c r="D155" s="8">
        <v>3</v>
      </c>
      <c r="E155" s="49">
        <f>Data!E155</f>
        <v>8965.8567999999996</v>
      </c>
      <c r="F155" s="49">
        <f>Data!F155</f>
        <v>3521.56</v>
      </c>
      <c r="G155" s="50">
        <f t="shared" si="18"/>
        <v>-5444.2968000000001</v>
      </c>
      <c r="H155" s="51">
        <f t="shared" si="19"/>
        <v>3223.8932999999997</v>
      </c>
      <c r="I155" s="51">
        <f t="shared" si="21"/>
        <v>8668.1900999999998</v>
      </c>
      <c r="J155" s="51">
        <f t="shared" si="20"/>
        <v>57957.011799999993</v>
      </c>
      <c r="K155" s="51">
        <f t="shared" si="22"/>
        <v>63401.308599999989</v>
      </c>
      <c r="L155" s="51">
        <f t="shared" si="23"/>
        <v>0</v>
      </c>
      <c r="M155" s="51">
        <f t="shared" si="24"/>
        <v>0</v>
      </c>
      <c r="N155" s="51">
        <f t="shared" si="25"/>
        <v>0</v>
      </c>
      <c r="O155" s="51">
        <f t="shared" si="26"/>
        <v>0</v>
      </c>
      <c r="P155" s="52">
        <f>+SUM(INDEX(Inputs!$D$24:$D$35,MATCH($D155,Inputs!$B$24:$B$35,0))*$N155,INDEX(Inputs!$E$24:$E$35,MATCH($D155,Inputs!$B$24:$B$35,0))*$O155)</f>
        <v>0</v>
      </c>
      <c r="R155" s="19"/>
      <c r="S155" s="19"/>
      <c r="T155" s="19"/>
    </row>
    <row r="156" spans="2:20" x14ac:dyDescent="0.25">
      <c r="B156" s="8" t="s">
        <v>111</v>
      </c>
      <c r="C156" s="8">
        <v>2021</v>
      </c>
      <c r="D156" s="8">
        <v>4</v>
      </c>
      <c r="E156" s="49">
        <f>Data!E156</f>
        <v>10707.91</v>
      </c>
      <c r="F156" s="49">
        <f>Data!F156</f>
        <v>3608.752</v>
      </c>
      <c r="G156" s="50">
        <f t="shared" si="18"/>
        <v>-7099.1579999999994</v>
      </c>
      <c r="H156" s="51">
        <f t="shared" si="19"/>
        <v>8668.1900999999998</v>
      </c>
      <c r="I156" s="51">
        <f t="shared" si="21"/>
        <v>15767.348099999999</v>
      </c>
      <c r="J156" s="51">
        <f t="shared" si="20"/>
        <v>63401.308599999989</v>
      </c>
      <c r="K156" s="51">
        <f t="shared" si="22"/>
        <v>70500.466599999985</v>
      </c>
      <c r="L156" s="51">
        <f t="shared" si="23"/>
        <v>0</v>
      </c>
      <c r="M156" s="51">
        <f t="shared" si="24"/>
        <v>0</v>
      </c>
      <c r="N156" s="51">
        <f t="shared" si="25"/>
        <v>0</v>
      </c>
      <c r="O156" s="51">
        <f t="shared" si="26"/>
        <v>0</v>
      </c>
      <c r="P156" s="52">
        <f>+SUM(INDEX(Inputs!$D$24:$D$35,MATCH($D156,Inputs!$B$24:$B$35,0))*$N156,INDEX(Inputs!$E$24:$E$35,MATCH($D156,Inputs!$B$24:$B$35,0))*$O156)</f>
        <v>0</v>
      </c>
      <c r="R156" s="19"/>
      <c r="S156" s="19"/>
      <c r="T156" s="19"/>
    </row>
    <row r="157" spans="2:20" x14ac:dyDescent="0.25">
      <c r="B157" s="8" t="s">
        <v>111</v>
      </c>
      <c r="C157" s="8">
        <v>2021</v>
      </c>
      <c r="D157" s="8">
        <v>5</v>
      </c>
      <c r="E157" s="49">
        <f>Data!E157</f>
        <v>12327.5924</v>
      </c>
      <c r="F157" s="49">
        <f>Data!F157</f>
        <v>3390.6559999999999</v>
      </c>
      <c r="G157" s="50">
        <f t="shared" si="18"/>
        <v>-8936.9363999999987</v>
      </c>
      <c r="H157" s="51">
        <f t="shared" si="19"/>
        <v>15767.348099999999</v>
      </c>
      <c r="I157" s="51">
        <f t="shared" si="21"/>
        <v>24704.284499999998</v>
      </c>
      <c r="J157" s="51">
        <f t="shared" si="20"/>
        <v>70500.466599999985</v>
      </c>
      <c r="K157" s="51">
        <f t="shared" si="22"/>
        <v>79437.402999999991</v>
      </c>
      <c r="L157" s="51">
        <f t="shared" si="23"/>
        <v>0</v>
      </c>
      <c r="M157" s="51">
        <f t="shared" si="24"/>
        <v>0</v>
      </c>
      <c r="N157" s="51">
        <f t="shared" si="25"/>
        <v>0</v>
      </c>
      <c r="O157" s="51">
        <f t="shared" si="26"/>
        <v>0</v>
      </c>
      <c r="P157" s="52">
        <f>+SUM(INDEX(Inputs!$D$24:$D$35,MATCH($D157,Inputs!$B$24:$B$35,0))*$N157,INDEX(Inputs!$E$24:$E$35,MATCH($D157,Inputs!$B$24:$B$35,0))*$O157)</f>
        <v>0</v>
      </c>
      <c r="R157" s="19"/>
      <c r="S157" s="19"/>
      <c r="T157" s="19"/>
    </row>
    <row r="158" spans="2:20" x14ac:dyDescent="0.25">
      <c r="B158" s="8" t="s">
        <v>111</v>
      </c>
      <c r="C158" s="8">
        <v>2021</v>
      </c>
      <c r="D158" s="8">
        <v>6</v>
      </c>
      <c r="E158" s="49">
        <f>Data!E158</f>
        <v>12980.016100000001</v>
      </c>
      <c r="F158" s="49">
        <f>Data!F158</f>
        <v>3681.0880000000002</v>
      </c>
      <c r="G158" s="50">
        <f t="shared" si="18"/>
        <v>-9298.928100000001</v>
      </c>
      <c r="H158" s="51">
        <f t="shared" si="19"/>
        <v>24704.284499999998</v>
      </c>
      <c r="I158" s="51">
        <f t="shared" si="21"/>
        <v>34003.212599999999</v>
      </c>
      <c r="J158" s="51">
        <f t="shared" si="20"/>
        <v>79437.402999999991</v>
      </c>
      <c r="K158" s="51">
        <f t="shared" si="22"/>
        <v>88736.331099999996</v>
      </c>
      <c r="L158" s="51">
        <f t="shared" si="23"/>
        <v>0</v>
      </c>
      <c r="M158" s="51">
        <f t="shared" si="24"/>
        <v>0</v>
      </c>
      <c r="N158" s="51">
        <f t="shared" si="25"/>
        <v>0</v>
      </c>
      <c r="O158" s="51">
        <f t="shared" si="26"/>
        <v>0</v>
      </c>
      <c r="P158" s="52">
        <f>+SUM(INDEX(Inputs!$D$24:$D$35,MATCH($D158,Inputs!$B$24:$B$35,0))*$N158,INDEX(Inputs!$E$24:$E$35,MATCH($D158,Inputs!$B$24:$B$35,0))*$O158)</f>
        <v>0</v>
      </c>
      <c r="R158" s="19"/>
      <c r="S158" s="19"/>
      <c r="T158" s="19"/>
    </row>
    <row r="159" spans="2:20" x14ac:dyDescent="0.25">
      <c r="B159" s="8" t="s">
        <v>111</v>
      </c>
      <c r="C159" s="8">
        <v>2021</v>
      </c>
      <c r="D159" s="8">
        <v>7</v>
      </c>
      <c r="E159" s="49">
        <f>Data!E159</f>
        <v>10406.728999999999</v>
      </c>
      <c r="F159" s="49">
        <f>Data!F159</f>
        <v>3601.54</v>
      </c>
      <c r="G159" s="50">
        <f t="shared" si="18"/>
        <v>-6805.1889999999994</v>
      </c>
      <c r="H159" s="51">
        <f t="shared" si="19"/>
        <v>34003.212599999999</v>
      </c>
      <c r="I159" s="51">
        <f t="shared" si="21"/>
        <v>40808.401599999997</v>
      </c>
      <c r="J159" s="51">
        <f t="shared" si="20"/>
        <v>88736.331099999996</v>
      </c>
      <c r="K159" s="51">
        <f t="shared" si="22"/>
        <v>95541.520099999994</v>
      </c>
      <c r="L159" s="51">
        <f t="shared" si="23"/>
        <v>0</v>
      </c>
      <c r="M159" s="51">
        <f t="shared" si="24"/>
        <v>0</v>
      </c>
      <c r="N159" s="51">
        <f t="shared" si="25"/>
        <v>0</v>
      </c>
      <c r="O159" s="51">
        <f t="shared" si="26"/>
        <v>0</v>
      </c>
      <c r="P159" s="52">
        <f>+SUM(INDEX(Inputs!$D$24:$D$35,MATCH($D159,Inputs!$B$24:$B$35,0))*$N159,INDEX(Inputs!$E$24:$E$35,MATCH($D159,Inputs!$B$24:$B$35,0))*$O159)</f>
        <v>0</v>
      </c>
      <c r="R159" s="19"/>
      <c r="S159" s="19"/>
      <c r="T159" s="19"/>
    </row>
    <row r="160" spans="2:20" x14ac:dyDescent="0.25">
      <c r="B160" s="8" t="s">
        <v>111</v>
      </c>
      <c r="C160" s="8">
        <v>2021</v>
      </c>
      <c r="D160" s="8">
        <v>8</v>
      </c>
      <c r="E160" s="49">
        <f>Data!E160</f>
        <v>9456.8804</v>
      </c>
      <c r="F160" s="49">
        <f>Data!F160</f>
        <v>3374.7759999999998</v>
      </c>
      <c r="G160" s="50">
        <f t="shared" si="18"/>
        <v>-6082.1044000000002</v>
      </c>
      <c r="H160" s="51">
        <f t="shared" si="19"/>
        <v>40808.401599999997</v>
      </c>
      <c r="I160" s="51">
        <f t="shared" si="21"/>
        <v>46890.505999999994</v>
      </c>
      <c r="J160" s="51">
        <f t="shared" si="20"/>
        <v>95541.520099999994</v>
      </c>
      <c r="K160" s="51">
        <f t="shared" si="22"/>
        <v>101623.62449999999</v>
      </c>
      <c r="L160" s="51">
        <f t="shared" si="23"/>
        <v>0</v>
      </c>
      <c r="M160" s="51">
        <f t="shared" si="24"/>
        <v>0</v>
      </c>
      <c r="N160" s="51">
        <f t="shared" si="25"/>
        <v>0</v>
      </c>
      <c r="O160" s="51">
        <f t="shared" si="26"/>
        <v>0</v>
      </c>
      <c r="P160" s="52">
        <f>+SUM(INDEX(Inputs!$D$24:$D$35,MATCH($D160,Inputs!$B$24:$B$35,0))*$N160,INDEX(Inputs!$E$24:$E$35,MATCH($D160,Inputs!$B$24:$B$35,0))*$O160)</f>
        <v>0</v>
      </c>
      <c r="R160" s="19"/>
      <c r="S160" s="19"/>
      <c r="T160" s="19"/>
    </row>
    <row r="161" spans="2:20" x14ac:dyDescent="0.25">
      <c r="B161" s="8" t="s">
        <v>111</v>
      </c>
      <c r="C161" s="8">
        <v>2021</v>
      </c>
      <c r="D161" s="8">
        <v>9</v>
      </c>
      <c r="E161" s="49">
        <f>Data!E161</f>
        <v>8717.5080999999991</v>
      </c>
      <c r="F161" s="49">
        <f>Data!F161</f>
        <v>3355.3679999999999</v>
      </c>
      <c r="G161" s="50">
        <f t="shared" si="18"/>
        <v>-5362.1400999999987</v>
      </c>
      <c r="H161" s="51">
        <f t="shared" si="19"/>
        <v>46890.505999999994</v>
      </c>
      <c r="I161" s="51">
        <f t="shared" si="21"/>
        <v>52252.646099999991</v>
      </c>
      <c r="J161" s="51">
        <f t="shared" si="20"/>
        <v>101623.62449999999</v>
      </c>
      <c r="K161" s="51">
        <f t="shared" si="22"/>
        <v>106985.76459999999</v>
      </c>
      <c r="L161" s="51">
        <f t="shared" si="23"/>
        <v>0</v>
      </c>
      <c r="M161" s="51">
        <f t="shared" si="24"/>
        <v>0</v>
      </c>
      <c r="N161" s="51">
        <f t="shared" si="25"/>
        <v>0</v>
      </c>
      <c r="O161" s="51">
        <f t="shared" si="26"/>
        <v>0</v>
      </c>
      <c r="P161" s="52">
        <f>+SUM(INDEX(Inputs!$D$24:$D$35,MATCH($D161,Inputs!$B$24:$B$35,0))*$N161,INDEX(Inputs!$E$24:$E$35,MATCH($D161,Inputs!$B$24:$B$35,0))*$O161)</f>
        <v>0</v>
      </c>
      <c r="R161" s="19"/>
      <c r="S161" s="19"/>
      <c r="T161" s="19"/>
    </row>
    <row r="162" spans="2:20" x14ac:dyDescent="0.25">
      <c r="B162" s="8" t="s">
        <v>111</v>
      </c>
      <c r="C162" s="8">
        <v>2021</v>
      </c>
      <c r="D162" s="8">
        <v>10</v>
      </c>
      <c r="E162" s="49">
        <f>Data!E162</f>
        <v>5920.5830999999998</v>
      </c>
      <c r="F162" s="49">
        <f>Data!F162</f>
        <v>3375.0120000000002</v>
      </c>
      <c r="G162" s="50">
        <f t="shared" si="18"/>
        <v>-2545.5710999999997</v>
      </c>
      <c r="H162" s="51">
        <f t="shared" si="19"/>
        <v>52252.646099999991</v>
      </c>
      <c r="I162" s="51">
        <f t="shared" si="21"/>
        <v>54798.217199999992</v>
      </c>
      <c r="J162" s="51">
        <f t="shared" si="20"/>
        <v>106985.76459999999</v>
      </c>
      <c r="K162" s="51">
        <f t="shared" si="22"/>
        <v>109531.3357</v>
      </c>
      <c r="L162" s="51">
        <f t="shared" si="23"/>
        <v>0</v>
      </c>
      <c r="M162" s="51">
        <f t="shared" si="24"/>
        <v>0</v>
      </c>
      <c r="N162" s="51">
        <f t="shared" si="25"/>
        <v>0</v>
      </c>
      <c r="O162" s="51">
        <f t="shared" si="26"/>
        <v>0</v>
      </c>
      <c r="P162" s="52">
        <f>+SUM(INDEX(Inputs!$D$24:$D$35,MATCH($D162,Inputs!$B$24:$B$35,0))*$N162,INDEX(Inputs!$E$24:$E$35,MATCH($D162,Inputs!$B$24:$B$35,0))*$O162)</f>
        <v>0</v>
      </c>
      <c r="R162" s="19"/>
      <c r="S162" s="19"/>
      <c r="T162" s="19"/>
    </row>
    <row r="163" spans="2:20" x14ac:dyDescent="0.25">
      <c r="B163" s="8" t="s">
        <v>111</v>
      </c>
      <c r="C163" s="8">
        <v>2021</v>
      </c>
      <c r="D163" s="8">
        <v>11</v>
      </c>
      <c r="E163" s="49">
        <f>Data!E163</f>
        <v>4299.2912999999999</v>
      </c>
      <c r="F163" s="49">
        <f>Data!F163</f>
        <v>3143.9760000000001</v>
      </c>
      <c r="G163" s="50">
        <f t="shared" si="18"/>
        <v>-1155.3152999999998</v>
      </c>
      <c r="H163" s="51">
        <f t="shared" si="19"/>
        <v>54798.217199999992</v>
      </c>
      <c r="I163" s="51">
        <f t="shared" si="21"/>
        <v>55953.532499999994</v>
      </c>
      <c r="J163" s="51">
        <f t="shared" si="20"/>
        <v>109531.3357</v>
      </c>
      <c r="K163" s="51">
        <f t="shared" si="22"/>
        <v>110686.651</v>
      </c>
      <c r="L163" s="51">
        <f t="shared" si="23"/>
        <v>0</v>
      </c>
      <c r="M163" s="51">
        <f t="shared" si="24"/>
        <v>0</v>
      </c>
      <c r="N163" s="51">
        <f t="shared" si="25"/>
        <v>0</v>
      </c>
      <c r="O163" s="51">
        <f t="shared" si="26"/>
        <v>0</v>
      </c>
      <c r="P163" s="52">
        <f>+SUM(INDEX(Inputs!$D$24:$D$35,MATCH($D163,Inputs!$B$24:$B$35,0))*$N163,INDEX(Inputs!$E$24:$E$35,MATCH($D163,Inputs!$B$24:$B$35,0))*$O163)</f>
        <v>0</v>
      </c>
      <c r="R163" s="19"/>
      <c r="S163" s="19"/>
      <c r="T163" s="19"/>
    </row>
    <row r="164" spans="2:20" x14ac:dyDescent="0.25">
      <c r="B164" s="8" t="s">
        <v>111</v>
      </c>
      <c r="C164" s="8">
        <v>2021</v>
      </c>
      <c r="D164" s="8">
        <v>12</v>
      </c>
      <c r="E164" s="49">
        <f>Data!E164</f>
        <v>1903.1220000000001</v>
      </c>
      <c r="F164" s="49">
        <f>Data!F164</f>
        <v>3123.5360000000001</v>
      </c>
      <c r="G164" s="50">
        <f t="shared" si="18"/>
        <v>1220.414</v>
      </c>
      <c r="H164" s="51">
        <f t="shared" si="19"/>
        <v>55953.532499999994</v>
      </c>
      <c r="I164" s="51">
        <f t="shared" si="21"/>
        <v>54733.118499999997</v>
      </c>
      <c r="J164" s="51">
        <f t="shared" si="20"/>
        <v>110686.651</v>
      </c>
      <c r="K164" s="51">
        <f t="shared" si="22"/>
        <v>109466.23699999999</v>
      </c>
      <c r="L164" s="51">
        <f t="shared" si="23"/>
        <v>0</v>
      </c>
      <c r="M164" s="51">
        <f t="shared" si="24"/>
        <v>0</v>
      </c>
      <c r="N164" s="51">
        <f t="shared" si="25"/>
        <v>0</v>
      </c>
      <c r="O164" s="51">
        <f t="shared" si="26"/>
        <v>0</v>
      </c>
      <c r="P164" s="52">
        <f>+SUM(INDEX(Inputs!$D$24:$D$35,MATCH($D164,Inputs!$B$24:$B$35,0))*$N164,INDEX(Inputs!$E$24:$E$35,MATCH($D164,Inputs!$B$24:$B$35,0))*$O164)</f>
        <v>0</v>
      </c>
      <c r="R164" s="19"/>
      <c r="S164" s="19"/>
      <c r="T164" s="19"/>
    </row>
    <row r="165" spans="2:20" x14ac:dyDescent="0.25">
      <c r="B165" s="8" t="s">
        <v>112</v>
      </c>
      <c r="C165" s="8">
        <v>2021</v>
      </c>
      <c r="D165" s="8">
        <v>1</v>
      </c>
      <c r="E165" s="49">
        <f>Data!E165</f>
        <v>95.356499999999997</v>
      </c>
      <c r="F165" s="49">
        <f>Data!F165</f>
        <v>11054.904</v>
      </c>
      <c r="G165" s="50">
        <f t="shared" si="18"/>
        <v>10959.547500000001</v>
      </c>
      <c r="H165" s="51">
        <f t="shared" si="19"/>
        <v>0</v>
      </c>
      <c r="I165" s="51">
        <f t="shared" si="21"/>
        <v>0</v>
      </c>
      <c r="J165" s="51">
        <f t="shared" si="20"/>
        <v>0</v>
      </c>
      <c r="K165" s="51">
        <f t="shared" si="22"/>
        <v>0</v>
      </c>
      <c r="L165" s="51">
        <f t="shared" si="23"/>
        <v>10959.547500000001</v>
      </c>
      <c r="M165" s="51">
        <f t="shared" si="24"/>
        <v>10959.547500000001</v>
      </c>
      <c r="N165" s="51">
        <f t="shared" si="25"/>
        <v>2000</v>
      </c>
      <c r="O165" s="51">
        <f t="shared" si="26"/>
        <v>8959.5475000000006</v>
      </c>
      <c r="P165" s="52">
        <f>+SUM(INDEX(Inputs!$D$24:$D$35,MATCH($D165,Inputs!$B$24:$B$35,0))*$N165,INDEX(Inputs!$E$24:$E$35,MATCH($D165,Inputs!$B$24:$B$35,0))*$O165)</f>
        <v>585.46016130999999</v>
      </c>
      <c r="R165" s="19"/>
      <c r="S165" s="19"/>
      <c r="T165" s="19"/>
    </row>
    <row r="166" spans="2:20" x14ac:dyDescent="0.25">
      <c r="B166" s="8" t="s">
        <v>112</v>
      </c>
      <c r="C166" s="8">
        <v>2021</v>
      </c>
      <c r="D166" s="8">
        <v>2</v>
      </c>
      <c r="E166" s="49">
        <f>Data!E166</f>
        <v>100.94880000000001</v>
      </c>
      <c r="F166" s="49">
        <f>Data!F166</f>
        <v>11190.328</v>
      </c>
      <c r="G166" s="50">
        <f t="shared" si="18"/>
        <v>11089.379199999999</v>
      </c>
      <c r="H166" s="51">
        <f t="shared" si="19"/>
        <v>0</v>
      </c>
      <c r="I166" s="51">
        <f t="shared" si="21"/>
        <v>0</v>
      </c>
      <c r="J166" s="51">
        <f t="shared" si="20"/>
        <v>0</v>
      </c>
      <c r="K166" s="51">
        <f t="shared" si="22"/>
        <v>0</v>
      </c>
      <c r="L166" s="51">
        <f t="shared" si="23"/>
        <v>11089.379199999999</v>
      </c>
      <c r="M166" s="51">
        <f t="shared" si="24"/>
        <v>11089.379199999999</v>
      </c>
      <c r="N166" s="51">
        <f t="shared" si="25"/>
        <v>2000</v>
      </c>
      <c r="O166" s="51">
        <f t="shared" si="26"/>
        <v>9089.3791999999994</v>
      </c>
      <c r="P166" s="52">
        <f>+SUM(INDEX(Inputs!$D$24:$D$35,MATCH($D166,Inputs!$B$24:$B$35,0))*$N166,INDEX(Inputs!$E$24:$E$35,MATCH($D166,Inputs!$B$24:$B$35,0))*$O166)</f>
        <v>591.19820312319996</v>
      </c>
      <c r="R166" s="19"/>
      <c r="S166" s="19"/>
      <c r="T166" s="19"/>
    </row>
    <row r="167" spans="2:20" x14ac:dyDescent="0.25">
      <c r="B167" s="8" t="s">
        <v>112</v>
      </c>
      <c r="C167" s="8">
        <v>2021</v>
      </c>
      <c r="D167" s="8">
        <v>3</v>
      </c>
      <c r="E167" s="49">
        <f>Data!E167</f>
        <v>255.3973</v>
      </c>
      <c r="F167" s="49">
        <f>Data!F167</f>
        <v>12807.56</v>
      </c>
      <c r="G167" s="50">
        <f t="shared" si="18"/>
        <v>12552.162699999999</v>
      </c>
      <c r="H167" s="51">
        <f t="shared" si="19"/>
        <v>0</v>
      </c>
      <c r="I167" s="51">
        <f t="shared" si="21"/>
        <v>0</v>
      </c>
      <c r="J167" s="51">
        <f t="shared" si="20"/>
        <v>0</v>
      </c>
      <c r="K167" s="51">
        <f t="shared" si="22"/>
        <v>0</v>
      </c>
      <c r="L167" s="51">
        <f t="shared" si="23"/>
        <v>12552.162699999999</v>
      </c>
      <c r="M167" s="51">
        <f t="shared" si="24"/>
        <v>12552.162699999999</v>
      </c>
      <c r="N167" s="51">
        <f t="shared" si="25"/>
        <v>2000</v>
      </c>
      <c r="O167" s="51">
        <f t="shared" si="26"/>
        <v>10552.162699999999</v>
      </c>
      <c r="P167" s="52">
        <f>+SUM(INDEX(Inputs!$D$24:$D$35,MATCH($D167,Inputs!$B$24:$B$35,0))*$N167,INDEX(Inputs!$E$24:$E$35,MATCH($D167,Inputs!$B$24:$B$35,0))*$O167)</f>
        <v>655.8473826892</v>
      </c>
      <c r="R167" s="19"/>
      <c r="S167" s="19"/>
      <c r="T167" s="19"/>
    </row>
    <row r="168" spans="2:20" x14ac:dyDescent="0.25">
      <c r="B168" s="8" t="s">
        <v>112</v>
      </c>
      <c r="C168" s="8">
        <v>2021</v>
      </c>
      <c r="D168" s="8">
        <v>4</v>
      </c>
      <c r="E168" s="49">
        <f>Data!E168</f>
        <v>304.7022</v>
      </c>
      <c r="F168" s="49">
        <f>Data!F168</f>
        <v>12677.08</v>
      </c>
      <c r="G168" s="50">
        <f t="shared" si="18"/>
        <v>12372.3778</v>
      </c>
      <c r="H168" s="51">
        <f t="shared" si="19"/>
        <v>0</v>
      </c>
      <c r="I168" s="51">
        <f t="shared" si="21"/>
        <v>0</v>
      </c>
      <c r="J168" s="51">
        <f t="shared" si="20"/>
        <v>0</v>
      </c>
      <c r="K168" s="51">
        <f t="shared" si="22"/>
        <v>0</v>
      </c>
      <c r="L168" s="51">
        <f t="shared" si="23"/>
        <v>12372.3778</v>
      </c>
      <c r="M168" s="51">
        <f t="shared" si="24"/>
        <v>12372.3778</v>
      </c>
      <c r="N168" s="51">
        <f t="shared" si="25"/>
        <v>2000</v>
      </c>
      <c r="O168" s="51">
        <f t="shared" si="26"/>
        <v>10372.3778</v>
      </c>
      <c r="P168" s="52">
        <f>+SUM(INDEX(Inputs!$D$24:$D$35,MATCH($D168,Inputs!$B$24:$B$35,0))*$N168,INDEX(Inputs!$E$24:$E$35,MATCH($D168,Inputs!$B$24:$B$35,0))*$O168)</f>
        <v>647.90160924880001</v>
      </c>
      <c r="R168" s="19"/>
      <c r="S168" s="19"/>
      <c r="T168" s="19"/>
    </row>
    <row r="169" spans="2:20" x14ac:dyDescent="0.25">
      <c r="B169" s="8" t="s">
        <v>112</v>
      </c>
      <c r="C169" s="8">
        <v>2021</v>
      </c>
      <c r="D169" s="8">
        <v>5</v>
      </c>
      <c r="E169" s="49">
        <f>Data!E169</f>
        <v>363.76769999999999</v>
      </c>
      <c r="F169" s="49">
        <f>Data!F169</f>
        <v>13037.175999999999</v>
      </c>
      <c r="G169" s="50">
        <f t="shared" si="18"/>
        <v>12673.408299999999</v>
      </c>
      <c r="H169" s="51">
        <f t="shared" si="19"/>
        <v>0</v>
      </c>
      <c r="I169" s="51">
        <f t="shared" si="21"/>
        <v>0</v>
      </c>
      <c r="J169" s="51">
        <f t="shared" si="20"/>
        <v>0</v>
      </c>
      <c r="K169" s="51">
        <f t="shared" si="22"/>
        <v>0</v>
      </c>
      <c r="L169" s="51">
        <f t="shared" si="23"/>
        <v>12673.408299999999</v>
      </c>
      <c r="M169" s="51">
        <f t="shared" si="24"/>
        <v>12673.408299999999</v>
      </c>
      <c r="N169" s="51">
        <f t="shared" si="25"/>
        <v>2000</v>
      </c>
      <c r="O169" s="51">
        <f t="shared" si="26"/>
        <v>10673.408299999999</v>
      </c>
      <c r="P169" s="52">
        <f>+SUM(INDEX(Inputs!$D$24:$D$35,MATCH($D169,Inputs!$B$24:$B$35,0))*$N169,INDEX(Inputs!$E$24:$E$35,MATCH($D169,Inputs!$B$24:$B$35,0))*$O169)</f>
        <v>661.20595322679992</v>
      </c>
      <c r="R169" s="19"/>
      <c r="S169" s="19"/>
      <c r="T169" s="19"/>
    </row>
    <row r="170" spans="2:20" x14ac:dyDescent="0.25">
      <c r="B170" s="8" t="s">
        <v>112</v>
      </c>
      <c r="C170" s="8">
        <v>2021</v>
      </c>
      <c r="D170" s="8">
        <v>6</v>
      </c>
      <c r="E170" s="49">
        <f>Data!E170</f>
        <v>386.77879999999999</v>
      </c>
      <c r="F170" s="49">
        <f>Data!F170</f>
        <v>16274.448</v>
      </c>
      <c r="G170" s="50">
        <f t="shared" si="18"/>
        <v>15887.6692</v>
      </c>
      <c r="H170" s="51">
        <f t="shared" si="19"/>
        <v>0</v>
      </c>
      <c r="I170" s="51">
        <f t="shared" si="21"/>
        <v>0</v>
      </c>
      <c r="J170" s="51">
        <f t="shared" si="20"/>
        <v>0</v>
      </c>
      <c r="K170" s="51">
        <f t="shared" si="22"/>
        <v>0</v>
      </c>
      <c r="L170" s="51">
        <f t="shared" si="23"/>
        <v>15887.6692</v>
      </c>
      <c r="M170" s="51">
        <f t="shared" si="24"/>
        <v>15887.6692</v>
      </c>
      <c r="N170" s="51">
        <f t="shared" si="25"/>
        <v>2000</v>
      </c>
      <c r="O170" s="51">
        <f t="shared" si="26"/>
        <v>13887.6692</v>
      </c>
      <c r="P170" s="52">
        <f>+SUM(INDEX(Inputs!$D$24:$D$35,MATCH($D170,Inputs!$B$24:$B$35,0))*$N170,INDEX(Inputs!$E$24:$E$35,MATCH($D170,Inputs!$B$24:$B$35,0))*$O170)</f>
        <v>887.05169274720004</v>
      </c>
      <c r="R170" s="19"/>
      <c r="S170" s="19"/>
      <c r="T170" s="19"/>
    </row>
    <row r="171" spans="2:20" x14ac:dyDescent="0.25">
      <c r="B171" s="8" t="s">
        <v>112</v>
      </c>
      <c r="C171" s="8">
        <v>2021</v>
      </c>
      <c r="D171" s="8">
        <v>7</v>
      </c>
      <c r="E171" s="49">
        <f>Data!E171</f>
        <v>337.22829999999999</v>
      </c>
      <c r="F171" s="49">
        <f>Data!F171</f>
        <v>18461.144</v>
      </c>
      <c r="G171" s="50">
        <f t="shared" si="18"/>
        <v>18123.915700000001</v>
      </c>
      <c r="H171" s="51">
        <f t="shared" si="19"/>
        <v>0</v>
      </c>
      <c r="I171" s="51">
        <f t="shared" si="21"/>
        <v>0</v>
      </c>
      <c r="J171" s="51">
        <f t="shared" si="20"/>
        <v>0</v>
      </c>
      <c r="K171" s="51">
        <f t="shared" si="22"/>
        <v>0</v>
      </c>
      <c r="L171" s="51">
        <f t="shared" si="23"/>
        <v>18123.915700000001</v>
      </c>
      <c r="M171" s="51">
        <f t="shared" si="24"/>
        <v>18123.915700000001</v>
      </c>
      <c r="N171" s="51">
        <f t="shared" si="25"/>
        <v>2000</v>
      </c>
      <c r="O171" s="51">
        <f t="shared" si="26"/>
        <v>16123.915700000001</v>
      </c>
      <c r="P171" s="52">
        <f>+SUM(INDEX(Inputs!$D$24:$D$35,MATCH($D171,Inputs!$B$24:$B$35,0))*$N171,INDEX(Inputs!$E$24:$E$35,MATCH($D171,Inputs!$B$24:$B$35,0))*$O171)</f>
        <v>995.99267724120011</v>
      </c>
      <c r="R171" s="19"/>
      <c r="S171" s="19"/>
      <c r="T171" s="19"/>
    </row>
    <row r="172" spans="2:20" x14ac:dyDescent="0.25">
      <c r="B172" s="8" t="s">
        <v>112</v>
      </c>
      <c r="C172" s="8">
        <v>2021</v>
      </c>
      <c r="D172" s="8">
        <v>8</v>
      </c>
      <c r="E172" s="49">
        <f>Data!E172</f>
        <v>302.43220000000002</v>
      </c>
      <c r="F172" s="49">
        <f>Data!F172</f>
        <v>16296.791999999999</v>
      </c>
      <c r="G172" s="50">
        <f t="shared" si="18"/>
        <v>15994.3598</v>
      </c>
      <c r="H172" s="51">
        <f t="shared" si="19"/>
        <v>0</v>
      </c>
      <c r="I172" s="51">
        <f t="shared" si="21"/>
        <v>0</v>
      </c>
      <c r="J172" s="51">
        <f t="shared" si="20"/>
        <v>0</v>
      </c>
      <c r="K172" s="51">
        <f t="shared" si="22"/>
        <v>0</v>
      </c>
      <c r="L172" s="51">
        <f t="shared" si="23"/>
        <v>15994.3598</v>
      </c>
      <c r="M172" s="51">
        <f t="shared" si="24"/>
        <v>15994.3598</v>
      </c>
      <c r="N172" s="51">
        <f t="shared" si="25"/>
        <v>2000</v>
      </c>
      <c r="O172" s="51">
        <f t="shared" si="26"/>
        <v>13994.3598</v>
      </c>
      <c r="P172" s="52">
        <f>+SUM(INDEX(Inputs!$D$24:$D$35,MATCH($D172,Inputs!$B$24:$B$35,0))*$N172,INDEX(Inputs!$E$24:$E$35,MATCH($D172,Inputs!$B$24:$B$35,0))*$O172)</f>
        <v>892.24923201680008</v>
      </c>
      <c r="R172" s="19"/>
      <c r="S172" s="19"/>
      <c r="T172" s="19"/>
    </row>
    <row r="173" spans="2:20" x14ac:dyDescent="0.25">
      <c r="B173" s="8" t="s">
        <v>112</v>
      </c>
      <c r="C173" s="8">
        <v>2021</v>
      </c>
      <c r="D173" s="8">
        <v>9</v>
      </c>
      <c r="E173" s="49">
        <f>Data!E173</f>
        <v>251.66079999999999</v>
      </c>
      <c r="F173" s="49">
        <f>Data!F173</f>
        <v>14679.111999999999</v>
      </c>
      <c r="G173" s="50">
        <f t="shared" si="18"/>
        <v>14427.4512</v>
      </c>
      <c r="H173" s="51">
        <f t="shared" si="19"/>
        <v>0</v>
      </c>
      <c r="I173" s="51">
        <f t="shared" si="21"/>
        <v>0</v>
      </c>
      <c r="J173" s="51">
        <f t="shared" si="20"/>
        <v>0</v>
      </c>
      <c r="K173" s="51">
        <f t="shared" si="22"/>
        <v>0</v>
      </c>
      <c r="L173" s="51">
        <f t="shared" si="23"/>
        <v>14427.4512</v>
      </c>
      <c r="M173" s="51">
        <f t="shared" si="24"/>
        <v>14427.4512</v>
      </c>
      <c r="N173" s="51">
        <f t="shared" si="25"/>
        <v>2000</v>
      </c>
      <c r="O173" s="51">
        <f t="shared" si="26"/>
        <v>12427.4512</v>
      </c>
      <c r="P173" s="52">
        <f>+SUM(INDEX(Inputs!$D$24:$D$35,MATCH($D173,Inputs!$B$24:$B$35,0))*$N173,INDEX(Inputs!$E$24:$E$35,MATCH($D173,Inputs!$B$24:$B$35,0))*$O173)</f>
        <v>738.72763323519996</v>
      </c>
      <c r="R173" s="19"/>
      <c r="S173" s="19"/>
      <c r="T173" s="19"/>
    </row>
    <row r="174" spans="2:20" x14ac:dyDescent="0.25">
      <c r="B174" s="8" t="s">
        <v>112</v>
      </c>
      <c r="C174" s="8">
        <v>2021</v>
      </c>
      <c r="D174" s="8">
        <v>10</v>
      </c>
      <c r="E174" s="49">
        <f>Data!E174</f>
        <v>165.06450000000001</v>
      </c>
      <c r="F174" s="49">
        <f>Data!F174</f>
        <v>13669.72</v>
      </c>
      <c r="G174" s="50">
        <f t="shared" si="18"/>
        <v>13504.655499999999</v>
      </c>
      <c r="H174" s="51">
        <f t="shared" si="19"/>
        <v>0</v>
      </c>
      <c r="I174" s="51">
        <f t="shared" si="21"/>
        <v>0</v>
      </c>
      <c r="J174" s="51">
        <f t="shared" si="20"/>
        <v>0</v>
      </c>
      <c r="K174" s="51">
        <f t="shared" si="22"/>
        <v>0</v>
      </c>
      <c r="L174" s="51">
        <f t="shared" si="23"/>
        <v>13504.655499999999</v>
      </c>
      <c r="M174" s="51">
        <f t="shared" si="24"/>
        <v>13504.655499999999</v>
      </c>
      <c r="N174" s="51">
        <f t="shared" si="25"/>
        <v>2000</v>
      </c>
      <c r="O174" s="51">
        <f t="shared" si="26"/>
        <v>11504.655499999999</v>
      </c>
      <c r="P174" s="52">
        <f>+SUM(INDEX(Inputs!$D$24:$D$35,MATCH($D174,Inputs!$B$24:$B$35,0))*$N174,INDEX(Inputs!$E$24:$E$35,MATCH($D174,Inputs!$B$24:$B$35,0))*$O174)</f>
        <v>697.94375447799996</v>
      </c>
      <c r="R174" s="19"/>
      <c r="S174" s="19"/>
      <c r="T174" s="19"/>
    </row>
    <row r="175" spans="2:20" x14ac:dyDescent="0.25">
      <c r="B175" s="8" t="s">
        <v>112</v>
      </c>
      <c r="C175" s="8">
        <v>2021</v>
      </c>
      <c r="D175" s="8">
        <v>11</v>
      </c>
      <c r="E175" s="49">
        <f>Data!E175</f>
        <v>106.7743</v>
      </c>
      <c r="F175" s="49">
        <f>Data!F175</f>
        <v>13170.04</v>
      </c>
      <c r="G175" s="50">
        <f t="shared" si="18"/>
        <v>13063.265700000002</v>
      </c>
      <c r="H175" s="51">
        <f t="shared" si="19"/>
        <v>0</v>
      </c>
      <c r="I175" s="51">
        <f t="shared" si="21"/>
        <v>0</v>
      </c>
      <c r="J175" s="51">
        <f t="shared" si="20"/>
        <v>0</v>
      </c>
      <c r="K175" s="51">
        <f t="shared" si="22"/>
        <v>0</v>
      </c>
      <c r="L175" s="51">
        <f t="shared" si="23"/>
        <v>13063.265700000002</v>
      </c>
      <c r="M175" s="51">
        <f t="shared" si="24"/>
        <v>13063.265700000002</v>
      </c>
      <c r="N175" s="51">
        <f t="shared" si="25"/>
        <v>2000</v>
      </c>
      <c r="O175" s="51">
        <f t="shared" si="26"/>
        <v>11063.265700000002</v>
      </c>
      <c r="P175" s="52">
        <f>+SUM(INDEX(Inputs!$D$24:$D$35,MATCH($D175,Inputs!$B$24:$B$35,0))*$N175,INDEX(Inputs!$E$24:$E$35,MATCH($D175,Inputs!$B$24:$B$35,0))*$O175)</f>
        <v>678.43609087720006</v>
      </c>
      <c r="R175" s="19"/>
      <c r="S175" s="19"/>
      <c r="T175" s="19"/>
    </row>
    <row r="176" spans="2:20" x14ac:dyDescent="0.25">
      <c r="B176" s="8" t="s">
        <v>112</v>
      </c>
      <c r="C176" s="8">
        <v>2021</v>
      </c>
      <c r="D176" s="8">
        <v>12</v>
      </c>
      <c r="E176" s="49">
        <f>Data!E176</f>
        <v>44.443199999999997</v>
      </c>
      <c r="F176" s="49">
        <f>Data!F176</f>
        <v>13888.312</v>
      </c>
      <c r="G176" s="50">
        <f t="shared" si="18"/>
        <v>13843.8688</v>
      </c>
      <c r="H176" s="51">
        <f t="shared" si="19"/>
        <v>0</v>
      </c>
      <c r="I176" s="51">
        <f t="shared" si="21"/>
        <v>0</v>
      </c>
      <c r="J176" s="51">
        <f t="shared" si="20"/>
        <v>0</v>
      </c>
      <c r="K176" s="51">
        <f t="shared" si="22"/>
        <v>0</v>
      </c>
      <c r="L176" s="51">
        <f t="shared" si="23"/>
        <v>13843.8688</v>
      </c>
      <c r="M176" s="51">
        <f t="shared" si="24"/>
        <v>13843.8688</v>
      </c>
      <c r="N176" s="51">
        <f t="shared" si="25"/>
        <v>2000</v>
      </c>
      <c r="O176" s="51">
        <f t="shared" si="26"/>
        <v>11843.8688</v>
      </c>
      <c r="P176" s="52">
        <f>+SUM(INDEX(Inputs!$D$24:$D$35,MATCH($D176,Inputs!$B$24:$B$35,0))*$N176,INDEX(Inputs!$E$24:$E$35,MATCH($D176,Inputs!$B$24:$B$35,0))*$O176)</f>
        <v>712.93562548480008</v>
      </c>
      <c r="R176" s="19"/>
      <c r="S176" s="19"/>
      <c r="T176" s="19"/>
    </row>
    <row r="177" spans="2:20" x14ac:dyDescent="0.25">
      <c r="B177" s="8" t="s">
        <v>113</v>
      </c>
      <c r="C177" s="8">
        <v>2021</v>
      </c>
      <c r="D177" s="8">
        <v>1</v>
      </c>
      <c r="E177" s="49">
        <f>Data!E177</f>
        <v>2011.9919</v>
      </c>
      <c r="F177" s="49">
        <f>Data!F177</f>
        <v>8947.8359999999993</v>
      </c>
      <c r="G177" s="50">
        <f t="shared" si="18"/>
        <v>6935.8440999999993</v>
      </c>
      <c r="H177" s="51">
        <f t="shared" si="19"/>
        <v>0</v>
      </c>
      <c r="I177" s="51">
        <f t="shared" si="21"/>
        <v>0</v>
      </c>
      <c r="J177" s="51">
        <f t="shared" si="20"/>
        <v>0</v>
      </c>
      <c r="K177" s="51">
        <f t="shared" si="22"/>
        <v>0</v>
      </c>
      <c r="L177" s="51">
        <f t="shared" si="23"/>
        <v>6935.8440999999993</v>
      </c>
      <c r="M177" s="51">
        <f t="shared" si="24"/>
        <v>6935.8440999999993</v>
      </c>
      <c r="N177" s="51">
        <f t="shared" si="25"/>
        <v>2000</v>
      </c>
      <c r="O177" s="51">
        <f t="shared" si="26"/>
        <v>4935.8440999999993</v>
      </c>
      <c r="P177" s="52">
        <f>+SUM(INDEX(Inputs!$D$24:$D$35,MATCH($D177,Inputs!$B$24:$B$35,0))*$N177,INDEX(Inputs!$E$24:$E$35,MATCH($D177,Inputs!$B$24:$B$35,0))*$O177)</f>
        <v>407.62856584359997</v>
      </c>
      <c r="R177" s="19"/>
      <c r="S177" s="19"/>
      <c r="T177" s="19"/>
    </row>
    <row r="178" spans="2:20" x14ac:dyDescent="0.25">
      <c r="B178" s="8" t="s">
        <v>113</v>
      </c>
      <c r="C178" s="8">
        <v>2021</v>
      </c>
      <c r="D178" s="8">
        <v>2</v>
      </c>
      <c r="E178" s="49">
        <f>Data!E178</f>
        <v>2316.4</v>
      </c>
      <c r="F178" s="49">
        <f>Data!F178</f>
        <v>7559.0360000000001</v>
      </c>
      <c r="G178" s="50">
        <f t="shared" si="18"/>
        <v>5242.6360000000004</v>
      </c>
      <c r="H178" s="51">
        <f t="shared" si="19"/>
        <v>0</v>
      </c>
      <c r="I178" s="51">
        <f t="shared" si="21"/>
        <v>0</v>
      </c>
      <c r="J178" s="51">
        <f t="shared" si="20"/>
        <v>0</v>
      </c>
      <c r="K178" s="51">
        <f t="shared" si="22"/>
        <v>0</v>
      </c>
      <c r="L178" s="51">
        <f t="shared" si="23"/>
        <v>5242.6360000000004</v>
      </c>
      <c r="M178" s="51">
        <f t="shared" si="24"/>
        <v>5242.6360000000004</v>
      </c>
      <c r="N178" s="51">
        <f t="shared" si="25"/>
        <v>2000</v>
      </c>
      <c r="O178" s="51">
        <f t="shared" si="26"/>
        <v>3242.6360000000004</v>
      </c>
      <c r="P178" s="52">
        <f>+SUM(INDEX(Inputs!$D$24:$D$35,MATCH($D178,Inputs!$B$24:$B$35,0))*$N178,INDEX(Inputs!$E$24:$E$35,MATCH($D178,Inputs!$B$24:$B$35,0))*$O178)</f>
        <v>332.79554065600001</v>
      </c>
      <c r="R178" s="19"/>
      <c r="S178" s="19"/>
      <c r="T178" s="19"/>
    </row>
    <row r="179" spans="2:20" x14ac:dyDescent="0.25">
      <c r="B179" s="8" t="s">
        <v>113</v>
      </c>
      <c r="C179" s="8">
        <v>2021</v>
      </c>
      <c r="D179" s="8">
        <v>3</v>
      </c>
      <c r="E179" s="49">
        <f>Data!E179</f>
        <v>4848.32</v>
      </c>
      <c r="F179" s="49">
        <f>Data!F179</f>
        <v>6346.5559999999996</v>
      </c>
      <c r="G179" s="50">
        <f t="shared" si="18"/>
        <v>1498.2359999999999</v>
      </c>
      <c r="H179" s="51">
        <f t="shared" si="19"/>
        <v>0</v>
      </c>
      <c r="I179" s="51">
        <f t="shared" si="21"/>
        <v>0</v>
      </c>
      <c r="J179" s="51">
        <f t="shared" si="20"/>
        <v>0</v>
      </c>
      <c r="K179" s="51">
        <f t="shared" si="22"/>
        <v>0</v>
      </c>
      <c r="L179" s="51">
        <f t="shared" si="23"/>
        <v>1498.2359999999999</v>
      </c>
      <c r="M179" s="51">
        <f t="shared" si="24"/>
        <v>1498.2359999999999</v>
      </c>
      <c r="N179" s="51">
        <f t="shared" si="25"/>
        <v>1498.2359999999999</v>
      </c>
      <c r="O179" s="51">
        <f t="shared" si="26"/>
        <v>0</v>
      </c>
      <c r="P179" s="52">
        <f>+SUM(INDEX(Inputs!$D$24:$D$35,MATCH($D179,Inputs!$B$24:$B$35,0))*$N179,INDEX(Inputs!$E$24:$E$35,MATCH($D179,Inputs!$B$24:$B$35,0))*$O179)</f>
        <v>141.94587511200001</v>
      </c>
      <c r="R179" s="19"/>
      <c r="S179" s="19"/>
      <c r="T179" s="19"/>
    </row>
    <row r="180" spans="2:20" x14ac:dyDescent="0.25">
      <c r="B180" s="8" t="s">
        <v>113</v>
      </c>
      <c r="C180" s="8">
        <v>2021</v>
      </c>
      <c r="D180" s="8">
        <v>4</v>
      </c>
      <c r="E180" s="49">
        <f>Data!E180</f>
        <v>5583.3438999999998</v>
      </c>
      <c r="F180" s="49">
        <f>Data!F180</f>
        <v>4415.3559999999998</v>
      </c>
      <c r="G180" s="50">
        <f t="shared" si="18"/>
        <v>-1167.9879000000001</v>
      </c>
      <c r="H180" s="51">
        <f t="shared" si="19"/>
        <v>0</v>
      </c>
      <c r="I180" s="51">
        <f t="shared" si="21"/>
        <v>1167.9879000000001</v>
      </c>
      <c r="J180" s="51">
        <f t="shared" si="20"/>
        <v>0</v>
      </c>
      <c r="K180" s="51">
        <f t="shared" si="22"/>
        <v>1167.9879000000001</v>
      </c>
      <c r="L180" s="51">
        <f t="shared" si="23"/>
        <v>0</v>
      </c>
      <c r="M180" s="51">
        <f t="shared" si="24"/>
        <v>0</v>
      </c>
      <c r="N180" s="51">
        <f t="shared" si="25"/>
        <v>0</v>
      </c>
      <c r="O180" s="51">
        <f t="shared" si="26"/>
        <v>0</v>
      </c>
      <c r="P180" s="52">
        <f>+SUM(INDEX(Inputs!$D$24:$D$35,MATCH($D180,Inputs!$B$24:$B$35,0))*$N180,INDEX(Inputs!$E$24:$E$35,MATCH($D180,Inputs!$B$24:$B$35,0))*$O180)</f>
        <v>0</v>
      </c>
      <c r="R180" s="19"/>
      <c r="S180" s="19"/>
      <c r="T180" s="19"/>
    </row>
    <row r="181" spans="2:20" x14ac:dyDescent="0.25">
      <c r="B181" s="8" t="s">
        <v>113</v>
      </c>
      <c r="C181" s="8">
        <v>2021</v>
      </c>
      <c r="D181" s="8">
        <v>5</v>
      </c>
      <c r="E181" s="49">
        <f>Data!E181</f>
        <v>6116.0478999999996</v>
      </c>
      <c r="F181" s="49">
        <f>Data!F181</f>
        <v>3928.9560000000001</v>
      </c>
      <c r="G181" s="50">
        <f t="shared" si="18"/>
        <v>-2187.0918999999994</v>
      </c>
      <c r="H181" s="51">
        <f t="shared" si="19"/>
        <v>1167.9879000000001</v>
      </c>
      <c r="I181" s="51">
        <f t="shared" si="21"/>
        <v>3355.0797999999995</v>
      </c>
      <c r="J181" s="51">
        <f t="shared" si="20"/>
        <v>1167.9879000000001</v>
      </c>
      <c r="K181" s="51">
        <f t="shared" si="22"/>
        <v>3355.0797999999995</v>
      </c>
      <c r="L181" s="51">
        <f t="shared" si="23"/>
        <v>0</v>
      </c>
      <c r="M181" s="51">
        <f t="shared" si="24"/>
        <v>0</v>
      </c>
      <c r="N181" s="51">
        <f t="shared" si="25"/>
        <v>0</v>
      </c>
      <c r="O181" s="51">
        <f t="shared" si="26"/>
        <v>0</v>
      </c>
      <c r="P181" s="52">
        <f>+SUM(INDEX(Inputs!$D$24:$D$35,MATCH($D181,Inputs!$B$24:$B$35,0))*$N181,INDEX(Inputs!$E$24:$E$35,MATCH($D181,Inputs!$B$24:$B$35,0))*$O181)</f>
        <v>0</v>
      </c>
      <c r="R181" s="19"/>
      <c r="S181" s="19"/>
      <c r="T181" s="19"/>
    </row>
    <row r="182" spans="2:20" x14ac:dyDescent="0.25">
      <c r="B182" s="8" t="s">
        <v>113</v>
      </c>
      <c r="C182" s="8">
        <v>2021</v>
      </c>
      <c r="D182" s="8">
        <v>6</v>
      </c>
      <c r="E182" s="49">
        <f>Data!E182</f>
        <v>6774.08</v>
      </c>
      <c r="F182" s="49">
        <f>Data!F182</f>
        <v>4942.72</v>
      </c>
      <c r="G182" s="50">
        <f t="shared" si="18"/>
        <v>-1831.3599999999997</v>
      </c>
      <c r="H182" s="51">
        <f t="shared" si="19"/>
        <v>3355.0797999999995</v>
      </c>
      <c r="I182" s="51">
        <f t="shared" si="21"/>
        <v>5186.4397999999992</v>
      </c>
      <c r="J182" s="51">
        <f t="shared" si="20"/>
        <v>3355.0797999999995</v>
      </c>
      <c r="K182" s="51">
        <f t="shared" si="22"/>
        <v>5186.4397999999992</v>
      </c>
      <c r="L182" s="51">
        <f t="shared" si="23"/>
        <v>0</v>
      </c>
      <c r="M182" s="51">
        <f t="shared" si="24"/>
        <v>0</v>
      </c>
      <c r="N182" s="51">
        <f t="shared" si="25"/>
        <v>0</v>
      </c>
      <c r="O182" s="51">
        <f t="shared" si="26"/>
        <v>0</v>
      </c>
      <c r="P182" s="52">
        <f>+SUM(INDEX(Inputs!$D$24:$D$35,MATCH($D182,Inputs!$B$24:$B$35,0))*$N182,INDEX(Inputs!$E$24:$E$35,MATCH($D182,Inputs!$B$24:$B$35,0))*$O182)</f>
        <v>0</v>
      </c>
      <c r="R182" s="19"/>
      <c r="S182" s="19"/>
      <c r="T182" s="19"/>
    </row>
    <row r="183" spans="2:20" x14ac:dyDescent="0.25">
      <c r="B183" s="8" t="s">
        <v>113</v>
      </c>
      <c r="C183" s="8">
        <v>2021</v>
      </c>
      <c r="D183" s="8">
        <v>7</v>
      </c>
      <c r="E183" s="49">
        <f>Data!E183</f>
        <v>5779.4319999999998</v>
      </c>
      <c r="F183" s="49">
        <f>Data!F183</f>
        <v>6082.8760000000002</v>
      </c>
      <c r="G183" s="50">
        <f t="shared" si="18"/>
        <v>303.44400000000041</v>
      </c>
      <c r="H183" s="51">
        <f t="shared" si="19"/>
        <v>5186.4397999999992</v>
      </c>
      <c r="I183" s="51">
        <f t="shared" si="21"/>
        <v>4882.9957999999988</v>
      </c>
      <c r="J183" s="51">
        <f t="shared" si="20"/>
        <v>5186.4397999999992</v>
      </c>
      <c r="K183" s="51">
        <f t="shared" si="22"/>
        <v>4882.9957999999988</v>
      </c>
      <c r="L183" s="51">
        <f t="shared" si="23"/>
        <v>0</v>
      </c>
      <c r="M183" s="51">
        <f t="shared" si="24"/>
        <v>0</v>
      </c>
      <c r="N183" s="51">
        <f t="shared" si="25"/>
        <v>0</v>
      </c>
      <c r="O183" s="51">
        <f t="shared" si="26"/>
        <v>0</v>
      </c>
      <c r="P183" s="52">
        <f>+SUM(INDEX(Inputs!$D$24:$D$35,MATCH($D183,Inputs!$B$24:$B$35,0))*$N183,INDEX(Inputs!$E$24:$E$35,MATCH($D183,Inputs!$B$24:$B$35,0))*$O183)</f>
        <v>0</v>
      </c>
      <c r="R183" s="19"/>
      <c r="S183" s="19"/>
      <c r="T183" s="19"/>
    </row>
    <row r="184" spans="2:20" x14ac:dyDescent="0.25">
      <c r="B184" s="8" t="s">
        <v>113</v>
      </c>
      <c r="C184" s="8">
        <v>2021</v>
      </c>
      <c r="D184" s="8">
        <v>8</v>
      </c>
      <c r="E184" s="49">
        <f>Data!E184</f>
        <v>5103.3599999999997</v>
      </c>
      <c r="F184" s="49">
        <f>Data!F184</f>
        <v>4798.72</v>
      </c>
      <c r="G184" s="50">
        <f t="shared" si="18"/>
        <v>-304.63999999999942</v>
      </c>
      <c r="H184" s="51">
        <f t="shared" si="19"/>
        <v>4882.9957999999988</v>
      </c>
      <c r="I184" s="51">
        <f t="shared" si="21"/>
        <v>5187.6357999999982</v>
      </c>
      <c r="J184" s="51">
        <f t="shared" si="20"/>
        <v>4882.9957999999988</v>
      </c>
      <c r="K184" s="51">
        <f t="shared" si="22"/>
        <v>5187.6357999999982</v>
      </c>
      <c r="L184" s="51">
        <f t="shared" si="23"/>
        <v>0</v>
      </c>
      <c r="M184" s="51">
        <f t="shared" si="24"/>
        <v>0</v>
      </c>
      <c r="N184" s="51">
        <f t="shared" si="25"/>
        <v>0</v>
      </c>
      <c r="O184" s="51">
        <f t="shared" si="26"/>
        <v>0</v>
      </c>
      <c r="P184" s="52">
        <f>+SUM(INDEX(Inputs!$D$24:$D$35,MATCH($D184,Inputs!$B$24:$B$35,0))*$N184,INDEX(Inputs!$E$24:$E$35,MATCH($D184,Inputs!$B$24:$B$35,0))*$O184)</f>
        <v>0</v>
      </c>
      <c r="R184" s="19"/>
      <c r="S184" s="19"/>
      <c r="T184" s="19"/>
    </row>
    <row r="185" spans="2:20" x14ac:dyDescent="0.25">
      <c r="B185" s="8" t="s">
        <v>113</v>
      </c>
      <c r="C185" s="8">
        <v>2021</v>
      </c>
      <c r="D185" s="8">
        <v>9</v>
      </c>
      <c r="E185" s="49">
        <f>Data!E185</f>
        <v>5348.2719999999999</v>
      </c>
      <c r="F185" s="49">
        <f>Data!F185</f>
        <v>4264.28</v>
      </c>
      <c r="G185" s="50">
        <f t="shared" si="18"/>
        <v>-1083.9920000000002</v>
      </c>
      <c r="H185" s="51">
        <f t="shared" si="19"/>
        <v>5187.6357999999982</v>
      </c>
      <c r="I185" s="51">
        <f t="shared" si="21"/>
        <v>6271.6277999999984</v>
      </c>
      <c r="J185" s="51">
        <f t="shared" si="20"/>
        <v>5187.6357999999982</v>
      </c>
      <c r="K185" s="51">
        <f t="shared" si="22"/>
        <v>6271.6277999999984</v>
      </c>
      <c r="L185" s="51">
        <f t="shared" si="23"/>
        <v>0</v>
      </c>
      <c r="M185" s="51">
        <f t="shared" si="24"/>
        <v>0</v>
      </c>
      <c r="N185" s="51">
        <f t="shared" si="25"/>
        <v>0</v>
      </c>
      <c r="O185" s="51">
        <f t="shared" si="26"/>
        <v>0</v>
      </c>
      <c r="P185" s="52">
        <f>+SUM(INDEX(Inputs!$D$24:$D$35,MATCH($D185,Inputs!$B$24:$B$35,0))*$N185,INDEX(Inputs!$E$24:$E$35,MATCH($D185,Inputs!$B$24:$B$35,0))*$O185)</f>
        <v>0</v>
      </c>
      <c r="R185" s="19"/>
      <c r="S185" s="19"/>
      <c r="T185" s="19"/>
    </row>
    <row r="186" spans="2:20" x14ac:dyDescent="0.25">
      <c r="B186" s="8" t="s">
        <v>113</v>
      </c>
      <c r="C186" s="8">
        <v>2021</v>
      </c>
      <c r="D186" s="8">
        <v>10</v>
      </c>
      <c r="E186" s="49">
        <f>Data!E186</f>
        <v>3125.4520000000002</v>
      </c>
      <c r="F186" s="49">
        <f>Data!F186</f>
        <v>3972.96</v>
      </c>
      <c r="G186" s="50">
        <f t="shared" si="18"/>
        <v>847.50799999999981</v>
      </c>
      <c r="H186" s="51">
        <f t="shared" si="19"/>
        <v>6271.6277999999984</v>
      </c>
      <c r="I186" s="51">
        <f t="shared" si="21"/>
        <v>5424.1197999999986</v>
      </c>
      <c r="J186" s="51">
        <f t="shared" si="20"/>
        <v>6271.6277999999984</v>
      </c>
      <c r="K186" s="51">
        <f t="shared" si="22"/>
        <v>5424.1197999999986</v>
      </c>
      <c r="L186" s="51">
        <f t="shared" si="23"/>
        <v>0</v>
      </c>
      <c r="M186" s="51">
        <f t="shared" si="24"/>
        <v>0</v>
      </c>
      <c r="N186" s="51">
        <f t="shared" si="25"/>
        <v>0</v>
      </c>
      <c r="O186" s="51">
        <f t="shared" si="26"/>
        <v>0</v>
      </c>
      <c r="P186" s="52">
        <f>+SUM(INDEX(Inputs!$D$24:$D$35,MATCH($D186,Inputs!$B$24:$B$35,0))*$N186,INDEX(Inputs!$E$24:$E$35,MATCH($D186,Inputs!$B$24:$B$35,0))*$O186)</f>
        <v>0</v>
      </c>
      <c r="R186" s="19"/>
      <c r="S186" s="19"/>
      <c r="T186" s="19"/>
    </row>
    <row r="187" spans="2:20" x14ac:dyDescent="0.25">
      <c r="B187" s="8" t="s">
        <v>113</v>
      </c>
      <c r="C187" s="8">
        <v>2021</v>
      </c>
      <c r="D187" s="8">
        <v>11</v>
      </c>
      <c r="E187" s="49">
        <f>Data!E187</f>
        <v>2424.64</v>
      </c>
      <c r="F187" s="49">
        <f>Data!F187</f>
        <v>5441.76</v>
      </c>
      <c r="G187" s="50">
        <f t="shared" si="18"/>
        <v>3017.1200000000003</v>
      </c>
      <c r="H187" s="51">
        <f t="shared" si="19"/>
        <v>5424.1197999999986</v>
      </c>
      <c r="I187" s="51">
        <f t="shared" si="21"/>
        <v>2406.9997999999982</v>
      </c>
      <c r="J187" s="51">
        <f t="shared" si="20"/>
        <v>5424.1197999999986</v>
      </c>
      <c r="K187" s="51">
        <f t="shared" si="22"/>
        <v>2406.9997999999982</v>
      </c>
      <c r="L187" s="51">
        <f t="shared" si="23"/>
        <v>0</v>
      </c>
      <c r="M187" s="51">
        <f t="shared" si="24"/>
        <v>0</v>
      </c>
      <c r="N187" s="51">
        <f t="shared" si="25"/>
        <v>0</v>
      </c>
      <c r="O187" s="51">
        <f t="shared" si="26"/>
        <v>0</v>
      </c>
      <c r="P187" s="52">
        <f>+SUM(INDEX(Inputs!$D$24:$D$35,MATCH($D187,Inputs!$B$24:$B$35,0))*$N187,INDEX(Inputs!$E$24:$E$35,MATCH($D187,Inputs!$B$24:$B$35,0))*$O187)</f>
        <v>0</v>
      </c>
      <c r="R187" s="19"/>
      <c r="S187" s="19"/>
      <c r="T187" s="19"/>
    </row>
    <row r="188" spans="2:20" x14ac:dyDescent="0.25">
      <c r="B188" s="8" t="s">
        <v>113</v>
      </c>
      <c r="C188" s="8">
        <v>2021</v>
      </c>
      <c r="D188" s="8">
        <v>12</v>
      </c>
      <c r="E188" s="49">
        <f>Data!E188</f>
        <v>1286.68</v>
      </c>
      <c r="F188" s="49">
        <f>Data!F188</f>
        <v>8076.36</v>
      </c>
      <c r="G188" s="50">
        <f t="shared" si="18"/>
        <v>6789.6799999999994</v>
      </c>
      <c r="H188" s="51">
        <f t="shared" si="19"/>
        <v>2406.9997999999982</v>
      </c>
      <c r="I188" s="51">
        <f t="shared" si="21"/>
        <v>0</v>
      </c>
      <c r="J188" s="51">
        <f t="shared" si="20"/>
        <v>2406.9997999999982</v>
      </c>
      <c r="K188" s="51">
        <f t="shared" si="22"/>
        <v>0</v>
      </c>
      <c r="L188" s="51">
        <f t="shared" si="23"/>
        <v>4382.6802000000007</v>
      </c>
      <c r="M188" s="51">
        <f t="shared" si="24"/>
        <v>4382.6802000000007</v>
      </c>
      <c r="N188" s="51">
        <f t="shared" si="25"/>
        <v>2000</v>
      </c>
      <c r="O188" s="51">
        <f t="shared" si="26"/>
        <v>2382.6802000000007</v>
      </c>
      <c r="P188" s="52">
        <f>+SUM(INDEX(Inputs!$D$24:$D$35,MATCH($D188,Inputs!$B$24:$B$35,0))*$N188,INDEX(Inputs!$E$24:$E$35,MATCH($D188,Inputs!$B$24:$B$35,0))*$O188)</f>
        <v>294.78893411920001</v>
      </c>
      <c r="R188" s="19"/>
      <c r="S188" s="19"/>
      <c r="T188" s="19"/>
    </row>
    <row r="189" spans="2:20" x14ac:dyDescent="0.25">
      <c r="B189" s="8" t="s">
        <v>114</v>
      </c>
      <c r="C189" s="8">
        <v>2021</v>
      </c>
      <c r="D189" s="8">
        <v>1</v>
      </c>
      <c r="E189" s="49">
        <f>Data!E189</f>
        <v>1133.0206000000001</v>
      </c>
      <c r="F189" s="49">
        <f>Data!F189</f>
        <v>5463.8</v>
      </c>
      <c r="G189" s="50">
        <f t="shared" si="18"/>
        <v>4330.7794000000004</v>
      </c>
      <c r="H189" s="51">
        <f t="shared" si="19"/>
        <v>0</v>
      </c>
      <c r="I189" s="51">
        <f t="shared" si="21"/>
        <v>0</v>
      </c>
      <c r="J189" s="51">
        <f t="shared" si="20"/>
        <v>0</v>
      </c>
      <c r="K189" s="51">
        <f t="shared" si="22"/>
        <v>0</v>
      </c>
      <c r="L189" s="51">
        <f t="shared" si="23"/>
        <v>4330.7794000000004</v>
      </c>
      <c r="M189" s="51">
        <f t="shared" si="24"/>
        <v>4330.7794000000004</v>
      </c>
      <c r="N189" s="51">
        <f t="shared" si="25"/>
        <v>2000</v>
      </c>
      <c r="O189" s="51">
        <f t="shared" si="26"/>
        <v>2330.7794000000004</v>
      </c>
      <c r="P189" s="52">
        <f>+SUM(INDEX(Inputs!$D$24:$D$35,MATCH($D189,Inputs!$B$24:$B$35,0))*$N189,INDEX(Inputs!$E$24:$E$35,MATCH($D189,Inputs!$B$24:$B$35,0))*$O189)</f>
        <v>292.49512636240001</v>
      </c>
      <c r="R189" s="19"/>
      <c r="S189" s="19"/>
      <c r="T189" s="19"/>
    </row>
    <row r="190" spans="2:20" x14ac:dyDescent="0.25">
      <c r="B190" s="8" t="s">
        <v>114</v>
      </c>
      <c r="C190" s="8">
        <v>2021</v>
      </c>
      <c r="D190" s="8">
        <v>2</v>
      </c>
      <c r="E190" s="49">
        <f>Data!E190</f>
        <v>1322.1365000000001</v>
      </c>
      <c r="F190" s="49">
        <f>Data!F190</f>
        <v>4747.6000000000004</v>
      </c>
      <c r="G190" s="50">
        <f t="shared" si="18"/>
        <v>3425.4635000000003</v>
      </c>
      <c r="H190" s="51">
        <f t="shared" si="19"/>
        <v>0</v>
      </c>
      <c r="I190" s="51">
        <f t="shared" si="21"/>
        <v>0</v>
      </c>
      <c r="J190" s="51">
        <f t="shared" si="20"/>
        <v>0</v>
      </c>
      <c r="K190" s="51">
        <f t="shared" si="22"/>
        <v>0</v>
      </c>
      <c r="L190" s="51">
        <f t="shared" si="23"/>
        <v>3425.4635000000003</v>
      </c>
      <c r="M190" s="51">
        <f t="shared" si="24"/>
        <v>3425.4635000000003</v>
      </c>
      <c r="N190" s="51">
        <f t="shared" si="25"/>
        <v>2000</v>
      </c>
      <c r="O190" s="51">
        <f t="shared" si="26"/>
        <v>1425.4635000000003</v>
      </c>
      <c r="P190" s="52">
        <f>+SUM(INDEX(Inputs!$D$24:$D$35,MATCH($D190,Inputs!$B$24:$B$35,0))*$N190,INDEX(Inputs!$E$24:$E$35,MATCH($D190,Inputs!$B$24:$B$35,0))*$O190)</f>
        <v>252.48378484600002</v>
      </c>
      <c r="R190" s="19"/>
      <c r="S190" s="19"/>
      <c r="T190" s="19"/>
    </row>
    <row r="191" spans="2:20" x14ac:dyDescent="0.25">
      <c r="B191" s="8" t="s">
        <v>114</v>
      </c>
      <c r="C191" s="8">
        <v>2021</v>
      </c>
      <c r="D191" s="8">
        <v>3</v>
      </c>
      <c r="E191" s="49">
        <f>Data!E191</f>
        <v>2896.8047000000001</v>
      </c>
      <c r="F191" s="49">
        <f>Data!F191</f>
        <v>4690.848</v>
      </c>
      <c r="G191" s="50">
        <f t="shared" si="18"/>
        <v>1794.0432999999998</v>
      </c>
      <c r="H191" s="51">
        <f t="shared" si="19"/>
        <v>0</v>
      </c>
      <c r="I191" s="51">
        <f t="shared" si="21"/>
        <v>0</v>
      </c>
      <c r="J191" s="51">
        <f t="shared" si="20"/>
        <v>0</v>
      </c>
      <c r="K191" s="51">
        <f t="shared" si="22"/>
        <v>0</v>
      </c>
      <c r="L191" s="51">
        <f t="shared" si="23"/>
        <v>1794.0432999999998</v>
      </c>
      <c r="M191" s="51">
        <f t="shared" si="24"/>
        <v>1794.0432999999998</v>
      </c>
      <c r="N191" s="51">
        <f t="shared" si="25"/>
        <v>1794.0432999999998</v>
      </c>
      <c r="O191" s="51">
        <f t="shared" si="26"/>
        <v>0</v>
      </c>
      <c r="P191" s="52">
        <f>+SUM(INDEX(Inputs!$D$24:$D$35,MATCH($D191,Inputs!$B$24:$B$35,0))*$N191,INDEX(Inputs!$E$24:$E$35,MATCH($D191,Inputs!$B$24:$B$35,0))*$O191)</f>
        <v>169.97125032860001</v>
      </c>
      <c r="R191" s="19"/>
      <c r="S191" s="19"/>
      <c r="T191" s="19"/>
    </row>
    <row r="192" spans="2:20" x14ac:dyDescent="0.25">
      <c r="B192" s="8" t="s">
        <v>114</v>
      </c>
      <c r="C192" s="8">
        <v>2021</v>
      </c>
      <c r="D192" s="8">
        <v>4</v>
      </c>
      <c r="E192" s="49">
        <f>Data!E192</f>
        <v>3455.9825999999998</v>
      </c>
      <c r="F192" s="49">
        <f>Data!F192</f>
        <v>4229.8879999999999</v>
      </c>
      <c r="G192" s="50">
        <f t="shared" si="18"/>
        <v>773.9054000000001</v>
      </c>
      <c r="H192" s="51">
        <f t="shared" si="19"/>
        <v>0</v>
      </c>
      <c r="I192" s="51">
        <f t="shared" si="21"/>
        <v>0</v>
      </c>
      <c r="J192" s="51">
        <f t="shared" si="20"/>
        <v>0</v>
      </c>
      <c r="K192" s="51">
        <f t="shared" si="22"/>
        <v>0</v>
      </c>
      <c r="L192" s="51">
        <f t="shared" si="23"/>
        <v>773.9054000000001</v>
      </c>
      <c r="M192" s="51">
        <f t="shared" si="24"/>
        <v>773.9054000000001</v>
      </c>
      <c r="N192" s="51">
        <f t="shared" si="25"/>
        <v>773.9054000000001</v>
      </c>
      <c r="O192" s="51">
        <f t="shared" si="26"/>
        <v>0</v>
      </c>
      <c r="P192" s="52">
        <f>+SUM(INDEX(Inputs!$D$24:$D$35,MATCH($D192,Inputs!$B$24:$B$35,0))*$N192,INDEX(Inputs!$E$24:$E$35,MATCH($D192,Inputs!$B$24:$B$35,0))*$O192)</f>
        <v>73.32134540680002</v>
      </c>
      <c r="R192" s="19"/>
      <c r="S192" s="19"/>
      <c r="T192" s="19"/>
    </row>
    <row r="193" spans="2:20" x14ac:dyDescent="0.25">
      <c r="B193" s="8" t="s">
        <v>114</v>
      </c>
      <c r="C193" s="8">
        <v>2021</v>
      </c>
      <c r="D193" s="8">
        <v>5</v>
      </c>
      <c r="E193" s="49">
        <f>Data!E193</f>
        <v>3950.2121999999999</v>
      </c>
      <c r="F193" s="49">
        <f>Data!F193</f>
        <v>4223.7280000000001</v>
      </c>
      <c r="G193" s="50">
        <f t="shared" si="18"/>
        <v>273.51580000000013</v>
      </c>
      <c r="H193" s="51">
        <f t="shared" si="19"/>
        <v>0</v>
      </c>
      <c r="I193" s="51">
        <f t="shared" si="21"/>
        <v>0</v>
      </c>
      <c r="J193" s="51">
        <f t="shared" si="20"/>
        <v>0</v>
      </c>
      <c r="K193" s="51">
        <f t="shared" si="22"/>
        <v>0</v>
      </c>
      <c r="L193" s="51">
        <f t="shared" si="23"/>
        <v>273.51580000000013</v>
      </c>
      <c r="M193" s="51">
        <f t="shared" si="24"/>
        <v>273.51580000000013</v>
      </c>
      <c r="N193" s="51">
        <f t="shared" si="25"/>
        <v>273.51580000000013</v>
      </c>
      <c r="O193" s="51">
        <f t="shared" si="26"/>
        <v>0</v>
      </c>
      <c r="P193" s="52">
        <f>+SUM(INDEX(Inputs!$D$24:$D$35,MATCH($D193,Inputs!$B$24:$B$35,0))*$N193,INDEX(Inputs!$E$24:$E$35,MATCH($D193,Inputs!$B$24:$B$35,0))*$O193)</f>
        <v>25.913433923600014</v>
      </c>
      <c r="R193" s="19"/>
      <c r="S193" s="19"/>
      <c r="T193" s="19"/>
    </row>
    <row r="194" spans="2:20" x14ac:dyDescent="0.25">
      <c r="B194" s="8" t="s">
        <v>114</v>
      </c>
      <c r="C194" s="8">
        <v>2021</v>
      </c>
      <c r="D194" s="8">
        <v>6</v>
      </c>
      <c r="E194" s="49">
        <f>Data!E194</f>
        <v>4252.0060999999996</v>
      </c>
      <c r="F194" s="49">
        <f>Data!F194</f>
        <v>4933.2640000000001</v>
      </c>
      <c r="G194" s="50">
        <f t="shared" si="18"/>
        <v>681.25790000000052</v>
      </c>
      <c r="H194" s="51">
        <f t="shared" si="19"/>
        <v>0</v>
      </c>
      <c r="I194" s="51">
        <f t="shared" si="21"/>
        <v>0</v>
      </c>
      <c r="J194" s="51">
        <f t="shared" si="20"/>
        <v>0</v>
      </c>
      <c r="K194" s="51">
        <f t="shared" si="22"/>
        <v>0</v>
      </c>
      <c r="L194" s="51">
        <f t="shared" si="23"/>
        <v>681.25790000000052</v>
      </c>
      <c r="M194" s="51">
        <f t="shared" si="24"/>
        <v>681.25790000000052</v>
      </c>
      <c r="N194" s="51">
        <f t="shared" si="25"/>
        <v>681.25790000000052</v>
      </c>
      <c r="O194" s="51">
        <f t="shared" si="26"/>
        <v>0</v>
      </c>
      <c r="P194" s="52">
        <f>+SUM(INDEX(Inputs!$D$24:$D$35,MATCH($D194,Inputs!$B$24:$B$35,0))*$N194,INDEX(Inputs!$E$24:$E$35,MATCH($D194,Inputs!$B$24:$B$35,0))*$O194)</f>
        <v>71.702393975000049</v>
      </c>
      <c r="R194" s="19"/>
      <c r="S194" s="19"/>
      <c r="T194" s="19"/>
    </row>
    <row r="195" spans="2:20" x14ac:dyDescent="0.25">
      <c r="B195" s="8" t="s">
        <v>114</v>
      </c>
      <c r="C195" s="8">
        <v>2021</v>
      </c>
      <c r="D195" s="8">
        <v>7</v>
      </c>
      <c r="E195" s="49">
        <f>Data!E195</f>
        <v>3615.1257000000001</v>
      </c>
      <c r="F195" s="49">
        <f>Data!F195</f>
        <v>5907.8720000000003</v>
      </c>
      <c r="G195" s="50">
        <f t="shared" si="18"/>
        <v>2292.7463000000002</v>
      </c>
      <c r="H195" s="51">
        <f t="shared" si="19"/>
        <v>0</v>
      </c>
      <c r="I195" s="51">
        <f t="shared" si="21"/>
        <v>0</v>
      </c>
      <c r="J195" s="51">
        <f t="shared" si="20"/>
        <v>0</v>
      </c>
      <c r="K195" s="51">
        <f t="shared" si="22"/>
        <v>0</v>
      </c>
      <c r="L195" s="51">
        <f t="shared" si="23"/>
        <v>2292.7463000000002</v>
      </c>
      <c r="M195" s="51">
        <f t="shared" si="24"/>
        <v>2292.7463000000002</v>
      </c>
      <c r="N195" s="51">
        <f t="shared" si="25"/>
        <v>2000</v>
      </c>
      <c r="O195" s="51">
        <f t="shared" si="26"/>
        <v>292.74630000000025</v>
      </c>
      <c r="P195" s="52">
        <f>+SUM(INDEX(Inputs!$D$24:$D$35,MATCH($D195,Inputs!$B$24:$B$35,0))*$N195,INDEX(Inputs!$E$24:$E$35,MATCH($D195,Inputs!$B$24:$B$35,0))*$O195)</f>
        <v>224.76142875080001</v>
      </c>
      <c r="R195" s="19"/>
      <c r="S195" s="19"/>
      <c r="T195" s="19"/>
    </row>
    <row r="196" spans="2:20" x14ac:dyDescent="0.25">
      <c r="B196" s="8" t="s">
        <v>114</v>
      </c>
      <c r="C196" s="8">
        <v>2021</v>
      </c>
      <c r="D196" s="8">
        <v>8</v>
      </c>
      <c r="E196" s="49">
        <f>Data!E196</f>
        <v>3419.1770000000001</v>
      </c>
      <c r="F196" s="49">
        <f>Data!F196</f>
        <v>5189.5200000000004</v>
      </c>
      <c r="G196" s="50">
        <f t="shared" si="18"/>
        <v>1770.3430000000003</v>
      </c>
      <c r="H196" s="51">
        <f t="shared" si="19"/>
        <v>0</v>
      </c>
      <c r="I196" s="51">
        <f t="shared" si="21"/>
        <v>0</v>
      </c>
      <c r="J196" s="51">
        <f t="shared" si="20"/>
        <v>0</v>
      </c>
      <c r="K196" s="51">
        <f t="shared" si="22"/>
        <v>0</v>
      </c>
      <c r="L196" s="51">
        <f t="shared" si="23"/>
        <v>1770.3430000000003</v>
      </c>
      <c r="M196" s="51">
        <f t="shared" si="24"/>
        <v>1770.3430000000003</v>
      </c>
      <c r="N196" s="51">
        <f t="shared" si="25"/>
        <v>1770.3430000000003</v>
      </c>
      <c r="O196" s="51">
        <f t="shared" si="26"/>
        <v>0</v>
      </c>
      <c r="P196" s="52">
        <f>+SUM(INDEX(Inputs!$D$24:$D$35,MATCH($D196,Inputs!$B$24:$B$35,0))*$N196,INDEX(Inputs!$E$24:$E$35,MATCH($D196,Inputs!$B$24:$B$35,0))*$O196)</f>
        <v>186.32860075000002</v>
      </c>
      <c r="R196" s="19"/>
      <c r="S196" s="19"/>
      <c r="T196" s="19"/>
    </row>
    <row r="197" spans="2:20" x14ac:dyDescent="0.25">
      <c r="B197" s="8" t="s">
        <v>114</v>
      </c>
      <c r="C197" s="8">
        <v>2021</v>
      </c>
      <c r="D197" s="8">
        <v>9</v>
      </c>
      <c r="E197" s="49">
        <f>Data!E197</f>
        <v>2829.5679</v>
      </c>
      <c r="F197" s="49">
        <f>Data!F197</f>
        <v>4479.2079999999996</v>
      </c>
      <c r="G197" s="50">
        <f t="shared" si="18"/>
        <v>1649.6400999999996</v>
      </c>
      <c r="H197" s="51">
        <f t="shared" si="19"/>
        <v>0</v>
      </c>
      <c r="I197" s="51">
        <f t="shared" si="21"/>
        <v>0</v>
      </c>
      <c r="J197" s="51">
        <f t="shared" si="20"/>
        <v>0</v>
      </c>
      <c r="K197" s="51">
        <f t="shared" si="22"/>
        <v>0</v>
      </c>
      <c r="L197" s="51">
        <f t="shared" si="23"/>
        <v>1649.6400999999996</v>
      </c>
      <c r="M197" s="51">
        <f t="shared" si="24"/>
        <v>1649.6400999999996</v>
      </c>
      <c r="N197" s="51">
        <f t="shared" si="25"/>
        <v>1649.6400999999996</v>
      </c>
      <c r="O197" s="51">
        <f t="shared" si="26"/>
        <v>0</v>
      </c>
      <c r="P197" s="52">
        <f>+SUM(INDEX(Inputs!$D$24:$D$35,MATCH($D197,Inputs!$B$24:$B$35,0))*$N197,INDEX(Inputs!$E$24:$E$35,MATCH($D197,Inputs!$B$24:$B$35,0))*$O197)</f>
        <v>156.29020235419998</v>
      </c>
      <c r="R197" s="19"/>
      <c r="S197" s="19"/>
      <c r="T197" s="19"/>
    </row>
    <row r="198" spans="2:20" x14ac:dyDescent="0.25">
      <c r="B198" s="8" t="s">
        <v>114</v>
      </c>
      <c r="C198" s="8">
        <v>2021</v>
      </c>
      <c r="D198" s="8">
        <v>10</v>
      </c>
      <c r="E198" s="49">
        <f>Data!E198</f>
        <v>1918.7059999999999</v>
      </c>
      <c r="F198" s="49">
        <f>Data!F198</f>
        <v>4023.5839999999998</v>
      </c>
      <c r="G198" s="50">
        <f t="shared" si="18"/>
        <v>2104.8779999999997</v>
      </c>
      <c r="H198" s="51">
        <f t="shared" si="19"/>
        <v>0</v>
      </c>
      <c r="I198" s="51">
        <f t="shared" si="21"/>
        <v>0</v>
      </c>
      <c r="J198" s="51">
        <f t="shared" si="20"/>
        <v>0</v>
      </c>
      <c r="K198" s="51">
        <f t="shared" si="22"/>
        <v>0</v>
      </c>
      <c r="L198" s="51">
        <f t="shared" si="23"/>
        <v>2104.8779999999997</v>
      </c>
      <c r="M198" s="51">
        <f t="shared" si="24"/>
        <v>2104.8779999999997</v>
      </c>
      <c r="N198" s="51">
        <f t="shared" si="25"/>
        <v>2000</v>
      </c>
      <c r="O198" s="51">
        <f t="shared" si="26"/>
        <v>104.8779999999997</v>
      </c>
      <c r="P198" s="52">
        <f>+SUM(INDEX(Inputs!$D$24:$D$35,MATCH($D198,Inputs!$B$24:$B$35,0))*$N198,INDEX(Inputs!$E$24:$E$35,MATCH($D198,Inputs!$B$24:$B$35,0))*$O198)</f>
        <v>194.11918808799999</v>
      </c>
      <c r="R198" s="19"/>
      <c r="S198" s="19"/>
      <c r="T198" s="19"/>
    </row>
    <row r="199" spans="2:20" x14ac:dyDescent="0.25">
      <c r="B199" s="8" t="s">
        <v>114</v>
      </c>
      <c r="C199" s="8">
        <v>2021</v>
      </c>
      <c r="D199" s="8">
        <v>11</v>
      </c>
      <c r="E199" s="49">
        <f>Data!E199</f>
        <v>1290.8213000000001</v>
      </c>
      <c r="F199" s="49">
        <f>Data!F199</f>
        <v>4419.6400000000003</v>
      </c>
      <c r="G199" s="50">
        <f t="shared" si="18"/>
        <v>3128.8187000000003</v>
      </c>
      <c r="H199" s="51">
        <f t="shared" si="19"/>
        <v>0</v>
      </c>
      <c r="I199" s="51">
        <f t="shared" si="21"/>
        <v>0</v>
      </c>
      <c r="J199" s="51">
        <f t="shared" si="20"/>
        <v>0</v>
      </c>
      <c r="K199" s="51">
        <f t="shared" si="22"/>
        <v>0</v>
      </c>
      <c r="L199" s="51">
        <f t="shared" si="23"/>
        <v>3128.8187000000003</v>
      </c>
      <c r="M199" s="51">
        <f t="shared" si="24"/>
        <v>3128.8187000000003</v>
      </c>
      <c r="N199" s="51">
        <f t="shared" si="25"/>
        <v>2000</v>
      </c>
      <c r="O199" s="51">
        <f t="shared" si="26"/>
        <v>1128.8187000000003</v>
      </c>
      <c r="P199" s="52">
        <f>+SUM(INDEX(Inputs!$D$24:$D$35,MATCH($D199,Inputs!$B$24:$B$35,0))*$N199,INDEX(Inputs!$E$24:$E$35,MATCH($D199,Inputs!$B$24:$B$35,0))*$O199)</f>
        <v>239.3732712652</v>
      </c>
      <c r="R199" s="19"/>
      <c r="S199" s="19"/>
      <c r="T199" s="19"/>
    </row>
    <row r="200" spans="2:20" x14ac:dyDescent="0.25">
      <c r="B200" s="8" t="s">
        <v>114</v>
      </c>
      <c r="C200" s="8">
        <v>2021</v>
      </c>
      <c r="D200" s="8">
        <v>12</v>
      </c>
      <c r="E200" s="49">
        <f>Data!E200</f>
        <v>734.88239999999996</v>
      </c>
      <c r="F200" s="49">
        <f>Data!F200</f>
        <v>5553.0079999999998</v>
      </c>
      <c r="G200" s="50">
        <f t="shared" si="18"/>
        <v>4818.1255999999994</v>
      </c>
      <c r="H200" s="51">
        <f t="shared" si="19"/>
        <v>0</v>
      </c>
      <c r="I200" s="51">
        <f t="shared" si="21"/>
        <v>0</v>
      </c>
      <c r="J200" s="51">
        <f t="shared" si="20"/>
        <v>0</v>
      </c>
      <c r="K200" s="51">
        <f t="shared" si="22"/>
        <v>0</v>
      </c>
      <c r="L200" s="51">
        <f t="shared" si="23"/>
        <v>4818.1255999999994</v>
      </c>
      <c r="M200" s="51">
        <f t="shared" si="24"/>
        <v>4818.1255999999994</v>
      </c>
      <c r="N200" s="51">
        <f t="shared" si="25"/>
        <v>2000</v>
      </c>
      <c r="O200" s="51">
        <f t="shared" si="26"/>
        <v>2818.1255999999994</v>
      </c>
      <c r="P200" s="52">
        <f>+SUM(INDEX(Inputs!$D$24:$D$35,MATCH($D200,Inputs!$B$24:$B$35,0))*$N200,INDEX(Inputs!$E$24:$E$35,MATCH($D200,Inputs!$B$24:$B$35,0))*$O200)</f>
        <v>314.03387901759999</v>
      </c>
      <c r="R200" s="19"/>
      <c r="S200" s="19"/>
      <c r="T200" s="19"/>
    </row>
    <row r="201" spans="2:20" x14ac:dyDescent="0.25">
      <c r="B201" s="8" t="s">
        <v>115</v>
      </c>
      <c r="C201" s="8">
        <v>2021</v>
      </c>
      <c r="D201" s="8">
        <v>1</v>
      </c>
      <c r="E201" s="49">
        <f>Data!E201</f>
        <v>3946.5039999999999</v>
      </c>
      <c r="F201" s="49">
        <f>Data!F201</f>
        <v>105439.86</v>
      </c>
      <c r="G201" s="50">
        <f t="shared" ref="G201:G264" si="27">+F201-E201</f>
        <v>101493.356</v>
      </c>
      <c r="H201" s="51">
        <f t="shared" ref="H201:H264" si="28">+IF(D201=1,0,I200)</f>
        <v>0</v>
      </c>
      <c r="I201" s="51">
        <f t="shared" si="21"/>
        <v>0</v>
      </c>
      <c r="J201" s="51">
        <f t="shared" ref="J201:J264" si="29">+IF(D201=1,I212,K200)</f>
        <v>0</v>
      </c>
      <c r="K201" s="51">
        <f t="shared" si="22"/>
        <v>0</v>
      </c>
      <c r="L201" s="51">
        <f t="shared" si="23"/>
        <v>101493.356</v>
      </c>
      <c r="M201" s="51">
        <f t="shared" si="24"/>
        <v>101493.356</v>
      </c>
      <c r="N201" s="51">
        <f t="shared" si="25"/>
        <v>2000</v>
      </c>
      <c r="O201" s="51">
        <f t="shared" si="26"/>
        <v>99493.356</v>
      </c>
      <c r="P201" s="52">
        <f>+SUM(INDEX(Inputs!$D$24:$D$35,MATCH($D201,Inputs!$B$24:$B$35,0))*$N201,INDEX(Inputs!$E$24:$E$35,MATCH($D201,Inputs!$B$24:$B$35,0))*$O201)</f>
        <v>4586.6923617760003</v>
      </c>
      <c r="R201" s="19"/>
      <c r="S201" s="19"/>
      <c r="T201" s="19"/>
    </row>
    <row r="202" spans="2:20" x14ac:dyDescent="0.25">
      <c r="B202" s="8" t="s">
        <v>115</v>
      </c>
      <c r="C202" s="8">
        <v>2021</v>
      </c>
      <c r="D202" s="8">
        <v>2</v>
      </c>
      <c r="E202" s="49">
        <f>Data!E202</f>
        <v>6255.3159999999998</v>
      </c>
      <c r="F202" s="49">
        <f>Data!F202</f>
        <v>92533.35</v>
      </c>
      <c r="G202" s="50">
        <f t="shared" si="27"/>
        <v>86278.034</v>
      </c>
      <c r="H202" s="51">
        <f t="shared" si="28"/>
        <v>0</v>
      </c>
      <c r="I202" s="51">
        <f t="shared" ref="I202:I265" si="30">+IF($G202&lt;0,SUM(-$G202,H202),MAX(SUM(-$G202,H202),0))</f>
        <v>0</v>
      </c>
      <c r="J202" s="51">
        <f t="shared" si="29"/>
        <v>0</v>
      </c>
      <c r="K202" s="51">
        <f t="shared" ref="K202:K265" si="31">+IF($G202&lt;0,SUM(-$G202,J202),MAX(SUM(-$G202,J202),0))</f>
        <v>0</v>
      </c>
      <c r="L202" s="51">
        <f t="shared" ref="L202:L265" si="32">+IF(I202&gt;0,0,G202-H202)</f>
        <v>86278.034</v>
      </c>
      <c r="M202" s="51">
        <f t="shared" ref="M202:M265" si="33">+IF(K202&gt;0,0,G202-J202)</f>
        <v>86278.034</v>
      </c>
      <c r="N202" s="51">
        <f t="shared" ref="N202:N265" si="34">+MIN(M202,2000)</f>
        <v>2000</v>
      </c>
      <c r="O202" s="51">
        <f t="shared" ref="O202:O265" si="35">+M202-N202</f>
        <v>84278.034</v>
      </c>
      <c r="P202" s="52">
        <f>+SUM(INDEX(Inputs!$D$24:$D$35,MATCH($D202,Inputs!$B$24:$B$35,0))*$N202,INDEX(Inputs!$E$24:$E$35,MATCH($D202,Inputs!$B$24:$B$35,0))*$O202)</f>
        <v>3914.2359906639999</v>
      </c>
      <c r="R202" s="19"/>
      <c r="S202" s="19"/>
      <c r="T202" s="19"/>
    </row>
    <row r="203" spans="2:20" x14ac:dyDescent="0.25">
      <c r="B203" s="8" t="s">
        <v>115</v>
      </c>
      <c r="C203" s="8">
        <v>2021</v>
      </c>
      <c r="D203" s="8">
        <v>3</v>
      </c>
      <c r="E203" s="49">
        <f>Data!E203</f>
        <v>13404.108</v>
      </c>
      <c r="F203" s="49">
        <f>Data!F203</f>
        <v>75779.67</v>
      </c>
      <c r="G203" s="50">
        <f t="shared" si="27"/>
        <v>62375.561999999998</v>
      </c>
      <c r="H203" s="51">
        <f t="shared" si="28"/>
        <v>0</v>
      </c>
      <c r="I203" s="51">
        <f t="shared" si="30"/>
        <v>0</v>
      </c>
      <c r="J203" s="51">
        <f t="shared" si="29"/>
        <v>0</v>
      </c>
      <c r="K203" s="51">
        <f t="shared" si="31"/>
        <v>0</v>
      </c>
      <c r="L203" s="51">
        <f t="shared" si="32"/>
        <v>62375.561999999998</v>
      </c>
      <c r="M203" s="51">
        <f t="shared" si="33"/>
        <v>62375.561999999998</v>
      </c>
      <c r="N203" s="51">
        <f t="shared" si="34"/>
        <v>2000</v>
      </c>
      <c r="O203" s="51">
        <f t="shared" si="35"/>
        <v>60375.561999999998</v>
      </c>
      <c r="P203" s="52">
        <f>+SUM(INDEX(Inputs!$D$24:$D$35,MATCH($D203,Inputs!$B$24:$B$35,0))*$N203,INDEX(Inputs!$E$24:$E$35,MATCH($D203,Inputs!$B$24:$B$35,0))*$O203)</f>
        <v>2857.8423381519997</v>
      </c>
      <c r="R203" s="19"/>
      <c r="S203" s="19"/>
      <c r="T203" s="19"/>
    </row>
    <row r="204" spans="2:20" x14ac:dyDescent="0.25">
      <c r="B204" s="8" t="s">
        <v>115</v>
      </c>
      <c r="C204" s="8">
        <v>2021</v>
      </c>
      <c r="D204" s="8">
        <v>4</v>
      </c>
      <c r="E204" s="49">
        <f>Data!E204</f>
        <v>14554.776</v>
      </c>
      <c r="F204" s="49">
        <f>Data!F204</f>
        <v>57039.66</v>
      </c>
      <c r="G204" s="50">
        <f t="shared" si="27"/>
        <v>42484.884000000005</v>
      </c>
      <c r="H204" s="51">
        <f t="shared" si="28"/>
        <v>0</v>
      </c>
      <c r="I204" s="51">
        <f t="shared" si="30"/>
        <v>0</v>
      </c>
      <c r="J204" s="51">
        <f t="shared" si="29"/>
        <v>0</v>
      </c>
      <c r="K204" s="51">
        <f t="shared" si="31"/>
        <v>0</v>
      </c>
      <c r="L204" s="51">
        <f t="shared" si="32"/>
        <v>42484.884000000005</v>
      </c>
      <c r="M204" s="51">
        <f t="shared" si="33"/>
        <v>42484.884000000005</v>
      </c>
      <c r="N204" s="51">
        <f t="shared" si="34"/>
        <v>2000</v>
      </c>
      <c r="O204" s="51">
        <f t="shared" si="35"/>
        <v>40484.884000000005</v>
      </c>
      <c r="P204" s="52">
        <f>+SUM(INDEX(Inputs!$D$24:$D$35,MATCH($D204,Inputs!$B$24:$B$35,0))*$N204,INDEX(Inputs!$E$24:$E$35,MATCH($D204,Inputs!$B$24:$B$35,0))*$O204)</f>
        <v>1978.7539332640001</v>
      </c>
      <c r="R204" s="19"/>
      <c r="S204" s="19"/>
      <c r="T204" s="19"/>
    </row>
    <row r="205" spans="2:20" x14ac:dyDescent="0.25">
      <c r="B205" s="8" t="s">
        <v>115</v>
      </c>
      <c r="C205" s="8">
        <v>2021</v>
      </c>
      <c r="D205" s="8">
        <v>5</v>
      </c>
      <c r="E205" s="49">
        <f>Data!E205</f>
        <v>15218.42</v>
      </c>
      <c r="F205" s="49">
        <f>Data!F205</f>
        <v>44063.28</v>
      </c>
      <c r="G205" s="50">
        <f t="shared" si="27"/>
        <v>28844.86</v>
      </c>
      <c r="H205" s="51">
        <f t="shared" si="28"/>
        <v>0</v>
      </c>
      <c r="I205" s="51">
        <f t="shared" si="30"/>
        <v>0</v>
      </c>
      <c r="J205" s="51">
        <f t="shared" si="29"/>
        <v>0</v>
      </c>
      <c r="K205" s="51">
        <f t="shared" si="31"/>
        <v>0</v>
      </c>
      <c r="L205" s="51">
        <f t="shared" si="32"/>
        <v>28844.86</v>
      </c>
      <c r="M205" s="51">
        <f t="shared" si="33"/>
        <v>28844.86</v>
      </c>
      <c r="N205" s="51">
        <f t="shared" si="34"/>
        <v>2000</v>
      </c>
      <c r="O205" s="51">
        <f t="shared" si="35"/>
        <v>26844.86</v>
      </c>
      <c r="P205" s="52">
        <f>+SUM(INDEX(Inputs!$D$24:$D$35,MATCH($D205,Inputs!$B$24:$B$35,0))*$N205,INDEX(Inputs!$E$24:$E$35,MATCH($D205,Inputs!$B$24:$B$35,0))*$O205)</f>
        <v>1375.9194325599999</v>
      </c>
      <c r="R205" s="19"/>
      <c r="S205" s="19"/>
      <c r="T205" s="19"/>
    </row>
    <row r="206" spans="2:20" x14ac:dyDescent="0.25">
      <c r="B206" s="8" t="s">
        <v>115</v>
      </c>
      <c r="C206" s="8">
        <v>2021</v>
      </c>
      <c r="D206" s="8">
        <v>6</v>
      </c>
      <c r="E206" s="49">
        <f>Data!E206</f>
        <v>17448.259999999998</v>
      </c>
      <c r="F206" s="49">
        <f>Data!F206</f>
        <v>42928.68</v>
      </c>
      <c r="G206" s="50">
        <f t="shared" si="27"/>
        <v>25480.420000000002</v>
      </c>
      <c r="H206" s="51">
        <f t="shared" si="28"/>
        <v>0</v>
      </c>
      <c r="I206" s="51">
        <f t="shared" si="30"/>
        <v>0</v>
      </c>
      <c r="J206" s="51">
        <f t="shared" si="29"/>
        <v>0</v>
      </c>
      <c r="K206" s="51">
        <f t="shared" si="31"/>
        <v>0</v>
      </c>
      <c r="L206" s="51">
        <f t="shared" si="32"/>
        <v>25480.420000000002</v>
      </c>
      <c r="M206" s="51">
        <f t="shared" si="33"/>
        <v>25480.420000000002</v>
      </c>
      <c r="N206" s="51">
        <f t="shared" si="34"/>
        <v>2000</v>
      </c>
      <c r="O206" s="51">
        <f t="shared" si="35"/>
        <v>23480.420000000002</v>
      </c>
      <c r="P206" s="52">
        <f>+SUM(INDEX(Inputs!$D$24:$D$35,MATCH($D206,Inputs!$B$24:$B$35,0))*$N206,INDEX(Inputs!$E$24:$E$35,MATCH($D206,Inputs!$B$24:$B$35,0))*$O206)</f>
        <v>1354.3721407200001</v>
      </c>
      <c r="R206" s="19"/>
      <c r="S206" s="19"/>
      <c r="T206" s="19"/>
    </row>
    <row r="207" spans="2:20" x14ac:dyDescent="0.25">
      <c r="B207" s="8" t="s">
        <v>115</v>
      </c>
      <c r="C207" s="8">
        <v>2021</v>
      </c>
      <c r="D207" s="8">
        <v>7</v>
      </c>
      <c r="E207" s="49">
        <f>Data!E207</f>
        <v>14956.371999999999</v>
      </c>
      <c r="F207" s="49">
        <f>Data!F207</f>
        <v>45080.37</v>
      </c>
      <c r="G207" s="50">
        <f t="shared" si="27"/>
        <v>30123.998000000003</v>
      </c>
      <c r="H207" s="51">
        <f t="shared" si="28"/>
        <v>0</v>
      </c>
      <c r="I207" s="51">
        <f t="shared" si="30"/>
        <v>0</v>
      </c>
      <c r="J207" s="51">
        <f t="shared" si="29"/>
        <v>0</v>
      </c>
      <c r="K207" s="51">
        <f t="shared" si="31"/>
        <v>0</v>
      </c>
      <c r="L207" s="51">
        <f t="shared" si="32"/>
        <v>30123.998000000003</v>
      </c>
      <c r="M207" s="51">
        <f t="shared" si="33"/>
        <v>30123.998000000003</v>
      </c>
      <c r="N207" s="51">
        <f t="shared" si="34"/>
        <v>2000</v>
      </c>
      <c r="O207" s="51">
        <f t="shared" si="35"/>
        <v>28123.998000000003</v>
      </c>
      <c r="P207" s="52">
        <f>+SUM(INDEX(Inputs!$D$24:$D$35,MATCH($D207,Inputs!$B$24:$B$35,0))*$N207,INDEX(Inputs!$E$24:$E$35,MATCH($D207,Inputs!$B$24:$B$35,0))*$O207)</f>
        <v>1580.5886865680002</v>
      </c>
      <c r="R207" s="19"/>
      <c r="S207" s="19"/>
      <c r="T207" s="19"/>
    </row>
    <row r="208" spans="2:20" x14ac:dyDescent="0.25">
      <c r="B208" s="8" t="s">
        <v>115</v>
      </c>
      <c r="C208" s="8">
        <v>2021</v>
      </c>
      <c r="D208" s="8">
        <v>8</v>
      </c>
      <c r="E208" s="49">
        <f>Data!E208</f>
        <v>13556.9</v>
      </c>
      <c r="F208" s="49">
        <f>Data!F208</f>
        <v>43797.75</v>
      </c>
      <c r="G208" s="50">
        <f t="shared" si="27"/>
        <v>30240.85</v>
      </c>
      <c r="H208" s="51">
        <f t="shared" si="28"/>
        <v>0</v>
      </c>
      <c r="I208" s="51">
        <f t="shared" si="30"/>
        <v>0</v>
      </c>
      <c r="J208" s="51">
        <f t="shared" si="29"/>
        <v>0</v>
      </c>
      <c r="K208" s="51">
        <f t="shared" si="31"/>
        <v>0</v>
      </c>
      <c r="L208" s="51">
        <f t="shared" si="32"/>
        <v>30240.85</v>
      </c>
      <c r="M208" s="51">
        <f t="shared" si="33"/>
        <v>30240.85</v>
      </c>
      <c r="N208" s="51">
        <f t="shared" si="34"/>
        <v>2000</v>
      </c>
      <c r="O208" s="51">
        <f t="shared" si="35"/>
        <v>28240.85</v>
      </c>
      <c r="P208" s="52">
        <f>+SUM(INDEX(Inputs!$D$24:$D$35,MATCH($D208,Inputs!$B$24:$B$35,0))*$N208,INDEX(Inputs!$E$24:$E$35,MATCH($D208,Inputs!$B$24:$B$35,0))*$O208)</f>
        <v>1586.2812486</v>
      </c>
      <c r="R208" s="19"/>
      <c r="S208" s="19"/>
      <c r="T208" s="19"/>
    </row>
    <row r="209" spans="2:20" x14ac:dyDescent="0.25">
      <c r="B209" s="8" t="s">
        <v>115</v>
      </c>
      <c r="C209" s="8">
        <v>2021</v>
      </c>
      <c r="D209" s="8">
        <v>9</v>
      </c>
      <c r="E209" s="49">
        <f>Data!E209</f>
        <v>13375.712</v>
      </c>
      <c r="F209" s="49">
        <f>Data!F209</f>
        <v>45075.12</v>
      </c>
      <c r="G209" s="50">
        <f t="shared" si="27"/>
        <v>31699.408000000003</v>
      </c>
      <c r="H209" s="51">
        <f t="shared" si="28"/>
        <v>0</v>
      </c>
      <c r="I209" s="51">
        <f t="shared" si="30"/>
        <v>0</v>
      </c>
      <c r="J209" s="51">
        <f t="shared" si="29"/>
        <v>0</v>
      </c>
      <c r="K209" s="51">
        <f t="shared" si="31"/>
        <v>0</v>
      </c>
      <c r="L209" s="51">
        <f t="shared" si="32"/>
        <v>31699.408000000003</v>
      </c>
      <c r="M209" s="51">
        <f t="shared" si="33"/>
        <v>31699.408000000003</v>
      </c>
      <c r="N209" s="51">
        <f t="shared" si="34"/>
        <v>2000</v>
      </c>
      <c r="O209" s="51">
        <f t="shared" si="35"/>
        <v>29699.408000000003</v>
      </c>
      <c r="P209" s="52">
        <f>+SUM(INDEX(Inputs!$D$24:$D$35,MATCH($D209,Inputs!$B$24:$B$35,0))*$N209,INDEX(Inputs!$E$24:$E$35,MATCH($D209,Inputs!$B$24:$B$35,0))*$O209)</f>
        <v>1502.079035968</v>
      </c>
      <c r="R209" s="19"/>
      <c r="S209" s="19"/>
      <c r="T209" s="19"/>
    </row>
    <row r="210" spans="2:20" x14ac:dyDescent="0.25">
      <c r="B210" s="8" t="s">
        <v>115</v>
      </c>
      <c r="C210" s="8">
        <v>2021</v>
      </c>
      <c r="D210" s="8">
        <v>10</v>
      </c>
      <c r="E210" s="49">
        <f>Data!E210</f>
        <v>8866.0920000000006</v>
      </c>
      <c r="F210" s="49">
        <f>Data!F210</f>
        <v>55182.69</v>
      </c>
      <c r="G210" s="50">
        <f t="shared" si="27"/>
        <v>46316.597999999998</v>
      </c>
      <c r="H210" s="51">
        <f t="shared" si="28"/>
        <v>0</v>
      </c>
      <c r="I210" s="51">
        <f t="shared" si="30"/>
        <v>0</v>
      </c>
      <c r="J210" s="51">
        <f t="shared" si="29"/>
        <v>0</v>
      </c>
      <c r="K210" s="51">
        <f t="shared" si="31"/>
        <v>0</v>
      </c>
      <c r="L210" s="51">
        <f t="shared" si="32"/>
        <v>46316.597999999998</v>
      </c>
      <c r="M210" s="51">
        <f t="shared" si="33"/>
        <v>46316.597999999998</v>
      </c>
      <c r="N210" s="51">
        <f t="shared" si="34"/>
        <v>2000</v>
      </c>
      <c r="O210" s="51">
        <f t="shared" si="35"/>
        <v>44316.597999999998</v>
      </c>
      <c r="P210" s="52">
        <f>+SUM(INDEX(Inputs!$D$24:$D$35,MATCH($D210,Inputs!$B$24:$B$35,0))*$N210,INDEX(Inputs!$E$24:$E$35,MATCH($D210,Inputs!$B$24:$B$35,0))*$O210)</f>
        <v>2148.1003652079999</v>
      </c>
      <c r="R210" s="19"/>
      <c r="S210" s="19"/>
      <c r="T210" s="19"/>
    </row>
    <row r="211" spans="2:20" x14ac:dyDescent="0.25">
      <c r="B211" s="8" t="s">
        <v>115</v>
      </c>
      <c r="C211" s="8">
        <v>2021</v>
      </c>
      <c r="D211" s="8">
        <v>11</v>
      </c>
      <c r="E211" s="49">
        <f>Data!E211</f>
        <v>6555.9520000000002</v>
      </c>
      <c r="F211" s="49">
        <f>Data!F211</f>
        <v>66630.960000000006</v>
      </c>
      <c r="G211" s="50">
        <f t="shared" si="27"/>
        <v>60075.008000000009</v>
      </c>
      <c r="H211" s="51">
        <f t="shared" si="28"/>
        <v>0</v>
      </c>
      <c r="I211" s="51">
        <f t="shared" si="30"/>
        <v>0</v>
      </c>
      <c r="J211" s="51">
        <f t="shared" si="29"/>
        <v>0</v>
      </c>
      <c r="K211" s="51">
        <f t="shared" si="31"/>
        <v>0</v>
      </c>
      <c r="L211" s="51">
        <f t="shared" si="32"/>
        <v>60075.008000000009</v>
      </c>
      <c r="M211" s="51">
        <f t="shared" si="33"/>
        <v>60075.008000000009</v>
      </c>
      <c r="N211" s="51">
        <f t="shared" si="34"/>
        <v>2000</v>
      </c>
      <c r="O211" s="51">
        <f t="shared" si="35"/>
        <v>58075.008000000009</v>
      </c>
      <c r="P211" s="52">
        <f>+SUM(INDEX(Inputs!$D$24:$D$35,MATCH($D211,Inputs!$B$24:$B$35,0))*$N211,INDEX(Inputs!$E$24:$E$35,MATCH($D211,Inputs!$B$24:$B$35,0))*$O211)</f>
        <v>2756.1670535680005</v>
      </c>
      <c r="R211" s="19"/>
      <c r="S211" s="19"/>
      <c r="T211" s="19"/>
    </row>
    <row r="212" spans="2:20" x14ac:dyDescent="0.25">
      <c r="B212" s="8" t="s">
        <v>115</v>
      </c>
      <c r="C212" s="8">
        <v>2021</v>
      </c>
      <c r="D212" s="8">
        <v>12</v>
      </c>
      <c r="E212" s="49">
        <f>Data!E212</f>
        <v>2222.6840000000002</v>
      </c>
      <c r="F212" s="49">
        <f>Data!F212</f>
        <v>91184.25</v>
      </c>
      <c r="G212" s="50">
        <f t="shared" si="27"/>
        <v>88961.566000000006</v>
      </c>
      <c r="H212" s="51">
        <f t="shared" si="28"/>
        <v>0</v>
      </c>
      <c r="I212" s="51">
        <f t="shared" si="30"/>
        <v>0</v>
      </c>
      <c r="J212" s="51">
        <f t="shared" si="29"/>
        <v>0</v>
      </c>
      <c r="K212" s="51">
        <f t="shared" si="31"/>
        <v>0</v>
      </c>
      <c r="L212" s="51">
        <f t="shared" si="32"/>
        <v>88961.566000000006</v>
      </c>
      <c r="M212" s="51">
        <f t="shared" si="33"/>
        <v>88961.566000000006</v>
      </c>
      <c r="N212" s="51">
        <f t="shared" si="34"/>
        <v>2000</v>
      </c>
      <c r="O212" s="51">
        <f t="shared" si="35"/>
        <v>86961.566000000006</v>
      </c>
      <c r="P212" s="52">
        <f>+SUM(INDEX(Inputs!$D$24:$D$35,MATCH($D212,Inputs!$B$24:$B$35,0))*$N212,INDEX(Inputs!$E$24:$E$35,MATCH($D212,Inputs!$B$24:$B$35,0))*$O212)</f>
        <v>4032.8373709360003</v>
      </c>
      <c r="R212" s="19"/>
      <c r="S212" s="19"/>
      <c r="T212" s="19"/>
    </row>
    <row r="213" spans="2:20" x14ac:dyDescent="0.25">
      <c r="B213" s="8" t="s">
        <v>116</v>
      </c>
      <c r="C213" s="8">
        <v>2021</v>
      </c>
      <c r="D213" s="8">
        <v>1</v>
      </c>
      <c r="E213" s="49">
        <f>Data!E213</f>
        <v>0</v>
      </c>
      <c r="F213" s="49">
        <f>Data!F213</f>
        <v>11126.708000000001</v>
      </c>
      <c r="G213" s="50">
        <f t="shared" si="27"/>
        <v>11126.708000000001</v>
      </c>
      <c r="H213" s="51">
        <f t="shared" si="28"/>
        <v>0</v>
      </c>
      <c r="I213" s="51">
        <f t="shared" si="30"/>
        <v>0</v>
      </c>
      <c r="J213" s="51">
        <f t="shared" si="29"/>
        <v>0</v>
      </c>
      <c r="K213" s="51">
        <f t="shared" si="31"/>
        <v>0</v>
      </c>
      <c r="L213" s="51">
        <f t="shared" si="32"/>
        <v>11126.708000000001</v>
      </c>
      <c r="M213" s="51">
        <f t="shared" si="33"/>
        <v>11126.708000000001</v>
      </c>
      <c r="N213" s="51">
        <f t="shared" si="34"/>
        <v>2000</v>
      </c>
      <c r="O213" s="51">
        <f t="shared" si="35"/>
        <v>9126.7080000000005</v>
      </c>
      <c r="P213" s="52">
        <f>+SUM(INDEX(Inputs!$D$24:$D$35,MATCH($D213,Inputs!$B$24:$B$35,0))*$N213,INDEX(Inputs!$E$24:$E$35,MATCH($D213,Inputs!$B$24:$B$35,0))*$O213)</f>
        <v>592.84798676800006</v>
      </c>
      <c r="R213" s="19"/>
      <c r="S213" s="19"/>
      <c r="T213" s="19"/>
    </row>
    <row r="214" spans="2:20" x14ac:dyDescent="0.25">
      <c r="B214" s="8" t="s">
        <v>116</v>
      </c>
      <c r="C214" s="8">
        <v>2021</v>
      </c>
      <c r="D214" s="8">
        <v>2</v>
      </c>
      <c r="E214" s="49">
        <f>Data!E214</f>
        <v>493.05599999999998</v>
      </c>
      <c r="F214" s="49">
        <f>Data!F214</f>
        <v>9852.152</v>
      </c>
      <c r="G214" s="50">
        <f t="shared" si="27"/>
        <v>9359.0959999999995</v>
      </c>
      <c r="H214" s="51">
        <f t="shared" si="28"/>
        <v>0</v>
      </c>
      <c r="I214" s="51">
        <f t="shared" si="30"/>
        <v>0</v>
      </c>
      <c r="J214" s="51">
        <f t="shared" si="29"/>
        <v>0</v>
      </c>
      <c r="K214" s="51">
        <f t="shared" si="31"/>
        <v>0</v>
      </c>
      <c r="L214" s="51">
        <f t="shared" si="32"/>
        <v>9359.0959999999995</v>
      </c>
      <c r="M214" s="51">
        <f t="shared" si="33"/>
        <v>9359.0959999999995</v>
      </c>
      <c r="N214" s="51">
        <f t="shared" si="34"/>
        <v>2000</v>
      </c>
      <c r="O214" s="51">
        <f t="shared" si="35"/>
        <v>7359.0959999999995</v>
      </c>
      <c r="P214" s="52">
        <f>+SUM(INDEX(Inputs!$D$24:$D$35,MATCH($D214,Inputs!$B$24:$B$35,0))*$N214,INDEX(Inputs!$E$24:$E$35,MATCH($D214,Inputs!$B$24:$B$35,0))*$O214)</f>
        <v>514.72660681599996</v>
      </c>
      <c r="R214" s="19"/>
      <c r="S214" s="19"/>
      <c r="T214" s="19"/>
    </row>
    <row r="215" spans="2:20" x14ac:dyDescent="0.25">
      <c r="B215" s="8" t="s">
        <v>116</v>
      </c>
      <c r="C215" s="8">
        <v>2021</v>
      </c>
      <c r="D215" s="8">
        <v>3</v>
      </c>
      <c r="E215" s="49">
        <f>Data!E215</f>
        <v>1889.152</v>
      </c>
      <c r="F215" s="49">
        <f>Data!F215</f>
        <v>8332.7960000000003</v>
      </c>
      <c r="G215" s="50">
        <f t="shared" si="27"/>
        <v>6443.6440000000002</v>
      </c>
      <c r="H215" s="51">
        <f t="shared" si="28"/>
        <v>0</v>
      </c>
      <c r="I215" s="51">
        <f t="shared" si="30"/>
        <v>0</v>
      </c>
      <c r="J215" s="51">
        <f t="shared" si="29"/>
        <v>0</v>
      </c>
      <c r="K215" s="51">
        <f t="shared" si="31"/>
        <v>0</v>
      </c>
      <c r="L215" s="51">
        <f t="shared" si="32"/>
        <v>6443.6440000000002</v>
      </c>
      <c r="M215" s="51">
        <f t="shared" si="33"/>
        <v>6443.6440000000002</v>
      </c>
      <c r="N215" s="51">
        <f t="shared" si="34"/>
        <v>2000</v>
      </c>
      <c r="O215" s="51">
        <f t="shared" si="35"/>
        <v>4443.6440000000002</v>
      </c>
      <c r="P215" s="52">
        <f>+SUM(INDEX(Inputs!$D$24:$D$35,MATCH($D215,Inputs!$B$24:$B$35,0))*$N215,INDEX(Inputs!$E$24:$E$35,MATCH($D215,Inputs!$B$24:$B$35,0))*$O215)</f>
        <v>385.87529022400003</v>
      </c>
      <c r="R215" s="19"/>
      <c r="S215" s="19"/>
      <c r="T215" s="19"/>
    </row>
    <row r="216" spans="2:20" x14ac:dyDescent="0.25">
      <c r="B216" s="8" t="s">
        <v>116</v>
      </c>
      <c r="C216" s="8">
        <v>2021</v>
      </c>
      <c r="D216" s="8">
        <v>4</v>
      </c>
      <c r="E216" s="49">
        <f>Data!E216</f>
        <v>1592.2560000000001</v>
      </c>
      <c r="F216" s="49">
        <f>Data!F216</f>
        <v>7316.4719999999998</v>
      </c>
      <c r="G216" s="50">
        <f t="shared" si="27"/>
        <v>5724.2159999999994</v>
      </c>
      <c r="H216" s="51">
        <f t="shared" si="28"/>
        <v>0</v>
      </c>
      <c r="I216" s="51">
        <f t="shared" si="30"/>
        <v>0</v>
      </c>
      <c r="J216" s="51">
        <f t="shared" si="29"/>
        <v>0</v>
      </c>
      <c r="K216" s="51">
        <f t="shared" si="31"/>
        <v>0</v>
      </c>
      <c r="L216" s="51">
        <f t="shared" si="32"/>
        <v>5724.2159999999994</v>
      </c>
      <c r="M216" s="51">
        <f t="shared" si="33"/>
        <v>5724.2159999999994</v>
      </c>
      <c r="N216" s="51">
        <f t="shared" si="34"/>
        <v>2000</v>
      </c>
      <c r="O216" s="51">
        <f t="shared" si="35"/>
        <v>3724.2159999999994</v>
      </c>
      <c r="P216" s="52">
        <f>+SUM(INDEX(Inputs!$D$24:$D$35,MATCH($D216,Inputs!$B$24:$B$35,0))*$N216,INDEX(Inputs!$E$24:$E$35,MATCH($D216,Inputs!$B$24:$B$35,0))*$O216)</f>
        <v>354.07945033599998</v>
      </c>
      <c r="R216" s="19"/>
      <c r="S216" s="19"/>
      <c r="T216" s="19"/>
    </row>
    <row r="217" spans="2:20" x14ac:dyDescent="0.25">
      <c r="B217" s="8" t="s">
        <v>116</v>
      </c>
      <c r="C217" s="8">
        <v>2021</v>
      </c>
      <c r="D217" s="8">
        <v>5</v>
      </c>
      <c r="E217" s="49">
        <f>Data!E217</f>
        <v>1091.2</v>
      </c>
      <c r="F217" s="49">
        <f>Data!F217</f>
        <v>5750.0720000000001</v>
      </c>
      <c r="G217" s="50">
        <f t="shared" si="27"/>
        <v>4658.8720000000003</v>
      </c>
      <c r="H217" s="51">
        <f t="shared" si="28"/>
        <v>0</v>
      </c>
      <c r="I217" s="51">
        <f t="shared" si="30"/>
        <v>0</v>
      </c>
      <c r="J217" s="51">
        <f t="shared" si="29"/>
        <v>0</v>
      </c>
      <c r="K217" s="51">
        <f t="shared" si="31"/>
        <v>0</v>
      </c>
      <c r="L217" s="51">
        <f t="shared" si="32"/>
        <v>4658.8720000000003</v>
      </c>
      <c r="M217" s="51">
        <f t="shared" si="33"/>
        <v>4658.8720000000003</v>
      </c>
      <c r="N217" s="51">
        <f t="shared" si="34"/>
        <v>2000</v>
      </c>
      <c r="O217" s="51">
        <f t="shared" si="35"/>
        <v>2658.8720000000003</v>
      </c>
      <c r="P217" s="52">
        <f>+SUM(INDEX(Inputs!$D$24:$D$35,MATCH($D217,Inputs!$B$24:$B$35,0))*$N217,INDEX(Inputs!$E$24:$E$35,MATCH($D217,Inputs!$B$24:$B$35,0))*$O217)</f>
        <v>306.995506912</v>
      </c>
      <c r="R217" s="19"/>
      <c r="S217" s="19"/>
      <c r="T217" s="19"/>
    </row>
    <row r="218" spans="2:20" x14ac:dyDescent="0.25">
      <c r="B218" s="8" t="s">
        <v>116</v>
      </c>
      <c r="C218" s="8">
        <v>2021</v>
      </c>
      <c r="D218" s="8">
        <v>6</v>
      </c>
      <c r="E218" s="49">
        <f>Data!E218</f>
        <v>983.64440000000002</v>
      </c>
      <c r="F218" s="49">
        <f>Data!F218</f>
        <v>4774.3879999999999</v>
      </c>
      <c r="G218" s="50">
        <f t="shared" si="27"/>
        <v>3790.7435999999998</v>
      </c>
      <c r="H218" s="51">
        <f t="shared" si="28"/>
        <v>0</v>
      </c>
      <c r="I218" s="51">
        <f t="shared" si="30"/>
        <v>0</v>
      </c>
      <c r="J218" s="51">
        <f t="shared" si="29"/>
        <v>0</v>
      </c>
      <c r="K218" s="51">
        <f t="shared" si="31"/>
        <v>0</v>
      </c>
      <c r="L218" s="51">
        <f t="shared" si="32"/>
        <v>3790.7435999999998</v>
      </c>
      <c r="M218" s="51">
        <f t="shared" si="33"/>
        <v>3790.7435999999998</v>
      </c>
      <c r="N218" s="51">
        <f t="shared" si="34"/>
        <v>2000</v>
      </c>
      <c r="O218" s="51">
        <f t="shared" si="35"/>
        <v>1790.7435999999998</v>
      </c>
      <c r="P218" s="52">
        <f>+SUM(INDEX(Inputs!$D$24:$D$35,MATCH($D218,Inputs!$B$24:$B$35,0))*$N218,INDEX(Inputs!$E$24:$E$35,MATCH($D218,Inputs!$B$24:$B$35,0))*$O218)</f>
        <v>297.73786521759996</v>
      </c>
      <c r="R218" s="19"/>
      <c r="S218" s="19"/>
      <c r="T218" s="19"/>
    </row>
    <row r="219" spans="2:20" x14ac:dyDescent="0.25">
      <c r="B219" s="8" t="s">
        <v>116</v>
      </c>
      <c r="C219" s="8">
        <v>2021</v>
      </c>
      <c r="D219" s="8">
        <v>7</v>
      </c>
      <c r="E219" s="49">
        <f>Data!E219</f>
        <v>1109.376</v>
      </c>
      <c r="F219" s="49">
        <f>Data!F219</f>
        <v>4859.8239999999996</v>
      </c>
      <c r="G219" s="50">
        <f t="shared" si="27"/>
        <v>3750.4479999999994</v>
      </c>
      <c r="H219" s="51">
        <f t="shared" si="28"/>
        <v>0</v>
      </c>
      <c r="I219" s="51">
        <f t="shared" si="30"/>
        <v>0</v>
      </c>
      <c r="J219" s="51">
        <f t="shared" si="29"/>
        <v>0</v>
      </c>
      <c r="K219" s="51">
        <f t="shared" si="31"/>
        <v>0</v>
      </c>
      <c r="L219" s="51">
        <f t="shared" si="32"/>
        <v>3750.4479999999994</v>
      </c>
      <c r="M219" s="51">
        <f t="shared" si="33"/>
        <v>3750.4479999999994</v>
      </c>
      <c r="N219" s="51">
        <f t="shared" si="34"/>
        <v>2000</v>
      </c>
      <c r="O219" s="51">
        <f t="shared" si="35"/>
        <v>1750.4479999999994</v>
      </c>
      <c r="P219" s="52">
        <f>+SUM(INDEX(Inputs!$D$24:$D$35,MATCH($D219,Inputs!$B$24:$B$35,0))*$N219,INDEX(Inputs!$E$24:$E$35,MATCH($D219,Inputs!$B$24:$B$35,0))*$O219)</f>
        <v>295.77482476799997</v>
      </c>
      <c r="R219" s="19"/>
      <c r="S219" s="19"/>
      <c r="T219" s="19"/>
    </row>
    <row r="220" spans="2:20" x14ac:dyDescent="0.25">
      <c r="B220" s="8" t="s">
        <v>116</v>
      </c>
      <c r="C220" s="8">
        <v>2021</v>
      </c>
      <c r="D220" s="8">
        <v>8</v>
      </c>
      <c r="E220" s="49">
        <f>Data!E220</f>
        <v>1354.9919</v>
      </c>
      <c r="F220" s="49">
        <f>Data!F220</f>
        <v>4303.68</v>
      </c>
      <c r="G220" s="50">
        <f t="shared" si="27"/>
        <v>2948.6881000000003</v>
      </c>
      <c r="H220" s="51">
        <f t="shared" si="28"/>
        <v>0</v>
      </c>
      <c r="I220" s="51">
        <f t="shared" si="30"/>
        <v>0</v>
      </c>
      <c r="J220" s="51">
        <f t="shared" si="29"/>
        <v>0</v>
      </c>
      <c r="K220" s="51">
        <f t="shared" si="31"/>
        <v>0</v>
      </c>
      <c r="L220" s="51">
        <f t="shared" si="32"/>
        <v>2948.6881000000003</v>
      </c>
      <c r="M220" s="51">
        <f t="shared" si="33"/>
        <v>2948.6881000000003</v>
      </c>
      <c r="N220" s="51">
        <f t="shared" si="34"/>
        <v>2000</v>
      </c>
      <c r="O220" s="51">
        <f t="shared" si="35"/>
        <v>948.6881000000003</v>
      </c>
      <c r="P220" s="52">
        <f>+SUM(INDEX(Inputs!$D$24:$D$35,MATCH($D220,Inputs!$B$24:$B$35,0))*$N220,INDEX(Inputs!$E$24:$E$35,MATCH($D220,Inputs!$B$24:$B$35,0))*$O220)</f>
        <v>256.71628947959999</v>
      </c>
      <c r="R220" s="19"/>
      <c r="S220" s="19"/>
      <c r="T220" s="19"/>
    </row>
    <row r="221" spans="2:20" x14ac:dyDescent="0.25">
      <c r="B221" s="8" t="s">
        <v>116</v>
      </c>
      <c r="C221" s="8">
        <v>2021</v>
      </c>
      <c r="D221" s="8">
        <v>9</v>
      </c>
      <c r="E221" s="49">
        <f>Data!E221</f>
        <v>1576.1959999999999</v>
      </c>
      <c r="F221" s="49">
        <f>Data!F221</f>
        <v>4914.6880000000001</v>
      </c>
      <c r="G221" s="50">
        <f t="shared" si="27"/>
        <v>3338.4920000000002</v>
      </c>
      <c r="H221" s="51">
        <f t="shared" si="28"/>
        <v>0</v>
      </c>
      <c r="I221" s="51">
        <f t="shared" si="30"/>
        <v>0</v>
      </c>
      <c r="J221" s="51">
        <f t="shared" si="29"/>
        <v>0</v>
      </c>
      <c r="K221" s="51">
        <f t="shared" si="31"/>
        <v>0</v>
      </c>
      <c r="L221" s="51">
        <f t="shared" si="32"/>
        <v>3338.4920000000002</v>
      </c>
      <c r="M221" s="51">
        <f t="shared" si="33"/>
        <v>3338.4920000000002</v>
      </c>
      <c r="N221" s="51">
        <f t="shared" si="34"/>
        <v>2000</v>
      </c>
      <c r="O221" s="51">
        <f t="shared" si="35"/>
        <v>1338.4920000000002</v>
      </c>
      <c r="P221" s="52">
        <f>+SUM(INDEX(Inputs!$D$24:$D$35,MATCH($D221,Inputs!$B$24:$B$35,0))*$N221,INDEX(Inputs!$E$24:$E$35,MATCH($D221,Inputs!$B$24:$B$35,0))*$O221)</f>
        <v>248.63999243200001</v>
      </c>
      <c r="R221" s="19"/>
      <c r="S221" s="19"/>
      <c r="T221" s="19"/>
    </row>
    <row r="222" spans="2:20" x14ac:dyDescent="0.25">
      <c r="B222" s="8" t="s">
        <v>116</v>
      </c>
      <c r="C222" s="8">
        <v>2021</v>
      </c>
      <c r="D222" s="8">
        <v>10</v>
      </c>
      <c r="E222" s="49">
        <f>Data!E222</f>
        <v>1195.6479999999999</v>
      </c>
      <c r="F222" s="49">
        <f>Data!F222</f>
        <v>7275.04</v>
      </c>
      <c r="G222" s="50">
        <f t="shared" si="27"/>
        <v>6079.3919999999998</v>
      </c>
      <c r="H222" s="51">
        <f t="shared" si="28"/>
        <v>0</v>
      </c>
      <c r="I222" s="51">
        <f t="shared" si="30"/>
        <v>0</v>
      </c>
      <c r="J222" s="51">
        <f t="shared" si="29"/>
        <v>0</v>
      </c>
      <c r="K222" s="51">
        <f t="shared" si="31"/>
        <v>0</v>
      </c>
      <c r="L222" s="51">
        <f t="shared" si="32"/>
        <v>6079.3919999999998</v>
      </c>
      <c r="M222" s="51">
        <f t="shared" si="33"/>
        <v>6079.3919999999998</v>
      </c>
      <c r="N222" s="51">
        <f t="shared" si="34"/>
        <v>2000</v>
      </c>
      <c r="O222" s="51">
        <f t="shared" si="35"/>
        <v>4079.3919999999998</v>
      </c>
      <c r="P222" s="52">
        <f>+SUM(INDEX(Inputs!$D$24:$D$35,MATCH($D222,Inputs!$B$24:$B$35,0))*$N222,INDEX(Inputs!$E$24:$E$35,MATCH($D222,Inputs!$B$24:$B$35,0))*$O222)</f>
        <v>369.77680883200003</v>
      </c>
      <c r="R222" s="19"/>
      <c r="S222" s="19"/>
      <c r="T222" s="19"/>
    </row>
    <row r="223" spans="2:20" x14ac:dyDescent="0.25">
      <c r="B223" s="8" t="s">
        <v>116</v>
      </c>
      <c r="C223" s="8">
        <v>2021</v>
      </c>
      <c r="D223" s="8">
        <v>11</v>
      </c>
      <c r="E223" s="49">
        <f>Data!E223</f>
        <v>881.024</v>
      </c>
      <c r="F223" s="49">
        <f>Data!F223</f>
        <v>8702.7999999999993</v>
      </c>
      <c r="G223" s="50">
        <f t="shared" si="27"/>
        <v>7821.7759999999989</v>
      </c>
      <c r="H223" s="51">
        <f t="shared" si="28"/>
        <v>0</v>
      </c>
      <c r="I223" s="51">
        <f t="shared" si="30"/>
        <v>0</v>
      </c>
      <c r="J223" s="51">
        <f t="shared" si="29"/>
        <v>0</v>
      </c>
      <c r="K223" s="51">
        <f t="shared" si="31"/>
        <v>0</v>
      </c>
      <c r="L223" s="51">
        <f t="shared" si="32"/>
        <v>7821.7759999999989</v>
      </c>
      <c r="M223" s="51">
        <f t="shared" si="33"/>
        <v>7821.7759999999989</v>
      </c>
      <c r="N223" s="51">
        <f t="shared" si="34"/>
        <v>2000</v>
      </c>
      <c r="O223" s="51">
        <f t="shared" si="35"/>
        <v>5821.7759999999989</v>
      </c>
      <c r="P223" s="52">
        <f>+SUM(INDEX(Inputs!$D$24:$D$35,MATCH($D223,Inputs!$B$24:$B$35,0))*$N223,INDEX(Inputs!$E$24:$E$35,MATCH($D223,Inputs!$B$24:$B$35,0))*$O223)</f>
        <v>446.78321209599994</v>
      </c>
      <c r="R223" s="19"/>
      <c r="S223" s="19"/>
      <c r="T223" s="19"/>
    </row>
    <row r="224" spans="2:20" x14ac:dyDescent="0.25">
      <c r="B224" s="8" t="s">
        <v>116</v>
      </c>
      <c r="C224" s="8">
        <v>2021</v>
      </c>
      <c r="D224" s="8">
        <v>12</v>
      </c>
      <c r="E224" s="49">
        <f>Data!E224</f>
        <v>629.18399999999997</v>
      </c>
      <c r="F224" s="49">
        <f>Data!F224</f>
        <v>12118.92</v>
      </c>
      <c r="G224" s="50">
        <f t="shared" si="27"/>
        <v>11489.736000000001</v>
      </c>
      <c r="H224" s="51">
        <f t="shared" si="28"/>
        <v>0</v>
      </c>
      <c r="I224" s="51">
        <f t="shared" si="30"/>
        <v>0</v>
      </c>
      <c r="J224" s="51">
        <f t="shared" si="29"/>
        <v>0</v>
      </c>
      <c r="K224" s="51">
        <f t="shared" si="31"/>
        <v>0</v>
      </c>
      <c r="L224" s="51">
        <f t="shared" si="32"/>
        <v>11489.736000000001</v>
      </c>
      <c r="M224" s="51">
        <f t="shared" si="33"/>
        <v>11489.736000000001</v>
      </c>
      <c r="N224" s="51">
        <f t="shared" si="34"/>
        <v>2000</v>
      </c>
      <c r="O224" s="51">
        <f t="shared" si="35"/>
        <v>9489.7360000000008</v>
      </c>
      <c r="P224" s="52">
        <f>+SUM(INDEX(Inputs!$D$24:$D$35,MATCH($D224,Inputs!$B$24:$B$35,0))*$N224,INDEX(Inputs!$E$24:$E$35,MATCH($D224,Inputs!$B$24:$B$35,0))*$O224)</f>
        <v>608.89237225600004</v>
      </c>
      <c r="R224" s="19"/>
      <c r="S224" s="19"/>
      <c r="T224" s="19"/>
    </row>
    <row r="225" spans="2:20" x14ac:dyDescent="0.25">
      <c r="B225" s="8" t="s">
        <v>117</v>
      </c>
      <c r="C225" s="8">
        <v>2021</v>
      </c>
      <c r="D225" s="8">
        <v>1</v>
      </c>
      <c r="E225" s="49">
        <f>Data!E225</f>
        <v>1111.1679999999999</v>
      </c>
      <c r="F225" s="49">
        <f>Data!F225</f>
        <v>1289.1437000000001</v>
      </c>
      <c r="G225" s="50">
        <f t="shared" si="27"/>
        <v>177.97570000000019</v>
      </c>
      <c r="H225" s="51">
        <f t="shared" si="28"/>
        <v>0</v>
      </c>
      <c r="I225" s="51">
        <f t="shared" si="30"/>
        <v>0</v>
      </c>
      <c r="J225" s="51">
        <f t="shared" si="29"/>
        <v>15115.377699999997</v>
      </c>
      <c r="K225" s="51">
        <f t="shared" si="31"/>
        <v>14937.401999999996</v>
      </c>
      <c r="L225" s="51">
        <f t="shared" si="32"/>
        <v>177.97570000000019</v>
      </c>
      <c r="M225" s="51">
        <f t="shared" si="33"/>
        <v>0</v>
      </c>
      <c r="N225" s="51">
        <f t="shared" si="34"/>
        <v>0</v>
      </c>
      <c r="O225" s="51">
        <f t="shared" si="35"/>
        <v>0</v>
      </c>
      <c r="P225" s="52">
        <f>+SUM(INDEX(Inputs!$D$24:$D$35,MATCH($D225,Inputs!$B$24:$B$35,0))*$N225,INDEX(Inputs!$E$24:$E$35,MATCH($D225,Inputs!$B$24:$B$35,0))*$O225)</f>
        <v>0</v>
      </c>
      <c r="R225" s="19"/>
      <c r="S225" s="19"/>
      <c r="T225" s="19"/>
    </row>
    <row r="226" spans="2:20" x14ac:dyDescent="0.25">
      <c r="B226" s="8" t="s">
        <v>117</v>
      </c>
      <c r="C226" s="8">
        <v>2021</v>
      </c>
      <c r="D226" s="8">
        <v>2</v>
      </c>
      <c r="E226" s="49">
        <f>Data!E226</f>
        <v>1129.4639999999999</v>
      </c>
      <c r="F226" s="49">
        <f>Data!F226</f>
        <v>1149.9436000000001</v>
      </c>
      <c r="G226" s="50">
        <f t="shared" si="27"/>
        <v>20.479600000000119</v>
      </c>
      <c r="H226" s="51">
        <f t="shared" si="28"/>
        <v>0</v>
      </c>
      <c r="I226" s="51">
        <f t="shared" si="30"/>
        <v>0</v>
      </c>
      <c r="J226" s="51">
        <f t="shared" si="29"/>
        <v>14937.401999999996</v>
      </c>
      <c r="K226" s="51">
        <f t="shared" si="31"/>
        <v>14916.922399999996</v>
      </c>
      <c r="L226" s="51">
        <f t="shared" si="32"/>
        <v>20.479600000000119</v>
      </c>
      <c r="M226" s="51">
        <f t="shared" si="33"/>
        <v>0</v>
      </c>
      <c r="N226" s="51">
        <f t="shared" si="34"/>
        <v>0</v>
      </c>
      <c r="O226" s="51">
        <f t="shared" si="35"/>
        <v>0</v>
      </c>
      <c r="P226" s="52">
        <f>+SUM(INDEX(Inputs!$D$24:$D$35,MATCH($D226,Inputs!$B$24:$B$35,0))*$N226,INDEX(Inputs!$E$24:$E$35,MATCH($D226,Inputs!$B$24:$B$35,0))*$O226)</f>
        <v>0</v>
      </c>
      <c r="R226" s="19"/>
      <c r="S226" s="19"/>
      <c r="T226" s="19"/>
    </row>
    <row r="227" spans="2:20" x14ac:dyDescent="0.25">
      <c r="B227" s="8" t="s">
        <v>117</v>
      </c>
      <c r="C227" s="8">
        <v>2021</v>
      </c>
      <c r="D227" s="8">
        <v>3</v>
      </c>
      <c r="E227" s="49">
        <f>Data!E227</f>
        <v>2907.4879999999998</v>
      </c>
      <c r="F227" s="49">
        <f>Data!F227</f>
        <v>1259.8956000000001</v>
      </c>
      <c r="G227" s="50">
        <f t="shared" si="27"/>
        <v>-1647.5923999999998</v>
      </c>
      <c r="H227" s="51">
        <f t="shared" si="28"/>
        <v>0</v>
      </c>
      <c r="I227" s="51">
        <f t="shared" si="30"/>
        <v>1647.5923999999998</v>
      </c>
      <c r="J227" s="51">
        <f t="shared" si="29"/>
        <v>14916.922399999996</v>
      </c>
      <c r="K227" s="51">
        <f t="shared" si="31"/>
        <v>16564.514799999997</v>
      </c>
      <c r="L227" s="51">
        <f t="shared" si="32"/>
        <v>0</v>
      </c>
      <c r="M227" s="51">
        <f t="shared" si="33"/>
        <v>0</v>
      </c>
      <c r="N227" s="51">
        <f t="shared" si="34"/>
        <v>0</v>
      </c>
      <c r="O227" s="51">
        <f t="shared" si="35"/>
        <v>0</v>
      </c>
      <c r="P227" s="52">
        <f>+SUM(INDEX(Inputs!$D$24:$D$35,MATCH($D227,Inputs!$B$24:$B$35,0))*$N227,INDEX(Inputs!$E$24:$E$35,MATCH($D227,Inputs!$B$24:$B$35,0))*$O227)</f>
        <v>0</v>
      </c>
      <c r="R227" s="19"/>
      <c r="S227" s="19"/>
      <c r="T227" s="19"/>
    </row>
    <row r="228" spans="2:20" x14ac:dyDescent="0.25">
      <c r="B228" s="8" t="s">
        <v>117</v>
      </c>
      <c r="C228" s="8">
        <v>2021</v>
      </c>
      <c r="D228" s="8">
        <v>4</v>
      </c>
      <c r="E228" s="49">
        <f>Data!E228</f>
        <v>3416.2559999999999</v>
      </c>
      <c r="F228" s="49">
        <f>Data!F228</f>
        <v>1074.4558</v>
      </c>
      <c r="G228" s="50">
        <f t="shared" si="27"/>
        <v>-2341.8001999999997</v>
      </c>
      <c r="H228" s="51">
        <f t="shared" si="28"/>
        <v>1647.5923999999998</v>
      </c>
      <c r="I228" s="51">
        <f t="shared" si="30"/>
        <v>3989.3925999999992</v>
      </c>
      <c r="J228" s="51">
        <f t="shared" si="29"/>
        <v>16564.514799999997</v>
      </c>
      <c r="K228" s="51">
        <f t="shared" si="31"/>
        <v>18906.314999999995</v>
      </c>
      <c r="L228" s="51">
        <f t="shared" si="32"/>
        <v>0</v>
      </c>
      <c r="M228" s="51">
        <f t="shared" si="33"/>
        <v>0</v>
      </c>
      <c r="N228" s="51">
        <f t="shared" si="34"/>
        <v>0</v>
      </c>
      <c r="O228" s="51">
        <f t="shared" si="35"/>
        <v>0</v>
      </c>
      <c r="P228" s="52">
        <f>+SUM(INDEX(Inputs!$D$24:$D$35,MATCH($D228,Inputs!$B$24:$B$35,0))*$N228,INDEX(Inputs!$E$24:$E$35,MATCH($D228,Inputs!$B$24:$B$35,0))*$O228)</f>
        <v>0</v>
      </c>
      <c r="R228" s="19"/>
      <c r="S228" s="19"/>
      <c r="T228" s="19"/>
    </row>
    <row r="229" spans="2:20" x14ac:dyDescent="0.25">
      <c r="B229" s="8" t="s">
        <v>117</v>
      </c>
      <c r="C229" s="8">
        <v>2021</v>
      </c>
      <c r="D229" s="8">
        <v>5</v>
      </c>
      <c r="E229" s="49">
        <f>Data!E229</f>
        <v>3901.8879999999999</v>
      </c>
      <c r="F229" s="49">
        <f>Data!F229</f>
        <v>1070.4398000000001</v>
      </c>
      <c r="G229" s="50">
        <f t="shared" si="27"/>
        <v>-2831.4481999999998</v>
      </c>
      <c r="H229" s="51">
        <f t="shared" si="28"/>
        <v>3989.3925999999992</v>
      </c>
      <c r="I229" s="51">
        <f t="shared" si="30"/>
        <v>6820.840799999999</v>
      </c>
      <c r="J229" s="51">
        <f t="shared" si="29"/>
        <v>18906.314999999995</v>
      </c>
      <c r="K229" s="51">
        <f t="shared" si="31"/>
        <v>21737.763199999994</v>
      </c>
      <c r="L229" s="51">
        <f t="shared" si="32"/>
        <v>0</v>
      </c>
      <c r="M229" s="51">
        <f t="shared" si="33"/>
        <v>0</v>
      </c>
      <c r="N229" s="51">
        <f t="shared" si="34"/>
        <v>0</v>
      </c>
      <c r="O229" s="51">
        <f t="shared" si="35"/>
        <v>0</v>
      </c>
      <c r="P229" s="52">
        <f>+SUM(INDEX(Inputs!$D$24:$D$35,MATCH($D229,Inputs!$B$24:$B$35,0))*$N229,INDEX(Inputs!$E$24:$E$35,MATCH($D229,Inputs!$B$24:$B$35,0))*$O229)</f>
        <v>0</v>
      </c>
      <c r="R229" s="19"/>
      <c r="S229" s="19"/>
      <c r="T229" s="19"/>
    </row>
    <row r="230" spans="2:20" x14ac:dyDescent="0.25">
      <c r="B230" s="8" t="s">
        <v>117</v>
      </c>
      <c r="C230" s="8">
        <v>2021</v>
      </c>
      <c r="D230" s="8">
        <v>6</v>
      </c>
      <c r="E230" s="49">
        <f>Data!E230</f>
        <v>4200.8959999999997</v>
      </c>
      <c r="F230" s="49">
        <f>Data!F230</f>
        <v>1393.4798000000001</v>
      </c>
      <c r="G230" s="50">
        <f t="shared" si="27"/>
        <v>-2807.4161999999997</v>
      </c>
      <c r="H230" s="51">
        <f t="shared" si="28"/>
        <v>6820.840799999999</v>
      </c>
      <c r="I230" s="51">
        <f t="shared" si="30"/>
        <v>9628.2569999999978</v>
      </c>
      <c r="J230" s="51">
        <f t="shared" si="29"/>
        <v>21737.763199999994</v>
      </c>
      <c r="K230" s="51">
        <f t="shared" si="31"/>
        <v>24545.179399999994</v>
      </c>
      <c r="L230" s="51">
        <f t="shared" si="32"/>
        <v>0</v>
      </c>
      <c r="M230" s="51">
        <f t="shared" si="33"/>
        <v>0</v>
      </c>
      <c r="N230" s="51">
        <f t="shared" si="34"/>
        <v>0</v>
      </c>
      <c r="O230" s="51">
        <f t="shared" si="35"/>
        <v>0</v>
      </c>
      <c r="P230" s="52">
        <f>+SUM(INDEX(Inputs!$D$24:$D$35,MATCH($D230,Inputs!$B$24:$B$35,0))*$N230,INDEX(Inputs!$E$24:$E$35,MATCH($D230,Inputs!$B$24:$B$35,0))*$O230)</f>
        <v>0</v>
      </c>
      <c r="R230" s="19"/>
      <c r="S230" s="19"/>
      <c r="T230" s="19"/>
    </row>
    <row r="231" spans="2:20" x14ac:dyDescent="0.25">
      <c r="B231" s="8" t="s">
        <v>117</v>
      </c>
      <c r="C231" s="8">
        <v>2021</v>
      </c>
      <c r="D231" s="8">
        <v>7</v>
      </c>
      <c r="E231" s="49">
        <f>Data!E231</f>
        <v>3657.7963</v>
      </c>
      <c r="F231" s="49">
        <f>Data!F231</f>
        <v>1552.4027000000001</v>
      </c>
      <c r="G231" s="50">
        <f t="shared" si="27"/>
        <v>-2105.3935999999999</v>
      </c>
      <c r="H231" s="51">
        <f t="shared" si="28"/>
        <v>9628.2569999999978</v>
      </c>
      <c r="I231" s="51">
        <f t="shared" si="30"/>
        <v>11733.650599999997</v>
      </c>
      <c r="J231" s="51">
        <f t="shared" si="29"/>
        <v>24545.179399999994</v>
      </c>
      <c r="K231" s="51">
        <f t="shared" si="31"/>
        <v>26650.572999999993</v>
      </c>
      <c r="L231" s="51">
        <f t="shared" si="32"/>
        <v>0</v>
      </c>
      <c r="M231" s="51">
        <f t="shared" si="33"/>
        <v>0</v>
      </c>
      <c r="N231" s="51">
        <f t="shared" si="34"/>
        <v>0</v>
      </c>
      <c r="O231" s="51">
        <f t="shared" si="35"/>
        <v>0</v>
      </c>
      <c r="P231" s="52">
        <f>+SUM(INDEX(Inputs!$D$24:$D$35,MATCH($D231,Inputs!$B$24:$B$35,0))*$N231,INDEX(Inputs!$E$24:$E$35,MATCH($D231,Inputs!$B$24:$B$35,0))*$O231)</f>
        <v>0</v>
      </c>
      <c r="R231" s="19"/>
      <c r="S231" s="19"/>
      <c r="T231" s="19"/>
    </row>
    <row r="232" spans="2:20" x14ac:dyDescent="0.25">
      <c r="B232" s="8" t="s">
        <v>117</v>
      </c>
      <c r="C232" s="8">
        <v>2021</v>
      </c>
      <c r="D232" s="8">
        <v>8</v>
      </c>
      <c r="E232" s="49">
        <f>Data!E232</f>
        <v>3354.2159999999999</v>
      </c>
      <c r="F232" s="49">
        <f>Data!F232</f>
        <v>1393.36</v>
      </c>
      <c r="G232" s="50">
        <f t="shared" si="27"/>
        <v>-1960.856</v>
      </c>
      <c r="H232" s="51">
        <f t="shared" si="28"/>
        <v>11733.650599999997</v>
      </c>
      <c r="I232" s="51">
        <f t="shared" si="30"/>
        <v>13694.506599999997</v>
      </c>
      <c r="J232" s="51">
        <f t="shared" si="29"/>
        <v>26650.572999999993</v>
      </c>
      <c r="K232" s="51">
        <f t="shared" si="31"/>
        <v>28611.428999999993</v>
      </c>
      <c r="L232" s="51">
        <f t="shared" si="32"/>
        <v>0</v>
      </c>
      <c r="M232" s="51">
        <f t="shared" si="33"/>
        <v>0</v>
      </c>
      <c r="N232" s="51">
        <f t="shared" si="34"/>
        <v>0</v>
      </c>
      <c r="O232" s="51">
        <f t="shared" si="35"/>
        <v>0</v>
      </c>
      <c r="P232" s="52">
        <f>+SUM(INDEX(Inputs!$D$24:$D$35,MATCH($D232,Inputs!$B$24:$B$35,0))*$N232,INDEX(Inputs!$E$24:$E$35,MATCH($D232,Inputs!$B$24:$B$35,0))*$O232)</f>
        <v>0</v>
      </c>
      <c r="R232" s="19"/>
      <c r="S232" s="19"/>
      <c r="T232" s="19"/>
    </row>
    <row r="233" spans="2:20" x14ac:dyDescent="0.25">
      <c r="B233" s="8" t="s">
        <v>117</v>
      </c>
      <c r="C233" s="8">
        <v>2021</v>
      </c>
      <c r="D233" s="8">
        <v>9</v>
      </c>
      <c r="E233" s="49">
        <f>Data!E233</f>
        <v>2789.12</v>
      </c>
      <c r="F233" s="49">
        <f>Data!F233</f>
        <v>1169.002</v>
      </c>
      <c r="G233" s="50">
        <f t="shared" si="27"/>
        <v>-1620.1179999999999</v>
      </c>
      <c r="H233" s="51">
        <f t="shared" si="28"/>
        <v>13694.506599999997</v>
      </c>
      <c r="I233" s="51">
        <f t="shared" si="30"/>
        <v>15314.624599999997</v>
      </c>
      <c r="J233" s="51">
        <f t="shared" si="29"/>
        <v>28611.428999999993</v>
      </c>
      <c r="K233" s="51">
        <f t="shared" si="31"/>
        <v>30231.546999999991</v>
      </c>
      <c r="L233" s="51">
        <f t="shared" si="32"/>
        <v>0</v>
      </c>
      <c r="M233" s="51">
        <f t="shared" si="33"/>
        <v>0</v>
      </c>
      <c r="N233" s="51">
        <f t="shared" si="34"/>
        <v>0</v>
      </c>
      <c r="O233" s="51">
        <f t="shared" si="35"/>
        <v>0</v>
      </c>
      <c r="P233" s="52">
        <f>+SUM(INDEX(Inputs!$D$24:$D$35,MATCH($D233,Inputs!$B$24:$B$35,0))*$N233,INDEX(Inputs!$E$24:$E$35,MATCH($D233,Inputs!$B$24:$B$35,0))*$O233)</f>
        <v>0</v>
      </c>
      <c r="R233" s="19"/>
      <c r="S233" s="19"/>
      <c r="T233" s="19"/>
    </row>
    <row r="234" spans="2:20" x14ac:dyDescent="0.25">
      <c r="B234" s="8" t="s">
        <v>117</v>
      </c>
      <c r="C234" s="8">
        <v>2021</v>
      </c>
      <c r="D234" s="8">
        <v>10</v>
      </c>
      <c r="E234" s="49">
        <f>Data!E234</f>
        <v>1883.84</v>
      </c>
      <c r="F234" s="49">
        <f>Data!F234</f>
        <v>1186.1759999999999</v>
      </c>
      <c r="G234" s="50">
        <f t="shared" si="27"/>
        <v>-697.66399999999999</v>
      </c>
      <c r="H234" s="51">
        <f t="shared" si="28"/>
        <v>15314.624599999997</v>
      </c>
      <c r="I234" s="51">
        <f t="shared" si="30"/>
        <v>16012.288599999998</v>
      </c>
      <c r="J234" s="51">
        <f t="shared" si="29"/>
        <v>30231.546999999991</v>
      </c>
      <c r="K234" s="51">
        <f t="shared" si="31"/>
        <v>30929.210999999992</v>
      </c>
      <c r="L234" s="51">
        <f t="shared" si="32"/>
        <v>0</v>
      </c>
      <c r="M234" s="51">
        <f t="shared" si="33"/>
        <v>0</v>
      </c>
      <c r="N234" s="51">
        <f t="shared" si="34"/>
        <v>0</v>
      </c>
      <c r="O234" s="51">
        <f t="shared" si="35"/>
        <v>0</v>
      </c>
      <c r="P234" s="52">
        <f>+SUM(INDEX(Inputs!$D$24:$D$35,MATCH($D234,Inputs!$B$24:$B$35,0))*$N234,INDEX(Inputs!$E$24:$E$35,MATCH($D234,Inputs!$B$24:$B$35,0))*$O234)</f>
        <v>0</v>
      </c>
      <c r="R234" s="19"/>
      <c r="S234" s="19"/>
      <c r="T234" s="19"/>
    </row>
    <row r="235" spans="2:20" x14ac:dyDescent="0.25">
      <c r="B235" s="8" t="s">
        <v>117</v>
      </c>
      <c r="C235" s="8">
        <v>2021</v>
      </c>
      <c r="D235" s="8">
        <v>11</v>
      </c>
      <c r="E235" s="49">
        <f>Data!E235</f>
        <v>1264.5661</v>
      </c>
      <c r="F235" s="49">
        <f>Data!F235</f>
        <v>1236.896</v>
      </c>
      <c r="G235" s="50">
        <f t="shared" si="27"/>
        <v>-27.670100000000048</v>
      </c>
      <c r="H235" s="51">
        <f t="shared" si="28"/>
        <v>16012.288599999998</v>
      </c>
      <c r="I235" s="51">
        <f t="shared" si="30"/>
        <v>16039.958699999997</v>
      </c>
      <c r="J235" s="51">
        <f t="shared" si="29"/>
        <v>30929.210999999992</v>
      </c>
      <c r="K235" s="51">
        <f t="shared" si="31"/>
        <v>30956.881099999991</v>
      </c>
      <c r="L235" s="51">
        <f t="shared" si="32"/>
        <v>0</v>
      </c>
      <c r="M235" s="51">
        <f t="shared" si="33"/>
        <v>0</v>
      </c>
      <c r="N235" s="51">
        <f t="shared" si="34"/>
        <v>0</v>
      </c>
      <c r="O235" s="51">
        <f t="shared" si="35"/>
        <v>0</v>
      </c>
      <c r="P235" s="52">
        <f>+SUM(INDEX(Inputs!$D$24:$D$35,MATCH($D235,Inputs!$B$24:$B$35,0))*$N235,INDEX(Inputs!$E$24:$E$35,MATCH($D235,Inputs!$B$24:$B$35,0))*$O235)</f>
        <v>0</v>
      </c>
      <c r="R235" s="19"/>
      <c r="S235" s="19"/>
      <c r="T235" s="19"/>
    </row>
    <row r="236" spans="2:20" x14ac:dyDescent="0.25">
      <c r="B236" s="8" t="s">
        <v>117</v>
      </c>
      <c r="C236" s="8">
        <v>2021</v>
      </c>
      <c r="D236" s="8">
        <v>12</v>
      </c>
      <c r="E236" s="49">
        <f>Data!E236</f>
        <v>670.65599999999995</v>
      </c>
      <c r="F236" s="49">
        <f>Data!F236</f>
        <v>1595.2370000000001</v>
      </c>
      <c r="G236" s="50">
        <f t="shared" si="27"/>
        <v>924.58100000000013</v>
      </c>
      <c r="H236" s="51">
        <f t="shared" si="28"/>
        <v>16039.958699999997</v>
      </c>
      <c r="I236" s="51">
        <f t="shared" si="30"/>
        <v>15115.377699999997</v>
      </c>
      <c r="J236" s="51">
        <f t="shared" si="29"/>
        <v>30956.881099999991</v>
      </c>
      <c r="K236" s="51">
        <f t="shared" si="31"/>
        <v>30032.300099999993</v>
      </c>
      <c r="L236" s="51">
        <f t="shared" si="32"/>
        <v>0</v>
      </c>
      <c r="M236" s="51">
        <f t="shared" si="33"/>
        <v>0</v>
      </c>
      <c r="N236" s="51">
        <f t="shared" si="34"/>
        <v>0</v>
      </c>
      <c r="O236" s="51">
        <f t="shared" si="35"/>
        <v>0</v>
      </c>
      <c r="P236" s="52">
        <f>+SUM(INDEX(Inputs!$D$24:$D$35,MATCH($D236,Inputs!$B$24:$B$35,0))*$N236,INDEX(Inputs!$E$24:$E$35,MATCH($D236,Inputs!$B$24:$B$35,0))*$O236)</f>
        <v>0</v>
      </c>
      <c r="R236" s="19"/>
      <c r="S236" s="19"/>
      <c r="T236" s="19"/>
    </row>
    <row r="237" spans="2:20" x14ac:dyDescent="0.25">
      <c r="B237" s="8" t="s">
        <v>118</v>
      </c>
      <c r="C237" s="8">
        <v>2021</v>
      </c>
      <c r="D237" s="8">
        <v>1</v>
      </c>
      <c r="E237" s="49">
        <f>Data!E237</f>
        <v>4107.308</v>
      </c>
      <c r="F237" s="49">
        <f>Data!F237</f>
        <v>79777.567999999999</v>
      </c>
      <c r="G237" s="50">
        <f t="shared" si="27"/>
        <v>75670.259999999995</v>
      </c>
      <c r="H237" s="51">
        <f t="shared" si="28"/>
        <v>0</v>
      </c>
      <c r="I237" s="51">
        <f t="shared" si="30"/>
        <v>0</v>
      </c>
      <c r="J237" s="51">
        <f t="shared" si="29"/>
        <v>0</v>
      </c>
      <c r="K237" s="51">
        <f t="shared" si="31"/>
        <v>0</v>
      </c>
      <c r="L237" s="51">
        <f t="shared" si="32"/>
        <v>75670.259999999995</v>
      </c>
      <c r="M237" s="51">
        <f t="shared" si="33"/>
        <v>75670.259999999995</v>
      </c>
      <c r="N237" s="51">
        <f t="shared" si="34"/>
        <v>2000</v>
      </c>
      <c r="O237" s="51">
        <f t="shared" si="35"/>
        <v>73670.259999999995</v>
      </c>
      <c r="P237" s="52">
        <f>+SUM(INDEX(Inputs!$D$24:$D$35,MATCH($D237,Inputs!$B$24:$B$35,0))*$N237,INDEX(Inputs!$E$24:$E$35,MATCH($D237,Inputs!$B$24:$B$35,0))*$O237)</f>
        <v>3445.4148109599996</v>
      </c>
      <c r="R237" s="19"/>
      <c r="S237" s="19"/>
      <c r="T237" s="19"/>
    </row>
    <row r="238" spans="2:20" x14ac:dyDescent="0.25">
      <c r="B238" s="8" t="s">
        <v>118</v>
      </c>
      <c r="C238" s="8">
        <v>2021</v>
      </c>
      <c r="D238" s="8">
        <v>2</v>
      </c>
      <c r="E238" s="49">
        <f>Data!E238</f>
        <v>4566.6440000000002</v>
      </c>
      <c r="F238" s="49">
        <f>Data!F238</f>
        <v>70755.168000000005</v>
      </c>
      <c r="G238" s="50">
        <f t="shared" si="27"/>
        <v>66188.524000000005</v>
      </c>
      <c r="H238" s="51">
        <f t="shared" si="28"/>
        <v>0</v>
      </c>
      <c r="I238" s="51">
        <f t="shared" si="30"/>
        <v>0</v>
      </c>
      <c r="J238" s="51">
        <f t="shared" si="29"/>
        <v>0</v>
      </c>
      <c r="K238" s="51">
        <f t="shared" si="31"/>
        <v>0</v>
      </c>
      <c r="L238" s="51">
        <f t="shared" si="32"/>
        <v>66188.524000000005</v>
      </c>
      <c r="M238" s="51">
        <f t="shared" si="33"/>
        <v>66188.524000000005</v>
      </c>
      <c r="N238" s="51">
        <f t="shared" si="34"/>
        <v>2000</v>
      </c>
      <c r="O238" s="51">
        <f t="shared" si="35"/>
        <v>64188.524000000005</v>
      </c>
      <c r="P238" s="52">
        <f>+SUM(INDEX(Inputs!$D$24:$D$35,MATCH($D238,Inputs!$B$24:$B$35,0))*$N238,INDEX(Inputs!$E$24:$E$35,MATCH($D238,Inputs!$B$24:$B$35,0))*$O238)</f>
        <v>3026.3600067040002</v>
      </c>
      <c r="R238" s="19"/>
      <c r="S238" s="19"/>
      <c r="T238" s="19"/>
    </row>
    <row r="239" spans="2:20" x14ac:dyDescent="0.25">
      <c r="B239" s="8" t="s">
        <v>118</v>
      </c>
      <c r="C239" s="8">
        <v>2021</v>
      </c>
      <c r="D239" s="8">
        <v>3</v>
      </c>
      <c r="E239" s="49">
        <f>Data!E239</f>
        <v>10290.263999999999</v>
      </c>
      <c r="F239" s="49">
        <f>Data!F239</f>
        <v>57046.375999999997</v>
      </c>
      <c r="G239" s="50">
        <f t="shared" si="27"/>
        <v>46756.111999999994</v>
      </c>
      <c r="H239" s="51">
        <f t="shared" si="28"/>
        <v>0</v>
      </c>
      <c r="I239" s="51">
        <f t="shared" si="30"/>
        <v>0</v>
      </c>
      <c r="J239" s="51">
        <f t="shared" si="29"/>
        <v>0</v>
      </c>
      <c r="K239" s="51">
        <f t="shared" si="31"/>
        <v>0</v>
      </c>
      <c r="L239" s="51">
        <f t="shared" si="32"/>
        <v>46756.111999999994</v>
      </c>
      <c r="M239" s="51">
        <f t="shared" si="33"/>
        <v>46756.111999999994</v>
      </c>
      <c r="N239" s="51">
        <f t="shared" si="34"/>
        <v>2000</v>
      </c>
      <c r="O239" s="51">
        <f t="shared" si="35"/>
        <v>44756.111999999994</v>
      </c>
      <c r="P239" s="52">
        <f>+SUM(INDEX(Inputs!$D$24:$D$35,MATCH($D239,Inputs!$B$24:$B$35,0))*$N239,INDEX(Inputs!$E$24:$E$35,MATCH($D239,Inputs!$B$24:$B$35,0))*$O239)</f>
        <v>2167.5251259519996</v>
      </c>
      <c r="R239" s="19"/>
      <c r="S239" s="19"/>
      <c r="T239" s="19"/>
    </row>
    <row r="240" spans="2:20" x14ac:dyDescent="0.25">
      <c r="B240" s="8" t="s">
        <v>118</v>
      </c>
      <c r="C240" s="8">
        <v>2021</v>
      </c>
      <c r="D240" s="8">
        <v>4</v>
      </c>
      <c r="E240" s="49">
        <f>Data!E240</f>
        <v>11708.564</v>
      </c>
      <c r="F240" s="49">
        <f>Data!F240</f>
        <v>45113.36</v>
      </c>
      <c r="G240" s="50">
        <f t="shared" si="27"/>
        <v>33404.796000000002</v>
      </c>
      <c r="H240" s="51">
        <f t="shared" si="28"/>
        <v>0</v>
      </c>
      <c r="I240" s="51">
        <f t="shared" si="30"/>
        <v>0</v>
      </c>
      <c r="J240" s="51">
        <f t="shared" si="29"/>
        <v>0</v>
      </c>
      <c r="K240" s="51">
        <f t="shared" si="31"/>
        <v>0</v>
      </c>
      <c r="L240" s="51">
        <f t="shared" si="32"/>
        <v>33404.796000000002</v>
      </c>
      <c r="M240" s="51">
        <f t="shared" si="33"/>
        <v>33404.796000000002</v>
      </c>
      <c r="N240" s="51">
        <f t="shared" si="34"/>
        <v>2000</v>
      </c>
      <c r="O240" s="51">
        <f t="shared" si="35"/>
        <v>31404.796000000002</v>
      </c>
      <c r="P240" s="52">
        <f>+SUM(INDEX(Inputs!$D$24:$D$35,MATCH($D240,Inputs!$B$24:$B$35,0))*$N240,INDEX(Inputs!$E$24:$E$35,MATCH($D240,Inputs!$B$24:$B$35,0))*$O240)</f>
        <v>1577.4503640160001</v>
      </c>
      <c r="R240" s="19"/>
      <c r="S240" s="19"/>
      <c r="T240" s="19"/>
    </row>
    <row r="241" spans="2:20" x14ac:dyDescent="0.25">
      <c r="B241" s="8" t="s">
        <v>118</v>
      </c>
      <c r="C241" s="8">
        <v>2021</v>
      </c>
      <c r="D241" s="8">
        <v>5</v>
      </c>
      <c r="E241" s="49">
        <f>Data!E241</f>
        <v>12596.067999999999</v>
      </c>
      <c r="F241" s="49">
        <f>Data!F241</f>
        <v>28287.056</v>
      </c>
      <c r="G241" s="50">
        <f t="shared" si="27"/>
        <v>15690.988000000001</v>
      </c>
      <c r="H241" s="51">
        <f t="shared" si="28"/>
        <v>0</v>
      </c>
      <c r="I241" s="51">
        <f t="shared" si="30"/>
        <v>0</v>
      </c>
      <c r="J241" s="51">
        <f t="shared" si="29"/>
        <v>0</v>
      </c>
      <c r="K241" s="51">
        <f t="shared" si="31"/>
        <v>0</v>
      </c>
      <c r="L241" s="51">
        <f t="shared" si="32"/>
        <v>15690.988000000001</v>
      </c>
      <c r="M241" s="51">
        <f t="shared" si="33"/>
        <v>15690.988000000001</v>
      </c>
      <c r="N241" s="51">
        <f t="shared" si="34"/>
        <v>2000</v>
      </c>
      <c r="O241" s="51">
        <f t="shared" si="35"/>
        <v>13690.988000000001</v>
      </c>
      <c r="P241" s="52">
        <f>+SUM(INDEX(Inputs!$D$24:$D$35,MATCH($D241,Inputs!$B$24:$B$35,0))*$N241,INDEX(Inputs!$E$24:$E$35,MATCH($D241,Inputs!$B$24:$B$35,0))*$O241)</f>
        <v>794.57090564800012</v>
      </c>
      <c r="R241" s="19"/>
      <c r="S241" s="19"/>
      <c r="T241" s="19"/>
    </row>
    <row r="242" spans="2:20" x14ac:dyDescent="0.25">
      <c r="B242" s="8" t="s">
        <v>118</v>
      </c>
      <c r="C242" s="8">
        <v>2021</v>
      </c>
      <c r="D242" s="8">
        <v>6</v>
      </c>
      <c r="E242" s="49">
        <f>Data!E242</f>
        <v>13761.531999999999</v>
      </c>
      <c r="F242" s="49">
        <f>Data!F242</f>
        <v>48006.175999999999</v>
      </c>
      <c r="G242" s="50">
        <f t="shared" si="27"/>
        <v>34244.644</v>
      </c>
      <c r="H242" s="51">
        <f t="shared" si="28"/>
        <v>0</v>
      </c>
      <c r="I242" s="51">
        <f t="shared" si="30"/>
        <v>0</v>
      </c>
      <c r="J242" s="51">
        <f t="shared" si="29"/>
        <v>0</v>
      </c>
      <c r="K242" s="51">
        <f t="shared" si="31"/>
        <v>0</v>
      </c>
      <c r="L242" s="51">
        <f t="shared" si="32"/>
        <v>34244.644</v>
      </c>
      <c r="M242" s="51">
        <f t="shared" si="33"/>
        <v>34244.644</v>
      </c>
      <c r="N242" s="51">
        <f t="shared" si="34"/>
        <v>2000</v>
      </c>
      <c r="O242" s="51">
        <f t="shared" si="35"/>
        <v>32244.644</v>
      </c>
      <c r="P242" s="52">
        <f>+SUM(INDEX(Inputs!$D$24:$D$35,MATCH($D242,Inputs!$B$24:$B$35,0))*$N242,INDEX(Inputs!$E$24:$E$35,MATCH($D242,Inputs!$B$24:$B$35,0))*$O242)</f>
        <v>1781.3300771040001</v>
      </c>
      <c r="R242" s="19"/>
      <c r="S242" s="19"/>
      <c r="T242" s="19"/>
    </row>
    <row r="243" spans="2:20" x14ac:dyDescent="0.25">
      <c r="B243" s="8" t="s">
        <v>118</v>
      </c>
      <c r="C243" s="8">
        <v>2021</v>
      </c>
      <c r="D243" s="8">
        <v>7</v>
      </c>
      <c r="E243" s="49">
        <f>Data!E243</f>
        <v>11755</v>
      </c>
      <c r="F243" s="49">
        <f>Data!F243</f>
        <v>61159.487999999998</v>
      </c>
      <c r="G243" s="50">
        <f t="shared" si="27"/>
        <v>49404.487999999998</v>
      </c>
      <c r="H243" s="51">
        <f t="shared" si="28"/>
        <v>0</v>
      </c>
      <c r="I243" s="51">
        <f t="shared" si="30"/>
        <v>0</v>
      </c>
      <c r="J243" s="51">
        <f t="shared" si="29"/>
        <v>0</v>
      </c>
      <c r="K243" s="51">
        <f t="shared" si="31"/>
        <v>0</v>
      </c>
      <c r="L243" s="51">
        <f t="shared" si="32"/>
        <v>49404.487999999998</v>
      </c>
      <c r="M243" s="51">
        <f t="shared" si="33"/>
        <v>49404.487999999998</v>
      </c>
      <c r="N243" s="51">
        <f t="shared" si="34"/>
        <v>2000</v>
      </c>
      <c r="O243" s="51">
        <f t="shared" si="35"/>
        <v>47404.487999999998</v>
      </c>
      <c r="P243" s="52">
        <f>+SUM(INDEX(Inputs!$D$24:$D$35,MATCH($D243,Inputs!$B$24:$B$35,0))*$N243,INDEX(Inputs!$E$24:$E$35,MATCH($D243,Inputs!$B$24:$B$35,0))*$O243)</f>
        <v>2519.857037408</v>
      </c>
      <c r="R243" s="19"/>
      <c r="S243" s="19"/>
      <c r="T243" s="19"/>
    </row>
    <row r="244" spans="2:20" x14ac:dyDescent="0.25">
      <c r="B244" s="8" t="s">
        <v>118</v>
      </c>
      <c r="C244" s="8">
        <v>2021</v>
      </c>
      <c r="D244" s="8">
        <v>8</v>
      </c>
      <c r="E244" s="49">
        <f>Data!E244</f>
        <v>11297.668</v>
      </c>
      <c r="F244" s="49">
        <f>Data!F244</f>
        <v>48523.991999999998</v>
      </c>
      <c r="G244" s="50">
        <f t="shared" si="27"/>
        <v>37226.324000000001</v>
      </c>
      <c r="H244" s="51">
        <f t="shared" si="28"/>
        <v>0</v>
      </c>
      <c r="I244" s="51">
        <f t="shared" si="30"/>
        <v>0</v>
      </c>
      <c r="J244" s="51">
        <f t="shared" si="29"/>
        <v>0</v>
      </c>
      <c r="K244" s="51">
        <f t="shared" si="31"/>
        <v>0</v>
      </c>
      <c r="L244" s="51">
        <f t="shared" si="32"/>
        <v>37226.324000000001</v>
      </c>
      <c r="M244" s="51">
        <f t="shared" si="33"/>
        <v>37226.324000000001</v>
      </c>
      <c r="N244" s="51">
        <f t="shared" si="34"/>
        <v>2000</v>
      </c>
      <c r="O244" s="51">
        <f t="shared" si="35"/>
        <v>35226.324000000001</v>
      </c>
      <c r="P244" s="52">
        <f>+SUM(INDEX(Inputs!$D$24:$D$35,MATCH($D244,Inputs!$B$24:$B$35,0))*$N244,INDEX(Inputs!$E$24:$E$35,MATCH($D244,Inputs!$B$24:$B$35,0))*$O244)</f>
        <v>1926.5855999840001</v>
      </c>
      <c r="R244" s="19"/>
      <c r="S244" s="19"/>
      <c r="T244" s="19"/>
    </row>
    <row r="245" spans="2:20" x14ac:dyDescent="0.25">
      <c r="B245" s="8" t="s">
        <v>118</v>
      </c>
      <c r="C245" s="8">
        <v>2021</v>
      </c>
      <c r="D245" s="8">
        <v>9</v>
      </c>
      <c r="E245" s="49">
        <f>Data!E245</f>
        <v>9629.6759999999995</v>
      </c>
      <c r="F245" s="49">
        <f>Data!F245</f>
        <v>40050.472000000002</v>
      </c>
      <c r="G245" s="50">
        <f t="shared" si="27"/>
        <v>30420.796000000002</v>
      </c>
      <c r="H245" s="51">
        <f t="shared" si="28"/>
        <v>0</v>
      </c>
      <c r="I245" s="51">
        <f t="shared" si="30"/>
        <v>0</v>
      </c>
      <c r="J245" s="51">
        <f t="shared" si="29"/>
        <v>0</v>
      </c>
      <c r="K245" s="51">
        <f t="shared" si="31"/>
        <v>0</v>
      </c>
      <c r="L245" s="51">
        <f t="shared" si="32"/>
        <v>30420.796000000002</v>
      </c>
      <c r="M245" s="51">
        <f t="shared" si="33"/>
        <v>30420.796000000002</v>
      </c>
      <c r="N245" s="51">
        <f t="shared" si="34"/>
        <v>2000</v>
      </c>
      <c r="O245" s="51">
        <f t="shared" si="35"/>
        <v>28420.796000000002</v>
      </c>
      <c r="P245" s="52">
        <f>+SUM(INDEX(Inputs!$D$24:$D$35,MATCH($D245,Inputs!$B$24:$B$35,0))*$N245,INDEX(Inputs!$E$24:$E$35,MATCH($D245,Inputs!$B$24:$B$35,0))*$O245)</f>
        <v>1445.5695000159999</v>
      </c>
      <c r="R245" s="19"/>
      <c r="S245" s="19"/>
      <c r="T245" s="19"/>
    </row>
    <row r="246" spans="2:20" x14ac:dyDescent="0.25">
      <c r="B246" s="8" t="s">
        <v>118</v>
      </c>
      <c r="C246" s="8">
        <v>2021</v>
      </c>
      <c r="D246" s="8">
        <v>10</v>
      </c>
      <c r="E246" s="49">
        <f>Data!E246</f>
        <v>6682.6959999999999</v>
      </c>
      <c r="F246" s="49">
        <f>Data!F246</f>
        <v>44095.72</v>
      </c>
      <c r="G246" s="50">
        <f t="shared" si="27"/>
        <v>37413.024000000005</v>
      </c>
      <c r="H246" s="51">
        <f t="shared" si="28"/>
        <v>0</v>
      </c>
      <c r="I246" s="51">
        <f t="shared" si="30"/>
        <v>0</v>
      </c>
      <c r="J246" s="51">
        <f t="shared" si="29"/>
        <v>0</v>
      </c>
      <c r="K246" s="51">
        <f t="shared" si="31"/>
        <v>0</v>
      </c>
      <c r="L246" s="51">
        <f t="shared" si="32"/>
        <v>37413.024000000005</v>
      </c>
      <c r="M246" s="51">
        <f t="shared" si="33"/>
        <v>37413.024000000005</v>
      </c>
      <c r="N246" s="51">
        <f t="shared" si="34"/>
        <v>2000</v>
      </c>
      <c r="O246" s="51">
        <f t="shared" si="35"/>
        <v>35413.024000000005</v>
      </c>
      <c r="P246" s="52">
        <f>+SUM(INDEX(Inputs!$D$24:$D$35,MATCH($D246,Inputs!$B$24:$B$35,0))*$N246,INDEX(Inputs!$E$24:$E$35,MATCH($D246,Inputs!$B$24:$B$35,0))*$O246)</f>
        <v>1754.5980087040002</v>
      </c>
      <c r="R246" s="19"/>
      <c r="S246" s="19"/>
      <c r="T246" s="19"/>
    </row>
    <row r="247" spans="2:20" x14ac:dyDescent="0.25">
      <c r="B247" s="8" t="s">
        <v>118</v>
      </c>
      <c r="C247" s="8">
        <v>2021</v>
      </c>
      <c r="D247" s="8">
        <v>11</v>
      </c>
      <c r="E247" s="49">
        <f>Data!E247</f>
        <v>4720.9359999999997</v>
      </c>
      <c r="F247" s="49">
        <f>Data!F247</f>
        <v>59179.567999999999</v>
      </c>
      <c r="G247" s="50">
        <f t="shared" si="27"/>
        <v>54458.631999999998</v>
      </c>
      <c r="H247" s="51">
        <f t="shared" si="28"/>
        <v>0</v>
      </c>
      <c r="I247" s="51">
        <f t="shared" si="30"/>
        <v>0</v>
      </c>
      <c r="J247" s="51">
        <f t="shared" si="29"/>
        <v>0</v>
      </c>
      <c r="K247" s="51">
        <f t="shared" si="31"/>
        <v>0</v>
      </c>
      <c r="L247" s="51">
        <f t="shared" si="32"/>
        <v>54458.631999999998</v>
      </c>
      <c r="M247" s="51">
        <f t="shared" si="33"/>
        <v>54458.631999999998</v>
      </c>
      <c r="N247" s="51">
        <f t="shared" si="34"/>
        <v>2000</v>
      </c>
      <c r="O247" s="51">
        <f t="shared" si="35"/>
        <v>52458.631999999998</v>
      </c>
      <c r="P247" s="52">
        <f>+SUM(INDEX(Inputs!$D$24:$D$35,MATCH($D247,Inputs!$B$24:$B$35,0))*$N247,INDEX(Inputs!$E$24:$E$35,MATCH($D247,Inputs!$B$24:$B$35,0))*$O247)</f>
        <v>2507.9456998719998</v>
      </c>
      <c r="R247" s="19"/>
      <c r="S247" s="19"/>
      <c r="T247" s="19"/>
    </row>
    <row r="248" spans="2:20" x14ac:dyDescent="0.25">
      <c r="B248" s="8" t="s">
        <v>118</v>
      </c>
      <c r="C248" s="8">
        <v>2021</v>
      </c>
      <c r="D248" s="8">
        <v>12</v>
      </c>
      <c r="E248" s="49">
        <f>Data!E248</f>
        <v>2573.404</v>
      </c>
      <c r="F248" s="49">
        <f>Data!F248</f>
        <v>82683.432000000001</v>
      </c>
      <c r="G248" s="50">
        <f t="shared" si="27"/>
        <v>80110.028000000006</v>
      </c>
      <c r="H248" s="51">
        <f t="shared" si="28"/>
        <v>0</v>
      </c>
      <c r="I248" s="51">
        <f t="shared" si="30"/>
        <v>0</v>
      </c>
      <c r="J248" s="51">
        <f t="shared" si="29"/>
        <v>0</v>
      </c>
      <c r="K248" s="51">
        <f t="shared" si="31"/>
        <v>0</v>
      </c>
      <c r="L248" s="51">
        <f t="shared" si="32"/>
        <v>80110.028000000006</v>
      </c>
      <c r="M248" s="51">
        <f t="shared" si="33"/>
        <v>80110.028000000006</v>
      </c>
      <c r="N248" s="51">
        <f t="shared" si="34"/>
        <v>2000</v>
      </c>
      <c r="O248" s="51">
        <f t="shared" si="35"/>
        <v>78110.028000000006</v>
      </c>
      <c r="P248" s="52">
        <f>+SUM(INDEX(Inputs!$D$24:$D$35,MATCH($D248,Inputs!$B$24:$B$35,0))*$N248,INDEX(Inputs!$E$24:$E$35,MATCH($D248,Inputs!$B$24:$B$35,0))*$O248)</f>
        <v>3641.634797488</v>
      </c>
      <c r="R248" s="19"/>
      <c r="S248" s="19"/>
      <c r="T248" s="19"/>
    </row>
    <row r="249" spans="2:20" x14ac:dyDescent="0.25">
      <c r="B249" s="8" t="s">
        <v>119</v>
      </c>
      <c r="C249" s="8">
        <v>2021</v>
      </c>
      <c r="D249" s="8">
        <v>1</v>
      </c>
      <c r="E249" s="49">
        <f>Data!E249</f>
        <v>1337.5820000000001</v>
      </c>
      <c r="F249" s="49">
        <f>Data!F249</f>
        <v>6110.1719999999996</v>
      </c>
      <c r="G249" s="50">
        <f t="shared" si="27"/>
        <v>4772.5899999999992</v>
      </c>
      <c r="H249" s="51">
        <f t="shared" si="28"/>
        <v>0</v>
      </c>
      <c r="I249" s="51">
        <f t="shared" si="30"/>
        <v>0</v>
      </c>
      <c r="J249" s="51">
        <f t="shared" si="29"/>
        <v>0</v>
      </c>
      <c r="K249" s="51">
        <f t="shared" si="31"/>
        <v>0</v>
      </c>
      <c r="L249" s="51">
        <f t="shared" si="32"/>
        <v>4772.5899999999992</v>
      </c>
      <c r="M249" s="51">
        <f t="shared" si="33"/>
        <v>4772.5899999999992</v>
      </c>
      <c r="N249" s="51">
        <f t="shared" si="34"/>
        <v>2000</v>
      </c>
      <c r="O249" s="51">
        <f t="shared" si="35"/>
        <v>2772.5899999999992</v>
      </c>
      <c r="P249" s="52">
        <f>+SUM(INDEX(Inputs!$D$24:$D$35,MATCH($D249,Inputs!$B$24:$B$35,0))*$N249,INDEX(Inputs!$E$24:$E$35,MATCH($D249,Inputs!$B$24:$B$35,0))*$O249)</f>
        <v>312.02138763999994</v>
      </c>
      <c r="R249" s="19"/>
      <c r="S249" s="19"/>
      <c r="T249" s="19"/>
    </row>
    <row r="250" spans="2:20" x14ac:dyDescent="0.25">
      <c r="B250" s="8" t="s">
        <v>119</v>
      </c>
      <c r="C250" s="8">
        <v>2021</v>
      </c>
      <c r="D250" s="8">
        <v>2</v>
      </c>
      <c r="E250" s="49">
        <f>Data!E250</f>
        <v>1580.9132</v>
      </c>
      <c r="F250" s="49">
        <f>Data!F250</f>
        <v>4198.5159999999996</v>
      </c>
      <c r="G250" s="50">
        <f t="shared" si="27"/>
        <v>2617.6027999999997</v>
      </c>
      <c r="H250" s="51">
        <f t="shared" si="28"/>
        <v>0</v>
      </c>
      <c r="I250" s="51">
        <f t="shared" si="30"/>
        <v>0</v>
      </c>
      <c r="J250" s="51">
        <f t="shared" si="29"/>
        <v>0</v>
      </c>
      <c r="K250" s="51">
        <f t="shared" si="31"/>
        <v>0</v>
      </c>
      <c r="L250" s="51">
        <f t="shared" si="32"/>
        <v>2617.6027999999997</v>
      </c>
      <c r="M250" s="51">
        <f t="shared" si="33"/>
        <v>2617.6027999999997</v>
      </c>
      <c r="N250" s="51">
        <f t="shared" si="34"/>
        <v>2000</v>
      </c>
      <c r="O250" s="51">
        <f t="shared" si="35"/>
        <v>617.60279999999966</v>
      </c>
      <c r="P250" s="52">
        <f>+SUM(INDEX(Inputs!$D$24:$D$35,MATCH($D250,Inputs!$B$24:$B$35,0))*$N250,INDEX(Inputs!$E$24:$E$35,MATCH($D250,Inputs!$B$24:$B$35,0))*$O250)</f>
        <v>216.7795733488</v>
      </c>
      <c r="R250" s="19"/>
      <c r="S250" s="19"/>
      <c r="T250" s="19"/>
    </row>
    <row r="251" spans="2:20" x14ac:dyDescent="0.25">
      <c r="B251" s="8" t="s">
        <v>119</v>
      </c>
      <c r="C251" s="8">
        <v>2021</v>
      </c>
      <c r="D251" s="8">
        <v>3</v>
      </c>
      <c r="E251" s="49">
        <f>Data!E251</f>
        <v>3187.4940999999999</v>
      </c>
      <c r="F251" s="49">
        <f>Data!F251</f>
        <v>3739.752</v>
      </c>
      <c r="G251" s="50">
        <f t="shared" si="27"/>
        <v>552.25790000000006</v>
      </c>
      <c r="H251" s="51">
        <f t="shared" si="28"/>
        <v>0</v>
      </c>
      <c r="I251" s="51">
        <f t="shared" si="30"/>
        <v>0</v>
      </c>
      <c r="J251" s="51">
        <f t="shared" si="29"/>
        <v>0</v>
      </c>
      <c r="K251" s="51">
        <f t="shared" si="31"/>
        <v>0</v>
      </c>
      <c r="L251" s="51">
        <f t="shared" si="32"/>
        <v>552.25790000000006</v>
      </c>
      <c r="M251" s="51">
        <f t="shared" si="33"/>
        <v>552.25790000000006</v>
      </c>
      <c r="N251" s="51">
        <f t="shared" si="34"/>
        <v>552.25790000000006</v>
      </c>
      <c r="O251" s="51">
        <f t="shared" si="35"/>
        <v>0</v>
      </c>
      <c r="P251" s="52">
        <f>+SUM(INDEX(Inputs!$D$24:$D$35,MATCH($D251,Inputs!$B$24:$B$35,0))*$N251,INDEX(Inputs!$E$24:$E$35,MATCH($D251,Inputs!$B$24:$B$35,0))*$O251)</f>
        <v>52.322017961800007</v>
      </c>
      <c r="R251" s="19"/>
      <c r="S251" s="19"/>
      <c r="T251" s="19"/>
    </row>
    <row r="252" spans="2:20" x14ac:dyDescent="0.25">
      <c r="B252" s="8" t="s">
        <v>119</v>
      </c>
      <c r="C252" s="8">
        <v>2021</v>
      </c>
      <c r="D252" s="8">
        <v>4</v>
      </c>
      <c r="E252" s="49">
        <f>Data!E252</f>
        <v>3543.7361000000001</v>
      </c>
      <c r="F252" s="49">
        <f>Data!F252</f>
        <v>3420.4679999999998</v>
      </c>
      <c r="G252" s="50">
        <f t="shared" si="27"/>
        <v>-123.26810000000023</v>
      </c>
      <c r="H252" s="51">
        <f t="shared" si="28"/>
        <v>0</v>
      </c>
      <c r="I252" s="51">
        <f t="shared" si="30"/>
        <v>123.26810000000023</v>
      </c>
      <c r="J252" s="51">
        <f t="shared" si="29"/>
        <v>0</v>
      </c>
      <c r="K252" s="51">
        <f t="shared" si="31"/>
        <v>123.26810000000023</v>
      </c>
      <c r="L252" s="51">
        <f t="shared" si="32"/>
        <v>0</v>
      </c>
      <c r="M252" s="51">
        <f t="shared" si="33"/>
        <v>0</v>
      </c>
      <c r="N252" s="51">
        <f t="shared" si="34"/>
        <v>0</v>
      </c>
      <c r="O252" s="51">
        <f t="shared" si="35"/>
        <v>0</v>
      </c>
      <c r="P252" s="52">
        <f>+SUM(INDEX(Inputs!$D$24:$D$35,MATCH($D252,Inputs!$B$24:$B$35,0))*$N252,INDEX(Inputs!$E$24:$E$35,MATCH($D252,Inputs!$B$24:$B$35,0))*$O252)</f>
        <v>0</v>
      </c>
      <c r="R252" s="19"/>
      <c r="S252" s="19"/>
      <c r="T252" s="19"/>
    </row>
    <row r="253" spans="2:20" x14ac:dyDescent="0.25">
      <c r="B253" s="8" t="s">
        <v>119</v>
      </c>
      <c r="C253" s="8">
        <v>2021</v>
      </c>
      <c r="D253" s="8">
        <v>5</v>
      </c>
      <c r="E253" s="49">
        <f>Data!E253</f>
        <v>3722.2289999999998</v>
      </c>
      <c r="F253" s="49">
        <f>Data!F253</f>
        <v>3993.8679999999999</v>
      </c>
      <c r="G253" s="50">
        <f t="shared" si="27"/>
        <v>271.63900000000012</v>
      </c>
      <c r="H253" s="51">
        <f t="shared" si="28"/>
        <v>123.26810000000023</v>
      </c>
      <c r="I253" s="51">
        <f t="shared" si="30"/>
        <v>0</v>
      </c>
      <c r="J253" s="51">
        <f t="shared" si="29"/>
        <v>123.26810000000023</v>
      </c>
      <c r="K253" s="51">
        <f t="shared" si="31"/>
        <v>0</v>
      </c>
      <c r="L253" s="51">
        <f t="shared" si="32"/>
        <v>148.37089999999989</v>
      </c>
      <c r="M253" s="51">
        <f t="shared" si="33"/>
        <v>148.37089999999989</v>
      </c>
      <c r="N253" s="51">
        <f t="shared" si="34"/>
        <v>148.37089999999989</v>
      </c>
      <c r="O253" s="51">
        <f t="shared" si="35"/>
        <v>0</v>
      </c>
      <c r="P253" s="52">
        <f>+SUM(INDEX(Inputs!$D$24:$D$35,MATCH($D253,Inputs!$B$24:$B$35,0))*$N253,INDEX(Inputs!$E$24:$E$35,MATCH($D253,Inputs!$B$24:$B$35,0))*$O253)</f>
        <v>14.056955807799991</v>
      </c>
      <c r="R253" s="19"/>
      <c r="S253" s="19"/>
      <c r="T253" s="19"/>
    </row>
    <row r="254" spans="2:20" x14ac:dyDescent="0.25">
      <c r="B254" s="8" t="s">
        <v>119</v>
      </c>
      <c r="C254" s="8">
        <v>2021</v>
      </c>
      <c r="D254" s="8">
        <v>6</v>
      </c>
      <c r="E254" s="49">
        <f>Data!E254</f>
        <v>4064.1424999999999</v>
      </c>
      <c r="F254" s="49">
        <f>Data!F254</f>
        <v>5639.1719999999996</v>
      </c>
      <c r="G254" s="50">
        <f t="shared" si="27"/>
        <v>1575.0294999999996</v>
      </c>
      <c r="H254" s="51">
        <f t="shared" si="28"/>
        <v>0</v>
      </c>
      <c r="I254" s="51">
        <f t="shared" si="30"/>
        <v>0</v>
      </c>
      <c r="J254" s="51">
        <f t="shared" si="29"/>
        <v>0</v>
      </c>
      <c r="K254" s="51">
        <f t="shared" si="31"/>
        <v>0</v>
      </c>
      <c r="L254" s="51">
        <f t="shared" si="32"/>
        <v>1575.0294999999996</v>
      </c>
      <c r="M254" s="51">
        <f t="shared" si="33"/>
        <v>1575.0294999999996</v>
      </c>
      <c r="N254" s="51">
        <f t="shared" si="34"/>
        <v>1575.0294999999996</v>
      </c>
      <c r="O254" s="51">
        <f t="shared" si="35"/>
        <v>0</v>
      </c>
      <c r="P254" s="52">
        <f>+SUM(INDEX(Inputs!$D$24:$D$35,MATCH($D254,Inputs!$B$24:$B$35,0))*$N254,INDEX(Inputs!$E$24:$E$35,MATCH($D254,Inputs!$B$24:$B$35,0))*$O254)</f>
        <v>165.77185487499995</v>
      </c>
      <c r="R254" s="19"/>
      <c r="S254" s="19"/>
      <c r="T254" s="19"/>
    </row>
    <row r="255" spans="2:20" x14ac:dyDescent="0.25">
      <c r="B255" s="8" t="s">
        <v>119</v>
      </c>
      <c r="C255" s="8">
        <v>2021</v>
      </c>
      <c r="D255" s="8">
        <v>7</v>
      </c>
      <c r="E255" s="49">
        <f>Data!E255</f>
        <v>3582.1696000000002</v>
      </c>
      <c r="F255" s="49">
        <f>Data!F255</f>
        <v>6298.6279999999997</v>
      </c>
      <c r="G255" s="50">
        <f t="shared" si="27"/>
        <v>2716.4583999999995</v>
      </c>
      <c r="H255" s="51">
        <f t="shared" si="28"/>
        <v>0</v>
      </c>
      <c r="I255" s="51">
        <f t="shared" si="30"/>
        <v>0</v>
      </c>
      <c r="J255" s="51">
        <f t="shared" si="29"/>
        <v>0</v>
      </c>
      <c r="K255" s="51">
        <f t="shared" si="31"/>
        <v>0</v>
      </c>
      <c r="L255" s="51">
        <f t="shared" si="32"/>
        <v>2716.4583999999995</v>
      </c>
      <c r="M255" s="51">
        <f t="shared" si="33"/>
        <v>2716.4583999999995</v>
      </c>
      <c r="N255" s="51">
        <f t="shared" si="34"/>
        <v>2000</v>
      </c>
      <c r="O255" s="51">
        <f t="shared" si="35"/>
        <v>716.45839999999953</v>
      </c>
      <c r="P255" s="52">
        <f>+SUM(INDEX(Inputs!$D$24:$D$35,MATCH($D255,Inputs!$B$24:$B$35,0))*$N255,INDEX(Inputs!$E$24:$E$35,MATCH($D255,Inputs!$B$24:$B$35,0))*$O255)</f>
        <v>245.40298741439997</v>
      </c>
      <c r="R255" s="19"/>
      <c r="S255" s="19"/>
      <c r="T255" s="19"/>
    </row>
    <row r="256" spans="2:20" x14ac:dyDescent="0.25">
      <c r="B256" s="8" t="s">
        <v>119</v>
      </c>
      <c r="C256" s="8">
        <v>2021</v>
      </c>
      <c r="D256" s="8">
        <v>8</v>
      </c>
      <c r="E256" s="49">
        <f>Data!E256</f>
        <v>3476.7172</v>
      </c>
      <c r="F256" s="49">
        <f>Data!F256</f>
        <v>4969.1360000000004</v>
      </c>
      <c r="G256" s="50">
        <f t="shared" si="27"/>
        <v>1492.4188000000004</v>
      </c>
      <c r="H256" s="51">
        <f t="shared" si="28"/>
        <v>0</v>
      </c>
      <c r="I256" s="51">
        <f t="shared" si="30"/>
        <v>0</v>
      </c>
      <c r="J256" s="51">
        <f t="shared" si="29"/>
        <v>0</v>
      </c>
      <c r="K256" s="51">
        <f t="shared" si="31"/>
        <v>0</v>
      </c>
      <c r="L256" s="51">
        <f t="shared" si="32"/>
        <v>1492.4188000000004</v>
      </c>
      <c r="M256" s="51">
        <f t="shared" si="33"/>
        <v>1492.4188000000004</v>
      </c>
      <c r="N256" s="51">
        <f t="shared" si="34"/>
        <v>1492.4188000000004</v>
      </c>
      <c r="O256" s="51">
        <f t="shared" si="35"/>
        <v>0</v>
      </c>
      <c r="P256" s="52">
        <f>+SUM(INDEX(Inputs!$D$24:$D$35,MATCH($D256,Inputs!$B$24:$B$35,0))*$N256,INDEX(Inputs!$E$24:$E$35,MATCH($D256,Inputs!$B$24:$B$35,0))*$O256)</f>
        <v>157.07707870000004</v>
      </c>
      <c r="R256" s="19"/>
      <c r="S256" s="19"/>
      <c r="T256" s="19"/>
    </row>
    <row r="257" spans="2:20" x14ac:dyDescent="0.25">
      <c r="B257" s="8" t="s">
        <v>119</v>
      </c>
      <c r="C257" s="8">
        <v>2021</v>
      </c>
      <c r="D257" s="8">
        <v>9</v>
      </c>
      <c r="E257" s="49">
        <f>Data!E257</f>
        <v>3057.7303000000002</v>
      </c>
      <c r="F257" s="49">
        <f>Data!F257</f>
        <v>4085.364</v>
      </c>
      <c r="G257" s="50">
        <f t="shared" si="27"/>
        <v>1027.6336999999999</v>
      </c>
      <c r="H257" s="51">
        <f t="shared" si="28"/>
        <v>0</v>
      </c>
      <c r="I257" s="51">
        <f t="shared" si="30"/>
        <v>0</v>
      </c>
      <c r="J257" s="51">
        <f t="shared" si="29"/>
        <v>0</v>
      </c>
      <c r="K257" s="51">
        <f t="shared" si="31"/>
        <v>0</v>
      </c>
      <c r="L257" s="51">
        <f t="shared" si="32"/>
        <v>1027.6336999999999</v>
      </c>
      <c r="M257" s="51">
        <f t="shared" si="33"/>
        <v>1027.6336999999999</v>
      </c>
      <c r="N257" s="51">
        <f t="shared" si="34"/>
        <v>1027.6336999999999</v>
      </c>
      <c r="O257" s="51">
        <f t="shared" si="35"/>
        <v>0</v>
      </c>
      <c r="P257" s="52">
        <f>+SUM(INDEX(Inputs!$D$24:$D$35,MATCH($D257,Inputs!$B$24:$B$35,0))*$N257,INDEX(Inputs!$E$24:$E$35,MATCH($D257,Inputs!$B$24:$B$35,0))*$O257)</f>
        <v>97.360072005399999</v>
      </c>
      <c r="R257" s="19"/>
      <c r="S257" s="19"/>
      <c r="T257" s="19"/>
    </row>
    <row r="258" spans="2:20" x14ac:dyDescent="0.25">
      <c r="B258" s="8" t="s">
        <v>119</v>
      </c>
      <c r="C258" s="8">
        <v>2021</v>
      </c>
      <c r="D258" s="8">
        <v>10</v>
      </c>
      <c r="E258" s="49">
        <f>Data!E258</f>
        <v>2169.2716</v>
      </c>
      <c r="F258" s="49">
        <f>Data!F258</f>
        <v>3745</v>
      </c>
      <c r="G258" s="50">
        <f t="shared" si="27"/>
        <v>1575.7284</v>
      </c>
      <c r="H258" s="51">
        <f t="shared" si="28"/>
        <v>0</v>
      </c>
      <c r="I258" s="51">
        <f t="shared" si="30"/>
        <v>0</v>
      </c>
      <c r="J258" s="51">
        <f t="shared" si="29"/>
        <v>0</v>
      </c>
      <c r="K258" s="51">
        <f t="shared" si="31"/>
        <v>0</v>
      </c>
      <c r="L258" s="51">
        <f t="shared" si="32"/>
        <v>1575.7284</v>
      </c>
      <c r="M258" s="51">
        <f t="shared" si="33"/>
        <v>1575.7284</v>
      </c>
      <c r="N258" s="51">
        <f t="shared" si="34"/>
        <v>1575.7284</v>
      </c>
      <c r="O258" s="51">
        <f t="shared" si="35"/>
        <v>0</v>
      </c>
      <c r="P258" s="52">
        <f>+SUM(INDEX(Inputs!$D$24:$D$35,MATCH($D258,Inputs!$B$24:$B$35,0))*$N258,INDEX(Inputs!$E$24:$E$35,MATCH($D258,Inputs!$B$24:$B$35,0))*$O258)</f>
        <v>149.28766007280001</v>
      </c>
      <c r="R258" s="19"/>
      <c r="S258" s="19"/>
      <c r="T258" s="19"/>
    </row>
    <row r="259" spans="2:20" x14ac:dyDescent="0.25">
      <c r="B259" s="8" t="s">
        <v>119</v>
      </c>
      <c r="C259" s="8">
        <v>2021</v>
      </c>
      <c r="D259" s="8">
        <v>11</v>
      </c>
      <c r="E259" s="49">
        <f>Data!E259</f>
        <v>1580.5733</v>
      </c>
      <c r="F259" s="49">
        <f>Data!F259</f>
        <v>3921.096</v>
      </c>
      <c r="G259" s="50">
        <f t="shared" si="27"/>
        <v>2340.5227</v>
      </c>
      <c r="H259" s="51">
        <f t="shared" si="28"/>
        <v>0</v>
      </c>
      <c r="I259" s="51">
        <f t="shared" si="30"/>
        <v>0</v>
      </c>
      <c r="J259" s="51">
        <f t="shared" si="29"/>
        <v>0</v>
      </c>
      <c r="K259" s="51">
        <f t="shared" si="31"/>
        <v>0</v>
      </c>
      <c r="L259" s="51">
        <f t="shared" si="32"/>
        <v>2340.5227</v>
      </c>
      <c r="M259" s="51">
        <f t="shared" si="33"/>
        <v>2340.5227</v>
      </c>
      <c r="N259" s="51">
        <f t="shared" si="34"/>
        <v>2000</v>
      </c>
      <c r="O259" s="51">
        <f t="shared" si="35"/>
        <v>340.52269999999999</v>
      </c>
      <c r="P259" s="52">
        <f>+SUM(INDEX(Inputs!$D$24:$D$35,MATCH($D259,Inputs!$B$24:$B$35,0))*$N259,INDEX(Inputs!$E$24:$E$35,MATCH($D259,Inputs!$B$24:$B$35,0))*$O259)</f>
        <v>204.53374124920001</v>
      </c>
      <c r="R259" s="19"/>
      <c r="S259" s="19"/>
      <c r="T259" s="19"/>
    </row>
    <row r="260" spans="2:20" x14ac:dyDescent="0.25">
      <c r="B260" s="8" t="s">
        <v>119</v>
      </c>
      <c r="C260" s="8">
        <v>2021</v>
      </c>
      <c r="D260" s="8">
        <v>12</v>
      </c>
      <c r="E260" s="49">
        <f>Data!E260</f>
        <v>861.09349999999995</v>
      </c>
      <c r="F260" s="49">
        <f>Data!F260</f>
        <v>4453.6400000000003</v>
      </c>
      <c r="G260" s="50">
        <f t="shared" si="27"/>
        <v>3592.5465000000004</v>
      </c>
      <c r="H260" s="51">
        <f t="shared" si="28"/>
        <v>0</v>
      </c>
      <c r="I260" s="51">
        <f t="shared" si="30"/>
        <v>0</v>
      </c>
      <c r="J260" s="51">
        <f t="shared" si="29"/>
        <v>0</v>
      </c>
      <c r="K260" s="51">
        <f t="shared" si="31"/>
        <v>0</v>
      </c>
      <c r="L260" s="51">
        <f t="shared" si="32"/>
        <v>3592.5465000000004</v>
      </c>
      <c r="M260" s="51">
        <f t="shared" si="33"/>
        <v>3592.5465000000004</v>
      </c>
      <c r="N260" s="51">
        <f t="shared" si="34"/>
        <v>2000</v>
      </c>
      <c r="O260" s="51">
        <f t="shared" si="35"/>
        <v>1592.5465000000004</v>
      </c>
      <c r="P260" s="52">
        <f>+SUM(INDEX(Inputs!$D$24:$D$35,MATCH($D260,Inputs!$B$24:$B$35,0))*$N260,INDEX(Inputs!$E$24:$E$35,MATCH($D260,Inputs!$B$24:$B$35,0))*$O260)</f>
        <v>259.86818511400003</v>
      </c>
      <c r="R260" s="19"/>
      <c r="S260" s="19"/>
      <c r="T260" s="19"/>
    </row>
    <row r="261" spans="2:20" x14ac:dyDescent="0.25">
      <c r="B261" s="8" t="s">
        <v>120</v>
      </c>
      <c r="C261" s="8">
        <v>2021</v>
      </c>
      <c r="D261" s="8">
        <v>1</v>
      </c>
      <c r="E261" s="49">
        <f>Data!E261</f>
        <v>0</v>
      </c>
      <c r="F261" s="49">
        <f>Data!F261</f>
        <v>15192.415999999999</v>
      </c>
      <c r="G261" s="50">
        <f t="shared" si="27"/>
        <v>15192.415999999999</v>
      </c>
      <c r="H261" s="51">
        <f t="shared" si="28"/>
        <v>0</v>
      </c>
      <c r="I261" s="51">
        <f t="shared" si="30"/>
        <v>0</v>
      </c>
      <c r="J261" s="51">
        <f t="shared" si="29"/>
        <v>0</v>
      </c>
      <c r="K261" s="51">
        <f t="shared" si="31"/>
        <v>0</v>
      </c>
      <c r="L261" s="51">
        <f t="shared" si="32"/>
        <v>15192.415999999999</v>
      </c>
      <c r="M261" s="51">
        <f t="shared" si="33"/>
        <v>15192.415999999999</v>
      </c>
      <c r="N261" s="51">
        <f t="shared" si="34"/>
        <v>2000</v>
      </c>
      <c r="O261" s="51">
        <f t="shared" si="35"/>
        <v>13192.415999999999</v>
      </c>
      <c r="P261" s="52">
        <f>+SUM(INDEX(Inputs!$D$24:$D$35,MATCH($D261,Inputs!$B$24:$B$35,0))*$N261,INDEX(Inputs!$E$24:$E$35,MATCH($D261,Inputs!$B$24:$B$35,0))*$O261)</f>
        <v>772.53601753600003</v>
      </c>
      <c r="R261" s="19"/>
      <c r="S261" s="19"/>
      <c r="T261" s="19"/>
    </row>
    <row r="262" spans="2:20" x14ac:dyDescent="0.25">
      <c r="B262" s="8" t="s">
        <v>120</v>
      </c>
      <c r="C262" s="8">
        <v>2021</v>
      </c>
      <c r="D262" s="8">
        <v>2</v>
      </c>
      <c r="E262" s="49">
        <f>Data!E262</f>
        <v>0</v>
      </c>
      <c r="F262" s="49">
        <f>Data!F262</f>
        <v>13034.116</v>
      </c>
      <c r="G262" s="50">
        <f t="shared" si="27"/>
        <v>13034.116</v>
      </c>
      <c r="H262" s="51">
        <f t="shared" si="28"/>
        <v>0</v>
      </c>
      <c r="I262" s="51">
        <f t="shared" si="30"/>
        <v>0</v>
      </c>
      <c r="J262" s="51">
        <f t="shared" si="29"/>
        <v>0</v>
      </c>
      <c r="K262" s="51">
        <f t="shared" si="31"/>
        <v>0</v>
      </c>
      <c r="L262" s="51">
        <f t="shared" si="32"/>
        <v>13034.116</v>
      </c>
      <c r="M262" s="51">
        <f t="shared" si="33"/>
        <v>13034.116</v>
      </c>
      <c r="N262" s="51">
        <f t="shared" si="34"/>
        <v>2000</v>
      </c>
      <c r="O262" s="51">
        <f t="shared" si="35"/>
        <v>11034.116</v>
      </c>
      <c r="P262" s="52">
        <f>+SUM(INDEX(Inputs!$D$24:$D$35,MATCH($D262,Inputs!$B$24:$B$35,0))*$N262,INDEX(Inputs!$E$24:$E$35,MATCH($D262,Inputs!$B$24:$B$35,0))*$O262)</f>
        <v>677.14779073600005</v>
      </c>
      <c r="R262" s="19"/>
      <c r="S262" s="19"/>
      <c r="T262" s="19"/>
    </row>
    <row r="263" spans="2:20" x14ac:dyDescent="0.25">
      <c r="B263" s="8" t="s">
        <v>120</v>
      </c>
      <c r="C263" s="8">
        <v>2021</v>
      </c>
      <c r="D263" s="8">
        <v>3</v>
      </c>
      <c r="E263" s="49">
        <f>Data!E263</f>
        <v>1945.2779</v>
      </c>
      <c r="F263" s="49">
        <f>Data!F263</f>
        <v>11859.86</v>
      </c>
      <c r="G263" s="50">
        <f t="shared" si="27"/>
        <v>9914.5820999999996</v>
      </c>
      <c r="H263" s="51">
        <f t="shared" si="28"/>
        <v>0</v>
      </c>
      <c r="I263" s="51">
        <f t="shared" si="30"/>
        <v>0</v>
      </c>
      <c r="J263" s="51">
        <f t="shared" si="29"/>
        <v>0</v>
      </c>
      <c r="K263" s="51">
        <f t="shared" si="31"/>
        <v>0</v>
      </c>
      <c r="L263" s="51">
        <f t="shared" si="32"/>
        <v>9914.5820999999996</v>
      </c>
      <c r="M263" s="51">
        <f t="shared" si="33"/>
        <v>9914.5820999999996</v>
      </c>
      <c r="N263" s="51">
        <f t="shared" si="34"/>
        <v>2000</v>
      </c>
      <c r="O263" s="51">
        <f t="shared" si="35"/>
        <v>7914.5820999999996</v>
      </c>
      <c r="P263" s="52">
        <f>+SUM(INDEX(Inputs!$D$24:$D$35,MATCH($D263,Inputs!$B$24:$B$35,0))*$N263,INDEX(Inputs!$E$24:$E$35,MATCH($D263,Inputs!$B$24:$B$35,0))*$O263)</f>
        <v>539.27687049159999</v>
      </c>
      <c r="R263" s="19"/>
      <c r="S263" s="19"/>
      <c r="T263" s="19"/>
    </row>
    <row r="264" spans="2:20" x14ac:dyDescent="0.25">
      <c r="B264" s="8" t="s">
        <v>120</v>
      </c>
      <c r="C264" s="8">
        <v>2021</v>
      </c>
      <c r="D264" s="8">
        <v>4</v>
      </c>
      <c r="E264" s="49">
        <f>Data!E264</f>
        <v>2869.2312000000002</v>
      </c>
      <c r="F264" s="49">
        <f>Data!F264</f>
        <v>8266.6479999999992</v>
      </c>
      <c r="G264" s="50">
        <f t="shared" si="27"/>
        <v>5397.4167999999991</v>
      </c>
      <c r="H264" s="51">
        <f t="shared" si="28"/>
        <v>0</v>
      </c>
      <c r="I264" s="51">
        <f t="shared" si="30"/>
        <v>0</v>
      </c>
      <c r="J264" s="51">
        <f t="shared" si="29"/>
        <v>0</v>
      </c>
      <c r="K264" s="51">
        <f t="shared" si="31"/>
        <v>0</v>
      </c>
      <c r="L264" s="51">
        <f t="shared" si="32"/>
        <v>5397.4167999999991</v>
      </c>
      <c r="M264" s="51">
        <f t="shared" si="33"/>
        <v>5397.4167999999991</v>
      </c>
      <c r="N264" s="51">
        <f t="shared" si="34"/>
        <v>2000</v>
      </c>
      <c r="O264" s="51">
        <f t="shared" si="35"/>
        <v>3397.4167999999991</v>
      </c>
      <c r="P264" s="52">
        <f>+SUM(INDEX(Inputs!$D$24:$D$35,MATCH($D264,Inputs!$B$24:$B$35,0))*$N264,INDEX(Inputs!$E$24:$E$35,MATCH($D264,Inputs!$B$24:$B$35,0))*$O264)</f>
        <v>339.63623289279997</v>
      </c>
      <c r="R264" s="19"/>
      <c r="S264" s="19"/>
      <c r="T264" s="19"/>
    </row>
    <row r="265" spans="2:20" x14ac:dyDescent="0.25">
      <c r="B265" s="8" t="s">
        <v>120</v>
      </c>
      <c r="C265" s="8">
        <v>2021</v>
      </c>
      <c r="D265" s="8">
        <v>5</v>
      </c>
      <c r="E265" s="49">
        <f>Data!E265</f>
        <v>3127.2420999999999</v>
      </c>
      <c r="F265" s="49">
        <f>Data!F265</f>
        <v>6727.1480000000001</v>
      </c>
      <c r="G265" s="50">
        <f t="shared" ref="G265:G328" si="36">+F265-E265</f>
        <v>3599.9059000000002</v>
      </c>
      <c r="H265" s="51">
        <f t="shared" ref="H265:H328" si="37">+IF(D265=1,0,I264)</f>
        <v>0</v>
      </c>
      <c r="I265" s="51">
        <f t="shared" si="30"/>
        <v>0</v>
      </c>
      <c r="J265" s="51">
        <f t="shared" ref="J265:J328" si="38">+IF(D265=1,I276,K264)</f>
        <v>0</v>
      </c>
      <c r="K265" s="51">
        <f t="shared" si="31"/>
        <v>0</v>
      </c>
      <c r="L265" s="51">
        <f t="shared" si="32"/>
        <v>3599.9059000000002</v>
      </c>
      <c r="M265" s="51">
        <f t="shared" si="33"/>
        <v>3599.9059000000002</v>
      </c>
      <c r="N265" s="51">
        <f t="shared" si="34"/>
        <v>2000</v>
      </c>
      <c r="O265" s="51">
        <f t="shared" si="35"/>
        <v>1599.9059000000002</v>
      </c>
      <c r="P265" s="52">
        <f>+SUM(INDEX(Inputs!$D$24:$D$35,MATCH($D265,Inputs!$B$24:$B$35,0))*$N265,INDEX(Inputs!$E$24:$E$35,MATCH($D265,Inputs!$B$24:$B$35,0))*$O265)</f>
        <v>260.19344115640001</v>
      </c>
      <c r="R265" s="19"/>
      <c r="S265" s="19"/>
      <c r="T265" s="19"/>
    </row>
    <row r="266" spans="2:20" x14ac:dyDescent="0.25">
      <c r="B266" s="8" t="s">
        <v>120</v>
      </c>
      <c r="C266" s="8">
        <v>2021</v>
      </c>
      <c r="D266" s="8">
        <v>6</v>
      </c>
      <c r="E266" s="49">
        <f>Data!E266</f>
        <v>3552.8184999999999</v>
      </c>
      <c r="F266" s="49">
        <f>Data!F266</f>
        <v>5553.16</v>
      </c>
      <c r="G266" s="50">
        <f t="shared" si="36"/>
        <v>2000.3415</v>
      </c>
      <c r="H266" s="51">
        <f t="shared" si="37"/>
        <v>0</v>
      </c>
      <c r="I266" s="51">
        <f t="shared" ref="I266:I329" si="39">+IF($G266&lt;0,SUM(-$G266,H266),MAX(SUM(-$G266,H266),0))</f>
        <v>0</v>
      </c>
      <c r="J266" s="51">
        <f t="shared" si="38"/>
        <v>0</v>
      </c>
      <c r="K266" s="51">
        <f t="shared" ref="K266:K329" si="40">+IF($G266&lt;0,SUM(-$G266,J266),MAX(SUM(-$G266,J266),0))</f>
        <v>0</v>
      </c>
      <c r="L266" s="51">
        <f t="shared" ref="L266:L329" si="41">+IF(I266&gt;0,0,G266-H266)</f>
        <v>2000.3415</v>
      </c>
      <c r="M266" s="51">
        <f t="shared" ref="M266:M329" si="42">+IF(K266&gt;0,0,G266-J266)</f>
        <v>2000.3415</v>
      </c>
      <c r="N266" s="51">
        <f t="shared" ref="N266:N329" si="43">+MIN(M266,2000)</f>
        <v>2000</v>
      </c>
      <c r="O266" s="51">
        <f t="shared" ref="O266:O329" si="44">+M266-N266</f>
        <v>0.34149999999999636</v>
      </c>
      <c r="P266" s="52">
        <f>+SUM(INDEX(Inputs!$D$24:$D$35,MATCH($D266,Inputs!$B$24:$B$35,0))*$N266,INDEX(Inputs!$E$24:$E$35,MATCH($D266,Inputs!$B$24:$B$35,0))*$O266)</f>
        <v>210.516636514</v>
      </c>
      <c r="R266" s="19"/>
      <c r="S266" s="19"/>
      <c r="T266" s="19"/>
    </row>
    <row r="267" spans="2:20" x14ac:dyDescent="0.25">
      <c r="B267" s="8" t="s">
        <v>120</v>
      </c>
      <c r="C267" s="8">
        <v>2021</v>
      </c>
      <c r="D267" s="8">
        <v>7</v>
      </c>
      <c r="E267" s="49">
        <f>Data!E267</f>
        <v>3046.1824000000001</v>
      </c>
      <c r="F267" s="49">
        <f>Data!F267</f>
        <v>6440.96</v>
      </c>
      <c r="G267" s="50">
        <f t="shared" si="36"/>
        <v>3394.7775999999999</v>
      </c>
      <c r="H267" s="51">
        <f t="shared" si="37"/>
        <v>0</v>
      </c>
      <c r="I267" s="51">
        <f t="shared" si="39"/>
        <v>0</v>
      </c>
      <c r="J267" s="51">
        <f t="shared" si="38"/>
        <v>0</v>
      </c>
      <c r="K267" s="51">
        <f t="shared" si="40"/>
        <v>0</v>
      </c>
      <c r="L267" s="51">
        <f t="shared" si="41"/>
        <v>3394.7775999999999</v>
      </c>
      <c r="M267" s="51">
        <f t="shared" si="42"/>
        <v>3394.7775999999999</v>
      </c>
      <c r="N267" s="51">
        <f t="shared" si="43"/>
        <v>2000</v>
      </c>
      <c r="O267" s="51">
        <f t="shared" si="44"/>
        <v>1394.7775999999999</v>
      </c>
      <c r="P267" s="52">
        <f>+SUM(INDEX(Inputs!$D$24:$D$35,MATCH($D267,Inputs!$B$24:$B$35,0))*$N267,INDEX(Inputs!$E$24:$E$35,MATCH($D267,Inputs!$B$24:$B$35,0))*$O267)</f>
        <v>278.44798556159998</v>
      </c>
      <c r="R267" s="19"/>
      <c r="S267" s="19"/>
      <c r="T267" s="19"/>
    </row>
    <row r="268" spans="2:20" x14ac:dyDescent="0.25">
      <c r="B268" s="8" t="s">
        <v>120</v>
      </c>
      <c r="C268" s="8">
        <v>2021</v>
      </c>
      <c r="D268" s="8">
        <v>8</v>
      </c>
      <c r="E268" s="49">
        <f>Data!E268</f>
        <v>2720.11</v>
      </c>
      <c r="F268" s="49">
        <f>Data!F268</f>
        <v>6216.5039999999999</v>
      </c>
      <c r="G268" s="50">
        <f t="shared" si="36"/>
        <v>3496.3939999999998</v>
      </c>
      <c r="H268" s="51">
        <f t="shared" si="37"/>
        <v>0</v>
      </c>
      <c r="I268" s="51">
        <f t="shared" si="39"/>
        <v>0</v>
      </c>
      <c r="J268" s="51">
        <f t="shared" si="38"/>
        <v>0</v>
      </c>
      <c r="K268" s="51">
        <f t="shared" si="40"/>
        <v>0</v>
      </c>
      <c r="L268" s="51">
        <f t="shared" si="41"/>
        <v>3496.3939999999998</v>
      </c>
      <c r="M268" s="51">
        <f t="shared" si="42"/>
        <v>3496.3939999999998</v>
      </c>
      <c r="N268" s="51">
        <f t="shared" si="43"/>
        <v>2000</v>
      </c>
      <c r="O268" s="51">
        <f t="shared" si="44"/>
        <v>1496.3939999999998</v>
      </c>
      <c r="P268" s="52">
        <f>+SUM(INDEX(Inputs!$D$24:$D$35,MATCH($D268,Inputs!$B$24:$B$35,0))*$N268,INDEX(Inputs!$E$24:$E$35,MATCH($D268,Inputs!$B$24:$B$35,0))*$O268)</f>
        <v>283.39833010400002</v>
      </c>
      <c r="R268" s="19"/>
      <c r="S268" s="19"/>
      <c r="T268" s="19"/>
    </row>
    <row r="269" spans="2:20" x14ac:dyDescent="0.25">
      <c r="B269" s="8" t="s">
        <v>120</v>
      </c>
      <c r="C269" s="8">
        <v>2021</v>
      </c>
      <c r="D269" s="8">
        <v>9</v>
      </c>
      <c r="E269" s="49">
        <f>Data!E269</f>
        <v>2564.2878999999998</v>
      </c>
      <c r="F269" s="49">
        <f>Data!F269</f>
        <v>5799.8879999999999</v>
      </c>
      <c r="G269" s="50">
        <f t="shared" si="36"/>
        <v>3235.6001000000001</v>
      </c>
      <c r="H269" s="51">
        <f t="shared" si="37"/>
        <v>0</v>
      </c>
      <c r="I269" s="51">
        <f t="shared" si="39"/>
        <v>0</v>
      </c>
      <c r="J269" s="51">
        <f t="shared" si="38"/>
        <v>0</v>
      </c>
      <c r="K269" s="51">
        <f t="shared" si="40"/>
        <v>0</v>
      </c>
      <c r="L269" s="51">
        <f t="shared" si="41"/>
        <v>3235.6001000000001</v>
      </c>
      <c r="M269" s="51">
        <f t="shared" si="42"/>
        <v>3235.6001000000001</v>
      </c>
      <c r="N269" s="51">
        <f t="shared" si="43"/>
        <v>2000</v>
      </c>
      <c r="O269" s="51">
        <f t="shared" si="44"/>
        <v>1235.6001000000001</v>
      </c>
      <c r="P269" s="52">
        <f>+SUM(INDEX(Inputs!$D$24:$D$35,MATCH($D269,Inputs!$B$24:$B$35,0))*$N269,INDEX(Inputs!$E$24:$E$35,MATCH($D269,Inputs!$B$24:$B$35,0))*$O269)</f>
        <v>244.0925820196</v>
      </c>
      <c r="R269" s="19"/>
      <c r="S269" s="19"/>
      <c r="T269" s="19"/>
    </row>
    <row r="270" spans="2:20" x14ac:dyDescent="0.25">
      <c r="B270" s="8" t="s">
        <v>120</v>
      </c>
      <c r="C270" s="8">
        <v>2021</v>
      </c>
      <c r="D270" s="8">
        <v>10</v>
      </c>
      <c r="E270" s="49">
        <f>Data!E270</f>
        <v>1669.7750000000001</v>
      </c>
      <c r="F270" s="49">
        <f>Data!F270</f>
        <v>7493.86</v>
      </c>
      <c r="G270" s="50">
        <f t="shared" si="36"/>
        <v>5824.0849999999991</v>
      </c>
      <c r="H270" s="51">
        <f t="shared" si="37"/>
        <v>0</v>
      </c>
      <c r="I270" s="51">
        <f t="shared" si="39"/>
        <v>0</v>
      </c>
      <c r="J270" s="51">
        <f t="shared" si="38"/>
        <v>0</v>
      </c>
      <c r="K270" s="51">
        <f t="shared" si="40"/>
        <v>0</v>
      </c>
      <c r="L270" s="51">
        <f t="shared" si="41"/>
        <v>5824.0849999999991</v>
      </c>
      <c r="M270" s="51">
        <f t="shared" si="42"/>
        <v>5824.0849999999991</v>
      </c>
      <c r="N270" s="51">
        <f t="shared" si="43"/>
        <v>2000</v>
      </c>
      <c r="O270" s="51">
        <f t="shared" si="44"/>
        <v>3824.0849999999991</v>
      </c>
      <c r="P270" s="52">
        <f>+SUM(INDEX(Inputs!$D$24:$D$35,MATCH($D270,Inputs!$B$24:$B$35,0))*$N270,INDEX(Inputs!$E$24:$E$35,MATCH($D270,Inputs!$B$24:$B$35,0))*$O270)</f>
        <v>358.49326065999998</v>
      </c>
      <c r="R270" s="19"/>
      <c r="S270" s="19"/>
      <c r="T270" s="19"/>
    </row>
    <row r="271" spans="2:20" x14ac:dyDescent="0.25">
      <c r="B271" s="8" t="s">
        <v>120</v>
      </c>
      <c r="C271" s="8">
        <v>2021</v>
      </c>
      <c r="D271" s="8">
        <v>11</v>
      </c>
      <c r="E271" s="49">
        <f>Data!E271</f>
        <v>1090.5288</v>
      </c>
      <c r="F271" s="49">
        <f>Data!F271</f>
        <v>9158.6080000000002</v>
      </c>
      <c r="G271" s="50">
        <f t="shared" si="36"/>
        <v>8068.0792000000001</v>
      </c>
      <c r="H271" s="51">
        <f t="shared" si="37"/>
        <v>0</v>
      </c>
      <c r="I271" s="51">
        <f t="shared" si="39"/>
        <v>0</v>
      </c>
      <c r="J271" s="51">
        <f t="shared" si="38"/>
        <v>0</v>
      </c>
      <c r="K271" s="51">
        <f t="shared" si="40"/>
        <v>0</v>
      </c>
      <c r="L271" s="51">
        <f t="shared" si="41"/>
        <v>8068.0792000000001</v>
      </c>
      <c r="M271" s="51">
        <f t="shared" si="42"/>
        <v>8068.0792000000001</v>
      </c>
      <c r="N271" s="51">
        <f t="shared" si="43"/>
        <v>2000</v>
      </c>
      <c r="O271" s="51">
        <f t="shared" si="44"/>
        <v>6068.0792000000001</v>
      </c>
      <c r="P271" s="52">
        <f>+SUM(INDEX(Inputs!$D$24:$D$35,MATCH($D271,Inputs!$B$24:$B$35,0))*$N271,INDEX(Inputs!$E$24:$E$35,MATCH($D271,Inputs!$B$24:$B$35,0))*$O271)</f>
        <v>457.66882832320005</v>
      </c>
      <c r="R271" s="19"/>
      <c r="S271" s="19"/>
      <c r="T271" s="19"/>
    </row>
    <row r="272" spans="2:20" x14ac:dyDescent="0.25">
      <c r="B272" s="8" t="s">
        <v>120</v>
      </c>
      <c r="C272" s="8">
        <v>2021</v>
      </c>
      <c r="D272" s="8">
        <v>12</v>
      </c>
      <c r="E272" s="49">
        <f>Data!E272</f>
        <v>379.4699</v>
      </c>
      <c r="F272" s="49">
        <f>Data!F272</f>
        <v>12702.332</v>
      </c>
      <c r="G272" s="50">
        <f t="shared" si="36"/>
        <v>12322.8621</v>
      </c>
      <c r="H272" s="51">
        <f t="shared" si="37"/>
        <v>0</v>
      </c>
      <c r="I272" s="51">
        <f t="shared" si="39"/>
        <v>0</v>
      </c>
      <c r="J272" s="51">
        <f t="shared" si="38"/>
        <v>0</v>
      </c>
      <c r="K272" s="51">
        <f t="shared" si="40"/>
        <v>0</v>
      </c>
      <c r="L272" s="51">
        <f t="shared" si="41"/>
        <v>12322.8621</v>
      </c>
      <c r="M272" s="51">
        <f t="shared" si="42"/>
        <v>12322.8621</v>
      </c>
      <c r="N272" s="51">
        <f t="shared" si="43"/>
        <v>2000</v>
      </c>
      <c r="O272" s="51">
        <f t="shared" si="44"/>
        <v>10322.8621</v>
      </c>
      <c r="P272" s="52">
        <f>+SUM(INDEX(Inputs!$D$24:$D$35,MATCH($D272,Inputs!$B$24:$B$35,0))*$N272,INDEX(Inputs!$E$24:$E$35,MATCH($D272,Inputs!$B$24:$B$35,0))*$O272)</f>
        <v>645.71321337159998</v>
      </c>
      <c r="R272" s="19"/>
      <c r="S272" s="19"/>
      <c r="T272" s="19"/>
    </row>
    <row r="273" spans="2:20" x14ac:dyDescent="0.25">
      <c r="B273" s="8" t="s">
        <v>121</v>
      </c>
      <c r="C273" s="8">
        <v>2021</v>
      </c>
      <c r="D273" s="8">
        <v>1</v>
      </c>
      <c r="E273" s="49">
        <f>Data!E273</f>
        <v>539.71289999999999</v>
      </c>
      <c r="F273" s="49">
        <f>Data!F273</f>
        <v>3589.5320000000002</v>
      </c>
      <c r="G273" s="50">
        <f t="shared" si="36"/>
        <v>3049.8191000000002</v>
      </c>
      <c r="H273" s="51">
        <f t="shared" si="37"/>
        <v>0</v>
      </c>
      <c r="I273" s="51">
        <f t="shared" si="39"/>
        <v>0</v>
      </c>
      <c r="J273" s="51">
        <f t="shared" si="38"/>
        <v>0</v>
      </c>
      <c r="K273" s="51">
        <f t="shared" si="40"/>
        <v>0</v>
      </c>
      <c r="L273" s="51">
        <f t="shared" si="41"/>
        <v>3049.8191000000002</v>
      </c>
      <c r="M273" s="51">
        <f t="shared" si="42"/>
        <v>3049.8191000000002</v>
      </c>
      <c r="N273" s="51">
        <f t="shared" si="43"/>
        <v>2000</v>
      </c>
      <c r="O273" s="51">
        <f t="shared" si="44"/>
        <v>1049.8191000000002</v>
      </c>
      <c r="P273" s="52">
        <f>+SUM(INDEX(Inputs!$D$24:$D$35,MATCH($D273,Inputs!$B$24:$B$35,0))*$N273,INDEX(Inputs!$E$24:$E$35,MATCH($D273,Inputs!$B$24:$B$35,0))*$O273)</f>
        <v>235.8818049436</v>
      </c>
      <c r="R273" s="19"/>
      <c r="S273" s="19"/>
      <c r="T273" s="19"/>
    </row>
    <row r="274" spans="2:20" x14ac:dyDescent="0.25">
      <c r="B274" s="8" t="s">
        <v>121</v>
      </c>
      <c r="C274" s="8">
        <v>2021</v>
      </c>
      <c r="D274" s="8">
        <v>2</v>
      </c>
      <c r="E274" s="49">
        <f>Data!E274</f>
        <v>638.12639999999999</v>
      </c>
      <c r="F274" s="49">
        <f>Data!F274</f>
        <v>3345.6239999999998</v>
      </c>
      <c r="G274" s="50">
        <f t="shared" si="36"/>
        <v>2707.4975999999997</v>
      </c>
      <c r="H274" s="51">
        <f t="shared" si="37"/>
        <v>0</v>
      </c>
      <c r="I274" s="51">
        <f t="shared" si="39"/>
        <v>0</v>
      </c>
      <c r="J274" s="51">
        <f t="shared" si="38"/>
        <v>0</v>
      </c>
      <c r="K274" s="51">
        <f t="shared" si="40"/>
        <v>0</v>
      </c>
      <c r="L274" s="51">
        <f t="shared" si="41"/>
        <v>2707.4975999999997</v>
      </c>
      <c r="M274" s="51">
        <f t="shared" si="42"/>
        <v>2707.4975999999997</v>
      </c>
      <c r="N274" s="51">
        <f t="shared" si="43"/>
        <v>2000</v>
      </c>
      <c r="O274" s="51">
        <f t="shared" si="44"/>
        <v>707.49759999999969</v>
      </c>
      <c r="P274" s="52">
        <f>+SUM(INDEX(Inputs!$D$24:$D$35,MATCH($D274,Inputs!$B$24:$B$35,0))*$N274,INDEX(Inputs!$E$24:$E$35,MATCH($D274,Inputs!$B$24:$B$35,0))*$O274)</f>
        <v>220.7525639296</v>
      </c>
      <c r="R274" s="19"/>
      <c r="S274" s="19"/>
      <c r="T274" s="19"/>
    </row>
    <row r="275" spans="2:20" x14ac:dyDescent="0.25">
      <c r="B275" s="8" t="s">
        <v>121</v>
      </c>
      <c r="C275" s="8">
        <v>2021</v>
      </c>
      <c r="D275" s="8">
        <v>3</v>
      </c>
      <c r="E275" s="49">
        <f>Data!E275</f>
        <v>1385.2578000000001</v>
      </c>
      <c r="F275" s="49">
        <f>Data!F275</f>
        <v>2991.08</v>
      </c>
      <c r="G275" s="50">
        <f t="shared" si="36"/>
        <v>1605.8221999999998</v>
      </c>
      <c r="H275" s="51">
        <f t="shared" si="37"/>
        <v>0</v>
      </c>
      <c r="I275" s="51">
        <f t="shared" si="39"/>
        <v>0</v>
      </c>
      <c r="J275" s="51">
        <f t="shared" si="38"/>
        <v>0</v>
      </c>
      <c r="K275" s="51">
        <f t="shared" si="40"/>
        <v>0</v>
      </c>
      <c r="L275" s="51">
        <f t="shared" si="41"/>
        <v>1605.8221999999998</v>
      </c>
      <c r="M275" s="51">
        <f t="shared" si="42"/>
        <v>1605.8221999999998</v>
      </c>
      <c r="N275" s="51">
        <f t="shared" si="43"/>
        <v>1605.8221999999998</v>
      </c>
      <c r="O275" s="51">
        <f t="shared" si="44"/>
        <v>0</v>
      </c>
      <c r="P275" s="52">
        <f>+SUM(INDEX(Inputs!$D$24:$D$35,MATCH($D275,Inputs!$B$24:$B$35,0))*$N275,INDEX(Inputs!$E$24:$E$35,MATCH($D275,Inputs!$B$24:$B$35,0))*$O275)</f>
        <v>152.13880687239998</v>
      </c>
      <c r="R275" s="19"/>
      <c r="S275" s="19"/>
      <c r="T275" s="19"/>
    </row>
    <row r="276" spans="2:20" x14ac:dyDescent="0.25">
      <c r="B276" s="8" t="s">
        <v>121</v>
      </c>
      <c r="C276" s="8">
        <v>2021</v>
      </c>
      <c r="D276" s="8">
        <v>4</v>
      </c>
      <c r="E276" s="49">
        <f>Data!E276</f>
        <v>1639.7144000000001</v>
      </c>
      <c r="F276" s="49">
        <f>Data!F276</f>
        <v>2481.8560000000002</v>
      </c>
      <c r="G276" s="50">
        <f t="shared" si="36"/>
        <v>842.14160000000015</v>
      </c>
      <c r="H276" s="51">
        <f t="shared" si="37"/>
        <v>0</v>
      </c>
      <c r="I276" s="51">
        <f t="shared" si="39"/>
        <v>0</v>
      </c>
      <c r="J276" s="51">
        <f t="shared" si="38"/>
        <v>0</v>
      </c>
      <c r="K276" s="51">
        <f t="shared" si="40"/>
        <v>0</v>
      </c>
      <c r="L276" s="51">
        <f t="shared" si="41"/>
        <v>842.14160000000015</v>
      </c>
      <c r="M276" s="51">
        <f t="shared" si="42"/>
        <v>842.14160000000015</v>
      </c>
      <c r="N276" s="51">
        <f t="shared" si="43"/>
        <v>842.14160000000015</v>
      </c>
      <c r="O276" s="51">
        <f t="shared" si="44"/>
        <v>0</v>
      </c>
      <c r="P276" s="52">
        <f>+SUM(INDEX(Inputs!$D$24:$D$35,MATCH($D276,Inputs!$B$24:$B$35,0))*$N276,INDEX(Inputs!$E$24:$E$35,MATCH($D276,Inputs!$B$24:$B$35,0))*$O276)</f>
        <v>79.786179467200014</v>
      </c>
      <c r="R276" s="19"/>
      <c r="S276" s="19"/>
      <c r="T276" s="19"/>
    </row>
    <row r="277" spans="2:20" x14ac:dyDescent="0.25">
      <c r="B277" s="8" t="s">
        <v>121</v>
      </c>
      <c r="C277" s="8">
        <v>2021</v>
      </c>
      <c r="D277" s="8">
        <v>5</v>
      </c>
      <c r="E277" s="49">
        <f>Data!E277</f>
        <v>1769.7836</v>
      </c>
      <c r="F277" s="49">
        <f>Data!F277</f>
        <v>2449.076</v>
      </c>
      <c r="G277" s="50">
        <f t="shared" si="36"/>
        <v>679.29240000000004</v>
      </c>
      <c r="H277" s="51">
        <f t="shared" si="37"/>
        <v>0</v>
      </c>
      <c r="I277" s="51">
        <f t="shared" si="39"/>
        <v>0</v>
      </c>
      <c r="J277" s="51">
        <f t="shared" si="38"/>
        <v>0</v>
      </c>
      <c r="K277" s="51">
        <f t="shared" si="40"/>
        <v>0</v>
      </c>
      <c r="L277" s="51">
        <f t="shared" si="41"/>
        <v>679.29240000000004</v>
      </c>
      <c r="M277" s="51">
        <f t="shared" si="42"/>
        <v>679.29240000000004</v>
      </c>
      <c r="N277" s="51">
        <f t="shared" si="43"/>
        <v>679.29240000000004</v>
      </c>
      <c r="O277" s="51">
        <f t="shared" si="44"/>
        <v>0</v>
      </c>
      <c r="P277" s="52">
        <f>+SUM(INDEX(Inputs!$D$24:$D$35,MATCH($D277,Inputs!$B$24:$B$35,0))*$N277,INDEX(Inputs!$E$24:$E$35,MATCH($D277,Inputs!$B$24:$B$35,0))*$O277)</f>
        <v>64.357520560800012</v>
      </c>
      <c r="R277" s="19"/>
      <c r="S277" s="19"/>
      <c r="T277" s="19"/>
    </row>
    <row r="278" spans="2:20" x14ac:dyDescent="0.25">
      <c r="B278" s="8" t="s">
        <v>121</v>
      </c>
      <c r="C278" s="8">
        <v>2021</v>
      </c>
      <c r="D278" s="8">
        <v>6</v>
      </c>
      <c r="E278" s="49">
        <f>Data!E278</f>
        <v>1969.6334999999999</v>
      </c>
      <c r="F278" s="49">
        <f>Data!F278</f>
        <v>3168.712</v>
      </c>
      <c r="G278" s="50">
        <f t="shared" si="36"/>
        <v>1199.0785000000001</v>
      </c>
      <c r="H278" s="51">
        <f t="shared" si="37"/>
        <v>0</v>
      </c>
      <c r="I278" s="51">
        <f t="shared" si="39"/>
        <v>0</v>
      </c>
      <c r="J278" s="51">
        <f t="shared" si="38"/>
        <v>0</v>
      </c>
      <c r="K278" s="51">
        <f t="shared" si="40"/>
        <v>0</v>
      </c>
      <c r="L278" s="51">
        <f t="shared" si="41"/>
        <v>1199.0785000000001</v>
      </c>
      <c r="M278" s="51">
        <f t="shared" si="42"/>
        <v>1199.0785000000001</v>
      </c>
      <c r="N278" s="51">
        <f t="shared" si="43"/>
        <v>1199.0785000000001</v>
      </c>
      <c r="O278" s="51">
        <f t="shared" si="44"/>
        <v>0</v>
      </c>
      <c r="P278" s="52">
        <f>+SUM(INDEX(Inputs!$D$24:$D$35,MATCH($D278,Inputs!$B$24:$B$35,0))*$N278,INDEX(Inputs!$E$24:$E$35,MATCH($D278,Inputs!$B$24:$B$35,0))*$O278)</f>
        <v>126.203012125</v>
      </c>
      <c r="R278" s="19"/>
      <c r="S278" s="19"/>
      <c r="T278" s="19"/>
    </row>
    <row r="279" spans="2:20" x14ac:dyDescent="0.25">
      <c r="B279" s="8" t="s">
        <v>121</v>
      </c>
      <c r="C279" s="8">
        <v>2021</v>
      </c>
      <c r="D279" s="8">
        <v>7</v>
      </c>
      <c r="E279" s="49">
        <f>Data!E279</f>
        <v>1675.1506999999999</v>
      </c>
      <c r="F279" s="49">
        <f>Data!F279</f>
        <v>3516.944</v>
      </c>
      <c r="G279" s="50">
        <f t="shared" si="36"/>
        <v>1841.7933</v>
      </c>
      <c r="H279" s="51">
        <f t="shared" si="37"/>
        <v>0</v>
      </c>
      <c r="I279" s="51">
        <f t="shared" si="39"/>
        <v>0</v>
      </c>
      <c r="J279" s="51">
        <f t="shared" si="38"/>
        <v>0</v>
      </c>
      <c r="K279" s="51">
        <f t="shared" si="40"/>
        <v>0</v>
      </c>
      <c r="L279" s="51">
        <f t="shared" si="41"/>
        <v>1841.7933</v>
      </c>
      <c r="M279" s="51">
        <f t="shared" si="42"/>
        <v>1841.7933</v>
      </c>
      <c r="N279" s="51">
        <f t="shared" si="43"/>
        <v>1841.7933</v>
      </c>
      <c r="O279" s="51">
        <f t="shared" si="44"/>
        <v>0</v>
      </c>
      <c r="P279" s="52">
        <f>+SUM(INDEX(Inputs!$D$24:$D$35,MATCH($D279,Inputs!$B$24:$B$35,0))*$N279,INDEX(Inputs!$E$24:$E$35,MATCH($D279,Inputs!$B$24:$B$35,0))*$O279)</f>
        <v>193.84874482500001</v>
      </c>
      <c r="R279" s="19"/>
      <c r="S279" s="19"/>
      <c r="T279" s="19"/>
    </row>
    <row r="280" spans="2:20" x14ac:dyDescent="0.25">
      <c r="B280" s="8" t="s">
        <v>121</v>
      </c>
      <c r="C280" s="8">
        <v>2021</v>
      </c>
      <c r="D280" s="8">
        <v>8</v>
      </c>
      <c r="E280" s="49">
        <f>Data!E280</f>
        <v>1587.7007000000001</v>
      </c>
      <c r="F280" s="49">
        <f>Data!F280</f>
        <v>3775.4360000000001</v>
      </c>
      <c r="G280" s="50">
        <f t="shared" si="36"/>
        <v>2187.7353000000003</v>
      </c>
      <c r="H280" s="51">
        <f t="shared" si="37"/>
        <v>0</v>
      </c>
      <c r="I280" s="51">
        <f t="shared" si="39"/>
        <v>0</v>
      </c>
      <c r="J280" s="51">
        <f t="shared" si="38"/>
        <v>0</v>
      </c>
      <c r="K280" s="51">
        <f t="shared" si="40"/>
        <v>0</v>
      </c>
      <c r="L280" s="51">
        <f t="shared" si="41"/>
        <v>2187.7353000000003</v>
      </c>
      <c r="M280" s="51">
        <f t="shared" si="42"/>
        <v>2187.7353000000003</v>
      </c>
      <c r="N280" s="51">
        <f t="shared" si="43"/>
        <v>2000</v>
      </c>
      <c r="O280" s="51">
        <f t="shared" si="44"/>
        <v>187.73530000000028</v>
      </c>
      <c r="P280" s="52">
        <f>+SUM(INDEX(Inputs!$D$24:$D$35,MATCH($D280,Inputs!$B$24:$B$35,0))*$N280,INDEX(Inputs!$E$24:$E$35,MATCH($D280,Inputs!$B$24:$B$35,0))*$O280)</f>
        <v>219.64571287480001</v>
      </c>
      <c r="R280" s="19"/>
      <c r="S280" s="19"/>
      <c r="T280" s="19"/>
    </row>
    <row r="281" spans="2:20" x14ac:dyDescent="0.25">
      <c r="B281" s="8" t="s">
        <v>121</v>
      </c>
      <c r="C281" s="8">
        <v>2021</v>
      </c>
      <c r="D281" s="8">
        <v>9</v>
      </c>
      <c r="E281" s="49">
        <f>Data!E281</f>
        <v>1292.1436000000001</v>
      </c>
      <c r="F281" s="49">
        <f>Data!F281</f>
        <v>4076.348</v>
      </c>
      <c r="G281" s="50">
        <f t="shared" si="36"/>
        <v>2784.2043999999996</v>
      </c>
      <c r="H281" s="51">
        <f t="shared" si="37"/>
        <v>0</v>
      </c>
      <c r="I281" s="51">
        <f t="shared" si="39"/>
        <v>0</v>
      </c>
      <c r="J281" s="51">
        <f t="shared" si="38"/>
        <v>0</v>
      </c>
      <c r="K281" s="51">
        <f t="shared" si="40"/>
        <v>0</v>
      </c>
      <c r="L281" s="51">
        <f t="shared" si="41"/>
        <v>2784.2043999999996</v>
      </c>
      <c r="M281" s="51">
        <f t="shared" si="42"/>
        <v>2784.2043999999996</v>
      </c>
      <c r="N281" s="51">
        <f t="shared" si="43"/>
        <v>2000</v>
      </c>
      <c r="O281" s="51">
        <f t="shared" si="44"/>
        <v>784.20439999999962</v>
      </c>
      <c r="P281" s="52">
        <f>+SUM(INDEX(Inputs!$D$24:$D$35,MATCH($D281,Inputs!$B$24:$B$35,0))*$N281,INDEX(Inputs!$E$24:$E$35,MATCH($D281,Inputs!$B$24:$B$35,0))*$O281)</f>
        <v>224.1426976624</v>
      </c>
      <c r="R281" s="19"/>
      <c r="S281" s="19"/>
      <c r="T281" s="19"/>
    </row>
    <row r="282" spans="2:20" x14ac:dyDescent="0.25">
      <c r="B282" s="8" t="s">
        <v>121</v>
      </c>
      <c r="C282" s="8">
        <v>2021</v>
      </c>
      <c r="D282" s="8">
        <v>10</v>
      </c>
      <c r="E282" s="49">
        <f>Data!E282</f>
        <v>896.64239999999995</v>
      </c>
      <c r="F282" s="49">
        <f>Data!F282</f>
        <v>2358.056</v>
      </c>
      <c r="G282" s="50">
        <f t="shared" si="36"/>
        <v>1461.4136000000001</v>
      </c>
      <c r="H282" s="51">
        <f t="shared" si="37"/>
        <v>0</v>
      </c>
      <c r="I282" s="51">
        <f t="shared" si="39"/>
        <v>0</v>
      </c>
      <c r="J282" s="51">
        <f t="shared" si="38"/>
        <v>0</v>
      </c>
      <c r="K282" s="51">
        <f t="shared" si="40"/>
        <v>0</v>
      </c>
      <c r="L282" s="51">
        <f t="shared" si="41"/>
        <v>1461.4136000000001</v>
      </c>
      <c r="M282" s="51">
        <f t="shared" si="42"/>
        <v>1461.4136000000001</v>
      </c>
      <c r="N282" s="51">
        <f t="shared" si="43"/>
        <v>1461.4136000000001</v>
      </c>
      <c r="O282" s="51">
        <f t="shared" si="44"/>
        <v>0</v>
      </c>
      <c r="P282" s="52">
        <f>+SUM(INDEX(Inputs!$D$24:$D$35,MATCH($D282,Inputs!$B$24:$B$35,0))*$N282,INDEX(Inputs!$E$24:$E$35,MATCH($D282,Inputs!$B$24:$B$35,0))*$O282)</f>
        <v>138.45724729120002</v>
      </c>
      <c r="R282" s="19"/>
      <c r="S282" s="19"/>
      <c r="T282" s="19"/>
    </row>
    <row r="283" spans="2:20" x14ac:dyDescent="0.25">
      <c r="B283" s="8" t="s">
        <v>121</v>
      </c>
      <c r="C283" s="8">
        <v>2021</v>
      </c>
      <c r="D283" s="8">
        <v>11</v>
      </c>
      <c r="E283" s="49">
        <f>Data!E283</f>
        <v>592.70219999999995</v>
      </c>
      <c r="F283" s="49">
        <f>Data!F283</f>
        <v>1974.8520000000001</v>
      </c>
      <c r="G283" s="50">
        <f t="shared" si="36"/>
        <v>1382.1498000000001</v>
      </c>
      <c r="H283" s="51">
        <f t="shared" si="37"/>
        <v>0</v>
      </c>
      <c r="I283" s="51">
        <f t="shared" si="39"/>
        <v>0</v>
      </c>
      <c r="J283" s="51">
        <f t="shared" si="38"/>
        <v>0</v>
      </c>
      <c r="K283" s="51">
        <f t="shared" si="40"/>
        <v>0</v>
      </c>
      <c r="L283" s="51">
        <f t="shared" si="41"/>
        <v>1382.1498000000001</v>
      </c>
      <c r="M283" s="51">
        <f t="shared" si="42"/>
        <v>1382.1498000000001</v>
      </c>
      <c r="N283" s="51">
        <f t="shared" si="43"/>
        <v>1382.1498000000001</v>
      </c>
      <c r="O283" s="51">
        <f t="shared" si="44"/>
        <v>0</v>
      </c>
      <c r="P283" s="52">
        <f>+SUM(INDEX(Inputs!$D$24:$D$35,MATCH($D283,Inputs!$B$24:$B$35,0))*$N283,INDEX(Inputs!$E$24:$E$35,MATCH($D283,Inputs!$B$24:$B$35,0))*$O283)</f>
        <v>130.94763635160001</v>
      </c>
      <c r="R283" s="19"/>
      <c r="S283" s="19"/>
      <c r="T283" s="19"/>
    </row>
    <row r="284" spans="2:20" x14ac:dyDescent="0.25">
      <c r="B284" s="8" t="s">
        <v>121</v>
      </c>
      <c r="C284" s="8">
        <v>2021</v>
      </c>
      <c r="D284" s="8">
        <v>12</v>
      </c>
      <c r="E284" s="49">
        <f>Data!E284</f>
        <v>320.9187</v>
      </c>
      <c r="F284" s="49">
        <f>Data!F284</f>
        <v>2106.0479999999998</v>
      </c>
      <c r="G284" s="50">
        <f t="shared" si="36"/>
        <v>1785.1292999999998</v>
      </c>
      <c r="H284" s="51">
        <f t="shared" si="37"/>
        <v>0</v>
      </c>
      <c r="I284" s="51">
        <f t="shared" si="39"/>
        <v>0</v>
      </c>
      <c r="J284" s="51">
        <f t="shared" si="38"/>
        <v>0</v>
      </c>
      <c r="K284" s="51">
        <f t="shared" si="40"/>
        <v>0</v>
      </c>
      <c r="L284" s="51">
        <f t="shared" si="41"/>
        <v>1785.1292999999998</v>
      </c>
      <c r="M284" s="51">
        <f t="shared" si="42"/>
        <v>1785.1292999999998</v>
      </c>
      <c r="N284" s="51">
        <f t="shared" si="43"/>
        <v>1785.1292999999998</v>
      </c>
      <c r="O284" s="51">
        <f t="shared" si="44"/>
        <v>0</v>
      </c>
      <c r="P284" s="52">
        <f>+SUM(INDEX(Inputs!$D$24:$D$35,MATCH($D284,Inputs!$B$24:$B$35,0))*$N284,INDEX(Inputs!$E$24:$E$35,MATCH($D284,Inputs!$B$24:$B$35,0))*$O284)</f>
        <v>169.12672014059999</v>
      </c>
      <c r="R284" s="19"/>
      <c r="S284" s="19"/>
      <c r="T284" s="19"/>
    </row>
    <row r="285" spans="2:20" x14ac:dyDescent="0.25">
      <c r="B285" s="8" t="s">
        <v>122</v>
      </c>
      <c r="C285" s="8">
        <v>2021</v>
      </c>
      <c r="D285" s="8">
        <v>1</v>
      </c>
      <c r="E285" s="49">
        <f>Data!E285</f>
        <v>2390.4611</v>
      </c>
      <c r="F285" s="49">
        <f>Data!F285</f>
        <v>10349.904</v>
      </c>
      <c r="G285" s="50">
        <f t="shared" si="36"/>
        <v>7959.4429</v>
      </c>
      <c r="H285" s="51">
        <f t="shared" si="37"/>
        <v>0</v>
      </c>
      <c r="I285" s="51">
        <f t="shared" si="39"/>
        <v>0</v>
      </c>
      <c r="J285" s="51">
        <f t="shared" si="38"/>
        <v>0</v>
      </c>
      <c r="K285" s="51">
        <f t="shared" si="40"/>
        <v>0</v>
      </c>
      <c r="L285" s="51">
        <f t="shared" si="41"/>
        <v>7959.4429</v>
      </c>
      <c r="M285" s="51">
        <f t="shared" si="42"/>
        <v>7959.4429</v>
      </c>
      <c r="N285" s="51">
        <f t="shared" si="43"/>
        <v>2000</v>
      </c>
      <c r="O285" s="51">
        <f t="shared" si="44"/>
        <v>5959.4429</v>
      </c>
      <c r="P285" s="52">
        <f>+SUM(INDEX(Inputs!$D$24:$D$35,MATCH($D285,Inputs!$B$24:$B$35,0))*$N285,INDEX(Inputs!$E$24:$E$35,MATCH($D285,Inputs!$B$24:$B$35,0))*$O285)</f>
        <v>452.86753840840004</v>
      </c>
      <c r="R285" s="19"/>
      <c r="S285" s="19"/>
      <c r="T285" s="19"/>
    </row>
    <row r="286" spans="2:20" x14ac:dyDescent="0.25">
      <c r="B286" s="8" t="s">
        <v>122</v>
      </c>
      <c r="C286" s="8">
        <v>2021</v>
      </c>
      <c r="D286" s="8">
        <v>2</v>
      </c>
      <c r="E286" s="49">
        <f>Data!E286</f>
        <v>2755.7419</v>
      </c>
      <c r="F286" s="49">
        <f>Data!F286</f>
        <v>8865.1319999999996</v>
      </c>
      <c r="G286" s="50">
        <f t="shared" si="36"/>
        <v>6109.3900999999996</v>
      </c>
      <c r="H286" s="51">
        <f t="shared" si="37"/>
        <v>0</v>
      </c>
      <c r="I286" s="51">
        <f t="shared" si="39"/>
        <v>0</v>
      </c>
      <c r="J286" s="51">
        <f t="shared" si="38"/>
        <v>0</v>
      </c>
      <c r="K286" s="51">
        <f t="shared" si="40"/>
        <v>0</v>
      </c>
      <c r="L286" s="51">
        <f t="shared" si="41"/>
        <v>6109.3900999999996</v>
      </c>
      <c r="M286" s="51">
        <f t="shared" si="42"/>
        <v>6109.3900999999996</v>
      </c>
      <c r="N286" s="51">
        <f t="shared" si="43"/>
        <v>2000</v>
      </c>
      <c r="O286" s="51">
        <f t="shared" si="44"/>
        <v>4109.3900999999996</v>
      </c>
      <c r="P286" s="52">
        <f>+SUM(INDEX(Inputs!$D$24:$D$35,MATCH($D286,Inputs!$B$24:$B$35,0))*$N286,INDEX(Inputs!$E$24:$E$35,MATCH($D286,Inputs!$B$24:$B$35,0))*$O286)</f>
        <v>371.10260485959998</v>
      </c>
      <c r="R286" s="19"/>
      <c r="S286" s="19"/>
      <c r="T286" s="19"/>
    </row>
    <row r="287" spans="2:20" x14ac:dyDescent="0.25">
      <c r="B287" s="8" t="s">
        <v>122</v>
      </c>
      <c r="C287" s="8">
        <v>2021</v>
      </c>
      <c r="D287" s="8">
        <v>3</v>
      </c>
      <c r="E287" s="49">
        <f>Data!E287</f>
        <v>5275.8371999999999</v>
      </c>
      <c r="F287" s="49">
        <f>Data!F287</f>
        <v>7253.308</v>
      </c>
      <c r="G287" s="50">
        <f t="shared" si="36"/>
        <v>1977.4708000000001</v>
      </c>
      <c r="H287" s="51">
        <f t="shared" si="37"/>
        <v>0</v>
      </c>
      <c r="I287" s="51">
        <f t="shared" si="39"/>
        <v>0</v>
      </c>
      <c r="J287" s="51">
        <f t="shared" si="38"/>
        <v>0</v>
      </c>
      <c r="K287" s="51">
        <f t="shared" si="40"/>
        <v>0</v>
      </c>
      <c r="L287" s="51">
        <f t="shared" si="41"/>
        <v>1977.4708000000001</v>
      </c>
      <c r="M287" s="51">
        <f t="shared" si="42"/>
        <v>1977.4708000000001</v>
      </c>
      <c r="N287" s="51">
        <f t="shared" si="43"/>
        <v>1977.4708000000001</v>
      </c>
      <c r="O287" s="51">
        <f t="shared" si="44"/>
        <v>0</v>
      </c>
      <c r="P287" s="52">
        <f>+SUM(INDEX(Inputs!$D$24:$D$35,MATCH($D287,Inputs!$B$24:$B$35,0))*$N287,INDEX(Inputs!$E$24:$E$35,MATCH($D287,Inputs!$B$24:$B$35,0))*$O287)</f>
        <v>187.34953853360003</v>
      </c>
      <c r="R287" s="19"/>
      <c r="S287" s="19"/>
      <c r="T287" s="19"/>
    </row>
    <row r="288" spans="2:20" x14ac:dyDescent="0.25">
      <c r="B288" s="8" t="s">
        <v>122</v>
      </c>
      <c r="C288" s="8">
        <v>2021</v>
      </c>
      <c r="D288" s="8">
        <v>4</v>
      </c>
      <c r="E288" s="49">
        <f>Data!E288</f>
        <v>5843.8146999999999</v>
      </c>
      <c r="F288" s="49">
        <f>Data!F288</f>
        <v>5614.1080000000002</v>
      </c>
      <c r="G288" s="50">
        <f t="shared" si="36"/>
        <v>-229.70669999999973</v>
      </c>
      <c r="H288" s="51">
        <f t="shared" si="37"/>
        <v>0</v>
      </c>
      <c r="I288" s="51">
        <f t="shared" si="39"/>
        <v>229.70669999999973</v>
      </c>
      <c r="J288" s="51">
        <f t="shared" si="38"/>
        <v>0</v>
      </c>
      <c r="K288" s="51">
        <f t="shared" si="40"/>
        <v>229.70669999999973</v>
      </c>
      <c r="L288" s="51">
        <f t="shared" si="41"/>
        <v>0</v>
      </c>
      <c r="M288" s="51">
        <f t="shared" si="42"/>
        <v>0</v>
      </c>
      <c r="N288" s="51">
        <f t="shared" si="43"/>
        <v>0</v>
      </c>
      <c r="O288" s="51">
        <f t="shared" si="44"/>
        <v>0</v>
      </c>
      <c r="P288" s="52">
        <f>+SUM(INDEX(Inputs!$D$24:$D$35,MATCH($D288,Inputs!$B$24:$B$35,0))*$N288,INDEX(Inputs!$E$24:$E$35,MATCH($D288,Inputs!$B$24:$B$35,0))*$O288)</f>
        <v>0</v>
      </c>
      <c r="R288" s="19"/>
      <c r="S288" s="19"/>
      <c r="T288" s="19"/>
    </row>
    <row r="289" spans="2:20" x14ac:dyDescent="0.25">
      <c r="B289" s="8" t="s">
        <v>122</v>
      </c>
      <c r="C289" s="8">
        <v>2021</v>
      </c>
      <c r="D289" s="8">
        <v>5</v>
      </c>
      <c r="E289" s="49">
        <f>Data!E289</f>
        <v>6261.6175000000003</v>
      </c>
      <c r="F289" s="49">
        <f>Data!F289</f>
        <v>5451.6319999999996</v>
      </c>
      <c r="G289" s="50">
        <f t="shared" si="36"/>
        <v>-809.98550000000068</v>
      </c>
      <c r="H289" s="51">
        <f t="shared" si="37"/>
        <v>229.70669999999973</v>
      </c>
      <c r="I289" s="51">
        <f t="shared" si="39"/>
        <v>1039.6922000000004</v>
      </c>
      <c r="J289" s="51">
        <f t="shared" si="38"/>
        <v>229.70669999999973</v>
      </c>
      <c r="K289" s="51">
        <f t="shared" si="40"/>
        <v>1039.6922000000004</v>
      </c>
      <c r="L289" s="51">
        <f t="shared" si="41"/>
        <v>0</v>
      </c>
      <c r="M289" s="51">
        <f t="shared" si="42"/>
        <v>0</v>
      </c>
      <c r="N289" s="51">
        <f t="shared" si="43"/>
        <v>0</v>
      </c>
      <c r="O289" s="51">
        <f t="shared" si="44"/>
        <v>0</v>
      </c>
      <c r="P289" s="52">
        <f>+SUM(INDEX(Inputs!$D$24:$D$35,MATCH($D289,Inputs!$B$24:$B$35,0))*$N289,INDEX(Inputs!$E$24:$E$35,MATCH($D289,Inputs!$B$24:$B$35,0))*$O289)</f>
        <v>0</v>
      </c>
      <c r="R289" s="19"/>
      <c r="S289" s="19"/>
      <c r="T289" s="19"/>
    </row>
    <row r="290" spans="2:20" x14ac:dyDescent="0.25">
      <c r="B290" s="8" t="s">
        <v>122</v>
      </c>
      <c r="C290" s="8">
        <v>2021</v>
      </c>
      <c r="D290" s="8">
        <v>6</v>
      </c>
      <c r="E290" s="49">
        <f>Data!E290</f>
        <v>6698.3031000000001</v>
      </c>
      <c r="F290" s="49">
        <f>Data!F290</f>
        <v>7456.3959999999997</v>
      </c>
      <c r="G290" s="50">
        <f t="shared" si="36"/>
        <v>758.09289999999964</v>
      </c>
      <c r="H290" s="51">
        <f t="shared" si="37"/>
        <v>1039.6922000000004</v>
      </c>
      <c r="I290" s="51">
        <f t="shared" si="39"/>
        <v>281.59930000000077</v>
      </c>
      <c r="J290" s="51">
        <f t="shared" si="38"/>
        <v>1039.6922000000004</v>
      </c>
      <c r="K290" s="51">
        <f t="shared" si="40"/>
        <v>281.59930000000077</v>
      </c>
      <c r="L290" s="51">
        <f t="shared" si="41"/>
        <v>0</v>
      </c>
      <c r="M290" s="51">
        <f t="shared" si="42"/>
        <v>0</v>
      </c>
      <c r="N290" s="51">
        <f t="shared" si="43"/>
        <v>0</v>
      </c>
      <c r="O290" s="51">
        <f t="shared" si="44"/>
        <v>0</v>
      </c>
      <c r="P290" s="52">
        <f>+SUM(INDEX(Inputs!$D$24:$D$35,MATCH($D290,Inputs!$B$24:$B$35,0))*$N290,INDEX(Inputs!$E$24:$E$35,MATCH($D290,Inputs!$B$24:$B$35,0))*$O290)</f>
        <v>0</v>
      </c>
      <c r="R290" s="19"/>
      <c r="S290" s="19"/>
      <c r="T290" s="19"/>
    </row>
    <row r="291" spans="2:20" x14ac:dyDescent="0.25">
      <c r="B291" s="8" t="s">
        <v>122</v>
      </c>
      <c r="C291" s="8">
        <v>2021</v>
      </c>
      <c r="D291" s="8">
        <v>7</v>
      </c>
      <c r="E291" s="49">
        <f>Data!E291</f>
        <v>5854.0104000000001</v>
      </c>
      <c r="F291" s="49">
        <f>Data!F291</f>
        <v>8906.652</v>
      </c>
      <c r="G291" s="50">
        <f t="shared" si="36"/>
        <v>3052.6415999999999</v>
      </c>
      <c r="H291" s="51">
        <f t="shared" si="37"/>
        <v>281.59930000000077</v>
      </c>
      <c r="I291" s="51">
        <f t="shared" si="39"/>
        <v>0</v>
      </c>
      <c r="J291" s="51">
        <f t="shared" si="38"/>
        <v>281.59930000000077</v>
      </c>
      <c r="K291" s="51">
        <f t="shared" si="40"/>
        <v>0</v>
      </c>
      <c r="L291" s="51">
        <f t="shared" si="41"/>
        <v>2771.0422999999992</v>
      </c>
      <c r="M291" s="51">
        <f t="shared" si="42"/>
        <v>2771.0422999999992</v>
      </c>
      <c r="N291" s="51">
        <f t="shared" si="43"/>
        <v>2000</v>
      </c>
      <c r="O291" s="51">
        <f t="shared" si="44"/>
        <v>771.04229999999916</v>
      </c>
      <c r="P291" s="52">
        <f>+SUM(INDEX(Inputs!$D$24:$D$35,MATCH($D291,Inputs!$B$24:$B$35,0))*$N291,INDEX(Inputs!$E$24:$E$35,MATCH($D291,Inputs!$B$24:$B$35,0))*$O291)</f>
        <v>248.06209668679998</v>
      </c>
      <c r="R291" s="19"/>
      <c r="S291" s="19"/>
      <c r="T291" s="19"/>
    </row>
    <row r="292" spans="2:20" x14ac:dyDescent="0.25">
      <c r="B292" s="8" t="s">
        <v>122</v>
      </c>
      <c r="C292" s="8">
        <v>2021</v>
      </c>
      <c r="D292" s="8">
        <v>8</v>
      </c>
      <c r="E292" s="49">
        <f>Data!E292</f>
        <v>5674.8418000000001</v>
      </c>
      <c r="F292" s="49">
        <f>Data!F292</f>
        <v>7538.52</v>
      </c>
      <c r="G292" s="50">
        <f t="shared" si="36"/>
        <v>1863.6782000000003</v>
      </c>
      <c r="H292" s="51">
        <f t="shared" si="37"/>
        <v>0</v>
      </c>
      <c r="I292" s="51">
        <f t="shared" si="39"/>
        <v>0</v>
      </c>
      <c r="J292" s="51">
        <f t="shared" si="38"/>
        <v>0</v>
      </c>
      <c r="K292" s="51">
        <f t="shared" si="40"/>
        <v>0</v>
      </c>
      <c r="L292" s="51">
        <f t="shared" si="41"/>
        <v>1863.6782000000003</v>
      </c>
      <c r="M292" s="51">
        <f t="shared" si="42"/>
        <v>1863.6782000000003</v>
      </c>
      <c r="N292" s="51">
        <f t="shared" si="43"/>
        <v>1863.6782000000003</v>
      </c>
      <c r="O292" s="51">
        <f t="shared" si="44"/>
        <v>0</v>
      </c>
      <c r="P292" s="52">
        <f>+SUM(INDEX(Inputs!$D$24:$D$35,MATCH($D292,Inputs!$B$24:$B$35,0))*$N292,INDEX(Inputs!$E$24:$E$35,MATCH($D292,Inputs!$B$24:$B$35,0))*$O292)</f>
        <v>196.15213055000001</v>
      </c>
      <c r="R292" s="19"/>
      <c r="S292" s="19"/>
      <c r="T292" s="19"/>
    </row>
    <row r="293" spans="2:20" x14ac:dyDescent="0.25">
      <c r="B293" s="8" t="s">
        <v>122</v>
      </c>
      <c r="C293" s="8">
        <v>2021</v>
      </c>
      <c r="D293" s="8">
        <v>9</v>
      </c>
      <c r="E293" s="49">
        <f>Data!E293</f>
        <v>5024.4467999999997</v>
      </c>
      <c r="F293" s="49">
        <f>Data!F293</f>
        <v>6143.0559999999996</v>
      </c>
      <c r="G293" s="50">
        <f t="shared" si="36"/>
        <v>1118.6091999999999</v>
      </c>
      <c r="H293" s="51">
        <f t="shared" si="37"/>
        <v>0</v>
      </c>
      <c r="I293" s="51">
        <f t="shared" si="39"/>
        <v>0</v>
      </c>
      <c r="J293" s="51">
        <f t="shared" si="38"/>
        <v>0</v>
      </c>
      <c r="K293" s="51">
        <f t="shared" si="40"/>
        <v>0</v>
      </c>
      <c r="L293" s="51">
        <f t="shared" si="41"/>
        <v>1118.6091999999999</v>
      </c>
      <c r="M293" s="51">
        <f t="shared" si="42"/>
        <v>1118.6091999999999</v>
      </c>
      <c r="N293" s="51">
        <f t="shared" si="43"/>
        <v>1118.6091999999999</v>
      </c>
      <c r="O293" s="51">
        <f t="shared" si="44"/>
        <v>0</v>
      </c>
      <c r="P293" s="52">
        <f>+SUM(INDEX(Inputs!$D$24:$D$35,MATCH($D293,Inputs!$B$24:$B$35,0))*$N293,INDEX(Inputs!$E$24:$E$35,MATCH($D293,Inputs!$B$24:$B$35,0))*$O293)</f>
        <v>105.97927282639999</v>
      </c>
      <c r="R293" s="19"/>
      <c r="S293" s="19"/>
      <c r="T293" s="19"/>
    </row>
    <row r="294" spans="2:20" x14ac:dyDescent="0.25">
      <c r="B294" s="8" t="s">
        <v>122</v>
      </c>
      <c r="C294" s="8">
        <v>2021</v>
      </c>
      <c r="D294" s="8">
        <v>10</v>
      </c>
      <c r="E294" s="49">
        <f>Data!E294</f>
        <v>3615.6311000000001</v>
      </c>
      <c r="F294" s="49">
        <f>Data!F294</f>
        <v>5422.232</v>
      </c>
      <c r="G294" s="50">
        <f t="shared" si="36"/>
        <v>1806.6008999999999</v>
      </c>
      <c r="H294" s="51">
        <f t="shared" si="37"/>
        <v>0</v>
      </c>
      <c r="I294" s="51">
        <f t="shared" si="39"/>
        <v>0</v>
      </c>
      <c r="J294" s="51">
        <f t="shared" si="38"/>
        <v>0</v>
      </c>
      <c r="K294" s="51">
        <f t="shared" si="40"/>
        <v>0</v>
      </c>
      <c r="L294" s="51">
        <f t="shared" si="41"/>
        <v>1806.6008999999999</v>
      </c>
      <c r="M294" s="51">
        <f t="shared" si="42"/>
        <v>1806.6008999999999</v>
      </c>
      <c r="N294" s="51">
        <f t="shared" si="43"/>
        <v>1806.6008999999999</v>
      </c>
      <c r="O294" s="51">
        <f t="shared" si="44"/>
        <v>0</v>
      </c>
      <c r="P294" s="52">
        <f>+SUM(INDEX(Inputs!$D$24:$D$35,MATCH($D294,Inputs!$B$24:$B$35,0))*$N294,INDEX(Inputs!$E$24:$E$35,MATCH($D294,Inputs!$B$24:$B$35,0))*$O294)</f>
        <v>171.16098246780001</v>
      </c>
      <c r="R294" s="19"/>
      <c r="S294" s="19"/>
      <c r="T294" s="19"/>
    </row>
    <row r="295" spans="2:20" x14ac:dyDescent="0.25">
      <c r="B295" s="8" t="s">
        <v>122</v>
      </c>
      <c r="C295" s="8">
        <v>2021</v>
      </c>
      <c r="D295" s="8">
        <v>11</v>
      </c>
      <c r="E295" s="49">
        <f>Data!E295</f>
        <v>2665.0511999999999</v>
      </c>
      <c r="F295" s="49">
        <f>Data!F295</f>
        <v>6090.6360000000004</v>
      </c>
      <c r="G295" s="50">
        <f t="shared" si="36"/>
        <v>3425.5848000000005</v>
      </c>
      <c r="H295" s="51">
        <f t="shared" si="37"/>
        <v>0</v>
      </c>
      <c r="I295" s="51">
        <f t="shared" si="39"/>
        <v>0</v>
      </c>
      <c r="J295" s="51">
        <f t="shared" si="38"/>
        <v>0</v>
      </c>
      <c r="K295" s="51">
        <f t="shared" si="40"/>
        <v>0</v>
      </c>
      <c r="L295" s="51">
        <f t="shared" si="41"/>
        <v>3425.5848000000005</v>
      </c>
      <c r="M295" s="51">
        <f t="shared" si="42"/>
        <v>3425.5848000000005</v>
      </c>
      <c r="N295" s="51">
        <f t="shared" si="43"/>
        <v>2000</v>
      </c>
      <c r="O295" s="51">
        <f t="shared" si="44"/>
        <v>1425.5848000000005</v>
      </c>
      <c r="P295" s="52">
        <f>+SUM(INDEX(Inputs!$D$24:$D$35,MATCH($D295,Inputs!$B$24:$B$35,0))*$N295,INDEX(Inputs!$E$24:$E$35,MATCH($D295,Inputs!$B$24:$B$35,0))*$O295)</f>
        <v>252.48914582080005</v>
      </c>
      <c r="R295" s="19"/>
      <c r="S295" s="19"/>
      <c r="T295" s="19"/>
    </row>
    <row r="296" spans="2:20" x14ac:dyDescent="0.25">
      <c r="B296" s="8" t="s">
        <v>122</v>
      </c>
      <c r="C296" s="8">
        <v>2021</v>
      </c>
      <c r="D296" s="8">
        <v>12</v>
      </c>
      <c r="E296" s="49">
        <f>Data!E296</f>
        <v>1563.4591</v>
      </c>
      <c r="F296" s="49">
        <f>Data!F296</f>
        <v>8614.1560000000009</v>
      </c>
      <c r="G296" s="50">
        <f t="shared" si="36"/>
        <v>7050.6969000000008</v>
      </c>
      <c r="H296" s="51">
        <f t="shared" si="37"/>
        <v>0</v>
      </c>
      <c r="I296" s="51">
        <f t="shared" si="39"/>
        <v>0</v>
      </c>
      <c r="J296" s="51">
        <f t="shared" si="38"/>
        <v>0</v>
      </c>
      <c r="K296" s="51">
        <f t="shared" si="40"/>
        <v>0</v>
      </c>
      <c r="L296" s="51">
        <f t="shared" si="41"/>
        <v>7050.6969000000008</v>
      </c>
      <c r="M296" s="51">
        <f t="shared" si="42"/>
        <v>7050.6969000000008</v>
      </c>
      <c r="N296" s="51">
        <f t="shared" si="43"/>
        <v>2000</v>
      </c>
      <c r="O296" s="51">
        <f t="shared" si="44"/>
        <v>5050.6969000000008</v>
      </c>
      <c r="P296" s="52">
        <f>+SUM(INDEX(Inputs!$D$24:$D$35,MATCH($D296,Inputs!$B$24:$B$35,0))*$N296,INDEX(Inputs!$E$24:$E$35,MATCH($D296,Inputs!$B$24:$B$35,0))*$O296)</f>
        <v>412.70460019240005</v>
      </c>
      <c r="R296" s="19"/>
      <c r="S296" s="19"/>
      <c r="T296" s="19"/>
    </row>
    <row r="297" spans="2:20" x14ac:dyDescent="0.25">
      <c r="B297" s="8" t="s">
        <v>123</v>
      </c>
      <c r="C297" s="8">
        <v>2021</v>
      </c>
      <c r="D297" s="8">
        <v>1</v>
      </c>
      <c r="E297" s="49">
        <f>Data!E297</f>
        <v>2347.5839999999998</v>
      </c>
      <c r="F297" s="49">
        <f>Data!F297</f>
        <v>1905.6</v>
      </c>
      <c r="G297" s="50">
        <f t="shared" si="36"/>
        <v>-441.98399999999992</v>
      </c>
      <c r="H297" s="51">
        <f t="shared" si="37"/>
        <v>0</v>
      </c>
      <c r="I297" s="51">
        <f t="shared" si="39"/>
        <v>441.98399999999992</v>
      </c>
      <c r="J297" s="51">
        <f t="shared" si="38"/>
        <v>32578.212000000003</v>
      </c>
      <c r="K297" s="51">
        <f t="shared" si="40"/>
        <v>33020.196000000004</v>
      </c>
      <c r="L297" s="51">
        <f t="shared" si="41"/>
        <v>0</v>
      </c>
      <c r="M297" s="51">
        <f t="shared" si="42"/>
        <v>0</v>
      </c>
      <c r="N297" s="51">
        <f t="shared" si="43"/>
        <v>0</v>
      </c>
      <c r="O297" s="51">
        <f t="shared" si="44"/>
        <v>0</v>
      </c>
      <c r="P297" s="52">
        <f>+SUM(INDEX(Inputs!$D$24:$D$35,MATCH($D297,Inputs!$B$24:$B$35,0))*$N297,INDEX(Inputs!$E$24:$E$35,MATCH($D297,Inputs!$B$24:$B$35,0))*$O297)</f>
        <v>0</v>
      </c>
      <c r="R297" s="19"/>
      <c r="S297" s="19"/>
      <c r="T297" s="19"/>
    </row>
    <row r="298" spans="2:20" x14ac:dyDescent="0.25">
      <c r="B298" s="8" t="s">
        <v>123</v>
      </c>
      <c r="C298" s="8">
        <v>2021</v>
      </c>
      <c r="D298" s="8">
        <v>2</v>
      </c>
      <c r="E298" s="49">
        <f>Data!E298</f>
        <v>2069.1840000000002</v>
      </c>
      <c r="F298" s="49">
        <f>Data!F298</f>
        <v>2076.152</v>
      </c>
      <c r="G298" s="50">
        <f t="shared" si="36"/>
        <v>6.9679999999998472</v>
      </c>
      <c r="H298" s="51">
        <f t="shared" si="37"/>
        <v>441.98399999999992</v>
      </c>
      <c r="I298" s="51">
        <f t="shared" si="39"/>
        <v>435.01600000000008</v>
      </c>
      <c r="J298" s="51">
        <f t="shared" si="38"/>
        <v>33020.196000000004</v>
      </c>
      <c r="K298" s="51">
        <f t="shared" si="40"/>
        <v>33013.228000000003</v>
      </c>
      <c r="L298" s="51">
        <f t="shared" si="41"/>
        <v>0</v>
      </c>
      <c r="M298" s="51">
        <f t="shared" si="42"/>
        <v>0</v>
      </c>
      <c r="N298" s="51">
        <f t="shared" si="43"/>
        <v>0</v>
      </c>
      <c r="O298" s="51">
        <f t="shared" si="44"/>
        <v>0</v>
      </c>
      <c r="P298" s="52">
        <f>+SUM(INDEX(Inputs!$D$24:$D$35,MATCH($D298,Inputs!$B$24:$B$35,0))*$N298,INDEX(Inputs!$E$24:$E$35,MATCH($D298,Inputs!$B$24:$B$35,0))*$O298)</f>
        <v>0</v>
      </c>
      <c r="R298" s="19"/>
      <c r="S298" s="19"/>
      <c r="T298" s="19"/>
    </row>
    <row r="299" spans="2:20" x14ac:dyDescent="0.25">
      <c r="B299" s="8" t="s">
        <v>123</v>
      </c>
      <c r="C299" s="8">
        <v>2021</v>
      </c>
      <c r="D299" s="8">
        <v>3</v>
      </c>
      <c r="E299" s="49">
        <f>Data!E299</f>
        <v>5544.8559999999998</v>
      </c>
      <c r="F299" s="49">
        <f>Data!F299</f>
        <v>1970.8720000000001</v>
      </c>
      <c r="G299" s="50">
        <f t="shared" si="36"/>
        <v>-3573.9839999999995</v>
      </c>
      <c r="H299" s="51">
        <f t="shared" si="37"/>
        <v>435.01600000000008</v>
      </c>
      <c r="I299" s="51">
        <f t="shared" si="39"/>
        <v>4008.9999999999995</v>
      </c>
      <c r="J299" s="51">
        <f t="shared" si="38"/>
        <v>33013.228000000003</v>
      </c>
      <c r="K299" s="51">
        <f t="shared" si="40"/>
        <v>36587.212</v>
      </c>
      <c r="L299" s="51">
        <f t="shared" si="41"/>
        <v>0</v>
      </c>
      <c r="M299" s="51">
        <f t="shared" si="42"/>
        <v>0</v>
      </c>
      <c r="N299" s="51">
        <f t="shared" si="43"/>
        <v>0</v>
      </c>
      <c r="O299" s="51">
        <f t="shared" si="44"/>
        <v>0</v>
      </c>
      <c r="P299" s="52">
        <f>+SUM(INDEX(Inputs!$D$24:$D$35,MATCH($D299,Inputs!$B$24:$B$35,0))*$N299,INDEX(Inputs!$E$24:$E$35,MATCH($D299,Inputs!$B$24:$B$35,0))*$O299)</f>
        <v>0</v>
      </c>
      <c r="R299" s="19"/>
      <c r="S299" s="19"/>
      <c r="T299" s="19"/>
    </row>
    <row r="300" spans="2:20" x14ac:dyDescent="0.25">
      <c r="B300" s="8" t="s">
        <v>123</v>
      </c>
      <c r="C300" s="8">
        <v>2021</v>
      </c>
      <c r="D300" s="8">
        <v>4</v>
      </c>
      <c r="E300" s="49">
        <f>Data!E300</f>
        <v>6579.0720000000001</v>
      </c>
      <c r="F300" s="49">
        <f>Data!F300</f>
        <v>1763.2</v>
      </c>
      <c r="G300" s="50">
        <f t="shared" si="36"/>
        <v>-4815.8720000000003</v>
      </c>
      <c r="H300" s="51">
        <f t="shared" si="37"/>
        <v>4008.9999999999995</v>
      </c>
      <c r="I300" s="51">
        <f t="shared" si="39"/>
        <v>8824.8719999999994</v>
      </c>
      <c r="J300" s="51">
        <f t="shared" si="38"/>
        <v>36587.212</v>
      </c>
      <c r="K300" s="51">
        <f t="shared" si="40"/>
        <v>41403.084000000003</v>
      </c>
      <c r="L300" s="51">
        <f t="shared" si="41"/>
        <v>0</v>
      </c>
      <c r="M300" s="51">
        <f t="shared" si="42"/>
        <v>0</v>
      </c>
      <c r="N300" s="51">
        <f t="shared" si="43"/>
        <v>0</v>
      </c>
      <c r="O300" s="51">
        <f t="shared" si="44"/>
        <v>0</v>
      </c>
      <c r="P300" s="52">
        <f>+SUM(INDEX(Inputs!$D$24:$D$35,MATCH($D300,Inputs!$B$24:$B$35,0))*$N300,INDEX(Inputs!$E$24:$E$35,MATCH($D300,Inputs!$B$24:$B$35,0))*$O300)</f>
        <v>0</v>
      </c>
      <c r="R300" s="19"/>
      <c r="S300" s="19"/>
      <c r="T300" s="19"/>
    </row>
    <row r="301" spans="2:20" x14ac:dyDescent="0.25">
      <c r="B301" s="8" t="s">
        <v>123</v>
      </c>
      <c r="C301" s="8">
        <v>2021</v>
      </c>
      <c r="D301" s="8">
        <v>5</v>
      </c>
      <c r="E301" s="49">
        <f>Data!E301</f>
        <v>7508.1679999999997</v>
      </c>
      <c r="F301" s="49">
        <f>Data!F301</f>
        <v>1810.2360000000001</v>
      </c>
      <c r="G301" s="50">
        <f t="shared" si="36"/>
        <v>-5697.9319999999998</v>
      </c>
      <c r="H301" s="51">
        <f t="shared" si="37"/>
        <v>8824.8719999999994</v>
      </c>
      <c r="I301" s="51">
        <f t="shared" si="39"/>
        <v>14522.804</v>
      </c>
      <c r="J301" s="51">
        <f t="shared" si="38"/>
        <v>41403.084000000003</v>
      </c>
      <c r="K301" s="51">
        <f t="shared" si="40"/>
        <v>47101.016000000003</v>
      </c>
      <c r="L301" s="51">
        <f t="shared" si="41"/>
        <v>0</v>
      </c>
      <c r="M301" s="51">
        <f t="shared" si="42"/>
        <v>0</v>
      </c>
      <c r="N301" s="51">
        <f t="shared" si="43"/>
        <v>0</v>
      </c>
      <c r="O301" s="51">
        <f t="shared" si="44"/>
        <v>0</v>
      </c>
      <c r="P301" s="52">
        <f>+SUM(INDEX(Inputs!$D$24:$D$35,MATCH($D301,Inputs!$B$24:$B$35,0))*$N301,INDEX(Inputs!$E$24:$E$35,MATCH($D301,Inputs!$B$24:$B$35,0))*$O301)</f>
        <v>0</v>
      </c>
      <c r="R301" s="19"/>
      <c r="S301" s="19"/>
      <c r="T301" s="19"/>
    </row>
    <row r="302" spans="2:20" x14ac:dyDescent="0.25">
      <c r="B302" s="8" t="s">
        <v>123</v>
      </c>
      <c r="C302" s="8">
        <v>2021</v>
      </c>
      <c r="D302" s="8">
        <v>6</v>
      </c>
      <c r="E302" s="49">
        <f>Data!E302</f>
        <v>7982.08</v>
      </c>
      <c r="F302" s="49">
        <f>Data!F302</f>
        <v>2281.92</v>
      </c>
      <c r="G302" s="50">
        <f t="shared" si="36"/>
        <v>-5700.16</v>
      </c>
      <c r="H302" s="51">
        <f t="shared" si="37"/>
        <v>14522.804</v>
      </c>
      <c r="I302" s="51">
        <f t="shared" si="39"/>
        <v>20222.964</v>
      </c>
      <c r="J302" s="51">
        <f t="shared" si="38"/>
        <v>47101.016000000003</v>
      </c>
      <c r="K302" s="51">
        <f t="shared" si="40"/>
        <v>52801.176000000007</v>
      </c>
      <c r="L302" s="51">
        <f t="shared" si="41"/>
        <v>0</v>
      </c>
      <c r="M302" s="51">
        <f t="shared" si="42"/>
        <v>0</v>
      </c>
      <c r="N302" s="51">
        <f t="shared" si="43"/>
        <v>0</v>
      </c>
      <c r="O302" s="51">
        <f t="shared" si="44"/>
        <v>0</v>
      </c>
      <c r="P302" s="52">
        <f>+SUM(INDEX(Inputs!$D$24:$D$35,MATCH($D302,Inputs!$B$24:$B$35,0))*$N302,INDEX(Inputs!$E$24:$E$35,MATCH($D302,Inputs!$B$24:$B$35,0))*$O302)</f>
        <v>0</v>
      </c>
      <c r="R302" s="19"/>
      <c r="S302" s="19"/>
      <c r="T302" s="19"/>
    </row>
    <row r="303" spans="2:20" x14ac:dyDescent="0.25">
      <c r="B303" s="8" t="s">
        <v>123</v>
      </c>
      <c r="C303" s="8">
        <v>2021</v>
      </c>
      <c r="D303" s="8">
        <v>7</v>
      </c>
      <c r="E303" s="49">
        <f>Data!E303</f>
        <v>7051.7120000000004</v>
      </c>
      <c r="F303" s="49">
        <f>Data!F303</f>
        <v>2703.36</v>
      </c>
      <c r="G303" s="50">
        <f t="shared" si="36"/>
        <v>-4348.3520000000008</v>
      </c>
      <c r="H303" s="51">
        <f t="shared" si="37"/>
        <v>20222.964</v>
      </c>
      <c r="I303" s="51">
        <f t="shared" si="39"/>
        <v>24571.315999999999</v>
      </c>
      <c r="J303" s="51">
        <f t="shared" si="38"/>
        <v>52801.176000000007</v>
      </c>
      <c r="K303" s="51">
        <f t="shared" si="40"/>
        <v>57149.528000000006</v>
      </c>
      <c r="L303" s="51">
        <f t="shared" si="41"/>
        <v>0</v>
      </c>
      <c r="M303" s="51">
        <f t="shared" si="42"/>
        <v>0</v>
      </c>
      <c r="N303" s="51">
        <f t="shared" si="43"/>
        <v>0</v>
      </c>
      <c r="O303" s="51">
        <f t="shared" si="44"/>
        <v>0</v>
      </c>
      <c r="P303" s="52">
        <f>+SUM(INDEX(Inputs!$D$24:$D$35,MATCH($D303,Inputs!$B$24:$B$35,0))*$N303,INDEX(Inputs!$E$24:$E$35,MATCH($D303,Inputs!$B$24:$B$35,0))*$O303)</f>
        <v>0</v>
      </c>
      <c r="R303" s="19"/>
      <c r="S303" s="19"/>
      <c r="T303" s="19"/>
    </row>
    <row r="304" spans="2:20" x14ac:dyDescent="0.25">
      <c r="B304" s="8" t="s">
        <v>123</v>
      </c>
      <c r="C304" s="8">
        <v>2021</v>
      </c>
      <c r="D304" s="8">
        <v>8</v>
      </c>
      <c r="E304" s="49">
        <f>Data!E304</f>
        <v>6376.384</v>
      </c>
      <c r="F304" s="49">
        <f>Data!F304</f>
        <v>2654.4</v>
      </c>
      <c r="G304" s="50">
        <f t="shared" si="36"/>
        <v>-3721.9839999999999</v>
      </c>
      <c r="H304" s="51">
        <f t="shared" si="37"/>
        <v>24571.315999999999</v>
      </c>
      <c r="I304" s="51">
        <f t="shared" si="39"/>
        <v>28293.3</v>
      </c>
      <c r="J304" s="51">
        <f t="shared" si="38"/>
        <v>57149.528000000006</v>
      </c>
      <c r="K304" s="51">
        <f t="shared" si="40"/>
        <v>60871.512000000002</v>
      </c>
      <c r="L304" s="51">
        <f t="shared" si="41"/>
        <v>0</v>
      </c>
      <c r="M304" s="51">
        <f t="shared" si="42"/>
        <v>0</v>
      </c>
      <c r="N304" s="51">
        <f t="shared" si="43"/>
        <v>0</v>
      </c>
      <c r="O304" s="51">
        <f t="shared" si="44"/>
        <v>0</v>
      </c>
      <c r="P304" s="52">
        <f>+SUM(INDEX(Inputs!$D$24:$D$35,MATCH($D304,Inputs!$B$24:$B$35,0))*$N304,INDEX(Inputs!$E$24:$E$35,MATCH($D304,Inputs!$B$24:$B$35,0))*$O304)</f>
        <v>0</v>
      </c>
      <c r="R304" s="19"/>
      <c r="S304" s="19"/>
      <c r="T304" s="19"/>
    </row>
    <row r="305" spans="2:20" x14ac:dyDescent="0.25">
      <c r="B305" s="8" t="s">
        <v>123</v>
      </c>
      <c r="C305" s="8">
        <v>2021</v>
      </c>
      <c r="D305" s="8">
        <v>9</v>
      </c>
      <c r="E305" s="49">
        <f>Data!E305</f>
        <v>5493.1840000000002</v>
      </c>
      <c r="F305" s="49">
        <f>Data!F305</f>
        <v>2287.3200000000002</v>
      </c>
      <c r="G305" s="50">
        <f t="shared" si="36"/>
        <v>-3205.864</v>
      </c>
      <c r="H305" s="51">
        <f t="shared" si="37"/>
        <v>28293.3</v>
      </c>
      <c r="I305" s="51">
        <f t="shared" si="39"/>
        <v>31499.164000000001</v>
      </c>
      <c r="J305" s="51">
        <f t="shared" si="38"/>
        <v>60871.512000000002</v>
      </c>
      <c r="K305" s="51">
        <f t="shared" si="40"/>
        <v>64077.376000000004</v>
      </c>
      <c r="L305" s="51">
        <f t="shared" si="41"/>
        <v>0</v>
      </c>
      <c r="M305" s="51">
        <f t="shared" si="42"/>
        <v>0</v>
      </c>
      <c r="N305" s="51">
        <f t="shared" si="43"/>
        <v>0</v>
      </c>
      <c r="O305" s="51">
        <f t="shared" si="44"/>
        <v>0</v>
      </c>
      <c r="P305" s="52">
        <f>+SUM(INDEX(Inputs!$D$24:$D$35,MATCH($D305,Inputs!$B$24:$B$35,0))*$N305,INDEX(Inputs!$E$24:$E$35,MATCH($D305,Inputs!$B$24:$B$35,0))*$O305)</f>
        <v>0</v>
      </c>
      <c r="R305" s="19"/>
      <c r="S305" s="19"/>
      <c r="T305" s="19"/>
    </row>
    <row r="306" spans="2:20" x14ac:dyDescent="0.25">
      <c r="B306" s="8" t="s">
        <v>123</v>
      </c>
      <c r="C306" s="8">
        <v>2021</v>
      </c>
      <c r="D306" s="8">
        <v>10</v>
      </c>
      <c r="E306" s="49">
        <f>Data!E306</f>
        <v>3712.96</v>
      </c>
      <c r="F306" s="49">
        <f>Data!F306</f>
        <v>2107.16</v>
      </c>
      <c r="G306" s="50">
        <f t="shared" si="36"/>
        <v>-1605.8000000000002</v>
      </c>
      <c r="H306" s="51">
        <f t="shared" si="37"/>
        <v>31499.164000000001</v>
      </c>
      <c r="I306" s="51">
        <f t="shared" si="39"/>
        <v>33104.964</v>
      </c>
      <c r="J306" s="51">
        <f t="shared" si="38"/>
        <v>64077.376000000004</v>
      </c>
      <c r="K306" s="51">
        <f t="shared" si="40"/>
        <v>65683.176000000007</v>
      </c>
      <c r="L306" s="51">
        <f t="shared" si="41"/>
        <v>0</v>
      </c>
      <c r="M306" s="51">
        <f t="shared" si="42"/>
        <v>0</v>
      </c>
      <c r="N306" s="51">
        <f t="shared" si="43"/>
        <v>0</v>
      </c>
      <c r="O306" s="51">
        <f t="shared" si="44"/>
        <v>0</v>
      </c>
      <c r="P306" s="52">
        <f>+SUM(INDEX(Inputs!$D$24:$D$35,MATCH($D306,Inputs!$B$24:$B$35,0))*$N306,INDEX(Inputs!$E$24:$E$35,MATCH($D306,Inputs!$B$24:$B$35,0))*$O306)</f>
        <v>0</v>
      </c>
      <c r="R306" s="19"/>
      <c r="S306" s="19"/>
      <c r="T306" s="19"/>
    </row>
    <row r="307" spans="2:20" x14ac:dyDescent="0.25">
      <c r="B307" s="8" t="s">
        <v>123</v>
      </c>
      <c r="C307" s="8">
        <v>2021</v>
      </c>
      <c r="D307" s="8">
        <v>11</v>
      </c>
      <c r="E307" s="49">
        <f>Data!E307</f>
        <v>2626.0479999999998</v>
      </c>
      <c r="F307" s="49">
        <f>Data!F307</f>
        <v>1975.36</v>
      </c>
      <c r="G307" s="50">
        <f t="shared" si="36"/>
        <v>-650.68799999999987</v>
      </c>
      <c r="H307" s="51">
        <f t="shared" si="37"/>
        <v>33104.964</v>
      </c>
      <c r="I307" s="51">
        <f t="shared" si="39"/>
        <v>33755.652000000002</v>
      </c>
      <c r="J307" s="51">
        <f t="shared" si="38"/>
        <v>65683.176000000007</v>
      </c>
      <c r="K307" s="51">
        <f t="shared" si="40"/>
        <v>66333.864000000001</v>
      </c>
      <c r="L307" s="51">
        <f t="shared" si="41"/>
        <v>0</v>
      </c>
      <c r="M307" s="51">
        <f t="shared" si="42"/>
        <v>0</v>
      </c>
      <c r="N307" s="51">
        <f t="shared" si="43"/>
        <v>0</v>
      </c>
      <c r="O307" s="51">
        <f t="shared" si="44"/>
        <v>0</v>
      </c>
      <c r="P307" s="52">
        <f>+SUM(INDEX(Inputs!$D$24:$D$35,MATCH($D307,Inputs!$B$24:$B$35,0))*$N307,INDEX(Inputs!$E$24:$E$35,MATCH($D307,Inputs!$B$24:$B$35,0))*$O307)</f>
        <v>0</v>
      </c>
      <c r="R307" s="19"/>
      <c r="S307" s="19"/>
      <c r="T307" s="19"/>
    </row>
    <row r="308" spans="2:20" x14ac:dyDescent="0.25">
      <c r="B308" s="8" t="s">
        <v>123</v>
      </c>
      <c r="C308" s="8">
        <v>2021</v>
      </c>
      <c r="D308" s="8">
        <v>12</v>
      </c>
      <c r="E308" s="49">
        <f>Data!E308</f>
        <v>1116.1600000000001</v>
      </c>
      <c r="F308" s="49">
        <f>Data!F308</f>
        <v>2293.6</v>
      </c>
      <c r="G308" s="50">
        <f t="shared" si="36"/>
        <v>1177.4399999999998</v>
      </c>
      <c r="H308" s="51">
        <f t="shared" si="37"/>
        <v>33755.652000000002</v>
      </c>
      <c r="I308" s="51">
        <f t="shared" si="39"/>
        <v>32578.212000000003</v>
      </c>
      <c r="J308" s="51">
        <f t="shared" si="38"/>
        <v>66333.864000000001</v>
      </c>
      <c r="K308" s="51">
        <f t="shared" si="40"/>
        <v>65156.423999999999</v>
      </c>
      <c r="L308" s="51">
        <f t="shared" si="41"/>
        <v>0</v>
      </c>
      <c r="M308" s="51">
        <f t="shared" si="42"/>
        <v>0</v>
      </c>
      <c r="N308" s="51">
        <f t="shared" si="43"/>
        <v>0</v>
      </c>
      <c r="O308" s="51">
        <f t="shared" si="44"/>
        <v>0</v>
      </c>
      <c r="P308" s="52">
        <f>+SUM(INDEX(Inputs!$D$24:$D$35,MATCH($D308,Inputs!$B$24:$B$35,0))*$N308,INDEX(Inputs!$E$24:$E$35,MATCH($D308,Inputs!$B$24:$B$35,0))*$O308)</f>
        <v>0</v>
      </c>
      <c r="R308" s="19"/>
      <c r="S308" s="19"/>
      <c r="T308" s="19"/>
    </row>
    <row r="309" spans="2:20" x14ac:dyDescent="0.25">
      <c r="B309" s="8" t="s">
        <v>124</v>
      </c>
      <c r="C309" s="8">
        <v>2021</v>
      </c>
      <c r="D309" s="8">
        <v>1</v>
      </c>
      <c r="E309" s="49">
        <f>Data!E309</f>
        <v>3851.0594000000001</v>
      </c>
      <c r="F309" s="49">
        <f>Data!F309</f>
        <v>74322.080000000002</v>
      </c>
      <c r="G309" s="50">
        <f t="shared" si="36"/>
        <v>70471.020600000003</v>
      </c>
      <c r="H309" s="51">
        <f t="shared" si="37"/>
        <v>0</v>
      </c>
      <c r="I309" s="51">
        <f t="shared" si="39"/>
        <v>0</v>
      </c>
      <c r="J309" s="51">
        <f t="shared" si="38"/>
        <v>0</v>
      </c>
      <c r="K309" s="51">
        <f t="shared" si="40"/>
        <v>0</v>
      </c>
      <c r="L309" s="51">
        <f t="shared" si="41"/>
        <v>70471.020600000003</v>
      </c>
      <c r="M309" s="51">
        <f t="shared" si="42"/>
        <v>70471.020600000003</v>
      </c>
      <c r="N309" s="51">
        <f t="shared" si="43"/>
        <v>2000</v>
      </c>
      <c r="O309" s="51">
        <f t="shared" si="44"/>
        <v>68471.020600000003</v>
      </c>
      <c r="P309" s="52">
        <f>+SUM(INDEX(Inputs!$D$24:$D$35,MATCH($D309,Inputs!$B$24:$B$35,0))*$N309,INDEX(Inputs!$E$24:$E$35,MATCH($D309,Inputs!$B$24:$B$35,0))*$O309)</f>
        <v>3215.6292264376002</v>
      </c>
      <c r="R309" s="19"/>
      <c r="S309" s="19"/>
      <c r="T309" s="19"/>
    </row>
    <row r="310" spans="2:20" x14ac:dyDescent="0.25">
      <c r="B310" s="8" t="s">
        <v>124</v>
      </c>
      <c r="C310" s="8">
        <v>2021</v>
      </c>
      <c r="D310" s="8">
        <v>2</v>
      </c>
      <c r="E310" s="49">
        <f>Data!E310</f>
        <v>4341.5231000000003</v>
      </c>
      <c r="F310" s="49">
        <f>Data!F310</f>
        <v>65970.016000000003</v>
      </c>
      <c r="G310" s="50">
        <f t="shared" si="36"/>
        <v>61628.492900000005</v>
      </c>
      <c r="H310" s="51">
        <f t="shared" si="37"/>
        <v>0</v>
      </c>
      <c r="I310" s="51">
        <f t="shared" si="39"/>
        <v>0</v>
      </c>
      <c r="J310" s="51">
        <f t="shared" si="38"/>
        <v>0</v>
      </c>
      <c r="K310" s="51">
        <f t="shared" si="40"/>
        <v>0</v>
      </c>
      <c r="L310" s="51">
        <f t="shared" si="41"/>
        <v>61628.492900000005</v>
      </c>
      <c r="M310" s="51">
        <f t="shared" si="42"/>
        <v>61628.492900000005</v>
      </c>
      <c r="N310" s="51">
        <f t="shared" si="43"/>
        <v>2000</v>
      </c>
      <c r="O310" s="51">
        <f t="shared" si="44"/>
        <v>59628.492900000005</v>
      </c>
      <c r="P310" s="52">
        <f>+SUM(INDEX(Inputs!$D$24:$D$35,MATCH($D310,Inputs!$B$24:$B$35,0))*$N310,INDEX(Inputs!$E$24:$E$35,MATCH($D310,Inputs!$B$24:$B$35,0))*$O310)</f>
        <v>2824.8248722083999</v>
      </c>
      <c r="R310" s="19"/>
      <c r="S310" s="19"/>
      <c r="T310" s="19"/>
    </row>
    <row r="311" spans="2:20" x14ac:dyDescent="0.25">
      <c r="B311" s="8" t="s">
        <v>124</v>
      </c>
      <c r="C311" s="8">
        <v>2021</v>
      </c>
      <c r="D311" s="8">
        <v>3</v>
      </c>
      <c r="E311" s="49">
        <f>Data!E311</f>
        <v>10704.7286</v>
      </c>
      <c r="F311" s="49">
        <f>Data!F311</f>
        <v>87911.952000000005</v>
      </c>
      <c r="G311" s="50">
        <f t="shared" si="36"/>
        <v>77207.223400000003</v>
      </c>
      <c r="H311" s="51">
        <f t="shared" si="37"/>
        <v>0</v>
      </c>
      <c r="I311" s="51">
        <f t="shared" si="39"/>
        <v>0</v>
      </c>
      <c r="J311" s="51">
        <f t="shared" si="38"/>
        <v>0</v>
      </c>
      <c r="K311" s="51">
        <f t="shared" si="40"/>
        <v>0</v>
      </c>
      <c r="L311" s="51">
        <f t="shared" si="41"/>
        <v>77207.223400000003</v>
      </c>
      <c r="M311" s="51">
        <f t="shared" si="42"/>
        <v>77207.223400000003</v>
      </c>
      <c r="N311" s="51">
        <f t="shared" si="43"/>
        <v>2000</v>
      </c>
      <c r="O311" s="51">
        <f t="shared" si="44"/>
        <v>75207.223400000003</v>
      </c>
      <c r="P311" s="52">
        <f>+SUM(INDEX(Inputs!$D$24:$D$35,MATCH($D311,Inputs!$B$24:$B$35,0))*$N311,INDEX(Inputs!$E$24:$E$35,MATCH($D311,Inputs!$B$24:$B$35,0))*$O311)</f>
        <v>3513.3424453864</v>
      </c>
      <c r="R311" s="19"/>
      <c r="S311" s="19"/>
      <c r="T311" s="19"/>
    </row>
    <row r="312" spans="2:20" x14ac:dyDescent="0.25">
      <c r="B312" s="8" t="s">
        <v>124</v>
      </c>
      <c r="C312" s="8">
        <v>2021</v>
      </c>
      <c r="D312" s="8">
        <v>4</v>
      </c>
      <c r="E312" s="49">
        <f>Data!E312</f>
        <v>12692.2952</v>
      </c>
      <c r="F312" s="49">
        <f>Data!F312</f>
        <v>80860.464000000007</v>
      </c>
      <c r="G312" s="50">
        <f t="shared" si="36"/>
        <v>68168.168800000014</v>
      </c>
      <c r="H312" s="51">
        <f t="shared" si="37"/>
        <v>0</v>
      </c>
      <c r="I312" s="51">
        <f t="shared" si="39"/>
        <v>0</v>
      </c>
      <c r="J312" s="51">
        <f t="shared" si="38"/>
        <v>0</v>
      </c>
      <c r="K312" s="51">
        <f t="shared" si="40"/>
        <v>0</v>
      </c>
      <c r="L312" s="51">
        <f t="shared" si="41"/>
        <v>68168.168800000014</v>
      </c>
      <c r="M312" s="51">
        <f t="shared" si="42"/>
        <v>68168.168800000014</v>
      </c>
      <c r="N312" s="51">
        <f t="shared" si="43"/>
        <v>2000</v>
      </c>
      <c r="O312" s="51">
        <f t="shared" si="44"/>
        <v>66168.168800000014</v>
      </c>
      <c r="P312" s="52">
        <f>+SUM(INDEX(Inputs!$D$24:$D$35,MATCH($D312,Inputs!$B$24:$B$35,0))*$N312,INDEX(Inputs!$E$24:$E$35,MATCH($D312,Inputs!$B$24:$B$35,0))*$O312)</f>
        <v>3113.8523882848003</v>
      </c>
      <c r="R312" s="19"/>
      <c r="S312" s="19"/>
      <c r="T312" s="19"/>
    </row>
    <row r="313" spans="2:20" x14ac:dyDescent="0.25">
      <c r="B313" s="8" t="s">
        <v>124</v>
      </c>
      <c r="C313" s="8">
        <v>2021</v>
      </c>
      <c r="D313" s="8">
        <v>5</v>
      </c>
      <c r="E313" s="49">
        <f>Data!E313</f>
        <v>14543.1605</v>
      </c>
      <c r="F313" s="49">
        <f>Data!F313</f>
        <v>84162.448000000004</v>
      </c>
      <c r="G313" s="50">
        <f t="shared" si="36"/>
        <v>69619.287500000006</v>
      </c>
      <c r="H313" s="51">
        <f t="shared" si="37"/>
        <v>0</v>
      </c>
      <c r="I313" s="51">
        <f t="shared" si="39"/>
        <v>0</v>
      </c>
      <c r="J313" s="51">
        <f t="shared" si="38"/>
        <v>0</v>
      </c>
      <c r="K313" s="51">
        <f t="shared" si="40"/>
        <v>0</v>
      </c>
      <c r="L313" s="51">
        <f t="shared" si="41"/>
        <v>69619.287500000006</v>
      </c>
      <c r="M313" s="51">
        <f t="shared" si="42"/>
        <v>69619.287500000006</v>
      </c>
      <c r="N313" s="51">
        <f t="shared" si="43"/>
        <v>2000</v>
      </c>
      <c r="O313" s="51">
        <f t="shared" si="44"/>
        <v>67619.287500000006</v>
      </c>
      <c r="P313" s="52">
        <f>+SUM(INDEX(Inputs!$D$24:$D$35,MATCH($D313,Inputs!$B$24:$B$35,0))*$N313,INDEX(Inputs!$E$24:$E$35,MATCH($D313,Inputs!$B$24:$B$35,0))*$O313)</f>
        <v>3177.98603035</v>
      </c>
      <c r="R313" s="19"/>
      <c r="S313" s="19"/>
      <c r="T313" s="19"/>
    </row>
    <row r="314" spans="2:20" x14ac:dyDescent="0.25">
      <c r="B314" s="8" t="s">
        <v>124</v>
      </c>
      <c r="C314" s="8">
        <v>2021</v>
      </c>
      <c r="D314" s="8">
        <v>6</v>
      </c>
      <c r="E314" s="49">
        <f>Data!E314</f>
        <v>15942.2431</v>
      </c>
      <c r="F314" s="49">
        <f>Data!F314</f>
        <v>90241.856</v>
      </c>
      <c r="G314" s="50">
        <f t="shared" si="36"/>
        <v>74299.612900000007</v>
      </c>
      <c r="H314" s="51">
        <f t="shared" si="37"/>
        <v>0</v>
      </c>
      <c r="I314" s="51">
        <f t="shared" si="39"/>
        <v>0</v>
      </c>
      <c r="J314" s="51">
        <f t="shared" si="38"/>
        <v>0</v>
      </c>
      <c r="K314" s="51">
        <f t="shared" si="40"/>
        <v>0</v>
      </c>
      <c r="L314" s="51">
        <f t="shared" si="41"/>
        <v>74299.612900000007</v>
      </c>
      <c r="M314" s="51">
        <f t="shared" si="42"/>
        <v>74299.612900000007</v>
      </c>
      <c r="N314" s="51">
        <f t="shared" si="43"/>
        <v>2000</v>
      </c>
      <c r="O314" s="51">
        <f t="shared" si="44"/>
        <v>72299.612900000007</v>
      </c>
      <c r="P314" s="52">
        <f>+SUM(INDEX(Inputs!$D$24:$D$35,MATCH($D314,Inputs!$B$24:$B$35,0))*$N314,INDEX(Inputs!$E$24:$E$35,MATCH($D314,Inputs!$B$24:$B$35,0))*$O314)</f>
        <v>3732.6479420364003</v>
      </c>
      <c r="R314" s="19"/>
      <c r="S314" s="19"/>
      <c r="T314" s="19"/>
    </row>
    <row r="315" spans="2:20" x14ac:dyDescent="0.25">
      <c r="B315" s="8" t="s">
        <v>124</v>
      </c>
      <c r="C315" s="8">
        <v>2021</v>
      </c>
      <c r="D315" s="8">
        <v>7</v>
      </c>
      <c r="E315" s="49">
        <f>Data!E315</f>
        <v>13728.250400000001</v>
      </c>
      <c r="F315" s="49">
        <f>Data!F315</f>
        <v>93268.687999999995</v>
      </c>
      <c r="G315" s="50">
        <f t="shared" si="36"/>
        <v>79540.43759999999</v>
      </c>
      <c r="H315" s="51">
        <f t="shared" si="37"/>
        <v>0</v>
      </c>
      <c r="I315" s="51">
        <f t="shared" si="39"/>
        <v>0</v>
      </c>
      <c r="J315" s="51">
        <f t="shared" si="38"/>
        <v>0</v>
      </c>
      <c r="K315" s="51">
        <f t="shared" si="40"/>
        <v>0</v>
      </c>
      <c r="L315" s="51">
        <f t="shared" si="41"/>
        <v>79540.43759999999</v>
      </c>
      <c r="M315" s="51">
        <f t="shared" si="42"/>
        <v>79540.43759999999</v>
      </c>
      <c r="N315" s="51">
        <f t="shared" si="43"/>
        <v>2000</v>
      </c>
      <c r="O315" s="51">
        <f t="shared" si="44"/>
        <v>77540.43759999999</v>
      </c>
      <c r="P315" s="52">
        <f>+SUM(INDEX(Inputs!$D$24:$D$35,MATCH($D315,Inputs!$B$24:$B$35,0))*$N315,INDEX(Inputs!$E$24:$E$35,MATCH($D315,Inputs!$B$24:$B$35,0))*$O315)</f>
        <v>3987.9599581215998</v>
      </c>
      <c r="R315" s="19"/>
      <c r="S315" s="19"/>
      <c r="T315" s="19"/>
    </row>
    <row r="316" spans="2:20" x14ac:dyDescent="0.25">
      <c r="B316" s="8" t="s">
        <v>124</v>
      </c>
      <c r="C316" s="8">
        <v>2021</v>
      </c>
      <c r="D316" s="8">
        <v>8</v>
      </c>
      <c r="E316" s="49">
        <f>Data!E316</f>
        <v>12411.6898</v>
      </c>
      <c r="F316" s="49">
        <f>Data!F316</f>
        <v>91241.504000000001</v>
      </c>
      <c r="G316" s="50">
        <f t="shared" si="36"/>
        <v>78829.814199999993</v>
      </c>
      <c r="H316" s="51">
        <f t="shared" si="37"/>
        <v>0</v>
      </c>
      <c r="I316" s="51">
        <f t="shared" si="39"/>
        <v>0</v>
      </c>
      <c r="J316" s="51">
        <f t="shared" si="38"/>
        <v>0</v>
      </c>
      <c r="K316" s="51">
        <f t="shared" si="40"/>
        <v>0</v>
      </c>
      <c r="L316" s="51">
        <f t="shared" si="41"/>
        <v>78829.814199999993</v>
      </c>
      <c r="M316" s="51">
        <f t="shared" si="42"/>
        <v>78829.814199999993</v>
      </c>
      <c r="N316" s="51">
        <f t="shared" si="43"/>
        <v>2000</v>
      </c>
      <c r="O316" s="51">
        <f t="shared" si="44"/>
        <v>76829.814199999993</v>
      </c>
      <c r="P316" s="52">
        <f>+SUM(INDEX(Inputs!$D$24:$D$35,MATCH($D316,Inputs!$B$24:$B$35,0))*$N316,INDEX(Inputs!$E$24:$E$35,MATCH($D316,Inputs!$B$24:$B$35,0))*$O316)</f>
        <v>3953.3412285671998</v>
      </c>
      <c r="R316" s="19"/>
      <c r="S316" s="19"/>
      <c r="T316" s="19"/>
    </row>
    <row r="317" spans="2:20" x14ac:dyDescent="0.25">
      <c r="B317" s="8" t="s">
        <v>124</v>
      </c>
      <c r="C317" s="8">
        <v>2021</v>
      </c>
      <c r="D317" s="8">
        <v>9</v>
      </c>
      <c r="E317" s="49">
        <f>Data!E317</f>
        <v>9736.1088999999993</v>
      </c>
      <c r="F317" s="49">
        <f>Data!F317</f>
        <v>89102.736000000004</v>
      </c>
      <c r="G317" s="50">
        <f t="shared" si="36"/>
        <v>79366.627100000012</v>
      </c>
      <c r="H317" s="51">
        <f t="shared" si="37"/>
        <v>0</v>
      </c>
      <c r="I317" s="51">
        <f t="shared" si="39"/>
        <v>0</v>
      </c>
      <c r="J317" s="51">
        <f t="shared" si="38"/>
        <v>0</v>
      </c>
      <c r="K317" s="51">
        <f t="shared" si="40"/>
        <v>0</v>
      </c>
      <c r="L317" s="51">
        <f t="shared" si="41"/>
        <v>79366.627100000012</v>
      </c>
      <c r="M317" s="51">
        <f t="shared" si="42"/>
        <v>79366.627100000012</v>
      </c>
      <c r="N317" s="51">
        <f t="shared" si="43"/>
        <v>2000</v>
      </c>
      <c r="O317" s="51">
        <f t="shared" si="44"/>
        <v>77366.627100000012</v>
      </c>
      <c r="P317" s="52">
        <f>+SUM(INDEX(Inputs!$D$24:$D$35,MATCH($D317,Inputs!$B$24:$B$35,0))*$N317,INDEX(Inputs!$E$24:$E$35,MATCH($D317,Inputs!$B$24:$B$35,0))*$O317)</f>
        <v>3608.7794513116005</v>
      </c>
      <c r="R317" s="19"/>
      <c r="S317" s="19"/>
      <c r="T317" s="19"/>
    </row>
    <row r="318" spans="2:20" x14ac:dyDescent="0.25">
      <c r="B318" s="8" t="s">
        <v>124</v>
      </c>
      <c r="C318" s="8">
        <v>2021</v>
      </c>
      <c r="D318" s="8">
        <v>10</v>
      </c>
      <c r="E318" s="49">
        <f>Data!E318</f>
        <v>6485.8163999999997</v>
      </c>
      <c r="F318" s="49">
        <f>Data!F318</f>
        <v>74809.039999999994</v>
      </c>
      <c r="G318" s="50">
        <f t="shared" si="36"/>
        <v>68323.223599999998</v>
      </c>
      <c r="H318" s="51">
        <f t="shared" si="37"/>
        <v>0</v>
      </c>
      <c r="I318" s="51">
        <f t="shared" si="39"/>
        <v>0</v>
      </c>
      <c r="J318" s="51">
        <f t="shared" si="38"/>
        <v>0</v>
      </c>
      <c r="K318" s="51">
        <f t="shared" si="40"/>
        <v>0</v>
      </c>
      <c r="L318" s="51">
        <f t="shared" si="41"/>
        <v>68323.223599999998</v>
      </c>
      <c r="M318" s="51">
        <f t="shared" si="42"/>
        <v>68323.223599999998</v>
      </c>
      <c r="N318" s="51">
        <f t="shared" si="43"/>
        <v>2000</v>
      </c>
      <c r="O318" s="51">
        <f t="shared" si="44"/>
        <v>66323.223599999998</v>
      </c>
      <c r="P318" s="52">
        <f>+SUM(INDEX(Inputs!$D$24:$D$35,MATCH($D318,Inputs!$B$24:$B$35,0))*$N318,INDEX(Inputs!$E$24:$E$35,MATCH($D318,Inputs!$B$24:$B$35,0))*$O318)</f>
        <v>3120.7051902255998</v>
      </c>
      <c r="R318" s="19"/>
      <c r="S318" s="19"/>
      <c r="T318" s="19"/>
    </row>
    <row r="319" spans="2:20" x14ac:dyDescent="0.25">
      <c r="B319" s="8" t="s">
        <v>124</v>
      </c>
      <c r="C319" s="8">
        <v>2021</v>
      </c>
      <c r="D319" s="8">
        <v>11</v>
      </c>
      <c r="E319" s="49">
        <f>Data!E319</f>
        <v>4364.3588</v>
      </c>
      <c r="F319" s="49">
        <f>Data!F319</f>
        <v>71157.296000000002</v>
      </c>
      <c r="G319" s="50">
        <f t="shared" si="36"/>
        <v>66792.9372</v>
      </c>
      <c r="H319" s="51">
        <f t="shared" si="37"/>
        <v>0</v>
      </c>
      <c r="I319" s="51">
        <f t="shared" si="39"/>
        <v>0</v>
      </c>
      <c r="J319" s="51">
        <f t="shared" si="38"/>
        <v>0</v>
      </c>
      <c r="K319" s="51">
        <f t="shared" si="40"/>
        <v>0</v>
      </c>
      <c r="L319" s="51">
        <f t="shared" si="41"/>
        <v>66792.9372</v>
      </c>
      <c r="M319" s="51">
        <f t="shared" si="42"/>
        <v>66792.9372</v>
      </c>
      <c r="N319" s="51">
        <f t="shared" si="43"/>
        <v>2000</v>
      </c>
      <c r="O319" s="51">
        <f t="shared" si="44"/>
        <v>64792.9372</v>
      </c>
      <c r="P319" s="52">
        <f>+SUM(INDEX(Inputs!$D$24:$D$35,MATCH($D319,Inputs!$B$24:$B$35,0))*$N319,INDEX(Inputs!$E$24:$E$35,MATCH($D319,Inputs!$B$24:$B$35,0))*$O319)</f>
        <v>3053.0726524911997</v>
      </c>
      <c r="R319" s="19"/>
      <c r="S319" s="19"/>
      <c r="T319" s="19"/>
    </row>
    <row r="320" spans="2:20" x14ac:dyDescent="0.25">
      <c r="B320" s="8" t="s">
        <v>124</v>
      </c>
      <c r="C320" s="8">
        <v>2021</v>
      </c>
      <c r="D320" s="8">
        <v>12</v>
      </c>
      <c r="E320" s="49">
        <f>Data!E320</f>
        <v>2327.0796</v>
      </c>
      <c r="F320" s="49">
        <f>Data!F320</f>
        <v>75193.039999999994</v>
      </c>
      <c r="G320" s="50">
        <f t="shared" si="36"/>
        <v>72865.960399999996</v>
      </c>
      <c r="H320" s="51">
        <f t="shared" si="37"/>
        <v>0</v>
      </c>
      <c r="I320" s="51">
        <f t="shared" si="39"/>
        <v>0</v>
      </c>
      <c r="J320" s="51">
        <f t="shared" si="38"/>
        <v>0</v>
      </c>
      <c r="K320" s="51">
        <f t="shared" si="40"/>
        <v>0</v>
      </c>
      <c r="L320" s="51">
        <f t="shared" si="41"/>
        <v>72865.960399999996</v>
      </c>
      <c r="M320" s="51">
        <f t="shared" si="42"/>
        <v>72865.960399999996</v>
      </c>
      <c r="N320" s="51">
        <f t="shared" si="43"/>
        <v>2000</v>
      </c>
      <c r="O320" s="51">
        <f t="shared" si="44"/>
        <v>70865.960399999996</v>
      </c>
      <c r="P320" s="52">
        <f>+SUM(INDEX(Inputs!$D$24:$D$35,MATCH($D320,Inputs!$B$24:$B$35,0))*$N320,INDEX(Inputs!$E$24:$E$35,MATCH($D320,Inputs!$B$24:$B$35,0))*$O320)</f>
        <v>3321.4759858383995</v>
      </c>
      <c r="R320" s="19"/>
      <c r="S320" s="19"/>
      <c r="T320" s="19"/>
    </row>
    <row r="321" spans="2:20" x14ac:dyDescent="0.25">
      <c r="B321" s="8" t="s">
        <v>125</v>
      </c>
      <c r="C321" s="8">
        <v>2021</v>
      </c>
      <c r="D321" s="8">
        <v>1</v>
      </c>
      <c r="E321" s="49">
        <f>Data!E321</f>
        <v>1955.2698</v>
      </c>
      <c r="F321" s="49">
        <f>Data!F321</f>
        <v>72096.135999999999</v>
      </c>
      <c r="G321" s="50">
        <f t="shared" si="36"/>
        <v>70140.866200000004</v>
      </c>
      <c r="H321" s="51">
        <f t="shared" si="37"/>
        <v>0</v>
      </c>
      <c r="I321" s="51">
        <f t="shared" si="39"/>
        <v>0</v>
      </c>
      <c r="J321" s="51">
        <f t="shared" si="38"/>
        <v>0</v>
      </c>
      <c r="K321" s="51">
        <f t="shared" si="40"/>
        <v>0</v>
      </c>
      <c r="L321" s="51">
        <f t="shared" si="41"/>
        <v>70140.866200000004</v>
      </c>
      <c r="M321" s="51">
        <f t="shared" si="42"/>
        <v>70140.866200000004</v>
      </c>
      <c r="N321" s="51">
        <f t="shared" si="43"/>
        <v>2000</v>
      </c>
      <c r="O321" s="51">
        <f t="shared" si="44"/>
        <v>68140.866200000004</v>
      </c>
      <c r="P321" s="52">
        <f>+SUM(INDEX(Inputs!$D$24:$D$35,MATCH($D321,Inputs!$B$24:$B$35,0))*$N321,INDEX(Inputs!$E$24:$E$35,MATCH($D321,Inputs!$B$24:$B$35,0))*$O321)</f>
        <v>3201.0377225752</v>
      </c>
      <c r="R321" s="19"/>
      <c r="S321" s="19"/>
      <c r="T321" s="19"/>
    </row>
    <row r="322" spans="2:20" x14ac:dyDescent="0.25">
      <c r="B322" s="8" t="s">
        <v>125</v>
      </c>
      <c r="C322" s="8">
        <v>2021</v>
      </c>
      <c r="D322" s="8">
        <v>2</v>
      </c>
      <c r="E322" s="49">
        <f>Data!E322</f>
        <v>2018.56</v>
      </c>
      <c r="F322" s="49">
        <f>Data!F322</f>
        <v>65005.856</v>
      </c>
      <c r="G322" s="50">
        <f t="shared" si="36"/>
        <v>62987.296000000002</v>
      </c>
      <c r="H322" s="51">
        <f t="shared" si="37"/>
        <v>0</v>
      </c>
      <c r="I322" s="51">
        <f t="shared" si="39"/>
        <v>0</v>
      </c>
      <c r="J322" s="51">
        <f t="shared" si="38"/>
        <v>0</v>
      </c>
      <c r="K322" s="51">
        <f t="shared" si="40"/>
        <v>0</v>
      </c>
      <c r="L322" s="51">
        <f t="shared" si="41"/>
        <v>62987.296000000002</v>
      </c>
      <c r="M322" s="51">
        <f t="shared" si="42"/>
        <v>62987.296000000002</v>
      </c>
      <c r="N322" s="51">
        <f t="shared" si="43"/>
        <v>2000</v>
      </c>
      <c r="O322" s="51">
        <f t="shared" si="44"/>
        <v>60987.296000000002</v>
      </c>
      <c r="P322" s="52">
        <f>+SUM(INDEX(Inputs!$D$24:$D$35,MATCH($D322,Inputs!$B$24:$B$35,0))*$N322,INDEX(Inputs!$E$24:$E$35,MATCH($D322,Inputs!$B$24:$B$35,0))*$O322)</f>
        <v>2884.8785340159998</v>
      </c>
      <c r="R322" s="19"/>
      <c r="S322" s="19"/>
      <c r="T322" s="19"/>
    </row>
    <row r="323" spans="2:20" x14ac:dyDescent="0.25">
      <c r="B323" s="8" t="s">
        <v>125</v>
      </c>
      <c r="C323" s="8">
        <v>2021</v>
      </c>
      <c r="D323" s="8">
        <v>3</v>
      </c>
      <c r="E323" s="49">
        <f>Data!E323</f>
        <v>5551.7011000000002</v>
      </c>
      <c r="F323" s="49">
        <f>Data!F323</f>
        <v>84875.183999999994</v>
      </c>
      <c r="G323" s="50">
        <f t="shared" si="36"/>
        <v>79323.482899999988</v>
      </c>
      <c r="H323" s="51">
        <f t="shared" si="37"/>
        <v>0</v>
      </c>
      <c r="I323" s="51">
        <f t="shared" si="39"/>
        <v>0</v>
      </c>
      <c r="J323" s="51">
        <f t="shared" si="38"/>
        <v>0</v>
      </c>
      <c r="K323" s="51">
        <f t="shared" si="40"/>
        <v>0</v>
      </c>
      <c r="L323" s="51">
        <f t="shared" si="41"/>
        <v>79323.482899999988</v>
      </c>
      <c r="M323" s="51">
        <f t="shared" si="42"/>
        <v>79323.482899999988</v>
      </c>
      <c r="N323" s="51">
        <f t="shared" si="43"/>
        <v>2000</v>
      </c>
      <c r="O323" s="51">
        <f t="shared" si="44"/>
        <v>77323.482899999988</v>
      </c>
      <c r="P323" s="52">
        <f>+SUM(INDEX(Inputs!$D$24:$D$35,MATCH($D323,Inputs!$B$24:$B$35,0))*$N323,INDEX(Inputs!$E$24:$E$35,MATCH($D323,Inputs!$B$24:$B$35,0))*$O323)</f>
        <v>3606.8726502483992</v>
      </c>
      <c r="R323" s="19"/>
      <c r="S323" s="19"/>
      <c r="T323" s="19"/>
    </row>
    <row r="324" spans="2:20" x14ac:dyDescent="0.25">
      <c r="B324" s="8" t="s">
        <v>125</v>
      </c>
      <c r="C324" s="8">
        <v>2021</v>
      </c>
      <c r="D324" s="8">
        <v>4</v>
      </c>
      <c r="E324" s="49">
        <f>Data!E324</f>
        <v>8888.8871999999992</v>
      </c>
      <c r="F324" s="49">
        <f>Data!F324</f>
        <v>82534.975999999995</v>
      </c>
      <c r="G324" s="50">
        <f t="shared" si="36"/>
        <v>73646.088799999998</v>
      </c>
      <c r="H324" s="51">
        <f t="shared" si="37"/>
        <v>0</v>
      </c>
      <c r="I324" s="51">
        <f t="shared" si="39"/>
        <v>0</v>
      </c>
      <c r="J324" s="51">
        <f t="shared" si="38"/>
        <v>0</v>
      </c>
      <c r="K324" s="51">
        <f t="shared" si="40"/>
        <v>0</v>
      </c>
      <c r="L324" s="51">
        <f t="shared" si="41"/>
        <v>73646.088799999998</v>
      </c>
      <c r="M324" s="51">
        <f t="shared" si="42"/>
        <v>73646.088799999998</v>
      </c>
      <c r="N324" s="51">
        <f t="shared" si="43"/>
        <v>2000</v>
      </c>
      <c r="O324" s="51">
        <f t="shared" si="44"/>
        <v>71646.088799999998</v>
      </c>
      <c r="P324" s="52">
        <f>+SUM(INDEX(Inputs!$D$24:$D$35,MATCH($D324,Inputs!$B$24:$B$35,0))*$N324,INDEX(Inputs!$E$24:$E$35,MATCH($D324,Inputs!$B$24:$B$35,0))*$O324)</f>
        <v>3355.9545406047996</v>
      </c>
      <c r="R324" s="19"/>
      <c r="S324" s="19"/>
      <c r="T324" s="19"/>
    </row>
    <row r="325" spans="2:20" x14ac:dyDescent="0.25">
      <c r="B325" s="8" t="s">
        <v>125</v>
      </c>
      <c r="C325" s="8">
        <v>2021</v>
      </c>
      <c r="D325" s="8">
        <v>5</v>
      </c>
      <c r="E325" s="49">
        <f>Data!E325</f>
        <v>17102.274700000002</v>
      </c>
      <c r="F325" s="49">
        <f>Data!F325</f>
        <v>86734.008000000002</v>
      </c>
      <c r="G325" s="50">
        <f t="shared" si="36"/>
        <v>69631.733299999993</v>
      </c>
      <c r="H325" s="51">
        <f t="shared" si="37"/>
        <v>0</v>
      </c>
      <c r="I325" s="51">
        <f t="shared" si="39"/>
        <v>0</v>
      </c>
      <c r="J325" s="51">
        <f t="shared" si="38"/>
        <v>0</v>
      </c>
      <c r="K325" s="51">
        <f t="shared" si="40"/>
        <v>0</v>
      </c>
      <c r="L325" s="51">
        <f t="shared" si="41"/>
        <v>69631.733299999993</v>
      </c>
      <c r="M325" s="51">
        <f t="shared" si="42"/>
        <v>69631.733299999993</v>
      </c>
      <c r="N325" s="51">
        <f t="shared" si="43"/>
        <v>2000</v>
      </c>
      <c r="O325" s="51">
        <f t="shared" si="44"/>
        <v>67631.733299999993</v>
      </c>
      <c r="P325" s="52">
        <f>+SUM(INDEX(Inputs!$D$24:$D$35,MATCH($D325,Inputs!$B$24:$B$35,0))*$N325,INDEX(Inputs!$E$24:$E$35,MATCH($D325,Inputs!$B$24:$B$35,0))*$O325)</f>
        <v>3178.5360849267995</v>
      </c>
      <c r="R325" s="19"/>
      <c r="S325" s="19"/>
      <c r="T325" s="19"/>
    </row>
    <row r="326" spans="2:20" x14ac:dyDescent="0.25">
      <c r="B326" s="8" t="s">
        <v>125</v>
      </c>
      <c r="C326" s="8">
        <v>2021</v>
      </c>
      <c r="D326" s="8">
        <v>6</v>
      </c>
      <c r="E326" s="49">
        <f>Data!E326</f>
        <v>18753.991699999999</v>
      </c>
      <c r="F326" s="49">
        <f>Data!F326</f>
        <v>90069.384000000005</v>
      </c>
      <c r="G326" s="50">
        <f t="shared" si="36"/>
        <v>71315.392300000007</v>
      </c>
      <c r="H326" s="51">
        <f t="shared" si="37"/>
        <v>0</v>
      </c>
      <c r="I326" s="51">
        <f t="shared" si="39"/>
        <v>0</v>
      </c>
      <c r="J326" s="51">
        <f t="shared" si="38"/>
        <v>0</v>
      </c>
      <c r="K326" s="51">
        <f t="shared" si="40"/>
        <v>0</v>
      </c>
      <c r="L326" s="51">
        <f t="shared" si="41"/>
        <v>71315.392300000007</v>
      </c>
      <c r="M326" s="51">
        <f t="shared" si="42"/>
        <v>71315.392300000007</v>
      </c>
      <c r="N326" s="51">
        <f t="shared" si="43"/>
        <v>2000</v>
      </c>
      <c r="O326" s="51">
        <f t="shared" si="44"/>
        <v>69315.392300000007</v>
      </c>
      <c r="P326" s="52">
        <f>+SUM(INDEX(Inputs!$D$24:$D$35,MATCH($D326,Inputs!$B$24:$B$35,0))*$N326,INDEX(Inputs!$E$24:$E$35,MATCH($D326,Inputs!$B$24:$B$35,0))*$O326)</f>
        <v>3587.2686512868004</v>
      </c>
      <c r="R326" s="19"/>
      <c r="S326" s="19"/>
      <c r="T326" s="19"/>
    </row>
    <row r="327" spans="2:20" x14ac:dyDescent="0.25">
      <c r="B327" s="8" t="s">
        <v>125</v>
      </c>
      <c r="C327" s="8">
        <v>2021</v>
      </c>
      <c r="D327" s="8">
        <v>7</v>
      </c>
      <c r="E327" s="49">
        <f>Data!E327</f>
        <v>16015.8734</v>
      </c>
      <c r="F327" s="49">
        <f>Data!F327</f>
        <v>96113.392000000007</v>
      </c>
      <c r="G327" s="50">
        <f t="shared" si="36"/>
        <v>80097.51860000001</v>
      </c>
      <c r="H327" s="51">
        <f t="shared" si="37"/>
        <v>0</v>
      </c>
      <c r="I327" s="51">
        <f t="shared" si="39"/>
        <v>0</v>
      </c>
      <c r="J327" s="51">
        <f t="shared" si="38"/>
        <v>0</v>
      </c>
      <c r="K327" s="51">
        <f t="shared" si="40"/>
        <v>0</v>
      </c>
      <c r="L327" s="51">
        <f t="shared" si="41"/>
        <v>80097.51860000001</v>
      </c>
      <c r="M327" s="51">
        <f t="shared" si="42"/>
        <v>80097.51860000001</v>
      </c>
      <c r="N327" s="51">
        <f t="shared" si="43"/>
        <v>2000</v>
      </c>
      <c r="O327" s="51">
        <f t="shared" si="44"/>
        <v>78097.51860000001</v>
      </c>
      <c r="P327" s="52">
        <f>+SUM(INDEX(Inputs!$D$24:$D$35,MATCH($D327,Inputs!$B$24:$B$35,0))*$N327,INDEX(Inputs!$E$24:$E$35,MATCH($D327,Inputs!$B$24:$B$35,0))*$O327)</f>
        <v>4015.0987161176008</v>
      </c>
      <c r="R327" s="19"/>
      <c r="S327" s="19"/>
      <c r="T327" s="19"/>
    </row>
    <row r="328" spans="2:20" x14ac:dyDescent="0.25">
      <c r="B328" s="8" t="s">
        <v>125</v>
      </c>
      <c r="C328" s="8">
        <v>2021</v>
      </c>
      <c r="D328" s="8">
        <v>8</v>
      </c>
      <c r="E328" s="49">
        <f>Data!E328</f>
        <v>14817.0057</v>
      </c>
      <c r="F328" s="49">
        <f>Data!F328</f>
        <v>87969.191999999995</v>
      </c>
      <c r="G328" s="50">
        <f t="shared" si="36"/>
        <v>73152.186300000001</v>
      </c>
      <c r="H328" s="51">
        <f t="shared" si="37"/>
        <v>0</v>
      </c>
      <c r="I328" s="51">
        <f t="shared" si="39"/>
        <v>0</v>
      </c>
      <c r="J328" s="51">
        <f t="shared" si="38"/>
        <v>0</v>
      </c>
      <c r="K328" s="51">
        <f t="shared" si="40"/>
        <v>0</v>
      </c>
      <c r="L328" s="51">
        <f t="shared" si="41"/>
        <v>73152.186300000001</v>
      </c>
      <c r="M328" s="51">
        <f t="shared" si="42"/>
        <v>73152.186300000001</v>
      </c>
      <c r="N328" s="51">
        <f t="shared" si="43"/>
        <v>2000</v>
      </c>
      <c r="O328" s="51">
        <f t="shared" si="44"/>
        <v>71152.186300000001</v>
      </c>
      <c r="P328" s="52">
        <f>+SUM(INDEX(Inputs!$D$24:$D$35,MATCH($D328,Inputs!$B$24:$B$35,0))*$N328,INDEX(Inputs!$E$24:$E$35,MATCH($D328,Inputs!$B$24:$B$35,0))*$O328)</f>
        <v>3676.7499077908001</v>
      </c>
      <c r="R328" s="19"/>
      <c r="S328" s="19"/>
      <c r="T328" s="19"/>
    </row>
    <row r="329" spans="2:20" x14ac:dyDescent="0.25">
      <c r="B329" s="8" t="s">
        <v>125</v>
      </c>
      <c r="C329" s="8">
        <v>2021</v>
      </c>
      <c r="D329" s="8">
        <v>9</v>
      </c>
      <c r="E329" s="49">
        <f>Data!E329</f>
        <v>12029.705599999999</v>
      </c>
      <c r="F329" s="49">
        <f>Data!F329</f>
        <v>84744.736000000004</v>
      </c>
      <c r="G329" s="50">
        <f t="shared" ref="G329:G392" si="45">+F329-E329</f>
        <v>72715.030400000003</v>
      </c>
      <c r="H329" s="51">
        <f t="shared" ref="H329:H392" si="46">+IF(D329=1,0,I328)</f>
        <v>0</v>
      </c>
      <c r="I329" s="51">
        <f t="shared" si="39"/>
        <v>0</v>
      </c>
      <c r="J329" s="51">
        <f t="shared" ref="J329:J392" si="47">+IF(D329=1,I340,K328)</f>
        <v>0</v>
      </c>
      <c r="K329" s="51">
        <f t="shared" si="40"/>
        <v>0</v>
      </c>
      <c r="L329" s="51">
        <f t="shared" si="41"/>
        <v>72715.030400000003</v>
      </c>
      <c r="M329" s="51">
        <f t="shared" si="42"/>
        <v>72715.030400000003</v>
      </c>
      <c r="N329" s="51">
        <f t="shared" si="43"/>
        <v>2000</v>
      </c>
      <c r="O329" s="51">
        <f t="shared" si="44"/>
        <v>70715.030400000003</v>
      </c>
      <c r="P329" s="52">
        <f>+SUM(INDEX(Inputs!$D$24:$D$35,MATCH($D329,Inputs!$B$24:$B$35,0))*$N329,INDEX(Inputs!$E$24:$E$35,MATCH($D329,Inputs!$B$24:$B$35,0))*$O329)</f>
        <v>3314.8054835583998</v>
      </c>
      <c r="R329" s="19"/>
      <c r="S329" s="19"/>
      <c r="T329" s="19"/>
    </row>
    <row r="330" spans="2:20" x14ac:dyDescent="0.25">
      <c r="B330" s="8" t="s">
        <v>125</v>
      </c>
      <c r="C330" s="8">
        <v>2021</v>
      </c>
      <c r="D330" s="8">
        <v>10</v>
      </c>
      <c r="E330" s="49">
        <f>Data!E330</f>
        <v>8161.0360000000001</v>
      </c>
      <c r="F330" s="49">
        <f>Data!F330</f>
        <v>73258.831999999995</v>
      </c>
      <c r="G330" s="50">
        <f t="shared" si="45"/>
        <v>65097.795999999995</v>
      </c>
      <c r="H330" s="51">
        <f t="shared" si="46"/>
        <v>0</v>
      </c>
      <c r="I330" s="51">
        <f t="shared" ref="I330:I393" si="48">+IF($G330&lt;0,SUM(-$G330,H330),MAX(SUM(-$G330,H330),0))</f>
        <v>0</v>
      </c>
      <c r="J330" s="51">
        <f t="shared" si="47"/>
        <v>0</v>
      </c>
      <c r="K330" s="51">
        <f t="shared" ref="K330:K393" si="49">+IF($G330&lt;0,SUM(-$G330,J330),MAX(SUM(-$G330,J330),0))</f>
        <v>0</v>
      </c>
      <c r="L330" s="51">
        <f t="shared" ref="L330:L393" si="50">+IF(I330&gt;0,0,G330-H330)</f>
        <v>65097.795999999995</v>
      </c>
      <c r="M330" s="51">
        <f t="shared" ref="M330:M393" si="51">+IF(K330&gt;0,0,G330-J330)</f>
        <v>65097.795999999995</v>
      </c>
      <c r="N330" s="51">
        <f t="shared" ref="N330:N393" si="52">+MIN(M330,2000)</f>
        <v>2000</v>
      </c>
      <c r="O330" s="51">
        <f t="shared" ref="O330:O393" si="53">+M330-N330</f>
        <v>63097.795999999995</v>
      </c>
      <c r="P330" s="52">
        <f>+SUM(INDEX(Inputs!$D$24:$D$35,MATCH($D330,Inputs!$B$24:$B$35,0))*$N330,INDEX(Inputs!$E$24:$E$35,MATCH($D330,Inputs!$B$24:$B$35,0))*$O330)</f>
        <v>2978.1541920159998</v>
      </c>
      <c r="R330" s="19"/>
      <c r="S330" s="19"/>
      <c r="T330" s="19"/>
    </row>
    <row r="331" spans="2:20" x14ac:dyDescent="0.25">
      <c r="B331" s="8" t="s">
        <v>125</v>
      </c>
      <c r="C331" s="8">
        <v>2021</v>
      </c>
      <c r="D331" s="8">
        <v>11</v>
      </c>
      <c r="E331" s="49">
        <f>Data!E331</f>
        <v>5428.2141000000001</v>
      </c>
      <c r="F331" s="49">
        <f>Data!F331</f>
        <v>64319.12</v>
      </c>
      <c r="G331" s="50">
        <f t="shared" si="45"/>
        <v>58890.905900000005</v>
      </c>
      <c r="H331" s="51">
        <f t="shared" si="46"/>
        <v>0</v>
      </c>
      <c r="I331" s="51">
        <f t="shared" si="48"/>
        <v>0</v>
      </c>
      <c r="J331" s="51">
        <f t="shared" si="47"/>
        <v>0</v>
      </c>
      <c r="K331" s="51">
        <f t="shared" si="49"/>
        <v>0</v>
      </c>
      <c r="L331" s="51">
        <f t="shared" si="50"/>
        <v>58890.905900000005</v>
      </c>
      <c r="M331" s="51">
        <f t="shared" si="51"/>
        <v>58890.905900000005</v>
      </c>
      <c r="N331" s="51">
        <f t="shared" si="52"/>
        <v>2000</v>
      </c>
      <c r="O331" s="51">
        <f t="shared" si="53"/>
        <v>56890.905900000005</v>
      </c>
      <c r="P331" s="52">
        <f>+SUM(INDEX(Inputs!$D$24:$D$35,MATCH($D331,Inputs!$B$24:$B$35,0))*$N331,INDEX(Inputs!$E$24:$E$35,MATCH($D331,Inputs!$B$24:$B$35,0))*$O331)</f>
        <v>2703.8344771564002</v>
      </c>
      <c r="R331" s="19"/>
      <c r="S331" s="19"/>
      <c r="T331" s="19"/>
    </row>
    <row r="332" spans="2:20" x14ac:dyDescent="0.25">
      <c r="B332" s="8" t="s">
        <v>125</v>
      </c>
      <c r="C332" s="8">
        <v>2021</v>
      </c>
      <c r="D332" s="8">
        <v>12</v>
      </c>
      <c r="E332" s="49">
        <f>Data!E332</f>
        <v>3052.7743999999998</v>
      </c>
      <c r="F332" s="49">
        <f>Data!F332</f>
        <v>64813.368000000002</v>
      </c>
      <c r="G332" s="50">
        <f t="shared" si="45"/>
        <v>61760.5936</v>
      </c>
      <c r="H332" s="51">
        <f t="shared" si="46"/>
        <v>0</v>
      </c>
      <c r="I332" s="51">
        <f t="shared" si="48"/>
        <v>0</v>
      </c>
      <c r="J332" s="51">
        <f t="shared" si="47"/>
        <v>0</v>
      </c>
      <c r="K332" s="51">
        <f t="shared" si="49"/>
        <v>0</v>
      </c>
      <c r="L332" s="51">
        <f t="shared" si="50"/>
        <v>61760.5936</v>
      </c>
      <c r="M332" s="51">
        <f t="shared" si="51"/>
        <v>61760.5936</v>
      </c>
      <c r="N332" s="51">
        <f t="shared" si="52"/>
        <v>2000</v>
      </c>
      <c r="O332" s="51">
        <f t="shared" si="53"/>
        <v>59760.5936</v>
      </c>
      <c r="P332" s="52">
        <f>+SUM(INDEX(Inputs!$D$24:$D$35,MATCH($D332,Inputs!$B$24:$B$35,0))*$N332,INDEX(Inputs!$E$24:$E$35,MATCH($D332,Inputs!$B$24:$B$35,0))*$O332)</f>
        <v>2830.6631947455999</v>
      </c>
      <c r="R332" s="19"/>
      <c r="S332" s="19"/>
      <c r="T332" s="19"/>
    </row>
    <row r="333" spans="2:20" x14ac:dyDescent="0.25">
      <c r="B333" s="8" t="s">
        <v>126</v>
      </c>
      <c r="C333" s="8">
        <v>2021</v>
      </c>
      <c r="D333" s="8">
        <v>1</v>
      </c>
      <c r="E333" s="49">
        <f>Data!E333</f>
        <v>1019.4717000000001</v>
      </c>
      <c r="F333" s="49">
        <f>Data!F333</f>
        <v>6427.8320000000003</v>
      </c>
      <c r="G333" s="50">
        <f t="shared" si="45"/>
        <v>5408.3603000000003</v>
      </c>
      <c r="H333" s="51">
        <f t="shared" si="46"/>
        <v>0</v>
      </c>
      <c r="I333" s="51">
        <f t="shared" si="48"/>
        <v>0</v>
      </c>
      <c r="J333" s="51">
        <f t="shared" si="47"/>
        <v>0</v>
      </c>
      <c r="K333" s="51">
        <f t="shared" si="49"/>
        <v>0</v>
      </c>
      <c r="L333" s="51">
        <f t="shared" si="50"/>
        <v>5408.3603000000003</v>
      </c>
      <c r="M333" s="51">
        <f t="shared" si="51"/>
        <v>5408.3603000000003</v>
      </c>
      <c r="N333" s="51">
        <f t="shared" si="52"/>
        <v>2000</v>
      </c>
      <c r="O333" s="51">
        <f t="shared" si="53"/>
        <v>3408.3603000000003</v>
      </c>
      <c r="P333" s="52">
        <f>+SUM(INDEX(Inputs!$D$24:$D$35,MATCH($D333,Inputs!$B$24:$B$35,0))*$N333,INDEX(Inputs!$E$24:$E$35,MATCH($D333,Inputs!$B$24:$B$35,0))*$O333)</f>
        <v>340.11989181880006</v>
      </c>
      <c r="R333" s="19"/>
      <c r="S333" s="19"/>
      <c r="T333" s="19"/>
    </row>
    <row r="334" spans="2:20" x14ac:dyDescent="0.25">
      <c r="B334" s="8" t="s">
        <v>126</v>
      </c>
      <c r="C334" s="8">
        <v>2021</v>
      </c>
      <c r="D334" s="8">
        <v>2</v>
      </c>
      <c r="E334" s="49">
        <f>Data!E334</f>
        <v>1352.0782999999999</v>
      </c>
      <c r="F334" s="49">
        <f>Data!F334</f>
        <v>5595.5360000000001</v>
      </c>
      <c r="G334" s="50">
        <f t="shared" si="45"/>
        <v>4243.4576999999999</v>
      </c>
      <c r="H334" s="51">
        <f t="shared" si="46"/>
        <v>0</v>
      </c>
      <c r="I334" s="51">
        <f t="shared" si="48"/>
        <v>0</v>
      </c>
      <c r="J334" s="51">
        <f t="shared" si="47"/>
        <v>0</v>
      </c>
      <c r="K334" s="51">
        <f t="shared" si="49"/>
        <v>0</v>
      </c>
      <c r="L334" s="51">
        <f t="shared" si="50"/>
        <v>4243.4576999999999</v>
      </c>
      <c r="M334" s="51">
        <f t="shared" si="51"/>
        <v>4243.4576999999999</v>
      </c>
      <c r="N334" s="51">
        <f t="shared" si="52"/>
        <v>2000</v>
      </c>
      <c r="O334" s="51">
        <f t="shared" si="53"/>
        <v>2243.4576999999999</v>
      </c>
      <c r="P334" s="52">
        <f>+SUM(INDEX(Inputs!$D$24:$D$35,MATCH($D334,Inputs!$B$24:$B$35,0))*$N334,INDEX(Inputs!$E$24:$E$35,MATCH($D334,Inputs!$B$24:$B$35,0))*$O334)</f>
        <v>288.63585650920004</v>
      </c>
      <c r="R334" s="19"/>
      <c r="S334" s="19"/>
      <c r="T334" s="19"/>
    </row>
    <row r="335" spans="2:20" x14ac:dyDescent="0.25">
      <c r="B335" s="8" t="s">
        <v>126</v>
      </c>
      <c r="C335" s="8">
        <v>2021</v>
      </c>
      <c r="D335" s="8">
        <v>3</v>
      </c>
      <c r="E335" s="49">
        <f>Data!E335</f>
        <v>2884.4173999999998</v>
      </c>
      <c r="F335" s="49">
        <f>Data!F335</f>
        <v>3291.1120000000001</v>
      </c>
      <c r="G335" s="50">
        <f t="shared" si="45"/>
        <v>406.69460000000026</v>
      </c>
      <c r="H335" s="51">
        <f t="shared" si="46"/>
        <v>0</v>
      </c>
      <c r="I335" s="51">
        <f t="shared" si="48"/>
        <v>0</v>
      </c>
      <c r="J335" s="51">
        <f t="shared" si="47"/>
        <v>0</v>
      </c>
      <c r="K335" s="51">
        <f t="shared" si="49"/>
        <v>0</v>
      </c>
      <c r="L335" s="51">
        <f t="shared" si="50"/>
        <v>406.69460000000026</v>
      </c>
      <c r="M335" s="51">
        <f t="shared" si="51"/>
        <v>406.69460000000026</v>
      </c>
      <c r="N335" s="51">
        <f t="shared" si="52"/>
        <v>406.69460000000026</v>
      </c>
      <c r="O335" s="51">
        <f t="shared" si="53"/>
        <v>0</v>
      </c>
      <c r="P335" s="52">
        <f>+SUM(INDEX(Inputs!$D$24:$D$35,MATCH($D335,Inputs!$B$24:$B$35,0))*$N335,INDEX(Inputs!$E$24:$E$35,MATCH($D335,Inputs!$B$24:$B$35,0))*$O335)</f>
        <v>38.531059793200029</v>
      </c>
      <c r="R335" s="19"/>
      <c r="S335" s="19"/>
      <c r="T335" s="19"/>
    </row>
    <row r="336" spans="2:20" x14ac:dyDescent="0.25">
      <c r="B336" s="8" t="s">
        <v>126</v>
      </c>
      <c r="C336" s="8">
        <v>2021</v>
      </c>
      <c r="D336" s="8">
        <v>4</v>
      </c>
      <c r="E336" s="49">
        <f>Data!E336</f>
        <v>3554.7224000000001</v>
      </c>
      <c r="F336" s="49">
        <f>Data!F336</f>
        <v>3222.096</v>
      </c>
      <c r="G336" s="50">
        <f t="shared" si="45"/>
        <v>-332.6264000000001</v>
      </c>
      <c r="H336" s="51">
        <f t="shared" si="46"/>
        <v>0</v>
      </c>
      <c r="I336" s="51">
        <f t="shared" si="48"/>
        <v>332.6264000000001</v>
      </c>
      <c r="J336" s="51">
        <f t="shared" si="47"/>
        <v>0</v>
      </c>
      <c r="K336" s="51">
        <f t="shared" si="49"/>
        <v>332.6264000000001</v>
      </c>
      <c r="L336" s="51">
        <f t="shared" si="50"/>
        <v>0</v>
      </c>
      <c r="M336" s="51">
        <f t="shared" si="51"/>
        <v>0</v>
      </c>
      <c r="N336" s="51">
        <f t="shared" si="52"/>
        <v>0</v>
      </c>
      <c r="O336" s="51">
        <f t="shared" si="53"/>
        <v>0</v>
      </c>
      <c r="P336" s="52">
        <f>+SUM(INDEX(Inputs!$D$24:$D$35,MATCH($D336,Inputs!$B$24:$B$35,0))*$N336,INDEX(Inputs!$E$24:$E$35,MATCH($D336,Inputs!$B$24:$B$35,0))*$O336)</f>
        <v>0</v>
      </c>
      <c r="R336" s="19"/>
      <c r="S336" s="19"/>
      <c r="T336" s="19"/>
    </row>
    <row r="337" spans="2:20" x14ac:dyDescent="0.25">
      <c r="B337" s="8" t="s">
        <v>126</v>
      </c>
      <c r="C337" s="8">
        <v>2021</v>
      </c>
      <c r="D337" s="8">
        <v>5</v>
      </c>
      <c r="E337" s="49">
        <f>Data!E337</f>
        <v>3988.5634</v>
      </c>
      <c r="F337" s="49">
        <f>Data!F337</f>
        <v>4214.9759999999997</v>
      </c>
      <c r="G337" s="50">
        <f t="shared" si="45"/>
        <v>226.41259999999966</v>
      </c>
      <c r="H337" s="51">
        <f t="shared" si="46"/>
        <v>332.6264000000001</v>
      </c>
      <c r="I337" s="51">
        <f t="shared" si="48"/>
        <v>106.21380000000045</v>
      </c>
      <c r="J337" s="51">
        <f t="shared" si="47"/>
        <v>332.6264000000001</v>
      </c>
      <c r="K337" s="51">
        <f t="shared" si="49"/>
        <v>106.21380000000045</v>
      </c>
      <c r="L337" s="51">
        <f t="shared" si="50"/>
        <v>0</v>
      </c>
      <c r="M337" s="51">
        <f t="shared" si="51"/>
        <v>0</v>
      </c>
      <c r="N337" s="51">
        <f t="shared" si="52"/>
        <v>0</v>
      </c>
      <c r="O337" s="51">
        <f t="shared" si="53"/>
        <v>0</v>
      </c>
      <c r="P337" s="52">
        <f>+SUM(INDEX(Inputs!$D$24:$D$35,MATCH($D337,Inputs!$B$24:$B$35,0))*$N337,INDEX(Inputs!$E$24:$E$35,MATCH($D337,Inputs!$B$24:$B$35,0))*$O337)</f>
        <v>0</v>
      </c>
      <c r="R337" s="19"/>
      <c r="S337" s="19"/>
      <c r="T337" s="19"/>
    </row>
    <row r="338" spans="2:20" x14ac:dyDescent="0.25">
      <c r="B338" s="8" t="s">
        <v>126</v>
      </c>
      <c r="C338" s="8">
        <v>2021</v>
      </c>
      <c r="D338" s="8">
        <v>6</v>
      </c>
      <c r="E338" s="49">
        <f>Data!E338</f>
        <v>4308.8989000000001</v>
      </c>
      <c r="F338" s="49">
        <f>Data!F338</f>
        <v>4174.6080000000002</v>
      </c>
      <c r="G338" s="50">
        <f t="shared" si="45"/>
        <v>-134.29089999999997</v>
      </c>
      <c r="H338" s="51">
        <f t="shared" si="46"/>
        <v>106.21380000000045</v>
      </c>
      <c r="I338" s="51">
        <f t="shared" si="48"/>
        <v>240.50470000000041</v>
      </c>
      <c r="J338" s="51">
        <f t="shared" si="47"/>
        <v>106.21380000000045</v>
      </c>
      <c r="K338" s="51">
        <f t="shared" si="49"/>
        <v>240.50470000000041</v>
      </c>
      <c r="L338" s="51">
        <f t="shared" si="50"/>
        <v>0</v>
      </c>
      <c r="M338" s="51">
        <f t="shared" si="51"/>
        <v>0</v>
      </c>
      <c r="N338" s="51">
        <f t="shared" si="52"/>
        <v>0</v>
      </c>
      <c r="O338" s="51">
        <f t="shared" si="53"/>
        <v>0</v>
      </c>
      <c r="P338" s="52">
        <f>+SUM(INDEX(Inputs!$D$24:$D$35,MATCH($D338,Inputs!$B$24:$B$35,0))*$N338,INDEX(Inputs!$E$24:$E$35,MATCH($D338,Inputs!$B$24:$B$35,0))*$O338)</f>
        <v>0</v>
      </c>
      <c r="R338" s="19"/>
      <c r="S338" s="19"/>
      <c r="T338" s="19"/>
    </row>
    <row r="339" spans="2:20" x14ac:dyDescent="0.25">
      <c r="B339" s="8" t="s">
        <v>126</v>
      </c>
      <c r="C339" s="8">
        <v>2021</v>
      </c>
      <c r="D339" s="8">
        <v>7</v>
      </c>
      <c r="E339" s="49">
        <f>Data!E339</f>
        <v>3684.9140000000002</v>
      </c>
      <c r="F339" s="49">
        <f>Data!F339</f>
        <v>5453.8159999999998</v>
      </c>
      <c r="G339" s="50">
        <f t="shared" si="45"/>
        <v>1768.9019999999996</v>
      </c>
      <c r="H339" s="51">
        <f t="shared" si="46"/>
        <v>240.50470000000041</v>
      </c>
      <c r="I339" s="51">
        <f t="shared" si="48"/>
        <v>0</v>
      </c>
      <c r="J339" s="51">
        <f t="shared" si="47"/>
        <v>240.50470000000041</v>
      </c>
      <c r="K339" s="51">
        <f t="shared" si="49"/>
        <v>0</v>
      </c>
      <c r="L339" s="51">
        <f t="shared" si="50"/>
        <v>1528.3972999999992</v>
      </c>
      <c r="M339" s="51">
        <f t="shared" si="51"/>
        <v>1528.3972999999992</v>
      </c>
      <c r="N339" s="51">
        <f t="shared" si="52"/>
        <v>1528.3972999999992</v>
      </c>
      <c r="O339" s="51">
        <f t="shared" si="53"/>
        <v>0</v>
      </c>
      <c r="P339" s="52">
        <f>+SUM(INDEX(Inputs!$D$24:$D$35,MATCH($D339,Inputs!$B$24:$B$35,0))*$N339,INDEX(Inputs!$E$24:$E$35,MATCH($D339,Inputs!$B$24:$B$35,0))*$O339)</f>
        <v>160.8638158249999</v>
      </c>
      <c r="R339" s="19"/>
      <c r="S339" s="19"/>
      <c r="T339" s="19"/>
    </row>
    <row r="340" spans="2:20" x14ac:dyDescent="0.25">
      <c r="B340" s="8" t="s">
        <v>126</v>
      </c>
      <c r="C340" s="8">
        <v>2021</v>
      </c>
      <c r="D340" s="8">
        <v>8</v>
      </c>
      <c r="E340" s="49">
        <f>Data!E340</f>
        <v>3437.7453999999998</v>
      </c>
      <c r="F340" s="49">
        <f>Data!F340</f>
        <v>5682.232</v>
      </c>
      <c r="G340" s="50">
        <f t="shared" si="45"/>
        <v>2244.4866000000002</v>
      </c>
      <c r="H340" s="51">
        <f t="shared" si="46"/>
        <v>0</v>
      </c>
      <c r="I340" s="51">
        <f t="shared" si="48"/>
        <v>0</v>
      </c>
      <c r="J340" s="51">
        <f t="shared" si="47"/>
        <v>0</v>
      </c>
      <c r="K340" s="51">
        <f t="shared" si="49"/>
        <v>0</v>
      </c>
      <c r="L340" s="51">
        <f t="shared" si="50"/>
        <v>2244.4866000000002</v>
      </c>
      <c r="M340" s="51">
        <f t="shared" si="51"/>
        <v>2244.4866000000002</v>
      </c>
      <c r="N340" s="51">
        <f t="shared" si="52"/>
        <v>2000</v>
      </c>
      <c r="O340" s="51">
        <f t="shared" si="53"/>
        <v>244.48660000000018</v>
      </c>
      <c r="P340" s="52">
        <f>+SUM(INDEX(Inputs!$D$24:$D$35,MATCH($D340,Inputs!$B$24:$B$35,0))*$N340,INDEX(Inputs!$E$24:$E$35,MATCH($D340,Inputs!$B$24:$B$35,0))*$O340)</f>
        <v>222.41040920560002</v>
      </c>
      <c r="R340" s="19"/>
      <c r="S340" s="19"/>
      <c r="T340" s="19"/>
    </row>
    <row r="341" spans="2:20" x14ac:dyDescent="0.25">
      <c r="B341" s="8" t="s">
        <v>126</v>
      </c>
      <c r="C341" s="8">
        <v>2021</v>
      </c>
      <c r="D341" s="8">
        <v>9</v>
      </c>
      <c r="E341" s="49">
        <f>Data!E341</f>
        <v>2760.3787000000002</v>
      </c>
      <c r="F341" s="49">
        <f>Data!F341</f>
        <v>8696.3119999999999</v>
      </c>
      <c r="G341" s="50">
        <f t="shared" si="45"/>
        <v>5935.9332999999997</v>
      </c>
      <c r="H341" s="51">
        <f t="shared" si="46"/>
        <v>0</v>
      </c>
      <c r="I341" s="51">
        <f t="shared" si="48"/>
        <v>0</v>
      </c>
      <c r="J341" s="51">
        <f t="shared" si="47"/>
        <v>0</v>
      </c>
      <c r="K341" s="51">
        <f t="shared" si="49"/>
        <v>0</v>
      </c>
      <c r="L341" s="51">
        <f t="shared" si="50"/>
        <v>5935.9332999999997</v>
      </c>
      <c r="M341" s="51">
        <f t="shared" si="51"/>
        <v>5935.9332999999997</v>
      </c>
      <c r="N341" s="51">
        <f t="shared" si="52"/>
        <v>2000</v>
      </c>
      <c r="O341" s="51">
        <f t="shared" si="53"/>
        <v>3935.9332999999997</v>
      </c>
      <c r="P341" s="52">
        <f>+SUM(INDEX(Inputs!$D$24:$D$35,MATCH($D341,Inputs!$B$24:$B$35,0))*$N341,INDEX(Inputs!$E$24:$E$35,MATCH($D341,Inputs!$B$24:$B$35,0))*$O341)</f>
        <v>363.43650812679999</v>
      </c>
      <c r="R341" s="19"/>
      <c r="S341" s="19"/>
      <c r="T341" s="19"/>
    </row>
    <row r="342" spans="2:20" x14ac:dyDescent="0.25">
      <c r="B342" s="8" t="s">
        <v>126</v>
      </c>
      <c r="C342" s="8">
        <v>2021</v>
      </c>
      <c r="D342" s="8">
        <v>10</v>
      </c>
      <c r="E342" s="49">
        <f>Data!E342</f>
        <v>1830.2985000000001</v>
      </c>
      <c r="F342" s="49">
        <f>Data!F342</f>
        <v>8611.4159999999993</v>
      </c>
      <c r="G342" s="50">
        <f t="shared" si="45"/>
        <v>6781.1174999999994</v>
      </c>
      <c r="H342" s="51">
        <f t="shared" si="46"/>
        <v>0</v>
      </c>
      <c r="I342" s="51">
        <f t="shared" si="48"/>
        <v>0</v>
      </c>
      <c r="J342" s="51">
        <f t="shared" si="47"/>
        <v>0</v>
      </c>
      <c r="K342" s="51">
        <f t="shared" si="49"/>
        <v>0</v>
      </c>
      <c r="L342" s="51">
        <f t="shared" si="50"/>
        <v>6781.1174999999994</v>
      </c>
      <c r="M342" s="51">
        <f t="shared" si="51"/>
        <v>6781.1174999999994</v>
      </c>
      <c r="N342" s="51">
        <f t="shared" si="52"/>
        <v>2000</v>
      </c>
      <c r="O342" s="51">
        <f t="shared" si="53"/>
        <v>4781.1174999999994</v>
      </c>
      <c r="P342" s="52">
        <f>+SUM(INDEX(Inputs!$D$24:$D$35,MATCH($D342,Inputs!$B$24:$B$35,0))*$N342,INDEX(Inputs!$E$24:$E$35,MATCH($D342,Inputs!$B$24:$B$35,0))*$O342)</f>
        <v>400.79026902999999</v>
      </c>
      <c r="R342" s="19"/>
      <c r="S342" s="19"/>
      <c r="T342" s="19"/>
    </row>
    <row r="343" spans="2:20" x14ac:dyDescent="0.25">
      <c r="B343" s="8" t="s">
        <v>126</v>
      </c>
      <c r="C343" s="8">
        <v>2021</v>
      </c>
      <c r="D343" s="8">
        <v>11</v>
      </c>
      <c r="E343" s="49">
        <f>Data!E343</f>
        <v>1176.0402999999999</v>
      </c>
      <c r="F343" s="49">
        <f>Data!F343</f>
        <v>6694.4880000000003</v>
      </c>
      <c r="G343" s="50">
        <f t="shared" si="45"/>
        <v>5518.4477000000006</v>
      </c>
      <c r="H343" s="51">
        <f t="shared" si="46"/>
        <v>0</v>
      </c>
      <c r="I343" s="51">
        <f t="shared" si="48"/>
        <v>0</v>
      </c>
      <c r="J343" s="51">
        <f t="shared" si="47"/>
        <v>0</v>
      </c>
      <c r="K343" s="51">
        <f t="shared" si="49"/>
        <v>0</v>
      </c>
      <c r="L343" s="51">
        <f t="shared" si="50"/>
        <v>5518.4477000000006</v>
      </c>
      <c r="M343" s="51">
        <f t="shared" si="51"/>
        <v>5518.4477000000006</v>
      </c>
      <c r="N343" s="51">
        <f t="shared" si="52"/>
        <v>2000</v>
      </c>
      <c r="O343" s="51">
        <f t="shared" si="53"/>
        <v>3518.4477000000006</v>
      </c>
      <c r="P343" s="52">
        <f>+SUM(INDEX(Inputs!$D$24:$D$35,MATCH($D343,Inputs!$B$24:$B$35,0))*$N343,INDEX(Inputs!$E$24:$E$35,MATCH($D343,Inputs!$B$24:$B$35,0))*$O343)</f>
        <v>344.98531454920004</v>
      </c>
      <c r="R343" s="19"/>
      <c r="S343" s="19"/>
      <c r="T343" s="19"/>
    </row>
    <row r="344" spans="2:20" x14ac:dyDescent="0.25">
      <c r="B344" s="8" t="s">
        <v>126</v>
      </c>
      <c r="C344" s="8">
        <v>2021</v>
      </c>
      <c r="D344" s="8">
        <v>12</v>
      </c>
      <c r="E344" s="49">
        <f>Data!E344</f>
        <v>647.08879999999999</v>
      </c>
      <c r="F344" s="49">
        <f>Data!F344</f>
        <v>6564.384</v>
      </c>
      <c r="G344" s="50">
        <f t="shared" si="45"/>
        <v>5917.2952000000005</v>
      </c>
      <c r="H344" s="51">
        <f t="shared" si="46"/>
        <v>0</v>
      </c>
      <c r="I344" s="51">
        <f t="shared" si="48"/>
        <v>0</v>
      </c>
      <c r="J344" s="51">
        <f t="shared" si="47"/>
        <v>0</v>
      </c>
      <c r="K344" s="51">
        <f t="shared" si="49"/>
        <v>0</v>
      </c>
      <c r="L344" s="51">
        <f t="shared" si="50"/>
        <v>5917.2952000000005</v>
      </c>
      <c r="M344" s="51">
        <f t="shared" si="51"/>
        <v>5917.2952000000005</v>
      </c>
      <c r="N344" s="51">
        <f t="shared" si="52"/>
        <v>2000</v>
      </c>
      <c r="O344" s="51">
        <f t="shared" si="53"/>
        <v>3917.2952000000005</v>
      </c>
      <c r="P344" s="52">
        <f>+SUM(INDEX(Inputs!$D$24:$D$35,MATCH($D344,Inputs!$B$24:$B$35,0))*$N344,INDEX(Inputs!$E$24:$E$35,MATCH($D344,Inputs!$B$24:$B$35,0))*$O344)</f>
        <v>362.61277865919999</v>
      </c>
      <c r="R344" s="19"/>
      <c r="S344" s="19"/>
      <c r="T344" s="19"/>
    </row>
    <row r="345" spans="2:20" x14ac:dyDescent="0.25">
      <c r="B345" s="8" t="s">
        <v>127</v>
      </c>
      <c r="C345" s="8">
        <v>2021</v>
      </c>
      <c r="D345" s="8">
        <v>1</v>
      </c>
      <c r="E345" s="49">
        <f>Data!E345</f>
        <v>8215.1522999999997</v>
      </c>
      <c r="F345" s="49">
        <f>Data!F345</f>
        <v>14406.412</v>
      </c>
      <c r="G345" s="50">
        <f t="shared" si="45"/>
        <v>6191.2597000000005</v>
      </c>
      <c r="H345" s="51">
        <f t="shared" si="46"/>
        <v>0</v>
      </c>
      <c r="I345" s="51">
        <f t="shared" si="48"/>
        <v>0</v>
      </c>
      <c r="J345" s="51">
        <f t="shared" si="47"/>
        <v>60315.995399999993</v>
      </c>
      <c r="K345" s="51">
        <f t="shared" si="49"/>
        <v>54124.73569999999</v>
      </c>
      <c r="L345" s="51">
        <f t="shared" si="50"/>
        <v>6191.2597000000005</v>
      </c>
      <c r="M345" s="51">
        <f t="shared" si="51"/>
        <v>0</v>
      </c>
      <c r="N345" s="51">
        <f t="shared" si="52"/>
        <v>0</v>
      </c>
      <c r="O345" s="51">
        <f t="shared" si="53"/>
        <v>0</v>
      </c>
      <c r="P345" s="52">
        <f>+SUM(INDEX(Inputs!$D$24:$D$35,MATCH($D345,Inputs!$B$24:$B$35,0))*$N345,INDEX(Inputs!$E$24:$E$35,MATCH($D345,Inputs!$B$24:$B$35,0))*$O345)</f>
        <v>0</v>
      </c>
      <c r="R345" s="19"/>
      <c r="S345" s="19"/>
      <c r="T345" s="19"/>
    </row>
    <row r="346" spans="2:20" x14ac:dyDescent="0.25">
      <c r="B346" s="8" t="s">
        <v>127</v>
      </c>
      <c r="C346" s="8">
        <v>2021</v>
      </c>
      <c r="D346" s="8">
        <v>2</v>
      </c>
      <c r="E346" s="49">
        <f>Data!E346</f>
        <v>11554.0499</v>
      </c>
      <c r="F346" s="49">
        <f>Data!F346</f>
        <v>14201.904</v>
      </c>
      <c r="G346" s="50">
        <f t="shared" si="45"/>
        <v>2647.8541000000005</v>
      </c>
      <c r="H346" s="51">
        <f t="shared" si="46"/>
        <v>0</v>
      </c>
      <c r="I346" s="51">
        <f t="shared" si="48"/>
        <v>0</v>
      </c>
      <c r="J346" s="51">
        <f t="shared" si="47"/>
        <v>54124.73569999999</v>
      </c>
      <c r="K346" s="51">
        <f t="shared" si="49"/>
        <v>51476.881599999993</v>
      </c>
      <c r="L346" s="51">
        <f t="shared" si="50"/>
        <v>2647.8541000000005</v>
      </c>
      <c r="M346" s="51">
        <f t="shared" si="51"/>
        <v>0</v>
      </c>
      <c r="N346" s="51">
        <f t="shared" si="52"/>
        <v>0</v>
      </c>
      <c r="O346" s="51">
        <f t="shared" si="53"/>
        <v>0</v>
      </c>
      <c r="P346" s="52">
        <f>+SUM(INDEX(Inputs!$D$24:$D$35,MATCH($D346,Inputs!$B$24:$B$35,0))*$N346,INDEX(Inputs!$E$24:$E$35,MATCH($D346,Inputs!$B$24:$B$35,0))*$O346)</f>
        <v>0</v>
      </c>
      <c r="R346" s="19"/>
      <c r="S346" s="19"/>
      <c r="T346" s="19"/>
    </row>
    <row r="347" spans="2:20" x14ac:dyDescent="0.25">
      <c r="B347" s="8" t="s">
        <v>127</v>
      </c>
      <c r="C347" s="8">
        <v>2021</v>
      </c>
      <c r="D347" s="8">
        <v>3</v>
      </c>
      <c r="E347" s="49">
        <f>Data!E347</f>
        <v>16803.100600000002</v>
      </c>
      <c r="F347" s="49">
        <f>Data!F347</f>
        <v>16064.075999999999</v>
      </c>
      <c r="G347" s="50">
        <f t="shared" si="45"/>
        <v>-739.02460000000247</v>
      </c>
      <c r="H347" s="51">
        <f t="shared" si="46"/>
        <v>0</v>
      </c>
      <c r="I347" s="51">
        <f t="shared" si="48"/>
        <v>739.02460000000247</v>
      </c>
      <c r="J347" s="51">
        <f t="shared" si="47"/>
        <v>51476.881599999993</v>
      </c>
      <c r="K347" s="51">
        <f t="shared" si="49"/>
        <v>52215.906199999998</v>
      </c>
      <c r="L347" s="51">
        <f t="shared" si="50"/>
        <v>0</v>
      </c>
      <c r="M347" s="51">
        <f t="shared" si="51"/>
        <v>0</v>
      </c>
      <c r="N347" s="51">
        <f t="shared" si="52"/>
        <v>0</v>
      </c>
      <c r="O347" s="51">
        <f t="shared" si="53"/>
        <v>0</v>
      </c>
      <c r="P347" s="52">
        <f>+SUM(INDEX(Inputs!$D$24:$D$35,MATCH($D347,Inputs!$B$24:$B$35,0))*$N347,INDEX(Inputs!$E$24:$E$35,MATCH($D347,Inputs!$B$24:$B$35,0))*$O347)</f>
        <v>0</v>
      </c>
      <c r="R347" s="19"/>
      <c r="S347" s="19"/>
      <c r="T347" s="19"/>
    </row>
    <row r="348" spans="2:20" x14ac:dyDescent="0.25">
      <c r="B348" s="8" t="s">
        <v>127</v>
      </c>
      <c r="C348" s="8">
        <v>2021</v>
      </c>
      <c r="D348" s="8">
        <v>4</v>
      </c>
      <c r="E348" s="49">
        <f>Data!E348</f>
        <v>17523.991600000001</v>
      </c>
      <c r="F348" s="49">
        <f>Data!F348</f>
        <v>13447.66</v>
      </c>
      <c r="G348" s="50">
        <f t="shared" si="45"/>
        <v>-4076.3316000000013</v>
      </c>
      <c r="H348" s="51">
        <f t="shared" si="46"/>
        <v>739.02460000000247</v>
      </c>
      <c r="I348" s="51">
        <f t="shared" si="48"/>
        <v>4815.3562000000038</v>
      </c>
      <c r="J348" s="51">
        <f t="shared" si="47"/>
        <v>52215.906199999998</v>
      </c>
      <c r="K348" s="51">
        <f t="shared" si="49"/>
        <v>56292.237800000003</v>
      </c>
      <c r="L348" s="51">
        <f t="shared" si="50"/>
        <v>0</v>
      </c>
      <c r="M348" s="51">
        <f t="shared" si="51"/>
        <v>0</v>
      </c>
      <c r="N348" s="51">
        <f t="shared" si="52"/>
        <v>0</v>
      </c>
      <c r="O348" s="51">
        <f t="shared" si="53"/>
        <v>0</v>
      </c>
      <c r="P348" s="52">
        <f>+SUM(INDEX(Inputs!$D$24:$D$35,MATCH($D348,Inputs!$B$24:$B$35,0))*$N348,INDEX(Inputs!$E$24:$E$35,MATCH($D348,Inputs!$B$24:$B$35,0))*$O348)</f>
        <v>0</v>
      </c>
      <c r="R348" s="19"/>
      <c r="S348" s="19"/>
      <c r="T348" s="19"/>
    </row>
    <row r="349" spans="2:20" x14ac:dyDescent="0.25">
      <c r="B349" s="8" t="s">
        <v>127</v>
      </c>
      <c r="C349" s="8">
        <v>2021</v>
      </c>
      <c r="D349" s="8">
        <v>5</v>
      </c>
      <c r="E349" s="49">
        <f>Data!E349</f>
        <v>17626.326099999998</v>
      </c>
      <c r="F349" s="49">
        <f>Data!F349</f>
        <v>3771.3119999999999</v>
      </c>
      <c r="G349" s="50">
        <f t="shared" si="45"/>
        <v>-13855.014099999999</v>
      </c>
      <c r="H349" s="51">
        <f t="shared" si="46"/>
        <v>4815.3562000000038</v>
      </c>
      <c r="I349" s="51">
        <f t="shared" si="48"/>
        <v>18670.370300000002</v>
      </c>
      <c r="J349" s="51">
        <f t="shared" si="47"/>
        <v>56292.237800000003</v>
      </c>
      <c r="K349" s="51">
        <f t="shared" si="49"/>
        <v>70147.251900000003</v>
      </c>
      <c r="L349" s="51">
        <f t="shared" si="50"/>
        <v>0</v>
      </c>
      <c r="M349" s="51">
        <f t="shared" si="51"/>
        <v>0</v>
      </c>
      <c r="N349" s="51">
        <f t="shared" si="52"/>
        <v>0</v>
      </c>
      <c r="O349" s="51">
        <f t="shared" si="53"/>
        <v>0</v>
      </c>
      <c r="P349" s="52">
        <f>+SUM(INDEX(Inputs!$D$24:$D$35,MATCH($D349,Inputs!$B$24:$B$35,0))*$N349,INDEX(Inputs!$E$24:$E$35,MATCH($D349,Inputs!$B$24:$B$35,0))*$O349)</f>
        <v>0</v>
      </c>
      <c r="R349" s="19"/>
      <c r="S349" s="19"/>
      <c r="T349" s="19"/>
    </row>
    <row r="350" spans="2:20" x14ac:dyDescent="0.25">
      <c r="B350" s="8" t="s">
        <v>127</v>
      </c>
      <c r="C350" s="8">
        <v>2021</v>
      </c>
      <c r="D350" s="8">
        <v>6</v>
      </c>
      <c r="E350" s="49">
        <f>Data!E350</f>
        <v>18081.4876</v>
      </c>
      <c r="F350" s="49">
        <f>Data!F350</f>
        <v>513.81200000000001</v>
      </c>
      <c r="G350" s="50">
        <f t="shared" si="45"/>
        <v>-17567.675599999999</v>
      </c>
      <c r="H350" s="51">
        <f t="shared" si="46"/>
        <v>18670.370300000002</v>
      </c>
      <c r="I350" s="51">
        <f t="shared" si="48"/>
        <v>36238.045899999997</v>
      </c>
      <c r="J350" s="51">
        <f t="shared" si="47"/>
        <v>70147.251900000003</v>
      </c>
      <c r="K350" s="51">
        <f t="shared" si="49"/>
        <v>87714.927500000005</v>
      </c>
      <c r="L350" s="51">
        <f t="shared" si="50"/>
        <v>0</v>
      </c>
      <c r="M350" s="51">
        <f t="shared" si="51"/>
        <v>0</v>
      </c>
      <c r="N350" s="51">
        <f t="shared" si="52"/>
        <v>0</v>
      </c>
      <c r="O350" s="51">
        <f t="shared" si="53"/>
        <v>0</v>
      </c>
      <c r="P350" s="52">
        <f>+SUM(INDEX(Inputs!$D$24:$D$35,MATCH($D350,Inputs!$B$24:$B$35,0))*$N350,INDEX(Inputs!$E$24:$E$35,MATCH($D350,Inputs!$B$24:$B$35,0))*$O350)</f>
        <v>0</v>
      </c>
      <c r="R350" s="19"/>
      <c r="S350" s="19"/>
      <c r="T350" s="19"/>
    </row>
    <row r="351" spans="2:20" x14ac:dyDescent="0.25">
      <c r="B351" s="8" t="s">
        <v>127</v>
      </c>
      <c r="C351" s="8">
        <v>2021</v>
      </c>
      <c r="D351" s="8">
        <v>7</v>
      </c>
      <c r="E351" s="49">
        <f>Data!E351</f>
        <v>15495.3487</v>
      </c>
      <c r="F351" s="49">
        <f>Data!F351</f>
        <v>498.05200000000002</v>
      </c>
      <c r="G351" s="50">
        <f t="shared" si="45"/>
        <v>-14997.296700000001</v>
      </c>
      <c r="H351" s="51">
        <f t="shared" si="46"/>
        <v>36238.045899999997</v>
      </c>
      <c r="I351" s="51">
        <f t="shared" si="48"/>
        <v>51235.342599999996</v>
      </c>
      <c r="J351" s="51">
        <f t="shared" si="47"/>
        <v>87714.927500000005</v>
      </c>
      <c r="K351" s="51">
        <f t="shared" si="49"/>
        <v>102712.22420000001</v>
      </c>
      <c r="L351" s="51">
        <f t="shared" si="50"/>
        <v>0</v>
      </c>
      <c r="M351" s="51">
        <f t="shared" si="51"/>
        <v>0</v>
      </c>
      <c r="N351" s="51">
        <f t="shared" si="52"/>
        <v>0</v>
      </c>
      <c r="O351" s="51">
        <f t="shared" si="53"/>
        <v>0</v>
      </c>
      <c r="P351" s="52">
        <f>+SUM(INDEX(Inputs!$D$24:$D$35,MATCH($D351,Inputs!$B$24:$B$35,0))*$N351,INDEX(Inputs!$E$24:$E$35,MATCH($D351,Inputs!$B$24:$B$35,0))*$O351)</f>
        <v>0</v>
      </c>
      <c r="R351" s="19"/>
      <c r="S351" s="19"/>
      <c r="T351" s="19"/>
    </row>
    <row r="352" spans="2:20" x14ac:dyDescent="0.25">
      <c r="B352" s="8" t="s">
        <v>127</v>
      </c>
      <c r="C352" s="8">
        <v>2021</v>
      </c>
      <c r="D352" s="8">
        <v>8</v>
      </c>
      <c r="E352" s="49">
        <f>Data!E352</f>
        <v>14811.7119</v>
      </c>
      <c r="F352" s="49">
        <f>Data!F352</f>
        <v>371.02800000000002</v>
      </c>
      <c r="G352" s="50">
        <f t="shared" si="45"/>
        <v>-14440.6839</v>
      </c>
      <c r="H352" s="51">
        <f t="shared" si="46"/>
        <v>51235.342599999996</v>
      </c>
      <c r="I352" s="51">
        <f t="shared" si="48"/>
        <v>65676.026499999993</v>
      </c>
      <c r="J352" s="51">
        <f t="shared" si="47"/>
        <v>102712.22420000001</v>
      </c>
      <c r="K352" s="51">
        <f t="shared" si="49"/>
        <v>117152.90810000002</v>
      </c>
      <c r="L352" s="51">
        <f t="shared" si="50"/>
        <v>0</v>
      </c>
      <c r="M352" s="51">
        <f t="shared" si="51"/>
        <v>0</v>
      </c>
      <c r="N352" s="51">
        <f t="shared" si="52"/>
        <v>0</v>
      </c>
      <c r="O352" s="51">
        <f t="shared" si="53"/>
        <v>0</v>
      </c>
      <c r="P352" s="52">
        <f>+SUM(INDEX(Inputs!$D$24:$D$35,MATCH($D352,Inputs!$B$24:$B$35,0))*$N352,INDEX(Inputs!$E$24:$E$35,MATCH($D352,Inputs!$B$24:$B$35,0))*$O352)</f>
        <v>0</v>
      </c>
      <c r="R352" s="19"/>
      <c r="S352" s="19"/>
      <c r="T352" s="19"/>
    </row>
    <row r="353" spans="2:20" x14ac:dyDescent="0.25">
      <c r="B353" s="8" t="s">
        <v>127</v>
      </c>
      <c r="C353" s="8">
        <v>2021</v>
      </c>
      <c r="D353" s="8">
        <v>9</v>
      </c>
      <c r="E353" s="49">
        <f>Data!E353</f>
        <v>15927.9555</v>
      </c>
      <c r="F353" s="49">
        <f>Data!F353</f>
        <v>10696.396000000001</v>
      </c>
      <c r="G353" s="50">
        <f t="shared" si="45"/>
        <v>-5231.5594999999994</v>
      </c>
      <c r="H353" s="51">
        <f t="shared" si="46"/>
        <v>65676.026499999993</v>
      </c>
      <c r="I353" s="51">
        <f t="shared" si="48"/>
        <v>70907.585999999996</v>
      </c>
      <c r="J353" s="51">
        <f t="shared" si="47"/>
        <v>117152.90810000002</v>
      </c>
      <c r="K353" s="51">
        <f t="shared" si="49"/>
        <v>122384.46760000002</v>
      </c>
      <c r="L353" s="51">
        <f t="shared" si="50"/>
        <v>0</v>
      </c>
      <c r="M353" s="51">
        <f t="shared" si="51"/>
        <v>0</v>
      </c>
      <c r="N353" s="51">
        <f t="shared" si="52"/>
        <v>0</v>
      </c>
      <c r="O353" s="51">
        <f t="shared" si="53"/>
        <v>0</v>
      </c>
      <c r="P353" s="52">
        <f>+SUM(INDEX(Inputs!$D$24:$D$35,MATCH($D353,Inputs!$B$24:$B$35,0))*$N353,INDEX(Inputs!$E$24:$E$35,MATCH($D353,Inputs!$B$24:$B$35,0))*$O353)</f>
        <v>0</v>
      </c>
      <c r="R353" s="19"/>
      <c r="S353" s="19"/>
      <c r="T353" s="19"/>
    </row>
    <row r="354" spans="2:20" x14ac:dyDescent="0.25">
      <c r="B354" s="8" t="s">
        <v>127</v>
      </c>
      <c r="C354" s="8">
        <v>2021</v>
      </c>
      <c r="D354" s="8">
        <v>10</v>
      </c>
      <c r="E354" s="49">
        <f>Data!E354</f>
        <v>12051.200999999999</v>
      </c>
      <c r="F354" s="49">
        <f>Data!F354</f>
        <v>25961.792000000001</v>
      </c>
      <c r="G354" s="50">
        <f t="shared" si="45"/>
        <v>13910.591000000002</v>
      </c>
      <c r="H354" s="51">
        <f t="shared" si="46"/>
        <v>70907.585999999996</v>
      </c>
      <c r="I354" s="51">
        <f t="shared" si="48"/>
        <v>56996.994999999995</v>
      </c>
      <c r="J354" s="51">
        <f t="shared" si="47"/>
        <v>122384.46760000002</v>
      </c>
      <c r="K354" s="51">
        <f t="shared" si="49"/>
        <v>108473.87660000002</v>
      </c>
      <c r="L354" s="51">
        <f t="shared" si="50"/>
        <v>0</v>
      </c>
      <c r="M354" s="51">
        <f t="shared" si="51"/>
        <v>0</v>
      </c>
      <c r="N354" s="51">
        <f t="shared" si="52"/>
        <v>0</v>
      </c>
      <c r="O354" s="51">
        <f t="shared" si="53"/>
        <v>0</v>
      </c>
      <c r="P354" s="52">
        <f>+SUM(INDEX(Inputs!$D$24:$D$35,MATCH($D354,Inputs!$B$24:$B$35,0))*$N354,INDEX(Inputs!$E$24:$E$35,MATCH($D354,Inputs!$B$24:$B$35,0))*$O354)</f>
        <v>0</v>
      </c>
      <c r="R354" s="19"/>
      <c r="S354" s="19"/>
      <c r="T354" s="19"/>
    </row>
    <row r="355" spans="2:20" x14ac:dyDescent="0.25">
      <c r="B355" s="8" t="s">
        <v>127</v>
      </c>
      <c r="C355" s="8">
        <v>2021</v>
      </c>
      <c r="D355" s="8">
        <v>11</v>
      </c>
      <c r="E355" s="49">
        <f>Data!E355</f>
        <v>10490.384</v>
      </c>
      <c r="F355" s="49">
        <f>Data!F355</f>
        <v>11126.428</v>
      </c>
      <c r="G355" s="50">
        <f t="shared" si="45"/>
        <v>636.04399999999987</v>
      </c>
      <c r="H355" s="51">
        <f t="shared" si="46"/>
        <v>56996.994999999995</v>
      </c>
      <c r="I355" s="51">
        <f t="shared" si="48"/>
        <v>56360.950999999994</v>
      </c>
      <c r="J355" s="51">
        <f t="shared" si="47"/>
        <v>108473.87660000002</v>
      </c>
      <c r="K355" s="51">
        <f t="shared" si="49"/>
        <v>107837.83260000002</v>
      </c>
      <c r="L355" s="51">
        <f t="shared" si="50"/>
        <v>0</v>
      </c>
      <c r="M355" s="51">
        <f t="shared" si="51"/>
        <v>0</v>
      </c>
      <c r="N355" s="51">
        <f t="shared" si="52"/>
        <v>0</v>
      </c>
      <c r="O355" s="51">
        <f t="shared" si="53"/>
        <v>0</v>
      </c>
      <c r="P355" s="52">
        <f>+SUM(INDEX(Inputs!$D$24:$D$35,MATCH($D355,Inputs!$B$24:$B$35,0))*$N355,INDEX(Inputs!$E$24:$E$35,MATCH($D355,Inputs!$B$24:$B$35,0))*$O355)</f>
        <v>0</v>
      </c>
      <c r="R355" s="19"/>
      <c r="S355" s="19"/>
      <c r="T355" s="19"/>
    </row>
    <row r="356" spans="2:20" x14ac:dyDescent="0.25">
      <c r="B356" s="8" t="s">
        <v>127</v>
      </c>
      <c r="C356" s="8">
        <v>2021</v>
      </c>
      <c r="D356" s="8">
        <v>12</v>
      </c>
      <c r="E356" s="49">
        <f>Data!E356</f>
        <v>6198.8923999999997</v>
      </c>
      <c r="F356" s="49">
        <f>Data!F356</f>
        <v>2243.848</v>
      </c>
      <c r="G356" s="50">
        <f t="shared" si="45"/>
        <v>-3955.0443999999998</v>
      </c>
      <c r="H356" s="51">
        <f t="shared" si="46"/>
        <v>56360.950999999994</v>
      </c>
      <c r="I356" s="51">
        <f t="shared" si="48"/>
        <v>60315.995399999993</v>
      </c>
      <c r="J356" s="51">
        <f t="shared" si="47"/>
        <v>107837.83260000002</v>
      </c>
      <c r="K356" s="51">
        <f t="shared" si="49"/>
        <v>111792.87700000002</v>
      </c>
      <c r="L356" s="51">
        <f t="shared" si="50"/>
        <v>0</v>
      </c>
      <c r="M356" s="51">
        <f t="shared" si="51"/>
        <v>0</v>
      </c>
      <c r="N356" s="51">
        <f t="shared" si="52"/>
        <v>0</v>
      </c>
      <c r="O356" s="51">
        <f t="shared" si="53"/>
        <v>0</v>
      </c>
      <c r="P356" s="52">
        <f>+SUM(INDEX(Inputs!$D$24:$D$35,MATCH($D356,Inputs!$B$24:$B$35,0))*$N356,INDEX(Inputs!$E$24:$E$35,MATCH($D356,Inputs!$B$24:$B$35,0))*$O356)</f>
        <v>0</v>
      </c>
      <c r="R356" s="19"/>
      <c r="S356" s="19"/>
      <c r="T356" s="19"/>
    </row>
    <row r="357" spans="2:20" x14ac:dyDescent="0.25">
      <c r="B357" s="8" t="s">
        <v>128</v>
      </c>
      <c r="C357" s="8">
        <v>2021</v>
      </c>
      <c r="D357" s="8">
        <v>1</v>
      </c>
      <c r="E357" s="49">
        <f>Data!E357</f>
        <v>9280.9246000000003</v>
      </c>
      <c r="F357" s="49">
        <f>Data!F357</f>
        <v>10433.755999999999</v>
      </c>
      <c r="G357" s="50">
        <f t="shared" si="45"/>
        <v>1152.8313999999991</v>
      </c>
      <c r="H357" s="51">
        <f t="shared" si="46"/>
        <v>0</v>
      </c>
      <c r="I357" s="51">
        <f t="shared" si="48"/>
        <v>0</v>
      </c>
      <c r="J357" s="51">
        <f t="shared" si="47"/>
        <v>75986.724800000025</v>
      </c>
      <c r="K357" s="51">
        <f t="shared" si="49"/>
        <v>74833.89340000003</v>
      </c>
      <c r="L357" s="51">
        <f t="shared" si="50"/>
        <v>1152.8313999999991</v>
      </c>
      <c r="M357" s="51">
        <f t="shared" si="51"/>
        <v>0</v>
      </c>
      <c r="N357" s="51">
        <f t="shared" si="52"/>
        <v>0</v>
      </c>
      <c r="O357" s="51">
        <f t="shared" si="53"/>
        <v>0</v>
      </c>
      <c r="P357" s="52">
        <f>+SUM(INDEX(Inputs!$D$24:$D$35,MATCH($D357,Inputs!$B$24:$B$35,0))*$N357,INDEX(Inputs!$E$24:$E$35,MATCH($D357,Inputs!$B$24:$B$35,0))*$O357)</f>
        <v>0</v>
      </c>
      <c r="R357" s="19"/>
      <c r="S357" s="19"/>
      <c r="T357" s="19"/>
    </row>
    <row r="358" spans="2:20" x14ac:dyDescent="0.25">
      <c r="B358" s="8" t="s">
        <v>128</v>
      </c>
      <c r="C358" s="8">
        <v>2021</v>
      </c>
      <c r="D358" s="8">
        <v>2</v>
      </c>
      <c r="E358" s="49">
        <f>Data!E358</f>
        <v>11511.0677</v>
      </c>
      <c r="F358" s="49">
        <f>Data!F358</f>
        <v>10118.276</v>
      </c>
      <c r="G358" s="50">
        <f t="shared" si="45"/>
        <v>-1392.7916999999998</v>
      </c>
      <c r="H358" s="51">
        <f t="shared" si="46"/>
        <v>0</v>
      </c>
      <c r="I358" s="51">
        <f t="shared" si="48"/>
        <v>1392.7916999999998</v>
      </c>
      <c r="J358" s="51">
        <f t="shared" si="47"/>
        <v>74833.89340000003</v>
      </c>
      <c r="K358" s="51">
        <f t="shared" si="49"/>
        <v>76226.685100000032</v>
      </c>
      <c r="L358" s="51">
        <f t="shared" si="50"/>
        <v>0</v>
      </c>
      <c r="M358" s="51">
        <f t="shared" si="51"/>
        <v>0</v>
      </c>
      <c r="N358" s="51">
        <f t="shared" si="52"/>
        <v>0</v>
      </c>
      <c r="O358" s="51">
        <f t="shared" si="53"/>
        <v>0</v>
      </c>
      <c r="P358" s="52">
        <f>+SUM(INDEX(Inputs!$D$24:$D$35,MATCH($D358,Inputs!$B$24:$B$35,0))*$N358,INDEX(Inputs!$E$24:$E$35,MATCH($D358,Inputs!$B$24:$B$35,0))*$O358)</f>
        <v>0</v>
      </c>
      <c r="R358" s="19"/>
      <c r="S358" s="19"/>
      <c r="T358" s="19"/>
    </row>
    <row r="359" spans="2:20" x14ac:dyDescent="0.25">
      <c r="B359" s="8" t="s">
        <v>128</v>
      </c>
      <c r="C359" s="8">
        <v>2021</v>
      </c>
      <c r="D359" s="8">
        <v>3</v>
      </c>
      <c r="E359" s="49">
        <f>Data!E359</f>
        <v>16608.184000000001</v>
      </c>
      <c r="F359" s="49">
        <f>Data!F359</f>
        <v>10324.291999999999</v>
      </c>
      <c r="G359" s="50">
        <f t="shared" si="45"/>
        <v>-6283.8920000000016</v>
      </c>
      <c r="H359" s="51">
        <f t="shared" si="46"/>
        <v>1392.7916999999998</v>
      </c>
      <c r="I359" s="51">
        <f t="shared" si="48"/>
        <v>7676.6837000000014</v>
      </c>
      <c r="J359" s="51">
        <f t="shared" si="47"/>
        <v>76226.685100000032</v>
      </c>
      <c r="K359" s="51">
        <f t="shared" si="49"/>
        <v>82510.577100000039</v>
      </c>
      <c r="L359" s="51">
        <f t="shared" si="50"/>
        <v>0</v>
      </c>
      <c r="M359" s="51">
        <f t="shared" si="51"/>
        <v>0</v>
      </c>
      <c r="N359" s="51">
        <f t="shared" si="52"/>
        <v>0</v>
      </c>
      <c r="O359" s="51">
        <f t="shared" si="53"/>
        <v>0</v>
      </c>
      <c r="P359" s="52">
        <f>+SUM(INDEX(Inputs!$D$24:$D$35,MATCH($D359,Inputs!$B$24:$B$35,0))*$N359,INDEX(Inputs!$E$24:$E$35,MATCH($D359,Inputs!$B$24:$B$35,0))*$O359)</f>
        <v>0</v>
      </c>
      <c r="R359" s="19"/>
      <c r="S359" s="19"/>
      <c r="T359" s="19"/>
    </row>
    <row r="360" spans="2:20" x14ac:dyDescent="0.25">
      <c r="B360" s="8" t="s">
        <v>128</v>
      </c>
      <c r="C360" s="8">
        <v>2021</v>
      </c>
      <c r="D360" s="8">
        <v>4</v>
      </c>
      <c r="E360" s="49">
        <f>Data!E360</f>
        <v>16974.1443</v>
      </c>
      <c r="F360" s="49">
        <f>Data!F360</f>
        <v>7330.3239999999996</v>
      </c>
      <c r="G360" s="50">
        <f t="shared" si="45"/>
        <v>-9643.8202999999994</v>
      </c>
      <c r="H360" s="51">
        <f t="shared" si="46"/>
        <v>7676.6837000000014</v>
      </c>
      <c r="I360" s="51">
        <f t="shared" si="48"/>
        <v>17320.504000000001</v>
      </c>
      <c r="J360" s="51">
        <f t="shared" si="47"/>
        <v>82510.577100000039</v>
      </c>
      <c r="K360" s="51">
        <f t="shared" si="49"/>
        <v>92154.397400000045</v>
      </c>
      <c r="L360" s="51">
        <f t="shared" si="50"/>
        <v>0</v>
      </c>
      <c r="M360" s="51">
        <f t="shared" si="51"/>
        <v>0</v>
      </c>
      <c r="N360" s="51">
        <f t="shared" si="52"/>
        <v>0</v>
      </c>
      <c r="O360" s="51">
        <f t="shared" si="53"/>
        <v>0</v>
      </c>
      <c r="P360" s="52">
        <f>+SUM(INDEX(Inputs!$D$24:$D$35,MATCH($D360,Inputs!$B$24:$B$35,0))*$N360,INDEX(Inputs!$E$24:$E$35,MATCH($D360,Inputs!$B$24:$B$35,0))*$O360)</f>
        <v>0</v>
      </c>
      <c r="R360" s="19"/>
      <c r="S360" s="19"/>
      <c r="T360" s="19"/>
    </row>
    <row r="361" spans="2:20" x14ac:dyDescent="0.25">
      <c r="B361" s="8" t="s">
        <v>128</v>
      </c>
      <c r="C361" s="8">
        <v>2021</v>
      </c>
      <c r="D361" s="8">
        <v>5</v>
      </c>
      <c r="E361" s="49">
        <f>Data!E361</f>
        <v>16869.4791</v>
      </c>
      <c r="F361" s="49">
        <f>Data!F361</f>
        <v>406.21199999999999</v>
      </c>
      <c r="G361" s="50">
        <f t="shared" si="45"/>
        <v>-16463.267100000001</v>
      </c>
      <c r="H361" s="51">
        <f t="shared" si="46"/>
        <v>17320.504000000001</v>
      </c>
      <c r="I361" s="51">
        <f t="shared" si="48"/>
        <v>33783.771099999998</v>
      </c>
      <c r="J361" s="51">
        <f t="shared" si="47"/>
        <v>92154.397400000045</v>
      </c>
      <c r="K361" s="51">
        <f t="shared" si="49"/>
        <v>108617.66450000004</v>
      </c>
      <c r="L361" s="51">
        <f t="shared" si="50"/>
        <v>0</v>
      </c>
      <c r="M361" s="51">
        <f t="shared" si="51"/>
        <v>0</v>
      </c>
      <c r="N361" s="51">
        <f t="shared" si="52"/>
        <v>0</v>
      </c>
      <c r="O361" s="51">
        <f t="shared" si="53"/>
        <v>0</v>
      </c>
      <c r="P361" s="52">
        <f>+SUM(INDEX(Inputs!$D$24:$D$35,MATCH($D361,Inputs!$B$24:$B$35,0))*$N361,INDEX(Inputs!$E$24:$E$35,MATCH($D361,Inputs!$B$24:$B$35,0))*$O361)</f>
        <v>0</v>
      </c>
      <c r="R361" s="19"/>
      <c r="S361" s="19"/>
      <c r="T361" s="19"/>
    </row>
    <row r="362" spans="2:20" x14ac:dyDescent="0.25">
      <c r="B362" s="8" t="s">
        <v>128</v>
      </c>
      <c r="C362" s="8">
        <v>2021</v>
      </c>
      <c r="D362" s="8">
        <v>6</v>
      </c>
      <c r="E362" s="49">
        <f>Data!E362</f>
        <v>17070.018800000002</v>
      </c>
      <c r="F362" s="49">
        <f>Data!F362</f>
        <v>285.28399999999999</v>
      </c>
      <c r="G362" s="50">
        <f t="shared" si="45"/>
        <v>-16784.734800000002</v>
      </c>
      <c r="H362" s="51">
        <f t="shared" si="46"/>
        <v>33783.771099999998</v>
      </c>
      <c r="I362" s="51">
        <f t="shared" si="48"/>
        <v>50568.505900000004</v>
      </c>
      <c r="J362" s="51">
        <f t="shared" si="47"/>
        <v>108617.66450000004</v>
      </c>
      <c r="K362" s="51">
        <f t="shared" si="49"/>
        <v>125402.39930000005</v>
      </c>
      <c r="L362" s="51">
        <f t="shared" si="50"/>
        <v>0</v>
      </c>
      <c r="M362" s="51">
        <f t="shared" si="51"/>
        <v>0</v>
      </c>
      <c r="N362" s="51">
        <f t="shared" si="52"/>
        <v>0</v>
      </c>
      <c r="O362" s="51">
        <f t="shared" si="53"/>
        <v>0</v>
      </c>
      <c r="P362" s="52">
        <f>+SUM(INDEX(Inputs!$D$24:$D$35,MATCH($D362,Inputs!$B$24:$B$35,0))*$N362,INDEX(Inputs!$E$24:$E$35,MATCH($D362,Inputs!$B$24:$B$35,0))*$O362)</f>
        <v>0</v>
      </c>
      <c r="R362" s="19"/>
      <c r="S362" s="19"/>
      <c r="T362" s="19"/>
    </row>
    <row r="363" spans="2:20" x14ac:dyDescent="0.25">
      <c r="B363" s="8" t="s">
        <v>128</v>
      </c>
      <c r="C363" s="8">
        <v>2021</v>
      </c>
      <c r="D363" s="8">
        <v>7</v>
      </c>
      <c r="E363" s="49">
        <f>Data!E363</f>
        <v>14823.9121</v>
      </c>
      <c r="F363" s="49">
        <f>Data!F363</f>
        <v>324.77999999999997</v>
      </c>
      <c r="G363" s="50">
        <f t="shared" si="45"/>
        <v>-14499.132099999999</v>
      </c>
      <c r="H363" s="51">
        <f t="shared" si="46"/>
        <v>50568.505900000004</v>
      </c>
      <c r="I363" s="51">
        <f t="shared" si="48"/>
        <v>65067.638000000006</v>
      </c>
      <c r="J363" s="51">
        <f t="shared" si="47"/>
        <v>125402.39930000005</v>
      </c>
      <c r="K363" s="51">
        <f t="shared" si="49"/>
        <v>139901.53140000004</v>
      </c>
      <c r="L363" s="51">
        <f t="shared" si="50"/>
        <v>0</v>
      </c>
      <c r="M363" s="51">
        <f t="shared" si="51"/>
        <v>0</v>
      </c>
      <c r="N363" s="51">
        <f t="shared" si="52"/>
        <v>0</v>
      </c>
      <c r="O363" s="51">
        <f t="shared" si="53"/>
        <v>0</v>
      </c>
      <c r="P363" s="52">
        <f>+SUM(INDEX(Inputs!$D$24:$D$35,MATCH($D363,Inputs!$B$24:$B$35,0))*$N363,INDEX(Inputs!$E$24:$E$35,MATCH($D363,Inputs!$B$24:$B$35,0))*$O363)</f>
        <v>0</v>
      </c>
      <c r="R363" s="19"/>
      <c r="S363" s="19"/>
      <c r="T363" s="19"/>
    </row>
    <row r="364" spans="2:20" x14ac:dyDescent="0.25">
      <c r="B364" s="8" t="s">
        <v>128</v>
      </c>
      <c r="C364" s="8">
        <v>2021</v>
      </c>
      <c r="D364" s="8">
        <v>8</v>
      </c>
      <c r="E364" s="49">
        <f>Data!E364</f>
        <v>14484.6522</v>
      </c>
      <c r="F364" s="49">
        <f>Data!F364</f>
        <v>307.97199999999998</v>
      </c>
      <c r="G364" s="50">
        <f t="shared" si="45"/>
        <v>-14176.680200000001</v>
      </c>
      <c r="H364" s="51">
        <f t="shared" si="46"/>
        <v>65067.638000000006</v>
      </c>
      <c r="I364" s="51">
        <f t="shared" si="48"/>
        <v>79244.318200000009</v>
      </c>
      <c r="J364" s="51">
        <f t="shared" si="47"/>
        <v>139901.53140000004</v>
      </c>
      <c r="K364" s="51">
        <f t="shared" si="49"/>
        <v>154078.21160000004</v>
      </c>
      <c r="L364" s="51">
        <f t="shared" si="50"/>
        <v>0</v>
      </c>
      <c r="M364" s="51">
        <f t="shared" si="51"/>
        <v>0</v>
      </c>
      <c r="N364" s="51">
        <f t="shared" si="52"/>
        <v>0</v>
      </c>
      <c r="O364" s="51">
        <f t="shared" si="53"/>
        <v>0</v>
      </c>
      <c r="P364" s="52">
        <f>+SUM(INDEX(Inputs!$D$24:$D$35,MATCH($D364,Inputs!$B$24:$B$35,0))*$N364,INDEX(Inputs!$E$24:$E$35,MATCH($D364,Inputs!$B$24:$B$35,0))*$O364)</f>
        <v>0</v>
      </c>
      <c r="R364" s="19"/>
      <c r="S364" s="19"/>
      <c r="T364" s="19"/>
    </row>
    <row r="365" spans="2:20" x14ac:dyDescent="0.25">
      <c r="B365" s="8" t="s">
        <v>128</v>
      </c>
      <c r="C365" s="8">
        <v>2021</v>
      </c>
      <c r="D365" s="8">
        <v>9</v>
      </c>
      <c r="E365" s="49">
        <f>Data!E365</f>
        <v>15627.987999999999</v>
      </c>
      <c r="F365" s="49">
        <f>Data!F365</f>
        <v>5967.6679999999997</v>
      </c>
      <c r="G365" s="50">
        <f t="shared" si="45"/>
        <v>-9660.32</v>
      </c>
      <c r="H365" s="51">
        <f t="shared" si="46"/>
        <v>79244.318200000009</v>
      </c>
      <c r="I365" s="51">
        <f t="shared" si="48"/>
        <v>88904.638200000016</v>
      </c>
      <c r="J365" s="51">
        <f t="shared" si="47"/>
        <v>154078.21160000004</v>
      </c>
      <c r="K365" s="51">
        <f t="shared" si="49"/>
        <v>163738.53160000005</v>
      </c>
      <c r="L365" s="51">
        <f t="shared" si="50"/>
        <v>0</v>
      </c>
      <c r="M365" s="51">
        <f t="shared" si="51"/>
        <v>0</v>
      </c>
      <c r="N365" s="51">
        <f t="shared" si="52"/>
        <v>0</v>
      </c>
      <c r="O365" s="51">
        <f t="shared" si="53"/>
        <v>0</v>
      </c>
      <c r="P365" s="52">
        <f>+SUM(INDEX(Inputs!$D$24:$D$35,MATCH($D365,Inputs!$B$24:$B$35,0))*$N365,INDEX(Inputs!$E$24:$E$35,MATCH($D365,Inputs!$B$24:$B$35,0))*$O365)</f>
        <v>0</v>
      </c>
      <c r="R365" s="19"/>
      <c r="S365" s="19"/>
      <c r="T365" s="19"/>
    </row>
    <row r="366" spans="2:20" x14ac:dyDescent="0.25">
      <c r="B366" s="8" t="s">
        <v>128</v>
      </c>
      <c r="C366" s="8">
        <v>2021</v>
      </c>
      <c r="D366" s="8">
        <v>10</v>
      </c>
      <c r="E366" s="49">
        <f>Data!E366</f>
        <v>11928.418100000001</v>
      </c>
      <c r="F366" s="49">
        <f>Data!F366</f>
        <v>20698.36</v>
      </c>
      <c r="G366" s="50">
        <f t="shared" si="45"/>
        <v>8769.9418999999998</v>
      </c>
      <c r="H366" s="51">
        <f t="shared" si="46"/>
        <v>88904.638200000016</v>
      </c>
      <c r="I366" s="51">
        <f t="shared" si="48"/>
        <v>80134.696300000011</v>
      </c>
      <c r="J366" s="51">
        <f t="shared" si="47"/>
        <v>163738.53160000005</v>
      </c>
      <c r="K366" s="51">
        <f t="shared" si="49"/>
        <v>154968.58970000004</v>
      </c>
      <c r="L366" s="51">
        <f t="shared" si="50"/>
        <v>0</v>
      </c>
      <c r="M366" s="51">
        <f t="shared" si="51"/>
        <v>0</v>
      </c>
      <c r="N366" s="51">
        <f t="shared" si="52"/>
        <v>0</v>
      </c>
      <c r="O366" s="51">
        <f t="shared" si="53"/>
        <v>0</v>
      </c>
      <c r="P366" s="52">
        <f>+SUM(INDEX(Inputs!$D$24:$D$35,MATCH($D366,Inputs!$B$24:$B$35,0))*$N366,INDEX(Inputs!$E$24:$E$35,MATCH($D366,Inputs!$B$24:$B$35,0))*$O366)</f>
        <v>0</v>
      </c>
      <c r="R366" s="19"/>
      <c r="S366" s="19"/>
      <c r="T366" s="19"/>
    </row>
    <row r="367" spans="2:20" x14ac:dyDescent="0.25">
      <c r="B367" s="8" t="s">
        <v>128</v>
      </c>
      <c r="C367" s="8">
        <v>2021</v>
      </c>
      <c r="D367" s="8">
        <v>11</v>
      </c>
      <c r="E367" s="49">
        <f>Data!E367</f>
        <v>10766.877200000001</v>
      </c>
      <c r="F367" s="49">
        <f>Data!F367</f>
        <v>15279.972</v>
      </c>
      <c r="G367" s="50">
        <f t="shared" si="45"/>
        <v>4513.0947999999989</v>
      </c>
      <c r="H367" s="51">
        <f t="shared" si="46"/>
        <v>80134.696300000011</v>
      </c>
      <c r="I367" s="51">
        <f t="shared" si="48"/>
        <v>75621.601500000019</v>
      </c>
      <c r="J367" s="51">
        <f t="shared" si="47"/>
        <v>154968.58970000004</v>
      </c>
      <c r="K367" s="51">
        <f t="shared" si="49"/>
        <v>150455.49490000005</v>
      </c>
      <c r="L367" s="51">
        <f t="shared" si="50"/>
        <v>0</v>
      </c>
      <c r="M367" s="51">
        <f t="shared" si="51"/>
        <v>0</v>
      </c>
      <c r="N367" s="51">
        <f t="shared" si="52"/>
        <v>0</v>
      </c>
      <c r="O367" s="51">
        <f t="shared" si="53"/>
        <v>0</v>
      </c>
      <c r="P367" s="52">
        <f>+SUM(INDEX(Inputs!$D$24:$D$35,MATCH($D367,Inputs!$B$24:$B$35,0))*$N367,INDEX(Inputs!$E$24:$E$35,MATCH($D367,Inputs!$B$24:$B$35,0))*$O367)</f>
        <v>0</v>
      </c>
      <c r="R367" s="19"/>
      <c r="S367" s="19"/>
      <c r="T367" s="19"/>
    </row>
    <row r="368" spans="2:20" x14ac:dyDescent="0.25">
      <c r="B368" s="8" t="s">
        <v>128</v>
      </c>
      <c r="C368" s="8">
        <v>2021</v>
      </c>
      <c r="D368" s="8">
        <v>12</v>
      </c>
      <c r="E368" s="49">
        <f>Data!E368</f>
        <v>6357.6832999999997</v>
      </c>
      <c r="F368" s="49">
        <f>Data!F368</f>
        <v>5992.56</v>
      </c>
      <c r="G368" s="50">
        <f t="shared" si="45"/>
        <v>-365.12329999999929</v>
      </c>
      <c r="H368" s="51">
        <f t="shared" si="46"/>
        <v>75621.601500000019</v>
      </c>
      <c r="I368" s="51">
        <f t="shared" si="48"/>
        <v>75986.724800000025</v>
      </c>
      <c r="J368" s="51">
        <f t="shared" si="47"/>
        <v>150455.49490000005</v>
      </c>
      <c r="K368" s="51">
        <f t="shared" si="49"/>
        <v>150820.61820000006</v>
      </c>
      <c r="L368" s="51">
        <f t="shared" si="50"/>
        <v>0</v>
      </c>
      <c r="M368" s="51">
        <f t="shared" si="51"/>
        <v>0</v>
      </c>
      <c r="N368" s="51">
        <f t="shared" si="52"/>
        <v>0</v>
      </c>
      <c r="O368" s="51">
        <f t="shared" si="53"/>
        <v>0</v>
      </c>
      <c r="P368" s="52">
        <f>+SUM(INDEX(Inputs!$D$24:$D$35,MATCH($D368,Inputs!$B$24:$B$35,0))*$N368,INDEX(Inputs!$E$24:$E$35,MATCH($D368,Inputs!$B$24:$B$35,0))*$O368)</f>
        <v>0</v>
      </c>
      <c r="R368" s="19"/>
      <c r="S368" s="19"/>
      <c r="T368" s="19"/>
    </row>
    <row r="369" spans="2:20" x14ac:dyDescent="0.25">
      <c r="B369" s="8" t="s">
        <v>129</v>
      </c>
      <c r="C369" s="8">
        <v>2021</v>
      </c>
      <c r="D369" s="8">
        <v>1</v>
      </c>
      <c r="E369" s="49">
        <f>Data!E369</f>
        <v>1200.5932</v>
      </c>
      <c r="F369" s="49">
        <f>Data!F369</f>
        <v>1115.008</v>
      </c>
      <c r="G369" s="50">
        <f t="shared" si="45"/>
        <v>-85.585199999999986</v>
      </c>
      <c r="H369" s="51">
        <f t="shared" si="46"/>
        <v>0</v>
      </c>
      <c r="I369" s="51">
        <f t="shared" si="48"/>
        <v>85.585199999999986</v>
      </c>
      <c r="J369" s="51">
        <f t="shared" si="47"/>
        <v>14659.327099999999</v>
      </c>
      <c r="K369" s="51">
        <f t="shared" si="49"/>
        <v>14744.912299999998</v>
      </c>
      <c r="L369" s="51">
        <f t="shared" si="50"/>
        <v>0</v>
      </c>
      <c r="M369" s="51">
        <f t="shared" si="51"/>
        <v>0</v>
      </c>
      <c r="N369" s="51">
        <f t="shared" si="52"/>
        <v>0</v>
      </c>
      <c r="O369" s="51">
        <f t="shared" si="53"/>
        <v>0</v>
      </c>
      <c r="P369" s="52">
        <f>+SUM(INDEX(Inputs!$D$24:$D$35,MATCH($D369,Inputs!$B$24:$B$35,0))*$N369,INDEX(Inputs!$E$24:$E$35,MATCH($D369,Inputs!$B$24:$B$35,0))*$O369)</f>
        <v>0</v>
      </c>
      <c r="R369" s="19"/>
      <c r="S369" s="19"/>
      <c r="T369" s="19"/>
    </row>
    <row r="370" spans="2:20" x14ac:dyDescent="0.25">
      <c r="B370" s="8" t="s">
        <v>129</v>
      </c>
      <c r="C370" s="8">
        <v>2021</v>
      </c>
      <c r="D370" s="8">
        <v>2</v>
      </c>
      <c r="E370" s="49">
        <f>Data!E370</f>
        <v>1441.9521999999999</v>
      </c>
      <c r="F370" s="49">
        <f>Data!F370</f>
        <v>927.36</v>
      </c>
      <c r="G370" s="50">
        <f t="shared" si="45"/>
        <v>-514.59219999999993</v>
      </c>
      <c r="H370" s="51">
        <f t="shared" si="46"/>
        <v>85.585199999999986</v>
      </c>
      <c r="I370" s="51">
        <f t="shared" si="48"/>
        <v>600.17739999999992</v>
      </c>
      <c r="J370" s="51">
        <f t="shared" si="47"/>
        <v>14744.912299999998</v>
      </c>
      <c r="K370" s="51">
        <f t="shared" si="49"/>
        <v>15259.504499999997</v>
      </c>
      <c r="L370" s="51">
        <f t="shared" si="50"/>
        <v>0</v>
      </c>
      <c r="M370" s="51">
        <f t="shared" si="51"/>
        <v>0</v>
      </c>
      <c r="N370" s="51">
        <f t="shared" si="52"/>
        <v>0</v>
      </c>
      <c r="O370" s="51">
        <f t="shared" si="53"/>
        <v>0</v>
      </c>
      <c r="P370" s="52">
        <f>+SUM(INDEX(Inputs!$D$24:$D$35,MATCH($D370,Inputs!$B$24:$B$35,0))*$N370,INDEX(Inputs!$E$24:$E$35,MATCH($D370,Inputs!$B$24:$B$35,0))*$O370)</f>
        <v>0</v>
      </c>
      <c r="R370" s="19"/>
      <c r="S370" s="19"/>
      <c r="T370" s="19"/>
    </row>
    <row r="371" spans="2:20" x14ac:dyDescent="0.25">
      <c r="B371" s="8" t="s">
        <v>129</v>
      </c>
      <c r="C371" s="8">
        <v>2021</v>
      </c>
      <c r="D371" s="8">
        <v>3</v>
      </c>
      <c r="E371" s="49">
        <f>Data!E371</f>
        <v>2802.4578000000001</v>
      </c>
      <c r="F371" s="49">
        <f>Data!F371</f>
        <v>935.03189999999995</v>
      </c>
      <c r="G371" s="50">
        <f t="shared" si="45"/>
        <v>-1867.4259000000002</v>
      </c>
      <c r="H371" s="51">
        <f t="shared" si="46"/>
        <v>600.17739999999992</v>
      </c>
      <c r="I371" s="51">
        <f t="shared" si="48"/>
        <v>2467.6033000000002</v>
      </c>
      <c r="J371" s="51">
        <f t="shared" si="47"/>
        <v>15259.504499999997</v>
      </c>
      <c r="K371" s="51">
        <f t="shared" si="49"/>
        <v>17126.930399999997</v>
      </c>
      <c r="L371" s="51">
        <f t="shared" si="50"/>
        <v>0</v>
      </c>
      <c r="M371" s="51">
        <f t="shared" si="51"/>
        <v>0</v>
      </c>
      <c r="N371" s="51">
        <f t="shared" si="52"/>
        <v>0</v>
      </c>
      <c r="O371" s="51">
        <f t="shared" si="53"/>
        <v>0</v>
      </c>
      <c r="P371" s="52">
        <f>+SUM(INDEX(Inputs!$D$24:$D$35,MATCH($D371,Inputs!$B$24:$B$35,0))*$N371,INDEX(Inputs!$E$24:$E$35,MATCH($D371,Inputs!$B$24:$B$35,0))*$O371)</f>
        <v>0</v>
      </c>
      <c r="R371" s="19"/>
      <c r="S371" s="19"/>
      <c r="T371" s="19"/>
    </row>
    <row r="372" spans="2:20" x14ac:dyDescent="0.25">
      <c r="B372" s="8" t="s">
        <v>129</v>
      </c>
      <c r="C372" s="8">
        <v>2021</v>
      </c>
      <c r="D372" s="8">
        <v>4</v>
      </c>
      <c r="E372" s="49">
        <f>Data!E372</f>
        <v>3142.1867999999999</v>
      </c>
      <c r="F372" s="49">
        <f>Data!F372</f>
        <v>816</v>
      </c>
      <c r="G372" s="50">
        <f t="shared" si="45"/>
        <v>-2326.1867999999999</v>
      </c>
      <c r="H372" s="51">
        <f t="shared" si="46"/>
        <v>2467.6033000000002</v>
      </c>
      <c r="I372" s="51">
        <f t="shared" si="48"/>
        <v>4793.7901000000002</v>
      </c>
      <c r="J372" s="51">
        <f t="shared" si="47"/>
        <v>17126.930399999997</v>
      </c>
      <c r="K372" s="51">
        <f t="shared" si="49"/>
        <v>19453.117199999997</v>
      </c>
      <c r="L372" s="51">
        <f t="shared" si="50"/>
        <v>0</v>
      </c>
      <c r="M372" s="51">
        <f t="shared" si="51"/>
        <v>0</v>
      </c>
      <c r="N372" s="51">
        <f t="shared" si="52"/>
        <v>0</v>
      </c>
      <c r="O372" s="51">
        <f t="shared" si="53"/>
        <v>0</v>
      </c>
      <c r="P372" s="52">
        <f>+SUM(INDEX(Inputs!$D$24:$D$35,MATCH($D372,Inputs!$B$24:$B$35,0))*$N372,INDEX(Inputs!$E$24:$E$35,MATCH($D372,Inputs!$B$24:$B$35,0))*$O372)</f>
        <v>0</v>
      </c>
      <c r="R372" s="19"/>
      <c r="S372" s="19"/>
      <c r="T372" s="19"/>
    </row>
    <row r="373" spans="2:20" x14ac:dyDescent="0.25">
      <c r="B373" s="8" t="s">
        <v>129</v>
      </c>
      <c r="C373" s="8">
        <v>2021</v>
      </c>
      <c r="D373" s="8">
        <v>5</v>
      </c>
      <c r="E373" s="49">
        <f>Data!E373</f>
        <v>3325.0936999999999</v>
      </c>
      <c r="F373" s="49">
        <f>Data!F373</f>
        <v>848.38400000000001</v>
      </c>
      <c r="G373" s="50">
        <f t="shared" si="45"/>
        <v>-2476.7096999999999</v>
      </c>
      <c r="H373" s="51">
        <f t="shared" si="46"/>
        <v>4793.7901000000002</v>
      </c>
      <c r="I373" s="51">
        <f t="shared" si="48"/>
        <v>7270.4997999999996</v>
      </c>
      <c r="J373" s="51">
        <f t="shared" si="47"/>
        <v>19453.117199999997</v>
      </c>
      <c r="K373" s="51">
        <f t="shared" si="49"/>
        <v>21929.826899999996</v>
      </c>
      <c r="L373" s="51">
        <f t="shared" si="50"/>
        <v>0</v>
      </c>
      <c r="M373" s="51">
        <f t="shared" si="51"/>
        <v>0</v>
      </c>
      <c r="N373" s="51">
        <f t="shared" si="52"/>
        <v>0</v>
      </c>
      <c r="O373" s="51">
        <f t="shared" si="53"/>
        <v>0</v>
      </c>
      <c r="P373" s="52">
        <f>+SUM(INDEX(Inputs!$D$24:$D$35,MATCH($D373,Inputs!$B$24:$B$35,0))*$N373,INDEX(Inputs!$E$24:$E$35,MATCH($D373,Inputs!$B$24:$B$35,0))*$O373)</f>
        <v>0</v>
      </c>
      <c r="R373" s="19"/>
      <c r="S373" s="19"/>
      <c r="T373" s="19"/>
    </row>
    <row r="374" spans="2:20" x14ac:dyDescent="0.25">
      <c r="B374" s="8" t="s">
        <v>129</v>
      </c>
      <c r="C374" s="8">
        <v>2021</v>
      </c>
      <c r="D374" s="8">
        <v>6</v>
      </c>
      <c r="E374" s="49">
        <f>Data!E374</f>
        <v>3651.1341000000002</v>
      </c>
      <c r="F374" s="49">
        <f>Data!F374</f>
        <v>1607.04</v>
      </c>
      <c r="G374" s="50">
        <f t="shared" si="45"/>
        <v>-2044.0941000000003</v>
      </c>
      <c r="H374" s="51">
        <f t="shared" si="46"/>
        <v>7270.4997999999996</v>
      </c>
      <c r="I374" s="51">
        <f t="shared" si="48"/>
        <v>9314.5938999999998</v>
      </c>
      <c r="J374" s="51">
        <f t="shared" si="47"/>
        <v>21929.826899999996</v>
      </c>
      <c r="K374" s="51">
        <f t="shared" si="49"/>
        <v>23973.920999999995</v>
      </c>
      <c r="L374" s="51">
        <f t="shared" si="50"/>
        <v>0</v>
      </c>
      <c r="M374" s="51">
        <f t="shared" si="51"/>
        <v>0</v>
      </c>
      <c r="N374" s="51">
        <f t="shared" si="52"/>
        <v>0</v>
      </c>
      <c r="O374" s="51">
        <f t="shared" si="53"/>
        <v>0</v>
      </c>
      <c r="P374" s="52">
        <f>+SUM(INDEX(Inputs!$D$24:$D$35,MATCH($D374,Inputs!$B$24:$B$35,0))*$N374,INDEX(Inputs!$E$24:$E$35,MATCH($D374,Inputs!$B$24:$B$35,0))*$O374)</f>
        <v>0</v>
      </c>
      <c r="R374" s="19"/>
      <c r="S374" s="19"/>
      <c r="T374" s="19"/>
    </row>
    <row r="375" spans="2:20" x14ac:dyDescent="0.25">
      <c r="B375" s="8" t="s">
        <v>129</v>
      </c>
      <c r="C375" s="8">
        <v>2021</v>
      </c>
      <c r="D375" s="8">
        <v>7</v>
      </c>
      <c r="E375" s="49">
        <f>Data!E375</f>
        <v>3176.1626999999999</v>
      </c>
      <c r="F375" s="49">
        <f>Data!F375</f>
        <v>1985.92</v>
      </c>
      <c r="G375" s="50">
        <f t="shared" si="45"/>
        <v>-1190.2426999999998</v>
      </c>
      <c r="H375" s="51">
        <f t="shared" si="46"/>
        <v>9314.5938999999998</v>
      </c>
      <c r="I375" s="51">
        <f t="shared" si="48"/>
        <v>10504.836599999999</v>
      </c>
      <c r="J375" s="51">
        <f t="shared" si="47"/>
        <v>23973.920999999995</v>
      </c>
      <c r="K375" s="51">
        <f t="shared" si="49"/>
        <v>25164.163699999994</v>
      </c>
      <c r="L375" s="51">
        <f t="shared" si="50"/>
        <v>0</v>
      </c>
      <c r="M375" s="51">
        <f t="shared" si="51"/>
        <v>0</v>
      </c>
      <c r="N375" s="51">
        <f t="shared" si="52"/>
        <v>0</v>
      </c>
      <c r="O375" s="51">
        <f t="shared" si="53"/>
        <v>0</v>
      </c>
      <c r="P375" s="52">
        <f>+SUM(INDEX(Inputs!$D$24:$D$35,MATCH($D375,Inputs!$B$24:$B$35,0))*$N375,INDEX(Inputs!$E$24:$E$35,MATCH($D375,Inputs!$B$24:$B$35,0))*$O375)</f>
        <v>0</v>
      </c>
      <c r="R375" s="19"/>
      <c r="S375" s="19"/>
      <c r="T375" s="19"/>
    </row>
    <row r="376" spans="2:20" x14ac:dyDescent="0.25">
      <c r="B376" s="8" t="s">
        <v>129</v>
      </c>
      <c r="C376" s="8">
        <v>2021</v>
      </c>
      <c r="D376" s="8">
        <v>8</v>
      </c>
      <c r="E376" s="49">
        <f>Data!E376</f>
        <v>3062.1729999999998</v>
      </c>
      <c r="F376" s="49">
        <f>Data!F376</f>
        <v>1614.4639999999999</v>
      </c>
      <c r="G376" s="50">
        <f t="shared" si="45"/>
        <v>-1447.7089999999998</v>
      </c>
      <c r="H376" s="51">
        <f t="shared" si="46"/>
        <v>10504.836599999999</v>
      </c>
      <c r="I376" s="51">
        <f t="shared" si="48"/>
        <v>11952.545599999998</v>
      </c>
      <c r="J376" s="51">
        <f t="shared" si="47"/>
        <v>25164.163699999994</v>
      </c>
      <c r="K376" s="51">
        <f t="shared" si="49"/>
        <v>26611.872699999993</v>
      </c>
      <c r="L376" s="51">
        <f t="shared" si="50"/>
        <v>0</v>
      </c>
      <c r="M376" s="51">
        <f t="shared" si="51"/>
        <v>0</v>
      </c>
      <c r="N376" s="51">
        <f t="shared" si="52"/>
        <v>0</v>
      </c>
      <c r="O376" s="51">
        <f t="shared" si="53"/>
        <v>0</v>
      </c>
      <c r="P376" s="52">
        <f>+SUM(INDEX(Inputs!$D$24:$D$35,MATCH($D376,Inputs!$B$24:$B$35,0))*$N376,INDEX(Inputs!$E$24:$E$35,MATCH($D376,Inputs!$B$24:$B$35,0))*$O376)</f>
        <v>0</v>
      </c>
      <c r="R376" s="19"/>
      <c r="S376" s="19"/>
      <c r="T376" s="19"/>
    </row>
    <row r="377" spans="2:20" x14ac:dyDescent="0.25">
      <c r="B377" s="8" t="s">
        <v>129</v>
      </c>
      <c r="C377" s="8">
        <v>2021</v>
      </c>
      <c r="D377" s="8">
        <v>9</v>
      </c>
      <c r="E377" s="49">
        <f>Data!E377</f>
        <v>2597.0691999999999</v>
      </c>
      <c r="F377" s="49">
        <f>Data!F377</f>
        <v>1058.6880000000001</v>
      </c>
      <c r="G377" s="50">
        <f t="shared" si="45"/>
        <v>-1538.3811999999998</v>
      </c>
      <c r="H377" s="51">
        <f t="shared" si="46"/>
        <v>11952.545599999998</v>
      </c>
      <c r="I377" s="51">
        <f t="shared" si="48"/>
        <v>13490.926799999997</v>
      </c>
      <c r="J377" s="51">
        <f t="shared" si="47"/>
        <v>26611.872699999993</v>
      </c>
      <c r="K377" s="51">
        <f t="shared" si="49"/>
        <v>28150.253899999992</v>
      </c>
      <c r="L377" s="51">
        <f t="shared" si="50"/>
        <v>0</v>
      </c>
      <c r="M377" s="51">
        <f t="shared" si="51"/>
        <v>0</v>
      </c>
      <c r="N377" s="51">
        <f t="shared" si="52"/>
        <v>0</v>
      </c>
      <c r="O377" s="51">
        <f t="shared" si="53"/>
        <v>0</v>
      </c>
      <c r="P377" s="52">
        <f>+SUM(INDEX(Inputs!$D$24:$D$35,MATCH($D377,Inputs!$B$24:$B$35,0))*$N377,INDEX(Inputs!$E$24:$E$35,MATCH($D377,Inputs!$B$24:$B$35,0))*$O377)</f>
        <v>0</v>
      </c>
      <c r="R377" s="19"/>
      <c r="S377" s="19"/>
      <c r="T377" s="19"/>
    </row>
    <row r="378" spans="2:20" x14ac:dyDescent="0.25">
      <c r="B378" s="8" t="s">
        <v>129</v>
      </c>
      <c r="C378" s="8">
        <v>2021</v>
      </c>
      <c r="D378" s="8">
        <v>10</v>
      </c>
      <c r="E378" s="49">
        <f>Data!E378</f>
        <v>1896.6796999999999</v>
      </c>
      <c r="F378" s="49">
        <f>Data!F378</f>
        <v>871.55200000000002</v>
      </c>
      <c r="G378" s="50">
        <f t="shared" si="45"/>
        <v>-1025.1277</v>
      </c>
      <c r="H378" s="51">
        <f t="shared" si="46"/>
        <v>13490.926799999997</v>
      </c>
      <c r="I378" s="51">
        <f t="shared" si="48"/>
        <v>14516.054499999998</v>
      </c>
      <c r="J378" s="51">
        <f t="shared" si="47"/>
        <v>28150.253899999992</v>
      </c>
      <c r="K378" s="51">
        <f t="shared" si="49"/>
        <v>29175.381599999993</v>
      </c>
      <c r="L378" s="51">
        <f t="shared" si="50"/>
        <v>0</v>
      </c>
      <c r="M378" s="51">
        <f t="shared" si="51"/>
        <v>0</v>
      </c>
      <c r="N378" s="51">
        <f t="shared" si="52"/>
        <v>0</v>
      </c>
      <c r="O378" s="51">
        <f t="shared" si="53"/>
        <v>0</v>
      </c>
      <c r="P378" s="52">
        <f>+SUM(INDEX(Inputs!$D$24:$D$35,MATCH($D378,Inputs!$B$24:$B$35,0))*$N378,INDEX(Inputs!$E$24:$E$35,MATCH($D378,Inputs!$B$24:$B$35,0))*$O378)</f>
        <v>0</v>
      </c>
      <c r="R378" s="19"/>
      <c r="S378" s="19"/>
      <c r="T378" s="19"/>
    </row>
    <row r="379" spans="2:20" x14ac:dyDescent="0.25">
      <c r="B379" s="8" t="s">
        <v>129</v>
      </c>
      <c r="C379" s="8">
        <v>2021</v>
      </c>
      <c r="D379" s="8">
        <v>11</v>
      </c>
      <c r="E379" s="49">
        <f>Data!E379</f>
        <v>1358.576</v>
      </c>
      <c r="F379" s="49">
        <f>Data!F379</f>
        <v>894.58199999999999</v>
      </c>
      <c r="G379" s="50">
        <f t="shared" si="45"/>
        <v>-463.99400000000003</v>
      </c>
      <c r="H379" s="51">
        <f t="shared" si="46"/>
        <v>14516.054499999998</v>
      </c>
      <c r="I379" s="51">
        <f t="shared" si="48"/>
        <v>14980.048499999999</v>
      </c>
      <c r="J379" s="51">
        <f t="shared" si="47"/>
        <v>29175.381599999993</v>
      </c>
      <c r="K379" s="51">
        <f t="shared" si="49"/>
        <v>29639.375599999992</v>
      </c>
      <c r="L379" s="51">
        <f t="shared" si="50"/>
        <v>0</v>
      </c>
      <c r="M379" s="51">
        <f t="shared" si="51"/>
        <v>0</v>
      </c>
      <c r="N379" s="51">
        <f t="shared" si="52"/>
        <v>0</v>
      </c>
      <c r="O379" s="51">
        <f t="shared" si="53"/>
        <v>0</v>
      </c>
      <c r="P379" s="52">
        <f>+SUM(INDEX(Inputs!$D$24:$D$35,MATCH($D379,Inputs!$B$24:$B$35,0))*$N379,INDEX(Inputs!$E$24:$E$35,MATCH($D379,Inputs!$B$24:$B$35,0))*$O379)</f>
        <v>0</v>
      </c>
      <c r="R379" s="19"/>
      <c r="S379" s="19"/>
      <c r="T379" s="19"/>
    </row>
    <row r="380" spans="2:20" x14ac:dyDescent="0.25">
      <c r="B380" s="8" t="s">
        <v>129</v>
      </c>
      <c r="C380" s="8">
        <v>2021</v>
      </c>
      <c r="D380" s="8">
        <v>12</v>
      </c>
      <c r="E380" s="49">
        <f>Data!E380</f>
        <v>747.18259999999998</v>
      </c>
      <c r="F380" s="49">
        <f>Data!F380</f>
        <v>1067.904</v>
      </c>
      <c r="G380" s="50">
        <f t="shared" si="45"/>
        <v>320.72140000000002</v>
      </c>
      <c r="H380" s="51">
        <f t="shared" si="46"/>
        <v>14980.048499999999</v>
      </c>
      <c r="I380" s="51">
        <f t="shared" si="48"/>
        <v>14659.327099999999</v>
      </c>
      <c r="J380" s="51">
        <f t="shared" si="47"/>
        <v>29639.375599999992</v>
      </c>
      <c r="K380" s="51">
        <f t="shared" si="49"/>
        <v>29318.654199999994</v>
      </c>
      <c r="L380" s="51">
        <f t="shared" si="50"/>
        <v>0</v>
      </c>
      <c r="M380" s="51">
        <f t="shared" si="51"/>
        <v>0</v>
      </c>
      <c r="N380" s="51">
        <f t="shared" si="52"/>
        <v>0</v>
      </c>
      <c r="O380" s="51">
        <f t="shared" si="53"/>
        <v>0</v>
      </c>
      <c r="P380" s="52">
        <f>+SUM(INDEX(Inputs!$D$24:$D$35,MATCH($D380,Inputs!$B$24:$B$35,0))*$N380,INDEX(Inputs!$E$24:$E$35,MATCH($D380,Inputs!$B$24:$B$35,0))*$O380)</f>
        <v>0</v>
      </c>
      <c r="R380" s="19"/>
      <c r="S380" s="19"/>
      <c r="T380" s="19"/>
    </row>
    <row r="381" spans="2:20" x14ac:dyDescent="0.25">
      <c r="B381" s="8" t="s">
        <v>130</v>
      </c>
      <c r="C381" s="8">
        <v>2021</v>
      </c>
      <c r="D381" s="8">
        <v>1</v>
      </c>
      <c r="E381" s="49">
        <f>Data!E381</f>
        <v>0</v>
      </c>
      <c r="F381" s="49">
        <f>Data!F381</f>
        <v>2093.5039999999999</v>
      </c>
      <c r="G381" s="50">
        <f t="shared" si="45"/>
        <v>2093.5039999999999</v>
      </c>
      <c r="H381" s="51">
        <f t="shared" si="46"/>
        <v>0</v>
      </c>
      <c r="I381" s="51">
        <f t="shared" si="48"/>
        <v>0</v>
      </c>
      <c r="J381" s="51">
        <f t="shared" si="47"/>
        <v>0</v>
      </c>
      <c r="K381" s="51">
        <f t="shared" si="49"/>
        <v>0</v>
      </c>
      <c r="L381" s="51">
        <f t="shared" si="50"/>
        <v>2093.5039999999999</v>
      </c>
      <c r="M381" s="51">
        <f t="shared" si="51"/>
        <v>2093.5039999999999</v>
      </c>
      <c r="N381" s="51">
        <f t="shared" si="52"/>
        <v>2000</v>
      </c>
      <c r="O381" s="51">
        <f t="shared" si="53"/>
        <v>93.503999999999905</v>
      </c>
      <c r="P381" s="52">
        <f>+SUM(INDEX(Inputs!$D$24:$D$35,MATCH($D381,Inputs!$B$24:$B$35,0))*$N381,INDEX(Inputs!$E$24:$E$35,MATCH($D381,Inputs!$B$24:$B$35,0))*$O381)</f>
        <v>193.61650278400001</v>
      </c>
      <c r="R381" s="19"/>
      <c r="S381" s="19"/>
      <c r="T381" s="19"/>
    </row>
    <row r="382" spans="2:20" x14ac:dyDescent="0.25">
      <c r="B382" s="8" t="s">
        <v>130</v>
      </c>
      <c r="C382" s="8">
        <v>2021</v>
      </c>
      <c r="D382" s="8">
        <v>2</v>
      </c>
      <c r="E382" s="49">
        <f>Data!E382</f>
        <v>106.816</v>
      </c>
      <c r="F382" s="49">
        <f>Data!F382</f>
        <v>1649.088</v>
      </c>
      <c r="G382" s="50">
        <f t="shared" si="45"/>
        <v>1542.2719999999999</v>
      </c>
      <c r="H382" s="51">
        <f t="shared" si="46"/>
        <v>0</v>
      </c>
      <c r="I382" s="51">
        <f t="shared" si="48"/>
        <v>0</v>
      </c>
      <c r="J382" s="51">
        <f t="shared" si="47"/>
        <v>0</v>
      </c>
      <c r="K382" s="51">
        <f t="shared" si="49"/>
        <v>0</v>
      </c>
      <c r="L382" s="51">
        <f t="shared" si="50"/>
        <v>1542.2719999999999</v>
      </c>
      <c r="M382" s="51">
        <f t="shared" si="51"/>
        <v>1542.2719999999999</v>
      </c>
      <c r="N382" s="51">
        <f t="shared" si="52"/>
        <v>1542.2719999999999</v>
      </c>
      <c r="O382" s="51">
        <f t="shared" si="53"/>
        <v>0</v>
      </c>
      <c r="P382" s="52">
        <f>+SUM(INDEX(Inputs!$D$24:$D$35,MATCH($D382,Inputs!$B$24:$B$35,0))*$N382,INDEX(Inputs!$E$24:$E$35,MATCH($D382,Inputs!$B$24:$B$35,0))*$O382)</f>
        <v>146.117933824</v>
      </c>
      <c r="R382" s="19"/>
      <c r="S382" s="19"/>
      <c r="T382" s="19"/>
    </row>
    <row r="383" spans="2:20" x14ac:dyDescent="0.25">
      <c r="B383" s="8" t="s">
        <v>130</v>
      </c>
      <c r="C383" s="8">
        <v>2021</v>
      </c>
      <c r="D383" s="8">
        <v>3</v>
      </c>
      <c r="E383" s="49">
        <f>Data!E383</f>
        <v>651.26400000000001</v>
      </c>
      <c r="F383" s="49">
        <f>Data!F383</f>
        <v>1041.4958999999999</v>
      </c>
      <c r="G383" s="50">
        <f t="shared" si="45"/>
        <v>390.23189999999988</v>
      </c>
      <c r="H383" s="51">
        <f t="shared" si="46"/>
        <v>0</v>
      </c>
      <c r="I383" s="51">
        <f t="shared" si="48"/>
        <v>0</v>
      </c>
      <c r="J383" s="51">
        <f t="shared" si="47"/>
        <v>0</v>
      </c>
      <c r="K383" s="51">
        <f t="shared" si="49"/>
        <v>0</v>
      </c>
      <c r="L383" s="51">
        <f t="shared" si="50"/>
        <v>390.23189999999988</v>
      </c>
      <c r="M383" s="51">
        <f t="shared" si="51"/>
        <v>390.23189999999988</v>
      </c>
      <c r="N383" s="51">
        <f t="shared" si="52"/>
        <v>390.23189999999988</v>
      </c>
      <c r="O383" s="51">
        <f t="shared" si="53"/>
        <v>0</v>
      </c>
      <c r="P383" s="52">
        <f>+SUM(INDEX(Inputs!$D$24:$D$35,MATCH($D383,Inputs!$B$24:$B$35,0))*$N383,INDEX(Inputs!$E$24:$E$35,MATCH($D383,Inputs!$B$24:$B$35,0))*$O383)</f>
        <v>36.971350669799989</v>
      </c>
      <c r="R383" s="19"/>
      <c r="S383" s="19"/>
      <c r="T383" s="19"/>
    </row>
    <row r="384" spans="2:20" x14ac:dyDescent="0.25">
      <c r="B384" s="8" t="s">
        <v>130</v>
      </c>
      <c r="C384" s="8">
        <v>2021</v>
      </c>
      <c r="D384" s="8">
        <v>4</v>
      </c>
      <c r="E384" s="49">
        <f>Data!E384</f>
        <v>608.19200000000001</v>
      </c>
      <c r="F384" s="49">
        <f>Data!F384</f>
        <v>601.66399999999999</v>
      </c>
      <c r="G384" s="50">
        <f t="shared" si="45"/>
        <v>-6.52800000000002</v>
      </c>
      <c r="H384" s="51">
        <f t="shared" si="46"/>
        <v>0</v>
      </c>
      <c r="I384" s="51">
        <f t="shared" si="48"/>
        <v>6.52800000000002</v>
      </c>
      <c r="J384" s="51">
        <f t="shared" si="47"/>
        <v>0</v>
      </c>
      <c r="K384" s="51">
        <f t="shared" si="49"/>
        <v>6.52800000000002</v>
      </c>
      <c r="L384" s="51">
        <f t="shared" si="50"/>
        <v>0</v>
      </c>
      <c r="M384" s="51">
        <f t="shared" si="51"/>
        <v>0</v>
      </c>
      <c r="N384" s="51">
        <f t="shared" si="52"/>
        <v>0</v>
      </c>
      <c r="O384" s="51">
        <f t="shared" si="53"/>
        <v>0</v>
      </c>
      <c r="P384" s="52">
        <f>+SUM(INDEX(Inputs!$D$24:$D$35,MATCH($D384,Inputs!$B$24:$B$35,0))*$N384,INDEX(Inputs!$E$24:$E$35,MATCH($D384,Inputs!$B$24:$B$35,0))*$O384)</f>
        <v>0</v>
      </c>
      <c r="R384" s="19"/>
      <c r="S384" s="19"/>
      <c r="T384" s="19"/>
    </row>
    <row r="385" spans="2:20" x14ac:dyDescent="0.25">
      <c r="B385" s="8" t="s">
        <v>130</v>
      </c>
      <c r="C385" s="8">
        <v>2021</v>
      </c>
      <c r="D385" s="8">
        <v>5</v>
      </c>
      <c r="E385" s="49">
        <f>Data!E385</f>
        <v>445.47980000000001</v>
      </c>
      <c r="F385" s="49">
        <f>Data!F385</f>
        <v>354.68799999999999</v>
      </c>
      <c r="G385" s="50">
        <f t="shared" si="45"/>
        <v>-90.791800000000023</v>
      </c>
      <c r="H385" s="51">
        <f t="shared" si="46"/>
        <v>6.52800000000002</v>
      </c>
      <c r="I385" s="51">
        <f t="shared" si="48"/>
        <v>97.319800000000043</v>
      </c>
      <c r="J385" s="51">
        <f t="shared" si="47"/>
        <v>6.52800000000002</v>
      </c>
      <c r="K385" s="51">
        <f t="shared" si="49"/>
        <v>97.319800000000043</v>
      </c>
      <c r="L385" s="51">
        <f t="shared" si="50"/>
        <v>0</v>
      </c>
      <c r="M385" s="51">
        <f t="shared" si="51"/>
        <v>0</v>
      </c>
      <c r="N385" s="51">
        <f t="shared" si="52"/>
        <v>0</v>
      </c>
      <c r="O385" s="51">
        <f t="shared" si="53"/>
        <v>0</v>
      </c>
      <c r="P385" s="52">
        <f>+SUM(INDEX(Inputs!$D$24:$D$35,MATCH($D385,Inputs!$B$24:$B$35,0))*$N385,INDEX(Inputs!$E$24:$E$35,MATCH($D385,Inputs!$B$24:$B$35,0))*$O385)</f>
        <v>0</v>
      </c>
      <c r="R385" s="19"/>
      <c r="S385" s="19"/>
      <c r="T385" s="19"/>
    </row>
    <row r="386" spans="2:20" x14ac:dyDescent="0.25">
      <c r="B386" s="8" t="s">
        <v>130</v>
      </c>
      <c r="C386" s="8">
        <v>2021</v>
      </c>
      <c r="D386" s="8">
        <v>6</v>
      </c>
      <c r="E386" s="49">
        <f>Data!E386</f>
        <v>300.096</v>
      </c>
      <c r="F386" s="49">
        <f>Data!F386</f>
        <v>461.88799999999998</v>
      </c>
      <c r="G386" s="50">
        <f t="shared" si="45"/>
        <v>161.79199999999997</v>
      </c>
      <c r="H386" s="51">
        <f t="shared" si="46"/>
        <v>97.319800000000043</v>
      </c>
      <c r="I386" s="51">
        <f t="shared" si="48"/>
        <v>0</v>
      </c>
      <c r="J386" s="51">
        <f t="shared" si="47"/>
        <v>97.319800000000043</v>
      </c>
      <c r="K386" s="51">
        <f t="shared" si="49"/>
        <v>0</v>
      </c>
      <c r="L386" s="51">
        <f t="shared" si="50"/>
        <v>64.47219999999993</v>
      </c>
      <c r="M386" s="51">
        <f t="shared" si="51"/>
        <v>64.47219999999993</v>
      </c>
      <c r="N386" s="51">
        <f t="shared" si="52"/>
        <v>64.47219999999993</v>
      </c>
      <c r="O386" s="51">
        <f t="shared" si="53"/>
        <v>0</v>
      </c>
      <c r="P386" s="52">
        <f>+SUM(INDEX(Inputs!$D$24:$D$35,MATCH($D386,Inputs!$B$24:$B$35,0))*$N386,INDEX(Inputs!$E$24:$E$35,MATCH($D386,Inputs!$B$24:$B$35,0))*$O386)</f>
        <v>6.7856990499999927</v>
      </c>
      <c r="R386" s="19"/>
      <c r="S386" s="19"/>
      <c r="T386" s="19"/>
    </row>
    <row r="387" spans="2:20" x14ac:dyDescent="0.25">
      <c r="B387" s="8" t="s">
        <v>130</v>
      </c>
      <c r="C387" s="8">
        <v>2021</v>
      </c>
      <c r="D387" s="8">
        <v>7</v>
      </c>
      <c r="E387" s="49">
        <f>Data!E387</f>
        <v>342.72</v>
      </c>
      <c r="F387" s="49">
        <f>Data!F387</f>
        <v>657.40800000000002</v>
      </c>
      <c r="G387" s="50">
        <f t="shared" si="45"/>
        <v>314.68799999999999</v>
      </c>
      <c r="H387" s="51">
        <f t="shared" si="46"/>
        <v>0</v>
      </c>
      <c r="I387" s="51">
        <f t="shared" si="48"/>
        <v>0</v>
      </c>
      <c r="J387" s="51">
        <f t="shared" si="47"/>
        <v>0</v>
      </c>
      <c r="K387" s="51">
        <f t="shared" si="49"/>
        <v>0</v>
      </c>
      <c r="L387" s="51">
        <f t="shared" si="50"/>
        <v>314.68799999999999</v>
      </c>
      <c r="M387" s="51">
        <f t="shared" si="51"/>
        <v>314.68799999999999</v>
      </c>
      <c r="N387" s="51">
        <f t="shared" si="52"/>
        <v>314.68799999999999</v>
      </c>
      <c r="O387" s="51">
        <f t="shared" si="53"/>
        <v>0</v>
      </c>
      <c r="P387" s="52">
        <f>+SUM(INDEX(Inputs!$D$24:$D$35,MATCH($D387,Inputs!$B$24:$B$35,0))*$N387,INDEX(Inputs!$E$24:$E$35,MATCH($D387,Inputs!$B$24:$B$35,0))*$O387)</f>
        <v>33.120911999999997</v>
      </c>
      <c r="R387" s="19"/>
      <c r="S387" s="19"/>
      <c r="T387" s="19"/>
    </row>
    <row r="388" spans="2:20" x14ac:dyDescent="0.25">
      <c r="B388" s="8" t="s">
        <v>130</v>
      </c>
      <c r="C388" s="8">
        <v>2021</v>
      </c>
      <c r="D388" s="8">
        <v>8</v>
      </c>
      <c r="E388" s="49">
        <f>Data!E388</f>
        <v>436.48</v>
      </c>
      <c r="F388" s="49">
        <f>Data!F388</f>
        <v>644.41600000000005</v>
      </c>
      <c r="G388" s="50">
        <f t="shared" si="45"/>
        <v>207.93600000000004</v>
      </c>
      <c r="H388" s="51">
        <f t="shared" si="46"/>
        <v>0</v>
      </c>
      <c r="I388" s="51">
        <f t="shared" si="48"/>
        <v>0</v>
      </c>
      <c r="J388" s="51">
        <f t="shared" si="47"/>
        <v>0</v>
      </c>
      <c r="K388" s="51">
        <f t="shared" si="49"/>
        <v>0</v>
      </c>
      <c r="L388" s="51">
        <f t="shared" si="50"/>
        <v>207.93600000000004</v>
      </c>
      <c r="M388" s="51">
        <f t="shared" si="51"/>
        <v>207.93600000000004</v>
      </c>
      <c r="N388" s="51">
        <f t="shared" si="52"/>
        <v>207.93600000000004</v>
      </c>
      <c r="O388" s="51">
        <f t="shared" si="53"/>
        <v>0</v>
      </c>
      <c r="P388" s="52">
        <f>+SUM(INDEX(Inputs!$D$24:$D$35,MATCH($D388,Inputs!$B$24:$B$35,0))*$N388,INDEX(Inputs!$E$24:$E$35,MATCH($D388,Inputs!$B$24:$B$35,0))*$O388)</f>
        <v>21.885264000000003</v>
      </c>
      <c r="R388" s="19"/>
      <c r="S388" s="19"/>
      <c r="T388" s="19"/>
    </row>
    <row r="389" spans="2:20" x14ac:dyDescent="0.25">
      <c r="B389" s="8" t="s">
        <v>130</v>
      </c>
      <c r="C389" s="8">
        <v>2021</v>
      </c>
      <c r="D389" s="8">
        <v>9</v>
      </c>
      <c r="E389" s="49">
        <f>Data!E389</f>
        <v>509.24799999999999</v>
      </c>
      <c r="F389" s="49">
        <f>Data!F389</f>
        <v>595.51199999999994</v>
      </c>
      <c r="G389" s="50">
        <f t="shared" si="45"/>
        <v>86.263999999999953</v>
      </c>
      <c r="H389" s="51">
        <f t="shared" si="46"/>
        <v>0</v>
      </c>
      <c r="I389" s="51">
        <f t="shared" si="48"/>
        <v>0</v>
      </c>
      <c r="J389" s="51">
        <f t="shared" si="47"/>
        <v>0</v>
      </c>
      <c r="K389" s="51">
        <f t="shared" si="49"/>
        <v>0</v>
      </c>
      <c r="L389" s="51">
        <f t="shared" si="50"/>
        <v>86.263999999999953</v>
      </c>
      <c r="M389" s="51">
        <f t="shared" si="51"/>
        <v>86.263999999999953</v>
      </c>
      <c r="N389" s="51">
        <f t="shared" si="52"/>
        <v>86.263999999999953</v>
      </c>
      <c r="O389" s="51">
        <f t="shared" si="53"/>
        <v>0</v>
      </c>
      <c r="P389" s="52">
        <f>+SUM(INDEX(Inputs!$D$24:$D$35,MATCH($D389,Inputs!$B$24:$B$35,0))*$N389,INDEX(Inputs!$E$24:$E$35,MATCH($D389,Inputs!$B$24:$B$35,0))*$O389)</f>
        <v>8.1728238879999964</v>
      </c>
      <c r="R389" s="19"/>
      <c r="S389" s="19"/>
      <c r="T389" s="19"/>
    </row>
    <row r="390" spans="2:20" x14ac:dyDescent="0.25">
      <c r="B390" s="8" t="s">
        <v>130</v>
      </c>
      <c r="C390" s="8">
        <v>2021</v>
      </c>
      <c r="D390" s="8">
        <v>10</v>
      </c>
      <c r="E390" s="49">
        <f>Data!E390</f>
        <v>402.81599999999997</v>
      </c>
      <c r="F390" s="49">
        <f>Data!F390</f>
        <v>959.29600000000005</v>
      </c>
      <c r="G390" s="50">
        <f t="shared" si="45"/>
        <v>556.48</v>
      </c>
      <c r="H390" s="51">
        <f t="shared" si="46"/>
        <v>0</v>
      </c>
      <c r="I390" s="51">
        <f t="shared" si="48"/>
        <v>0</v>
      </c>
      <c r="J390" s="51">
        <f t="shared" si="47"/>
        <v>0</v>
      </c>
      <c r="K390" s="51">
        <f t="shared" si="49"/>
        <v>0</v>
      </c>
      <c r="L390" s="51">
        <f t="shared" si="50"/>
        <v>556.48</v>
      </c>
      <c r="M390" s="51">
        <f t="shared" si="51"/>
        <v>556.48</v>
      </c>
      <c r="N390" s="51">
        <f t="shared" si="52"/>
        <v>556.48</v>
      </c>
      <c r="O390" s="51">
        <f t="shared" si="53"/>
        <v>0</v>
      </c>
      <c r="P390" s="52">
        <f>+SUM(INDEX(Inputs!$D$24:$D$35,MATCH($D390,Inputs!$B$24:$B$35,0))*$N390,INDEX(Inputs!$E$24:$E$35,MATCH($D390,Inputs!$B$24:$B$35,0))*$O390)</f>
        <v>52.722028160000008</v>
      </c>
      <c r="R390" s="19"/>
      <c r="S390" s="19"/>
      <c r="T390" s="19"/>
    </row>
    <row r="391" spans="2:20" x14ac:dyDescent="0.25">
      <c r="B391" s="8" t="s">
        <v>130</v>
      </c>
      <c r="C391" s="8">
        <v>2021</v>
      </c>
      <c r="D391" s="8">
        <v>11</v>
      </c>
      <c r="E391" s="49">
        <f>Data!E391</f>
        <v>213.952</v>
      </c>
      <c r="F391" s="49">
        <f>Data!F391</f>
        <v>1574.8209999999999</v>
      </c>
      <c r="G391" s="50">
        <f t="shared" si="45"/>
        <v>1360.8689999999999</v>
      </c>
      <c r="H391" s="51">
        <f t="shared" si="46"/>
        <v>0</v>
      </c>
      <c r="I391" s="51">
        <f t="shared" si="48"/>
        <v>0</v>
      </c>
      <c r="J391" s="51">
        <f t="shared" si="47"/>
        <v>0</v>
      </c>
      <c r="K391" s="51">
        <f t="shared" si="49"/>
        <v>0</v>
      </c>
      <c r="L391" s="51">
        <f t="shared" si="50"/>
        <v>1360.8689999999999</v>
      </c>
      <c r="M391" s="51">
        <f t="shared" si="51"/>
        <v>1360.8689999999999</v>
      </c>
      <c r="N391" s="51">
        <f t="shared" si="52"/>
        <v>1360.8689999999999</v>
      </c>
      <c r="O391" s="51">
        <f t="shared" si="53"/>
        <v>0</v>
      </c>
      <c r="P391" s="52">
        <f>+SUM(INDEX(Inputs!$D$24:$D$35,MATCH($D391,Inputs!$B$24:$B$35,0))*$N391,INDEX(Inputs!$E$24:$E$35,MATCH($D391,Inputs!$B$24:$B$35,0))*$O391)</f>
        <v>128.93145079800001</v>
      </c>
      <c r="R391" s="19"/>
      <c r="S391" s="19"/>
      <c r="T391" s="19"/>
    </row>
    <row r="392" spans="2:20" x14ac:dyDescent="0.25">
      <c r="B392" s="8" t="s">
        <v>130</v>
      </c>
      <c r="C392" s="8">
        <v>2021</v>
      </c>
      <c r="D392" s="8">
        <v>12</v>
      </c>
      <c r="E392" s="49">
        <f>Data!E392</f>
        <v>57.088000000000001</v>
      </c>
      <c r="F392" s="49">
        <f>Data!F392</f>
        <v>2560.4479999999999</v>
      </c>
      <c r="G392" s="50">
        <f t="shared" si="45"/>
        <v>2503.3599999999997</v>
      </c>
      <c r="H392" s="51">
        <f t="shared" si="46"/>
        <v>0</v>
      </c>
      <c r="I392" s="51">
        <f t="shared" si="48"/>
        <v>0</v>
      </c>
      <c r="J392" s="51">
        <f t="shared" si="47"/>
        <v>0</v>
      </c>
      <c r="K392" s="51">
        <f t="shared" si="49"/>
        <v>0</v>
      </c>
      <c r="L392" s="51">
        <f t="shared" si="50"/>
        <v>2503.3599999999997</v>
      </c>
      <c r="M392" s="51">
        <f t="shared" si="51"/>
        <v>2503.3599999999997</v>
      </c>
      <c r="N392" s="51">
        <f t="shared" si="52"/>
        <v>2000</v>
      </c>
      <c r="O392" s="51">
        <f t="shared" si="53"/>
        <v>503.35999999999967</v>
      </c>
      <c r="P392" s="52">
        <f>+SUM(INDEX(Inputs!$D$24:$D$35,MATCH($D392,Inputs!$B$24:$B$35,0))*$N392,INDEX(Inputs!$E$24:$E$35,MATCH($D392,Inputs!$B$24:$B$35,0))*$O392)</f>
        <v>211.73049856</v>
      </c>
      <c r="R392" s="19"/>
      <c r="S392" s="19"/>
      <c r="T392" s="19"/>
    </row>
    <row r="393" spans="2:20" x14ac:dyDescent="0.25">
      <c r="B393" s="8" t="s">
        <v>131</v>
      </c>
      <c r="C393" s="8">
        <v>2021</v>
      </c>
      <c r="D393" s="8">
        <v>1</v>
      </c>
      <c r="E393" s="49">
        <f>Data!E393</f>
        <v>993.35990000000004</v>
      </c>
      <c r="F393" s="49">
        <f>Data!F393</f>
        <v>2596.7678000000001</v>
      </c>
      <c r="G393" s="50">
        <f t="shared" ref="G393:G456" si="54">+F393-E393</f>
        <v>1603.4079000000002</v>
      </c>
      <c r="H393" s="51">
        <f t="shared" ref="H393:H456" si="55">+IF(D393=1,0,I392)</f>
        <v>0</v>
      </c>
      <c r="I393" s="51">
        <f t="shared" si="48"/>
        <v>0</v>
      </c>
      <c r="J393" s="51">
        <f t="shared" ref="J393:J456" si="56">+IF(D393=1,I404,K392)</f>
        <v>0</v>
      </c>
      <c r="K393" s="51">
        <f t="shared" si="49"/>
        <v>0</v>
      </c>
      <c r="L393" s="51">
        <f t="shared" si="50"/>
        <v>1603.4079000000002</v>
      </c>
      <c r="M393" s="51">
        <f t="shared" si="51"/>
        <v>1603.4079000000002</v>
      </c>
      <c r="N393" s="51">
        <f t="shared" si="52"/>
        <v>1603.4079000000002</v>
      </c>
      <c r="O393" s="51">
        <f t="shared" si="53"/>
        <v>0</v>
      </c>
      <c r="P393" s="52">
        <f>+SUM(INDEX(Inputs!$D$24:$D$35,MATCH($D393,Inputs!$B$24:$B$35,0))*$N393,INDEX(Inputs!$E$24:$E$35,MATCH($D393,Inputs!$B$24:$B$35,0))*$O393)</f>
        <v>151.91007126180003</v>
      </c>
      <c r="R393" s="19"/>
      <c r="S393" s="19"/>
      <c r="T393" s="19"/>
    </row>
    <row r="394" spans="2:20" x14ac:dyDescent="0.25">
      <c r="B394" s="8" t="s">
        <v>131</v>
      </c>
      <c r="C394" s="8">
        <v>2021</v>
      </c>
      <c r="D394" s="8">
        <v>2</v>
      </c>
      <c r="E394" s="49">
        <f>Data!E394</f>
        <v>1064.8320000000001</v>
      </c>
      <c r="F394" s="49">
        <f>Data!F394</f>
        <v>2365.1759000000002</v>
      </c>
      <c r="G394" s="50">
        <f t="shared" si="54"/>
        <v>1300.3439000000001</v>
      </c>
      <c r="H394" s="51">
        <f t="shared" si="55"/>
        <v>0</v>
      </c>
      <c r="I394" s="51">
        <f t="shared" ref="I394:I457" si="57">+IF($G394&lt;0,SUM(-$G394,H394),MAX(SUM(-$G394,H394),0))</f>
        <v>0</v>
      </c>
      <c r="J394" s="51">
        <f t="shared" si="56"/>
        <v>0</v>
      </c>
      <c r="K394" s="51">
        <f t="shared" ref="K394:K457" si="58">+IF($G394&lt;0,SUM(-$G394,J394),MAX(SUM(-$G394,J394),0))</f>
        <v>0</v>
      </c>
      <c r="L394" s="51">
        <f t="shared" ref="L394:L457" si="59">+IF(I394&gt;0,0,G394-H394)</f>
        <v>1300.3439000000001</v>
      </c>
      <c r="M394" s="51">
        <f t="shared" ref="M394:M457" si="60">+IF(K394&gt;0,0,G394-J394)</f>
        <v>1300.3439000000001</v>
      </c>
      <c r="N394" s="51">
        <f t="shared" ref="N394:N457" si="61">+MIN(M394,2000)</f>
        <v>1300.3439000000001</v>
      </c>
      <c r="O394" s="51">
        <f t="shared" ref="O394:O457" si="62">+M394-N394</f>
        <v>0</v>
      </c>
      <c r="P394" s="52">
        <f>+SUM(INDEX(Inputs!$D$24:$D$35,MATCH($D394,Inputs!$B$24:$B$35,0))*$N394,INDEX(Inputs!$E$24:$E$35,MATCH($D394,Inputs!$B$24:$B$35,0))*$O394)</f>
        <v>123.19718177380001</v>
      </c>
      <c r="R394" s="19"/>
      <c r="S394" s="19"/>
      <c r="T394" s="19"/>
    </row>
    <row r="395" spans="2:20" x14ac:dyDescent="0.25">
      <c r="B395" s="8" t="s">
        <v>131</v>
      </c>
      <c r="C395" s="8">
        <v>2021</v>
      </c>
      <c r="D395" s="8">
        <v>3</v>
      </c>
      <c r="E395" s="49">
        <f>Data!E395</f>
        <v>2220.3919000000001</v>
      </c>
      <c r="F395" s="49">
        <f>Data!F395</f>
        <v>2753.3357999999998</v>
      </c>
      <c r="G395" s="50">
        <f t="shared" si="54"/>
        <v>532.94389999999976</v>
      </c>
      <c r="H395" s="51">
        <f t="shared" si="55"/>
        <v>0</v>
      </c>
      <c r="I395" s="51">
        <f t="shared" si="57"/>
        <v>0</v>
      </c>
      <c r="J395" s="51">
        <f t="shared" si="56"/>
        <v>0</v>
      </c>
      <c r="K395" s="51">
        <f t="shared" si="58"/>
        <v>0</v>
      </c>
      <c r="L395" s="51">
        <f t="shared" si="59"/>
        <v>532.94389999999976</v>
      </c>
      <c r="M395" s="51">
        <f t="shared" si="60"/>
        <v>532.94389999999976</v>
      </c>
      <c r="N395" s="51">
        <f t="shared" si="61"/>
        <v>532.94389999999976</v>
      </c>
      <c r="O395" s="51">
        <f t="shared" si="62"/>
        <v>0</v>
      </c>
      <c r="P395" s="52">
        <f>+SUM(INDEX(Inputs!$D$24:$D$35,MATCH($D395,Inputs!$B$24:$B$35,0))*$N395,INDEX(Inputs!$E$24:$E$35,MATCH($D395,Inputs!$B$24:$B$35,0))*$O395)</f>
        <v>50.492170973799979</v>
      </c>
      <c r="R395" s="19"/>
      <c r="S395" s="19"/>
      <c r="T395" s="19"/>
    </row>
    <row r="396" spans="2:20" x14ac:dyDescent="0.25">
      <c r="B396" s="8" t="s">
        <v>131</v>
      </c>
      <c r="C396" s="8">
        <v>2021</v>
      </c>
      <c r="D396" s="8">
        <v>4</v>
      </c>
      <c r="E396" s="49">
        <f>Data!E396</f>
        <v>2406.7840000000001</v>
      </c>
      <c r="F396" s="49">
        <f>Data!F396</f>
        <v>3283.2239</v>
      </c>
      <c r="G396" s="50">
        <f t="shared" si="54"/>
        <v>876.43989999999985</v>
      </c>
      <c r="H396" s="51">
        <f t="shared" si="55"/>
        <v>0</v>
      </c>
      <c r="I396" s="51">
        <f t="shared" si="57"/>
        <v>0</v>
      </c>
      <c r="J396" s="51">
        <f t="shared" si="56"/>
        <v>0</v>
      </c>
      <c r="K396" s="51">
        <f t="shared" si="58"/>
        <v>0</v>
      </c>
      <c r="L396" s="51">
        <f t="shared" si="59"/>
        <v>876.43989999999985</v>
      </c>
      <c r="M396" s="51">
        <f t="shared" si="60"/>
        <v>876.43989999999985</v>
      </c>
      <c r="N396" s="51">
        <f t="shared" si="61"/>
        <v>876.43989999999985</v>
      </c>
      <c r="O396" s="51">
        <f t="shared" si="62"/>
        <v>0</v>
      </c>
      <c r="P396" s="52">
        <f>+SUM(INDEX(Inputs!$D$24:$D$35,MATCH($D396,Inputs!$B$24:$B$35,0))*$N396,INDEX(Inputs!$E$24:$E$35,MATCH($D396,Inputs!$B$24:$B$35,0))*$O396)</f>
        <v>83.035669005799988</v>
      </c>
      <c r="R396" s="19"/>
      <c r="S396" s="19"/>
      <c r="T396" s="19"/>
    </row>
    <row r="397" spans="2:20" x14ac:dyDescent="0.25">
      <c r="B397" s="8" t="s">
        <v>131</v>
      </c>
      <c r="C397" s="8">
        <v>2021</v>
      </c>
      <c r="D397" s="8">
        <v>5</v>
      </c>
      <c r="E397" s="49">
        <f>Data!E397</f>
        <v>2538.3119000000002</v>
      </c>
      <c r="F397" s="49">
        <f>Data!F397</f>
        <v>3694.9519</v>
      </c>
      <c r="G397" s="50">
        <f t="shared" si="54"/>
        <v>1156.6399999999999</v>
      </c>
      <c r="H397" s="51">
        <f t="shared" si="55"/>
        <v>0</v>
      </c>
      <c r="I397" s="51">
        <f t="shared" si="57"/>
        <v>0</v>
      </c>
      <c r="J397" s="51">
        <f t="shared" si="56"/>
        <v>0</v>
      </c>
      <c r="K397" s="51">
        <f t="shared" si="58"/>
        <v>0</v>
      </c>
      <c r="L397" s="51">
        <f t="shared" si="59"/>
        <v>1156.6399999999999</v>
      </c>
      <c r="M397" s="51">
        <f t="shared" si="60"/>
        <v>1156.6399999999999</v>
      </c>
      <c r="N397" s="51">
        <f t="shared" si="61"/>
        <v>1156.6399999999999</v>
      </c>
      <c r="O397" s="51">
        <f t="shared" si="62"/>
        <v>0</v>
      </c>
      <c r="P397" s="52">
        <f>+SUM(INDEX(Inputs!$D$24:$D$35,MATCH($D397,Inputs!$B$24:$B$35,0))*$N397,INDEX(Inputs!$E$24:$E$35,MATCH($D397,Inputs!$B$24:$B$35,0))*$O397)</f>
        <v>109.58238688</v>
      </c>
      <c r="R397" s="19"/>
      <c r="S397" s="19"/>
      <c r="T397" s="19"/>
    </row>
    <row r="398" spans="2:20" x14ac:dyDescent="0.25">
      <c r="B398" s="8" t="s">
        <v>131</v>
      </c>
      <c r="C398" s="8">
        <v>2021</v>
      </c>
      <c r="D398" s="8">
        <v>6</v>
      </c>
      <c r="E398" s="49">
        <f>Data!E398</f>
        <v>2623.6718000000001</v>
      </c>
      <c r="F398" s="49">
        <f>Data!F398</f>
        <v>5317.9036999999998</v>
      </c>
      <c r="G398" s="50">
        <f t="shared" si="54"/>
        <v>2694.2318999999998</v>
      </c>
      <c r="H398" s="51">
        <f t="shared" si="55"/>
        <v>0</v>
      </c>
      <c r="I398" s="51">
        <f t="shared" si="57"/>
        <v>0</v>
      </c>
      <c r="J398" s="51">
        <f t="shared" si="56"/>
        <v>0</v>
      </c>
      <c r="K398" s="51">
        <f t="shared" si="58"/>
        <v>0</v>
      </c>
      <c r="L398" s="51">
        <f t="shared" si="59"/>
        <v>2694.2318999999998</v>
      </c>
      <c r="M398" s="51">
        <f t="shared" si="60"/>
        <v>2694.2318999999998</v>
      </c>
      <c r="N398" s="51">
        <f t="shared" si="61"/>
        <v>2000</v>
      </c>
      <c r="O398" s="51">
        <f t="shared" si="62"/>
        <v>694.23189999999977</v>
      </c>
      <c r="P398" s="52">
        <f>+SUM(INDEX(Inputs!$D$24:$D$35,MATCH($D398,Inputs!$B$24:$B$35,0))*$N398,INDEX(Inputs!$E$24:$E$35,MATCH($D398,Inputs!$B$24:$B$35,0))*$O398)</f>
        <v>244.3202012404</v>
      </c>
      <c r="R398" s="19"/>
      <c r="S398" s="19"/>
      <c r="T398" s="19"/>
    </row>
    <row r="399" spans="2:20" x14ac:dyDescent="0.25">
      <c r="B399" s="8" t="s">
        <v>131</v>
      </c>
      <c r="C399" s="8">
        <v>2021</v>
      </c>
      <c r="D399" s="8">
        <v>7</v>
      </c>
      <c r="E399" s="49">
        <f>Data!E399</f>
        <v>2371.9919</v>
      </c>
      <c r="F399" s="49">
        <f>Data!F399</f>
        <v>6283.7599</v>
      </c>
      <c r="G399" s="50">
        <f t="shared" si="54"/>
        <v>3911.768</v>
      </c>
      <c r="H399" s="51">
        <f t="shared" si="55"/>
        <v>0</v>
      </c>
      <c r="I399" s="51">
        <f t="shared" si="57"/>
        <v>0</v>
      </c>
      <c r="J399" s="51">
        <f t="shared" si="56"/>
        <v>0</v>
      </c>
      <c r="K399" s="51">
        <f t="shared" si="58"/>
        <v>0</v>
      </c>
      <c r="L399" s="51">
        <f t="shared" si="59"/>
        <v>3911.768</v>
      </c>
      <c r="M399" s="51">
        <f t="shared" si="60"/>
        <v>3911.768</v>
      </c>
      <c r="N399" s="51">
        <f t="shared" si="61"/>
        <v>2000</v>
      </c>
      <c r="O399" s="51">
        <f t="shared" si="62"/>
        <v>1911.768</v>
      </c>
      <c r="P399" s="52">
        <f>+SUM(INDEX(Inputs!$D$24:$D$35,MATCH($D399,Inputs!$B$24:$B$35,0))*$N399,INDEX(Inputs!$E$24:$E$35,MATCH($D399,Inputs!$B$24:$B$35,0))*$O399)</f>
        <v>303.63368988799999</v>
      </c>
      <c r="R399" s="19"/>
      <c r="S399" s="19"/>
      <c r="T399" s="19"/>
    </row>
    <row r="400" spans="2:20" x14ac:dyDescent="0.25">
      <c r="B400" s="8" t="s">
        <v>131</v>
      </c>
      <c r="C400" s="8">
        <v>2021</v>
      </c>
      <c r="D400" s="8">
        <v>8</v>
      </c>
      <c r="E400" s="49">
        <f>Data!E400</f>
        <v>2295.5680000000002</v>
      </c>
      <c r="F400" s="49">
        <f>Data!F400</f>
        <v>5182.4160000000002</v>
      </c>
      <c r="G400" s="50">
        <f t="shared" si="54"/>
        <v>2886.848</v>
      </c>
      <c r="H400" s="51">
        <f t="shared" si="55"/>
        <v>0</v>
      </c>
      <c r="I400" s="51">
        <f t="shared" si="57"/>
        <v>0</v>
      </c>
      <c r="J400" s="51">
        <f t="shared" si="56"/>
        <v>0</v>
      </c>
      <c r="K400" s="51">
        <f t="shared" si="58"/>
        <v>0</v>
      </c>
      <c r="L400" s="51">
        <f t="shared" si="59"/>
        <v>2886.848</v>
      </c>
      <c r="M400" s="51">
        <f t="shared" si="60"/>
        <v>2886.848</v>
      </c>
      <c r="N400" s="51">
        <f t="shared" si="61"/>
        <v>2000</v>
      </c>
      <c r="O400" s="51">
        <f t="shared" si="62"/>
        <v>886.84799999999996</v>
      </c>
      <c r="P400" s="52">
        <f>+SUM(INDEX(Inputs!$D$24:$D$35,MATCH($D400,Inputs!$B$24:$B$35,0))*$N400,INDEX(Inputs!$E$24:$E$35,MATCH($D400,Inputs!$B$24:$B$35,0))*$O400)</f>
        <v>253.70368716799999</v>
      </c>
      <c r="R400" s="19"/>
      <c r="S400" s="19"/>
      <c r="T400" s="19"/>
    </row>
    <row r="401" spans="2:20" x14ac:dyDescent="0.25">
      <c r="B401" s="8" t="s">
        <v>131</v>
      </c>
      <c r="C401" s="8">
        <v>2021</v>
      </c>
      <c r="D401" s="8">
        <v>9</v>
      </c>
      <c r="E401" s="49">
        <f>Data!E401</f>
        <v>2096.9720000000002</v>
      </c>
      <c r="F401" s="49">
        <f>Data!F401</f>
        <v>3934.1060000000002</v>
      </c>
      <c r="G401" s="50">
        <f t="shared" si="54"/>
        <v>1837.134</v>
      </c>
      <c r="H401" s="51">
        <f t="shared" si="55"/>
        <v>0</v>
      </c>
      <c r="I401" s="51">
        <f t="shared" si="57"/>
        <v>0</v>
      </c>
      <c r="J401" s="51">
        <f t="shared" si="56"/>
        <v>0</v>
      </c>
      <c r="K401" s="51">
        <f t="shared" si="58"/>
        <v>0</v>
      </c>
      <c r="L401" s="51">
        <f t="shared" si="59"/>
        <v>1837.134</v>
      </c>
      <c r="M401" s="51">
        <f t="shared" si="60"/>
        <v>1837.134</v>
      </c>
      <c r="N401" s="51">
        <f t="shared" si="61"/>
        <v>1837.134</v>
      </c>
      <c r="O401" s="51">
        <f t="shared" si="62"/>
        <v>0</v>
      </c>
      <c r="P401" s="52">
        <f>+SUM(INDEX(Inputs!$D$24:$D$35,MATCH($D401,Inputs!$B$24:$B$35,0))*$N401,INDEX(Inputs!$E$24:$E$35,MATCH($D401,Inputs!$B$24:$B$35,0))*$O401)</f>
        <v>174.053749428</v>
      </c>
      <c r="R401" s="19"/>
      <c r="S401" s="19"/>
      <c r="T401" s="19"/>
    </row>
    <row r="402" spans="2:20" x14ac:dyDescent="0.25">
      <c r="B402" s="8" t="s">
        <v>131</v>
      </c>
      <c r="C402" s="8">
        <v>2021</v>
      </c>
      <c r="D402" s="8">
        <v>10</v>
      </c>
      <c r="E402" s="49">
        <f>Data!E402</f>
        <v>1458.116</v>
      </c>
      <c r="F402" s="49">
        <f>Data!F402</f>
        <v>3120.8429999999998</v>
      </c>
      <c r="G402" s="50">
        <f t="shared" si="54"/>
        <v>1662.7269999999999</v>
      </c>
      <c r="H402" s="51">
        <f t="shared" si="55"/>
        <v>0</v>
      </c>
      <c r="I402" s="51">
        <f t="shared" si="57"/>
        <v>0</v>
      </c>
      <c r="J402" s="51">
        <f t="shared" si="56"/>
        <v>0</v>
      </c>
      <c r="K402" s="51">
        <f t="shared" si="58"/>
        <v>0</v>
      </c>
      <c r="L402" s="51">
        <f t="shared" si="59"/>
        <v>1662.7269999999999</v>
      </c>
      <c r="M402" s="51">
        <f t="shared" si="60"/>
        <v>1662.7269999999999</v>
      </c>
      <c r="N402" s="51">
        <f t="shared" si="61"/>
        <v>1662.7269999999999</v>
      </c>
      <c r="O402" s="51">
        <f t="shared" si="62"/>
        <v>0</v>
      </c>
      <c r="P402" s="52">
        <f>+SUM(INDEX(Inputs!$D$24:$D$35,MATCH($D402,Inputs!$B$24:$B$35,0))*$N402,INDEX(Inputs!$E$24:$E$35,MATCH($D402,Inputs!$B$24:$B$35,0))*$O402)</f>
        <v>157.53008143400001</v>
      </c>
      <c r="R402" s="19"/>
      <c r="S402" s="19"/>
      <c r="T402" s="19"/>
    </row>
    <row r="403" spans="2:20" x14ac:dyDescent="0.25">
      <c r="B403" s="8" t="s">
        <v>131</v>
      </c>
      <c r="C403" s="8">
        <v>2021</v>
      </c>
      <c r="D403" s="8">
        <v>11</v>
      </c>
      <c r="E403" s="49">
        <f>Data!E403</f>
        <v>1106.4159999999999</v>
      </c>
      <c r="F403" s="49">
        <f>Data!F403</f>
        <v>2862.8679999999999</v>
      </c>
      <c r="G403" s="50">
        <f t="shared" si="54"/>
        <v>1756.452</v>
      </c>
      <c r="H403" s="51">
        <f t="shared" si="55"/>
        <v>0</v>
      </c>
      <c r="I403" s="51">
        <f t="shared" si="57"/>
        <v>0</v>
      </c>
      <c r="J403" s="51">
        <f t="shared" si="56"/>
        <v>0</v>
      </c>
      <c r="K403" s="51">
        <f t="shared" si="58"/>
        <v>0</v>
      </c>
      <c r="L403" s="51">
        <f t="shared" si="59"/>
        <v>1756.452</v>
      </c>
      <c r="M403" s="51">
        <f t="shared" si="60"/>
        <v>1756.452</v>
      </c>
      <c r="N403" s="51">
        <f t="shared" si="61"/>
        <v>1756.452</v>
      </c>
      <c r="O403" s="51">
        <f t="shared" si="62"/>
        <v>0</v>
      </c>
      <c r="P403" s="52">
        <f>+SUM(INDEX(Inputs!$D$24:$D$35,MATCH($D403,Inputs!$B$24:$B$35,0))*$N403,INDEX(Inputs!$E$24:$E$35,MATCH($D403,Inputs!$B$24:$B$35,0))*$O403)</f>
        <v>166.409775384</v>
      </c>
      <c r="R403" s="19"/>
      <c r="S403" s="19"/>
      <c r="T403" s="19"/>
    </row>
    <row r="404" spans="2:20" x14ac:dyDescent="0.25">
      <c r="B404" s="8" t="s">
        <v>131</v>
      </c>
      <c r="C404" s="8">
        <v>2021</v>
      </c>
      <c r="D404" s="8">
        <v>12</v>
      </c>
      <c r="E404" s="49">
        <f>Data!E404</f>
        <v>631.21400000000006</v>
      </c>
      <c r="F404" s="49">
        <f>Data!F404</f>
        <v>2689.0140000000001</v>
      </c>
      <c r="G404" s="50">
        <f t="shared" si="54"/>
        <v>2057.8000000000002</v>
      </c>
      <c r="H404" s="51">
        <f t="shared" si="55"/>
        <v>0</v>
      </c>
      <c r="I404" s="51">
        <f t="shared" si="57"/>
        <v>0</v>
      </c>
      <c r="J404" s="51">
        <f t="shared" si="56"/>
        <v>0</v>
      </c>
      <c r="K404" s="51">
        <f t="shared" si="58"/>
        <v>0</v>
      </c>
      <c r="L404" s="51">
        <f t="shared" si="59"/>
        <v>2057.8000000000002</v>
      </c>
      <c r="M404" s="51">
        <f t="shared" si="60"/>
        <v>2057.8000000000002</v>
      </c>
      <c r="N404" s="51">
        <f t="shared" si="61"/>
        <v>2000</v>
      </c>
      <c r="O404" s="51">
        <f t="shared" si="62"/>
        <v>57.800000000000182</v>
      </c>
      <c r="P404" s="52">
        <f>+SUM(INDEX(Inputs!$D$24:$D$35,MATCH($D404,Inputs!$B$24:$B$35,0))*$N404,INDEX(Inputs!$E$24:$E$35,MATCH($D404,Inputs!$B$24:$B$35,0))*$O404)</f>
        <v>192.03852880000002</v>
      </c>
      <c r="R404" s="19"/>
      <c r="S404" s="19"/>
      <c r="T404" s="19"/>
    </row>
    <row r="405" spans="2:20" x14ac:dyDescent="0.25">
      <c r="B405" s="8" t="s">
        <v>132</v>
      </c>
      <c r="C405" s="8">
        <v>2021</v>
      </c>
      <c r="D405" s="8">
        <v>1</v>
      </c>
      <c r="E405" s="49">
        <f>Data!E405</f>
        <v>929.34400000000005</v>
      </c>
      <c r="F405" s="49">
        <f>Data!F405</f>
        <v>2042.874</v>
      </c>
      <c r="G405" s="50">
        <f t="shared" si="54"/>
        <v>1113.53</v>
      </c>
      <c r="H405" s="51">
        <f t="shared" si="55"/>
        <v>0</v>
      </c>
      <c r="I405" s="51">
        <f t="shared" si="57"/>
        <v>0</v>
      </c>
      <c r="J405" s="51">
        <f t="shared" si="56"/>
        <v>3593.2459000000003</v>
      </c>
      <c r="K405" s="51">
        <f t="shared" si="58"/>
        <v>2479.7159000000001</v>
      </c>
      <c r="L405" s="51">
        <f t="shared" si="59"/>
        <v>1113.53</v>
      </c>
      <c r="M405" s="51">
        <f t="shared" si="60"/>
        <v>0</v>
      </c>
      <c r="N405" s="51">
        <f t="shared" si="61"/>
        <v>0</v>
      </c>
      <c r="O405" s="51">
        <f t="shared" si="62"/>
        <v>0</v>
      </c>
      <c r="P405" s="52">
        <f>+SUM(INDEX(Inputs!$D$24:$D$35,MATCH($D405,Inputs!$B$24:$B$35,0))*$N405,INDEX(Inputs!$E$24:$E$35,MATCH($D405,Inputs!$B$24:$B$35,0))*$O405)</f>
        <v>0</v>
      </c>
      <c r="R405" s="19"/>
      <c r="S405" s="19"/>
      <c r="T405" s="19"/>
    </row>
    <row r="406" spans="2:20" x14ac:dyDescent="0.25">
      <c r="B406" s="8" t="s">
        <v>132</v>
      </c>
      <c r="C406" s="8">
        <v>2021</v>
      </c>
      <c r="D406" s="8">
        <v>2</v>
      </c>
      <c r="E406" s="49">
        <f>Data!E406</f>
        <v>1318.144</v>
      </c>
      <c r="F406" s="49">
        <f>Data!F406</f>
        <v>1927.998</v>
      </c>
      <c r="G406" s="50">
        <f t="shared" si="54"/>
        <v>609.85400000000004</v>
      </c>
      <c r="H406" s="51">
        <f t="shared" si="55"/>
        <v>0</v>
      </c>
      <c r="I406" s="51">
        <f t="shared" si="57"/>
        <v>0</v>
      </c>
      <c r="J406" s="51">
        <f t="shared" si="56"/>
        <v>2479.7159000000001</v>
      </c>
      <c r="K406" s="51">
        <f t="shared" si="58"/>
        <v>1869.8619000000001</v>
      </c>
      <c r="L406" s="51">
        <f t="shared" si="59"/>
        <v>609.85400000000004</v>
      </c>
      <c r="M406" s="51">
        <f t="shared" si="60"/>
        <v>0</v>
      </c>
      <c r="N406" s="51">
        <f t="shared" si="61"/>
        <v>0</v>
      </c>
      <c r="O406" s="51">
        <f t="shared" si="62"/>
        <v>0</v>
      </c>
      <c r="P406" s="52">
        <f>+SUM(INDEX(Inputs!$D$24:$D$35,MATCH($D406,Inputs!$B$24:$B$35,0))*$N406,INDEX(Inputs!$E$24:$E$35,MATCH($D406,Inputs!$B$24:$B$35,0))*$O406)</f>
        <v>0</v>
      </c>
      <c r="R406" s="19"/>
      <c r="S406" s="19"/>
      <c r="T406" s="19"/>
    </row>
    <row r="407" spans="2:20" x14ac:dyDescent="0.25">
      <c r="B407" s="8" t="s">
        <v>132</v>
      </c>
      <c r="C407" s="8">
        <v>2021</v>
      </c>
      <c r="D407" s="8">
        <v>3</v>
      </c>
      <c r="E407" s="49">
        <f>Data!E407</f>
        <v>2522.3119000000002</v>
      </c>
      <c r="F407" s="49">
        <f>Data!F407</f>
        <v>2058.2359999999999</v>
      </c>
      <c r="G407" s="50">
        <f t="shared" si="54"/>
        <v>-464.07590000000027</v>
      </c>
      <c r="H407" s="51">
        <f t="shared" si="55"/>
        <v>0</v>
      </c>
      <c r="I407" s="51">
        <f t="shared" si="57"/>
        <v>464.07590000000027</v>
      </c>
      <c r="J407" s="51">
        <f t="shared" si="56"/>
        <v>1869.8619000000001</v>
      </c>
      <c r="K407" s="51">
        <f t="shared" si="58"/>
        <v>2333.9378000000006</v>
      </c>
      <c r="L407" s="51">
        <f t="shared" si="59"/>
        <v>0</v>
      </c>
      <c r="M407" s="51">
        <f t="shared" si="60"/>
        <v>0</v>
      </c>
      <c r="N407" s="51">
        <f t="shared" si="61"/>
        <v>0</v>
      </c>
      <c r="O407" s="51">
        <f t="shared" si="62"/>
        <v>0</v>
      </c>
      <c r="P407" s="52">
        <f>+SUM(INDEX(Inputs!$D$24:$D$35,MATCH($D407,Inputs!$B$24:$B$35,0))*$N407,INDEX(Inputs!$E$24:$E$35,MATCH($D407,Inputs!$B$24:$B$35,0))*$O407)</f>
        <v>0</v>
      </c>
      <c r="R407" s="19"/>
      <c r="S407" s="19"/>
      <c r="T407" s="19"/>
    </row>
    <row r="408" spans="2:20" x14ac:dyDescent="0.25">
      <c r="B408" s="8" t="s">
        <v>132</v>
      </c>
      <c r="C408" s="8">
        <v>2021</v>
      </c>
      <c r="D408" s="8">
        <v>4</v>
      </c>
      <c r="E408" s="49">
        <f>Data!E408</f>
        <v>3072.8960000000002</v>
      </c>
      <c r="F408" s="49">
        <f>Data!F408</f>
        <v>1964.1579999999999</v>
      </c>
      <c r="G408" s="50">
        <f t="shared" si="54"/>
        <v>-1108.7380000000003</v>
      </c>
      <c r="H408" s="51">
        <f t="shared" si="55"/>
        <v>464.07590000000027</v>
      </c>
      <c r="I408" s="51">
        <f t="shared" si="57"/>
        <v>1572.8139000000006</v>
      </c>
      <c r="J408" s="51">
        <f t="shared" si="56"/>
        <v>2333.9378000000006</v>
      </c>
      <c r="K408" s="51">
        <f t="shared" si="58"/>
        <v>3442.6758000000009</v>
      </c>
      <c r="L408" s="51">
        <f t="shared" si="59"/>
        <v>0</v>
      </c>
      <c r="M408" s="51">
        <f t="shared" si="60"/>
        <v>0</v>
      </c>
      <c r="N408" s="51">
        <f t="shared" si="61"/>
        <v>0</v>
      </c>
      <c r="O408" s="51">
        <f t="shared" si="62"/>
        <v>0</v>
      </c>
      <c r="P408" s="52">
        <f>+SUM(INDEX(Inputs!$D$24:$D$35,MATCH($D408,Inputs!$B$24:$B$35,0))*$N408,INDEX(Inputs!$E$24:$E$35,MATCH($D408,Inputs!$B$24:$B$35,0))*$O408)</f>
        <v>0</v>
      </c>
      <c r="R408" s="19"/>
      <c r="S408" s="19"/>
      <c r="T408" s="19"/>
    </row>
    <row r="409" spans="2:20" x14ac:dyDescent="0.25">
      <c r="B409" s="8" t="s">
        <v>132</v>
      </c>
      <c r="C409" s="8">
        <v>2021</v>
      </c>
      <c r="D409" s="8">
        <v>5</v>
      </c>
      <c r="E409" s="49">
        <f>Data!E409</f>
        <v>3403.328</v>
      </c>
      <c r="F409" s="49">
        <f>Data!F409</f>
        <v>1977.28</v>
      </c>
      <c r="G409" s="50">
        <f t="shared" si="54"/>
        <v>-1426.048</v>
      </c>
      <c r="H409" s="51">
        <f t="shared" si="55"/>
        <v>1572.8139000000006</v>
      </c>
      <c r="I409" s="51">
        <f t="shared" si="57"/>
        <v>2998.8619000000008</v>
      </c>
      <c r="J409" s="51">
        <f t="shared" si="56"/>
        <v>3442.6758000000009</v>
      </c>
      <c r="K409" s="51">
        <f t="shared" si="58"/>
        <v>4868.7238000000007</v>
      </c>
      <c r="L409" s="51">
        <f t="shared" si="59"/>
        <v>0</v>
      </c>
      <c r="M409" s="51">
        <f t="shared" si="60"/>
        <v>0</v>
      </c>
      <c r="N409" s="51">
        <f t="shared" si="61"/>
        <v>0</v>
      </c>
      <c r="O409" s="51">
        <f t="shared" si="62"/>
        <v>0</v>
      </c>
      <c r="P409" s="52">
        <f>+SUM(INDEX(Inputs!$D$24:$D$35,MATCH($D409,Inputs!$B$24:$B$35,0))*$N409,INDEX(Inputs!$E$24:$E$35,MATCH($D409,Inputs!$B$24:$B$35,0))*$O409)</f>
        <v>0</v>
      </c>
      <c r="R409" s="19"/>
      <c r="S409" s="19"/>
      <c r="T409" s="19"/>
    </row>
    <row r="410" spans="2:20" x14ac:dyDescent="0.25">
      <c r="B410" s="8" t="s">
        <v>132</v>
      </c>
      <c r="C410" s="8">
        <v>2021</v>
      </c>
      <c r="D410" s="8">
        <v>6</v>
      </c>
      <c r="E410" s="49">
        <f>Data!E410</f>
        <v>3670.7840000000001</v>
      </c>
      <c r="F410" s="49">
        <f>Data!F410</f>
        <v>2407.998</v>
      </c>
      <c r="G410" s="50">
        <f t="shared" si="54"/>
        <v>-1262.7860000000001</v>
      </c>
      <c r="H410" s="51">
        <f t="shared" si="55"/>
        <v>2998.8619000000008</v>
      </c>
      <c r="I410" s="51">
        <f t="shared" si="57"/>
        <v>4261.6479000000008</v>
      </c>
      <c r="J410" s="51">
        <f t="shared" si="56"/>
        <v>4868.7238000000007</v>
      </c>
      <c r="K410" s="51">
        <f t="shared" si="58"/>
        <v>6131.5098000000007</v>
      </c>
      <c r="L410" s="51">
        <f t="shared" si="59"/>
        <v>0</v>
      </c>
      <c r="M410" s="51">
        <f t="shared" si="60"/>
        <v>0</v>
      </c>
      <c r="N410" s="51">
        <f t="shared" si="61"/>
        <v>0</v>
      </c>
      <c r="O410" s="51">
        <f t="shared" si="62"/>
        <v>0</v>
      </c>
      <c r="P410" s="52">
        <f>+SUM(INDEX(Inputs!$D$24:$D$35,MATCH($D410,Inputs!$B$24:$B$35,0))*$N410,INDEX(Inputs!$E$24:$E$35,MATCH($D410,Inputs!$B$24:$B$35,0))*$O410)</f>
        <v>0</v>
      </c>
      <c r="R410" s="19"/>
      <c r="S410" s="19"/>
      <c r="T410" s="19"/>
    </row>
    <row r="411" spans="2:20" x14ac:dyDescent="0.25">
      <c r="B411" s="8" t="s">
        <v>132</v>
      </c>
      <c r="C411" s="8">
        <v>2021</v>
      </c>
      <c r="D411" s="8">
        <v>7</v>
      </c>
      <c r="E411" s="49">
        <f>Data!E411</f>
        <v>2983.616</v>
      </c>
      <c r="F411" s="49">
        <f>Data!F411</f>
        <v>2516.6379999999999</v>
      </c>
      <c r="G411" s="50">
        <f t="shared" si="54"/>
        <v>-466.97800000000007</v>
      </c>
      <c r="H411" s="51">
        <f t="shared" si="55"/>
        <v>4261.6479000000008</v>
      </c>
      <c r="I411" s="51">
        <f t="shared" si="57"/>
        <v>4728.6259000000009</v>
      </c>
      <c r="J411" s="51">
        <f t="shared" si="56"/>
        <v>6131.5098000000007</v>
      </c>
      <c r="K411" s="51">
        <f t="shared" si="58"/>
        <v>6598.4878000000008</v>
      </c>
      <c r="L411" s="51">
        <f t="shared" si="59"/>
        <v>0</v>
      </c>
      <c r="M411" s="51">
        <f t="shared" si="60"/>
        <v>0</v>
      </c>
      <c r="N411" s="51">
        <f t="shared" si="61"/>
        <v>0</v>
      </c>
      <c r="O411" s="51">
        <f t="shared" si="62"/>
        <v>0</v>
      </c>
      <c r="P411" s="52">
        <f>+SUM(INDEX(Inputs!$D$24:$D$35,MATCH($D411,Inputs!$B$24:$B$35,0))*$N411,INDEX(Inputs!$E$24:$E$35,MATCH($D411,Inputs!$B$24:$B$35,0))*$O411)</f>
        <v>0</v>
      </c>
      <c r="R411" s="19"/>
      <c r="S411" s="19"/>
      <c r="T411" s="19"/>
    </row>
    <row r="412" spans="2:20" x14ac:dyDescent="0.25">
      <c r="B412" s="8" t="s">
        <v>132</v>
      </c>
      <c r="C412" s="8">
        <v>2021</v>
      </c>
      <c r="D412" s="8">
        <v>8</v>
      </c>
      <c r="E412" s="49">
        <f>Data!E412</f>
        <v>2783.616</v>
      </c>
      <c r="F412" s="49">
        <f>Data!F412</f>
        <v>2191.52</v>
      </c>
      <c r="G412" s="50">
        <f t="shared" si="54"/>
        <v>-592.096</v>
      </c>
      <c r="H412" s="51">
        <f t="shared" si="55"/>
        <v>4728.6259000000009</v>
      </c>
      <c r="I412" s="51">
        <f t="shared" si="57"/>
        <v>5320.7219000000005</v>
      </c>
      <c r="J412" s="51">
        <f t="shared" si="56"/>
        <v>6598.4878000000008</v>
      </c>
      <c r="K412" s="51">
        <f t="shared" si="58"/>
        <v>7190.5838000000003</v>
      </c>
      <c r="L412" s="51">
        <f t="shared" si="59"/>
        <v>0</v>
      </c>
      <c r="M412" s="51">
        <f t="shared" si="60"/>
        <v>0</v>
      </c>
      <c r="N412" s="51">
        <f t="shared" si="61"/>
        <v>0</v>
      </c>
      <c r="O412" s="51">
        <f t="shared" si="62"/>
        <v>0</v>
      </c>
      <c r="P412" s="52">
        <f>+SUM(INDEX(Inputs!$D$24:$D$35,MATCH($D412,Inputs!$B$24:$B$35,0))*$N412,INDEX(Inputs!$E$24:$E$35,MATCH($D412,Inputs!$B$24:$B$35,0))*$O412)</f>
        <v>0</v>
      </c>
      <c r="R412" s="19"/>
      <c r="S412" s="19"/>
      <c r="T412" s="19"/>
    </row>
    <row r="413" spans="2:20" x14ac:dyDescent="0.25">
      <c r="B413" s="8" t="s">
        <v>132</v>
      </c>
      <c r="C413" s="8">
        <v>2021</v>
      </c>
      <c r="D413" s="8">
        <v>9</v>
      </c>
      <c r="E413" s="49">
        <f>Data!E413</f>
        <v>2592.96</v>
      </c>
      <c r="F413" s="49">
        <f>Data!F413</f>
        <v>2078.42</v>
      </c>
      <c r="G413" s="50">
        <f t="shared" si="54"/>
        <v>-514.54</v>
      </c>
      <c r="H413" s="51">
        <f t="shared" si="55"/>
        <v>5320.7219000000005</v>
      </c>
      <c r="I413" s="51">
        <f t="shared" si="57"/>
        <v>5835.2619000000004</v>
      </c>
      <c r="J413" s="51">
        <f t="shared" si="56"/>
        <v>7190.5838000000003</v>
      </c>
      <c r="K413" s="51">
        <f t="shared" si="58"/>
        <v>7705.1238000000003</v>
      </c>
      <c r="L413" s="51">
        <f t="shared" si="59"/>
        <v>0</v>
      </c>
      <c r="M413" s="51">
        <f t="shared" si="60"/>
        <v>0</v>
      </c>
      <c r="N413" s="51">
        <f t="shared" si="61"/>
        <v>0</v>
      </c>
      <c r="O413" s="51">
        <f t="shared" si="62"/>
        <v>0</v>
      </c>
      <c r="P413" s="52">
        <f>+SUM(INDEX(Inputs!$D$24:$D$35,MATCH($D413,Inputs!$B$24:$B$35,0))*$N413,INDEX(Inputs!$E$24:$E$35,MATCH($D413,Inputs!$B$24:$B$35,0))*$O413)</f>
        <v>0</v>
      </c>
      <c r="R413" s="19"/>
      <c r="S413" s="19"/>
      <c r="T413" s="19"/>
    </row>
    <row r="414" spans="2:20" x14ac:dyDescent="0.25">
      <c r="B414" s="8" t="s">
        <v>132</v>
      </c>
      <c r="C414" s="8">
        <v>2021</v>
      </c>
      <c r="D414" s="8">
        <v>10</v>
      </c>
      <c r="E414" s="49">
        <f>Data!E414</f>
        <v>1684.0319999999999</v>
      </c>
      <c r="F414" s="49">
        <f>Data!F414</f>
        <v>1852.02</v>
      </c>
      <c r="G414" s="50">
        <f t="shared" si="54"/>
        <v>167.98800000000006</v>
      </c>
      <c r="H414" s="51">
        <f t="shared" si="55"/>
        <v>5835.2619000000004</v>
      </c>
      <c r="I414" s="51">
        <f t="shared" si="57"/>
        <v>5667.2739000000001</v>
      </c>
      <c r="J414" s="51">
        <f t="shared" si="56"/>
        <v>7705.1238000000003</v>
      </c>
      <c r="K414" s="51">
        <f t="shared" si="58"/>
        <v>7537.1358</v>
      </c>
      <c r="L414" s="51">
        <f t="shared" si="59"/>
        <v>0</v>
      </c>
      <c r="M414" s="51">
        <f t="shared" si="60"/>
        <v>0</v>
      </c>
      <c r="N414" s="51">
        <f t="shared" si="61"/>
        <v>0</v>
      </c>
      <c r="O414" s="51">
        <f t="shared" si="62"/>
        <v>0</v>
      </c>
      <c r="P414" s="52">
        <f>+SUM(INDEX(Inputs!$D$24:$D$35,MATCH($D414,Inputs!$B$24:$B$35,0))*$N414,INDEX(Inputs!$E$24:$E$35,MATCH($D414,Inputs!$B$24:$B$35,0))*$O414)</f>
        <v>0</v>
      </c>
      <c r="R414" s="19"/>
      <c r="S414" s="19"/>
      <c r="T414" s="19"/>
    </row>
    <row r="415" spans="2:20" x14ac:dyDescent="0.25">
      <c r="B415" s="8" t="s">
        <v>132</v>
      </c>
      <c r="C415" s="8">
        <v>2021</v>
      </c>
      <c r="D415" s="8">
        <v>11</v>
      </c>
      <c r="E415" s="49">
        <f>Data!E415</f>
        <v>1173.76</v>
      </c>
      <c r="F415" s="49">
        <f>Data!F415</f>
        <v>1802.42</v>
      </c>
      <c r="G415" s="50">
        <f t="shared" si="54"/>
        <v>628.66000000000008</v>
      </c>
      <c r="H415" s="51">
        <f t="shared" si="55"/>
        <v>5667.2739000000001</v>
      </c>
      <c r="I415" s="51">
        <f t="shared" si="57"/>
        <v>5038.6139000000003</v>
      </c>
      <c r="J415" s="51">
        <f t="shared" si="56"/>
        <v>7537.1358</v>
      </c>
      <c r="K415" s="51">
        <f t="shared" si="58"/>
        <v>6908.4758000000002</v>
      </c>
      <c r="L415" s="51">
        <f t="shared" si="59"/>
        <v>0</v>
      </c>
      <c r="M415" s="51">
        <f t="shared" si="60"/>
        <v>0</v>
      </c>
      <c r="N415" s="51">
        <f t="shared" si="61"/>
        <v>0</v>
      </c>
      <c r="O415" s="51">
        <f t="shared" si="62"/>
        <v>0</v>
      </c>
      <c r="P415" s="52">
        <f>+SUM(INDEX(Inputs!$D$24:$D$35,MATCH($D415,Inputs!$B$24:$B$35,0))*$N415,INDEX(Inputs!$E$24:$E$35,MATCH($D415,Inputs!$B$24:$B$35,0))*$O415)</f>
        <v>0</v>
      </c>
      <c r="R415" s="19"/>
      <c r="S415" s="19"/>
      <c r="T415" s="19"/>
    </row>
    <row r="416" spans="2:20" x14ac:dyDescent="0.25">
      <c r="B416" s="8" t="s">
        <v>132</v>
      </c>
      <c r="C416" s="8">
        <v>2021</v>
      </c>
      <c r="D416" s="8">
        <v>12</v>
      </c>
      <c r="E416" s="49">
        <f>Data!E416</f>
        <v>488.19200000000001</v>
      </c>
      <c r="F416" s="49">
        <f>Data!F416</f>
        <v>1933.56</v>
      </c>
      <c r="G416" s="50">
        <f t="shared" si="54"/>
        <v>1445.3679999999999</v>
      </c>
      <c r="H416" s="51">
        <f t="shared" si="55"/>
        <v>5038.6139000000003</v>
      </c>
      <c r="I416" s="51">
        <f t="shared" si="57"/>
        <v>3593.2459000000003</v>
      </c>
      <c r="J416" s="51">
        <f t="shared" si="56"/>
        <v>6908.4758000000002</v>
      </c>
      <c r="K416" s="51">
        <f t="shared" si="58"/>
        <v>5463.1077999999998</v>
      </c>
      <c r="L416" s="51">
        <f t="shared" si="59"/>
        <v>0</v>
      </c>
      <c r="M416" s="51">
        <f t="shared" si="60"/>
        <v>0</v>
      </c>
      <c r="N416" s="51">
        <f t="shared" si="61"/>
        <v>0</v>
      </c>
      <c r="O416" s="51">
        <f t="shared" si="62"/>
        <v>0</v>
      </c>
      <c r="P416" s="52">
        <f>+SUM(INDEX(Inputs!$D$24:$D$35,MATCH($D416,Inputs!$B$24:$B$35,0))*$N416,INDEX(Inputs!$E$24:$E$35,MATCH($D416,Inputs!$B$24:$B$35,0))*$O416)</f>
        <v>0</v>
      </c>
      <c r="R416" s="19"/>
      <c r="S416" s="19"/>
      <c r="T416" s="19"/>
    </row>
    <row r="417" spans="2:20" x14ac:dyDescent="0.25">
      <c r="B417" s="8" t="s">
        <v>133</v>
      </c>
      <c r="C417" s="8">
        <v>2021</v>
      </c>
      <c r="D417" s="8">
        <v>1</v>
      </c>
      <c r="E417" s="49">
        <f>Data!E417</f>
        <v>1381.4455</v>
      </c>
      <c r="F417" s="49">
        <f>Data!F417</f>
        <v>6094.5640000000003</v>
      </c>
      <c r="G417" s="50">
        <f t="shared" si="54"/>
        <v>4713.1185000000005</v>
      </c>
      <c r="H417" s="51">
        <f t="shared" si="55"/>
        <v>0</v>
      </c>
      <c r="I417" s="51">
        <f t="shared" si="57"/>
        <v>0</v>
      </c>
      <c r="J417" s="51">
        <f t="shared" si="56"/>
        <v>0</v>
      </c>
      <c r="K417" s="51">
        <f t="shared" si="58"/>
        <v>0</v>
      </c>
      <c r="L417" s="51">
        <f t="shared" si="59"/>
        <v>4713.1185000000005</v>
      </c>
      <c r="M417" s="51">
        <f t="shared" si="60"/>
        <v>4713.1185000000005</v>
      </c>
      <c r="N417" s="51">
        <f t="shared" si="61"/>
        <v>2000</v>
      </c>
      <c r="O417" s="51">
        <f t="shared" si="62"/>
        <v>2713.1185000000005</v>
      </c>
      <c r="P417" s="52">
        <f>+SUM(INDEX(Inputs!$D$24:$D$35,MATCH($D417,Inputs!$B$24:$B$35,0))*$N417,INDEX(Inputs!$E$24:$E$35,MATCH($D417,Inputs!$B$24:$B$35,0))*$O417)</f>
        <v>309.39298522600001</v>
      </c>
      <c r="R417" s="19"/>
      <c r="S417" s="19"/>
      <c r="T417" s="19"/>
    </row>
    <row r="418" spans="2:20" x14ac:dyDescent="0.25">
      <c r="B418" s="8" t="s">
        <v>133</v>
      </c>
      <c r="C418" s="8">
        <v>2021</v>
      </c>
      <c r="D418" s="8">
        <v>2</v>
      </c>
      <c r="E418" s="49">
        <f>Data!E418</f>
        <v>1807.6952000000001</v>
      </c>
      <c r="F418" s="49">
        <f>Data!F418</f>
        <v>5756.2120000000004</v>
      </c>
      <c r="G418" s="50">
        <f t="shared" si="54"/>
        <v>3948.5168000000003</v>
      </c>
      <c r="H418" s="51">
        <f t="shared" si="55"/>
        <v>0</v>
      </c>
      <c r="I418" s="51">
        <f t="shared" si="57"/>
        <v>0</v>
      </c>
      <c r="J418" s="51">
        <f t="shared" si="56"/>
        <v>0</v>
      </c>
      <c r="K418" s="51">
        <f t="shared" si="58"/>
        <v>0</v>
      </c>
      <c r="L418" s="51">
        <f t="shared" si="59"/>
        <v>3948.5168000000003</v>
      </c>
      <c r="M418" s="51">
        <f t="shared" si="60"/>
        <v>3948.5168000000003</v>
      </c>
      <c r="N418" s="51">
        <f t="shared" si="61"/>
        <v>2000</v>
      </c>
      <c r="O418" s="51">
        <f t="shared" si="62"/>
        <v>1948.5168000000003</v>
      </c>
      <c r="P418" s="52">
        <f>+SUM(INDEX(Inputs!$D$24:$D$35,MATCH($D418,Inputs!$B$24:$B$35,0))*$N418,INDEX(Inputs!$E$24:$E$35,MATCH($D418,Inputs!$B$24:$B$35,0))*$O418)</f>
        <v>275.60064849280002</v>
      </c>
      <c r="R418" s="19"/>
      <c r="S418" s="19"/>
      <c r="T418" s="19"/>
    </row>
    <row r="419" spans="2:20" x14ac:dyDescent="0.25">
      <c r="B419" s="8" t="s">
        <v>133</v>
      </c>
      <c r="C419" s="8">
        <v>2021</v>
      </c>
      <c r="D419" s="8">
        <v>3</v>
      </c>
      <c r="E419" s="49">
        <f>Data!E419</f>
        <v>4033.3670000000002</v>
      </c>
      <c r="F419" s="49">
        <f>Data!F419</f>
        <v>6679.5439999999999</v>
      </c>
      <c r="G419" s="50">
        <f t="shared" si="54"/>
        <v>2646.1769999999997</v>
      </c>
      <c r="H419" s="51">
        <f t="shared" si="55"/>
        <v>0</v>
      </c>
      <c r="I419" s="51">
        <f t="shared" si="57"/>
        <v>0</v>
      </c>
      <c r="J419" s="51">
        <f t="shared" si="56"/>
        <v>0</v>
      </c>
      <c r="K419" s="51">
        <f t="shared" si="58"/>
        <v>0</v>
      </c>
      <c r="L419" s="51">
        <f t="shared" si="59"/>
        <v>2646.1769999999997</v>
      </c>
      <c r="M419" s="51">
        <f t="shared" si="60"/>
        <v>2646.1769999999997</v>
      </c>
      <c r="N419" s="51">
        <f t="shared" si="61"/>
        <v>2000</v>
      </c>
      <c r="O419" s="51">
        <f t="shared" si="62"/>
        <v>646.17699999999968</v>
      </c>
      <c r="P419" s="52">
        <f>+SUM(INDEX(Inputs!$D$24:$D$35,MATCH($D419,Inputs!$B$24:$B$35,0))*$N419,INDEX(Inputs!$E$24:$E$35,MATCH($D419,Inputs!$B$24:$B$35,0))*$O419)</f>
        <v>218.04243869199999</v>
      </c>
      <c r="R419" s="19"/>
      <c r="S419" s="19"/>
      <c r="T419" s="19"/>
    </row>
    <row r="420" spans="2:20" x14ac:dyDescent="0.25">
      <c r="B420" s="8" t="s">
        <v>133</v>
      </c>
      <c r="C420" s="8">
        <v>2021</v>
      </c>
      <c r="D420" s="8">
        <v>4</v>
      </c>
      <c r="E420" s="49">
        <f>Data!E420</f>
        <v>5216.9458999999997</v>
      </c>
      <c r="F420" s="49">
        <f>Data!F420</f>
        <v>6353.16</v>
      </c>
      <c r="G420" s="50">
        <f t="shared" si="54"/>
        <v>1136.2141000000001</v>
      </c>
      <c r="H420" s="51">
        <f t="shared" si="55"/>
        <v>0</v>
      </c>
      <c r="I420" s="51">
        <f t="shared" si="57"/>
        <v>0</v>
      </c>
      <c r="J420" s="51">
        <f t="shared" si="56"/>
        <v>0</v>
      </c>
      <c r="K420" s="51">
        <f t="shared" si="58"/>
        <v>0</v>
      </c>
      <c r="L420" s="51">
        <f t="shared" si="59"/>
        <v>1136.2141000000001</v>
      </c>
      <c r="M420" s="51">
        <f t="shared" si="60"/>
        <v>1136.2141000000001</v>
      </c>
      <c r="N420" s="51">
        <f t="shared" si="61"/>
        <v>1136.2141000000001</v>
      </c>
      <c r="O420" s="51">
        <f t="shared" si="62"/>
        <v>0</v>
      </c>
      <c r="P420" s="52">
        <f>+SUM(INDEX(Inputs!$D$24:$D$35,MATCH($D420,Inputs!$B$24:$B$35,0))*$N420,INDEX(Inputs!$E$24:$E$35,MATCH($D420,Inputs!$B$24:$B$35,0))*$O420)</f>
        <v>107.64719626220003</v>
      </c>
      <c r="R420" s="19"/>
      <c r="S420" s="19"/>
      <c r="T420" s="19"/>
    </row>
    <row r="421" spans="2:20" x14ac:dyDescent="0.25">
      <c r="B421" s="8" t="s">
        <v>133</v>
      </c>
      <c r="C421" s="8">
        <v>2021</v>
      </c>
      <c r="D421" s="8">
        <v>5</v>
      </c>
      <c r="E421" s="49">
        <f>Data!E421</f>
        <v>6242.4534999999996</v>
      </c>
      <c r="F421" s="49">
        <f>Data!F421</f>
        <v>6947.14</v>
      </c>
      <c r="G421" s="50">
        <f t="shared" si="54"/>
        <v>704.68650000000071</v>
      </c>
      <c r="H421" s="51">
        <f t="shared" si="55"/>
        <v>0</v>
      </c>
      <c r="I421" s="51">
        <f t="shared" si="57"/>
        <v>0</v>
      </c>
      <c r="J421" s="51">
        <f t="shared" si="56"/>
        <v>0</v>
      </c>
      <c r="K421" s="51">
        <f t="shared" si="58"/>
        <v>0</v>
      </c>
      <c r="L421" s="51">
        <f t="shared" si="59"/>
        <v>704.68650000000071</v>
      </c>
      <c r="M421" s="51">
        <f t="shared" si="60"/>
        <v>704.68650000000071</v>
      </c>
      <c r="N421" s="51">
        <f t="shared" si="61"/>
        <v>704.68650000000071</v>
      </c>
      <c r="O421" s="51">
        <f t="shared" si="62"/>
        <v>0</v>
      </c>
      <c r="P421" s="52">
        <f>+SUM(INDEX(Inputs!$D$24:$D$35,MATCH($D421,Inputs!$B$24:$B$35,0))*$N421,INDEX(Inputs!$E$24:$E$35,MATCH($D421,Inputs!$B$24:$B$35,0))*$O421)</f>
        <v>66.763408383000069</v>
      </c>
      <c r="R421" s="19"/>
      <c r="S421" s="19"/>
      <c r="T421" s="19"/>
    </row>
    <row r="422" spans="2:20" x14ac:dyDescent="0.25">
      <c r="B422" s="8" t="s">
        <v>133</v>
      </c>
      <c r="C422" s="8">
        <v>2021</v>
      </c>
      <c r="D422" s="8">
        <v>6</v>
      </c>
      <c r="E422" s="49">
        <f>Data!E422</f>
        <v>6655.4647999999997</v>
      </c>
      <c r="F422" s="49">
        <f>Data!F422</f>
        <v>11506.144</v>
      </c>
      <c r="G422" s="50">
        <f t="shared" si="54"/>
        <v>4850.6792000000005</v>
      </c>
      <c r="H422" s="51">
        <f t="shared" si="55"/>
        <v>0</v>
      </c>
      <c r="I422" s="51">
        <f t="shared" si="57"/>
        <v>0</v>
      </c>
      <c r="J422" s="51">
        <f t="shared" si="56"/>
        <v>0</v>
      </c>
      <c r="K422" s="51">
        <f t="shared" si="58"/>
        <v>0</v>
      </c>
      <c r="L422" s="51">
        <f t="shared" si="59"/>
        <v>4850.6792000000005</v>
      </c>
      <c r="M422" s="51">
        <f t="shared" si="60"/>
        <v>4850.6792000000005</v>
      </c>
      <c r="N422" s="51">
        <f t="shared" si="61"/>
        <v>2000</v>
      </c>
      <c r="O422" s="51">
        <f t="shared" si="62"/>
        <v>2850.6792000000005</v>
      </c>
      <c r="P422" s="52">
        <f>+SUM(INDEX(Inputs!$D$24:$D$35,MATCH($D422,Inputs!$B$24:$B$35,0))*$N422,INDEX(Inputs!$E$24:$E$35,MATCH($D422,Inputs!$B$24:$B$35,0))*$O422)</f>
        <v>349.37368790720006</v>
      </c>
      <c r="R422" s="19"/>
      <c r="S422" s="19"/>
      <c r="T422" s="19"/>
    </row>
    <row r="423" spans="2:20" x14ac:dyDescent="0.25">
      <c r="B423" s="8" t="s">
        <v>133</v>
      </c>
      <c r="C423" s="8">
        <v>2021</v>
      </c>
      <c r="D423" s="8">
        <v>7</v>
      </c>
      <c r="E423" s="49">
        <f>Data!E423</f>
        <v>5842.0248000000001</v>
      </c>
      <c r="F423" s="49">
        <f>Data!F423</f>
        <v>13197.023999999999</v>
      </c>
      <c r="G423" s="50">
        <f t="shared" si="54"/>
        <v>7354.9991999999993</v>
      </c>
      <c r="H423" s="51">
        <f t="shared" si="55"/>
        <v>0</v>
      </c>
      <c r="I423" s="51">
        <f t="shared" si="57"/>
        <v>0</v>
      </c>
      <c r="J423" s="51">
        <f t="shared" si="56"/>
        <v>0</v>
      </c>
      <c r="K423" s="51">
        <f t="shared" si="58"/>
        <v>0</v>
      </c>
      <c r="L423" s="51">
        <f t="shared" si="59"/>
        <v>7354.9991999999993</v>
      </c>
      <c r="M423" s="51">
        <f t="shared" si="60"/>
        <v>7354.9991999999993</v>
      </c>
      <c r="N423" s="51">
        <f t="shared" si="61"/>
        <v>2000</v>
      </c>
      <c r="O423" s="51">
        <f t="shared" si="62"/>
        <v>5354.9991999999993</v>
      </c>
      <c r="P423" s="52">
        <f>+SUM(INDEX(Inputs!$D$24:$D$35,MATCH($D423,Inputs!$B$24:$B$35,0))*$N423,INDEX(Inputs!$E$24:$E$35,MATCH($D423,Inputs!$B$24:$B$35,0))*$O423)</f>
        <v>471.37414102719998</v>
      </c>
      <c r="R423" s="19"/>
      <c r="S423" s="19"/>
      <c r="T423" s="19"/>
    </row>
    <row r="424" spans="2:20" x14ac:dyDescent="0.25">
      <c r="B424" s="8" t="s">
        <v>133</v>
      </c>
      <c r="C424" s="8">
        <v>2021</v>
      </c>
      <c r="D424" s="8">
        <v>8</v>
      </c>
      <c r="E424" s="49">
        <f>Data!E424</f>
        <v>5256.6804000000002</v>
      </c>
      <c r="F424" s="49">
        <f>Data!F424</f>
        <v>9581.76</v>
      </c>
      <c r="G424" s="50">
        <f t="shared" si="54"/>
        <v>4325.0796</v>
      </c>
      <c r="H424" s="51">
        <f t="shared" si="55"/>
        <v>0</v>
      </c>
      <c r="I424" s="51">
        <f t="shared" si="57"/>
        <v>0</v>
      </c>
      <c r="J424" s="51">
        <f t="shared" si="56"/>
        <v>0</v>
      </c>
      <c r="K424" s="51">
        <f t="shared" si="58"/>
        <v>0</v>
      </c>
      <c r="L424" s="51">
        <f t="shared" si="59"/>
        <v>4325.0796</v>
      </c>
      <c r="M424" s="51">
        <f t="shared" si="60"/>
        <v>4325.0796</v>
      </c>
      <c r="N424" s="51">
        <f t="shared" si="61"/>
        <v>2000</v>
      </c>
      <c r="O424" s="51">
        <f t="shared" si="62"/>
        <v>2325.0796</v>
      </c>
      <c r="P424" s="52">
        <f>+SUM(INDEX(Inputs!$D$24:$D$35,MATCH($D424,Inputs!$B$24:$B$35,0))*$N424,INDEX(Inputs!$E$24:$E$35,MATCH($D424,Inputs!$B$24:$B$35,0))*$O424)</f>
        <v>323.7685777936</v>
      </c>
      <c r="R424" s="19"/>
      <c r="S424" s="19"/>
      <c r="T424" s="19"/>
    </row>
    <row r="425" spans="2:20" x14ac:dyDescent="0.25">
      <c r="B425" s="8" t="s">
        <v>133</v>
      </c>
      <c r="C425" s="8">
        <v>2021</v>
      </c>
      <c r="D425" s="8">
        <v>9</v>
      </c>
      <c r="E425" s="49">
        <f>Data!E425</f>
        <v>4078.2514000000001</v>
      </c>
      <c r="F425" s="49">
        <f>Data!F425</f>
        <v>7309.2719999999999</v>
      </c>
      <c r="G425" s="50">
        <f t="shared" si="54"/>
        <v>3231.0205999999998</v>
      </c>
      <c r="H425" s="51">
        <f t="shared" si="55"/>
        <v>0</v>
      </c>
      <c r="I425" s="51">
        <f t="shared" si="57"/>
        <v>0</v>
      </c>
      <c r="J425" s="51">
        <f t="shared" si="56"/>
        <v>0</v>
      </c>
      <c r="K425" s="51">
        <f t="shared" si="58"/>
        <v>0</v>
      </c>
      <c r="L425" s="51">
        <f t="shared" si="59"/>
        <v>3231.0205999999998</v>
      </c>
      <c r="M425" s="51">
        <f t="shared" si="60"/>
        <v>3231.0205999999998</v>
      </c>
      <c r="N425" s="51">
        <f t="shared" si="61"/>
        <v>2000</v>
      </c>
      <c r="O425" s="51">
        <f t="shared" si="62"/>
        <v>1231.0205999999998</v>
      </c>
      <c r="P425" s="52">
        <f>+SUM(INDEX(Inputs!$D$24:$D$35,MATCH($D425,Inputs!$B$24:$B$35,0))*$N425,INDEX(Inputs!$E$24:$E$35,MATCH($D425,Inputs!$B$24:$B$35,0))*$O425)</f>
        <v>243.89018643759999</v>
      </c>
      <c r="R425" s="19"/>
      <c r="S425" s="19"/>
      <c r="T425" s="19"/>
    </row>
    <row r="426" spans="2:20" x14ac:dyDescent="0.25">
      <c r="B426" s="8" t="s">
        <v>133</v>
      </c>
      <c r="C426" s="8">
        <v>2021</v>
      </c>
      <c r="D426" s="8">
        <v>10</v>
      </c>
      <c r="E426" s="49">
        <f>Data!E426</f>
        <v>2632.0520999999999</v>
      </c>
      <c r="F426" s="49">
        <f>Data!F426</f>
        <v>6595.6840000000002</v>
      </c>
      <c r="G426" s="50">
        <f t="shared" si="54"/>
        <v>3963.6319000000003</v>
      </c>
      <c r="H426" s="51">
        <f t="shared" si="55"/>
        <v>0</v>
      </c>
      <c r="I426" s="51">
        <f t="shared" si="57"/>
        <v>0</v>
      </c>
      <c r="J426" s="51">
        <f t="shared" si="56"/>
        <v>0</v>
      </c>
      <c r="K426" s="51">
        <f t="shared" si="58"/>
        <v>0</v>
      </c>
      <c r="L426" s="51">
        <f t="shared" si="59"/>
        <v>3963.6319000000003</v>
      </c>
      <c r="M426" s="51">
        <f t="shared" si="60"/>
        <v>3963.6319000000003</v>
      </c>
      <c r="N426" s="51">
        <f t="shared" si="61"/>
        <v>2000</v>
      </c>
      <c r="O426" s="51">
        <f t="shared" si="62"/>
        <v>1963.6319000000003</v>
      </c>
      <c r="P426" s="52">
        <f>+SUM(INDEX(Inputs!$D$24:$D$35,MATCH($D426,Inputs!$B$24:$B$35,0))*$N426,INDEX(Inputs!$E$24:$E$35,MATCH($D426,Inputs!$B$24:$B$35,0))*$O426)</f>
        <v>276.26867545240003</v>
      </c>
      <c r="R426" s="19"/>
      <c r="S426" s="19"/>
      <c r="T426" s="19"/>
    </row>
    <row r="427" spans="2:20" x14ac:dyDescent="0.25">
      <c r="B427" s="8" t="s">
        <v>133</v>
      </c>
      <c r="C427" s="8">
        <v>2021</v>
      </c>
      <c r="D427" s="8">
        <v>11</v>
      </c>
      <c r="E427" s="49">
        <f>Data!E427</f>
        <v>1581.0342000000001</v>
      </c>
      <c r="F427" s="49">
        <f>Data!F427</f>
        <v>7634.1679999999997</v>
      </c>
      <c r="G427" s="50">
        <f t="shared" si="54"/>
        <v>6053.1337999999996</v>
      </c>
      <c r="H427" s="51">
        <f t="shared" si="55"/>
        <v>0</v>
      </c>
      <c r="I427" s="51">
        <f t="shared" si="57"/>
        <v>0</v>
      </c>
      <c r="J427" s="51">
        <f t="shared" si="56"/>
        <v>0</v>
      </c>
      <c r="K427" s="51">
        <f t="shared" si="58"/>
        <v>0</v>
      </c>
      <c r="L427" s="51">
        <f t="shared" si="59"/>
        <v>6053.1337999999996</v>
      </c>
      <c r="M427" s="51">
        <f t="shared" si="60"/>
        <v>6053.1337999999996</v>
      </c>
      <c r="N427" s="51">
        <f t="shared" si="61"/>
        <v>2000</v>
      </c>
      <c r="O427" s="51">
        <f t="shared" si="62"/>
        <v>4053.1337999999996</v>
      </c>
      <c r="P427" s="52">
        <f>+SUM(INDEX(Inputs!$D$24:$D$35,MATCH($D427,Inputs!$B$24:$B$35,0))*$N427,INDEX(Inputs!$E$24:$E$35,MATCH($D427,Inputs!$B$24:$B$35,0))*$O427)</f>
        <v>368.61630142479999</v>
      </c>
      <c r="R427" s="19"/>
      <c r="S427" s="19"/>
      <c r="T427" s="19"/>
    </row>
    <row r="428" spans="2:20" x14ac:dyDescent="0.25">
      <c r="B428" s="8" t="s">
        <v>133</v>
      </c>
      <c r="C428" s="8">
        <v>2021</v>
      </c>
      <c r="D428" s="8">
        <v>12</v>
      </c>
      <c r="E428" s="49">
        <f>Data!E428</f>
        <v>877.65610000000004</v>
      </c>
      <c r="F428" s="49">
        <f>Data!F428</f>
        <v>7175.3959999999997</v>
      </c>
      <c r="G428" s="50">
        <f t="shared" si="54"/>
        <v>6297.7398999999996</v>
      </c>
      <c r="H428" s="51">
        <f t="shared" si="55"/>
        <v>0</v>
      </c>
      <c r="I428" s="51">
        <f t="shared" si="57"/>
        <v>0</v>
      </c>
      <c r="J428" s="51">
        <f t="shared" si="56"/>
        <v>0</v>
      </c>
      <c r="K428" s="51">
        <f t="shared" si="58"/>
        <v>0</v>
      </c>
      <c r="L428" s="51">
        <f t="shared" si="59"/>
        <v>6297.7398999999996</v>
      </c>
      <c r="M428" s="51">
        <f t="shared" si="60"/>
        <v>6297.7398999999996</v>
      </c>
      <c r="N428" s="51">
        <f t="shared" si="61"/>
        <v>2000</v>
      </c>
      <c r="O428" s="51">
        <f t="shared" si="62"/>
        <v>4297.7398999999996</v>
      </c>
      <c r="P428" s="52">
        <f>+SUM(INDEX(Inputs!$D$24:$D$35,MATCH($D428,Inputs!$B$24:$B$35,0))*$N428,INDEX(Inputs!$E$24:$E$35,MATCH($D428,Inputs!$B$24:$B$35,0))*$O428)</f>
        <v>379.4269126204</v>
      </c>
      <c r="R428" s="19"/>
      <c r="S428" s="19"/>
      <c r="T428" s="19"/>
    </row>
    <row r="429" spans="2:20" x14ac:dyDescent="0.25">
      <c r="B429" s="8" t="s">
        <v>134</v>
      </c>
      <c r="C429" s="8">
        <v>2021</v>
      </c>
      <c r="D429" s="8">
        <v>1</v>
      </c>
      <c r="E429" s="49">
        <f>Data!E429</f>
        <v>1346.1714999999999</v>
      </c>
      <c r="F429" s="49">
        <f>Data!F429</f>
        <v>84129.672000000006</v>
      </c>
      <c r="G429" s="50">
        <f t="shared" si="54"/>
        <v>82783.500500000009</v>
      </c>
      <c r="H429" s="51">
        <f t="shared" si="55"/>
        <v>0</v>
      </c>
      <c r="I429" s="51">
        <f t="shared" si="57"/>
        <v>0</v>
      </c>
      <c r="J429" s="51">
        <f t="shared" si="56"/>
        <v>0</v>
      </c>
      <c r="K429" s="51">
        <f t="shared" si="58"/>
        <v>0</v>
      </c>
      <c r="L429" s="51">
        <f t="shared" si="59"/>
        <v>82783.500500000009</v>
      </c>
      <c r="M429" s="51">
        <f t="shared" si="60"/>
        <v>82783.500500000009</v>
      </c>
      <c r="N429" s="51">
        <f t="shared" si="61"/>
        <v>2000</v>
      </c>
      <c r="O429" s="51">
        <f t="shared" si="62"/>
        <v>80783.500500000009</v>
      </c>
      <c r="P429" s="52">
        <f>+SUM(INDEX(Inputs!$D$24:$D$35,MATCH($D429,Inputs!$B$24:$B$35,0))*$N429,INDEX(Inputs!$E$24:$E$35,MATCH($D429,Inputs!$B$24:$B$35,0))*$O429)</f>
        <v>3759.7915880980004</v>
      </c>
      <c r="R429" s="19"/>
      <c r="S429" s="19"/>
      <c r="T429" s="19"/>
    </row>
    <row r="430" spans="2:20" x14ac:dyDescent="0.25">
      <c r="B430" s="8" t="s">
        <v>134</v>
      </c>
      <c r="C430" s="8">
        <v>2021</v>
      </c>
      <c r="D430" s="8">
        <v>2</v>
      </c>
      <c r="E430" s="49">
        <f>Data!E430</f>
        <v>714.33799999999997</v>
      </c>
      <c r="F430" s="49">
        <f>Data!F430</f>
        <v>74712.983999999997</v>
      </c>
      <c r="G430" s="50">
        <f t="shared" si="54"/>
        <v>73998.645999999993</v>
      </c>
      <c r="H430" s="51">
        <f t="shared" si="55"/>
        <v>0</v>
      </c>
      <c r="I430" s="51">
        <f t="shared" si="57"/>
        <v>0</v>
      </c>
      <c r="J430" s="51">
        <f t="shared" si="56"/>
        <v>0</v>
      </c>
      <c r="K430" s="51">
        <f t="shared" si="58"/>
        <v>0</v>
      </c>
      <c r="L430" s="51">
        <f t="shared" si="59"/>
        <v>73998.645999999993</v>
      </c>
      <c r="M430" s="51">
        <f t="shared" si="60"/>
        <v>73998.645999999993</v>
      </c>
      <c r="N430" s="51">
        <f t="shared" si="61"/>
        <v>2000</v>
      </c>
      <c r="O430" s="51">
        <f t="shared" si="62"/>
        <v>71998.645999999993</v>
      </c>
      <c r="P430" s="52">
        <f>+SUM(INDEX(Inputs!$D$24:$D$35,MATCH($D430,Inputs!$B$24:$B$35,0))*$N430,INDEX(Inputs!$E$24:$E$35,MATCH($D430,Inputs!$B$24:$B$35,0))*$O430)</f>
        <v>3371.5361586159997</v>
      </c>
      <c r="R430" s="19"/>
      <c r="S430" s="19"/>
      <c r="T430" s="19"/>
    </row>
    <row r="431" spans="2:20" x14ac:dyDescent="0.25">
      <c r="B431" s="8" t="s">
        <v>134</v>
      </c>
      <c r="C431" s="8">
        <v>2021</v>
      </c>
      <c r="D431" s="8">
        <v>3</v>
      </c>
      <c r="E431" s="49">
        <f>Data!E431</f>
        <v>0</v>
      </c>
      <c r="F431" s="49">
        <f>Data!F431</f>
        <v>83198.195999999996</v>
      </c>
      <c r="G431" s="50">
        <f t="shared" si="54"/>
        <v>83198.195999999996</v>
      </c>
      <c r="H431" s="51">
        <f t="shared" si="55"/>
        <v>0</v>
      </c>
      <c r="I431" s="51">
        <f t="shared" si="57"/>
        <v>0</v>
      </c>
      <c r="J431" s="51">
        <f t="shared" si="56"/>
        <v>0</v>
      </c>
      <c r="K431" s="51">
        <f t="shared" si="58"/>
        <v>0</v>
      </c>
      <c r="L431" s="51">
        <f t="shared" si="59"/>
        <v>83198.195999999996</v>
      </c>
      <c r="M431" s="51">
        <f t="shared" si="60"/>
        <v>83198.195999999996</v>
      </c>
      <c r="N431" s="51">
        <f t="shared" si="61"/>
        <v>2000</v>
      </c>
      <c r="O431" s="51">
        <f t="shared" si="62"/>
        <v>81198.195999999996</v>
      </c>
      <c r="P431" s="52">
        <f>+SUM(INDEX(Inputs!$D$24:$D$35,MATCH($D431,Inputs!$B$24:$B$35,0))*$N431,INDEX(Inputs!$E$24:$E$35,MATCH($D431,Inputs!$B$24:$B$35,0))*$O431)</f>
        <v>3778.1194704159998</v>
      </c>
      <c r="R431" s="19"/>
      <c r="S431" s="19"/>
      <c r="T431" s="19"/>
    </row>
    <row r="432" spans="2:20" x14ac:dyDescent="0.25">
      <c r="B432" s="8" t="s">
        <v>134</v>
      </c>
      <c r="C432" s="8">
        <v>2021</v>
      </c>
      <c r="D432" s="8">
        <v>4</v>
      </c>
      <c r="E432" s="49">
        <f>Data!E432</f>
        <v>0</v>
      </c>
      <c r="F432" s="49">
        <f>Data!F432</f>
        <v>83017.812000000005</v>
      </c>
      <c r="G432" s="50">
        <f t="shared" si="54"/>
        <v>83017.812000000005</v>
      </c>
      <c r="H432" s="51">
        <f t="shared" si="55"/>
        <v>0</v>
      </c>
      <c r="I432" s="51">
        <f t="shared" si="57"/>
        <v>0</v>
      </c>
      <c r="J432" s="51">
        <f t="shared" si="56"/>
        <v>0</v>
      </c>
      <c r="K432" s="51">
        <f t="shared" si="58"/>
        <v>0</v>
      </c>
      <c r="L432" s="51">
        <f t="shared" si="59"/>
        <v>83017.812000000005</v>
      </c>
      <c r="M432" s="51">
        <f t="shared" si="60"/>
        <v>83017.812000000005</v>
      </c>
      <c r="N432" s="51">
        <f t="shared" si="61"/>
        <v>2000</v>
      </c>
      <c r="O432" s="51">
        <f t="shared" si="62"/>
        <v>81017.812000000005</v>
      </c>
      <c r="P432" s="52">
        <f>+SUM(INDEX(Inputs!$D$24:$D$35,MATCH($D432,Inputs!$B$24:$B$35,0))*$N432,INDEX(Inputs!$E$24:$E$35,MATCH($D432,Inputs!$B$24:$B$35,0))*$O432)</f>
        <v>3770.1472191520002</v>
      </c>
      <c r="R432" s="19"/>
      <c r="S432" s="19"/>
      <c r="T432" s="19"/>
    </row>
    <row r="433" spans="2:20" x14ac:dyDescent="0.25">
      <c r="B433" s="8" t="s">
        <v>134</v>
      </c>
      <c r="C433" s="8">
        <v>2021</v>
      </c>
      <c r="D433" s="8">
        <v>5</v>
      </c>
      <c r="E433" s="49">
        <f>Data!E433</f>
        <v>1854.3666000000001</v>
      </c>
      <c r="F433" s="49">
        <f>Data!F433</f>
        <v>87074.076000000001</v>
      </c>
      <c r="G433" s="50">
        <f t="shared" si="54"/>
        <v>85219.709400000007</v>
      </c>
      <c r="H433" s="51">
        <f t="shared" si="55"/>
        <v>0</v>
      </c>
      <c r="I433" s="51">
        <f t="shared" si="57"/>
        <v>0</v>
      </c>
      <c r="J433" s="51">
        <f t="shared" si="56"/>
        <v>0</v>
      </c>
      <c r="K433" s="51">
        <f t="shared" si="58"/>
        <v>0</v>
      </c>
      <c r="L433" s="51">
        <f t="shared" si="59"/>
        <v>85219.709400000007</v>
      </c>
      <c r="M433" s="51">
        <f t="shared" si="60"/>
        <v>85219.709400000007</v>
      </c>
      <c r="N433" s="51">
        <f t="shared" si="61"/>
        <v>2000</v>
      </c>
      <c r="O433" s="51">
        <f t="shared" si="62"/>
        <v>83219.709400000007</v>
      </c>
      <c r="P433" s="52">
        <f>+SUM(INDEX(Inputs!$D$24:$D$35,MATCH($D433,Inputs!$B$24:$B$35,0))*$N433,INDEX(Inputs!$E$24:$E$35,MATCH($D433,Inputs!$B$24:$B$35,0))*$O433)</f>
        <v>3867.4622766424</v>
      </c>
      <c r="R433" s="19"/>
      <c r="S433" s="19"/>
      <c r="T433" s="19"/>
    </row>
    <row r="434" spans="2:20" x14ac:dyDescent="0.25">
      <c r="B434" s="8" t="s">
        <v>134</v>
      </c>
      <c r="C434" s="8">
        <v>2021</v>
      </c>
      <c r="D434" s="8">
        <v>6</v>
      </c>
      <c r="E434" s="49">
        <f>Data!E434</f>
        <v>2124.7204999999999</v>
      </c>
      <c r="F434" s="49">
        <f>Data!F434</f>
        <v>92802.191999999995</v>
      </c>
      <c r="G434" s="50">
        <f t="shared" si="54"/>
        <v>90677.4715</v>
      </c>
      <c r="H434" s="51">
        <f t="shared" si="55"/>
        <v>0</v>
      </c>
      <c r="I434" s="51">
        <f t="shared" si="57"/>
        <v>0</v>
      </c>
      <c r="J434" s="51">
        <f t="shared" si="56"/>
        <v>0</v>
      </c>
      <c r="K434" s="51">
        <f t="shared" si="58"/>
        <v>0</v>
      </c>
      <c r="L434" s="51">
        <f t="shared" si="59"/>
        <v>90677.4715</v>
      </c>
      <c r="M434" s="51">
        <f t="shared" si="60"/>
        <v>90677.4715</v>
      </c>
      <c r="N434" s="51">
        <f t="shared" si="61"/>
        <v>2000</v>
      </c>
      <c r="O434" s="51">
        <f t="shared" si="62"/>
        <v>88677.4715</v>
      </c>
      <c r="P434" s="52">
        <f>+SUM(INDEX(Inputs!$D$24:$D$35,MATCH($D434,Inputs!$B$24:$B$35,0))*$N434,INDEX(Inputs!$E$24:$E$35,MATCH($D434,Inputs!$B$24:$B$35,0))*$O434)</f>
        <v>4530.5117015940004</v>
      </c>
      <c r="R434" s="19"/>
      <c r="S434" s="19"/>
      <c r="T434" s="19"/>
    </row>
    <row r="435" spans="2:20" x14ac:dyDescent="0.25">
      <c r="B435" s="8" t="s">
        <v>134</v>
      </c>
      <c r="C435" s="8">
        <v>2021</v>
      </c>
      <c r="D435" s="8">
        <v>7</v>
      </c>
      <c r="E435" s="49">
        <f>Data!E435</f>
        <v>2918.6685000000002</v>
      </c>
      <c r="F435" s="49">
        <f>Data!F435</f>
        <v>100296.024</v>
      </c>
      <c r="G435" s="50">
        <f t="shared" si="54"/>
        <v>97377.355500000005</v>
      </c>
      <c r="H435" s="51">
        <f t="shared" si="55"/>
        <v>0</v>
      </c>
      <c r="I435" s="51">
        <f t="shared" si="57"/>
        <v>0</v>
      </c>
      <c r="J435" s="51">
        <f t="shared" si="56"/>
        <v>0</v>
      </c>
      <c r="K435" s="51">
        <f t="shared" si="58"/>
        <v>0</v>
      </c>
      <c r="L435" s="51">
        <f t="shared" si="59"/>
        <v>97377.355500000005</v>
      </c>
      <c r="M435" s="51">
        <f t="shared" si="60"/>
        <v>97377.355500000005</v>
      </c>
      <c r="N435" s="51">
        <f t="shared" si="61"/>
        <v>2000</v>
      </c>
      <c r="O435" s="51">
        <f t="shared" si="62"/>
        <v>95377.355500000005</v>
      </c>
      <c r="P435" s="52">
        <f>+SUM(INDEX(Inputs!$D$24:$D$35,MATCH($D435,Inputs!$B$24:$B$35,0))*$N435,INDEX(Inputs!$E$24:$E$35,MATCH($D435,Inputs!$B$24:$B$35,0))*$O435)</f>
        <v>4856.9032505380001</v>
      </c>
      <c r="R435" s="19"/>
      <c r="S435" s="19"/>
      <c r="T435" s="19"/>
    </row>
    <row r="436" spans="2:20" x14ac:dyDescent="0.25">
      <c r="B436" s="8" t="s">
        <v>134</v>
      </c>
      <c r="C436" s="8">
        <v>2021</v>
      </c>
      <c r="D436" s="8">
        <v>8</v>
      </c>
      <c r="E436" s="49">
        <f>Data!E436</f>
        <v>3956.3078999999998</v>
      </c>
      <c r="F436" s="49">
        <f>Data!F436</f>
        <v>92708.928</v>
      </c>
      <c r="G436" s="50">
        <f t="shared" si="54"/>
        <v>88752.6201</v>
      </c>
      <c r="H436" s="51">
        <f t="shared" si="55"/>
        <v>0</v>
      </c>
      <c r="I436" s="51">
        <f t="shared" si="57"/>
        <v>0</v>
      </c>
      <c r="J436" s="51">
        <f t="shared" si="56"/>
        <v>0</v>
      </c>
      <c r="K436" s="51">
        <f t="shared" si="58"/>
        <v>0</v>
      </c>
      <c r="L436" s="51">
        <f t="shared" si="59"/>
        <v>88752.6201</v>
      </c>
      <c r="M436" s="51">
        <f t="shared" si="60"/>
        <v>88752.6201</v>
      </c>
      <c r="N436" s="51">
        <f t="shared" si="61"/>
        <v>2000</v>
      </c>
      <c r="O436" s="51">
        <f t="shared" si="62"/>
        <v>86752.6201</v>
      </c>
      <c r="P436" s="52">
        <f>+SUM(INDEX(Inputs!$D$24:$D$35,MATCH($D436,Inputs!$B$24:$B$35,0))*$N436,INDEX(Inputs!$E$24:$E$35,MATCH($D436,Inputs!$B$24:$B$35,0))*$O436)</f>
        <v>4436.7406407916005</v>
      </c>
      <c r="R436" s="19"/>
      <c r="S436" s="19"/>
      <c r="T436" s="19"/>
    </row>
    <row r="437" spans="2:20" x14ac:dyDescent="0.25">
      <c r="B437" s="8" t="s">
        <v>134</v>
      </c>
      <c r="C437" s="8">
        <v>2021</v>
      </c>
      <c r="D437" s="8">
        <v>9</v>
      </c>
      <c r="E437" s="49">
        <f>Data!E437</f>
        <v>0</v>
      </c>
      <c r="F437" s="49">
        <f>Data!F437</f>
        <v>88220.46</v>
      </c>
      <c r="G437" s="50">
        <f t="shared" si="54"/>
        <v>88220.46</v>
      </c>
      <c r="H437" s="51">
        <f t="shared" si="55"/>
        <v>0</v>
      </c>
      <c r="I437" s="51">
        <f t="shared" si="57"/>
        <v>0</v>
      </c>
      <c r="J437" s="51">
        <f t="shared" si="56"/>
        <v>0</v>
      </c>
      <c r="K437" s="51">
        <f t="shared" si="58"/>
        <v>0</v>
      </c>
      <c r="L437" s="51">
        <f t="shared" si="59"/>
        <v>88220.46</v>
      </c>
      <c r="M437" s="51">
        <f t="shared" si="60"/>
        <v>88220.46</v>
      </c>
      <c r="N437" s="51">
        <f t="shared" si="61"/>
        <v>2000</v>
      </c>
      <c r="O437" s="51">
        <f t="shared" si="62"/>
        <v>86220.46</v>
      </c>
      <c r="P437" s="52">
        <f>+SUM(INDEX(Inputs!$D$24:$D$35,MATCH($D437,Inputs!$B$24:$B$35,0))*$N437,INDEX(Inputs!$E$24:$E$35,MATCH($D437,Inputs!$B$24:$B$35,0))*$O437)</f>
        <v>4000.0834501600002</v>
      </c>
      <c r="R437" s="19"/>
      <c r="S437" s="19"/>
      <c r="T437" s="19"/>
    </row>
    <row r="438" spans="2:20" x14ac:dyDescent="0.25">
      <c r="B438" s="8" t="s">
        <v>134</v>
      </c>
      <c r="C438" s="8">
        <v>2021</v>
      </c>
      <c r="D438" s="8">
        <v>10</v>
      </c>
      <c r="E438" s="49">
        <f>Data!E438</f>
        <v>0</v>
      </c>
      <c r="F438" s="49">
        <f>Data!F438</f>
        <v>89206.631999999998</v>
      </c>
      <c r="G438" s="50">
        <f t="shared" si="54"/>
        <v>89206.631999999998</v>
      </c>
      <c r="H438" s="51">
        <f t="shared" si="55"/>
        <v>0</v>
      </c>
      <c r="I438" s="51">
        <f t="shared" si="57"/>
        <v>0</v>
      </c>
      <c r="J438" s="51">
        <f t="shared" si="56"/>
        <v>0</v>
      </c>
      <c r="K438" s="51">
        <f t="shared" si="58"/>
        <v>0</v>
      </c>
      <c r="L438" s="51">
        <f t="shared" si="59"/>
        <v>89206.631999999998</v>
      </c>
      <c r="M438" s="51">
        <f t="shared" si="60"/>
        <v>89206.631999999998</v>
      </c>
      <c r="N438" s="51">
        <f t="shared" si="61"/>
        <v>2000</v>
      </c>
      <c r="O438" s="51">
        <f t="shared" si="62"/>
        <v>87206.631999999998</v>
      </c>
      <c r="P438" s="52">
        <f>+SUM(INDEX(Inputs!$D$24:$D$35,MATCH($D438,Inputs!$B$24:$B$35,0))*$N438,INDEX(Inputs!$E$24:$E$35,MATCH($D438,Inputs!$B$24:$B$35,0))*$O438)</f>
        <v>4043.6683078719998</v>
      </c>
      <c r="R438" s="19"/>
      <c r="S438" s="19"/>
      <c r="T438" s="19"/>
    </row>
    <row r="439" spans="2:20" x14ac:dyDescent="0.25">
      <c r="B439" s="8" t="s">
        <v>134</v>
      </c>
      <c r="C439" s="8">
        <v>2021</v>
      </c>
      <c r="D439" s="8">
        <v>11</v>
      </c>
      <c r="E439" s="49">
        <f>Data!E439</f>
        <v>0</v>
      </c>
      <c r="F439" s="49">
        <f>Data!F439</f>
        <v>86880.864000000001</v>
      </c>
      <c r="G439" s="50">
        <f t="shared" si="54"/>
        <v>86880.864000000001</v>
      </c>
      <c r="H439" s="51">
        <f t="shared" si="55"/>
        <v>0</v>
      </c>
      <c r="I439" s="51">
        <f t="shared" si="57"/>
        <v>0</v>
      </c>
      <c r="J439" s="51">
        <f t="shared" si="56"/>
        <v>0</v>
      </c>
      <c r="K439" s="51">
        <f t="shared" si="58"/>
        <v>0</v>
      </c>
      <c r="L439" s="51">
        <f t="shared" si="59"/>
        <v>86880.864000000001</v>
      </c>
      <c r="M439" s="51">
        <f t="shared" si="60"/>
        <v>86880.864000000001</v>
      </c>
      <c r="N439" s="51">
        <f t="shared" si="61"/>
        <v>2000</v>
      </c>
      <c r="O439" s="51">
        <f t="shared" si="62"/>
        <v>84880.864000000001</v>
      </c>
      <c r="P439" s="52">
        <f>+SUM(INDEX(Inputs!$D$24:$D$35,MATCH($D439,Inputs!$B$24:$B$35,0))*$N439,INDEX(Inputs!$E$24:$E$35,MATCH($D439,Inputs!$B$24:$B$35,0))*$O439)</f>
        <v>3940.8786653439997</v>
      </c>
      <c r="R439" s="19"/>
      <c r="S439" s="19"/>
      <c r="T439" s="19"/>
    </row>
    <row r="440" spans="2:20" x14ac:dyDescent="0.25">
      <c r="B440" s="8" t="s">
        <v>134</v>
      </c>
      <c r="C440" s="8">
        <v>2021</v>
      </c>
      <c r="D440" s="8">
        <v>12</v>
      </c>
      <c r="E440" s="49">
        <f>Data!E440</f>
        <v>0</v>
      </c>
      <c r="F440" s="49">
        <f>Data!F440</f>
        <v>84849.323999999993</v>
      </c>
      <c r="G440" s="50">
        <f t="shared" si="54"/>
        <v>84849.323999999993</v>
      </c>
      <c r="H440" s="51">
        <f t="shared" si="55"/>
        <v>0</v>
      </c>
      <c r="I440" s="51">
        <f t="shared" si="57"/>
        <v>0</v>
      </c>
      <c r="J440" s="51">
        <f t="shared" si="56"/>
        <v>0</v>
      </c>
      <c r="K440" s="51">
        <f t="shared" si="58"/>
        <v>0</v>
      </c>
      <c r="L440" s="51">
        <f t="shared" si="59"/>
        <v>84849.323999999993</v>
      </c>
      <c r="M440" s="51">
        <f t="shared" si="60"/>
        <v>84849.323999999993</v>
      </c>
      <c r="N440" s="51">
        <f t="shared" si="61"/>
        <v>2000</v>
      </c>
      <c r="O440" s="51">
        <f t="shared" si="62"/>
        <v>82849.323999999993</v>
      </c>
      <c r="P440" s="52">
        <f>+SUM(INDEX(Inputs!$D$24:$D$35,MATCH($D440,Inputs!$B$24:$B$35,0))*$N440,INDEX(Inputs!$E$24:$E$35,MATCH($D440,Inputs!$B$24:$B$35,0))*$O440)</f>
        <v>3851.0927235039994</v>
      </c>
      <c r="R440" s="19"/>
      <c r="S440" s="19"/>
      <c r="T440" s="19"/>
    </row>
    <row r="441" spans="2:20" x14ac:dyDescent="0.25">
      <c r="B441" s="8" t="s">
        <v>135</v>
      </c>
      <c r="C441" s="8">
        <v>2021</v>
      </c>
      <c r="D441" s="8">
        <v>1</v>
      </c>
      <c r="E441" s="49">
        <f>Data!E441</f>
        <v>2612.8000000000002</v>
      </c>
      <c r="F441" s="49">
        <f>Data!F441</f>
        <v>7693.5834999999997</v>
      </c>
      <c r="G441" s="50">
        <f t="shared" si="54"/>
        <v>5080.7834999999995</v>
      </c>
      <c r="H441" s="51">
        <f t="shared" si="55"/>
        <v>0</v>
      </c>
      <c r="I441" s="51">
        <f t="shared" si="57"/>
        <v>0</v>
      </c>
      <c r="J441" s="51">
        <f t="shared" si="56"/>
        <v>4490.1472000000031</v>
      </c>
      <c r="K441" s="51">
        <f t="shared" si="58"/>
        <v>0</v>
      </c>
      <c r="L441" s="51">
        <f t="shared" si="59"/>
        <v>5080.7834999999995</v>
      </c>
      <c r="M441" s="51">
        <f t="shared" si="60"/>
        <v>590.63629999999648</v>
      </c>
      <c r="N441" s="51">
        <f t="shared" si="61"/>
        <v>590.63629999999648</v>
      </c>
      <c r="O441" s="51">
        <f t="shared" si="62"/>
        <v>0</v>
      </c>
      <c r="P441" s="52">
        <f>+SUM(INDEX(Inputs!$D$24:$D$35,MATCH($D441,Inputs!$B$24:$B$35,0))*$N441,INDEX(Inputs!$E$24:$E$35,MATCH($D441,Inputs!$B$24:$B$35,0))*$O441)</f>
        <v>55.958064334599669</v>
      </c>
      <c r="R441" s="19"/>
      <c r="S441" s="19"/>
      <c r="T441" s="19"/>
    </row>
    <row r="442" spans="2:20" x14ac:dyDescent="0.25">
      <c r="B442" s="8" t="s">
        <v>135</v>
      </c>
      <c r="C442" s="8">
        <v>2021</v>
      </c>
      <c r="D442" s="8">
        <v>2</v>
      </c>
      <c r="E442" s="49">
        <f>Data!E442</f>
        <v>3168.576</v>
      </c>
      <c r="F442" s="49">
        <f>Data!F442</f>
        <v>7069.8738000000003</v>
      </c>
      <c r="G442" s="50">
        <f t="shared" si="54"/>
        <v>3901.2978000000003</v>
      </c>
      <c r="H442" s="51">
        <f t="shared" si="55"/>
        <v>0</v>
      </c>
      <c r="I442" s="51">
        <f t="shared" si="57"/>
        <v>0</v>
      </c>
      <c r="J442" s="51">
        <f t="shared" si="56"/>
        <v>0</v>
      </c>
      <c r="K442" s="51">
        <f t="shared" si="58"/>
        <v>0</v>
      </c>
      <c r="L442" s="51">
        <f t="shared" si="59"/>
        <v>3901.2978000000003</v>
      </c>
      <c r="M442" s="51">
        <f t="shared" si="60"/>
        <v>3901.2978000000003</v>
      </c>
      <c r="N442" s="51">
        <f t="shared" si="61"/>
        <v>2000</v>
      </c>
      <c r="O442" s="51">
        <f t="shared" si="62"/>
        <v>1901.2978000000003</v>
      </c>
      <c r="P442" s="52">
        <f>+SUM(INDEX(Inputs!$D$24:$D$35,MATCH($D442,Inputs!$B$24:$B$35,0))*$N442,INDEX(Inputs!$E$24:$E$35,MATCH($D442,Inputs!$B$24:$B$35,0))*$O442)</f>
        <v>273.51375756880003</v>
      </c>
      <c r="R442" s="19"/>
      <c r="S442" s="19"/>
      <c r="T442" s="19"/>
    </row>
    <row r="443" spans="2:20" x14ac:dyDescent="0.25">
      <c r="B443" s="8" t="s">
        <v>135</v>
      </c>
      <c r="C443" s="8">
        <v>2021</v>
      </c>
      <c r="D443" s="8">
        <v>3</v>
      </c>
      <c r="E443" s="49">
        <f>Data!E443</f>
        <v>5253.84</v>
      </c>
      <c r="F443" s="49">
        <f>Data!F443</f>
        <v>5785.2250999999997</v>
      </c>
      <c r="G443" s="50">
        <f t="shared" si="54"/>
        <v>531.38509999999951</v>
      </c>
      <c r="H443" s="51">
        <f t="shared" si="55"/>
        <v>0</v>
      </c>
      <c r="I443" s="51">
        <f t="shared" si="57"/>
        <v>0</v>
      </c>
      <c r="J443" s="51">
        <f t="shared" si="56"/>
        <v>0</v>
      </c>
      <c r="K443" s="51">
        <f t="shared" si="58"/>
        <v>0</v>
      </c>
      <c r="L443" s="51">
        <f t="shared" si="59"/>
        <v>531.38509999999951</v>
      </c>
      <c r="M443" s="51">
        <f t="shared" si="60"/>
        <v>531.38509999999951</v>
      </c>
      <c r="N443" s="51">
        <f t="shared" si="61"/>
        <v>531.38509999999951</v>
      </c>
      <c r="O443" s="51">
        <f t="shared" si="62"/>
        <v>0</v>
      </c>
      <c r="P443" s="52">
        <f>+SUM(INDEX(Inputs!$D$24:$D$35,MATCH($D443,Inputs!$B$24:$B$35,0))*$N443,INDEX(Inputs!$E$24:$E$35,MATCH($D443,Inputs!$B$24:$B$35,0))*$O443)</f>
        <v>50.34448714419996</v>
      </c>
      <c r="R443" s="19"/>
      <c r="S443" s="19"/>
      <c r="T443" s="19"/>
    </row>
    <row r="444" spans="2:20" x14ac:dyDescent="0.25">
      <c r="B444" s="8" t="s">
        <v>135</v>
      </c>
      <c r="C444" s="8">
        <v>2021</v>
      </c>
      <c r="D444" s="8">
        <v>4</v>
      </c>
      <c r="E444" s="49">
        <f>Data!E444</f>
        <v>5704.0640000000003</v>
      </c>
      <c r="F444" s="49">
        <f>Data!F444</f>
        <v>4467.9206999999997</v>
      </c>
      <c r="G444" s="50">
        <f t="shared" si="54"/>
        <v>-1236.1433000000006</v>
      </c>
      <c r="H444" s="51">
        <f t="shared" si="55"/>
        <v>0</v>
      </c>
      <c r="I444" s="51">
        <f t="shared" si="57"/>
        <v>1236.1433000000006</v>
      </c>
      <c r="J444" s="51">
        <f t="shared" si="56"/>
        <v>0</v>
      </c>
      <c r="K444" s="51">
        <f t="shared" si="58"/>
        <v>1236.1433000000006</v>
      </c>
      <c r="L444" s="51">
        <f t="shared" si="59"/>
        <v>0</v>
      </c>
      <c r="M444" s="51">
        <f t="shared" si="60"/>
        <v>0</v>
      </c>
      <c r="N444" s="51">
        <f t="shared" si="61"/>
        <v>0</v>
      </c>
      <c r="O444" s="51">
        <f t="shared" si="62"/>
        <v>0</v>
      </c>
      <c r="P444" s="52">
        <f>+SUM(INDEX(Inputs!$D$24:$D$35,MATCH($D444,Inputs!$B$24:$B$35,0))*$N444,INDEX(Inputs!$E$24:$E$35,MATCH($D444,Inputs!$B$24:$B$35,0))*$O444)</f>
        <v>0</v>
      </c>
      <c r="R444" s="19"/>
      <c r="S444" s="19"/>
      <c r="T444" s="19"/>
    </row>
    <row r="445" spans="2:20" x14ac:dyDescent="0.25">
      <c r="B445" s="8" t="s">
        <v>135</v>
      </c>
      <c r="C445" s="8">
        <v>2021</v>
      </c>
      <c r="D445" s="8">
        <v>5</v>
      </c>
      <c r="E445" s="49">
        <f>Data!E445</f>
        <v>5983.2398999999996</v>
      </c>
      <c r="F445" s="49">
        <f>Data!F445</f>
        <v>3693.1550999999999</v>
      </c>
      <c r="G445" s="50">
        <f t="shared" si="54"/>
        <v>-2290.0847999999996</v>
      </c>
      <c r="H445" s="51">
        <f t="shared" si="55"/>
        <v>1236.1433000000006</v>
      </c>
      <c r="I445" s="51">
        <f t="shared" si="57"/>
        <v>3526.2281000000003</v>
      </c>
      <c r="J445" s="51">
        <f t="shared" si="56"/>
        <v>1236.1433000000006</v>
      </c>
      <c r="K445" s="51">
        <f t="shared" si="58"/>
        <v>3526.2281000000003</v>
      </c>
      <c r="L445" s="51">
        <f t="shared" si="59"/>
        <v>0</v>
      </c>
      <c r="M445" s="51">
        <f t="shared" si="60"/>
        <v>0</v>
      </c>
      <c r="N445" s="51">
        <f t="shared" si="61"/>
        <v>0</v>
      </c>
      <c r="O445" s="51">
        <f t="shared" si="62"/>
        <v>0</v>
      </c>
      <c r="P445" s="52">
        <f>+SUM(INDEX(Inputs!$D$24:$D$35,MATCH($D445,Inputs!$B$24:$B$35,0))*$N445,INDEX(Inputs!$E$24:$E$35,MATCH($D445,Inputs!$B$24:$B$35,0))*$O445)</f>
        <v>0</v>
      </c>
      <c r="R445" s="19"/>
      <c r="S445" s="19"/>
      <c r="T445" s="19"/>
    </row>
    <row r="446" spans="2:20" x14ac:dyDescent="0.25">
      <c r="B446" s="8" t="s">
        <v>135</v>
      </c>
      <c r="C446" s="8">
        <v>2021</v>
      </c>
      <c r="D446" s="8">
        <v>6</v>
      </c>
      <c r="E446" s="49">
        <f>Data!E446</f>
        <v>6356.1679000000004</v>
      </c>
      <c r="F446" s="49">
        <f>Data!F446</f>
        <v>3205.5990999999999</v>
      </c>
      <c r="G446" s="50">
        <f t="shared" si="54"/>
        <v>-3150.5688000000005</v>
      </c>
      <c r="H446" s="51">
        <f t="shared" si="55"/>
        <v>3526.2281000000003</v>
      </c>
      <c r="I446" s="51">
        <f t="shared" si="57"/>
        <v>6676.7969000000012</v>
      </c>
      <c r="J446" s="51">
        <f t="shared" si="56"/>
        <v>3526.2281000000003</v>
      </c>
      <c r="K446" s="51">
        <f t="shared" si="58"/>
        <v>6676.7969000000012</v>
      </c>
      <c r="L446" s="51">
        <f t="shared" si="59"/>
        <v>0</v>
      </c>
      <c r="M446" s="51">
        <f t="shared" si="60"/>
        <v>0</v>
      </c>
      <c r="N446" s="51">
        <f t="shared" si="61"/>
        <v>0</v>
      </c>
      <c r="O446" s="51">
        <f t="shared" si="62"/>
        <v>0</v>
      </c>
      <c r="P446" s="52">
        <f>+SUM(INDEX(Inputs!$D$24:$D$35,MATCH($D446,Inputs!$B$24:$B$35,0))*$N446,INDEX(Inputs!$E$24:$E$35,MATCH($D446,Inputs!$B$24:$B$35,0))*$O446)</f>
        <v>0</v>
      </c>
      <c r="R446" s="19"/>
      <c r="S446" s="19"/>
      <c r="T446" s="19"/>
    </row>
    <row r="447" spans="2:20" x14ac:dyDescent="0.25">
      <c r="B447" s="8" t="s">
        <v>135</v>
      </c>
      <c r="C447" s="8">
        <v>2021</v>
      </c>
      <c r="D447" s="8">
        <v>7</v>
      </c>
      <c r="E447" s="49">
        <f>Data!E447</f>
        <v>5331.1360000000004</v>
      </c>
      <c r="F447" s="49">
        <f>Data!F447</f>
        <v>3096.1867999999999</v>
      </c>
      <c r="G447" s="50">
        <f t="shared" si="54"/>
        <v>-2234.9492000000005</v>
      </c>
      <c r="H447" s="51">
        <f t="shared" si="55"/>
        <v>6676.7969000000012</v>
      </c>
      <c r="I447" s="51">
        <f t="shared" si="57"/>
        <v>8911.7461000000021</v>
      </c>
      <c r="J447" s="51">
        <f t="shared" si="56"/>
        <v>6676.7969000000012</v>
      </c>
      <c r="K447" s="51">
        <f t="shared" si="58"/>
        <v>8911.7461000000021</v>
      </c>
      <c r="L447" s="51">
        <f t="shared" si="59"/>
        <v>0</v>
      </c>
      <c r="M447" s="51">
        <f t="shared" si="60"/>
        <v>0</v>
      </c>
      <c r="N447" s="51">
        <f t="shared" si="61"/>
        <v>0</v>
      </c>
      <c r="O447" s="51">
        <f t="shared" si="62"/>
        <v>0</v>
      </c>
      <c r="P447" s="52">
        <f>+SUM(INDEX(Inputs!$D$24:$D$35,MATCH($D447,Inputs!$B$24:$B$35,0))*$N447,INDEX(Inputs!$E$24:$E$35,MATCH($D447,Inputs!$B$24:$B$35,0))*$O447)</f>
        <v>0</v>
      </c>
      <c r="R447" s="19"/>
      <c r="S447" s="19"/>
      <c r="T447" s="19"/>
    </row>
    <row r="448" spans="2:20" x14ac:dyDescent="0.25">
      <c r="B448" s="8" t="s">
        <v>135</v>
      </c>
      <c r="C448" s="8">
        <v>2021</v>
      </c>
      <c r="D448" s="8">
        <v>8</v>
      </c>
      <c r="E448" s="49">
        <f>Data!E448</f>
        <v>5178.4880000000003</v>
      </c>
      <c r="F448" s="49">
        <f>Data!F448</f>
        <v>3167.0839000000001</v>
      </c>
      <c r="G448" s="50">
        <f t="shared" si="54"/>
        <v>-2011.4041000000002</v>
      </c>
      <c r="H448" s="51">
        <f t="shared" si="55"/>
        <v>8911.7461000000021</v>
      </c>
      <c r="I448" s="51">
        <f t="shared" si="57"/>
        <v>10923.150200000002</v>
      </c>
      <c r="J448" s="51">
        <f t="shared" si="56"/>
        <v>8911.7461000000021</v>
      </c>
      <c r="K448" s="51">
        <f t="shared" si="58"/>
        <v>10923.150200000002</v>
      </c>
      <c r="L448" s="51">
        <f t="shared" si="59"/>
        <v>0</v>
      </c>
      <c r="M448" s="51">
        <f t="shared" si="60"/>
        <v>0</v>
      </c>
      <c r="N448" s="51">
        <f t="shared" si="61"/>
        <v>0</v>
      </c>
      <c r="O448" s="51">
        <f t="shared" si="62"/>
        <v>0</v>
      </c>
      <c r="P448" s="52">
        <f>+SUM(INDEX(Inputs!$D$24:$D$35,MATCH($D448,Inputs!$B$24:$B$35,0))*$N448,INDEX(Inputs!$E$24:$E$35,MATCH($D448,Inputs!$B$24:$B$35,0))*$O448)</f>
        <v>0</v>
      </c>
      <c r="R448" s="19"/>
      <c r="S448" s="19"/>
      <c r="T448" s="19"/>
    </row>
    <row r="449" spans="2:20" x14ac:dyDescent="0.25">
      <c r="B449" s="8" t="s">
        <v>135</v>
      </c>
      <c r="C449" s="8">
        <v>2021</v>
      </c>
      <c r="D449" s="8">
        <v>9</v>
      </c>
      <c r="E449" s="49">
        <f>Data!E449</f>
        <v>5209.0240000000003</v>
      </c>
      <c r="F449" s="49">
        <f>Data!F449</f>
        <v>2926.2013000000002</v>
      </c>
      <c r="G449" s="50">
        <f t="shared" si="54"/>
        <v>-2282.8227000000002</v>
      </c>
      <c r="H449" s="51">
        <f t="shared" si="55"/>
        <v>10923.150200000002</v>
      </c>
      <c r="I449" s="51">
        <f t="shared" si="57"/>
        <v>13205.972900000002</v>
      </c>
      <c r="J449" s="51">
        <f t="shared" si="56"/>
        <v>10923.150200000002</v>
      </c>
      <c r="K449" s="51">
        <f t="shared" si="58"/>
        <v>13205.972900000002</v>
      </c>
      <c r="L449" s="51">
        <f t="shared" si="59"/>
        <v>0</v>
      </c>
      <c r="M449" s="51">
        <f t="shared" si="60"/>
        <v>0</v>
      </c>
      <c r="N449" s="51">
        <f t="shared" si="61"/>
        <v>0</v>
      </c>
      <c r="O449" s="51">
        <f t="shared" si="62"/>
        <v>0</v>
      </c>
      <c r="P449" s="52">
        <f>+SUM(INDEX(Inputs!$D$24:$D$35,MATCH($D449,Inputs!$B$24:$B$35,0))*$N449,INDEX(Inputs!$E$24:$E$35,MATCH($D449,Inputs!$B$24:$B$35,0))*$O449)</f>
        <v>0</v>
      </c>
      <c r="R449" s="19"/>
      <c r="S449" s="19"/>
      <c r="T449" s="19"/>
    </row>
    <row r="450" spans="2:20" x14ac:dyDescent="0.25">
      <c r="B450" s="8" t="s">
        <v>135</v>
      </c>
      <c r="C450" s="8">
        <v>2021</v>
      </c>
      <c r="D450" s="8">
        <v>10</v>
      </c>
      <c r="E450" s="49">
        <f>Data!E450</f>
        <v>3842.56</v>
      </c>
      <c r="F450" s="49">
        <f>Data!F450</f>
        <v>4291.8558999999996</v>
      </c>
      <c r="G450" s="50">
        <f t="shared" si="54"/>
        <v>449.29589999999962</v>
      </c>
      <c r="H450" s="51">
        <f t="shared" si="55"/>
        <v>13205.972900000002</v>
      </c>
      <c r="I450" s="51">
        <f t="shared" si="57"/>
        <v>12756.677000000003</v>
      </c>
      <c r="J450" s="51">
        <f t="shared" si="56"/>
        <v>13205.972900000002</v>
      </c>
      <c r="K450" s="51">
        <f t="shared" si="58"/>
        <v>12756.677000000003</v>
      </c>
      <c r="L450" s="51">
        <f t="shared" si="59"/>
        <v>0</v>
      </c>
      <c r="M450" s="51">
        <f t="shared" si="60"/>
        <v>0</v>
      </c>
      <c r="N450" s="51">
        <f t="shared" si="61"/>
        <v>0</v>
      </c>
      <c r="O450" s="51">
        <f t="shared" si="62"/>
        <v>0</v>
      </c>
      <c r="P450" s="52">
        <f>+SUM(INDEX(Inputs!$D$24:$D$35,MATCH($D450,Inputs!$B$24:$B$35,0))*$N450,INDEX(Inputs!$E$24:$E$35,MATCH($D450,Inputs!$B$24:$B$35,0))*$O450)</f>
        <v>0</v>
      </c>
      <c r="R450" s="19"/>
      <c r="S450" s="19"/>
      <c r="T450" s="19"/>
    </row>
    <row r="451" spans="2:20" x14ac:dyDescent="0.25">
      <c r="B451" s="8" t="s">
        <v>135</v>
      </c>
      <c r="C451" s="8">
        <v>2021</v>
      </c>
      <c r="D451" s="8">
        <v>11</v>
      </c>
      <c r="E451" s="49">
        <f>Data!E451</f>
        <v>3078.6559999999999</v>
      </c>
      <c r="F451" s="49">
        <f>Data!F451</f>
        <v>5548.5574999999999</v>
      </c>
      <c r="G451" s="50">
        <f t="shared" si="54"/>
        <v>2469.9014999999999</v>
      </c>
      <c r="H451" s="51">
        <f t="shared" si="55"/>
        <v>12756.677000000003</v>
      </c>
      <c r="I451" s="51">
        <f t="shared" si="57"/>
        <v>10286.775500000003</v>
      </c>
      <c r="J451" s="51">
        <f t="shared" si="56"/>
        <v>12756.677000000003</v>
      </c>
      <c r="K451" s="51">
        <f t="shared" si="58"/>
        <v>10286.775500000003</v>
      </c>
      <c r="L451" s="51">
        <f t="shared" si="59"/>
        <v>0</v>
      </c>
      <c r="M451" s="51">
        <f t="shared" si="60"/>
        <v>0</v>
      </c>
      <c r="N451" s="51">
        <f t="shared" si="61"/>
        <v>0</v>
      </c>
      <c r="O451" s="51">
        <f t="shared" si="62"/>
        <v>0</v>
      </c>
      <c r="P451" s="52">
        <f>+SUM(INDEX(Inputs!$D$24:$D$35,MATCH($D451,Inputs!$B$24:$B$35,0))*$N451,INDEX(Inputs!$E$24:$E$35,MATCH($D451,Inputs!$B$24:$B$35,0))*$O451)</f>
        <v>0</v>
      </c>
      <c r="R451" s="19"/>
      <c r="S451" s="19"/>
      <c r="T451" s="19"/>
    </row>
    <row r="452" spans="2:20" x14ac:dyDescent="0.25">
      <c r="B452" s="8" t="s">
        <v>135</v>
      </c>
      <c r="C452" s="8">
        <v>2021</v>
      </c>
      <c r="D452" s="8">
        <v>12</v>
      </c>
      <c r="E452" s="49">
        <f>Data!E452</f>
        <v>1514.6880000000001</v>
      </c>
      <c r="F452" s="49">
        <f>Data!F452</f>
        <v>7311.3163000000004</v>
      </c>
      <c r="G452" s="50">
        <f t="shared" si="54"/>
        <v>5796.6283000000003</v>
      </c>
      <c r="H452" s="51">
        <f t="shared" si="55"/>
        <v>10286.775500000003</v>
      </c>
      <c r="I452" s="51">
        <f t="shared" si="57"/>
        <v>4490.1472000000031</v>
      </c>
      <c r="J452" s="51">
        <f t="shared" si="56"/>
        <v>10286.775500000003</v>
      </c>
      <c r="K452" s="51">
        <f t="shared" si="58"/>
        <v>4490.1472000000031</v>
      </c>
      <c r="L452" s="51">
        <f t="shared" si="59"/>
        <v>0</v>
      </c>
      <c r="M452" s="51">
        <f t="shared" si="60"/>
        <v>0</v>
      </c>
      <c r="N452" s="51">
        <f t="shared" si="61"/>
        <v>0</v>
      </c>
      <c r="O452" s="51">
        <f t="shared" si="62"/>
        <v>0</v>
      </c>
      <c r="P452" s="52">
        <f>+SUM(INDEX(Inputs!$D$24:$D$35,MATCH($D452,Inputs!$B$24:$B$35,0))*$N452,INDEX(Inputs!$E$24:$E$35,MATCH($D452,Inputs!$B$24:$B$35,0))*$O452)</f>
        <v>0</v>
      </c>
      <c r="R452" s="19"/>
      <c r="S452" s="19"/>
      <c r="T452" s="19"/>
    </row>
    <row r="453" spans="2:20" x14ac:dyDescent="0.25">
      <c r="B453" s="8" t="s">
        <v>136</v>
      </c>
      <c r="C453" s="8">
        <v>2021</v>
      </c>
      <c r="D453" s="8">
        <v>1</v>
      </c>
      <c r="E453" s="49">
        <f>Data!E453</f>
        <v>1302.5283999999999</v>
      </c>
      <c r="F453" s="49">
        <f>Data!F453</f>
        <v>5235.08</v>
      </c>
      <c r="G453" s="50">
        <f t="shared" si="54"/>
        <v>3932.5515999999998</v>
      </c>
      <c r="H453" s="51">
        <f t="shared" si="55"/>
        <v>0</v>
      </c>
      <c r="I453" s="51">
        <f t="shared" si="57"/>
        <v>0</v>
      </c>
      <c r="J453" s="51">
        <f t="shared" si="56"/>
        <v>0</v>
      </c>
      <c r="K453" s="51">
        <f t="shared" si="58"/>
        <v>0</v>
      </c>
      <c r="L453" s="51">
        <f t="shared" si="59"/>
        <v>3932.5515999999998</v>
      </c>
      <c r="M453" s="51">
        <f t="shared" si="60"/>
        <v>3932.5515999999998</v>
      </c>
      <c r="N453" s="51">
        <f t="shared" si="61"/>
        <v>2000</v>
      </c>
      <c r="O453" s="51">
        <f t="shared" si="62"/>
        <v>1932.5515999999998</v>
      </c>
      <c r="P453" s="52">
        <f>+SUM(INDEX(Inputs!$D$24:$D$35,MATCH($D453,Inputs!$B$24:$B$35,0))*$N453,INDEX(Inputs!$E$24:$E$35,MATCH($D453,Inputs!$B$24:$B$35,0))*$O453)</f>
        <v>274.89505051359998</v>
      </c>
      <c r="R453" s="19"/>
      <c r="S453" s="19"/>
      <c r="T453" s="19"/>
    </row>
    <row r="454" spans="2:20" x14ac:dyDescent="0.25">
      <c r="B454" s="8" t="s">
        <v>136</v>
      </c>
      <c r="C454" s="8">
        <v>2021</v>
      </c>
      <c r="D454" s="8">
        <v>2</v>
      </c>
      <c r="E454" s="49">
        <f>Data!E454</f>
        <v>1551.8796</v>
      </c>
      <c r="F454" s="49">
        <f>Data!F454</f>
        <v>4636.1080000000002</v>
      </c>
      <c r="G454" s="50">
        <f t="shared" si="54"/>
        <v>3084.2284</v>
      </c>
      <c r="H454" s="51">
        <f t="shared" si="55"/>
        <v>0</v>
      </c>
      <c r="I454" s="51">
        <f t="shared" si="57"/>
        <v>0</v>
      </c>
      <c r="J454" s="51">
        <f t="shared" si="56"/>
        <v>0</v>
      </c>
      <c r="K454" s="51">
        <f t="shared" si="58"/>
        <v>0</v>
      </c>
      <c r="L454" s="51">
        <f t="shared" si="59"/>
        <v>3084.2284</v>
      </c>
      <c r="M454" s="51">
        <f t="shared" si="60"/>
        <v>3084.2284</v>
      </c>
      <c r="N454" s="51">
        <f t="shared" si="61"/>
        <v>2000</v>
      </c>
      <c r="O454" s="51">
        <f t="shared" si="62"/>
        <v>1084.2284</v>
      </c>
      <c r="P454" s="52">
        <f>+SUM(INDEX(Inputs!$D$24:$D$35,MATCH($D454,Inputs!$B$24:$B$35,0))*$N454,INDEX(Inputs!$E$24:$E$35,MATCH($D454,Inputs!$B$24:$B$35,0))*$O454)</f>
        <v>237.4025583664</v>
      </c>
      <c r="R454" s="19"/>
      <c r="S454" s="19"/>
      <c r="T454" s="19"/>
    </row>
    <row r="455" spans="2:20" x14ac:dyDescent="0.25">
      <c r="B455" s="8" t="s">
        <v>136</v>
      </c>
      <c r="C455" s="8">
        <v>2021</v>
      </c>
      <c r="D455" s="8">
        <v>3</v>
      </c>
      <c r="E455" s="49">
        <f>Data!E455</f>
        <v>2700.5927999999999</v>
      </c>
      <c r="F455" s="49">
        <f>Data!F455</f>
        <v>5106.308</v>
      </c>
      <c r="G455" s="50">
        <f t="shared" si="54"/>
        <v>2405.7152000000001</v>
      </c>
      <c r="H455" s="51">
        <f t="shared" si="55"/>
        <v>0</v>
      </c>
      <c r="I455" s="51">
        <f t="shared" si="57"/>
        <v>0</v>
      </c>
      <c r="J455" s="51">
        <f t="shared" si="56"/>
        <v>0</v>
      </c>
      <c r="K455" s="51">
        <f t="shared" si="58"/>
        <v>0</v>
      </c>
      <c r="L455" s="51">
        <f t="shared" si="59"/>
        <v>2405.7152000000001</v>
      </c>
      <c r="M455" s="51">
        <f t="shared" si="60"/>
        <v>2405.7152000000001</v>
      </c>
      <c r="N455" s="51">
        <f t="shared" si="61"/>
        <v>2000</v>
      </c>
      <c r="O455" s="51">
        <f t="shared" si="62"/>
        <v>405.7152000000001</v>
      </c>
      <c r="P455" s="52">
        <f>+SUM(INDEX(Inputs!$D$24:$D$35,MATCH($D455,Inputs!$B$24:$B$35,0))*$N455,INDEX(Inputs!$E$24:$E$35,MATCH($D455,Inputs!$B$24:$B$35,0))*$O455)</f>
        <v>207.41498897920002</v>
      </c>
      <c r="R455" s="19"/>
      <c r="S455" s="19"/>
      <c r="T455" s="19"/>
    </row>
    <row r="456" spans="2:20" x14ac:dyDescent="0.25">
      <c r="B456" s="8" t="s">
        <v>136</v>
      </c>
      <c r="C456" s="8">
        <v>2021</v>
      </c>
      <c r="D456" s="8">
        <v>4</v>
      </c>
      <c r="E456" s="49">
        <f>Data!E456</f>
        <v>2828.4627999999998</v>
      </c>
      <c r="F456" s="49">
        <f>Data!F456</f>
        <v>4915.08</v>
      </c>
      <c r="G456" s="50">
        <f t="shared" si="54"/>
        <v>2086.6172000000001</v>
      </c>
      <c r="H456" s="51">
        <f t="shared" si="55"/>
        <v>0</v>
      </c>
      <c r="I456" s="51">
        <f t="shared" si="57"/>
        <v>0</v>
      </c>
      <c r="J456" s="51">
        <f t="shared" si="56"/>
        <v>0</v>
      </c>
      <c r="K456" s="51">
        <f t="shared" si="58"/>
        <v>0</v>
      </c>
      <c r="L456" s="51">
        <f t="shared" si="59"/>
        <v>2086.6172000000001</v>
      </c>
      <c r="M456" s="51">
        <f t="shared" si="60"/>
        <v>2086.6172000000001</v>
      </c>
      <c r="N456" s="51">
        <f t="shared" si="61"/>
        <v>2000</v>
      </c>
      <c r="O456" s="51">
        <f t="shared" si="62"/>
        <v>86.617200000000139</v>
      </c>
      <c r="P456" s="52">
        <f>+SUM(INDEX(Inputs!$D$24:$D$35,MATCH($D456,Inputs!$B$24:$B$35,0))*$N456,INDEX(Inputs!$E$24:$E$35,MATCH($D456,Inputs!$B$24:$B$35,0))*$O456)</f>
        <v>193.31213377120002</v>
      </c>
      <c r="R456" s="19"/>
      <c r="S456" s="19"/>
      <c r="T456" s="19"/>
    </row>
    <row r="457" spans="2:20" x14ac:dyDescent="0.25">
      <c r="B457" s="8" t="s">
        <v>136</v>
      </c>
      <c r="C457" s="8">
        <v>2021</v>
      </c>
      <c r="D457" s="8">
        <v>5</v>
      </c>
      <c r="E457" s="49">
        <f>Data!E457</f>
        <v>2881.6066000000001</v>
      </c>
      <c r="F457" s="49">
        <f>Data!F457</f>
        <v>5666.3680000000004</v>
      </c>
      <c r="G457" s="50">
        <f t="shared" ref="G457:G520" si="63">+F457-E457</f>
        <v>2784.7614000000003</v>
      </c>
      <c r="H457" s="51">
        <f t="shared" ref="H457:H520" si="64">+IF(D457=1,0,I456)</f>
        <v>0</v>
      </c>
      <c r="I457" s="51">
        <f t="shared" si="57"/>
        <v>0</v>
      </c>
      <c r="J457" s="51">
        <f t="shared" ref="J457:J520" si="65">+IF(D457=1,I468,K456)</f>
        <v>0</v>
      </c>
      <c r="K457" s="51">
        <f t="shared" si="58"/>
        <v>0</v>
      </c>
      <c r="L457" s="51">
        <f t="shared" si="59"/>
        <v>2784.7614000000003</v>
      </c>
      <c r="M457" s="51">
        <f t="shared" si="60"/>
        <v>2784.7614000000003</v>
      </c>
      <c r="N457" s="51">
        <f t="shared" si="61"/>
        <v>2000</v>
      </c>
      <c r="O457" s="51">
        <f t="shared" si="62"/>
        <v>784.76140000000032</v>
      </c>
      <c r="P457" s="52">
        <f>+SUM(INDEX(Inputs!$D$24:$D$35,MATCH($D457,Inputs!$B$24:$B$35,0))*$N457,INDEX(Inputs!$E$24:$E$35,MATCH($D457,Inputs!$B$24:$B$35,0))*$O457)</f>
        <v>224.16731483440003</v>
      </c>
      <c r="R457" s="19"/>
      <c r="S457" s="19"/>
      <c r="T457" s="19"/>
    </row>
    <row r="458" spans="2:20" x14ac:dyDescent="0.25">
      <c r="B458" s="8" t="s">
        <v>136</v>
      </c>
      <c r="C458" s="8">
        <v>2021</v>
      </c>
      <c r="D458" s="8">
        <v>6</v>
      </c>
      <c r="E458" s="49">
        <f>Data!E458</f>
        <v>2983.9373999999998</v>
      </c>
      <c r="F458" s="49">
        <f>Data!F458</f>
        <v>7461.9279999999999</v>
      </c>
      <c r="G458" s="50">
        <f t="shared" si="63"/>
        <v>4477.9906000000001</v>
      </c>
      <c r="H458" s="51">
        <f t="shared" si="64"/>
        <v>0</v>
      </c>
      <c r="I458" s="51">
        <f t="shared" ref="I458:I521" si="66">+IF($G458&lt;0,SUM(-$G458,H458),MAX(SUM(-$G458,H458),0))</f>
        <v>0</v>
      </c>
      <c r="J458" s="51">
        <f t="shared" si="65"/>
        <v>0</v>
      </c>
      <c r="K458" s="51">
        <f t="shared" ref="K458:K521" si="67">+IF($G458&lt;0,SUM(-$G458,J458),MAX(SUM(-$G458,J458),0))</f>
        <v>0</v>
      </c>
      <c r="L458" s="51">
        <f t="shared" ref="L458:L521" si="68">+IF(I458&gt;0,0,G458-H458)</f>
        <v>4477.9906000000001</v>
      </c>
      <c r="M458" s="51">
        <f t="shared" ref="M458:M521" si="69">+IF(K458&gt;0,0,G458-J458)</f>
        <v>4477.9906000000001</v>
      </c>
      <c r="N458" s="51">
        <f t="shared" ref="N458:N521" si="70">+MIN(M458,2000)</f>
        <v>2000</v>
      </c>
      <c r="O458" s="51">
        <f t="shared" ref="O458:O521" si="71">+M458-N458</f>
        <v>2477.9906000000001</v>
      </c>
      <c r="P458" s="52">
        <f>+SUM(INDEX(Inputs!$D$24:$D$35,MATCH($D458,Inputs!$B$24:$B$35,0))*$N458,INDEX(Inputs!$E$24:$E$35,MATCH($D458,Inputs!$B$24:$B$35,0))*$O458)</f>
        <v>331.21779006960003</v>
      </c>
      <c r="R458" s="19"/>
      <c r="S458" s="19"/>
      <c r="T458" s="19"/>
    </row>
    <row r="459" spans="2:20" x14ac:dyDescent="0.25">
      <c r="B459" s="8" t="s">
        <v>136</v>
      </c>
      <c r="C459" s="8">
        <v>2021</v>
      </c>
      <c r="D459" s="8">
        <v>7</v>
      </c>
      <c r="E459" s="49">
        <f>Data!E459</f>
        <v>2575.1464000000001</v>
      </c>
      <c r="F459" s="49">
        <f>Data!F459</f>
        <v>8956.8880000000008</v>
      </c>
      <c r="G459" s="50">
        <f t="shared" si="63"/>
        <v>6381.7416000000012</v>
      </c>
      <c r="H459" s="51">
        <f t="shared" si="64"/>
        <v>0</v>
      </c>
      <c r="I459" s="51">
        <f t="shared" si="66"/>
        <v>0</v>
      </c>
      <c r="J459" s="51">
        <f t="shared" si="65"/>
        <v>0</v>
      </c>
      <c r="K459" s="51">
        <f t="shared" si="67"/>
        <v>0</v>
      </c>
      <c r="L459" s="51">
        <f t="shared" si="68"/>
        <v>6381.7416000000012</v>
      </c>
      <c r="M459" s="51">
        <f t="shared" si="69"/>
        <v>6381.7416000000012</v>
      </c>
      <c r="N459" s="51">
        <f t="shared" si="70"/>
        <v>2000</v>
      </c>
      <c r="O459" s="51">
        <f t="shared" si="71"/>
        <v>4381.7416000000012</v>
      </c>
      <c r="P459" s="52">
        <f>+SUM(INDEX(Inputs!$D$24:$D$35,MATCH($D459,Inputs!$B$24:$B$35,0))*$N459,INDEX(Inputs!$E$24:$E$35,MATCH($D459,Inputs!$B$24:$B$35,0))*$O459)</f>
        <v>423.96092378560007</v>
      </c>
      <c r="R459" s="19"/>
      <c r="S459" s="19"/>
      <c r="T459" s="19"/>
    </row>
    <row r="460" spans="2:20" x14ac:dyDescent="0.25">
      <c r="B460" s="8" t="s">
        <v>136</v>
      </c>
      <c r="C460" s="8">
        <v>2021</v>
      </c>
      <c r="D460" s="8">
        <v>8</v>
      </c>
      <c r="E460" s="49">
        <f>Data!E460</f>
        <v>2407.1828999999998</v>
      </c>
      <c r="F460" s="49">
        <f>Data!F460</f>
        <v>7607.46</v>
      </c>
      <c r="G460" s="50">
        <f t="shared" si="63"/>
        <v>5200.2771000000002</v>
      </c>
      <c r="H460" s="51">
        <f t="shared" si="64"/>
        <v>0</v>
      </c>
      <c r="I460" s="51">
        <f t="shared" si="66"/>
        <v>0</v>
      </c>
      <c r="J460" s="51">
        <f t="shared" si="65"/>
        <v>0</v>
      </c>
      <c r="K460" s="51">
        <f t="shared" si="67"/>
        <v>0</v>
      </c>
      <c r="L460" s="51">
        <f t="shared" si="68"/>
        <v>5200.2771000000002</v>
      </c>
      <c r="M460" s="51">
        <f t="shared" si="69"/>
        <v>5200.2771000000002</v>
      </c>
      <c r="N460" s="51">
        <f t="shared" si="70"/>
        <v>2000</v>
      </c>
      <c r="O460" s="51">
        <f t="shared" si="71"/>
        <v>3200.2771000000002</v>
      </c>
      <c r="P460" s="52">
        <f>+SUM(INDEX(Inputs!$D$24:$D$35,MATCH($D460,Inputs!$B$24:$B$35,0))*$N460,INDEX(Inputs!$E$24:$E$35,MATCH($D460,Inputs!$B$24:$B$35,0))*$O460)</f>
        <v>366.40469920359999</v>
      </c>
      <c r="R460" s="19"/>
      <c r="S460" s="19"/>
      <c r="T460" s="19"/>
    </row>
    <row r="461" spans="2:20" x14ac:dyDescent="0.25">
      <c r="B461" s="8" t="s">
        <v>136</v>
      </c>
      <c r="C461" s="8">
        <v>2021</v>
      </c>
      <c r="D461" s="8">
        <v>9</v>
      </c>
      <c r="E461" s="49">
        <f>Data!E461</f>
        <v>2271.0675000000001</v>
      </c>
      <c r="F461" s="49">
        <f>Data!F461</f>
        <v>6183.5159999999996</v>
      </c>
      <c r="G461" s="50">
        <f t="shared" si="63"/>
        <v>3912.4484999999995</v>
      </c>
      <c r="H461" s="51">
        <f t="shared" si="64"/>
        <v>0</v>
      </c>
      <c r="I461" s="51">
        <f t="shared" si="66"/>
        <v>0</v>
      </c>
      <c r="J461" s="51">
        <f t="shared" si="65"/>
        <v>0</v>
      </c>
      <c r="K461" s="51">
        <f t="shared" si="67"/>
        <v>0</v>
      </c>
      <c r="L461" s="51">
        <f t="shared" si="68"/>
        <v>3912.4484999999995</v>
      </c>
      <c r="M461" s="51">
        <f t="shared" si="69"/>
        <v>3912.4484999999995</v>
      </c>
      <c r="N461" s="51">
        <f t="shared" si="70"/>
        <v>2000</v>
      </c>
      <c r="O461" s="51">
        <f t="shared" si="71"/>
        <v>1912.4484999999995</v>
      </c>
      <c r="P461" s="52">
        <f>+SUM(INDEX(Inputs!$D$24:$D$35,MATCH($D461,Inputs!$B$24:$B$35,0))*$N461,INDEX(Inputs!$E$24:$E$35,MATCH($D461,Inputs!$B$24:$B$35,0))*$O461)</f>
        <v>274.00657390599997</v>
      </c>
      <c r="R461" s="19"/>
      <c r="S461" s="19"/>
      <c r="T461" s="19"/>
    </row>
    <row r="462" spans="2:20" x14ac:dyDescent="0.25">
      <c r="B462" s="8" t="s">
        <v>136</v>
      </c>
      <c r="C462" s="8">
        <v>2021</v>
      </c>
      <c r="D462" s="8">
        <v>10</v>
      </c>
      <c r="E462" s="49">
        <f>Data!E462</f>
        <v>1667.3081999999999</v>
      </c>
      <c r="F462" s="49">
        <f>Data!F462</f>
        <v>5238.1440000000002</v>
      </c>
      <c r="G462" s="50">
        <f t="shared" si="63"/>
        <v>3570.8358000000003</v>
      </c>
      <c r="H462" s="51">
        <f t="shared" si="64"/>
        <v>0</v>
      </c>
      <c r="I462" s="51">
        <f t="shared" si="66"/>
        <v>0</v>
      </c>
      <c r="J462" s="51">
        <f t="shared" si="65"/>
        <v>0</v>
      </c>
      <c r="K462" s="51">
        <f t="shared" si="67"/>
        <v>0</v>
      </c>
      <c r="L462" s="51">
        <f t="shared" si="68"/>
        <v>3570.8358000000003</v>
      </c>
      <c r="M462" s="51">
        <f t="shared" si="69"/>
        <v>3570.8358000000003</v>
      </c>
      <c r="N462" s="51">
        <f t="shared" si="70"/>
        <v>2000</v>
      </c>
      <c r="O462" s="51">
        <f t="shared" si="71"/>
        <v>1570.8358000000003</v>
      </c>
      <c r="P462" s="52">
        <f>+SUM(INDEX(Inputs!$D$24:$D$35,MATCH($D462,Inputs!$B$24:$B$35,0))*$N462,INDEX(Inputs!$E$24:$E$35,MATCH($D462,Inputs!$B$24:$B$35,0))*$O462)</f>
        <v>258.90865901680002</v>
      </c>
      <c r="R462" s="19"/>
      <c r="S462" s="19"/>
      <c r="T462" s="19"/>
    </row>
    <row r="463" spans="2:20" x14ac:dyDescent="0.25">
      <c r="B463" s="8" t="s">
        <v>136</v>
      </c>
      <c r="C463" s="8">
        <v>2021</v>
      </c>
      <c r="D463" s="8">
        <v>11</v>
      </c>
      <c r="E463" s="49">
        <f>Data!E463</f>
        <v>1278.5509999999999</v>
      </c>
      <c r="F463" s="49">
        <f>Data!F463</f>
        <v>4850.8040000000001</v>
      </c>
      <c r="G463" s="50">
        <f t="shared" si="63"/>
        <v>3572.2530000000002</v>
      </c>
      <c r="H463" s="51">
        <f t="shared" si="64"/>
        <v>0</v>
      </c>
      <c r="I463" s="51">
        <f t="shared" si="66"/>
        <v>0</v>
      </c>
      <c r="J463" s="51">
        <f t="shared" si="65"/>
        <v>0</v>
      </c>
      <c r="K463" s="51">
        <f t="shared" si="67"/>
        <v>0</v>
      </c>
      <c r="L463" s="51">
        <f t="shared" si="68"/>
        <v>3572.2530000000002</v>
      </c>
      <c r="M463" s="51">
        <f t="shared" si="69"/>
        <v>3572.2530000000002</v>
      </c>
      <c r="N463" s="51">
        <f t="shared" si="70"/>
        <v>2000</v>
      </c>
      <c r="O463" s="51">
        <f t="shared" si="71"/>
        <v>1572.2530000000002</v>
      </c>
      <c r="P463" s="52">
        <f>+SUM(INDEX(Inputs!$D$24:$D$35,MATCH($D463,Inputs!$B$24:$B$35,0))*$N463,INDEX(Inputs!$E$24:$E$35,MATCH($D463,Inputs!$B$24:$B$35,0))*$O463)</f>
        <v>258.97129358799998</v>
      </c>
      <c r="R463" s="19"/>
      <c r="S463" s="19"/>
      <c r="T463" s="19"/>
    </row>
    <row r="464" spans="2:20" x14ac:dyDescent="0.25">
      <c r="B464" s="8" t="s">
        <v>136</v>
      </c>
      <c r="C464" s="8">
        <v>2021</v>
      </c>
      <c r="D464" s="8">
        <v>12</v>
      </c>
      <c r="E464" s="49">
        <f>Data!E464</f>
        <v>787.89850000000001</v>
      </c>
      <c r="F464" s="49">
        <f>Data!F464</f>
        <v>5232.38</v>
      </c>
      <c r="G464" s="50">
        <f t="shared" si="63"/>
        <v>4444.4814999999999</v>
      </c>
      <c r="H464" s="51">
        <f t="shared" si="64"/>
        <v>0</v>
      </c>
      <c r="I464" s="51">
        <f t="shared" si="66"/>
        <v>0</v>
      </c>
      <c r="J464" s="51">
        <f t="shared" si="65"/>
        <v>0</v>
      </c>
      <c r="K464" s="51">
        <f t="shared" si="67"/>
        <v>0</v>
      </c>
      <c r="L464" s="51">
        <f t="shared" si="68"/>
        <v>4444.4814999999999</v>
      </c>
      <c r="M464" s="51">
        <f t="shared" si="69"/>
        <v>4444.4814999999999</v>
      </c>
      <c r="N464" s="51">
        <f t="shared" si="70"/>
        <v>2000</v>
      </c>
      <c r="O464" s="51">
        <f t="shared" si="71"/>
        <v>2444.4814999999999</v>
      </c>
      <c r="P464" s="52">
        <f>+SUM(INDEX(Inputs!$D$24:$D$35,MATCH($D464,Inputs!$B$24:$B$35,0))*$N464,INDEX(Inputs!$E$24:$E$35,MATCH($D464,Inputs!$B$24:$B$35,0))*$O464)</f>
        <v>297.52030437400003</v>
      </c>
      <c r="R464" s="19"/>
      <c r="S464" s="19"/>
      <c r="T464" s="19"/>
    </row>
    <row r="465" spans="2:20" x14ac:dyDescent="0.25">
      <c r="B465" s="8" t="s">
        <v>137</v>
      </c>
      <c r="C465" s="8">
        <v>2021</v>
      </c>
      <c r="D465" s="8">
        <v>1</v>
      </c>
      <c r="E465" s="49">
        <f>Data!E465</f>
        <v>880.38400000000001</v>
      </c>
      <c r="F465" s="49">
        <f>Data!F465</f>
        <v>1812.2237</v>
      </c>
      <c r="G465" s="50">
        <f t="shared" si="63"/>
        <v>931.83969999999999</v>
      </c>
      <c r="H465" s="51">
        <f t="shared" si="64"/>
        <v>0</v>
      </c>
      <c r="I465" s="51">
        <f t="shared" si="66"/>
        <v>0</v>
      </c>
      <c r="J465" s="51">
        <f t="shared" si="65"/>
        <v>848.3329999999994</v>
      </c>
      <c r="K465" s="51">
        <f t="shared" si="67"/>
        <v>0</v>
      </c>
      <c r="L465" s="51">
        <f t="shared" si="68"/>
        <v>931.83969999999999</v>
      </c>
      <c r="M465" s="51">
        <f t="shared" si="69"/>
        <v>83.506700000000592</v>
      </c>
      <c r="N465" s="51">
        <f t="shared" si="70"/>
        <v>83.506700000000592</v>
      </c>
      <c r="O465" s="51">
        <f t="shared" si="71"/>
        <v>0</v>
      </c>
      <c r="P465" s="52">
        <f>+SUM(INDEX(Inputs!$D$24:$D$35,MATCH($D465,Inputs!$B$24:$B$35,0))*$N465,INDEX(Inputs!$E$24:$E$35,MATCH($D465,Inputs!$B$24:$B$35,0))*$O465)</f>
        <v>7.9115917714000563</v>
      </c>
      <c r="R465" s="19"/>
      <c r="S465" s="19"/>
      <c r="T465" s="19"/>
    </row>
    <row r="466" spans="2:20" x14ac:dyDescent="0.25">
      <c r="B466" s="8" t="s">
        <v>137</v>
      </c>
      <c r="C466" s="8">
        <v>2021</v>
      </c>
      <c r="D466" s="8">
        <v>2</v>
      </c>
      <c r="E466" s="49">
        <f>Data!E466</f>
        <v>949.12</v>
      </c>
      <c r="F466" s="49">
        <f>Data!F466</f>
        <v>1631.5038</v>
      </c>
      <c r="G466" s="50">
        <f t="shared" si="63"/>
        <v>682.38379999999995</v>
      </c>
      <c r="H466" s="51">
        <f t="shared" si="64"/>
        <v>0</v>
      </c>
      <c r="I466" s="51">
        <f t="shared" si="66"/>
        <v>0</v>
      </c>
      <c r="J466" s="51">
        <f t="shared" si="65"/>
        <v>0</v>
      </c>
      <c r="K466" s="51">
        <f t="shared" si="67"/>
        <v>0</v>
      </c>
      <c r="L466" s="51">
        <f t="shared" si="68"/>
        <v>682.38379999999995</v>
      </c>
      <c r="M466" s="51">
        <f t="shared" si="69"/>
        <v>682.38379999999995</v>
      </c>
      <c r="N466" s="51">
        <f t="shared" si="70"/>
        <v>682.38379999999995</v>
      </c>
      <c r="O466" s="51">
        <f t="shared" si="71"/>
        <v>0</v>
      </c>
      <c r="P466" s="52">
        <f>+SUM(INDEX(Inputs!$D$24:$D$35,MATCH($D466,Inputs!$B$24:$B$35,0))*$N466,INDEX(Inputs!$E$24:$E$35,MATCH($D466,Inputs!$B$24:$B$35,0))*$O466)</f>
        <v>64.650405979599995</v>
      </c>
      <c r="R466" s="19"/>
      <c r="S466" s="19"/>
      <c r="T466" s="19"/>
    </row>
    <row r="467" spans="2:20" x14ac:dyDescent="0.25">
      <c r="B467" s="8" t="s">
        <v>137</v>
      </c>
      <c r="C467" s="8">
        <v>2021</v>
      </c>
      <c r="D467" s="8">
        <v>3</v>
      </c>
      <c r="E467" s="49">
        <f>Data!E467</f>
        <v>2405.5279999999998</v>
      </c>
      <c r="F467" s="49">
        <f>Data!F467</f>
        <v>1719.9517000000001</v>
      </c>
      <c r="G467" s="50">
        <f t="shared" si="63"/>
        <v>-685.57629999999972</v>
      </c>
      <c r="H467" s="51">
        <f t="shared" si="64"/>
        <v>0</v>
      </c>
      <c r="I467" s="51">
        <f t="shared" si="66"/>
        <v>685.57629999999972</v>
      </c>
      <c r="J467" s="51">
        <f t="shared" si="65"/>
        <v>0</v>
      </c>
      <c r="K467" s="51">
        <f t="shared" si="67"/>
        <v>685.57629999999972</v>
      </c>
      <c r="L467" s="51">
        <f t="shared" si="68"/>
        <v>0</v>
      </c>
      <c r="M467" s="51">
        <f t="shared" si="69"/>
        <v>0</v>
      </c>
      <c r="N467" s="51">
        <f t="shared" si="70"/>
        <v>0</v>
      </c>
      <c r="O467" s="51">
        <f t="shared" si="71"/>
        <v>0</v>
      </c>
      <c r="P467" s="52">
        <f>+SUM(INDEX(Inputs!$D$24:$D$35,MATCH($D467,Inputs!$B$24:$B$35,0))*$N467,INDEX(Inputs!$E$24:$E$35,MATCH($D467,Inputs!$B$24:$B$35,0))*$O467)</f>
        <v>0</v>
      </c>
      <c r="R467" s="19"/>
      <c r="S467" s="19"/>
      <c r="T467" s="19"/>
    </row>
    <row r="468" spans="2:20" x14ac:dyDescent="0.25">
      <c r="B468" s="8" t="s">
        <v>137</v>
      </c>
      <c r="C468" s="8">
        <v>2021</v>
      </c>
      <c r="D468" s="8">
        <v>4</v>
      </c>
      <c r="E468" s="49">
        <f>Data!E468</f>
        <v>2817.9839999999999</v>
      </c>
      <c r="F468" s="49">
        <f>Data!F468</f>
        <v>1702.1918000000001</v>
      </c>
      <c r="G468" s="50">
        <f t="shared" si="63"/>
        <v>-1115.7921999999999</v>
      </c>
      <c r="H468" s="51">
        <f t="shared" si="64"/>
        <v>685.57629999999972</v>
      </c>
      <c r="I468" s="51">
        <f t="shared" si="66"/>
        <v>1801.3684999999996</v>
      </c>
      <c r="J468" s="51">
        <f t="shared" si="65"/>
        <v>685.57629999999972</v>
      </c>
      <c r="K468" s="51">
        <f t="shared" si="67"/>
        <v>1801.3684999999996</v>
      </c>
      <c r="L468" s="51">
        <f t="shared" si="68"/>
        <v>0</v>
      </c>
      <c r="M468" s="51">
        <f t="shared" si="69"/>
        <v>0</v>
      </c>
      <c r="N468" s="51">
        <f t="shared" si="70"/>
        <v>0</v>
      </c>
      <c r="O468" s="51">
        <f t="shared" si="71"/>
        <v>0</v>
      </c>
      <c r="P468" s="52">
        <f>+SUM(INDEX(Inputs!$D$24:$D$35,MATCH($D468,Inputs!$B$24:$B$35,0))*$N468,INDEX(Inputs!$E$24:$E$35,MATCH($D468,Inputs!$B$24:$B$35,0))*$O468)</f>
        <v>0</v>
      </c>
      <c r="R468" s="19"/>
      <c r="S468" s="19"/>
      <c r="T468" s="19"/>
    </row>
    <row r="469" spans="2:20" x14ac:dyDescent="0.25">
      <c r="B469" s="8" t="s">
        <v>137</v>
      </c>
      <c r="C469" s="8">
        <v>2021</v>
      </c>
      <c r="D469" s="8">
        <v>5</v>
      </c>
      <c r="E469" s="49">
        <f>Data!E469</f>
        <v>3249.0239999999999</v>
      </c>
      <c r="F469" s="49">
        <f>Data!F469</f>
        <v>2032.6633999999999</v>
      </c>
      <c r="G469" s="50">
        <f t="shared" si="63"/>
        <v>-1216.3606</v>
      </c>
      <c r="H469" s="51">
        <f t="shared" si="64"/>
        <v>1801.3684999999996</v>
      </c>
      <c r="I469" s="51">
        <f t="shared" si="66"/>
        <v>3017.7290999999996</v>
      </c>
      <c r="J469" s="51">
        <f t="shared" si="65"/>
        <v>1801.3684999999996</v>
      </c>
      <c r="K469" s="51">
        <f t="shared" si="67"/>
        <v>3017.7290999999996</v>
      </c>
      <c r="L469" s="51">
        <f t="shared" si="68"/>
        <v>0</v>
      </c>
      <c r="M469" s="51">
        <f t="shared" si="69"/>
        <v>0</v>
      </c>
      <c r="N469" s="51">
        <f t="shared" si="70"/>
        <v>0</v>
      </c>
      <c r="O469" s="51">
        <f t="shared" si="71"/>
        <v>0</v>
      </c>
      <c r="P469" s="52">
        <f>+SUM(INDEX(Inputs!$D$24:$D$35,MATCH($D469,Inputs!$B$24:$B$35,0))*$N469,INDEX(Inputs!$E$24:$E$35,MATCH($D469,Inputs!$B$24:$B$35,0))*$O469)</f>
        <v>0</v>
      </c>
      <c r="R469" s="19"/>
      <c r="S469" s="19"/>
      <c r="T469" s="19"/>
    </row>
    <row r="470" spans="2:20" x14ac:dyDescent="0.25">
      <c r="B470" s="8" t="s">
        <v>137</v>
      </c>
      <c r="C470" s="8">
        <v>2021</v>
      </c>
      <c r="D470" s="8">
        <v>6</v>
      </c>
      <c r="E470" s="49">
        <f>Data!E470</f>
        <v>3474.1120000000001</v>
      </c>
      <c r="F470" s="49">
        <f>Data!F470</f>
        <v>3129.8159999999998</v>
      </c>
      <c r="G470" s="50">
        <f t="shared" si="63"/>
        <v>-344.29600000000028</v>
      </c>
      <c r="H470" s="51">
        <f t="shared" si="64"/>
        <v>3017.7290999999996</v>
      </c>
      <c r="I470" s="51">
        <f t="shared" si="66"/>
        <v>3362.0250999999998</v>
      </c>
      <c r="J470" s="51">
        <f t="shared" si="65"/>
        <v>3017.7290999999996</v>
      </c>
      <c r="K470" s="51">
        <f t="shared" si="67"/>
        <v>3362.0250999999998</v>
      </c>
      <c r="L470" s="51">
        <f t="shared" si="68"/>
        <v>0</v>
      </c>
      <c r="M470" s="51">
        <f t="shared" si="69"/>
        <v>0</v>
      </c>
      <c r="N470" s="51">
        <f t="shared" si="70"/>
        <v>0</v>
      </c>
      <c r="O470" s="51">
        <f t="shared" si="71"/>
        <v>0</v>
      </c>
      <c r="P470" s="52">
        <f>+SUM(INDEX(Inputs!$D$24:$D$35,MATCH($D470,Inputs!$B$24:$B$35,0))*$N470,INDEX(Inputs!$E$24:$E$35,MATCH($D470,Inputs!$B$24:$B$35,0))*$O470)</f>
        <v>0</v>
      </c>
      <c r="R470" s="19"/>
      <c r="S470" s="19"/>
      <c r="T470" s="19"/>
    </row>
    <row r="471" spans="2:20" x14ac:dyDescent="0.25">
      <c r="B471" s="8" t="s">
        <v>137</v>
      </c>
      <c r="C471" s="8">
        <v>2021</v>
      </c>
      <c r="D471" s="8">
        <v>7</v>
      </c>
      <c r="E471" s="49">
        <f>Data!E471</f>
        <v>3047.0718999999999</v>
      </c>
      <c r="F471" s="49">
        <f>Data!F471</f>
        <v>3616.8470000000002</v>
      </c>
      <c r="G471" s="50">
        <f t="shared" si="63"/>
        <v>569.77510000000029</v>
      </c>
      <c r="H471" s="51">
        <f t="shared" si="64"/>
        <v>3362.0250999999998</v>
      </c>
      <c r="I471" s="51">
        <f t="shared" si="66"/>
        <v>2792.2499999999995</v>
      </c>
      <c r="J471" s="51">
        <f t="shared" si="65"/>
        <v>3362.0250999999998</v>
      </c>
      <c r="K471" s="51">
        <f t="shared" si="67"/>
        <v>2792.2499999999995</v>
      </c>
      <c r="L471" s="51">
        <f t="shared" si="68"/>
        <v>0</v>
      </c>
      <c r="M471" s="51">
        <f t="shared" si="69"/>
        <v>0</v>
      </c>
      <c r="N471" s="51">
        <f t="shared" si="70"/>
        <v>0</v>
      </c>
      <c r="O471" s="51">
        <f t="shared" si="71"/>
        <v>0</v>
      </c>
      <c r="P471" s="52">
        <f>+SUM(INDEX(Inputs!$D$24:$D$35,MATCH($D471,Inputs!$B$24:$B$35,0))*$N471,INDEX(Inputs!$E$24:$E$35,MATCH($D471,Inputs!$B$24:$B$35,0))*$O471)</f>
        <v>0</v>
      </c>
      <c r="R471" s="19"/>
      <c r="S471" s="19"/>
      <c r="T471" s="19"/>
    </row>
    <row r="472" spans="2:20" x14ac:dyDescent="0.25">
      <c r="B472" s="8" t="s">
        <v>137</v>
      </c>
      <c r="C472" s="8">
        <v>2021</v>
      </c>
      <c r="D472" s="8">
        <v>8</v>
      </c>
      <c r="E472" s="49">
        <f>Data!E472</f>
        <v>2814.4</v>
      </c>
      <c r="F472" s="49">
        <f>Data!F472</f>
        <v>2865.5439999999999</v>
      </c>
      <c r="G472" s="50">
        <f t="shared" si="63"/>
        <v>51.143999999999778</v>
      </c>
      <c r="H472" s="51">
        <f t="shared" si="64"/>
        <v>2792.2499999999995</v>
      </c>
      <c r="I472" s="51">
        <f t="shared" si="66"/>
        <v>2741.1059999999998</v>
      </c>
      <c r="J472" s="51">
        <f t="shared" si="65"/>
        <v>2792.2499999999995</v>
      </c>
      <c r="K472" s="51">
        <f t="shared" si="67"/>
        <v>2741.1059999999998</v>
      </c>
      <c r="L472" s="51">
        <f t="shared" si="68"/>
        <v>0</v>
      </c>
      <c r="M472" s="51">
        <f t="shared" si="69"/>
        <v>0</v>
      </c>
      <c r="N472" s="51">
        <f t="shared" si="70"/>
        <v>0</v>
      </c>
      <c r="O472" s="51">
        <f t="shared" si="71"/>
        <v>0</v>
      </c>
      <c r="P472" s="52">
        <f>+SUM(INDEX(Inputs!$D$24:$D$35,MATCH($D472,Inputs!$B$24:$B$35,0))*$N472,INDEX(Inputs!$E$24:$E$35,MATCH($D472,Inputs!$B$24:$B$35,0))*$O472)</f>
        <v>0</v>
      </c>
      <c r="R472" s="19"/>
      <c r="S472" s="19"/>
      <c r="T472" s="19"/>
    </row>
    <row r="473" spans="2:20" x14ac:dyDescent="0.25">
      <c r="B473" s="8" t="s">
        <v>137</v>
      </c>
      <c r="C473" s="8">
        <v>2021</v>
      </c>
      <c r="D473" s="8">
        <v>9</v>
      </c>
      <c r="E473" s="49">
        <f>Data!E473</f>
        <v>2347.6480000000001</v>
      </c>
      <c r="F473" s="49">
        <f>Data!F473</f>
        <v>2199.0920000000001</v>
      </c>
      <c r="G473" s="50">
        <f t="shared" si="63"/>
        <v>-148.55600000000004</v>
      </c>
      <c r="H473" s="51">
        <f t="shared" si="64"/>
        <v>2741.1059999999998</v>
      </c>
      <c r="I473" s="51">
        <f t="shared" si="66"/>
        <v>2889.6619999999998</v>
      </c>
      <c r="J473" s="51">
        <f t="shared" si="65"/>
        <v>2741.1059999999998</v>
      </c>
      <c r="K473" s="51">
        <f t="shared" si="67"/>
        <v>2889.6619999999998</v>
      </c>
      <c r="L473" s="51">
        <f t="shared" si="68"/>
        <v>0</v>
      </c>
      <c r="M473" s="51">
        <f t="shared" si="69"/>
        <v>0</v>
      </c>
      <c r="N473" s="51">
        <f t="shared" si="70"/>
        <v>0</v>
      </c>
      <c r="O473" s="51">
        <f t="shared" si="71"/>
        <v>0</v>
      </c>
      <c r="P473" s="52">
        <f>+SUM(INDEX(Inputs!$D$24:$D$35,MATCH($D473,Inputs!$B$24:$B$35,0))*$N473,INDEX(Inputs!$E$24:$E$35,MATCH($D473,Inputs!$B$24:$B$35,0))*$O473)</f>
        <v>0</v>
      </c>
      <c r="R473" s="19"/>
      <c r="S473" s="19"/>
      <c r="T473" s="19"/>
    </row>
    <row r="474" spans="2:20" x14ac:dyDescent="0.25">
      <c r="B474" s="8" t="s">
        <v>137</v>
      </c>
      <c r="C474" s="8">
        <v>2021</v>
      </c>
      <c r="D474" s="8">
        <v>10</v>
      </c>
      <c r="E474" s="49">
        <f>Data!E474</f>
        <v>1584.32</v>
      </c>
      <c r="F474" s="49">
        <f>Data!F474</f>
        <v>1675.0229999999999</v>
      </c>
      <c r="G474" s="50">
        <f t="shared" si="63"/>
        <v>90.702999999999975</v>
      </c>
      <c r="H474" s="51">
        <f t="shared" si="64"/>
        <v>2889.6619999999998</v>
      </c>
      <c r="I474" s="51">
        <f t="shared" si="66"/>
        <v>2798.9589999999998</v>
      </c>
      <c r="J474" s="51">
        <f t="shared" si="65"/>
        <v>2889.6619999999998</v>
      </c>
      <c r="K474" s="51">
        <f t="shared" si="67"/>
        <v>2798.9589999999998</v>
      </c>
      <c r="L474" s="51">
        <f t="shared" si="68"/>
        <v>0</v>
      </c>
      <c r="M474" s="51">
        <f t="shared" si="69"/>
        <v>0</v>
      </c>
      <c r="N474" s="51">
        <f t="shared" si="70"/>
        <v>0</v>
      </c>
      <c r="O474" s="51">
        <f t="shared" si="71"/>
        <v>0</v>
      </c>
      <c r="P474" s="52">
        <f>+SUM(INDEX(Inputs!$D$24:$D$35,MATCH($D474,Inputs!$B$24:$B$35,0))*$N474,INDEX(Inputs!$E$24:$E$35,MATCH($D474,Inputs!$B$24:$B$35,0))*$O474)</f>
        <v>0</v>
      </c>
      <c r="R474" s="19"/>
      <c r="S474" s="19"/>
      <c r="T474" s="19"/>
    </row>
    <row r="475" spans="2:20" x14ac:dyDescent="0.25">
      <c r="B475" s="8" t="s">
        <v>137</v>
      </c>
      <c r="C475" s="8">
        <v>2021</v>
      </c>
      <c r="D475" s="8">
        <v>11</v>
      </c>
      <c r="E475" s="49">
        <f>Data!E475</f>
        <v>1035.1679999999999</v>
      </c>
      <c r="F475" s="49">
        <f>Data!F475</f>
        <v>1635.768</v>
      </c>
      <c r="G475" s="50">
        <f t="shared" si="63"/>
        <v>600.60000000000014</v>
      </c>
      <c r="H475" s="51">
        <f t="shared" si="64"/>
        <v>2798.9589999999998</v>
      </c>
      <c r="I475" s="51">
        <f t="shared" si="66"/>
        <v>2198.3589999999995</v>
      </c>
      <c r="J475" s="51">
        <f t="shared" si="65"/>
        <v>2798.9589999999998</v>
      </c>
      <c r="K475" s="51">
        <f t="shared" si="67"/>
        <v>2198.3589999999995</v>
      </c>
      <c r="L475" s="51">
        <f t="shared" si="68"/>
        <v>0</v>
      </c>
      <c r="M475" s="51">
        <f t="shared" si="69"/>
        <v>0</v>
      </c>
      <c r="N475" s="51">
        <f t="shared" si="70"/>
        <v>0</v>
      </c>
      <c r="O475" s="51">
        <f t="shared" si="71"/>
        <v>0</v>
      </c>
      <c r="P475" s="52">
        <f>+SUM(INDEX(Inputs!$D$24:$D$35,MATCH($D475,Inputs!$B$24:$B$35,0))*$N475,INDEX(Inputs!$E$24:$E$35,MATCH($D475,Inputs!$B$24:$B$35,0))*$O475)</f>
        <v>0</v>
      </c>
      <c r="R475" s="19"/>
      <c r="S475" s="19"/>
      <c r="T475" s="19"/>
    </row>
    <row r="476" spans="2:20" x14ac:dyDescent="0.25">
      <c r="B476" s="8" t="s">
        <v>137</v>
      </c>
      <c r="C476" s="8">
        <v>2021</v>
      </c>
      <c r="D476" s="8">
        <v>12</v>
      </c>
      <c r="E476" s="49">
        <f>Data!E476</f>
        <v>443.32799999999997</v>
      </c>
      <c r="F476" s="49">
        <f>Data!F476</f>
        <v>1793.354</v>
      </c>
      <c r="G476" s="50">
        <f t="shared" si="63"/>
        <v>1350.0260000000001</v>
      </c>
      <c r="H476" s="51">
        <f t="shared" si="64"/>
        <v>2198.3589999999995</v>
      </c>
      <c r="I476" s="51">
        <f t="shared" si="66"/>
        <v>848.3329999999994</v>
      </c>
      <c r="J476" s="51">
        <f t="shared" si="65"/>
        <v>2198.3589999999995</v>
      </c>
      <c r="K476" s="51">
        <f t="shared" si="67"/>
        <v>848.3329999999994</v>
      </c>
      <c r="L476" s="51">
        <f t="shared" si="68"/>
        <v>0</v>
      </c>
      <c r="M476" s="51">
        <f t="shared" si="69"/>
        <v>0</v>
      </c>
      <c r="N476" s="51">
        <f t="shared" si="70"/>
        <v>0</v>
      </c>
      <c r="O476" s="51">
        <f t="shared" si="71"/>
        <v>0</v>
      </c>
      <c r="P476" s="52">
        <f>+SUM(INDEX(Inputs!$D$24:$D$35,MATCH($D476,Inputs!$B$24:$B$35,0))*$N476,INDEX(Inputs!$E$24:$E$35,MATCH($D476,Inputs!$B$24:$B$35,0))*$O476)</f>
        <v>0</v>
      </c>
      <c r="R476" s="19"/>
      <c r="S476" s="19"/>
      <c r="T476" s="19"/>
    </row>
    <row r="477" spans="2:20" x14ac:dyDescent="0.25">
      <c r="B477" s="8" t="s">
        <v>138</v>
      </c>
      <c r="C477" s="8">
        <v>2021</v>
      </c>
      <c r="D477" s="8">
        <v>1</v>
      </c>
      <c r="E477" s="49">
        <f>Data!E477</f>
        <v>22.864000000000001</v>
      </c>
      <c r="F477" s="49">
        <f>Data!F477</f>
        <v>0.25600000000000001</v>
      </c>
      <c r="G477" s="50">
        <f t="shared" si="63"/>
        <v>-22.608000000000001</v>
      </c>
      <c r="H477" s="51">
        <f t="shared" si="64"/>
        <v>0</v>
      </c>
      <c r="I477" s="51">
        <f t="shared" si="66"/>
        <v>22.608000000000001</v>
      </c>
      <c r="J477" s="51">
        <f t="shared" si="65"/>
        <v>12.684999999999999</v>
      </c>
      <c r="K477" s="51">
        <f t="shared" si="67"/>
        <v>35.292999999999999</v>
      </c>
      <c r="L477" s="51">
        <f t="shared" si="68"/>
        <v>0</v>
      </c>
      <c r="M477" s="51">
        <f t="shared" si="69"/>
        <v>0</v>
      </c>
      <c r="N477" s="51">
        <f t="shared" si="70"/>
        <v>0</v>
      </c>
      <c r="O477" s="51">
        <f t="shared" si="71"/>
        <v>0</v>
      </c>
      <c r="P477" s="52">
        <f>+SUM(INDEX(Inputs!$D$24:$D$35,MATCH($D477,Inputs!$B$24:$B$35,0))*$N477,INDEX(Inputs!$E$24:$E$35,MATCH($D477,Inputs!$B$24:$B$35,0))*$O477)</f>
        <v>0</v>
      </c>
      <c r="R477" s="19"/>
      <c r="S477" s="19"/>
      <c r="T477" s="19"/>
    </row>
    <row r="478" spans="2:20" x14ac:dyDescent="0.25">
      <c r="B478" s="8" t="s">
        <v>138</v>
      </c>
      <c r="C478" s="8">
        <v>2021</v>
      </c>
      <c r="D478" s="8">
        <v>2</v>
      </c>
      <c r="E478" s="49">
        <f>Data!E478</f>
        <v>24.512</v>
      </c>
      <c r="F478" s="49">
        <f>Data!F478</f>
        <v>0.76800000000000002</v>
      </c>
      <c r="G478" s="50">
        <f t="shared" si="63"/>
        <v>-23.744</v>
      </c>
      <c r="H478" s="51">
        <f t="shared" si="64"/>
        <v>22.608000000000001</v>
      </c>
      <c r="I478" s="51">
        <f t="shared" si="66"/>
        <v>46.352000000000004</v>
      </c>
      <c r="J478" s="51">
        <f t="shared" si="65"/>
        <v>35.292999999999999</v>
      </c>
      <c r="K478" s="51">
        <f t="shared" si="67"/>
        <v>59.036999999999999</v>
      </c>
      <c r="L478" s="51">
        <f t="shared" si="68"/>
        <v>0</v>
      </c>
      <c r="M478" s="51">
        <f t="shared" si="69"/>
        <v>0</v>
      </c>
      <c r="N478" s="51">
        <f t="shared" si="70"/>
        <v>0</v>
      </c>
      <c r="O478" s="51">
        <f t="shared" si="71"/>
        <v>0</v>
      </c>
      <c r="P478" s="52">
        <f>+SUM(INDEX(Inputs!$D$24:$D$35,MATCH($D478,Inputs!$B$24:$B$35,0))*$N478,INDEX(Inputs!$E$24:$E$35,MATCH($D478,Inputs!$B$24:$B$35,0))*$O478)</f>
        <v>0</v>
      </c>
      <c r="R478" s="19"/>
      <c r="S478" s="19"/>
      <c r="T478" s="19"/>
    </row>
    <row r="479" spans="2:20" x14ac:dyDescent="0.25">
      <c r="B479" s="8" t="s">
        <v>138</v>
      </c>
      <c r="C479" s="8">
        <v>2021</v>
      </c>
      <c r="D479" s="8">
        <v>3</v>
      </c>
      <c r="E479" s="49">
        <f>Data!E479</f>
        <v>100.736</v>
      </c>
      <c r="F479" s="49">
        <f>Data!F479</f>
        <v>3.048</v>
      </c>
      <c r="G479" s="50">
        <f t="shared" si="63"/>
        <v>-97.688000000000002</v>
      </c>
      <c r="H479" s="51">
        <f t="shared" si="64"/>
        <v>46.352000000000004</v>
      </c>
      <c r="I479" s="51">
        <f t="shared" si="66"/>
        <v>144.04000000000002</v>
      </c>
      <c r="J479" s="51">
        <f t="shared" si="65"/>
        <v>59.036999999999999</v>
      </c>
      <c r="K479" s="51">
        <f t="shared" si="67"/>
        <v>156.72499999999999</v>
      </c>
      <c r="L479" s="51">
        <f t="shared" si="68"/>
        <v>0</v>
      </c>
      <c r="M479" s="51">
        <f t="shared" si="69"/>
        <v>0</v>
      </c>
      <c r="N479" s="51">
        <f t="shared" si="70"/>
        <v>0</v>
      </c>
      <c r="O479" s="51">
        <f t="shared" si="71"/>
        <v>0</v>
      </c>
      <c r="P479" s="52">
        <f>+SUM(INDEX(Inputs!$D$24:$D$35,MATCH($D479,Inputs!$B$24:$B$35,0))*$N479,INDEX(Inputs!$E$24:$E$35,MATCH($D479,Inputs!$B$24:$B$35,0))*$O479)</f>
        <v>0</v>
      </c>
      <c r="R479" s="19"/>
      <c r="S479" s="19"/>
      <c r="T479" s="19"/>
    </row>
    <row r="480" spans="2:20" x14ac:dyDescent="0.25">
      <c r="B480" s="8" t="s">
        <v>138</v>
      </c>
      <c r="C480" s="8">
        <v>2021</v>
      </c>
      <c r="D480" s="8">
        <v>4</v>
      </c>
      <c r="E480" s="49">
        <f>Data!E480</f>
        <v>121.408</v>
      </c>
      <c r="F480" s="49">
        <f>Data!F480</f>
        <v>1.28</v>
      </c>
      <c r="G480" s="50">
        <f t="shared" si="63"/>
        <v>-120.128</v>
      </c>
      <c r="H480" s="51">
        <f t="shared" si="64"/>
        <v>144.04000000000002</v>
      </c>
      <c r="I480" s="51">
        <f t="shared" si="66"/>
        <v>264.16800000000001</v>
      </c>
      <c r="J480" s="51">
        <f t="shared" si="65"/>
        <v>156.72499999999999</v>
      </c>
      <c r="K480" s="51">
        <f t="shared" si="67"/>
        <v>276.85300000000001</v>
      </c>
      <c r="L480" s="51">
        <f t="shared" si="68"/>
        <v>0</v>
      </c>
      <c r="M480" s="51">
        <f t="shared" si="69"/>
        <v>0</v>
      </c>
      <c r="N480" s="51">
        <f t="shared" si="70"/>
        <v>0</v>
      </c>
      <c r="O480" s="51">
        <f t="shared" si="71"/>
        <v>0</v>
      </c>
      <c r="P480" s="52">
        <f>+SUM(INDEX(Inputs!$D$24:$D$35,MATCH($D480,Inputs!$B$24:$B$35,0))*$N480,INDEX(Inputs!$E$24:$E$35,MATCH($D480,Inputs!$B$24:$B$35,0))*$O480)</f>
        <v>0</v>
      </c>
      <c r="R480" s="19"/>
      <c r="S480" s="19"/>
      <c r="T480" s="19"/>
    </row>
    <row r="481" spans="2:20" x14ac:dyDescent="0.25">
      <c r="B481" s="8" t="s">
        <v>138</v>
      </c>
      <c r="C481" s="8">
        <v>2021</v>
      </c>
      <c r="D481" s="8">
        <v>5</v>
      </c>
      <c r="E481" s="49">
        <f>Data!E481</f>
        <v>125.3439</v>
      </c>
      <c r="F481" s="49">
        <f>Data!F481</f>
        <v>466.44799999999998</v>
      </c>
      <c r="G481" s="50">
        <f t="shared" si="63"/>
        <v>341.10409999999996</v>
      </c>
      <c r="H481" s="51">
        <f t="shared" si="64"/>
        <v>264.16800000000001</v>
      </c>
      <c r="I481" s="51">
        <f t="shared" si="66"/>
        <v>0</v>
      </c>
      <c r="J481" s="51">
        <f t="shared" si="65"/>
        <v>276.85300000000001</v>
      </c>
      <c r="K481" s="51">
        <f t="shared" si="67"/>
        <v>0</v>
      </c>
      <c r="L481" s="51">
        <f t="shared" si="68"/>
        <v>76.936099999999954</v>
      </c>
      <c r="M481" s="51">
        <f t="shared" si="69"/>
        <v>64.251099999999951</v>
      </c>
      <c r="N481" s="51">
        <f t="shared" si="70"/>
        <v>64.251099999999951</v>
      </c>
      <c r="O481" s="51">
        <f t="shared" si="71"/>
        <v>0</v>
      </c>
      <c r="P481" s="52">
        <f>+SUM(INDEX(Inputs!$D$24:$D$35,MATCH($D481,Inputs!$B$24:$B$35,0))*$N481,INDEX(Inputs!$E$24:$E$35,MATCH($D481,Inputs!$B$24:$B$35,0))*$O481)</f>
        <v>6.0872777161999956</v>
      </c>
      <c r="R481" s="19"/>
      <c r="S481" s="19"/>
      <c r="T481" s="19"/>
    </row>
    <row r="482" spans="2:20" x14ac:dyDescent="0.25">
      <c r="B482" s="8" t="s">
        <v>138</v>
      </c>
      <c r="C482" s="8">
        <v>2021</v>
      </c>
      <c r="D482" s="8">
        <v>6</v>
      </c>
      <c r="E482" s="49">
        <f>Data!E482</f>
        <v>134.28800000000001</v>
      </c>
      <c r="F482" s="49">
        <f>Data!F482</f>
        <v>541.63980000000004</v>
      </c>
      <c r="G482" s="50">
        <f t="shared" si="63"/>
        <v>407.35180000000003</v>
      </c>
      <c r="H482" s="51">
        <f t="shared" si="64"/>
        <v>0</v>
      </c>
      <c r="I482" s="51">
        <f t="shared" si="66"/>
        <v>0</v>
      </c>
      <c r="J482" s="51">
        <f t="shared" si="65"/>
        <v>0</v>
      </c>
      <c r="K482" s="51">
        <f t="shared" si="67"/>
        <v>0</v>
      </c>
      <c r="L482" s="51">
        <f t="shared" si="68"/>
        <v>407.35180000000003</v>
      </c>
      <c r="M482" s="51">
        <f t="shared" si="69"/>
        <v>407.35180000000003</v>
      </c>
      <c r="N482" s="51">
        <f t="shared" si="70"/>
        <v>407.35180000000003</v>
      </c>
      <c r="O482" s="51">
        <f t="shared" si="71"/>
        <v>0</v>
      </c>
      <c r="P482" s="52">
        <f>+SUM(INDEX(Inputs!$D$24:$D$35,MATCH($D482,Inputs!$B$24:$B$35,0))*$N482,INDEX(Inputs!$E$24:$E$35,MATCH($D482,Inputs!$B$24:$B$35,0))*$O482)</f>
        <v>42.87377695</v>
      </c>
      <c r="R482" s="19"/>
      <c r="S482" s="19"/>
      <c r="T482" s="19"/>
    </row>
    <row r="483" spans="2:20" x14ac:dyDescent="0.25">
      <c r="B483" s="8" t="s">
        <v>138</v>
      </c>
      <c r="C483" s="8">
        <v>2021</v>
      </c>
      <c r="D483" s="8">
        <v>7</v>
      </c>
      <c r="E483" s="49">
        <f>Data!E483</f>
        <v>106.848</v>
      </c>
      <c r="F483" s="49">
        <f>Data!F483</f>
        <v>580.86400000000003</v>
      </c>
      <c r="G483" s="50">
        <f t="shared" si="63"/>
        <v>474.01600000000002</v>
      </c>
      <c r="H483" s="51">
        <f t="shared" si="64"/>
        <v>0</v>
      </c>
      <c r="I483" s="51">
        <f t="shared" si="66"/>
        <v>0</v>
      </c>
      <c r="J483" s="51">
        <f t="shared" si="65"/>
        <v>0</v>
      </c>
      <c r="K483" s="51">
        <f t="shared" si="67"/>
        <v>0</v>
      </c>
      <c r="L483" s="51">
        <f t="shared" si="68"/>
        <v>474.01600000000002</v>
      </c>
      <c r="M483" s="51">
        <f t="shared" si="69"/>
        <v>474.01600000000002</v>
      </c>
      <c r="N483" s="51">
        <f t="shared" si="70"/>
        <v>474.01600000000002</v>
      </c>
      <c r="O483" s="51">
        <f t="shared" si="71"/>
        <v>0</v>
      </c>
      <c r="P483" s="52">
        <f>+SUM(INDEX(Inputs!$D$24:$D$35,MATCH($D483,Inputs!$B$24:$B$35,0))*$N483,INDEX(Inputs!$E$24:$E$35,MATCH($D483,Inputs!$B$24:$B$35,0))*$O483)</f>
        <v>49.890183999999998</v>
      </c>
      <c r="R483" s="19"/>
      <c r="S483" s="19"/>
      <c r="T483" s="19"/>
    </row>
    <row r="484" spans="2:20" x14ac:dyDescent="0.25">
      <c r="B484" s="8" t="s">
        <v>138</v>
      </c>
      <c r="C484" s="8">
        <v>2021</v>
      </c>
      <c r="D484" s="8">
        <v>8</v>
      </c>
      <c r="E484" s="49">
        <f>Data!E484</f>
        <v>75.272000000000006</v>
      </c>
      <c r="F484" s="49">
        <f>Data!F484</f>
        <v>603.928</v>
      </c>
      <c r="G484" s="50">
        <f t="shared" si="63"/>
        <v>528.65599999999995</v>
      </c>
      <c r="H484" s="51">
        <f t="shared" si="64"/>
        <v>0</v>
      </c>
      <c r="I484" s="51">
        <f t="shared" si="66"/>
        <v>0</v>
      </c>
      <c r="J484" s="51">
        <f t="shared" si="65"/>
        <v>0</v>
      </c>
      <c r="K484" s="51">
        <f t="shared" si="67"/>
        <v>0</v>
      </c>
      <c r="L484" s="51">
        <f t="shared" si="68"/>
        <v>528.65599999999995</v>
      </c>
      <c r="M484" s="51">
        <f t="shared" si="69"/>
        <v>528.65599999999995</v>
      </c>
      <c r="N484" s="51">
        <f t="shared" si="70"/>
        <v>528.65599999999995</v>
      </c>
      <c r="O484" s="51">
        <f t="shared" si="71"/>
        <v>0</v>
      </c>
      <c r="P484" s="52">
        <f>+SUM(INDEX(Inputs!$D$24:$D$35,MATCH($D484,Inputs!$B$24:$B$35,0))*$N484,INDEX(Inputs!$E$24:$E$35,MATCH($D484,Inputs!$B$24:$B$35,0))*$O484)</f>
        <v>55.641043999999994</v>
      </c>
      <c r="R484" s="19"/>
      <c r="S484" s="19"/>
      <c r="T484" s="19"/>
    </row>
    <row r="485" spans="2:20" x14ac:dyDescent="0.25">
      <c r="B485" s="8" t="s">
        <v>138</v>
      </c>
      <c r="C485" s="8">
        <v>2021</v>
      </c>
      <c r="D485" s="8">
        <v>9</v>
      </c>
      <c r="E485" s="49">
        <f>Data!E485</f>
        <v>54.7438</v>
      </c>
      <c r="F485" s="49">
        <f>Data!F485</f>
        <v>578.40440000000001</v>
      </c>
      <c r="G485" s="50">
        <f t="shared" si="63"/>
        <v>523.66060000000004</v>
      </c>
      <c r="H485" s="51">
        <f t="shared" si="64"/>
        <v>0</v>
      </c>
      <c r="I485" s="51">
        <f t="shared" si="66"/>
        <v>0</v>
      </c>
      <c r="J485" s="51">
        <f t="shared" si="65"/>
        <v>0</v>
      </c>
      <c r="K485" s="51">
        <f t="shared" si="67"/>
        <v>0</v>
      </c>
      <c r="L485" s="51">
        <f t="shared" si="68"/>
        <v>523.66060000000004</v>
      </c>
      <c r="M485" s="51">
        <f t="shared" si="69"/>
        <v>523.66060000000004</v>
      </c>
      <c r="N485" s="51">
        <f t="shared" si="70"/>
        <v>523.66060000000004</v>
      </c>
      <c r="O485" s="51">
        <f t="shared" si="71"/>
        <v>0</v>
      </c>
      <c r="P485" s="52">
        <f>+SUM(INDEX(Inputs!$D$24:$D$35,MATCH($D485,Inputs!$B$24:$B$35,0))*$N485,INDEX(Inputs!$E$24:$E$35,MATCH($D485,Inputs!$B$24:$B$35,0))*$O485)</f>
        <v>49.612652565200008</v>
      </c>
      <c r="R485" s="19"/>
      <c r="S485" s="19"/>
      <c r="T485" s="19"/>
    </row>
    <row r="486" spans="2:20" x14ac:dyDescent="0.25">
      <c r="B486" s="8" t="s">
        <v>138</v>
      </c>
      <c r="C486" s="8">
        <v>2021</v>
      </c>
      <c r="D486" s="8">
        <v>10</v>
      </c>
      <c r="E486" s="49">
        <f>Data!E486</f>
        <v>21.353999999999999</v>
      </c>
      <c r="F486" s="49">
        <f>Data!F486</f>
        <v>253.34100000000001</v>
      </c>
      <c r="G486" s="50">
        <f t="shared" si="63"/>
        <v>231.98700000000002</v>
      </c>
      <c r="H486" s="51">
        <f t="shared" si="64"/>
        <v>0</v>
      </c>
      <c r="I486" s="51">
        <f t="shared" si="66"/>
        <v>0</v>
      </c>
      <c r="J486" s="51">
        <f t="shared" si="65"/>
        <v>0</v>
      </c>
      <c r="K486" s="51">
        <f t="shared" si="67"/>
        <v>0</v>
      </c>
      <c r="L486" s="51">
        <f t="shared" si="68"/>
        <v>231.98700000000002</v>
      </c>
      <c r="M486" s="51">
        <f t="shared" si="69"/>
        <v>231.98700000000002</v>
      </c>
      <c r="N486" s="51">
        <f t="shared" si="70"/>
        <v>231.98700000000002</v>
      </c>
      <c r="O486" s="51">
        <f t="shared" si="71"/>
        <v>0</v>
      </c>
      <c r="P486" s="52">
        <f>+SUM(INDEX(Inputs!$D$24:$D$35,MATCH($D486,Inputs!$B$24:$B$35,0))*$N486,INDEX(Inputs!$E$24:$E$35,MATCH($D486,Inputs!$B$24:$B$35,0))*$O486)</f>
        <v>21.978912354000006</v>
      </c>
      <c r="R486" s="19"/>
      <c r="S486" s="19"/>
      <c r="T486" s="19"/>
    </row>
    <row r="487" spans="2:20" x14ac:dyDescent="0.25">
      <c r="B487" s="8" t="s">
        <v>138</v>
      </c>
      <c r="C487" s="8">
        <v>2021</v>
      </c>
      <c r="D487" s="8">
        <v>11</v>
      </c>
      <c r="E487" s="49">
        <f>Data!E487</f>
        <v>11.278</v>
      </c>
      <c r="F487" s="49">
        <f>Data!F487</f>
        <v>1.7290000000000001</v>
      </c>
      <c r="G487" s="50">
        <f t="shared" si="63"/>
        <v>-9.5489999999999995</v>
      </c>
      <c r="H487" s="51">
        <f t="shared" si="64"/>
        <v>0</v>
      </c>
      <c r="I487" s="51">
        <f t="shared" si="66"/>
        <v>9.5489999999999995</v>
      </c>
      <c r="J487" s="51">
        <f t="shared" si="65"/>
        <v>0</v>
      </c>
      <c r="K487" s="51">
        <f t="shared" si="67"/>
        <v>9.5489999999999995</v>
      </c>
      <c r="L487" s="51">
        <f t="shared" si="68"/>
        <v>0</v>
      </c>
      <c r="M487" s="51">
        <f t="shared" si="69"/>
        <v>0</v>
      </c>
      <c r="N487" s="51">
        <f t="shared" si="70"/>
        <v>0</v>
      </c>
      <c r="O487" s="51">
        <f t="shared" si="71"/>
        <v>0</v>
      </c>
      <c r="P487" s="52">
        <f>+SUM(INDEX(Inputs!$D$24:$D$35,MATCH($D487,Inputs!$B$24:$B$35,0))*$N487,INDEX(Inputs!$E$24:$E$35,MATCH($D487,Inputs!$B$24:$B$35,0))*$O487)</f>
        <v>0</v>
      </c>
      <c r="R487" s="19"/>
      <c r="S487" s="19"/>
      <c r="T487" s="19"/>
    </row>
    <row r="488" spans="2:20" x14ac:dyDescent="0.25">
      <c r="B488" s="8" t="s">
        <v>138</v>
      </c>
      <c r="C488" s="8">
        <v>2021</v>
      </c>
      <c r="D488" s="8">
        <v>12</v>
      </c>
      <c r="E488" s="49">
        <f>Data!E488</f>
        <v>3.9039999999999999</v>
      </c>
      <c r="F488" s="49">
        <f>Data!F488</f>
        <v>0.76800000000000002</v>
      </c>
      <c r="G488" s="50">
        <f t="shared" si="63"/>
        <v>-3.1360000000000001</v>
      </c>
      <c r="H488" s="51">
        <f t="shared" si="64"/>
        <v>9.5489999999999995</v>
      </c>
      <c r="I488" s="51">
        <f t="shared" si="66"/>
        <v>12.684999999999999</v>
      </c>
      <c r="J488" s="51">
        <f t="shared" si="65"/>
        <v>9.5489999999999995</v>
      </c>
      <c r="K488" s="51">
        <f t="shared" si="67"/>
        <v>12.684999999999999</v>
      </c>
      <c r="L488" s="51">
        <f t="shared" si="68"/>
        <v>0</v>
      </c>
      <c r="M488" s="51">
        <f t="shared" si="69"/>
        <v>0</v>
      </c>
      <c r="N488" s="51">
        <f t="shared" si="70"/>
        <v>0</v>
      </c>
      <c r="O488" s="51">
        <f t="shared" si="71"/>
        <v>0</v>
      </c>
      <c r="P488" s="52">
        <f>+SUM(INDEX(Inputs!$D$24:$D$35,MATCH($D488,Inputs!$B$24:$B$35,0))*$N488,INDEX(Inputs!$E$24:$E$35,MATCH($D488,Inputs!$B$24:$B$35,0))*$O488)</f>
        <v>0</v>
      </c>
      <c r="R488" s="19"/>
      <c r="S488" s="19"/>
      <c r="T488" s="19"/>
    </row>
    <row r="489" spans="2:20" x14ac:dyDescent="0.25">
      <c r="B489" s="8" t="s">
        <v>139</v>
      </c>
      <c r="C489" s="8">
        <v>2021</v>
      </c>
      <c r="D489" s="8">
        <v>1</v>
      </c>
      <c r="E489" s="49">
        <f>Data!E489</f>
        <v>528.83550000000002</v>
      </c>
      <c r="F489" s="49">
        <f>Data!F489</f>
        <v>1815.52</v>
      </c>
      <c r="G489" s="50">
        <f t="shared" si="63"/>
        <v>1286.6844999999998</v>
      </c>
      <c r="H489" s="51">
        <f t="shared" si="64"/>
        <v>0</v>
      </c>
      <c r="I489" s="51">
        <f t="shared" si="66"/>
        <v>0</v>
      </c>
      <c r="J489" s="51">
        <f t="shared" si="65"/>
        <v>0</v>
      </c>
      <c r="K489" s="51">
        <f t="shared" si="67"/>
        <v>0</v>
      </c>
      <c r="L489" s="51">
        <f t="shared" si="68"/>
        <v>1286.6844999999998</v>
      </c>
      <c r="M489" s="51">
        <f t="shared" si="69"/>
        <v>1286.6844999999998</v>
      </c>
      <c r="N489" s="51">
        <f t="shared" si="70"/>
        <v>1286.6844999999998</v>
      </c>
      <c r="O489" s="51">
        <f t="shared" si="71"/>
        <v>0</v>
      </c>
      <c r="P489" s="52">
        <f>+SUM(INDEX(Inputs!$D$24:$D$35,MATCH($D489,Inputs!$B$24:$B$35,0))*$N489,INDEX(Inputs!$E$24:$E$35,MATCH($D489,Inputs!$B$24:$B$35,0))*$O489)</f>
        <v>121.90306289899999</v>
      </c>
      <c r="R489" s="19"/>
      <c r="S489" s="19"/>
      <c r="T489" s="19"/>
    </row>
    <row r="490" spans="2:20" x14ac:dyDescent="0.25">
      <c r="B490" s="8" t="s">
        <v>139</v>
      </c>
      <c r="C490" s="8">
        <v>2021</v>
      </c>
      <c r="D490" s="8">
        <v>2</v>
      </c>
      <c r="E490" s="49">
        <f>Data!E490</f>
        <v>637.85550000000001</v>
      </c>
      <c r="F490" s="49">
        <f>Data!F490</f>
        <v>1886.56</v>
      </c>
      <c r="G490" s="50">
        <f t="shared" si="63"/>
        <v>1248.7044999999998</v>
      </c>
      <c r="H490" s="51">
        <f t="shared" si="64"/>
        <v>0</v>
      </c>
      <c r="I490" s="51">
        <f t="shared" si="66"/>
        <v>0</v>
      </c>
      <c r="J490" s="51">
        <f t="shared" si="65"/>
        <v>0</v>
      </c>
      <c r="K490" s="51">
        <f t="shared" si="67"/>
        <v>0</v>
      </c>
      <c r="L490" s="51">
        <f t="shared" si="68"/>
        <v>1248.7044999999998</v>
      </c>
      <c r="M490" s="51">
        <f t="shared" si="69"/>
        <v>1248.7044999999998</v>
      </c>
      <c r="N490" s="51">
        <f t="shared" si="70"/>
        <v>1248.7044999999998</v>
      </c>
      <c r="O490" s="51">
        <f t="shared" si="71"/>
        <v>0</v>
      </c>
      <c r="P490" s="52">
        <f>+SUM(INDEX(Inputs!$D$24:$D$35,MATCH($D490,Inputs!$B$24:$B$35,0))*$N490,INDEX(Inputs!$E$24:$E$35,MATCH($D490,Inputs!$B$24:$B$35,0))*$O490)</f>
        <v>118.30476173899999</v>
      </c>
      <c r="R490" s="19"/>
      <c r="S490" s="19"/>
      <c r="T490" s="19"/>
    </row>
    <row r="491" spans="2:20" x14ac:dyDescent="0.25">
      <c r="B491" s="8" t="s">
        <v>139</v>
      </c>
      <c r="C491" s="8">
        <v>2021</v>
      </c>
      <c r="D491" s="8">
        <v>3</v>
      </c>
      <c r="E491" s="49">
        <f>Data!E491</f>
        <v>1183.9961000000001</v>
      </c>
      <c r="F491" s="49">
        <f>Data!F491</f>
        <v>2141.598</v>
      </c>
      <c r="G491" s="50">
        <f t="shared" si="63"/>
        <v>957.60189999999989</v>
      </c>
      <c r="H491" s="51">
        <f t="shared" si="64"/>
        <v>0</v>
      </c>
      <c r="I491" s="51">
        <f t="shared" si="66"/>
        <v>0</v>
      </c>
      <c r="J491" s="51">
        <f t="shared" si="65"/>
        <v>0</v>
      </c>
      <c r="K491" s="51">
        <f t="shared" si="67"/>
        <v>0</v>
      </c>
      <c r="L491" s="51">
        <f t="shared" si="68"/>
        <v>957.60189999999989</v>
      </c>
      <c r="M491" s="51">
        <f t="shared" si="69"/>
        <v>957.60189999999989</v>
      </c>
      <c r="N491" s="51">
        <f t="shared" si="70"/>
        <v>957.60189999999989</v>
      </c>
      <c r="O491" s="51">
        <f t="shared" si="71"/>
        <v>0</v>
      </c>
      <c r="P491" s="52">
        <f>+SUM(INDEX(Inputs!$D$24:$D$35,MATCH($D491,Inputs!$B$24:$B$35,0))*$N491,INDEX(Inputs!$E$24:$E$35,MATCH($D491,Inputs!$B$24:$B$35,0))*$O491)</f>
        <v>90.725119209799999</v>
      </c>
      <c r="R491" s="19"/>
      <c r="S491" s="19"/>
      <c r="T491" s="19"/>
    </row>
    <row r="492" spans="2:20" x14ac:dyDescent="0.25">
      <c r="B492" s="8" t="s">
        <v>139</v>
      </c>
      <c r="C492" s="8">
        <v>2021</v>
      </c>
      <c r="D492" s="8">
        <v>4</v>
      </c>
      <c r="E492" s="49">
        <f>Data!E492</f>
        <v>1196.9346</v>
      </c>
      <c r="F492" s="49">
        <f>Data!F492</f>
        <v>1780.4739999999999</v>
      </c>
      <c r="G492" s="50">
        <f t="shared" si="63"/>
        <v>583.53939999999989</v>
      </c>
      <c r="H492" s="51">
        <f t="shared" si="64"/>
        <v>0</v>
      </c>
      <c r="I492" s="51">
        <f t="shared" si="66"/>
        <v>0</v>
      </c>
      <c r="J492" s="51">
        <f t="shared" si="65"/>
        <v>0</v>
      </c>
      <c r="K492" s="51">
        <f t="shared" si="67"/>
        <v>0</v>
      </c>
      <c r="L492" s="51">
        <f t="shared" si="68"/>
        <v>583.53939999999989</v>
      </c>
      <c r="M492" s="51">
        <f t="shared" si="69"/>
        <v>583.53939999999989</v>
      </c>
      <c r="N492" s="51">
        <f t="shared" si="70"/>
        <v>583.53939999999989</v>
      </c>
      <c r="O492" s="51">
        <f t="shared" si="71"/>
        <v>0</v>
      </c>
      <c r="P492" s="52">
        <f>+SUM(INDEX(Inputs!$D$24:$D$35,MATCH($D492,Inputs!$B$24:$B$35,0))*$N492,INDEX(Inputs!$E$24:$E$35,MATCH($D492,Inputs!$B$24:$B$35,0))*$O492)</f>
        <v>55.285689834799996</v>
      </c>
      <c r="R492" s="19"/>
      <c r="S492" s="19"/>
      <c r="T492" s="19"/>
    </row>
    <row r="493" spans="2:20" x14ac:dyDescent="0.25">
      <c r="B493" s="8" t="s">
        <v>139</v>
      </c>
      <c r="C493" s="8">
        <v>2021</v>
      </c>
      <c r="D493" s="8">
        <v>5</v>
      </c>
      <c r="E493" s="49">
        <f>Data!E493</f>
        <v>1179.7719999999999</v>
      </c>
      <c r="F493" s="49">
        <f>Data!F493</f>
        <v>2104.8000000000002</v>
      </c>
      <c r="G493" s="50">
        <f t="shared" si="63"/>
        <v>925.02800000000025</v>
      </c>
      <c r="H493" s="51">
        <f t="shared" si="64"/>
        <v>0</v>
      </c>
      <c r="I493" s="51">
        <f t="shared" si="66"/>
        <v>0</v>
      </c>
      <c r="J493" s="51">
        <f t="shared" si="65"/>
        <v>0</v>
      </c>
      <c r="K493" s="51">
        <f t="shared" si="67"/>
        <v>0</v>
      </c>
      <c r="L493" s="51">
        <f t="shared" si="68"/>
        <v>925.02800000000025</v>
      </c>
      <c r="M493" s="51">
        <f t="shared" si="69"/>
        <v>925.02800000000025</v>
      </c>
      <c r="N493" s="51">
        <f t="shared" si="70"/>
        <v>925.02800000000025</v>
      </c>
      <c r="O493" s="51">
        <f t="shared" si="71"/>
        <v>0</v>
      </c>
      <c r="P493" s="52">
        <f>+SUM(INDEX(Inputs!$D$24:$D$35,MATCH($D493,Inputs!$B$24:$B$35,0))*$N493,INDEX(Inputs!$E$24:$E$35,MATCH($D493,Inputs!$B$24:$B$35,0))*$O493)</f>
        <v>87.639002776000027</v>
      </c>
      <c r="R493" s="19"/>
      <c r="S493" s="19"/>
      <c r="T493" s="19"/>
    </row>
    <row r="494" spans="2:20" x14ac:dyDescent="0.25">
      <c r="B494" s="8" t="s">
        <v>139</v>
      </c>
      <c r="C494" s="8">
        <v>2021</v>
      </c>
      <c r="D494" s="8">
        <v>6</v>
      </c>
      <c r="E494" s="49">
        <f>Data!E494</f>
        <v>1298.9722999999999</v>
      </c>
      <c r="F494" s="49">
        <f>Data!F494</f>
        <v>2842.558</v>
      </c>
      <c r="G494" s="50">
        <f t="shared" si="63"/>
        <v>1543.5857000000001</v>
      </c>
      <c r="H494" s="51">
        <f t="shared" si="64"/>
        <v>0</v>
      </c>
      <c r="I494" s="51">
        <f t="shared" si="66"/>
        <v>0</v>
      </c>
      <c r="J494" s="51">
        <f t="shared" si="65"/>
        <v>0</v>
      </c>
      <c r="K494" s="51">
        <f t="shared" si="67"/>
        <v>0</v>
      </c>
      <c r="L494" s="51">
        <f t="shared" si="68"/>
        <v>1543.5857000000001</v>
      </c>
      <c r="M494" s="51">
        <f t="shared" si="69"/>
        <v>1543.5857000000001</v>
      </c>
      <c r="N494" s="51">
        <f t="shared" si="70"/>
        <v>1543.5857000000001</v>
      </c>
      <c r="O494" s="51">
        <f t="shared" si="71"/>
        <v>0</v>
      </c>
      <c r="P494" s="52">
        <f>+SUM(INDEX(Inputs!$D$24:$D$35,MATCH($D494,Inputs!$B$24:$B$35,0))*$N494,INDEX(Inputs!$E$24:$E$35,MATCH($D494,Inputs!$B$24:$B$35,0))*$O494)</f>
        <v>162.46239492500001</v>
      </c>
      <c r="R494" s="19"/>
      <c r="S494" s="19"/>
      <c r="T494" s="19"/>
    </row>
    <row r="495" spans="2:20" x14ac:dyDescent="0.25">
      <c r="B495" s="8" t="s">
        <v>139</v>
      </c>
      <c r="C495" s="8">
        <v>2021</v>
      </c>
      <c r="D495" s="8">
        <v>7</v>
      </c>
      <c r="E495" s="49">
        <f>Data!E495</f>
        <v>1071.1939</v>
      </c>
      <c r="F495" s="49">
        <f>Data!F495</f>
        <v>2696.64</v>
      </c>
      <c r="G495" s="50">
        <f t="shared" si="63"/>
        <v>1625.4460999999999</v>
      </c>
      <c r="H495" s="51">
        <f t="shared" si="64"/>
        <v>0</v>
      </c>
      <c r="I495" s="51">
        <f t="shared" si="66"/>
        <v>0</v>
      </c>
      <c r="J495" s="51">
        <f t="shared" si="65"/>
        <v>0</v>
      </c>
      <c r="K495" s="51">
        <f t="shared" si="67"/>
        <v>0</v>
      </c>
      <c r="L495" s="51">
        <f t="shared" si="68"/>
        <v>1625.4460999999999</v>
      </c>
      <c r="M495" s="51">
        <f t="shared" si="69"/>
        <v>1625.4460999999999</v>
      </c>
      <c r="N495" s="51">
        <f t="shared" si="70"/>
        <v>1625.4460999999999</v>
      </c>
      <c r="O495" s="51">
        <f t="shared" si="71"/>
        <v>0</v>
      </c>
      <c r="P495" s="52">
        <f>+SUM(INDEX(Inputs!$D$24:$D$35,MATCH($D495,Inputs!$B$24:$B$35,0))*$N495,INDEX(Inputs!$E$24:$E$35,MATCH($D495,Inputs!$B$24:$B$35,0))*$O495)</f>
        <v>171.078202025</v>
      </c>
      <c r="R495" s="19"/>
      <c r="S495" s="19"/>
      <c r="T495" s="19"/>
    </row>
    <row r="496" spans="2:20" x14ac:dyDescent="0.25">
      <c r="B496" s="8" t="s">
        <v>139</v>
      </c>
      <c r="C496" s="8">
        <v>2021</v>
      </c>
      <c r="D496" s="8">
        <v>8</v>
      </c>
      <c r="E496" s="49">
        <f>Data!E496</f>
        <v>1039.915</v>
      </c>
      <c r="F496" s="49">
        <f>Data!F496</f>
        <v>2429.44</v>
      </c>
      <c r="G496" s="50">
        <f t="shared" si="63"/>
        <v>1389.5250000000001</v>
      </c>
      <c r="H496" s="51">
        <f t="shared" si="64"/>
        <v>0</v>
      </c>
      <c r="I496" s="51">
        <f t="shared" si="66"/>
        <v>0</v>
      </c>
      <c r="J496" s="51">
        <f t="shared" si="65"/>
        <v>0</v>
      </c>
      <c r="K496" s="51">
        <f t="shared" si="67"/>
        <v>0</v>
      </c>
      <c r="L496" s="51">
        <f t="shared" si="68"/>
        <v>1389.5250000000001</v>
      </c>
      <c r="M496" s="51">
        <f t="shared" si="69"/>
        <v>1389.5250000000001</v>
      </c>
      <c r="N496" s="51">
        <f t="shared" si="70"/>
        <v>1389.5250000000001</v>
      </c>
      <c r="O496" s="51">
        <f t="shared" si="71"/>
        <v>0</v>
      </c>
      <c r="P496" s="52">
        <f>+SUM(INDEX(Inputs!$D$24:$D$35,MATCH($D496,Inputs!$B$24:$B$35,0))*$N496,INDEX(Inputs!$E$24:$E$35,MATCH($D496,Inputs!$B$24:$B$35,0))*$O496)</f>
        <v>146.24750625000001</v>
      </c>
      <c r="R496" s="19"/>
      <c r="S496" s="19"/>
      <c r="T496" s="19"/>
    </row>
    <row r="497" spans="2:20" x14ac:dyDescent="0.25">
      <c r="B497" s="8" t="s">
        <v>139</v>
      </c>
      <c r="C497" s="8">
        <v>2021</v>
      </c>
      <c r="D497" s="8">
        <v>9</v>
      </c>
      <c r="E497" s="49">
        <f>Data!E497</f>
        <v>1196.8521000000001</v>
      </c>
      <c r="F497" s="49">
        <f>Data!F497</f>
        <v>2019.78</v>
      </c>
      <c r="G497" s="50">
        <f t="shared" si="63"/>
        <v>822.92789999999991</v>
      </c>
      <c r="H497" s="51">
        <f t="shared" si="64"/>
        <v>0</v>
      </c>
      <c r="I497" s="51">
        <f t="shared" si="66"/>
        <v>0</v>
      </c>
      <c r="J497" s="51">
        <f t="shared" si="65"/>
        <v>0</v>
      </c>
      <c r="K497" s="51">
        <f t="shared" si="67"/>
        <v>0</v>
      </c>
      <c r="L497" s="51">
        <f t="shared" si="68"/>
        <v>822.92789999999991</v>
      </c>
      <c r="M497" s="51">
        <f t="shared" si="69"/>
        <v>822.92789999999991</v>
      </c>
      <c r="N497" s="51">
        <f t="shared" si="70"/>
        <v>822.92789999999991</v>
      </c>
      <c r="O497" s="51">
        <f t="shared" si="71"/>
        <v>0</v>
      </c>
      <c r="P497" s="52">
        <f>+SUM(INDEX(Inputs!$D$24:$D$35,MATCH($D497,Inputs!$B$24:$B$35,0))*$N497,INDEX(Inputs!$E$24:$E$35,MATCH($D497,Inputs!$B$24:$B$35,0))*$O497)</f>
        <v>77.965835101799996</v>
      </c>
      <c r="R497" s="19"/>
      <c r="S497" s="19"/>
      <c r="T497" s="19"/>
    </row>
    <row r="498" spans="2:20" x14ac:dyDescent="0.25">
      <c r="B498" s="8" t="s">
        <v>139</v>
      </c>
      <c r="C498" s="8">
        <v>2021</v>
      </c>
      <c r="D498" s="8">
        <v>10</v>
      </c>
      <c r="E498" s="49">
        <f>Data!E498</f>
        <v>768.49879999999996</v>
      </c>
      <c r="F498" s="49">
        <f>Data!F498</f>
        <v>2248.3000000000002</v>
      </c>
      <c r="G498" s="50">
        <f t="shared" si="63"/>
        <v>1479.8012000000003</v>
      </c>
      <c r="H498" s="51">
        <f t="shared" si="64"/>
        <v>0</v>
      </c>
      <c r="I498" s="51">
        <f t="shared" si="66"/>
        <v>0</v>
      </c>
      <c r="J498" s="51">
        <f t="shared" si="65"/>
        <v>0</v>
      </c>
      <c r="K498" s="51">
        <f t="shared" si="67"/>
        <v>0</v>
      </c>
      <c r="L498" s="51">
        <f t="shared" si="68"/>
        <v>1479.8012000000003</v>
      </c>
      <c r="M498" s="51">
        <f t="shared" si="69"/>
        <v>1479.8012000000003</v>
      </c>
      <c r="N498" s="51">
        <f t="shared" si="70"/>
        <v>1479.8012000000003</v>
      </c>
      <c r="O498" s="51">
        <f t="shared" si="71"/>
        <v>0</v>
      </c>
      <c r="P498" s="52">
        <f>+SUM(INDEX(Inputs!$D$24:$D$35,MATCH($D498,Inputs!$B$24:$B$35,0))*$N498,INDEX(Inputs!$E$24:$E$35,MATCH($D498,Inputs!$B$24:$B$35,0))*$O498)</f>
        <v>140.19932529040005</v>
      </c>
      <c r="R498" s="19"/>
      <c r="S498" s="19"/>
      <c r="T498" s="19"/>
    </row>
    <row r="499" spans="2:20" x14ac:dyDescent="0.25">
      <c r="B499" s="8" t="s">
        <v>139</v>
      </c>
      <c r="C499" s="8">
        <v>2021</v>
      </c>
      <c r="D499" s="8">
        <v>11</v>
      </c>
      <c r="E499" s="49">
        <f>Data!E499</f>
        <v>602.45609999999999</v>
      </c>
      <c r="F499" s="49">
        <f>Data!F499</f>
        <v>1867.7</v>
      </c>
      <c r="G499" s="50">
        <f t="shared" si="63"/>
        <v>1265.2438999999999</v>
      </c>
      <c r="H499" s="51">
        <f t="shared" si="64"/>
        <v>0</v>
      </c>
      <c r="I499" s="51">
        <f t="shared" si="66"/>
        <v>0</v>
      </c>
      <c r="J499" s="51">
        <f t="shared" si="65"/>
        <v>0</v>
      </c>
      <c r="K499" s="51">
        <f t="shared" si="67"/>
        <v>0</v>
      </c>
      <c r="L499" s="51">
        <f t="shared" si="68"/>
        <v>1265.2438999999999</v>
      </c>
      <c r="M499" s="51">
        <f t="shared" si="69"/>
        <v>1265.2438999999999</v>
      </c>
      <c r="N499" s="51">
        <f t="shared" si="70"/>
        <v>1265.2438999999999</v>
      </c>
      <c r="O499" s="51">
        <f t="shared" si="71"/>
        <v>0</v>
      </c>
      <c r="P499" s="52">
        <f>+SUM(INDEX(Inputs!$D$24:$D$35,MATCH($D499,Inputs!$B$24:$B$35,0))*$N499,INDEX(Inputs!$E$24:$E$35,MATCH($D499,Inputs!$B$24:$B$35,0))*$O499)</f>
        <v>119.8717375738</v>
      </c>
      <c r="R499" s="19"/>
      <c r="S499" s="19"/>
      <c r="T499" s="19"/>
    </row>
    <row r="500" spans="2:20" x14ac:dyDescent="0.25">
      <c r="B500" s="8" t="s">
        <v>139</v>
      </c>
      <c r="C500" s="8">
        <v>2021</v>
      </c>
      <c r="D500" s="8">
        <v>12</v>
      </c>
      <c r="E500" s="49">
        <f>Data!E500</f>
        <v>267.58690000000001</v>
      </c>
      <c r="F500" s="49">
        <f>Data!F500</f>
        <v>1904.5</v>
      </c>
      <c r="G500" s="50">
        <f t="shared" si="63"/>
        <v>1636.9131</v>
      </c>
      <c r="H500" s="51">
        <f t="shared" si="64"/>
        <v>0</v>
      </c>
      <c r="I500" s="51">
        <f t="shared" si="66"/>
        <v>0</v>
      </c>
      <c r="J500" s="51">
        <f t="shared" si="65"/>
        <v>0</v>
      </c>
      <c r="K500" s="51">
        <f t="shared" si="67"/>
        <v>0</v>
      </c>
      <c r="L500" s="51">
        <f t="shared" si="68"/>
        <v>1636.9131</v>
      </c>
      <c r="M500" s="51">
        <f t="shared" si="69"/>
        <v>1636.9131</v>
      </c>
      <c r="N500" s="51">
        <f t="shared" si="70"/>
        <v>1636.9131</v>
      </c>
      <c r="O500" s="51">
        <f t="shared" si="71"/>
        <v>0</v>
      </c>
      <c r="P500" s="52">
        <f>+SUM(INDEX(Inputs!$D$24:$D$35,MATCH($D500,Inputs!$B$24:$B$35,0))*$N500,INDEX(Inputs!$E$24:$E$35,MATCH($D500,Inputs!$B$24:$B$35,0))*$O500)</f>
        <v>155.08442092020002</v>
      </c>
      <c r="R500" s="19"/>
      <c r="S500" s="19"/>
      <c r="T500" s="19"/>
    </row>
    <row r="501" spans="2:20" x14ac:dyDescent="0.25">
      <c r="B501" s="8" t="s">
        <v>140</v>
      </c>
      <c r="C501" s="8">
        <v>2021</v>
      </c>
      <c r="D501" s="8">
        <v>1</v>
      </c>
      <c r="E501" s="49">
        <f>Data!E501</f>
        <v>866.81600000000003</v>
      </c>
      <c r="F501" s="49">
        <f>Data!F501</f>
        <v>14058.878000000001</v>
      </c>
      <c r="G501" s="50">
        <f t="shared" si="63"/>
        <v>13192.062</v>
      </c>
      <c r="H501" s="51">
        <f t="shared" si="64"/>
        <v>0</v>
      </c>
      <c r="I501" s="51">
        <f t="shared" si="66"/>
        <v>0</v>
      </c>
      <c r="J501" s="51">
        <f t="shared" si="65"/>
        <v>0</v>
      </c>
      <c r="K501" s="51">
        <f t="shared" si="67"/>
        <v>0</v>
      </c>
      <c r="L501" s="51">
        <f t="shared" si="68"/>
        <v>13192.062</v>
      </c>
      <c r="M501" s="51">
        <f t="shared" si="69"/>
        <v>13192.062</v>
      </c>
      <c r="N501" s="51">
        <f t="shared" si="70"/>
        <v>2000</v>
      </c>
      <c r="O501" s="51">
        <f t="shared" si="71"/>
        <v>11192.062</v>
      </c>
      <c r="P501" s="52">
        <f>+SUM(INDEX(Inputs!$D$24:$D$35,MATCH($D501,Inputs!$B$24:$B$35,0))*$N501,INDEX(Inputs!$E$24:$E$35,MATCH($D501,Inputs!$B$24:$B$35,0))*$O501)</f>
        <v>684.128372152</v>
      </c>
      <c r="R501" s="19"/>
      <c r="S501" s="19"/>
      <c r="T501" s="19"/>
    </row>
    <row r="502" spans="2:20" x14ac:dyDescent="0.25">
      <c r="B502" s="8" t="s">
        <v>140</v>
      </c>
      <c r="C502" s="8">
        <v>2021</v>
      </c>
      <c r="D502" s="8">
        <v>2</v>
      </c>
      <c r="E502" s="49">
        <f>Data!E502</f>
        <v>724.35199999999998</v>
      </c>
      <c r="F502" s="49">
        <f>Data!F502</f>
        <v>12936.8</v>
      </c>
      <c r="G502" s="50">
        <f t="shared" si="63"/>
        <v>12212.447999999999</v>
      </c>
      <c r="H502" s="51">
        <f t="shared" si="64"/>
        <v>0</v>
      </c>
      <c r="I502" s="51">
        <f t="shared" si="66"/>
        <v>0</v>
      </c>
      <c r="J502" s="51">
        <f t="shared" si="65"/>
        <v>0</v>
      </c>
      <c r="K502" s="51">
        <f t="shared" si="67"/>
        <v>0</v>
      </c>
      <c r="L502" s="51">
        <f t="shared" si="68"/>
        <v>12212.447999999999</v>
      </c>
      <c r="M502" s="51">
        <f t="shared" si="69"/>
        <v>12212.447999999999</v>
      </c>
      <c r="N502" s="51">
        <f t="shared" si="70"/>
        <v>2000</v>
      </c>
      <c r="O502" s="51">
        <f t="shared" si="71"/>
        <v>10212.447999999999</v>
      </c>
      <c r="P502" s="52">
        <f>+SUM(INDEX(Inputs!$D$24:$D$35,MATCH($D502,Inputs!$B$24:$B$35,0))*$N502,INDEX(Inputs!$E$24:$E$35,MATCH($D502,Inputs!$B$24:$B$35,0))*$O502)</f>
        <v>640.83335180799997</v>
      </c>
      <c r="R502" s="19"/>
      <c r="S502" s="19"/>
      <c r="T502" s="19"/>
    </row>
    <row r="503" spans="2:20" x14ac:dyDescent="0.25">
      <c r="B503" s="8" t="s">
        <v>140</v>
      </c>
      <c r="C503" s="8">
        <v>2021</v>
      </c>
      <c r="D503" s="8">
        <v>3</v>
      </c>
      <c r="E503" s="49">
        <f>Data!E503</f>
        <v>4502.7519000000002</v>
      </c>
      <c r="F503" s="49">
        <f>Data!F503</f>
        <v>14311.504000000001</v>
      </c>
      <c r="G503" s="50">
        <f t="shared" si="63"/>
        <v>9808.7521000000015</v>
      </c>
      <c r="H503" s="51">
        <f t="shared" si="64"/>
        <v>0</v>
      </c>
      <c r="I503" s="51">
        <f t="shared" si="66"/>
        <v>0</v>
      </c>
      <c r="J503" s="51">
        <f t="shared" si="65"/>
        <v>0</v>
      </c>
      <c r="K503" s="51">
        <f t="shared" si="67"/>
        <v>0</v>
      </c>
      <c r="L503" s="51">
        <f t="shared" si="68"/>
        <v>9808.7521000000015</v>
      </c>
      <c r="M503" s="51">
        <f t="shared" si="69"/>
        <v>9808.7521000000015</v>
      </c>
      <c r="N503" s="51">
        <f t="shared" si="70"/>
        <v>2000</v>
      </c>
      <c r="O503" s="51">
        <f t="shared" si="71"/>
        <v>7808.7521000000015</v>
      </c>
      <c r="P503" s="52">
        <f>+SUM(INDEX(Inputs!$D$24:$D$35,MATCH($D503,Inputs!$B$24:$B$35,0))*$N503,INDEX(Inputs!$E$24:$E$35,MATCH($D503,Inputs!$B$24:$B$35,0))*$O503)</f>
        <v>534.59960781160009</v>
      </c>
      <c r="R503" s="19"/>
      <c r="S503" s="19"/>
      <c r="T503" s="19"/>
    </row>
    <row r="504" spans="2:20" x14ac:dyDescent="0.25">
      <c r="B504" s="8" t="s">
        <v>140</v>
      </c>
      <c r="C504" s="8">
        <v>2021</v>
      </c>
      <c r="D504" s="8">
        <v>4</v>
      </c>
      <c r="E504" s="49">
        <f>Data!E504</f>
        <v>6994.1760000000004</v>
      </c>
      <c r="F504" s="49">
        <f>Data!F504</f>
        <v>12751.838</v>
      </c>
      <c r="G504" s="50">
        <f t="shared" si="63"/>
        <v>5757.6619999999994</v>
      </c>
      <c r="H504" s="51">
        <f t="shared" si="64"/>
        <v>0</v>
      </c>
      <c r="I504" s="51">
        <f t="shared" si="66"/>
        <v>0</v>
      </c>
      <c r="J504" s="51">
        <f t="shared" si="65"/>
        <v>0</v>
      </c>
      <c r="K504" s="51">
        <f t="shared" si="67"/>
        <v>0</v>
      </c>
      <c r="L504" s="51">
        <f t="shared" si="68"/>
        <v>5757.6619999999994</v>
      </c>
      <c r="M504" s="51">
        <f t="shared" si="69"/>
        <v>5757.6619999999994</v>
      </c>
      <c r="N504" s="51">
        <f t="shared" si="70"/>
        <v>2000</v>
      </c>
      <c r="O504" s="51">
        <f t="shared" si="71"/>
        <v>3757.6619999999994</v>
      </c>
      <c r="P504" s="52">
        <f>+SUM(INDEX(Inputs!$D$24:$D$35,MATCH($D504,Inputs!$B$24:$B$35,0))*$N504,INDEX(Inputs!$E$24:$E$35,MATCH($D504,Inputs!$B$24:$B$35,0))*$O504)</f>
        <v>355.55762975199997</v>
      </c>
      <c r="R504" s="19"/>
      <c r="S504" s="19"/>
      <c r="T504" s="19"/>
    </row>
    <row r="505" spans="2:20" x14ac:dyDescent="0.25">
      <c r="B505" s="8" t="s">
        <v>140</v>
      </c>
      <c r="C505" s="8">
        <v>2021</v>
      </c>
      <c r="D505" s="8">
        <v>5</v>
      </c>
      <c r="E505" s="49">
        <f>Data!E505</f>
        <v>7226.1120000000001</v>
      </c>
      <c r="F505" s="49">
        <f>Data!F505</f>
        <v>13299.36</v>
      </c>
      <c r="G505" s="50">
        <f t="shared" si="63"/>
        <v>6073.2480000000005</v>
      </c>
      <c r="H505" s="51">
        <f t="shared" si="64"/>
        <v>0</v>
      </c>
      <c r="I505" s="51">
        <f t="shared" si="66"/>
        <v>0</v>
      </c>
      <c r="J505" s="51">
        <f t="shared" si="65"/>
        <v>0</v>
      </c>
      <c r="K505" s="51">
        <f t="shared" si="67"/>
        <v>0</v>
      </c>
      <c r="L505" s="51">
        <f t="shared" si="68"/>
        <v>6073.2480000000005</v>
      </c>
      <c r="M505" s="51">
        <f t="shared" si="69"/>
        <v>6073.2480000000005</v>
      </c>
      <c r="N505" s="51">
        <f t="shared" si="70"/>
        <v>2000</v>
      </c>
      <c r="O505" s="51">
        <f t="shared" si="71"/>
        <v>4073.2480000000005</v>
      </c>
      <c r="P505" s="52">
        <f>+SUM(INDEX(Inputs!$D$24:$D$35,MATCH($D505,Inputs!$B$24:$B$35,0))*$N505,INDEX(Inputs!$E$24:$E$35,MATCH($D505,Inputs!$B$24:$B$35,0))*$O505)</f>
        <v>369.50526860800005</v>
      </c>
      <c r="R505" s="19"/>
      <c r="S505" s="19"/>
      <c r="T505" s="19"/>
    </row>
    <row r="506" spans="2:20" x14ac:dyDescent="0.25">
      <c r="B506" s="8" t="s">
        <v>140</v>
      </c>
      <c r="C506" s="8">
        <v>2021</v>
      </c>
      <c r="D506" s="8">
        <v>6</v>
      </c>
      <c r="E506" s="49">
        <f>Data!E506</f>
        <v>8285.0560000000005</v>
      </c>
      <c r="F506" s="49">
        <f>Data!F506</f>
        <v>13610.558000000001</v>
      </c>
      <c r="G506" s="50">
        <f t="shared" si="63"/>
        <v>5325.5020000000004</v>
      </c>
      <c r="H506" s="51">
        <f t="shared" si="64"/>
        <v>0</v>
      </c>
      <c r="I506" s="51">
        <f t="shared" si="66"/>
        <v>0</v>
      </c>
      <c r="J506" s="51">
        <f t="shared" si="65"/>
        <v>0</v>
      </c>
      <c r="K506" s="51">
        <f t="shared" si="67"/>
        <v>0</v>
      </c>
      <c r="L506" s="51">
        <f t="shared" si="68"/>
        <v>5325.5020000000004</v>
      </c>
      <c r="M506" s="51">
        <f t="shared" si="69"/>
        <v>5325.5020000000004</v>
      </c>
      <c r="N506" s="51">
        <f t="shared" si="70"/>
        <v>2000</v>
      </c>
      <c r="O506" s="51">
        <f t="shared" si="71"/>
        <v>3325.5020000000004</v>
      </c>
      <c r="P506" s="52">
        <f>+SUM(INDEX(Inputs!$D$24:$D$35,MATCH($D506,Inputs!$B$24:$B$35,0))*$N506,INDEX(Inputs!$E$24:$E$35,MATCH($D506,Inputs!$B$24:$B$35,0))*$O506)</f>
        <v>372.50515543200004</v>
      </c>
      <c r="R506" s="19"/>
      <c r="S506" s="19"/>
      <c r="T506" s="19"/>
    </row>
    <row r="507" spans="2:20" x14ac:dyDescent="0.25">
      <c r="B507" s="8" t="s">
        <v>140</v>
      </c>
      <c r="C507" s="8">
        <v>2021</v>
      </c>
      <c r="D507" s="8">
        <v>7</v>
      </c>
      <c r="E507" s="49">
        <f>Data!E507</f>
        <v>6629.76</v>
      </c>
      <c r="F507" s="49">
        <f>Data!F507</f>
        <v>14231.68</v>
      </c>
      <c r="G507" s="50">
        <f t="shared" si="63"/>
        <v>7601.92</v>
      </c>
      <c r="H507" s="51">
        <f t="shared" si="64"/>
        <v>0</v>
      </c>
      <c r="I507" s="51">
        <f t="shared" si="66"/>
        <v>0</v>
      </c>
      <c r="J507" s="51">
        <f t="shared" si="65"/>
        <v>0</v>
      </c>
      <c r="K507" s="51">
        <f t="shared" si="67"/>
        <v>0</v>
      </c>
      <c r="L507" s="51">
        <f t="shared" si="68"/>
        <v>7601.92</v>
      </c>
      <c r="M507" s="51">
        <f t="shared" si="69"/>
        <v>7601.92</v>
      </c>
      <c r="N507" s="51">
        <f t="shared" si="70"/>
        <v>2000</v>
      </c>
      <c r="O507" s="51">
        <f t="shared" si="71"/>
        <v>5601.92</v>
      </c>
      <c r="P507" s="52">
        <f>+SUM(INDEX(Inputs!$D$24:$D$35,MATCH($D507,Inputs!$B$24:$B$35,0))*$N507,INDEX(Inputs!$E$24:$E$35,MATCH($D507,Inputs!$B$24:$B$35,0))*$O507)</f>
        <v>483.40313472000003</v>
      </c>
      <c r="R507" s="19"/>
      <c r="S507" s="19"/>
      <c r="T507" s="19"/>
    </row>
    <row r="508" spans="2:20" x14ac:dyDescent="0.25">
      <c r="B508" s="8" t="s">
        <v>140</v>
      </c>
      <c r="C508" s="8">
        <v>2021</v>
      </c>
      <c r="D508" s="8">
        <v>8</v>
      </c>
      <c r="E508" s="49">
        <f>Data!E508</f>
        <v>6360.4480000000003</v>
      </c>
      <c r="F508" s="49">
        <f>Data!F508</f>
        <v>12832.48</v>
      </c>
      <c r="G508" s="50">
        <f t="shared" si="63"/>
        <v>6472.0319999999992</v>
      </c>
      <c r="H508" s="51">
        <f t="shared" si="64"/>
        <v>0</v>
      </c>
      <c r="I508" s="51">
        <f t="shared" si="66"/>
        <v>0</v>
      </c>
      <c r="J508" s="51">
        <f t="shared" si="65"/>
        <v>0</v>
      </c>
      <c r="K508" s="51">
        <f t="shared" si="67"/>
        <v>0</v>
      </c>
      <c r="L508" s="51">
        <f t="shared" si="68"/>
        <v>6472.0319999999992</v>
      </c>
      <c r="M508" s="51">
        <f t="shared" si="69"/>
        <v>6472.0319999999992</v>
      </c>
      <c r="N508" s="51">
        <f t="shared" si="70"/>
        <v>2000</v>
      </c>
      <c r="O508" s="51">
        <f t="shared" si="71"/>
        <v>4472.0319999999992</v>
      </c>
      <c r="P508" s="52">
        <f>+SUM(INDEX(Inputs!$D$24:$D$35,MATCH($D508,Inputs!$B$24:$B$35,0))*$N508,INDEX(Inputs!$E$24:$E$35,MATCH($D508,Inputs!$B$24:$B$35,0))*$O508)</f>
        <v>428.35951091199996</v>
      </c>
      <c r="R508" s="19"/>
      <c r="S508" s="19"/>
      <c r="T508" s="19"/>
    </row>
    <row r="509" spans="2:20" x14ac:dyDescent="0.25">
      <c r="B509" s="8" t="s">
        <v>140</v>
      </c>
      <c r="C509" s="8">
        <v>2021</v>
      </c>
      <c r="D509" s="8">
        <v>9</v>
      </c>
      <c r="E509" s="49">
        <f>Data!E509</f>
        <v>5577.2160000000003</v>
      </c>
      <c r="F509" s="49">
        <f>Data!F509</f>
        <v>12177.6</v>
      </c>
      <c r="G509" s="50">
        <f t="shared" si="63"/>
        <v>6600.384</v>
      </c>
      <c r="H509" s="51">
        <f t="shared" si="64"/>
        <v>0</v>
      </c>
      <c r="I509" s="51">
        <f t="shared" si="66"/>
        <v>0</v>
      </c>
      <c r="J509" s="51">
        <f t="shared" si="65"/>
        <v>0</v>
      </c>
      <c r="K509" s="51">
        <f t="shared" si="67"/>
        <v>0</v>
      </c>
      <c r="L509" s="51">
        <f t="shared" si="68"/>
        <v>6600.384</v>
      </c>
      <c r="M509" s="51">
        <f t="shared" si="69"/>
        <v>6600.384</v>
      </c>
      <c r="N509" s="51">
        <f t="shared" si="70"/>
        <v>2000</v>
      </c>
      <c r="O509" s="51">
        <f t="shared" si="71"/>
        <v>4600.384</v>
      </c>
      <c r="P509" s="52">
        <f>+SUM(INDEX(Inputs!$D$24:$D$35,MATCH($D509,Inputs!$B$24:$B$35,0))*$N509,INDEX(Inputs!$E$24:$E$35,MATCH($D509,Inputs!$B$24:$B$35,0))*$O509)</f>
        <v>392.80257126399999</v>
      </c>
      <c r="R509" s="19"/>
      <c r="S509" s="19"/>
      <c r="T509" s="19"/>
    </row>
    <row r="510" spans="2:20" x14ac:dyDescent="0.25">
      <c r="B510" s="8" t="s">
        <v>140</v>
      </c>
      <c r="C510" s="8">
        <v>2021</v>
      </c>
      <c r="D510" s="8">
        <v>10</v>
      </c>
      <c r="E510" s="49">
        <f>Data!E510</f>
        <v>3265.7919999999999</v>
      </c>
      <c r="F510" s="49">
        <f>Data!F510</f>
        <v>12646.28</v>
      </c>
      <c r="G510" s="50">
        <f t="shared" si="63"/>
        <v>9380.4880000000012</v>
      </c>
      <c r="H510" s="51">
        <f t="shared" si="64"/>
        <v>0</v>
      </c>
      <c r="I510" s="51">
        <f t="shared" si="66"/>
        <v>0</v>
      </c>
      <c r="J510" s="51">
        <f t="shared" si="65"/>
        <v>0</v>
      </c>
      <c r="K510" s="51">
        <f t="shared" si="67"/>
        <v>0</v>
      </c>
      <c r="L510" s="51">
        <f t="shared" si="68"/>
        <v>9380.4880000000012</v>
      </c>
      <c r="M510" s="51">
        <f t="shared" si="69"/>
        <v>9380.4880000000012</v>
      </c>
      <c r="N510" s="51">
        <f t="shared" si="70"/>
        <v>2000</v>
      </c>
      <c r="O510" s="51">
        <f t="shared" si="71"/>
        <v>7380.4880000000012</v>
      </c>
      <c r="P510" s="52">
        <f>+SUM(INDEX(Inputs!$D$24:$D$35,MATCH($D510,Inputs!$B$24:$B$35,0))*$N510,INDEX(Inputs!$E$24:$E$35,MATCH($D510,Inputs!$B$24:$B$35,0))*$O510)</f>
        <v>515.6720476480001</v>
      </c>
      <c r="R510" s="19"/>
      <c r="S510" s="19"/>
      <c r="T510" s="19"/>
    </row>
    <row r="511" spans="2:20" x14ac:dyDescent="0.25">
      <c r="B511" s="8" t="s">
        <v>140</v>
      </c>
      <c r="C511" s="8">
        <v>2021</v>
      </c>
      <c r="D511" s="8">
        <v>11</v>
      </c>
      <c r="E511" s="49">
        <f>Data!E511</f>
        <v>1549.346</v>
      </c>
      <c r="F511" s="49">
        <f>Data!F511</f>
        <v>12312.36</v>
      </c>
      <c r="G511" s="50">
        <f t="shared" si="63"/>
        <v>10763.014000000001</v>
      </c>
      <c r="H511" s="51">
        <f t="shared" si="64"/>
        <v>0</v>
      </c>
      <c r="I511" s="51">
        <f t="shared" si="66"/>
        <v>0</v>
      </c>
      <c r="J511" s="51">
        <f t="shared" si="65"/>
        <v>0</v>
      </c>
      <c r="K511" s="51">
        <f t="shared" si="67"/>
        <v>0</v>
      </c>
      <c r="L511" s="51">
        <f t="shared" si="68"/>
        <v>10763.014000000001</v>
      </c>
      <c r="M511" s="51">
        <f t="shared" si="69"/>
        <v>10763.014000000001</v>
      </c>
      <c r="N511" s="51">
        <f t="shared" si="70"/>
        <v>2000</v>
      </c>
      <c r="O511" s="51">
        <f t="shared" si="71"/>
        <v>8763.014000000001</v>
      </c>
      <c r="P511" s="52">
        <f>+SUM(INDEX(Inputs!$D$24:$D$35,MATCH($D511,Inputs!$B$24:$B$35,0))*$N511,INDEX(Inputs!$E$24:$E$35,MATCH($D511,Inputs!$B$24:$B$35,0))*$O511)</f>
        <v>576.77416674400001</v>
      </c>
      <c r="R511" s="19"/>
      <c r="S511" s="19"/>
      <c r="T511" s="19"/>
    </row>
    <row r="512" spans="2:20" x14ac:dyDescent="0.25">
      <c r="B512" s="8" t="s">
        <v>140</v>
      </c>
      <c r="C512" s="8">
        <v>2021</v>
      </c>
      <c r="D512" s="8">
        <v>12</v>
      </c>
      <c r="E512" s="49">
        <f>Data!E512</f>
        <v>343.55200000000002</v>
      </c>
      <c r="F512" s="49">
        <f>Data!F512</f>
        <v>12505.46</v>
      </c>
      <c r="G512" s="50">
        <f t="shared" si="63"/>
        <v>12161.907999999999</v>
      </c>
      <c r="H512" s="51">
        <f t="shared" si="64"/>
        <v>0</v>
      </c>
      <c r="I512" s="51">
        <f t="shared" si="66"/>
        <v>0</v>
      </c>
      <c r="J512" s="51">
        <f t="shared" si="65"/>
        <v>0</v>
      </c>
      <c r="K512" s="51">
        <f t="shared" si="67"/>
        <v>0</v>
      </c>
      <c r="L512" s="51">
        <f t="shared" si="68"/>
        <v>12161.907999999999</v>
      </c>
      <c r="M512" s="51">
        <f t="shared" si="69"/>
        <v>12161.907999999999</v>
      </c>
      <c r="N512" s="51">
        <f t="shared" si="70"/>
        <v>2000</v>
      </c>
      <c r="O512" s="51">
        <f t="shared" si="71"/>
        <v>10161.907999999999</v>
      </c>
      <c r="P512" s="52">
        <f>+SUM(INDEX(Inputs!$D$24:$D$35,MATCH($D512,Inputs!$B$24:$B$35,0))*$N512,INDEX(Inputs!$E$24:$E$35,MATCH($D512,Inputs!$B$24:$B$35,0))*$O512)</f>
        <v>638.59968596800002</v>
      </c>
      <c r="R512" s="19"/>
      <c r="S512" s="19"/>
      <c r="T512" s="19"/>
    </row>
    <row r="513" spans="2:20" x14ac:dyDescent="0.25">
      <c r="B513" s="8" t="s">
        <v>141</v>
      </c>
      <c r="C513" s="8">
        <v>2021</v>
      </c>
      <c r="D513" s="8">
        <v>1</v>
      </c>
      <c r="E513" s="49">
        <f>Data!E513</f>
        <v>3449.4198000000001</v>
      </c>
      <c r="F513" s="49">
        <f>Data!F513</f>
        <v>9728.8080000000009</v>
      </c>
      <c r="G513" s="50">
        <f t="shared" si="63"/>
        <v>6279.3882000000012</v>
      </c>
      <c r="H513" s="51">
        <f t="shared" si="64"/>
        <v>0</v>
      </c>
      <c r="I513" s="51">
        <f t="shared" si="66"/>
        <v>0</v>
      </c>
      <c r="J513" s="51">
        <f t="shared" si="65"/>
        <v>507.605800000003</v>
      </c>
      <c r="K513" s="51">
        <f t="shared" si="67"/>
        <v>0</v>
      </c>
      <c r="L513" s="51">
        <f t="shared" si="68"/>
        <v>6279.3882000000012</v>
      </c>
      <c r="M513" s="51">
        <f t="shared" si="69"/>
        <v>5771.7823999999982</v>
      </c>
      <c r="N513" s="51">
        <f t="shared" si="70"/>
        <v>2000</v>
      </c>
      <c r="O513" s="51">
        <f t="shared" si="71"/>
        <v>3771.7823999999982</v>
      </c>
      <c r="P513" s="52">
        <f>+SUM(INDEX(Inputs!$D$24:$D$35,MATCH($D513,Inputs!$B$24:$B$35,0))*$N513,INDEX(Inputs!$E$24:$E$35,MATCH($D513,Inputs!$B$24:$B$35,0))*$O513)</f>
        <v>356.1816949503999</v>
      </c>
      <c r="R513" s="19"/>
      <c r="S513" s="19"/>
      <c r="T513" s="19"/>
    </row>
    <row r="514" spans="2:20" x14ac:dyDescent="0.25">
      <c r="B514" s="8" t="s">
        <v>141</v>
      </c>
      <c r="C514" s="8">
        <v>2021</v>
      </c>
      <c r="D514" s="8">
        <v>2</v>
      </c>
      <c r="E514" s="49">
        <f>Data!E514</f>
        <v>3402.9270000000001</v>
      </c>
      <c r="F514" s="49">
        <f>Data!F514</f>
        <v>13102.128000000001</v>
      </c>
      <c r="G514" s="50">
        <f t="shared" si="63"/>
        <v>9699.2010000000009</v>
      </c>
      <c r="H514" s="51">
        <f t="shared" si="64"/>
        <v>0</v>
      </c>
      <c r="I514" s="51">
        <f t="shared" si="66"/>
        <v>0</v>
      </c>
      <c r="J514" s="51">
        <f t="shared" si="65"/>
        <v>0</v>
      </c>
      <c r="K514" s="51">
        <f t="shared" si="67"/>
        <v>0</v>
      </c>
      <c r="L514" s="51">
        <f t="shared" si="68"/>
        <v>9699.2010000000009</v>
      </c>
      <c r="M514" s="51">
        <f t="shared" si="69"/>
        <v>9699.2010000000009</v>
      </c>
      <c r="N514" s="51">
        <f t="shared" si="70"/>
        <v>2000</v>
      </c>
      <c r="O514" s="51">
        <f t="shared" si="71"/>
        <v>7699.2010000000009</v>
      </c>
      <c r="P514" s="52">
        <f>+SUM(INDEX(Inputs!$D$24:$D$35,MATCH($D514,Inputs!$B$24:$B$35,0))*$N514,INDEX(Inputs!$E$24:$E$35,MATCH($D514,Inputs!$B$24:$B$35,0))*$O514)</f>
        <v>529.757887396</v>
      </c>
      <c r="R514" s="19"/>
      <c r="S514" s="19"/>
      <c r="T514" s="19"/>
    </row>
    <row r="515" spans="2:20" x14ac:dyDescent="0.25">
      <c r="B515" s="8" t="s">
        <v>141</v>
      </c>
      <c r="C515" s="8">
        <v>2021</v>
      </c>
      <c r="D515" s="8">
        <v>3</v>
      </c>
      <c r="E515" s="49">
        <f>Data!E515</f>
        <v>9007.2852999999996</v>
      </c>
      <c r="F515" s="49">
        <f>Data!F515</f>
        <v>12075.132</v>
      </c>
      <c r="G515" s="50">
        <f t="shared" si="63"/>
        <v>3067.8467000000001</v>
      </c>
      <c r="H515" s="51">
        <f t="shared" si="64"/>
        <v>0</v>
      </c>
      <c r="I515" s="51">
        <f t="shared" si="66"/>
        <v>0</v>
      </c>
      <c r="J515" s="51">
        <f t="shared" si="65"/>
        <v>0</v>
      </c>
      <c r="K515" s="51">
        <f t="shared" si="67"/>
        <v>0</v>
      </c>
      <c r="L515" s="51">
        <f t="shared" si="68"/>
        <v>3067.8467000000001</v>
      </c>
      <c r="M515" s="51">
        <f t="shared" si="69"/>
        <v>3067.8467000000001</v>
      </c>
      <c r="N515" s="51">
        <f t="shared" si="70"/>
        <v>2000</v>
      </c>
      <c r="O515" s="51">
        <f t="shared" si="71"/>
        <v>1067.8467000000001</v>
      </c>
      <c r="P515" s="52">
        <f>+SUM(INDEX(Inputs!$D$24:$D$35,MATCH($D515,Inputs!$B$24:$B$35,0))*$N515,INDEX(Inputs!$E$24:$E$35,MATCH($D515,Inputs!$B$24:$B$35,0))*$O515)</f>
        <v>236.67855275319999</v>
      </c>
      <c r="R515" s="19"/>
      <c r="S515" s="19"/>
      <c r="T515" s="19"/>
    </row>
    <row r="516" spans="2:20" x14ac:dyDescent="0.25">
      <c r="B516" s="8" t="s">
        <v>141</v>
      </c>
      <c r="C516" s="8">
        <v>2021</v>
      </c>
      <c r="D516" s="8">
        <v>4</v>
      </c>
      <c r="E516" s="49">
        <f>Data!E516</f>
        <v>10791.5648</v>
      </c>
      <c r="F516" s="49">
        <f>Data!F516</f>
        <v>8727.0079999999998</v>
      </c>
      <c r="G516" s="50">
        <f t="shared" si="63"/>
        <v>-2064.5568000000003</v>
      </c>
      <c r="H516" s="51">
        <f t="shared" si="64"/>
        <v>0</v>
      </c>
      <c r="I516" s="51">
        <f t="shared" si="66"/>
        <v>2064.5568000000003</v>
      </c>
      <c r="J516" s="51">
        <f t="shared" si="65"/>
        <v>0</v>
      </c>
      <c r="K516" s="51">
        <f t="shared" si="67"/>
        <v>2064.5568000000003</v>
      </c>
      <c r="L516" s="51">
        <f t="shared" si="68"/>
        <v>0</v>
      </c>
      <c r="M516" s="51">
        <f t="shared" si="69"/>
        <v>0</v>
      </c>
      <c r="N516" s="51">
        <f t="shared" si="70"/>
        <v>0</v>
      </c>
      <c r="O516" s="51">
        <f t="shared" si="71"/>
        <v>0</v>
      </c>
      <c r="P516" s="52">
        <f>+SUM(INDEX(Inputs!$D$24:$D$35,MATCH($D516,Inputs!$B$24:$B$35,0))*$N516,INDEX(Inputs!$E$24:$E$35,MATCH($D516,Inputs!$B$24:$B$35,0))*$O516)</f>
        <v>0</v>
      </c>
      <c r="R516" s="19"/>
      <c r="S516" s="19"/>
      <c r="T516" s="19"/>
    </row>
    <row r="517" spans="2:20" x14ac:dyDescent="0.25">
      <c r="B517" s="8" t="s">
        <v>141</v>
      </c>
      <c r="C517" s="8">
        <v>2021</v>
      </c>
      <c r="D517" s="8">
        <v>5</v>
      </c>
      <c r="E517" s="49">
        <f>Data!E517</f>
        <v>13382.8138</v>
      </c>
      <c r="F517" s="49">
        <f>Data!F517</f>
        <v>11690.76</v>
      </c>
      <c r="G517" s="50">
        <f t="shared" si="63"/>
        <v>-1692.0537999999997</v>
      </c>
      <c r="H517" s="51">
        <f t="shared" si="64"/>
        <v>2064.5568000000003</v>
      </c>
      <c r="I517" s="51">
        <f t="shared" si="66"/>
        <v>3756.6106</v>
      </c>
      <c r="J517" s="51">
        <f t="shared" si="65"/>
        <v>2064.5568000000003</v>
      </c>
      <c r="K517" s="51">
        <f t="shared" si="67"/>
        <v>3756.6106</v>
      </c>
      <c r="L517" s="51">
        <f t="shared" si="68"/>
        <v>0</v>
      </c>
      <c r="M517" s="51">
        <f t="shared" si="69"/>
        <v>0</v>
      </c>
      <c r="N517" s="51">
        <f t="shared" si="70"/>
        <v>0</v>
      </c>
      <c r="O517" s="51">
        <f t="shared" si="71"/>
        <v>0</v>
      </c>
      <c r="P517" s="52">
        <f>+SUM(INDEX(Inputs!$D$24:$D$35,MATCH($D517,Inputs!$B$24:$B$35,0))*$N517,INDEX(Inputs!$E$24:$E$35,MATCH($D517,Inputs!$B$24:$B$35,0))*$O517)</f>
        <v>0</v>
      </c>
      <c r="R517" s="19"/>
      <c r="S517" s="19"/>
      <c r="T517" s="19"/>
    </row>
    <row r="518" spans="2:20" x14ac:dyDescent="0.25">
      <c r="B518" s="8" t="s">
        <v>141</v>
      </c>
      <c r="C518" s="8">
        <v>2021</v>
      </c>
      <c r="D518" s="8">
        <v>6</v>
      </c>
      <c r="E518" s="49">
        <f>Data!E518</f>
        <v>14224.5705</v>
      </c>
      <c r="F518" s="49">
        <f>Data!F518</f>
        <v>10205.428</v>
      </c>
      <c r="G518" s="50">
        <f t="shared" si="63"/>
        <v>-4019.1424999999999</v>
      </c>
      <c r="H518" s="51">
        <f t="shared" si="64"/>
        <v>3756.6106</v>
      </c>
      <c r="I518" s="51">
        <f t="shared" si="66"/>
        <v>7775.7530999999999</v>
      </c>
      <c r="J518" s="51">
        <f t="shared" si="65"/>
        <v>3756.6106</v>
      </c>
      <c r="K518" s="51">
        <f t="shared" si="67"/>
        <v>7775.7530999999999</v>
      </c>
      <c r="L518" s="51">
        <f t="shared" si="68"/>
        <v>0</v>
      </c>
      <c r="M518" s="51">
        <f t="shared" si="69"/>
        <v>0</v>
      </c>
      <c r="N518" s="51">
        <f t="shared" si="70"/>
        <v>0</v>
      </c>
      <c r="O518" s="51">
        <f t="shared" si="71"/>
        <v>0</v>
      </c>
      <c r="P518" s="52">
        <f>+SUM(INDEX(Inputs!$D$24:$D$35,MATCH($D518,Inputs!$B$24:$B$35,0))*$N518,INDEX(Inputs!$E$24:$E$35,MATCH($D518,Inputs!$B$24:$B$35,0))*$O518)</f>
        <v>0</v>
      </c>
      <c r="R518" s="19"/>
      <c r="S518" s="19"/>
      <c r="T518" s="19"/>
    </row>
    <row r="519" spans="2:20" x14ac:dyDescent="0.25">
      <c r="B519" s="8" t="s">
        <v>141</v>
      </c>
      <c r="C519" s="8">
        <v>2021</v>
      </c>
      <c r="D519" s="8">
        <v>7</v>
      </c>
      <c r="E519" s="49">
        <f>Data!E519</f>
        <v>12348.916300000001</v>
      </c>
      <c r="F519" s="49">
        <f>Data!F519</f>
        <v>6627.74</v>
      </c>
      <c r="G519" s="50">
        <f t="shared" si="63"/>
        <v>-5721.176300000001</v>
      </c>
      <c r="H519" s="51">
        <f t="shared" si="64"/>
        <v>7775.7530999999999</v>
      </c>
      <c r="I519" s="51">
        <f t="shared" si="66"/>
        <v>13496.929400000001</v>
      </c>
      <c r="J519" s="51">
        <f t="shared" si="65"/>
        <v>7775.7530999999999</v>
      </c>
      <c r="K519" s="51">
        <f t="shared" si="67"/>
        <v>13496.929400000001</v>
      </c>
      <c r="L519" s="51">
        <f t="shared" si="68"/>
        <v>0</v>
      </c>
      <c r="M519" s="51">
        <f t="shared" si="69"/>
        <v>0</v>
      </c>
      <c r="N519" s="51">
        <f t="shared" si="70"/>
        <v>0</v>
      </c>
      <c r="O519" s="51">
        <f t="shared" si="71"/>
        <v>0</v>
      </c>
      <c r="P519" s="52">
        <f>+SUM(INDEX(Inputs!$D$24:$D$35,MATCH($D519,Inputs!$B$24:$B$35,0))*$N519,INDEX(Inputs!$E$24:$E$35,MATCH($D519,Inputs!$B$24:$B$35,0))*$O519)</f>
        <v>0</v>
      </c>
      <c r="R519" s="19"/>
      <c r="S519" s="19"/>
      <c r="T519" s="19"/>
    </row>
    <row r="520" spans="2:20" x14ac:dyDescent="0.25">
      <c r="B520" s="8" t="s">
        <v>141</v>
      </c>
      <c r="C520" s="8">
        <v>2021</v>
      </c>
      <c r="D520" s="8">
        <v>8</v>
      </c>
      <c r="E520" s="49">
        <f>Data!E520</f>
        <v>11042.1327</v>
      </c>
      <c r="F520" s="49">
        <f>Data!F520</f>
        <v>6337.2160000000003</v>
      </c>
      <c r="G520" s="50">
        <f t="shared" si="63"/>
        <v>-4704.9166999999998</v>
      </c>
      <c r="H520" s="51">
        <f t="shared" si="64"/>
        <v>13496.929400000001</v>
      </c>
      <c r="I520" s="51">
        <f t="shared" si="66"/>
        <v>18201.846100000002</v>
      </c>
      <c r="J520" s="51">
        <f t="shared" si="65"/>
        <v>13496.929400000001</v>
      </c>
      <c r="K520" s="51">
        <f t="shared" si="67"/>
        <v>18201.846100000002</v>
      </c>
      <c r="L520" s="51">
        <f t="shared" si="68"/>
        <v>0</v>
      </c>
      <c r="M520" s="51">
        <f t="shared" si="69"/>
        <v>0</v>
      </c>
      <c r="N520" s="51">
        <f t="shared" si="70"/>
        <v>0</v>
      </c>
      <c r="O520" s="51">
        <f t="shared" si="71"/>
        <v>0</v>
      </c>
      <c r="P520" s="52">
        <f>+SUM(INDEX(Inputs!$D$24:$D$35,MATCH($D520,Inputs!$B$24:$B$35,0))*$N520,INDEX(Inputs!$E$24:$E$35,MATCH($D520,Inputs!$B$24:$B$35,0))*$O520)</f>
        <v>0</v>
      </c>
      <c r="R520" s="19"/>
      <c r="S520" s="19"/>
      <c r="T520" s="19"/>
    </row>
    <row r="521" spans="2:20" x14ac:dyDescent="0.25">
      <c r="B521" s="8" t="s">
        <v>141</v>
      </c>
      <c r="C521" s="8">
        <v>2021</v>
      </c>
      <c r="D521" s="8">
        <v>9</v>
      </c>
      <c r="E521" s="49">
        <f>Data!E521</f>
        <v>8800.4477000000006</v>
      </c>
      <c r="F521" s="49">
        <f>Data!F521</f>
        <v>8637.9519999999993</v>
      </c>
      <c r="G521" s="50">
        <f t="shared" ref="G521:G584" si="72">+F521-E521</f>
        <v>-162.49570000000131</v>
      </c>
      <c r="H521" s="51">
        <f t="shared" ref="H521:H584" si="73">+IF(D521=1,0,I520)</f>
        <v>18201.846100000002</v>
      </c>
      <c r="I521" s="51">
        <f t="shared" si="66"/>
        <v>18364.341800000002</v>
      </c>
      <c r="J521" s="51">
        <f t="shared" ref="J521:J584" si="74">+IF(D521=1,I532,K520)</f>
        <v>18201.846100000002</v>
      </c>
      <c r="K521" s="51">
        <f t="shared" si="67"/>
        <v>18364.341800000002</v>
      </c>
      <c r="L521" s="51">
        <f t="shared" si="68"/>
        <v>0</v>
      </c>
      <c r="M521" s="51">
        <f t="shared" si="69"/>
        <v>0</v>
      </c>
      <c r="N521" s="51">
        <f t="shared" si="70"/>
        <v>0</v>
      </c>
      <c r="O521" s="51">
        <f t="shared" si="71"/>
        <v>0</v>
      </c>
      <c r="P521" s="52">
        <f>+SUM(INDEX(Inputs!$D$24:$D$35,MATCH($D521,Inputs!$B$24:$B$35,0))*$N521,INDEX(Inputs!$E$24:$E$35,MATCH($D521,Inputs!$B$24:$B$35,0))*$O521)</f>
        <v>0</v>
      </c>
      <c r="R521" s="19"/>
      <c r="S521" s="19"/>
      <c r="T521" s="19"/>
    </row>
    <row r="522" spans="2:20" x14ac:dyDescent="0.25">
      <c r="B522" s="8" t="s">
        <v>141</v>
      </c>
      <c r="C522" s="8">
        <v>2021</v>
      </c>
      <c r="D522" s="8">
        <v>10</v>
      </c>
      <c r="E522" s="49">
        <f>Data!E522</f>
        <v>5681.6705000000002</v>
      </c>
      <c r="F522" s="49">
        <f>Data!F522</f>
        <v>9873.5439999999999</v>
      </c>
      <c r="G522" s="50">
        <f t="shared" si="72"/>
        <v>4191.8734999999997</v>
      </c>
      <c r="H522" s="51">
        <f t="shared" si="73"/>
        <v>18364.341800000002</v>
      </c>
      <c r="I522" s="51">
        <f t="shared" ref="I522:I585" si="75">+IF($G522&lt;0,SUM(-$G522,H522),MAX(SUM(-$G522,H522),0))</f>
        <v>14172.468300000002</v>
      </c>
      <c r="J522" s="51">
        <f t="shared" si="74"/>
        <v>18364.341800000002</v>
      </c>
      <c r="K522" s="51">
        <f t="shared" ref="K522:K585" si="76">+IF($G522&lt;0,SUM(-$G522,J522),MAX(SUM(-$G522,J522),0))</f>
        <v>14172.468300000002</v>
      </c>
      <c r="L522" s="51">
        <f t="shared" ref="L522:L585" si="77">+IF(I522&gt;0,0,G522-H522)</f>
        <v>0</v>
      </c>
      <c r="M522" s="51">
        <f t="shared" ref="M522:M585" si="78">+IF(K522&gt;0,0,G522-J522)</f>
        <v>0</v>
      </c>
      <c r="N522" s="51">
        <f t="shared" ref="N522:N585" si="79">+MIN(M522,2000)</f>
        <v>0</v>
      </c>
      <c r="O522" s="51">
        <f t="shared" ref="O522:O585" si="80">+M522-N522</f>
        <v>0</v>
      </c>
      <c r="P522" s="52">
        <f>+SUM(INDEX(Inputs!$D$24:$D$35,MATCH($D522,Inputs!$B$24:$B$35,0))*$N522,INDEX(Inputs!$E$24:$E$35,MATCH($D522,Inputs!$B$24:$B$35,0))*$O522)</f>
        <v>0</v>
      </c>
      <c r="R522" s="19"/>
      <c r="S522" s="19"/>
      <c r="T522" s="19"/>
    </row>
    <row r="523" spans="2:20" x14ac:dyDescent="0.25">
      <c r="B523" s="8" t="s">
        <v>141</v>
      </c>
      <c r="C523" s="8">
        <v>2021</v>
      </c>
      <c r="D523" s="8">
        <v>11</v>
      </c>
      <c r="E523" s="49">
        <f>Data!E523</f>
        <v>3688.4205000000002</v>
      </c>
      <c r="F523" s="49">
        <f>Data!F523</f>
        <v>9255.24</v>
      </c>
      <c r="G523" s="50">
        <f t="shared" si="72"/>
        <v>5566.8194999999996</v>
      </c>
      <c r="H523" s="51">
        <f t="shared" si="73"/>
        <v>14172.468300000002</v>
      </c>
      <c r="I523" s="51">
        <f t="shared" si="75"/>
        <v>8605.6488000000027</v>
      </c>
      <c r="J523" s="51">
        <f t="shared" si="74"/>
        <v>14172.468300000002</v>
      </c>
      <c r="K523" s="51">
        <f t="shared" si="76"/>
        <v>8605.6488000000027</v>
      </c>
      <c r="L523" s="51">
        <f t="shared" si="77"/>
        <v>0</v>
      </c>
      <c r="M523" s="51">
        <f t="shared" si="78"/>
        <v>0</v>
      </c>
      <c r="N523" s="51">
        <f t="shared" si="79"/>
        <v>0</v>
      </c>
      <c r="O523" s="51">
        <f t="shared" si="80"/>
        <v>0</v>
      </c>
      <c r="P523" s="52">
        <f>+SUM(INDEX(Inputs!$D$24:$D$35,MATCH($D523,Inputs!$B$24:$B$35,0))*$N523,INDEX(Inputs!$E$24:$E$35,MATCH($D523,Inputs!$B$24:$B$35,0))*$O523)</f>
        <v>0</v>
      </c>
      <c r="R523" s="19"/>
      <c r="S523" s="19"/>
      <c r="T523" s="19"/>
    </row>
    <row r="524" spans="2:20" x14ac:dyDescent="0.25">
      <c r="B524" s="8" t="s">
        <v>141</v>
      </c>
      <c r="C524" s="8">
        <v>2021</v>
      </c>
      <c r="D524" s="8">
        <v>12</v>
      </c>
      <c r="E524" s="49">
        <f>Data!E524</f>
        <v>1397.9570000000001</v>
      </c>
      <c r="F524" s="49">
        <f>Data!F524</f>
        <v>9496</v>
      </c>
      <c r="G524" s="50">
        <f t="shared" si="72"/>
        <v>8098.0429999999997</v>
      </c>
      <c r="H524" s="51">
        <f t="shared" si="73"/>
        <v>8605.6488000000027</v>
      </c>
      <c r="I524" s="51">
        <f t="shared" si="75"/>
        <v>507.605800000003</v>
      </c>
      <c r="J524" s="51">
        <f t="shared" si="74"/>
        <v>8605.6488000000027</v>
      </c>
      <c r="K524" s="51">
        <f t="shared" si="76"/>
        <v>507.605800000003</v>
      </c>
      <c r="L524" s="51">
        <f t="shared" si="77"/>
        <v>0</v>
      </c>
      <c r="M524" s="51">
        <f t="shared" si="78"/>
        <v>0</v>
      </c>
      <c r="N524" s="51">
        <f t="shared" si="79"/>
        <v>0</v>
      </c>
      <c r="O524" s="51">
        <f t="shared" si="80"/>
        <v>0</v>
      </c>
      <c r="P524" s="52">
        <f>+SUM(INDEX(Inputs!$D$24:$D$35,MATCH($D524,Inputs!$B$24:$B$35,0))*$N524,INDEX(Inputs!$E$24:$E$35,MATCH($D524,Inputs!$B$24:$B$35,0))*$O524)</f>
        <v>0</v>
      </c>
      <c r="R524" s="19"/>
      <c r="S524" s="19"/>
      <c r="T524" s="19"/>
    </row>
    <row r="525" spans="2:20" x14ac:dyDescent="0.25">
      <c r="B525" s="8" t="s">
        <v>142</v>
      </c>
      <c r="C525" s="8">
        <v>2021</v>
      </c>
      <c r="D525" s="8">
        <v>1</v>
      </c>
      <c r="E525" s="49">
        <f>Data!E525</f>
        <v>734.78399999999999</v>
      </c>
      <c r="F525" s="49">
        <f>Data!F525</f>
        <v>7200.0640000000003</v>
      </c>
      <c r="G525" s="50">
        <f t="shared" si="72"/>
        <v>6465.2800000000007</v>
      </c>
      <c r="H525" s="51">
        <f t="shared" si="73"/>
        <v>0</v>
      </c>
      <c r="I525" s="51">
        <f t="shared" si="75"/>
        <v>0</v>
      </c>
      <c r="J525" s="51">
        <f t="shared" si="74"/>
        <v>0</v>
      </c>
      <c r="K525" s="51">
        <f t="shared" si="76"/>
        <v>0</v>
      </c>
      <c r="L525" s="51">
        <f t="shared" si="77"/>
        <v>6465.2800000000007</v>
      </c>
      <c r="M525" s="51">
        <f t="shared" si="78"/>
        <v>6465.2800000000007</v>
      </c>
      <c r="N525" s="51">
        <f t="shared" si="79"/>
        <v>2000</v>
      </c>
      <c r="O525" s="51">
        <f t="shared" si="80"/>
        <v>4465.2800000000007</v>
      </c>
      <c r="P525" s="52">
        <f>+SUM(INDEX(Inputs!$D$24:$D$35,MATCH($D525,Inputs!$B$24:$B$35,0))*$N525,INDEX(Inputs!$E$24:$E$35,MATCH($D525,Inputs!$B$24:$B$35,0))*$O525)</f>
        <v>386.83151488000004</v>
      </c>
      <c r="R525" s="19"/>
      <c r="S525" s="19"/>
      <c r="T525" s="19"/>
    </row>
    <row r="526" spans="2:20" x14ac:dyDescent="0.25">
      <c r="B526" s="8" t="s">
        <v>142</v>
      </c>
      <c r="C526" s="8">
        <v>2021</v>
      </c>
      <c r="D526" s="8">
        <v>2</v>
      </c>
      <c r="E526" s="49">
        <f>Data!E526</f>
        <v>623.29600000000005</v>
      </c>
      <c r="F526" s="49">
        <f>Data!F526</f>
        <v>6424.5119999999997</v>
      </c>
      <c r="G526" s="50">
        <f t="shared" si="72"/>
        <v>5801.2159999999994</v>
      </c>
      <c r="H526" s="51">
        <f t="shared" si="73"/>
        <v>0</v>
      </c>
      <c r="I526" s="51">
        <f t="shared" si="75"/>
        <v>0</v>
      </c>
      <c r="J526" s="51">
        <f t="shared" si="74"/>
        <v>0</v>
      </c>
      <c r="K526" s="51">
        <f t="shared" si="76"/>
        <v>0</v>
      </c>
      <c r="L526" s="51">
        <f t="shared" si="77"/>
        <v>5801.2159999999994</v>
      </c>
      <c r="M526" s="51">
        <f t="shared" si="78"/>
        <v>5801.2159999999994</v>
      </c>
      <c r="N526" s="51">
        <f t="shared" si="79"/>
        <v>2000</v>
      </c>
      <c r="O526" s="51">
        <f t="shared" si="80"/>
        <v>3801.2159999999994</v>
      </c>
      <c r="P526" s="52">
        <f>+SUM(INDEX(Inputs!$D$24:$D$35,MATCH($D526,Inputs!$B$24:$B$35,0))*$N526,INDEX(Inputs!$E$24:$E$35,MATCH($D526,Inputs!$B$24:$B$35,0))*$O526)</f>
        <v>357.48254233599999</v>
      </c>
      <c r="R526" s="19"/>
      <c r="S526" s="19"/>
      <c r="T526" s="19"/>
    </row>
    <row r="527" spans="2:20" x14ac:dyDescent="0.25">
      <c r="B527" s="8" t="s">
        <v>142</v>
      </c>
      <c r="C527" s="8">
        <v>2021</v>
      </c>
      <c r="D527" s="8">
        <v>3</v>
      </c>
      <c r="E527" s="49">
        <f>Data!E527</f>
        <v>2036.16</v>
      </c>
      <c r="F527" s="49">
        <f>Data!F527</f>
        <v>6174.616</v>
      </c>
      <c r="G527" s="50">
        <f t="shared" si="72"/>
        <v>4138.4560000000001</v>
      </c>
      <c r="H527" s="51">
        <f t="shared" si="73"/>
        <v>0</v>
      </c>
      <c r="I527" s="51">
        <f t="shared" si="75"/>
        <v>0</v>
      </c>
      <c r="J527" s="51">
        <f t="shared" si="74"/>
        <v>0</v>
      </c>
      <c r="K527" s="51">
        <f t="shared" si="76"/>
        <v>0</v>
      </c>
      <c r="L527" s="51">
        <f t="shared" si="77"/>
        <v>4138.4560000000001</v>
      </c>
      <c r="M527" s="51">
        <f t="shared" si="78"/>
        <v>4138.4560000000001</v>
      </c>
      <c r="N527" s="51">
        <f t="shared" si="79"/>
        <v>2000</v>
      </c>
      <c r="O527" s="51">
        <f t="shared" si="80"/>
        <v>2138.4560000000001</v>
      </c>
      <c r="P527" s="52">
        <f>+SUM(INDEX(Inputs!$D$24:$D$35,MATCH($D527,Inputs!$B$24:$B$35,0))*$N527,INDEX(Inputs!$E$24:$E$35,MATCH($D527,Inputs!$B$24:$B$35,0))*$O527)</f>
        <v>283.99520137600001</v>
      </c>
      <c r="R527" s="19"/>
      <c r="S527" s="19"/>
      <c r="T527" s="19"/>
    </row>
    <row r="528" spans="2:20" x14ac:dyDescent="0.25">
      <c r="B528" s="8" t="s">
        <v>142</v>
      </c>
      <c r="C528" s="8">
        <v>2021</v>
      </c>
      <c r="D528" s="8">
        <v>4</v>
      </c>
      <c r="E528" s="49">
        <f>Data!E528</f>
        <v>2219.4560000000001</v>
      </c>
      <c r="F528" s="49">
        <f>Data!F528</f>
        <v>3900.2240000000002</v>
      </c>
      <c r="G528" s="50">
        <f t="shared" si="72"/>
        <v>1680.768</v>
      </c>
      <c r="H528" s="51">
        <f t="shared" si="73"/>
        <v>0</v>
      </c>
      <c r="I528" s="51">
        <f t="shared" si="75"/>
        <v>0</v>
      </c>
      <c r="J528" s="51">
        <f t="shared" si="74"/>
        <v>0</v>
      </c>
      <c r="K528" s="51">
        <f t="shared" si="76"/>
        <v>0</v>
      </c>
      <c r="L528" s="51">
        <f t="shared" si="77"/>
        <v>1680.768</v>
      </c>
      <c r="M528" s="51">
        <f t="shared" si="78"/>
        <v>1680.768</v>
      </c>
      <c r="N528" s="51">
        <f t="shared" si="79"/>
        <v>1680.768</v>
      </c>
      <c r="O528" s="51">
        <f t="shared" si="80"/>
        <v>0</v>
      </c>
      <c r="P528" s="52">
        <f>+SUM(INDEX(Inputs!$D$24:$D$35,MATCH($D528,Inputs!$B$24:$B$35,0))*$N528,INDEX(Inputs!$E$24:$E$35,MATCH($D528,Inputs!$B$24:$B$35,0))*$O528)</f>
        <v>159.239321856</v>
      </c>
      <c r="R528" s="19"/>
      <c r="S528" s="19"/>
      <c r="T528" s="19"/>
    </row>
    <row r="529" spans="2:20" x14ac:dyDescent="0.25">
      <c r="B529" s="8" t="s">
        <v>142</v>
      </c>
      <c r="C529" s="8">
        <v>2021</v>
      </c>
      <c r="D529" s="8">
        <v>5</v>
      </c>
      <c r="E529" s="49">
        <f>Data!E529</f>
        <v>2045.44</v>
      </c>
      <c r="F529" s="49">
        <f>Data!F529</f>
        <v>2820.3519999999999</v>
      </c>
      <c r="G529" s="50">
        <f t="shared" si="72"/>
        <v>774.91199999999981</v>
      </c>
      <c r="H529" s="51">
        <f t="shared" si="73"/>
        <v>0</v>
      </c>
      <c r="I529" s="51">
        <f t="shared" si="75"/>
        <v>0</v>
      </c>
      <c r="J529" s="51">
        <f t="shared" si="74"/>
        <v>0</v>
      </c>
      <c r="K529" s="51">
        <f t="shared" si="76"/>
        <v>0</v>
      </c>
      <c r="L529" s="51">
        <f t="shared" si="77"/>
        <v>774.91199999999981</v>
      </c>
      <c r="M529" s="51">
        <f t="shared" si="78"/>
        <v>774.91199999999981</v>
      </c>
      <c r="N529" s="51">
        <f t="shared" si="79"/>
        <v>774.91199999999981</v>
      </c>
      <c r="O529" s="51">
        <f t="shared" si="80"/>
        <v>0</v>
      </c>
      <c r="P529" s="52">
        <f>+SUM(INDEX(Inputs!$D$24:$D$35,MATCH($D529,Inputs!$B$24:$B$35,0))*$N529,INDEX(Inputs!$E$24:$E$35,MATCH($D529,Inputs!$B$24:$B$35,0))*$O529)</f>
        <v>73.416712703999991</v>
      </c>
      <c r="R529" s="19"/>
      <c r="S529" s="19"/>
      <c r="T529" s="19"/>
    </row>
    <row r="530" spans="2:20" x14ac:dyDescent="0.25">
      <c r="B530" s="8" t="s">
        <v>142</v>
      </c>
      <c r="C530" s="8">
        <v>2021</v>
      </c>
      <c r="D530" s="8">
        <v>6</v>
      </c>
      <c r="E530" s="49">
        <f>Data!E530</f>
        <v>2117.056</v>
      </c>
      <c r="F530" s="49">
        <f>Data!F530</f>
        <v>2402.752</v>
      </c>
      <c r="G530" s="50">
        <f t="shared" si="72"/>
        <v>285.69599999999991</v>
      </c>
      <c r="H530" s="51">
        <f t="shared" si="73"/>
        <v>0</v>
      </c>
      <c r="I530" s="51">
        <f t="shared" si="75"/>
        <v>0</v>
      </c>
      <c r="J530" s="51">
        <f t="shared" si="74"/>
        <v>0</v>
      </c>
      <c r="K530" s="51">
        <f t="shared" si="76"/>
        <v>0</v>
      </c>
      <c r="L530" s="51">
        <f t="shared" si="77"/>
        <v>285.69599999999991</v>
      </c>
      <c r="M530" s="51">
        <f t="shared" si="78"/>
        <v>285.69599999999991</v>
      </c>
      <c r="N530" s="51">
        <f t="shared" si="79"/>
        <v>285.69599999999991</v>
      </c>
      <c r="O530" s="51">
        <f t="shared" si="80"/>
        <v>0</v>
      </c>
      <c r="P530" s="52">
        <f>+SUM(INDEX(Inputs!$D$24:$D$35,MATCH($D530,Inputs!$B$24:$B$35,0))*$N530,INDEX(Inputs!$E$24:$E$35,MATCH($D530,Inputs!$B$24:$B$35,0))*$O530)</f>
        <v>30.069503999999991</v>
      </c>
      <c r="R530" s="19"/>
      <c r="S530" s="19"/>
      <c r="T530" s="19"/>
    </row>
    <row r="531" spans="2:20" x14ac:dyDescent="0.25">
      <c r="B531" s="8" t="s">
        <v>142</v>
      </c>
      <c r="C531" s="8">
        <v>2021</v>
      </c>
      <c r="D531" s="8">
        <v>7</v>
      </c>
      <c r="E531" s="49">
        <f>Data!E531</f>
        <v>1998.08</v>
      </c>
      <c r="F531" s="49">
        <f>Data!F531</f>
        <v>3287.04</v>
      </c>
      <c r="G531" s="50">
        <f t="shared" si="72"/>
        <v>1288.96</v>
      </c>
      <c r="H531" s="51">
        <f t="shared" si="73"/>
        <v>0</v>
      </c>
      <c r="I531" s="51">
        <f t="shared" si="75"/>
        <v>0</v>
      </c>
      <c r="J531" s="51">
        <f t="shared" si="74"/>
        <v>0</v>
      </c>
      <c r="K531" s="51">
        <f t="shared" si="76"/>
        <v>0</v>
      </c>
      <c r="L531" s="51">
        <f t="shared" si="77"/>
        <v>1288.96</v>
      </c>
      <c r="M531" s="51">
        <f t="shared" si="78"/>
        <v>1288.96</v>
      </c>
      <c r="N531" s="51">
        <f t="shared" si="79"/>
        <v>1288.96</v>
      </c>
      <c r="O531" s="51">
        <f t="shared" si="80"/>
        <v>0</v>
      </c>
      <c r="P531" s="52">
        <f>+SUM(INDEX(Inputs!$D$24:$D$35,MATCH($D531,Inputs!$B$24:$B$35,0))*$N531,INDEX(Inputs!$E$24:$E$35,MATCH($D531,Inputs!$B$24:$B$35,0))*$O531)</f>
        <v>135.66304</v>
      </c>
      <c r="R531" s="19"/>
      <c r="S531" s="19"/>
      <c r="T531" s="19"/>
    </row>
    <row r="532" spans="2:20" x14ac:dyDescent="0.25">
      <c r="B532" s="8" t="s">
        <v>142</v>
      </c>
      <c r="C532" s="8">
        <v>2021</v>
      </c>
      <c r="D532" s="8">
        <v>8</v>
      </c>
      <c r="E532" s="49">
        <f>Data!E532</f>
        <v>1947.712</v>
      </c>
      <c r="F532" s="49">
        <f>Data!F532</f>
        <v>3011.0720000000001</v>
      </c>
      <c r="G532" s="50">
        <f t="shared" si="72"/>
        <v>1063.3600000000001</v>
      </c>
      <c r="H532" s="51">
        <f t="shared" si="73"/>
        <v>0</v>
      </c>
      <c r="I532" s="51">
        <f t="shared" si="75"/>
        <v>0</v>
      </c>
      <c r="J532" s="51">
        <f t="shared" si="74"/>
        <v>0</v>
      </c>
      <c r="K532" s="51">
        <f t="shared" si="76"/>
        <v>0</v>
      </c>
      <c r="L532" s="51">
        <f t="shared" si="77"/>
        <v>1063.3600000000001</v>
      </c>
      <c r="M532" s="51">
        <f t="shared" si="78"/>
        <v>1063.3600000000001</v>
      </c>
      <c r="N532" s="51">
        <f t="shared" si="79"/>
        <v>1063.3600000000001</v>
      </c>
      <c r="O532" s="51">
        <f t="shared" si="80"/>
        <v>0</v>
      </c>
      <c r="P532" s="52">
        <f>+SUM(INDEX(Inputs!$D$24:$D$35,MATCH($D532,Inputs!$B$24:$B$35,0))*$N532,INDEX(Inputs!$E$24:$E$35,MATCH($D532,Inputs!$B$24:$B$35,0))*$O532)</f>
        <v>111.91864000000001</v>
      </c>
      <c r="R532" s="19"/>
      <c r="S532" s="19"/>
      <c r="T532" s="19"/>
    </row>
    <row r="533" spans="2:20" x14ac:dyDescent="0.25">
      <c r="B533" s="8" t="s">
        <v>142</v>
      </c>
      <c r="C533" s="8">
        <v>2021</v>
      </c>
      <c r="D533" s="8">
        <v>9</v>
      </c>
      <c r="E533" s="49">
        <f>Data!E533</f>
        <v>1869.12</v>
      </c>
      <c r="F533" s="49">
        <f>Data!F533</f>
        <v>2963.4560000000001</v>
      </c>
      <c r="G533" s="50">
        <f t="shared" si="72"/>
        <v>1094.3360000000002</v>
      </c>
      <c r="H533" s="51">
        <f t="shared" si="73"/>
        <v>0</v>
      </c>
      <c r="I533" s="51">
        <f t="shared" si="75"/>
        <v>0</v>
      </c>
      <c r="J533" s="51">
        <f t="shared" si="74"/>
        <v>0</v>
      </c>
      <c r="K533" s="51">
        <f t="shared" si="76"/>
        <v>0</v>
      </c>
      <c r="L533" s="51">
        <f t="shared" si="77"/>
        <v>1094.3360000000002</v>
      </c>
      <c r="M533" s="51">
        <f t="shared" si="78"/>
        <v>1094.3360000000002</v>
      </c>
      <c r="N533" s="51">
        <f t="shared" si="79"/>
        <v>1094.3360000000002</v>
      </c>
      <c r="O533" s="51">
        <f t="shared" si="80"/>
        <v>0</v>
      </c>
      <c r="P533" s="52">
        <f>+SUM(INDEX(Inputs!$D$24:$D$35,MATCH($D533,Inputs!$B$24:$B$35,0))*$N533,INDEX(Inputs!$E$24:$E$35,MATCH($D533,Inputs!$B$24:$B$35,0))*$O533)</f>
        <v>103.67958131200002</v>
      </c>
      <c r="R533" s="19"/>
      <c r="S533" s="19"/>
      <c r="T533" s="19"/>
    </row>
    <row r="534" spans="2:20" x14ac:dyDescent="0.25">
      <c r="B534" s="8" t="s">
        <v>142</v>
      </c>
      <c r="C534" s="8">
        <v>2021</v>
      </c>
      <c r="D534" s="8">
        <v>10</v>
      </c>
      <c r="E534" s="49">
        <f>Data!E534</f>
        <v>1341.952</v>
      </c>
      <c r="F534" s="49">
        <f>Data!F534</f>
        <v>3539.0079999999998</v>
      </c>
      <c r="G534" s="50">
        <f t="shared" si="72"/>
        <v>2197.0559999999996</v>
      </c>
      <c r="H534" s="51">
        <f t="shared" si="73"/>
        <v>0</v>
      </c>
      <c r="I534" s="51">
        <f t="shared" si="75"/>
        <v>0</v>
      </c>
      <c r="J534" s="51">
        <f t="shared" si="74"/>
        <v>0</v>
      </c>
      <c r="K534" s="51">
        <f t="shared" si="76"/>
        <v>0</v>
      </c>
      <c r="L534" s="51">
        <f t="shared" si="77"/>
        <v>2197.0559999999996</v>
      </c>
      <c r="M534" s="51">
        <f t="shared" si="78"/>
        <v>2197.0559999999996</v>
      </c>
      <c r="N534" s="51">
        <f t="shared" si="79"/>
        <v>2000</v>
      </c>
      <c r="O534" s="51">
        <f t="shared" si="80"/>
        <v>197.05599999999959</v>
      </c>
      <c r="P534" s="52">
        <f>+SUM(INDEX(Inputs!$D$24:$D$35,MATCH($D534,Inputs!$B$24:$B$35,0))*$N534,INDEX(Inputs!$E$24:$E$35,MATCH($D534,Inputs!$B$24:$B$35,0))*$O534)</f>
        <v>198.19308697599999</v>
      </c>
      <c r="R534" s="19"/>
      <c r="S534" s="19"/>
      <c r="T534" s="19"/>
    </row>
    <row r="535" spans="2:20" x14ac:dyDescent="0.25">
      <c r="B535" s="8" t="s">
        <v>142</v>
      </c>
      <c r="C535" s="8">
        <v>2021</v>
      </c>
      <c r="D535" s="8">
        <v>11</v>
      </c>
      <c r="E535" s="49">
        <f>Data!E535</f>
        <v>773.20600000000002</v>
      </c>
      <c r="F535" s="49">
        <f>Data!F535</f>
        <v>4775.0959999999995</v>
      </c>
      <c r="G535" s="50">
        <f t="shared" si="72"/>
        <v>4001.8899999999994</v>
      </c>
      <c r="H535" s="51">
        <f t="shared" si="73"/>
        <v>0</v>
      </c>
      <c r="I535" s="51">
        <f t="shared" si="75"/>
        <v>0</v>
      </c>
      <c r="J535" s="51">
        <f t="shared" si="74"/>
        <v>0</v>
      </c>
      <c r="K535" s="51">
        <f t="shared" si="76"/>
        <v>0</v>
      </c>
      <c r="L535" s="51">
        <f t="shared" si="77"/>
        <v>4001.8899999999994</v>
      </c>
      <c r="M535" s="51">
        <f t="shared" si="78"/>
        <v>4001.8899999999994</v>
      </c>
      <c r="N535" s="51">
        <f t="shared" si="79"/>
        <v>2000</v>
      </c>
      <c r="O535" s="51">
        <f t="shared" si="80"/>
        <v>2001.8899999999994</v>
      </c>
      <c r="P535" s="52">
        <f>+SUM(INDEX(Inputs!$D$24:$D$35,MATCH($D535,Inputs!$B$24:$B$35,0))*$N535,INDEX(Inputs!$E$24:$E$35,MATCH($D535,Inputs!$B$24:$B$35,0))*$O535)</f>
        <v>277.95953043999998</v>
      </c>
      <c r="R535" s="19"/>
      <c r="S535" s="19"/>
      <c r="T535" s="19"/>
    </row>
    <row r="536" spans="2:20" x14ac:dyDescent="0.25">
      <c r="B536" s="8" t="s">
        <v>142</v>
      </c>
      <c r="C536" s="8">
        <v>2021</v>
      </c>
      <c r="D536" s="8">
        <v>12</v>
      </c>
      <c r="E536" s="49">
        <f>Data!E536</f>
        <v>226.88</v>
      </c>
      <c r="F536" s="49">
        <f>Data!F536</f>
        <v>6553.28</v>
      </c>
      <c r="G536" s="50">
        <f t="shared" si="72"/>
        <v>6326.4</v>
      </c>
      <c r="H536" s="51">
        <f t="shared" si="73"/>
        <v>0</v>
      </c>
      <c r="I536" s="51">
        <f t="shared" si="75"/>
        <v>0</v>
      </c>
      <c r="J536" s="51">
        <f t="shared" si="74"/>
        <v>0</v>
      </c>
      <c r="K536" s="51">
        <f t="shared" si="76"/>
        <v>0</v>
      </c>
      <c r="L536" s="51">
        <f t="shared" si="77"/>
        <v>6326.4</v>
      </c>
      <c r="M536" s="51">
        <f t="shared" si="78"/>
        <v>6326.4</v>
      </c>
      <c r="N536" s="51">
        <f t="shared" si="79"/>
        <v>2000</v>
      </c>
      <c r="O536" s="51">
        <f t="shared" si="80"/>
        <v>4326.3999999999996</v>
      </c>
      <c r="P536" s="52">
        <f>+SUM(INDEX(Inputs!$D$24:$D$35,MATCH($D536,Inputs!$B$24:$B$35,0))*$N536,INDEX(Inputs!$E$24:$E$35,MATCH($D536,Inputs!$B$24:$B$35,0))*$O536)</f>
        <v>380.69357439999999</v>
      </c>
      <c r="R536" s="19"/>
      <c r="S536" s="19"/>
      <c r="T536" s="19"/>
    </row>
    <row r="537" spans="2:20" x14ac:dyDescent="0.25">
      <c r="B537" s="8" t="s">
        <v>143</v>
      </c>
      <c r="C537" s="8">
        <v>2021</v>
      </c>
      <c r="D537" s="8">
        <v>1</v>
      </c>
      <c r="E537" s="49">
        <f>Data!E537</f>
        <v>4977.5974999999999</v>
      </c>
      <c r="F537" s="49">
        <f>Data!F537</f>
        <v>1065.32</v>
      </c>
      <c r="G537" s="50">
        <f t="shared" si="72"/>
        <v>-3912.2775000000001</v>
      </c>
      <c r="H537" s="51">
        <f t="shared" si="73"/>
        <v>0</v>
      </c>
      <c r="I537" s="51">
        <f t="shared" si="75"/>
        <v>3912.2775000000001</v>
      </c>
      <c r="J537" s="51">
        <f t="shared" si="74"/>
        <v>110262.9853</v>
      </c>
      <c r="K537" s="51">
        <f t="shared" si="76"/>
        <v>114175.2628</v>
      </c>
      <c r="L537" s="51">
        <f t="shared" si="77"/>
        <v>0</v>
      </c>
      <c r="M537" s="51">
        <f t="shared" si="78"/>
        <v>0</v>
      </c>
      <c r="N537" s="51">
        <f t="shared" si="79"/>
        <v>0</v>
      </c>
      <c r="O537" s="51">
        <f t="shared" si="80"/>
        <v>0</v>
      </c>
      <c r="P537" s="52">
        <f>+SUM(INDEX(Inputs!$D$24:$D$35,MATCH($D537,Inputs!$B$24:$B$35,0))*$N537,INDEX(Inputs!$E$24:$E$35,MATCH($D537,Inputs!$B$24:$B$35,0))*$O537)</f>
        <v>0</v>
      </c>
      <c r="R537" s="19"/>
      <c r="S537" s="19"/>
      <c r="T537" s="19"/>
    </row>
    <row r="538" spans="2:20" x14ac:dyDescent="0.25">
      <c r="B538" s="8" t="s">
        <v>143</v>
      </c>
      <c r="C538" s="8">
        <v>2021</v>
      </c>
      <c r="D538" s="8">
        <v>2</v>
      </c>
      <c r="E538" s="49">
        <f>Data!E538</f>
        <v>7721.7388000000001</v>
      </c>
      <c r="F538" s="49">
        <f>Data!F538</f>
        <v>925.96</v>
      </c>
      <c r="G538" s="50">
        <f t="shared" si="72"/>
        <v>-6795.7788</v>
      </c>
      <c r="H538" s="51">
        <f t="shared" si="73"/>
        <v>3912.2775000000001</v>
      </c>
      <c r="I538" s="51">
        <f t="shared" si="75"/>
        <v>10708.0563</v>
      </c>
      <c r="J538" s="51">
        <f t="shared" si="74"/>
        <v>114175.2628</v>
      </c>
      <c r="K538" s="51">
        <f t="shared" si="76"/>
        <v>120971.0416</v>
      </c>
      <c r="L538" s="51">
        <f t="shared" si="77"/>
        <v>0</v>
      </c>
      <c r="M538" s="51">
        <f t="shared" si="78"/>
        <v>0</v>
      </c>
      <c r="N538" s="51">
        <f t="shared" si="79"/>
        <v>0</v>
      </c>
      <c r="O538" s="51">
        <f t="shared" si="80"/>
        <v>0</v>
      </c>
      <c r="P538" s="52">
        <f>+SUM(INDEX(Inputs!$D$24:$D$35,MATCH($D538,Inputs!$B$24:$B$35,0))*$N538,INDEX(Inputs!$E$24:$E$35,MATCH($D538,Inputs!$B$24:$B$35,0))*$O538)</f>
        <v>0</v>
      </c>
      <c r="R538" s="19"/>
      <c r="S538" s="19"/>
      <c r="T538" s="19"/>
    </row>
    <row r="539" spans="2:20" x14ac:dyDescent="0.25">
      <c r="B539" s="8" t="s">
        <v>143</v>
      </c>
      <c r="C539" s="8">
        <v>2021</v>
      </c>
      <c r="D539" s="8">
        <v>3</v>
      </c>
      <c r="E539" s="49">
        <f>Data!E539</f>
        <v>15379.2353</v>
      </c>
      <c r="F539" s="49">
        <f>Data!F539</f>
        <v>885.25199999999995</v>
      </c>
      <c r="G539" s="50">
        <f t="shared" si="72"/>
        <v>-14493.9833</v>
      </c>
      <c r="H539" s="51">
        <f t="shared" si="73"/>
        <v>10708.0563</v>
      </c>
      <c r="I539" s="51">
        <f t="shared" si="75"/>
        <v>25202.0396</v>
      </c>
      <c r="J539" s="51">
        <f t="shared" si="74"/>
        <v>120971.0416</v>
      </c>
      <c r="K539" s="51">
        <f t="shared" si="76"/>
        <v>135465.02489999999</v>
      </c>
      <c r="L539" s="51">
        <f t="shared" si="77"/>
        <v>0</v>
      </c>
      <c r="M539" s="51">
        <f t="shared" si="78"/>
        <v>0</v>
      </c>
      <c r="N539" s="51">
        <f t="shared" si="79"/>
        <v>0</v>
      </c>
      <c r="O539" s="51">
        <f t="shared" si="80"/>
        <v>0</v>
      </c>
      <c r="P539" s="52">
        <f>+SUM(INDEX(Inputs!$D$24:$D$35,MATCH($D539,Inputs!$B$24:$B$35,0))*$N539,INDEX(Inputs!$E$24:$E$35,MATCH($D539,Inputs!$B$24:$B$35,0))*$O539)</f>
        <v>0</v>
      </c>
      <c r="R539" s="19"/>
      <c r="S539" s="19"/>
      <c r="T539" s="19"/>
    </row>
    <row r="540" spans="2:20" x14ac:dyDescent="0.25">
      <c r="B540" s="8" t="s">
        <v>143</v>
      </c>
      <c r="C540" s="8">
        <v>2021</v>
      </c>
      <c r="D540" s="8">
        <v>4</v>
      </c>
      <c r="E540" s="49">
        <f>Data!E540</f>
        <v>19340.120800000001</v>
      </c>
      <c r="F540" s="49">
        <f>Data!F540</f>
        <v>783.33600000000001</v>
      </c>
      <c r="G540" s="50">
        <f t="shared" si="72"/>
        <v>-18556.784800000001</v>
      </c>
      <c r="H540" s="51">
        <f t="shared" si="73"/>
        <v>25202.0396</v>
      </c>
      <c r="I540" s="51">
        <f t="shared" si="75"/>
        <v>43758.824399999998</v>
      </c>
      <c r="J540" s="51">
        <f t="shared" si="74"/>
        <v>135465.02489999999</v>
      </c>
      <c r="K540" s="51">
        <f t="shared" si="76"/>
        <v>154021.80969999998</v>
      </c>
      <c r="L540" s="51">
        <f t="shared" si="77"/>
        <v>0</v>
      </c>
      <c r="M540" s="51">
        <f t="shared" si="78"/>
        <v>0</v>
      </c>
      <c r="N540" s="51">
        <f t="shared" si="79"/>
        <v>0</v>
      </c>
      <c r="O540" s="51">
        <f t="shared" si="80"/>
        <v>0</v>
      </c>
      <c r="P540" s="52">
        <f>+SUM(INDEX(Inputs!$D$24:$D$35,MATCH($D540,Inputs!$B$24:$B$35,0))*$N540,INDEX(Inputs!$E$24:$E$35,MATCH($D540,Inputs!$B$24:$B$35,0))*$O540)</f>
        <v>0</v>
      </c>
      <c r="R540" s="19"/>
      <c r="S540" s="19"/>
      <c r="T540" s="19"/>
    </row>
    <row r="541" spans="2:20" x14ac:dyDescent="0.25">
      <c r="B541" s="8" t="s">
        <v>143</v>
      </c>
      <c r="C541" s="8">
        <v>2021</v>
      </c>
      <c r="D541" s="8">
        <v>5</v>
      </c>
      <c r="E541" s="49">
        <f>Data!E541</f>
        <v>21239.153699999999</v>
      </c>
      <c r="F541" s="49">
        <f>Data!F541</f>
        <v>6146.3959999999997</v>
      </c>
      <c r="G541" s="50">
        <f t="shared" si="72"/>
        <v>-15092.757699999998</v>
      </c>
      <c r="H541" s="51">
        <f t="shared" si="73"/>
        <v>43758.824399999998</v>
      </c>
      <c r="I541" s="51">
        <f t="shared" si="75"/>
        <v>58851.5821</v>
      </c>
      <c r="J541" s="51">
        <f t="shared" si="74"/>
        <v>154021.80969999998</v>
      </c>
      <c r="K541" s="51">
        <f t="shared" si="76"/>
        <v>169114.56739999997</v>
      </c>
      <c r="L541" s="51">
        <f t="shared" si="77"/>
        <v>0</v>
      </c>
      <c r="M541" s="51">
        <f t="shared" si="78"/>
        <v>0</v>
      </c>
      <c r="N541" s="51">
        <f t="shared" si="79"/>
        <v>0</v>
      </c>
      <c r="O541" s="51">
        <f t="shared" si="80"/>
        <v>0</v>
      </c>
      <c r="P541" s="52">
        <f>+SUM(INDEX(Inputs!$D$24:$D$35,MATCH($D541,Inputs!$B$24:$B$35,0))*$N541,INDEX(Inputs!$E$24:$E$35,MATCH($D541,Inputs!$B$24:$B$35,0))*$O541)</f>
        <v>0</v>
      </c>
      <c r="R541" s="19"/>
      <c r="S541" s="19"/>
      <c r="T541" s="19"/>
    </row>
    <row r="542" spans="2:20" x14ac:dyDescent="0.25">
      <c r="B542" s="8" t="s">
        <v>143</v>
      </c>
      <c r="C542" s="8">
        <v>2021</v>
      </c>
      <c r="D542" s="8">
        <v>6</v>
      </c>
      <c r="E542" s="49">
        <f>Data!E542</f>
        <v>24046.426599999999</v>
      </c>
      <c r="F542" s="49">
        <f>Data!F542</f>
        <v>8527.4480000000003</v>
      </c>
      <c r="G542" s="50">
        <f t="shared" si="72"/>
        <v>-15518.978599999999</v>
      </c>
      <c r="H542" s="51">
        <f t="shared" si="73"/>
        <v>58851.5821</v>
      </c>
      <c r="I542" s="51">
        <f t="shared" si="75"/>
        <v>74370.560700000002</v>
      </c>
      <c r="J542" s="51">
        <f t="shared" si="74"/>
        <v>169114.56739999997</v>
      </c>
      <c r="K542" s="51">
        <f t="shared" si="76"/>
        <v>184633.54599999997</v>
      </c>
      <c r="L542" s="51">
        <f t="shared" si="77"/>
        <v>0</v>
      </c>
      <c r="M542" s="51">
        <f t="shared" si="78"/>
        <v>0</v>
      </c>
      <c r="N542" s="51">
        <f t="shared" si="79"/>
        <v>0</v>
      </c>
      <c r="O542" s="51">
        <f t="shared" si="80"/>
        <v>0</v>
      </c>
      <c r="P542" s="52">
        <f>+SUM(INDEX(Inputs!$D$24:$D$35,MATCH($D542,Inputs!$B$24:$B$35,0))*$N542,INDEX(Inputs!$E$24:$E$35,MATCH($D542,Inputs!$B$24:$B$35,0))*$O542)</f>
        <v>0</v>
      </c>
      <c r="R542" s="19"/>
      <c r="S542" s="19"/>
      <c r="T542" s="19"/>
    </row>
    <row r="543" spans="2:20" x14ac:dyDescent="0.25">
      <c r="B543" s="8" t="s">
        <v>143</v>
      </c>
      <c r="C543" s="8">
        <v>2021</v>
      </c>
      <c r="D543" s="8">
        <v>7</v>
      </c>
      <c r="E543" s="49">
        <f>Data!E543</f>
        <v>13241.554</v>
      </c>
      <c r="F543" s="49">
        <f>Data!F543</f>
        <v>8483.8520000000008</v>
      </c>
      <c r="G543" s="50">
        <f t="shared" si="72"/>
        <v>-4757.7019999999993</v>
      </c>
      <c r="H543" s="51">
        <f t="shared" si="73"/>
        <v>74370.560700000002</v>
      </c>
      <c r="I543" s="51">
        <f t="shared" si="75"/>
        <v>79128.262700000007</v>
      </c>
      <c r="J543" s="51">
        <f t="shared" si="74"/>
        <v>184633.54599999997</v>
      </c>
      <c r="K543" s="51">
        <f t="shared" si="76"/>
        <v>189391.24799999996</v>
      </c>
      <c r="L543" s="51">
        <f t="shared" si="77"/>
        <v>0</v>
      </c>
      <c r="M543" s="51">
        <f t="shared" si="78"/>
        <v>0</v>
      </c>
      <c r="N543" s="51">
        <f t="shared" si="79"/>
        <v>0</v>
      </c>
      <c r="O543" s="51">
        <f t="shared" si="80"/>
        <v>0</v>
      </c>
      <c r="P543" s="52">
        <f>+SUM(INDEX(Inputs!$D$24:$D$35,MATCH($D543,Inputs!$B$24:$B$35,0))*$N543,INDEX(Inputs!$E$24:$E$35,MATCH($D543,Inputs!$B$24:$B$35,0))*$O543)</f>
        <v>0</v>
      </c>
      <c r="R543" s="19"/>
      <c r="S543" s="19"/>
      <c r="T543" s="19"/>
    </row>
    <row r="544" spans="2:20" x14ac:dyDescent="0.25">
      <c r="B544" s="8" t="s">
        <v>143</v>
      </c>
      <c r="C544" s="8">
        <v>2021</v>
      </c>
      <c r="D544" s="8">
        <v>8</v>
      </c>
      <c r="E544" s="49">
        <f>Data!E544</f>
        <v>15078.5769</v>
      </c>
      <c r="F544" s="49">
        <f>Data!F544</f>
        <v>2913.732</v>
      </c>
      <c r="G544" s="50">
        <f t="shared" si="72"/>
        <v>-12164.8449</v>
      </c>
      <c r="H544" s="51">
        <f t="shared" si="73"/>
        <v>79128.262700000007</v>
      </c>
      <c r="I544" s="51">
        <f t="shared" si="75"/>
        <v>91293.107600000003</v>
      </c>
      <c r="J544" s="51">
        <f t="shared" si="74"/>
        <v>189391.24799999996</v>
      </c>
      <c r="K544" s="51">
        <f t="shared" si="76"/>
        <v>201556.09289999996</v>
      </c>
      <c r="L544" s="51">
        <f t="shared" si="77"/>
        <v>0</v>
      </c>
      <c r="M544" s="51">
        <f t="shared" si="78"/>
        <v>0</v>
      </c>
      <c r="N544" s="51">
        <f t="shared" si="79"/>
        <v>0</v>
      </c>
      <c r="O544" s="51">
        <f t="shared" si="80"/>
        <v>0</v>
      </c>
      <c r="P544" s="52">
        <f>+SUM(INDEX(Inputs!$D$24:$D$35,MATCH($D544,Inputs!$B$24:$B$35,0))*$N544,INDEX(Inputs!$E$24:$E$35,MATCH($D544,Inputs!$B$24:$B$35,0))*$O544)</f>
        <v>0</v>
      </c>
      <c r="R544" s="19"/>
      <c r="S544" s="19"/>
      <c r="T544" s="19"/>
    </row>
    <row r="545" spans="2:20" x14ac:dyDescent="0.25">
      <c r="B545" s="8" t="s">
        <v>143</v>
      </c>
      <c r="C545" s="8">
        <v>2021</v>
      </c>
      <c r="D545" s="8">
        <v>9</v>
      </c>
      <c r="E545" s="49">
        <f>Data!E545</f>
        <v>15180.1708</v>
      </c>
      <c r="F545" s="49">
        <f>Data!F545</f>
        <v>4294.2839999999997</v>
      </c>
      <c r="G545" s="50">
        <f t="shared" si="72"/>
        <v>-10885.8868</v>
      </c>
      <c r="H545" s="51">
        <f t="shared" si="73"/>
        <v>91293.107600000003</v>
      </c>
      <c r="I545" s="51">
        <f t="shared" si="75"/>
        <v>102178.9944</v>
      </c>
      <c r="J545" s="51">
        <f t="shared" si="74"/>
        <v>201556.09289999996</v>
      </c>
      <c r="K545" s="51">
        <f t="shared" si="76"/>
        <v>212441.97969999997</v>
      </c>
      <c r="L545" s="51">
        <f t="shared" si="77"/>
        <v>0</v>
      </c>
      <c r="M545" s="51">
        <f t="shared" si="78"/>
        <v>0</v>
      </c>
      <c r="N545" s="51">
        <f t="shared" si="79"/>
        <v>0</v>
      </c>
      <c r="O545" s="51">
        <f t="shared" si="80"/>
        <v>0</v>
      </c>
      <c r="P545" s="52">
        <f>+SUM(INDEX(Inputs!$D$24:$D$35,MATCH($D545,Inputs!$B$24:$B$35,0))*$N545,INDEX(Inputs!$E$24:$E$35,MATCH($D545,Inputs!$B$24:$B$35,0))*$O545)</f>
        <v>0</v>
      </c>
      <c r="R545" s="19"/>
      <c r="S545" s="19"/>
      <c r="T545" s="19"/>
    </row>
    <row r="546" spans="2:20" x14ac:dyDescent="0.25">
      <c r="B546" s="8" t="s">
        <v>143</v>
      </c>
      <c r="C546" s="8">
        <v>2021</v>
      </c>
      <c r="D546" s="8">
        <v>10</v>
      </c>
      <c r="E546" s="49">
        <f>Data!E546</f>
        <v>9561.6543000000001</v>
      </c>
      <c r="F546" s="49">
        <f>Data!F546</f>
        <v>2318.3159999999998</v>
      </c>
      <c r="G546" s="50">
        <f t="shared" si="72"/>
        <v>-7243.3383000000003</v>
      </c>
      <c r="H546" s="51">
        <f t="shared" si="73"/>
        <v>102178.9944</v>
      </c>
      <c r="I546" s="51">
        <f t="shared" si="75"/>
        <v>109422.3327</v>
      </c>
      <c r="J546" s="51">
        <f t="shared" si="74"/>
        <v>212441.97969999997</v>
      </c>
      <c r="K546" s="51">
        <f t="shared" si="76"/>
        <v>219685.31799999997</v>
      </c>
      <c r="L546" s="51">
        <f t="shared" si="77"/>
        <v>0</v>
      </c>
      <c r="M546" s="51">
        <f t="shared" si="78"/>
        <v>0</v>
      </c>
      <c r="N546" s="51">
        <f t="shared" si="79"/>
        <v>0</v>
      </c>
      <c r="O546" s="51">
        <f t="shared" si="80"/>
        <v>0</v>
      </c>
      <c r="P546" s="52">
        <f>+SUM(INDEX(Inputs!$D$24:$D$35,MATCH($D546,Inputs!$B$24:$B$35,0))*$N546,INDEX(Inputs!$E$24:$E$35,MATCH($D546,Inputs!$B$24:$B$35,0))*$O546)</f>
        <v>0</v>
      </c>
      <c r="R546" s="19"/>
      <c r="S546" s="19"/>
      <c r="T546" s="19"/>
    </row>
    <row r="547" spans="2:20" x14ac:dyDescent="0.25">
      <c r="B547" s="8" t="s">
        <v>143</v>
      </c>
      <c r="C547" s="8">
        <v>2021</v>
      </c>
      <c r="D547" s="8">
        <v>11</v>
      </c>
      <c r="E547" s="49">
        <f>Data!E547</f>
        <v>5913.3208000000004</v>
      </c>
      <c r="F547" s="49">
        <f>Data!F547</f>
        <v>3227.7</v>
      </c>
      <c r="G547" s="50">
        <f t="shared" si="72"/>
        <v>-2685.6208000000006</v>
      </c>
      <c r="H547" s="51">
        <f t="shared" si="73"/>
        <v>109422.3327</v>
      </c>
      <c r="I547" s="51">
        <f t="shared" si="75"/>
        <v>112107.9535</v>
      </c>
      <c r="J547" s="51">
        <f t="shared" si="74"/>
        <v>219685.31799999997</v>
      </c>
      <c r="K547" s="51">
        <f t="shared" si="76"/>
        <v>222370.93879999997</v>
      </c>
      <c r="L547" s="51">
        <f t="shared" si="77"/>
        <v>0</v>
      </c>
      <c r="M547" s="51">
        <f t="shared" si="78"/>
        <v>0</v>
      </c>
      <c r="N547" s="51">
        <f t="shared" si="79"/>
        <v>0</v>
      </c>
      <c r="O547" s="51">
        <f t="shared" si="80"/>
        <v>0</v>
      </c>
      <c r="P547" s="52">
        <f>+SUM(INDEX(Inputs!$D$24:$D$35,MATCH($D547,Inputs!$B$24:$B$35,0))*$N547,INDEX(Inputs!$E$24:$E$35,MATCH($D547,Inputs!$B$24:$B$35,0))*$O547)</f>
        <v>0</v>
      </c>
      <c r="R547" s="19"/>
      <c r="S547" s="19"/>
      <c r="T547" s="19"/>
    </row>
    <row r="548" spans="2:20" x14ac:dyDescent="0.25">
      <c r="B548" s="8" t="s">
        <v>143</v>
      </c>
      <c r="C548" s="8">
        <v>2021</v>
      </c>
      <c r="D548" s="8">
        <v>12</v>
      </c>
      <c r="E548" s="49">
        <f>Data!E548</f>
        <v>3098.4277999999999</v>
      </c>
      <c r="F548" s="49">
        <f>Data!F548</f>
        <v>4943.3959999999997</v>
      </c>
      <c r="G548" s="50">
        <f t="shared" si="72"/>
        <v>1844.9681999999998</v>
      </c>
      <c r="H548" s="51">
        <f t="shared" si="73"/>
        <v>112107.9535</v>
      </c>
      <c r="I548" s="51">
        <f t="shared" si="75"/>
        <v>110262.9853</v>
      </c>
      <c r="J548" s="51">
        <f t="shared" si="74"/>
        <v>222370.93879999997</v>
      </c>
      <c r="K548" s="51">
        <f t="shared" si="76"/>
        <v>220525.97059999997</v>
      </c>
      <c r="L548" s="51">
        <f t="shared" si="77"/>
        <v>0</v>
      </c>
      <c r="M548" s="51">
        <f t="shared" si="78"/>
        <v>0</v>
      </c>
      <c r="N548" s="51">
        <f t="shared" si="79"/>
        <v>0</v>
      </c>
      <c r="O548" s="51">
        <f t="shared" si="80"/>
        <v>0</v>
      </c>
      <c r="P548" s="52">
        <f>+SUM(INDEX(Inputs!$D$24:$D$35,MATCH($D548,Inputs!$B$24:$B$35,0))*$N548,INDEX(Inputs!$E$24:$E$35,MATCH($D548,Inputs!$B$24:$B$35,0))*$O548)</f>
        <v>0</v>
      </c>
      <c r="R548" s="19"/>
      <c r="S548" s="19"/>
      <c r="T548" s="19"/>
    </row>
    <row r="549" spans="2:20" x14ac:dyDescent="0.25">
      <c r="B549" s="8" t="s">
        <v>144</v>
      </c>
      <c r="C549" s="8">
        <v>2021</v>
      </c>
      <c r="D549" s="8">
        <v>1</v>
      </c>
      <c r="E549" s="49">
        <f>Data!E549</f>
        <v>257.3843</v>
      </c>
      <c r="F549" s="49">
        <f>Data!F549</f>
        <v>3072.0273000000002</v>
      </c>
      <c r="G549" s="50">
        <f t="shared" si="72"/>
        <v>2814.643</v>
      </c>
      <c r="H549" s="51">
        <f t="shared" si="73"/>
        <v>0</v>
      </c>
      <c r="I549" s="51">
        <f t="shared" si="75"/>
        <v>0</v>
      </c>
      <c r="J549" s="51">
        <f t="shared" si="74"/>
        <v>1967.5802999999996</v>
      </c>
      <c r="K549" s="51">
        <f t="shared" si="76"/>
        <v>0</v>
      </c>
      <c r="L549" s="51">
        <f t="shared" si="77"/>
        <v>2814.643</v>
      </c>
      <c r="M549" s="51">
        <f t="shared" si="78"/>
        <v>847.0627000000004</v>
      </c>
      <c r="N549" s="51">
        <f t="shared" si="79"/>
        <v>847.0627000000004</v>
      </c>
      <c r="O549" s="51">
        <f t="shared" si="80"/>
        <v>0</v>
      </c>
      <c r="P549" s="52">
        <f>+SUM(INDEX(Inputs!$D$24:$D$35,MATCH($D549,Inputs!$B$24:$B$35,0))*$N549,INDEX(Inputs!$E$24:$E$35,MATCH($D549,Inputs!$B$24:$B$35,0))*$O549)</f>
        <v>80.252414323400046</v>
      </c>
      <c r="R549" s="19"/>
      <c r="S549" s="19"/>
      <c r="T549" s="19"/>
    </row>
    <row r="550" spans="2:20" x14ac:dyDescent="0.25">
      <c r="B550" s="8" t="s">
        <v>144</v>
      </c>
      <c r="C550" s="8">
        <v>2021</v>
      </c>
      <c r="D550" s="8">
        <v>2</v>
      </c>
      <c r="E550" s="49">
        <f>Data!E550</f>
        <v>1032.8295000000001</v>
      </c>
      <c r="F550" s="49">
        <f>Data!F550</f>
        <v>1918.8797</v>
      </c>
      <c r="G550" s="50">
        <f t="shared" si="72"/>
        <v>886.0501999999999</v>
      </c>
      <c r="H550" s="51">
        <f t="shared" si="73"/>
        <v>0</v>
      </c>
      <c r="I550" s="51">
        <f t="shared" si="75"/>
        <v>0</v>
      </c>
      <c r="J550" s="51">
        <f t="shared" si="74"/>
        <v>0</v>
      </c>
      <c r="K550" s="51">
        <f t="shared" si="76"/>
        <v>0</v>
      </c>
      <c r="L550" s="51">
        <f t="shared" si="77"/>
        <v>886.0501999999999</v>
      </c>
      <c r="M550" s="51">
        <f t="shared" si="78"/>
        <v>886.0501999999999</v>
      </c>
      <c r="N550" s="51">
        <f t="shared" si="79"/>
        <v>886.0501999999999</v>
      </c>
      <c r="O550" s="51">
        <f t="shared" si="80"/>
        <v>0</v>
      </c>
      <c r="P550" s="52">
        <f>+SUM(INDEX(Inputs!$D$24:$D$35,MATCH($D550,Inputs!$B$24:$B$35,0))*$N550,INDEX(Inputs!$E$24:$E$35,MATCH($D550,Inputs!$B$24:$B$35,0))*$O550)</f>
        <v>83.946168048399997</v>
      </c>
      <c r="R550" s="19"/>
      <c r="S550" s="19"/>
      <c r="T550" s="19"/>
    </row>
    <row r="551" spans="2:20" x14ac:dyDescent="0.25">
      <c r="B551" s="8" t="s">
        <v>144</v>
      </c>
      <c r="C551" s="8">
        <v>2021</v>
      </c>
      <c r="D551" s="8">
        <v>3</v>
      </c>
      <c r="E551" s="49">
        <f>Data!E551</f>
        <v>2331.1453000000001</v>
      </c>
      <c r="F551" s="49">
        <f>Data!F551</f>
        <v>1918.3417999999999</v>
      </c>
      <c r="G551" s="50">
        <f t="shared" si="72"/>
        <v>-412.80350000000021</v>
      </c>
      <c r="H551" s="51">
        <f t="shared" si="73"/>
        <v>0</v>
      </c>
      <c r="I551" s="51">
        <f t="shared" si="75"/>
        <v>412.80350000000021</v>
      </c>
      <c r="J551" s="51">
        <f t="shared" si="74"/>
        <v>0</v>
      </c>
      <c r="K551" s="51">
        <f t="shared" si="76"/>
        <v>412.80350000000021</v>
      </c>
      <c r="L551" s="51">
        <f t="shared" si="77"/>
        <v>0</v>
      </c>
      <c r="M551" s="51">
        <f t="shared" si="78"/>
        <v>0</v>
      </c>
      <c r="N551" s="51">
        <f t="shared" si="79"/>
        <v>0</v>
      </c>
      <c r="O551" s="51">
        <f t="shared" si="80"/>
        <v>0</v>
      </c>
      <c r="P551" s="52">
        <f>+SUM(INDEX(Inputs!$D$24:$D$35,MATCH($D551,Inputs!$B$24:$B$35,0))*$N551,INDEX(Inputs!$E$24:$E$35,MATCH($D551,Inputs!$B$24:$B$35,0))*$O551)</f>
        <v>0</v>
      </c>
      <c r="R551" s="19"/>
      <c r="S551" s="19"/>
      <c r="T551" s="19"/>
    </row>
    <row r="552" spans="2:20" x14ac:dyDescent="0.25">
      <c r="B552" s="8" t="s">
        <v>144</v>
      </c>
      <c r="C552" s="8">
        <v>2021</v>
      </c>
      <c r="D552" s="8">
        <v>4</v>
      </c>
      <c r="E552" s="49">
        <f>Data!E552</f>
        <v>2445.9675999999999</v>
      </c>
      <c r="F552" s="49">
        <f>Data!F552</f>
        <v>1756.0019</v>
      </c>
      <c r="G552" s="50">
        <f t="shared" si="72"/>
        <v>-689.96569999999997</v>
      </c>
      <c r="H552" s="51">
        <f t="shared" si="73"/>
        <v>412.80350000000021</v>
      </c>
      <c r="I552" s="51">
        <f t="shared" si="75"/>
        <v>1102.7692000000002</v>
      </c>
      <c r="J552" s="51">
        <f t="shared" si="74"/>
        <v>412.80350000000021</v>
      </c>
      <c r="K552" s="51">
        <f t="shared" si="76"/>
        <v>1102.7692000000002</v>
      </c>
      <c r="L552" s="51">
        <f t="shared" si="77"/>
        <v>0</v>
      </c>
      <c r="M552" s="51">
        <f t="shared" si="78"/>
        <v>0</v>
      </c>
      <c r="N552" s="51">
        <f t="shared" si="79"/>
        <v>0</v>
      </c>
      <c r="O552" s="51">
        <f t="shared" si="80"/>
        <v>0</v>
      </c>
      <c r="P552" s="52">
        <f>+SUM(INDEX(Inputs!$D$24:$D$35,MATCH($D552,Inputs!$B$24:$B$35,0))*$N552,INDEX(Inputs!$E$24:$E$35,MATCH($D552,Inputs!$B$24:$B$35,0))*$O552)</f>
        <v>0</v>
      </c>
      <c r="R552" s="19"/>
      <c r="S552" s="19"/>
      <c r="T552" s="19"/>
    </row>
    <row r="553" spans="2:20" x14ac:dyDescent="0.25">
      <c r="B553" s="8" t="s">
        <v>144</v>
      </c>
      <c r="C553" s="8">
        <v>2021</v>
      </c>
      <c r="D553" s="8">
        <v>5</v>
      </c>
      <c r="E553" s="49">
        <f>Data!E553</f>
        <v>2651.8119999999999</v>
      </c>
      <c r="F553" s="49">
        <f>Data!F553</f>
        <v>1628.3782000000001</v>
      </c>
      <c r="G553" s="50">
        <f t="shared" si="72"/>
        <v>-1023.4337999999998</v>
      </c>
      <c r="H553" s="51">
        <f t="shared" si="73"/>
        <v>1102.7692000000002</v>
      </c>
      <c r="I553" s="51">
        <f t="shared" si="75"/>
        <v>2126.203</v>
      </c>
      <c r="J553" s="51">
        <f t="shared" si="74"/>
        <v>1102.7692000000002</v>
      </c>
      <c r="K553" s="51">
        <f t="shared" si="76"/>
        <v>2126.203</v>
      </c>
      <c r="L553" s="51">
        <f t="shared" si="77"/>
        <v>0</v>
      </c>
      <c r="M553" s="51">
        <f t="shared" si="78"/>
        <v>0</v>
      </c>
      <c r="N553" s="51">
        <f t="shared" si="79"/>
        <v>0</v>
      </c>
      <c r="O553" s="51">
        <f t="shared" si="80"/>
        <v>0</v>
      </c>
      <c r="P553" s="52">
        <f>+SUM(INDEX(Inputs!$D$24:$D$35,MATCH($D553,Inputs!$B$24:$B$35,0))*$N553,INDEX(Inputs!$E$24:$E$35,MATCH($D553,Inputs!$B$24:$B$35,0))*$O553)</f>
        <v>0</v>
      </c>
      <c r="R553" s="19"/>
      <c r="S553" s="19"/>
      <c r="T553" s="19"/>
    </row>
    <row r="554" spans="2:20" x14ac:dyDescent="0.25">
      <c r="B554" s="8" t="s">
        <v>144</v>
      </c>
      <c r="C554" s="8">
        <v>2021</v>
      </c>
      <c r="D554" s="8">
        <v>6</v>
      </c>
      <c r="E554" s="49">
        <f>Data!E554</f>
        <v>2897.8730999999998</v>
      </c>
      <c r="F554" s="49">
        <f>Data!F554</f>
        <v>1842.1611</v>
      </c>
      <c r="G554" s="50">
        <f t="shared" si="72"/>
        <v>-1055.7119999999998</v>
      </c>
      <c r="H554" s="51">
        <f t="shared" si="73"/>
        <v>2126.203</v>
      </c>
      <c r="I554" s="51">
        <f t="shared" si="75"/>
        <v>3181.915</v>
      </c>
      <c r="J554" s="51">
        <f t="shared" si="74"/>
        <v>2126.203</v>
      </c>
      <c r="K554" s="51">
        <f t="shared" si="76"/>
        <v>3181.915</v>
      </c>
      <c r="L554" s="51">
        <f t="shared" si="77"/>
        <v>0</v>
      </c>
      <c r="M554" s="51">
        <f t="shared" si="78"/>
        <v>0</v>
      </c>
      <c r="N554" s="51">
        <f t="shared" si="79"/>
        <v>0</v>
      </c>
      <c r="O554" s="51">
        <f t="shared" si="80"/>
        <v>0</v>
      </c>
      <c r="P554" s="52">
        <f>+SUM(INDEX(Inputs!$D$24:$D$35,MATCH($D554,Inputs!$B$24:$B$35,0))*$N554,INDEX(Inputs!$E$24:$E$35,MATCH($D554,Inputs!$B$24:$B$35,0))*$O554)</f>
        <v>0</v>
      </c>
      <c r="R554" s="19"/>
      <c r="S554" s="19"/>
      <c r="T554" s="19"/>
    </row>
    <row r="555" spans="2:20" x14ac:dyDescent="0.25">
      <c r="B555" s="8" t="s">
        <v>144</v>
      </c>
      <c r="C555" s="8">
        <v>2021</v>
      </c>
      <c r="D555" s="8">
        <v>7</v>
      </c>
      <c r="E555" s="49">
        <f>Data!E555</f>
        <v>2500.6644999999999</v>
      </c>
      <c r="F555" s="49">
        <f>Data!F555</f>
        <v>1873.3828000000001</v>
      </c>
      <c r="G555" s="50">
        <f t="shared" si="72"/>
        <v>-627.28169999999977</v>
      </c>
      <c r="H555" s="51">
        <f t="shared" si="73"/>
        <v>3181.915</v>
      </c>
      <c r="I555" s="51">
        <f t="shared" si="75"/>
        <v>3809.1966999999995</v>
      </c>
      <c r="J555" s="51">
        <f t="shared" si="74"/>
        <v>3181.915</v>
      </c>
      <c r="K555" s="51">
        <f t="shared" si="76"/>
        <v>3809.1966999999995</v>
      </c>
      <c r="L555" s="51">
        <f t="shared" si="77"/>
        <v>0</v>
      </c>
      <c r="M555" s="51">
        <f t="shared" si="78"/>
        <v>0</v>
      </c>
      <c r="N555" s="51">
        <f t="shared" si="79"/>
        <v>0</v>
      </c>
      <c r="O555" s="51">
        <f t="shared" si="80"/>
        <v>0</v>
      </c>
      <c r="P555" s="52">
        <f>+SUM(INDEX(Inputs!$D$24:$D$35,MATCH($D555,Inputs!$B$24:$B$35,0))*$N555,INDEX(Inputs!$E$24:$E$35,MATCH($D555,Inputs!$B$24:$B$35,0))*$O555)</f>
        <v>0</v>
      </c>
      <c r="R555" s="19"/>
      <c r="S555" s="19"/>
      <c r="T555" s="19"/>
    </row>
    <row r="556" spans="2:20" x14ac:dyDescent="0.25">
      <c r="B556" s="8" t="s">
        <v>144</v>
      </c>
      <c r="C556" s="8">
        <v>2021</v>
      </c>
      <c r="D556" s="8">
        <v>8</v>
      </c>
      <c r="E556" s="49">
        <f>Data!E556</f>
        <v>2275.4783000000002</v>
      </c>
      <c r="F556" s="49">
        <f>Data!F556</f>
        <v>1846.4286999999999</v>
      </c>
      <c r="G556" s="50">
        <f t="shared" si="72"/>
        <v>-429.04960000000028</v>
      </c>
      <c r="H556" s="51">
        <f t="shared" si="73"/>
        <v>3809.1966999999995</v>
      </c>
      <c r="I556" s="51">
        <f t="shared" si="75"/>
        <v>4238.2462999999998</v>
      </c>
      <c r="J556" s="51">
        <f t="shared" si="74"/>
        <v>3809.1966999999995</v>
      </c>
      <c r="K556" s="51">
        <f t="shared" si="76"/>
        <v>4238.2462999999998</v>
      </c>
      <c r="L556" s="51">
        <f t="shared" si="77"/>
        <v>0</v>
      </c>
      <c r="M556" s="51">
        <f t="shared" si="78"/>
        <v>0</v>
      </c>
      <c r="N556" s="51">
        <f t="shared" si="79"/>
        <v>0</v>
      </c>
      <c r="O556" s="51">
        <f t="shared" si="80"/>
        <v>0</v>
      </c>
      <c r="P556" s="52">
        <f>+SUM(INDEX(Inputs!$D$24:$D$35,MATCH($D556,Inputs!$B$24:$B$35,0))*$N556,INDEX(Inputs!$E$24:$E$35,MATCH($D556,Inputs!$B$24:$B$35,0))*$O556)</f>
        <v>0</v>
      </c>
      <c r="R556" s="19"/>
      <c r="S556" s="19"/>
      <c r="T556" s="19"/>
    </row>
    <row r="557" spans="2:20" x14ac:dyDescent="0.25">
      <c r="B557" s="8" t="s">
        <v>144</v>
      </c>
      <c r="C557" s="8">
        <v>2021</v>
      </c>
      <c r="D557" s="8">
        <v>9</v>
      </c>
      <c r="E557" s="49">
        <f>Data!E557</f>
        <v>2235.9185000000002</v>
      </c>
      <c r="F557" s="49">
        <f>Data!F557</f>
        <v>1601.8242</v>
      </c>
      <c r="G557" s="50">
        <f t="shared" si="72"/>
        <v>-634.0943000000002</v>
      </c>
      <c r="H557" s="51">
        <f t="shared" si="73"/>
        <v>4238.2462999999998</v>
      </c>
      <c r="I557" s="51">
        <f t="shared" si="75"/>
        <v>4872.3405999999995</v>
      </c>
      <c r="J557" s="51">
        <f t="shared" si="74"/>
        <v>4238.2462999999998</v>
      </c>
      <c r="K557" s="51">
        <f t="shared" si="76"/>
        <v>4872.3405999999995</v>
      </c>
      <c r="L557" s="51">
        <f t="shared" si="77"/>
        <v>0</v>
      </c>
      <c r="M557" s="51">
        <f t="shared" si="78"/>
        <v>0</v>
      </c>
      <c r="N557" s="51">
        <f t="shared" si="79"/>
        <v>0</v>
      </c>
      <c r="O557" s="51">
        <f t="shared" si="80"/>
        <v>0</v>
      </c>
      <c r="P557" s="52">
        <f>+SUM(INDEX(Inputs!$D$24:$D$35,MATCH($D557,Inputs!$B$24:$B$35,0))*$N557,INDEX(Inputs!$E$24:$E$35,MATCH($D557,Inputs!$B$24:$B$35,0))*$O557)</f>
        <v>0</v>
      </c>
      <c r="R557" s="19"/>
      <c r="S557" s="19"/>
      <c r="T557" s="19"/>
    </row>
    <row r="558" spans="2:20" x14ac:dyDescent="0.25">
      <c r="B558" s="8" t="s">
        <v>144</v>
      </c>
      <c r="C558" s="8">
        <v>2021</v>
      </c>
      <c r="D558" s="8">
        <v>10</v>
      </c>
      <c r="E558" s="49">
        <f>Data!E558</f>
        <v>1569.4822999999999</v>
      </c>
      <c r="F558" s="49">
        <f>Data!F558</f>
        <v>1775.413</v>
      </c>
      <c r="G558" s="50">
        <f t="shared" si="72"/>
        <v>205.93070000000012</v>
      </c>
      <c r="H558" s="51">
        <f t="shared" si="73"/>
        <v>4872.3405999999995</v>
      </c>
      <c r="I558" s="51">
        <f t="shared" si="75"/>
        <v>4666.4098999999997</v>
      </c>
      <c r="J558" s="51">
        <f t="shared" si="74"/>
        <v>4872.3405999999995</v>
      </c>
      <c r="K558" s="51">
        <f t="shared" si="76"/>
        <v>4666.4098999999997</v>
      </c>
      <c r="L558" s="51">
        <f t="shared" si="77"/>
        <v>0</v>
      </c>
      <c r="M558" s="51">
        <f t="shared" si="78"/>
        <v>0</v>
      </c>
      <c r="N558" s="51">
        <f t="shared" si="79"/>
        <v>0</v>
      </c>
      <c r="O558" s="51">
        <f t="shared" si="80"/>
        <v>0</v>
      </c>
      <c r="P558" s="52">
        <f>+SUM(INDEX(Inputs!$D$24:$D$35,MATCH($D558,Inputs!$B$24:$B$35,0))*$N558,INDEX(Inputs!$E$24:$E$35,MATCH($D558,Inputs!$B$24:$B$35,0))*$O558)</f>
        <v>0</v>
      </c>
      <c r="R558" s="19"/>
      <c r="S558" s="19"/>
      <c r="T558" s="19"/>
    </row>
    <row r="559" spans="2:20" x14ac:dyDescent="0.25">
      <c r="B559" s="8" t="s">
        <v>144</v>
      </c>
      <c r="C559" s="8">
        <v>2021</v>
      </c>
      <c r="D559" s="8">
        <v>11</v>
      </c>
      <c r="E559" s="49">
        <f>Data!E559</f>
        <v>1152.5473999999999</v>
      </c>
      <c r="F559" s="49">
        <f>Data!F559</f>
        <v>2037.5540000000001</v>
      </c>
      <c r="G559" s="50">
        <f t="shared" si="72"/>
        <v>885.00660000000016</v>
      </c>
      <c r="H559" s="51">
        <f t="shared" si="73"/>
        <v>4666.4098999999997</v>
      </c>
      <c r="I559" s="51">
        <f t="shared" si="75"/>
        <v>3781.4032999999995</v>
      </c>
      <c r="J559" s="51">
        <f t="shared" si="74"/>
        <v>4666.4098999999997</v>
      </c>
      <c r="K559" s="51">
        <f t="shared" si="76"/>
        <v>3781.4032999999995</v>
      </c>
      <c r="L559" s="51">
        <f t="shared" si="77"/>
        <v>0</v>
      </c>
      <c r="M559" s="51">
        <f t="shared" si="78"/>
        <v>0</v>
      </c>
      <c r="N559" s="51">
        <f t="shared" si="79"/>
        <v>0</v>
      </c>
      <c r="O559" s="51">
        <f t="shared" si="80"/>
        <v>0</v>
      </c>
      <c r="P559" s="52">
        <f>+SUM(INDEX(Inputs!$D$24:$D$35,MATCH($D559,Inputs!$B$24:$B$35,0))*$N559,INDEX(Inputs!$E$24:$E$35,MATCH($D559,Inputs!$B$24:$B$35,0))*$O559)</f>
        <v>0</v>
      </c>
      <c r="R559" s="19"/>
      <c r="S559" s="19"/>
      <c r="T559" s="19"/>
    </row>
    <row r="560" spans="2:20" x14ac:dyDescent="0.25">
      <c r="B560" s="8" t="s">
        <v>144</v>
      </c>
      <c r="C560" s="8">
        <v>2021</v>
      </c>
      <c r="D560" s="8">
        <v>12</v>
      </c>
      <c r="E560" s="49">
        <f>Data!E560</f>
        <v>396.79610000000002</v>
      </c>
      <c r="F560" s="49">
        <f>Data!F560</f>
        <v>2210.6190999999999</v>
      </c>
      <c r="G560" s="50">
        <f t="shared" si="72"/>
        <v>1813.8229999999999</v>
      </c>
      <c r="H560" s="51">
        <f t="shared" si="73"/>
        <v>3781.4032999999995</v>
      </c>
      <c r="I560" s="51">
        <f t="shared" si="75"/>
        <v>1967.5802999999996</v>
      </c>
      <c r="J560" s="51">
        <f t="shared" si="74"/>
        <v>3781.4032999999995</v>
      </c>
      <c r="K560" s="51">
        <f t="shared" si="76"/>
        <v>1967.5802999999996</v>
      </c>
      <c r="L560" s="51">
        <f t="shared" si="77"/>
        <v>0</v>
      </c>
      <c r="M560" s="51">
        <f t="shared" si="78"/>
        <v>0</v>
      </c>
      <c r="N560" s="51">
        <f t="shared" si="79"/>
        <v>0</v>
      </c>
      <c r="O560" s="51">
        <f t="shared" si="80"/>
        <v>0</v>
      </c>
      <c r="P560" s="52">
        <f>+SUM(INDEX(Inputs!$D$24:$D$35,MATCH($D560,Inputs!$B$24:$B$35,0))*$N560,INDEX(Inputs!$E$24:$E$35,MATCH($D560,Inputs!$B$24:$B$35,0))*$O560)</f>
        <v>0</v>
      </c>
      <c r="R560" s="19"/>
      <c r="S560" s="19"/>
      <c r="T560" s="19"/>
    </row>
    <row r="561" spans="2:20" x14ac:dyDescent="0.25">
      <c r="B561" s="8" t="s">
        <v>145</v>
      </c>
      <c r="C561" s="8">
        <v>2021</v>
      </c>
      <c r="D561" s="8">
        <v>1</v>
      </c>
      <c r="E561" s="49">
        <f>Data!E561</f>
        <v>0</v>
      </c>
      <c r="F561" s="49">
        <f>Data!F561</f>
        <v>7558.616</v>
      </c>
      <c r="G561" s="50">
        <f t="shared" si="72"/>
        <v>7558.616</v>
      </c>
      <c r="H561" s="51">
        <f t="shared" si="73"/>
        <v>0</v>
      </c>
      <c r="I561" s="51">
        <f t="shared" si="75"/>
        <v>0</v>
      </c>
      <c r="J561" s="51">
        <f t="shared" si="74"/>
        <v>0</v>
      </c>
      <c r="K561" s="51">
        <f t="shared" si="76"/>
        <v>0</v>
      </c>
      <c r="L561" s="51">
        <f t="shared" si="77"/>
        <v>7558.616</v>
      </c>
      <c r="M561" s="51">
        <f t="shared" si="78"/>
        <v>7558.616</v>
      </c>
      <c r="N561" s="51">
        <f t="shared" si="79"/>
        <v>2000</v>
      </c>
      <c r="O561" s="51">
        <f t="shared" si="80"/>
        <v>5558.616</v>
      </c>
      <c r="P561" s="52">
        <f>+SUM(INDEX(Inputs!$D$24:$D$35,MATCH($D561,Inputs!$B$24:$B$35,0))*$N561,INDEX(Inputs!$E$24:$E$35,MATCH($D561,Inputs!$B$24:$B$35,0))*$O561)</f>
        <v>435.15259273599997</v>
      </c>
      <c r="R561" s="19"/>
      <c r="S561" s="19"/>
      <c r="T561" s="19"/>
    </row>
    <row r="562" spans="2:20" x14ac:dyDescent="0.25">
      <c r="B562" s="8" t="s">
        <v>145</v>
      </c>
      <c r="C562" s="8">
        <v>2021</v>
      </c>
      <c r="D562" s="8">
        <v>2</v>
      </c>
      <c r="E562" s="49">
        <f>Data!E562</f>
        <v>0</v>
      </c>
      <c r="F562" s="49">
        <f>Data!F562</f>
        <v>7252.0039999999999</v>
      </c>
      <c r="G562" s="50">
        <f t="shared" si="72"/>
        <v>7252.0039999999999</v>
      </c>
      <c r="H562" s="51">
        <f t="shared" si="73"/>
        <v>0</v>
      </c>
      <c r="I562" s="51">
        <f t="shared" si="75"/>
        <v>0</v>
      </c>
      <c r="J562" s="51">
        <f t="shared" si="74"/>
        <v>0</v>
      </c>
      <c r="K562" s="51">
        <f t="shared" si="76"/>
        <v>0</v>
      </c>
      <c r="L562" s="51">
        <f t="shared" si="77"/>
        <v>7252.0039999999999</v>
      </c>
      <c r="M562" s="51">
        <f t="shared" si="78"/>
        <v>7252.0039999999999</v>
      </c>
      <c r="N562" s="51">
        <f t="shared" si="79"/>
        <v>2000</v>
      </c>
      <c r="O562" s="51">
        <f t="shared" si="80"/>
        <v>5252.0039999999999</v>
      </c>
      <c r="P562" s="52">
        <f>+SUM(INDEX(Inputs!$D$24:$D$35,MATCH($D562,Inputs!$B$24:$B$35,0))*$N562,INDEX(Inputs!$E$24:$E$35,MATCH($D562,Inputs!$B$24:$B$35,0))*$O562)</f>
        <v>421.60156878399999</v>
      </c>
      <c r="R562" s="19"/>
      <c r="S562" s="19"/>
      <c r="T562" s="19"/>
    </row>
    <row r="563" spans="2:20" x14ac:dyDescent="0.25">
      <c r="B563" s="8" t="s">
        <v>145</v>
      </c>
      <c r="C563" s="8">
        <v>2021</v>
      </c>
      <c r="D563" s="8">
        <v>3</v>
      </c>
      <c r="E563" s="49">
        <f>Data!E563</f>
        <v>0</v>
      </c>
      <c r="F563" s="49">
        <f>Data!F563</f>
        <v>7794.5</v>
      </c>
      <c r="G563" s="50">
        <f t="shared" si="72"/>
        <v>7794.5</v>
      </c>
      <c r="H563" s="51">
        <f t="shared" si="73"/>
        <v>0</v>
      </c>
      <c r="I563" s="51">
        <f t="shared" si="75"/>
        <v>0</v>
      </c>
      <c r="J563" s="51">
        <f t="shared" si="74"/>
        <v>0</v>
      </c>
      <c r="K563" s="51">
        <f t="shared" si="76"/>
        <v>0</v>
      </c>
      <c r="L563" s="51">
        <f t="shared" si="77"/>
        <v>7794.5</v>
      </c>
      <c r="M563" s="51">
        <f t="shared" si="78"/>
        <v>7794.5</v>
      </c>
      <c r="N563" s="51">
        <f t="shared" si="79"/>
        <v>2000</v>
      </c>
      <c r="O563" s="51">
        <f t="shared" si="80"/>
        <v>5794.5</v>
      </c>
      <c r="P563" s="52">
        <f>+SUM(INDEX(Inputs!$D$24:$D$35,MATCH($D563,Inputs!$B$24:$B$35,0))*$N563,INDEX(Inputs!$E$24:$E$35,MATCH($D563,Inputs!$B$24:$B$35,0))*$O563)</f>
        <v>445.57772199999999</v>
      </c>
      <c r="R563" s="19"/>
      <c r="S563" s="19"/>
      <c r="T563" s="19"/>
    </row>
    <row r="564" spans="2:20" x14ac:dyDescent="0.25">
      <c r="B564" s="8" t="s">
        <v>145</v>
      </c>
      <c r="C564" s="8">
        <v>2021</v>
      </c>
      <c r="D564" s="8">
        <v>4</v>
      </c>
      <c r="E564" s="49">
        <f>Data!E564</f>
        <v>0</v>
      </c>
      <c r="F564" s="49">
        <f>Data!F564</f>
        <v>6887.2160000000003</v>
      </c>
      <c r="G564" s="50">
        <f t="shared" si="72"/>
        <v>6887.2160000000003</v>
      </c>
      <c r="H564" s="51">
        <f t="shared" si="73"/>
        <v>0</v>
      </c>
      <c r="I564" s="51">
        <f t="shared" si="75"/>
        <v>0</v>
      </c>
      <c r="J564" s="51">
        <f t="shared" si="74"/>
        <v>0</v>
      </c>
      <c r="K564" s="51">
        <f t="shared" si="76"/>
        <v>0</v>
      </c>
      <c r="L564" s="51">
        <f t="shared" si="77"/>
        <v>6887.2160000000003</v>
      </c>
      <c r="M564" s="51">
        <f t="shared" si="78"/>
        <v>6887.2160000000003</v>
      </c>
      <c r="N564" s="51">
        <f t="shared" si="79"/>
        <v>2000</v>
      </c>
      <c r="O564" s="51">
        <f t="shared" si="80"/>
        <v>4887.2160000000003</v>
      </c>
      <c r="P564" s="52">
        <f>+SUM(INDEX(Inputs!$D$24:$D$35,MATCH($D564,Inputs!$B$24:$B$35,0))*$N564,INDEX(Inputs!$E$24:$E$35,MATCH($D564,Inputs!$B$24:$B$35,0))*$O564)</f>
        <v>405.47939833600003</v>
      </c>
      <c r="R564" s="19"/>
      <c r="S564" s="19"/>
      <c r="T564" s="19"/>
    </row>
    <row r="565" spans="2:20" x14ac:dyDescent="0.25">
      <c r="B565" s="8" t="s">
        <v>145</v>
      </c>
      <c r="C565" s="8">
        <v>2021</v>
      </c>
      <c r="D565" s="8">
        <v>5</v>
      </c>
      <c r="E565" s="49">
        <f>Data!E565</f>
        <v>0</v>
      </c>
      <c r="F565" s="49">
        <f>Data!F565</f>
        <v>6989.0039999999999</v>
      </c>
      <c r="G565" s="50">
        <f t="shared" si="72"/>
        <v>6989.0039999999999</v>
      </c>
      <c r="H565" s="51">
        <f t="shared" si="73"/>
        <v>0</v>
      </c>
      <c r="I565" s="51">
        <f t="shared" si="75"/>
        <v>0</v>
      </c>
      <c r="J565" s="51">
        <f t="shared" si="74"/>
        <v>0</v>
      </c>
      <c r="K565" s="51">
        <f t="shared" si="76"/>
        <v>0</v>
      </c>
      <c r="L565" s="51">
        <f t="shared" si="77"/>
        <v>6989.0039999999999</v>
      </c>
      <c r="M565" s="51">
        <f t="shared" si="78"/>
        <v>6989.0039999999999</v>
      </c>
      <c r="N565" s="51">
        <f t="shared" si="79"/>
        <v>2000</v>
      </c>
      <c r="O565" s="51">
        <f t="shared" si="80"/>
        <v>4989.0039999999999</v>
      </c>
      <c r="P565" s="52">
        <f>+SUM(INDEX(Inputs!$D$24:$D$35,MATCH($D565,Inputs!$B$24:$B$35,0))*$N565,INDEX(Inputs!$E$24:$E$35,MATCH($D565,Inputs!$B$24:$B$35,0))*$O565)</f>
        <v>409.97802078400002</v>
      </c>
      <c r="R565" s="19"/>
      <c r="S565" s="19"/>
      <c r="T565" s="19"/>
    </row>
    <row r="566" spans="2:20" x14ac:dyDescent="0.25">
      <c r="B566" s="8" t="s">
        <v>145</v>
      </c>
      <c r="C566" s="8">
        <v>2021</v>
      </c>
      <c r="D566" s="8">
        <v>6</v>
      </c>
      <c r="E566" s="49">
        <f>Data!E566</f>
        <v>0</v>
      </c>
      <c r="F566" s="49">
        <f>Data!F566</f>
        <v>9057.348</v>
      </c>
      <c r="G566" s="50">
        <f t="shared" si="72"/>
        <v>9057.348</v>
      </c>
      <c r="H566" s="51">
        <f t="shared" si="73"/>
        <v>0</v>
      </c>
      <c r="I566" s="51">
        <f t="shared" si="75"/>
        <v>0</v>
      </c>
      <c r="J566" s="51">
        <f t="shared" si="74"/>
        <v>0</v>
      </c>
      <c r="K566" s="51">
        <f t="shared" si="76"/>
        <v>0</v>
      </c>
      <c r="L566" s="51">
        <f t="shared" si="77"/>
        <v>9057.348</v>
      </c>
      <c r="M566" s="51">
        <f t="shared" si="78"/>
        <v>9057.348</v>
      </c>
      <c r="N566" s="51">
        <f t="shared" si="79"/>
        <v>2000</v>
      </c>
      <c r="O566" s="51">
        <f t="shared" si="80"/>
        <v>7057.348</v>
      </c>
      <c r="P566" s="52">
        <f>+SUM(INDEX(Inputs!$D$24:$D$35,MATCH($D566,Inputs!$B$24:$B$35,0))*$N566,INDEX(Inputs!$E$24:$E$35,MATCH($D566,Inputs!$B$24:$B$35,0))*$O566)</f>
        <v>554.30576516799999</v>
      </c>
      <c r="R566" s="19"/>
      <c r="S566" s="19"/>
      <c r="T566" s="19"/>
    </row>
    <row r="567" spans="2:20" x14ac:dyDescent="0.25">
      <c r="B567" s="8" t="s">
        <v>145</v>
      </c>
      <c r="C567" s="8">
        <v>2021</v>
      </c>
      <c r="D567" s="8">
        <v>7</v>
      </c>
      <c r="E567" s="49">
        <f>Data!E567</f>
        <v>0</v>
      </c>
      <c r="F567" s="49">
        <f>Data!F567</f>
        <v>10814.048000000001</v>
      </c>
      <c r="G567" s="50">
        <f t="shared" si="72"/>
        <v>10814.048000000001</v>
      </c>
      <c r="H567" s="51">
        <f t="shared" si="73"/>
        <v>0</v>
      </c>
      <c r="I567" s="51">
        <f t="shared" si="75"/>
        <v>0</v>
      </c>
      <c r="J567" s="51">
        <f t="shared" si="74"/>
        <v>0</v>
      </c>
      <c r="K567" s="51">
        <f t="shared" si="76"/>
        <v>0</v>
      </c>
      <c r="L567" s="51">
        <f t="shared" si="77"/>
        <v>10814.048000000001</v>
      </c>
      <c r="M567" s="51">
        <f t="shared" si="78"/>
        <v>10814.048000000001</v>
      </c>
      <c r="N567" s="51">
        <f t="shared" si="79"/>
        <v>2000</v>
      </c>
      <c r="O567" s="51">
        <f t="shared" si="80"/>
        <v>8814.0480000000007</v>
      </c>
      <c r="P567" s="52">
        <f>+SUM(INDEX(Inputs!$D$24:$D$35,MATCH($D567,Inputs!$B$24:$B$35,0))*$N567,INDEX(Inputs!$E$24:$E$35,MATCH($D567,Inputs!$B$24:$B$35,0))*$O567)</f>
        <v>639.88516236800001</v>
      </c>
      <c r="R567" s="19"/>
      <c r="S567" s="19"/>
      <c r="T567" s="19"/>
    </row>
    <row r="568" spans="2:20" x14ac:dyDescent="0.25">
      <c r="B568" s="8" t="s">
        <v>145</v>
      </c>
      <c r="C568" s="8">
        <v>2021</v>
      </c>
      <c r="D568" s="8">
        <v>8</v>
      </c>
      <c r="E568" s="49">
        <f>Data!E568</f>
        <v>0</v>
      </c>
      <c r="F568" s="49">
        <f>Data!F568</f>
        <v>8381.1919999999991</v>
      </c>
      <c r="G568" s="50">
        <f t="shared" si="72"/>
        <v>8381.1919999999991</v>
      </c>
      <c r="H568" s="51">
        <f t="shared" si="73"/>
        <v>0</v>
      </c>
      <c r="I568" s="51">
        <f t="shared" si="75"/>
        <v>0</v>
      </c>
      <c r="J568" s="51">
        <f t="shared" si="74"/>
        <v>0</v>
      </c>
      <c r="K568" s="51">
        <f t="shared" si="76"/>
        <v>0</v>
      </c>
      <c r="L568" s="51">
        <f t="shared" si="77"/>
        <v>8381.1919999999991</v>
      </c>
      <c r="M568" s="51">
        <f t="shared" si="78"/>
        <v>8381.1919999999991</v>
      </c>
      <c r="N568" s="51">
        <f t="shared" si="79"/>
        <v>2000</v>
      </c>
      <c r="O568" s="51">
        <f t="shared" si="80"/>
        <v>6381.1919999999991</v>
      </c>
      <c r="P568" s="52">
        <f>+SUM(INDEX(Inputs!$D$24:$D$35,MATCH($D568,Inputs!$B$24:$B$35,0))*$N568,INDEX(Inputs!$E$24:$E$35,MATCH($D568,Inputs!$B$24:$B$35,0))*$O568)</f>
        <v>521.36614947199996</v>
      </c>
      <c r="R568" s="19"/>
      <c r="S568" s="19"/>
      <c r="T568" s="19"/>
    </row>
    <row r="569" spans="2:20" x14ac:dyDescent="0.25">
      <c r="B569" s="8" t="s">
        <v>145</v>
      </c>
      <c r="C569" s="8">
        <v>2021</v>
      </c>
      <c r="D569" s="8">
        <v>9</v>
      </c>
      <c r="E569" s="49">
        <f>Data!E569</f>
        <v>0</v>
      </c>
      <c r="F569" s="49">
        <f>Data!F569</f>
        <v>6748.3879999999999</v>
      </c>
      <c r="G569" s="50">
        <f t="shared" si="72"/>
        <v>6748.3879999999999</v>
      </c>
      <c r="H569" s="51">
        <f t="shared" si="73"/>
        <v>0</v>
      </c>
      <c r="I569" s="51">
        <f t="shared" si="75"/>
        <v>0</v>
      </c>
      <c r="J569" s="51">
        <f t="shared" si="74"/>
        <v>0</v>
      </c>
      <c r="K569" s="51">
        <f t="shared" si="76"/>
        <v>0</v>
      </c>
      <c r="L569" s="51">
        <f t="shared" si="77"/>
        <v>6748.3879999999999</v>
      </c>
      <c r="M569" s="51">
        <f t="shared" si="78"/>
        <v>6748.3879999999999</v>
      </c>
      <c r="N569" s="51">
        <f t="shared" si="79"/>
        <v>2000</v>
      </c>
      <c r="O569" s="51">
        <f t="shared" si="80"/>
        <v>4748.3879999999999</v>
      </c>
      <c r="P569" s="52">
        <f>+SUM(INDEX(Inputs!$D$24:$D$35,MATCH($D569,Inputs!$B$24:$B$35,0))*$N569,INDEX(Inputs!$E$24:$E$35,MATCH($D569,Inputs!$B$24:$B$35,0))*$O569)</f>
        <v>399.34375604799999</v>
      </c>
      <c r="R569" s="19"/>
      <c r="S569" s="19"/>
      <c r="T569" s="19"/>
    </row>
    <row r="570" spans="2:20" x14ac:dyDescent="0.25">
      <c r="B570" s="8" t="s">
        <v>145</v>
      </c>
      <c r="C570" s="8">
        <v>2021</v>
      </c>
      <c r="D570" s="8">
        <v>10</v>
      </c>
      <c r="E570" s="49">
        <f>Data!E570</f>
        <v>0</v>
      </c>
      <c r="F570" s="49">
        <f>Data!F570</f>
        <v>6801.7920000000004</v>
      </c>
      <c r="G570" s="50">
        <f t="shared" si="72"/>
        <v>6801.7920000000004</v>
      </c>
      <c r="H570" s="51">
        <f t="shared" si="73"/>
        <v>0</v>
      </c>
      <c r="I570" s="51">
        <f t="shared" si="75"/>
        <v>0</v>
      </c>
      <c r="J570" s="51">
        <f t="shared" si="74"/>
        <v>0</v>
      </c>
      <c r="K570" s="51">
        <f t="shared" si="76"/>
        <v>0</v>
      </c>
      <c r="L570" s="51">
        <f t="shared" si="77"/>
        <v>6801.7920000000004</v>
      </c>
      <c r="M570" s="51">
        <f t="shared" si="78"/>
        <v>6801.7920000000004</v>
      </c>
      <c r="N570" s="51">
        <f t="shared" si="79"/>
        <v>2000</v>
      </c>
      <c r="O570" s="51">
        <f t="shared" si="80"/>
        <v>4801.7920000000004</v>
      </c>
      <c r="P570" s="52">
        <f>+SUM(INDEX(Inputs!$D$24:$D$35,MATCH($D570,Inputs!$B$24:$B$35,0))*$N570,INDEX(Inputs!$E$24:$E$35,MATCH($D570,Inputs!$B$24:$B$35,0))*$O570)</f>
        <v>401.703999232</v>
      </c>
      <c r="R570" s="19"/>
      <c r="S570" s="19"/>
      <c r="T570" s="19"/>
    </row>
    <row r="571" spans="2:20" x14ac:dyDescent="0.25">
      <c r="B571" s="8" t="s">
        <v>145</v>
      </c>
      <c r="C571" s="8">
        <v>2021</v>
      </c>
      <c r="D571" s="8">
        <v>11</v>
      </c>
      <c r="E571" s="49">
        <f>Data!E571</f>
        <v>7.7999999999999996E-3</v>
      </c>
      <c r="F571" s="49">
        <f>Data!F571</f>
        <v>6828.3040000000001</v>
      </c>
      <c r="G571" s="50">
        <f t="shared" si="72"/>
        <v>6828.2961999999998</v>
      </c>
      <c r="H571" s="51">
        <f t="shared" si="73"/>
        <v>0</v>
      </c>
      <c r="I571" s="51">
        <f t="shared" si="75"/>
        <v>0</v>
      </c>
      <c r="J571" s="51">
        <f t="shared" si="74"/>
        <v>0</v>
      </c>
      <c r="K571" s="51">
        <f t="shared" si="76"/>
        <v>0</v>
      </c>
      <c r="L571" s="51">
        <f t="shared" si="77"/>
        <v>6828.2961999999998</v>
      </c>
      <c r="M571" s="51">
        <f t="shared" si="78"/>
        <v>6828.2961999999998</v>
      </c>
      <c r="N571" s="51">
        <f t="shared" si="79"/>
        <v>2000</v>
      </c>
      <c r="O571" s="51">
        <f t="shared" si="80"/>
        <v>4828.2961999999998</v>
      </c>
      <c r="P571" s="52">
        <f>+SUM(INDEX(Inputs!$D$24:$D$35,MATCH($D571,Inputs!$B$24:$B$35,0))*$N571,INDEX(Inputs!$E$24:$E$35,MATCH($D571,Inputs!$B$24:$B$35,0))*$O571)</f>
        <v>402.87537885519998</v>
      </c>
      <c r="R571" s="19"/>
      <c r="S571" s="19"/>
      <c r="T571" s="19"/>
    </row>
    <row r="572" spans="2:20" x14ac:dyDescent="0.25">
      <c r="B572" s="8" t="s">
        <v>145</v>
      </c>
      <c r="C572" s="8">
        <v>2021</v>
      </c>
      <c r="D572" s="8">
        <v>12</v>
      </c>
      <c r="E572" s="49">
        <f>Data!E572</f>
        <v>0</v>
      </c>
      <c r="F572" s="49">
        <f>Data!F572</f>
        <v>7504.4639999999999</v>
      </c>
      <c r="G572" s="50">
        <f t="shared" si="72"/>
        <v>7504.4639999999999</v>
      </c>
      <c r="H572" s="51">
        <f t="shared" si="73"/>
        <v>0</v>
      </c>
      <c r="I572" s="51">
        <f t="shared" si="75"/>
        <v>0</v>
      </c>
      <c r="J572" s="51">
        <f t="shared" si="74"/>
        <v>0</v>
      </c>
      <c r="K572" s="51">
        <f t="shared" si="76"/>
        <v>0</v>
      </c>
      <c r="L572" s="51">
        <f t="shared" si="77"/>
        <v>7504.4639999999999</v>
      </c>
      <c r="M572" s="51">
        <f t="shared" si="78"/>
        <v>7504.4639999999999</v>
      </c>
      <c r="N572" s="51">
        <f t="shared" si="79"/>
        <v>2000</v>
      </c>
      <c r="O572" s="51">
        <f t="shared" si="80"/>
        <v>5504.4639999999999</v>
      </c>
      <c r="P572" s="52">
        <f>+SUM(INDEX(Inputs!$D$24:$D$35,MATCH($D572,Inputs!$B$24:$B$35,0))*$N572,INDEX(Inputs!$E$24:$E$35,MATCH($D572,Inputs!$B$24:$B$35,0))*$O572)</f>
        <v>432.75929094399999</v>
      </c>
      <c r="R572" s="19"/>
      <c r="S572" s="19"/>
      <c r="T572" s="19"/>
    </row>
    <row r="573" spans="2:20" x14ac:dyDescent="0.25">
      <c r="B573" s="8" t="s">
        <v>146</v>
      </c>
      <c r="C573" s="8">
        <v>2021</v>
      </c>
      <c r="D573" s="8">
        <v>1</v>
      </c>
      <c r="E573" s="49">
        <f>Data!E573</f>
        <v>569.72799999999995</v>
      </c>
      <c r="F573" s="49">
        <f>Data!F573</f>
        <v>15817.088</v>
      </c>
      <c r="G573" s="50">
        <f t="shared" si="72"/>
        <v>15247.36</v>
      </c>
      <c r="H573" s="51">
        <f t="shared" si="73"/>
        <v>0</v>
      </c>
      <c r="I573" s="51">
        <f t="shared" si="75"/>
        <v>0</v>
      </c>
      <c r="J573" s="51">
        <f t="shared" si="74"/>
        <v>0</v>
      </c>
      <c r="K573" s="51">
        <f t="shared" si="76"/>
        <v>0</v>
      </c>
      <c r="L573" s="51">
        <f t="shared" si="77"/>
        <v>15247.36</v>
      </c>
      <c r="M573" s="51">
        <f t="shared" si="78"/>
        <v>15247.36</v>
      </c>
      <c r="N573" s="51">
        <f t="shared" si="79"/>
        <v>2000</v>
      </c>
      <c r="O573" s="51">
        <f t="shared" si="80"/>
        <v>13247.36</v>
      </c>
      <c r="P573" s="52">
        <f>+SUM(INDEX(Inputs!$D$24:$D$35,MATCH($D573,Inputs!$B$24:$B$35,0))*$N573,INDEX(Inputs!$E$24:$E$35,MATCH($D573,Inputs!$B$24:$B$35,0))*$O573)</f>
        <v>774.96432256000003</v>
      </c>
      <c r="R573" s="19"/>
      <c r="S573" s="19"/>
      <c r="T573" s="19"/>
    </row>
    <row r="574" spans="2:20" x14ac:dyDescent="0.25">
      <c r="B574" s="8" t="s">
        <v>146</v>
      </c>
      <c r="C574" s="8">
        <v>2021</v>
      </c>
      <c r="D574" s="8">
        <v>2</v>
      </c>
      <c r="E574" s="49">
        <f>Data!E574</f>
        <v>718.52800000000002</v>
      </c>
      <c r="F574" s="49">
        <f>Data!F574</f>
        <v>14205.951999999999</v>
      </c>
      <c r="G574" s="50">
        <f t="shared" si="72"/>
        <v>13487.423999999999</v>
      </c>
      <c r="H574" s="51">
        <f t="shared" si="73"/>
        <v>0</v>
      </c>
      <c r="I574" s="51">
        <f t="shared" si="75"/>
        <v>0</v>
      </c>
      <c r="J574" s="51">
        <f t="shared" si="74"/>
        <v>0</v>
      </c>
      <c r="K574" s="51">
        <f t="shared" si="76"/>
        <v>0</v>
      </c>
      <c r="L574" s="51">
        <f t="shared" si="77"/>
        <v>13487.423999999999</v>
      </c>
      <c r="M574" s="51">
        <f t="shared" si="78"/>
        <v>13487.423999999999</v>
      </c>
      <c r="N574" s="51">
        <f t="shared" si="79"/>
        <v>2000</v>
      </c>
      <c r="O574" s="51">
        <f t="shared" si="80"/>
        <v>11487.423999999999</v>
      </c>
      <c r="P574" s="52">
        <f>+SUM(INDEX(Inputs!$D$24:$D$35,MATCH($D574,Inputs!$B$24:$B$35,0))*$N574,INDEX(Inputs!$E$24:$E$35,MATCH($D574,Inputs!$B$24:$B$35,0))*$O574)</f>
        <v>697.18219110399991</v>
      </c>
      <c r="R574" s="19"/>
      <c r="S574" s="19"/>
      <c r="T574" s="19"/>
    </row>
    <row r="575" spans="2:20" x14ac:dyDescent="0.25">
      <c r="B575" s="8" t="s">
        <v>146</v>
      </c>
      <c r="C575" s="8">
        <v>2021</v>
      </c>
      <c r="D575" s="8">
        <v>3</v>
      </c>
      <c r="E575" s="49">
        <f>Data!E575</f>
        <v>1486.2719999999999</v>
      </c>
      <c r="F575" s="49">
        <f>Data!F575</f>
        <v>15718.392</v>
      </c>
      <c r="G575" s="50">
        <f t="shared" si="72"/>
        <v>14232.119999999999</v>
      </c>
      <c r="H575" s="51">
        <f t="shared" si="73"/>
        <v>0</v>
      </c>
      <c r="I575" s="51">
        <f t="shared" si="75"/>
        <v>0</v>
      </c>
      <c r="J575" s="51">
        <f t="shared" si="74"/>
        <v>0</v>
      </c>
      <c r="K575" s="51">
        <f t="shared" si="76"/>
        <v>0</v>
      </c>
      <c r="L575" s="51">
        <f t="shared" si="77"/>
        <v>14232.119999999999</v>
      </c>
      <c r="M575" s="51">
        <f t="shared" si="78"/>
        <v>14232.119999999999</v>
      </c>
      <c r="N575" s="51">
        <f t="shared" si="79"/>
        <v>2000</v>
      </c>
      <c r="O575" s="51">
        <f t="shared" si="80"/>
        <v>12232.119999999999</v>
      </c>
      <c r="P575" s="52">
        <f>+SUM(INDEX(Inputs!$D$24:$D$35,MATCH($D575,Inputs!$B$24:$B$35,0))*$N575,INDEX(Inputs!$E$24:$E$35,MATCH($D575,Inputs!$B$24:$B$35,0))*$O575)</f>
        <v>730.09477551999998</v>
      </c>
      <c r="R575" s="19"/>
      <c r="S575" s="19"/>
      <c r="T575" s="19"/>
    </row>
    <row r="576" spans="2:20" x14ac:dyDescent="0.25">
      <c r="B576" s="8" t="s">
        <v>146</v>
      </c>
      <c r="C576" s="8">
        <v>2021</v>
      </c>
      <c r="D576" s="8">
        <v>4</v>
      </c>
      <c r="E576" s="49">
        <f>Data!E576</f>
        <v>1782.4872</v>
      </c>
      <c r="F576" s="49">
        <f>Data!F576</f>
        <v>14637.286700000001</v>
      </c>
      <c r="G576" s="50">
        <f t="shared" si="72"/>
        <v>12854.799500000001</v>
      </c>
      <c r="H576" s="51">
        <f t="shared" si="73"/>
        <v>0</v>
      </c>
      <c r="I576" s="51">
        <f t="shared" si="75"/>
        <v>0</v>
      </c>
      <c r="J576" s="51">
        <f t="shared" si="74"/>
        <v>0</v>
      </c>
      <c r="K576" s="51">
        <f t="shared" si="76"/>
        <v>0</v>
      </c>
      <c r="L576" s="51">
        <f t="shared" si="77"/>
        <v>12854.799500000001</v>
      </c>
      <c r="M576" s="51">
        <f t="shared" si="78"/>
        <v>12854.799500000001</v>
      </c>
      <c r="N576" s="51">
        <f t="shared" si="79"/>
        <v>2000</v>
      </c>
      <c r="O576" s="51">
        <f t="shared" si="80"/>
        <v>10854.799500000001</v>
      </c>
      <c r="P576" s="52">
        <f>+SUM(INDEX(Inputs!$D$24:$D$35,MATCH($D576,Inputs!$B$24:$B$35,0))*$N576,INDEX(Inputs!$E$24:$E$35,MATCH($D576,Inputs!$B$24:$B$35,0))*$O576)</f>
        <v>669.22271870200007</v>
      </c>
      <c r="R576" s="19"/>
      <c r="S576" s="19"/>
      <c r="T576" s="19"/>
    </row>
    <row r="577" spans="2:20" x14ac:dyDescent="0.25">
      <c r="B577" s="8" t="s">
        <v>146</v>
      </c>
      <c r="C577" s="8">
        <v>2021</v>
      </c>
      <c r="D577" s="8">
        <v>5</v>
      </c>
      <c r="E577" s="49">
        <f>Data!E577</f>
        <v>2008.1439</v>
      </c>
      <c r="F577" s="49">
        <f>Data!F577</f>
        <v>14358.839900000001</v>
      </c>
      <c r="G577" s="50">
        <f t="shared" si="72"/>
        <v>12350.696</v>
      </c>
      <c r="H577" s="51">
        <f t="shared" si="73"/>
        <v>0</v>
      </c>
      <c r="I577" s="51">
        <f t="shared" si="75"/>
        <v>0</v>
      </c>
      <c r="J577" s="51">
        <f t="shared" si="74"/>
        <v>0</v>
      </c>
      <c r="K577" s="51">
        <f t="shared" si="76"/>
        <v>0</v>
      </c>
      <c r="L577" s="51">
        <f t="shared" si="77"/>
        <v>12350.696</v>
      </c>
      <c r="M577" s="51">
        <f t="shared" si="78"/>
        <v>12350.696</v>
      </c>
      <c r="N577" s="51">
        <f t="shared" si="79"/>
        <v>2000</v>
      </c>
      <c r="O577" s="51">
        <f t="shared" si="80"/>
        <v>10350.696</v>
      </c>
      <c r="P577" s="52">
        <f>+SUM(INDEX(Inputs!$D$24:$D$35,MATCH($D577,Inputs!$B$24:$B$35,0))*$N577,INDEX(Inputs!$E$24:$E$35,MATCH($D577,Inputs!$B$24:$B$35,0))*$O577)</f>
        <v>646.94336041600002</v>
      </c>
      <c r="R577" s="19"/>
      <c r="S577" s="19"/>
      <c r="T577" s="19"/>
    </row>
    <row r="578" spans="2:20" x14ac:dyDescent="0.25">
      <c r="B578" s="8" t="s">
        <v>146</v>
      </c>
      <c r="C578" s="8">
        <v>2021</v>
      </c>
      <c r="D578" s="8">
        <v>6</v>
      </c>
      <c r="E578" s="49">
        <f>Data!E578</f>
        <v>2161.92</v>
      </c>
      <c r="F578" s="49">
        <f>Data!F578</f>
        <v>8876.6720000000005</v>
      </c>
      <c r="G578" s="50">
        <f t="shared" si="72"/>
        <v>6714.7520000000004</v>
      </c>
      <c r="H578" s="51">
        <f t="shared" si="73"/>
        <v>0</v>
      </c>
      <c r="I578" s="51">
        <f t="shared" si="75"/>
        <v>0</v>
      </c>
      <c r="J578" s="51">
        <f t="shared" si="74"/>
        <v>0</v>
      </c>
      <c r="K578" s="51">
        <f t="shared" si="76"/>
        <v>0</v>
      </c>
      <c r="L578" s="51">
        <f t="shared" si="77"/>
        <v>6714.7520000000004</v>
      </c>
      <c r="M578" s="51">
        <f t="shared" si="78"/>
        <v>6714.7520000000004</v>
      </c>
      <c r="N578" s="51">
        <f t="shared" si="79"/>
        <v>2000</v>
      </c>
      <c r="O578" s="51">
        <f t="shared" si="80"/>
        <v>4714.7520000000004</v>
      </c>
      <c r="P578" s="52">
        <f>+SUM(INDEX(Inputs!$D$24:$D$35,MATCH($D578,Inputs!$B$24:$B$35,0))*$N578,INDEX(Inputs!$E$24:$E$35,MATCH($D578,Inputs!$B$24:$B$35,0))*$O578)</f>
        <v>440.18385843200002</v>
      </c>
      <c r="R578" s="19"/>
      <c r="S578" s="19"/>
      <c r="T578" s="19"/>
    </row>
    <row r="579" spans="2:20" x14ac:dyDescent="0.25">
      <c r="B579" s="8" t="s">
        <v>146</v>
      </c>
      <c r="C579" s="8">
        <v>2021</v>
      </c>
      <c r="D579" s="8">
        <v>7</v>
      </c>
      <c r="E579" s="49">
        <f>Data!E579</f>
        <v>1827.4559999999999</v>
      </c>
      <c r="F579" s="49">
        <f>Data!F579</f>
        <v>4892.0320000000002</v>
      </c>
      <c r="G579" s="50">
        <f t="shared" si="72"/>
        <v>3064.576</v>
      </c>
      <c r="H579" s="51">
        <f t="shared" si="73"/>
        <v>0</v>
      </c>
      <c r="I579" s="51">
        <f t="shared" si="75"/>
        <v>0</v>
      </c>
      <c r="J579" s="51">
        <f t="shared" si="74"/>
        <v>0</v>
      </c>
      <c r="K579" s="51">
        <f t="shared" si="76"/>
        <v>0</v>
      </c>
      <c r="L579" s="51">
        <f t="shared" si="77"/>
        <v>3064.576</v>
      </c>
      <c r="M579" s="51">
        <f t="shared" si="78"/>
        <v>3064.576</v>
      </c>
      <c r="N579" s="51">
        <f t="shared" si="79"/>
        <v>2000</v>
      </c>
      <c r="O579" s="51">
        <f t="shared" si="80"/>
        <v>1064.576</v>
      </c>
      <c r="P579" s="52">
        <f>+SUM(INDEX(Inputs!$D$24:$D$35,MATCH($D579,Inputs!$B$24:$B$35,0))*$N579,INDEX(Inputs!$E$24:$E$35,MATCH($D579,Inputs!$B$24:$B$35,0))*$O579)</f>
        <v>262.36188441600001</v>
      </c>
      <c r="R579" s="19"/>
      <c r="S579" s="19"/>
      <c r="T579" s="19"/>
    </row>
    <row r="580" spans="2:20" x14ac:dyDescent="0.25">
      <c r="B580" s="8" t="s">
        <v>146</v>
      </c>
      <c r="C580" s="8">
        <v>2021</v>
      </c>
      <c r="D580" s="8">
        <v>8</v>
      </c>
      <c r="E580" s="49">
        <f>Data!E580</f>
        <v>1725.3119999999999</v>
      </c>
      <c r="F580" s="49">
        <f>Data!F580</f>
        <v>8406.5280000000002</v>
      </c>
      <c r="G580" s="50">
        <f t="shared" si="72"/>
        <v>6681.2160000000003</v>
      </c>
      <c r="H580" s="51">
        <f t="shared" si="73"/>
        <v>0</v>
      </c>
      <c r="I580" s="51">
        <f t="shared" si="75"/>
        <v>0</v>
      </c>
      <c r="J580" s="51">
        <f t="shared" si="74"/>
        <v>0</v>
      </c>
      <c r="K580" s="51">
        <f t="shared" si="76"/>
        <v>0</v>
      </c>
      <c r="L580" s="51">
        <f t="shared" si="77"/>
        <v>6681.2160000000003</v>
      </c>
      <c r="M580" s="51">
        <f t="shared" si="78"/>
        <v>6681.2160000000003</v>
      </c>
      <c r="N580" s="51">
        <f t="shared" si="79"/>
        <v>2000</v>
      </c>
      <c r="O580" s="51">
        <f t="shared" si="80"/>
        <v>4681.2160000000003</v>
      </c>
      <c r="P580" s="52">
        <f>+SUM(INDEX(Inputs!$D$24:$D$35,MATCH($D580,Inputs!$B$24:$B$35,0))*$N580,INDEX(Inputs!$E$24:$E$35,MATCH($D580,Inputs!$B$24:$B$35,0))*$O580)</f>
        <v>438.550118656</v>
      </c>
      <c r="R580" s="19"/>
      <c r="S580" s="19"/>
      <c r="T580" s="19"/>
    </row>
    <row r="581" spans="2:20" x14ac:dyDescent="0.25">
      <c r="B581" s="8" t="s">
        <v>146</v>
      </c>
      <c r="C581" s="8">
        <v>2021</v>
      </c>
      <c r="D581" s="8">
        <v>9</v>
      </c>
      <c r="E581" s="49">
        <f>Data!E581</f>
        <v>1406.528</v>
      </c>
      <c r="F581" s="49">
        <f>Data!F581</f>
        <v>12860.928</v>
      </c>
      <c r="G581" s="50">
        <f t="shared" si="72"/>
        <v>11454.4</v>
      </c>
      <c r="H581" s="51">
        <f t="shared" si="73"/>
        <v>0</v>
      </c>
      <c r="I581" s="51">
        <f t="shared" si="75"/>
        <v>0</v>
      </c>
      <c r="J581" s="51">
        <f t="shared" si="74"/>
        <v>0</v>
      </c>
      <c r="K581" s="51">
        <f t="shared" si="76"/>
        <v>0</v>
      </c>
      <c r="L581" s="51">
        <f t="shared" si="77"/>
        <v>11454.4</v>
      </c>
      <c r="M581" s="51">
        <f t="shared" si="78"/>
        <v>11454.4</v>
      </c>
      <c r="N581" s="51">
        <f t="shared" si="79"/>
        <v>2000</v>
      </c>
      <c r="O581" s="51">
        <f t="shared" si="80"/>
        <v>9454.4</v>
      </c>
      <c r="P581" s="52">
        <f>+SUM(INDEX(Inputs!$D$24:$D$35,MATCH($D581,Inputs!$B$24:$B$35,0))*$N581,INDEX(Inputs!$E$24:$E$35,MATCH($D581,Inputs!$B$24:$B$35,0))*$O581)</f>
        <v>607.33066239999994</v>
      </c>
      <c r="R581" s="19"/>
      <c r="S581" s="19"/>
      <c r="T581" s="19"/>
    </row>
    <row r="582" spans="2:20" x14ac:dyDescent="0.25">
      <c r="B582" s="8" t="s">
        <v>146</v>
      </c>
      <c r="C582" s="8">
        <v>2021</v>
      </c>
      <c r="D582" s="8">
        <v>10</v>
      </c>
      <c r="E582" s="49">
        <f>Data!E582</f>
        <v>941.76</v>
      </c>
      <c r="F582" s="49">
        <f>Data!F582</f>
        <v>18869.887999999999</v>
      </c>
      <c r="G582" s="50">
        <f t="shared" si="72"/>
        <v>17928.128000000001</v>
      </c>
      <c r="H582" s="51">
        <f t="shared" si="73"/>
        <v>0</v>
      </c>
      <c r="I582" s="51">
        <f t="shared" si="75"/>
        <v>0</v>
      </c>
      <c r="J582" s="51">
        <f t="shared" si="74"/>
        <v>0</v>
      </c>
      <c r="K582" s="51">
        <f t="shared" si="76"/>
        <v>0</v>
      </c>
      <c r="L582" s="51">
        <f t="shared" si="77"/>
        <v>17928.128000000001</v>
      </c>
      <c r="M582" s="51">
        <f t="shared" si="78"/>
        <v>17928.128000000001</v>
      </c>
      <c r="N582" s="51">
        <f t="shared" si="79"/>
        <v>2000</v>
      </c>
      <c r="O582" s="51">
        <f t="shared" si="80"/>
        <v>15928.128000000001</v>
      </c>
      <c r="P582" s="52">
        <f>+SUM(INDEX(Inputs!$D$24:$D$35,MATCH($D582,Inputs!$B$24:$B$35,0))*$N582,INDEX(Inputs!$E$24:$E$35,MATCH($D582,Inputs!$B$24:$B$35,0))*$O582)</f>
        <v>893.44354508800006</v>
      </c>
      <c r="R582" s="19"/>
      <c r="S582" s="19"/>
      <c r="T582" s="19"/>
    </row>
    <row r="583" spans="2:20" x14ac:dyDescent="0.25">
      <c r="B583" s="8" t="s">
        <v>146</v>
      </c>
      <c r="C583" s="8">
        <v>2021</v>
      </c>
      <c r="D583" s="8">
        <v>11</v>
      </c>
      <c r="E583" s="49">
        <f>Data!E583</f>
        <v>642.70799999999997</v>
      </c>
      <c r="F583" s="49">
        <f>Data!F583</f>
        <v>19931.184000000001</v>
      </c>
      <c r="G583" s="50">
        <f t="shared" si="72"/>
        <v>19288.476000000002</v>
      </c>
      <c r="H583" s="51">
        <f t="shared" si="73"/>
        <v>0</v>
      </c>
      <c r="I583" s="51">
        <f t="shared" si="75"/>
        <v>0</v>
      </c>
      <c r="J583" s="51">
        <f t="shared" si="74"/>
        <v>0</v>
      </c>
      <c r="K583" s="51">
        <f t="shared" si="76"/>
        <v>0</v>
      </c>
      <c r="L583" s="51">
        <f t="shared" si="77"/>
        <v>19288.476000000002</v>
      </c>
      <c r="M583" s="51">
        <f t="shared" si="78"/>
        <v>19288.476000000002</v>
      </c>
      <c r="N583" s="51">
        <f t="shared" si="79"/>
        <v>2000</v>
      </c>
      <c r="O583" s="51">
        <f t="shared" si="80"/>
        <v>17288.476000000002</v>
      </c>
      <c r="P583" s="52">
        <f>+SUM(INDEX(Inputs!$D$24:$D$35,MATCH($D583,Inputs!$B$24:$B$35,0))*$N583,INDEX(Inputs!$E$24:$E$35,MATCH($D583,Inputs!$B$24:$B$35,0))*$O583)</f>
        <v>953.56548529600013</v>
      </c>
      <c r="R583" s="19"/>
      <c r="S583" s="19"/>
      <c r="T583" s="19"/>
    </row>
    <row r="584" spans="2:20" x14ac:dyDescent="0.25">
      <c r="B584" s="8" t="s">
        <v>146</v>
      </c>
      <c r="C584" s="8">
        <v>2021</v>
      </c>
      <c r="D584" s="8">
        <v>12</v>
      </c>
      <c r="E584" s="49">
        <f>Data!E584</f>
        <v>361.166</v>
      </c>
      <c r="F584" s="49">
        <f>Data!F584</f>
        <v>20754.122200000002</v>
      </c>
      <c r="G584" s="50">
        <f t="shared" si="72"/>
        <v>20392.956200000001</v>
      </c>
      <c r="H584" s="51">
        <f t="shared" si="73"/>
        <v>0</v>
      </c>
      <c r="I584" s="51">
        <f t="shared" si="75"/>
        <v>0</v>
      </c>
      <c r="J584" s="51">
        <f t="shared" si="74"/>
        <v>0</v>
      </c>
      <c r="K584" s="51">
        <f t="shared" si="76"/>
        <v>0</v>
      </c>
      <c r="L584" s="51">
        <f t="shared" si="77"/>
        <v>20392.956200000001</v>
      </c>
      <c r="M584" s="51">
        <f t="shared" si="78"/>
        <v>20392.956200000001</v>
      </c>
      <c r="N584" s="51">
        <f t="shared" si="79"/>
        <v>2000</v>
      </c>
      <c r="O584" s="51">
        <f t="shared" si="80"/>
        <v>18392.956200000001</v>
      </c>
      <c r="P584" s="52">
        <f>+SUM(INDEX(Inputs!$D$24:$D$35,MATCH($D584,Inputs!$B$24:$B$35,0))*$N584,INDEX(Inputs!$E$24:$E$35,MATCH($D584,Inputs!$B$24:$B$35,0))*$O584)</f>
        <v>1002.3790922152</v>
      </c>
      <c r="R584" s="19"/>
      <c r="S584" s="19"/>
      <c r="T584" s="19"/>
    </row>
    <row r="585" spans="2:20" x14ac:dyDescent="0.25">
      <c r="B585" s="8" t="s">
        <v>147</v>
      </c>
      <c r="C585" s="8">
        <v>2021</v>
      </c>
      <c r="D585" s="8">
        <v>1</v>
      </c>
      <c r="E585" s="49">
        <f>Data!E585</f>
        <v>3467.308</v>
      </c>
      <c r="F585" s="49">
        <f>Data!F585</f>
        <v>16186.82</v>
      </c>
      <c r="G585" s="50">
        <f t="shared" ref="G585:G648" si="81">+F585-E585</f>
        <v>12719.511999999999</v>
      </c>
      <c r="H585" s="51">
        <f t="shared" ref="H585:H648" si="82">+IF(D585=1,0,I584)</f>
        <v>0</v>
      </c>
      <c r="I585" s="51">
        <f t="shared" si="75"/>
        <v>0</v>
      </c>
      <c r="J585" s="51">
        <f t="shared" ref="J585:J648" si="83">+IF(D585=1,I596,K584)</f>
        <v>0</v>
      </c>
      <c r="K585" s="51">
        <f t="shared" si="76"/>
        <v>0</v>
      </c>
      <c r="L585" s="51">
        <f t="shared" si="77"/>
        <v>12719.511999999999</v>
      </c>
      <c r="M585" s="51">
        <f t="shared" si="78"/>
        <v>12719.511999999999</v>
      </c>
      <c r="N585" s="51">
        <f t="shared" si="79"/>
        <v>2000</v>
      </c>
      <c r="O585" s="51">
        <f t="shared" si="80"/>
        <v>10719.511999999999</v>
      </c>
      <c r="P585" s="52">
        <f>+SUM(INDEX(Inputs!$D$24:$D$35,MATCH($D585,Inputs!$B$24:$B$35,0))*$N585,INDEX(Inputs!$E$24:$E$35,MATCH($D585,Inputs!$B$24:$B$35,0))*$O585)</f>
        <v>663.24355235199994</v>
      </c>
      <c r="R585" s="19"/>
      <c r="S585" s="19"/>
      <c r="T585" s="19"/>
    </row>
    <row r="586" spans="2:20" x14ac:dyDescent="0.25">
      <c r="B586" s="8" t="s">
        <v>147</v>
      </c>
      <c r="C586" s="8">
        <v>2021</v>
      </c>
      <c r="D586" s="8">
        <v>2</v>
      </c>
      <c r="E586" s="49">
        <f>Data!E586</f>
        <v>4877.7839999999997</v>
      </c>
      <c r="F586" s="49">
        <f>Data!F586</f>
        <v>14300.94</v>
      </c>
      <c r="G586" s="50">
        <f t="shared" si="81"/>
        <v>9423.1560000000009</v>
      </c>
      <c r="H586" s="51">
        <f t="shared" si="82"/>
        <v>0</v>
      </c>
      <c r="I586" s="51">
        <f t="shared" ref="I586:I649" si="84">+IF($G586&lt;0,SUM(-$G586,H586),MAX(SUM(-$G586,H586),0))</f>
        <v>0</v>
      </c>
      <c r="J586" s="51">
        <f t="shared" si="83"/>
        <v>0</v>
      </c>
      <c r="K586" s="51">
        <f t="shared" ref="K586:K649" si="85">+IF($G586&lt;0,SUM(-$G586,J586),MAX(SUM(-$G586,J586),0))</f>
        <v>0</v>
      </c>
      <c r="L586" s="51">
        <f t="shared" ref="L586:L649" si="86">+IF(I586&gt;0,0,G586-H586)</f>
        <v>9423.1560000000009</v>
      </c>
      <c r="M586" s="51">
        <f t="shared" ref="M586:M649" si="87">+IF(K586&gt;0,0,G586-J586)</f>
        <v>9423.1560000000009</v>
      </c>
      <c r="N586" s="51">
        <f t="shared" ref="N586:N649" si="88">+MIN(M586,2000)</f>
        <v>2000</v>
      </c>
      <c r="O586" s="51">
        <f t="shared" ref="O586:O649" si="89">+M586-N586</f>
        <v>7423.1560000000009</v>
      </c>
      <c r="P586" s="52">
        <f>+SUM(INDEX(Inputs!$D$24:$D$35,MATCH($D586,Inputs!$B$24:$B$35,0))*$N586,INDEX(Inputs!$E$24:$E$35,MATCH($D586,Inputs!$B$24:$B$35,0))*$O586)</f>
        <v>517.55780257600009</v>
      </c>
      <c r="R586" s="19"/>
      <c r="S586" s="19"/>
      <c r="T586" s="19"/>
    </row>
    <row r="587" spans="2:20" x14ac:dyDescent="0.25">
      <c r="B587" s="8" t="s">
        <v>147</v>
      </c>
      <c r="C587" s="8">
        <v>2021</v>
      </c>
      <c r="D587" s="8">
        <v>3</v>
      </c>
      <c r="E587" s="49">
        <f>Data!E587</f>
        <v>8957.1479999999992</v>
      </c>
      <c r="F587" s="49">
        <f>Data!F587</f>
        <v>15154.476000000001</v>
      </c>
      <c r="G587" s="50">
        <f t="shared" si="81"/>
        <v>6197.3280000000013</v>
      </c>
      <c r="H587" s="51">
        <f t="shared" si="82"/>
        <v>0</v>
      </c>
      <c r="I587" s="51">
        <f t="shared" si="84"/>
        <v>0</v>
      </c>
      <c r="J587" s="51">
        <f t="shared" si="83"/>
        <v>0</v>
      </c>
      <c r="K587" s="51">
        <f t="shared" si="85"/>
        <v>0</v>
      </c>
      <c r="L587" s="51">
        <f t="shared" si="86"/>
        <v>6197.3280000000013</v>
      </c>
      <c r="M587" s="51">
        <f t="shared" si="87"/>
        <v>6197.3280000000013</v>
      </c>
      <c r="N587" s="51">
        <f t="shared" si="88"/>
        <v>2000</v>
      </c>
      <c r="O587" s="51">
        <f t="shared" si="89"/>
        <v>4197.3280000000013</v>
      </c>
      <c r="P587" s="52">
        <f>+SUM(INDEX(Inputs!$D$24:$D$35,MATCH($D587,Inputs!$B$24:$B$35,0))*$N587,INDEX(Inputs!$E$24:$E$35,MATCH($D587,Inputs!$B$24:$B$35,0))*$O587)</f>
        <v>374.98910828800007</v>
      </c>
      <c r="R587" s="19"/>
      <c r="S587" s="19"/>
      <c r="T587" s="19"/>
    </row>
    <row r="588" spans="2:20" x14ac:dyDescent="0.25">
      <c r="B588" s="8" t="s">
        <v>147</v>
      </c>
      <c r="C588" s="8">
        <v>2021</v>
      </c>
      <c r="D588" s="8">
        <v>4</v>
      </c>
      <c r="E588" s="49">
        <f>Data!E588</f>
        <v>10758.647999999999</v>
      </c>
      <c r="F588" s="49">
        <f>Data!F588</f>
        <v>14641.428</v>
      </c>
      <c r="G588" s="50">
        <f t="shared" si="81"/>
        <v>3882.7800000000007</v>
      </c>
      <c r="H588" s="51">
        <f t="shared" si="82"/>
        <v>0</v>
      </c>
      <c r="I588" s="51">
        <f t="shared" si="84"/>
        <v>0</v>
      </c>
      <c r="J588" s="51">
        <f t="shared" si="83"/>
        <v>0</v>
      </c>
      <c r="K588" s="51">
        <f t="shared" si="85"/>
        <v>0</v>
      </c>
      <c r="L588" s="51">
        <f t="shared" si="86"/>
        <v>3882.7800000000007</v>
      </c>
      <c r="M588" s="51">
        <f t="shared" si="87"/>
        <v>3882.7800000000007</v>
      </c>
      <c r="N588" s="51">
        <f t="shared" si="88"/>
        <v>2000</v>
      </c>
      <c r="O588" s="51">
        <f t="shared" si="89"/>
        <v>1882.7800000000007</v>
      </c>
      <c r="P588" s="52">
        <f>+SUM(INDEX(Inputs!$D$24:$D$35,MATCH($D588,Inputs!$B$24:$B$35,0))*$N588,INDEX(Inputs!$E$24:$E$35,MATCH($D588,Inputs!$B$24:$B$35,0))*$O588)</f>
        <v>272.69534488000005</v>
      </c>
      <c r="R588" s="19"/>
      <c r="S588" s="19"/>
      <c r="T588" s="19"/>
    </row>
    <row r="589" spans="2:20" x14ac:dyDescent="0.25">
      <c r="B589" s="8" t="s">
        <v>147</v>
      </c>
      <c r="C589" s="8">
        <v>2021</v>
      </c>
      <c r="D589" s="8">
        <v>5</v>
      </c>
      <c r="E589" s="49">
        <f>Data!E589</f>
        <v>11946.9</v>
      </c>
      <c r="F589" s="49">
        <f>Data!F589</f>
        <v>14648.044</v>
      </c>
      <c r="G589" s="50">
        <f t="shared" si="81"/>
        <v>2701.1440000000002</v>
      </c>
      <c r="H589" s="51">
        <f t="shared" si="82"/>
        <v>0</v>
      </c>
      <c r="I589" s="51">
        <f t="shared" si="84"/>
        <v>0</v>
      </c>
      <c r="J589" s="51">
        <f t="shared" si="83"/>
        <v>0</v>
      </c>
      <c r="K589" s="51">
        <f t="shared" si="85"/>
        <v>0</v>
      </c>
      <c r="L589" s="51">
        <f t="shared" si="86"/>
        <v>2701.1440000000002</v>
      </c>
      <c r="M589" s="51">
        <f t="shared" si="87"/>
        <v>2701.1440000000002</v>
      </c>
      <c r="N589" s="51">
        <f t="shared" si="88"/>
        <v>2000</v>
      </c>
      <c r="O589" s="51">
        <f t="shared" si="89"/>
        <v>701.14400000000023</v>
      </c>
      <c r="P589" s="52">
        <f>+SUM(INDEX(Inputs!$D$24:$D$35,MATCH($D589,Inputs!$B$24:$B$35,0))*$N589,INDEX(Inputs!$E$24:$E$35,MATCH($D589,Inputs!$B$24:$B$35,0))*$O589)</f>
        <v>220.47176022400001</v>
      </c>
      <c r="R589" s="19"/>
      <c r="S589" s="19"/>
      <c r="T589" s="19"/>
    </row>
    <row r="590" spans="2:20" x14ac:dyDescent="0.25">
      <c r="B590" s="8" t="s">
        <v>147</v>
      </c>
      <c r="C590" s="8">
        <v>2021</v>
      </c>
      <c r="D590" s="8">
        <v>6</v>
      </c>
      <c r="E590" s="49">
        <f>Data!E590</f>
        <v>12219.567999999999</v>
      </c>
      <c r="F590" s="49">
        <f>Data!F590</f>
        <v>16967.928</v>
      </c>
      <c r="G590" s="50">
        <f t="shared" si="81"/>
        <v>4748.3600000000006</v>
      </c>
      <c r="H590" s="51">
        <f t="shared" si="82"/>
        <v>0</v>
      </c>
      <c r="I590" s="51">
        <f t="shared" si="84"/>
        <v>0</v>
      </c>
      <c r="J590" s="51">
        <f t="shared" si="83"/>
        <v>0</v>
      </c>
      <c r="K590" s="51">
        <f t="shared" si="85"/>
        <v>0</v>
      </c>
      <c r="L590" s="51">
        <f t="shared" si="86"/>
        <v>4748.3600000000006</v>
      </c>
      <c r="M590" s="51">
        <f t="shared" si="87"/>
        <v>4748.3600000000006</v>
      </c>
      <c r="N590" s="51">
        <f t="shared" si="88"/>
        <v>2000</v>
      </c>
      <c r="O590" s="51">
        <f t="shared" si="89"/>
        <v>2748.3600000000006</v>
      </c>
      <c r="P590" s="52">
        <f>+SUM(INDEX(Inputs!$D$24:$D$35,MATCH($D590,Inputs!$B$24:$B$35,0))*$N590,INDEX(Inputs!$E$24:$E$35,MATCH($D590,Inputs!$B$24:$B$35,0))*$O590)</f>
        <v>344.38910576000001</v>
      </c>
      <c r="R590" s="19"/>
      <c r="S590" s="19"/>
      <c r="T590" s="19"/>
    </row>
    <row r="591" spans="2:20" x14ac:dyDescent="0.25">
      <c r="B591" s="8" t="s">
        <v>147</v>
      </c>
      <c r="C591" s="8">
        <v>2021</v>
      </c>
      <c r="D591" s="8">
        <v>7</v>
      </c>
      <c r="E591" s="49">
        <f>Data!E591</f>
        <v>9512.2240000000002</v>
      </c>
      <c r="F591" s="49">
        <f>Data!F591</f>
        <v>18906.403999999999</v>
      </c>
      <c r="G591" s="50">
        <f t="shared" si="81"/>
        <v>9394.1799999999985</v>
      </c>
      <c r="H591" s="51">
        <f t="shared" si="82"/>
        <v>0</v>
      </c>
      <c r="I591" s="51">
        <f t="shared" si="84"/>
        <v>0</v>
      </c>
      <c r="J591" s="51">
        <f t="shared" si="83"/>
        <v>0</v>
      </c>
      <c r="K591" s="51">
        <f t="shared" si="85"/>
        <v>0</v>
      </c>
      <c r="L591" s="51">
        <f t="shared" si="86"/>
        <v>9394.1799999999985</v>
      </c>
      <c r="M591" s="51">
        <f t="shared" si="87"/>
        <v>9394.1799999999985</v>
      </c>
      <c r="N591" s="51">
        <f t="shared" si="88"/>
        <v>2000</v>
      </c>
      <c r="O591" s="51">
        <f t="shared" si="89"/>
        <v>7394.1799999999985</v>
      </c>
      <c r="P591" s="52">
        <f>+SUM(INDEX(Inputs!$D$24:$D$35,MATCH($D591,Inputs!$B$24:$B$35,0))*$N591,INDEX(Inputs!$E$24:$E$35,MATCH($D591,Inputs!$B$24:$B$35,0))*$O591)</f>
        <v>570.71487287999992</v>
      </c>
      <c r="R591" s="19"/>
      <c r="S591" s="19"/>
      <c r="T591" s="19"/>
    </row>
    <row r="592" spans="2:20" x14ac:dyDescent="0.25">
      <c r="B592" s="8" t="s">
        <v>147</v>
      </c>
      <c r="C592" s="8">
        <v>2021</v>
      </c>
      <c r="D592" s="8">
        <v>8</v>
      </c>
      <c r="E592" s="49">
        <f>Data!E592</f>
        <v>8930.0360000000001</v>
      </c>
      <c r="F592" s="49">
        <f>Data!F592</f>
        <v>16507.696</v>
      </c>
      <c r="G592" s="50">
        <f t="shared" si="81"/>
        <v>7577.66</v>
      </c>
      <c r="H592" s="51">
        <f t="shared" si="82"/>
        <v>0</v>
      </c>
      <c r="I592" s="51">
        <f t="shared" si="84"/>
        <v>0</v>
      </c>
      <c r="J592" s="51">
        <f t="shared" si="83"/>
        <v>0</v>
      </c>
      <c r="K592" s="51">
        <f t="shared" si="85"/>
        <v>0</v>
      </c>
      <c r="L592" s="51">
        <f t="shared" si="86"/>
        <v>7577.66</v>
      </c>
      <c r="M592" s="51">
        <f t="shared" si="87"/>
        <v>7577.66</v>
      </c>
      <c r="N592" s="51">
        <f t="shared" si="88"/>
        <v>2000</v>
      </c>
      <c r="O592" s="51">
        <f t="shared" si="89"/>
        <v>5577.66</v>
      </c>
      <c r="P592" s="52">
        <f>+SUM(INDEX(Inputs!$D$24:$D$35,MATCH($D592,Inputs!$B$24:$B$35,0))*$N592,INDEX(Inputs!$E$24:$E$35,MATCH($D592,Inputs!$B$24:$B$35,0))*$O592)</f>
        <v>482.22128456000002</v>
      </c>
      <c r="R592" s="19"/>
      <c r="S592" s="19"/>
      <c r="T592" s="19"/>
    </row>
    <row r="593" spans="2:20" x14ac:dyDescent="0.25">
      <c r="B593" s="8" t="s">
        <v>147</v>
      </c>
      <c r="C593" s="8">
        <v>2021</v>
      </c>
      <c r="D593" s="8">
        <v>9</v>
      </c>
      <c r="E593" s="49">
        <f>Data!E593</f>
        <v>8267.7440000000006</v>
      </c>
      <c r="F593" s="49">
        <f>Data!F593</f>
        <v>14722.448</v>
      </c>
      <c r="G593" s="50">
        <f t="shared" si="81"/>
        <v>6454.7039999999997</v>
      </c>
      <c r="H593" s="51">
        <f t="shared" si="82"/>
        <v>0</v>
      </c>
      <c r="I593" s="51">
        <f t="shared" si="84"/>
        <v>0</v>
      </c>
      <c r="J593" s="51">
        <f t="shared" si="83"/>
        <v>0</v>
      </c>
      <c r="K593" s="51">
        <f t="shared" si="85"/>
        <v>0</v>
      </c>
      <c r="L593" s="51">
        <f t="shared" si="86"/>
        <v>6454.7039999999997</v>
      </c>
      <c r="M593" s="51">
        <f t="shared" si="87"/>
        <v>6454.7039999999997</v>
      </c>
      <c r="N593" s="51">
        <f t="shared" si="88"/>
        <v>2000</v>
      </c>
      <c r="O593" s="51">
        <f t="shared" si="89"/>
        <v>4454.7039999999997</v>
      </c>
      <c r="P593" s="52">
        <f>+SUM(INDEX(Inputs!$D$24:$D$35,MATCH($D593,Inputs!$B$24:$B$35,0))*$N593,INDEX(Inputs!$E$24:$E$35,MATCH($D593,Inputs!$B$24:$B$35,0))*$O593)</f>
        <v>386.36409798399995</v>
      </c>
      <c r="R593" s="19"/>
      <c r="S593" s="19"/>
      <c r="T593" s="19"/>
    </row>
    <row r="594" spans="2:20" x14ac:dyDescent="0.25">
      <c r="B594" s="8" t="s">
        <v>147</v>
      </c>
      <c r="C594" s="8">
        <v>2021</v>
      </c>
      <c r="D594" s="8">
        <v>10</v>
      </c>
      <c r="E594" s="49">
        <f>Data!E594</f>
        <v>5254.8</v>
      </c>
      <c r="F594" s="49">
        <f>Data!F594</f>
        <v>14640.016</v>
      </c>
      <c r="G594" s="50">
        <f t="shared" si="81"/>
        <v>9385.2160000000003</v>
      </c>
      <c r="H594" s="51">
        <f t="shared" si="82"/>
        <v>0</v>
      </c>
      <c r="I594" s="51">
        <f t="shared" si="84"/>
        <v>0</v>
      </c>
      <c r="J594" s="51">
        <f t="shared" si="83"/>
        <v>0</v>
      </c>
      <c r="K594" s="51">
        <f t="shared" si="85"/>
        <v>0</v>
      </c>
      <c r="L594" s="51">
        <f t="shared" si="86"/>
        <v>9385.2160000000003</v>
      </c>
      <c r="M594" s="51">
        <f t="shared" si="87"/>
        <v>9385.2160000000003</v>
      </c>
      <c r="N594" s="51">
        <f t="shared" si="88"/>
        <v>2000</v>
      </c>
      <c r="O594" s="51">
        <f t="shared" si="89"/>
        <v>7385.2160000000003</v>
      </c>
      <c r="P594" s="52">
        <f>+SUM(INDEX(Inputs!$D$24:$D$35,MATCH($D594,Inputs!$B$24:$B$35,0))*$N594,INDEX(Inputs!$E$24:$E$35,MATCH($D594,Inputs!$B$24:$B$35,0))*$O594)</f>
        <v>515.88100633600004</v>
      </c>
      <c r="R594" s="19"/>
      <c r="S594" s="19"/>
      <c r="T594" s="19"/>
    </row>
    <row r="595" spans="2:20" x14ac:dyDescent="0.25">
      <c r="B595" s="8" t="s">
        <v>147</v>
      </c>
      <c r="C595" s="8">
        <v>2021</v>
      </c>
      <c r="D595" s="8">
        <v>11</v>
      </c>
      <c r="E595" s="49">
        <f>Data!E595</f>
        <v>3697.88</v>
      </c>
      <c r="F595" s="49">
        <f>Data!F595</f>
        <v>14697.328</v>
      </c>
      <c r="G595" s="50">
        <f t="shared" si="81"/>
        <v>10999.448</v>
      </c>
      <c r="H595" s="51">
        <f t="shared" si="82"/>
        <v>0</v>
      </c>
      <c r="I595" s="51">
        <f t="shared" si="84"/>
        <v>0</v>
      </c>
      <c r="J595" s="51">
        <f t="shared" si="83"/>
        <v>0</v>
      </c>
      <c r="K595" s="51">
        <f t="shared" si="85"/>
        <v>0</v>
      </c>
      <c r="L595" s="51">
        <f t="shared" si="86"/>
        <v>10999.448</v>
      </c>
      <c r="M595" s="51">
        <f t="shared" si="87"/>
        <v>10999.448</v>
      </c>
      <c r="N595" s="51">
        <f t="shared" si="88"/>
        <v>2000</v>
      </c>
      <c r="O595" s="51">
        <f t="shared" si="89"/>
        <v>8999.4480000000003</v>
      </c>
      <c r="P595" s="52">
        <f>+SUM(INDEX(Inputs!$D$24:$D$35,MATCH($D595,Inputs!$B$24:$B$35,0))*$N595,INDEX(Inputs!$E$24:$E$35,MATCH($D595,Inputs!$B$24:$B$35,0))*$O595)</f>
        <v>587.22360380800001</v>
      </c>
      <c r="R595" s="19"/>
      <c r="S595" s="19"/>
      <c r="T595" s="19"/>
    </row>
    <row r="596" spans="2:20" x14ac:dyDescent="0.25">
      <c r="B596" s="8" t="s">
        <v>147</v>
      </c>
      <c r="C596" s="8">
        <v>2021</v>
      </c>
      <c r="D596" s="8">
        <v>12</v>
      </c>
      <c r="E596" s="49">
        <f>Data!E596</f>
        <v>1516.26</v>
      </c>
      <c r="F596" s="49">
        <f>Data!F596</f>
        <v>15945.88</v>
      </c>
      <c r="G596" s="50">
        <f t="shared" si="81"/>
        <v>14429.619999999999</v>
      </c>
      <c r="H596" s="51">
        <f t="shared" si="82"/>
        <v>0</v>
      </c>
      <c r="I596" s="51">
        <f t="shared" si="84"/>
        <v>0</v>
      </c>
      <c r="J596" s="51">
        <f t="shared" si="83"/>
        <v>0</v>
      </c>
      <c r="K596" s="51">
        <f t="shared" si="85"/>
        <v>0</v>
      </c>
      <c r="L596" s="51">
        <f t="shared" si="86"/>
        <v>14429.619999999999</v>
      </c>
      <c r="M596" s="51">
        <f t="shared" si="87"/>
        <v>14429.619999999999</v>
      </c>
      <c r="N596" s="51">
        <f t="shared" si="88"/>
        <v>2000</v>
      </c>
      <c r="O596" s="51">
        <f t="shared" si="89"/>
        <v>12429.619999999999</v>
      </c>
      <c r="P596" s="52">
        <f>+SUM(INDEX(Inputs!$D$24:$D$35,MATCH($D596,Inputs!$B$24:$B$35,0))*$N596,INDEX(Inputs!$E$24:$E$35,MATCH($D596,Inputs!$B$24:$B$35,0))*$O596)</f>
        <v>738.82348551999996</v>
      </c>
      <c r="R596" s="19"/>
      <c r="S596" s="19"/>
      <c r="T596" s="19"/>
    </row>
    <row r="597" spans="2:20" x14ac:dyDescent="0.25">
      <c r="B597" s="8" t="s">
        <v>148</v>
      </c>
      <c r="C597" s="8">
        <v>2021</v>
      </c>
      <c r="D597" s="8">
        <v>1</v>
      </c>
      <c r="E597" s="49">
        <f>Data!E597</f>
        <v>672.71630000000005</v>
      </c>
      <c r="F597" s="49">
        <f>Data!F597</f>
        <v>3528.4780999999998</v>
      </c>
      <c r="G597" s="50">
        <f t="shared" si="81"/>
        <v>2855.7617999999998</v>
      </c>
      <c r="H597" s="51">
        <f t="shared" si="82"/>
        <v>0</v>
      </c>
      <c r="I597" s="51">
        <f t="shared" si="84"/>
        <v>0</v>
      </c>
      <c r="J597" s="51">
        <f t="shared" si="83"/>
        <v>0</v>
      </c>
      <c r="K597" s="51">
        <f t="shared" si="85"/>
        <v>0</v>
      </c>
      <c r="L597" s="51">
        <f t="shared" si="86"/>
        <v>2855.7617999999998</v>
      </c>
      <c r="M597" s="51">
        <f t="shared" si="87"/>
        <v>2855.7617999999998</v>
      </c>
      <c r="N597" s="51">
        <f t="shared" si="88"/>
        <v>2000</v>
      </c>
      <c r="O597" s="51">
        <f t="shared" si="89"/>
        <v>855.76179999999977</v>
      </c>
      <c r="P597" s="52">
        <f>+SUM(INDEX(Inputs!$D$24:$D$35,MATCH($D597,Inputs!$B$24:$B$35,0))*$N597,INDEX(Inputs!$E$24:$E$35,MATCH($D597,Inputs!$B$24:$B$35,0))*$O597)</f>
        <v>227.30524851280001</v>
      </c>
      <c r="R597" s="19"/>
      <c r="S597" s="19"/>
      <c r="T597" s="19"/>
    </row>
    <row r="598" spans="2:20" x14ac:dyDescent="0.25">
      <c r="B598" s="8" t="s">
        <v>148</v>
      </c>
      <c r="C598" s="8">
        <v>2021</v>
      </c>
      <c r="D598" s="8">
        <v>2</v>
      </c>
      <c r="E598" s="49">
        <f>Data!E598</f>
        <v>877.20349999999996</v>
      </c>
      <c r="F598" s="49">
        <f>Data!F598</f>
        <v>3251.0372000000002</v>
      </c>
      <c r="G598" s="50">
        <f t="shared" si="81"/>
        <v>2373.8337000000001</v>
      </c>
      <c r="H598" s="51">
        <f t="shared" si="82"/>
        <v>0</v>
      </c>
      <c r="I598" s="51">
        <f t="shared" si="84"/>
        <v>0</v>
      </c>
      <c r="J598" s="51">
        <f t="shared" si="83"/>
        <v>0</v>
      </c>
      <c r="K598" s="51">
        <f t="shared" si="85"/>
        <v>0</v>
      </c>
      <c r="L598" s="51">
        <f t="shared" si="86"/>
        <v>2373.8337000000001</v>
      </c>
      <c r="M598" s="51">
        <f t="shared" si="87"/>
        <v>2373.8337000000001</v>
      </c>
      <c r="N598" s="51">
        <f t="shared" si="88"/>
        <v>2000</v>
      </c>
      <c r="O598" s="51">
        <f t="shared" si="89"/>
        <v>373.83370000000014</v>
      </c>
      <c r="P598" s="52">
        <f>+SUM(INDEX(Inputs!$D$24:$D$35,MATCH($D598,Inputs!$B$24:$B$35,0))*$N598,INDEX(Inputs!$E$24:$E$35,MATCH($D598,Inputs!$B$24:$B$35,0))*$O598)</f>
        <v>206.00595420520003</v>
      </c>
      <c r="R598" s="19"/>
      <c r="S598" s="19"/>
      <c r="T598" s="19"/>
    </row>
    <row r="599" spans="2:20" x14ac:dyDescent="0.25">
      <c r="B599" s="8" t="s">
        <v>148</v>
      </c>
      <c r="C599" s="8">
        <v>2021</v>
      </c>
      <c r="D599" s="8">
        <v>3</v>
      </c>
      <c r="E599" s="49">
        <f>Data!E599</f>
        <v>1868.4728</v>
      </c>
      <c r="F599" s="49">
        <f>Data!F599</f>
        <v>3923.9758999999999</v>
      </c>
      <c r="G599" s="50">
        <f t="shared" si="81"/>
        <v>2055.5030999999999</v>
      </c>
      <c r="H599" s="51">
        <f t="shared" si="82"/>
        <v>0</v>
      </c>
      <c r="I599" s="51">
        <f t="shared" si="84"/>
        <v>0</v>
      </c>
      <c r="J599" s="51">
        <f t="shared" si="83"/>
        <v>0</v>
      </c>
      <c r="K599" s="51">
        <f t="shared" si="85"/>
        <v>0</v>
      </c>
      <c r="L599" s="51">
        <f t="shared" si="86"/>
        <v>2055.5030999999999</v>
      </c>
      <c r="M599" s="51">
        <f t="shared" si="87"/>
        <v>2055.5030999999999</v>
      </c>
      <c r="N599" s="51">
        <f t="shared" si="88"/>
        <v>2000</v>
      </c>
      <c r="O599" s="51">
        <f t="shared" si="89"/>
        <v>55.503099999999904</v>
      </c>
      <c r="P599" s="52">
        <f>+SUM(INDEX(Inputs!$D$24:$D$35,MATCH($D599,Inputs!$B$24:$B$35,0))*$N599,INDEX(Inputs!$E$24:$E$35,MATCH($D599,Inputs!$B$24:$B$35,0))*$O599)</f>
        <v>191.9370150076</v>
      </c>
      <c r="R599" s="19"/>
      <c r="S599" s="19"/>
      <c r="T599" s="19"/>
    </row>
    <row r="600" spans="2:20" x14ac:dyDescent="0.25">
      <c r="B600" s="8" t="s">
        <v>148</v>
      </c>
      <c r="C600" s="8">
        <v>2021</v>
      </c>
      <c r="D600" s="8">
        <v>4</v>
      </c>
      <c r="E600" s="49">
        <f>Data!E600</f>
        <v>2272.7375999999999</v>
      </c>
      <c r="F600" s="49">
        <f>Data!F600</f>
        <v>4082.761</v>
      </c>
      <c r="G600" s="50">
        <f t="shared" si="81"/>
        <v>1810.0234</v>
      </c>
      <c r="H600" s="51">
        <f t="shared" si="82"/>
        <v>0</v>
      </c>
      <c r="I600" s="51">
        <f t="shared" si="84"/>
        <v>0</v>
      </c>
      <c r="J600" s="51">
        <f t="shared" si="83"/>
        <v>0</v>
      </c>
      <c r="K600" s="51">
        <f t="shared" si="85"/>
        <v>0</v>
      </c>
      <c r="L600" s="51">
        <f t="shared" si="86"/>
        <v>1810.0234</v>
      </c>
      <c r="M600" s="51">
        <f t="shared" si="87"/>
        <v>1810.0234</v>
      </c>
      <c r="N600" s="51">
        <f t="shared" si="88"/>
        <v>1810.0234</v>
      </c>
      <c r="O600" s="51">
        <f t="shared" si="89"/>
        <v>0</v>
      </c>
      <c r="P600" s="52">
        <f>+SUM(INDEX(Inputs!$D$24:$D$35,MATCH($D600,Inputs!$B$24:$B$35,0))*$N600,INDEX(Inputs!$E$24:$E$35,MATCH($D600,Inputs!$B$24:$B$35,0))*$O600)</f>
        <v>171.4852369628</v>
      </c>
      <c r="R600" s="19"/>
      <c r="S600" s="19"/>
      <c r="T600" s="19"/>
    </row>
    <row r="601" spans="2:20" x14ac:dyDescent="0.25">
      <c r="B601" s="8" t="s">
        <v>148</v>
      </c>
      <c r="C601" s="8">
        <v>2021</v>
      </c>
      <c r="D601" s="8">
        <v>5</v>
      </c>
      <c r="E601" s="49">
        <f>Data!E601</f>
        <v>2684.5230000000001</v>
      </c>
      <c r="F601" s="49">
        <f>Data!F601</f>
        <v>4541.7254999999996</v>
      </c>
      <c r="G601" s="50">
        <f t="shared" si="81"/>
        <v>1857.2024999999994</v>
      </c>
      <c r="H601" s="51">
        <f t="shared" si="82"/>
        <v>0</v>
      </c>
      <c r="I601" s="51">
        <f t="shared" si="84"/>
        <v>0</v>
      </c>
      <c r="J601" s="51">
        <f t="shared" si="83"/>
        <v>0</v>
      </c>
      <c r="K601" s="51">
        <f t="shared" si="85"/>
        <v>0</v>
      </c>
      <c r="L601" s="51">
        <f t="shared" si="86"/>
        <v>1857.2024999999994</v>
      </c>
      <c r="M601" s="51">
        <f t="shared" si="87"/>
        <v>1857.2024999999994</v>
      </c>
      <c r="N601" s="51">
        <f t="shared" si="88"/>
        <v>1857.2024999999994</v>
      </c>
      <c r="O601" s="51">
        <f t="shared" si="89"/>
        <v>0</v>
      </c>
      <c r="P601" s="52">
        <f>+SUM(INDEX(Inputs!$D$24:$D$35,MATCH($D601,Inputs!$B$24:$B$35,0))*$N601,INDEX(Inputs!$E$24:$E$35,MATCH($D601,Inputs!$B$24:$B$35,0))*$O601)</f>
        <v>175.95507925499996</v>
      </c>
      <c r="R601" s="19"/>
      <c r="S601" s="19"/>
      <c r="T601" s="19"/>
    </row>
    <row r="602" spans="2:20" x14ac:dyDescent="0.25">
      <c r="B602" s="8" t="s">
        <v>148</v>
      </c>
      <c r="C602" s="8">
        <v>2021</v>
      </c>
      <c r="D602" s="8">
        <v>6</v>
      </c>
      <c r="E602" s="49">
        <f>Data!E602</f>
        <v>2873.9272000000001</v>
      </c>
      <c r="F602" s="49">
        <f>Data!F602</f>
        <v>6191.5288</v>
      </c>
      <c r="G602" s="50">
        <f t="shared" si="81"/>
        <v>3317.6016</v>
      </c>
      <c r="H602" s="51">
        <f t="shared" si="82"/>
        <v>0</v>
      </c>
      <c r="I602" s="51">
        <f t="shared" si="84"/>
        <v>0</v>
      </c>
      <c r="J602" s="51">
        <f t="shared" si="83"/>
        <v>0</v>
      </c>
      <c r="K602" s="51">
        <f t="shared" si="85"/>
        <v>0</v>
      </c>
      <c r="L602" s="51">
        <f t="shared" si="86"/>
        <v>3317.6016</v>
      </c>
      <c r="M602" s="51">
        <f t="shared" si="87"/>
        <v>3317.6016</v>
      </c>
      <c r="N602" s="51">
        <f t="shared" si="88"/>
        <v>2000</v>
      </c>
      <c r="O602" s="51">
        <f t="shared" si="89"/>
        <v>1317.6016</v>
      </c>
      <c r="P602" s="52">
        <f>+SUM(INDEX(Inputs!$D$24:$D$35,MATCH($D602,Inputs!$B$24:$B$35,0))*$N602,INDEX(Inputs!$E$24:$E$35,MATCH($D602,Inputs!$B$24:$B$35,0))*$O602)</f>
        <v>274.68827954559998</v>
      </c>
      <c r="R602" s="19"/>
      <c r="S602" s="19"/>
      <c r="T602" s="19"/>
    </row>
    <row r="603" spans="2:20" x14ac:dyDescent="0.25">
      <c r="B603" s="8" t="s">
        <v>148</v>
      </c>
      <c r="C603" s="8">
        <v>2021</v>
      </c>
      <c r="D603" s="8">
        <v>7</v>
      </c>
      <c r="E603" s="49">
        <f>Data!E603</f>
        <v>2465.6655999999998</v>
      </c>
      <c r="F603" s="49">
        <f>Data!F603</f>
        <v>6363.3320000000003</v>
      </c>
      <c r="G603" s="50">
        <f t="shared" si="81"/>
        <v>3897.6664000000005</v>
      </c>
      <c r="H603" s="51">
        <f t="shared" si="82"/>
        <v>0</v>
      </c>
      <c r="I603" s="51">
        <f t="shared" si="84"/>
        <v>0</v>
      </c>
      <c r="J603" s="51">
        <f t="shared" si="83"/>
        <v>0</v>
      </c>
      <c r="K603" s="51">
        <f t="shared" si="85"/>
        <v>0</v>
      </c>
      <c r="L603" s="51">
        <f t="shared" si="86"/>
        <v>3897.6664000000005</v>
      </c>
      <c r="M603" s="51">
        <f t="shared" si="87"/>
        <v>3897.6664000000005</v>
      </c>
      <c r="N603" s="51">
        <f t="shared" si="88"/>
        <v>2000</v>
      </c>
      <c r="O603" s="51">
        <f t="shared" si="89"/>
        <v>1897.6664000000005</v>
      </c>
      <c r="P603" s="52">
        <f>+SUM(INDEX(Inputs!$D$24:$D$35,MATCH($D603,Inputs!$B$24:$B$35,0))*$N603,INDEX(Inputs!$E$24:$E$35,MATCH($D603,Inputs!$B$24:$B$35,0))*$O603)</f>
        <v>302.94671634240001</v>
      </c>
      <c r="R603" s="19"/>
      <c r="S603" s="19"/>
      <c r="T603" s="19"/>
    </row>
    <row r="604" spans="2:20" x14ac:dyDescent="0.25">
      <c r="B604" s="8" t="s">
        <v>148</v>
      </c>
      <c r="C604" s="8">
        <v>2021</v>
      </c>
      <c r="D604" s="8">
        <v>8</v>
      </c>
      <c r="E604" s="49">
        <f>Data!E604</f>
        <v>2246.1731</v>
      </c>
      <c r="F604" s="49">
        <f>Data!F604</f>
        <v>5414.2307000000001</v>
      </c>
      <c r="G604" s="50">
        <f t="shared" si="81"/>
        <v>3168.0576000000001</v>
      </c>
      <c r="H604" s="51">
        <f t="shared" si="82"/>
        <v>0</v>
      </c>
      <c r="I604" s="51">
        <f t="shared" si="84"/>
        <v>0</v>
      </c>
      <c r="J604" s="51">
        <f t="shared" si="83"/>
        <v>0</v>
      </c>
      <c r="K604" s="51">
        <f t="shared" si="85"/>
        <v>0</v>
      </c>
      <c r="L604" s="51">
        <f t="shared" si="86"/>
        <v>3168.0576000000001</v>
      </c>
      <c r="M604" s="51">
        <f t="shared" si="87"/>
        <v>3168.0576000000001</v>
      </c>
      <c r="N604" s="51">
        <f t="shared" si="88"/>
        <v>2000</v>
      </c>
      <c r="O604" s="51">
        <f t="shared" si="89"/>
        <v>1168.0576000000001</v>
      </c>
      <c r="P604" s="52">
        <f>+SUM(INDEX(Inputs!$D$24:$D$35,MATCH($D604,Inputs!$B$24:$B$35,0))*$N604,INDEX(Inputs!$E$24:$E$35,MATCH($D604,Inputs!$B$24:$B$35,0))*$O604)</f>
        <v>267.40309404160001</v>
      </c>
      <c r="R604" s="19"/>
      <c r="S604" s="19"/>
      <c r="T604" s="19"/>
    </row>
    <row r="605" spans="2:20" x14ac:dyDescent="0.25">
      <c r="B605" s="8" t="s">
        <v>148</v>
      </c>
      <c r="C605" s="8">
        <v>2021</v>
      </c>
      <c r="D605" s="8">
        <v>9</v>
      </c>
      <c r="E605" s="49">
        <f>Data!E605</f>
        <v>1815.0219999999999</v>
      </c>
      <c r="F605" s="49">
        <f>Data!F605</f>
        <v>3878.5749000000001</v>
      </c>
      <c r="G605" s="50">
        <f t="shared" si="81"/>
        <v>2063.5529000000001</v>
      </c>
      <c r="H605" s="51">
        <f t="shared" si="82"/>
        <v>0</v>
      </c>
      <c r="I605" s="51">
        <f t="shared" si="84"/>
        <v>0</v>
      </c>
      <c r="J605" s="51">
        <f t="shared" si="83"/>
        <v>0</v>
      </c>
      <c r="K605" s="51">
        <f t="shared" si="85"/>
        <v>0</v>
      </c>
      <c r="L605" s="51">
        <f t="shared" si="86"/>
        <v>2063.5529000000001</v>
      </c>
      <c r="M605" s="51">
        <f t="shared" si="87"/>
        <v>2063.5529000000001</v>
      </c>
      <c r="N605" s="51">
        <f t="shared" si="88"/>
        <v>2000</v>
      </c>
      <c r="O605" s="51">
        <f t="shared" si="89"/>
        <v>63.552900000000136</v>
      </c>
      <c r="P605" s="52">
        <f>+SUM(INDEX(Inputs!$D$24:$D$35,MATCH($D605,Inputs!$B$24:$B$35,0))*$N605,INDEX(Inputs!$E$24:$E$35,MATCH($D605,Inputs!$B$24:$B$35,0))*$O605)</f>
        <v>192.29278396840002</v>
      </c>
      <c r="R605" s="19"/>
      <c r="S605" s="19"/>
      <c r="T605" s="19"/>
    </row>
    <row r="606" spans="2:20" x14ac:dyDescent="0.25">
      <c r="B606" s="8" t="s">
        <v>148</v>
      </c>
      <c r="C606" s="8">
        <v>2021</v>
      </c>
      <c r="D606" s="8">
        <v>10</v>
      </c>
      <c r="E606" s="49">
        <f>Data!E606</f>
        <v>1161.7389000000001</v>
      </c>
      <c r="F606" s="49">
        <f>Data!F606</f>
        <v>3295.2534000000001</v>
      </c>
      <c r="G606" s="50">
        <f t="shared" si="81"/>
        <v>2133.5145000000002</v>
      </c>
      <c r="H606" s="51">
        <f t="shared" si="82"/>
        <v>0</v>
      </c>
      <c r="I606" s="51">
        <f t="shared" si="84"/>
        <v>0</v>
      </c>
      <c r="J606" s="51">
        <f t="shared" si="83"/>
        <v>0</v>
      </c>
      <c r="K606" s="51">
        <f t="shared" si="85"/>
        <v>0</v>
      </c>
      <c r="L606" s="51">
        <f t="shared" si="86"/>
        <v>2133.5145000000002</v>
      </c>
      <c r="M606" s="51">
        <f t="shared" si="87"/>
        <v>2133.5145000000002</v>
      </c>
      <c r="N606" s="51">
        <f t="shared" si="88"/>
        <v>2000</v>
      </c>
      <c r="O606" s="51">
        <f t="shared" si="89"/>
        <v>133.51450000000023</v>
      </c>
      <c r="P606" s="52">
        <f>+SUM(INDEX(Inputs!$D$24:$D$35,MATCH($D606,Inputs!$B$24:$B$35,0))*$N606,INDEX(Inputs!$E$24:$E$35,MATCH($D606,Inputs!$B$24:$B$35,0))*$O606)</f>
        <v>195.38480684200002</v>
      </c>
      <c r="R606" s="19"/>
      <c r="S606" s="19"/>
      <c r="T606" s="19"/>
    </row>
    <row r="607" spans="2:20" x14ac:dyDescent="0.25">
      <c r="B607" s="8" t="s">
        <v>148</v>
      </c>
      <c r="C607" s="8">
        <v>2021</v>
      </c>
      <c r="D607" s="8">
        <v>11</v>
      </c>
      <c r="E607" s="49">
        <f>Data!E607</f>
        <v>750.80539999999996</v>
      </c>
      <c r="F607" s="49">
        <f>Data!F607</f>
        <v>2980.8299000000002</v>
      </c>
      <c r="G607" s="50">
        <f t="shared" si="81"/>
        <v>2230.0245000000004</v>
      </c>
      <c r="H607" s="51">
        <f t="shared" si="82"/>
        <v>0</v>
      </c>
      <c r="I607" s="51">
        <f t="shared" si="84"/>
        <v>0</v>
      </c>
      <c r="J607" s="51">
        <f t="shared" si="83"/>
        <v>0</v>
      </c>
      <c r="K607" s="51">
        <f t="shared" si="85"/>
        <v>0</v>
      </c>
      <c r="L607" s="51">
        <f t="shared" si="86"/>
        <v>2230.0245000000004</v>
      </c>
      <c r="M607" s="51">
        <f t="shared" si="87"/>
        <v>2230.0245000000004</v>
      </c>
      <c r="N607" s="51">
        <f t="shared" si="88"/>
        <v>2000</v>
      </c>
      <c r="O607" s="51">
        <f t="shared" si="89"/>
        <v>230.02450000000044</v>
      </c>
      <c r="P607" s="52">
        <f>+SUM(INDEX(Inputs!$D$24:$D$35,MATCH($D607,Inputs!$B$24:$B$35,0))*$N607,INDEX(Inputs!$E$24:$E$35,MATCH($D607,Inputs!$B$24:$B$35,0))*$O607)</f>
        <v>199.65016280200004</v>
      </c>
      <c r="R607" s="19"/>
      <c r="S607" s="19"/>
      <c r="T607" s="19"/>
    </row>
    <row r="608" spans="2:20" x14ac:dyDescent="0.25">
      <c r="B608" s="8" t="s">
        <v>148</v>
      </c>
      <c r="C608" s="8">
        <v>2021</v>
      </c>
      <c r="D608" s="8">
        <v>12</v>
      </c>
      <c r="E608" s="49">
        <f>Data!E608</f>
        <v>426.32929999999999</v>
      </c>
      <c r="F608" s="49">
        <f>Data!F608</f>
        <v>3025.7847999999999</v>
      </c>
      <c r="G608" s="50">
        <f t="shared" si="81"/>
        <v>2599.4555</v>
      </c>
      <c r="H608" s="51">
        <f t="shared" si="82"/>
        <v>0</v>
      </c>
      <c r="I608" s="51">
        <f t="shared" si="84"/>
        <v>0</v>
      </c>
      <c r="J608" s="51">
        <f t="shared" si="83"/>
        <v>0</v>
      </c>
      <c r="K608" s="51">
        <f t="shared" si="85"/>
        <v>0</v>
      </c>
      <c r="L608" s="51">
        <f t="shared" si="86"/>
        <v>2599.4555</v>
      </c>
      <c r="M608" s="51">
        <f t="shared" si="87"/>
        <v>2599.4555</v>
      </c>
      <c r="N608" s="51">
        <f t="shared" si="88"/>
        <v>2000</v>
      </c>
      <c r="O608" s="51">
        <f t="shared" si="89"/>
        <v>599.45550000000003</v>
      </c>
      <c r="P608" s="52">
        <f>+SUM(INDEX(Inputs!$D$24:$D$35,MATCH($D608,Inputs!$B$24:$B$35,0))*$N608,INDEX(Inputs!$E$24:$E$35,MATCH($D608,Inputs!$B$24:$B$35,0))*$O608)</f>
        <v>215.977535278</v>
      </c>
      <c r="R608" s="19"/>
      <c r="S608" s="19"/>
      <c r="T608" s="19"/>
    </row>
    <row r="609" spans="2:20" x14ac:dyDescent="0.25">
      <c r="B609" s="8" t="s">
        <v>149</v>
      </c>
      <c r="C609" s="8">
        <v>2021</v>
      </c>
      <c r="D609" s="8">
        <v>1</v>
      </c>
      <c r="E609" s="49">
        <f>Data!E609</f>
        <v>112.096</v>
      </c>
      <c r="F609" s="49">
        <f>Data!F609</f>
        <v>2482.5039000000002</v>
      </c>
      <c r="G609" s="50">
        <f t="shared" si="81"/>
        <v>2370.4079000000002</v>
      </c>
      <c r="H609" s="51">
        <f t="shared" si="82"/>
        <v>0</v>
      </c>
      <c r="I609" s="51">
        <f t="shared" si="84"/>
        <v>0</v>
      </c>
      <c r="J609" s="51">
        <f t="shared" si="83"/>
        <v>0</v>
      </c>
      <c r="K609" s="51">
        <f t="shared" si="85"/>
        <v>0</v>
      </c>
      <c r="L609" s="51">
        <f t="shared" si="86"/>
        <v>2370.4079000000002</v>
      </c>
      <c r="M609" s="51">
        <f t="shared" si="87"/>
        <v>2370.4079000000002</v>
      </c>
      <c r="N609" s="51">
        <f t="shared" si="88"/>
        <v>2000</v>
      </c>
      <c r="O609" s="51">
        <f t="shared" si="89"/>
        <v>370.40790000000015</v>
      </c>
      <c r="P609" s="52">
        <f>+SUM(INDEX(Inputs!$D$24:$D$35,MATCH($D609,Inputs!$B$24:$B$35,0))*$N609,INDEX(Inputs!$E$24:$E$35,MATCH($D609,Inputs!$B$24:$B$35,0))*$O609)</f>
        <v>205.85454754840001</v>
      </c>
      <c r="R609" s="19"/>
      <c r="S609" s="19"/>
      <c r="T609" s="19"/>
    </row>
    <row r="610" spans="2:20" x14ac:dyDescent="0.25">
      <c r="B610" s="8" t="s">
        <v>149</v>
      </c>
      <c r="C610" s="8">
        <v>2021</v>
      </c>
      <c r="D610" s="8">
        <v>2</v>
      </c>
      <c r="E610" s="49">
        <f>Data!E610</f>
        <v>135.27969999999999</v>
      </c>
      <c r="F610" s="49">
        <f>Data!F610</f>
        <v>2369.1750999999999</v>
      </c>
      <c r="G610" s="50">
        <f t="shared" si="81"/>
        <v>2233.8953999999999</v>
      </c>
      <c r="H610" s="51">
        <f t="shared" si="82"/>
        <v>0</v>
      </c>
      <c r="I610" s="51">
        <f t="shared" si="84"/>
        <v>0</v>
      </c>
      <c r="J610" s="51">
        <f t="shared" si="83"/>
        <v>0</v>
      </c>
      <c r="K610" s="51">
        <f t="shared" si="85"/>
        <v>0</v>
      </c>
      <c r="L610" s="51">
        <f t="shared" si="86"/>
        <v>2233.8953999999999</v>
      </c>
      <c r="M610" s="51">
        <f t="shared" si="87"/>
        <v>2233.8953999999999</v>
      </c>
      <c r="N610" s="51">
        <f t="shared" si="88"/>
        <v>2000</v>
      </c>
      <c r="O610" s="51">
        <f t="shared" si="89"/>
        <v>233.89539999999988</v>
      </c>
      <c r="P610" s="52">
        <f>+SUM(INDEX(Inputs!$D$24:$D$35,MATCH($D610,Inputs!$B$24:$B$35,0))*$N610,INDEX(Inputs!$E$24:$E$35,MATCH($D610,Inputs!$B$24:$B$35,0))*$O610)</f>
        <v>199.82124109840001</v>
      </c>
      <c r="R610" s="19"/>
      <c r="S610" s="19"/>
      <c r="T610" s="19"/>
    </row>
    <row r="611" spans="2:20" x14ac:dyDescent="0.25">
      <c r="B611" s="8" t="s">
        <v>149</v>
      </c>
      <c r="C611" s="8">
        <v>2021</v>
      </c>
      <c r="D611" s="8">
        <v>3</v>
      </c>
      <c r="E611" s="49">
        <f>Data!E611</f>
        <v>278.048</v>
      </c>
      <c r="F611" s="49">
        <f>Data!F611</f>
        <v>2678.4638</v>
      </c>
      <c r="G611" s="50">
        <f t="shared" si="81"/>
        <v>2400.4157999999998</v>
      </c>
      <c r="H611" s="51">
        <f t="shared" si="82"/>
        <v>0</v>
      </c>
      <c r="I611" s="51">
        <f t="shared" si="84"/>
        <v>0</v>
      </c>
      <c r="J611" s="51">
        <f t="shared" si="83"/>
        <v>0</v>
      </c>
      <c r="K611" s="51">
        <f t="shared" si="85"/>
        <v>0</v>
      </c>
      <c r="L611" s="51">
        <f t="shared" si="86"/>
        <v>2400.4157999999998</v>
      </c>
      <c r="M611" s="51">
        <f t="shared" si="87"/>
        <v>2400.4157999999998</v>
      </c>
      <c r="N611" s="51">
        <f t="shared" si="88"/>
        <v>2000</v>
      </c>
      <c r="O611" s="51">
        <f t="shared" si="89"/>
        <v>400.41579999999976</v>
      </c>
      <c r="P611" s="52">
        <f>+SUM(INDEX(Inputs!$D$24:$D$35,MATCH($D611,Inputs!$B$24:$B$35,0))*$N611,INDEX(Inputs!$E$24:$E$35,MATCH($D611,Inputs!$B$24:$B$35,0))*$O611)</f>
        <v>207.1807766968</v>
      </c>
      <c r="R611" s="19"/>
      <c r="S611" s="19"/>
      <c r="T611" s="19"/>
    </row>
    <row r="612" spans="2:20" x14ac:dyDescent="0.25">
      <c r="B612" s="8" t="s">
        <v>149</v>
      </c>
      <c r="C612" s="8">
        <v>2021</v>
      </c>
      <c r="D612" s="8">
        <v>4</v>
      </c>
      <c r="E612" s="49">
        <f>Data!E612</f>
        <v>301.31990000000002</v>
      </c>
      <c r="F612" s="49">
        <f>Data!F612</f>
        <v>2491.8638000000001</v>
      </c>
      <c r="G612" s="50">
        <f t="shared" si="81"/>
        <v>2190.5439000000001</v>
      </c>
      <c r="H612" s="51">
        <f t="shared" si="82"/>
        <v>0</v>
      </c>
      <c r="I612" s="51">
        <f t="shared" si="84"/>
        <v>0</v>
      </c>
      <c r="J612" s="51">
        <f t="shared" si="83"/>
        <v>0</v>
      </c>
      <c r="K612" s="51">
        <f t="shared" si="85"/>
        <v>0</v>
      </c>
      <c r="L612" s="51">
        <f t="shared" si="86"/>
        <v>2190.5439000000001</v>
      </c>
      <c r="M612" s="51">
        <f t="shared" si="87"/>
        <v>2190.5439000000001</v>
      </c>
      <c r="N612" s="51">
        <f t="shared" si="88"/>
        <v>2000</v>
      </c>
      <c r="O612" s="51">
        <f t="shared" si="89"/>
        <v>190.54390000000012</v>
      </c>
      <c r="P612" s="52">
        <f>+SUM(INDEX(Inputs!$D$24:$D$35,MATCH($D612,Inputs!$B$24:$B$35,0))*$N612,INDEX(Inputs!$E$24:$E$35,MATCH($D612,Inputs!$B$24:$B$35,0))*$O612)</f>
        <v>197.90527820440002</v>
      </c>
      <c r="R612" s="19"/>
      <c r="S612" s="19"/>
      <c r="T612" s="19"/>
    </row>
    <row r="613" spans="2:20" x14ac:dyDescent="0.25">
      <c r="B613" s="8" t="s">
        <v>149</v>
      </c>
      <c r="C613" s="8">
        <v>2021</v>
      </c>
      <c r="D613" s="8">
        <v>5</v>
      </c>
      <c r="E613" s="49">
        <f>Data!E613</f>
        <v>345.89589999999998</v>
      </c>
      <c r="F613" s="49">
        <f>Data!F613</f>
        <v>2686.7919000000002</v>
      </c>
      <c r="G613" s="50">
        <f t="shared" si="81"/>
        <v>2340.8960000000002</v>
      </c>
      <c r="H613" s="51">
        <f t="shared" si="82"/>
        <v>0</v>
      </c>
      <c r="I613" s="51">
        <f t="shared" si="84"/>
        <v>0</v>
      </c>
      <c r="J613" s="51">
        <f t="shared" si="83"/>
        <v>0</v>
      </c>
      <c r="K613" s="51">
        <f t="shared" si="85"/>
        <v>0</v>
      </c>
      <c r="L613" s="51">
        <f t="shared" si="86"/>
        <v>2340.8960000000002</v>
      </c>
      <c r="M613" s="51">
        <f t="shared" si="87"/>
        <v>2340.8960000000002</v>
      </c>
      <c r="N613" s="51">
        <f t="shared" si="88"/>
        <v>2000</v>
      </c>
      <c r="O613" s="51">
        <f t="shared" si="89"/>
        <v>340.89600000000019</v>
      </c>
      <c r="P613" s="52">
        <f>+SUM(INDEX(Inputs!$D$24:$D$35,MATCH($D613,Inputs!$B$24:$B$35,0))*$N613,INDEX(Inputs!$E$24:$E$35,MATCH($D613,Inputs!$B$24:$B$35,0))*$O613)</f>
        <v>204.55023961600003</v>
      </c>
      <c r="R613" s="19"/>
      <c r="S613" s="19"/>
      <c r="T613" s="19"/>
    </row>
    <row r="614" spans="2:20" x14ac:dyDescent="0.25">
      <c r="B614" s="8" t="s">
        <v>149</v>
      </c>
      <c r="C614" s="8">
        <v>2021</v>
      </c>
      <c r="D614" s="8">
        <v>6</v>
      </c>
      <c r="E614" s="49">
        <f>Data!E614</f>
        <v>372.16789999999997</v>
      </c>
      <c r="F614" s="49">
        <f>Data!F614</f>
        <v>3758.9119999999998</v>
      </c>
      <c r="G614" s="50">
        <f t="shared" si="81"/>
        <v>3386.7440999999999</v>
      </c>
      <c r="H614" s="51">
        <f t="shared" si="82"/>
        <v>0</v>
      </c>
      <c r="I614" s="51">
        <f t="shared" si="84"/>
        <v>0</v>
      </c>
      <c r="J614" s="51">
        <f t="shared" si="83"/>
        <v>0</v>
      </c>
      <c r="K614" s="51">
        <f t="shared" si="85"/>
        <v>0</v>
      </c>
      <c r="L614" s="51">
        <f t="shared" si="86"/>
        <v>3386.7440999999999</v>
      </c>
      <c r="M614" s="51">
        <f t="shared" si="87"/>
        <v>3386.7440999999999</v>
      </c>
      <c r="N614" s="51">
        <f t="shared" si="88"/>
        <v>2000</v>
      </c>
      <c r="O614" s="51">
        <f t="shared" si="89"/>
        <v>1386.7440999999999</v>
      </c>
      <c r="P614" s="52">
        <f>+SUM(INDEX(Inputs!$D$24:$D$35,MATCH($D614,Inputs!$B$24:$B$35,0))*$N614,INDEX(Inputs!$E$24:$E$35,MATCH($D614,Inputs!$B$24:$B$35,0))*$O614)</f>
        <v>278.05662557559998</v>
      </c>
      <c r="R614" s="19"/>
      <c r="S614" s="19"/>
      <c r="T614" s="19"/>
    </row>
    <row r="615" spans="2:20" x14ac:dyDescent="0.25">
      <c r="B615" s="8" t="s">
        <v>149</v>
      </c>
      <c r="C615" s="8">
        <v>2021</v>
      </c>
      <c r="D615" s="8">
        <v>7</v>
      </c>
      <c r="E615" s="49">
        <f>Data!E615</f>
        <v>327.584</v>
      </c>
      <c r="F615" s="49">
        <f>Data!F615</f>
        <v>3646.0079000000001</v>
      </c>
      <c r="G615" s="50">
        <f t="shared" si="81"/>
        <v>3318.4239000000002</v>
      </c>
      <c r="H615" s="51">
        <f t="shared" si="82"/>
        <v>0</v>
      </c>
      <c r="I615" s="51">
        <f t="shared" si="84"/>
        <v>0</v>
      </c>
      <c r="J615" s="51">
        <f t="shared" si="83"/>
        <v>0</v>
      </c>
      <c r="K615" s="51">
        <f t="shared" si="85"/>
        <v>0</v>
      </c>
      <c r="L615" s="51">
        <f t="shared" si="86"/>
        <v>3318.4239000000002</v>
      </c>
      <c r="M615" s="51">
        <f t="shared" si="87"/>
        <v>3318.4239000000002</v>
      </c>
      <c r="N615" s="51">
        <f t="shared" si="88"/>
        <v>2000</v>
      </c>
      <c r="O615" s="51">
        <f t="shared" si="89"/>
        <v>1318.4239000000002</v>
      </c>
      <c r="P615" s="52">
        <f>+SUM(INDEX(Inputs!$D$24:$D$35,MATCH($D615,Inputs!$B$24:$B$35,0))*$N615,INDEX(Inputs!$E$24:$E$35,MATCH($D615,Inputs!$B$24:$B$35,0))*$O615)</f>
        <v>274.72833871240005</v>
      </c>
      <c r="R615" s="19"/>
      <c r="S615" s="19"/>
      <c r="T615" s="19"/>
    </row>
    <row r="616" spans="2:20" x14ac:dyDescent="0.25">
      <c r="B616" s="8" t="s">
        <v>149</v>
      </c>
      <c r="C616" s="8">
        <v>2021</v>
      </c>
      <c r="D616" s="8">
        <v>8</v>
      </c>
      <c r="E616" s="49">
        <f>Data!E616</f>
        <v>278.52</v>
      </c>
      <c r="F616" s="49">
        <f>Data!F616</f>
        <v>3245.5680000000002</v>
      </c>
      <c r="G616" s="50">
        <f t="shared" si="81"/>
        <v>2967.0480000000002</v>
      </c>
      <c r="H616" s="51">
        <f t="shared" si="82"/>
        <v>0</v>
      </c>
      <c r="I616" s="51">
        <f t="shared" si="84"/>
        <v>0</v>
      </c>
      <c r="J616" s="51">
        <f t="shared" si="83"/>
        <v>0</v>
      </c>
      <c r="K616" s="51">
        <f t="shared" si="85"/>
        <v>0</v>
      </c>
      <c r="L616" s="51">
        <f t="shared" si="86"/>
        <v>2967.0480000000002</v>
      </c>
      <c r="M616" s="51">
        <f t="shared" si="87"/>
        <v>2967.0480000000002</v>
      </c>
      <c r="N616" s="51">
        <f t="shared" si="88"/>
        <v>2000</v>
      </c>
      <c r="O616" s="51">
        <f t="shared" si="89"/>
        <v>967.04800000000023</v>
      </c>
      <c r="P616" s="52">
        <f>+SUM(INDEX(Inputs!$D$24:$D$35,MATCH($D616,Inputs!$B$24:$B$35,0))*$N616,INDEX(Inputs!$E$24:$E$35,MATCH($D616,Inputs!$B$24:$B$35,0))*$O616)</f>
        <v>257.61071036800001</v>
      </c>
      <c r="R616" s="19"/>
      <c r="S616" s="19"/>
      <c r="T616" s="19"/>
    </row>
    <row r="617" spans="2:20" x14ac:dyDescent="0.25">
      <c r="B617" s="8" t="s">
        <v>149</v>
      </c>
      <c r="C617" s="8">
        <v>2021</v>
      </c>
      <c r="D617" s="8">
        <v>9</v>
      </c>
      <c r="E617" s="49">
        <f>Data!E617</f>
        <v>281.27999999999997</v>
      </c>
      <c r="F617" s="49">
        <f>Data!F617</f>
        <v>2522.7170000000001</v>
      </c>
      <c r="G617" s="50">
        <f t="shared" si="81"/>
        <v>2241.4369999999999</v>
      </c>
      <c r="H617" s="51">
        <f t="shared" si="82"/>
        <v>0</v>
      </c>
      <c r="I617" s="51">
        <f t="shared" si="84"/>
        <v>0</v>
      </c>
      <c r="J617" s="51">
        <f t="shared" si="83"/>
        <v>0</v>
      </c>
      <c r="K617" s="51">
        <f t="shared" si="85"/>
        <v>0</v>
      </c>
      <c r="L617" s="51">
        <f t="shared" si="86"/>
        <v>2241.4369999999999</v>
      </c>
      <c r="M617" s="51">
        <f t="shared" si="87"/>
        <v>2241.4369999999999</v>
      </c>
      <c r="N617" s="51">
        <f t="shared" si="88"/>
        <v>2000</v>
      </c>
      <c r="O617" s="51">
        <f t="shared" si="89"/>
        <v>241.4369999999999</v>
      </c>
      <c r="P617" s="52">
        <f>+SUM(INDEX(Inputs!$D$24:$D$35,MATCH($D617,Inputs!$B$24:$B$35,0))*$N617,INDEX(Inputs!$E$24:$E$35,MATCH($D617,Inputs!$B$24:$B$35,0))*$O617)</f>
        <v>200.15454965200001</v>
      </c>
      <c r="R617" s="19"/>
      <c r="S617" s="19"/>
      <c r="T617" s="19"/>
    </row>
    <row r="618" spans="2:20" x14ac:dyDescent="0.25">
      <c r="B618" s="8" t="s">
        <v>149</v>
      </c>
      <c r="C618" s="8">
        <v>2021</v>
      </c>
      <c r="D618" s="8">
        <v>10</v>
      </c>
      <c r="E618" s="49">
        <f>Data!E618</f>
        <v>179.61600000000001</v>
      </c>
      <c r="F618" s="49">
        <f>Data!F618</f>
        <v>2699.6489999999999</v>
      </c>
      <c r="G618" s="50">
        <f t="shared" si="81"/>
        <v>2520.0329999999999</v>
      </c>
      <c r="H618" s="51">
        <f t="shared" si="82"/>
        <v>0</v>
      </c>
      <c r="I618" s="51">
        <f t="shared" si="84"/>
        <v>0</v>
      </c>
      <c r="J618" s="51">
        <f t="shared" si="83"/>
        <v>0</v>
      </c>
      <c r="K618" s="51">
        <f t="shared" si="85"/>
        <v>0</v>
      </c>
      <c r="L618" s="51">
        <f t="shared" si="86"/>
        <v>2520.0329999999999</v>
      </c>
      <c r="M618" s="51">
        <f t="shared" si="87"/>
        <v>2520.0329999999999</v>
      </c>
      <c r="N618" s="51">
        <f t="shared" si="88"/>
        <v>2000</v>
      </c>
      <c r="O618" s="51">
        <f t="shared" si="89"/>
        <v>520.0329999999999</v>
      </c>
      <c r="P618" s="52">
        <f>+SUM(INDEX(Inputs!$D$24:$D$35,MATCH($D618,Inputs!$B$24:$B$35,0))*$N618,INDEX(Inputs!$E$24:$E$35,MATCH($D618,Inputs!$B$24:$B$35,0))*$O618)</f>
        <v>212.46737846799999</v>
      </c>
      <c r="R618" s="19"/>
      <c r="S618" s="19"/>
      <c r="T618" s="19"/>
    </row>
    <row r="619" spans="2:20" x14ac:dyDescent="0.25">
      <c r="B619" s="8" t="s">
        <v>149</v>
      </c>
      <c r="C619" s="8">
        <v>2021</v>
      </c>
      <c r="D619" s="8">
        <v>11</v>
      </c>
      <c r="E619" s="49">
        <f>Data!E619</f>
        <v>121.312</v>
      </c>
      <c r="F619" s="49">
        <f>Data!F619</f>
        <v>2767.24</v>
      </c>
      <c r="G619" s="50">
        <f t="shared" si="81"/>
        <v>2645.9279999999999</v>
      </c>
      <c r="H619" s="51">
        <f t="shared" si="82"/>
        <v>0</v>
      </c>
      <c r="I619" s="51">
        <f t="shared" si="84"/>
        <v>0</v>
      </c>
      <c r="J619" s="51">
        <f t="shared" si="83"/>
        <v>0</v>
      </c>
      <c r="K619" s="51">
        <f t="shared" si="85"/>
        <v>0</v>
      </c>
      <c r="L619" s="51">
        <f t="shared" si="86"/>
        <v>2645.9279999999999</v>
      </c>
      <c r="M619" s="51">
        <f t="shared" si="87"/>
        <v>2645.9279999999999</v>
      </c>
      <c r="N619" s="51">
        <f t="shared" si="88"/>
        <v>2000</v>
      </c>
      <c r="O619" s="51">
        <f t="shared" si="89"/>
        <v>645.92799999999988</v>
      </c>
      <c r="P619" s="52">
        <f>+SUM(INDEX(Inputs!$D$24:$D$35,MATCH($D619,Inputs!$B$24:$B$35,0))*$N619,INDEX(Inputs!$E$24:$E$35,MATCH($D619,Inputs!$B$24:$B$35,0))*$O619)</f>
        <v>218.03143388800001</v>
      </c>
      <c r="R619" s="19"/>
      <c r="S619" s="19"/>
      <c r="T619" s="19"/>
    </row>
    <row r="620" spans="2:20" x14ac:dyDescent="0.25">
      <c r="B620" s="8" t="s">
        <v>149</v>
      </c>
      <c r="C620" s="8">
        <v>2021</v>
      </c>
      <c r="D620" s="8">
        <v>12</v>
      </c>
      <c r="E620" s="49">
        <f>Data!E620</f>
        <v>67.888000000000005</v>
      </c>
      <c r="F620" s="49">
        <f>Data!F620</f>
        <v>3019.056</v>
      </c>
      <c r="G620" s="50">
        <f t="shared" si="81"/>
        <v>2951.1680000000001</v>
      </c>
      <c r="H620" s="51">
        <f t="shared" si="82"/>
        <v>0</v>
      </c>
      <c r="I620" s="51">
        <f t="shared" si="84"/>
        <v>0</v>
      </c>
      <c r="J620" s="51">
        <f t="shared" si="83"/>
        <v>0</v>
      </c>
      <c r="K620" s="51">
        <f t="shared" si="85"/>
        <v>0</v>
      </c>
      <c r="L620" s="51">
        <f t="shared" si="86"/>
        <v>2951.1680000000001</v>
      </c>
      <c r="M620" s="51">
        <f t="shared" si="87"/>
        <v>2951.1680000000001</v>
      </c>
      <c r="N620" s="51">
        <f t="shared" si="88"/>
        <v>2000</v>
      </c>
      <c r="O620" s="51">
        <f t="shared" si="89"/>
        <v>951.16800000000012</v>
      </c>
      <c r="P620" s="52">
        <f>+SUM(INDEX(Inputs!$D$24:$D$35,MATCH($D620,Inputs!$B$24:$B$35,0))*$N620,INDEX(Inputs!$E$24:$E$35,MATCH($D620,Inputs!$B$24:$B$35,0))*$O620)</f>
        <v>231.52182092800001</v>
      </c>
      <c r="R620" s="19"/>
      <c r="S620" s="19"/>
      <c r="T620" s="19"/>
    </row>
    <row r="621" spans="2:20" x14ac:dyDescent="0.25">
      <c r="B621" s="8" t="s">
        <v>150</v>
      </c>
      <c r="C621" s="8">
        <v>2021</v>
      </c>
      <c r="D621" s="8">
        <v>1</v>
      </c>
      <c r="E621" s="49">
        <f>Data!E621</f>
        <v>404.10950000000003</v>
      </c>
      <c r="F621" s="49">
        <f>Data!F621</f>
        <v>936.56799999999998</v>
      </c>
      <c r="G621" s="50">
        <f t="shared" si="81"/>
        <v>532.45849999999996</v>
      </c>
      <c r="H621" s="51">
        <f t="shared" si="82"/>
        <v>0</v>
      </c>
      <c r="I621" s="51">
        <f t="shared" si="84"/>
        <v>0</v>
      </c>
      <c r="J621" s="51">
        <f t="shared" si="83"/>
        <v>5254.0016000000005</v>
      </c>
      <c r="K621" s="51">
        <f t="shared" si="85"/>
        <v>4721.5431000000008</v>
      </c>
      <c r="L621" s="51">
        <f t="shared" si="86"/>
        <v>532.45849999999996</v>
      </c>
      <c r="M621" s="51">
        <f t="shared" si="87"/>
        <v>0</v>
      </c>
      <c r="N621" s="51">
        <f t="shared" si="88"/>
        <v>0</v>
      </c>
      <c r="O621" s="51">
        <f t="shared" si="89"/>
        <v>0</v>
      </c>
      <c r="P621" s="52">
        <f>+SUM(INDEX(Inputs!$D$24:$D$35,MATCH($D621,Inputs!$B$24:$B$35,0))*$N621,INDEX(Inputs!$E$24:$E$35,MATCH($D621,Inputs!$B$24:$B$35,0))*$O621)</f>
        <v>0</v>
      </c>
      <c r="R621" s="19"/>
      <c r="S621" s="19"/>
      <c r="T621" s="19"/>
    </row>
    <row r="622" spans="2:20" x14ac:dyDescent="0.25">
      <c r="B622" s="8" t="s">
        <v>150</v>
      </c>
      <c r="C622" s="8">
        <v>2021</v>
      </c>
      <c r="D622" s="8">
        <v>2</v>
      </c>
      <c r="E622" s="49">
        <f>Data!E622</f>
        <v>512.72829999999999</v>
      </c>
      <c r="F622" s="49">
        <f>Data!F622</f>
        <v>544.48</v>
      </c>
      <c r="G622" s="50">
        <f t="shared" si="81"/>
        <v>31.751700000000028</v>
      </c>
      <c r="H622" s="51">
        <f t="shared" si="82"/>
        <v>0</v>
      </c>
      <c r="I622" s="51">
        <f t="shared" si="84"/>
        <v>0</v>
      </c>
      <c r="J622" s="51">
        <f t="shared" si="83"/>
        <v>4721.5431000000008</v>
      </c>
      <c r="K622" s="51">
        <f t="shared" si="85"/>
        <v>4689.791400000001</v>
      </c>
      <c r="L622" s="51">
        <f t="shared" si="86"/>
        <v>31.751700000000028</v>
      </c>
      <c r="M622" s="51">
        <f t="shared" si="87"/>
        <v>0</v>
      </c>
      <c r="N622" s="51">
        <f t="shared" si="88"/>
        <v>0</v>
      </c>
      <c r="O622" s="51">
        <f t="shared" si="89"/>
        <v>0</v>
      </c>
      <c r="P622" s="52">
        <f>+SUM(INDEX(Inputs!$D$24:$D$35,MATCH($D622,Inputs!$B$24:$B$35,0))*$N622,INDEX(Inputs!$E$24:$E$35,MATCH($D622,Inputs!$B$24:$B$35,0))*$O622)</f>
        <v>0</v>
      </c>
      <c r="R622" s="19"/>
      <c r="S622" s="19"/>
      <c r="T622" s="19"/>
    </row>
    <row r="623" spans="2:20" x14ac:dyDescent="0.25">
      <c r="B623" s="8" t="s">
        <v>150</v>
      </c>
      <c r="C623" s="8">
        <v>2021</v>
      </c>
      <c r="D623" s="8">
        <v>3</v>
      </c>
      <c r="E623" s="49">
        <f>Data!E623</f>
        <v>1031.3671999999999</v>
      </c>
      <c r="F623" s="49">
        <f>Data!F623</f>
        <v>779.61599999999999</v>
      </c>
      <c r="G623" s="50">
        <f t="shared" si="81"/>
        <v>-251.75119999999993</v>
      </c>
      <c r="H623" s="51">
        <f t="shared" si="82"/>
        <v>0</v>
      </c>
      <c r="I623" s="51">
        <f t="shared" si="84"/>
        <v>251.75119999999993</v>
      </c>
      <c r="J623" s="51">
        <f t="shared" si="83"/>
        <v>4689.791400000001</v>
      </c>
      <c r="K623" s="51">
        <f t="shared" si="85"/>
        <v>4941.5426000000007</v>
      </c>
      <c r="L623" s="51">
        <f t="shared" si="86"/>
        <v>0</v>
      </c>
      <c r="M623" s="51">
        <f t="shared" si="87"/>
        <v>0</v>
      </c>
      <c r="N623" s="51">
        <f t="shared" si="88"/>
        <v>0</v>
      </c>
      <c r="O623" s="51">
        <f t="shared" si="89"/>
        <v>0</v>
      </c>
      <c r="P623" s="52">
        <f>+SUM(INDEX(Inputs!$D$24:$D$35,MATCH($D623,Inputs!$B$24:$B$35,0))*$N623,INDEX(Inputs!$E$24:$E$35,MATCH($D623,Inputs!$B$24:$B$35,0))*$O623)</f>
        <v>0</v>
      </c>
      <c r="R623" s="19"/>
      <c r="S623" s="19"/>
      <c r="T623" s="19"/>
    </row>
    <row r="624" spans="2:20" x14ac:dyDescent="0.25">
      <c r="B624" s="8" t="s">
        <v>150</v>
      </c>
      <c r="C624" s="8">
        <v>2021</v>
      </c>
      <c r="D624" s="8">
        <v>4</v>
      </c>
      <c r="E624" s="49">
        <f>Data!E624</f>
        <v>1206.7191</v>
      </c>
      <c r="F624" s="49">
        <f>Data!F624</f>
        <v>437.21600000000001</v>
      </c>
      <c r="G624" s="50">
        <f t="shared" si="81"/>
        <v>-769.50310000000002</v>
      </c>
      <c r="H624" s="51">
        <f t="shared" si="82"/>
        <v>251.75119999999993</v>
      </c>
      <c r="I624" s="51">
        <f t="shared" si="84"/>
        <v>1021.2542999999999</v>
      </c>
      <c r="J624" s="51">
        <f t="shared" si="83"/>
        <v>4941.5426000000007</v>
      </c>
      <c r="K624" s="51">
        <f t="shared" si="85"/>
        <v>5711.0457000000006</v>
      </c>
      <c r="L624" s="51">
        <f t="shared" si="86"/>
        <v>0</v>
      </c>
      <c r="M624" s="51">
        <f t="shared" si="87"/>
        <v>0</v>
      </c>
      <c r="N624" s="51">
        <f t="shared" si="88"/>
        <v>0</v>
      </c>
      <c r="O624" s="51">
        <f t="shared" si="89"/>
        <v>0</v>
      </c>
      <c r="P624" s="52">
        <f>+SUM(INDEX(Inputs!$D$24:$D$35,MATCH($D624,Inputs!$B$24:$B$35,0))*$N624,INDEX(Inputs!$E$24:$E$35,MATCH($D624,Inputs!$B$24:$B$35,0))*$O624)</f>
        <v>0</v>
      </c>
      <c r="R624" s="19"/>
      <c r="S624" s="19"/>
      <c r="T624" s="19"/>
    </row>
    <row r="625" spans="2:20" x14ac:dyDescent="0.25">
      <c r="B625" s="8" t="s">
        <v>150</v>
      </c>
      <c r="C625" s="8">
        <v>2021</v>
      </c>
      <c r="D625" s="8">
        <v>5</v>
      </c>
      <c r="E625" s="49">
        <f>Data!E625</f>
        <v>1367.9638</v>
      </c>
      <c r="F625" s="49">
        <f>Data!F625</f>
        <v>403.49200000000002</v>
      </c>
      <c r="G625" s="50">
        <f t="shared" si="81"/>
        <v>-964.47180000000003</v>
      </c>
      <c r="H625" s="51">
        <f t="shared" si="82"/>
        <v>1021.2542999999999</v>
      </c>
      <c r="I625" s="51">
        <f t="shared" si="84"/>
        <v>1985.7260999999999</v>
      </c>
      <c r="J625" s="51">
        <f t="shared" si="83"/>
        <v>5711.0457000000006</v>
      </c>
      <c r="K625" s="51">
        <f t="shared" si="85"/>
        <v>6675.5175000000008</v>
      </c>
      <c r="L625" s="51">
        <f t="shared" si="86"/>
        <v>0</v>
      </c>
      <c r="M625" s="51">
        <f t="shared" si="87"/>
        <v>0</v>
      </c>
      <c r="N625" s="51">
        <f t="shared" si="88"/>
        <v>0</v>
      </c>
      <c r="O625" s="51">
        <f t="shared" si="89"/>
        <v>0</v>
      </c>
      <c r="P625" s="52">
        <f>+SUM(INDEX(Inputs!$D$24:$D$35,MATCH($D625,Inputs!$B$24:$B$35,0))*$N625,INDEX(Inputs!$E$24:$E$35,MATCH($D625,Inputs!$B$24:$B$35,0))*$O625)</f>
        <v>0</v>
      </c>
      <c r="R625" s="19"/>
      <c r="S625" s="19"/>
      <c r="T625" s="19"/>
    </row>
    <row r="626" spans="2:20" x14ac:dyDescent="0.25">
      <c r="B626" s="8" t="s">
        <v>150</v>
      </c>
      <c r="C626" s="8">
        <v>2021</v>
      </c>
      <c r="D626" s="8">
        <v>6</v>
      </c>
      <c r="E626" s="49">
        <f>Data!E626</f>
        <v>1449.3094000000001</v>
      </c>
      <c r="F626" s="49">
        <f>Data!F626</f>
        <v>352.18400000000003</v>
      </c>
      <c r="G626" s="50">
        <f t="shared" si="81"/>
        <v>-1097.1254000000001</v>
      </c>
      <c r="H626" s="51">
        <f t="shared" si="82"/>
        <v>1985.7260999999999</v>
      </c>
      <c r="I626" s="51">
        <f t="shared" si="84"/>
        <v>3082.8514999999998</v>
      </c>
      <c r="J626" s="51">
        <f t="shared" si="83"/>
        <v>6675.5175000000008</v>
      </c>
      <c r="K626" s="51">
        <f t="shared" si="85"/>
        <v>7772.6429000000007</v>
      </c>
      <c r="L626" s="51">
        <f t="shared" si="86"/>
        <v>0</v>
      </c>
      <c r="M626" s="51">
        <f t="shared" si="87"/>
        <v>0</v>
      </c>
      <c r="N626" s="51">
        <f t="shared" si="88"/>
        <v>0</v>
      </c>
      <c r="O626" s="51">
        <f t="shared" si="89"/>
        <v>0</v>
      </c>
      <c r="P626" s="52">
        <f>+SUM(INDEX(Inputs!$D$24:$D$35,MATCH($D626,Inputs!$B$24:$B$35,0))*$N626,INDEX(Inputs!$E$24:$E$35,MATCH($D626,Inputs!$B$24:$B$35,0))*$O626)</f>
        <v>0</v>
      </c>
      <c r="R626" s="19"/>
      <c r="S626" s="19"/>
      <c r="T626" s="19"/>
    </row>
    <row r="627" spans="2:20" x14ac:dyDescent="0.25">
      <c r="B627" s="8" t="s">
        <v>150</v>
      </c>
      <c r="C627" s="8">
        <v>2021</v>
      </c>
      <c r="D627" s="8">
        <v>7</v>
      </c>
      <c r="E627" s="49">
        <f>Data!E627</f>
        <v>1234.1818000000001</v>
      </c>
      <c r="F627" s="49">
        <f>Data!F627</f>
        <v>455.41199999999998</v>
      </c>
      <c r="G627" s="50">
        <f t="shared" si="81"/>
        <v>-778.76980000000003</v>
      </c>
      <c r="H627" s="51">
        <f t="shared" si="82"/>
        <v>3082.8514999999998</v>
      </c>
      <c r="I627" s="51">
        <f t="shared" si="84"/>
        <v>3861.6212999999998</v>
      </c>
      <c r="J627" s="51">
        <f t="shared" si="83"/>
        <v>7772.6429000000007</v>
      </c>
      <c r="K627" s="51">
        <f t="shared" si="85"/>
        <v>8551.4127000000008</v>
      </c>
      <c r="L627" s="51">
        <f t="shared" si="86"/>
        <v>0</v>
      </c>
      <c r="M627" s="51">
        <f t="shared" si="87"/>
        <v>0</v>
      </c>
      <c r="N627" s="51">
        <f t="shared" si="88"/>
        <v>0</v>
      </c>
      <c r="O627" s="51">
        <f t="shared" si="89"/>
        <v>0</v>
      </c>
      <c r="P627" s="52">
        <f>+SUM(INDEX(Inputs!$D$24:$D$35,MATCH($D627,Inputs!$B$24:$B$35,0))*$N627,INDEX(Inputs!$E$24:$E$35,MATCH($D627,Inputs!$B$24:$B$35,0))*$O627)</f>
        <v>0</v>
      </c>
      <c r="R627" s="19"/>
      <c r="S627" s="19"/>
      <c r="T627" s="19"/>
    </row>
    <row r="628" spans="2:20" x14ac:dyDescent="0.25">
      <c r="B628" s="8" t="s">
        <v>150</v>
      </c>
      <c r="C628" s="8">
        <v>2021</v>
      </c>
      <c r="D628" s="8">
        <v>8</v>
      </c>
      <c r="E628" s="49">
        <f>Data!E628</f>
        <v>1161.1578</v>
      </c>
      <c r="F628" s="49">
        <f>Data!F628</f>
        <v>391.512</v>
      </c>
      <c r="G628" s="50">
        <f t="shared" si="81"/>
        <v>-769.64580000000001</v>
      </c>
      <c r="H628" s="51">
        <f t="shared" si="82"/>
        <v>3861.6212999999998</v>
      </c>
      <c r="I628" s="51">
        <f t="shared" si="84"/>
        <v>4631.2671</v>
      </c>
      <c r="J628" s="51">
        <f t="shared" si="83"/>
        <v>8551.4127000000008</v>
      </c>
      <c r="K628" s="51">
        <f t="shared" si="85"/>
        <v>9321.058500000001</v>
      </c>
      <c r="L628" s="51">
        <f t="shared" si="86"/>
        <v>0</v>
      </c>
      <c r="M628" s="51">
        <f t="shared" si="87"/>
        <v>0</v>
      </c>
      <c r="N628" s="51">
        <f t="shared" si="88"/>
        <v>0</v>
      </c>
      <c r="O628" s="51">
        <f t="shared" si="89"/>
        <v>0</v>
      </c>
      <c r="P628" s="52">
        <f>+SUM(INDEX(Inputs!$D$24:$D$35,MATCH($D628,Inputs!$B$24:$B$35,0))*$N628,INDEX(Inputs!$E$24:$E$35,MATCH($D628,Inputs!$B$24:$B$35,0))*$O628)</f>
        <v>0</v>
      </c>
      <c r="R628" s="19"/>
      <c r="S628" s="19"/>
      <c r="T628" s="19"/>
    </row>
    <row r="629" spans="2:20" x14ac:dyDescent="0.25">
      <c r="B629" s="8" t="s">
        <v>150</v>
      </c>
      <c r="C629" s="8">
        <v>2021</v>
      </c>
      <c r="D629" s="8">
        <v>9</v>
      </c>
      <c r="E629" s="49">
        <f>Data!E629</f>
        <v>993.46559999999999</v>
      </c>
      <c r="F629" s="49">
        <f>Data!F629</f>
        <v>336.08800000000002</v>
      </c>
      <c r="G629" s="50">
        <f t="shared" si="81"/>
        <v>-657.37760000000003</v>
      </c>
      <c r="H629" s="51">
        <f t="shared" si="82"/>
        <v>4631.2671</v>
      </c>
      <c r="I629" s="51">
        <f t="shared" si="84"/>
        <v>5288.6446999999998</v>
      </c>
      <c r="J629" s="51">
        <f t="shared" si="83"/>
        <v>9321.058500000001</v>
      </c>
      <c r="K629" s="51">
        <f t="shared" si="85"/>
        <v>9978.4361000000008</v>
      </c>
      <c r="L629" s="51">
        <f t="shared" si="86"/>
        <v>0</v>
      </c>
      <c r="M629" s="51">
        <f t="shared" si="87"/>
        <v>0</v>
      </c>
      <c r="N629" s="51">
        <f t="shared" si="88"/>
        <v>0</v>
      </c>
      <c r="O629" s="51">
        <f t="shared" si="89"/>
        <v>0</v>
      </c>
      <c r="P629" s="52">
        <f>+SUM(INDEX(Inputs!$D$24:$D$35,MATCH($D629,Inputs!$B$24:$B$35,0))*$N629,INDEX(Inputs!$E$24:$E$35,MATCH($D629,Inputs!$B$24:$B$35,0))*$O629)</f>
        <v>0</v>
      </c>
      <c r="R629" s="19"/>
      <c r="S629" s="19"/>
      <c r="T629" s="19"/>
    </row>
    <row r="630" spans="2:20" x14ac:dyDescent="0.25">
      <c r="B630" s="8" t="s">
        <v>150</v>
      </c>
      <c r="C630" s="8">
        <v>2021</v>
      </c>
      <c r="D630" s="8">
        <v>10</v>
      </c>
      <c r="E630" s="49">
        <f>Data!E630</f>
        <v>668.06569999999999</v>
      </c>
      <c r="F630" s="49">
        <f>Data!F630</f>
        <v>396.33600000000001</v>
      </c>
      <c r="G630" s="50">
        <f t="shared" si="81"/>
        <v>-271.72969999999998</v>
      </c>
      <c r="H630" s="51">
        <f t="shared" si="82"/>
        <v>5288.6446999999998</v>
      </c>
      <c r="I630" s="51">
        <f t="shared" si="84"/>
        <v>5560.3743999999997</v>
      </c>
      <c r="J630" s="51">
        <f t="shared" si="83"/>
        <v>9978.4361000000008</v>
      </c>
      <c r="K630" s="51">
        <f t="shared" si="85"/>
        <v>10250.165800000001</v>
      </c>
      <c r="L630" s="51">
        <f t="shared" si="86"/>
        <v>0</v>
      </c>
      <c r="M630" s="51">
        <f t="shared" si="87"/>
        <v>0</v>
      </c>
      <c r="N630" s="51">
        <f t="shared" si="88"/>
        <v>0</v>
      </c>
      <c r="O630" s="51">
        <f t="shared" si="89"/>
        <v>0</v>
      </c>
      <c r="P630" s="52">
        <f>+SUM(INDEX(Inputs!$D$24:$D$35,MATCH($D630,Inputs!$B$24:$B$35,0))*$N630,INDEX(Inputs!$E$24:$E$35,MATCH($D630,Inputs!$B$24:$B$35,0))*$O630)</f>
        <v>0</v>
      </c>
      <c r="R630" s="19"/>
      <c r="S630" s="19"/>
      <c r="T630" s="19"/>
    </row>
    <row r="631" spans="2:20" x14ac:dyDescent="0.25">
      <c r="B631" s="8" t="s">
        <v>150</v>
      </c>
      <c r="C631" s="8">
        <v>2021</v>
      </c>
      <c r="D631" s="8">
        <v>11</v>
      </c>
      <c r="E631" s="49">
        <f>Data!E631</f>
        <v>459.51990000000001</v>
      </c>
      <c r="F631" s="49">
        <f>Data!F631</f>
        <v>627.20399999999995</v>
      </c>
      <c r="G631" s="50">
        <f t="shared" si="81"/>
        <v>167.68409999999994</v>
      </c>
      <c r="H631" s="51">
        <f t="shared" si="82"/>
        <v>5560.3743999999997</v>
      </c>
      <c r="I631" s="51">
        <f t="shared" si="84"/>
        <v>5392.6903000000002</v>
      </c>
      <c r="J631" s="51">
        <f t="shared" si="83"/>
        <v>10250.165800000001</v>
      </c>
      <c r="K631" s="51">
        <f t="shared" si="85"/>
        <v>10082.4817</v>
      </c>
      <c r="L631" s="51">
        <f t="shared" si="86"/>
        <v>0</v>
      </c>
      <c r="M631" s="51">
        <f t="shared" si="87"/>
        <v>0</v>
      </c>
      <c r="N631" s="51">
        <f t="shared" si="88"/>
        <v>0</v>
      </c>
      <c r="O631" s="51">
        <f t="shared" si="89"/>
        <v>0</v>
      </c>
      <c r="P631" s="52">
        <f>+SUM(INDEX(Inputs!$D$24:$D$35,MATCH($D631,Inputs!$B$24:$B$35,0))*$N631,INDEX(Inputs!$E$24:$E$35,MATCH($D631,Inputs!$B$24:$B$35,0))*$O631)</f>
        <v>0</v>
      </c>
      <c r="R631" s="19"/>
      <c r="S631" s="19"/>
      <c r="T631" s="19"/>
    </row>
    <row r="632" spans="2:20" x14ac:dyDescent="0.25">
      <c r="B632" s="8" t="s">
        <v>150</v>
      </c>
      <c r="C632" s="8">
        <v>2021</v>
      </c>
      <c r="D632" s="8">
        <v>12</v>
      </c>
      <c r="E632" s="49">
        <f>Data!E632</f>
        <v>254.81530000000001</v>
      </c>
      <c r="F632" s="49">
        <f>Data!F632</f>
        <v>393.50400000000002</v>
      </c>
      <c r="G632" s="50">
        <f t="shared" si="81"/>
        <v>138.68870000000001</v>
      </c>
      <c r="H632" s="51">
        <f t="shared" si="82"/>
        <v>5392.6903000000002</v>
      </c>
      <c r="I632" s="51">
        <f t="shared" si="84"/>
        <v>5254.0016000000005</v>
      </c>
      <c r="J632" s="51">
        <f t="shared" si="83"/>
        <v>10082.4817</v>
      </c>
      <c r="K632" s="51">
        <f t="shared" si="85"/>
        <v>9943.7929999999997</v>
      </c>
      <c r="L632" s="51">
        <f t="shared" si="86"/>
        <v>0</v>
      </c>
      <c r="M632" s="51">
        <f t="shared" si="87"/>
        <v>0</v>
      </c>
      <c r="N632" s="51">
        <f t="shared" si="88"/>
        <v>0</v>
      </c>
      <c r="O632" s="51">
        <f t="shared" si="89"/>
        <v>0</v>
      </c>
      <c r="P632" s="52">
        <f>+SUM(INDEX(Inputs!$D$24:$D$35,MATCH($D632,Inputs!$B$24:$B$35,0))*$N632,INDEX(Inputs!$E$24:$E$35,MATCH($D632,Inputs!$B$24:$B$35,0))*$O632)</f>
        <v>0</v>
      </c>
      <c r="R632" s="19"/>
      <c r="S632" s="19"/>
      <c r="T632" s="19"/>
    </row>
    <row r="633" spans="2:20" x14ac:dyDescent="0.25">
      <c r="B633" s="8" t="s">
        <v>151</v>
      </c>
      <c r="C633" s="8">
        <v>2021</v>
      </c>
      <c r="D633" s="8">
        <v>1</v>
      </c>
      <c r="E633" s="49">
        <f>Data!E633</f>
        <v>1714.3629000000001</v>
      </c>
      <c r="F633" s="49">
        <f>Data!F633</f>
        <v>38935.440000000002</v>
      </c>
      <c r="G633" s="50">
        <f t="shared" si="81"/>
        <v>37221.077100000002</v>
      </c>
      <c r="H633" s="51">
        <f t="shared" si="82"/>
        <v>0</v>
      </c>
      <c r="I633" s="51">
        <f t="shared" si="84"/>
        <v>0</v>
      </c>
      <c r="J633" s="51">
        <f t="shared" si="83"/>
        <v>0</v>
      </c>
      <c r="K633" s="51">
        <f t="shared" si="85"/>
        <v>0</v>
      </c>
      <c r="L633" s="51">
        <f t="shared" si="86"/>
        <v>37221.077100000002</v>
      </c>
      <c r="M633" s="51">
        <f t="shared" si="87"/>
        <v>37221.077100000002</v>
      </c>
      <c r="N633" s="51">
        <f t="shared" si="88"/>
        <v>2000</v>
      </c>
      <c r="O633" s="51">
        <f t="shared" si="89"/>
        <v>35221.077100000002</v>
      </c>
      <c r="P633" s="52">
        <f>+SUM(INDEX(Inputs!$D$24:$D$35,MATCH($D633,Inputs!$B$24:$B$35,0))*$N633,INDEX(Inputs!$E$24:$E$35,MATCH($D633,Inputs!$B$24:$B$35,0))*$O633)</f>
        <v>1746.1147235116</v>
      </c>
      <c r="R633" s="19"/>
      <c r="S633" s="19"/>
      <c r="T633" s="19"/>
    </row>
    <row r="634" spans="2:20" x14ac:dyDescent="0.25">
      <c r="B634" s="8" t="s">
        <v>151</v>
      </c>
      <c r="C634" s="8">
        <v>2021</v>
      </c>
      <c r="D634" s="8">
        <v>2</v>
      </c>
      <c r="E634" s="49">
        <f>Data!E634</f>
        <v>1544.3218999999999</v>
      </c>
      <c r="F634" s="49">
        <f>Data!F634</f>
        <v>34946.464</v>
      </c>
      <c r="G634" s="50">
        <f t="shared" si="81"/>
        <v>33402.142099999997</v>
      </c>
      <c r="H634" s="51">
        <f t="shared" si="82"/>
        <v>0</v>
      </c>
      <c r="I634" s="51">
        <f t="shared" si="84"/>
        <v>0</v>
      </c>
      <c r="J634" s="51">
        <f t="shared" si="83"/>
        <v>0</v>
      </c>
      <c r="K634" s="51">
        <f t="shared" si="85"/>
        <v>0</v>
      </c>
      <c r="L634" s="51">
        <f t="shared" si="86"/>
        <v>33402.142099999997</v>
      </c>
      <c r="M634" s="51">
        <f t="shared" si="87"/>
        <v>33402.142099999997</v>
      </c>
      <c r="N634" s="51">
        <f t="shared" si="88"/>
        <v>2000</v>
      </c>
      <c r="O634" s="51">
        <f t="shared" si="89"/>
        <v>31402.142099999997</v>
      </c>
      <c r="P634" s="52">
        <f>+SUM(INDEX(Inputs!$D$24:$D$35,MATCH($D634,Inputs!$B$24:$B$35,0))*$N634,INDEX(Inputs!$E$24:$E$35,MATCH($D634,Inputs!$B$24:$B$35,0))*$O634)</f>
        <v>1577.3330722515998</v>
      </c>
      <c r="R634" s="19"/>
      <c r="S634" s="19"/>
      <c r="T634" s="19"/>
    </row>
    <row r="635" spans="2:20" x14ac:dyDescent="0.25">
      <c r="B635" s="8" t="s">
        <v>151</v>
      </c>
      <c r="C635" s="8">
        <v>2021</v>
      </c>
      <c r="D635" s="8">
        <v>3</v>
      </c>
      <c r="E635" s="49">
        <f>Data!E635</f>
        <v>1847.4407000000001</v>
      </c>
      <c r="F635" s="49">
        <f>Data!F635</f>
        <v>35773.68</v>
      </c>
      <c r="G635" s="50">
        <f t="shared" si="81"/>
        <v>33926.239300000001</v>
      </c>
      <c r="H635" s="51">
        <f t="shared" si="82"/>
        <v>0</v>
      </c>
      <c r="I635" s="51">
        <f t="shared" si="84"/>
        <v>0</v>
      </c>
      <c r="J635" s="51">
        <f t="shared" si="83"/>
        <v>0</v>
      </c>
      <c r="K635" s="51">
        <f t="shared" si="85"/>
        <v>0</v>
      </c>
      <c r="L635" s="51">
        <f t="shared" si="86"/>
        <v>33926.239300000001</v>
      </c>
      <c r="M635" s="51">
        <f t="shared" si="87"/>
        <v>33926.239300000001</v>
      </c>
      <c r="N635" s="51">
        <f t="shared" si="88"/>
        <v>2000</v>
      </c>
      <c r="O635" s="51">
        <f t="shared" si="89"/>
        <v>31926.239300000001</v>
      </c>
      <c r="P635" s="52">
        <f>+SUM(INDEX(Inputs!$D$24:$D$35,MATCH($D635,Inputs!$B$24:$B$35,0))*$N635,INDEX(Inputs!$E$24:$E$35,MATCH($D635,Inputs!$B$24:$B$35,0))*$O635)</f>
        <v>1600.4960721027999</v>
      </c>
      <c r="R635" s="19"/>
      <c r="S635" s="19"/>
      <c r="T635" s="19"/>
    </row>
    <row r="636" spans="2:20" x14ac:dyDescent="0.25">
      <c r="B636" s="8" t="s">
        <v>151</v>
      </c>
      <c r="C636" s="8">
        <v>2021</v>
      </c>
      <c r="D636" s="8">
        <v>4</v>
      </c>
      <c r="E636" s="49">
        <f>Data!E636</f>
        <v>2034.4239</v>
      </c>
      <c r="F636" s="49">
        <f>Data!F636</f>
        <v>34171.120000000003</v>
      </c>
      <c r="G636" s="50">
        <f t="shared" si="81"/>
        <v>32136.696100000001</v>
      </c>
      <c r="H636" s="51">
        <f t="shared" si="82"/>
        <v>0</v>
      </c>
      <c r="I636" s="51">
        <f t="shared" si="84"/>
        <v>0</v>
      </c>
      <c r="J636" s="51">
        <f t="shared" si="83"/>
        <v>0</v>
      </c>
      <c r="K636" s="51">
        <f t="shared" si="85"/>
        <v>0</v>
      </c>
      <c r="L636" s="51">
        <f t="shared" si="86"/>
        <v>32136.696100000001</v>
      </c>
      <c r="M636" s="51">
        <f t="shared" si="87"/>
        <v>32136.696100000001</v>
      </c>
      <c r="N636" s="51">
        <f t="shared" si="88"/>
        <v>2000</v>
      </c>
      <c r="O636" s="51">
        <f t="shared" si="89"/>
        <v>30136.696100000001</v>
      </c>
      <c r="P636" s="52">
        <f>+SUM(INDEX(Inputs!$D$24:$D$35,MATCH($D636,Inputs!$B$24:$B$35,0))*$N636,INDEX(Inputs!$E$24:$E$35,MATCH($D636,Inputs!$B$24:$B$35,0))*$O636)</f>
        <v>1521.4054208355999</v>
      </c>
      <c r="R636" s="19"/>
      <c r="S636" s="19"/>
      <c r="T636" s="19"/>
    </row>
    <row r="637" spans="2:20" x14ac:dyDescent="0.25">
      <c r="B637" s="8" t="s">
        <v>151</v>
      </c>
      <c r="C637" s="8">
        <v>2021</v>
      </c>
      <c r="D637" s="8">
        <v>5</v>
      </c>
      <c r="E637" s="49">
        <f>Data!E637</f>
        <v>2126.2395999999999</v>
      </c>
      <c r="F637" s="49">
        <f>Data!F637</f>
        <v>37415.248</v>
      </c>
      <c r="G637" s="50">
        <f t="shared" si="81"/>
        <v>35289.008399999999</v>
      </c>
      <c r="H637" s="51">
        <f t="shared" si="82"/>
        <v>0</v>
      </c>
      <c r="I637" s="51">
        <f t="shared" si="84"/>
        <v>0</v>
      </c>
      <c r="J637" s="51">
        <f t="shared" si="83"/>
        <v>0</v>
      </c>
      <c r="K637" s="51">
        <f t="shared" si="85"/>
        <v>0</v>
      </c>
      <c r="L637" s="51">
        <f t="shared" si="86"/>
        <v>35289.008399999999</v>
      </c>
      <c r="M637" s="51">
        <f t="shared" si="87"/>
        <v>35289.008399999999</v>
      </c>
      <c r="N637" s="51">
        <f t="shared" si="88"/>
        <v>2000</v>
      </c>
      <c r="O637" s="51">
        <f t="shared" si="89"/>
        <v>33289.008399999999</v>
      </c>
      <c r="P637" s="52">
        <f>+SUM(INDEX(Inputs!$D$24:$D$35,MATCH($D637,Inputs!$B$24:$B$35,0))*$N637,INDEX(Inputs!$E$24:$E$35,MATCH($D637,Inputs!$B$24:$B$35,0))*$O637)</f>
        <v>1660.7250152463998</v>
      </c>
      <c r="R637" s="19"/>
      <c r="S637" s="19"/>
      <c r="T637" s="19"/>
    </row>
    <row r="638" spans="2:20" x14ac:dyDescent="0.25">
      <c r="B638" s="8" t="s">
        <v>151</v>
      </c>
      <c r="C638" s="8">
        <v>2021</v>
      </c>
      <c r="D638" s="8">
        <v>6</v>
      </c>
      <c r="E638" s="49">
        <f>Data!E638</f>
        <v>2134.6624000000002</v>
      </c>
      <c r="F638" s="49">
        <f>Data!F638</f>
        <v>49992.928</v>
      </c>
      <c r="G638" s="50">
        <f t="shared" si="81"/>
        <v>47858.265599999999</v>
      </c>
      <c r="H638" s="51">
        <f t="shared" si="82"/>
        <v>0</v>
      </c>
      <c r="I638" s="51">
        <f t="shared" si="84"/>
        <v>0</v>
      </c>
      <c r="J638" s="51">
        <f t="shared" si="83"/>
        <v>0</v>
      </c>
      <c r="K638" s="51">
        <f t="shared" si="85"/>
        <v>0</v>
      </c>
      <c r="L638" s="51">
        <f t="shared" si="86"/>
        <v>47858.265599999999</v>
      </c>
      <c r="M638" s="51">
        <f t="shared" si="87"/>
        <v>47858.265599999999</v>
      </c>
      <c r="N638" s="51">
        <f t="shared" si="88"/>
        <v>2000</v>
      </c>
      <c r="O638" s="51">
        <f t="shared" si="89"/>
        <v>45858.265599999999</v>
      </c>
      <c r="P638" s="52">
        <f>+SUM(INDEX(Inputs!$D$24:$D$35,MATCH($D638,Inputs!$B$24:$B$35,0))*$N638,INDEX(Inputs!$E$24:$E$35,MATCH($D638,Inputs!$B$24:$B$35,0))*$O638)</f>
        <v>2444.5312669696</v>
      </c>
      <c r="R638" s="19"/>
      <c r="S638" s="19"/>
      <c r="T638" s="19"/>
    </row>
    <row r="639" spans="2:20" x14ac:dyDescent="0.25">
      <c r="B639" s="8" t="s">
        <v>151</v>
      </c>
      <c r="C639" s="8">
        <v>2021</v>
      </c>
      <c r="D639" s="8">
        <v>7</v>
      </c>
      <c r="E639" s="49">
        <f>Data!E639</f>
        <v>1476.6043</v>
      </c>
      <c r="F639" s="49">
        <f>Data!F639</f>
        <v>58774.175999999999</v>
      </c>
      <c r="G639" s="50">
        <f t="shared" si="81"/>
        <v>57297.5717</v>
      </c>
      <c r="H639" s="51">
        <f t="shared" si="82"/>
        <v>0</v>
      </c>
      <c r="I639" s="51">
        <f t="shared" si="84"/>
        <v>0</v>
      </c>
      <c r="J639" s="51">
        <f t="shared" si="83"/>
        <v>0</v>
      </c>
      <c r="K639" s="51">
        <f t="shared" si="85"/>
        <v>0</v>
      </c>
      <c r="L639" s="51">
        <f t="shared" si="86"/>
        <v>57297.5717</v>
      </c>
      <c r="M639" s="51">
        <f t="shared" si="87"/>
        <v>57297.5717</v>
      </c>
      <c r="N639" s="51">
        <f t="shared" si="88"/>
        <v>2000</v>
      </c>
      <c r="O639" s="51">
        <f t="shared" si="89"/>
        <v>55297.5717</v>
      </c>
      <c r="P639" s="52">
        <f>+SUM(INDEX(Inputs!$D$24:$D$35,MATCH($D639,Inputs!$B$24:$B$35,0))*$N639,INDEX(Inputs!$E$24:$E$35,MATCH($D639,Inputs!$B$24:$B$35,0))*$O639)</f>
        <v>2904.3765029372003</v>
      </c>
      <c r="R639" s="19"/>
      <c r="S639" s="19"/>
      <c r="T639" s="19"/>
    </row>
    <row r="640" spans="2:20" x14ac:dyDescent="0.25">
      <c r="B640" s="8" t="s">
        <v>151</v>
      </c>
      <c r="C640" s="8">
        <v>2021</v>
      </c>
      <c r="D640" s="8">
        <v>8</v>
      </c>
      <c r="E640" s="49">
        <f>Data!E640</f>
        <v>1886.9181000000001</v>
      </c>
      <c r="F640" s="49">
        <f>Data!F640</f>
        <v>50586.495999999999</v>
      </c>
      <c r="G640" s="50">
        <f t="shared" si="81"/>
        <v>48699.577899999997</v>
      </c>
      <c r="H640" s="51">
        <f t="shared" si="82"/>
        <v>0</v>
      </c>
      <c r="I640" s="51">
        <f t="shared" si="84"/>
        <v>0</v>
      </c>
      <c r="J640" s="51">
        <f t="shared" si="83"/>
        <v>0</v>
      </c>
      <c r="K640" s="51">
        <f t="shared" si="85"/>
        <v>0</v>
      </c>
      <c r="L640" s="51">
        <f t="shared" si="86"/>
        <v>48699.577899999997</v>
      </c>
      <c r="M640" s="51">
        <f t="shared" si="87"/>
        <v>48699.577899999997</v>
      </c>
      <c r="N640" s="51">
        <f t="shared" si="88"/>
        <v>2000</v>
      </c>
      <c r="O640" s="51">
        <f t="shared" si="89"/>
        <v>46699.577899999997</v>
      </c>
      <c r="P640" s="52">
        <f>+SUM(INDEX(Inputs!$D$24:$D$35,MATCH($D640,Inputs!$B$24:$B$35,0))*$N640,INDEX(Inputs!$E$24:$E$35,MATCH($D640,Inputs!$B$24:$B$35,0))*$O640)</f>
        <v>2485.5166369764002</v>
      </c>
      <c r="R640" s="19"/>
      <c r="S640" s="19"/>
      <c r="T640" s="19"/>
    </row>
    <row r="641" spans="2:20" x14ac:dyDescent="0.25">
      <c r="B641" s="8" t="s">
        <v>151</v>
      </c>
      <c r="C641" s="8">
        <v>2021</v>
      </c>
      <c r="D641" s="8">
        <v>9</v>
      </c>
      <c r="E641" s="49">
        <f>Data!E641</f>
        <v>1744.6849</v>
      </c>
      <c r="F641" s="49">
        <f>Data!F641</f>
        <v>47457.599999999999</v>
      </c>
      <c r="G641" s="50">
        <f t="shared" si="81"/>
        <v>45712.915099999998</v>
      </c>
      <c r="H641" s="51">
        <f t="shared" si="82"/>
        <v>0</v>
      </c>
      <c r="I641" s="51">
        <f t="shared" si="84"/>
        <v>0</v>
      </c>
      <c r="J641" s="51">
        <f t="shared" si="83"/>
        <v>0</v>
      </c>
      <c r="K641" s="51">
        <f t="shared" si="85"/>
        <v>0</v>
      </c>
      <c r="L641" s="51">
        <f t="shared" si="86"/>
        <v>45712.915099999998</v>
      </c>
      <c r="M641" s="51">
        <f t="shared" si="87"/>
        <v>45712.915099999998</v>
      </c>
      <c r="N641" s="51">
        <f t="shared" si="88"/>
        <v>2000</v>
      </c>
      <c r="O641" s="51">
        <f t="shared" si="89"/>
        <v>43712.915099999998</v>
      </c>
      <c r="P641" s="52">
        <f>+SUM(INDEX(Inputs!$D$24:$D$35,MATCH($D641,Inputs!$B$24:$B$35,0))*$N641,INDEX(Inputs!$E$24:$E$35,MATCH($D641,Inputs!$B$24:$B$35,0))*$O641)</f>
        <v>2121.4199957595997</v>
      </c>
      <c r="R641" s="19"/>
      <c r="S641" s="19"/>
      <c r="T641" s="19"/>
    </row>
    <row r="642" spans="2:20" x14ac:dyDescent="0.25">
      <c r="B642" s="8" t="s">
        <v>151</v>
      </c>
      <c r="C642" s="8">
        <v>2021</v>
      </c>
      <c r="D642" s="8">
        <v>10</v>
      </c>
      <c r="E642" s="49">
        <f>Data!E642</f>
        <v>1221.9001000000001</v>
      </c>
      <c r="F642" s="49">
        <f>Data!F642</f>
        <v>36881.904000000002</v>
      </c>
      <c r="G642" s="50">
        <f t="shared" si="81"/>
        <v>35660.003900000003</v>
      </c>
      <c r="H642" s="51">
        <f t="shared" si="82"/>
        <v>0</v>
      </c>
      <c r="I642" s="51">
        <f t="shared" si="84"/>
        <v>0</v>
      </c>
      <c r="J642" s="51">
        <f t="shared" si="83"/>
        <v>0</v>
      </c>
      <c r="K642" s="51">
        <f t="shared" si="85"/>
        <v>0</v>
      </c>
      <c r="L642" s="51">
        <f t="shared" si="86"/>
        <v>35660.003900000003</v>
      </c>
      <c r="M642" s="51">
        <f t="shared" si="87"/>
        <v>35660.003900000003</v>
      </c>
      <c r="N642" s="51">
        <f t="shared" si="88"/>
        <v>2000</v>
      </c>
      <c r="O642" s="51">
        <f t="shared" si="89"/>
        <v>33660.003900000003</v>
      </c>
      <c r="P642" s="52">
        <f>+SUM(INDEX(Inputs!$D$24:$D$35,MATCH($D642,Inputs!$B$24:$B$35,0))*$N642,INDEX(Inputs!$E$24:$E$35,MATCH($D642,Inputs!$B$24:$B$35,0))*$O642)</f>
        <v>1677.1215323644001</v>
      </c>
      <c r="R642" s="19"/>
      <c r="S642" s="19"/>
      <c r="T642" s="19"/>
    </row>
    <row r="643" spans="2:20" x14ac:dyDescent="0.25">
      <c r="B643" s="8" t="s">
        <v>151</v>
      </c>
      <c r="C643" s="8">
        <v>2021</v>
      </c>
      <c r="D643" s="8">
        <v>11</v>
      </c>
      <c r="E643" s="49">
        <f>Data!E643</f>
        <v>893.8999</v>
      </c>
      <c r="F643" s="49">
        <f>Data!F643</f>
        <v>37192.959999999999</v>
      </c>
      <c r="G643" s="50">
        <f t="shared" si="81"/>
        <v>36299.060100000002</v>
      </c>
      <c r="H643" s="51">
        <f t="shared" si="82"/>
        <v>0</v>
      </c>
      <c r="I643" s="51">
        <f t="shared" si="84"/>
        <v>0</v>
      </c>
      <c r="J643" s="51">
        <f t="shared" si="83"/>
        <v>0</v>
      </c>
      <c r="K643" s="51">
        <f t="shared" si="85"/>
        <v>0</v>
      </c>
      <c r="L643" s="51">
        <f t="shared" si="86"/>
        <v>36299.060100000002</v>
      </c>
      <c r="M643" s="51">
        <f t="shared" si="87"/>
        <v>36299.060100000002</v>
      </c>
      <c r="N643" s="51">
        <f t="shared" si="88"/>
        <v>2000</v>
      </c>
      <c r="O643" s="51">
        <f t="shared" si="89"/>
        <v>34299.060100000002</v>
      </c>
      <c r="P643" s="52">
        <f>+SUM(INDEX(Inputs!$D$24:$D$35,MATCH($D643,Inputs!$B$24:$B$35,0))*$N643,INDEX(Inputs!$E$24:$E$35,MATCH($D643,Inputs!$B$24:$B$35,0))*$O643)</f>
        <v>1705.3652601796</v>
      </c>
      <c r="R643" s="19"/>
      <c r="S643" s="19"/>
      <c r="T643" s="19"/>
    </row>
    <row r="644" spans="2:20" x14ac:dyDescent="0.25">
      <c r="B644" s="8" t="s">
        <v>151</v>
      </c>
      <c r="C644" s="8">
        <v>2021</v>
      </c>
      <c r="D644" s="8">
        <v>12</v>
      </c>
      <c r="E644" s="49">
        <f>Data!E644</f>
        <v>530.93079999999998</v>
      </c>
      <c r="F644" s="49">
        <f>Data!F644</f>
        <v>42071.887999999999</v>
      </c>
      <c r="G644" s="50">
        <f t="shared" si="81"/>
        <v>41540.957199999997</v>
      </c>
      <c r="H644" s="51">
        <f t="shared" si="82"/>
        <v>0</v>
      </c>
      <c r="I644" s="51">
        <f t="shared" si="84"/>
        <v>0</v>
      </c>
      <c r="J644" s="51">
        <f t="shared" si="83"/>
        <v>0</v>
      </c>
      <c r="K644" s="51">
        <f t="shared" si="85"/>
        <v>0</v>
      </c>
      <c r="L644" s="51">
        <f t="shared" si="86"/>
        <v>41540.957199999997</v>
      </c>
      <c r="M644" s="51">
        <f t="shared" si="87"/>
        <v>41540.957199999997</v>
      </c>
      <c r="N644" s="51">
        <f t="shared" si="88"/>
        <v>2000</v>
      </c>
      <c r="O644" s="51">
        <f t="shared" si="89"/>
        <v>39540.957199999997</v>
      </c>
      <c r="P644" s="52">
        <f>+SUM(INDEX(Inputs!$D$24:$D$35,MATCH($D644,Inputs!$B$24:$B$35,0))*$N644,INDEX(Inputs!$E$24:$E$35,MATCH($D644,Inputs!$B$24:$B$35,0))*$O644)</f>
        <v>1937.0361444111998</v>
      </c>
      <c r="R644" s="19"/>
      <c r="S644" s="19"/>
      <c r="T644" s="19"/>
    </row>
    <row r="645" spans="2:20" x14ac:dyDescent="0.25">
      <c r="B645" s="8" t="s">
        <v>152</v>
      </c>
      <c r="C645" s="8">
        <v>2021</v>
      </c>
      <c r="D645" s="8">
        <v>1</v>
      </c>
      <c r="E645" s="49">
        <f>Data!E645</f>
        <v>1266.7217000000001</v>
      </c>
      <c r="F645" s="49">
        <f>Data!F645</f>
        <v>4462.4403000000002</v>
      </c>
      <c r="G645" s="50">
        <f t="shared" si="81"/>
        <v>3195.7186000000002</v>
      </c>
      <c r="H645" s="51">
        <f t="shared" si="82"/>
        <v>0</v>
      </c>
      <c r="I645" s="51">
        <f t="shared" si="84"/>
        <v>0</v>
      </c>
      <c r="J645" s="51">
        <f t="shared" si="83"/>
        <v>0</v>
      </c>
      <c r="K645" s="51">
        <f t="shared" si="85"/>
        <v>0</v>
      </c>
      <c r="L645" s="51">
        <f t="shared" si="86"/>
        <v>3195.7186000000002</v>
      </c>
      <c r="M645" s="51">
        <f t="shared" si="87"/>
        <v>3195.7186000000002</v>
      </c>
      <c r="N645" s="51">
        <f t="shared" si="88"/>
        <v>2000</v>
      </c>
      <c r="O645" s="51">
        <f t="shared" si="89"/>
        <v>1195.7186000000002</v>
      </c>
      <c r="P645" s="52">
        <f>+SUM(INDEX(Inputs!$D$24:$D$35,MATCH($D645,Inputs!$B$24:$B$35,0))*$N645,INDEX(Inputs!$E$24:$E$35,MATCH($D645,Inputs!$B$24:$B$35,0))*$O645)</f>
        <v>242.32997924560001</v>
      </c>
      <c r="R645" s="19"/>
      <c r="S645" s="19"/>
      <c r="T645" s="19"/>
    </row>
    <row r="646" spans="2:20" x14ac:dyDescent="0.25">
      <c r="B646" s="8" t="s">
        <v>152</v>
      </c>
      <c r="C646" s="8">
        <v>2021</v>
      </c>
      <c r="D646" s="8">
        <v>2</v>
      </c>
      <c r="E646" s="49">
        <f>Data!E646</f>
        <v>1472.5613000000001</v>
      </c>
      <c r="F646" s="49">
        <f>Data!F646</f>
        <v>3872.0030000000002</v>
      </c>
      <c r="G646" s="50">
        <f t="shared" si="81"/>
        <v>2399.4417000000003</v>
      </c>
      <c r="H646" s="51">
        <f t="shared" si="82"/>
        <v>0</v>
      </c>
      <c r="I646" s="51">
        <f t="shared" si="84"/>
        <v>0</v>
      </c>
      <c r="J646" s="51">
        <f t="shared" si="83"/>
        <v>0</v>
      </c>
      <c r="K646" s="51">
        <f t="shared" si="85"/>
        <v>0</v>
      </c>
      <c r="L646" s="51">
        <f t="shared" si="86"/>
        <v>2399.4417000000003</v>
      </c>
      <c r="M646" s="51">
        <f t="shared" si="87"/>
        <v>2399.4417000000003</v>
      </c>
      <c r="N646" s="51">
        <f t="shared" si="88"/>
        <v>2000</v>
      </c>
      <c r="O646" s="51">
        <f t="shared" si="89"/>
        <v>399.44170000000031</v>
      </c>
      <c r="P646" s="52">
        <f>+SUM(INDEX(Inputs!$D$24:$D$35,MATCH($D646,Inputs!$B$24:$B$35,0))*$N646,INDEX(Inputs!$E$24:$E$35,MATCH($D646,Inputs!$B$24:$B$35,0))*$O646)</f>
        <v>207.13772537320003</v>
      </c>
      <c r="R646" s="19"/>
      <c r="S646" s="19"/>
      <c r="T646" s="19"/>
    </row>
    <row r="647" spans="2:20" x14ac:dyDescent="0.25">
      <c r="B647" s="8" t="s">
        <v>152</v>
      </c>
      <c r="C647" s="8">
        <v>2021</v>
      </c>
      <c r="D647" s="8">
        <v>3</v>
      </c>
      <c r="E647" s="49">
        <f>Data!E647</f>
        <v>3291.402</v>
      </c>
      <c r="F647" s="49">
        <f>Data!F647</f>
        <v>3859.2233000000001</v>
      </c>
      <c r="G647" s="50">
        <f t="shared" si="81"/>
        <v>567.82130000000006</v>
      </c>
      <c r="H647" s="51">
        <f t="shared" si="82"/>
        <v>0</v>
      </c>
      <c r="I647" s="51">
        <f t="shared" si="84"/>
        <v>0</v>
      </c>
      <c r="J647" s="51">
        <f t="shared" si="83"/>
        <v>0</v>
      </c>
      <c r="K647" s="51">
        <f t="shared" si="85"/>
        <v>0</v>
      </c>
      <c r="L647" s="51">
        <f t="shared" si="86"/>
        <v>567.82130000000006</v>
      </c>
      <c r="M647" s="51">
        <f t="shared" si="87"/>
        <v>567.82130000000006</v>
      </c>
      <c r="N647" s="51">
        <f t="shared" si="88"/>
        <v>567.82130000000006</v>
      </c>
      <c r="O647" s="51">
        <f t="shared" si="89"/>
        <v>0</v>
      </c>
      <c r="P647" s="52">
        <f>+SUM(INDEX(Inputs!$D$24:$D$35,MATCH($D647,Inputs!$B$24:$B$35,0))*$N647,INDEX(Inputs!$E$24:$E$35,MATCH($D647,Inputs!$B$24:$B$35,0))*$O647)</f>
        <v>53.796525604600006</v>
      </c>
      <c r="R647" s="19"/>
      <c r="S647" s="19"/>
      <c r="T647" s="19"/>
    </row>
    <row r="648" spans="2:20" x14ac:dyDescent="0.25">
      <c r="B648" s="8" t="s">
        <v>152</v>
      </c>
      <c r="C648" s="8">
        <v>2021</v>
      </c>
      <c r="D648" s="8">
        <v>4</v>
      </c>
      <c r="E648" s="49">
        <f>Data!E648</f>
        <v>3715.1262999999999</v>
      </c>
      <c r="F648" s="49">
        <f>Data!F648</f>
        <v>3206.6136999999999</v>
      </c>
      <c r="G648" s="50">
        <f t="shared" si="81"/>
        <v>-508.51260000000002</v>
      </c>
      <c r="H648" s="51">
        <f t="shared" si="82"/>
        <v>0</v>
      </c>
      <c r="I648" s="51">
        <f t="shared" si="84"/>
        <v>508.51260000000002</v>
      </c>
      <c r="J648" s="51">
        <f t="shared" si="83"/>
        <v>0</v>
      </c>
      <c r="K648" s="51">
        <f t="shared" si="85"/>
        <v>508.51260000000002</v>
      </c>
      <c r="L648" s="51">
        <f t="shared" si="86"/>
        <v>0</v>
      </c>
      <c r="M648" s="51">
        <f t="shared" si="87"/>
        <v>0</v>
      </c>
      <c r="N648" s="51">
        <f t="shared" si="88"/>
        <v>0</v>
      </c>
      <c r="O648" s="51">
        <f t="shared" si="89"/>
        <v>0</v>
      </c>
      <c r="P648" s="52">
        <f>+SUM(INDEX(Inputs!$D$24:$D$35,MATCH($D648,Inputs!$B$24:$B$35,0))*$N648,INDEX(Inputs!$E$24:$E$35,MATCH($D648,Inputs!$B$24:$B$35,0))*$O648)</f>
        <v>0</v>
      </c>
      <c r="R648" s="19"/>
      <c r="S648" s="19"/>
      <c r="T648" s="19"/>
    </row>
    <row r="649" spans="2:20" x14ac:dyDescent="0.25">
      <c r="B649" s="8" t="s">
        <v>152</v>
      </c>
      <c r="C649" s="8">
        <v>2021</v>
      </c>
      <c r="D649" s="8">
        <v>5</v>
      </c>
      <c r="E649" s="49">
        <f>Data!E649</f>
        <v>4086.7592</v>
      </c>
      <c r="F649" s="49">
        <f>Data!F649</f>
        <v>3215.1676000000002</v>
      </c>
      <c r="G649" s="50">
        <f t="shared" ref="G649:G712" si="90">+F649-E649</f>
        <v>-871.59159999999974</v>
      </c>
      <c r="H649" s="51">
        <f t="shared" ref="H649:H712" si="91">+IF(D649=1,0,I648)</f>
        <v>508.51260000000002</v>
      </c>
      <c r="I649" s="51">
        <f t="shared" si="84"/>
        <v>1380.1041999999998</v>
      </c>
      <c r="J649" s="51">
        <f t="shared" ref="J649:J712" si="92">+IF(D649=1,I660,K648)</f>
        <v>508.51260000000002</v>
      </c>
      <c r="K649" s="51">
        <f t="shared" si="85"/>
        <v>1380.1041999999998</v>
      </c>
      <c r="L649" s="51">
        <f t="shared" si="86"/>
        <v>0</v>
      </c>
      <c r="M649" s="51">
        <f t="shared" si="87"/>
        <v>0</v>
      </c>
      <c r="N649" s="51">
        <f t="shared" si="88"/>
        <v>0</v>
      </c>
      <c r="O649" s="51">
        <f t="shared" si="89"/>
        <v>0</v>
      </c>
      <c r="P649" s="52">
        <f>+SUM(INDEX(Inputs!$D$24:$D$35,MATCH($D649,Inputs!$B$24:$B$35,0))*$N649,INDEX(Inputs!$E$24:$E$35,MATCH($D649,Inputs!$B$24:$B$35,0))*$O649)</f>
        <v>0</v>
      </c>
      <c r="R649" s="19"/>
      <c r="S649" s="19"/>
      <c r="T649" s="19"/>
    </row>
    <row r="650" spans="2:20" x14ac:dyDescent="0.25">
      <c r="B650" s="8" t="s">
        <v>152</v>
      </c>
      <c r="C650" s="8">
        <v>2021</v>
      </c>
      <c r="D650" s="8">
        <v>6</v>
      </c>
      <c r="E650" s="49">
        <f>Data!E650</f>
        <v>4202.2586000000001</v>
      </c>
      <c r="F650" s="49">
        <f>Data!F650</f>
        <v>3456.2916</v>
      </c>
      <c r="G650" s="50">
        <f t="shared" si="90"/>
        <v>-745.9670000000001</v>
      </c>
      <c r="H650" s="51">
        <f t="shared" si="91"/>
        <v>1380.1041999999998</v>
      </c>
      <c r="I650" s="51">
        <f t="shared" ref="I650:I713" si="93">+IF($G650&lt;0,SUM(-$G650,H650),MAX(SUM(-$G650,H650),0))</f>
        <v>2126.0711999999999</v>
      </c>
      <c r="J650" s="51">
        <f t="shared" si="92"/>
        <v>1380.1041999999998</v>
      </c>
      <c r="K650" s="51">
        <f t="shared" ref="K650:K713" si="94">+IF($G650&lt;0,SUM(-$G650,J650),MAX(SUM(-$G650,J650),0))</f>
        <v>2126.0711999999999</v>
      </c>
      <c r="L650" s="51">
        <f t="shared" ref="L650:L713" si="95">+IF(I650&gt;0,0,G650-H650)</f>
        <v>0</v>
      </c>
      <c r="M650" s="51">
        <f t="shared" ref="M650:M713" si="96">+IF(K650&gt;0,0,G650-J650)</f>
        <v>0</v>
      </c>
      <c r="N650" s="51">
        <f t="shared" ref="N650:N713" si="97">+MIN(M650,2000)</f>
        <v>0</v>
      </c>
      <c r="O650" s="51">
        <f t="shared" ref="O650:O713" si="98">+M650-N650</f>
        <v>0</v>
      </c>
      <c r="P650" s="52">
        <f>+SUM(INDEX(Inputs!$D$24:$D$35,MATCH($D650,Inputs!$B$24:$B$35,0))*$N650,INDEX(Inputs!$E$24:$E$35,MATCH($D650,Inputs!$B$24:$B$35,0))*$O650)</f>
        <v>0</v>
      </c>
      <c r="R650" s="19"/>
      <c r="S650" s="19"/>
      <c r="T650" s="19"/>
    </row>
    <row r="651" spans="2:20" x14ac:dyDescent="0.25">
      <c r="B651" s="8" t="s">
        <v>152</v>
      </c>
      <c r="C651" s="8">
        <v>2021</v>
      </c>
      <c r="D651" s="8">
        <v>7</v>
      </c>
      <c r="E651" s="49">
        <f>Data!E651</f>
        <v>3748.2878000000001</v>
      </c>
      <c r="F651" s="49">
        <f>Data!F651</f>
        <v>3742.4953999999998</v>
      </c>
      <c r="G651" s="50">
        <f t="shared" si="90"/>
        <v>-5.7924000000002707</v>
      </c>
      <c r="H651" s="51">
        <f t="shared" si="91"/>
        <v>2126.0711999999999</v>
      </c>
      <c r="I651" s="51">
        <f t="shared" si="93"/>
        <v>2131.8636000000001</v>
      </c>
      <c r="J651" s="51">
        <f t="shared" si="92"/>
        <v>2126.0711999999999</v>
      </c>
      <c r="K651" s="51">
        <f t="shared" si="94"/>
        <v>2131.8636000000001</v>
      </c>
      <c r="L651" s="51">
        <f t="shared" si="95"/>
        <v>0</v>
      </c>
      <c r="M651" s="51">
        <f t="shared" si="96"/>
        <v>0</v>
      </c>
      <c r="N651" s="51">
        <f t="shared" si="97"/>
        <v>0</v>
      </c>
      <c r="O651" s="51">
        <f t="shared" si="98"/>
        <v>0</v>
      </c>
      <c r="P651" s="52">
        <f>+SUM(INDEX(Inputs!$D$24:$D$35,MATCH($D651,Inputs!$B$24:$B$35,0))*$N651,INDEX(Inputs!$E$24:$E$35,MATCH($D651,Inputs!$B$24:$B$35,0))*$O651)</f>
        <v>0</v>
      </c>
      <c r="R651" s="19"/>
      <c r="S651" s="19"/>
      <c r="T651" s="19"/>
    </row>
    <row r="652" spans="2:20" x14ac:dyDescent="0.25">
      <c r="B652" s="8" t="s">
        <v>152</v>
      </c>
      <c r="C652" s="8">
        <v>2021</v>
      </c>
      <c r="D652" s="8">
        <v>8</v>
      </c>
      <c r="E652" s="49">
        <f>Data!E652</f>
        <v>3587.6291999999999</v>
      </c>
      <c r="F652" s="49">
        <f>Data!F652</f>
        <v>3374.1226000000001</v>
      </c>
      <c r="G652" s="50">
        <f t="shared" si="90"/>
        <v>-213.50659999999971</v>
      </c>
      <c r="H652" s="51">
        <f t="shared" si="91"/>
        <v>2131.8636000000001</v>
      </c>
      <c r="I652" s="51">
        <f t="shared" si="93"/>
        <v>2345.3701999999998</v>
      </c>
      <c r="J652" s="51">
        <f t="shared" si="92"/>
        <v>2131.8636000000001</v>
      </c>
      <c r="K652" s="51">
        <f t="shared" si="94"/>
        <v>2345.3701999999998</v>
      </c>
      <c r="L652" s="51">
        <f t="shared" si="95"/>
        <v>0</v>
      </c>
      <c r="M652" s="51">
        <f t="shared" si="96"/>
        <v>0</v>
      </c>
      <c r="N652" s="51">
        <f t="shared" si="97"/>
        <v>0</v>
      </c>
      <c r="O652" s="51">
        <f t="shared" si="98"/>
        <v>0</v>
      </c>
      <c r="P652" s="52">
        <f>+SUM(INDEX(Inputs!$D$24:$D$35,MATCH($D652,Inputs!$B$24:$B$35,0))*$N652,INDEX(Inputs!$E$24:$E$35,MATCH($D652,Inputs!$B$24:$B$35,0))*$O652)</f>
        <v>0</v>
      </c>
      <c r="R652" s="19"/>
      <c r="S652" s="19"/>
      <c r="T652" s="19"/>
    </row>
    <row r="653" spans="2:20" x14ac:dyDescent="0.25">
      <c r="B653" s="8" t="s">
        <v>152</v>
      </c>
      <c r="C653" s="8">
        <v>2021</v>
      </c>
      <c r="D653" s="8">
        <v>9</v>
      </c>
      <c r="E653" s="49">
        <f>Data!E653</f>
        <v>3185.3715999999999</v>
      </c>
      <c r="F653" s="49">
        <f>Data!F653</f>
        <v>3133.5707000000002</v>
      </c>
      <c r="G653" s="50">
        <f t="shared" si="90"/>
        <v>-51.800899999999729</v>
      </c>
      <c r="H653" s="51">
        <f t="shared" si="91"/>
        <v>2345.3701999999998</v>
      </c>
      <c r="I653" s="51">
        <f t="shared" si="93"/>
        <v>2397.1710999999996</v>
      </c>
      <c r="J653" s="51">
        <f t="shared" si="92"/>
        <v>2345.3701999999998</v>
      </c>
      <c r="K653" s="51">
        <f t="shared" si="94"/>
        <v>2397.1710999999996</v>
      </c>
      <c r="L653" s="51">
        <f t="shared" si="95"/>
        <v>0</v>
      </c>
      <c r="M653" s="51">
        <f t="shared" si="96"/>
        <v>0</v>
      </c>
      <c r="N653" s="51">
        <f t="shared" si="97"/>
        <v>0</v>
      </c>
      <c r="O653" s="51">
        <f t="shared" si="98"/>
        <v>0</v>
      </c>
      <c r="P653" s="52">
        <f>+SUM(INDEX(Inputs!$D$24:$D$35,MATCH($D653,Inputs!$B$24:$B$35,0))*$N653,INDEX(Inputs!$E$24:$E$35,MATCH($D653,Inputs!$B$24:$B$35,0))*$O653)</f>
        <v>0</v>
      </c>
      <c r="R653" s="19"/>
      <c r="S653" s="19"/>
      <c r="T653" s="19"/>
    </row>
    <row r="654" spans="2:20" x14ac:dyDescent="0.25">
      <c r="B654" s="8" t="s">
        <v>152</v>
      </c>
      <c r="C654" s="8">
        <v>2021</v>
      </c>
      <c r="D654" s="8">
        <v>10</v>
      </c>
      <c r="E654" s="49">
        <f>Data!E654</f>
        <v>2156.9090000000001</v>
      </c>
      <c r="F654" s="49">
        <f>Data!F654</f>
        <v>3185.2298999999998</v>
      </c>
      <c r="G654" s="50">
        <f t="shared" si="90"/>
        <v>1028.3208999999997</v>
      </c>
      <c r="H654" s="51">
        <f t="shared" si="91"/>
        <v>2397.1710999999996</v>
      </c>
      <c r="I654" s="51">
        <f t="shared" si="93"/>
        <v>1368.8501999999999</v>
      </c>
      <c r="J654" s="51">
        <f t="shared" si="92"/>
        <v>2397.1710999999996</v>
      </c>
      <c r="K654" s="51">
        <f t="shared" si="94"/>
        <v>1368.8501999999999</v>
      </c>
      <c r="L654" s="51">
        <f t="shared" si="95"/>
        <v>0</v>
      </c>
      <c r="M654" s="51">
        <f t="shared" si="96"/>
        <v>0</v>
      </c>
      <c r="N654" s="51">
        <f t="shared" si="97"/>
        <v>0</v>
      </c>
      <c r="O654" s="51">
        <f t="shared" si="98"/>
        <v>0</v>
      </c>
      <c r="P654" s="52">
        <f>+SUM(INDEX(Inputs!$D$24:$D$35,MATCH($D654,Inputs!$B$24:$B$35,0))*$N654,INDEX(Inputs!$E$24:$E$35,MATCH($D654,Inputs!$B$24:$B$35,0))*$O654)</f>
        <v>0</v>
      </c>
      <c r="R654" s="19"/>
      <c r="S654" s="19"/>
      <c r="T654" s="19"/>
    </row>
    <row r="655" spans="2:20" x14ac:dyDescent="0.25">
      <c r="B655" s="8" t="s">
        <v>152</v>
      </c>
      <c r="C655" s="8">
        <v>2021</v>
      </c>
      <c r="D655" s="8">
        <v>11</v>
      </c>
      <c r="E655" s="49">
        <f>Data!E655</f>
        <v>1458.0772999999999</v>
      </c>
      <c r="F655" s="49">
        <f>Data!F655</f>
        <v>3841.7361000000001</v>
      </c>
      <c r="G655" s="50">
        <f t="shared" si="90"/>
        <v>2383.6588000000002</v>
      </c>
      <c r="H655" s="51">
        <f t="shared" si="91"/>
        <v>1368.8501999999999</v>
      </c>
      <c r="I655" s="51">
        <f t="shared" si="93"/>
        <v>0</v>
      </c>
      <c r="J655" s="51">
        <f t="shared" si="92"/>
        <v>1368.8501999999999</v>
      </c>
      <c r="K655" s="51">
        <f t="shared" si="94"/>
        <v>0</v>
      </c>
      <c r="L655" s="51">
        <f t="shared" si="95"/>
        <v>1014.8086000000003</v>
      </c>
      <c r="M655" s="51">
        <f t="shared" si="96"/>
        <v>1014.8086000000003</v>
      </c>
      <c r="N655" s="51">
        <f t="shared" si="97"/>
        <v>1014.8086000000003</v>
      </c>
      <c r="O655" s="51">
        <f t="shared" si="98"/>
        <v>0</v>
      </c>
      <c r="P655" s="52">
        <f>+SUM(INDEX(Inputs!$D$24:$D$35,MATCH($D655,Inputs!$B$24:$B$35,0))*$N655,INDEX(Inputs!$E$24:$E$35,MATCH($D655,Inputs!$B$24:$B$35,0))*$O655)</f>
        <v>96.144996381200031</v>
      </c>
      <c r="R655" s="19"/>
      <c r="S655" s="19"/>
      <c r="T655" s="19"/>
    </row>
    <row r="656" spans="2:20" x14ac:dyDescent="0.25">
      <c r="B656" s="8" t="s">
        <v>152</v>
      </c>
      <c r="C656" s="8">
        <v>2021</v>
      </c>
      <c r="D656" s="8">
        <v>12</v>
      </c>
      <c r="E656" s="49">
        <f>Data!E656</f>
        <v>762.52719999999999</v>
      </c>
      <c r="F656" s="49">
        <f>Data!F656</f>
        <v>4218.5852000000004</v>
      </c>
      <c r="G656" s="50">
        <f t="shared" si="90"/>
        <v>3456.0580000000004</v>
      </c>
      <c r="H656" s="51">
        <f t="shared" si="91"/>
        <v>0</v>
      </c>
      <c r="I656" s="51">
        <f t="shared" si="93"/>
        <v>0</v>
      </c>
      <c r="J656" s="51">
        <f t="shared" si="92"/>
        <v>0</v>
      </c>
      <c r="K656" s="51">
        <f t="shared" si="94"/>
        <v>0</v>
      </c>
      <c r="L656" s="51">
        <f t="shared" si="95"/>
        <v>3456.0580000000004</v>
      </c>
      <c r="M656" s="51">
        <f t="shared" si="96"/>
        <v>3456.0580000000004</v>
      </c>
      <c r="N656" s="51">
        <f t="shared" si="97"/>
        <v>2000</v>
      </c>
      <c r="O656" s="51">
        <f t="shared" si="98"/>
        <v>1456.0580000000004</v>
      </c>
      <c r="P656" s="52">
        <f>+SUM(INDEX(Inputs!$D$24:$D$35,MATCH($D656,Inputs!$B$24:$B$35,0))*$N656,INDEX(Inputs!$E$24:$E$35,MATCH($D656,Inputs!$B$24:$B$35,0))*$O656)</f>
        <v>253.83593936800003</v>
      </c>
      <c r="R656" s="19"/>
      <c r="S656" s="19"/>
      <c r="T656" s="19"/>
    </row>
    <row r="657" spans="2:20" x14ac:dyDescent="0.25">
      <c r="B657" s="8" t="s">
        <v>153</v>
      </c>
      <c r="C657" s="8">
        <v>2021</v>
      </c>
      <c r="D657" s="8">
        <v>1</v>
      </c>
      <c r="E657" s="49">
        <f>Data!E657</f>
        <v>306.24</v>
      </c>
      <c r="F657" s="49">
        <f>Data!F657</f>
        <v>1078.8557000000001</v>
      </c>
      <c r="G657" s="50">
        <f t="shared" si="90"/>
        <v>772.61570000000006</v>
      </c>
      <c r="H657" s="51">
        <f t="shared" si="91"/>
        <v>0</v>
      </c>
      <c r="I657" s="51">
        <f t="shared" si="93"/>
        <v>0</v>
      </c>
      <c r="J657" s="51">
        <f t="shared" si="92"/>
        <v>0</v>
      </c>
      <c r="K657" s="51">
        <f t="shared" si="94"/>
        <v>0</v>
      </c>
      <c r="L657" s="51">
        <f t="shared" si="95"/>
        <v>772.61570000000006</v>
      </c>
      <c r="M657" s="51">
        <f t="shared" si="96"/>
        <v>772.61570000000006</v>
      </c>
      <c r="N657" s="51">
        <f t="shared" si="97"/>
        <v>772.61570000000006</v>
      </c>
      <c r="O657" s="51">
        <f t="shared" si="98"/>
        <v>0</v>
      </c>
      <c r="P657" s="52">
        <f>+SUM(INDEX(Inputs!$D$24:$D$35,MATCH($D657,Inputs!$B$24:$B$35,0))*$N657,INDEX(Inputs!$E$24:$E$35,MATCH($D657,Inputs!$B$24:$B$35,0))*$O657)</f>
        <v>73.19915664940001</v>
      </c>
      <c r="R657" s="19"/>
      <c r="S657" s="19"/>
      <c r="T657" s="19"/>
    </row>
    <row r="658" spans="2:20" x14ac:dyDescent="0.25">
      <c r="B658" s="8" t="s">
        <v>153</v>
      </c>
      <c r="C658" s="8">
        <v>2021</v>
      </c>
      <c r="D658" s="8">
        <v>2</v>
      </c>
      <c r="E658" s="49">
        <f>Data!E658</f>
        <v>322.048</v>
      </c>
      <c r="F658" s="49">
        <f>Data!F658</f>
        <v>976.69579999999996</v>
      </c>
      <c r="G658" s="50">
        <f t="shared" si="90"/>
        <v>654.64779999999996</v>
      </c>
      <c r="H658" s="51">
        <f t="shared" si="91"/>
        <v>0</v>
      </c>
      <c r="I658" s="51">
        <f t="shared" si="93"/>
        <v>0</v>
      </c>
      <c r="J658" s="51">
        <f t="shared" si="92"/>
        <v>0</v>
      </c>
      <c r="K658" s="51">
        <f t="shared" si="94"/>
        <v>0</v>
      </c>
      <c r="L658" s="51">
        <f t="shared" si="95"/>
        <v>654.64779999999996</v>
      </c>
      <c r="M658" s="51">
        <f t="shared" si="96"/>
        <v>654.64779999999996</v>
      </c>
      <c r="N658" s="51">
        <f t="shared" si="97"/>
        <v>654.64779999999996</v>
      </c>
      <c r="O658" s="51">
        <f t="shared" si="98"/>
        <v>0</v>
      </c>
      <c r="P658" s="52">
        <f>+SUM(INDEX(Inputs!$D$24:$D$35,MATCH($D658,Inputs!$B$24:$B$35,0))*$N658,INDEX(Inputs!$E$24:$E$35,MATCH($D658,Inputs!$B$24:$B$35,0))*$O658)</f>
        <v>62.022641867600001</v>
      </c>
      <c r="R658" s="19"/>
      <c r="S658" s="19"/>
      <c r="T658" s="19"/>
    </row>
    <row r="659" spans="2:20" x14ac:dyDescent="0.25">
      <c r="B659" s="8" t="s">
        <v>153</v>
      </c>
      <c r="C659" s="8">
        <v>2021</v>
      </c>
      <c r="D659" s="8">
        <v>3</v>
      </c>
      <c r="E659" s="49">
        <f>Data!E659</f>
        <v>875.78399999999999</v>
      </c>
      <c r="F659" s="49">
        <f>Data!F659</f>
        <v>897.23149999999998</v>
      </c>
      <c r="G659" s="50">
        <f t="shared" si="90"/>
        <v>21.447499999999991</v>
      </c>
      <c r="H659" s="51">
        <f t="shared" si="91"/>
        <v>0</v>
      </c>
      <c r="I659" s="51">
        <f t="shared" si="93"/>
        <v>0</v>
      </c>
      <c r="J659" s="51">
        <f t="shared" si="92"/>
        <v>0</v>
      </c>
      <c r="K659" s="51">
        <f t="shared" si="94"/>
        <v>0</v>
      </c>
      <c r="L659" s="51">
        <f t="shared" si="95"/>
        <v>21.447499999999991</v>
      </c>
      <c r="M659" s="51">
        <f t="shared" si="96"/>
        <v>21.447499999999991</v>
      </c>
      <c r="N659" s="51">
        <f t="shared" si="97"/>
        <v>21.447499999999991</v>
      </c>
      <c r="O659" s="51">
        <f t="shared" si="98"/>
        <v>0</v>
      </c>
      <c r="P659" s="52">
        <f>+SUM(INDEX(Inputs!$D$24:$D$35,MATCH($D659,Inputs!$B$24:$B$35,0))*$N659,INDEX(Inputs!$E$24:$E$35,MATCH($D659,Inputs!$B$24:$B$35,0))*$O659)</f>
        <v>2.0319790449999995</v>
      </c>
      <c r="R659" s="19"/>
      <c r="S659" s="19"/>
      <c r="T659" s="19"/>
    </row>
    <row r="660" spans="2:20" x14ac:dyDescent="0.25">
      <c r="B660" s="8" t="s">
        <v>153</v>
      </c>
      <c r="C660" s="8">
        <v>2021</v>
      </c>
      <c r="D660" s="8">
        <v>4</v>
      </c>
      <c r="E660" s="49">
        <f>Data!E660</f>
        <v>1085.76</v>
      </c>
      <c r="F660" s="49">
        <f>Data!F660</f>
        <v>778.68780000000004</v>
      </c>
      <c r="G660" s="50">
        <f t="shared" si="90"/>
        <v>-307.07219999999995</v>
      </c>
      <c r="H660" s="51">
        <f t="shared" si="91"/>
        <v>0</v>
      </c>
      <c r="I660" s="51">
        <f t="shared" si="93"/>
        <v>307.07219999999995</v>
      </c>
      <c r="J660" s="51">
        <f t="shared" si="92"/>
        <v>0</v>
      </c>
      <c r="K660" s="51">
        <f t="shared" si="94"/>
        <v>307.07219999999995</v>
      </c>
      <c r="L660" s="51">
        <f t="shared" si="95"/>
        <v>0</v>
      </c>
      <c r="M660" s="51">
        <f t="shared" si="96"/>
        <v>0</v>
      </c>
      <c r="N660" s="51">
        <f t="shared" si="97"/>
        <v>0</v>
      </c>
      <c r="O660" s="51">
        <f t="shared" si="98"/>
        <v>0</v>
      </c>
      <c r="P660" s="52">
        <f>+SUM(INDEX(Inputs!$D$24:$D$35,MATCH($D660,Inputs!$B$24:$B$35,0))*$N660,INDEX(Inputs!$E$24:$E$35,MATCH($D660,Inputs!$B$24:$B$35,0))*$O660)</f>
        <v>0</v>
      </c>
      <c r="R660" s="19"/>
      <c r="S660" s="19"/>
      <c r="T660" s="19"/>
    </row>
    <row r="661" spans="2:20" x14ac:dyDescent="0.25">
      <c r="B661" s="8" t="s">
        <v>153</v>
      </c>
      <c r="C661" s="8">
        <v>2021</v>
      </c>
      <c r="D661" s="8">
        <v>5</v>
      </c>
      <c r="E661" s="49">
        <f>Data!E661</f>
        <v>1339.2639999999999</v>
      </c>
      <c r="F661" s="49">
        <f>Data!F661</f>
        <v>801.80730000000005</v>
      </c>
      <c r="G661" s="50">
        <f t="shared" si="90"/>
        <v>-537.45669999999984</v>
      </c>
      <c r="H661" s="51">
        <f t="shared" si="91"/>
        <v>307.07219999999995</v>
      </c>
      <c r="I661" s="51">
        <f t="shared" si="93"/>
        <v>844.52889999999979</v>
      </c>
      <c r="J661" s="51">
        <f t="shared" si="92"/>
        <v>307.07219999999995</v>
      </c>
      <c r="K661" s="51">
        <f t="shared" si="94"/>
        <v>844.52889999999979</v>
      </c>
      <c r="L661" s="51">
        <f t="shared" si="95"/>
        <v>0</v>
      </c>
      <c r="M661" s="51">
        <f t="shared" si="96"/>
        <v>0</v>
      </c>
      <c r="N661" s="51">
        <f t="shared" si="97"/>
        <v>0</v>
      </c>
      <c r="O661" s="51">
        <f t="shared" si="98"/>
        <v>0</v>
      </c>
      <c r="P661" s="52">
        <f>+SUM(INDEX(Inputs!$D$24:$D$35,MATCH($D661,Inputs!$B$24:$B$35,0))*$N661,INDEX(Inputs!$E$24:$E$35,MATCH($D661,Inputs!$B$24:$B$35,0))*$O661)</f>
        <v>0</v>
      </c>
      <c r="R661" s="19"/>
      <c r="S661" s="19"/>
      <c r="T661" s="19"/>
    </row>
    <row r="662" spans="2:20" x14ac:dyDescent="0.25">
      <c r="B662" s="8" t="s">
        <v>153</v>
      </c>
      <c r="C662" s="8">
        <v>2021</v>
      </c>
      <c r="D662" s="8">
        <v>6</v>
      </c>
      <c r="E662" s="49">
        <f>Data!E662</f>
        <v>1416.0640000000001</v>
      </c>
      <c r="F662" s="49">
        <f>Data!F662</f>
        <v>1240.4318000000001</v>
      </c>
      <c r="G662" s="50">
        <f t="shared" si="90"/>
        <v>-175.63220000000001</v>
      </c>
      <c r="H662" s="51">
        <f t="shared" si="91"/>
        <v>844.52889999999979</v>
      </c>
      <c r="I662" s="51">
        <f t="shared" si="93"/>
        <v>1020.1610999999998</v>
      </c>
      <c r="J662" s="51">
        <f t="shared" si="92"/>
        <v>844.52889999999979</v>
      </c>
      <c r="K662" s="51">
        <f t="shared" si="94"/>
        <v>1020.1610999999998</v>
      </c>
      <c r="L662" s="51">
        <f t="shared" si="95"/>
        <v>0</v>
      </c>
      <c r="M662" s="51">
        <f t="shared" si="96"/>
        <v>0</v>
      </c>
      <c r="N662" s="51">
        <f t="shared" si="97"/>
        <v>0</v>
      </c>
      <c r="O662" s="51">
        <f t="shared" si="98"/>
        <v>0</v>
      </c>
      <c r="P662" s="52">
        <f>+SUM(INDEX(Inputs!$D$24:$D$35,MATCH($D662,Inputs!$B$24:$B$35,0))*$N662,INDEX(Inputs!$E$24:$E$35,MATCH($D662,Inputs!$B$24:$B$35,0))*$O662)</f>
        <v>0</v>
      </c>
      <c r="R662" s="19"/>
      <c r="S662" s="19"/>
      <c r="T662" s="19"/>
    </row>
    <row r="663" spans="2:20" x14ac:dyDescent="0.25">
      <c r="B663" s="8" t="s">
        <v>153</v>
      </c>
      <c r="C663" s="8">
        <v>2021</v>
      </c>
      <c r="D663" s="8">
        <v>7</v>
      </c>
      <c r="E663" s="49">
        <f>Data!E663</f>
        <v>1183.232</v>
      </c>
      <c r="F663" s="49">
        <f>Data!F663</f>
        <v>1546.0319999999999</v>
      </c>
      <c r="G663" s="50">
        <f t="shared" si="90"/>
        <v>362.79999999999995</v>
      </c>
      <c r="H663" s="51">
        <f t="shared" si="91"/>
        <v>1020.1610999999998</v>
      </c>
      <c r="I663" s="51">
        <f t="shared" si="93"/>
        <v>657.36109999999985</v>
      </c>
      <c r="J663" s="51">
        <f t="shared" si="92"/>
        <v>1020.1610999999998</v>
      </c>
      <c r="K663" s="51">
        <f t="shared" si="94"/>
        <v>657.36109999999985</v>
      </c>
      <c r="L663" s="51">
        <f t="shared" si="95"/>
        <v>0</v>
      </c>
      <c r="M663" s="51">
        <f t="shared" si="96"/>
        <v>0</v>
      </c>
      <c r="N663" s="51">
        <f t="shared" si="97"/>
        <v>0</v>
      </c>
      <c r="O663" s="51">
        <f t="shared" si="98"/>
        <v>0</v>
      </c>
      <c r="P663" s="52">
        <f>+SUM(INDEX(Inputs!$D$24:$D$35,MATCH($D663,Inputs!$B$24:$B$35,0))*$N663,INDEX(Inputs!$E$24:$E$35,MATCH($D663,Inputs!$B$24:$B$35,0))*$O663)</f>
        <v>0</v>
      </c>
      <c r="R663" s="19"/>
      <c r="S663" s="19"/>
      <c r="T663" s="19"/>
    </row>
    <row r="664" spans="2:20" x14ac:dyDescent="0.25">
      <c r="B664" s="8" t="s">
        <v>153</v>
      </c>
      <c r="C664" s="8">
        <v>2021</v>
      </c>
      <c r="D664" s="8">
        <v>8</v>
      </c>
      <c r="E664" s="49">
        <f>Data!E664</f>
        <v>1075.7760000000001</v>
      </c>
      <c r="F664" s="49">
        <f>Data!F664</f>
        <v>1300.2719999999999</v>
      </c>
      <c r="G664" s="50">
        <f t="shared" si="90"/>
        <v>224.49599999999987</v>
      </c>
      <c r="H664" s="51">
        <f t="shared" si="91"/>
        <v>657.36109999999985</v>
      </c>
      <c r="I664" s="51">
        <f t="shared" si="93"/>
        <v>432.86509999999998</v>
      </c>
      <c r="J664" s="51">
        <f t="shared" si="92"/>
        <v>657.36109999999985</v>
      </c>
      <c r="K664" s="51">
        <f t="shared" si="94"/>
        <v>432.86509999999998</v>
      </c>
      <c r="L664" s="51">
        <f t="shared" si="95"/>
        <v>0</v>
      </c>
      <c r="M664" s="51">
        <f t="shared" si="96"/>
        <v>0</v>
      </c>
      <c r="N664" s="51">
        <f t="shared" si="97"/>
        <v>0</v>
      </c>
      <c r="O664" s="51">
        <f t="shared" si="98"/>
        <v>0</v>
      </c>
      <c r="P664" s="52">
        <f>+SUM(INDEX(Inputs!$D$24:$D$35,MATCH($D664,Inputs!$B$24:$B$35,0))*$N664,INDEX(Inputs!$E$24:$E$35,MATCH($D664,Inputs!$B$24:$B$35,0))*$O664)</f>
        <v>0</v>
      </c>
      <c r="R664" s="19"/>
      <c r="S664" s="19"/>
      <c r="T664" s="19"/>
    </row>
    <row r="665" spans="2:20" x14ac:dyDescent="0.25">
      <c r="B665" s="8" t="s">
        <v>153</v>
      </c>
      <c r="C665" s="8">
        <v>2021</v>
      </c>
      <c r="D665" s="8">
        <v>9</v>
      </c>
      <c r="E665" s="49">
        <f>Data!E665</f>
        <v>838.33600000000001</v>
      </c>
      <c r="F665" s="49">
        <f>Data!F665</f>
        <v>1085.981</v>
      </c>
      <c r="G665" s="50">
        <f t="shared" si="90"/>
        <v>247.64499999999998</v>
      </c>
      <c r="H665" s="51">
        <f t="shared" si="91"/>
        <v>432.86509999999998</v>
      </c>
      <c r="I665" s="51">
        <f t="shared" si="93"/>
        <v>185.2201</v>
      </c>
      <c r="J665" s="51">
        <f t="shared" si="92"/>
        <v>432.86509999999998</v>
      </c>
      <c r="K665" s="51">
        <f t="shared" si="94"/>
        <v>185.2201</v>
      </c>
      <c r="L665" s="51">
        <f t="shared" si="95"/>
        <v>0</v>
      </c>
      <c r="M665" s="51">
        <f t="shared" si="96"/>
        <v>0</v>
      </c>
      <c r="N665" s="51">
        <f t="shared" si="97"/>
        <v>0</v>
      </c>
      <c r="O665" s="51">
        <f t="shared" si="98"/>
        <v>0</v>
      </c>
      <c r="P665" s="52">
        <f>+SUM(INDEX(Inputs!$D$24:$D$35,MATCH($D665,Inputs!$B$24:$B$35,0))*$N665,INDEX(Inputs!$E$24:$E$35,MATCH($D665,Inputs!$B$24:$B$35,0))*$O665)</f>
        <v>0</v>
      </c>
      <c r="R665" s="19"/>
      <c r="S665" s="19"/>
      <c r="T665" s="19"/>
    </row>
    <row r="666" spans="2:20" x14ac:dyDescent="0.25">
      <c r="B666" s="8" t="s">
        <v>153</v>
      </c>
      <c r="C666" s="8">
        <v>2021</v>
      </c>
      <c r="D666" s="8">
        <v>10</v>
      </c>
      <c r="E666" s="49">
        <f>Data!E666</f>
        <v>545.6</v>
      </c>
      <c r="F666" s="49">
        <f>Data!F666</f>
        <v>864.52700000000004</v>
      </c>
      <c r="G666" s="50">
        <f t="shared" si="90"/>
        <v>318.92700000000002</v>
      </c>
      <c r="H666" s="51">
        <f t="shared" si="91"/>
        <v>185.2201</v>
      </c>
      <c r="I666" s="51">
        <f t="shared" si="93"/>
        <v>0</v>
      </c>
      <c r="J666" s="51">
        <f t="shared" si="92"/>
        <v>185.2201</v>
      </c>
      <c r="K666" s="51">
        <f t="shared" si="94"/>
        <v>0</v>
      </c>
      <c r="L666" s="51">
        <f t="shared" si="95"/>
        <v>133.70690000000002</v>
      </c>
      <c r="M666" s="51">
        <f t="shared" si="96"/>
        <v>133.70690000000002</v>
      </c>
      <c r="N666" s="51">
        <f t="shared" si="97"/>
        <v>133.70690000000002</v>
      </c>
      <c r="O666" s="51">
        <f t="shared" si="98"/>
        <v>0</v>
      </c>
      <c r="P666" s="52">
        <f>+SUM(INDEX(Inputs!$D$24:$D$35,MATCH($D666,Inputs!$B$24:$B$35,0))*$N666,INDEX(Inputs!$E$24:$E$35,MATCH($D666,Inputs!$B$24:$B$35,0))*$O666)</f>
        <v>12.667659119800003</v>
      </c>
      <c r="R666" s="19"/>
      <c r="S666" s="19"/>
      <c r="T666" s="19"/>
    </row>
    <row r="667" spans="2:20" x14ac:dyDescent="0.25">
      <c r="B667" s="8" t="s">
        <v>153</v>
      </c>
      <c r="C667" s="8">
        <v>2021</v>
      </c>
      <c r="D667" s="8">
        <v>11</v>
      </c>
      <c r="E667" s="49">
        <f>Data!E667</f>
        <v>349.61799999999999</v>
      </c>
      <c r="F667" s="49">
        <f>Data!F667</f>
        <v>850.85699999999997</v>
      </c>
      <c r="G667" s="50">
        <f t="shared" si="90"/>
        <v>501.23899999999998</v>
      </c>
      <c r="H667" s="51">
        <f t="shared" si="91"/>
        <v>0</v>
      </c>
      <c r="I667" s="51">
        <f t="shared" si="93"/>
        <v>0</v>
      </c>
      <c r="J667" s="51">
        <f t="shared" si="92"/>
        <v>0</v>
      </c>
      <c r="K667" s="51">
        <f t="shared" si="94"/>
        <v>0</v>
      </c>
      <c r="L667" s="51">
        <f t="shared" si="95"/>
        <v>501.23899999999998</v>
      </c>
      <c r="M667" s="51">
        <f t="shared" si="96"/>
        <v>501.23899999999998</v>
      </c>
      <c r="N667" s="51">
        <f t="shared" si="97"/>
        <v>501.23899999999998</v>
      </c>
      <c r="O667" s="51">
        <f t="shared" si="98"/>
        <v>0</v>
      </c>
      <c r="P667" s="52">
        <f>+SUM(INDEX(Inputs!$D$24:$D$35,MATCH($D667,Inputs!$B$24:$B$35,0))*$N667,INDEX(Inputs!$E$24:$E$35,MATCH($D667,Inputs!$B$24:$B$35,0))*$O667)</f>
        <v>47.488385338000001</v>
      </c>
      <c r="R667" s="19"/>
      <c r="S667" s="19"/>
      <c r="T667" s="19"/>
    </row>
    <row r="668" spans="2:20" x14ac:dyDescent="0.25">
      <c r="B668" s="8" t="s">
        <v>153</v>
      </c>
      <c r="C668" s="8">
        <v>2021</v>
      </c>
      <c r="D668" s="8">
        <v>12</v>
      </c>
      <c r="E668" s="49">
        <f>Data!E668</f>
        <v>159.68</v>
      </c>
      <c r="F668" s="49">
        <f>Data!F668</f>
        <v>903.851</v>
      </c>
      <c r="G668" s="50">
        <f t="shared" si="90"/>
        <v>744.17100000000005</v>
      </c>
      <c r="H668" s="51">
        <f t="shared" si="91"/>
        <v>0</v>
      </c>
      <c r="I668" s="51">
        <f t="shared" si="93"/>
        <v>0</v>
      </c>
      <c r="J668" s="51">
        <f t="shared" si="92"/>
        <v>0</v>
      </c>
      <c r="K668" s="51">
        <f t="shared" si="94"/>
        <v>0</v>
      </c>
      <c r="L668" s="51">
        <f t="shared" si="95"/>
        <v>744.17100000000005</v>
      </c>
      <c r="M668" s="51">
        <f t="shared" si="96"/>
        <v>744.17100000000005</v>
      </c>
      <c r="N668" s="51">
        <f t="shared" si="97"/>
        <v>744.17100000000005</v>
      </c>
      <c r="O668" s="51">
        <f t="shared" si="98"/>
        <v>0</v>
      </c>
      <c r="P668" s="52">
        <f>+SUM(INDEX(Inputs!$D$24:$D$35,MATCH($D668,Inputs!$B$24:$B$35,0))*$N668,INDEX(Inputs!$E$24:$E$35,MATCH($D668,Inputs!$B$24:$B$35,0))*$O668)</f>
        <v>70.504248882000013</v>
      </c>
      <c r="R668" s="19"/>
      <c r="S668" s="19"/>
      <c r="T668" s="19"/>
    </row>
    <row r="669" spans="2:20" x14ac:dyDescent="0.25">
      <c r="B669" s="8" t="s">
        <v>154</v>
      </c>
      <c r="C669" s="8">
        <v>2021</v>
      </c>
      <c r="D669" s="8">
        <v>1</v>
      </c>
      <c r="E669" s="49">
        <f>Data!E669</f>
        <v>736.30010000000004</v>
      </c>
      <c r="F669" s="49">
        <f>Data!F669</f>
        <v>5673.3990999999996</v>
      </c>
      <c r="G669" s="50">
        <f t="shared" si="90"/>
        <v>4937.0989999999993</v>
      </c>
      <c r="H669" s="51">
        <f t="shared" si="91"/>
        <v>0</v>
      </c>
      <c r="I669" s="51">
        <f t="shared" si="93"/>
        <v>0</v>
      </c>
      <c r="J669" s="51">
        <f t="shared" si="92"/>
        <v>0</v>
      </c>
      <c r="K669" s="51">
        <f t="shared" si="94"/>
        <v>0</v>
      </c>
      <c r="L669" s="51">
        <f t="shared" si="95"/>
        <v>4937.0989999999993</v>
      </c>
      <c r="M669" s="51">
        <f t="shared" si="96"/>
        <v>4937.0989999999993</v>
      </c>
      <c r="N669" s="51">
        <f t="shared" si="97"/>
        <v>2000</v>
      </c>
      <c r="O669" s="51">
        <f t="shared" si="98"/>
        <v>2937.0989999999993</v>
      </c>
      <c r="P669" s="52">
        <f>+SUM(INDEX(Inputs!$D$24:$D$35,MATCH($D669,Inputs!$B$24:$B$35,0))*$N669,INDEX(Inputs!$E$24:$E$35,MATCH($D669,Inputs!$B$24:$B$35,0))*$O669)</f>
        <v>319.29202740400001</v>
      </c>
      <c r="R669" s="19"/>
      <c r="S669" s="19"/>
      <c r="T669" s="19"/>
    </row>
    <row r="670" spans="2:20" x14ac:dyDescent="0.25">
      <c r="B670" s="8" t="s">
        <v>154</v>
      </c>
      <c r="C670" s="8">
        <v>2021</v>
      </c>
      <c r="D670" s="8">
        <v>2</v>
      </c>
      <c r="E670" s="49">
        <f>Data!E670</f>
        <v>928.6508</v>
      </c>
      <c r="F670" s="49">
        <f>Data!F670</f>
        <v>5017.5851000000002</v>
      </c>
      <c r="G670" s="50">
        <f t="shared" si="90"/>
        <v>4088.9343000000003</v>
      </c>
      <c r="H670" s="51">
        <f t="shared" si="91"/>
        <v>0</v>
      </c>
      <c r="I670" s="51">
        <f t="shared" si="93"/>
        <v>0</v>
      </c>
      <c r="J670" s="51">
        <f t="shared" si="92"/>
        <v>0</v>
      </c>
      <c r="K670" s="51">
        <f t="shared" si="94"/>
        <v>0</v>
      </c>
      <c r="L670" s="51">
        <f t="shared" si="95"/>
        <v>4088.9343000000003</v>
      </c>
      <c r="M670" s="51">
        <f t="shared" si="96"/>
        <v>4088.9343000000003</v>
      </c>
      <c r="N670" s="51">
        <f t="shared" si="97"/>
        <v>2000</v>
      </c>
      <c r="O670" s="51">
        <f t="shared" si="98"/>
        <v>2088.9343000000003</v>
      </c>
      <c r="P670" s="52">
        <f>+SUM(INDEX(Inputs!$D$24:$D$35,MATCH($D670,Inputs!$B$24:$B$35,0))*$N670,INDEX(Inputs!$E$24:$E$35,MATCH($D670,Inputs!$B$24:$B$35,0))*$O670)</f>
        <v>281.8065403228</v>
      </c>
      <c r="R670" s="19"/>
      <c r="S670" s="19"/>
      <c r="T670" s="19"/>
    </row>
    <row r="671" spans="2:20" x14ac:dyDescent="0.25">
      <c r="B671" s="8" t="s">
        <v>154</v>
      </c>
      <c r="C671" s="8">
        <v>2021</v>
      </c>
      <c r="D671" s="8">
        <v>3</v>
      </c>
      <c r="E671" s="49">
        <f>Data!E671</f>
        <v>1869.7971</v>
      </c>
      <c r="F671" s="49">
        <f>Data!F671</f>
        <v>3767.3261000000002</v>
      </c>
      <c r="G671" s="50">
        <f t="shared" si="90"/>
        <v>1897.5290000000002</v>
      </c>
      <c r="H671" s="51">
        <f t="shared" si="91"/>
        <v>0</v>
      </c>
      <c r="I671" s="51">
        <f t="shared" si="93"/>
        <v>0</v>
      </c>
      <c r="J671" s="51">
        <f t="shared" si="92"/>
        <v>0</v>
      </c>
      <c r="K671" s="51">
        <f t="shared" si="94"/>
        <v>0</v>
      </c>
      <c r="L671" s="51">
        <f t="shared" si="95"/>
        <v>1897.5290000000002</v>
      </c>
      <c r="M671" s="51">
        <f t="shared" si="96"/>
        <v>1897.5290000000002</v>
      </c>
      <c r="N671" s="51">
        <f t="shared" si="97"/>
        <v>1897.5290000000002</v>
      </c>
      <c r="O671" s="51">
        <f t="shared" si="98"/>
        <v>0</v>
      </c>
      <c r="P671" s="52">
        <f>+SUM(INDEX(Inputs!$D$24:$D$35,MATCH($D671,Inputs!$B$24:$B$35,0))*$N671,INDEX(Inputs!$E$24:$E$35,MATCH($D671,Inputs!$B$24:$B$35,0))*$O671)</f>
        <v>179.77569251800003</v>
      </c>
      <c r="R671" s="19"/>
      <c r="S671" s="19"/>
      <c r="T671" s="19"/>
    </row>
    <row r="672" spans="2:20" x14ac:dyDescent="0.25">
      <c r="B672" s="8" t="s">
        <v>154</v>
      </c>
      <c r="C672" s="8">
        <v>2021</v>
      </c>
      <c r="D672" s="8">
        <v>4</v>
      </c>
      <c r="E672" s="49">
        <f>Data!E672</f>
        <v>2192.2011000000002</v>
      </c>
      <c r="F672" s="49">
        <f>Data!F672</f>
        <v>2176.0598</v>
      </c>
      <c r="G672" s="50">
        <f t="shared" si="90"/>
        <v>-16.141300000000228</v>
      </c>
      <c r="H672" s="51">
        <f t="shared" si="91"/>
        <v>0</v>
      </c>
      <c r="I672" s="51">
        <f t="shared" si="93"/>
        <v>16.141300000000228</v>
      </c>
      <c r="J672" s="51">
        <f t="shared" si="92"/>
        <v>0</v>
      </c>
      <c r="K672" s="51">
        <f t="shared" si="94"/>
        <v>16.141300000000228</v>
      </c>
      <c r="L672" s="51">
        <f t="shared" si="95"/>
        <v>0</v>
      </c>
      <c r="M672" s="51">
        <f t="shared" si="96"/>
        <v>0</v>
      </c>
      <c r="N672" s="51">
        <f t="shared" si="97"/>
        <v>0</v>
      </c>
      <c r="O672" s="51">
        <f t="shared" si="98"/>
        <v>0</v>
      </c>
      <c r="P672" s="52">
        <f>+SUM(INDEX(Inputs!$D$24:$D$35,MATCH($D672,Inputs!$B$24:$B$35,0))*$N672,INDEX(Inputs!$E$24:$E$35,MATCH($D672,Inputs!$B$24:$B$35,0))*$O672)</f>
        <v>0</v>
      </c>
      <c r="R672" s="19"/>
      <c r="S672" s="19"/>
      <c r="T672" s="19"/>
    </row>
    <row r="673" spans="2:20" x14ac:dyDescent="0.25">
      <c r="B673" s="8" t="s">
        <v>154</v>
      </c>
      <c r="C673" s="8">
        <v>2021</v>
      </c>
      <c r="D673" s="8">
        <v>5</v>
      </c>
      <c r="E673" s="49">
        <f>Data!E673</f>
        <v>2483.2921999999999</v>
      </c>
      <c r="F673" s="49">
        <f>Data!F673</f>
        <v>983.1558</v>
      </c>
      <c r="G673" s="50">
        <f t="shared" si="90"/>
        <v>-1500.1363999999999</v>
      </c>
      <c r="H673" s="51">
        <f t="shared" si="91"/>
        <v>16.141300000000228</v>
      </c>
      <c r="I673" s="51">
        <f t="shared" si="93"/>
        <v>1516.2777000000001</v>
      </c>
      <c r="J673" s="51">
        <f t="shared" si="92"/>
        <v>16.141300000000228</v>
      </c>
      <c r="K673" s="51">
        <f t="shared" si="94"/>
        <v>1516.2777000000001</v>
      </c>
      <c r="L673" s="51">
        <f t="shared" si="95"/>
        <v>0</v>
      </c>
      <c r="M673" s="51">
        <f t="shared" si="96"/>
        <v>0</v>
      </c>
      <c r="N673" s="51">
        <f t="shared" si="97"/>
        <v>0</v>
      </c>
      <c r="O673" s="51">
        <f t="shared" si="98"/>
        <v>0</v>
      </c>
      <c r="P673" s="52">
        <f>+SUM(INDEX(Inputs!$D$24:$D$35,MATCH($D673,Inputs!$B$24:$B$35,0))*$N673,INDEX(Inputs!$E$24:$E$35,MATCH($D673,Inputs!$B$24:$B$35,0))*$O673)</f>
        <v>0</v>
      </c>
      <c r="R673" s="19"/>
      <c r="S673" s="19"/>
      <c r="T673" s="19"/>
    </row>
    <row r="674" spans="2:20" x14ac:dyDescent="0.25">
      <c r="B674" s="8" t="s">
        <v>154</v>
      </c>
      <c r="C674" s="8">
        <v>2021</v>
      </c>
      <c r="D674" s="8">
        <v>6</v>
      </c>
      <c r="E674" s="49">
        <f>Data!E674</f>
        <v>2629.7768999999998</v>
      </c>
      <c r="F674" s="49">
        <f>Data!F674</f>
        <v>1016.9138</v>
      </c>
      <c r="G674" s="50">
        <f t="shared" si="90"/>
        <v>-1612.8630999999998</v>
      </c>
      <c r="H674" s="51">
        <f t="shared" si="91"/>
        <v>1516.2777000000001</v>
      </c>
      <c r="I674" s="51">
        <f t="shared" si="93"/>
        <v>3129.1408000000001</v>
      </c>
      <c r="J674" s="51">
        <f t="shared" si="92"/>
        <v>1516.2777000000001</v>
      </c>
      <c r="K674" s="51">
        <f t="shared" si="94"/>
        <v>3129.1408000000001</v>
      </c>
      <c r="L674" s="51">
        <f t="shared" si="95"/>
        <v>0</v>
      </c>
      <c r="M674" s="51">
        <f t="shared" si="96"/>
        <v>0</v>
      </c>
      <c r="N674" s="51">
        <f t="shared" si="97"/>
        <v>0</v>
      </c>
      <c r="O674" s="51">
        <f t="shared" si="98"/>
        <v>0</v>
      </c>
      <c r="P674" s="52">
        <f>+SUM(INDEX(Inputs!$D$24:$D$35,MATCH($D674,Inputs!$B$24:$B$35,0))*$N674,INDEX(Inputs!$E$24:$E$35,MATCH($D674,Inputs!$B$24:$B$35,0))*$O674)</f>
        <v>0</v>
      </c>
      <c r="R674" s="19"/>
      <c r="S674" s="19"/>
      <c r="T674" s="19"/>
    </row>
    <row r="675" spans="2:20" x14ac:dyDescent="0.25">
      <c r="B675" s="8" t="s">
        <v>154</v>
      </c>
      <c r="C675" s="8">
        <v>2021</v>
      </c>
      <c r="D675" s="8">
        <v>7</v>
      </c>
      <c r="E675" s="49">
        <f>Data!E675</f>
        <v>2237.8586</v>
      </c>
      <c r="F675" s="49">
        <f>Data!F675</f>
        <v>1602.2876000000001</v>
      </c>
      <c r="G675" s="50">
        <f t="shared" si="90"/>
        <v>-635.57099999999991</v>
      </c>
      <c r="H675" s="51">
        <f t="shared" si="91"/>
        <v>3129.1408000000001</v>
      </c>
      <c r="I675" s="51">
        <f t="shared" si="93"/>
        <v>3764.7118</v>
      </c>
      <c r="J675" s="51">
        <f t="shared" si="92"/>
        <v>3129.1408000000001</v>
      </c>
      <c r="K675" s="51">
        <f t="shared" si="94"/>
        <v>3764.7118</v>
      </c>
      <c r="L675" s="51">
        <f t="shared" si="95"/>
        <v>0</v>
      </c>
      <c r="M675" s="51">
        <f t="shared" si="96"/>
        <v>0</v>
      </c>
      <c r="N675" s="51">
        <f t="shared" si="97"/>
        <v>0</v>
      </c>
      <c r="O675" s="51">
        <f t="shared" si="98"/>
        <v>0</v>
      </c>
      <c r="P675" s="52">
        <f>+SUM(INDEX(Inputs!$D$24:$D$35,MATCH($D675,Inputs!$B$24:$B$35,0))*$N675,INDEX(Inputs!$E$24:$E$35,MATCH($D675,Inputs!$B$24:$B$35,0))*$O675)</f>
        <v>0</v>
      </c>
      <c r="R675" s="19"/>
      <c r="S675" s="19"/>
      <c r="T675" s="19"/>
    </row>
    <row r="676" spans="2:20" x14ac:dyDescent="0.25">
      <c r="B676" s="8" t="s">
        <v>154</v>
      </c>
      <c r="C676" s="8">
        <v>2021</v>
      </c>
      <c r="D676" s="8">
        <v>8</v>
      </c>
      <c r="E676" s="49">
        <f>Data!E676</f>
        <v>2092.5976999999998</v>
      </c>
      <c r="F676" s="49">
        <f>Data!F676</f>
        <v>1232.0228</v>
      </c>
      <c r="G676" s="50">
        <f t="shared" si="90"/>
        <v>-860.57489999999984</v>
      </c>
      <c r="H676" s="51">
        <f t="shared" si="91"/>
        <v>3764.7118</v>
      </c>
      <c r="I676" s="51">
        <f t="shared" si="93"/>
        <v>4625.2866999999997</v>
      </c>
      <c r="J676" s="51">
        <f t="shared" si="92"/>
        <v>3764.7118</v>
      </c>
      <c r="K676" s="51">
        <f t="shared" si="94"/>
        <v>4625.2866999999997</v>
      </c>
      <c r="L676" s="51">
        <f t="shared" si="95"/>
        <v>0</v>
      </c>
      <c r="M676" s="51">
        <f t="shared" si="96"/>
        <v>0</v>
      </c>
      <c r="N676" s="51">
        <f t="shared" si="97"/>
        <v>0</v>
      </c>
      <c r="O676" s="51">
        <f t="shared" si="98"/>
        <v>0</v>
      </c>
      <c r="P676" s="52">
        <f>+SUM(INDEX(Inputs!$D$24:$D$35,MATCH($D676,Inputs!$B$24:$B$35,0))*$N676,INDEX(Inputs!$E$24:$E$35,MATCH($D676,Inputs!$B$24:$B$35,0))*$O676)</f>
        <v>0</v>
      </c>
      <c r="R676" s="19"/>
      <c r="S676" s="19"/>
      <c r="T676" s="19"/>
    </row>
    <row r="677" spans="2:20" x14ac:dyDescent="0.25">
      <c r="B677" s="8" t="s">
        <v>154</v>
      </c>
      <c r="C677" s="8">
        <v>2021</v>
      </c>
      <c r="D677" s="8">
        <v>9</v>
      </c>
      <c r="E677" s="49">
        <f>Data!E677</f>
        <v>1778.2442000000001</v>
      </c>
      <c r="F677" s="49">
        <f>Data!F677</f>
        <v>790.73839999999996</v>
      </c>
      <c r="G677" s="50">
        <f t="shared" si="90"/>
        <v>-987.50580000000014</v>
      </c>
      <c r="H677" s="51">
        <f t="shared" si="91"/>
        <v>4625.2866999999997</v>
      </c>
      <c r="I677" s="51">
        <f t="shared" si="93"/>
        <v>5612.7924999999996</v>
      </c>
      <c r="J677" s="51">
        <f t="shared" si="92"/>
        <v>4625.2866999999997</v>
      </c>
      <c r="K677" s="51">
        <f t="shared" si="94"/>
        <v>5612.7924999999996</v>
      </c>
      <c r="L677" s="51">
        <f t="shared" si="95"/>
        <v>0</v>
      </c>
      <c r="M677" s="51">
        <f t="shared" si="96"/>
        <v>0</v>
      </c>
      <c r="N677" s="51">
        <f t="shared" si="97"/>
        <v>0</v>
      </c>
      <c r="O677" s="51">
        <f t="shared" si="98"/>
        <v>0</v>
      </c>
      <c r="P677" s="52">
        <f>+SUM(INDEX(Inputs!$D$24:$D$35,MATCH($D677,Inputs!$B$24:$B$35,0))*$N677,INDEX(Inputs!$E$24:$E$35,MATCH($D677,Inputs!$B$24:$B$35,0))*$O677)</f>
        <v>0</v>
      </c>
      <c r="R677" s="19"/>
      <c r="S677" s="19"/>
      <c r="T677" s="19"/>
    </row>
    <row r="678" spans="2:20" x14ac:dyDescent="0.25">
      <c r="B678" s="8" t="s">
        <v>154</v>
      </c>
      <c r="C678" s="8">
        <v>2021</v>
      </c>
      <c r="D678" s="8">
        <v>10</v>
      </c>
      <c r="E678" s="49">
        <f>Data!E678</f>
        <v>1194.0702000000001</v>
      </c>
      <c r="F678" s="49">
        <f>Data!F678</f>
        <v>2090.8416000000002</v>
      </c>
      <c r="G678" s="50">
        <f t="shared" si="90"/>
        <v>896.77140000000009</v>
      </c>
      <c r="H678" s="51">
        <f t="shared" si="91"/>
        <v>5612.7924999999996</v>
      </c>
      <c r="I678" s="51">
        <f t="shared" si="93"/>
        <v>4716.0210999999999</v>
      </c>
      <c r="J678" s="51">
        <f t="shared" si="92"/>
        <v>5612.7924999999996</v>
      </c>
      <c r="K678" s="51">
        <f t="shared" si="94"/>
        <v>4716.0210999999999</v>
      </c>
      <c r="L678" s="51">
        <f t="shared" si="95"/>
        <v>0</v>
      </c>
      <c r="M678" s="51">
        <f t="shared" si="96"/>
        <v>0</v>
      </c>
      <c r="N678" s="51">
        <f t="shared" si="97"/>
        <v>0</v>
      </c>
      <c r="O678" s="51">
        <f t="shared" si="98"/>
        <v>0</v>
      </c>
      <c r="P678" s="52">
        <f>+SUM(INDEX(Inputs!$D$24:$D$35,MATCH($D678,Inputs!$B$24:$B$35,0))*$N678,INDEX(Inputs!$E$24:$E$35,MATCH($D678,Inputs!$B$24:$B$35,0))*$O678)</f>
        <v>0</v>
      </c>
      <c r="R678" s="19"/>
      <c r="S678" s="19"/>
      <c r="T678" s="19"/>
    </row>
    <row r="679" spans="2:20" x14ac:dyDescent="0.25">
      <c r="B679" s="8" t="s">
        <v>154</v>
      </c>
      <c r="C679" s="8">
        <v>2021</v>
      </c>
      <c r="D679" s="8">
        <v>11</v>
      </c>
      <c r="E679" s="49">
        <f>Data!E679</f>
        <v>824.89620000000002</v>
      </c>
      <c r="F679" s="49">
        <f>Data!F679</f>
        <v>4049.0266999999999</v>
      </c>
      <c r="G679" s="50">
        <f t="shared" si="90"/>
        <v>3224.1304999999998</v>
      </c>
      <c r="H679" s="51">
        <f t="shared" si="91"/>
        <v>4716.0210999999999</v>
      </c>
      <c r="I679" s="51">
        <f t="shared" si="93"/>
        <v>1491.8906000000002</v>
      </c>
      <c r="J679" s="51">
        <f t="shared" si="92"/>
        <v>4716.0210999999999</v>
      </c>
      <c r="K679" s="51">
        <f t="shared" si="94"/>
        <v>1491.8906000000002</v>
      </c>
      <c r="L679" s="51">
        <f t="shared" si="95"/>
        <v>0</v>
      </c>
      <c r="M679" s="51">
        <f t="shared" si="96"/>
        <v>0</v>
      </c>
      <c r="N679" s="51">
        <f t="shared" si="97"/>
        <v>0</v>
      </c>
      <c r="O679" s="51">
        <f t="shared" si="98"/>
        <v>0</v>
      </c>
      <c r="P679" s="52">
        <f>+SUM(INDEX(Inputs!$D$24:$D$35,MATCH($D679,Inputs!$B$24:$B$35,0))*$N679,INDEX(Inputs!$E$24:$E$35,MATCH($D679,Inputs!$B$24:$B$35,0))*$O679)</f>
        <v>0</v>
      </c>
      <c r="R679" s="19"/>
      <c r="S679" s="19"/>
      <c r="T679" s="19"/>
    </row>
    <row r="680" spans="2:20" x14ac:dyDescent="0.25">
      <c r="B680" s="8" t="s">
        <v>154</v>
      </c>
      <c r="C680" s="8">
        <v>2021</v>
      </c>
      <c r="D680" s="8">
        <v>12</v>
      </c>
      <c r="E680" s="49">
        <f>Data!E680</f>
        <v>461.911</v>
      </c>
      <c r="F680" s="49">
        <f>Data!F680</f>
        <v>6117.7956999999997</v>
      </c>
      <c r="G680" s="50">
        <f t="shared" si="90"/>
        <v>5655.8846999999996</v>
      </c>
      <c r="H680" s="51">
        <f t="shared" si="91"/>
        <v>1491.8906000000002</v>
      </c>
      <c r="I680" s="51">
        <f t="shared" si="93"/>
        <v>0</v>
      </c>
      <c r="J680" s="51">
        <f t="shared" si="92"/>
        <v>1491.8906000000002</v>
      </c>
      <c r="K680" s="51">
        <f t="shared" si="94"/>
        <v>0</v>
      </c>
      <c r="L680" s="51">
        <f t="shared" si="95"/>
        <v>4163.9940999999999</v>
      </c>
      <c r="M680" s="51">
        <f t="shared" si="96"/>
        <v>4163.9940999999999</v>
      </c>
      <c r="N680" s="51">
        <f t="shared" si="97"/>
        <v>2000</v>
      </c>
      <c r="O680" s="51">
        <f t="shared" si="98"/>
        <v>2163.9940999999999</v>
      </c>
      <c r="P680" s="52">
        <f>+SUM(INDEX(Inputs!$D$24:$D$35,MATCH($D680,Inputs!$B$24:$B$35,0))*$N680,INDEX(Inputs!$E$24:$E$35,MATCH($D680,Inputs!$B$24:$B$35,0))*$O680)</f>
        <v>285.12388324360001</v>
      </c>
      <c r="R680" s="19"/>
      <c r="S680" s="19"/>
      <c r="T680" s="19"/>
    </row>
    <row r="681" spans="2:20" x14ac:dyDescent="0.25">
      <c r="B681" s="8" t="s">
        <v>155</v>
      </c>
      <c r="C681" s="8">
        <v>2021</v>
      </c>
      <c r="D681" s="8">
        <v>1</v>
      </c>
      <c r="E681" s="49">
        <f>Data!E681</f>
        <v>71.168000000000006</v>
      </c>
      <c r="F681" s="49">
        <f>Data!F681</f>
        <v>3562.1759999999999</v>
      </c>
      <c r="G681" s="50">
        <f t="shared" si="90"/>
        <v>3491.0079999999998</v>
      </c>
      <c r="H681" s="51">
        <f t="shared" si="91"/>
        <v>0</v>
      </c>
      <c r="I681" s="51">
        <f t="shared" si="93"/>
        <v>0</v>
      </c>
      <c r="J681" s="51">
        <f t="shared" si="92"/>
        <v>0</v>
      </c>
      <c r="K681" s="51">
        <f t="shared" si="94"/>
        <v>0</v>
      </c>
      <c r="L681" s="51">
        <f t="shared" si="95"/>
        <v>3491.0079999999998</v>
      </c>
      <c r="M681" s="51">
        <f t="shared" si="96"/>
        <v>3491.0079999999998</v>
      </c>
      <c r="N681" s="51">
        <f t="shared" si="97"/>
        <v>2000</v>
      </c>
      <c r="O681" s="51">
        <f t="shared" si="98"/>
        <v>1491.0079999999998</v>
      </c>
      <c r="P681" s="52">
        <f>+SUM(INDEX(Inputs!$D$24:$D$35,MATCH($D681,Inputs!$B$24:$B$35,0))*$N681,INDEX(Inputs!$E$24:$E$35,MATCH($D681,Inputs!$B$24:$B$35,0))*$O681)</f>
        <v>255.380589568</v>
      </c>
      <c r="R681" s="19"/>
      <c r="S681" s="19"/>
      <c r="T681" s="19"/>
    </row>
    <row r="682" spans="2:20" x14ac:dyDescent="0.25">
      <c r="B682" s="8" t="s">
        <v>155</v>
      </c>
      <c r="C682" s="8">
        <v>2021</v>
      </c>
      <c r="D682" s="8">
        <v>2</v>
      </c>
      <c r="E682" s="49">
        <f>Data!E682</f>
        <v>159.68</v>
      </c>
      <c r="F682" s="49">
        <f>Data!F682</f>
        <v>2403.712</v>
      </c>
      <c r="G682" s="50">
        <f t="shared" si="90"/>
        <v>2244.0320000000002</v>
      </c>
      <c r="H682" s="51">
        <f t="shared" si="91"/>
        <v>0</v>
      </c>
      <c r="I682" s="51">
        <f t="shared" si="93"/>
        <v>0</v>
      </c>
      <c r="J682" s="51">
        <f t="shared" si="92"/>
        <v>0</v>
      </c>
      <c r="K682" s="51">
        <f t="shared" si="94"/>
        <v>0</v>
      </c>
      <c r="L682" s="51">
        <f t="shared" si="95"/>
        <v>2244.0320000000002</v>
      </c>
      <c r="M682" s="51">
        <f t="shared" si="96"/>
        <v>2244.0320000000002</v>
      </c>
      <c r="N682" s="51">
        <f t="shared" si="97"/>
        <v>2000</v>
      </c>
      <c r="O682" s="51">
        <f t="shared" si="98"/>
        <v>244.03200000000015</v>
      </c>
      <c r="P682" s="52">
        <f>+SUM(INDEX(Inputs!$D$24:$D$35,MATCH($D682,Inputs!$B$24:$B$35,0))*$N682,INDEX(Inputs!$E$24:$E$35,MATCH($D682,Inputs!$B$24:$B$35,0))*$O682)</f>
        <v>200.26923827200002</v>
      </c>
      <c r="R682" s="19"/>
      <c r="S682" s="19"/>
      <c r="T682" s="19"/>
    </row>
    <row r="683" spans="2:20" x14ac:dyDescent="0.25">
      <c r="B683" s="8" t="s">
        <v>155</v>
      </c>
      <c r="C683" s="8">
        <v>2021</v>
      </c>
      <c r="D683" s="8">
        <v>3</v>
      </c>
      <c r="E683" s="49">
        <f>Data!E683</f>
        <v>287.26389999999998</v>
      </c>
      <c r="F683" s="49">
        <f>Data!F683</f>
        <v>2002.3118999999999</v>
      </c>
      <c r="G683" s="50">
        <f t="shared" si="90"/>
        <v>1715.048</v>
      </c>
      <c r="H683" s="51">
        <f t="shared" si="91"/>
        <v>0</v>
      </c>
      <c r="I683" s="51">
        <f t="shared" si="93"/>
        <v>0</v>
      </c>
      <c r="J683" s="51">
        <f t="shared" si="92"/>
        <v>0</v>
      </c>
      <c r="K683" s="51">
        <f t="shared" si="94"/>
        <v>0</v>
      </c>
      <c r="L683" s="51">
        <f t="shared" si="95"/>
        <v>1715.048</v>
      </c>
      <c r="M683" s="51">
        <f t="shared" si="96"/>
        <v>1715.048</v>
      </c>
      <c r="N683" s="51">
        <f t="shared" si="97"/>
        <v>1715.048</v>
      </c>
      <c r="O683" s="51">
        <f t="shared" si="98"/>
        <v>0</v>
      </c>
      <c r="P683" s="52">
        <f>+SUM(INDEX(Inputs!$D$24:$D$35,MATCH($D683,Inputs!$B$24:$B$35,0))*$N683,INDEX(Inputs!$E$24:$E$35,MATCH($D683,Inputs!$B$24:$B$35,0))*$O683)</f>
        <v>162.48707761600002</v>
      </c>
      <c r="R683" s="19"/>
      <c r="S683" s="19"/>
      <c r="T683" s="19"/>
    </row>
    <row r="684" spans="2:20" x14ac:dyDescent="0.25">
      <c r="B684" s="8" t="s">
        <v>155</v>
      </c>
      <c r="C684" s="8">
        <v>2021</v>
      </c>
      <c r="D684" s="8">
        <v>4</v>
      </c>
      <c r="E684" s="49">
        <f>Data!E684</f>
        <v>363.2</v>
      </c>
      <c r="F684" s="49">
        <f>Data!F684</f>
        <v>872</v>
      </c>
      <c r="G684" s="50">
        <f t="shared" si="90"/>
        <v>508.8</v>
      </c>
      <c r="H684" s="51">
        <f t="shared" si="91"/>
        <v>0</v>
      </c>
      <c r="I684" s="51">
        <f t="shared" si="93"/>
        <v>0</v>
      </c>
      <c r="J684" s="51">
        <f t="shared" si="92"/>
        <v>0</v>
      </c>
      <c r="K684" s="51">
        <f t="shared" si="94"/>
        <v>0</v>
      </c>
      <c r="L684" s="51">
        <f t="shared" si="95"/>
        <v>508.8</v>
      </c>
      <c r="M684" s="51">
        <f t="shared" si="96"/>
        <v>508.8</v>
      </c>
      <c r="N684" s="51">
        <f t="shared" si="97"/>
        <v>508.8</v>
      </c>
      <c r="O684" s="51">
        <f t="shared" si="98"/>
        <v>0</v>
      </c>
      <c r="P684" s="52">
        <f>+SUM(INDEX(Inputs!$D$24:$D$35,MATCH($D684,Inputs!$B$24:$B$35,0))*$N684,INDEX(Inputs!$E$24:$E$35,MATCH($D684,Inputs!$B$24:$B$35,0))*$O684)</f>
        <v>48.204729600000007</v>
      </c>
      <c r="R684" s="19"/>
      <c r="S684" s="19"/>
      <c r="T684" s="19"/>
    </row>
    <row r="685" spans="2:20" x14ac:dyDescent="0.25">
      <c r="B685" s="8" t="s">
        <v>155</v>
      </c>
      <c r="C685" s="8">
        <v>2021</v>
      </c>
      <c r="D685" s="8">
        <v>5</v>
      </c>
      <c r="E685" s="49">
        <f>Data!E685</f>
        <v>387.98390000000001</v>
      </c>
      <c r="F685" s="49">
        <f>Data!F685</f>
        <v>548.54399999999998</v>
      </c>
      <c r="G685" s="50">
        <f t="shared" si="90"/>
        <v>160.56009999999998</v>
      </c>
      <c r="H685" s="51">
        <f t="shared" si="91"/>
        <v>0</v>
      </c>
      <c r="I685" s="51">
        <f t="shared" si="93"/>
        <v>0</v>
      </c>
      <c r="J685" s="51">
        <f t="shared" si="92"/>
        <v>0</v>
      </c>
      <c r="K685" s="51">
        <f t="shared" si="94"/>
        <v>0</v>
      </c>
      <c r="L685" s="51">
        <f t="shared" si="95"/>
        <v>160.56009999999998</v>
      </c>
      <c r="M685" s="51">
        <f t="shared" si="96"/>
        <v>160.56009999999998</v>
      </c>
      <c r="N685" s="51">
        <f t="shared" si="97"/>
        <v>160.56009999999998</v>
      </c>
      <c r="O685" s="51">
        <f t="shared" si="98"/>
        <v>0</v>
      </c>
      <c r="P685" s="52">
        <f>+SUM(INDEX(Inputs!$D$24:$D$35,MATCH($D685,Inputs!$B$24:$B$35,0))*$N685,INDEX(Inputs!$E$24:$E$35,MATCH($D685,Inputs!$B$24:$B$35,0))*$O685)</f>
        <v>15.211784994199999</v>
      </c>
      <c r="R685" s="19"/>
      <c r="S685" s="19"/>
      <c r="T685" s="19"/>
    </row>
    <row r="686" spans="2:20" x14ac:dyDescent="0.25">
      <c r="B686" s="8" t="s">
        <v>155</v>
      </c>
      <c r="C686" s="8">
        <v>2021</v>
      </c>
      <c r="D686" s="8">
        <v>6</v>
      </c>
      <c r="E686" s="49">
        <f>Data!E686</f>
        <v>408.44799999999998</v>
      </c>
      <c r="F686" s="49">
        <f>Data!F686</f>
        <v>509.88799999999998</v>
      </c>
      <c r="G686" s="50">
        <f t="shared" si="90"/>
        <v>101.44</v>
      </c>
      <c r="H686" s="51">
        <f t="shared" si="91"/>
        <v>0</v>
      </c>
      <c r="I686" s="51">
        <f t="shared" si="93"/>
        <v>0</v>
      </c>
      <c r="J686" s="51">
        <f t="shared" si="92"/>
        <v>0</v>
      </c>
      <c r="K686" s="51">
        <f t="shared" si="94"/>
        <v>0</v>
      </c>
      <c r="L686" s="51">
        <f t="shared" si="95"/>
        <v>101.44</v>
      </c>
      <c r="M686" s="51">
        <f t="shared" si="96"/>
        <v>101.44</v>
      </c>
      <c r="N686" s="51">
        <f t="shared" si="97"/>
        <v>101.44</v>
      </c>
      <c r="O686" s="51">
        <f t="shared" si="98"/>
        <v>0</v>
      </c>
      <c r="P686" s="52">
        <f>+SUM(INDEX(Inputs!$D$24:$D$35,MATCH($D686,Inputs!$B$24:$B$35,0))*$N686,INDEX(Inputs!$E$24:$E$35,MATCH($D686,Inputs!$B$24:$B$35,0))*$O686)</f>
        <v>10.67656</v>
      </c>
      <c r="R686" s="19"/>
      <c r="S686" s="19"/>
      <c r="T686" s="19"/>
    </row>
    <row r="687" spans="2:20" x14ac:dyDescent="0.25">
      <c r="B687" s="8" t="s">
        <v>155</v>
      </c>
      <c r="C687" s="8">
        <v>2021</v>
      </c>
      <c r="D687" s="8">
        <v>7</v>
      </c>
      <c r="E687" s="49">
        <f>Data!E687</f>
        <v>346.49599999999998</v>
      </c>
      <c r="F687" s="49">
        <f>Data!F687</f>
        <v>567.48800000000006</v>
      </c>
      <c r="G687" s="50">
        <f t="shared" si="90"/>
        <v>220.99200000000008</v>
      </c>
      <c r="H687" s="51">
        <f t="shared" si="91"/>
        <v>0</v>
      </c>
      <c r="I687" s="51">
        <f t="shared" si="93"/>
        <v>0</v>
      </c>
      <c r="J687" s="51">
        <f t="shared" si="92"/>
        <v>0</v>
      </c>
      <c r="K687" s="51">
        <f t="shared" si="94"/>
        <v>0</v>
      </c>
      <c r="L687" s="51">
        <f t="shared" si="95"/>
        <v>220.99200000000008</v>
      </c>
      <c r="M687" s="51">
        <f t="shared" si="96"/>
        <v>220.99200000000008</v>
      </c>
      <c r="N687" s="51">
        <f t="shared" si="97"/>
        <v>220.99200000000008</v>
      </c>
      <c r="O687" s="51">
        <f t="shared" si="98"/>
        <v>0</v>
      </c>
      <c r="P687" s="52">
        <f>+SUM(INDEX(Inputs!$D$24:$D$35,MATCH($D687,Inputs!$B$24:$B$35,0))*$N687,INDEX(Inputs!$E$24:$E$35,MATCH($D687,Inputs!$B$24:$B$35,0))*$O687)</f>
        <v>23.259408000000008</v>
      </c>
      <c r="R687" s="19"/>
      <c r="S687" s="19"/>
      <c r="T687" s="19"/>
    </row>
    <row r="688" spans="2:20" x14ac:dyDescent="0.25">
      <c r="B688" s="8" t="s">
        <v>155</v>
      </c>
      <c r="C688" s="8">
        <v>2021</v>
      </c>
      <c r="D688" s="8">
        <v>8</v>
      </c>
      <c r="E688" s="49">
        <f>Data!E688</f>
        <v>275.93599999999998</v>
      </c>
      <c r="F688" s="49">
        <f>Data!F688</f>
        <v>538.19200000000001</v>
      </c>
      <c r="G688" s="50">
        <f t="shared" si="90"/>
        <v>262.25600000000003</v>
      </c>
      <c r="H688" s="51">
        <f t="shared" si="91"/>
        <v>0</v>
      </c>
      <c r="I688" s="51">
        <f t="shared" si="93"/>
        <v>0</v>
      </c>
      <c r="J688" s="51">
        <f t="shared" si="92"/>
        <v>0</v>
      </c>
      <c r="K688" s="51">
        <f t="shared" si="94"/>
        <v>0</v>
      </c>
      <c r="L688" s="51">
        <f t="shared" si="95"/>
        <v>262.25600000000003</v>
      </c>
      <c r="M688" s="51">
        <f t="shared" si="96"/>
        <v>262.25600000000003</v>
      </c>
      <c r="N688" s="51">
        <f t="shared" si="97"/>
        <v>262.25600000000003</v>
      </c>
      <c r="O688" s="51">
        <f t="shared" si="98"/>
        <v>0</v>
      </c>
      <c r="P688" s="52">
        <f>+SUM(INDEX(Inputs!$D$24:$D$35,MATCH($D688,Inputs!$B$24:$B$35,0))*$N688,INDEX(Inputs!$E$24:$E$35,MATCH($D688,Inputs!$B$24:$B$35,0))*$O688)</f>
        <v>27.602444000000002</v>
      </c>
      <c r="R688" s="19"/>
      <c r="S688" s="19"/>
      <c r="T688" s="19"/>
    </row>
    <row r="689" spans="2:20" x14ac:dyDescent="0.25">
      <c r="B689" s="8" t="s">
        <v>155</v>
      </c>
      <c r="C689" s="8">
        <v>2021</v>
      </c>
      <c r="D689" s="8">
        <v>9</v>
      </c>
      <c r="E689" s="49">
        <f>Data!E689</f>
        <v>208.488</v>
      </c>
      <c r="F689" s="49">
        <f>Data!F689</f>
        <v>660.99199999999996</v>
      </c>
      <c r="G689" s="50">
        <f t="shared" si="90"/>
        <v>452.50399999999996</v>
      </c>
      <c r="H689" s="51">
        <f t="shared" si="91"/>
        <v>0</v>
      </c>
      <c r="I689" s="51">
        <f t="shared" si="93"/>
        <v>0</v>
      </c>
      <c r="J689" s="51">
        <f t="shared" si="92"/>
        <v>0</v>
      </c>
      <c r="K689" s="51">
        <f t="shared" si="94"/>
        <v>0</v>
      </c>
      <c r="L689" s="51">
        <f t="shared" si="95"/>
        <v>452.50399999999996</v>
      </c>
      <c r="M689" s="51">
        <f t="shared" si="96"/>
        <v>452.50399999999996</v>
      </c>
      <c r="N689" s="51">
        <f t="shared" si="97"/>
        <v>452.50399999999996</v>
      </c>
      <c r="O689" s="51">
        <f t="shared" si="98"/>
        <v>0</v>
      </c>
      <c r="P689" s="52">
        <f>+SUM(INDEX(Inputs!$D$24:$D$35,MATCH($D689,Inputs!$B$24:$B$35,0))*$N689,INDEX(Inputs!$E$24:$E$35,MATCH($D689,Inputs!$B$24:$B$35,0))*$O689)</f>
        <v>42.871133968000002</v>
      </c>
      <c r="R689" s="19"/>
      <c r="S689" s="19"/>
      <c r="T689" s="19"/>
    </row>
    <row r="690" spans="2:20" x14ac:dyDescent="0.25">
      <c r="B690" s="8" t="s">
        <v>155</v>
      </c>
      <c r="C690" s="8">
        <v>2021</v>
      </c>
      <c r="D690" s="8">
        <v>10</v>
      </c>
      <c r="E690" s="49">
        <f>Data!E690</f>
        <v>141.376</v>
      </c>
      <c r="F690" s="49">
        <f>Data!F690</f>
        <v>949.952</v>
      </c>
      <c r="G690" s="50">
        <f t="shared" si="90"/>
        <v>808.57600000000002</v>
      </c>
      <c r="H690" s="51">
        <f t="shared" si="91"/>
        <v>0</v>
      </c>
      <c r="I690" s="51">
        <f t="shared" si="93"/>
        <v>0</v>
      </c>
      <c r="J690" s="51">
        <f t="shared" si="92"/>
        <v>0</v>
      </c>
      <c r="K690" s="51">
        <f t="shared" si="94"/>
        <v>0</v>
      </c>
      <c r="L690" s="51">
        <f t="shared" si="95"/>
        <v>808.57600000000002</v>
      </c>
      <c r="M690" s="51">
        <f t="shared" si="96"/>
        <v>808.57600000000002</v>
      </c>
      <c r="N690" s="51">
        <f t="shared" si="97"/>
        <v>808.57600000000002</v>
      </c>
      <c r="O690" s="51">
        <f t="shared" si="98"/>
        <v>0</v>
      </c>
      <c r="P690" s="52">
        <f>+SUM(INDEX(Inputs!$D$24:$D$35,MATCH($D690,Inputs!$B$24:$B$35,0))*$N690,INDEX(Inputs!$E$24:$E$35,MATCH($D690,Inputs!$B$24:$B$35,0))*$O690)</f>
        <v>76.606107392000013</v>
      </c>
      <c r="R690" s="19"/>
      <c r="S690" s="19"/>
      <c r="T690" s="19"/>
    </row>
    <row r="691" spans="2:20" x14ac:dyDescent="0.25">
      <c r="B691" s="8" t="s">
        <v>155</v>
      </c>
      <c r="C691" s="8">
        <v>2021</v>
      </c>
      <c r="D691" s="8">
        <v>11</v>
      </c>
      <c r="E691" s="49">
        <f>Data!E691</f>
        <v>110.91200000000001</v>
      </c>
      <c r="F691" s="49">
        <f>Data!F691</f>
        <v>1766.11</v>
      </c>
      <c r="G691" s="50">
        <f t="shared" si="90"/>
        <v>1655.1979999999999</v>
      </c>
      <c r="H691" s="51">
        <f t="shared" si="91"/>
        <v>0</v>
      </c>
      <c r="I691" s="51">
        <f t="shared" si="93"/>
        <v>0</v>
      </c>
      <c r="J691" s="51">
        <f t="shared" si="92"/>
        <v>0</v>
      </c>
      <c r="K691" s="51">
        <f t="shared" si="94"/>
        <v>0</v>
      </c>
      <c r="L691" s="51">
        <f t="shared" si="95"/>
        <v>1655.1979999999999</v>
      </c>
      <c r="M691" s="51">
        <f t="shared" si="96"/>
        <v>1655.1979999999999</v>
      </c>
      <c r="N691" s="51">
        <f t="shared" si="97"/>
        <v>1655.1979999999999</v>
      </c>
      <c r="O691" s="51">
        <f t="shared" si="98"/>
        <v>0</v>
      </c>
      <c r="P691" s="52">
        <f>+SUM(INDEX(Inputs!$D$24:$D$35,MATCH($D691,Inputs!$B$24:$B$35,0))*$N691,INDEX(Inputs!$E$24:$E$35,MATCH($D691,Inputs!$B$24:$B$35,0))*$O691)</f>
        <v>156.816768916</v>
      </c>
      <c r="R691" s="19"/>
      <c r="S691" s="19"/>
      <c r="T691" s="19"/>
    </row>
    <row r="692" spans="2:20" x14ac:dyDescent="0.25">
      <c r="B692" s="8" t="s">
        <v>155</v>
      </c>
      <c r="C692" s="8">
        <v>2021</v>
      </c>
      <c r="D692" s="8">
        <v>12</v>
      </c>
      <c r="E692" s="49">
        <f>Data!E692</f>
        <v>35.776000000000003</v>
      </c>
      <c r="F692" s="49">
        <f>Data!F692</f>
        <v>3144.8319999999999</v>
      </c>
      <c r="G692" s="50">
        <f t="shared" si="90"/>
        <v>3109.056</v>
      </c>
      <c r="H692" s="51">
        <f t="shared" si="91"/>
        <v>0</v>
      </c>
      <c r="I692" s="51">
        <f t="shared" si="93"/>
        <v>0</v>
      </c>
      <c r="J692" s="51">
        <f t="shared" si="92"/>
        <v>0</v>
      </c>
      <c r="K692" s="51">
        <f t="shared" si="94"/>
        <v>0</v>
      </c>
      <c r="L692" s="51">
        <f t="shared" si="95"/>
        <v>3109.056</v>
      </c>
      <c r="M692" s="51">
        <f t="shared" si="96"/>
        <v>3109.056</v>
      </c>
      <c r="N692" s="51">
        <f t="shared" si="97"/>
        <v>2000</v>
      </c>
      <c r="O692" s="51">
        <f t="shared" si="98"/>
        <v>1109.056</v>
      </c>
      <c r="P692" s="52">
        <f>+SUM(INDEX(Inputs!$D$24:$D$35,MATCH($D692,Inputs!$B$24:$B$35,0))*$N692,INDEX(Inputs!$E$24:$E$35,MATCH($D692,Inputs!$B$24:$B$35,0))*$O692)</f>
        <v>238.49983897600001</v>
      </c>
      <c r="R692" s="19"/>
      <c r="S692" s="19"/>
      <c r="T692" s="19"/>
    </row>
    <row r="693" spans="2:20" x14ac:dyDescent="0.25">
      <c r="B693" s="8" t="s">
        <v>156</v>
      </c>
      <c r="C693" s="8">
        <v>2021</v>
      </c>
      <c r="D693" s="8">
        <v>1</v>
      </c>
      <c r="E693" s="49">
        <f>Data!E693</f>
        <v>445.41590000000002</v>
      </c>
      <c r="F693" s="49">
        <f>Data!F693</f>
        <v>6490.0640000000003</v>
      </c>
      <c r="G693" s="50">
        <f t="shared" si="90"/>
        <v>6044.6481000000003</v>
      </c>
      <c r="H693" s="51">
        <f t="shared" si="91"/>
        <v>0</v>
      </c>
      <c r="I693" s="51">
        <f t="shared" si="93"/>
        <v>0</v>
      </c>
      <c r="J693" s="51">
        <f t="shared" si="92"/>
        <v>0</v>
      </c>
      <c r="K693" s="51">
        <f t="shared" si="94"/>
        <v>0</v>
      </c>
      <c r="L693" s="51">
        <f t="shared" si="95"/>
        <v>6044.6481000000003</v>
      </c>
      <c r="M693" s="51">
        <f t="shared" si="96"/>
        <v>6044.6481000000003</v>
      </c>
      <c r="N693" s="51">
        <f t="shared" si="97"/>
        <v>2000</v>
      </c>
      <c r="O693" s="51">
        <f t="shared" si="98"/>
        <v>4044.6481000000003</v>
      </c>
      <c r="P693" s="52">
        <f>+SUM(INDEX(Inputs!$D$24:$D$35,MATCH($D693,Inputs!$B$24:$B$35,0))*$N693,INDEX(Inputs!$E$24:$E$35,MATCH($D693,Inputs!$B$24:$B$35,0))*$O693)</f>
        <v>368.24126742760001</v>
      </c>
      <c r="R693" s="19"/>
      <c r="S693" s="19"/>
      <c r="T693" s="19"/>
    </row>
    <row r="694" spans="2:20" x14ac:dyDescent="0.25">
      <c r="B694" s="8" t="s">
        <v>156</v>
      </c>
      <c r="C694" s="8">
        <v>2021</v>
      </c>
      <c r="D694" s="8">
        <v>2</v>
      </c>
      <c r="E694" s="49">
        <f>Data!E694</f>
        <v>601.53599999999994</v>
      </c>
      <c r="F694" s="49">
        <f>Data!F694</f>
        <v>5684.2479000000003</v>
      </c>
      <c r="G694" s="50">
        <f t="shared" si="90"/>
        <v>5082.7119000000002</v>
      </c>
      <c r="H694" s="51">
        <f t="shared" si="91"/>
        <v>0</v>
      </c>
      <c r="I694" s="51">
        <f t="shared" si="93"/>
        <v>0</v>
      </c>
      <c r="J694" s="51">
        <f t="shared" si="92"/>
        <v>0</v>
      </c>
      <c r="K694" s="51">
        <f t="shared" si="94"/>
        <v>0</v>
      </c>
      <c r="L694" s="51">
        <f t="shared" si="95"/>
        <v>5082.7119000000002</v>
      </c>
      <c r="M694" s="51">
        <f t="shared" si="96"/>
        <v>5082.7119000000002</v>
      </c>
      <c r="N694" s="51">
        <f t="shared" si="97"/>
        <v>2000</v>
      </c>
      <c r="O694" s="51">
        <f t="shared" si="98"/>
        <v>3082.7119000000002</v>
      </c>
      <c r="P694" s="52">
        <f>+SUM(INDEX(Inputs!$D$24:$D$35,MATCH($D694,Inputs!$B$24:$B$35,0))*$N694,INDEX(Inputs!$E$24:$E$35,MATCH($D694,Inputs!$B$24:$B$35,0))*$O694)</f>
        <v>325.72753513240002</v>
      </c>
      <c r="R694" s="19"/>
      <c r="S694" s="19"/>
      <c r="T694" s="19"/>
    </row>
    <row r="695" spans="2:20" x14ac:dyDescent="0.25">
      <c r="B695" s="8" t="s">
        <v>156</v>
      </c>
      <c r="C695" s="8">
        <v>2021</v>
      </c>
      <c r="D695" s="8">
        <v>3</v>
      </c>
      <c r="E695" s="49">
        <f>Data!E695</f>
        <v>1367.4719</v>
      </c>
      <c r="F695" s="49">
        <f>Data!F695</f>
        <v>5397.1917000000003</v>
      </c>
      <c r="G695" s="50">
        <f t="shared" si="90"/>
        <v>4029.7198000000003</v>
      </c>
      <c r="H695" s="51">
        <f t="shared" si="91"/>
        <v>0</v>
      </c>
      <c r="I695" s="51">
        <f t="shared" si="93"/>
        <v>0</v>
      </c>
      <c r="J695" s="51">
        <f t="shared" si="92"/>
        <v>0</v>
      </c>
      <c r="K695" s="51">
        <f t="shared" si="94"/>
        <v>0</v>
      </c>
      <c r="L695" s="51">
        <f t="shared" si="95"/>
        <v>4029.7198000000003</v>
      </c>
      <c r="M695" s="51">
        <f t="shared" si="96"/>
        <v>4029.7198000000003</v>
      </c>
      <c r="N695" s="51">
        <f t="shared" si="97"/>
        <v>2000</v>
      </c>
      <c r="O695" s="51">
        <f t="shared" si="98"/>
        <v>2029.7198000000003</v>
      </c>
      <c r="P695" s="52">
        <f>+SUM(INDEX(Inputs!$D$24:$D$35,MATCH($D695,Inputs!$B$24:$B$35,0))*$N695,INDEX(Inputs!$E$24:$E$35,MATCH($D695,Inputs!$B$24:$B$35,0))*$O695)</f>
        <v>279.18949628080003</v>
      </c>
      <c r="R695" s="19"/>
      <c r="S695" s="19"/>
      <c r="T695" s="19"/>
    </row>
    <row r="696" spans="2:20" x14ac:dyDescent="0.25">
      <c r="B696" s="8" t="s">
        <v>156</v>
      </c>
      <c r="C696" s="8">
        <v>2021</v>
      </c>
      <c r="D696" s="8">
        <v>4</v>
      </c>
      <c r="E696" s="49">
        <f>Data!E696</f>
        <v>1641.84</v>
      </c>
      <c r="F696" s="49">
        <f>Data!F696</f>
        <v>4702.2079000000003</v>
      </c>
      <c r="G696" s="50">
        <f t="shared" si="90"/>
        <v>3060.3679000000002</v>
      </c>
      <c r="H696" s="51">
        <f t="shared" si="91"/>
        <v>0</v>
      </c>
      <c r="I696" s="51">
        <f t="shared" si="93"/>
        <v>0</v>
      </c>
      <c r="J696" s="51">
        <f t="shared" si="92"/>
        <v>0</v>
      </c>
      <c r="K696" s="51">
        <f t="shared" si="94"/>
        <v>0</v>
      </c>
      <c r="L696" s="51">
        <f t="shared" si="95"/>
        <v>3060.3679000000002</v>
      </c>
      <c r="M696" s="51">
        <f t="shared" si="96"/>
        <v>3060.3679000000002</v>
      </c>
      <c r="N696" s="51">
        <f t="shared" si="97"/>
        <v>2000</v>
      </c>
      <c r="O696" s="51">
        <f t="shared" si="98"/>
        <v>1060.3679000000002</v>
      </c>
      <c r="P696" s="52">
        <f>+SUM(INDEX(Inputs!$D$24:$D$35,MATCH($D696,Inputs!$B$24:$B$35,0))*$N696,INDEX(Inputs!$E$24:$E$35,MATCH($D696,Inputs!$B$24:$B$35,0))*$O696)</f>
        <v>236.34801970840002</v>
      </c>
      <c r="R696" s="19"/>
      <c r="S696" s="19"/>
      <c r="T696" s="19"/>
    </row>
    <row r="697" spans="2:20" x14ac:dyDescent="0.25">
      <c r="B697" s="8" t="s">
        <v>156</v>
      </c>
      <c r="C697" s="8">
        <v>2021</v>
      </c>
      <c r="D697" s="8">
        <v>5</v>
      </c>
      <c r="E697" s="49">
        <f>Data!E697</f>
        <v>1754.6319000000001</v>
      </c>
      <c r="F697" s="49">
        <f>Data!F697</f>
        <v>707.31989999999996</v>
      </c>
      <c r="G697" s="50">
        <f t="shared" si="90"/>
        <v>-1047.3120000000001</v>
      </c>
      <c r="H697" s="51">
        <f t="shared" si="91"/>
        <v>0</v>
      </c>
      <c r="I697" s="51">
        <f t="shared" si="93"/>
        <v>1047.3120000000001</v>
      </c>
      <c r="J697" s="51">
        <f t="shared" si="92"/>
        <v>0</v>
      </c>
      <c r="K697" s="51">
        <f t="shared" si="94"/>
        <v>1047.3120000000001</v>
      </c>
      <c r="L697" s="51">
        <f t="shared" si="95"/>
        <v>0</v>
      </c>
      <c r="M697" s="51">
        <f t="shared" si="96"/>
        <v>0</v>
      </c>
      <c r="N697" s="51">
        <f t="shared" si="97"/>
        <v>0</v>
      </c>
      <c r="O697" s="51">
        <f t="shared" si="98"/>
        <v>0</v>
      </c>
      <c r="P697" s="52">
        <f>+SUM(INDEX(Inputs!$D$24:$D$35,MATCH($D697,Inputs!$B$24:$B$35,0))*$N697,INDEX(Inputs!$E$24:$E$35,MATCH($D697,Inputs!$B$24:$B$35,0))*$O697)</f>
        <v>0</v>
      </c>
      <c r="R697" s="19"/>
      <c r="S697" s="19"/>
      <c r="T697" s="19"/>
    </row>
    <row r="698" spans="2:20" x14ac:dyDescent="0.25">
      <c r="B698" s="8" t="s">
        <v>156</v>
      </c>
      <c r="C698" s="8">
        <v>2021</v>
      </c>
      <c r="D698" s="8">
        <v>6</v>
      </c>
      <c r="E698" s="49">
        <f>Data!E698</f>
        <v>1928.848</v>
      </c>
      <c r="F698" s="49">
        <f>Data!F698</f>
        <v>770.53599999999994</v>
      </c>
      <c r="G698" s="50">
        <f t="shared" si="90"/>
        <v>-1158.3119999999999</v>
      </c>
      <c r="H698" s="51">
        <f t="shared" si="91"/>
        <v>1047.3120000000001</v>
      </c>
      <c r="I698" s="51">
        <f t="shared" si="93"/>
        <v>2205.6239999999998</v>
      </c>
      <c r="J698" s="51">
        <f t="shared" si="92"/>
        <v>1047.3120000000001</v>
      </c>
      <c r="K698" s="51">
        <f t="shared" si="94"/>
        <v>2205.6239999999998</v>
      </c>
      <c r="L698" s="51">
        <f t="shared" si="95"/>
        <v>0</v>
      </c>
      <c r="M698" s="51">
        <f t="shared" si="96"/>
        <v>0</v>
      </c>
      <c r="N698" s="51">
        <f t="shared" si="97"/>
        <v>0</v>
      </c>
      <c r="O698" s="51">
        <f t="shared" si="98"/>
        <v>0</v>
      </c>
      <c r="P698" s="52">
        <f>+SUM(INDEX(Inputs!$D$24:$D$35,MATCH($D698,Inputs!$B$24:$B$35,0))*$N698,INDEX(Inputs!$E$24:$E$35,MATCH($D698,Inputs!$B$24:$B$35,0))*$O698)</f>
        <v>0</v>
      </c>
      <c r="R698" s="19"/>
      <c r="S698" s="19"/>
      <c r="T698" s="19"/>
    </row>
    <row r="699" spans="2:20" x14ac:dyDescent="0.25">
      <c r="B699" s="8" t="s">
        <v>156</v>
      </c>
      <c r="C699" s="8">
        <v>2021</v>
      </c>
      <c r="D699" s="8">
        <v>7</v>
      </c>
      <c r="E699" s="49">
        <f>Data!E699</f>
        <v>1629.5519999999999</v>
      </c>
      <c r="F699" s="49">
        <f>Data!F699</f>
        <v>779.42399999999998</v>
      </c>
      <c r="G699" s="50">
        <f t="shared" si="90"/>
        <v>-850.12799999999993</v>
      </c>
      <c r="H699" s="51">
        <f t="shared" si="91"/>
        <v>2205.6239999999998</v>
      </c>
      <c r="I699" s="51">
        <f t="shared" si="93"/>
        <v>3055.7519999999995</v>
      </c>
      <c r="J699" s="51">
        <f t="shared" si="92"/>
        <v>2205.6239999999998</v>
      </c>
      <c r="K699" s="51">
        <f t="shared" si="94"/>
        <v>3055.7519999999995</v>
      </c>
      <c r="L699" s="51">
        <f t="shared" si="95"/>
        <v>0</v>
      </c>
      <c r="M699" s="51">
        <f t="shared" si="96"/>
        <v>0</v>
      </c>
      <c r="N699" s="51">
        <f t="shared" si="97"/>
        <v>0</v>
      </c>
      <c r="O699" s="51">
        <f t="shared" si="98"/>
        <v>0</v>
      </c>
      <c r="P699" s="52">
        <f>+SUM(INDEX(Inputs!$D$24:$D$35,MATCH($D699,Inputs!$B$24:$B$35,0))*$N699,INDEX(Inputs!$E$24:$E$35,MATCH($D699,Inputs!$B$24:$B$35,0))*$O699)</f>
        <v>0</v>
      </c>
      <c r="R699" s="19"/>
      <c r="S699" s="19"/>
      <c r="T699" s="19"/>
    </row>
    <row r="700" spans="2:20" x14ac:dyDescent="0.25">
      <c r="B700" s="8" t="s">
        <v>156</v>
      </c>
      <c r="C700" s="8">
        <v>2021</v>
      </c>
      <c r="D700" s="8">
        <v>8</v>
      </c>
      <c r="E700" s="49">
        <f>Data!E700</f>
        <v>1572.04</v>
      </c>
      <c r="F700" s="49">
        <f>Data!F700</f>
        <v>853.12800000000004</v>
      </c>
      <c r="G700" s="50">
        <f t="shared" si="90"/>
        <v>-718.91199999999992</v>
      </c>
      <c r="H700" s="51">
        <f t="shared" si="91"/>
        <v>3055.7519999999995</v>
      </c>
      <c r="I700" s="51">
        <f t="shared" si="93"/>
        <v>3774.6639999999993</v>
      </c>
      <c r="J700" s="51">
        <f t="shared" si="92"/>
        <v>3055.7519999999995</v>
      </c>
      <c r="K700" s="51">
        <f t="shared" si="94"/>
        <v>3774.6639999999993</v>
      </c>
      <c r="L700" s="51">
        <f t="shared" si="95"/>
        <v>0</v>
      </c>
      <c r="M700" s="51">
        <f t="shared" si="96"/>
        <v>0</v>
      </c>
      <c r="N700" s="51">
        <f t="shared" si="97"/>
        <v>0</v>
      </c>
      <c r="O700" s="51">
        <f t="shared" si="98"/>
        <v>0</v>
      </c>
      <c r="P700" s="52">
        <f>+SUM(INDEX(Inputs!$D$24:$D$35,MATCH($D700,Inputs!$B$24:$B$35,0))*$N700,INDEX(Inputs!$E$24:$E$35,MATCH($D700,Inputs!$B$24:$B$35,0))*$O700)</f>
        <v>0</v>
      </c>
      <c r="R700" s="19"/>
      <c r="S700" s="19"/>
      <c r="T700" s="19"/>
    </row>
    <row r="701" spans="2:20" x14ac:dyDescent="0.25">
      <c r="B701" s="8" t="s">
        <v>156</v>
      </c>
      <c r="C701" s="8">
        <v>2021</v>
      </c>
      <c r="D701" s="8">
        <v>9</v>
      </c>
      <c r="E701" s="49">
        <f>Data!E701</f>
        <v>1311.3019999999999</v>
      </c>
      <c r="F701" s="49">
        <f>Data!F701</f>
        <v>684.68200000000002</v>
      </c>
      <c r="G701" s="50">
        <f t="shared" si="90"/>
        <v>-626.61999999999989</v>
      </c>
      <c r="H701" s="51">
        <f t="shared" si="91"/>
        <v>3774.6639999999993</v>
      </c>
      <c r="I701" s="51">
        <f t="shared" si="93"/>
        <v>4401.2839999999997</v>
      </c>
      <c r="J701" s="51">
        <f t="shared" si="92"/>
        <v>3774.6639999999993</v>
      </c>
      <c r="K701" s="51">
        <f t="shared" si="94"/>
        <v>4401.2839999999997</v>
      </c>
      <c r="L701" s="51">
        <f t="shared" si="95"/>
        <v>0</v>
      </c>
      <c r="M701" s="51">
        <f t="shared" si="96"/>
        <v>0</v>
      </c>
      <c r="N701" s="51">
        <f t="shared" si="97"/>
        <v>0</v>
      </c>
      <c r="O701" s="51">
        <f t="shared" si="98"/>
        <v>0</v>
      </c>
      <c r="P701" s="52">
        <f>+SUM(INDEX(Inputs!$D$24:$D$35,MATCH($D701,Inputs!$B$24:$B$35,0))*$N701,INDEX(Inputs!$E$24:$E$35,MATCH($D701,Inputs!$B$24:$B$35,0))*$O701)</f>
        <v>0</v>
      </c>
      <c r="R701" s="19"/>
      <c r="S701" s="19"/>
      <c r="T701" s="19"/>
    </row>
    <row r="702" spans="2:20" x14ac:dyDescent="0.25">
      <c r="B702" s="8" t="s">
        <v>156</v>
      </c>
      <c r="C702" s="8">
        <v>2021</v>
      </c>
      <c r="D702" s="8">
        <v>10</v>
      </c>
      <c r="E702" s="49">
        <f>Data!E702</f>
        <v>823.31200000000001</v>
      </c>
      <c r="F702" s="49">
        <f>Data!F702</f>
        <v>2389.364</v>
      </c>
      <c r="G702" s="50">
        <f t="shared" si="90"/>
        <v>1566.0520000000001</v>
      </c>
      <c r="H702" s="51">
        <f t="shared" si="91"/>
        <v>4401.2839999999997</v>
      </c>
      <c r="I702" s="51">
        <f t="shared" si="93"/>
        <v>2835.2319999999995</v>
      </c>
      <c r="J702" s="51">
        <f t="shared" si="92"/>
        <v>4401.2839999999997</v>
      </c>
      <c r="K702" s="51">
        <f t="shared" si="94"/>
        <v>2835.2319999999995</v>
      </c>
      <c r="L702" s="51">
        <f t="shared" si="95"/>
        <v>0</v>
      </c>
      <c r="M702" s="51">
        <f t="shared" si="96"/>
        <v>0</v>
      </c>
      <c r="N702" s="51">
        <f t="shared" si="97"/>
        <v>0</v>
      </c>
      <c r="O702" s="51">
        <f t="shared" si="98"/>
        <v>0</v>
      </c>
      <c r="P702" s="52">
        <f>+SUM(INDEX(Inputs!$D$24:$D$35,MATCH($D702,Inputs!$B$24:$B$35,0))*$N702,INDEX(Inputs!$E$24:$E$35,MATCH($D702,Inputs!$B$24:$B$35,0))*$O702)</f>
        <v>0</v>
      </c>
      <c r="R702" s="19"/>
      <c r="S702" s="19"/>
      <c r="T702" s="19"/>
    </row>
    <row r="703" spans="2:20" x14ac:dyDescent="0.25">
      <c r="B703" s="8" t="s">
        <v>156</v>
      </c>
      <c r="C703" s="8">
        <v>2021</v>
      </c>
      <c r="D703" s="8">
        <v>11</v>
      </c>
      <c r="E703" s="49">
        <f>Data!E703</f>
        <v>509.34399999999999</v>
      </c>
      <c r="F703" s="49">
        <f>Data!F703</f>
        <v>4991.6390000000001</v>
      </c>
      <c r="G703" s="50">
        <f t="shared" si="90"/>
        <v>4482.2950000000001</v>
      </c>
      <c r="H703" s="51">
        <f t="shared" si="91"/>
        <v>2835.2319999999995</v>
      </c>
      <c r="I703" s="51">
        <f t="shared" si="93"/>
        <v>0</v>
      </c>
      <c r="J703" s="51">
        <f t="shared" si="92"/>
        <v>2835.2319999999995</v>
      </c>
      <c r="K703" s="51">
        <f t="shared" si="94"/>
        <v>0</v>
      </c>
      <c r="L703" s="51">
        <f t="shared" si="95"/>
        <v>1647.0630000000006</v>
      </c>
      <c r="M703" s="51">
        <f t="shared" si="96"/>
        <v>1647.0630000000006</v>
      </c>
      <c r="N703" s="51">
        <f t="shared" si="97"/>
        <v>1647.0630000000006</v>
      </c>
      <c r="O703" s="51">
        <f t="shared" si="98"/>
        <v>0</v>
      </c>
      <c r="P703" s="52">
        <f>+SUM(INDEX(Inputs!$D$24:$D$35,MATCH($D703,Inputs!$B$24:$B$35,0))*$N703,INDEX(Inputs!$E$24:$E$35,MATCH($D703,Inputs!$B$24:$B$35,0))*$O703)</f>
        <v>156.04604274600007</v>
      </c>
      <c r="R703" s="19"/>
      <c r="S703" s="19"/>
      <c r="T703" s="19"/>
    </row>
    <row r="704" spans="2:20" x14ac:dyDescent="0.25">
      <c r="B704" s="8" t="s">
        <v>156</v>
      </c>
      <c r="C704" s="8">
        <v>2021</v>
      </c>
      <c r="D704" s="8">
        <v>12</v>
      </c>
      <c r="E704" s="49">
        <f>Data!E704</f>
        <v>298.38600000000002</v>
      </c>
      <c r="F704" s="49">
        <f>Data!F704</f>
        <v>7853.3190000000004</v>
      </c>
      <c r="G704" s="50">
        <f t="shared" si="90"/>
        <v>7554.933</v>
      </c>
      <c r="H704" s="51">
        <f t="shared" si="91"/>
        <v>0</v>
      </c>
      <c r="I704" s="51">
        <f t="shared" si="93"/>
        <v>0</v>
      </c>
      <c r="J704" s="51">
        <f t="shared" si="92"/>
        <v>0</v>
      </c>
      <c r="K704" s="51">
        <f t="shared" si="94"/>
        <v>0</v>
      </c>
      <c r="L704" s="51">
        <f t="shared" si="95"/>
        <v>7554.933</v>
      </c>
      <c r="M704" s="51">
        <f t="shared" si="96"/>
        <v>7554.933</v>
      </c>
      <c r="N704" s="51">
        <f t="shared" si="97"/>
        <v>2000</v>
      </c>
      <c r="O704" s="51">
        <f t="shared" si="98"/>
        <v>5554.933</v>
      </c>
      <c r="P704" s="52">
        <f>+SUM(INDEX(Inputs!$D$24:$D$35,MATCH($D704,Inputs!$B$24:$B$35,0))*$N704,INDEX(Inputs!$E$24:$E$35,MATCH($D704,Inputs!$B$24:$B$35,0))*$O704)</f>
        <v>434.98981886800004</v>
      </c>
      <c r="R704" s="19"/>
      <c r="S704" s="19"/>
      <c r="T704" s="19"/>
    </row>
    <row r="705" spans="2:20" x14ac:dyDescent="0.25">
      <c r="B705" s="8" t="s">
        <v>157</v>
      </c>
      <c r="C705" s="8">
        <v>2021</v>
      </c>
      <c r="D705" s="8">
        <v>1</v>
      </c>
      <c r="E705" s="49">
        <f>Data!E705</f>
        <v>7295.4321</v>
      </c>
      <c r="F705" s="49">
        <f>Data!F705</f>
        <v>24949.923999999999</v>
      </c>
      <c r="G705" s="50">
        <f t="shared" si="90"/>
        <v>17654.491900000001</v>
      </c>
      <c r="H705" s="51">
        <f t="shared" si="91"/>
        <v>0</v>
      </c>
      <c r="I705" s="51">
        <f t="shared" si="93"/>
        <v>0</v>
      </c>
      <c r="J705" s="51">
        <f t="shared" si="92"/>
        <v>1927.0675999999876</v>
      </c>
      <c r="K705" s="51">
        <f t="shared" si="94"/>
        <v>0</v>
      </c>
      <c r="L705" s="51">
        <f t="shared" si="95"/>
        <v>17654.491900000001</v>
      </c>
      <c r="M705" s="51">
        <f t="shared" si="96"/>
        <v>15727.424300000013</v>
      </c>
      <c r="N705" s="51">
        <f t="shared" si="97"/>
        <v>2000</v>
      </c>
      <c r="O705" s="51">
        <f t="shared" si="98"/>
        <v>13727.424300000013</v>
      </c>
      <c r="P705" s="52">
        <f>+SUM(INDEX(Inputs!$D$24:$D$35,MATCH($D705,Inputs!$B$24:$B$35,0))*$N705,INDEX(Inputs!$E$24:$E$35,MATCH($D705,Inputs!$B$24:$B$35,0))*$O705)</f>
        <v>796.18124436280061</v>
      </c>
      <c r="R705" s="19"/>
      <c r="S705" s="19"/>
      <c r="T705" s="19"/>
    </row>
    <row r="706" spans="2:20" x14ac:dyDescent="0.25">
      <c r="B706" s="8" t="s">
        <v>157</v>
      </c>
      <c r="C706" s="8">
        <v>2021</v>
      </c>
      <c r="D706" s="8">
        <v>2</v>
      </c>
      <c r="E706" s="49">
        <f>Data!E706</f>
        <v>9265.3029999999999</v>
      </c>
      <c r="F706" s="49">
        <f>Data!F706</f>
        <v>11255.116</v>
      </c>
      <c r="G706" s="50">
        <f t="shared" si="90"/>
        <v>1989.8130000000001</v>
      </c>
      <c r="H706" s="51">
        <f t="shared" si="91"/>
        <v>0</v>
      </c>
      <c r="I706" s="51">
        <f t="shared" si="93"/>
        <v>0</v>
      </c>
      <c r="J706" s="51">
        <f t="shared" si="92"/>
        <v>0</v>
      </c>
      <c r="K706" s="51">
        <f t="shared" si="94"/>
        <v>0</v>
      </c>
      <c r="L706" s="51">
        <f t="shared" si="95"/>
        <v>1989.8130000000001</v>
      </c>
      <c r="M706" s="51">
        <f t="shared" si="96"/>
        <v>1989.8130000000001</v>
      </c>
      <c r="N706" s="51">
        <f t="shared" si="97"/>
        <v>1989.8130000000001</v>
      </c>
      <c r="O706" s="51">
        <f t="shared" si="98"/>
        <v>0</v>
      </c>
      <c r="P706" s="52">
        <f>+SUM(INDEX(Inputs!$D$24:$D$35,MATCH($D706,Inputs!$B$24:$B$35,0))*$N706,INDEX(Inputs!$E$24:$E$35,MATCH($D706,Inputs!$B$24:$B$35,0))*$O706)</f>
        <v>188.51886324600002</v>
      </c>
      <c r="R706" s="19"/>
      <c r="S706" s="19"/>
      <c r="T706" s="19"/>
    </row>
    <row r="707" spans="2:20" x14ac:dyDescent="0.25">
      <c r="B707" s="8" t="s">
        <v>157</v>
      </c>
      <c r="C707" s="8">
        <v>2021</v>
      </c>
      <c r="D707" s="8">
        <v>3</v>
      </c>
      <c r="E707" s="49">
        <f>Data!E707</f>
        <v>14334.224200000001</v>
      </c>
      <c r="F707" s="49">
        <f>Data!F707</f>
        <v>1518.7760000000001</v>
      </c>
      <c r="G707" s="50">
        <f t="shared" si="90"/>
        <v>-12815.448200000001</v>
      </c>
      <c r="H707" s="51">
        <f t="shared" si="91"/>
        <v>0</v>
      </c>
      <c r="I707" s="51">
        <f t="shared" si="93"/>
        <v>12815.448200000001</v>
      </c>
      <c r="J707" s="51">
        <f t="shared" si="92"/>
        <v>0</v>
      </c>
      <c r="K707" s="51">
        <f t="shared" si="94"/>
        <v>12815.448200000001</v>
      </c>
      <c r="L707" s="51">
        <f t="shared" si="95"/>
        <v>0</v>
      </c>
      <c r="M707" s="51">
        <f t="shared" si="96"/>
        <v>0</v>
      </c>
      <c r="N707" s="51">
        <f t="shared" si="97"/>
        <v>0</v>
      </c>
      <c r="O707" s="51">
        <f t="shared" si="98"/>
        <v>0</v>
      </c>
      <c r="P707" s="52">
        <f>+SUM(INDEX(Inputs!$D$24:$D$35,MATCH($D707,Inputs!$B$24:$B$35,0))*$N707,INDEX(Inputs!$E$24:$E$35,MATCH($D707,Inputs!$B$24:$B$35,0))*$O707)</f>
        <v>0</v>
      </c>
      <c r="R707" s="19"/>
      <c r="S707" s="19"/>
      <c r="T707" s="19"/>
    </row>
    <row r="708" spans="2:20" x14ac:dyDescent="0.25">
      <c r="B708" s="8" t="s">
        <v>157</v>
      </c>
      <c r="C708" s="8">
        <v>2021</v>
      </c>
      <c r="D708" s="8">
        <v>4</v>
      </c>
      <c r="E708" s="49">
        <f>Data!E708</f>
        <v>15129.9727</v>
      </c>
      <c r="F708" s="49">
        <f>Data!F708</f>
        <v>1343.896</v>
      </c>
      <c r="G708" s="50">
        <f t="shared" si="90"/>
        <v>-13786.0767</v>
      </c>
      <c r="H708" s="51">
        <f t="shared" si="91"/>
        <v>12815.448200000001</v>
      </c>
      <c r="I708" s="51">
        <f t="shared" si="93"/>
        <v>26601.5249</v>
      </c>
      <c r="J708" s="51">
        <f t="shared" si="92"/>
        <v>12815.448200000001</v>
      </c>
      <c r="K708" s="51">
        <f t="shared" si="94"/>
        <v>26601.5249</v>
      </c>
      <c r="L708" s="51">
        <f t="shared" si="95"/>
        <v>0</v>
      </c>
      <c r="M708" s="51">
        <f t="shared" si="96"/>
        <v>0</v>
      </c>
      <c r="N708" s="51">
        <f t="shared" si="97"/>
        <v>0</v>
      </c>
      <c r="O708" s="51">
        <f t="shared" si="98"/>
        <v>0</v>
      </c>
      <c r="P708" s="52">
        <f>+SUM(INDEX(Inputs!$D$24:$D$35,MATCH($D708,Inputs!$B$24:$B$35,0))*$N708,INDEX(Inputs!$E$24:$E$35,MATCH($D708,Inputs!$B$24:$B$35,0))*$O708)</f>
        <v>0</v>
      </c>
      <c r="R708" s="19"/>
      <c r="S708" s="19"/>
      <c r="T708" s="19"/>
    </row>
    <row r="709" spans="2:20" x14ac:dyDescent="0.25">
      <c r="B709" s="8" t="s">
        <v>157</v>
      </c>
      <c r="C709" s="8">
        <v>2021</v>
      </c>
      <c r="D709" s="8">
        <v>5</v>
      </c>
      <c r="E709" s="49">
        <f>Data!E709</f>
        <v>15741.3505</v>
      </c>
      <c r="F709" s="49">
        <f>Data!F709</f>
        <v>1460.876</v>
      </c>
      <c r="G709" s="50">
        <f t="shared" si="90"/>
        <v>-14280.4745</v>
      </c>
      <c r="H709" s="51">
        <f t="shared" si="91"/>
        <v>26601.5249</v>
      </c>
      <c r="I709" s="51">
        <f t="shared" si="93"/>
        <v>40881.999400000001</v>
      </c>
      <c r="J709" s="51">
        <f t="shared" si="92"/>
        <v>26601.5249</v>
      </c>
      <c r="K709" s="51">
        <f t="shared" si="94"/>
        <v>40881.999400000001</v>
      </c>
      <c r="L709" s="51">
        <f t="shared" si="95"/>
        <v>0</v>
      </c>
      <c r="M709" s="51">
        <f t="shared" si="96"/>
        <v>0</v>
      </c>
      <c r="N709" s="51">
        <f t="shared" si="97"/>
        <v>0</v>
      </c>
      <c r="O709" s="51">
        <f t="shared" si="98"/>
        <v>0</v>
      </c>
      <c r="P709" s="52">
        <f>+SUM(INDEX(Inputs!$D$24:$D$35,MATCH($D709,Inputs!$B$24:$B$35,0))*$N709,INDEX(Inputs!$E$24:$E$35,MATCH($D709,Inputs!$B$24:$B$35,0))*$O709)</f>
        <v>0</v>
      </c>
      <c r="R709" s="19"/>
      <c r="S709" s="19"/>
      <c r="T709" s="19"/>
    </row>
    <row r="710" spans="2:20" x14ac:dyDescent="0.25">
      <c r="B710" s="8" t="s">
        <v>157</v>
      </c>
      <c r="C710" s="8">
        <v>2021</v>
      </c>
      <c r="D710" s="8">
        <v>6</v>
      </c>
      <c r="E710" s="49">
        <f>Data!E710</f>
        <v>16130.8328</v>
      </c>
      <c r="F710" s="49">
        <f>Data!F710</f>
        <v>1238.5360000000001</v>
      </c>
      <c r="G710" s="50">
        <f t="shared" si="90"/>
        <v>-14892.2968</v>
      </c>
      <c r="H710" s="51">
        <f t="shared" si="91"/>
        <v>40881.999400000001</v>
      </c>
      <c r="I710" s="51">
        <f t="shared" si="93"/>
        <v>55774.296199999997</v>
      </c>
      <c r="J710" s="51">
        <f t="shared" si="92"/>
        <v>40881.999400000001</v>
      </c>
      <c r="K710" s="51">
        <f t="shared" si="94"/>
        <v>55774.296199999997</v>
      </c>
      <c r="L710" s="51">
        <f t="shared" si="95"/>
        <v>0</v>
      </c>
      <c r="M710" s="51">
        <f t="shared" si="96"/>
        <v>0</v>
      </c>
      <c r="N710" s="51">
        <f t="shared" si="97"/>
        <v>0</v>
      </c>
      <c r="O710" s="51">
        <f t="shared" si="98"/>
        <v>0</v>
      </c>
      <c r="P710" s="52">
        <f>+SUM(INDEX(Inputs!$D$24:$D$35,MATCH($D710,Inputs!$B$24:$B$35,0))*$N710,INDEX(Inputs!$E$24:$E$35,MATCH($D710,Inputs!$B$24:$B$35,0))*$O710)</f>
        <v>0</v>
      </c>
      <c r="R710" s="19"/>
      <c r="S710" s="19"/>
      <c r="T710" s="19"/>
    </row>
    <row r="711" spans="2:20" x14ac:dyDescent="0.25">
      <c r="B711" s="8" t="s">
        <v>157</v>
      </c>
      <c r="C711" s="8">
        <v>2021</v>
      </c>
      <c r="D711" s="8">
        <v>7</v>
      </c>
      <c r="E711" s="49">
        <f>Data!E711</f>
        <v>13628.9998</v>
      </c>
      <c r="F711" s="49">
        <f>Data!F711</f>
        <v>1010.54</v>
      </c>
      <c r="G711" s="50">
        <f t="shared" si="90"/>
        <v>-12618.459800000001</v>
      </c>
      <c r="H711" s="51">
        <f t="shared" si="91"/>
        <v>55774.296199999997</v>
      </c>
      <c r="I711" s="51">
        <f t="shared" si="93"/>
        <v>68392.755999999994</v>
      </c>
      <c r="J711" s="51">
        <f t="shared" si="92"/>
        <v>55774.296199999997</v>
      </c>
      <c r="K711" s="51">
        <f t="shared" si="94"/>
        <v>68392.755999999994</v>
      </c>
      <c r="L711" s="51">
        <f t="shared" si="95"/>
        <v>0</v>
      </c>
      <c r="M711" s="51">
        <f t="shared" si="96"/>
        <v>0</v>
      </c>
      <c r="N711" s="51">
        <f t="shared" si="97"/>
        <v>0</v>
      </c>
      <c r="O711" s="51">
        <f t="shared" si="98"/>
        <v>0</v>
      </c>
      <c r="P711" s="52">
        <f>+SUM(INDEX(Inputs!$D$24:$D$35,MATCH($D711,Inputs!$B$24:$B$35,0))*$N711,INDEX(Inputs!$E$24:$E$35,MATCH($D711,Inputs!$B$24:$B$35,0))*$O711)</f>
        <v>0</v>
      </c>
      <c r="R711" s="19"/>
      <c r="S711" s="19"/>
      <c r="T711" s="19"/>
    </row>
    <row r="712" spans="2:20" x14ac:dyDescent="0.25">
      <c r="B712" s="8" t="s">
        <v>157</v>
      </c>
      <c r="C712" s="8">
        <v>2021</v>
      </c>
      <c r="D712" s="8">
        <v>8</v>
      </c>
      <c r="E712" s="49">
        <f>Data!E712</f>
        <v>13265.366099999999</v>
      </c>
      <c r="F712" s="49">
        <f>Data!F712</f>
        <v>1363.8</v>
      </c>
      <c r="G712" s="50">
        <f t="shared" si="90"/>
        <v>-11901.5661</v>
      </c>
      <c r="H712" s="51">
        <f t="shared" si="91"/>
        <v>68392.755999999994</v>
      </c>
      <c r="I712" s="51">
        <f t="shared" si="93"/>
        <v>80294.32209999999</v>
      </c>
      <c r="J712" s="51">
        <f t="shared" si="92"/>
        <v>68392.755999999994</v>
      </c>
      <c r="K712" s="51">
        <f t="shared" si="94"/>
        <v>80294.32209999999</v>
      </c>
      <c r="L712" s="51">
        <f t="shared" si="95"/>
        <v>0</v>
      </c>
      <c r="M712" s="51">
        <f t="shared" si="96"/>
        <v>0</v>
      </c>
      <c r="N712" s="51">
        <f t="shared" si="97"/>
        <v>0</v>
      </c>
      <c r="O712" s="51">
        <f t="shared" si="98"/>
        <v>0</v>
      </c>
      <c r="P712" s="52">
        <f>+SUM(INDEX(Inputs!$D$24:$D$35,MATCH($D712,Inputs!$B$24:$B$35,0))*$N712,INDEX(Inputs!$E$24:$E$35,MATCH($D712,Inputs!$B$24:$B$35,0))*$O712)</f>
        <v>0</v>
      </c>
      <c r="R712" s="19"/>
      <c r="S712" s="19"/>
      <c r="T712" s="19"/>
    </row>
    <row r="713" spans="2:20" x14ac:dyDescent="0.25">
      <c r="B713" s="8" t="s">
        <v>157</v>
      </c>
      <c r="C713" s="8">
        <v>2021</v>
      </c>
      <c r="D713" s="8">
        <v>9</v>
      </c>
      <c r="E713" s="49">
        <f>Data!E713</f>
        <v>13875.1528</v>
      </c>
      <c r="F713" s="49">
        <f>Data!F713</f>
        <v>2766.248</v>
      </c>
      <c r="G713" s="50">
        <f t="shared" ref="G713:G776" si="99">+F713-E713</f>
        <v>-11108.9048</v>
      </c>
      <c r="H713" s="51">
        <f t="shared" ref="H713:H776" si="100">+IF(D713=1,0,I712)</f>
        <v>80294.32209999999</v>
      </c>
      <c r="I713" s="51">
        <f t="shared" si="93"/>
        <v>91403.226899999994</v>
      </c>
      <c r="J713" s="51">
        <f t="shared" ref="J713:J776" si="101">+IF(D713=1,I724,K712)</f>
        <v>80294.32209999999</v>
      </c>
      <c r="K713" s="51">
        <f t="shared" si="94"/>
        <v>91403.226899999994</v>
      </c>
      <c r="L713" s="51">
        <f t="shared" si="95"/>
        <v>0</v>
      </c>
      <c r="M713" s="51">
        <f t="shared" si="96"/>
        <v>0</v>
      </c>
      <c r="N713" s="51">
        <f t="shared" si="97"/>
        <v>0</v>
      </c>
      <c r="O713" s="51">
        <f t="shared" si="98"/>
        <v>0</v>
      </c>
      <c r="P713" s="52">
        <f>+SUM(INDEX(Inputs!$D$24:$D$35,MATCH($D713,Inputs!$B$24:$B$35,0))*$N713,INDEX(Inputs!$E$24:$E$35,MATCH($D713,Inputs!$B$24:$B$35,0))*$O713)</f>
        <v>0</v>
      </c>
      <c r="R713" s="19"/>
      <c r="S713" s="19"/>
      <c r="T713" s="19"/>
    </row>
    <row r="714" spans="2:20" x14ac:dyDescent="0.25">
      <c r="B714" s="8" t="s">
        <v>157</v>
      </c>
      <c r="C714" s="8">
        <v>2021</v>
      </c>
      <c r="D714" s="8">
        <v>10</v>
      </c>
      <c r="E714" s="49">
        <f>Data!E714</f>
        <v>10387.7613</v>
      </c>
      <c r="F714" s="49">
        <f>Data!F714</f>
        <v>38284.792000000001</v>
      </c>
      <c r="G714" s="50">
        <f t="shared" si="99"/>
        <v>27897.030700000003</v>
      </c>
      <c r="H714" s="51">
        <f t="shared" si="100"/>
        <v>91403.226899999994</v>
      </c>
      <c r="I714" s="51">
        <f t="shared" ref="I714:I777" si="102">+IF($G714&lt;0,SUM(-$G714,H714),MAX(SUM(-$G714,H714),0))</f>
        <v>63506.196199999991</v>
      </c>
      <c r="J714" s="51">
        <f t="shared" si="101"/>
        <v>91403.226899999994</v>
      </c>
      <c r="K714" s="51">
        <f t="shared" ref="K714:K777" si="103">+IF($G714&lt;0,SUM(-$G714,J714),MAX(SUM(-$G714,J714),0))</f>
        <v>63506.196199999991</v>
      </c>
      <c r="L714" s="51">
        <f t="shared" ref="L714:L777" si="104">+IF(I714&gt;0,0,G714-H714)</f>
        <v>0</v>
      </c>
      <c r="M714" s="51">
        <f t="shared" ref="M714:M777" si="105">+IF(K714&gt;0,0,G714-J714)</f>
        <v>0</v>
      </c>
      <c r="N714" s="51">
        <f t="shared" ref="N714:N777" si="106">+MIN(M714,2000)</f>
        <v>0</v>
      </c>
      <c r="O714" s="51">
        <f t="shared" ref="O714:O777" si="107">+M714-N714</f>
        <v>0</v>
      </c>
      <c r="P714" s="52">
        <f>+SUM(INDEX(Inputs!$D$24:$D$35,MATCH($D714,Inputs!$B$24:$B$35,0))*$N714,INDEX(Inputs!$E$24:$E$35,MATCH($D714,Inputs!$B$24:$B$35,0))*$O714)</f>
        <v>0</v>
      </c>
      <c r="R714" s="19"/>
      <c r="S714" s="19"/>
      <c r="T714" s="19"/>
    </row>
    <row r="715" spans="2:20" x14ac:dyDescent="0.25">
      <c r="B715" s="8" t="s">
        <v>157</v>
      </c>
      <c r="C715" s="8">
        <v>2021</v>
      </c>
      <c r="D715" s="8">
        <v>11</v>
      </c>
      <c r="E715" s="49">
        <f>Data!E715</f>
        <v>8575.1393000000007</v>
      </c>
      <c r="F715" s="49">
        <f>Data!F715</f>
        <v>38877.396000000001</v>
      </c>
      <c r="G715" s="50">
        <f t="shared" si="99"/>
        <v>30302.256699999998</v>
      </c>
      <c r="H715" s="51">
        <f t="shared" si="100"/>
        <v>63506.196199999991</v>
      </c>
      <c r="I715" s="51">
        <f t="shared" si="102"/>
        <v>33203.939499999993</v>
      </c>
      <c r="J715" s="51">
        <f t="shared" si="101"/>
        <v>63506.196199999991</v>
      </c>
      <c r="K715" s="51">
        <f t="shared" si="103"/>
        <v>33203.939499999993</v>
      </c>
      <c r="L715" s="51">
        <f t="shared" si="104"/>
        <v>0</v>
      </c>
      <c r="M715" s="51">
        <f t="shared" si="105"/>
        <v>0</v>
      </c>
      <c r="N715" s="51">
        <f t="shared" si="106"/>
        <v>0</v>
      </c>
      <c r="O715" s="51">
        <f t="shared" si="107"/>
        <v>0</v>
      </c>
      <c r="P715" s="52">
        <f>+SUM(INDEX(Inputs!$D$24:$D$35,MATCH($D715,Inputs!$B$24:$B$35,0))*$N715,INDEX(Inputs!$E$24:$E$35,MATCH($D715,Inputs!$B$24:$B$35,0))*$O715)</f>
        <v>0</v>
      </c>
      <c r="R715" s="19"/>
      <c r="S715" s="19"/>
      <c r="T715" s="19"/>
    </row>
    <row r="716" spans="2:20" x14ac:dyDescent="0.25">
      <c r="B716" s="8" t="s">
        <v>157</v>
      </c>
      <c r="C716" s="8">
        <v>2021</v>
      </c>
      <c r="D716" s="8">
        <v>12</v>
      </c>
      <c r="E716" s="49">
        <f>Data!E716</f>
        <v>4744.1800999999996</v>
      </c>
      <c r="F716" s="49">
        <f>Data!F716</f>
        <v>36021.052000000003</v>
      </c>
      <c r="G716" s="50">
        <f t="shared" si="99"/>
        <v>31276.871900000006</v>
      </c>
      <c r="H716" s="51">
        <f t="shared" si="100"/>
        <v>33203.939499999993</v>
      </c>
      <c r="I716" s="51">
        <f t="shared" si="102"/>
        <v>1927.0675999999876</v>
      </c>
      <c r="J716" s="51">
        <f t="shared" si="101"/>
        <v>33203.939499999993</v>
      </c>
      <c r="K716" s="51">
        <f t="shared" si="103"/>
        <v>1927.0675999999876</v>
      </c>
      <c r="L716" s="51">
        <f t="shared" si="104"/>
        <v>0</v>
      </c>
      <c r="M716" s="51">
        <f t="shared" si="105"/>
        <v>0</v>
      </c>
      <c r="N716" s="51">
        <f t="shared" si="106"/>
        <v>0</v>
      </c>
      <c r="O716" s="51">
        <f t="shared" si="107"/>
        <v>0</v>
      </c>
      <c r="P716" s="52">
        <f>+SUM(INDEX(Inputs!$D$24:$D$35,MATCH($D716,Inputs!$B$24:$B$35,0))*$N716,INDEX(Inputs!$E$24:$E$35,MATCH($D716,Inputs!$B$24:$B$35,0))*$O716)</f>
        <v>0</v>
      </c>
      <c r="R716" s="19"/>
      <c r="S716" s="19"/>
      <c r="T716" s="19"/>
    </row>
    <row r="717" spans="2:20" x14ac:dyDescent="0.25">
      <c r="B717" s="8" t="s">
        <v>158</v>
      </c>
      <c r="C717" s="8">
        <v>2021</v>
      </c>
      <c r="D717" s="8">
        <v>1</v>
      </c>
      <c r="E717" s="49">
        <f>Data!E717</f>
        <v>21.224</v>
      </c>
      <c r="F717" s="49">
        <f>Data!F717</f>
        <v>8907.0640000000003</v>
      </c>
      <c r="G717" s="50">
        <f t="shared" si="99"/>
        <v>8885.84</v>
      </c>
      <c r="H717" s="51">
        <f t="shared" si="100"/>
        <v>0</v>
      </c>
      <c r="I717" s="51">
        <f t="shared" si="102"/>
        <v>0</v>
      </c>
      <c r="J717" s="51">
        <f t="shared" si="101"/>
        <v>0</v>
      </c>
      <c r="K717" s="51">
        <f t="shared" si="103"/>
        <v>0</v>
      </c>
      <c r="L717" s="51">
        <f t="shared" si="104"/>
        <v>8885.84</v>
      </c>
      <c r="M717" s="51">
        <f t="shared" si="105"/>
        <v>8885.84</v>
      </c>
      <c r="N717" s="51">
        <f t="shared" si="106"/>
        <v>2000</v>
      </c>
      <c r="O717" s="51">
        <f t="shared" si="107"/>
        <v>6885.84</v>
      </c>
      <c r="P717" s="52">
        <f>+SUM(INDEX(Inputs!$D$24:$D$35,MATCH($D717,Inputs!$B$24:$B$35,0))*$N717,INDEX(Inputs!$E$24:$E$35,MATCH($D717,Inputs!$B$24:$B$35,0))*$O717)</f>
        <v>493.81058464</v>
      </c>
      <c r="R717" s="19"/>
      <c r="S717" s="19"/>
      <c r="T717" s="19"/>
    </row>
    <row r="718" spans="2:20" x14ac:dyDescent="0.25">
      <c r="B718" s="8" t="s">
        <v>158</v>
      </c>
      <c r="C718" s="8">
        <v>2021</v>
      </c>
      <c r="D718" s="8">
        <v>2</v>
      </c>
      <c r="E718" s="49">
        <f>Data!E718</f>
        <v>9.8559999999999999</v>
      </c>
      <c r="F718" s="49">
        <f>Data!F718</f>
        <v>7144.7920000000004</v>
      </c>
      <c r="G718" s="50">
        <f t="shared" si="99"/>
        <v>7134.9360000000006</v>
      </c>
      <c r="H718" s="51">
        <f t="shared" si="100"/>
        <v>0</v>
      </c>
      <c r="I718" s="51">
        <f t="shared" si="102"/>
        <v>0</v>
      </c>
      <c r="J718" s="51">
        <f t="shared" si="101"/>
        <v>0</v>
      </c>
      <c r="K718" s="51">
        <f t="shared" si="103"/>
        <v>0</v>
      </c>
      <c r="L718" s="51">
        <f t="shared" si="104"/>
        <v>7134.9360000000006</v>
      </c>
      <c r="M718" s="51">
        <f t="shared" si="105"/>
        <v>7134.9360000000006</v>
      </c>
      <c r="N718" s="51">
        <f t="shared" si="106"/>
        <v>2000</v>
      </c>
      <c r="O718" s="51">
        <f t="shared" si="107"/>
        <v>5134.9360000000006</v>
      </c>
      <c r="P718" s="52">
        <f>+SUM(INDEX(Inputs!$D$24:$D$35,MATCH($D718,Inputs!$B$24:$B$35,0))*$N718,INDEX(Inputs!$E$24:$E$35,MATCH($D718,Inputs!$B$24:$B$35,0))*$O718)</f>
        <v>416.42763145600003</v>
      </c>
      <c r="R718" s="19"/>
      <c r="S718" s="19"/>
      <c r="T718" s="19"/>
    </row>
    <row r="719" spans="2:20" x14ac:dyDescent="0.25">
      <c r="B719" s="8" t="s">
        <v>158</v>
      </c>
      <c r="C719" s="8">
        <v>2021</v>
      </c>
      <c r="D719" s="8">
        <v>3</v>
      </c>
      <c r="E719" s="49">
        <f>Data!E719</f>
        <v>60.095999999999997</v>
      </c>
      <c r="F719" s="49">
        <f>Data!F719</f>
        <v>6815.7039999999997</v>
      </c>
      <c r="G719" s="50">
        <f t="shared" si="99"/>
        <v>6755.6080000000002</v>
      </c>
      <c r="H719" s="51">
        <f t="shared" si="100"/>
        <v>0</v>
      </c>
      <c r="I719" s="51">
        <f t="shared" si="102"/>
        <v>0</v>
      </c>
      <c r="J719" s="51">
        <f t="shared" si="101"/>
        <v>0</v>
      </c>
      <c r="K719" s="51">
        <f t="shared" si="103"/>
        <v>0</v>
      </c>
      <c r="L719" s="51">
        <f t="shared" si="104"/>
        <v>6755.6080000000002</v>
      </c>
      <c r="M719" s="51">
        <f t="shared" si="105"/>
        <v>6755.6080000000002</v>
      </c>
      <c r="N719" s="51">
        <f t="shared" si="106"/>
        <v>2000</v>
      </c>
      <c r="O719" s="51">
        <f t="shared" si="107"/>
        <v>4755.6080000000002</v>
      </c>
      <c r="P719" s="52">
        <f>+SUM(INDEX(Inputs!$D$24:$D$35,MATCH($D719,Inputs!$B$24:$B$35,0))*$N719,INDEX(Inputs!$E$24:$E$35,MATCH($D719,Inputs!$B$24:$B$35,0))*$O719)</f>
        <v>399.66285116799997</v>
      </c>
      <c r="R719" s="19"/>
      <c r="S719" s="19"/>
      <c r="T719" s="19"/>
    </row>
    <row r="720" spans="2:20" x14ac:dyDescent="0.25">
      <c r="B720" s="8" t="s">
        <v>158</v>
      </c>
      <c r="C720" s="8">
        <v>2021</v>
      </c>
      <c r="D720" s="8">
        <v>4</v>
      </c>
      <c r="E720" s="49">
        <f>Data!E720</f>
        <v>71.992000000000004</v>
      </c>
      <c r="F720" s="49">
        <f>Data!F720</f>
        <v>5502.6080000000002</v>
      </c>
      <c r="G720" s="50">
        <f t="shared" si="99"/>
        <v>5430.616</v>
      </c>
      <c r="H720" s="51">
        <f t="shared" si="100"/>
        <v>0</v>
      </c>
      <c r="I720" s="51">
        <f t="shared" si="102"/>
        <v>0</v>
      </c>
      <c r="J720" s="51">
        <f t="shared" si="101"/>
        <v>0</v>
      </c>
      <c r="K720" s="51">
        <f t="shared" si="103"/>
        <v>0</v>
      </c>
      <c r="L720" s="51">
        <f t="shared" si="104"/>
        <v>5430.616</v>
      </c>
      <c r="M720" s="51">
        <f t="shared" si="105"/>
        <v>5430.616</v>
      </c>
      <c r="N720" s="51">
        <f t="shared" si="106"/>
        <v>2000</v>
      </c>
      <c r="O720" s="51">
        <f t="shared" si="107"/>
        <v>3430.616</v>
      </c>
      <c r="P720" s="52">
        <f>+SUM(INDEX(Inputs!$D$24:$D$35,MATCH($D720,Inputs!$B$24:$B$35,0))*$N720,INDEX(Inputs!$E$24:$E$35,MATCH($D720,Inputs!$B$24:$B$35,0))*$O720)</f>
        <v>341.10350473599999</v>
      </c>
      <c r="R720" s="19"/>
      <c r="S720" s="19"/>
      <c r="T720" s="19"/>
    </row>
    <row r="721" spans="2:20" x14ac:dyDescent="0.25">
      <c r="B721" s="8" t="s">
        <v>158</v>
      </c>
      <c r="C721" s="8">
        <v>2021</v>
      </c>
      <c r="D721" s="8">
        <v>5</v>
      </c>
      <c r="E721" s="49">
        <f>Data!E721</f>
        <v>63.231999999999999</v>
      </c>
      <c r="F721" s="49">
        <f>Data!F721</f>
        <v>5903.384</v>
      </c>
      <c r="G721" s="50">
        <f t="shared" si="99"/>
        <v>5840.152</v>
      </c>
      <c r="H721" s="51">
        <f t="shared" si="100"/>
        <v>0</v>
      </c>
      <c r="I721" s="51">
        <f t="shared" si="102"/>
        <v>0</v>
      </c>
      <c r="J721" s="51">
        <f t="shared" si="101"/>
        <v>0</v>
      </c>
      <c r="K721" s="51">
        <f t="shared" si="103"/>
        <v>0</v>
      </c>
      <c r="L721" s="51">
        <f t="shared" si="104"/>
        <v>5840.152</v>
      </c>
      <c r="M721" s="51">
        <f t="shared" si="105"/>
        <v>5840.152</v>
      </c>
      <c r="N721" s="51">
        <f t="shared" si="106"/>
        <v>2000</v>
      </c>
      <c r="O721" s="51">
        <f t="shared" si="107"/>
        <v>3840.152</v>
      </c>
      <c r="P721" s="52">
        <f>+SUM(INDEX(Inputs!$D$24:$D$35,MATCH($D721,Inputs!$B$24:$B$35,0))*$N721,INDEX(Inputs!$E$24:$E$35,MATCH($D721,Inputs!$B$24:$B$35,0))*$O721)</f>
        <v>359.20335779200002</v>
      </c>
      <c r="R721" s="19"/>
      <c r="S721" s="19"/>
      <c r="T721" s="19"/>
    </row>
    <row r="722" spans="2:20" x14ac:dyDescent="0.25">
      <c r="B722" s="8" t="s">
        <v>158</v>
      </c>
      <c r="C722" s="8">
        <v>2021</v>
      </c>
      <c r="D722" s="8">
        <v>6</v>
      </c>
      <c r="E722" s="49">
        <f>Data!E722</f>
        <v>68.168000000000006</v>
      </c>
      <c r="F722" s="49">
        <f>Data!F722</f>
        <v>7240.3038999999999</v>
      </c>
      <c r="G722" s="50">
        <f t="shared" si="99"/>
        <v>7172.1359000000002</v>
      </c>
      <c r="H722" s="51">
        <f t="shared" si="100"/>
        <v>0</v>
      </c>
      <c r="I722" s="51">
        <f t="shared" si="102"/>
        <v>0</v>
      </c>
      <c r="J722" s="51">
        <f t="shared" si="101"/>
        <v>0</v>
      </c>
      <c r="K722" s="51">
        <f t="shared" si="103"/>
        <v>0</v>
      </c>
      <c r="L722" s="51">
        <f t="shared" si="104"/>
        <v>7172.1359000000002</v>
      </c>
      <c r="M722" s="51">
        <f t="shared" si="105"/>
        <v>7172.1359000000002</v>
      </c>
      <c r="N722" s="51">
        <f t="shared" si="106"/>
        <v>2000</v>
      </c>
      <c r="O722" s="51">
        <f t="shared" si="107"/>
        <v>5172.1359000000002</v>
      </c>
      <c r="P722" s="52">
        <f>+SUM(INDEX(Inputs!$D$24:$D$35,MATCH($D722,Inputs!$B$24:$B$35,0))*$N722,INDEX(Inputs!$E$24:$E$35,MATCH($D722,Inputs!$B$24:$B$35,0))*$O722)</f>
        <v>462.46577250440004</v>
      </c>
      <c r="R722" s="19"/>
      <c r="S722" s="19"/>
      <c r="T722" s="19"/>
    </row>
    <row r="723" spans="2:20" x14ac:dyDescent="0.25">
      <c r="B723" s="8" t="s">
        <v>158</v>
      </c>
      <c r="C723" s="8">
        <v>2021</v>
      </c>
      <c r="D723" s="8">
        <v>7</v>
      </c>
      <c r="E723" s="49">
        <f>Data!E723</f>
        <v>66.367900000000006</v>
      </c>
      <c r="F723" s="49">
        <f>Data!F723</f>
        <v>7985.2160000000003</v>
      </c>
      <c r="G723" s="50">
        <f t="shared" si="99"/>
        <v>7918.8481000000002</v>
      </c>
      <c r="H723" s="51">
        <f t="shared" si="100"/>
        <v>0</v>
      </c>
      <c r="I723" s="51">
        <f t="shared" si="102"/>
        <v>0</v>
      </c>
      <c r="J723" s="51">
        <f t="shared" si="101"/>
        <v>0</v>
      </c>
      <c r="K723" s="51">
        <f t="shared" si="103"/>
        <v>0</v>
      </c>
      <c r="L723" s="51">
        <f t="shared" si="104"/>
        <v>7918.8481000000002</v>
      </c>
      <c r="M723" s="51">
        <f t="shared" si="105"/>
        <v>7918.8481000000002</v>
      </c>
      <c r="N723" s="51">
        <f t="shared" si="106"/>
        <v>2000</v>
      </c>
      <c r="O723" s="51">
        <f t="shared" si="107"/>
        <v>5918.8481000000002</v>
      </c>
      <c r="P723" s="52">
        <f>+SUM(INDEX(Inputs!$D$24:$D$35,MATCH($D723,Inputs!$B$24:$B$35,0))*$N723,INDEX(Inputs!$E$24:$E$35,MATCH($D723,Inputs!$B$24:$B$35,0))*$O723)</f>
        <v>498.84260403960002</v>
      </c>
      <c r="R723" s="19"/>
      <c r="S723" s="19"/>
      <c r="T723" s="19"/>
    </row>
    <row r="724" spans="2:20" x14ac:dyDescent="0.25">
      <c r="B724" s="8" t="s">
        <v>158</v>
      </c>
      <c r="C724" s="8">
        <v>2021</v>
      </c>
      <c r="D724" s="8">
        <v>8</v>
      </c>
      <c r="E724" s="49">
        <f>Data!E724</f>
        <v>67.152000000000001</v>
      </c>
      <c r="F724" s="49">
        <f>Data!F724</f>
        <v>6390.9840000000004</v>
      </c>
      <c r="G724" s="50">
        <f t="shared" si="99"/>
        <v>6323.8320000000003</v>
      </c>
      <c r="H724" s="51">
        <f t="shared" si="100"/>
        <v>0</v>
      </c>
      <c r="I724" s="51">
        <f t="shared" si="102"/>
        <v>0</v>
      </c>
      <c r="J724" s="51">
        <f t="shared" si="101"/>
        <v>0</v>
      </c>
      <c r="K724" s="51">
        <f t="shared" si="103"/>
        <v>0</v>
      </c>
      <c r="L724" s="51">
        <f t="shared" si="104"/>
        <v>6323.8320000000003</v>
      </c>
      <c r="M724" s="51">
        <f t="shared" si="105"/>
        <v>6323.8320000000003</v>
      </c>
      <c r="N724" s="51">
        <f t="shared" si="106"/>
        <v>2000</v>
      </c>
      <c r="O724" s="51">
        <f t="shared" si="107"/>
        <v>4323.8320000000003</v>
      </c>
      <c r="P724" s="52">
        <f>+SUM(INDEX(Inputs!$D$24:$D$35,MATCH($D724,Inputs!$B$24:$B$35,0))*$N724,INDEX(Inputs!$E$24:$E$35,MATCH($D724,Inputs!$B$24:$B$35,0))*$O724)</f>
        <v>421.13979971200001</v>
      </c>
      <c r="R724" s="19"/>
      <c r="S724" s="19"/>
      <c r="T724" s="19"/>
    </row>
    <row r="725" spans="2:20" x14ac:dyDescent="0.25">
      <c r="B725" s="8" t="s">
        <v>158</v>
      </c>
      <c r="C725" s="8">
        <v>2021</v>
      </c>
      <c r="D725" s="8">
        <v>9</v>
      </c>
      <c r="E725" s="49">
        <f>Data!E725</f>
        <v>65.558000000000007</v>
      </c>
      <c r="F725" s="49">
        <f>Data!F725</f>
        <v>4910.3429999999998</v>
      </c>
      <c r="G725" s="50">
        <f t="shared" si="99"/>
        <v>4844.7849999999999</v>
      </c>
      <c r="H725" s="51">
        <f t="shared" si="100"/>
        <v>0</v>
      </c>
      <c r="I725" s="51">
        <f t="shared" si="102"/>
        <v>0</v>
      </c>
      <c r="J725" s="51">
        <f t="shared" si="101"/>
        <v>0</v>
      </c>
      <c r="K725" s="51">
        <f t="shared" si="103"/>
        <v>0</v>
      </c>
      <c r="L725" s="51">
        <f t="shared" si="104"/>
        <v>4844.7849999999999</v>
      </c>
      <c r="M725" s="51">
        <f t="shared" si="105"/>
        <v>4844.7849999999999</v>
      </c>
      <c r="N725" s="51">
        <f t="shared" si="106"/>
        <v>2000</v>
      </c>
      <c r="O725" s="51">
        <f t="shared" si="107"/>
        <v>2844.7849999999999</v>
      </c>
      <c r="P725" s="52">
        <f>+SUM(INDEX(Inputs!$D$24:$D$35,MATCH($D725,Inputs!$B$24:$B$35,0))*$N725,INDEX(Inputs!$E$24:$E$35,MATCH($D725,Inputs!$B$24:$B$35,0))*$O725)</f>
        <v>315.21211786000003</v>
      </c>
      <c r="R725" s="19"/>
      <c r="S725" s="19"/>
      <c r="T725" s="19"/>
    </row>
    <row r="726" spans="2:20" x14ac:dyDescent="0.25">
      <c r="B726" s="8" t="s">
        <v>158</v>
      </c>
      <c r="C726" s="8">
        <v>2021</v>
      </c>
      <c r="D726" s="8">
        <v>10</v>
      </c>
      <c r="E726" s="49">
        <f>Data!E726</f>
        <v>45.15</v>
      </c>
      <c r="F726" s="49">
        <f>Data!F726</f>
        <v>4942.9440000000004</v>
      </c>
      <c r="G726" s="50">
        <f t="shared" si="99"/>
        <v>4897.7940000000008</v>
      </c>
      <c r="H726" s="51">
        <f t="shared" si="100"/>
        <v>0</v>
      </c>
      <c r="I726" s="51">
        <f t="shared" si="102"/>
        <v>0</v>
      </c>
      <c r="J726" s="51">
        <f t="shared" si="101"/>
        <v>0</v>
      </c>
      <c r="K726" s="51">
        <f t="shared" si="103"/>
        <v>0</v>
      </c>
      <c r="L726" s="51">
        <f t="shared" si="104"/>
        <v>4897.7940000000008</v>
      </c>
      <c r="M726" s="51">
        <f t="shared" si="105"/>
        <v>4897.7940000000008</v>
      </c>
      <c r="N726" s="51">
        <f t="shared" si="106"/>
        <v>2000</v>
      </c>
      <c r="O726" s="51">
        <f t="shared" si="107"/>
        <v>2897.7940000000008</v>
      </c>
      <c r="P726" s="52">
        <f>+SUM(INDEX(Inputs!$D$24:$D$35,MATCH($D726,Inputs!$B$24:$B$35,0))*$N726,INDEX(Inputs!$E$24:$E$35,MATCH($D726,Inputs!$B$24:$B$35,0))*$O726)</f>
        <v>317.55490362400008</v>
      </c>
      <c r="R726" s="19"/>
      <c r="S726" s="19"/>
      <c r="T726" s="19"/>
    </row>
    <row r="727" spans="2:20" x14ac:dyDescent="0.25">
      <c r="B727" s="8" t="s">
        <v>158</v>
      </c>
      <c r="C727" s="8">
        <v>2021</v>
      </c>
      <c r="D727" s="8">
        <v>11</v>
      </c>
      <c r="E727" s="49">
        <f>Data!E727</f>
        <v>30.257999999999999</v>
      </c>
      <c r="F727" s="49">
        <f>Data!F727</f>
        <v>5062.0159999999996</v>
      </c>
      <c r="G727" s="50">
        <f t="shared" si="99"/>
        <v>5031.7579999999998</v>
      </c>
      <c r="H727" s="51">
        <f t="shared" si="100"/>
        <v>0</v>
      </c>
      <c r="I727" s="51">
        <f t="shared" si="102"/>
        <v>0</v>
      </c>
      <c r="J727" s="51">
        <f t="shared" si="101"/>
        <v>0</v>
      </c>
      <c r="K727" s="51">
        <f t="shared" si="103"/>
        <v>0</v>
      </c>
      <c r="L727" s="51">
        <f t="shared" si="104"/>
        <v>5031.7579999999998</v>
      </c>
      <c r="M727" s="51">
        <f t="shared" si="105"/>
        <v>5031.7579999999998</v>
      </c>
      <c r="N727" s="51">
        <f t="shared" si="106"/>
        <v>2000</v>
      </c>
      <c r="O727" s="51">
        <f t="shared" si="107"/>
        <v>3031.7579999999998</v>
      </c>
      <c r="P727" s="52">
        <f>+SUM(INDEX(Inputs!$D$24:$D$35,MATCH($D727,Inputs!$B$24:$B$35,0))*$N727,INDEX(Inputs!$E$24:$E$35,MATCH($D727,Inputs!$B$24:$B$35,0))*$O727)</f>
        <v>323.47557656800001</v>
      </c>
      <c r="R727" s="19"/>
      <c r="S727" s="19"/>
      <c r="T727" s="19"/>
    </row>
    <row r="728" spans="2:20" x14ac:dyDescent="0.25">
      <c r="B728" s="8" t="s">
        <v>158</v>
      </c>
      <c r="C728" s="8">
        <v>2021</v>
      </c>
      <c r="D728" s="8">
        <v>12</v>
      </c>
      <c r="E728" s="49">
        <f>Data!E728</f>
        <v>8.32</v>
      </c>
      <c r="F728" s="49">
        <f>Data!F728</f>
        <v>6034.9549999999999</v>
      </c>
      <c r="G728" s="50">
        <f t="shared" si="99"/>
        <v>6026.6350000000002</v>
      </c>
      <c r="H728" s="51">
        <f t="shared" si="100"/>
        <v>0</v>
      </c>
      <c r="I728" s="51">
        <f t="shared" si="102"/>
        <v>0</v>
      </c>
      <c r="J728" s="51">
        <f t="shared" si="101"/>
        <v>0</v>
      </c>
      <c r="K728" s="51">
        <f t="shared" si="103"/>
        <v>0</v>
      </c>
      <c r="L728" s="51">
        <f t="shared" si="104"/>
        <v>6026.6350000000002</v>
      </c>
      <c r="M728" s="51">
        <f t="shared" si="105"/>
        <v>6026.6350000000002</v>
      </c>
      <c r="N728" s="51">
        <f t="shared" si="106"/>
        <v>2000</v>
      </c>
      <c r="O728" s="51">
        <f t="shared" si="107"/>
        <v>4026.6350000000002</v>
      </c>
      <c r="P728" s="52">
        <f>+SUM(INDEX(Inputs!$D$24:$D$35,MATCH($D728,Inputs!$B$24:$B$35,0))*$N728,INDEX(Inputs!$E$24:$E$35,MATCH($D728,Inputs!$B$24:$B$35,0))*$O728)</f>
        <v>367.44516046000001</v>
      </c>
      <c r="R728" s="19"/>
      <c r="S728" s="19"/>
      <c r="T728" s="19"/>
    </row>
    <row r="729" spans="2:20" x14ac:dyDescent="0.25">
      <c r="B729" s="8" t="s">
        <v>159</v>
      </c>
      <c r="C729" s="8">
        <v>2021</v>
      </c>
      <c r="D729" s="8">
        <v>1</v>
      </c>
      <c r="E729" s="49">
        <f>Data!E729</f>
        <v>317.37130000000002</v>
      </c>
      <c r="F729" s="49">
        <f>Data!F729</f>
        <v>1187.0250000000001</v>
      </c>
      <c r="G729" s="50">
        <f t="shared" si="99"/>
        <v>869.65370000000007</v>
      </c>
      <c r="H729" s="51">
        <f t="shared" si="100"/>
        <v>0</v>
      </c>
      <c r="I729" s="51">
        <f t="shared" si="102"/>
        <v>0</v>
      </c>
      <c r="J729" s="51">
        <f t="shared" si="101"/>
        <v>0</v>
      </c>
      <c r="K729" s="51">
        <f t="shared" si="103"/>
        <v>0</v>
      </c>
      <c r="L729" s="51">
        <f t="shared" si="104"/>
        <v>869.65370000000007</v>
      </c>
      <c r="M729" s="51">
        <f t="shared" si="105"/>
        <v>869.65370000000007</v>
      </c>
      <c r="N729" s="51">
        <f t="shared" si="106"/>
        <v>869.65370000000007</v>
      </c>
      <c r="O729" s="51">
        <f t="shared" si="107"/>
        <v>0</v>
      </c>
      <c r="P729" s="52">
        <f>+SUM(INDEX(Inputs!$D$24:$D$35,MATCH($D729,Inputs!$B$24:$B$35,0))*$N729,INDEX(Inputs!$E$24:$E$35,MATCH($D729,Inputs!$B$24:$B$35,0))*$O729)</f>
        <v>82.39273084540001</v>
      </c>
      <c r="R729" s="19"/>
      <c r="S729" s="19"/>
      <c r="T729" s="19"/>
    </row>
    <row r="730" spans="2:20" x14ac:dyDescent="0.25">
      <c r="B730" s="8" t="s">
        <v>159</v>
      </c>
      <c r="C730" s="8">
        <v>2021</v>
      </c>
      <c r="D730" s="8">
        <v>2</v>
      </c>
      <c r="E730" s="49">
        <f>Data!E730</f>
        <v>359.78070000000002</v>
      </c>
      <c r="F730" s="49">
        <f>Data!F730</f>
        <v>1088.2008000000001</v>
      </c>
      <c r="G730" s="50">
        <f t="shared" si="99"/>
        <v>728.42010000000005</v>
      </c>
      <c r="H730" s="51">
        <f t="shared" si="100"/>
        <v>0</v>
      </c>
      <c r="I730" s="51">
        <f t="shared" si="102"/>
        <v>0</v>
      </c>
      <c r="J730" s="51">
        <f t="shared" si="101"/>
        <v>0</v>
      </c>
      <c r="K730" s="51">
        <f t="shared" si="103"/>
        <v>0</v>
      </c>
      <c r="L730" s="51">
        <f t="shared" si="104"/>
        <v>728.42010000000005</v>
      </c>
      <c r="M730" s="51">
        <f t="shared" si="105"/>
        <v>728.42010000000005</v>
      </c>
      <c r="N730" s="51">
        <f t="shared" si="106"/>
        <v>728.42010000000005</v>
      </c>
      <c r="O730" s="51">
        <f t="shared" si="107"/>
        <v>0</v>
      </c>
      <c r="P730" s="52">
        <f>+SUM(INDEX(Inputs!$D$24:$D$35,MATCH($D730,Inputs!$B$24:$B$35,0))*$N730,INDEX(Inputs!$E$24:$E$35,MATCH($D730,Inputs!$B$24:$B$35,0))*$O730)</f>
        <v>69.011977114200008</v>
      </c>
      <c r="R730" s="19"/>
      <c r="S730" s="19"/>
      <c r="T730" s="19"/>
    </row>
    <row r="731" spans="2:20" x14ac:dyDescent="0.25">
      <c r="B731" s="8" t="s">
        <v>159</v>
      </c>
      <c r="C731" s="8">
        <v>2021</v>
      </c>
      <c r="D731" s="8">
        <v>3</v>
      </c>
      <c r="E731" s="49">
        <f>Data!E731</f>
        <v>737.46730000000002</v>
      </c>
      <c r="F731" s="49">
        <f>Data!F731</f>
        <v>1238.4708000000001</v>
      </c>
      <c r="G731" s="50">
        <f t="shared" si="99"/>
        <v>501.00350000000003</v>
      </c>
      <c r="H731" s="51">
        <f t="shared" si="100"/>
        <v>0</v>
      </c>
      <c r="I731" s="51">
        <f t="shared" si="102"/>
        <v>0</v>
      </c>
      <c r="J731" s="51">
        <f t="shared" si="101"/>
        <v>0</v>
      </c>
      <c r="K731" s="51">
        <f t="shared" si="103"/>
        <v>0</v>
      </c>
      <c r="L731" s="51">
        <f t="shared" si="104"/>
        <v>501.00350000000003</v>
      </c>
      <c r="M731" s="51">
        <f t="shared" si="105"/>
        <v>501.00350000000003</v>
      </c>
      <c r="N731" s="51">
        <f t="shared" si="106"/>
        <v>501.00350000000003</v>
      </c>
      <c r="O731" s="51">
        <f t="shared" si="107"/>
        <v>0</v>
      </c>
      <c r="P731" s="52">
        <f>+SUM(INDEX(Inputs!$D$24:$D$35,MATCH($D731,Inputs!$B$24:$B$35,0))*$N731,INDEX(Inputs!$E$24:$E$35,MATCH($D731,Inputs!$B$24:$B$35,0))*$O731)</f>
        <v>47.466073597000005</v>
      </c>
      <c r="R731" s="19"/>
      <c r="S731" s="19"/>
      <c r="T731" s="19"/>
    </row>
    <row r="732" spans="2:20" x14ac:dyDescent="0.25">
      <c r="B732" s="8" t="s">
        <v>159</v>
      </c>
      <c r="C732" s="8">
        <v>2021</v>
      </c>
      <c r="D732" s="8">
        <v>4</v>
      </c>
      <c r="E732" s="49">
        <f>Data!E732</f>
        <v>803.76149999999996</v>
      </c>
      <c r="F732" s="49">
        <f>Data!F732</f>
        <v>1139.9703</v>
      </c>
      <c r="G732" s="50">
        <f t="shared" si="99"/>
        <v>336.2088</v>
      </c>
      <c r="H732" s="51">
        <f t="shared" si="100"/>
        <v>0</v>
      </c>
      <c r="I732" s="51">
        <f t="shared" si="102"/>
        <v>0</v>
      </c>
      <c r="J732" s="51">
        <f t="shared" si="101"/>
        <v>0</v>
      </c>
      <c r="K732" s="51">
        <f t="shared" si="103"/>
        <v>0</v>
      </c>
      <c r="L732" s="51">
        <f t="shared" si="104"/>
        <v>336.2088</v>
      </c>
      <c r="M732" s="51">
        <f t="shared" si="105"/>
        <v>336.2088</v>
      </c>
      <c r="N732" s="51">
        <f t="shared" si="106"/>
        <v>336.2088</v>
      </c>
      <c r="O732" s="51">
        <f t="shared" si="107"/>
        <v>0</v>
      </c>
      <c r="P732" s="52">
        <f>+SUM(INDEX(Inputs!$D$24:$D$35,MATCH($D732,Inputs!$B$24:$B$35,0))*$N732,INDEX(Inputs!$E$24:$E$35,MATCH($D732,Inputs!$B$24:$B$35,0))*$O732)</f>
        <v>31.853094129600002</v>
      </c>
      <c r="R732" s="19"/>
      <c r="S732" s="19"/>
      <c r="T732" s="19"/>
    </row>
    <row r="733" spans="2:20" x14ac:dyDescent="0.25">
      <c r="B733" s="8" t="s">
        <v>159</v>
      </c>
      <c r="C733" s="8">
        <v>2021</v>
      </c>
      <c r="D733" s="8">
        <v>5</v>
      </c>
      <c r="E733" s="49">
        <f>Data!E733</f>
        <v>856.92529999999999</v>
      </c>
      <c r="F733" s="49">
        <f>Data!F733</f>
        <v>1103.2038</v>
      </c>
      <c r="G733" s="50">
        <f t="shared" si="99"/>
        <v>246.27850000000001</v>
      </c>
      <c r="H733" s="51">
        <f t="shared" si="100"/>
        <v>0</v>
      </c>
      <c r="I733" s="51">
        <f t="shared" si="102"/>
        <v>0</v>
      </c>
      <c r="J733" s="51">
        <f t="shared" si="101"/>
        <v>0</v>
      </c>
      <c r="K733" s="51">
        <f t="shared" si="103"/>
        <v>0</v>
      </c>
      <c r="L733" s="51">
        <f t="shared" si="104"/>
        <v>246.27850000000001</v>
      </c>
      <c r="M733" s="51">
        <f t="shared" si="105"/>
        <v>246.27850000000001</v>
      </c>
      <c r="N733" s="51">
        <f t="shared" si="106"/>
        <v>246.27850000000001</v>
      </c>
      <c r="O733" s="51">
        <f t="shared" si="107"/>
        <v>0</v>
      </c>
      <c r="P733" s="52">
        <f>+SUM(INDEX(Inputs!$D$24:$D$35,MATCH($D733,Inputs!$B$24:$B$35,0))*$N733,INDEX(Inputs!$E$24:$E$35,MATCH($D733,Inputs!$B$24:$B$35,0))*$O733)</f>
        <v>23.332917647000002</v>
      </c>
      <c r="R733" s="19"/>
      <c r="S733" s="19"/>
      <c r="T733" s="19"/>
    </row>
    <row r="734" spans="2:20" x14ac:dyDescent="0.25">
      <c r="B734" s="8" t="s">
        <v>159</v>
      </c>
      <c r="C734" s="8">
        <v>2021</v>
      </c>
      <c r="D734" s="8">
        <v>6</v>
      </c>
      <c r="E734" s="49">
        <f>Data!E734</f>
        <v>865.30139999999994</v>
      </c>
      <c r="F734" s="49">
        <f>Data!F734</f>
        <v>1157.5608999999999</v>
      </c>
      <c r="G734" s="50">
        <f t="shared" si="99"/>
        <v>292.2595</v>
      </c>
      <c r="H734" s="51">
        <f t="shared" si="100"/>
        <v>0</v>
      </c>
      <c r="I734" s="51">
        <f t="shared" si="102"/>
        <v>0</v>
      </c>
      <c r="J734" s="51">
        <f t="shared" si="101"/>
        <v>0</v>
      </c>
      <c r="K734" s="51">
        <f t="shared" si="103"/>
        <v>0</v>
      </c>
      <c r="L734" s="51">
        <f t="shared" si="104"/>
        <v>292.2595</v>
      </c>
      <c r="M734" s="51">
        <f t="shared" si="105"/>
        <v>292.2595</v>
      </c>
      <c r="N734" s="51">
        <f t="shared" si="106"/>
        <v>292.2595</v>
      </c>
      <c r="O734" s="51">
        <f t="shared" si="107"/>
        <v>0</v>
      </c>
      <c r="P734" s="52">
        <f>+SUM(INDEX(Inputs!$D$24:$D$35,MATCH($D734,Inputs!$B$24:$B$35,0))*$N734,INDEX(Inputs!$E$24:$E$35,MATCH($D734,Inputs!$B$24:$B$35,0))*$O734)</f>
        <v>30.760312374999998</v>
      </c>
      <c r="R734" s="19"/>
      <c r="S734" s="19"/>
      <c r="T734" s="19"/>
    </row>
    <row r="735" spans="2:20" x14ac:dyDescent="0.25">
      <c r="B735" s="8" t="s">
        <v>159</v>
      </c>
      <c r="C735" s="8">
        <v>2021</v>
      </c>
      <c r="D735" s="8">
        <v>7</v>
      </c>
      <c r="E735" s="49">
        <f>Data!E735</f>
        <v>759.33579999999995</v>
      </c>
      <c r="F735" s="49">
        <f>Data!F735</f>
        <v>1213.5139999999999</v>
      </c>
      <c r="G735" s="50">
        <f t="shared" si="99"/>
        <v>454.17819999999995</v>
      </c>
      <c r="H735" s="51">
        <f t="shared" si="100"/>
        <v>0</v>
      </c>
      <c r="I735" s="51">
        <f t="shared" si="102"/>
        <v>0</v>
      </c>
      <c r="J735" s="51">
        <f t="shared" si="101"/>
        <v>0</v>
      </c>
      <c r="K735" s="51">
        <f t="shared" si="103"/>
        <v>0</v>
      </c>
      <c r="L735" s="51">
        <f t="shared" si="104"/>
        <v>454.17819999999995</v>
      </c>
      <c r="M735" s="51">
        <f t="shared" si="105"/>
        <v>454.17819999999995</v>
      </c>
      <c r="N735" s="51">
        <f t="shared" si="106"/>
        <v>454.17819999999995</v>
      </c>
      <c r="O735" s="51">
        <f t="shared" si="107"/>
        <v>0</v>
      </c>
      <c r="P735" s="52">
        <f>+SUM(INDEX(Inputs!$D$24:$D$35,MATCH($D735,Inputs!$B$24:$B$35,0))*$N735,INDEX(Inputs!$E$24:$E$35,MATCH($D735,Inputs!$B$24:$B$35,0))*$O735)</f>
        <v>47.802255549999991</v>
      </c>
      <c r="R735" s="19"/>
      <c r="S735" s="19"/>
      <c r="T735" s="19"/>
    </row>
    <row r="736" spans="2:20" x14ac:dyDescent="0.25">
      <c r="B736" s="8" t="s">
        <v>159</v>
      </c>
      <c r="C736" s="8">
        <v>2021</v>
      </c>
      <c r="D736" s="8">
        <v>8</v>
      </c>
      <c r="E736" s="49">
        <f>Data!E736</f>
        <v>749.38570000000004</v>
      </c>
      <c r="F736" s="49">
        <f>Data!F736</f>
        <v>1299.1469999999999</v>
      </c>
      <c r="G736" s="50">
        <f t="shared" si="99"/>
        <v>549.76129999999989</v>
      </c>
      <c r="H736" s="51">
        <f t="shared" si="100"/>
        <v>0</v>
      </c>
      <c r="I736" s="51">
        <f t="shared" si="102"/>
        <v>0</v>
      </c>
      <c r="J736" s="51">
        <f t="shared" si="101"/>
        <v>0</v>
      </c>
      <c r="K736" s="51">
        <f t="shared" si="103"/>
        <v>0</v>
      </c>
      <c r="L736" s="51">
        <f t="shared" si="104"/>
        <v>549.76129999999989</v>
      </c>
      <c r="M736" s="51">
        <f t="shared" si="105"/>
        <v>549.76129999999989</v>
      </c>
      <c r="N736" s="51">
        <f t="shared" si="106"/>
        <v>549.76129999999989</v>
      </c>
      <c r="O736" s="51">
        <f t="shared" si="107"/>
        <v>0</v>
      </c>
      <c r="P736" s="52">
        <f>+SUM(INDEX(Inputs!$D$24:$D$35,MATCH($D736,Inputs!$B$24:$B$35,0))*$N736,INDEX(Inputs!$E$24:$E$35,MATCH($D736,Inputs!$B$24:$B$35,0))*$O736)</f>
        <v>57.862376824999984</v>
      </c>
      <c r="R736" s="19"/>
      <c r="S736" s="19"/>
      <c r="T736" s="19"/>
    </row>
    <row r="737" spans="2:20" x14ac:dyDescent="0.25">
      <c r="B737" s="8" t="s">
        <v>159</v>
      </c>
      <c r="C737" s="8">
        <v>2021</v>
      </c>
      <c r="D737" s="8">
        <v>9</v>
      </c>
      <c r="E737" s="49">
        <f>Data!E737</f>
        <v>666.4624</v>
      </c>
      <c r="F737" s="49">
        <f>Data!F737</f>
        <v>1304.8611000000001</v>
      </c>
      <c r="G737" s="50">
        <f t="shared" si="99"/>
        <v>638.39870000000008</v>
      </c>
      <c r="H737" s="51">
        <f t="shared" si="100"/>
        <v>0</v>
      </c>
      <c r="I737" s="51">
        <f t="shared" si="102"/>
        <v>0</v>
      </c>
      <c r="J737" s="51">
        <f t="shared" si="101"/>
        <v>0</v>
      </c>
      <c r="K737" s="51">
        <f t="shared" si="103"/>
        <v>0</v>
      </c>
      <c r="L737" s="51">
        <f t="shared" si="104"/>
        <v>638.39870000000008</v>
      </c>
      <c r="M737" s="51">
        <f t="shared" si="105"/>
        <v>638.39870000000008</v>
      </c>
      <c r="N737" s="51">
        <f t="shared" si="106"/>
        <v>638.39870000000008</v>
      </c>
      <c r="O737" s="51">
        <f t="shared" si="107"/>
        <v>0</v>
      </c>
      <c r="P737" s="52">
        <f>+SUM(INDEX(Inputs!$D$24:$D$35,MATCH($D737,Inputs!$B$24:$B$35,0))*$N737,INDEX(Inputs!$E$24:$E$35,MATCH($D737,Inputs!$B$24:$B$35,0))*$O737)</f>
        <v>60.48316963540001</v>
      </c>
      <c r="R737" s="19"/>
      <c r="S737" s="19"/>
      <c r="T737" s="19"/>
    </row>
    <row r="738" spans="2:20" x14ac:dyDescent="0.25">
      <c r="B738" s="8" t="s">
        <v>159</v>
      </c>
      <c r="C738" s="8">
        <v>2021</v>
      </c>
      <c r="D738" s="8">
        <v>10</v>
      </c>
      <c r="E738" s="49">
        <f>Data!E738</f>
        <v>517.03520000000003</v>
      </c>
      <c r="F738" s="49">
        <f>Data!F738</f>
        <v>1281.9613999999999</v>
      </c>
      <c r="G738" s="50">
        <f t="shared" si="99"/>
        <v>764.92619999999988</v>
      </c>
      <c r="H738" s="51">
        <f t="shared" si="100"/>
        <v>0</v>
      </c>
      <c r="I738" s="51">
        <f t="shared" si="102"/>
        <v>0</v>
      </c>
      <c r="J738" s="51">
        <f t="shared" si="101"/>
        <v>0</v>
      </c>
      <c r="K738" s="51">
        <f t="shared" si="103"/>
        <v>0</v>
      </c>
      <c r="L738" s="51">
        <f t="shared" si="104"/>
        <v>764.92619999999988</v>
      </c>
      <c r="M738" s="51">
        <f t="shared" si="105"/>
        <v>764.92619999999988</v>
      </c>
      <c r="N738" s="51">
        <f t="shared" si="106"/>
        <v>764.92619999999988</v>
      </c>
      <c r="O738" s="51">
        <f t="shared" si="107"/>
        <v>0</v>
      </c>
      <c r="P738" s="52">
        <f>+SUM(INDEX(Inputs!$D$24:$D$35,MATCH($D738,Inputs!$B$24:$B$35,0))*$N738,INDEX(Inputs!$E$24:$E$35,MATCH($D738,Inputs!$B$24:$B$35,0))*$O738)</f>
        <v>72.47063804039999</v>
      </c>
      <c r="R738" s="19"/>
      <c r="S738" s="19"/>
      <c r="T738" s="19"/>
    </row>
    <row r="739" spans="2:20" x14ac:dyDescent="0.25">
      <c r="B739" s="8" t="s">
        <v>159</v>
      </c>
      <c r="C739" s="8">
        <v>2021</v>
      </c>
      <c r="D739" s="8">
        <v>11</v>
      </c>
      <c r="E739" s="49">
        <f>Data!E739</f>
        <v>445.428</v>
      </c>
      <c r="F739" s="49">
        <f>Data!F739</f>
        <v>1296.537</v>
      </c>
      <c r="G739" s="50">
        <f t="shared" si="99"/>
        <v>851.10900000000004</v>
      </c>
      <c r="H739" s="51">
        <f t="shared" si="100"/>
        <v>0</v>
      </c>
      <c r="I739" s="51">
        <f t="shared" si="102"/>
        <v>0</v>
      </c>
      <c r="J739" s="51">
        <f t="shared" si="101"/>
        <v>0</v>
      </c>
      <c r="K739" s="51">
        <f t="shared" si="103"/>
        <v>0</v>
      </c>
      <c r="L739" s="51">
        <f t="shared" si="104"/>
        <v>851.10900000000004</v>
      </c>
      <c r="M739" s="51">
        <f t="shared" si="105"/>
        <v>851.10900000000004</v>
      </c>
      <c r="N739" s="51">
        <f t="shared" si="106"/>
        <v>851.10900000000004</v>
      </c>
      <c r="O739" s="51">
        <f t="shared" si="107"/>
        <v>0</v>
      </c>
      <c r="P739" s="52">
        <f>+SUM(INDEX(Inputs!$D$24:$D$35,MATCH($D739,Inputs!$B$24:$B$35,0))*$N739,INDEX(Inputs!$E$24:$E$35,MATCH($D739,Inputs!$B$24:$B$35,0))*$O739)</f>
        <v>80.635768878000007</v>
      </c>
      <c r="R739" s="19"/>
      <c r="S739" s="19"/>
      <c r="T739" s="19"/>
    </row>
    <row r="740" spans="2:20" x14ac:dyDescent="0.25">
      <c r="B740" s="8" t="s">
        <v>159</v>
      </c>
      <c r="C740" s="8">
        <v>2021</v>
      </c>
      <c r="D740" s="8">
        <v>12</v>
      </c>
      <c r="E740" s="49">
        <f>Data!E740</f>
        <v>254.69069999999999</v>
      </c>
      <c r="F740" s="49">
        <f>Data!F740</f>
        <v>1286.5925999999999</v>
      </c>
      <c r="G740" s="50">
        <f t="shared" si="99"/>
        <v>1031.9018999999998</v>
      </c>
      <c r="H740" s="51">
        <f t="shared" si="100"/>
        <v>0</v>
      </c>
      <c r="I740" s="51">
        <f t="shared" si="102"/>
        <v>0</v>
      </c>
      <c r="J740" s="51">
        <f t="shared" si="101"/>
        <v>0</v>
      </c>
      <c r="K740" s="51">
        <f t="shared" si="103"/>
        <v>0</v>
      </c>
      <c r="L740" s="51">
        <f t="shared" si="104"/>
        <v>1031.9018999999998</v>
      </c>
      <c r="M740" s="51">
        <f t="shared" si="105"/>
        <v>1031.9018999999998</v>
      </c>
      <c r="N740" s="51">
        <f t="shared" si="106"/>
        <v>1031.9018999999998</v>
      </c>
      <c r="O740" s="51">
        <f t="shared" si="107"/>
        <v>0</v>
      </c>
      <c r="P740" s="52">
        <f>+SUM(INDEX(Inputs!$D$24:$D$35,MATCH($D740,Inputs!$B$24:$B$35,0))*$N740,INDEX(Inputs!$E$24:$E$35,MATCH($D740,Inputs!$B$24:$B$35,0))*$O740)</f>
        <v>97.764449809799999</v>
      </c>
      <c r="R740" s="19"/>
      <c r="S740" s="19"/>
      <c r="T740" s="19"/>
    </row>
    <row r="741" spans="2:20" x14ac:dyDescent="0.25">
      <c r="B741" s="8" t="s">
        <v>160</v>
      </c>
      <c r="C741" s="8">
        <v>2021</v>
      </c>
      <c r="D741" s="8">
        <v>1</v>
      </c>
      <c r="E741" s="49">
        <f>Data!E741</f>
        <v>806.04639999999995</v>
      </c>
      <c r="F741" s="49">
        <f>Data!F741</f>
        <v>29986.720000000001</v>
      </c>
      <c r="G741" s="50">
        <f t="shared" si="99"/>
        <v>29180.673600000002</v>
      </c>
      <c r="H741" s="51">
        <f t="shared" si="100"/>
        <v>0</v>
      </c>
      <c r="I741" s="51">
        <f t="shared" si="102"/>
        <v>0</v>
      </c>
      <c r="J741" s="51">
        <f t="shared" si="101"/>
        <v>0</v>
      </c>
      <c r="K741" s="51">
        <f t="shared" si="103"/>
        <v>0</v>
      </c>
      <c r="L741" s="51">
        <f t="shared" si="104"/>
        <v>29180.673600000002</v>
      </c>
      <c r="M741" s="51">
        <f t="shared" si="105"/>
        <v>29180.673600000002</v>
      </c>
      <c r="N741" s="51">
        <f t="shared" si="106"/>
        <v>2000</v>
      </c>
      <c r="O741" s="51">
        <f t="shared" si="107"/>
        <v>27180.673600000002</v>
      </c>
      <c r="P741" s="52">
        <f>+SUM(INDEX(Inputs!$D$24:$D$35,MATCH($D741,Inputs!$B$24:$B$35,0))*$N741,INDEX(Inputs!$E$24:$E$35,MATCH($D741,Inputs!$B$24:$B$35,0))*$O741)</f>
        <v>1390.7610504255999</v>
      </c>
      <c r="R741" s="19"/>
      <c r="S741" s="19"/>
      <c r="T741" s="19"/>
    </row>
    <row r="742" spans="2:20" x14ac:dyDescent="0.25">
      <c r="B742" s="8" t="s">
        <v>160</v>
      </c>
      <c r="C742" s="8">
        <v>2021</v>
      </c>
      <c r="D742" s="8">
        <v>2</v>
      </c>
      <c r="E742" s="49">
        <f>Data!E742</f>
        <v>1348.5382999999999</v>
      </c>
      <c r="F742" s="49">
        <f>Data!F742</f>
        <v>26064.848000000002</v>
      </c>
      <c r="G742" s="50">
        <f t="shared" si="99"/>
        <v>24716.309700000002</v>
      </c>
      <c r="H742" s="51">
        <f t="shared" si="100"/>
        <v>0</v>
      </c>
      <c r="I742" s="51">
        <f t="shared" si="102"/>
        <v>0</v>
      </c>
      <c r="J742" s="51">
        <f t="shared" si="101"/>
        <v>0</v>
      </c>
      <c r="K742" s="51">
        <f t="shared" si="103"/>
        <v>0</v>
      </c>
      <c r="L742" s="51">
        <f t="shared" si="104"/>
        <v>24716.309700000002</v>
      </c>
      <c r="M742" s="51">
        <f t="shared" si="105"/>
        <v>24716.309700000002</v>
      </c>
      <c r="N742" s="51">
        <f t="shared" si="106"/>
        <v>2000</v>
      </c>
      <c r="O742" s="51">
        <f t="shared" si="107"/>
        <v>22716.309700000002</v>
      </c>
      <c r="P742" s="52">
        <f>+SUM(INDEX(Inputs!$D$24:$D$35,MATCH($D742,Inputs!$B$24:$B$35,0))*$N742,INDEX(Inputs!$E$24:$E$35,MATCH($D742,Inputs!$B$24:$B$35,0))*$O742)</f>
        <v>1193.4540235012</v>
      </c>
      <c r="R742" s="19"/>
      <c r="S742" s="19"/>
      <c r="T742" s="19"/>
    </row>
    <row r="743" spans="2:20" x14ac:dyDescent="0.25">
      <c r="B743" s="8" t="s">
        <v>160</v>
      </c>
      <c r="C743" s="8">
        <v>2021</v>
      </c>
      <c r="D743" s="8">
        <v>3</v>
      </c>
      <c r="E743" s="49">
        <f>Data!E743</f>
        <v>1849.5395000000001</v>
      </c>
      <c r="F743" s="49">
        <f>Data!F743</f>
        <v>24830.720000000001</v>
      </c>
      <c r="G743" s="50">
        <f t="shared" si="99"/>
        <v>22981.180500000002</v>
      </c>
      <c r="H743" s="51">
        <f t="shared" si="100"/>
        <v>0</v>
      </c>
      <c r="I743" s="51">
        <f t="shared" si="102"/>
        <v>0</v>
      </c>
      <c r="J743" s="51">
        <f t="shared" si="101"/>
        <v>0</v>
      </c>
      <c r="K743" s="51">
        <f t="shared" si="103"/>
        <v>0</v>
      </c>
      <c r="L743" s="51">
        <f t="shared" si="104"/>
        <v>22981.180500000002</v>
      </c>
      <c r="M743" s="51">
        <f t="shared" si="105"/>
        <v>22981.180500000002</v>
      </c>
      <c r="N743" s="51">
        <f t="shared" si="106"/>
        <v>2000</v>
      </c>
      <c r="O743" s="51">
        <f t="shared" si="107"/>
        <v>20981.180500000002</v>
      </c>
      <c r="P743" s="52">
        <f>+SUM(INDEX(Inputs!$D$24:$D$35,MATCH($D743,Inputs!$B$24:$B$35,0))*$N743,INDEX(Inputs!$E$24:$E$35,MATCH($D743,Inputs!$B$24:$B$35,0))*$O743)</f>
        <v>1116.7682533780001</v>
      </c>
      <c r="R743" s="19"/>
      <c r="S743" s="19"/>
      <c r="T743" s="19"/>
    </row>
    <row r="744" spans="2:20" x14ac:dyDescent="0.25">
      <c r="B744" s="8" t="s">
        <v>160</v>
      </c>
      <c r="C744" s="8">
        <v>2021</v>
      </c>
      <c r="D744" s="8">
        <v>4</v>
      </c>
      <c r="E744" s="49">
        <f>Data!E744</f>
        <v>1709.1792</v>
      </c>
      <c r="F744" s="49">
        <f>Data!F744</f>
        <v>18848.944</v>
      </c>
      <c r="G744" s="50">
        <f t="shared" si="99"/>
        <v>17139.764800000001</v>
      </c>
      <c r="H744" s="51">
        <f t="shared" si="100"/>
        <v>0</v>
      </c>
      <c r="I744" s="51">
        <f t="shared" si="102"/>
        <v>0</v>
      </c>
      <c r="J744" s="51">
        <f t="shared" si="101"/>
        <v>0</v>
      </c>
      <c r="K744" s="51">
        <f t="shared" si="103"/>
        <v>0</v>
      </c>
      <c r="L744" s="51">
        <f t="shared" si="104"/>
        <v>17139.764800000001</v>
      </c>
      <c r="M744" s="51">
        <f t="shared" si="105"/>
        <v>17139.764800000001</v>
      </c>
      <c r="N744" s="51">
        <f t="shared" si="106"/>
        <v>2000</v>
      </c>
      <c r="O744" s="51">
        <f t="shared" si="107"/>
        <v>15139.764800000001</v>
      </c>
      <c r="P744" s="52">
        <f>+SUM(INDEX(Inputs!$D$24:$D$35,MATCH($D744,Inputs!$B$24:$B$35,0))*$N744,INDEX(Inputs!$E$24:$E$35,MATCH($D744,Inputs!$B$24:$B$35,0))*$O744)</f>
        <v>858.60104510080009</v>
      </c>
      <c r="R744" s="19"/>
      <c r="S744" s="19"/>
      <c r="T744" s="19"/>
    </row>
    <row r="745" spans="2:20" x14ac:dyDescent="0.25">
      <c r="B745" s="8" t="s">
        <v>160</v>
      </c>
      <c r="C745" s="8">
        <v>2021</v>
      </c>
      <c r="D745" s="8">
        <v>5</v>
      </c>
      <c r="E745" s="49">
        <f>Data!E745</f>
        <v>1644.2551000000001</v>
      </c>
      <c r="F745" s="49">
        <f>Data!F745</f>
        <v>15394.335999999999</v>
      </c>
      <c r="G745" s="50">
        <f t="shared" si="99"/>
        <v>13750.080899999999</v>
      </c>
      <c r="H745" s="51">
        <f t="shared" si="100"/>
        <v>0</v>
      </c>
      <c r="I745" s="51">
        <f t="shared" si="102"/>
        <v>0</v>
      </c>
      <c r="J745" s="51">
        <f t="shared" si="101"/>
        <v>0</v>
      </c>
      <c r="K745" s="51">
        <f t="shared" si="103"/>
        <v>0</v>
      </c>
      <c r="L745" s="51">
        <f t="shared" si="104"/>
        <v>13750.080899999999</v>
      </c>
      <c r="M745" s="51">
        <f t="shared" si="105"/>
        <v>13750.080899999999</v>
      </c>
      <c r="N745" s="51">
        <f t="shared" si="106"/>
        <v>2000</v>
      </c>
      <c r="O745" s="51">
        <f t="shared" si="107"/>
        <v>11750.080899999999</v>
      </c>
      <c r="P745" s="52">
        <f>+SUM(INDEX(Inputs!$D$24:$D$35,MATCH($D745,Inputs!$B$24:$B$35,0))*$N745,INDEX(Inputs!$E$24:$E$35,MATCH($D745,Inputs!$B$24:$B$35,0))*$O745)</f>
        <v>708.79057545640001</v>
      </c>
      <c r="R745" s="19"/>
      <c r="S745" s="19"/>
      <c r="T745" s="19"/>
    </row>
    <row r="746" spans="2:20" x14ac:dyDescent="0.25">
      <c r="B746" s="8" t="s">
        <v>160</v>
      </c>
      <c r="C746" s="8">
        <v>2021</v>
      </c>
      <c r="D746" s="8">
        <v>6</v>
      </c>
      <c r="E746" s="49">
        <f>Data!E746</f>
        <v>1769.9038</v>
      </c>
      <c r="F746" s="49">
        <f>Data!F746</f>
        <v>14955.183999999999</v>
      </c>
      <c r="G746" s="50">
        <f t="shared" si="99"/>
        <v>13185.280199999999</v>
      </c>
      <c r="H746" s="51">
        <f t="shared" si="100"/>
        <v>0</v>
      </c>
      <c r="I746" s="51">
        <f t="shared" si="102"/>
        <v>0</v>
      </c>
      <c r="J746" s="51">
        <f t="shared" si="101"/>
        <v>0</v>
      </c>
      <c r="K746" s="51">
        <f t="shared" si="103"/>
        <v>0</v>
      </c>
      <c r="L746" s="51">
        <f t="shared" si="104"/>
        <v>13185.280199999999</v>
      </c>
      <c r="M746" s="51">
        <f t="shared" si="105"/>
        <v>13185.280199999999</v>
      </c>
      <c r="N746" s="51">
        <f t="shared" si="106"/>
        <v>2000</v>
      </c>
      <c r="O746" s="51">
        <f t="shared" si="107"/>
        <v>11185.280199999999</v>
      </c>
      <c r="P746" s="52">
        <f>+SUM(INDEX(Inputs!$D$24:$D$35,MATCH($D746,Inputs!$B$24:$B$35,0))*$N746,INDEX(Inputs!$E$24:$E$35,MATCH($D746,Inputs!$B$24:$B$35,0))*$O746)</f>
        <v>755.4021102232</v>
      </c>
      <c r="R746" s="19"/>
      <c r="S746" s="19"/>
      <c r="T746" s="19"/>
    </row>
    <row r="747" spans="2:20" x14ac:dyDescent="0.25">
      <c r="B747" s="8" t="s">
        <v>160</v>
      </c>
      <c r="C747" s="8">
        <v>2021</v>
      </c>
      <c r="D747" s="8">
        <v>7</v>
      </c>
      <c r="E747" s="49">
        <f>Data!E747</f>
        <v>1588.7931000000001</v>
      </c>
      <c r="F747" s="49">
        <f>Data!F747</f>
        <v>15125.263999999999</v>
      </c>
      <c r="G747" s="50">
        <f t="shared" si="99"/>
        <v>13536.470899999998</v>
      </c>
      <c r="H747" s="51">
        <f t="shared" si="100"/>
        <v>0</v>
      </c>
      <c r="I747" s="51">
        <f t="shared" si="102"/>
        <v>0</v>
      </c>
      <c r="J747" s="51">
        <f t="shared" si="101"/>
        <v>0</v>
      </c>
      <c r="K747" s="51">
        <f t="shared" si="103"/>
        <v>0</v>
      </c>
      <c r="L747" s="51">
        <f t="shared" si="104"/>
        <v>13536.470899999998</v>
      </c>
      <c r="M747" s="51">
        <f t="shared" si="105"/>
        <v>13536.470899999998</v>
      </c>
      <c r="N747" s="51">
        <f t="shared" si="106"/>
        <v>2000</v>
      </c>
      <c r="O747" s="51">
        <f t="shared" si="107"/>
        <v>11536.470899999998</v>
      </c>
      <c r="P747" s="52">
        <f>+SUM(INDEX(Inputs!$D$24:$D$35,MATCH($D747,Inputs!$B$24:$B$35,0))*$N747,INDEX(Inputs!$E$24:$E$35,MATCH($D747,Inputs!$B$24:$B$35,0))*$O747)</f>
        <v>772.51071636439997</v>
      </c>
      <c r="R747" s="19"/>
      <c r="S747" s="19"/>
      <c r="T747" s="19"/>
    </row>
    <row r="748" spans="2:20" x14ac:dyDescent="0.25">
      <c r="B748" s="8" t="s">
        <v>160</v>
      </c>
      <c r="C748" s="8">
        <v>2021</v>
      </c>
      <c r="D748" s="8">
        <v>8</v>
      </c>
      <c r="E748" s="49">
        <f>Data!E748</f>
        <v>1553.7188000000001</v>
      </c>
      <c r="F748" s="49">
        <f>Data!F748</f>
        <v>13987.647999999999</v>
      </c>
      <c r="G748" s="50">
        <f t="shared" si="99"/>
        <v>12433.929199999999</v>
      </c>
      <c r="H748" s="51">
        <f t="shared" si="100"/>
        <v>0</v>
      </c>
      <c r="I748" s="51">
        <f t="shared" si="102"/>
        <v>0</v>
      </c>
      <c r="J748" s="51">
        <f t="shared" si="101"/>
        <v>0</v>
      </c>
      <c r="K748" s="51">
        <f t="shared" si="103"/>
        <v>0</v>
      </c>
      <c r="L748" s="51">
        <f t="shared" si="104"/>
        <v>12433.929199999999</v>
      </c>
      <c r="M748" s="51">
        <f t="shared" si="105"/>
        <v>12433.929199999999</v>
      </c>
      <c r="N748" s="51">
        <f t="shared" si="106"/>
        <v>2000</v>
      </c>
      <c r="O748" s="51">
        <f t="shared" si="107"/>
        <v>10433.929199999999</v>
      </c>
      <c r="P748" s="52">
        <f>+SUM(INDEX(Inputs!$D$24:$D$35,MATCH($D748,Inputs!$B$24:$B$35,0))*$N748,INDEX(Inputs!$E$24:$E$35,MATCH($D748,Inputs!$B$24:$B$35,0))*$O748)</f>
        <v>718.79929490719996</v>
      </c>
      <c r="R748" s="19"/>
      <c r="S748" s="19"/>
      <c r="T748" s="19"/>
    </row>
    <row r="749" spans="2:20" x14ac:dyDescent="0.25">
      <c r="B749" s="8" t="s">
        <v>160</v>
      </c>
      <c r="C749" s="8">
        <v>2021</v>
      </c>
      <c r="D749" s="8">
        <v>9</v>
      </c>
      <c r="E749" s="49">
        <f>Data!E749</f>
        <v>1727.6781000000001</v>
      </c>
      <c r="F749" s="49">
        <f>Data!F749</f>
        <v>13271.536</v>
      </c>
      <c r="G749" s="50">
        <f t="shared" si="99"/>
        <v>11543.857899999999</v>
      </c>
      <c r="H749" s="51">
        <f t="shared" si="100"/>
        <v>0</v>
      </c>
      <c r="I749" s="51">
        <f t="shared" si="102"/>
        <v>0</v>
      </c>
      <c r="J749" s="51">
        <f t="shared" si="101"/>
        <v>0</v>
      </c>
      <c r="K749" s="51">
        <f t="shared" si="103"/>
        <v>0</v>
      </c>
      <c r="L749" s="51">
        <f t="shared" si="104"/>
        <v>11543.857899999999</v>
      </c>
      <c r="M749" s="51">
        <f t="shared" si="105"/>
        <v>11543.857899999999</v>
      </c>
      <c r="N749" s="51">
        <f t="shared" si="106"/>
        <v>2000</v>
      </c>
      <c r="O749" s="51">
        <f t="shared" si="107"/>
        <v>9543.8578999999991</v>
      </c>
      <c r="P749" s="52">
        <f>+SUM(INDEX(Inputs!$D$24:$D$35,MATCH($D749,Inputs!$B$24:$B$35,0))*$N749,INDEX(Inputs!$E$24:$E$35,MATCH($D749,Inputs!$B$24:$B$35,0))*$O749)</f>
        <v>611.28434374839992</v>
      </c>
      <c r="R749" s="19"/>
      <c r="S749" s="19"/>
      <c r="T749" s="19"/>
    </row>
    <row r="750" spans="2:20" x14ac:dyDescent="0.25">
      <c r="B750" s="8" t="s">
        <v>160</v>
      </c>
      <c r="C750" s="8">
        <v>2021</v>
      </c>
      <c r="D750" s="8">
        <v>10</v>
      </c>
      <c r="E750" s="49">
        <f>Data!E750</f>
        <v>1300.0685000000001</v>
      </c>
      <c r="F750" s="49">
        <f>Data!F750</f>
        <v>14220.8</v>
      </c>
      <c r="G750" s="50">
        <f t="shared" si="99"/>
        <v>12920.7315</v>
      </c>
      <c r="H750" s="51">
        <f t="shared" si="100"/>
        <v>0</v>
      </c>
      <c r="I750" s="51">
        <f t="shared" si="102"/>
        <v>0</v>
      </c>
      <c r="J750" s="51">
        <f t="shared" si="101"/>
        <v>0</v>
      </c>
      <c r="K750" s="51">
        <f t="shared" si="103"/>
        <v>0</v>
      </c>
      <c r="L750" s="51">
        <f t="shared" si="104"/>
        <v>12920.7315</v>
      </c>
      <c r="M750" s="51">
        <f t="shared" si="105"/>
        <v>12920.7315</v>
      </c>
      <c r="N750" s="51">
        <f t="shared" si="106"/>
        <v>2000</v>
      </c>
      <c r="O750" s="51">
        <f t="shared" si="107"/>
        <v>10920.7315</v>
      </c>
      <c r="P750" s="52">
        <f>+SUM(INDEX(Inputs!$D$24:$D$35,MATCH($D750,Inputs!$B$24:$B$35,0))*$N750,INDEX(Inputs!$E$24:$E$35,MATCH($D750,Inputs!$B$24:$B$35,0))*$O750)</f>
        <v>672.13664937399994</v>
      </c>
      <c r="R750" s="19"/>
      <c r="S750" s="19"/>
      <c r="T750" s="19"/>
    </row>
    <row r="751" spans="2:20" x14ac:dyDescent="0.25">
      <c r="B751" s="8" t="s">
        <v>160</v>
      </c>
      <c r="C751" s="8">
        <v>2021</v>
      </c>
      <c r="D751" s="8">
        <v>11</v>
      </c>
      <c r="E751" s="49">
        <f>Data!E751</f>
        <v>1126.9694</v>
      </c>
      <c r="F751" s="49">
        <f>Data!F751</f>
        <v>20496.063999999998</v>
      </c>
      <c r="G751" s="50">
        <f t="shared" si="99"/>
        <v>19369.094599999997</v>
      </c>
      <c r="H751" s="51">
        <f t="shared" si="100"/>
        <v>0</v>
      </c>
      <c r="I751" s="51">
        <f t="shared" si="102"/>
        <v>0</v>
      </c>
      <c r="J751" s="51">
        <f t="shared" si="101"/>
        <v>0</v>
      </c>
      <c r="K751" s="51">
        <f t="shared" si="103"/>
        <v>0</v>
      </c>
      <c r="L751" s="51">
        <f t="shared" si="104"/>
        <v>19369.094599999997</v>
      </c>
      <c r="M751" s="51">
        <f t="shared" si="105"/>
        <v>19369.094599999997</v>
      </c>
      <c r="N751" s="51">
        <f t="shared" si="106"/>
        <v>2000</v>
      </c>
      <c r="O751" s="51">
        <f t="shared" si="107"/>
        <v>17369.094599999997</v>
      </c>
      <c r="P751" s="52">
        <f>+SUM(INDEX(Inputs!$D$24:$D$35,MATCH($D751,Inputs!$B$24:$B$35,0))*$N751,INDEX(Inputs!$E$24:$E$35,MATCH($D751,Inputs!$B$24:$B$35,0))*$O751)</f>
        <v>957.12850494159989</v>
      </c>
      <c r="R751" s="19"/>
      <c r="S751" s="19"/>
      <c r="T751" s="19"/>
    </row>
    <row r="752" spans="2:20" x14ac:dyDescent="0.25">
      <c r="B752" s="8" t="s">
        <v>160</v>
      </c>
      <c r="C752" s="8">
        <v>2021</v>
      </c>
      <c r="D752" s="8">
        <v>12</v>
      </c>
      <c r="E752" s="49">
        <f>Data!E752</f>
        <v>460.92070000000001</v>
      </c>
      <c r="F752" s="49">
        <f>Data!F752</f>
        <v>27778.576000000001</v>
      </c>
      <c r="G752" s="50">
        <f t="shared" si="99"/>
        <v>27317.655300000002</v>
      </c>
      <c r="H752" s="51">
        <f t="shared" si="100"/>
        <v>0</v>
      </c>
      <c r="I752" s="51">
        <f t="shared" si="102"/>
        <v>0</v>
      </c>
      <c r="J752" s="51">
        <f t="shared" si="101"/>
        <v>0</v>
      </c>
      <c r="K752" s="51">
        <f t="shared" si="103"/>
        <v>0</v>
      </c>
      <c r="L752" s="51">
        <f t="shared" si="104"/>
        <v>27317.655300000002</v>
      </c>
      <c r="M752" s="51">
        <f t="shared" si="105"/>
        <v>27317.655300000002</v>
      </c>
      <c r="N752" s="51">
        <f t="shared" si="106"/>
        <v>2000</v>
      </c>
      <c r="O752" s="51">
        <f t="shared" si="107"/>
        <v>25317.655300000002</v>
      </c>
      <c r="P752" s="52">
        <f>+SUM(INDEX(Inputs!$D$24:$D$35,MATCH($D752,Inputs!$B$24:$B$35,0))*$N752,INDEX(Inputs!$E$24:$E$35,MATCH($D752,Inputs!$B$24:$B$35,0))*$O752)</f>
        <v>1308.4230936388001</v>
      </c>
      <c r="R752" s="19"/>
      <c r="S752" s="19"/>
      <c r="T752" s="19"/>
    </row>
    <row r="753" spans="2:20" x14ac:dyDescent="0.25">
      <c r="B753" s="8" t="s">
        <v>161</v>
      </c>
      <c r="C753" s="8">
        <v>2021</v>
      </c>
      <c r="D753" s="8">
        <v>1</v>
      </c>
      <c r="E753" s="49">
        <f>Data!E753</f>
        <v>537.33600000000001</v>
      </c>
      <c r="F753" s="49">
        <f>Data!F753</f>
        <v>2377.5518999999999</v>
      </c>
      <c r="G753" s="50">
        <f t="shared" si="99"/>
        <v>1840.2158999999999</v>
      </c>
      <c r="H753" s="51">
        <f t="shared" si="100"/>
        <v>0</v>
      </c>
      <c r="I753" s="51">
        <f t="shared" si="102"/>
        <v>0</v>
      </c>
      <c r="J753" s="51">
        <f t="shared" si="101"/>
        <v>2775.0210999999999</v>
      </c>
      <c r="K753" s="51">
        <f t="shared" si="103"/>
        <v>934.80520000000001</v>
      </c>
      <c r="L753" s="51">
        <f t="shared" si="104"/>
        <v>1840.2158999999999</v>
      </c>
      <c r="M753" s="51">
        <f t="shared" si="105"/>
        <v>0</v>
      </c>
      <c r="N753" s="51">
        <f t="shared" si="106"/>
        <v>0</v>
      </c>
      <c r="O753" s="51">
        <f t="shared" si="107"/>
        <v>0</v>
      </c>
      <c r="P753" s="52">
        <f>+SUM(INDEX(Inputs!$D$24:$D$35,MATCH($D753,Inputs!$B$24:$B$35,0))*$N753,INDEX(Inputs!$E$24:$E$35,MATCH($D753,Inputs!$B$24:$B$35,0))*$O753)</f>
        <v>0</v>
      </c>
      <c r="R753" s="19"/>
      <c r="S753" s="19"/>
      <c r="T753" s="19"/>
    </row>
    <row r="754" spans="2:20" x14ac:dyDescent="0.25">
      <c r="B754" s="8" t="s">
        <v>161</v>
      </c>
      <c r="C754" s="8">
        <v>2021</v>
      </c>
      <c r="D754" s="8">
        <v>2</v>
      </c>
      <c r="E754" s="49">
        <f>Data!E754</f>
        <v>748.83190000000002</v>
      </c>
      <c r="F754" s="49">
        <f>Data!F754</f>
        <v>1916.0559000000001</v>
      </c>
      <c r="G754" s="50">
        <f t="shared" si="99"/>
        <v>1167.2240000000002</v>
      </c>
      <c r="H754" s="51">
        <f t="shared" si="100"/>
        <v>0</v>
      </c>
      <c r="I754" s="51">
        <f t="shared" si="102"/>
        <v>0</v>
      </c>
      <c r="J754" s="51">
        <f t="shared" si="101"/>
        <v>934.80520000000001</v>
      </c>
      <c r="K754" s="51">
        <f t="shared" si="103"/>
        <v>0</v>
      </c>
      <c r="L754" s="51">
        <f t="shared" si="104"/>
        <v>1167.2240000000002</v>
      </c>
      <c r="M754" s="51">
        <f t="shared" si="105"/>
        <v>232.41880000000015</v>
      </c>
      <c r="N754" s="51">
        <f t="shared" si="106"/>
        <v>232.41880000000015</v>
      </c>
      <c r="O754" s="51">
        <f t="shared" si="107"/>
        <v>0</v>
      </c>
      <c r="P754" s="52">
        <f>+SUM(INDEX(Inputs!$D$24:$D$35,MATCH($D754,Inputs!$B$24:$B$35,0))*$N754,INDEX(Inputs!$E$24:$E$35,MATCH($D754,Inputs!$B$24:$B$35,0))*$O754)</f>
        <v>22.019821949600015</v>
      </c>
      <c r="R754" s="19"/>
      <c r="S754" s="19"/>
      <c r="T754" s="19"/>
    </row>
    <row r="755" spans="2:20" x14ac:dyDescent="0.25">
      <c r="B755" s="8" t="s">
        <v>161</v>
      </c>
      <c r="C755" s="8">
        <v>2021</v>
      </c>
      <c r="D755" s="8">
        <v>3</v>
      </c>
      <c r="E755" s="49">
        <f>Data!E755</f>
        <v>1149.864</v>
      </c>
      <c r="F755" s="49">
        <f>Data!F755</f>
        <v>1688.2878000000001</v>
      </c>
      <c r="G755" s="50">
        <f t="shared" si="99"/>
        <v>538.42380000000003</v>
      </c>
      <c r="H755" s="51">
        <f t="shared" si="100"/>
        <v>0</v>
      </c>
      <c r="I755" s="51">
        <f t="shared" si="102"/>
        <v>0</v>
      </c>
      <c r="J755" s="51">
        <f t="shared" si="101"/>
        <v>0</v>
      </c>
      <c r="K755" s="51">
        <f t="shared" si="103"/>
        <v>0</v>
      </c>
      <c r="L755" s="51">
        <f t="shared" si="104"/>
        <v>538.42380000000003</v>
      </c>
      <c r="M755" s="51">
        <f t="shared" si="105"/>
        <v>538.42380000000003</v>
      </c>
      <c r="N755" s="51">
        <f t="shared" si="106"/>
        <v>538.42380000000003</v>
      </c>
      <c r="O755" s="51">
        <f t="shared" si="107"/>
        <v>0</v>
      </c>
      <c r="P755" s="52">
        <f>+SUM(INDEX(Inputs!$D$24:$D$35,MATCH($D755,Inputs!$B$24:$B$35,0))*$N755,INDEX(Inputs!$E$24:$E$35,MATCH($D755,Inputs!$B$24:$B$35,0))*$O755)</f>
        <v>51.011347659600005</v>
      </c>
      <c r="R755" s="19"/>
      <c r="S755" s="19"/>
      <c r="T755" s="19"/>
    </row>
    <row r="756" spans="2:20" x14ac:dyDescent="0.25">
      <c r="B756" s="8" t="s">
        <v>161</v>
      </c>
      <c r="C756" s="8">
        <v>2021</v>
      </c>
      <c r="D756" s="8">
        <v>4</v>
      </c>
      <c r="E756" s="49">
        <f>Data!E756</f>
        <v>1243.4317000000001</v>
      </c>
      <c r="F756" s="49">
        <f>Data!F756</f>
        <v>1194.1035999999999</v>
      </c>
      <c r="G756" s="50">
        <f t="shared" si="99"/>
        <v>-49.328100000000177</v>
      </c>
      <c r="H756" s="51">
        <f t="shared" si="100"/>
        <v>0</v>
      </c>
      <c r="I756" s="51">
        <f t="shared" si="102"/>
        <v>49.328100000000177</v>
      </c>
      <c r="J756" s="51">
        <f t="shared" si="101"/>
        <v>0</v>
      </c>
      <c r="K756" s="51">
        <f t="shared" si="103"/>
        <v>49.328100000000177</v>
      </c>
      <c r="L756" s="51">
        <f t="shared" si="104"/>
        <v>0</v>
      </c>
      <c r="M756" s="51">
        <f t="shared" si="105"/>
        <v>0</v>
      </c>
      <c r="N756" s="51">
        <f t="shared" si="106"/>
        <v>0</v>
      </c>
      <c r="O756" s="51">
        <f t="shared" si="107"/>
        <v>0</v>
      </c>
      <c r="P756" s="52">
        <f>+SUM(INDEX(Inputs!$D$24:$D$35,MATCH($D756,Inputs!$B$24:$B$35,0))*$N756,INDEX(Inputs!$E$24:$E$35,MATCH($D756,Inputs!$B$24:$B$35,0))*$O756)</f>
        <v>0</v>
      </c>
      <c r="R756" s="19"/>
      <c r="S756" s="19"/>
      <c r="T756" s="19"/>
    </row>
    <row r="757" spans="2:20" x14ac:dyDescent="0.25">
      <c r="B757" s="8" t="s">
        <v>161</v>
      </c>
      <c r="C757" s="8">
        <v>2021</v>
      </c>
      <c r="D757" s="8">
        <v>5</v>
      </c>
      <c r="E757" s="49">
        <f>Data!E757</f>
        <v>1304.6957</v>
      </c>
      <c r="F757" s="49">
        <f>Data!F757</f>
        <v>655.25559999999996</v>
      </c>
      <c r="G757" s="50">
        <f t="shared" si="99"/>
        <v>-649.44010000000003</v>
      </c>
      <c r="H757" s="51">
        <f t="shared" si="100"/>
        <v>49.328100000000177</v>
      </c>
      <c r="I757" s="51">
        <f t="shared" si="102"/>
        <v>698.76820000000021</v>
      </c>
      <c r="J757" s="51">
        <f t="shared" si="101"/>
        <v>49.328100000000177</v>
      </c>
      <c r="K757" s="51">
        <f t="shared" si="103"/>
        <v>698.76820000000021</v>
      </c>
      <c r="L757" s="51">
        <f t="shared" si="104"/>
        <v>0</v>
      </c>
      <c r="M757" s="51">
        <f t="shared" si="105"/>
        <v>0</v>
      </c>
      <c r="N757" s="51">
        <f t="shared" si="106"/>
        <v>0</v>
      </c>
      <c r="O757" s="51">
        <f t="shared" si="107"/>
        <v>0</v>
      </c>
      <c r="P757" s="52">
        <f>+SUM(INDEX(Inputs!$D$24:$D$35,MATCH($D757,Inputs!$B$24:$B$35,0))*$N757,INDEX(Inputs!$E$24:$E$35,MATCH($D757,Inputs!$B$24:$B$35,0))*$O757)</f>
        <v>0</v>
      </c>
      <c r="R757" s="19"/>
      <c r="S757" s="19"/>
      <c r="T757" s="19"/>
    </row>
    <row r="758" spans="2:20" x14ac:dyDescent="0.25">
      <c r="B758" s="8" t="s">
        <v>161</v>
      </c>
      <c r="C758" s="8">
        <v>2021</v>
      </c>
      <c r="D758" s="8">
        <v>6</v>
      </c>
      <c r="E758" s="49">
        <f>Data!E758</f>
        <v>1402.9839999999999</v>
      </c>
      <c r="F758" s="49">
        <f>Data!F758</f>
        <v>66.367999999999995</v>
      </c>
      <c r="G758" s="50">
        <f t="shared" si="99"/>
        <v>-1336.616</v>
      </c>
      <c r="H758" s="51">
        <f t="shared" si="100"/>
        <v>698.76820000000021</v>
      </c>
      <c r="I758" s="51">
        <f t="shared" si="102"/>
        <v>2035.3842000000002</v>
      </c>
      <c r="J758" s="51">
        <f t="shared" si="101"/>
        <v>698.76820000000021</v>
      </c>
      <c r="K758" s="51">
        <f t="shared" si="103"/>
        <v>2035.3842000000002</v>
      </c>
      <c r="L758" s="51">
        <f t="shared" si="104"/>
        <v>0</v>
      </c>
      <c r="M758" s="51">
        <f t="shared" si="105"/>
        <v>0</v>
      </c>
      <c r="N758" s="51">
        <f t="shared" si="106"/>
        <v>0</v>
      </c>
      <c r="O758" s="51">
        <f t="shared" si="107"/>
        <v>0</v>
      </c>
      <c r="P758" s="52">
        <f>+SUM(INDEX(Inputs!$D$24:$D$35,MATCH($D758,Inputs!$B$24:$B$35,0))*$N758,INDEX(Inputs!$E$24:$E$35,MATCH($D758,Inputs!$B$24:$B$35,0))*$O758)</f>
        <v>0</v>
      </c>
      <c r="R758" s="19"/>
      <c r="S758" s="19"/>
      <c r="T758" s="19"/>
    </row>
    <row r="759" spans="2:20" x14ac:dyDescent="0.25">
      <c r="B759" s="8" t="s">
        <v>161</v>
      </c>
      <c r="C759" s="8">
        <v>2021</v>
      </c>
      <c r="D759" s="8">
        <v>7</v>
      </c>
      <c r="E759" s="49">
        <f>Data!E759</f>
        <v>1145.9358999999999</v>
      </c>
      <c r="F759" s="49">
        <f>Data!F759</f>
        <v>65.215999999999994</v>
      </c>
      <c r="G759" s="50">
        <f t="shared" si="99"/>
        <v>-1080.7199000000001</v>
      </c>
      <c r="H759" s="51">
        <f t="shared" si="100"/>
        <v>2035.3842000000002</v>
      </c>
      <c r="I759" s="51">
        <f t="shared" si="102"/>
        <v>3116.1041000000005</v>
      </c>
      <c r="J759" s="51">
        <f t="shared" si="101"/>
        <v>2035.3842000000002</v>
      </c>
      <c r="K759" s="51">
        <f t="shared" si="103"/>
        <v>3116.1041000000005</v>
      </c>
      <c r="L759" s="51">
        <f t="shared" si="104"/>
        <v>0</v>
      </c>
      <c r="M759" s="51">
        <f t="shared" si="105"/>
        <v>0</v>
      </c>
      <c r="N759" s="51">
        <f t="shared" si="106"/>
        <v>0</v>
      </c>
      <c r="O759" s="51">
        <f t="shared" si="107"/>
        <v>0</v>
      </c>
      <c r="P759" s="52">
        <f>+SUM(INDEX(Inputs!$D$24:$D$35,MATCH($D759,Inputs!$B$24:$B$35,0))*$N759,INDEX(Inputs!$E$24:$E$35,MATCH($D759,Inputs!$B$24:$B$35,0))*$O759)</f>
        <v>0</v>
      </c>
      <c r="R759" s="19"/>
      <c r="S759" s="19"/>
      <c r="T759" s="19"/>
    </row>
    <row r="760" spans="2:20" x14ac:dyDescent="0.25">
      <c r="B760" s="8" t="s">
        <v>161</v>
      </c>
      <c r="C760" s="8">
        <v>2021</v>
      </c>
      <c r="D760" s="8">
        <v>8</v>
      </c>
      <c r="E760" s="49">
        <f>Data!E760</f>
        <v>1124.048</v>
      </c>
      <c r="F760" s="49">
        <f>Data!F760</f>
        <v>61.311999999999998</v>
      </c>
      <c r="G760" s="50">
        <f t="shared" si="99"/>
        <v>-1062.7360000000001</v>
      </c>
      <c r="H760" s="51">
        <f t="shared" si="100"/>
        <v>3116.1041000000005</v>
      </c>
      <c r="I760" s="51">
        <f t="shared" si="102"/>
        <v>4178.8401000000003</v>
      </c>
      <c r="J760" s="51">
        <f t="shared" si="101"/>
        <v>3116.1041000000005</v>
      </c>
      <c r="K760" s="51">
        <f t="shared" si="103"/>
        <v>4178.8401000000003</v>
      </c>
      <c r="L760" s="51">
        <f t="shared" si="104"/>
        <v>0</v>
      </c>
      <c r="M760" s="51">
        <f t="shared" si="105"/>
        <v>0</v>
      </c>
      <c r="N760" s="51">
        <f t="shared" si="106"/>
        <v>0</v>
      </c>
      <c r="O760" s="51">
        <f t="shared" si="107"/>
        <v>0</v>
      </c>
      <c r="P760" s="52">
        <f>+SUM(INDEX(Inputs!$D$24:$D$35,MATCH($D760,Inputs!$B$24:$B$35,0))*$N760,INDEX(Inputs!$E$24:$E$35,MATCH($D760,Inputs!$B$24:$B$35,0))*$O760)</f>
        <v>0</v>
      </c>
      <c r="R760" s="19"/>
      <c r="S760" s="19"/>
      <c r="T760" s="19"/>
    </row>
    <row r="761" spans="2:20" x14ac:dyDescent="0.25">
      <c r="B761" s="8" t="s">
        <v>161</v>
      </c>
      <c r="C761" s="8">
        <v>2021</v>
      </c>
      <c r="D761" s="8">
        <v>9</v>
      </c>
      <c r="E761" s="49">
        <f>Data!E761</f>
        <v>1103.06</v>
      </c>
      <c r="F761" s="49">
        <f>Data!F761</f>
        <v>67.412000000000006</v>
      </c>
      <c r="G761" s="50">
        <f t="shared" si="99"/>
        <v>-1035.6479999999999</v>
      </c>
      <c r="H761" s="51">
        <f t="shared" si="100"/>
        <v>4178.8401000000003</v>
      </c>
      <c r="I761" s="51">
        <f t="shared" si="102"/>
        <v>5214.4881000000005</v>
      </c>
      <c r="J761" s="51">
        <f t="shared" si="101"/>
        <v>4178.8401000000003</v>
      </c>
      <c r="K761" s="51">
        <f t="shared" si="103"/>
        <v>5214.4881000000005</v>
      </c>
      <c r="L761" s="51">
        <f t="shared" si="104"/>
        <v>0</v>
      </c>
      <c r="M761" s="51">
        <f t="shared" si="105"/>
        <v>0</v>
      </c>
      <c r="N761" s="51">
        <f t="shared" si="106"/>
        <v>0</v>
      </c>
      <c r="O761" s="51">
        <f t="shared" si="107"/>
        <v>0</v>
      </c>
      <c r="P761" s="52">
        <f>+SUM(INDEX(Inputs!$D$24:$D$35,MATCH($D761,Inputs!$B$24:$B$35,0))*$N761,INDEX(Inputs!$E$24:$E$35,MATCH($D761,Inputs!$B$24:$B$35,0))*$O761)</f>
        <v>0</v>
      </c>
      <c r="R761" s="19"/>
      <c r="S761" s="19"/>
      <c r="T761" s="19"/>
    </row>
    <row r="762" spans="2:20" x14ac:dyDescent="0.25">
      <c r="B762" s="8" t="s">
        <v>161</v>
      </c>
      <c r="C762" s="8">
        <v>2021</v>
      </c>
      <c r="D762" s="8">
        <v>10</v>
      </c>
      <c r="E762" s="49">
        <f>Data!E762</f>
        <v>768.80600000000004</v>
      </c>
      <c r="F762" s="49">
        <f>Data!F762</f>
        <v>681.40599999999995</v>
      </c>
      <c r="G762" s="50">
        <f t="shared" si="99"/>
        <v>-87.400000000000091</v>
      </c>
      <c r="H762" s="51">
        <f t="shared" si="100"/>
        <v>5214.4881000000005</v>
      </c>
      <c r="I762" s="51">
        <f t="shared" si="102"/>
        <v>5301.8881000000001</v>
      </c>
      <c r="J762" s="51">
        <f t="shared" si="101"/>
        <v>5214.4881000000005</v>
      </c>
      <c r="K762" s="51">
        <f t="shared" si="103"/>
        <v>5301.8881000000001</v>
      </c>
      <c r="L762" s="51">
        <f t="shared" si="104"/>
        <v>0</v>
      </c>
      <c r="M762" s="51">
        <f t="shared" si="105"/>
        <v>0</v>
      </c>
      <c r="N762" s="51">
        <f t="shared" si="106"/>
        <v>0</v>
      </c>
      <c r="O762" s="51">
        <f t="shared" si="107"/>
        <v>0</v>
      </c>
      <c r="P762" s="52">
        <f>+SUM(INDEX(Inputs!$D$24:$D$35,MATCH($D762,Inputs!$B$24:$B$35,0))*$N762,INDEX(Inputs!$E$24:$E$35,MATCH($D762,Inputs!$B$24:$B$35,0))*$O762)</f>
        <v>0</v>
      </c>
      <c r="R762" s="19"/>
      <c r="S762" s="19"/>
      <c r="T762" s="19"/>
    </row>
    <row r="763" spans="2:20" x14ac:dyDescent="0.25">
      <c r="B763" s="8" t="s">
        <v>161</v>
      </c>
      <c r="C763" s="8">
        <v>2021</v>
      </c>
      <c r="D763" s="8">
        <v>11</v>
      </c>
      <c r="E763" s="49">
        <f>Data!E763</f>
        <v>589.24400000000003</v>
      </c>
      <c r="F763" s="49">
        <f>Data!F763</f>
        <v>1335.423</v>
      </c>
      <c r="G763" s="50">
        <f t="shared" si="99"/>
        <v>746.17899999999997</v>
      </c>
      <c r="H763" s="51">
        <f t="shared" si="100"/>
        <v>5301.8881000000001</v>
      </c>
      <c r="I763" s="51">
        <f t="shared" si="102"/>
        <v>4555.7091</v>
      </c>
      <c r="J763" s="51">
        <f t="shared" si="101"/>
        <v>5301.8881000000001</v>
      </c>
      <c r="K763" s="51">
        <f t="shared" si="103"/>
        <v>4555.7091</v>
      </c>
      <c r="L763" s="51">
        <f t="shared" si="104"/>
        <v>0</v>
      </c>
      <c r="M763" s="51">
        <f t="shared" si="105"/>
        <v>0</v>
      </c>
      <c r="N763" s="51">
        <f t="shared" si="106"/>
        <v>0</v>
      </c>
      <c r="O763" s="51">
        <f t="shared" si="107"/>
        <v>0</v>
      </c>
      <c r="P763" s="52">
        <f>+SUM(INDEX(Inputs!$D$24:$D$35,MATCH($D763,Inputs!$B$24:$B$35,0))*$N763,INDEX(Inputs!$E$24:$E$35,MATCH($D763,Inputs!$B$24:$B$35,0))*$O763)</f>
        <v>0</v>
      </c>
      <c r="R763" s="19"/>
      <c r="S763" s="19"/>
      <c r="T763" s="19"/>
    </row>
    <row r="764" spans="2:20" x14ac:dyDescent="0.25">
      <c r="B764" s="8" t="s">
        <v>161</v>
      </c>
      <c r="C764" s="8">
        <v>2021</v>
      </c>
      <c r="D764" s="8">
        <v>12</v>
      </c>
      <c r="E764" s="49">
        <f>Data!E764</f>
        <v>199.11799999999999</v>
      </c>
      <c r="F764" s="49">
        <f>Data!F764</f>
        <v>1979.806</v>
      </c>
      <c r="G764" s="50">
        <f t="shared" si="99"/>
        <v>1780.6880000000001</v>
      </c>
      <c r="H764" s="51">
        <f t="shared" si="100"/>
        <v>4555.7091</v>
      </c>
      <c r="I764" s="51">
        <f t="shared" si="102"/>
        <v>2775.0210999999999</v>
      </c>
      <c r="J764" s="51">
        <f t="shared" si="101"/>
        <v>4555.7091</v>
      </c>
      <c r="K764" s="51">
        <f t="shared" si="103"/>
        <v>2775.0210999999999</v>
      </c>
      <c r="L764" s="51">
        <f t="shared" si="104"/>
        <v>0</v>
      </c>
      <c r="M764" s="51">
        <f t="shared" si="105"/>
        <v>0</v>
      </c>
      <c r="N764" s="51">
        <f t="shared" si="106"/>
        <v>0</v>
      </c>
      <c r="O764" s="51">
        <f t="shared" si="107"/>
        <v>0</v>
      </c>
      <c r="P764" s="52">
        <f>+SUM(INDEX(Inputs!$D$24:$D$35,MATCH($D764,Inputs!$B$24:$B$35,0))*$N764,INDEX(Inputs!$E$24:$E$35,MATCH($D764,Inputs!$B$24:$B$35,0))*$O764)</f>
        <v>0</v>
      </c>
      <c r="R764" s="19"/>
      <c r="S764" s="19"/>
      <c r="T764" s="19"/>
    </row>
    <row r="765" spans="2:20" x14ac:dyDescent="0.25">
      <c r="B765" s="8" t="s">
        <v>162</v>
      </c>
      <c r="C765" s="8">
        <v>2021</v>
      </c>
      <c r="D765" s="8">
        <v>1</v>
      </c>
      <c r="E765" s="49">
        <f>Data!E765</f>
        <v>6219.7927</v>
      </c>
      <c r="F765" s="49">
        <f>Data!F765</f>
        <v>10722.6037</v>
      </c>
      <c r="G765" s="50">
        <f t="shared" si="99"/>
        <v>4502.8109999999997</v>
      </c>
      <c r="H765" s="51">
        <f t="shared" si="100"/>
        <v>0</v>
      </c>
      <c r="I765" s="51">
        <f t="shared" si="102"/>
        <v>0</v>
      </c>
      <c r="J765" s="51">
        <f t="shared" si="101"/>
        <v>6190.7102999999988</v>
      </c>
      <c r="K765" s="51">
        <f t="shared" si="103"/>
        <v>1687.8992999999991</v>
      </c>
      <c r="L765" s="51">
        <f t="shared" si="104"/>
        <v>4502.8109999999997</v>
      </c>
      <c r="M765" s="51">
        <f t="shared" si="105"/>
        <v>0</v>
      </c>
      <c r="N765" s="51">
        <f t="shared" si="106"/>
        <v>0</v>
      </c>
      <c r="O765" s="51">
        <f t="shared" si="107"/>
        <v>0</v>
      </c>
      <c r="P765" s="52">
        <f>+SUM(INDEX(Inputs!$D$24:$D$35,MATCH($D765,Inputs!$B$24:$B$35,0))*$N765,INDEX(Inputs!$E$24:$E$35,MATCH($D765,Inputs!$B$24:$B$35,0))*$O765)</f>
        <v>0</v>
      </c>
      <c r="R765" s="19"/>
      <c r="S765" s="19"/>
      <c r="T765" s="19"/>
    </row>
    <row r="766" spans="2:20" x14ac:dyDescent="0.25">
      <c r="B766" s="8" t="s">
        <v>162</v>
      </c>
      <c r="C766" s="8">
        <v>2021</v>
      </c>
      <c r="D766" s="8">
        <v>2</v>
      </c>
      <c r="E766" s="49">
        <f>Data!E766</f>
        <v>8299.1582999999991</v>
      </c>
      <c r="F766" s="49">
        <f>Data!F766</f>
        <v>10018.2161</v>
      </c>
      <c r="G766" s="50">
        <f t="shared" si="99"/>
        <v>1719.0578000000005</v>
      </c>
      <c r="H766" s="51">
        <f t="shared" si="100"/>
        <v>0</v>
      </c>
      <c r="I766" s="51">
        <f t="shared" si="102"/>
        <v>0</v>
      </c>
      <c r="J766" s="51">
        <f t="shared" si="101"/>
        <v>1687.8992999999991</v>
      </c>
      <c r="K766" s="51">
        <f t="shared" si="103"/>
        <v>0</v>
      </c>
      <c r="L766" s="51">
        <f t="shared" si="104"/>
        <v>1719.0578000000005</v>
      </c>
      <c r="M766" s="51">
        <f t="shared" si="105"/>
        <v>31.158500000001368</v>
      </c>
      <c r="N766" s="51">
        <f t="shared" si="106"/>
        <v>31.158500000001368</v>
      </c>
      <c r="O766" s="51">
        <f t="shared" si="107"/>
        <v>0</v>
      </c>
      <c r="P766" s="52">
        <f>+SUM(INDEX(Inputs!$D$24:$D$35,MATCH($D766,Inputs!$B$24:$B$35,0))*$N766,INDEX(Inputs!$E$24:$E$35,MATCH($D766,Inputs!$B$24:$B$35,0))*$O766)</f>
        <v>2.95201860700013</v>
      </c>
      <c r="R766" s="19"/>
      <c r="S766" s="19"/>
      <c r="T766" s="19"/>
    </row>
    <row r="767" spans="2:20" x14ac:dyDescent="0.25">
      <c r="B767" s="8" t="s">
        <v>162</v>
      </c>
      <c r="C767" s="8">
        <v>2021</v>
      </c>
      <c r="D767" s="8">
        <v>3</v>
      </c>
      <c r="E767" s="49">
        <f>Data!E767</f>
        <v>13733.8344</v>
      </c>
      <c r="F767" s="49">
        <f>Data!F767</f>
        <v>10795.171</v>
      </c>
      <c r="G767" s="50">
        <f t="shared" si="99"/>
        <v>-2938.6633999999995</v>
      </c>
      <c r="H767" s="51">
        <f t="shared" si="100"/>
        <v>0</v>
      </c>
      <c r="I767" s="51">
        <f t="shared" si="102"/>
        <v>2938.6633999999995</v>
      </c>
      <c r="J767" s="51">
        <f t="shared" si="101"/>
        <v>0</v>
      </c>
      <c r="K767" s="51">
        <f t="shared" si="103"/>
        <v>2938.6633999999995</v>
      </c>
      <c r="L767" s="51">
        <f t="shared" si="104"/>
        <v>0</v>
      </c>
      <c r="M767" s="51">
        <f t="shared" si="105"/>
        <v>0</v>
      </c>
      <c r="N767" s="51">
        <f t="shared" si="106"/>
        <v>0</v>
      </c>
      <c r="O767" s="51">
        <f t="shared" si="107"/>
        <v>0</v>
      </c>
      <c r="P767" s="52">
        <f>+SUM(INDEX(Inputs!$D$24:$D$35,MATCH($D767,Inputs!$B$24:$B$35,0))*$N767,INDEX(Inputs!$E$24:$E$35,MATCH($D767,Inputs!$B$24:$B$35,0))*$O767)</f>
        <v>0</v>
      </c>
      <c r="R767" s="19"/>
      <c r="S767" s="19"/>
      <c r="T767" s="19"/>
    </row>
    <row r="768" spans="2:20" x14ac:dyDescent="0.25">
      <c r="B768" s="8" t="s">
        <v>162</v>
      </c>
      <c r="C768" s="8">
        <v>2021</v>
      </c>
      <c r="D768" s="8">
        <v>4</v>
      </c>
      <c r="E768" s="49">
        <f>Data!E768</f>
        <v>15719.6206</v>
      </c>
      <c r="F768" s="49">
        <f>Data!F768</f>
        <v>10490.043600000001</v>
      </c>
      <c r="G768" s="50">
        <f t="shared" si="99"/>
        <v>-5229.5769999999993</v>
      </c>
      <c r="H768" s="51">
        <f t="shared" si="100"/>
        <v>2938.6633999999995</v>
      </c>
      <c r="I768" s="51">
        <f t="shared" si="102"/>
        <v>8168.2403999999988</v>
      </c>
      <c r="J768" s="51">
        <f t="shared" si="101"/>
        <v>2938.6633999999995</v>
      </c>
      <c r="K768" s="51">
        <f t="shared" si="103"/>
        <v>8168.2403999999988</v>
      </c>
      <c r="L768" s="51">
        <f t="shared" si="104"/>
        <v>0</v>
      </c>
      <c r="M768" s="51">
        <f t="shared" si="105"/>
        <v>0</v>
      </c>
      <c r="N768" s="51">
        <f t="shared" si="106"/>
        <v>0</v>
      </c>
      <c r="O768" s="51">
        <f t="shared" si="107"/>
        <v>0</v>
      </c>
      <c r="P768" s="52">
        <f>+SUM(INDEX(Inputs!$D$24:$D$35,MATCH($D768,Inputs!$B$24:$B$35,0))*$N768,INDEX(Inputs!$E$24:$E$35,MATCH($D768,Inputs!$B$24:$B$35,0))*$O768)</f>
        <v>0</v>
      </c>
      <c r="R768" s="19"/>
      <c r="S768" s="19"/>
      <c r="T768" s="19"/>
    </row>
    <row r="769" spans="2:20" x14ac:dyDescent="0.25">
      <c r="B769" s="8" t="s">
        <v>162</v>
      </c>
      <c r="C769" s="8">
        <v>2021</v>
      </c>
      <c r="D769" s="8">
        <v>5</v>
      </c>
      <c r="E769" s="49">
        <f>Data!E769</f>
        <v>16781.7317</v>
      </c>
      <c r="F769" s="49">
        <f>Data!F769</f>
        <v>10760.8259</v>
      </c>
      <c r="G769" s="50">
        <f t="shared" si="99"/>
        <v>-6020.9058000000005</v>
      </c>
      <c r="H769" s="51">
        <f t="shared" si="100"/>
        <v>8168.2403999999988</v>
      </c>
      <c r="I769" s="51">
        <f t="shared" si="102"/>
        <v>14189.146199999999</v>
      </c>
      <c r="J769" s="51">
        <f t="shared" si="101"/>
        <v>8168.2403999999988</v>
      </c>
      <c r="K769" s="51">
        <f t="shared" si="103"/>
        <v>14189.146199999999</v>
      </c>
      <c r="L769" s="51">
        <f t="shared" si="104"/>
        <v>0</v>
      </c>
      <c r="M769" s="51">
        <f t="shared" si="105"/>
        <v>0</v>
      </c>
      <c r="N769" s="51">
        <f t="shared" si="106"/>
        <v>0</v>
      </c>
      <c r="O769" s="51">
        <f t="shared" si="107"/>
        <v>0</v>
      </c>
      <c r="P769" s="52">
        <f>+SUM(INDEX(Inputs!$D$24:$D$35,MATCH($D769,Inputs!$B$24:$B$35,0))*$N769,INDEX(Inputs!$E$24:$E$35,MATCH($D769,Inputs!$B$24:$B$35,0))*$O769)</f>
        <v>0</v>
      </c>
      <c r="R769" s="19"/>
      <c r="S769" s="19"/>
      <c r="T769" s="19"/>
    </row>
    <row r="770" spans="2:20" x14ac:dyDescent="0.25">
      <c r="B770" s="8" t="s">
        <v>162</v>
      </c>
      <c r="C770" s="8">
        <v>2021</v>
      </c>
      <c r="D770" s="8">
        <v>6</v>
      </c>
      <c r="E770" s="49">
        <f>Data!E770</f>
        <v>18035.942299999999</v>
      </c>
      <c r="F770" s="49">
        <f>Data!F770</f>
        <v>13481.5285</v>
      </c>
      <c r="G770" s="50">
        <f t="shared" si="99"/>
        <v>-4554.4137999999984</v>
      </c>
      <c r="H770" s="51">
        <f t="shared" si="100"/>
        <v>14189.146199999999</v>
      </c>
      <c r="I770" s="51">
        <f t="shared" si="102"/>
        <v>18743.559999999998</v>
      </c>
      <c r="J770" s="51">
        <f t="shared" si="101"/>
        <v>14189.146199999999</v>
      </c>
      <c r="K770" s="51">
        <f t="shared" si="103"/>
        <v>18743.559999999998</v>
      </c>
      <c r="L770" s="51">
        <f t="shared" si="104"/>
        <v>0</v>
      </c>
      <c r="M770" s="51">
        <f t="shared" si="105"/>
        <v>0</v>
      </c>
      <c r="N770" s="51">
        <f t="shared" si="106"/>
        <v>0</v>
      </c>
      <c r="O770" s="51">
        <f t="shared" si="107"/>
        <v>0</v>
      </c>
      <c r="P770" s="52">
        <f>+SUM(INDEX(Inputs!$D$24:$D$35,MATCH($D770,Inputs!$B$24:$B$35,0))*$N770,INDEX(Inputs!$E$24:$E$35,MATCH($D770,Inputs!$B$24:$B$35,0))*$O770)</f>
        <v>0</v>
      </c>
      <c r="R770" s="19"/>
      <c r="S770" s="19"/>
      <c r="T770" s="19"/>
    </row>
    <row r="771" spans="2:20" x14ac:dyDescent="0.25">
      <c r="B771" s="8" t="s">
        <v>162</v>
      </c>
      <c r="C771" s="8">
        <v>2021</v>
      </c>
      <c r="D771" s="8">
        <v>7</v>
      </c>
      <c r="E771" s="49">
        <f>Data!E771</f>
        <v>14803.4912</v>
      </c>
      <c r="F771" s="49">
        <f>Data!F771</f>
        <v>15661.9043</v>
      </c>
      <c r="G771" s="50">
        <f t="shared" si="99"/>
        <v>858.41309999999976</v>
      </c>
      <c r="H771" s="51">
        <f t="shared" si="100"/>
        <v>18743.559999999998</v>
      </c>
      <c r="I771" s="51">
        <f t="shared" si="102"/>
        <v>17885.1469</v>
      </c>
      <c r="J771" s="51">
        <f t="shared" si="101"/>
        <v>18743.559999999998</v>
      </c>
      <c r="K771" s="51">
        <f t="shared" si="103"/>
        <v>17885.1469</v>
      </c>
      <c r="L771" s="51">
        <f t="shared" si="104"/>
        <v>0</v>
      </c>
      <c r="M771" s="51">
        <f t="shared" si="105"/>
        <v>0</v>
      </c>
      <c r="N771" s="51">
        <f t="shared" si="106"/>
        <v>0</v>
      </c>
      <c r="O771" s="51">
        <f t="shared" si="107"/>
        <v>0</v>
      </c>
      <c r="P771" s="52">
        <f>+SUM(INDEX(Inputs!$D$24:$D$35,MATCH($D771,Inputs!$B$24:$B$35,0))*$N771,INDEX(Inputs!$E$24:$E$35,MATCH($D771,Inputs!$B$24:$B$35,0))*$O771)</f>
        <v>0</v>
      </c>
      <c r="R771" s="19"/>
      <c r="S771" s="19"/>
      <c r="T771" s="19"/>
    </row>
    <row r="772" spans="2:20" x14ac:dyDescent="0.25">
      <c r="B772" s="8" t="s">
        <v>162</v>
      </c>
      <c r="C772" s="8">
        <v>2021</v>
      </c>
      <c r="D772" s="8">
        <v>8</v>
      </c>
      <c r="E772" s="49">
        <f>Data!E772</f>
        <v>14068.2215</v>
      </c>
      <c r="F772" s="49">
        <f>Data!F772</f>
        <v>13301.385899999999</v>
      </c>
      <c r="G772" s="50">
        <f t="shared" si="99"/>
        <v>-766.83560000000034</v>
      </c>
      <c r="H772" s="51">
        <f t="shared" si="100"/>
        <v>17885.1469</v>
      </c>
      <c r="I772" s="51">
        <f t="shared" si="102"/>
        <v>18651.982499999998</v>
      </c>
      <c r="J772" s="51">
        <f t="shared" si="101"/>
        <v>17885.1469</v>
      </c>
      <c r="K772" s="51">
        <f t="shared" si="103"/>
        <v>18651.982499999998</v>
      </c>
      <c r="L772" s="51">
        <f t="shared" si="104"/>
        <v>0</v>
      </c>
      <c r="M772" s="51">
        <f t="shared" si="105"/>
        <v>0</v>
      </c>
      <c r="N772" s="51">
        <f t="shared" si="106"/>
        <v>0</v>
      </c>
      <c r="O772" s="51">
        <f t="shared" si="107"/>
        <v>0</v>
      </c>
      <c r="P772" s="52">
        <f>+SUM(INDEX(Inputs!$D$24:$D$35,MATCH($D772,Inputs!$B$24:$B$35,0))*$N772,INDEX(Inputs!$E$24:$E$35,MATCH($D772,Inputs!$B$24:$B$35,0))*$O772)</f>
        <v>0</v>
      </c>
      <c r="R772" s="19"/>
      <c r="S772" s="19"/>
      <c r="T772" s="19"/>
    </row>
    <row r="773" spans="2:20" x14ac:dyDescent="0.25">
      <c r="B773" s="8" t="s">
        <v>162</v>
      </c>
      <c r="C773" s="8">
        <v>2021</v>
      </c>
      <c r="D773" s="8">
        <v>9</v>
      </c>
      <c r="E773" s="49">
        <f>Data!E773</f>
        <v>13530.331</v>
      </c>
      <c r="F773" s="49">
        <f>Data!F773</f>
        <v>11895.612999999999</v>
      </c>
      <c r="G773" s="50">
        <f t="shared" si="99"/>
        <v>-1634.7180000000008</v>
      </c>
      <c r="H773" s="51">
        <f t="shared" si="100"/>
        <v>18651.982499999998</v>
      </c>
      <c r="I773" s="51">
        <f t="shared" si="102"/>
        <v>20286.700499999999</v>
      </c>
      <c r="J773" s="51">
        <f t="shared" si="101"/>
        <v>18651.982499999998</v>
      </c>
      <c r="K773" s="51">
        <f t="shared" si="103"/>
        <v>20286.700499999999</v>
      </c>
      <c r="L773" s="51">
        <f t="shared" si="104"/>
        <v>0</v>
      </c>
      <c r="M773" s="51">
        <f t="shared" si="105"/>
        <v>0</v>
      </c>
      <c r="N773" s="51">
        <f t="shared" si="106"/>
        <v>0</v>
      </c>
      <c r="O773" s="51">
        <f t="shared" si="107"/>
        <v>0</v>
      </c>
      <c r="P773" s="52">
        <f>+SUM(INDEX(Inputs!$D$24:$D$35,MATCH($D773,Inputs!$B$24:$B$35,0))*$N773,INDEX(Inputs!$E$24:$E$35,MATCH($D773,Inputs!$B$24:$B$35,0))*$O773)</f>
        <v>0</v>
      </c>
      <c r="R773" s="19"/>
      <c r="S773" s="19"/>
      <c r="T773" s="19"/>
    </row>
    <row r="774" spans="2:20" x14ac:dyDescent="0.25">
      <c r="B774" s="8" t="s">
        <v>162</v>
      </c>
      <c r="C774" s="8">
        <v>2021</v>
      </c>
      <c r="D774" s="8">
        <v>10</v>
      </c>
      <c r="E774" s="49">
        <f>Data!E774</f>
        <v>9028.848</v>
      </c>
      <c r="F774" s="49">
        <f>Data!F774</f>
        <v>11101.8503</v>
      </c>
      <c r="G774" s="50">
        <f t="shared" si="99"/>
        <v>2073.0023000000001</v>
      </c>
      <c r="H774" s="51">
        <f t="shared" si="100"/>
        <v>20286.700499999999</v>
      </c>
      <c r="I774" s="51">
        <f t="shared" si="102"/>
        <v>18213.698199999999</v>
      </c>
      <c r="J774" s="51">
        <f t="shared" si="101"/>
        <v>20286.700499999999</v>
      </c>
      <c r="K774" s="51">
        <f t="shared" si="103"/>
        <v>18213.698199999999</v>
      </c>
      <c r="L774" s="51">
        <f t="shared" si="104"/>
        <v>0</v>
      </c>
      <c r="M774" s="51">
        <f t="shared" si="105"/>
        <v>0</v>
      </c>
      <c r="N774" s="51">
        <f t="shared" si="106"/>
        <v>0</v>
      </c>
      <c r="O774" s="51">
        <f t="shared" si="107"/>
        <v>0</v>
      </c>
      <c r="P774" s="52">
        <f>+SUM(INDEX(Inputs!$D$24:$D$35,MATCH($D774,Inputs!$B$24:$B$35,0))*$N774,INDEX(Inputs!$E$24:$E$35,MATCH($D774,Inputs!$B$24:$B$35,0))*$O774)</f>
        <v>0</v>
      </c>
      <c r="R774" s="19"/>
      <c r="S774" s="19"/>
      <c r="T774" s="19"/>
    </row>
    <row r="775" spans="2:20" x14ac:dyDescent="0.25">
      <c r="B775" s="8" t="s">
        <v>162</v>
      </c>
      <c r="C775" s="8">
        <v>2021</v>
      </c>
      <c r="D775" s="8">
        <v>11</v>
      </c>
      <c r="E775" s="49">
        <f>Data!E775</f>
        <v>7395.9144999999999</v>
      </c>
      <c r="F775" s="49">
        <f>Data!F775</f>
        <v>10900.136500000001</v>
      </c>
      <c r="G775" s="50">
        <f t="shared" si="99"/>
        <v>3504.2220000000007</v>
      </c>
      <c r="H775" s="51">
        <f t="shared" si="100"/>
        <v>18213.698199999999</v>
      </c>
      <c r="I775" s="51">
        <f t="shared" si="102"/>
        <v>14709.476199999997</v>
      </c>
      <c r="J775" s="51">
        <f t="shared" si="101"/>
        <v>18213.698199999999</v>
      </c>
      <c r="K775" s="51">
        <f t="shared" si="103"/>
        <v>14709.476199999997</v>
      </c>
      <c r="L775" s="51">
        <f t="shared" si="104"/>
        <v>0</v>
      </c>
      <c r="M775" s="51">
        <f t="shared" si="105"/>
        <v>0</v>
      </c>
      <c r="N775" s="51">
        <f t="shared" si="106"/>
        <v>0</v>
      </c>
      <c r="O775" s="51">
        <f t="shared" si="107"/>
        <v>0</v>
      </c>
      <c r="P775" s="52">
        <f>+SUM(INDEX(Inputs!$D$24:$D$35,MATCH($D775,Inputs!$B$24:$B$35,0))*$N775,INDEX(Inputs!$E$24:$E$35,MATCH($D775,Inputs!$B$24:$B$35,0))*$O775)</f>
        <v>0</v>
      </c>
      <c r="R775" s="19"/>
      <c r="S775" s="19"/>
      <c r="T775" s="19"/>
    </row>
    <row r="776" spans="2:20" x14ac:dyDescent="0.25">
      <c r="B776" s="8" t="s">
        <v>162</v>
      </c>
      <c r="C776" s="8">
        <v>2021</v>
      </c>
      <c r="D776" s="8">
        <v>12</v>
      </c>
      <c r="E776" s="49">
        <f>Data!E776</f>
        <v>3789.1408000000001</v>
      </c>
      <c r="F776" s="49">
        <f>Data!F776</f>
        <v>12307.9067</v>
      </c>
      <c r="G776" s="50">
        <f t="shared" si="99"/>
        <v>8518.7658999999985</v>
      </c>
      <c r="H776" s="51">
        <f t="shared" si="100"/>
        <v>14709.476199999997</v>
      </c>
      <c r="I776" s="51">
        <f t="shared" si="102"/>
        <v>6190.7102999999988</v>
      </c>
      <c r="J776" s="51">
        <f t="shared" si="101"/>
        <v>14709.476199999997</v>
      </c>
      <c r="K776" s="51">
        <f t="shared" si="103"/>
        <v>6190.7102999999988</v>
      </c>
      <c r="L776" s="51">
        <f t="shared" si="104"/>
        <v>0</v>
      </c>
      <c r="M776" s="51">
        <f t="shared" si="105"/>
        <v>0</v>
      </c>
      <c r="N776" s="51">
        <f t="shared" si="106"/>
        <v>0</v>
      </c>
      <c r="O776" s="51">
        <f t="shared" si="107"/>
        <v>0</v>
      </c>
      <c r="P776" s="52">
        <f>+SUM(INDEX(Inputs!$D$24:$D$35,MATCH($D776,Inputs!$B$24:$B$35,0))*$N776,INDEX(Inputs!$E$24:$E$35,MATCH($D776,Inputs!$B$24:$B$35,0))*$O776)</f>
        <v>0</v>
      </c>
      <c r="R776" s="19"/>
      <c r="S776" s="19"/>
      <c r="T776" s="19"/>
    </row>
    <row r="777" spans="2:20" x14ac:dyDescent="0.25">
      <c r="B777" s="8" t="s">
        <v>163</v>
      </c>
      <c r="C777" s="8">
        <v>2021</v>
      </c>
      <c r="D777" s="8">
        <v>1</v>
      </c>
      <c r="E777" s="49">
        <f>Data!E777</f>
        <v>1176.1332</v>
      </c>
      <c r="F777" s="49">
        <f>Data!F777</f>
        <v>4438.1800999999996</v>
      </c>
      <c r="G777" s="50">
        <f t="shared" ref="G777:G840" si="108">+F777-E777</f>
        <v>3262.0468999999994</v>
      </c>
      <c r="H777" s="51">
        <f t="shared" ref="H777:H840" si="109">+IF(D777=1,0,I776)</f>
        <v>0</v>
      </c>
      <c r="I777" s="51">
        <f t="shared" si="102"/>
        <v>0</v>
      </c>
      <c r="J777" s="51">
        <f t="shared" ref="J777:J840" si="110">+IF(D777=1,I788,K776)</f>
        <v>0</v>
      </c>
      <c r="K777" s="51">
        <f t="shared" si="103"/>
        <v>0</v>
      </c>
      <c r="L777" s="51">
        <f t="shared" si="104"/>
        <v>3262.0468999999994</v>
      </c>
      <c r="M777" s="51">
        <f t="shared" si="105"/>
        <v>3262.0468999999994</v>
      </c>
      <c r="N777" s="51">
        <f t="shared" si="106"/>
        <v>2000</v>
      </c>
      <c r="O777" s="51">
        <f t="shared" si="107"/>
        <v>1262.0468999999994</v>
      </c>
      <c r="P777" s="52">
        <f>+SUM(INDEX(Inputs!$D$24:$D$35,MATCH($D777,Inputs!$B$24:$B$35,0))*$N777,INDEX(Inputs!$E$24:$E$35,MATCH($D777,Inputs!$B$24:$B$35,0))*$O777)</f>
        <v>245.26142479239996</v>
      </c>
      <c r="R777" s="19"/>
      <c r="S777" s="19"/>
      <c r="T777" s="19"/>
    </row>
    <row r="778" spans="2:20" x14ac:dyDescent="0.25">
      <c r="B778" s="8" t="s">
        <v>163</v>
      </c>
      <c r="C778" s="8">
        <v>2021</v>
      </c>
      <c r="D778" s="8">
        <v>2</v>
      </c>
      <c r="E778" s="49">
        <f>Data!E778</f>
        <v>1366.6874</v>
      </c>
      <c r="F778" s="49">
        <f>Data!F778</f>
        <v>3705.9218999999998</v>
      </c>
      <c r="G778" s="50">
        <f t="shared" si="108"/>
        <v>2339.2344999999996</v>
      </c>
      <c r="H778" s="51">
        <f t="shared" si="109"/>
        <v>0</v>
      </c>
      <c r="I778" s="51">
        <f t="shared" ref="I778:I841" si="111">+IF($G778&lt;0,SUM(-$G778,H778),MAX(SUM(-$G778,H778),0))</f>
        <v>0</v>
      </c>
      <c r="J778" s="51">
        <f t="shared" si="110"/>
        <v>0</v>
      </c>
      <c r="K778" s="51">
        <f t="shared" ref="K778:K841" si="112">+IF($G778&lt;0,SUM(-$G778,J778),MAX(SUM(-$G778,J778),0))</f>
        <v>0</v>
      </c>
      <c r="L778" s="51">
        <f t="shared" ref="L778:L841" si="113">+IF(I778&gt;0,0,G778-H778)</f>
        <v>2339.2344999999996</v>
      </c>
      <c r="M778" s="51">
        <f t="shared" ref="M778:M841" si="114">+IF(K778&gt;0,0,G778-J778)</f>
        <v>2339.2344999999996</v>
      </c>
      <c r="N778" s="51">
        <f t="shared" ref="N778:N841" si="115">+MIN(M778,2000)</f>
        <v>2000</v>
      </c>
      <c r="O778" s="51">
        <f t="shared" ref="O778:O841" si="116">+M778-N778</f>
        <v>339.23449999999957</v>
      </c>
      <c r="P778" s="52">
        <f>+SUM(INDEX(Inputs!$D$24:$D$35,MATCH($D778,Inputs!$B$24:$B$35,0))*$N778,INDEX(Inputs!$E$24:$E$35,MATCH($D778,Inputs!$B$24:$B$35,0))*$O778)</f>
        <v>204.47680796199998</v>
      </c>
      <c r="R778" s="19"/>
      <c r="S778" s="19"/>
      <c r="T778" s="19"/>
    </row>
    <row r="779" spans="2:20" x14ac:dyDescent="0.25">
      <c r="B779" s="8" t="s">
        <v>163</v>
      </c>
      <c r="C779" s="8">
        <v>2021</v>
      </c>
      <c r="D779" s="8">
        <v>3</v>
      </c>
      <c r="E779" s="49">
        <f>Data!E779</f>
        <v>3142.1624999999999</v>
      </c>
      <c r="F779" s="49">
        <f>Data!F779</f>
        <v>3811.3548000000001</v>
      </c>
      <c r="G779" s="50">
        <f t="shared" si="108"/>
        <v>669.19230000000016</v>
      </c>
      <c r="H779" s="51">
        <f t="shared" si="109"/>
        <v>0</v>
      </c>
      <c r="I779" s="51">
        <f t="shared" si="111"/>
        <v>0</v>
      </c>
      <c r="J779" s="51">
        <f t="shared" si="110"/>
        <v>0</v>
      </c>
      <c r="K779" s="51">
        <f t="shared" si="112"/>
        <v>0</v>
      </c>
      <c r="L779" s="51">
        <f t="shared" si="113"/>
        <v>669.19230000000016</v>
      </c>
      <c r="M779" s="51">
        <f t="shared" si="114"/>
        <v>669.19230000000016</v>
      </c>
      <c r="N779" s="51">
        <f t="shared" si="115"/>
        <v>669.19230000000016</v>
      </c>
      <c r="O779" s="51">
        <f t="shared" si="116"/>
        <v>0</v>
      </c>
      <c r="P779" s="52">
        <f>+SUM(INDEX(Inputs!$D$24:$D$35,MATCH($D779,Inputs!$B$24:$B$35,0))*$N779,INDEX(Inputs!$E$24:$E$35,MATCH($D779,Inputs!$B$24:$B$35,0))*$O779)</f>
        <v>63.400616886600019</v>
      </c>
      <c r="R779" s="19"/>
      <c r="S779" s="19"/>
      <c r="T779" s="19"/>
    </row>
    <row r="780" spans="2:20" x14ac:dyDescent="0.25">
      <c r="B780" s="8" t="s">
        <v>163</v>
      </c>
      <c r="C780" s="8">
        <v>2021</v>
      </c>
      <c r="D780" s="8">
        <v>4</v>
      </c>
      <c r="E780" s="49">
        <f>Data!E780</f>
        <v>3644.3267000000001</v>
      </c>
      <c r="F780" s="49">
        <f>Data!F780</f>
        <v>3405.9286000000002</v>
      </c>
      <c r="G780" s="50">
        <f t="shared" si="108"/>
        <v>-238.39809999999989</v>
      </c>
      <c r="H780" s="51">
        <f t="shared" si="109"/>
        <v>0</v>
      </c>
      <c r="I780" s="51">
        <f t="shared" si="111"/>
        <v>238.39809999999989</v>
      </c>
      <c r="J780" s="51">
        <f t="shared" si="110"/>
        <v>0</v>
      </c>
      <c r="K780" s="51">
        <f t="shared" si="112"/>
        <v>238.39809999999989</v>
      </c>
      <c r="L780" s="51">
        <f t="shared" si="113"/>
        <v>0</v>
      </c>
      <c r="M780" s="51">
        <f t="shared" si="114"/>
        <v>0</v>
      </c>
      <c r="N780" s="51">
        <f t="shared" si="115"/>
        <v>0</v>
      </c>
      <c r="O780" s="51">
        <f t="shared" si="116"/>
        <v>0</v>
      </c>
      <c r="P780" s="52">
        <f>+SUM(INDEX(Inputs!$D$24:$D$35,MATCH($D780,Inputs!$B$24:$B$35,0))*$N780,INDEX(Inputs!$E$24:$E$35,MATCH($D780,Inputs!$B$24:$B$35,0))*$O780)</f>
        <v>0</v>
      </c>
      <c r="R780" s="19"/>
      <c r="S780" s="19"/>
      <c r="T780" s="19"/>
    </row>
    <row r="781" spans="2:20" x14ac:dyDescent="0.25">
      <c r="B781" s="8" t="s">
        <v>163</v>
      </c>
      <c r="C781" s="8">
        <v>2021</v>
      </c>
      <c r="D781" s="8">
        <v>5</v>
      </c>
      <c r="E781" s="49">
        <f>Data!E781</f>
        <v>4074.6015000000002</v>
      </c>
      <c r="F781" s="49">
        <f>Data!F781</f>
        <v>3522.6396</v>
      </c>
      <c r="G781" s="50">
        <f t="shared" si="108"/>
        <v>-551.96190000000024</v>
      </c>
      <c r="H781" s="51">
        <f t="shared" si="109"/>
        <v>238.39809999999989</v>
      </c>
      <c r="I781" s="51">
        <f t="shared" si="111"/>
        <v>790.36000000000013</v>
      </c>
      <c r="J781" s="51">
        <f t="shared" si="110"/>
        <v>238.39809999999989</v>
      </c>
      <c r="K781" s="51">
        <f t="shared" si="112"/>
        <v>790.36000000000013</v>
      </c>
      <c r="L781" s="51">
        <f t="shared" si="113"/>
        <v>0</v>
      </c>
      <c r="M781" s="51">
        <f t="shared" si="114"/>
        <v>0</v>
      </c>
      <c r="N781" s="51">
        <f t="shared" si="115"/>
        <v>0</v>
      </c>
      <c r="O781" s="51">
        <f t="shared" si="116"/>
        <v>0</v>
      </c>
      <c r="P781" s="52">
        <f>+SUM(INDEX(Inputs!$D$24:$D$35,MATCH($D781,Inputs!$B$24:$B$35,0))*$N781,INDEX(Inputs!$E$24:$E$35,MATCH($D781,Inputs!$B$24:$B$35,0))*$O781)</f>
        <v>0</v>
      </c>
      <c r="R781" s="19"/>
      <c r="S781" s="19"/>
      <c r="T781" s="19"/>
    </row>
    <row r="782" spans="2:20" x14ac:dyDescent="0.25">
      <c r="B782" s="8" t="s">
        <v>163</v>
      </c>
      <c r="C782" s="8">
        <v>2021</v>
      </c>
      <c r="D782" s="8">
        <v>6</v>
      </c>
      <c r="E782" s="49">
        <f>Data!E782</f>
        <v>4280.6827999999996</v>
      </c>
      <c r="F782" s="49">
        <f>Data!F782</f>
        <v>3603.2437</v>
      </c>
      <c r="G782" s="50">
        <f t="shared" si="108"/>
        <v>-677.4390999999996</v>
      </c>
      <c r="H782" s="51">
        <f t="shared" si="109"/>
        <v>790.36000000000013</v>
      </c>
      <c r="I782" s="51">
        <f t="shared" si="111"/>
        <v>1467.7990999999997</v>
      </c>
      <c r="J782" s="51">
        <f t="shared" si="110"/>
        <v>790.36000000000013</v>
      </c>
      <c r="K782" s="51">
        <f t="shared" si="112"/>
        <v>1467.7990999999997</v>
      </c>
      <c r="L782" s="51">
        <f t="shared" si="113"/>
        <v>0</v>
      </c>
      <c r="M782" s="51">
        <f t="shared" si="114"/>
        <v>0</v>
      </c>
      <c r="N782" s="51">
        <f t="shared" si="115"/>
        <v>0</v>
      </c>
      <c r="O782" s="51">
        <f t="shared" si="116"/>
        <v>0</v>
      </c>
      <c r="P782" s="52">
        <f>+SUM(INDEX(Inputs!$D$24:$D$35,MATCH($D782,Inputs!$B$24:$B$35,0))*$N782,INDEX(Inputs!$E$24:$E$35,MATCH($D782,Inputs!$B$24:$B$35,0))*$O782)</f>
        <v>0</v>
      </c>
      <c r="R782" s="19"/>
      <c r="S782" s="19"/>
      <c r="T782" s="19"/>
    </row>
    <row r="783" spans="2:20" x14ac:dyDescent="0.25">
      <c r="B783" s="8" t="s">
        <v>163</v>
      </c>
      <c r="C783" s="8">
        <v>2021</v>
      </c>
      <c r="D783" s="8">
        <v>7</v>
      </c>
      <c r="E783" s="49">
        <f>Data!E783</f>
        <v>3573.1585</v>
      </c>
      <c r="F783" s="49">
        <f>Data!F783</f>
        <v>4051.1403</v>
      </c>
      <c r="G783" s="50">
        <f t="shared" si="108"/>
        <v>477.98180000000002</v>
      </c>
      <c r="H783" s="51">
        <f t="shared" si="109"/>
        <v>1467.7990999999997</v>
      </c>
      <c r="I783" s="51">
        <f t="shared" si="111"/>
        <v>989.8172999999997</v>
      </c>
      <c r="J783" s="51">
        <f t="shared" si="110"/>
        <v>1467.7990999999997</v>
      </c>
      <c r="K783" s="51">
        <f t="shared" si="112"/>
        <v>989.8172999999997</v>
      </c>
      <c r="L783" s="51">
        <f t="shared" si="113"/>
        <v>0</v>
      </c>
      <c r="M783" s="51">
        <f t="shared" si="114"/>
        <v>0</v>
      </c>
      <c r="N783" s="51">
        <f t="shared" si="115"/>
        <v>0</v>
      </c>
      <c r="O783" s="51">
        <f t="shared" si="116"/>
        <v>0</v>
      </c>
      <c r="P783" s="52">
        <f>+SUM(INDEX(Inputs!$D$24:$D$35,MATCH($D783,Inputs!$B$24:$B$35,0))*$N783,INDEX(Inputs!$E$24:$E$35,MATCH($D783,Inputs!$B$24:$B$35,0))*$O783)</f>
        <v>0</v>
      </c>
      <c r="R783" s="19"/>
      <c r="S783" s="19"/>
      <c r="T783" s="19"/>
    </row>
    <row r="784" spans="2:20" x14ac:dyDescent="0.25">
      <c r="B784" s="8" t="s">
        <v>163</v>
      </c>
      <c r="C784" s="8">
        <v>2021</v>
      </c>
      <c r="D784" s="8">
        <v>8</v>
      </c>
      <c r="E784" s="49">
        <f>Data!E784</f>
        <v>3452.3361</v>
      </c>
      <c r="F784" s="49">
        <f>Data!F784</f>
        <v>3517.1981000000001</v>
      </c>
      <c r="G784" s="50">
        <f t="shared" si="108"/>
        <v>64.86200000000008</v>
      </c>
      <c r="H784" s="51">
        <f t="shared" si="109"/>
        <v>989.8172999999997</v>
      </c>
      <c r="I784" s="51">
        <f t="shared" si="111"/>
        <v>924.95529999999962</v>
      </c>
      <c r="J784" s="51">
        <f t="shared" si="110"/>
        <v>989.8172999999997</v>
      </c>
      <c r="K784" s="51">
        <f t="shared" si="112"/>
        <v>924.95529999999962</v>
      </c>
      <c r="L784" s="51">
        <f t="shared" si="113"/>
        <v>0</v>
      </c>
      <c r="M784" s="51">
        <f t="shared" si="114"/>
        <v>0</v>
      </c>
      <c r="N784" s="51">
        <f t="shared" si="115"/>
        <v>0</v>
      </c>
      <c r="O784" s="51">
        <f t="shared" si="116"/>
        <v>0</v>
      </c>
      <c r="P784" s="52">
        <f>+SUM(INDEX(Inputs!$D$24:$D$35,MATCH($D784,Inputs!$B$24:$B$35,0))*$N784,INDEX(Inputs!$E$24:$E$35,MATCH($D784,Inputs!$B$24:$B$35,0))*$O784)</f>
        <v>0</v>
      </c>
      <c r="R784" s="19"/>
      <c r="S784" s="19"/>
      <c r="T784" s="19"/>
    </row>
    <row r="785" spans="2:20" x14ac:dyDescent="0.25">
      <c r="B785" s="8" t="s">
        <v>163</v>
      </c>
      <c r="C785" s="8">
        <v>2021</v>
      </c>
      <c r="D785" s="8">
        <v>9</v>
      </c>
      <c r="E785" s="49">
        <f>Data!E785</f>
        <v>2968.0374000000002</v>
      </c>
      <c r="F785" s="49">
        <f>Data!F785</f>
        <v>3233.0927999999999</v>
      </c>
      <c r="G785" s="50">
        <f t="shared" si="108"/>
        <v>265.05539999999974</v>
      </c>
      <c r="H785" s="51">
        <f t="shared" si="109"/>
        <v>924.95529999999962</v>
      </c>
      <c r="I785" s="51">
        <f t="shared" si="111"/>
        <v>659.89989999999989</v>
      </c>
      <c r="J785" s="51">
        <f t="shared" si="110"/>
        <v>924.95529999999962</v>
      </c>
      <c r="K785" s="51">
        <f t="shared" si="112"/>
        <v>659.89989999999989</v>
      </c>
      <c r="L785" s="51">
        <f t="shared" si="113"/>
        <v>0</v>
      </c>
      <c r="M785" s="51">
        <f t="shared" si="114"/>
        <v>0</v>
      </c>
      <c r="N785" s="51">
        <f t="shared" si="115"/>
        <v>0</v>
      </c>
      <c r="O785" s="51">
        <f t="shared" si="116"/>
        <v>0</v>
      </c>
      <c r="P785" s="52">
        <f>+SUM(INDEX(Inputs!$D$24:$D$35,MATCH($D785,Inputs!$B$24:$B$35,0))*$N785,INDEX(Inputs!$E$24:$E$35,MATCH($D785,Inputs!$B$24:$B$35,0))*$O785)</f>
        <v>0</v>
      </c>
      <c r="R785" s="19"/>
      <c r="S785" s="19"/>
      <c r="T785" s="19"/>
    </row>
    <row r="786" spans="2:20" x14ac:dyDescent="0.25">
      <c r="B786" s="8" t="s">
        <v>163</v>
      </c>
      <c r="C786" s="8">
        <v>2021</v>
      </c>
      <c r="D786" s="8">
        <v>10</v>
      </c>
      <c r="E786" s="49">
        <f>Data!E786</f>
        <v>1997.4186999999999</v>
      </c>
      <c r="F786" s="49">
        <f>Data!F786</f>
        <v>2736.1084999999998</v>
      </c>
      <c r="G786" s="50">
        <f t="shared" si="108"/>
        <v>738.68979999999988</v>
      </c>
      <c r="H786" s="51">
        <f t="shared" si="109"/>
        <v>659.89989999999989</v>
      </c>
      <c r="I786" s="51">
        <f t="shared" si="111"/>
        <v>0</v>
      </c>
      <c r="J786" s="51">
        <f t="shared" si="110"/>
        <v>659.89989999999989</v>
      </c>
      <c r="K786" s="51">
        <f t="shared" si="112"/>
        <v>0</v>
      </c>
      <c r="L786" s="51">
        <f t="shared" si="113"/>
        <v>78.789899999999989</v>
      </c>
      <c r="M786" s="51">
        <f t="shared" si="114"/>
        <v>78.789899999999989</v>
      </c>
      <c r="N786" s="51">
        <f t="shared" si="115"/>
        <v>78.789899999999989</v>
      </c>
      <c r="O786" s="51">
        <f t="shared" si="116"/>
        <v>0</v>
      </c>
      <c r="P786" s="52">
        <f>+SUM(INDEX(Inputs!$D$24:$D$35,MATCH($D786,Inputs!$B$24:$B$35,0))*$N786,INDEX(Inputs!$E$24:$E$35,MATCH($D786,Inputs!$B$24:$B$35,0))*$O786)</f>
        <v>7.4647127057999993</v>
      </c>
      <c r="R786" s="19"/>
      <c r="S786" s="19"/>
      <c r="T786" s="19"/>
    </row>
    <row r="787" spans="2:20" x14ac:dyDescent="0.25">
      <c r="B787" s="8" t="s">
        <v>163</v>
      </c>
      <c r="C787" s="8">
        <v>2021</v>
      </c>
      <c r="D787" s="8">
        <v>11</v>
      </c>
      <c r="E787" s="49">
        <f>Data!E787</f>
        <v>1354.9438</v>
      </c>
      <c r="F787" s="49">
        <f>Data!F787</f>
        <v>2756.1331</v>
      </c>
      <c r="G787" s="50">
        <f t="shared" si="108"/>
        <v>1401.1893</v>
      </c>
      <c r="H787" s="51">
        <f t="shared" si="109"/>
        <v>0</v>
      </c>
      <c r="I787" s="51">
        <f t="shared" si="111"/>
        <v>0</v>
      </c>
      <c r="J787" s="51">
        <f t="shared" si="110"/>
        <v>0</v>
      </c>
      <c r="K787" s="51">
        <f t="shared" si="112"/>
        <v>0</v>
      </c>
      <c r="L787" s="51">
        <f t="shared" si="113"/>
        <v>1401.1893</v>
      </c>
      <c r="M787" s="51">
        <f t="shared" si="114"/>
        <v>1401.1893</v>
      </c>
      <c r="N787" s="51">
        <f t="shared" si="115"/>
        <v>1401.1893</v>
      </c>
      <c r="O787" s="51">
        <f t="shared" si="116"/>
        <v>0</v>
      </c>
      <c r="P787" s="52">
        <f>+SUM(INDEX(Inputs!$D$24:$D$35,MATCH($D787,Inputs!$B$24:$B$35,0))*$N787,INDEX(Inputs!$E$24:$E$35,MATCH($D787,Inputs!$B$24:$B$35,0))*$O787)</f>
        <v>132.75147666060002</v>
      </c>
      <c r="R787" s="19"/>
      <c r="S787" s="19"/>
      <c r="T787" s="19"/>
    </row>
    <row r="788" spans="2:20" x14ac:dyDescent="0.25">
      <c r="B788" s="8" t="s">
        <v>163</v>
      </c>
      <c r="C788" s="8">
        <v>2021</v>
      </c>
      <c r="D788" s="8">
        <v>12</v>
      </c>
      <c r="E788" s="49">
        <f>Data!E788</f>
        <v>681.88130000000001</v>
      </c>
      <c r="F788" s="49">
        <f>Data!F788</f>
        <v>3700.6154999999999</v>
      </c>
      <c r="G788" s="50">
        <f t="shared" si="108"/>
        <v>3018.7341999999999</v>
      </c>
      <c r="H788" s="51">
        <f t="shared" si="109"/>
        <v>0</v>
      </c>
      <c r="I788" s="51">
        <f t="shared" si="111"/>
        <v>0</v>
      </c>
      <c r="J788" s="51">
        <f t="shared" si="110"/>
        <v>0</v>
      </c>
      <c r="K788" s="51">
        <f t="shared" si="112"/>
        <v>0</v>
      </c>
      <c r="L788" s="51">
        <f t="shared" si="113"/>
        <v>3018.7341999999999</v>
      </c>
      <c r="M788" s="51">
        <f t="shared" si="114"/>
        <v>3018.7341999999999</v>
      </c>
      <c r="N788" s="51">
        <f t="shared" si="115"/>
        <v>2000</v>
      </c>
      <c r="O788" s="51">
        <f t="shared" si="116"/>
        <v>1018.7341999999999</v>
      </c>
      <c r="P788" s="52">
        <f>+SUM(INDEX(Inputs!$D$24:$D$35,MATCH($D788,Inputs!$B$24:$B$35,0))*$N788,INDEX(Inputs!$E$24:$E$35,MATCH($D788,Inputs!$B$24:$B$35,0))*$O788)</f>
        <v>234.5079767032</v>
      </c>
      <c r="R788" s="19"/>
      <c r="S788" s="19"/>
      <c r="T788" s="19"/>
    </row>
    <row r="789" spans="2:20" x14ac:dyDescent="0.25">
      <c r="B789" s="8" t="s">
        <v>164</v>
      </c>
      <c r="C789" s="8">
        <v>2021</v>
      </c>
      <c r="D789" s="8">
        <v>1</v>
      </c>
      <c r="E789" s="49">
        <f>Data!E789</f>
        <v>0</v>
      </c>
      <c r="F789" s="49">
        <f>Data!F789</f>
        <v>36913.712</v>
      </c>
      <c r="G789" s="50">
        <f t="shared" si="108"/>
        <v>36913.712</v>
      </c>
      <c r="H789" s="51">
        <f t="shared" si="109"/>
        <v>0</v>
      </c>
      <c r="I789" s="51">
        <f t="shared" si="111"/>
        <v>0</v>
      </c>
      <c r="J789" s="51">
        <f t="shared" si="110"/>
        <v>0</v>
      </c>
      <c r="K789" s="51">
        <f t="shared" si="112"/>
        <v>0</v>
      </c>
      <c r="L789" s="51">
        <f t="shared" si="113"/>
        <v>36913.712</v>
      </c>
      <c r="M789" s="51">
        <f t="shared" si="114"/>
        <v>36913.712</v>
      </c>
      <c r="N789" s="51">
        <f t="shared" si="115"/>
        <v>2000</v>
      </c>
      <c r="O789" s="51">
        <f t="shared" si="116"/>
        <v>34913.712</v>
      </c>
      <c r="P789" s="52">
        <f>+SUM(INDEX(Inputs!$D$24:$D$35,MATCH($D789,Inputs!$B$24:$B$35,0))*$N789,INDEX(Inputs!$E$24:$E$35,MATCH($D789,Inputs!$B$24:$B$35,0))*$O789)</f>
        <v>1732.5304155519998</v>
      </c>
      <c r="R789" s="19"/>
      <c r="S789" s="19"/>
      <c r="T789" s="19"/>
    </row>
    <row r="790" spans="2:20" x14ac:dyDescent="0.25">
      <c r="B790" s="8" t="s">
        <v>164</v>
      </c>
      <c r="C790" s="8">
        <v>2021</v>
      </c>
      <c r="D790" s="8">
        <v>2</v>
      </c>
      <c r="E790" s="49">
        <f>Data!E790</f>
        <v>0</v>
      </c>
      <c r="F790" s="49">
        <f>Data!F790</f>
        <v>31754.304</v>
      </c>
      <c r="G790" s="50">
        <f t="shared" si="108"/>
        <v>31754.304</v>
      </c>
      <c r="H790" s="51">
        <f t="shared" si="109"/>
        <v>0</v>
      </c>
      <c r="I790" s="51">
        <f t="shared" si="111"/>
        <v>0</v>
      </c>
      <c r="J790" s="51">
        <f t="shared" si="110"/>
        <v>0</v>
      </c>
      <c r="K790" s="51">
        <f t="shared" si="112"/>
        <v>0</v>
      </c>
      <c r="L790" s="51">
        <f t="shared" si="113"/>
        <v>31754.304</v>
      </c>
      <c r="M790" s="51">
        <f t="shared" si="114"/>
        <v>31754.304</v>
      </c>
      <c r="N790" s="51">
        <f t="shared" si="115"/>
        <v>2000</v>
      </c>
      <c r="O790" s="51">
        <f t="shared" si="116"/>
        <v>29754.304</v>
      </c>
      <c r="P790" s="52">
        <f>+SUM(INDEX(Inputs!$D$24:$D$35,MATCH($D790,Inputs!$B$24:$B$35,0))*$N790,INDEX(Inputs!$E$24:$E$35,MATCH($D790,Inputs!$B$24:$B$35,0))*$O790)</f>
        <v>1504.5052195839999</v>
      </c>
      <c r="R790" s="19"/>
      <c r="S790" s="19"/>
      <c r="T790" s="19"/>
    </row>
    <row r="791" spans="2:20" x14ac:dyDescent="0.25">
      <c r="B791" s="8" t="s">
        <v>164</v>
      </c>
      <c r="C791" s="8">
        <v>2021</v>
      </c>
      <c r="D791" s="8">
        <v>3</v>
      </c>
      <c r="E791" s="49">
        <f>Data!E791</f>
        <v>6157.9387999999999</v>
      </c>
      <c r="F791" s="49">
        <f>Data!F791</f>
        <v>30669.263999999999</v>
      </c>
      <c r="G791" s="50">
        <f t="shared" si="108"/>
        <v>24511.325199999999</v>
      </c>
      <c r="H791" s="51">
        <f t="shared" si="109"/>
        <v>0</v>
      </c>
      <c r="I791" s="51">
        <f t="shared" si="111"/>
        <v>0</v>
      </c>
      <c r="J791" s="51">
        <f t="shared" si="110"/>
        <v>0</v>
      </c>
      <c r="K791" s="51">
        <f t="shared" si="112"/>
        <v>0</v>
      </c>
      <c r="L791" s="51">
        <f t="shared" si="113"/>
        <v>24511.325199999999</v>
      </c>
      <c r="M791" s="51">
        <f t="shared" si="114"/>
        <v>24511.325199999999</v>
      </c>
      <c r="N791" s="51">
        <f t="shared" si="115"/>
        <v>2000</v>
      </c>
      <c r="O791" s="51">
        <f t="shared" si="116"/>
        <v>22511.325199999999</v>
      </c>
      <c r="P791" s="52">
        <f>+SUM(INDEX(Inputs!$D$24:$D$35,MATCH($D791,Inputs!$B$24:$B$35,0))*$N791,INDEX(Inputs!$E$24:$E$35,MATCH($D791,Inputs!$B$24:$B$35,0))*$O791)</f>
        <v>1184.3945285391999</v>
      </c>
      <c r="R791" s="19"/>
      <c r="S791" s="19"/>
      <c r="T791" s="19"/>
    </row>
    <row r="792" spans="2:20" x14ac:dyDescent="0.25">
      <c r="B792" s="8" t="s">
        <v>164</v>
      </c>
      <c r="C792" s="8">
        <v>2021</v>
      </c>
      <c r="D792" s="8">
        <v>4</v>
      </c>
      <c r="E792" s="49">
        <f>Data!E792</f>
        <v>8819.1142999999993</v>
      </c>
      <c r="F792" s="49">
        <f>Data!F792</f>
        <v>23116.080000000002</v>
      </c>
      <c r="G792" s="50">
        <f t="shared" si="108"/>
        <v>14296.965700000002</v>
      </c>
      <c r="H792" s="51">
        <f t="shared" si="109"/>
        <v>0</v>
      </c>
      <c r="I792" s="51">
        <f t="shared" si="111"/>
        <v>0</v>
      </c>
      <c r="J792" s="51">
        <f t="shared" si="110"/>
        <v>0</v>
      </c>
      <c r="K792" s="51">
        <f t="shared" si="112"/>
        <v>0</v>
      </c>
      <c r="L792" s="51">
        <f t="shared" si="113"/>
        <v>14296.965700000002</v>
      </c>
      <c r="M792" s="51">
        <f t="shared" si="114"/>
        <v>14296.965700000002</v>
      </c>
      <c r="N792" s="51">
        <f t="shared" si="115"/>
        <v>2000</v>
      </c>
      <c r="O792" s="51">
        <f t="shared" si="116"/>
        <v>12296.965700000002</v>
      </c>
      <c r="P792" s="52">
        <f>+SUM(INDEX(Inputs!$D$24:$D$35,MATCH($D792,Inputs!$B$24:$B$35,0))*$N792,INDEX(Inputs!$E$24:$E$35,MATCH($D792,Inputs!$B$24:$B$35,0))*$O792)</f>
        <v>732.96069607720017</v>
      </c>
      <c r="R792" s="19"/>
      <c r="S792" s="19"/>
      <c r="T792" s="19"/>
    </row>
    <row r="793" spans="2:20" x14ac:dyDescent="0.25">
      <c r="B793" s="8" t="s">
        <v>164</v>
      </c>
      <c r="C793" s="8">
        <v>2021</v>
      </c>
      <c r="D793" s="8">
        <v>5</v>
      </c>
      <c r="E793" s="49">
        <f>Data!E793</f>
        <v>9674.6499000000003</v>
      </c>
      <c r="F793" s="49">
        <f>Data!F793</f>
        <v>22638.112000000001</v>
      </c>
      <c r="G793" s="50">
        <f t="shared" si="108"/>
        <v>12963.462100000001</v>
      </c>
      <c r="H793" s="51">
        <f t="shared" si="109"/>
        <v>0</v>
      </c>
      <c r="I793" s="51">
        <f t="shared" si="111"/>
        <v>0</v>
      </c>
      <c r="J793" s="51">
        <f t="shared" si="110"/>
        <v>0</v>
      </c>
      <c r="K793" s="51">
        <f t="shared" si="112"/>
        <v>0</v>
      </c>
      <c r="L793" s="51">
        <f t="shared" si="113"/>
        <v>12963.462100000001</v>
      </c>
      <c r="M793" s="51">
        <f t="shared" si="114"/>
        <v>12963.462100000001</v>
      </c>
      <c r="N793" s="51">
        <f t="shared" si="115"/>
        <v>2000</v>
      </c>
      <c r="O793" s="51">
        <f t="shared" si="116"/>
        <v>10963.462100000001</v>
      </c>
      <c r="P793" s="52">
        <f>+SUM(INDEX(Inputs!$D$24:$D$35,MATCH($D793,Inputs!$B$24:$B$35,0))*$N793,INDEX(Inputs!$E$24:$E$35,MATCH($D793,Inputs!$B$24:$B$35,0))*$O793)</f>
        <v>674.02517097160001</v>
      </c>
      <c r="R793" s="19"/>
      <c r="S793" s="19"/>
      <c r="T793" s="19"/>
    </row>
    <row r="794" spans="2:20" x14ac:dyDescent="0.25">
      <c r="B794" s="8" t="s">
        <v>164</v>
      </c>
      <c r="C794" s="8">
        <v>2021</v>
      </c>
      <c r="D794" s="8">
        <v>6</v>
      </c>
      <c r="E794" s="49">
        <f>Data!E794</f>
        <v>10907.107599999999</v>
      </c>
      <c r="F794" s="49">
        <f>Data!F794</f>
        <v>27718.952000000001</v>
      </c>
      <c r="G794" s="50">
        <f t="shared" si="108"/>
        <v>16811.844400000002</v>
      </c>
      <c r="H794" s="51">
        <f t="shared" si="109"/>
        <v>0</v>
      </c>
      <c r="I794" s="51">
        <f t="shared" si="111"/>
        <v>0</v>
      </c>
      <c r="J794" s="51">
        <f t="shared" si="110"/>
        <v>0</v>
      </c>
      <c r="K794" s="51">
        <f t="shared" si="112"/>
        <v>0</v>
      </c>
      <c r="L794" s="51">
        <f t="shared" si="113"/>
        <v>16811.844400000002</v>
      </c>
      <c r="M794" s="51">
        <f t="shared" si="114"/>
        <v>16811.844400000002</v>
      </c>
      <c r="N794" s="51">
        <f t="shared" si="115"/>
        <v>2000</v>
      </c>
      <c r="O794" s="51">
        <f t="shared" si="116"/>
        <v>14811.844400000002</v>
      </c>
      <c r="P794" s="52">
        <f>+SUM(INDEX(Inputs!$D$24:$D$35,MATCH($D794,Inputs!$B$24:$B$35,0))*$N794,INDEX(Inputs!$E$24:$E$35,MATCH($D794,Inputs!$B$24:$B$35,0))*$O794)</f>
        <v>932.0738117904001</v>
      </c>
      <c r="R794" s="19"/>
      <c r="S794" s="19"/>
      <c r="T794" s="19"/>
    </row>
    <row r="795" spans="2:20" x14ac:dyDescent="0.25">
      <c r="B795" s="8" t="s">
        <v>164</v>
      </c>
      <c r="C795" s="8">
        <v>2021</v>
      </c>
      <c r="D795" s="8">
        <v>7</v>
      </c>
      <c r="E795" s="49">
        <f>Data!E795</f>
        <v>9377.1671999999999</v>
      </c>
      <c r="F795" s="49">
        <f>Data!F795</f>
        <v>30771.232</v>
      </c>
      <c r="G795" s="50">
        <f t="shared" si="108"/>
        <v>21394.0648</v>
      </c>
      <c r="H795" s="51">
        <f t="shared" si="109"/>
        <v>0</v>
      </c>
      <c r="I795" s="51">
        <f t="shared" si="111"/>
        <v>0</v>
      </c>
      <c r="J795" s="51">
        <f t="shared" si="110"/>
        <v>0</v>
      </c>
      <c r="K795" s="51">
        <f t="shared" si="112"/>
        <v>0</v>
      </c>
      <c r="L795" s="51">
        <f t="shared" si="113"/>
        <v>21394.0648</v>
      </c>
      <c r="M795" s="51">
        <f t="shared" si="114"/>
        <v>21394.0648</v>
      </c>
      <c r="N795" s="51">
        <f t="shared" si="115"/>
        <v>2000</v>
      </c>
      <c r="O795" s="51">
        <f t="shared" si="116"/>
        <v>19394.0648</v>
      </c>
      <c r="P795" s="52">
        <f>+SUM(INDEX(Inputs!$D$24:$D$35,MATCH($D795,Inputs!$B$24:$B$35,0))*$N795,INDEX(Inputs!$E$24:$E$35,MATCH($D795,Inputs!$B$24:$B$35,0))*$O795)</f>
        <v>1155.3012607968001</v>
      </c>
      <c r="R795" s="19"/>
      <c r="S795" s="19"/>
      <c r="T795" s="19"/>
    </row>
    <row r="796" spans="2:20" x14ac:dyDescent="0.25">
      <c r="B796" s="8" t="s">
        <v>164</v>
      </c>
      <c r="C796" s="8">
        <v>2021</v>
      </c>
      <c r="D796" s="8">
        <v>8</v>
      </c>
      <c r="E796" s="49">
        <f>Data!E796</f>
        <v>8379.5475999999999</v>
      </c>
      <c r="F796" s="49">
        <f>Data!F796</f>
        <v>26623.792000000001</v>
      </c>
      <c r="G796" s="50">
        <f t="shared" si="108"/>
        <v>18244.244400000003</v>
      </c>
      <c r="H796" s="51">
        <f t="shared" si="109"/>
        <v>0</v>
      </c>
      <c r="I796" s="51">
        <f t="shared" si="111"/>
        <v>0</v>
      </c>
      <c r="J796" s="51">
        <f t="shared" si="110"/>
        <v>0</v>
      </c>
      <c r="K796" s="51">
        <f t="shared" si="112"/>
        <v>0</v>
      </c>
      <c r="L796" s="51">
        <f t="shared" si="113"/>
        <v>18244.244400000003</v>
      </c>
      <c r="M796" s="51">
        <f t="shared" si="114"/>
        <v>18244.244400000003</v>
      </c>
      <c r="N796" s="51">
        <f t="shared" si="115"/>
        <v>2000</v>
      </c>
      <c r="O796" s="51">
        <f t="shared" si="116"/>
        <v>16244.244400000003</v>
      </c>
      <c r="P796" s="52">
        <f>+SUM(INDEX(Inputs!$D$24:$D$35,MATCH($D796,Inputs!$B$24:$B$35,0))*$N796,INDEX(Inputs!$E$24:$E$35,MATCH($D796,Inputs!$B$24:$B$35,0))*$O796)</f>
        <v>1001.8546101904002</v>
      </c>
      <c r="R796" s="19"/>
      <c r="S796" s="19"/>
      <c r="T796" s="19"/>
    </row>
    <row r="797" spans="2:20" x14ac:dyDescent="0.25">
      <c r="B797" s="8" t="s">
        <v>164</v>
      </c>
      <c r="C797" s="8">
        <v>2021</v>
      </c>
      <c r="D797" s="8">
        <v>9</v>
      </c>
      <c r="E797" s="49">
        <f>Data!E797</f>
        <v>7783.4767000000002</v>
      </c>
      <c r="F797" s="49">
        <f>Data!F797</f>
        <v>23782.880000000001</v>
      </c>
      <c r="G797" s="50">
        <f t="shared" si="108"/>
        <v>15999.403300000002</v>
      </c>
      <c r="H797" s="51">
        <f t="shared" si="109"/>
        <v>0</v>
      </c>
      <c r="I797" s="51">
        <f t="shared" si="111"/>
        <v>0</v>
      </c>
      <c r="J797" s="51">
        <f t="shared" si="110"/>
        <v>0</v>
      </c>
      <c r="K797" s="51">
        <f t="shared" si="112"/>
        <v>0</v>
      </c>
      <c r="L797" s="51">
        <f t="shared" si="113"/>
        <v>15999.403300000002</v>
      </c>
      <c r="M797" s="51">
        <f t="shared" si="114"/>
        <v>15999.403300000002</v>
      </c>
      <c r="N797" s="51">
        <f t="shared" si="115"/>
        <v>2000</v>
      </c>
      <c r="O797" s="51">
        <f t="shared" si="116"/>
        <v>13999.403300000002</v>
      </c>
      <c r="P797" s="52">
        <f>+SUM(INDEX(Inputs!$D$24:$D$35,MATCH($D797,Inputs!$B$24:$B$35,0))*$N797,INDEX(Inputs!$E$24:$E$35,MATCH($D797,Inputs!$B$24:$B$35,0))*$O797)</f>
        <v>808.20162824680006</v>
      </c>
      <c r="R797" s="19"/>
      <c r="S797" s="19"/>
      <c r="T797" s="19"/>
    </row>
    <row r="798" spans="2:20" x14ac:dyDescent="0.25">
      <c r="B798" s="8" t="s">
        <v>164</v>
      </c>
      <c r="C798" s="8">
        <v>2021</v>
      </c>
      <c r="D798" s="8">
        <v>10</v>
      </c>
      <c r="E798" s="49">
        <f>Data!E798</f>
        <v>4997.0860000000002</v>
      </c>
      <c r="F798" s="49">
        <f>Data!F798</f>
        <v>27312.616000000002</v>
      </c>
      <c r="G798" s="50">
        <f t="shared" si="108"/>
        <v>22315.530000000002</v>
      </c>
      <c r="H798" s="51">
        <f t="shared" si="109"/>
        <v>0</v>
      </c>
      <c r="I798" s="51">
        <f t="shared" si="111"/>
        <v>0</v>
      </c>
      <c r="J798" s="51">
        <f t="shared" si="110"/>
        <v>0</v>
      </c>
      <c r="K798" s="51">
        <f t="shared" si="112"/>
        <v>0</v>
      </c>
      <c r="L798" s="51">
        <f t="shared" si="113"/>
        <v>22315.530000000002</v>
      </c>
      <c r="M798" s="51">
        <f t="shared" si="114"/>
        <v>22315.530000000002</v>
      </c>
      <c r="N798" s="51">
        <f t="shared" si="115"/>
        <v>2000</v>
      </c>
      <c r="O798" s="51">
        <f t="shared" si="116"/>
        <v>20315.530000000002</v>
      </c>
      <c r="P798" s="52">
        <f>+SUM(INDEX(Inputs!$D$24:$D$35,MATCH($D798,Inputs!$B$24:$B$35,0))*$N798,INDEX(Inputs!$E$24:$E$35,MATCH($D798,Inputs!$B$24:$B$35,0))*$O798)</f>
        <v>1087.3491638800001</v>
      </c>
      <c r="R798" s="19"/>
      <c r="S798" s="19"/>
      <c r="T798" s="19"/>
    </row>
    <row r="799" spans="2:20" x14ac:dyDescent="0.25">
      <c r="B799" s="8" t="s">
        <v>164</v>
      </c>
      <c r="C799" s="8">
        <v>2021</v>
      </c>
      <c r="D799" s="8">
        <v>11</v>
      </c>
      <c r="E799" s="49">
        <f>Data!E799</f>
        <v>2942.9881</v>
      </c>
      <c r="F799" s="49">
        <f>Data!F799</f>
        <v>28551.88</v>
      </c>
      <c r="G799" s="50">
        <f t="shared" si="108"/>
        <v>25608.891900000002</v>
      </c>
      <c r="H799" s="51">
        <f t="shared" si="109"/>
        <v>0</v>
      </c>
      <c r="I799" s="51">
        <f t="shared" si="111"/>
        <v>0</v>
      </c>
      <c r="J799" s="51">
        <f t="shared" si="110"/>
        <v>0</v>
      </c>
      <c r="K799" s="51">
        <f t="shared" si="112"/>
        <v>0</v>
      </c>
      <c r="L799" s="51">
        <f t="shared" si="113"/>
        <v>25608.891900000002</v>
      </c>
      <c r="M799" s="51">
        <f t="shared" si="114"/>
        <v>25608.891900000002</v>
      </c>
      <c r="N799" s="51">
        <f t="shared" si="115"/>
        <v>2000</v>
      </c>
      <c r="O799" s="51">
        <f t="shared" si="116"/>
        <v>23608.891900000002</v>
      </c>
      <c r="P799" s="52">
        <f>+SUM(INDEX(Inputs!$D$24:$D$35,MATCH($D799,Inputs!$B$24:$B$35,0))*$N799,INDEX(Inputs!$E$24:$E$35,MATCH($D799,Inputs!$B$24:$B$35,0))*$O799)</f>
        <v>1232.9025864124001</v>
      </c>
      <c r="R799" s="19"/>
      <c r="S799" s="19"/>
      <c r="T799" s="19"/>
    </row>
    <row r="800" spans="2:20" x14ac:dyDescent="0.25">
      <c r="B800" s="8" t="s">
        <v>164</v>
      </c>
      <c r="C800" s="8">
        <v>2021</v>
      </c>
      <c r="D800" s="8">
        <v>12</v>
      </c>
      <c r="E800" s="49">
        <f>Data!E800</f>
        <v>954.38829999999996</v>
      </c>
      <c r="F800" s="49">
        <f>Data!F800</f>
        <v>36669.671999999999</v>
      </c>
      <c r="G800" s="50">
        <f t="shared" si="108"/>
        <v>35715.2837</v>
      </c>
      <c r="H800" s="51">
        <f t="shared" si="109"/>
        <v>0</v>
      </c>
      <c r="I800" s="51">
        <f t="shared" si="111"/>
        <v>0</v>
      </c>
      <c r="J800" s="51">
        <f t="shared" si="110"/>
        <v>0</v>
      </c>
      <c r="K800" s="51">
        <f t="shared" si="112"/>
        <v>0</v>
      </c>
      <c r="L800" s="51">
        <f t="shared" si="113"/>
        <v>35715.2837</v>
      </c>
      <c r="M800" s="51">
        <f t="shared" si="114"/>
        <v>35715.2837</v>
      </c>
      <c r="N800" s="51">
        <f t="shared" si="115"/>
        <v>2000</v>
      </c>
      <c r="O800" s="51">
        <f t="shared" si="116"/>
        <v>33715.2837</v>
      </c>
      <c r="P800" s="52">
        <f>+SUM(INDEX(Inputs!$D$24:$D$35,MATCH($D800,Inputs!$B$24:$B$35,0))*$N800,INDEX(Inputs!$E$24:$E$35,MATCH($D800,Inputs!$B$24:$B$35,0))*$O800)</f>
        <v>1679.5646784051999</v>
      </c>
      <c r="R800" s="19"/>
      <c r="S800" s="19"/>
      <c r="T800" s="19"/>
    </row>
    <row r="801" spans="2:20" x14ac:dyDescent="0.25">
      <c r="B801" s="8" t="s">
        <v>165</v>
      </c>
      <c r="C801" s="8">
        <v>2021</v>
      </c>
      <c r="D801" s="8">
        <v>1</v>
      </c>
      <c r="E801" s="49">
        <f>Data!E801</f>
        <v>216.19200000000001</v>
      </c>
      <c r="F801" s="49">
        <f>Data!F801</f>
        <v>1470.8558</v>
      </c>
      <c r="G801" s="50">
        <f t="shared" si="108"/>
        <v>1254.6638</v>
      </c>
      <c r="H801" s="51">
        <f t="shared" si="109"/>
        <v>0</v>
      </c>
      <c r="I801" s="51">
        <f t="shared" si="111"/>
        <v>0</v>
      </c>
      <c r="J801" s="51">
        <f t="shared" si="110"/>
        <v>0</v>
      </c>
      <c r="K801" s="51">
        <f t="shared" si="112"/>
        <v>0</v>
      </c>
      <c r="L801" s="51">
        <f t="shared" si="113"/>
        <v>1254.6638</v>
      </c>
      <c r="M801" s="51">
        <f t="shared" si="114"/>
        <v>1254.6638</v>
      </c>
      <c r="N801" s="51">
        <f t="shared" si="115"/>
        <v>1254.6638</v>
      </c>
      <c r="O801" s="51">
        <f t="shared" si="116"/>
        <v>0</v>
      </c>
      <c r="P801" s="52">
        <f>+SUM(INDEX(Inputs!$D$24:$D$35,MATCH($D801,Inputs!$B$24:$B$35,0))*$N801,INDEX(Inputs!$E$24:$E$35,MATCH($D801,Inputs!$B$24:$B$35,0))*$O801)</f>
        <v>118.86935773960001</v>
      </c>
      <c r="R801" s="19"/>
      <c r="S801" s="19"/>
      <c r="T801" s="19"/>
    </row>
    <row r="802" spans="2:20" x14ac:dyDescent="0.25">
      <c r="B802" s="8" t="s">
        <v>165</v>
      </c>
      <c r="C802" s="8">
        <v>2021</v>
      </c>
      <c r="D802" s="8">
        <v>2</v>
      </c>
      <c r="E802" s="49">
        <f>Data!E802</f>
        <v>213.392</v>
      </c>
      <c r="F802" s="49">
        <f>Data!F802</f>
        <v>1357.056</v>
      </c>
      <c r="G802" s="50">
        <f t="shared" si="108"/>
        <v>1143.664</v>
      </c>
      <c r="H802" s="51">
        <f t="shared" si="109"/>
        <v>0</v>
      </c>
      <c r="I802" s="51">
        <f t="shared" si="111"/>
        <v>0</v>
      </c>
      <c r="J802" s="51">
        <f t="shared" si="110"/>
        <v>0</v>
      </c>
      <c r="K802" s="51">
        <f t="shared" si="112"/>
        <v>0</v>
      </c>
      <c r="L802" s="51">
        <f t="shared" si="113"/>
        <v>1143.664</v>
      </c>
      <c r="M802" s="51">
        <f t="shared" si="114"/>
        <v>1143.664</v>
      </c>
      <c r="N802" s="51">
        <f t="shared" si="115"/>
        <v>1143.664</v>
      </c>
      <c r="O802" s="51">
        <f t="shared" si="116"/>
        <v>0</v>
      </c>
      <c r="P802" s="52">
        <f>+SUM(INDEX(Inputs!$D$24:$D$35,MATCH($D802,Inputs!$B$24:$B$35,0))*$N802,INDEX(Inputs!$E$24:$E$35,MATCH($D802,Inputs!$B$24:$B$35,0))*$O802)</f>
        <v>108.353014688</v>
      </c>
      <c r="R802" s="19"/>
      <c r="S802" s="19"/>
      <c r="T802" s="19"/>
    </row>
    <row r="803" spans="2:20" x14ac:dyDescent="0.25">
      <c r="B803" s="8" t="s">
        <v>165</v>
      </c>
      <c r="C803" s="8">
        <v>2021</v>
      </c>
      <c r="D803" s="8">
        <v>3</v>
      </c>
      <c r="E803" s="49">
        <f>Data!E803</f>
        <v>519.17560000000003</v>
      </c>
      <c r="F803" s="49">
        <f>Data!F803</f>
        <v>1737.4638</v>
      </c>
      <c r="G803" s="50">
        <f t="shared" si="108"/>
        <v>1218.2882</v>
      </c>
      <c r="H803" s="51">
        <f t="shared" si="109"/>
        <v>0</v>
      </c>
      <c r="I803" s="51">
        <f t="shared" si="111"/>
        <v>0</v>
      </c>
      <c r="J803" s="51">
        <f t="shared" si="110"/>
        <v>0</v>
      </c>
      <c r="K803" s="51">
        <f t="shared" si="112"/>
        <v>0</v>
      </c>
      <c r="L803" s="51">
        <f t="shared" si="113"/>
        <v>1218.2882</v>
      </c>
      <c r="M803" s="51">
        <f t="shared" si="114"/>
        <v>1218.2882</v>
      </c>
      <c r="N803" s="51">
        <f t="shared" si="115"/>
        <v>1218.2882</v>
      </c>
      <c r="O803" s="51">
        <f t="shared" si="116"/>
        <v>0</v>
      </c>
      <c r="P803" s="52">
        <f>+SUM(INDEX(Inputs!$D$24:$D$35,MATCH($D803,Inputs!$B$24:$B$35,0))*$N803,INDEX(Inputs!$E$24:$E$35,MATCH($D803,Inputs!$B$24:$B$35,0))*$O803)</f>
        <v>115.42306064440001</v>
      </c>
      <c r="R803" s="19"/>
      <c r="S803" s="19"/>
      <c r="T803" s="19"/>
    </row>
    <row r="804" spans="2:20" x14ac:dyDescent="0.25">
      <c r="B804" s="8" t="s">
        <v>165</v>
      </c>
      <c r="C804" s="8">
        <v>2021</v>
      </c>
      <c r="D804" s="8">
        <v>4</v>
      </c>
      <c r="E804" s="49">
        <f>Data!E804</f>
        <v>574.67989999999998</v>
      </c>
      <c r="F804" s="49">
        <f>Data!F804</f>
        <v>1777.1198999999999</v>
      </c>
      <c r="G804" s="50">
        <f t="shared" si="108"/>
        <v>1202.44</v>
      </c>
      <c r="H804" s="51">
        <f t="shared" si="109"/>
        <v>0</v>
      </c>
      <c r="I804" s="51">
        <f t="shared" si="111"/>
        <v>0</v>
      </c>
      <c r="J804" s="51">
        <f t="shared" si="110"/>
        <v>0</v>
      </c>
      <c r="K804" s="51">
        <f t="shared" si="112"/>
        <v>0</v>
      </c>
      <c r="L804" s="51">
        <f t="shared" si="113"/>
        <v>1202.44</v>
      </c>
      <c r="M804" s="51">
        <f t="shared" si="114"/>
        <v>1202.44</v>
      </c>
      <c r="N804" s="51">
        <f t="shared" si="115"/>
        <v>1202.44</v>
      </c>
      <c r="O804" s="51">
        <f t="shared" si="116"/>
        <v>0</v>
      </c>
      <c r="P804" s="52">
        <f>+SUM(INDEX(Inputs!$D$24:$D$35,MATCH($D804,Inputs!$B$24:$B$35,0))*$N804,INDEX(Inputs!$E$24:$E$35,MATCH($D804,Inputs!$B$24:$B$35,0))*$O804)</f>
        <v>113.92157048000001</v>
      </c>
      <c r="R804" s="19"/>
      <c r="S804" s="19"/>
      <c r="T804" s="19"/>
    </row>
    <row r="805" spans="2:20" x14ac:dyDescent="0.25">
      <c r="B805" s="8" t="s">
        <v>165</v>
      </c>
      <c r="C805" s="8">
        <v>2021</v>
      </c>
      <c r="D805" s="8">
        <v>5</v>
      </c>
      <c r="E805" s="49">
        <f>Data!E805</f>
        <v>611.904</v>
      </c>
      <c r="F805" s="49">
        <f>Data!F805</f>
        <v>1448.576</v>
      </c>
      <c r="G805" s="50">
        <f t="shared" si="108"/>
        <v>836.67200000000003</v>
      </c>
      <c r="H805" s="51">
        <f t="shared" si="109"/>
        <v>0</v>
      </c>
      <c r="I805" s="51">
        <f t="shared" si="111"/>
        <v>0</v>
      </c>
      <c r="J805" s="51">
        <f t="shared" si="110"/>
        <v>0</v>
      </c>
      <c r="K805" s="51">
        <f t="shared" si="112"/>
        <v>0</v>
      </c>
      <c r="L805" s="51">
        <f t="shared" si="113"/>
        <v>836.67200000000003</v>
      </c>
      <c r="M805" s="51">
        <f t="shared" si="114"/>
        <v>836.67200000000003</v>
      </c>
      <c r="N805" s="51">
        <f t="shared" si="115"/>
        <v>836.67200000000003</v>
      </c>
      <c r="O805" s="51">
        <f t="shared" si="116"/>
        <v>0</v>
      </c>
      <c r="P805" s="52">
        <f>+SUM(INDEX(Inputs!$D$24:$D$35,MATCH($D805,Inputs!$B$24:$B$35,0))*$N805,INDEX(Inputs!$E$24:$E$35,MATCH($D805,Inputs!$B$24:$B$35,0))*$O805)</f>
        <v>79.267978624000008</v>
      </c>
      <c r="R805" s="19"/>
      <c r="S805" s="19"/>
      <c r="T805" s="19"/>
    </row>
    <row r="806" spans="2:20" x14ac:dyDescent="0.25">
      <c r="B806" s="8" t="s">
        <v>165</v>
      </c>
      <c r="C806" s="8">
        <v>2021</v>
      </c>
      <c r="D806" s="8">
        <v>6</v>
      </c>
      <c r="E806" s="49">
        <f>Data!E806</f>
        <v>655.81590000000006</v>
      </c>
      <c r="F806" s="49">
        <f>Data!F806</f>
        <v>2247.1120000000001</v>
      </c>
      <c r="G806" s="50">
        <f t="shared" si="108"/>
        <v>1591.2961</v>
      </c>
      <c r="H806" s="51">
        <f t="shared" si="109"/>
        <v>0</v>
      </c>
      <c r="I806" s="51">
        <f t="shared" si="111"/>
        <v>0</v>
      </c>
      <c r="J806" s="51">
        <f t="shared" si="110"/>
        <v>0</v>
      </c>
      <c r="K806" s="51">
        <f t="shared" si="112"/>
        <v>0</v>
      </c>
      <c r="L806" s="51">
        <f t="shared" si="113"/>
        <v>1591.2961</v>
      </c>
      <c r="M806" s="51">
        <f t="shared" si="114"/>
        <v>1591.2961</v>
      </c>
      <c r="N806" s="51">
        <f t="shared" si="115"/>
        <v>1591.2961</v>
      </c>
      <c r="O806" s="51">
        <f t="shared" si="116"/>
        <v>0</v>
      </c>
      <c r="P806" s="52">
        <f>+SUM(INDEX(Inputs!$D$24:$D$35,MATCH($D806,Inputs!$B$24:$B$35,0))*$N806,INDEX(Inputs!$E$24:$E$35,MATCH($D806,Inputs!$B$24:$B$35,0))*$O806)</f>
        <v>167.48391452499999</v>
      </c>
      <c r="R806" s="19"/>
      <c r="S806" s="19"/>
      <c r="T806" s="19"/>
    </row>
    <row r="807" spans="2:20" x14ac:dyDescent="0.25">
      <c r="B807" s="8" t="s">
        <v>165</v>
      </c>
      <c r="C807" s="8">
        <v>2021</v>
      </c>
      <c r="D807" s="8">
        <v>7</v>
      </c>
      <c r="E807" s="49">
        <f>Data!E807</f>
        <v>584.67190000000005</v>
      </c>
      <c r="F807" s="49">
        <f>Data!F807</f>
        <v>2567.7118999999998</v>
      </c>
      <c r="G807" s="50">
        <f t="shared" si="108"/>
        <v>1983.0399999999997</v>
      </c>
      <c r="H807" s="51">
        <f t="shared" si="109"/>
        <v>0</v>
      </c>
      <c r="I807" s="51">
        <f t="shared" si="111"/>
        <v>0</v>
      </c>
      <c r="J807" s="51">
        <f t="shared" si="110"/>
        <v>0</v>
      </c>
      <c r="K807" s="51">
        <f t="shared" si="112"/>
        <v>0</v>
      </c>
      <c r="L807" s="51">
        <f t="shared" si="113"/>
        <v>1983.0399999999997</v>
      </c>
      <c r="M807" s="51">
        <f t="shared" si="114"/>
        <v>1983.0399999999997</v>
      </c>
      <c r="N807" s="51">
        <f t="shared" si="115"/>
        <v>1983.0399999999997</v>
      </c>
      <c r="O807" s="51">
        <f t="shared" si="116"/>
        <v>0</v>
      </c>
      <c r="P807" s="52">
        <f>+SUM(INDEX(Inputs!$D$24:$D$35,MATCH($D807,Inputs!$B$24:$B$35,0))*$N807,INDEX(Inputs!$E$24:$E$35,MATCH($D807,Inputs!$B$24:$B$35,0))*$O807)</f>
        <v>208.71495999999996</v>
      </c>
      <c r="R807" s="19"/>
      <c r="S807" s="19"/>
      <c r="T807" s="19"/>
    </row>
    <row r="808" spans="2:20" x14ac:dyDescent="0.25">
      <c r="B808" s="8" t="s">
        <v>165</v>
      </c>
      <c r="C808" s="8">
        <v>2021</v>
      </c>
      <c r="D808" s="8">
        <v>8</v>
      </c>
      <c r="E808" s="49">
        <f>Data!E808</f>
        <v>506.28800000000001</v>
      </c>
      <c r="F808" s="49">
        <f>Data!F808</f>
        <v>1587.5119999999999</v>
      </c>
      <c r="G808" s="50">
        <f t="shared" si="108"/>
        <v>1081.2239999999999</v>
      </c>
      <c r="H808" s="51">
        <f t="shared" si="109"/>
        <v>0</v>
      </c>
      <c r="I808" s="51">
        <f t="shared" si="111"/>
        <v>0</v>
      </c>
      <c r="J808" s="51">
        <f t="shared" si="110"/>
        <v>0</v>
      </c>
      <c r="K808" s="51">
        <f t="shared" si="112"/>
        <v>0</v>
      </c>
      <c r="L808" s="51">
        <f t="shared" si="113"/>
        <v>1081.2239999999999</v>
      </c>
      <c r="M808" s="51">
        <f t="shared" si="114"/>
        <v>1081.2239999999999</v>
      </c>
      <c r="N808" s="51">
        <f t="shared" si="115"/>
        <v>1081.2239999999999</v>
      </c>
      <c r="O808" s="51">
        <f t="shared" si="116"/>
        <v>0</v>
      </c>
      <c r="P808" s="52">
        <f>+SUM(INDEX(Inputs!$D$24:$D$35,MATCH($D808,Inputs!$B$24:$B$35,0))*$N808,INDEX(Inputs!$E$24:$E$35,MATCH($D808,Inputs!$B$24:$B$35,0))*$O808)</f>
        <v>113.79882599999999</v>
      </c>
      <c r="R808" s="19"/>
      <c r="S808" s="19"/>
      <c r="T808" s="19"/>
    </row>
    <row r="809" spans="2:20" x14ac:dyDescent="0.25">
      <c r="B809" s="8" t="s">
        <v>165</v>
      </c>
      <c r="C809" s="8">
        <v>2021</v>
      </c>
      <c r="D809" s="8">
        <v>9</v>
      </c>
      <c r="E809" s="49">
        <f>Data!E809</f>
        <v>526.73599999999999</v>
      </c>
      <c r="F809" s="49">
        <f>Data!F809</f>
        <v>1133.29</v>
      </c>
      <c r="G809" s="50">
        <f t="shared" si="108"/>
        <v>606.55399999999997</v>
      </c>
      <c r="H809" s="51">
        <f t="shared" si="109"/>
        <v>0</v>
      </c>
      <c r="I809" s="51">
        <f t="shared" si="111"/>
        <v>0</v>
      </c>
      <c r="J809" s="51">
        <f t="shared" si="110"/>
        <v>0</v>
      </c>
      <c r="K809" s="51">
        <f t="shared" si="112"/>
        <v>0</v>
      </c>
      <c r="L809" s="51">
        <f t="shared" si="113"/>
        <v>606.55399999999997</v>
      </c>
      <c r="M809" s="51">
        <f t="shared" si="114"/>
        <v>606.55399999999997</v>
      </c>
      <c r="N809" s="51">
        <f t="shared" si="115"/>
        <v>606.55399999999997</v>
      </c>
      <c r="O809" s="51">
        <f t="shared" si="116"/>
        <v>0</v>
      </c>
      <c r="P809" s="52">
        <f>+SUM(INDEX(Inputs!$D$24:$D$35,MATCH($D809,Inputs!$B$24:$B$35,0))*$N809,INDEX(Inputs!$E$24:$E$35,MATCH($D809,Inputs!$B$24:$B$35,0))*$O809)</f>
        <v>57.466139068000004</v>
      </c>
      <c r="R809" s="19"/>
      <c r="S809" s="19"/>
      <c r="T809" s="19"/>
    </row>
    <row r="810" spans="2:20" x14ac:dyDescent="0.25">
      <c r="B810" s="8" t="s">
        <v>165</v>
      </c>
      <c r="C810" s="8">
        <v>2021</v>
      </c>
      <c r="D810" s="8">
        <v>10</v>
      </c>
      <c r="E810" s="49">
        <f>Data!E810</f>
        <v>394.72840000000002</v>
      </c>
      <c r="F810" s="49">
        <f>Data!F810</f>
        <v>1114.5170000000001</v>
      </c>
      <c r="G810" s="50">
        <f t="shared" si="108"/>
        <v>719.78860000000009</v>
      </c>
      <c r="H810" s="51">
        <f t="shared" si="109"/>
        <v>0</v>
      </c>
      <c r="I810" s="51">
        <f t="shared" si="111"/>
        <v>0</v>
      </c>
      <c r="J810" s="51">
        <f t="shared" si="110"/>
        <v>0</v>
      </c>
      <c r="K810" s="51">
        <f t="shared" si="112"/>
        <v>0</v>
      </c>
      <c r="L810" s="51">
        <f t="shared" si="113"/>
        <v>719.78860000000009</v>
      </c>
      <c r="M810" s="51">
        <f t="shared" si="114"/>
        <v>719.78860000000009</v>
      </c>
      <c r="N810" s="51">
        <f t="shared" si="115"/>
        <v>719.78860000000009</v>
      </c>
      <c r="O810" s="51">
        <f t="shared" si="116"/>
        <v>0</v>
      </c>
      <c r="P810" s="52">
        <f>+SUM(INDEX(Inputs!$D$24:$D$35,MATCH($D810,Inputs!$B$24:$B$35,0))*$N810,INDEX(Inputs!$E$24:$E$35,MATCH($D810,Inputs!$B$24:$B$35,0))*$O810)</f>
        <v>68.194211541200019</v>
      </c>
      <c r="R810" s="19"/>
      <c r="S810" s="19"/>
      <c r="T810" s="19"/>
    </row>
    <row r="811" spans="2:20" x14ac:dyDescent="0.25">
      <c r="B811" s="8" t="s">
        <v>165</v>
      </c>
      <c r="C811" s="8">
        <v>2021</v>
      </c>
      <c r="D811" s="8">
        <v>11</v>
      </c>
      <c r="E811" s="49">
        <f>Data!E811</f>
        <v>246.33600000000001</v>
      </c>
      <c r="F811" s="49">
        <f>Data!F811</f>
        <v>1305.473</v>
      </c>
      <c r="G811" s="50">
        <f t="shared" si="108"/>
        <v>1059.1369999999999</v>
      </c>
      <c r="H811" s="51">
        <f t="shared" si="109"/>
        <v>0</v>
      </c>
      <c r="I811" s="51">
        <f t="shared" si="111"/>
        <v>0</v>
      </c>
      <c r="J811" s="51">
        <f t="shared" si="110"/>
        <v>0</v>
      </c>
      <c r="K811" s="51">
        <f t="shared" si="112"/>
        <v>0</v>
      </c>
      <c r="L811" s="51">
        <f t="shared" si="113"/>
        <v>1059.1369999999999</v>
      </c>
      <c r="M811" s="51">
        <f t="shared" si="114"/>
        <v>1059.1369999999999</v>
      </c>
      <c r="N811" s="51">
        <f t="shared" si="115"/>
        <v>1059.1369999999999</v>
      </c>
      <c r="O811" s="51">
        <f t="shared" si="116"/>
        <v>0</v>
      </c>
      <c r="P811" s="52">
        <f>+SUM(INDEX(Inputs!$D$24:$D$35,MATCH($D811,Inputs!$B$24:$B$35,0))*$N811,INDEX(Inputs!$E$24:$E$35,MATCH($D811,Inputs!$B$24:$B$35,0))*$O811)</f>
        <v>100.34475765400001</v>
      </c>
      <c r="R811" s="19"/>
      <c r="S811" s="19"/>
      <c r="T811" s="19"/>
    </row>
    <row r="812" spans="2:20" x14ac:dyDescent="0.25">
      <c r="B812" s="8" t="s">
        <v>165</v>
      </c>
      <c r="C812" s="8">
        <v>2021</v>
      </c>
      <c r="D812" s="8">
        <v>12</v>
      </c>
      <c r="E812" s="49">
        <f>Data!E812</f>
        <v>147.136</v>
      </c>
      <c r="F812" s="49">
        <f>Data!F812</f>
        <v>1419.3910000000001</v>
      </c>
      <c r="G812" s="50">
        <f t="shared" si="108"/>
        <v>1272.2550000000001</v>
      </c>
      <c r="H812" s="51">
        <f t="shared" si="109"/>
        <v>0</v>
      </c>
      <c r="I812" s="51">
        <f t="shared" si="111"/>
        <v>0</v>
      </c>
      <c r="J812" s="51">
        <f t="shared" si="110"/>
        <v>0</v>
      </c>
      <c r="K812" s="51">
        <f t="shared" si="112"/>
        <v>0</v>
      </c>
      <c r="L812" s="51">
        <f t="shared" si="113"/>
        <v>1272.2550000000001</v>
      </c>
      <c r="M812" s="51">
        <f t="shared" si="114"/>
        <v>1272.2550000000001</v>
      </c>
      <c r="N812" s="51">
        <f t="shared" si="115"/>
        <v>1272.2550000000001</v>
      </c>
      <c r="O812" s="51">
        <f t="shared" si="116"/>
        <v>0</v>
      </c>
      <c r="P812" s="52">
        <f>+SUM(INDEX(Inputs!$D$24:$D$35,MATCH($D812,Inputs!$B$24:$B$35,0))*$N812,INDEX(Inputs!$E$24:$E$35,MATCH($D812,Inputs!$B$24:$B$35,0))*$O812)</f>
        <v>120.53598321000001</v>
      </c>
      <c r="R812" s="19"/>
      <c r="S812" s="19"/>
      <c r="T812" s="19"/>
    </row>
    <row r="813" spans="2:20" x14ac:dyDescent="0.25">
      <c r="B813" s="8" t="s">
        <v>166</v>
      </c>
      <c r="C813" s="8">
        <v>2021</v>
      </c>
      <c r="D813" s="8">
        <v>1</v>
      </c>
      <c r="E813" s="49">
        <f>Data!E813</f>
        <v>944.14390000000003</v>
      </c>
      <c r="F813" s="49">
        <f>Data!F813</f>
        <v>1578.4078</v>
      </c>
      <c r="G813" s="50">
        <f t="shared" si="108"/>
        <v>634.26389999999992</v>
      </c>
      <c r="H813" s="51">
        <f t="shared" si="109"/>
        <v>0</v>
      </c>
      <c r="I813" s="51">
        <f t="shared" si="111"/>
        <v>0</v>
      </c>
      <c r="J813" s="51">
        <f t="shared" si="110"/>
        <v>0</v>
      </c>
      <c r="K813" s="51">
        <f t="shared" si="112"/>
        <v>0</v>
      </c>
      <c r="L813" s="51">
        <f t="shared" si="113"/>
        <v>634.26389999999992</v>
      </c>
      <c r="M813" s="51">
        <f t="shared" si="114"/>
        <v>634.26389999999992</v>
      </c>
      <c r="N813" s="51">
        <f t="shared" si="115"/>
        <v>634.26389999999992</v>
      </c>
      <c r="O813" s="51">
        <f t="shared" si="116"/>
        <v>0</v>
      </c>
      <c r="P813" s="52">
        <f>+SUM(INDEX(Inputs!$D$24:$D$35,MATCH($D813,Inputs!$B$24:$B$35,0))*$N813,INDEX(Inputs!$E$24:$E$35,MATCH($D813,Inputs!$B$24:$B$35,0))*$O813)</f>
        <v>60.091430413799998</v>
      </c>
      <c r="R813" s="19"/>
      <c r="S813" s="19"/>
      <c r="T813" s="19"/>
    </row>
    <row r="814" spans="2:20" x14ac:dyDescent="0.25">
      <c r="B814" s="8" t="s">
        <v>166</v>
      </c>
      <c r="C814" s="8">
        <v>2021</v>
      </c>
      <c r="D814" s="8">
        <v>2</v>
      </c>
      <c r="E814" s="49">
        <f>Data!E814</f>
        <v>1152.1359</v>
      </c>
      <c r="F814" s="49">
        <f>Data!F814</f>
        <v>1515.0318</v>
      </c>
      <c r="G814" s="50">
        <f t="shared" si="108"/>
        <v>362.89589999999998</v>
      </c>
      <c r="H814" s="51">
        <f t="shared" si="109"/>
        <v>0</v>
      </c>
      <c r="I814" s="51">
        <f t="shared" si="111"/>
        <v>0</v>
      </c>
      <c r="J814" s="51">
        <f t="shared" si="110"/>
        <v>0</v>
      </c>
      <c r="K814" s="51">
        <f t="shared" si="112"/>
        <v>0</v>
      </c>
      <c r="L814" s="51">
        <f t="shared" si="113"/>
        <v>362.89589999999998</v>
      </c>
      <c r="M814" s="51">
        <f t="shared" si="114"/>
        <v>362.89589999999998</v>
      </c>
      <c r="N814" s="51">
        <f t="shared" si="115"/>
        <v>362.89589999999998</v>
      </c>
      <c r="O814" s="51">
        <f t="shared" si="116"/>
        <v>0</v>
      </c>
      <c r="P814" s="52">
        <f>+SUM(INDEX(Inputs!$D$24:$D$35,MATCH($D814,Inputs!$B$24:$B$35,0))*$N814,INDEX(Inputs!$E$24:$E$35,MATCH($D814,Inputs!$B$24:$B$35,0))*$O814)</f>
        <v>34.381483357800001</v>
      </c>
      <c r="R814" s="19"/>
      <c r="S814" s="19"/>
      <c r="T814" s="19"/>
    </row>
    <row r="815" spans="2:20" x14ac:dyDescent="0.25">
      <c r="B815" s="8" t="s">
        <v>166</v>
      </c>
      <c r="C815" s="8">
        <v>2021</v>
      </c>
      <c r="D815" s="8">
        <v>3</v>
      </c>
      <c r="E815" s="49">
        <f>Data!E815</f>
        <v>2150.7840000000001</v>
      </c>
      <c r="F815" s="49">
        <f>Data!F815</f>
        <v>1731.5275999999999</v>
      </c>
      <c r="G815" s="50">
        <f t="shared" si="108"/>
        <v>-419.25640000000021</v>
      </c>
      <c r="H815" s="51">
        <f t="shared" si="109"/>
        <v>0</v>
      </c>
      <c r="I815" s="51">
        <f t="shared" si="111"/>
        <v>419.25640000000021</v>
      </c>
      <c r="J815" s="51">
        <f t="shared" si="110"/>
        <v>0</v>
      </c>
      <c r="K815" s="51">
        <f t="shared" si="112"/>
        <v>419.25640000000021</v>
      </c>
      <c r="L815" s="51">
        <f t="shared" si="113"/>
        <v>0</v>
      </c>
      <c r="M815" s="51">
        <f t="shared" si="114"/>
        <v>0</v>
      </c>
      <c r="N815" s="51">
        <f t="shared" si="115"/>
        <v>0</v>
      </c>
      <c r="O815" s="51">
        <f t="shared" si="116"/>
        <v>0</v>
      </c>
      <c r="P815" s="52">
        <f>+SUM(INDEX(Inputs!$D$24:$D$35,MATCH($D815,Inputs!$B$24:$B$35,0))*$N815,INDEX(Inputs!$E$24:$E$35,MATCH($D815,Inputs!$B$24:$B$35,0))*$O815)</f>
        <v>0</v>
      </c>
      <c r="R815" s="19"/>
      <c r="S815" s="19"/>
      <c r="T815" s="19"/>
    </row>
    <row r="816" spans="2:20" x14ac:dyDescent="0.25">
      <c r="B816" s="8" t="s">
        <v>166</v>
      </c>
      <c r="C816" s="8">
        <v>2021</v>
      </c>
      <c r="D816" s="8">
        <v>4</v>
      </c>
      <c r="E816" s="49">
        <f>Data!E816</f>
        <v>2551.3359</v>
      </c>
      <c r="F816" s="49">
        <f>Data!F816</f>
        <v>1672.7038</v>
      </c>
      <c r="G816" s="50">
        <f t="shared" si="108"/>
        <v>-878.63210000000004</v>
      </c>
      <c r="H816" s="51">
        <f t="shared" si="109"/>
        <v>419.25640000000021</v>
      </c>
      <c r="I816" s="51">
        <f t="shared" si="111"/>
        <v>1297.8885000000002</v>
      </c>
      <c r="J816" s="51">
        <f t="shared" si="110"/>
        <v>419.25640000000021</v>
      </c>
      <c r="K816" s="51">
        <f t="shared" si="112"/>
        <v>1297.8885000000002</v>
      </c>
      <c r="L816" s="51">
        <f t="shared" si="113"/>
        <v>0</v>
      </c>
      <c r="M816" s="51">
        <f t="shared" si="114"/>
        <v>0</v>
      </c>
      <c r="N816" s="51">
        <f t="shared" si="115"/>
        <v>0</v>
      </c>
      <c r="O816" s="51">
        <f t="shared" si="116"/>
        <v>0</v>
      </c>
      <c r="P816" s="52">
        <f>+SUM(INDEX(Inputs!$D$24:$D$35,MATCH($D816,Inputs!$B$24:$B$35,0))*$N816,INDEX(Inputs!$E$24:$E$35,MATCH($D816,Inputs!$B$24:$B$35,0))*$O816)</f>
        <v>0</v>
      </c>
      <c r="R816" s="19"/>
      <c r="S816" s="19"/>
      <c r="T816" s="19"/>
    </row>
    <row r="817" spans="2:20" x14ac:dyDescent="0.25">
      <c r="B817" s="8" t="s">
        <v>166</v>
      </c>
      <c r="C817" s="8">
        <v>2021</v>
      </c>
      <c r="D817" s="8">
        <v>5</v>
      </c>
      <c r="E817" s="49">
        <f>Data!E817</f>
        <v>2746.9119999999998</v>
      </c>
      <c r="F817" s="49">
        <f>Data!F817</f>
        <v>4283.9278999999997</v>
      </c>
      <c r="G817" s="50">
        <f t="shared" si="108"/>
        <v>1537.0158999999999</v>
      </c>
      <c r="H817" s="51">
        <f t="shared" si="109"/>
        <v>1297.8885000000002</v>
      </c>
      <c r="I817" s="51">
        <f t="shared" si="111"/>
        <v>0</v>
      </c>
      <c r="J817" s="51">
        <f t="shared" si="110"/>
        <v>1297.8885000000002</v>
      </c>
      <c r="K817" s="51">
        <f t="shared" si="112"/>
        <v>0</v>
      </c>
      <c r="L817" s="51">
        <f t="shared" si="113"/>
        <v>239.12739999999962</v>
      </c>
      <c r="M817" s="51">
        <f t="shared" si="114"/>
        <v>239.12739999999962</v>
      </c>
      <c r="N817" s="51">
        <f t="shared" si="115"/>
        <v>239.12739999999962</v>
      </c>
      <c r="O817" s="51">
        <f t="shared" si="116"/>
        <v>0</v>
      </c>
      <c r="P817" s="52">
        <f>+SUM(INDEX(Inputs!$D$24:$D$35,MATCH($D817,Inputs!$B$24:$B$35,0))*$N817,INDEX(Inputs!$E$24:$E$35,MATCH($D817,Inputs!$B$24:$B$35,0))*$O817)</f>
        <v>22.655408130799966</v>
      </c>
      <c r="R817" s="19"/>
      <c r="S817" s="19"/>
      <c r="T817" s="19"/>
    </row>
    <row r="818" spans="2:20" x14ac:dyDescent="0.25">
      <c r="B818" s="8" t="s">
        <v>166</v>
      </c>
      <c r="C818" s="8">
        <v>2021</v>
      </c>
      <c r="D818" s="8">
        <v>6</v>
      </c>
      <c r="E818" s="49">
        <f>Data!E818</f>
        <v>2951.0479</v>
      </c>
      <c r="F818" s="49">
        <f>Data!F818</f>
        <v>4347.92</v>
      </c>
      <c r="G818" s="50">
        <f t="shared" si="108"/>
        <v>1396.8721</v>
      </c>
      <c r="H818" s="51">
        <f t="shared" si="109"/>
        <v>0</v>
      </c>
      <c r="I818" s="51">
        <f t="shared" si="111"/>
        <v>0</v>
      </c>
      <c r="J818" s="51">
        <f t="shared" si="110"/>
        <v>0</v>
      </c>
      <c r="K818" s="51">
        <f t="shared" si="112"/>
        <v>0</v>
      </c>
      <c r="L818" s="51">
        <f t="shared" si="113"/>
        <v>1396.8721</v>
      </c>
      <c r="M818" s="51">
        <f t="shared" si="114"/>
        <v>1396.8721</v>
      </c>
      <c r="N818" s="51">
        <f t="shared" si="115"/>
        <v>1396.8721</v>
      </c>
      <c r="O818" s="51">
        <f t="shared" si="116"/>
        <v>0</v>
      </c>
      <c r="P818" s="52">
        <f>+SUM(INDEX(Inputs!$D$24:$D$35,MATCH($D818,Inputs!$B$24:$B$35,0))*$N818,INDEX(Inputs!$E$24:$E$35,MATCH($D818,Inputs!$B$24:$B$35,0))*$O818)</f>
        <v>147.020788525</v>
      </c>
      <c r="R818" s="19"/>
      <c r="S818" s="19"/>
      <c r="T818" s="19"/>
    </row>
    <row r="819" spans="2:20" x14ac:dyDescent="0.25">
      <c r="B819" s="8" t="s">
        <v>166</v>
      </c>
      <c r="C819" s="8">
        <v>2021</v>
      </c>
      <c r="D819" s="8">
        <v>7</v>
      </c>
      <c r="E819" s="49">
        <f>Data!E819</f>
        <v>2409.808</v>
      </c>
      <c r="F819" s="49">
        <f>Data!F819</f>
        <v>4692.3759</v>
      </c>
      <c r="G819" s="50">
        <f t="shared" si="108"/>
        <v>2282.5679</v>
      </c>
      <c r="H819" s="51">
        <f t="shared" si="109"/>
        <v>0</v>
      </c>
      <c r="I819" s="51">
        <f t="shared" si="111"/>
        <v>0</v>
      </c>
      <c r="J819" s="51">
        <f t="shared" si="110"/>
        <v>0</v>
      </c>
      <c r="K819" s="51">
        <f t="shared" si="112"/>
        <v>0</v>
      </c>
      <c r="L819" s="51">
        <f t="shared" si="113"/>
        <v>2282.5679</v>
      </c>
      <c r="M819" s="51">
        <f t="shared" si="114"/>
        <v>2282.5679</v>
      </c>
      <c r="N819" s="51">
        <f t="shared" si="115"/>
        <v>2000</v>
      </c>
      <c r="O819" s="51">
        <f t="shared" si="116"/>
        <v>282.56790000000001</v>
      </c>
      <c r="P819" s="52">
        <f>+SUM(INDEX(Inputs!$D$24:$D$35,MATCH($D819,Inputs!$B$24:$B$35,0))*$N819,INDEX(Inputs!$E$24:$E$35,MATCH($D819,Inputs!$B$24:$B$35,0))*$O819)</f>
        <v>224.2655778164</v>
      </c>
      <c r="R819" s="19"/>
      <c r="S819" s="19"/>
      <c r="T819" s="19"/>
    </row>
    <row r="820" spans="2:20" x14ac:dyDescent="0.25">
      <c r="B820" s="8" t="s">
        <v>166</v>
      </c>
      <c r="C820" s="8">
        <v>2021</v>
      </c>
      <c r="D820" s="8">
        <v>8</v>
      </c>
      <c r="E820" s="49">
        <f>Data!E820</f>
        <v>2255.8159999999998</v>
      </c>
      <c r="F820" s="49">
        <f>Data!F820</f>
        <v>2554.2240000000002</v>
      </c>
      <c r="G820" s="50">
        <f t="shared" si="108"/>
        <v>298.40800000000036</v>
      </c>
      <c r="H820" s="51">
        <f t="shared" si="109"/>
        <v>0</v>
      </c>
      <c r="I820" s="51">
        <f t="shared" si="111"/>
        <v>0</v>
      </c>
      <c r="J820" s="51">
        <f t="shared" si="110"/>
        <v>0</v>
      </c>
      <c r="K820" s="51">
        <f t="shared" si="112"/>
        <v>0</v>
      </c>
      <c r="L820" s="51">
        <f t="shared" si="113"/>
        <v>298.40800000000036</v>
      </c>
      <c r="M820" s="51">
        <f t="shared" si="114"/>
        <v>298.40800000000036</v>
      </c>
      <c r="N820" s="51">
        <f t="shared" si="115"/>
        <v>298.40800000000036</v>
      </c>
      <c r="O820" s="51">
        <f t="shared" si="116"/>
        <v>0</v>
      </c>
      <c r="P820" s="52">
        <f>+SUM(INDEX(Inputs!$D$24:$D$35,MATCH($D820,Inputs!$B$24:$B$35,0))*$N820,INDEX(Inputs!$E$24:$E$35,MATCH($D820,Inputs!$B$24:$B$35,0))*$O820)</f>
        <v>31.407442000000035</v>
      </c>
      <c r="R820" s="19"/>
      <c r="S820" s="19"/>
      <c r="T820" s="19"/>
    </row>
    <row r="821" spans="2:20" x14ac:dyDescent="0.25">
      <c r="B821" s="8" t="s">
        <v>166</v>
      </c>
      <c r="C821" s="8">
        <v>2021</v>
      </c>
      <c r="D821" s="8">
        <v>9</v>
      </c>
      <c r="E821" s="49">
        <f>Data!E821</f>
        <v>2143.538</v>
      </c>
      <c r="F821" s="49">
        <f>Data!F821</f>
        <v>3052.913</v>
      </c>
      <c r="G821" s="50">
        <f t="shared" si="108"/>
        <v>909.375</v>
      </c>
      <c r="H821" s="51">
        <f t="shared" si="109"/>
        <v>0</v>
      </c>
      <c r="I821" s="51">
        <f t="shared" si="111"/>
        <v>0</v>
      </c>
      <c r="J821" s="51">
        <f t="shared" si="110"/>
        <v>0</v>
      </c>
      <c r="K821" s="51">
        <f t="shared" si="112"/>
        <v>0</v>
      </c>
      <c r="L821" s="51">
        <f t="shared" si="113"/>
        <v>909.375</v>
      </c>
      <c r="M821" s="51">
        <f t="shared" si="114"/>
        <v>909.375</v>
      </c>
      <c r="N821" s="51">
        <f t="shared" si="115"/>
        <v>909.375</v>
      </c>
      <c r="O821" s="51">
        <f t="shared" si="116"/>
        <v>0</v>
      </c>
      <c r="P821" s="52">
        <f>+SUM(INDEX(Inputs!$D$24:$D$35,MATCH($D821,Inputs!$B$24:$B$35,0))*$N821,INDEX(Inputs!$E$24:$E$35,MATCH($D821,Inputs!$B$24:$B$35,0))*$O821)</f>
        <v>86.156006250000004</v>
      </c>
      <c r="R821" s="19"/>
      <c r="S821" s="19"/>
      <c r="T821" s="19"/>
    </row>
    <row r="822" spans="2:20" x14ac:dyDescent="0.25">
      <c r="B822" s="8" t="s">
        <v>166</v>
      </c>
      <c r="C822" s="8">
        <v>2021</v>
      </c>
      <c r="D822" s="8">
        <v>10</v>
      </c>
      <c r="E822" s="49">
        <f>Data!E822</f>
        <v>1461.83</v>
      </c>
      <c r="F822" s="49">
        <f>Data!F822</f>
        <v>1940.682</v>
      </c>
      <c r="G822" s="50">
        <f t="shared" si="108"/>
        <v>478.85200000000009</v>
      </c>
      <c r="H822" s="51">
        <f t="shared" si="109"/>
        <v>0</v>
      </c>
      <c r="I822" s="51">
        <f t="shared" si="111"/>
        <v>0</v>
      </c>
      <c r="J822" s="51">
        <f t="shared" si="110"/>
        <v>0</v>
      </c>
      <c r="K822" s="51">
        <f t="shared" si="112"/>
        <v>0</v>
      </c>
      <c r="L822" s="51">
        <f t="shared" si="113"/>
        <v>478.85200000000009</v>
      </c>
      <c r="M822" s="51">
        <f t="shared" si="114"/>
        <v>478.85200000000009</v>
      </c>
      <c r="N822" s="51">
        <f t="shared" si="115"/>
        <v>478.85200000000009</v>
      </c>
      <c r="O822" s="51">
        <f t="shared" si="116"/>
        <v>0</v>
      </c>
      <c r="P822" s="52">
        <f>+SUM(INDEX(Inputs!$D$24:$D$35,MATCH($D822,Inputs!$B$24:$B$35,0))*$N822,INDEX(Inputs!$E$24:$E$35,MATCH($D822,Inputs!$B$24:$B$35,0))*$O822)</f>
        <v>45.367396184000015</v>
      </c>
      <c r="R822" s="19"/>
      <c r="S822" s="19"/>
      <c r="T822" s="19"/>
    </row>
    <row r="823" spans="2:20" x14ac:dyDescent="0.25">
      <c r="B823" s="8" t="s">
        <v>166</v>
      </c>
      <c r="C823" s="8">
        <v>2021</v>
      </c>
      <c r="D823" s="8">
        <v>11</v>
      </c>
      <c r="E823" s="49">
        <f>Data!E823</f>
        <v>1114.31</v>
      </c>
      <c r="F823" s="49">
        <f>Data!F823</f>
        <v>1605.1279999999999</v>
      </c>
      <c r="G823" s="50">
        <f t="shared" si="108"/>
        <v>490.81799999999998</v>
      </c>
      <c r="H823" s="51">
        <f t="shared" si="109"/>
        <v>0</v>
      </c>
      <c r="I823" s="51">
        <f t="shared" si="111"/>
        <v>0</v>
      </c>
      <c r="J823" s="51">
        <f t="shared" si="110"/>
        <v>0</v>
      </c>
      <c r="K823" s="51">
        <f t="shared" si="112"/>
        <v>0</v>
      </c>
      <c r="L823" s="51">
        <f t="shared" si="113"/>
        <v>490.81799999999998</v>
      </c>
      <c r="M823" s="51">
        <f t="shared" si="114"/>
        <v>490.81799999999998</v>
      </c>
      <c r="N823" s="51">
        <f t="shared" si="115"/>
        <v>490.81799999999998</v>
      </c>
      <c r="O823" s="51">
        <f t="shared" si="116"/>
        <v>0</v>
      </c>
      <c r="P823" s="52">
        <f>+SUM(INDEX(Inputs!$D$24:$D$35,MATCH($D823,Inputs!$B$24:$B$35,0))*$N823,INDEX(Inputs!$E$24:$E$35,MATCH($D823,Inputs!$B$24:$B$35,0))*$O823)</f>
        <v>46.501078956000001</v>
      </c>
      <c r="R823" s="19"/>
      <c r="S823" s="19"/>
      <c r="T823" s="19"/>
    </row>
    <row r="824" spans="2:20" x14ac:dyDescent="0.25">
      <c r="B824" s="8" t="s">
        <v>166</v>
      </c>
      <c r="C824" s="8">
        <v>2021</v>
      </c>
      <c r="D824" s="8">
        <v>12</v>
      </c>
      <c r="E824" s="49">
        <f>Data!E824</f>
        <v>561.44600000000003</v>
      </c>
      <c r="F824" s="49">
        <f>Data!F824</f>
        <v>2035.1949999999999</v>
      </c>
      <c r="G824" s="50">
        <f t="shared" si="108"/>
        <v>1473.7489999999998</v>
      </c>
      <c r="H824" s="51">
        <f t="shared" si="109"/>
        <v>0</v>
      </c>
      <c r="I824" s="51">
        <f t="shared" si="111"/>
        <v>0</v>
      </c>
      <c r="J824" s="51">
        <f t="shared" si="110"/>
        <v>0</v>
      </c>
      <c r="K824" s="51">
        <f t="shared" si="112"/>
        <v>0</v>
      </c>
      <c r="L824" s="51">
        <f t="shared" si="113"/>
        <v>1473.7489999999998</v>
      </c>
      <c r="M824" s="51">
        <f t="shared" si="114"/>
        <v>1473.7489999999998</v>
      </c>
      <c r="N824" s="51">
        <f t="shared" si="115"/>
        <v>1473.7489999999998</v>
      </c>
      <c r="O824" s="51">
        <f t="shared" si="116"/>
        <v>0</v>
      </c>
      <c r="P824" s="52">
        <f>+SUM(INDEX(Inputs!$D$24:$D$35,MATCH($D824,Inputs!$B$24:$B$35,0))*$N824,INDEX(Inputs!$E$24:$E$35,MATCH($D824,Inputs!$B$24:$B$35,0))*$O824)</f>
        <v>139.62592775799999</v>
      </c>
      <c r="R824" s="19"/>
      <c r="S824" s="19"/>
      <c r="T824" s="19"/>
    </row>
    <row r="825" spans="2:20" x14ac:dyDescent="0.25">
      <c r="B825" s="8" t="s">
        <v>167</v>
      </c>
      <c r="C825" s="8">
        <v>2021</v>
      </c>
      <c r="D825" s="8">
        <v>1</v>
      </c>
      <c r="E825" s="49">
        <f>Data!E825</f>
        <v>2027.3735999999999</v>
      </c>
      <c r="F825" s="49">
        <f>Data!F825</f>
        <v>38222.608</v>
      </c>
      <c r="G825" s="50">
        <f t="shared" si="108"/>
        <v>36195.234400000001</v>
      </c>
      <c r="H825" s="51">
        <f t="shared" si="109"/>
        <v>0</v>
      </c>
      <c r="I825" s="51">
        <f t="shared" si="111"/>
        <v>0</v>
      </c>
      <c r="J825" s="51">
        <f t="shared" si="110"/>
        <v>0</v>
      </c>
      <c r="K825" s="51">
        <f t="shared" si="112"/>
        <v>0</v>
      </c>
      <c r="L825" s="51">
        <f t="shared" si="113"/>
        <v>36195.234400000001</v>
      </c>
      <c r="M825" s="51">
        <f t="shared" si="114"/>
        <v>36195.234400000001</v>
      </c>
      <c r="N825" s="51">
        <f t="shared" si="115"/>
        <v>2000</v>
      </c>
      <c r="O825" s="51">
        <f t="shared" si="116"/>
        <v>34195.234400000001</v>
      </c>
      <c r="P825" s="52">
        <f>+SUM(INDEX(Inputs!$D$24:$D$35,MATCH($D825,Inputs!$B$24:$B$35,0))*$N825,INDEX(Inputs!$E$24:$E$35,MATCH($D825,Inputs!$B$24:$B$35,0))*$O825)</f>
        <v>1700.7765795424</v>
      </c>
      <c r="R825" s="19"/>
      <c r="S825" s="19"/>
      <c r="T825" s="19"/>
    </row>
    <row r="826" spans="2:20" x14ac:dyDescent="0.25">
      <c r="B826" s="8" t="s">
        <v>167</v>
      </c>
      <c r="C826" s="8">
        <v>2021</v>
      </c>
      <c r="D826" s="8">
        <v>2</v>
      </c>
      <c r="E826" s="49">
        <f>Data!E826</f>
        <v>3199.2523999999999</v>
      </c>
      <c r="F826" s="49">
        <f>Data!F826</f>
        <v>34749.64</v>
      </c>
      <c r="G826" s="50">
        <f t="shared" si="108"/>
        <v>31550.387599999998</v>
      </c>
      <c r="H826" s="51">
        <f t="shared" si="109"/>
        <v>0</v>
      </c>
      <c r="I826" s="51">
        <f t="shared" si="111"/>
        <v>0</v>
      </c>
      <c r="J826" s="51">
        <f t="shared" si="110"/>
        <v>0</v>
      </c>
      <c r="K826" s="51">
        <f t="shared" si="112"/>
        <v>0</v>
      </c>
      <c r="L826" s="51">
        <f t="shared" si="113"/>
        <v>31550.387599999998</v>
      </c>
      <c r="M826" s="51">
        <f t="shared" si="114"/>
        <v>31550.387599999998</v>
      </c>
      <c r="N826" s="51">
        <f t="shared" si="115"/>
        <v>2000</v>
      </c>
      <c r="O826" s="51">
        <f t="shared" si="116"/>
        <v>29550.387599999998</v>
      </c>
      <c r="P826" s="52">
        <f>+SUM(INDEX(Inputs!$D$24:$D$35,MATCH($D826,Inputs!$B$24:$B$35,0))*$N826,INDEX(Inputs!$E$24:$E$35,MATCH($D826,Inputs!$B$24:$B$35,0))*$O826)</f>
        <v>1495.4929303695999</v>
      </c>
      <c r="R826" s="19"/>
      <c r="S826" s="19"/>
      <c r="T826" s="19"/>
    </row>
    <row r="827" spans="2:20" x14ac:dyDescent="0.25">
      <c r="B827" s="8" t="s">
        <v>167</v>
      </c>
      <c r="C827" s="8">
        <v>2021</v>
      </c>
      <c r="D827" s="8">
        <v>3</v>
      </c>
      <c r="E827" s="49">
        <f>Data!E827</f>
        <v>5087.0567000000001</v>
      </c>
      <c r="F827" s="49">
        <f>Data!F827</f>
        <v>35660.567999999999</v>
      </c>
      <c r="G827" s="50">
        <f t="shared" si="108"/>
        <v>30573.511299999998</v>
      </c>
      <c r="H827" s="51">
        <f t="shared" si="109"/>
        <v>0</v>
      </c>
      <c r="I827" s="51">
        <f t="shared" si="111"/>
        <v>0</v>
      </c>
      <c r="J827" s="51">
        <f t="shared" si="110"/>
        <v>0</v>
      </c>
      <c r="K827" s="51">
        <f t="shared" si="112"/>
        <v>0</v>
      </c>
      <c r="L827" s="51">
        <f t="shared" si="113"/>
        <v>30573.511299999998</v>
      </c>
      <c r="M827" s="51">
        <f t="shared" si="114"/>
        <v>30573.511299999998</v>
      </c>
      <c r="N827" s="51">
        <f t="shared" si="115"/>
        <v>2000</v>
      </c>
      <c r="O827" s="51">
        <f t="shared" si="116"/>
        <v>28573.511299999998</v>
      </c>
      <c r="P827" s="52">
        <f>+SUM(INDEX(Inputs!$D$24:$D$35,MATCH($D827,Inputs!$B$24:$B$35,0))*$N827,INDEX(Inputs!$E$24:$E$35,MATCH($D827,Inputs!$B$24:$B$35,0))*$O827)</f>
        <v>1452.3189054147999</v>
      </c>
      <c r="R827" s="19"/>
      <c r="S827" s="19"/>
      <c r="T827" s="19"/>
    </row>
    <row r="828" spans="2:20" x14ac:dyDescent="0.25">
      <c r="B828" s="8" t="s">
        <v>167</v>
      </c>
      <c r="C828" s="8">
        <v>2021</v>
      </c>
      <c r="D828" s="8">
        <v>4</v>
      </c>
      <c r="E828" s="49">
        <f>Data!E828</f>
        <v>5865.7728999999999</v>
      </c>
      <c r="F828" s="49">
        <f>Data!F828</f>
        <v>36077.127999999997</v>
      </c>
      <c r="G828" s="50">
        <f t="shared" si="108"/>
        <v>30211.355099999997</v>
      </c>
      <c r="H828" s="51">
        <f t="shared" si="109"/>
        <v>0</v>
      </c>
      <c r="I828" s="51">
        <f t="shared" si="111"/>
        <v>0</v>
      </c>
      <c r="J828" s="51">
        <f t="shared" si="110"/>
        <v>0</v>
      </c>
      <c r="K828" s="51">
        <f t="shared" si="112"/>
        <v>0</v>
      </c>
      <c r="L828" s="51">
        <f t="shared" si="113"/>
        <v>30211.355099999997</v>
      </c>
      <c r="M828" s="51">
        <f t="shared" si="114"/>
        <v>30211.355099999997</v>
      </c>
      <c r="N828" s="51">
        <f t="shared" si="115"/>
        <v>2000</v>
      </c>
      <c r="O828" s="51">
        <f t="shared" si="116"/>
        <v>28211.355099999997</v>
      </c>
      <c r="P828" s="52">
        <f>+SUM(INDEX(Inputs!$D$24:$D$35,MATCH($D828,Inputs!$B$24:$B$35,0))*$N828,INDEX(Inputs!$E$24:$E$35,MATCH($D828,Inputs!$B$24:$B$35,0))*$O828)</f>
        <v>1436.3130499995998</v>
      </c>
      <c r="R828" s="19"/>
      <c r="S828" s="19"/>
      <c r="T828" s="19"/>
    </row>
    <row r="829" spans="2:20" x14ac:dyDescent="0.25">
      <c r="B829" s="8" t="s">
        <v>167</v>
      </c>
      <c r="C829" s="8">
        <v>2021</v>
      </c>
      <c r="D829" s="8">
        <v>5</v>
      </c>
      <c r="E829" s="49">
        <f>Data!E829</f>
        <v>6677.8319000000001</v>
      </c>
      <c r="F829" s="49">
        <f>Data!F829</f>
        <v>35835.536</v>
      </c>
      <c r="G829" s="50">
        <f t="shared" si="108"/>
        <v>29157.704099999999</v>
      </c>
      <c r="H829" s="51">
        <f t="shared" si="109"/>
        <v>0</v>
      </c>
      <c r="I829" s="51">
        <f t="shared" si="111"/>
        <v>0</v>
      </c>
      <c r="J829" s="51">
        <f t="shared" si="110"/>
        <v>0</v>
      </c>
      <c r="K829" s="51">
        <f t="shared" si="112"/>
        <v>0</v>
      </c>
      <c r="L829" s="51">
        <f t="shared" si="113"/>
        <v>29157.704099999999</v>
      </c>
      <c r="M829" s="51">
        <f t="shared" si="114"/>
        <v>29157.704099999999</v>
      </c>
      <c r="N829" s="51">
        <f t="shared" si="115"/>
        <v>2000</v>
      </c>
      <c r="O829" s="51">
        <f t="shared" si="116"/>
        <v>27157.704099999999</v>
      </c>
      <c r="P829" s="52">
        <f>+SUM(INDEX(Inputs!$D$24:$D$35,MATCH($D829,Inputs!$B$24:$B$35,0))*$N829,INDEX(Inputs!$E$24:$E$35,MATCH($D829,Inputs!$B$24:$B$35,0))*$O829)</f>
        <v>1389.7458904035998</v>
      </c>
      <c r="R829" s="19"/>
      <c r="S829" s="19"/>
      <c r="T829" s="19"/>
    </row>
    <row r="830" spans="2:20" x14ac:dyDescent="0.25">
      <c r="B830" s="8" t="s">
        <v>167</v>
      </c>
      <c r="C830" s="8">
        <v>2021</v>
      </c>
      <c r="D830" s="8">
        <v>6</v>
      </c>
      <c r="E830" s="49">
        <f>Data!E830</f>
        <v>7052.3393999999998</v>
      </c>
      <c r="F830" s="49">
        <f>Data!F830</f>
        <v>28149.975999999999</v>
      </c>
      <c r="G830" s="50">
        <f t="shared" si="108"/>
        <v>21097.636599999998</v>
      </c>
      <c r="H830" s="51">
        <f t="shared" si="109"/>
        <v>0</v>
      </c>
      <c r="I830" s="51">
        <f t="shared" si="111"/>
        <v>0</v>
      </c>
      <c r="J830" s="51">
        <f t="shared" si="110"/>
        <v>0</v>
      </c>
      <c r="K830" s="51">
        <f t="shared" si="112"/>
        <v>0</v>
      </c>
      <c r="L830" s="51">
        <f t="shared" si="113"/>
        <v>21097.636599999998</v>
      </c>
      <c r="M830" s="51">
        <f t="shared" si="114"/>
        <v>21097.636599999998</v>
      </c>
      <c r="N830" s="51">
        <f t="shared" si="115"/>
        <v>2000</v>
      </c>
      <c r="O830" s="51">
        <f t="shared" si="116"/>
        <v>19097.636599999998</v>
      </c>
      <c r="P830" s="52">
        <f>+SUM(INDEX(Inputs!$D$24:$D$35,MATCH($D830,Inputs!$B$24:$B$35,0))*$N830,INDEX(Inputs!$E$24:$E$35,MATCH($D830,Inputs!$B$24:$B$35,0))*$O830)</f>
        <v>1140.8604646056001</v>
      </c>
      <c r="R830" s="19"/>
      <c r="S830" s="19"/>
      <c r="T830" s="19"/>
    </row>
    <row r="831" spans="2:20" x14ac:dyDescent="0.25">
      <c r="B831" s="8" t="s">
        <v>167</v>
      </c>
      <c r="C831" s="8">
        <v>2021</v>
      </c>
      <c r="D831" s="8">
        <v>7</v>
      </c>
      <c r="E831" s="49">
        <f>Data!E831</f>
        <v>5948.0947999999999</v>
      </c>
      <c r="F831" s="49">
        <f>Data!F831</f>
        <v>31698.016</v>
      </c>
      <c r="G831" s="50">
        <f t="shared" si="108"/>
        <v>25749.921200000001</v>
      </c>
      <c r="H831" s="51">
        <f t="shared" si="109"/>
        <v>0</v>
      </c>
      <c r="I831" s="51">
        <f t="shared" si="111"/>
        <v>0</v>
      </c>
      <c r="J831" s="51">
        <f t="shared" si="110"/>
        <v>0</v>
      </c>
      <c r="K831" s="51">
        <f t="shared" si="112"/>
        <v>0</v>
      </c>
      <c r="L831" s="51">
        <f t="shared" si="113"/>
        <v>25749.921200000001</v>
      </c>
      <c r="M831" s="51">
        <f t="shared" si="114"/>
        <v>25749.921200000001</v>
      </c>
      <c r="N831" s="51">
        <f t="shared" si="115"/>
        <v>2000</v>
      </c>
      <c r="O831" s="51">
        <f t="shared" si="116"/>
        <v>23749.921200000001</v>
      </c>
      <c r="P831" s="52">
        <f>+SUM(INDEX(Inputs!$D$24:$D$35,MATCH($D831,Inputs!$B$24:$B$35,0))*$N831,INDEX(Inputs!$E$24:$E$35,MATCH($D831,Inputs!$B$24:$B$35,0))*$O831)</f>
        <v>1367.5011611792002</v>
      </c>
      <c r="R831" s="19"/>
      <c r="S831" s="19"/>
      <c r="T831" s="19"/>
    </row>
    <row r="832" spans="2:20" x14ac:dyDescent="0.25">
      <c r="B832" s="8" t="s">
        <v>167</v>
      </c>
      <c r="C832" s="8">
        <v>2021</v>
      </c>
      <c r="D832" s="8">
        <v>8</v>
      </c>
      <c r="E832" s="49">
        <f>Data!E832</f>
        <v>5376.0742</v>
      </c>
      <c r="F832" s="49">
        <f>Data!F832</f>
        <v>36240.311999999998</v>
      </c>
      <c r="G832" s="50">
        <f t="shared" si="108"/>
        <v>30864.237799999999</v>
      </c>
      <c r="H832" s="51">
        <f t="shared" si="109"/>
        <v>0</v>
      </c>
      <c r="I832" s="51">
        <f t="shared" si="111"/>
        <v>0</v>
      </c>
      <c r="J832" s="51">
        <f t="shared" si="110"/>
        <v>0</v>
      </c>
      <c r="K832" s="51">
        <f t="shared" si="112"/>
        <v>0</v>
      </c>
      <c r="L832" s="51">
        <f t="shared" si="113"/>
        <v>30864.237799999999</v>
      </c>
      <c r="M832" s="51">
        <f t="shared" si="114"/>
        <v>30864.237799999999</v>
      </c>
      <c r="N832" s="51">
        <f t="shared" si="115"/>
        <v>2000</v>
      </c>
      <c r="O832" s="51">
        <f t="shared" si="116"/>
        <v>28864.237799999999</v>
      </c>
      <c r="P832" s="52">
        <f>+SUM(INDEX(Inputs!$D$24:$D$35,MATCH($D832,Inputs!$B$24:$B$35,0))*$N832,INDEX(Inputs!$E$24:$E$35,MATCH($D832,Inputs!$B$24:$B$35,0))*$O832)</f>
        <v>1616.6502086647999</v>
      </c>
      <c r="R832" s="19"/>
      <c r="S832" s="19"/>
      <c r="T832" s="19"/>
    </row>
    <row r="833" spans="2:20" x14ac:dyDescent="0.25">
      <c r="B833" s="8" t="s">
        <v>167</v>
      </c>
      <c r="C833" s="8">
        <v>2021</v>
      </c>
      <c r="D833" s="8">
        <v>9</v>
      </c>
      <c r="E833" s="49">
        <f>Data!E833</f>
        <v>5087.1660000000002</v>
      </c>
      <c r="F833" s="49">
        <f>Data!F833</f>
        <v>39062.016000000003</v>
      </c>
      <c r="G833" s="50">
        <f t="shared" si="108"/>
        <v>33974.850000000006</v>
      </c>
      <c r="H833" s="51">
        <f t="shared" si="109"/>
        <v>0</v>
      </c>
      <c r="I833" s="51">
        <f t="shared" si="111"/>
        <v>0</v>
      </c>
      <c r="J833" s="51">
        <f t="shared" si="110"/>
        <v>0</v>
      </c>
      <c r="K833" s="51">
        <f t="shared" si="112"/>
        <v>0</v>
      </c>
      <c r="L833" s="51">
        <f t="shared" si="113"/>
        <v>33974.850000000006</v>
      </c>
      <c r="M833" s="51">
        <f t="shared" si="114"/>
        <v>33974.850000000006</v>
      </c>
      <c r="N833" s="51">
        <f t="shared" si="115"/>
        <v>2000</v>
      </c>
      <c r="O833" s="51">
        <f t="shared" si="116"/>
        <v>31974.850000000006</v>
      </c>
      <c r="P833" s="52">
        <f>+SUM(INDEX(Inputs!$D$24:$D$35,MATCH($D833,Inputs!$B$24:$B$35,0))*$N833,INDEX(Inputs!$E$24:$E$35,MATCH($D833,Inputs!$B$24:$B$35,0))*$O833)</f>
        <v>1602.6444706000002</v>
      </c>
      <c r="R833" s="19"/>
      <c r="S833" s="19"/>
      <c r="T833" s="19"/>
    </row>
    <row r="834" spans="2:20" x14ac:dyDescent="0.25">
      <c r="B834" s="8" t="s">
        <v>167</v>
      </c>
      <c r="C834" s="8">
        <v>2021</v>
      </c>
      <c r="D834" s="8">
        <v>10</v>
      </c>
      <c r="E834" s="49">
        <f>Data!E834</f>
        <v>3395.7148999999999</v>
      </c>
      <c r="F834" s="49">
        <f>Data!F834</f>
        <v>38325.68</v>
      </c>
      <c r="G834" s="50">
        <f t="shared" si="108"/>
        <v>34929.965100000001</v>
      </c>
      <c r="H834" s="51">
        <f t="shared" si="109"/>
        <v>0</v>
      </c>
      <c r="I834" s="51">
        <f t="shared" si="111"/>
        <v>0</v>
      </c>
      <c r="J834" s="51">
        <f t="shared" si="110"/>
        <v>0</v>
      </c>
      <c r="K834" s="51">
        <f t="shared" si="112"/>
        <v>0</v>
      </c>
      <c r="L834" s="51">
        <f t="shared" si="113"/>
        <v>34929.965100000001</v>
      </c>
      <c r="M834" s="51">
        <f t="shared" si="114"/>
        <v>34929.965100000001</v>
      </c>
      <c r="N834" s="51">
        <f t="shared" si="115"/>
        <v>2000</v>
      </c>
      <c r="O834" s="51">
        <f t="shared" si="116"/>
        <v>32929.965100000001</v>
      </c>
      <c r="P834" s="52">
        <f>+SUM(INDEX(Inputs!$D$24:$D$35,MATCH($D834,Inputs!$B$24:$B$35,0))*$N834,INDEX(Inputs!$E$24:$E$35,MATCH($D834,Inputs!$B$24:$B$35,0))*$O834)</f>
        <v>1644.8567375595999</v>
      </c>
      <c r="R834" s="19"/>
      <c r="S834" s="19"/>
      <c r="T834" s="19"/>
    </row>
    <row r="835" spans="2:20" x14ac:dyDescent="0.25">
      <c r="B835" s="8" t="s">
        <v>167</v>
      </c>
      <c r="C835" s="8">
        <v>2021</v>
      </c>
      <c r="D835" s="8">
        <v>11</v>
      </c>
      <c r="E835" s="49">
        <f>Data!E835</f>
        <v>2498.4450000000002</v>
      </c>
      <c r="F835" s="49">
        <f>Data!F835</f>
        <v>36763.527999999998</v>
      </c>
      <c r="G835" s="50">
        <f t="shared" si="108"/>
        <v>34265.082999999999</v>
      </c>
      <c r="H835" s="51">
        <f t="shared" si="109"/>
        <v>0</v>
      </c>
      <c r="I835" s="51">
        <f t="shared" si="111"/>
        <v>0</v>
      </c>
      <c r="J835" s="51">
        <f t="shared" si="110"/>
        <v>0</v>
      </c>
      <c r="K835" s="51">
        <f t="shared" si="112"/>
        <v>0</v>
      </c>
      <c r="L835" s="51">
        <f t="shared" si="113"/>
        <v>34265.082999999999</v>
      </c>
      <c r="M835" s="51">
        <f t="shared" si="114"/>
        <v>34265.082999999999</v>
      </c>
      <c r="N835" s="51">
        <f t="shared" si="115"/>
        <v>2000</v>
      </c>
      <c r="O835" s="51">
        <f t="shared" si="116"/>
        <v>32265.082999999999</v>
      </c>
      <c r="P835" s="52">
        <f>+SUM(INDEX(Inputs!$D$24:$D$35,MATCH($D835,Inputs!$B$24:$B$35,0))*$N835,INDEX(Inputs!$E$24:$E$35,MATCH($D835,Inputs!$B$24:$B$35,0))*$O835)</f>
        <v>1615.4716082679997</v>
      </c>
      <c r="R835" s="19"/>
      <c r="S835" s="19"/>
      <c r="T835" s="19"/>
    </row>
    <row r="836" spans="2:20" x14ac:dyDescent="0.25">
      <c r="B836" s="8" t="s">
        <v>167</v>
      </c>
      <c r="C836" s="8">
        <v>2021</v>
      </c>
      <c r="D836" s="8">
        <v>12</v>
      </c>
      <c r="E836" s="49">
        <f>Data!E836</f>
        <v>1053.4178999999999</v>
      </c>
      <c r="F836" s="49">
        <f>Data!F836</f>
        <v>33441.103999999999</v>
      </c>
      <c r="G836" s="50">
        <f t="shared" si="108"/>
        <v>32387.686099999999</v>
      </c>
      <c r="H836" s="51">
        <f t="shared" si="109"/>
        <v>0</v>
      </c>
      <c r="I836" s="51">
        <f t="shared" si="111"/>
        <v>0</v>
      </c>
      <c r="J836" s="51">
        <f t="shared" si="110"/>
        <v>0</v>
      </c>
      <c r="K836" s="51">
        <f t="shared" si="112"/>
        <v>0</v>
      </c>
      <c r="L836" s="51">
        <f t="shared" si="113"/>
        <v>32387.686099999999</v>
      </c>
      <c r="M836" s="51">
        <f t="shared" si="114"/>
        <v>32387.686099999999</v>
      </c>
      <c r="N836" s="51">
        <f t="shared" si="115"/>
        <v>2000</v>
      </c>
      <c r="O836" s="51">
        <f t="shared" si="116"/>
        <v>30387.686099999999</v>
      </c>
      <c r="P836" s="52">
        <f>+SUM(INDEX(Inputs!$D$24:$D$35,MATCH($D836,Inputs!$B$24:$B$35,0))*$N836,INDEX(Inputs!$E$24:$E$35,MATCH($D836,Inputs!$B$24:$B$35,0))*$O836)</f>
        <v>1532.4981748755999</v>
      </c>
      <c r="R836" s="19"/>
      <c r="S836" s="19"/>
      <c r="T836" s="19"/>
    </row>
    <row r="837" spans="2:20" x14ac:dyDescent="0.25">
      <c r="B837" s="8" t="s">
        <v>168</v>
      </c>
      <c r="C837" s="8">
        <v>2021</v>
      </c>
      <c r="D837" s="8">
        <v>1</v>
      </c>
      <c r="E837" s="49">
        <f>Data!E837</f>
        <v>626.78399999999999</v>
      </c>
      <c r="F837" s="49">
        <f>Data!F837</f>
        <v>2284.4079000000002</v>
      </c>
      <c r="G837" s="50">
        <f t="shared" si="108"/>
        <v>1657.6239</v>
      </c>
      <c r="H837" s="51">
        <f t="shared" si="109"/>
        <v>0</v>
      </c>
      <c r="I837" s="51">
        <f t="shared" si="111"/>
        <v>0</v>
      </c>
      <c r="J837" s="51">
        <f t="shared" si="110"/>
        <v>1410.4933999999996</v>
      </c>
      <c r="K837" s="51">
        <f t="shared" si="112"/>
        <v>0</v>
      </c>
      <c r="L837" s="51">
        <f t="shared" si="113"/>
        <v>1657.6239</v>
      </c>
      <c r="M837" s="51">
        <f t="shared" si="114"/>
        <v>247.13050000000044</v>
      </c>
      <c r="N837" s="51">
        <f t="shared" si="115"/>
        <v>247.13050000000044</v>
      </c>
      <c r="O837" s="51">
        <f t="shared" si="116"/>
        <v>0</v>
      </c>
      <c r="P837" s="52">
        <f>+SUM(INDEX(Inputs!$D$24:$D$35,MATCH($D837,Inputs!$B$24:$B$35,0))*$N837,INDEX(Inputs!$E$24:$E$35,MATCH($D837,Inputs!$B$24:$B$35,0))*$O837)</f>
        <v>23.413637831000042</v>
      </c>
      <c r="R837" s="19"/>
      <c r="S837" s="19"/>
      <c r="T837" s="19"/>
    </row>
    <row r="838" spans="2:20" x14ac:dyDescent="0.25">
      <c r="B838" s="8" t="s">
        <v>168</v>
      </c>
      <c r="C838" s="8">
        <v>2021</v>
      </c>
      <c r="D838" s="8">
        <v>2</v>
      </c>
      <c r="E838" s="49">
        <f>Data!E838</f>
        <v>763.72789999999998</v>
      </c>
      <c r="F838" s="49">
        <f>Data!F838</f>
        <v>2198.9760000000001</v>
      </c>
      <c r="G838" s="50">
        <f t="shared" si="108"/>
        <v>1435.2481000000002</v>
      </c>
      <c r="H838" s="51">
        <f t="shared" si="109"/>
        <v>0</v>
      </c>
      <c r="I838" s="51">
        <f t="shared" si="111"/>
        <v>0</v>
      </c>
      <c r="J838" s="51">
        <f t="shared" si="110"/>
        <v>0</v>
      </c>
      <c r="K838" s="51">
        <f t="shared" si="112"/>
        <v>0</v>
      </c>
      <c r="L838" s="51">
        <f t="shared" si="113"/>
        <v>1435.2481000000002</v>
      </c>
      <c r="M838" s="51">
        <f t="shared" si="114"/>
        <v>1435.2481000000002</v>
      </c>
      <c r="N838" s="51">
        <f t="shared" si="115"/>
        <v>1435.2481000000002</v>
      </c>
      <c r="O838" s="51">
        <f t="shared" si="116"/>
        <v>0</v>
      </c>
      <c r="P838" s="52">
        <f>+SUM(INDEX(Inputs!$D$24:$D$35,MATCH($D838,Inputs!$B$24:$B$35,0))*$N838,INDEX(Inputs!$E$24:$E$35,MATCH($D838,Inputs!$B$24:$B$35,0))*$O838)</f>
        <v>135.97827549020002</v>
      </c>
      <c r="R838" s="19"/>
      <c r="S838" s="19"/>
      <c r="T838" s="19"/>
    </row>
    <row r="839" spans="2:20" x14ac:dyDescent="0.25">
      <c r="B839" s="8" t="s">
        <v>168</v>
      </c>
      <c r="C839" s="8">
        <v>2021</v>
      </c>
      <c r="D839" s="8">
        <v>3</v>
      </c>
      <c r="E839" s="49">
        <f>Data!E839</f>
        <v>1501.1359</v>
      </c>
      <c r="F839" s="49">
        <f>Data!F839</f>
        <v>1734.5997</v>
      </c>
      <c r="G839" s="50">
        <f t="shared" si="108"/>
        <v>233.46379999999999</v>
      </c>
      <c r="H839" s="51">
        <f t="shared" si="109"/>
        <v>0</v>
      </c>
      <c r="I839" s="51">
        <f t="shared" si="111"/>
        <v>0</v>
      </c>
      <c r="J839" s="51">
        <f t="shared" si="110"/>
        <v>0</v>
      </c>
      <c r="K839" s="51">
        <f t="shared" si="112"/>
        <v>0</v>
      </c>
      <c r="L839" s="51">
        <f t="shared" si="113"/>
        <v>233.46379999999999</v>
      </c>
      <c r="M839" s="51">
        <f t="shared" si="114"/>
        <v>233.46379999999999</v>
      </c>
      <c r="N839" s="51">
        <f t="shared" si="115"/>
        <v>233.46379999999999</v>
      </c>
      <c r="O839" s="51">
        <f t="shared" si="116"/>
        <v>0</v>
      </c>
      <c r="P839" s="52">
        <f>+SUM(INDEX(Inputs!$D$24:$D$35,MATCH($D839,Inputs!$B$24:$B$35,0))*$N839,INDEX(Inputs!$E$24:$E$35,MATCH($D839,Inputs!$B$24:$B$35,0))*$O839)</f>
        <v>22.118827339599999</v>
      </c>
      <c r="R839" s="19"/>
      <c r="S839" s="19"/>
      <c r="T839" s="19"/>
    </row>
    <row r="840" spans="2:20" x14ac:dyDescent="0.25">
      <c r="B840" s="8" t="s">
        <v>168</v>
      </c>
      <c r="C840" s="8">
        <v>2021</v>
      </c>
      <c r="D840" s="8">
        <v>4</v>
      </c>
      <c r="E840" s="49">
        <f>Data!E840</f>
        <v>1686.9199000000001</v>
      </c>
      <c r="F840" s="49">
        <f>Data!F840</f>
        <v>1105.8235999999999</v>
      </c>
      <c r="G840" s="50">
        <f t="shared" si="108"/>
        <v>-581.09630000000016</v>
      </c>
      <c r="H840" s="51">
        <f t="shared" si="109"/>
        <v>0</v>
      </c>
      <c r="I840" s="51">
        <f t="shared" si="111"/>
        <v>581.09630000000016</v>
      </c>
      <c r="J840" s="51">
        <f t="shared" si="110"/>
        <v>0</v>
      </c>
      <c r="K840" s="51">
        <f t="shared" si="112"/>
        <v>581.09630000000016</v>
      </c>
      <c r="L840" s="51">
        <f t="shared" si="113"/>
        <v>0</v>
      </c>
      <c r="M840" s="51">
        <f t="shared" si="114"/>
        <v>0</v>
      </c>
      <c r="N840" s="51">
        <f t="shared" si="115"/>
        <v>0</v>
      </c>
      <c r="O840" s="51">
        <f t="shared" si="116"/>
        <v>0</v>
      </c>
      <c r="P840" s="52">
        <f>+SUM(INDEX(Inputs!$D$24:$D$35,MATCH($D840,Inputs!$B$24:$B$35,0))*$N840,INDEX(Inputs!$E$24:$E$35,MATCH($D840,Inputs!$B$24:$B$35,0))*$O840)</f>
        <v>0</v>
      </c>
      <c r="R840" s="19"/>
      <c r="S840" s="19"/>
      <c r="T840" s="19"/>
    </row>
    <row r="841" spans="2:20" x14ac:dyDescent="0.25">
      <c r="B841" s="8" t="s">
        <v>168</v>
      </c>
      <c r="C841" s="8">
        <v>2021</v>
      </c>
      <c r="D841" s="8">
        <v>5</v>
      </c>
      <c r="E841" s="49">
        <f>Data!E841</f>
        <v>1750.136</v>
      </c>
      <c r="F841" s="49">
        <f>Data!F841</f>
        <v>808.47979999999995</v>
      </c>
      <c r="G841" s="50">
        <f t="shared" ref="G841:G904" si="117">+F841-E841</f>
        <v>-941.65620000000001</v>
      </c>
      <c r="H841" s="51">
        <f t="shared" ref="H841:H904" si="118">+IF(D841=1,0,I840)</f>
        <v>581.09630000000016</v>
      </c>
      <c r="I841" s="51">
        <f t="shared" si="111"/>
        <v>1522.7525000000001</v>
      </c>
      <c r="J841" s="51">
        <f t="shared" ref="J841:J904" si="119">+IF(D841=1,I852,K840)</f>
        <v>581.09630000000016</v>
      </c>
      <c r="K841" s="51">
        <f t="shared" si="112"/>
        <v>1522.7525000000001</v>
      </c>
      <c r="L841" s="51">
        <f t="shared" si="113"/>
        <v>0</v>
      </c>
      <c r="M841" s="51">
        <f t="shared" si="114"/>
        <v>0</v>
      </c>
      <c r="N841" s="51">
        <f t="shared" si="115"/>
        <v>0</v>
      </c>
      <c r="O841" s="51">
        <f t="shared" si="116"/>
        <v>0</v>
      </c>
      <c r="P841" s="52">
        <f>+SUM(INDEX(Inputs!$D$24:$D$35,MATCH($D841,Inputs!$B$24:$B$35,0))*$N841,INDEX(Inputs!$E$24:$E$35,MATCH($D841,Inputs!$B$24:$B$35,0))*$O841)</f>
        <v>0</v>
      </c>
      <c r="R841" s="19"/>
      <c r="S841" s="19"/>
      <c r="T841" s="19"/>
    </row>
    <row r="842" spans="2:20" x14ac:dyDescent="0.25">
      <c r="B842" s="8" t="s">
        <v>168</v>
      </c>
      <c r="C842" s="8">
        <v>2021</v>
      </c>
      <c r="D842" s="8">
        <v>6</v>
      </c>
      <c r="E842" s="49">
        <f>Data!E842</f>
        <v>1894.4639999999999</v>
      </c>
      <c r="F842" s="49">
        <f>Data!F842</f>
        <v>961.92780000000005</v>
      </c>
      <c r="G842" s="50">
        <f t="shared" si="117"/>
        <v>-932.53619999999989</v>
      </c>
      <c r="H842" s="51">
        <f t="shared" si="118"/>
        <v>1522.7525000000001</v>
      </c>
      <c r="I842" s="51">
        <f t="shared" ref="I842:I905" si="120">+IF($G842&lt;0,SUM(-$G842,H842),MAX(SUM(-$G842,H842),0))</f>
        <v>2455.2887000000001</v>
      </c>
      <c r="J842" s="51">
        <f t="shared" si="119"/>
        <v>1522.7525000000001</v>
      </c>
      <c r="K842" s="51">
        <f t="shared" ref="K842:K905" si="121">+IF($G842&lt;0,SUM(-$G842,J842),MAX(SUM(-$G842,J842),0))</f>
        <v>2455.2887000000001</v>
      </c>
      <c r="L842" s="51">
        <f t="shared" ref="L842:L905" si="122">+IF(I842&gt;0,0,G842-H842)</f>
        <v>0</v>
      </c>
      <c r="M842" s="51">
        <f t="shared" ref="M842:M905" si="123">+IF(K842&gt;0,0,G842-J842)</f>
        <v>0</v>
      </c>
      <c r="N842" s="51">
        <f t="shared" ref="N842:N905" si="124">+MIN(M842,2000)</f>
        <v>0</v>
      </c>
      <c r="O842" s="51">
        <f t="shared" ref="O842:O905" si="125">+M842-N842</f>
        <v>0</v>
      </c>
      <c r="P842" s="52">
        <f>+SUM(INDEX(Inputs!$D$24:$D$35,MATCH($D842,Inputs!$B$24:$B$35,0))*$N842,INDEX(Inputs!$E$24:$E$35,MATCH($D842,Inputs!$B$24:$B$35,0))*$O842)</f>
        <v>0</v>
      </c>
      <c r="R842" s="19"/>
      <c r="S842" s="19"/>
      <c r="T842" s="19"/>
    </row>
    <row r="843" spans="2:20" x14ac:dyDescent="0.25">
      <c r="B843" s="8" t="s">
        <v>168</v>
      </c>
      <c r="C843" s="8">
        <v>2021</v>
      </c>
      <c r="D843" s="8">
        <v>7</v>
      </c>
      <c r="E843" s="49">
        <f>Data!E843</f>
        <v>1615.5518</v>
      </c>
      <c r="F843" s="49">
        <f>Data!F843</f>
        <v>1193.5521000000001</v>
      </c>
      <c r="G843" s="50">
        <f t="shared" si="117"/>
        <v>-421.99969999999985</v>
      </c>
      <c r="H843" s="51">
        <f t="shared" si="118"/>
        <v>2455.2887000000001</v>
      </c>
      <c r="I843" s="51">
        <f t="shared" si="120"/>
        <v>2877.2883999999999</v>
      </c>
      <c r="J843" s="51">
        <f t="shared" si="119"/>
        <v>2455.2887000000001</v>
      </c>
      <c r="K843" s="51">
        <f t="shared" si="121"/>
        <v>2877.2883999999999</v>
      </c>
      <c r="L843" s="51">
        <f t="shared" si="122"/>
        <v>0</v>
      </c>
      <c r="M843" s="51">
        <f t="shared" si="123"/>
        <v>0</v>
      </c>
      <c r="N843" s="51">
        <f t="shared" si="124"/>
        <v>0</v>
      </c>
      <c r="O843" s="51">
        <f t="shared" si="125"/>
        <v>0</v>
      </c>
      <c r="P843" s="52">
        <f>+SUM(INDEX(Inputs!$D$24:$D$35,MATCH($D843,Inputs!$B$24:$B$35,0))*$N843,INDEX(Inputs!$E$24:$E$35,MATCH($D843,Inputs!$B$24:$B$35,0))*$O843)</f>
        <v>0</v>
      </c>
      <c r="R843" s="19"/>
      <c r="S843" s="19"/>
      <c r="T843" s="19"/>
    </row>
    <row r="844" spans="2:20" x14ac:dyDescent="0.25">
      <c r="B844" s="8" t="s">
        <v>168</v>
      </c>
      <c r="C844" s="8">
        <v>2021</v>
      </c>
      <c r="D844" s="8">
        <v>8</v>
      </c>
      <c r="E844" s="49">
        <f>Data!E844</f>
        <v>1623.624</v>
      </c>
      <c r="F844" s="49">
        <f>Data!F844</f>
        <v>933.08</v>
      </c>
      <c r="G844" s="50">
        <f t="shared" si="117"/>
        <v>-690.54399999999998</v>
      </c>
      <c r="H844" s="51">
        <f t="shared" si="118"/>
        <v>2877.2883999999999</v>
      </c>
      <c r="I844" s="51">
        <f t="shared" si="120"/>
        <v>3567.8323999999998</v>
      </c>
      <c r="J844" s="51">
        <f t="shared" si="119"/>
        <v>2877.2883999999999</v>
      </c>
      <c r="K844" s="51">
        <f t="shared" si="121"/>
        <v>3567.8323999999998</v>
      </c>
      <c r="L844" s="51">
        <f t="shared" si="122"/>
        <v>0</v>
      </c>
      <c r="M844" s="51">
        <f t="shared" si="123"/>
        <v>0</v>
      </c>
      <c r="N844" s="51">
        <f t="shared" si="124"/>
        <v>0</v>
      </c>
      <c r="O844" s="51">
        <f t="shared" si="125"/>
        <v>0</v>
      </c>
      <c r="P844" s="52">
        <f>+SUM(INDEX(Inputs!$D$24:$D$35,MATCH($D844,Inputs!$B$24:$B$35,0))*$N844,INDEX(Inputs!$E$24:$E$35,MATCH($D844,Inputs!$B$24:$B$35,0))*$O844)</f>
        <v>0</v>
      </c>
      <c r="R844" s="19"/>
      <c r="S844" s="19"/>
      <c r="T844" s="19"/>
    </row>
    <row r="845" spans="2:20" x14ac:dyDescent="0.25">
      <c r="B845" s="8" t="s">
        <v>168</v>
      </c>
      <c r="C845" s="8">
        <v>2021</v>
      </c>
      <c r="D845" s="8">
        <v>9</v>
      </c>
      <c r="E845" s="49">
        <f>Data!E845</f>
        <v>1414.2919999999999</v>
      </c>
      <c r="F845" s="49">
        <f>Data!F845</f>
        <v>695.33900000000006</v>
      </c>
      <c r="G845" s="50">
        <f t="shared" si="117"/>
        <v>-718.95299999999986</v>
      </c>
      <c r="H845" s="51">
        <f t="shared" si="118"/>
        <v>3567.8323999999998</v>
      </c>
      <c r="I845" s="51">
        <f t="shared" si="120"/>
        <v>4286.7853999999998</v>
      </c>
      <c r="J845" s="51">
        <f t="shared" si="119"/>
        <v>3567.8323999999998</v>
      </c>
      <c r="K845" s="51">
        <f t="shared" si="121"/>
        <v>4286.7853999999998</v>
      </c>
      <c r="L845" s="51">
        <f t="shared" si="122"/>
        <v>0</v>
      </c>
      <c r="M845" s="51">
        <f t="shared" si="123"/>
        <v>0</v>
      </c>
      <c r="N845" s="51">
        <f t="shared" si="124"/>
        <v>0</v>
      </c>
      <c r="O845" s="51">
        <f t="shared" si="125"/>
        <v>0</v>
      </c>
      <c r="P845" s="52">
        <f>+SUM(INDEX(Inputs!$D$24:$D$35,MATCH($D845,Inputs!$B$24:$B$35,0))*$N845,INDEX(Inputs!$E$24:$E$35,MATCH($D845,Inputs!$B$24:$B$35,0))*$O845)</f>
        <v>0</v>
      </c>
      <c r="R845" s="19"/>
      <c r="S845" s="19"/>
      <c r="T845" s="19"/>
    </row>
    <row r="846" spans="2:20" x14ac:dyDescent="0.25">
      <c r="B846" s="8" t="s">
        <v>168</v>
      </c>
      <c r="C846" s="8">
        <v>2021</v>
      </c>
      <c r="D846" s="8">
        <v>10</v>
      </c>
      <c r="E846" s="49">
        <f>Data!E846</f>
        <v>1015.724</v>
      </c>
      <c r="F846" s="49">
        <f>Data!F846</f>
        <v>983.49699999999996</v>
      </c>
      <c r="G846" s="50">
        <f t="shared" si="117"/>
        <v>-32.227000000000089</v>
      </c>
      <c r="H846" s="51">
        <f t="shared" si="118"/>
        <v>4286.7853999999998</v>
      </c>
      <c r="I846" s="51">
        <f t="shared" si="120"/>
        <v>4319.0123999999996</v>
      </c>
      <c r="J846" s="51">
        <f t="shared" si="119"/>
        <v>4286.7853999999998</v>
      </c>
      <c r="K846" s="51">
        <f t="shared" si="121"/>
        <v>4319.0123999999996</v>
      </c>
      <c r="L846" s="51">
        <f t="shared" si="122"/>
        <v>0</v>
      </c>
      <c r="M846" s="51">
        <f t="shared" si="123"/>
        <v>0</v>
      </c>
      <c r="N846" s="51">
        <f t="shared" si="124"/>
        <v>0</v>
      </c>
      <c r="O846" s="51">
        <f t="shared" si="125"/>
        <v>0</v>
      </c>
      <c r="P846" s="52">
        <f>+SUM(INDEX(Inputs!$D$24:$D$35,MATCH($D846,Inputs!$B$24:$B$35,0))*$N846,INDEX(Inputs!$E$24:$E$35,MATCH($D846,Inputs!$B$24:$B$35,0))*$O846)</f>
        <v>0</v>
      </c>
      <c r="R846" s="19"/>
      <c r="S846" s="19"/>
      <c r="T846" s="19"/>
    </row>
    <row r="847" spans="2:20" x14ac:dyDescent="0.25">
      <c r="B847" s="8" t="s">
        <v>168</v>
      </c>
      <c r="C847" s="8">
        <v>2021</v>
      </c>
      <c r="D847" s="8">
        <v>11</v>
      </c>
      <c r="E847" s="49">
        <f>Data!E847</f>
        <v>709.55</v>
      </c>
      <c r="F847" s="49">
        <f>Data!F847</f>
        <v>1603.0360000000001</v>
      </c>
      <c r="G847" s="50">
        <f t="shared" si="117"/>
        <v>893.4860000000001</v>
      </c>
      <c r="H847" s="51">
        <f t="shared" si="118"/>
        <v>4319.0123999999996</v>
      </c>
      <c r="I847" s="51">
        <f t="shared" si="120"/>
        <v>3425.5263999999997</v>
      </c>
      <c r="J847" s="51">
        <f t="shared" si="119"/>
        <v>4319.0123999999996</v>
      </c>
      <c r="K847" s="51">
        <f t="shared" si="121"/>
        <v>3425.5263999999997</v>
      </c>
      <c r="L847" s="51">
        <f t="shared" si="122"/>
        <v>0</v>
      </c>
      <c r="M847" s="51">
        <f t="shared" si="123"/>
        <v>0</v>
      </c>
      <c r="N847" s="51">
        <f t="shared" si="124"/>
        <v>0</v>
      </c>
      <c r="O847" s="51">
        <f t="shared" si="125"/>
        <v>0</v>
      </c>
      <c r="P847" s="52">
        <f>+SUM(INDEX(Inputs!$D$24:$D$35,MATCH($D847,Inputs!$B$24:$B$35,0))*$N847,INDEX(Inputs!$E$24:$E$35,MATCH($D847,Inputs!$B$24:$B$35,0))*$O847)</f>
        <v>0</v>
      </c>
      <c r="R847" s="19"/>
      <c r="S847" s="19"/>
      <c r="T847" s="19"/>
    </row>
    <row r="848" spans="2:20" x14ac:dyDescent="0.25">
      <c r="B848" s="8" t="s">
        <v>168</v>
      </c>
      <c r="C848" s="8">
        <v>2021</v>
      </c>
      <c r="D848" s="8">
        <v>12</v>
      </c>
      <c r="E848" s="49">
        <f>Data!E848</f>
        <v>340.57</v>
      </c>
      <c r="F848" s="49">
        <f>Data!F848</f>
        <v>2355.6030000000001</v>
      </c>
      <c r="G848" s="50">
        <f t="shared" si="117"/>
        <v>2015.0330000000001</v>
      </c>
      <c r="H848" s="51">
        <f t="shared" si="118"/>
        <v>3425.5263999999997</v>
      </c>
      <c r="I848" s="51">
        <f t="shared" si="120"/>
        <v>1410.4933999999996</v>
      </c>
      <c r="J848" s="51">
        <f t="shared" si="119"/>
        <v>3425.5263999999997</v>
      </c>
      <c r="K848" s="51">
        <f t="shared" si="121"/>
        <v>1410.4933999999996</v>
      </c>
      <c r="L848" s="51">
        <f t="shared" si="122"/>
        <v>0</v>
      </c>
      <c r="M848" s="51">
        <f t="shared" si="123"/>
        <v>0</v>
      </c>
      <c r="N848" s="51">
        <f t="shared" si="124"/>
        <v>0</v>
      </c>
      <c r="O848" s="51">
        <f t="shared" si="125"/>
        <v>0</v>
      </c>
      <c r="P848" s="52">
        <f>+SUM(INDEX(Inputs!$D$24:$D$35,MATCH($D848,Inputs!$B$24:$B$35,0))*$N848,INDEX(Inputs!$E$24:$E$35,MATCH($D848,Inputs!$B$24:$B$35,0))*$O848)</f>
        <v>0</v>
      </c>
      <c r="R848" s="19"/>
      <c r="S848" s="19"/>
      <c r="T848" s="19"/>
    </row>
    <row r="849" spans="2:20" x14ac:dyDescent="0.25">
      <c r="B849" s="8" t="s">
        <v>169</v>
      </c>
      <c r="C849" s="8">
        <v>2021</v>
      </c>
      <c r="D849" s="8">
        <v>1</v>
      </c>
      <c r="E849" s="49">
        <f>Data!E849</f>
        <v>0</v>
      </c>
      <c r="F849" s="49">
        <f>Data!F849</f>
        <v>8942.9999000000007</v>
      </c>
      <c r="G849" s="50">
        <f t="shared" si="117"/>
        <v>8942.9999000000007</v>
      </c>
      <c r="H849" s="51">
        <f t="shared" si="118"/>
        <v>0</v>
      </c>
      <c r="I849" s="51">
        <f t="shared" si="120"/>
        <v>0</v>
      </c>
      <c r="J849" s="51">
        <f t="shared" si="119"/>
        <v>0</v>
      </c>
      <c r="K849" s="51">
        <f t="shared" si="121"/>
        <v>0</v>
      </c>
      <c r="L849" s="51">
        <f t="shared" si="122"/>
        <v>8942.9999000000007</v>
      </c>
      <c r="M849" s="51">
        <f t="shared" si="123"/>
        <v>8942.9999000000007</v>
      </c>
      <c r="N849" s="51">
        <f t="shared" si="124"/>
        <v>2000</v>
      </c>
      <c r="O849" s="51">
        <f t="shared" si="125"/>
        <v>6942.9999000000007</v>
      </c>
      <c r="P849" s="52">
        <f>+SUM(INDEX(Inputs!$D$24:$D$35,MATCH($D849,Inputs!$B$24:$B$35,0))*$N849,INDEX(Inputs!$E$24:$E$35,MATCH($D849,Inputs!$B$24:$B$35,0))*$O849)</f>
        <v>496.33682358040005</v>
      </c>
      <c r="R849" s="19"/>
      <c r="S849" s="19"/>
      <c r="T849" s="19"/>
    </row>
    <row r="850" spans="2:20" x14ac:dyDescent="0.25">
      <c r="B850" s="8" t="s">
        <v>169</v>
      </c>
      <c r="C850" s="8">
        <v>2021</v>
      </c>
      <c r="D850" s="8">
        <v>2</v>
      </c>
      <c r="E850" s="49">
        <f>Data!E850</f>
        <v>0</v>
      </c>
      <c r="F850" s="49">
        <f>Data!F850</f>
        <v>8248.64</v>
      </c>
      <c r="G850" s="50">
        <f t="shared" si="117"/>
        <v>8248.64</v>
      </c>
      <c r="H850" s="51">
        <f t="shared" si="118"/>
        <v>0</v>
      </c>
      <c r="I850" s="51">
        <f t="shared" si="120"/>
        <v>0</v>
      </c>
      <c r="J850" s="51">
        <f t="shared" si="119"/>
        <v>0</v>
      </c>
      <c r="K850" s="51">
        <f t="shared" si="121"/>
        <v>0</v>
      </c>
      <c r="L850" s="51">
        <f t="shared" si="122"/>
        <v>8248.64</v>
      </c>
      <c r="M850" s="51">
        <f t="shared" si="123"/>
        <v>8248.64</v>
      </c>
      <c r="N850" s="51">
        <f t="shared" si="124"/>
        <v>2000</v>
      </c>
      <c r="O850" s="51">
        <f t="shared" si="125"/>
        <v>6248.6399999999994</v>
      </c>
      <c r="P850" s="52">
        <f>+SUM(INDEX(Inputs!$D$24:$D$35,MATCH($D850,Inputs!$B$24:$B$35,0))*$N850,INDEX(Inputs!$E$24:$E$35,MATCH($D850,Inputs!$B$24:$B$35,0))*$O850)</f>
        <v>465.64889343999994</v>
      </c>
      <c r="R850" s="19"/>
      <c r="S850" s="19"/>
      <c r="T850" s="19"/>
    </row>
    <row r="851" spans="2:20" x14ac:dyDescent="0.25">
      <c r="B851" s="8" t="s">
        <v>169</v>
      </c>
      <c r="C851" s="8">
        <v>2021</v>
      </c>
      <c r="D851" s="8">
        <v>3</v>
      </c>
      <c r="E851" s="49">
        <f>Data!E851</f>
        <v>1234.8239000000001</v>
      </c>
      <c r="F851" s="49">
        <f>Data!F851</f>
        <v>9407.1438999999991</v>
      </c>
      <c r="G851" s="50">
        <f t="shared" si="117"/>
        <v>8172.3199999999988</v>
      </c>
      <c r="H851" s="51">
        <f t="shared" si="118"/>
        <v>0</v>
      </c>
      <c r="I851" s="51">
        <f t="shared" si="120"/>
        <v>0</v>
      </c>
      <c r="J851" s="51">
        <f t="shared" si="119"/>
        <v>0</v>
      </c>
      <c r="K851" s="51">
        <f t="shared" si="121"/>
        <v>0</v>
      </c>
      <c r="L851" s="51">
        <f t="shared" si="122"/>
        <v>8172.3199999999988</v>
      </c>
      <c r="M851" s="51">
        <f t="shared" si="123"/>
        <v>8172.3199999999988</v>
      </c>
      <c r="N851" s="51">
        <f t="shared" si="124"/>
        <v>2000</v>
      </c>
      <c r="O851" s="51">
        <f t="shared" si="125"/>
        <v>6172.3199999999988</v>
      </c>
      <c r="P851" s="52">
        <f>+SUM(INDEX(Inputs!$D$24:$D$35,MATCH($D851,Inputs!$B$24:$B$35,0))*$N851,INDEX(Inputs!$E$24:$E$35,MATCH($D851,Inputs!$B$24:$B$35,0))*$O851)</f>
        <v>462.27585471999998</v>
      </c>
      <c r="R851" s="19"/>
      <c r="S851" s="19"/>
      <c r="T851" s="19"/>
    </row>
    <row r="852" spans="2:20" x14ac:dyDescent="0.25">
      <c r="B852" s="8" t="s">
        <v>169</v>
      </c>
      <c r="C852" s="8">
        <v>2021</v>
      </c>
      <c r="D852" s="8">
        <v>4</v>
      </c>
      <c r="E852" s="49">
        <f>Data!E852</f>
        <v>3325.9998999999998</v>
      </c>
      <c r="F852" s="49">
        <f>Data!F852</f>
        <v>9874.1039000000001</v>
      </c>
      <c r="G852" s="50">
        <f t="shared" si="117"/>
        <v>6548.1040000000003</v>
      </c>
      <c r="H852" s="51">
        <f t="shared" si="118"/>
        <v>0</v>
      </c>
      <c r="I852" s="51">
        <f t="shared" si="120"/>
        <v>0</v>
      </c>
      <c r="J852" s="51">
        <f t="shared" si="119"/>
        <v>0</v>
      </c>
      <c r="K852" s="51">
        <f t="shared" si="121"/>
        <v>0</v>
      </c>
      <c r="L852" s="51">
        <f t="shared" si="122"/>
        <v>6548.1040000000003</v>
      </c>
      <c r="M852" s="51">
        <f t="shared" si="123"/>
        <v>6548.1040000000003</v>
      </c>
      <c r="N852" s="51">
        <f t="shared" si="124"/>
        <v>2000</v>
      </c>
      <c r="O852" s="51">
        <f t="shared" si="125"/>
        <v>4548.1040000000003</v>
      </c>
      <c r="P852" s="52">
        <f>+SUM(INDEX(Inputs!$D$24:$D$35,MATCH($D852,Inputs!$B$24:$B$35,0))*$N852,INDEX(Inputs!$E$24:$E$35,MATCH($D852,Inputs!$B$24:$B$35,0))*$O852)</f>
        <v>390.49200438399998</v>
      </c>
      <c r="R852" s="19"/>
      <c r="S852" s="19"/>
      <c r="T852" s="19"/>
    </row>
    <row r="853" spans="2:20" x14ac:dyDescent="0.25">
      <c r="B853" s="8" t="s">
        <v>169</v>
      </c>
      <c r="C853" s="8">
        <v>2021</v>
      </c>
      <c r="D853" s="8">
        <v>5</v>
      </c>
      <c r="E853" s="49">
        <f>Data!E853</f>
        <v>3704.0230000000001</v>
      </c>
      <c r="F853" s="49">
        <f>Data!F853</f>
        <v>10849.391100000001</v>
      </c>
      <c r="G853" s="50">
        <f t="shared" si="117"/>
        <v>7145.3681000000006</v>
      </c>
      <c r="H853" s="51">
        <f t="shared" si="118"/>
        <v>0</v>
      </c>
      <c r="I853" s="51">
        <f t="shared" si="120"/>
        <v>0</v>
      </c>
      <c r="J853" s="51">
        <f t="shared" si="119"/>
        <v>0</v>
      </c>
      <c r="K853" s="51">
        <f t="shared" si="121"/>
        <v>0</v>
      </c>
      <c r="L853" s="51">
        <f t="shared" si="122"/>
        <v>7145.3681000000006</v>
      </c>
      <c r="M853" s="51">
        <f t="shared" si="123"/>
        <v>7145.3681000000006</v>
      </c>
      <c r="N853" s="51">
        <f t="shared" si="124"/>
        <v>2000</v>
      </c>
      <c r="O853" s="51">
        <f t="shared" si="125"/>
        <v>5145.3681000000006</v>
      </c>
      <c r="P853" s="52">
        <f>+SUM(INDEX(Inputs!$D$24:$D$35,MATCH($D853,Inputs!$B$24:$B$35,0))*$N853,INDEX(Inputs!$E$24:$E$35,MATCH($D853,Inputs!$B$24:$B$35,0))*$O853)</f>
        <v>416.88868854760005</v>
      </c>
      <c r="R853" s="19"/>
      <c r="S853" s="19"/>
      <c r="T853" s="19"/>
    </row>
    <row r="854" spans="2:20" x14ac:dyDescent="0.25">
      <c r="B854" s="8" t="s">
        <v>169</v>
      </c>
      <c r="C854" s="8">
        <v>2021</v>
      </c>
      <c r="D854" s="8">
        <v>6</v>
      </c>
      <c r="E854" s="49">
        <f>Data!E854</f>
        <v>4234.4399000000003</v>
      </c>
      <c r="F854" s="49">
        <f>Data!F854</f>
        <v>12636.4959</v>
      </c>
      <c r="G854" s="50">
        <f t="shared" si="117"/>
        <v>8402.0560000000005</v>
      </c>
      <c r="H854" s="51">
        <f t="shared" si="118"/>
        <v>0</v>
      </c>
      <c r="I854" s="51">
        <f t="shared" si="120"/>
        <v>0</v>
      </c>
      <c r="J854" s="51">
        <f t="shared" si="119"/>
        <v>0</v>
      </c>
      <c r="K854" s="51">
        <f t="shared" si="121"/>
        <v>0</v>
      </c>
      <c r="L854" s="51">
        <f t="shared" si="122"/>
        <v>8402.0560000000005</v>
      </c>
      <c r="M854" s="51">
        <f t="shared" si="123"/>
        <v>8402.0560000000005</v>
      </c>
      <c r="N854" s="51">
        <f t="shared" si="124"/>
        <v>2000</v>
      </c>
      <c r="O854" s="51">
        <f t="shared" si="125"/>
        <v>6402.0560000000005</v>
      </c>
      <c r="P854" s="52">
        <f>+SUM(INDEX(Inputs!$D$24:$D$35,MATCH($D854,Inputs!$B$24:$B$35,0))*$N854,INDEX(Inputs!$E$24:$E$35,MATCH($D854,Inputs!$B$24:$B$35,0))*$O854)</f>
        <v>522.38256009600002</v>
      </c>
      <c r="R854" s="19"/>
      <c r="S854" s="19"/>
      <c r="T854" s="19"/>
    </row>
    <row r="855" spans="2:20" x14ac:dyDescent="0.25">
      <c r="B855" s="8" t="s">
        <v>169</v>
      </c>
      <c r="C855" s="8">
        <v>2021</v>
      </c>
      <c r="D855" s="8">
        <v>7</v>
      </c>
      <c r="E855" s="49">
        <f>Data!E855</f>
        <v>3466.0718999999999</v>
      </c>
      <c r="F855" s="49">
        <f>Data!F855</f>
        <v>13989.8</v>
      </c>
      <c r="G855" s="50">
        <f t="shared" si="117"/>
        <v>10523.7281</v>
      </c>
      <c r="H855" s="51">
        <f t="shared" si="118"/>
        <v>0</v>
      </c>
      <c r="I855" s="51">
        <f t="shared" si="120"/>
        <v>0</v>
      </c>
      <c r="J855" s="51">
        <f t="shared" si="119"/>
        <v>0</v>
      </c>
      <c r="K855" s="51">
        <f t="shared" si="121"/>
        <v>0</v>
      </c>
      <c r="L855" s="51">
        <f t="shared" si="122"/>
        <v>10523.7281</v>
      </c>
      <c r="M855" s="51">
        <f t="shared" si="123"/>
        <v>10523.7281</v>
      </c>
      <c r="N855" s="51">
        <f t="shared" si="124"/>
        <v>2000</v>
      </c>
      <c r="O855" s="51">
        <f t="shared" si="125"/>
        <v>8523.7281000000003</v>
      </c>
      <c r="P855" s="52">
        <f>+SUM(INDEX(Inputs!$D$24:$D$35,MATCH($D855,Inputs!$B$24:$B$35,0))*$N855,INDEX(Inputs!$E$24:$E$35,MATCH($D855,Inputs!$B$24:$B$35,0))*$O855)</f>
        <v>625.74193811960004</v>
      </c>
      <c r="R855" s="19"/>
      <c r="S855" s="19"/>
      <c r="T855" s="19"/>
    </row>
    <row r="856" spans="2:20" x14ac:dyDescent="0.25">
      <c r="B856" s="8" t="s">
        <v>169</v>
      </c>
      <c r="C856" s="8">
        <v>2021</v>
      </c>
      <c r="D856" s="8">
        <v>8</v>
      </c>
      <c r="E856" s="49">
        <f>Data!E856</f>
        <v>3214.5279999999998</v>
      </c>
      <c r="F856" s="49">
        <f>Data!F856</f>
        <v>12637.92</v>
      </c>
      <c r="G856" s="50">
        <f t="shared" si="117"/>
        <v>9423.3919999999998</v>
      </c>
      <c r="H856" s="51">
        <f t="shared" si="118"/>
        <v>0</v>
      </c>
      <c r="I856" s="51">
        <f t="shared" si="120"/>
        <v>0</v>
      </c>
      <c r="J856" s="51">
        <f t="shared" si="119"/>
        <v>0</v>
      </c>
      <c r="K856" s="51">
        <f t="shared" si="121"/>
        <v>0</v>
      </c>
      <c r="L856" s="51">
        <f t="shared" si="122"/>
        <v>9423.3919999999998</v>
      </c>
      <c r="M856" s="51">
        <f t="shared" si="123"/>
        <v>9423.3919999999998</v>
      </c>
      <c r="N856" s="51">
        <f t="shared" si="124"/>
        <v>2000</v>
      </c>
      <c r="O856" s="51">
        <f t="shared" si="125"/>
        <v>7423.3919999999998</v>
      </c>
      <c r="P856" s="52">
        <f>+SUM(INDEX(Inputs!$D$24:$D$35,MATCH($D856,Inputs!$B$24:$B$35,0))*$N856,INDEX(Inputs!$E$24:$E$35,MATCH($D856,Inputs!$B$24:$B$35,0))*$O856)</f>
        <v>572.13796467199995</v>
      </c>
      <c r="R856" s="19"/>
      <c r="S856" s="19"/>
      <c r="T856" s="19"/>
    </row>
    <row r="857" spans="2:20" x14ac:dyDescent="0.25">
      <c r="B857" s="8" t="s">
        <v>169</v>
      </c>
      <c r="C857" s="8">
        <v>2021</v>
      </c>
      <c r="D857" s="8">
        <v>9</v>
      </c>
      <c r="E857" s="49">
        <f>Data!E857</f>
        <v>3017.9279999999999</v>
      </c>
      <c r="F857" s="49">
        <f>Data!F857</f>
        <v>11289.924999999999</v>
      </c>
      <c r="G857" s="50">
        <f t="shared" si="117"/>
        <v>8271.9969999999994</v>
      </c>
      <c r="H857" s="51">
        <f t="shared" si="118"/>
        <v>0</v>
      </c>
      <c r="I857" s="51">
        <f t="shared" si="120"/>
        <v>0</v>
      </c>
      <c r="J857" s="51">
        <f t="shared" si="119"/>
        <v>0</v>
      </c>
      <c r="K857" s="51">
        <f t="shared" si="121"/>
        <v>0</v>
      </c>
      <c r="L857" s="51">
        <f t="shared" si="122"/>
        <v>8271.9969999999994</v>
      </c>
      <c r="M857" s="51">
        <f t="shared" si="123"/>
        <v>8271.9969999999994</v>
      </c>
      <c r="N857" s="51">
        <f t="shared" si="124"/>
        <v>2000</v>
      </c>
      <c r="O857" s="51">
        <f t="shared" si="125"/>
        <v>6271.9969999999994</v>
      </c>
      <c r="P857" s="52">
        <f>+SUM(INDEX(Inputs!$D$24:$D$35,MATCH($D857,Inputs!$B$24:$B$35,0))*$N857,INDEX(Inputs!$E$24:$E$35,MATCH($D857,Inputs!$B$24:$B$35,0))*$O857)</f>
        <v>466.68117941200001</v>
      </c>
      <c r="R857" s="19"/>
      <c r="S857" s="19"/>
      <c r="T857" s="19"/>
    </row>
    <row r="858" spans="2:20" x14ac:dyDescent="0.25">
      <c r="B858" s="8" t="s">
        <v>169</v>
      </c>
      <c r="C858" s="8">
        <v>2021</v>
      </c>
      <c r="D858" s="8">
        <v>10</v>
      </c>
      <c r="E858" s="49">
        <f>Data!E858</f>
        <v>1859.202</v>
      </c>
      <c r="F858" s="49">
        <f>Data!F858</f>
        <v>10670.048000000001</v>
      </c>
      <c r="G858" s="50">
        <f t="shared" si="117"/>
        <v>8810.8460000000014</v>
      </c>
      <c r="H858" s="51">
        <f t="shared" si="118"/>
        <v>0</v>
      </c>
      <c r="I858" s="51">
        <f t="shared" si="120"/>
        <v>0</v>
      </c>
      <c r="J858" s="51">
        <f t="shared" si="119"/>
        <v>0</v>
      </c>
      <c r="K858" s="51">
        <f t="shared" si="121"/>
        <v>0</v>
      </c>
      <c r="L858" s="51">
        <f t="shared" si="122"/>
        <v>8810.8460000000014</v>
      </c>
      <c r="M858" s="51">
        <f t="shared" si="123"/>
        <v>8810.8460000000014</v>
      </c>
      <c r="N858" s="51">
        <f t="shared" si="124"/>
        <v>2000</v>
      </c>
      <c r="O858" s="51">
        <f t="shared" si="125"/>
        <v>6810.8460000000014</v>
      </c>
      <c r="P858" s="52">
        <f>+SUM(INDEX(Inputs!$D$24:$D$35,MATCH($D858,Inputs!$B$24:$B$35,0))*$N858,INDEX(Inputs!$E$24:$E$35,MATCH($D858,Inputs!$B$24:$B$35,0))*$O858)</f>
        <v>490.49614981600007</v>
      </c>
      <c r="R858" s="19"/>
      <c r="S858" s="19"/>
      <c r="T858" s="19"/>
    </row>
    <row r="859" spans="2:20" x14ac:dyDescent="0.25">
      <c r="B859" s="8" t="s">
        <v>169</v>
      </c>
      <c r="C859" s="8">
        <v>2021</v>
      </c>
      <c r="D859" s="8">
        <v>11</v>
      </c>
      <c r="E859" s="49">
        <f>Data!E859</f>
        <v>1083.4559999999999</v>
      </c>
      <c r="F859" s="49">
        <f>Data!F859</f>
        <v>9812.8150000000005</v>
      </c>
      <c r="G859" s="50">
        <f t="shared" si="117"/>
        <v>8729.3590000000004</v>
      </c>
      <c r="H859" s="51">
        <f t="shared" si="118"/>
        <v>0</v>
      </c>
      <c r="I859" s="51">
        <f t="shared" si="120"/>
        <v>0</v>
      </c>
      <c r="J859" s="51">
        <f t="shared" si="119"/>
        <v>0</v>
      </c>
      <c r="K859" s="51">
        <f t="shared" si="121"/>
        <v>0</v>
      </c>
      <c r="L859" s="51">
        <f t="shared" si="122"/>
        <v>8729.3590000000004</v>
      </c>
      <c r="M859" s="51">
        <f t="shared" si="123"/>
        <v>8729.3590000000004</v>
      </c>
      <c r="N859" s="51">
        <f t="shared" si="124"/>
        <v>2000</v>
      </c>
      <c r="O859" s="51">
        <f t="shared" si="125"/>
        <v>6729.3590000000004</v>
      </c>
      <c r="P859" s="52">
        <f>+SUM(INDEX(Inputs!$D$24:$D$35,MATCH($D859,Inputs!$B$24:$B$35,0))*$N859,INDEX(Inputs!$E$24:$E$35,MATCH($D859,Inputs!$B$24:$B$35,0))*$O859)</f>
        <v>486.89475036400006</v>
      </c>
      <c r="R859" s="19"/>
      <c r="S859" s="19"/>
      <c r="T859" s="19"/>
    </row>
    <row r="860" spans="2:20" x14ac:dyDescent="0.25">
      <c r="B860" s="8" t="s">
        <v>169</v>
      </c>
      <c r="C860" s="8">
        <v>2021</v>
      </c>
      <c r="D860" s="8">
        <v>12</v>
      </c>
      <c r="E860" s="49">
        <f>Data!E860</f>
        <v>357.50400000000002</v>
      </c>
      <c r="F860" s="49">
        <f>Data!F860</f>
        <v>10092.700999999999</v>
      </c>
      <c r="G860" s="50">
        <f t="shared" si="117"/>
        <v>9735.1969999999983</v>
      </c>
      <c r="H860" s="51">
        <f t="shared" si="118"/>
        <v>0</v>
      </c>
      <c r="I860" s="51">
        <f t="shared" si="120"/>
        <v>0</v>
      </c>
      <c r="J860" s="51">
        <f t="shared" si="119"/>
        <v>0</v>
      </c>
      <c r="K860" s="51">
        <f t="shared" si="121"/>
        <v>0</v>
      </c>
      <c r="L860" s="51">
        <f t="shared" si="122"/>
        <v>9735.1969999999983</v>
      </c>
      <c r="M860" s="51">
        <f t="shared" si="123"/>
        <v>9735.1969999999983</v>
      </c>
      <c r="N860" s="51">
        <f t="shared" si="124"/>
        <v>2000</v>
      </c>
      <c r="O860" s="51">
        <f t="shared" si="125"/>
        <v>7735.1969999999983</v>
      </c>
      <c r="P860" s="52">
        <f>+SUM(INDEX(Inputs!$D$24:$D$35,MATCH($D860,Inputs!$B$24:$B$35,0))*$N860,INDEX(Inputs!$E$24:$E$35,MATCH($D860,Inputs!$B$24:$B$35,0))*$O860)</f>
        <v>531.34876661199996</v>
      </c>
      <c r="R860" s="19"/>
      <c r="S860" s="19"/>
      <c r="T860" s="19"/>
    </row>
    <row r="861" spans="2:20" x14ac:dyDescent="0.25">
      <c r="B861" s="8" t="s">
        <v>170</v>
      </c>
      <c r="C861" s="8">
        <v>2021</v>
      </c>
      <c r="D861" s="8">
        <v>1</v>
      </c>
      <c r="E861" s="49">
        <f>Data!E861</f>
        <v>1973.7533000000001</v>
      </c>
      <c r="F861" s="49">
        <f>Data!F861</f>
        <v>31710.736000000001</v>
      </c>
      <c r="G861" s="50">
        <f t="shared" si="117"/>
        <v>29736.9827</v>
      </c>
      <c r="H861" s="51">
        <f t="shared" si="118"/>
        <v>0</v>
      </c>
      <c r="I861" s="51">
        <f t="shared" si="120"/>
        <v>0</v>
      </c>
      <c r="J861" s="51">
        <f t="shared" si="119"/>
        <v>0</v>
      </c>
      <c r="K861" s="51">
        <f t="shared" si="121"/>
        <v>0</v>
      </c>
      <c r="L861" s="51">
        <f t="shared" si="122"/>
        <v>29736.9827</v>
      </c>
      <c r="M861" s="51">
        <f t="shared" si="123"/>
        <v>29736.9827</v>
      </c>
      <c r="N861" s="51">
        <f t="shared" si="124"/>
        <v>2000</v>
      </c>
      <c r="O861" s="51">
        <f t="shared" si="125"/>
        <v>27736.9827</v>
      </c>
      <c r="P861" s="52">
        <f>+SUM(INDEX(Inputs!$D$24:$D$35,MATCH($D861,Inputs!$B$24:$B$35,0))*$N861,INDEX(Inputs!$E$24:$E$35,MATCH($D861,Inputs!$B$24:$B$35,0))*$O861)</f>
        <v>1415.3476874092</v>
      </c>
      <c r="R861" s="19"/>
      <c r="S861" s="19"/>
      <c r="T861" s="19"/>
    </row>
    <row r="862" spans="2:20" x14ac:dyDescent="0.25">
      <c r="B862" s="8" t="s">
        <v>170</v>
      </c>
      <c r="C862" s="8">
        <v>2021</v>
      </c>
      <c r="D862" s="8">
        <v>2</v>
      </c>
      <c r="E862" s="49">
        <f>Data!E862</f>
        <v>2194.9760999999999</v>
      </c>
      <c r="F862" s="49">
        <f>Data!F862</f>
        <v>24587.912</v>
      </c>
      <c r="G862" s="50">
        <f t="shared" si="117"/>
        <v>22392.9359</v>
      </c>
      <c r="H862" s="51">
        <f t="shared" si="118"/>
        <v>0</v>
      </c>
      <c r="I862" s="51">
        <f t="shared" si="120"/>
        <v>0</v>
      </c>
      <c r="J862" s="51">
        <f t="shared" si="119"/>
        <v>0</v>
      </c>
      <c r="K862" s="51">
        <f t="shared" si="121"/>
        <v>0</v>
      </c>
      <c r="L862" s="51">
        <f t="shared" si="122"/>
        <v>22392.9359</v>
      </c>
      <c r="M862" s="51">
        <f t="shared" si="123"/>
        <v>22392.9359</v>
      </c>
      <c r="N862" s="51">
        <f t="shared" si="124"/>
        <v>2000</v>
      </c>
      <c r="O862" s="51">
        <f t="shared" si="125"/>
        <v>20392.9359</v>
      </c>
      <c r="P862" s="52">
        <f>+SUM(INDEX(Inputs!$D$24:$D$35,MATCH($D862,Inputs!$B$24:$B$35,0))*$N862,INDEX(Inputs!$E$24:$E$35,MATCH($D862,Inputs!$B$24:$B$35,0))*$O862)</f>
        <v>1090.7701950364001</v>
      </c>
      <c r="R862" s="19"/>
      <c r="S862" s="19"/>
      <c r="T862" s="19"/>
    </row>
    <row r="863" spans="2:20" x14ac:dyDescent="0.25">
      <c r="B863" s="8" t="s">
        <v>170</v>
      </c>
      <c r="C863" s="8">
        <v>2021</v>
      </c>
      <c r="D863" s="8">
        <v>3</v>
      </c>
      <c r="E863" s="49">
        <f>Data!E863</f>
        <v>4183.2143999999998</v>
      </c>
      <c r="F863" s="49">
        <f>Data!F863</f>
        <v>22935.040000000001</v>
      </c>
      <c r="G863" s="50">
        <f t="shared" si="117"/>
        <v>18751.8256</v>
      </c>
      <c r="H863" s="51">
        <f t="shared" si="118"/>
        <v>0</v>
      </c>
      <c r="I863" s="51">
        <f t="shared" si="120"/>
        <v>0</v>
      </c>
      <c r="J863" s="51">
        <f t="shared" si="119"/>
        <v>0</v>
      </c>
      <c r="K863" s="51">
        <f t="shared" si="121"/>
        <v>0</v>
      </c>
      <c r="L863" s="51">
        <f t="shared" si="122"/>
        <v>18751.8256</v>
      </c>
      <c r="M863" s="51">
        <f t="shared" si="123"/>
        <v>18751.8256</v>
      </c>
      <c r="N863" s="51">
        <f t="shared" si="124"/>
        <v>2000</v>
      </c>
      <c r="O863" s="51">
        <f t="shared" si="125"/>
        <v>16751.8256</v>
      </c>
      <c r="P863" s="52">
        <f>+SUM(INDEX(Inputs!$D$24:$D$35,MATCH($D863,Inputs!$B$24:$B$35,0))*$N863,INDEX(Inputs!$E$24:$E$35,MATCH($D863,Inputs!$B$24:$B$35,0))*$O863)</f>
        <v>929.84768421759998</v>
      </c>
      <c r="R863" s="19"/>
      <c r="S863" s="19"/>
      <c r="T863" s="19"/>
    </row>
    <row r="864" spans="2:20" x14ac:dyDescent="0.25">
      <c r="B864" s="8" t="s">
        <v>170</v>
      </c>
      <c r="C864" s="8">
        <v>2021</v>
      </c>
      <c r="D864" s="8">
        <v>4</v>
      </c>
      <c r="E864" s="49">
        <f>Data!E864</f>
        <v>4382.0686999999998</v>
      </c>
      <c r="F864" s="49">
        <f>Data!F864</f>
        <v>25233.423999999999</v>
      </c>
      <c r="G864" s="50">
        <f t="shared" si="117"/>
        <v>20851.355299999999</v>
      </c>
      <c r="H864" s="51">
        <f t="shared" si="118"/>
        <v>0</v>
      </c>
      <c r="I864" s="51">
        <f t="shared" si="120"/>
        <v>0</v>
      </c>
      <c r="J864" s="51">
        <f t="shared" si="119"/>
        <v>0</v>
      </c>
      <c r="K864" s="51">
        <f t="shared" si="121"/>
        <v>0</v>
      </c>
      <c r="L864" s="51">
        <f t="shared" si="122"/>
        <v>20851.355299999999</v>
      </c>
      <c r="M864" s="51">
        <f t="shared" si="123"/>
        <v>20851.355299999999</v>
      </c>
      <c r="N864" s="51">
        <f t="shared" si="124"/>
        <v>2000</v>
      </c>
      <c r="O864" s="51">
        <f t="shared" si="125"/>
        <v>18851.355299999999</v>
      </c>
      <c r="P864" s="52">
        <f>+SUM(INDEX(Inputs!$D$24:$D$35,MATCH($D864,Inputs!$B$24:$B$35,0))*$N864,INDEX(Inputs!$E$24:$E$35,MATCH($D864,Inputs!$B$24:$B$35,0))*$O864)</f>
        <v>1022.6384988387999</v>
      </c>
      <c r="R864" s="19"/>
      <c r="S864" s="19"/>
      <c r="T864" s="19"/>
    </row>
    <row r="865" spans="2:20" x14ac:dyDescent="0.25">
      <c r="B865" s="8" t="s">
        <v>170</v>
      </c>
      <c r="C865" s="8">
        <v>2021</v>
      </c>
      <c r="D865" s="8">
        <v>5</v>
      </c>
      <c r="E865" s="49">
        <f>Data!E865</f>
        <v>4504.4443000000001</v>
      </c>
      <c r="F865" s="49">
        <f>Data!F865</f>
        <v>24675.272000000001</v>
      </c>
      <c r="G865" s="50">
        <f t="shared" si="117"/>
        <v>20170.827700000002</v>
      </c>
      <c r="H865" s="51">
        <f t="shared" si="118"/>
        <v>0</v>
      </c>
      <c r="I865" s="51">
        <f t="shared" si="120"/>
        <v>0</v>
      </c>
      <c r="J865" s="51">
        <f t="shared" si="119"/>
        <v>0</v>
      </c>
      <c r="K865" s="51">
        <f t="shared" si="121"/>
        <v>0</v>
      </c>
      <c r="L865" s="51">
        <f t="shared" si="122"/>
        <v>20170.827700000002</v>
      </c>
      <c r="M865" s="51">
        <f t="shared" si="123"/>
        <v>20170.827700000002</v>
      </c>
      <c r="N865" s="51">
        <f t="shared" si="124"/>
        <v>2000</v>
      </c>
      <c r="O865" s="51">
        <f t="shared" si="125"/>
        <v>18170.827700000002</v>
      </c>
      <c r="P865" s="52">
        <f>+SUM(INDEX(Inputs!$D$24:$D$35,MATCH($D865,Inputs!$B$24:$B$35,0))*$N865,INDEX(Inputs!$E$24:$E$35,MATCH($D865,Inputs!$B$24:$B$35,0))*$O865)</f>
        <v>992.56190102920004</v>
      </c>
      <c r="R865" s="19"/>
      <c r="S865" s="19"/>
      <c r="T865" s="19"/>
    </row>
    <row r="866" spans="2:20" x14ac:dyDescent="0.25">
      <c r="B866" s="8" t="s">
        <v>170</v>
      </c>
      <c r="C866" s="8">
        <v>2021</v>
      </c>
      <c r="D866" s="8">
        <v>6</v>
      </c>
      <c r="E866" s="49">
        <f>Data!E866</f>
        <v>4607.0560999999998</v>
      </c>
      <c r="F866" s="49">
        <f>Data!F866</f>
        <v>25253.200000000001</v>
      </c>
      <c r="G866" s="50">
        <f t="shared" si="117"/>
        <v>20646.143900000003</v>
      </c>
      <c r="H866" s="51">
        <f t="shared" si="118"/>
        <v>0</v>
      </c>
      <c r="I866" s="51">
        <f t="shared" si="120"/>
        <v>0</v>
      </c>
      <c r="J866" s="51">
        <f t="shared" si="119"/>
        <v>0</v>
      </c>
      <c r="K866" s="51">
        <f t="shared" si="121"/>
        <v>0</v>
      </c>
      <c r="L866" s="51">
        <f t="shared" si="122"/>
        <v>20646.143900000003</v>
      </c>
      <c r="M866" s="51">
        <f t="shared" si="123"/>
        <v>20646.143900000003</v>
      </c>
      <c r="N866" s="51">
        <f t="shared" si="124"/>
        <v>2000</v>
      </c>
      <c r="O866" s="51">
        <f t="shared" si="125"/>
        <v>18646.143900000003</v>
      </c>
      <c r="P866" s="52">
        <f>+SUM(INDEX(Inputs!$D$24:$D$35,MATCH($D866,Inputs!$B$24:$B$35,0))*$N866,INDEX(Inputs!$E$24:$E$35,MATCH($D866,Inputs!$B$24:$B$35,0))*$O866)</f>
        <v>1118.8655462324002</v>
      </c>
      <c r="R866" s="19"/>
      <c r="S866" s="19"/>
      <c r="T866" s="19"/>
    </row>
    <row r="867" spans="2:20" x14ac:dyDescent="0.25">
      <c r="B867" s="8" t="s">
        <v>170</v>
      </c>
      <c r="C867" s="8">
        <v>2021</v>
      </c>
      <c r="D867" s="8">
        <v>7</v>
      </c>
      <c r="E867" s="49">
        <f>Data!E867</f>
        <v>4162.7313000000004</v>
      </c>
      <c r="F867" s="49">
        <f>Data!F867</f>
        <v>33727.135999999999</v>
      </c>
      <c r="G867" s="50">
        <f t="shared" si="117"/>
        <v>29564.404699999999</v>
      </c>
      <c r="H867" s="51">
        <f t="shared" si="118"/>
        <v>0</v>
      </c>
      <c r="I867" s="51">
        <f t="shared" si="120"/>
        <v>0</v>
      </c>
      <c r="J867" s="51">
        <f t="shared" si="119"/>
        <v>0</v>
      </c>
      <c r="K867" s="51">
        <f t="shared" si="121"/>
        <v>0</v>
      </c>
      <c r="L867" s="51">
        <f t="shared" si="122"/>
        <v>29564.404699999999</v>
      </c>
      <c r="M867" s="51">
        <f t="shared" si="123"/>
        <v>29564.404699999999</v>
      </c>
      <c r="N867" s="51">
        <f t="shared" si="124"/>
        <v>2000</v>
      </c>
      <c r="O867" s="51">
        <f t="shared" si="125"/>
        <v>27564.404699999999</v>
      </c>
      <c r="P867" s="52">
        <f>+SUM(INDEX(Inputs!$D$24:$D$35,MATCH($D867,Inputs!$B$24:$B$35,0))*$N867,INDEX(Inputs!$E$24:$E$35,MATCH($D867,Inputs!$B$24:$B$35,0))*$O867)</f>
        <v>1553.3275393652</v>
      </c>
      <c r="R867" s="19"/>
      <c r="S867" s="19"/>
      <c r="T867" s="19"/>
    </row>
    <row r="868" spans="2:20" x14ac:dyDescent="0.25">
      <c r="B868" s="8" t="s">
        <v>170</v>
      </c>
      <c r="C868" s="8">
        <v>2021</v>
      </c>
      <c r="D868" s="8">
        <v>8</v>
      </c>
      <c r="E868" s="49">
        <f>Data!E868</f>
        <v>4160.3050000000003</v>
      </c>
      <c r="F868" s="49">
        <f>Data!F868</f>
        <v>24646.016</v>
      </c>
      <c r="G868" s="50">
        <f t="shared" si="117"/>
        <v>20485.710999999999</v>
      </c>
      <c r="H868" s="51">
        <f t="shared" si="118"/>
        <v>0</v>
      </c>
      <c r="I868" s="51">
        <f t="shared" si="120"/>
        <v>0</v>
      </c>
      <c r="J868" s="51">
        <f t="shared" si="119"/>
        <v>0</v>
      </c>
      <c r="K868" s="51">
        <f t="shared" si="121"/>
        <v>0</v>
      </c>
      <c r="L868" s="51">
        <f t="shared" si="122"/>
        <v>20485.710999999999</v>
      </c>
      <c r="M868" s="51">
        <f t="shared" si="123"/>
        <v>20485.710999999999</v>
      </c>
      <c r="N868" s="51">
        <f t="shared" si="124"/>
        <v>2000</v>
      </c>
      <c r="O868" s="51">
        <f t="shared" si="125"/>
        <v>18485.710999999999</v>
      </c>
      <c r="P868" s="52">
        <f>+SUM(INDEX(Inputs!$D$24:$D$35,MATCH($D868,Inputs!$B$24:$B$35,0))*$N868,INDEX(Inputs!$E$24:$E$35,MATCH($D868,Inputs!$B$24:$B$35,0))*$O868)</f>
        <v>1111.049897076</v>
      </c>
      <c r="R868" s="19"/>
      <c r="S868" s="19"/>
      <c r="T868" s="19"/>
    </row>
    <row r="869" spans="2:20" x14ac:dyDescent="0.25">
      <c r="B869" s="8" t="s">
        <v>170</v>
      </c>
      <c r="C869" s="8">
        <v>2021</v>
      </c>
      <c r="D869" s="8">
        <v>9</v>
      </c>
      <c r="E869" s="49">
        <f>Data!E869</f>
        <v>3940.3307</v>
      </c>
      <c r="F869" s="49">
        <f>Data!F869</f>
        <v>23338.720000000001</v>
      </c>
      <c r="G869" s="50">
        <f t="shared" si="117"/>
        <v>19398.389300000003</v>
      </c>
      <c r="H869" s="51">
        <f t="shared" si="118"/>
        <v>0</v>
      </c>
      <c r="I869" s="51">
        <f t="shared" si="120"/>
        <v>0</v>
      </c>
      <c r="J869" s="51">
        <f t="shared" si="119"/>
        <v>0</v>
      </c>
      <c r="K869" s="51">
        <f t="shared" si="121"/>
        <v>0</v>
      </c>
      <c r="L869" s="51">
        <f t="shared" si="122"/>
        <v>19398.389300000003</v>
      </c>
      <c r="M869" s="51">
        <f t="shared" si="123"/>
        <v>19398.389300000003</v>
      </c>
      <c r="N869" s="51">
        <f t="shared" si="124"/>
        <v>2000</v>
      </c>
      <c r="O869" s="51">
        <f t="shared" si="125"/>
        <v>17398.389300000003</v>
      </c>
      <c r="P869" s="52">
        <f>+SUM(INDEX(Inputs!$D$24:$D$35,MATCH($D869,Inputs!$B$24:$B$35,0))*$N869,INDEX(Inputs!$E$24:$E$35,MATCH($D869,Inputs!$B$24:$B$35,0))*$O869)</f>
        <v>958.42321350280008</v>
      </c>
      <c r="R869" s="19"/>
      <c r="S869" s="19"/>
      <c r="T869" s="19"/>
    </row>
    <row r="870" spans="2:20" x14ac:dyDescent="0.25">
      <c r="B870" s="8" t="s">
        <v>170</v>
      </c>
      <c r="C870" s="8">
        <v>2021</v>
      </c>
      <c r="D870" s="8">
        <v>10</v>
      </c>
      <c r="E870" s="49">
        <f>Data!E870</f>
        <v>2887.2574</v>
      </c>
      <c r="F870" s="49">
        <f>Data!F870</f>
        <v>23947.191999999999</v>
      </c>
      <c r="G870" s="50">
        <f t="shared" si="117"/>
        <v>21059.934600000001</v>
      </c>
      <c r="H870" s="51">
        <f t="shared" si="118"/>
        <v>0</v>
      </c>
      <c r="I870" s="51">
        <f t="shared" si="120"/>
        <v>0</v>
      </c>
      <c r="J870" s="51">
        <f t="shared" si="119"/>
        <v>0</v>
      </c>
      <c r="K870" s="51">
        <f t="shared" si="121"/>
        <v>0</v>
      </c>
      <c r="L870" s="51">
        <f t="shared" si="122"/>
        <v>21059.934600000001</v>
      </c>
      <c r="M870" s="51">
        <f t="shared" si="123"/>
        <v>21059.934600000001</v>
      </c>
      <c r="N870" s="51">
        <f t="shared" si="124"/>
        <v>2000</v>
      </c>
      <c r="O870" s="51">
        <f t="shared" si="125"/>
        <v>19059.934600000001</v>
      </c>
      <c r="P870" s="52">
        <f>+SUM(INDEX(Inputs!$D$24:$D$35,MATCH($D870,Inputs!$B$24:$B$35,0))*$N870,INDEX(Inputs!$E$24:$E$35,MATCH($D870,Inputs!$B$24:$B$35,0))*$O870)</f>
        <v>1031.8568695816</v>
      </c>
      <c r="R870" s="19"/>
      <c r="S870" s="19"/>
      <c r="T870" s="19"/>
    </row>
    <row r="871" spans="2:20" x14ac:dyDescent="0.25">
      <c r="B871" s="8" t="s">
        <v>170</v>
      </c>
      <c r="C871" s="8">
        <v>2021</v>
      </c>
      <c r="D871" s="8">
        <v>11</v>
      </c>
      <c r="E871" s="49">
        <f>Data!E871</f>
        <v>2235.1244000000002</v>
      </c>
      <c r="F871" s="49">
        <f>Data!F871</f>
        <v>24403.328000000001</v>
      </c>
      <c r="G871" s="50">
        <f t="shared" si="117"/>
        <v>22168.203600000001</v>
      </c>
      <c r="H871" s="51">
        <f t="shared" si="118"/>
        <v>0</v>
      </c>
      <c r="I871" s="51">
        <f t="shared" si="120"/>
        <v>0</v>
      </c>
      <c r="J871" s="51">
        <f t="shared" si="119"/>
        <v>0</v>
      </c>
      <c r="K871" s="51">
        <f t="shared" si="121"/>
        <v>0</v>
      </c>
      <c r="L871" s="51">
        <f t="shared" si="122"/>
        <v>22168.203600000001</v>
      </c>
      <c r="M871" s="51">
        <f t="shared" si="123"/>
        <v>22168.203600000001</v>
      </c>
      <c r="N871" s="51">
        <f t="shared" si="124"/>
        <v>2000</v>
      </c>
      <c r="O871" s="51">
        <f t="shared" si="125"/>
        <v>20168.203600000001</v>
      </c>
      <c r="P871" s="52">
        <f>+SUM(INDEX(Inputs!$D$24:$D$35,MATCH($D871,Inputs!$B$24:$B$35,0))*$N871,INDEX(Inputs!$E$24:$E$35,MATCH($D871,Inputs!$B$24:$B$35,0))*$O871)</f>
        <v>1080.8379263055999</v>
      </c>
      <c r="R871" s="19"/>
      <c r="S871" s="19"/>
      <c r="T871" s="19"/>
    </row>
    <row r="872" spans="2:20" x14ac:dyDescent="0.25">
      <c r="B872" s="8" t="s">
        <v>170</v>
      </c>
      <c r="C872" s="8">
        <v>2021</v>
      </c>
      <c r="D872" s="8">
        <v>12</v>
      </c>
      <c r="E872" s="49">
        <f>Data!E872</f>
        <v>1458.3907999999999</v>
      </c>
      <c r="F872" s="49">
        <f>Data!F872</f>
        <v>24071.96</v>
      </c>
      <c r="G872" s="50">
        <f t="shared" si="117"/>
        <v>22613.569199999998</v>
      </c>
      <c r="H872" s="51">
        <f t="shared" si="118"/>
        <v>0</v>
      </c>
      <c r="I872" s="51">
        <f t="shared" si="120"/>
        <v>0</v>
      </c>
      <c r="J872" s="51">
        <f t="shared" si="119"/>
        <v>0</v>
      </c>
      <c r="K872" s="51">
        <f t="shared" si="121"/>
        <v>0</v>
      </c>
      <c r="L872" s="51">
        <f t="shared" si="122"/>
        <v>22613.569199999998</v>
      </c>
      <c r="M872" s="51">
        <f t="shared" si="123"/>
        <v>22613.569199999998</v>
      </c>
      <c r="N872" s="51">
        <f t="shared" si="124"/>
        <v>2000</v>
      </c>
      <c r="O872" s="51">
        <f t="shared" si="125"/>
        <v>20613.569199999998</v>
      </c>
      <c r="P872" s="52">
        <f>+SUM(INDEX(Inputs!$D$24:$D$35,MATCH($D872,Inputs!$B$24:$B$35,0))*$N872,INDEX(Inputs!$E$24:$E$35,MATCH($D872,Inputs!$B$24:$B$35,0))*$O872)</f>
        <v>1100.5213043632</v>
      </c>
      <c r="R872" s="19"/>
      <c r="S872" s="19"/>
      <c r="T872" s="19"/>
    </row>
    <row r="873" spans="2:20" x14ac:dyDescent="0.25">
      <c r="B873" s="8" t="s">
        <v>171</v>
      </c>
      <c r="C873" s="8">
        <v>2021</v>
      </c>
      <c r="D873" s="8">
        <v>1</v>
      </c>
      <c r="E873" s="49">
        <f>Data!E873</f>
        <v>0</v>
      </c>
      <c r="F873" s="49">
        <f>Data!F873</f>
        <v>2940.3054000000002</v>
      </c>
      <c r="G873" s="50">
        <f t="shared" si="117"/>
        <v>2940.3054000000002</v>
      </c>
      <c r="H873" s="51">
        <f t="shared" si="118"/>
        <v>0</v>
      </c>
      <c r="I873" s="51">
        <f t="shared" si="120"/>
        <v>0</v>
      </c>
      <c r="J873" s="51">
        <f t="shared" si="119"/>
        <v>0</v>
      </c>
      <c r="K873" s="51">
        <f t="shared" si="121"/>
        <v>0</v>
      </c>
      <c r="L873" s="51">
        <f t="shared" si="122"/>
        <v>2940.3054000000002</v>
      </c>
      <c r="M873" s="51">
        <f t="shared" si="123"/>
        <v>2940.3054000000002</v>
      </c>
      <c r="N873" s="51">
        <f t="shared" si="124"/>
        <v>2000</v>
      </c>
      <c r="O873" s="51">
        <f t="shared" si="125"/>
        <v>940.30540000000019</v>
      </c>
      <c r="P873" s="52">
        <f>+SUM(INDEX(Inputs!$D$24:$D$35,MATCH($D873,Inputs!$B$24:$B$35,0))*$N873,INDEX(Inputs!$E$24:$E$35,MATCH($D873,Inputs!$B$24:$B$35,0))*$O873)</f>
        <v>231.04173745840001</v>
      </c>
      <c r="R873" s="19"/>
      <c r="S873" s="19"/>
      <c r="T873" s="19"/>
    </row>
    <row r="874" spans="2:20" x14ac:dyDescent="0.25">
      <c r="B874" s="8" t="s">
        <v>171</v>
      </c>
      <c r="C874" s="8">
        <v>2021</v>
      </c>
      <c r="D874" s="8">
        <v>2</v>
      </c>
      <c r="E874" s="49">
        <f>Data!E874</f>
        <v>0</v>
      </c>
      <c r="F874" s="49">
        <f>Data!F874</f>
        <v>2729.1012999999998</v>
      </c>
      <c r="G874" s="50">
        <f t="shared" si="117"/>
        <v>2729.1012999999998</v>
      </c>
      <c r="H874" s="51">
        <f t="shared" si="118"/>
        <v>0</v>
      </c>
      <c r="I874" s="51">
        <f t="shared" si="120"/>
        <v>0</v>
      </c>
      <c r="J874" s="51">
        <f t="shared" si="119"/>
        <v>0</v>
      </c>
      <c r="K874" s="51">
        <f t="shared" si="121"/>
        <v>0</v>
      </c>
      <c r="L874" s="51">
        <f t="shared" si="122"/>
        <v>2729.1012999999998</v>
      </c>
      <c r="M874" s="51">
        <f t="shared" si="123"/>
        <v>2729.1012999999998</v>
      </c>
      <c r="N874" s="51">
        <f t="shared" si="124"/>
        <v>2000</v>
      </c>
      <c r="O874" s="51">
        <f t="shared" si="125"/>
        <v>729.10129999999981</v>
      </c>
      <c r="P874" s="52">
        <f>+SUM(INDEX(Inputs!$D$24:$D$35,MATCH($D874,Inputs!$B$24:$B$35,0))*$N874,INDEX(Inputs!$E$24:$E$35,MATCH($D874,Inputs!$B$24:$B$35,0))*$O874)</f>
        <v>221.7073610548</v>
      </c>
      <c r="R874" s="19"/>
      <c r="S874" s="19"/>
      <c r="T874" s="19"/>
    </row>
    <row r="875" spans="2:20" x14ac:dyDescent="0.25">
      <c r="B875" s="8" t="s">
        <v>171</v>
      </c>
      <c r="C875" s="8">
        <v>2021</v>
      </c>
      <c r="D875" s="8">
        <v>3</v>
      </c>
      <c r="E875" s="49">
        <f>Data!E875</f>
        <v>0</v>
      </c>
      <c r="F875" s="49">
        <f>Data!F875</f>
        <v>2611.0333999999998</v>
      </c>
      <c r="G875" s="50">
        <f t="shared" si="117"/>
        <v>2611.0333999999998</v>
      </c>
      <c r="H875" s="51">
        <f t="shared" si="118"/>
        <v>0</v>
      </c>
      <c r="I875" s="51">
        <f t="shared" si="120"/>
        <v>0</v>
      </c>
      <c r="J875" s="51">
        <f t="shared" si="119"/>
        <v>0</v>
      </c>
      <c r="K875" s="51">
        <f t="shared" si="121"/>
        <v>0</v>
      </c>
      <c r="L875" s="51">
        <f t="shared" si="122"/>
        <v>2611.0333999999998</v>
      </c>
      <c r="M875" s="51">
        <f t="shared" si="123"/>
        <v>2611.0333999999998</v>
      </c>
      <c r="N875" s="51">
        <f t="shared" si="124"/>
        <v>2000</v>
      </c>
      <c r="O875" s="51">
        <f t="shared" si="125"/>
        <v>611.0333999999998</v>
      </c>
      <c r="P875" s="52">
        <f>+SUM(INDEX(Inputs!$D$24:$D$35,MATCH($D875,Inputs!$B$24:$B$35,0))*$N875,INDEX(Inputs!$E$24:$E$35,MATCH($D875,Inputs!$B$24:$B$35,0))*$O875)</f>
        <v>216.48923214640001</v>
      </c>
      <c r="R875" s="19"/>
      <c r="S875" s="19"/>
      <c r="T875" s="19"/>
    </row>
    <row r="876" spans="2:20" x14ac:dyDescent="0.25">
      <c r="B876" s="8" t="s">
        <v>171</v>
      </c>
      <c r="C876" s="8">
        <v>2021</v>
      </c>
      <c r="D876" s="8">
        <v>4</v>
      </c>
      <c r="E876" s="49">
        <f>Data!E876</f>
        <v>0</v>
      </c>
      <c r="F876" s="49">
        <f>Data!F876</f>
        <v>2022.3690999999999</v>
      </c>
      <c r="G876" s="50">
        <f t="shared" si="117"/>
        <v>2022.3690999999999</v>
      </c>
      <c r="H876" s="51">
        <f t="shared" si="118"/>
        <v>0</v>
      </c>
      <c r="I876" s="51">
        <f t="shared" si="120"/>
        <v>0</v>
      </c>
      <c r="J876" s="51">
        <f t="shared" si="119"/>
        <v>0</v>
      </c>
      <c r="K876" s="51">
        <f t="shared" si="121"/>
        <v>0</v>
      </c>
      <c r="L876" s="51">
        <f t="shared" si="122"/>
        <v>2022.3690999999999</v>
      </c>
      <c r="M876" s="51">
        <f t="shared" si="123"/>
        <v>2022.3690999999999</v>
      </c>
      <c r="N876" s="51">
        <f t="shared" si="124"/>
        <v>2000</v>
      </c>
      <c r="O876" s="51">
        <f t="shared" si="125"/>
        <v>22.369099999999889</v>
      </c>
      <c r="P876" s="52">
        <f>+SUM(INDEX(Inputs!$D$24:$D$35,MATCH($D876,Inputs!$B$24:$B$35,0))*$N876,INDEX(Inputs!$E$24:$E$35,MATCH($D876,Inputs!$B$24:$B$35,0))*$O876)</f>
        <v>190.47262474359999</v>
      </c>
      <c r="R876" s="19"/>
      <c r="S876" s="19"/>
      <c r="T876" s="19"/>
    </row>
    <row r="877" spans="2:20" x14ac:dyDescent="0.25">
      <c r="B877" s="8" t="s">
        <v>171</v>
      </c>
      <c r="C877" s="8">
        <v>2021</v>
      </c>
      <c r="D877" s="8">
        <v>5</v>
      </c>
      <c r="E877" s="49">
        <f>Data!E877</f>
        <v>417.04</v>
      </c>
      <c r="F877" s="49">
        <f>Data!F877</f>
        <v>1779.5081</v>
      </c>
      <c r="G877" s="50">
        <f t="shared" si="117"/>
        <v>1362.4681</v>
      </c>
      <c r="H877" s="51">
        <f t="shared" si="118"/>
        <v>0</v>
      </c>
      <c r="I877" s="51">
        <f t="shared" si="120"/>
        <v>0</v>
      </c>
      <c r="J877" s="51">
        <f t="shared" si="119"/>
        <v>0</v>
      </c>
      <c r="K877" s="51">
        <f t="shared" si="121"/>
        <v>0</v>
      </c>
      <c r="L877" s="51">
        <f t="shared" si="122"/>
        <v>1362.4681</v>
      </c>
      <c r="M877" s="51">
        <f t="shared" si="123"/>
        <v>1362.4681</v>
      </c>
      <c r="N877" s="51">
        <f t="shared" si="124"/>
        <v>1362.4681</v>
      </c>
      <c r="O877" s="51">
        <f t="shared" si="125"/>
        <v>0</v>
      </c>
      <c r="P877" s="52">
        <f>+SUM(INDEX(Inputs!$D$24:$D$35,MATCH($D877,Inputs!$B$24:$B$35,0))*$N877,INDEX(Inputs!$E$24:$E$35,MATCH($D877,Inputs!$B$24:$B$35,0))*$O877)</f>
        <v>129.08295273020002</v>
      </c>
      <c r="R877" s="19"/>
      <c r="S877" s="19"/>
      <c r="T877" s="19"/>
    </row>
    <row r="878" spans="2:20" x14ac:dyDescent="0.25">
      <c r="B878" s="8" t="s">
        <v>171</v>
      </c>
      <c r="C878" s="8">
        <v>2021</v>
      </c>
      <c r="D878" s="8">
        <v>6</v>
      </c>
      <c r="E878" s="49">
        <f>Data!E878</f>
        <v>579.69579999999996</v>
      </c>
      <c r="F878" s="49">
        <f>Data!F878</f>
        <v>2830.4740000000002</v>
      </c>
      <c r="G878" s="50">
        <f t="shared" si="117"/>
        <v>2250.7782000000002</v>
      </c>
      <c r="H878" s="51">
        <f t="shared" si="118"/>
        <v>0</v>
      </c>
      <c r="I878" s="51">
        <f t="shared" si="120"/>
        <v>0</v>
      </c>
      <c r="J878" s="51">
        <f t="shared" si="119"/>
        <v>0</v>
      </c>
      <c r="K878" s="51">
        <f t="shared" si="121"/>
        <v>0</v>
      </c>
      <c r="L878" s="51">
        <f t="shared" si="122"/>
        <v>2250.7782000000002</v>
      </c>
      <c r="M878" s="51">
        <f t="shared" si="123"/>
        <v>2250.7782000000002</v>
      </c>
      <c r="N878" s="51">
        <f t="shared" si="124"/>
        <v>2000</v>
      </c>
      <c r="O878" s="51">
        <f t="shared" si="125"/>
        <v>250.7782000000002</v>
      </c>
      <c r="P878" s="52">
        <f>+SUM(INDEX(Inputs!$D$24:$D$35,MATCH($D878,Inputs!$B$24:$B$35,0))*$N878,INDEX(Inputs!$E$24:$E$35,MATCH($D878,Inputs!$B$24:$B$35,0))*$O878)</f>
        <v>222.71691079120001</v>
      </c>
      <c r="R878" s="19"/>
      <c r="S878" s="19"/>
      <c r="T878" s="19"/>
    </row>
    <row r="879" spans="2:20" x14ac:dyDescent="0.25">
      <c r="B879" s="8" t="s">
        <v>171</v>
      </c>
      <c r="C879" s="8">
        <v>2021</v>
      </c>
      <c r="D879" s="8">
        <v>7</v>
      </c>
      <c r="E879" s="49">
        <f>Data!E879</f>
        <v>582.55909999999994</v>
      </c>
      <c r="F879" s="49">
        <f>Data!F879</f>
        <v>3029.4683</v>
      </c>
      <c r="G879" s="50">
        <f t="shared" si="117"/>
        <v>2446.9092000000001</v>
      </c>
      <c r="H879" s="51">
        <f t="shared" si="118"/>
        <v>0</v>
      </c>
      <c r="I879" s="51">
        <f t="shared" si="120"/>
        <v>0</v>
      </c>
      <c r="J879" s="51">
        <f t="shared" si="119"/>
        <v>0</v>
      </c>
      <c r="K879" s="51">
        <f t="shared" si="121"/>
        <v>0</v>
      </c>
      <c r="L879" s="51">
        <f t="shared" si="122"/>
        <v>2446.9092000000001</v>
      </c>
      <c r="M879" s="51">
        <f t="shared" si="123"/>
        <v>2446.9092000000001</v>
      </c>
      <c r="N879" s="51">
        <f t="shared" si="124"/>
        <v>2000</v>
      </c>
      <c r="O879" s="51">
        <f t="shared" si="125"/>
        <v>446.90920000000006</v>
      </c>
      <c r="P879" s="52">
        <f>+SUM(INDEX(Inputs!$D$24:$D$35,MATCH($D879,Inputs!$B$24:$B$35,0))*$N879,INDEX(Inputs!$E$24:$E$35,MATCH($D879,Inputs!$B$24:$B$35,0))*$O879)</f>
        <v>232.27162858720001</v>
      </c>
      <c r="R879" s="19"/>
      <c r="S879" s="19"/>
      <c r="T879" s="19"/>
    </row>
    <row r="880" spans="2:20" x14ac:dyDescent="0.25">
      <c r="B880" s="8" t="s">
        <v>171</v>
      </c>
      <c r="C880" s="8">
        <v>2021</v>
      </c>
      <c r="D880" s="8">
        <v>8</v>
      </c>
      <c r="E880" s="49">
        <f>Data!E880</f>
        <v>584.63199999999995</v>
      </c>
      <c r="F880" s="49">
        <f>Data!F880</f>
        <v>2500.5596999999998</v>
      </c>
      <c r="G880" s="50">
        <f t="shared" si="117"/>
        <v>1915.9276999999997</v>
      </c>
      <c r="H880" s="51">
        <f t="shared" si="118"/>
        <v>0</v>
      </c>
      <c r="I880" s="51">
        <f t="shared" si="120"/>
        <v>0</v>
      </c>
      <c r="J880" s="51">
        <f t="shared" si="119"/>
        <v>0</v>
      </c>
      <c r="K880" s="51">
        <f t="shared" si="121"/>
        <v>0</v>
      </c>
      <c r="L880" s="51">
        <f t="shared" si="122"/>
        <v>1915.9276999999997</v>
      </c>
      <c r="M880" s="51">
        <f t="shared" si="123"/>
        <v>1915.9276999999997</v>
      </c>
      <c r="N880" s="51">
        <f t="shared" si="124"/>
        <v>1915.9276999999997</v>
      </c>
      <c r="O880" s="51">
        <f t="shared" si="125"/>
        <v>0</v>
      </c>
      <c r="P880" s="52">
        <f>+SUM(INDEX(Inputs!$D$24:$D$35,MATCH($D880,Inputs!$B$24:$B$35,0))*$N880,INDEX(Inputs!$E$24:$E$35,MATCH($D880,Inputs!$B$24:$B$35,0))*$O880)</f>
        <v>201.65139042499996</v>
      </c>
      <c r="R880" s="19"/>
      <c r="S880" s="19"/>
      <c r="T880" s="19"/>
    </row>
    <row r="881" spans="2:20" x14ac:dyDescent="0.25">
      <c r="B881" s="8" t="s">
        <v>171</v>
      </c>
      <c r="C881" s="8">
        <v>2021</v>
      </c>
      <c r="D881" s="8">
        <v>9</v>
      </c>
      <c r="E881" s="49">
        <f>Data!E881</f>
        <v>511.82400000000001</v>
      </c>
      <c r="F881" s="49">
        <f>Data!F881</f>
        <v>1973.6001000000001</v>
      </c>
      <c r="G881" s="50">
        <f t="shared" si="117"/>
        <v>1461.7761</v>
      </c>
      <c r="H881" s="51">
        <f t="shared" si="118"/>
        <v>0</v>
      </c>
      <c r="I881" s="51">
        <f t="shared" si="120"/>
        <v>0</v>
      </c>
      <c r="J881" s="51">
        <f t="shared" si="119"/>
        <v>0</v>
      </c>
      <c r="K881" s="51">
        <f t="shared" si="121"/>
        <v>0</v>
      </c>
      <c r="L881" s="51">
        <f t="shared" si="122"/>
        <v>1461.7761</v>
      </c>
      <c r="M881" s="51">
        <f t="shared" si="123"/>
        <v>1461.7761</v>
      </c>
      <c r="N881" s="51">
        <f t="shared" si="124"/>
        <v>1461.7761</v>
      </c>
      <c r="O881" s="51">
        <f t="shared" si="125"/>
        <v>0</v>
      </c>
      <c r="P881" s="52">
        <f>+SUM(INDEX(Inputs!$D$24:$D$35,MATCH($D881,Inputs!$B$24:$B$35,0))*$N881,INDEX(Inputs!$E$24:$E$35,MATCH($D881,Inputs!$B$24:$B$35,0))*$O881)</f>
        <v>138.4915912662</v>
      </c>
      <c r="R881" s="19"/>
      <c r="S881" s="19"/>
      <c r="T881" s="19"/>
    </row>
    <row r="882" spans="2:20" x14ac:dyDescent="0.25">
      <c r="B882" s="8" t="s">
        <v>171</v>
      </c>
      <c r="C882" s="8">
        <v>2021</v>
      </c>
      <c r="D882" s="8">
        <v>10</v>
      </c>
      <c r="E882" s="49">
        <f>Data!E882</f>
        <v>343.28</v>
      </c>
      <c r="F882" s="49">
        <f>Data!F882</f>
        <v>2183.3330999999998</v>
      </c>
      <c r="G882" s="50">
        <f t="shared" si="117"/>
        <v>1840.0530999999999</v>
      </c>
      <c r="H882" s="51">
        <f t="shared" si="118"/>
        <v>0</v>
      </c>
      <c r="I882" s="51">
        <f t="shared" si="120"/>
        <v>0</v>
      </c>
      <c r="J882" s="51">
        <f t="shared" si="119"/>
        <v>0</v>
      </c>
      <c r="K882" s="51">
        <f t="shared" si="121"/>
        <v>0</v>
      </c>
      <c r="L882" s="51">
        <f t="shared" si="122"/>
        <v>1840.0530999999999</v>
      </c>
      <c r="M882" s="51">
        <f t="shared" si="123"/>
        <v>1840.0530999999999</v>
      </c>
      <c r="N882" s="51">
        <f t="shared" si="124"/>
        <v>1840.0530999999999</v>
      </c>
      <c r="O882" s="51">
        <f t="shared" si="125"/>
        <v>0</v>
      </c>
      <c r="P882" s="52">
        <f>+SUM(INDEX(Inputs!$D$24:$D$35,MATCH($D882,Inputs!$B$24:$B$35,0))*$N882,INDEX(Inputs!$E$24:$E$35,MATCH($D882,Inputs!$B$24:$B$35,0))*$O882)</f>
        <v>174.33031080020001</v>
      </c>
      <c r="R882" s="19"/>
      <c r="S882" s="19"/>
      <c r="T882" s="19"/>
    </row>
    <row r="883" spans="2:20" x14ac:dyDescent="0.25">
      <c r="B883" s="8" t="s">
        <v>171</v>
      </c>
      <c r="C883" s="8">
        <v>2021</v>
      </c>
      <c r="D883" s="8">
        <v>11</v>
      </c>
      <c r="E883" s="49">
        <f>Data!E883</f>
        <v>197.50569999999999</v>
      </c>
      <c r="F883" s="49">
        <f>Data!F883</f>
        <v>2724.1903000000002</v>
      </c>
      <c r="G883" s="50">
        <f t="shared" si="117"/>
        <v>2526.6846</v>
      </c>
      <c r="H883" s="51">
        <f t="shared" si="118"/>
        <v>0</v>
      </c>
      <c r="I883" s="51">
        <f t="shared" si="120"/>
        <v>0</v>
      </c>
      <c r="J883" s="51">
        <f t="shared" si="119"/>
        <v>0</v>
      </c>
      <c r="K883" s="51">
        <f t="shared" si="121"/>
        <v>0</v>
      </c>
      <c r="L883" s="51">
        <f t="shared" si="122"/>
        <v>2526.6846</v>
      </c>
      <c r="M883" s="51">
        <f t="shared" si="123"/>
        <v>2526.6846</v>
      </c>
      <c r="N883" s="51">
        <f t="shared" si="124"/>
        <v>2000</v>
      </c>
      <c r="O883" s="51">
        <f t="shared" si="125"/>
        <v>526.68460000000005</v>
      </c>
      <c r="P883" s="52">
        <f>+SUM(INDEX(Inputs!$D$24:$D$35,MATCH($D883,Inputs!$B$24:$B$35,0))*$N883,INDEX(Inputs!$E$24:$E$35,MATCH($D883,Inputs!$B$24:$B$35,0))*$O883)</f>
        <v>212.76135258160002</v>
      </c>
      <c r="R883" s="19"/>
      <c r="S883" s="19"/>
      <c r="T883" s="19"/>
    </row>
    <row r="884" spans="2:20" x14ac:dyDescent="0.25">
      <c r="B884" s="8" t="s">
        <v>171</v>
      </c>
      <c r="C884" s="8">
        <v>2021</v>
      </c>
      <c r="D884" s="8">
        <v>12</v>
      </c>
      <c r="E884" s="49">
        <f>Data!E884</f>
        <v>101.13200000000001</v>
      </c>
      <c r="F884" s="49">
        <f>Data!F884</f>
        <v>3163.5969</v>
      </c>
      <c r="G884" s="50">
        <f t="shared" si="117"/>
        <v>3062.4648999999999</v>
      </c>
      <c r="H884" s="51">
        <f t="shared" si="118"/>
        <v>0</v>
      </c>
      <c r="I884" s="51">
        <f t="shared" si="120"/>
        <v>0</v>
      </c>
      <c r="J884" s="51">
        <f t="shared" si="119"/>
        <v>0</v>
      </c>
      <c r="K884" s="51">
        <f t="shared" si="121"/>
        <v>0</v>
      </c>
      <c r="L884" s="51">
        <f t="shared" si="122"/>
        <v>3062.4648999999999</v>
      </c>
      <c r="M884" s="51">
        <f t="shared" si="123"/>
        <v>3062.4648999999999</v>
      </c>
      <c r="N884" s="51">
        <f t="shared" si="124"/>
        <v>2000</v>
      </c>
      <c r="O884" s="51">
        <f t="shared" si="125"/>
        <v>1062.4648999999999</v>
      </c>
      <c r="P884" s="52">
        <f>+SUM(INDEX(Inputs!$D$24:$D$35,MATCH($D884,Inputs!$B$24:$B$35,0))*$N884,INDEX(Inputs!$E$24:$E$35,MATCH($D884,Inputs!$B$24:$B$35,0))*$O884)</f>
        <v>236.44069872040001</v>
      </c>
      <c r="R884" s="19"/>
      <c r="S884" s="19"/>
      <c r="T884" s="19"/>
    </row>
    <row r="885" spans="2:20" x14ac:dyDescent="0.25">
      <c r="B885" s="8" t="s">
        <v>172</v>
      </c>
      <c r="C885" s="8">
        <v>2021</v>
      </c>
      <c r="D885" s="8">
        <v>1</v>
      </c>
      <c r="E885" s="49">
        <f>Data!E885</f>
        <v>1537.0139999999999</v>
      </c>
      <c r="F885" s="49">
        <f>Data!F885</f>
        <v>50847.216</v>
      </c>
      <c r="G885" s="50">
        <f t="shared" si="117"/>
        <v>49310.201999999997</v>
      </c>
      <c r="H885" s="51">
        <f t="shared" si="118"/>
        <v>0</v>
      </c>
      <c r="I885" s="51">
        <f t="shared" si="120"/>
        <v>0</v>
      </c>
      <c r="J885" s="51">
        <f t="shared" si="119"/>
        <v>0</v>
      </c>
      <c r="K885" s="51">
        <f t="shared" si="121"/>
        <v>0</v>
      </c>
      <c r="L885" s="51">
        <f t="shared" si="122"/>
        <v>49310.201999999997</v>
      </c>
      <c r="M885" s="51">
        <f t="shared" si="123"/>
        <v>49310.201999999997</v>
      </c>
      <c r="N885" s="51">
        <f t="shared" si="124"/>
        <v>2000</v>
      </c>
      <c r="O885" s="51">
        <f t="shared" si="125"/>
        <v>47310.201999999997</v>
      </c>
      <c r="P885" s="52">
        <f>+SUM(INDEX(Inputs!$D$24:$D$35,MATCH($D885,Inputs!$B$24:$B$35,0))*$N885,INDEX(Inputs!$E$24:$E$35,MATCH($D885,Inputs!$B$24:$B$35,0))*$O885)</f>
        <v>2280.4056875919996</v>
      </c>
      <c r="R885" s="19"/>
      <c r="S885" s="19"/>
      <c r="T885" s="19"/>
    </row>
    <row r="886" spans="2:20" x14ac:dyDescent="0.25">
      <c r="B886" s="8" t="s">
        <v>172</v>
      </c>
      <c r="C886" s="8">
        <v>2021</v>
      </c>
      <c r="D886" s="8">
        <v>2</v>
      </c>
      <c r="E886" s="49">
        <f>Data!E886</f>
        <v>1995.4087999999999</v>
      </c>
      <c r="F886" s="49">
        <f>Data!F886</f>
        <v>45400.447999999997</v>
      </c>
      <c r="G886" s="50">
        <f t="shared" si="117"/>
        <v>43405.039199999999</v>
      </c>
      <c r="H886" s="51">
        <f t="shared" si="118"/>
        <v>0</v>
      </c>
      <c r="I886" s="51">
        <f t="shared" si="120"/>
        <v>0</v>
      </c>
      <c r="J886" s="51">
        <f t="shared" si="119"/>
        <v>0</v>
      </c>
      <c r="K886" s="51">
        <f t="shared" si="121"/>
        <v>0</v>
      </c>
      <c r="L886" s="51">
        <f t="shared" si="122"/>
        <v>43405.039199999999</v>
      </c>
      <c r="M886" s="51">
        <f t="shared" si="123"/>
        <v>43405.039199999999</v>
      </c>
      <c r="N886" s="51">
        <f t="shared" si="124"/>
        <v>2000</v>
      </c>
      <c r="O886" s="51">
        <f t="shared" si="125"/>
        <v>41405.039199999999</v>
      </c>
      <c r="P886" s="52">
        <f>+SUM(INDEX(Inputs!$D$24:$D$35,MATCH($D886,Inputs!$B$24:$B$35,0))*$N886,INDEX(Inputs!$E$24:$E$35,MATCH($D886,Inputs!$B$24:$B$35,0))*$O886)</f>
        <v>2019.4211124831997</v>
      </c>
      <c r="R886" s="19"/>
      <c r="S886" s="19"/>
      <c r="T886" s="19"/>
    </row>
    <row r="887" spans="2:20" x14ac:dyDescent="0.25">
      <c r="B887" s="8" t="s">
        <v>172</v>
      </c>
      <c r="C887" s="8">
        <v>2021</v>
      </c>
      <c r="D887" s="8">
        <v>3</v>
      </c>
      <c r="E887" s="49">
        <f>Data!E887</f>
        <v>2999.9335000000001</v>
      </c>
      <c r="F887" s="49">
        <f>Data!F887</f>
        <v>51414.624000000003</v>
      </c>
      <c r="G887" s="50">
        <f t="shared" si="117"/>
        <v>48414.690500000004</v>
      </c>
      <c r="H887" s="51">
        <f t="shared" si="118"/>
        <v>0</v>
      </c>
      <c r="I887" s="51">
        <f t="shared" si="120"/>
        <v>0</v>
      </c>
      <c r="J887" s="51">
        <f t="shared" si="119"/>
        <v>0</v>
      </c>
      <c r="K887" s="51">
        <f t="shared" si="121"/>
        <v>0</v>
      </c>
      <c r="L887" s="51">
        <f t="shared" si="122"/>
        <v>48414.690500000004</v>
      </c>
      <c r="M887" s="51">
        <f t="shared" si="123"/>
        <v>48414.690500000004</v>
      </c>
      <c r="N887" s="51">
        <f t="shared" si="124"/>
        <v>2000</v>
      </c>
      <c r="O887" s="51">
        <f t="shared" si="125"/>
        <v>46414.690500000004</v>
      </c>
      <c r="P887" s="52">
        <f>+SUM(INDEX(Inputs!$D$24:$D$35,MATCH($D887,Inputs!$B$24:$B$35,0))*$N887,INDEX(Inputs!$E$24:$E$35,MATCH($D887,Inputs!$B$24:$B$35,0))*$O887)</f>
        <v>2240.8276613379999</v>
      </c>
      <c r="R887" s="19"/>
      <c r="S887" s="19"/>
      <c r="T887" s="19"/>
    </row>
    <row r="888" spans="2:20" x14ac:dyDescent="0.25">
      <c r="B888" s="8" t="s">
        <v>172</v>
      </c>
      <c r="C888" s="8">
        <v>2021</v>
      </c>
      <c r="D888" s="8">
        <v>4</v>
      </c>
      <c r="E888" s="49">
        <f>Data!E888</f>
        <v>3277.6676000000002</v>
      </c>
      <c r="F888" s="49">
        <f>Data!F888</f>
        <v>50414.296000000002</v>
      </c>
      <c r="G888" s="50">
        <f t="shared" si="117"/>
        <v>47136.628400000001</v>
      </c>
      <c r="H888" s="51">
        <f t="shared" si="118"/>
        <v>0</v>
      </c>
      <c r="I888" s="51">
        <f t="shared" si="120"/>
        <v>0</v>
      </c>
      <c r="J888" s="51">
        <f t="shared" si="119"/>
        <v>0</v>
      </c>
      <c r="K888" s="51">
        <f t="shared" si="121"/>
        <v>0</v>
      </c>
      <c r="L888" s="51">
        <f t="shared" si="122"/>
        <v>47136.628400000001</v>
      </c>
      <c r="M888" s="51">
        <f t="shared" si="123"/>
        <v>47136.628400000001</v>
      </c>
      <c r="N888" s="51">
        <f t="shared" si="124"/>
        <v>2000</v>
      </c>
      <c r="O888" s="51">
        <f t="shared" si="125"/>
        <v>45136.628400000001</v>
      </c>
      <c r="P888" s="52">
        <f>+SUM(INDEX(Inputs!$D$24:$D$35,MATCH($D888,Inputs!$B$24:$B$35,0))*$N888,INDEX(Inputs!$E$24:$E$35,MATCH($D888,Inputs!$B$24:$B$35,0))*$O888)</f>
        <v>2184.3424287664002</v>
      </c>
      <c r="R888" s="19"/>
      <c r="S888" s="19"/>
      <c r="T888" s="19"/>
    </row>
    <row r="889" spans="2:20" x14ac:dyDescent="0.25">
      <c r="B889" s="8" t="s">
        <v>172</v>
      </c>
      <c r="C889" s="8">
        <v>2021</v>
      </c>
      <c r="D889" s="8">
        <v>5</v>
      </c>
      <c r="E889" s="49">
        <f>Data!E889</f>
        <v>3251.0816</v>
      </c>
      <c r="F889" s="49">
        <f>Data!F889</f>
        <v>55355.839999999997</v>
      </c>
      <c r="G889" s="50">
        <f t="shared" si="117"/>
        <v>52104.758399999999</v>
      </c>
      <c r="H889" s="51">
        <f t="shared" si="118"/>
        <v>0</v>
      </c>
      <c r="I889" s="51">
        <f t="shared" si="120"/>
        <v>0</v>
      </c>
      <c r="J889" s="51">
        <f t="shared" si="119"/>
        <v>0</v>
      </c>
      <c r="K889" s="51">
        <f t="shared" si="121"/>
        <v>0</v>
      </c>
      <c r="L889" s="51">
        <f t="shared" si="122"/>
        <v>52104.758399999999</v>
      </c>
      <c r="M889" s="51">
        <f t="shared" si="123"/>
        <v>52104.758399999999</v>
      </c>
      <c r="N889" s="51">
        <f t="shared" si="124"/>
        <v>2000</v>
      </c>
      <c r="O889" s="51">
        <f t="shared" si="125"/>
        <v>50104.758399999999</v>
      </c>
      <c r="P889" s="52">
        <f>+SUM(INDEX(Inputs!$D$24:$D$35,MATCH($D889,Inputs!$B$24:$B$35,0))*$N889,INDEX(Inputs!$E$24:$E$35,MATCH($D889,Inputs!$B$24:$B$35,0))*$O889)</f>
        <v>2403.9139022463996</v>
      </c>
      <c r="R889" s="19"/>
      <c r="S889" s="19"/>
      <c r="T889" s="19"/>
    </row>
    <row r="890" spans="2:20" x14ac:dyDescent="0.25">
      <c r="B890" s="8" t="s">
        <v>172</v>
      </c>
      <c r="C890" s="8">
        <v>2021</v>
      </c>
      <c r="D890" s="8">
        <v>6</v>
      </c>
      <c r="E890" s="49">
        <f>Data!E890</f>
        <v>3510.1102999999998</v>
      </c>
      <c r="F890" s="49">
        <f>Data!F890</f>
        <v>57878.976000000002</v>
      </c>
      <c r="G890" s="50">
        <f t="shared" si="117"/>
        <v>54368.865700000002</v>
      </c>
      <c r="H890" s="51">
        <f t="shared" si="118"/>
        <v>0</v>
      </c>
      <c r="I890" s="51">
        <f t="shared" si="120"/>
        <v>0</v>
      </c>
      <c r="J890" s="51">
        <f t="shared" si="119"/>
        <v>0</v>
      </c>
      <c r="K890" s="51">
        <f t="shared" si="121"/>
        <v>0</v>
      </c>
      <c r="L890" s="51">
        <f t="shared" si="122"/>
        <v>54368.865700000002</v>
      </c>
      <c r="M890" s="51">
        <f t="shared" si="123"/>
        <v>54368.865700000002</v>
      </c>
      <c r="N890" s="51">
        <f t="shared" si="124"/>
        <v>2000</v>
      </c>
      <c r="O890" s="51">
        <f t="shared" si="125"/>
        <v>52368.865700000002</v>
      </c>
      <c r="P890" s="52">
        <f>+SUM(INDEX(Inputs!$D$24:$D$35,MATCH($D890,Inputs!$B$24:$B$35,0))*$N890,INDEX(Inputs!$E$24:$E$35,MATCH($D890,Inputs!$B$24:$B$35,0))*$O890)</f>
        <v>2761.7016614412</v>
      </c>
      <c r="R890" s="19"/>
      <c r="S890" s="19"/>
      <c r="T890" s="19"/>
    </row>
    <row r="891" spans="2:20" x14ac:dyDescent="0.25">
      <c r="B891" s="8" t="s">
        <v>172</v>
      </c>
      <c r="C891" s="8">
        <v>2021</v>
      </c>
      <c r="D891" s="8">
        <v>7</v>
      </c>
      <c r="E891" s="49">
        <f>Data!E891</f>
        <v>2965.7460999999998</v>
      </c>
      <c r="F891" s="49">
        <f>Data!F891</f>
        <v>62748.911999999997</v>
      </c>
      <c r="G891" s="50">
        <f t="shared" si="117"/>
        <v>59783.1659</v>
      </c>
      <c r="H891" s="51">
        <f t="shared" si="118"/>
        <v>0</v>
      </c>
      <c r="I891" s="51">
        <f t="shared" si="120"/>
        <v>0</v>
      </c>
      <c r="J891" s="51">
        <f t="shared" si="119"/>
        <v>0</v>
      </c>
      <c r="K891" s="51">
        <f t="shared" si="121"/>
        <v>0</v>
      </c>
      <c r="L891" s="51">
        <f t="shared" si="122"/>
        <v>59783.1659</v>
      </c>
      <c r="M891" s="51">
        <f t="shared" si="123"/>
        <v>59783.1659</v>
      </c>
      <c r="N891" s="51">
        <f t="shared" si="124"/>
        <v>2000</v>
      </c>
      <c r="O891" s="51">
        <f t="shared" si="125"/>
        <v>57783.1659</v>
      </c>
      <c r="P891" s="52">
        <f>+SUM(INDEX(Inputs!$D$24:$D$35,MATCH($D891,Inputs!$B$24:$B$35,0))*$N891,INDEX(Inputs!$E$24:$E$35,MATCH($D891,Inputs!$B$24:$B$35,0))*$O891)</f>
        <v>3025.4647099844001</v>
      </c>
      <c r="R891" s="19"/>
      <c r="S891" s="19"/>
      <c r="T891" s="19"/>
    </row>
    <row r="892" spans="2:20" x14ac:dyDescent="0.25">
      <c r="B892" s="8" t="s">
        <v>172</v>
      </c>
      <c r="C892" s="8">
        <v>2021</v>
      </c>
      <c r="D892" s="8">
        <v>8</v>
      </c>
      <c r="E892" s="49">
        <f>Data!E892</f>
        <v>2892.6118999999999</v>
      </c>
      <c r="F892" s="49">
        <f>Data!F892</f>
        <v>59727.144</v>
      </c>
      <c r="G892" s="50">
        <f t="shared" si="117"/>
        <v>56834.532099999997</v>
      </c>
      <c r="H892" s="51">
        <f t="shared" si="118"/>
        <v>0</v>
      </c>
      <c r="I892" s="51">
        <f t="shared" si="120"/>
        <v>0</v>
      </c>
      <c r="J892" s="51">
        <f t="shared" si="119"/>
        <v>0</v>
      </c>
      <c r="K892" s="51">
        <f t="shared" si="121"/>
        <v>0</v>
      </c>
      <c r="L892" s="51">
        <f t="shared" si="122"/>
        <v>56834.532099999997</v>
      </c>
      <c r="M892" s="51">
        <f t="shared" si="123"/>
        <v>56834.532099999997</v>
      </c>
      <c r="N892" s="51">
        <f t="shared" si="124"/>
        <v>2000</v>
      </c>
      <c r="O892" s="51">
        <f t="shared" si="125"/>
        <v>54834.532099999997</v>
      </c>
      <c r="P892" s="52">
        <f>+SUM(INDEX(Inputs!$D$24:$D$35,MATCH($D892,Inputs!$B$24:$B$35,0))*$N892,INDEX(Inputs!$E$24:$E$35,MATCH($D892,Inputs!$B$24:$B$35,0))*$O892)</f>
        <v>2881.8190657835999</v>
      </c>
      <c r="R892" s="19"/>
      <c r="S892" s="19"/>
      <c r="T892" s="19"/>
    </row>
    <row r="893" spans="2:20" x14ac:dyDescent="0.25">
      <c r="B893" s="8" t="s">
        <v>172</v>
      </c>
      <c r="C893" s="8">
        <v>2021</v>
      </c>
      <c r="D893" s="8">
        <v>9</v>
      </c>
      <c r="E893" s="49">
        <f>Data!E893</f>
        <v>2967.9731999999999</v>
      </c>
      <c r="F893" s="49">
        <f>Data!F893</f>
        <v>55814.095999999998</v>
      </c>
      <c r="G893" s="50">
        <f t="shared" si="117"/>
        <v>52846.122799999997</v>
      </c>
      <c r="H893" s="51">
        <f t="shared" si="118"/>
        <v>0</v>
      </c>
      <c r="I893" s="51">
        <f t="shared" si="120"/>
        <v>0</v>
      </c>
      <c r="J893" s="51">
        <f t="shared" si="119"/>
        <v>0</v>
      </c>
      <c r="K893" s="51">
        <f t="shared" si="121"/>
        <v>0</v>
      </c>
      <c r="L893" s="51">
        <f t="shared" si="122"/>
        <v>52846.122799999997</v>
      </c>
      <c r="M893" s="51">
        <f t="shared" si="123"/>
        <v>52846.122799999997</v>
      </c>
      <c r="N893" s="51">
        <f t="shared" si="124"/>
        <v>2000</v>
      </c>
      <c r="O893" s="51">
        <f t="shared" si="125"/>
        <v>50846.122799999997</v>
      </c>
      <c r="P893" s="52">
        <f>+SUM(INDEX(Inputs!$D$24:$D$35,MATCH($D893,Inputs!$B$24:$B$35,0))*$N893,INDEX(Inputs!$E$24:$E$35,MATCH($D893,Inputs!$B$24:$B$35,0))*$O893)</f>
        <v>2436.6792432687998</v>
      </c>
      <c r="R893" s="19"/>
      <c r="S893" s="19"/>
      <c r="T893" s="19"/>
    </row>
    <row r="894" spans="2:20" x14ac:dyDescent="0.25">
      <c r="B894" s="8" t="s">
        <v>172</v>
      </c>
      <c r="C894" s="8">
        <v>2021</v>
      </c>
      <c r="D894" s="8">
        <v>10</v>
      </c>
      <c r="E894" s="49">
        <f>Data!E894</f>
        <v>2135.0679</v>
      </c>
      <c r="F894" s="49">
        <f>Data!F894</f>
        <v>56874.216</v>
      </c>
      <c r="G894" s="50">
        <f t="shared" si="117"/>
        <v>54739.148099999999</v>
      </c>
      <c r="H894" s="51">
        <f t="shared" si="118"/>
        <v>0</v>
      </c>
      <c r="I894" s="51">
        <f t="shared" si="120"/>
        <v>0</v>
      </c>
      <c r="J894" s="51">
        <f t="shared" si="119"/>
        <v>0</v>
      </c>
      <c r="K894" s="51">
        <f t="shared" si="121"/>
        <v>0</v>
      </c>
      <c r="L894" s="51">
        <f t="shared" si="122"/>
        <v>54739.148099999999</v>
      </c>
      <c r="M894" s="51">
        <f t="shared" si="123"/>
        <v>54739.148099999999</v>
      </c>
      <c r="N894" s="51">
        <f t="shared" si="124"/>
        <v>2000</v>
      </c>
      <c r="O894" s="51">
        <f t="shared" si="125"/>
        <v>52739.148099999999</v>
      </c>
      <c r="P894" s="52">
        <f>+SUM(INDEX(Inputs!$D$24:$D$35,MATCH($D894,Inputs!$B$24:$B$35,0))*$N894,INDEX(Inputs!$E$24:$E$35,MATCH($D894,Inputs!$B$24:$B$35,0))*$O894)</f>
        <v>2520.3433894276</v>
      </c>
      <c r="R894" s="19"/>
      <c r="S894" s="19"/>
      <c r="T894" s="19"/>
    </row>
    <row r="895" spans="2:20" x14ac:dyDescent="0.25">
      <c r="B895" s="8" t="s">
        <v>172</v>
      </c>
      <c r="C895" s="8">
        <v>2021</v>
      </c>
      <c r="D895" s="8">
        <v>11</v>
      </c>
      <c r="E895" s="49">
        <f>Data!E895</f>
        <v>1793.9460999999999</v>
      </c>
      <c r="F895" s="49">
        <f>Data!F895</f>
        <v>53669.807999999997</v>
      </c>
      <c r="G895" s="50">
        <f t="shared" si="117"/>
        <v>51875.861899999996</v>
      </c>
      <c r="H895" s="51">
        <f t="shared" si="118"/>
        <v>0</v>
      </c>
      <c r="I895" s="51">
        <f t="shared" si="120"/>
        <v>0</v>
      </c>
      <c r="J895" s="51">
        <f t="shared" si="119"/>
        <v>0</v>
      </c>
      <c r="K895" s="51">
        <f t="shared" si="121"/>
        <v>0</v>
      </c>
      <c r="L895" s="51">
        <f t="shared" si="122"/>
        <v>51875.861899999996</v>
      </c>
      <c r="M895" s="51">
        <f t="shared" si="123"/>
        <v>51875.861899999996</v>
      </c>
      <c r="N895" s="51">
        <f t="shared" si="124"/>
        <v>2000</v>
      </c>
      <c r="O895" s="51">
        <f t="shared" si="125"/>
        <v>49875.861899999996</v>
      </c>
      <c r="P895" s="52">
        <f>+SUM(INDEX(Inputs!$D$24:$D$35,MATCH($D895,Inputs!$B$24:$B$35,0))*$N895,INDEX(Inputs!$E$24:$E$35,MATCH($D895,Inputs!$B$24:$B$35,0))*$O895)</f>
        <v>2393.7975925323999</v>
      </c>
      <c r="R895" s="19"/>
      <c r="S895" s="19"/>
      <c r="T895" s="19"/>
    </row>
    <row r="896" spans="2:20" x14ac:dyDescent="0.25">
      <c r="B896" s="8" t="s">
        <v>172</v>
      </c>
      <c r="C896" s="8">
        <v>2021</v>
      </c>
      <c r="D896" s="8">
        <v>12</v>
      </c>
      <c r="E896" s="49">
        <f>Data!E896</f>
        <v>941.55669999999998</v>
      </c>
      <c r="F896" s="49">
        <f>Data!F896</f>
        <v>54257.32</v>
      </c>
      <c r="G896" s="50">
        <f t="shared" si="117"/>
        <v>53315.763299999999</v>
      </c>
      <c r="H896" s="51">
        <f t="shared" si="118"/>
        <v>0</v>
      </c>
      <c r="I896" s="51">
        <f t="shared" si="120"/>
        <v>0</v>
      </c>
      <c r="J896" s="51">
        <f t="shared" si="119"/>
        <v>0</v>
      </c>
      <c r="K896" s="51">
        <f t="shared" si="121"/>
        <v>0</v>
      </c>
      <c r="L896" s="51">
        <f t="shared" si="122"/>
        <v>53315.763299999999</v>
      </c>
      <c r="M896" s="51">
        <f t="shared" si="123"/>
        <v>53315.763299999999</v>
      </c>
      <c r="N896" s="51">
        <f t="shared" si="124"/>
        <v>2000</v>
      </c>
      <c r="O896" s="51">
        <f t="shared" si="125"/>
        <v>51315.763299999999</v>
      </c>
      <c r="P896" s="52">
        <f>+SUM(INDEX(Inputs!$D$24:$D$35,MATCH($D896,Inputs!$B$24:$B$35,0))*$N896,INDEX(Inputs!$E$24:$E$35,MATCH($D896,Inputs!$B$24:$B$35,0))*$O896)</f>
        <v>2457.4354748067999</v>
      </c>
      <c r="R896" s="19"/>
      <c r="S896" s="19"/>
      <c r="T896" s="19"/>
    </row>
    <row r="897" spans="2:20" x14ac:dyDescent="0.25">
      <c r="B897" s="8" t="s">
        <v>173</v>
      </c>
      <c r="C897" s="8">
        <v>2021</v>
      </c>
      <c r="D897" s="8">
        <v>1</v>
      </c>
      <c r="E897" s="49">
        <f>Data!E897</f>
        <v>476.9085</v>
      </c>
      <c r="F897" s="49">
        <f>Data!F897</f>
        <v>13346.6</v>
      </c>
      <c r="G897" s="50">
        <f t="shared" si="117"/>
        <v>12869.691500000001</v>
      </c>
      <c r="H897" s="51">
        <f t="shared" si="118"/>
        <v>0</v>
      </c>
      <c r="I897" s="51">
        <f t="shared" si="120"/>
        <v>0</v>
      </c>
      <c r="J897" s="51">
        <f t="shared" si="119"/>
        <v>0</v>
      </c>
      <c r="K897" s="51">
        <f t="shared" si="121"/>
        <v>0</v>
      </c>
      <c r="L897" s="51">
        <f t="shared" si="122"/>
        <v>12869.691500000001</v>
      </c>
      <c r="M897" s="51">
        <f t="shared" si="123"/>
        <v>12869.691500000001</v>
      </c>
      <c r="N897" s="51">
        <f t="shared" si="124"/>
        <v>2000</v>
      </c>
      <c r="O897" s="51">
        <f t="shared" si="125"/>
        <v>10869.691500000001</v>
      </c>
      <c r="P897" s="52">
        <f>+SUM(INDEX(Inputs!$D$24:$D$35,MATCH($D897,Inputs!$B$24:$B$35,0))*$N897,INDEX(Inputs!$E$24:$E$35,MATCH($D897,Inputs!$B$24:$B$35,0))*$O897)</f>
        <v>669.88088553400007</v>
      </c>
      <c r="R897" s="19"/>
      <c r="S897" s="19"/>
      <c r="T897" s="19"/>
    </row>
    <row r="898" spans="2:20" x14ac:dyDescent="0.25">
      <c r="B898" s="8" t="s">
        <v>173</v>
      </c>
      <c r="C898" s="8">
        <v>2021</v>
      </c>
      <c r="D898" s="8">
        <v>2</v>
      </c>
      <c r="E898" s="49">
        <f>Data!E898</f>
        <v>607.47170000000006</v>
      </c>
      <c r="F898" s="49">
        <f>Data!F898</f>
        <v>12349.696</v>
      </c>
      <c r="G898" s="50">
        <f t="shared" si="117"/>
        <v>11742.2243</v>
      </c>
      <c r="H898" s="51">
        <f t="shared" si="118"/>
        <v>0</v>
      </c>
      <c r="I898" s="51">
        <f t="shared" si="120"/>
        <v>0</v>
      </c>
      <c r="J898" s="51">
        <f t="shared" si="119"/>
        <v>0</v>
      </c>
      <c r="K898" s="51">
        <f t="shared" si="121"/>
        <v>0</v>
      </c>
      <c r="L898" s="51">
        <f t="shared" si="122"/>
        <v>11742.2243</v>
      </c>
      <c r="M898" s="51">
        <f t="shared" si="123"/>
        <v>11742.2243</v>
      </c>
      <c r="N898" s="51">
        <f t="shared" si="124"/>
        <v>2000</v>
      </c>
      <c r="O898" s="51">
        <f t="shared" si="125"/>
        <v>9742.2242999999999</v>
      </c>
      <c r="P898" s="52">
        <f>+SUM(INDEX(Inputs!$D$24:$D$35,MATCH($D898,Inputs!$B$24:$B$35,0))*$N898,INDEX(Inputs!$E$24:$E$35,MATCH($D898,Inputs!$B$24:$B$35,0))*$O898)</f>
        <v>620.05134516279998</v>
      </c>
      <c r="R898" s="19"/>
      <c r="S898" s="19"/>
      <c r="T898" s="19"/>
    </row>
    <row r="899" spans="2:20" x14ac:dyDescent="0.25">
      <c r="B899" s="8" t="s">
        <v>173</v>
      </c>
      <c r="C899" s="8">
        <v>2021</v>
      </c>
      <c r="D899" s="8">
        <v>3</v>
      </c>
      <c r="E899" s="49">
        <f>Data!E899</f>
        <v>1107.4376999999999</v>
      </c>
      <c r="F899" s="49">
        <f>Data!F899</f>
        <v>7719.7520000000004</v>
      </c>
      <c r="G899" s="50">
        <f t="shared" si="117"/>
        <v>6612.3143</v>
      </c>
      <c r="H899" s="51">
        <f t="shared" si="118"/>
        <v>0</v>
      </c>
      <c r="I899" s="51">
        <f t="shared" si="120"/>
        <v>0</v>
      </c>
      <c r="J899" s="51">
        <f t="shared" si="119"/>
        <v>0</v>
      </c>
      <c r="K899" s="51">
        <f t="shared" si="121"/>
        <v>0</v>
      </c>
      <c r="L899" s="51">
        <f t="shared" si="122"/>
        <v>6612.3143</v>
      </c>
      <c r="M899" s="51">
        <f t="shared" si="123"/>
        <v>6612.3143</v>
      </c>
      <c r="N899" s="51">
        <f t="shared" si="124"/>
        <v>2000</v>
      </c>
      <c r="O899" s="51">
        <f t="shared" si="125"/>
        <v>4612.3143</v>
      </c>
      <c r="P899" s="52">
        <f>+SUM(INDEX(Inputs!$D$24:$D$35,MATCH($D899,Inputs!$B$24:$B$35,0))*$N899,INDEX(Inputs!$E$24:$E$35,MATCH($D899,Inputs!$B$24:$B$35,0))*$O899)</f>
        <v>393.32984280280004</v>
      </c>
      <c r="R899" s="19"/>
      <c r="S899" s="19"/>
      <c r="T899" s="19"/>
    </row>
    <row r="900" spans="2:20" x14ac:dyDescent="0.25">
      <c r="B900" s="8" t="s">
        <v>173</v>
      </c>
      <c r="C900" s="8">
        <v>2021</v>
      </c>
      <c r="D900" s="8">
        <v>4</v>
      </c>
      <c r="E900" s="49">
        <f>Data!E900</f>
        <v>1334.5008</v>
      </c>
      <c r="F900" s="49">
        <f>Data!F900</f>
        <v>3686.96</v>
      </c>
      <c r="G900" s="50">
        <f t="shared" si="117"/>
        <v>2352.4592000000002</v>
      </c>
      <c r="H900" s="51">
        <f t="shared" si="118"/>
        <v>0</v>
      </c>
      <c r="I900" s="51">
        <f t="shared" si="120"/>
        <v>0</v>
      </c>
      <c r="J900" s="51">
        <f t="shared" si="119"/>
        <v>0</v>
      </c>
      <c r="K900" s="51">
        <f t="shared" si="121"/>
        <v>0</v>
      </c>
      <c r="L900" s="51">
        <f t="shared" si="122"/>
        <v>2352.4592000000002</v>
      </c>
      <c r="M900" s="51">
        <f t="shared" si="123"/>
        <v>2352.4592000000002</v>
      </c>
      <c r="N900" s="51">
        <f t="shared" si="124"/>
        <v>2000</v>
      </c>
      <c r="O900" s="51">
        <f t="shared" si="125"/>
        <v>352.45920000000024</v>
      </c>
      <c r="P900" s="52">
        <f>+SUM(INDEX(Inputs!$D$24:$D$35,MATCH($D900,Inputs!$B$24:$B$35,0))*$N900,INDEX(Inputs!$E$24:$E$35,MATCH($D900,Inputs!$B$24:$B$35,0))*$O900)</f>
        <v>205.06128680320001</v>
      </c>
      <c r="R900" s="19"/>
      <c r="S900" s="19"/>
      <c r="T900" s="19"/>
    </row>
    <row r="901" spans="2:20" x14ac:dyDescent="0.25">
      <c r="B901" s="8" t="s">
        <v>173</v>
      </c>
      <c r="C901" s="8">
        <v>2021</v>
      </c>
      <c r="D901" s="8">
        <v>5</v>
      </c>
      <c r="E901" s="49">
        <f>Data!E901</f>
        <v>1593.3747000000001</v>
      </c>
      <c r="F901" s="49">
        <f>Data!F901</f>
        <v>2012.4</v>
      </c>
      <c r="G901" s="50">
        <f t="shared" si="117"/>
        <v>419.02530000000002</v>
      </c>
      <c r="H901" s="51">
        <f t="shared" si="118"/>
        <v>0</v>
      </c>
      <c r="I901" s="51">
        <f t="shared" si="120"/>
        <v>0</v>
      </c>
      <c r="J901" s="51">
        <f t="shared" si="119"/>
        <v>0</v>
      </c>
      <c r="K901" s="51">
        <f t="shared" si="121"/>
        <v>0</v>
      </c>
      <c r="L901" s="51">
        <f t="shared" si="122"/>
        <v>419.02530000000002</v>
      </c>
      <c r="M901" s="51">
        <f t="shared" si="123"/>
        <v>419.02530000000002</v>
      </c>
      <c r="N901" s="51">
        <f t="shared" si="124"/>
        <v>419.02530000000002</v>
      </c>
      <c r="O901" s="51">
        <f t="shared" si="125"/>
        <v>0</v>
      </c>
      <c r="P901" s="52">
        <f>+SUM(INDEX(Inputs!$D$24:$D$35,MATCH($D901,Inputs!$B$24:$B$35,0))*$N901,INDEX(Inputs!$E$24:$E$35,MATCH($D901,Inputs!$B$24:$B$35,0))*$O901)</f>
        <v>39.699294972600008</v>
      </c>
      <c r="R901" s="19"/>
      <c r="S901" s="19"/>
      <c r="T901" s="19"/>
    </row>
    <row r="902" spans="2:20" x14ac:dyDescent="0.25">
      <c r="B902" s="8" t="s">
        <v>173</v>
      </c>
      <c r="C902" s="8">
        <v>2021</v>
      </c>
      <c r="D902" s="8">
        <v>6</v>
      </c>
      <c r="E902" s="49">
        <f>Data!E902</f>
        <v>1758.4181000000001</v>
      </c>
      <c r="F902" s="49">
        <f>Data!F902</f>
        <v>1936.328</v>
      </c>
      <c r="G902" s="50">
        <f t="shared" si="117"/>
        <v>177.90989999999988</v>
      </c>
      <c r="H902" s="51">
        <f t="shared" si="118"/>
        <v>0</v>
      </c>
      <c r="I902" s="51">
        <f t="shared" si="120"/>
        <v>0</v>
      </c>
      <c r="J902" s="51">
        <f t="shared" si="119"/>
        <v>0</v>
      </c>
      <c r="K902" s="51">
        <f t="shared" si="121"/>
        <v>0</v>
      </c>
      <c r="L902" s="51">
        <f t="shared" si="122"/>
        <v>177.90989999999988</v>
      </c>
      <c r="M902" s="51">
        <f t="shared" si="123"/>
        <v>177.90989999999988</v>
      </c>
      <c r="N902" s="51">
        <f t="shared" si="124"/>
        <v>177.90989999999988</v>
      </c>
      <c r="O902" s="51">
        <f t="shared" si="125"/>
        <v>0</v>
      </c>
      <c r="P902" s="52">
        <f>+SUM(INDEX(Inputs!$D$24:$D$35,MATCH($D902,Inputs!$B$24:$B$35,0))*$N902,INDEX(Inputs!$E$24:$E$35,MATCH($D902,Inputs!$B$24:$B$35,0))*$O902)</f>
        <v>18.725016974999988</v>
      </c>
      <c r="R902" s="19"/>
      <c r="S902" s="19"/>
      <c r="T902" s="19"/>
    </row>
    <row r="903" spans="2:20" x14ac:dyDescent="0.25">
      <c r="B903" s="8" t="s">
        <v>173</v>
      </c>
      <c r="C903" s="8">
        <v>2021</v>
      </c>
      <c r="D903" s="8">
        <v>7</v>
      </c>
      <c r="E903" s="49">
        <f>Data!E903</f>
        <v>1536.5205000000001</v>
      </c>
      <c r="F903" s="49">
        <f>Data!F903</f>
        <v>2663.904</v>
      </c>
      <c r="G903" s="50">
        <f t="shared" si="117"/>
        <v>1127.3834999999999</v>
      </c>
      <c r="H903" s="51">
        <f t="shared" si="118"/>
        <v>0</v>
      </c>
      <c r="I903" s="51">
        <f t="shared" si="120"/>
        <v>0</v>
      </c>
      <c r="J903" s="51">
        <f t="shared" si="119"/>
        <v>0</v>
      </c>
      <c r="K903" s="51">
        <f t="shared" si="121"/>
        <v>0</v>
      </c>
      <c r="L903" s="51">
        <f t="shared" si="122"/>
        <v>1127.3834999999999</v>
      </c>
      <c r="M903" s="51">
        <f t="shared" si="123"/>
        <v>1127.3834999999999</v>
      </c>
      <c r="N903" s="51">
        <f t="shared" si="124"/>
        <v>1127.3834999999999</v>
      </c>
      <c r="O903" s="51">
        <f t="shared" si="125"/>
        <v>0</v>
      </c>
      <c r="P903" s="52">
        <f>+SUM(INDEX(Inputs!$D$24:$D$35,MATCH($D903,Inputs!$B$24:$B$35,0))*$N903,INDEX(Inputs!$E$24:$E$35,MATCH($D903,Inputs!$B$24:$B$35,0))*$O903)</f>
        <v>118.65711337499998</v>
      </c>
      <c r="R903" s="19"/>
      <c r="S903" s="19"/>
      <c r="T903" s="19"/>
    </row>
    <row r="904" spans="2:20" x14ac:dyDescent="0.25">
      <c r="B904" s="8" t="s">
        <v>173</v>
      </c>
      <c r="C904" s="8">
        <v>2021</v>
      </c>
      <c r="D904" s="8">
        <v>8</v>
      </c>
      <c r="E904" s="49">
        <f>Data!E904</f>
        <v>1337.8795</v>
      </c>
      <c r="F904" s="49">
        <f>Data!F904</f>
        <v>1840.5360000000001</v>
      </c>
      <c r="G904" s="50">
        <f t="shared" si="117"/>
        <v>502.65650000000005</v>
      </c>
      <c r="H904" s="51">
        <f t="shared" si="118"/>
        <v>0</v>
      </c>
      <c r="I904" s="51">
        <f t="shared" si="120"/>
        <v>0</v>
      </c>
      <c r="J904" s="51">
        <f t="shared" si="119"/>
        <v>0</v>
      </c>
      <c r="K904" s="51">
        <f t="shared" si="121"/>
        <v>0</v>
      </c>
      <c r="L904" s="51">
        <f t="shared" si="122"/>
        <v>502.65650000000005</v>
      </c>
      <c r="M904" s="51">
        <f t="shared" si="123"/>
        <v>502.65650000000005</v>
      </c>
      <c r="N904" s="51">
        <f t="shared" si="124"/>
        <v>502.65650000000005</v>
      </c>
      <c r="O904" s="51">
        <f t="shared" si="125"/>
        <v>0</v>
      </c>
      <c r="P904" s="52">
        <f>+SUM(INDEX(Inputs!$D$24:$D$35,MATCH($D904,Inputs!$B$24:$B$35,0))*$N904,INDEX(Inputs!$E$24:$E$35,MATCH($D904,Inputs!$B$24:$B$35,0))*$O904)</f>
        <v>52.904596625000003</v>
      </c>
      <c r="R904" s="19"/>
      <c r="S904" s="19"/>
      <c r="T904" s="19"/>
    </row>
    <row r="905" spans="2:20" x14ac:dyDescent="0.25">
      <c r="B905" s="8" t="s">
        <v>173</v>
      </c>
      <c r="C905" s="8">
        <v>2021</v>
      </c>
      <c r="D905" s="8">
        <v>9</v>
      </c>
      <c r="E905" s="49">
        <f>Data!E905</f>
        <v>1143.7603999999999</v>
      </c>
      <c r="F905" s="49">
        <f>Data!F905</f>
        <v>1551.424</v>
      </c>
      <c r="G905" s="50">
        <f t="shared" ref="G905:G968" si="126">+F905-E905</f>
        <v>407.66360000000009</v>
      </c>
      <c r="H905" s="51">
        <f t="shared" ref="H905:H968" si="127">+IF(D905=1,0,I904)</f>
        <v>0</v>
      </c>
      <c r="I905" s="51">
        <f t="shared" si="120"/>
        <v>0</v>
      </c>
      <c r="J905" s="51">
        <f t="shared" ref="J905:J968" si="128">+IF(D905=1,I916,K904)</f>
        <v>0</v>
      </c>
      <c r="K905" s="51">
        <f t="shared" si="121"/>
        <v>0</v>
      </c>
      <c r="L905" s="51">
        <f t="shared" si="122"/>
        <v>407.66360000000009</v>
      </c>
      <c r="M905" s="51">
        <f t="shared" si="123"/>
        <v>407.66360000000009</v>
      </c>
      <c r="N905" s="51">
        <f t="shared" si="124"/>
        <v>407.66360000000009</v>
      </c>
      <c r="O905" s="51">
        <f t="shared" si="125"/>
        <v>0</v>
      </c>
      <c r="P905" s="52">
        <f>+SUM(INDEX(Inputs!$D$24:$D$35,MATCH($D905,Inputs!$B$24:$B$35,0))*$N905,INDEX(Inputs!$E$24:$E$35,MATCH($D905,Inputs!$B$24:$B$35,0))*$O905)</f>
        <v>38.622864791200008</v>
      </c>
      <c r="R905" s="19"/>
      <c r="S905" s="19"/>
      <c r="T905" s="19"/>
    </row>
    <row r="906" spans="2:20" x14ac:dyDescent="0.25">
      <c r="B906" s="8" t="s">
        <v>173</v>
      </c>
      <c r="C906" s="8">
        <v>2021</v>
      </c>
      <c r="D906" s="8">
        <v>10</v>
      </c>
      <c r="E906" s="49">
        <f>Data!E906</f>
        <v>763.98069999999996</v>
      </c>
      <c r="F906" s="49">
        <f>Data!F906</f>
        <v>3381.0639999999999</v>
      </c>
      <c r="G906" s="50">
        <f t="shared" si="126"/>
        <v>2617.0832999999998</v>
      </c>
      <c r="H906" s="51">
        <f t="shared" si="127"/>
        <v>0</v>
      </c>
      <c r="I906" s="51">
        <f t="shared" ref="I906:I969" si="129">+IF($G906&lt;0,SUM(-$G906,H906),MAX(SUM(-$G906,H906),0))</f>
        <v>0</v>
      </c>
      <c r="J906" s="51">
        <f t="shared" si="128"/>
        <v>0</v>
      </c>
      <c r="K906" s="51">
        <f t="shared" ref="K906:K969" si="130">+IF($G906&lt;0,SUM(-$G906,J906),MAX(SUM(-$G906,J906),0))</f>
        <v>0</v>
      </c>
      <c r="L906" s="51">
        <f t="shared" ref="L906:L969" si="131">+IF(I906&gt;0,0,G906-H906)</f>
        <v>2617.0832999999998</v>
      </c>
      <c r="M906" s="51">
        <f t="shared" ref="M906:M969" si="132">+IF(K906&gt;0,0,G906-J906)</f>
        <v>2617.0832999999998</v>
      </c>
      <c r="N906" s="51">
        <f t="shared" ref="N906:N969" si="133">+MIN(M906,2000)</f>
        <v>2000</v>
      </c>
      <c r="O906" s="51">
        <f t="shared" ref="O906:O969" si="134">+M906-N906</f>
        <v>617.08329999999978</v>
      </c>
      <c r="P906" s="52">
        <f>+SUM(INDEX(Inputs!$D$24:$D$35,MATCH($D906,Inputs!$B$24:$B$35,0))*$N906,INDEX(Inputs!$E$24:$E$35,MATCH($D906,Inputs!$B$24:$B$35,0))*$O906)</f>
        <v>216.75661352680001</v>
      </c>
      <c r="R906" s="19"/>
      <c r="S906" s="19"/>
      <c r="T906" s="19"/>
    </row>
    <row r="907" spans="2:20" x14ac:dyDescent="0.25">
      <c r="B907" s="8" t="s">
        <v>173</v>
      </c>
      <c r="C907" s="8">
        <v>2021</v>
      </c>
      <c r="D907" s="8">
        <v>11</v>
      </c>
      <c r="E907" s="49">
        <f>Data!E907</f>
        <v>531.08249999999998</v>
      </c>
      <c r="F907" s="49">
        <f>Data!F907</f>
        <v>6469.192</v>
      </c>
      <c r="G907" s="50">
        <f t="shared" si="126"/>
        <v>5938.1095000000005</v>
      </c>
      <c r="H907" s="51">
        <f t="shared" si="127"/>
        <v>0</v>
      </c>
      <c r="I907" s="51">
        <f t="shared" si="129"/>
        <v>0</v>
      </c>
      <c r="J907" s="51">
        <f t="shared" si="128"/>
        <v>0</v>
      </c>
      <c r="K907" s="51">
        <f t="shared" si="130"/>
        <v>0</v>
      </c>
      <c r="L907" s="51">
        <f t="shared" si="131"/>
        <v>5938.1095000000005</v>
      </c>
      <c r="M907" s="51">
        <f t="shared" si="132"/>
        <v>5938.1095000000005</v>
      </c>
      <c r="N907" s="51">
        <f t="shared" si="133"/>
        <v>2000</v>
      </c>
      <c r="O907" s="51">
        <f t="shared" si="134"/>
        <v>3938.1095000000005</v>
      </c>
      <c r="P907" s="52">
        <f>+SUM(INDEX(Inputs!$D$24:$D$35,MATCH($D907,Inputs!$B$24:$B$35,0))*$N907,INDEX(Inputs!$E$24:$E$35,MATCH($D907,Inputs!$B$24:$B$35,0))*$O907)</f>
        <v>363.53268746200001</v>
      </c>
      <c r="R907" s="19"/>
      <c r="S907" s="19"/>
      <c r="T907" s="19"/>
    </row>
    <row r="908" spans="2:20" x14ac:dyDescent="0.25">
      <c r="B908" s="8" t="s">
        <v>173</v>
      </c>
      <c r="C908" s="8">
        <v>2021</v>
      </c>
      <c r="D908" s="8">
        <v>12</v>
      </c>
      <c r="E908" s="49">
        <f>Data!E908</f>
        <v>360.9468</v>
      </c>
      <c r="F908" s="49">
        <f>Data!F908</f>
        <v>9987.3119999999999</v>
      </c>
      <c r="G908" s="50">
        <f t="shared" si="126"/>
        <v>9626.3652000000002</v>
      </c>
      <c r="H908" s="51">
        <f t="shared" si="127"/>
        <v>0</v>
      </c>
      <c r="I908" s="51">
        <f t="shared" si="129"/>
        <v>0</v>
      </c>
      <c r="J908" s="51">
        <f t="shared" si="128"/>
        <v>0</v>
      </c>
      <c r="K908" s="51">
        <f t="shared" si="130"/>
        <v>0</v>
      </c>
      <c r="L908" s="51">
        <f t="shared" si="131"/>
        <v>9626.3652000000002</v>
      </c>
      <c r="M908" s="51">
        <f t="shared" si="132"/>
        <v>9626.3652000000002</v>
      </c>
      <c r="N908" s="51">
        <f t="shared" si="133"/>
        <v>2000</v>
      </c>
      <c r="O908" s="51">
        <f t="shared" si="134"/>
        <v>7626.3652000000002</v>
      </c>
      <c r="P908" s="52">
        <f>+SUM(INDEX(Inputs!$D$24:$D$35,MATCH($D908,Inputs!$B$24:$B$35,0))*$N908,INDEX(Inputs!$E$24:$E$35,MATCH($D908,Inputs!$B$24:$B$35,0))*$O908)</f>
        <v>526.53883637920001</v>
      </c>
      <c r="R908" s="19"/>
      <c r="S908" s="19"/>
      <c r="T908" s="19"/>
    </row>
    <row r="909" spans="2:20" x14ac:dyDescent="0.25">
      <c r="B909" s="8" t="s">
        <v>174</v>
      </c>
      <c r="C909" s="8">
        <v>2021</v>
      </c>
      <c r="D909" s="8">
        <v>1</v>
      </c>
      <c r="E909" s="49">
        <f>Data!E909</f>
        <v>761.41489999999999</v>
      </c>
      <c r="F909" s="49">
        <f>Data!F909</f>
        <v>15481.376</v>
      </c>
      <c r="G909" s="50">
        <f t="shared" si="126"/>
        <v>14719.9611</v>
      </c>
      <c r="H909" s="51">
        <f t="shared" si="127"/>
        <v>0</v>
      </c>
      <c r="I909" s="51">
        <f t="shared" si="129"/>
        <v>0</v>
      </c>
      <c r="J909" s="51">
        <f t="shared" si="128"/>
        <v>0</v>
      </c>
      <c r="K909" s="51">
        <f t="shared" si="130"/>
        <v>0</v>
      </c>
      <c r="L909" s="51">
        <f t="shared" si="131"/>
        <v>14719.9611</v>
      </c>
      <c r="M909" s="51">
        <f t="shared" si="132"/>
        <v>14719.9611</v>
      </c>
      <c r="N909" s="51">
        <f t="shared" si="133"/>
        <v>2000</v>
      </c>
      <c r="O909" s="51">
        <f t="shared" si="134"/>
        <v>12719.9611</v>
      </c>
      <c r="P909" s="52">
        <f>+SUM(INDEX(Inputs!$D$24:$D$35,MATCH($D909,Inputs!$B$24:$B$35,0))*$N909,INDEX(Inputs!$E$24:$E$35,MATCH($D909,Inputs!$B$24:$B$35,0))*$O909)</f>
        <v>751.65540077560001</v>
      </c>
      <c r="R909" s="19"/>
      <c r="S909" s="19"/>
      <c r="T909" s="19"/>
    </row>
    <row r="910" spans="2:20" x14ac:dyDescent="0.25">
      <c r="B910" s="8" t="s">
        <v>174</v>
      </c>
      <c r="C910" s="8">
        <v>2021</v>
      </c>
      <c r="D910" s="8">
        <v>2</v>
      </c>
      <c r="E910" s="49">
        <f>Data!E910</f>
        <v>815.85140000000001</v>
      </c>
      <c r="F910" s="49">
        <f>Data!F910</f>
        <v>13395.956</v>
      </c>
      <c r="G910" s="50">
        <f t="shared" si="126"/>
        <v>12580.104600000001</v>
      </c>
      <c r="H910" s="51">
        <f t="shared" si="127"/>
        <v>0</v>
      </c>
      <c r="I910" s="51">
        <f t="shared" si="129"/>
        <v>0</v>
      </c>
      <c r="J910" s="51">
        <f t="shared" si="128"/>
        <v>0</v>
      </c>
      <c r="K910" s="51">
        <f t="shared" si="130"/>
        <v>0</v>
      </c>
      <c r="L910" s="51">
        <f t="shared" si="131"/>
        <v>12580.104600000001</v>
      </c>
      <c r="M910" s="51">
        <f t="shared" si="132"/>
        <v>12580.104600000001</v>
      </c>
      <c r="N910" s="51">
        <f t="shared" si="133"/>
        <v>2000</v>
      </c>
      <c r="O910" s="51">
        <f t="shared" si="134"/>
        <v>10580.104600000001</v>
      </c>
      <c r="P910" s="52">
        <f>+SUM(INDEX(Inputs!$D$24:$D$35,MATCH($D910,Inputs!$B$24:$B$35,0))*$N910,INDEX(Inputs!$E$24:$E$35,MATCH($D910,Inputs!$B$24:$B$35,0))*$O910)</f>
        <v>657.08230290159997</v>
      </c>
      <c r="R910" s="19"/>
      <c r="S910" s="19"/>
      <c r="T910" s="19"/>
    </row>
    <row r="911" spans="2:20" x14ac:dyDescent="0.25">
      <c r="B911" s="8" t="s">
        <v>174</v>
      </c>
      <c r="C911" s="8">
        <v>2021</v>
      </c>
      <c r="D911" s="8">
        <v>3</v>
      </c>
      <c r="E911" s="49">
        <f>Data!E911</f>
        <v>1819.1015</v>
      </c>
      <c r="F911" s="49">
        <f>Data!F911</f>
        <v>8642.3080000000009</v>
      </c>
      <c r="G911" s="50">
        <f t="shared" si="126"/>
        <v>6823.2065000000011</v>
      </c>
      <c r="H911" s="51">
        <f t="shared" si="127"/>
        <v>0</v>
      </c>
      <c r="I911" s="51">
        <f t="shared" si="129"/>
        <v>0</v>
      </c>
      <c r="J911" s="51">
        <f t="shared" si="128"/>
        <v>0</v>
      </c>
      <c r="K911" s="51">
        <f t="shared" si="130"/>
        <v>0</v>
      </c>
      <c r="L911" s="51">
        <f t="shared" si="131"/>
        <v>6823.2065000000011</v>
      </c>
      <c r="M911" s="51">
        <f t="shared" si="132"/>
        <v>6823.2065000000011</v>
      </c>
      <c r="N911" s="51">
        <f t="shared" si="133"/>
        <v>2000</v>
      </c>
      <c r="O911" s="51">
        <f t="shared" si="134"/>
        <v>4823.2065000000011</v>
      </c>
      <c r="P911" s="52">
        <f>+SUM(INDEX(Inputs!$D$24:$D$35,MATCH($D911,Inputs!$B$24:$B$35,0))*$N911,INDEX(Inputs!$E$24:$E$35,MATCH($D911,Inputs!$B$24:$B$35,0))*$O911)</f>
        <v>402.65043447400006</v>
      </c>
      <c r="R911" s="19"/>
      <c r="S911" s="19"/>
      <c r="T911" s="19"/>
    </row>
    <row r="912" spans="2:20" x14ac:dyDescent="0.25">
      <c r="B912" s="8" t="s">
        <v>174</v>
      </c>
      <c r="C912" s="8">
        <v>2021</v>
      </c>
      <c r="D912" s="8">
        <v>4</v>
      </c>
      <c r="E912" s="49">
        <f>Data!E912</f>
        <v>1874.0672</v>
      </c>
      <c r="F912" s="49">
        <f>Data!F912</f>
        <v>4427.3119999999999</v>
      </c>
      <c r="G912" s="50">
        <f t="shared" si="126"/>
        <v>2553.2447999999999</v>
      </c>
      <c r="H912" s="51">
        <f t="shared" si="127"/>
        <v>0</v>
      </c>
      <c r="I912" s="51">
        <f t="shared" si="129"/>
        <v>0</v>
      </c>
      <c r="J912" s="51">
        <f t="shared" si="128"/>
        <v>0</v>
      </c>
      <c r="K912" s="51">
        <f t="shared" si="130"/>
        <v>0</v>
      </c>
      <c r="L912" s="51">
        <f t="shared" si="131"/>
        <v>2553.2447999999999</v>
      </c>
      <c r="M912" s="51">
        <f t="shared" si="132"/>
        <v>2553.2447999999999</v>
      </c>
      <c r="N912" s="51">
        <f t="shared" si="133"/>
        <v>2000</v>
      </c>
      <c r="O912" s="51">
        <f t="shared" si="134"/>
        <v>553.24479999999994</v>
      </c>
      <c r="P912" s="52">
        <f>+SUM(INDEX(Inputs!$D$24:$D$35,MATCH($D912,Inputs!$B$24:$B$35,0))*$N912,INDEX(Inputs!$E$24:$E$35,MATCH($D912,Inputs!$B$24:$B$35,0))*$O912)</f>
        <v>213.93520718080001</v>
      </c>
      <c r="R912" s="19"/>
      <c r="S912" s="19"/>
      <c r="T912" s="19"/>
    </row>
    <row r="913" spans="2:20" x14ac:dyDescent="0.25">
      <c r="B913" s="8" t="s">
        <v>174</v>
      </c>
      <c r="C913" s="8">
        <v>2021</v>
      </c>
      <c r="D913" s="8">
        <v>5</v>
      </c>
      <c r="E913" s="49">
        <f>Data!E913</f>
        <v>1879.6857</v>
      </c>
      <c r="F913" s="49">
        <f>Data!F913</f>
        <v>2701.7240000000002</v>
      </c>
      <c r="G913" s="50">
        <f t="shared" si="126"/>
        <v>822.03830000000016</v>
      </c>
      <c r="H913" s="51">
        <f t="shared" si="127"/>
        <v>0</v>
      </c>
      <c r="I913" s="51">
        <f t="shared" si="129"/>
        <v>0</v>
      </c>
      <c r="J913" s="51">
        <f t="shared" si="128"/>
        <v>0</v>
      </c>
      <c r="K913" s="51">
        <f t="shared" si="130"/>
        <v>0</v>
      </c>
      <c r="L913" s="51">
        <f t="shared" si="131"/>
        <v>822.03830000000016</v>
      </c>
      <c r="M913" s="51">
        <f t="shared" si="132"/>
        <v>822.03830000000016</v>
      </c>
      <c r="N913" s="51">
        <f t="shared" si="133"/>
        <v>822.03830000000016</v>
      </c>
      <c r="O913" s="51">
        <f t="shared" si="134"/>
        <v>0</v>
      </c>
      <c r="P913" s="52">
        <f>+SUM(INDEX(Inputs!$D$24:$D$35,MATCH($D913,Inputs!$B$24:$B$35,0))*$N913,INDEX(Inputs!$E$24:$E$35,MATCH($D913,Inputs!$B$24:$B$35,0))*$O913)</f>
        <v>77.881552618600026</v>
      </c>
      <c r="R913" s="19"/>
      <c r="S913" s="19"/>
      <c r="T913" s="19"/>
    </row>
    <row r="914" spans="2:20" x14ac:dyDescent="0.25">
      <c r="B914" s="8" t="s">
        <v>174</v>
      </c>
      <c r="C914" s="8">
        <v>2021</v>
      </c>
      <c r="D914" s="8">
        <v>6</v>
      </c>
      <c r="E914" s="49">
        <f>Data!E914</f>
        <v>1887.1913</v>
      </c>
      <c r="F914" s="49">
        <f>Data!F914</f>
        <v>4288.5039999999999</v>
      </c>
      <c r="G914" s="50">
        <f t="shared" si="126"/>
        <v>2401.3126999999999</v>
      </c>
      <c r="H914" s="51">
        <f t="shared" si="127"/>
        <v>0</v>
      </c>
      <c r="I914" s="51">
        <f t="shared" si="129"/>
        <v>0</v>
      </c>
      <c r="J914" s="51">
        <f t="shared" si="128"/>
        <v>0</v>
      </c>
      <c r="K914" s="51">
        <f t="shared" si="130"/>
        <v>0</v>
      </c>
      <c r="L914" s="51">
        <f t="shared" si="131"/>
        <v>2401.3126999999999</v>
      </c>
      <c r="M914" s="51">
        <f t="shared" si="132"/>
        <v>2401.3126999999999</v>
      </c>
      <c r="N914" s="51">
        <f t="shared" si="133"/>
        <v>2000</v>
      </c>
      <c r="O914" s="51">
        <f t="shared" si="134"/>
        <v>401.31269999999995</v>
      </c>
      <c r="P914" s="52">
        <f>+SUM(INDEX(Inputs!$D$24:$D$35,MATCH($D914,Inputs!$B$24:$B$35,0))*$N914,INDEX(Inputs!$E$24:$E$35,MATCH($D914,Inputs!$B$24:$B$35,0))*$O914)</f>
        <v>230.0503494932</v>
      </c>
      <c r="R914" s="19"/>
      <c r="S914" s="19"/>
      <c r="T914" s="19"/>
    </row>
    <row r="915" spans="2:20" x14ac:dyDescent="0.25">
      <c r="B915" s="8" t="s">
        <v>174</v>
      </c>
      <c r="C915" s="8">
        <v>2021</v>
      </c>
      <c r="D915" s="8">
        <v>7</v>
      </c>
      <c r="E915" s="49">
        <f>Data!E915</f>
        <v>1684.2981</v>
      </c>
      <c r="F915" s="49">
        <f>Data!F915</f>
        <v>5859.9840000000004</v>
      </c>
      <c r="G915" s="50">
        <f t="shared" si="126"/>
        <v>4175.6859000000004</v>
      </c>
      <c r="H915" s="51">
        <f t="shared" si="127"/>
        <v>0</v>
      </c>
      <c r="I915" s="51">
        <f t="shared" si="129"/>
        <v>0</v>
      </c>
      <c r="J915" s="51">
        <f t="shared" si="128"/>
        <v>0</v>
      </c>
      <c r="K915" s="51">
        <f t="shared" si="130"/>
        <v>0</v>
      </c>
      <c r="L915" s="51">
        <f t="shared" si="131"/>
        <v>4175.6859000000004</v>
      </c>
      <c r="M915" s="51">
        <f t="shared" si="132"/>
        <v>4175.6859000000004</v>
      </c>
      <c r="N915" s="51">
        <f t="shared" si="133"/>
        <v>2000</v>
      </c>
      <c r="O915" s="51">
        <f t="shared" si="134"/>
        <v>2175.6859000000004</v>
      </c>
      <c r="P915" s="52">
        <f>+SUM(INDEX(Inputs!$D$24:$D$35,MATCH($D915,Inputs!$B$24:$B$35,0))*$N915,INDEX(Inputs!$E$24:$E$35,MATCH($D915,Inputs!$B$24:$B$35,0))*$O915)</f>
        <v>316.49071430440006</v>
      </c>
      <c r="R915" s="19"/>
      <c r="S915" s="19"/>
      <c r="T915" s="19"/>
    </row>
    <row r="916" spans="2:20" x14ac:dyDescent="0.25">
      <c r="B916" s="8" t="s">
        <v>174</v>
      </c>
      <c r="C916" s="8">
        <v>2021</v>
      </c>
      <c r="D916" s="8">
        <v>8</v>
      </c>
      <c r="E916" s="49">
        <f>Data!E916</f>
        <v>1695.1652999999999</v>
      </c>
      <c r="F916" s="49">
        <f>Data!F916</f>
        <v>3770.7159999999999</v>
      </c>
      <c r="G916" s="50">
        <f t="shared" si="126"/>
        <v>2075.5506999999998</v>
      </c>
      <c r="H916" s="51">
        <f t="shared" si="127"/>
        <v>0</v>
      </c>
      <c r="I916" s="51">
        <f t="shared" si="129"/>
        <v>0</v>
      </c>
      <c r="J916" s="51">
        <f t="shared" si="128"/>
        <v>0</v>
      </c>
      <c r="K916" s="51">
        <f t="shared" si="130"/>
        <v>0</v>
      </c>
      <c r="L916" s="51">
        <f t="shared" si="131"/>
        <v>2075.5506999999998</v>
      </c>
      <c r="M916" s="51">
        <f t="shared" si="132"/>
        <v>2075.5506999999998</v>
      </c>
      <c r="N916" s="51">
        <f t="shared" si="133"/>
        <v>2000</v>
      </c>
      <c r="O916" s="51">
        <f t="shared" si="134"/>
        <v>75.550699999999779</v>
      </c>
      <c r="P916" s="52">
        <f>+SUM(INDEX(Inputs!$D$24:$D$35,MATCH($D916,Inputs!$B$24:$B$35,0))*$N916,INDEX(Inputs!$E$24:$E$35,MATCH($D916,Inputs!$B$24:$B$35,0))*$O916)</f>
        <v>214.18052790119998</v>
      </c>
      <c r="R916" s="19"/>
      <c r="S916" s="19"/>
      <c r="T916" s="19"/>
    </row>
    <row r="917" spans="2:20" x14ac:dyDescent="0.25">
      <c r="B917" s="8" t="s">
        <v>174</v>
      </c>
      <c r="C917" s="8">
        <v>2021</v>
      </c>
      <c r="D917" s="8">
        <v>9</v>
      </c>
      <c r="E917" s="49">
        <f>Data!E917</f>
        <v>1633.0386000000001</v>
      </c>
      <c r="F917" s="49">
        <f>Data!F917</f>
        <v>2287.308</v>
      </c>
      <c r="G917" s="50">
        <f t="shared" si="126"/>
        <v>654.26939999999991</v>
      </c>
      <c r="H917" s="51">
        <f t="shared" si="127"/>
        <v>0</v>
      </c>
      <c r="I917" s="51">
        <f t="shared" si="129"/>
        <v>0</v>
      </c>
      <c r="J917" s="51">
        <f t="shared" si="128"/>
        <v>0</v>
      </c>
      <c r="K917" s="51">
        <f t="shared" si="130"/>
        <v>0</v>
      </c>
      <c r="L917" s="51">
        <f t="shared" si="131"/>
        <v>654.26939999999991</v>
      </c>
      <c r="M917" s="51">
        <f t="shared" si="132"/>
        <v>654.26939999999991</v>
      </c>
      <c r="N917" s="51">
        <f t="shared" si="133"/>
        <v>654.26939999999991</v>
      </c>
      <c r="O917" s="51">
        <f t="shared" si="134"/>
        <v>0</v>
      </c>
      <c r="P917" s="52">
        <f>+SUM(INDEX(Inputs!$D$24:$D$35,MATCH($D917,Inputs!$B$24:$B$35,0))*$N917,INDEX(Inputs!$E$24:$E$35,MATCH($D917,Inputs!$B$24:$B$35,0))*$O917)</f>
        <v>61.986791494799995</v>
      </c>
      <c r="R917" s="19"/>
      <c r="S917" s="19"/>
      <c r="T917" s="19"/>
    </row>
    <row r="918" spans="2:20" x14ac:dyDescent="0.25">
      <c r="B918" s="8" t="s">
        <v>174</v>
      </c>
      <c r="C918" s="8">
        <v>2021</v>
      </c>
      <c r="D918" s="8">
        <v>10</v>
      </c>
      <c r="E918" s="49">
        <f>Data!E918</f>
        <v>1205.7301</v>
      </c>
      <c r="F918" s="49">
        <f>Data!F918</f>
        <v>5588.232</v>
      </c>
      <c r="G918" s="50">
        <f t="shared" si="126"/>
        <v>4382.5019000000002</v>
      </c>
      <c r="H918" s="51">
        <f t="shared" si="127"/>
        <v>0</v>
      </c>
      <c r="I918" s="51">
        <f t="shared" si="129"/>
        <v>0</v>
      </c>
      <c r="J918" s="51">
        <f t="shared" si="128"/>
        <v>0</v>
      </c>
      <c r="K918" s="51">
        <f t="shared" si="130"/>
        <v>0</v>
      </c>
      <c r="L918" s="51">
        <f t="shared" si="131"/>
        <v>4382.5019000000002</v>
      </c>
      <c r="M918" s="51">
        <f t="shared" si="132"/>
        <v>4382.5019000000002</v>
      </c>
      <c r="N918" s="51">
        <f t="shared" si="133"/>
        <v>2000</v>
      </c>
      <c r="O918" s="51">
        <f t="shared" si="134"/>
        <v>2382.5019000000002</v>
      </c>
      <c r="P918" s="52">
        <f>+SUM(INDEX(Inputs!$D$24:$D$35,MATCH($D918,Inputs!$B$24:$B$35,0))*$N918,INDEX(Inputs!$E$24:$E$35,MATCH($D918,Inputs!$B$24:$B$35,0))*$O918)</f>
        <v>294.7810539724</v>
      </c>
      <c r="R918" s="19"/>
      <c r="S918" s="19"/>
      <c r="T918" s="19"/>
    </row>
    <row r="919" spans="2:20" x14ac:dyDescent="0.25">
      <c r="B919" s="8" t="s">
        <v>174</v>
      </c>
      <c r="C919" s="8">
        <v>2021</v>
      </c>
      <c r="D919" s="8">
        <v>11</v>
      </c>
      <c r="E919" s="49">
        <f>Data!E919</f>
        <v>885.42160000000001</v>
      </c>
      <c r="F919" s="49">
        <f>Data!F919</f>
        <v>11552.048000000001</v>
      </c>
      <c r="G919" s="50">
        <f t="shared" si="126"/>
        <v>10666.626400000001</v>
      </c>
      <c r="H919" s="51">
        <f t="shared" si="127"/>
        <v>0</v>
      </c>
      <c r="I919" s="51">
        <f t="shared" si="129"/>
        <v>0</v>
      </c>
      <c r="J919" s="51">
        <f t="shared" si="128"/>
        <v>0</v>
      </c>
      <c r="K919" s="51">
        <f t="shared" si="130"/>
        <v>0</v>
      </c>
      <c r="L919" s="51">
        <f t="shared" si="131"/>
        <v>10666.626400000001</v>
      </c>
      <c r="M919" s="51">
        <f t="shared" si="132"/>
        <v>10666.626400000001</v>
      </c>
      <c r="N919" s="51">
        <f t="shared" si="133"/>
        <v>2000</v>
      </c>
      <c r="O919" s="51">
        <f t="shared" si="134"/>
        <v>8666.626400000001</v>
      </c>
      <c r="P919" s="52">
        <f>+SUM(INDEX(Inputs!$D$24:$D$35,MATCH($D919,Inputs!$B$24:$B$35,0))*$N919,INDEX(Inputs!$E$24:$E$35,MATCH($D919,Inputs!$B$24:$B$35,0))*$O919)</f>
        <v>572.5142203744</v>
      </c>
      <c r="R919" s="19"/>
      <c r="S919" s="19"/>
      <c r="T919" s="19"/>
    </row>
    <row r="920" spans="2:20" x14ac:dyDescent="0.25">
      <c r="B920" s="8" t="s">
        <v>174</v>
      </c>
      <c r="C920" s="8">
        <v>2021</v>
      </c>
      <c r="D920" s="8">
        <v>12</v>
      </c>
      <c r="E920" s="49">
        <f>Data!E920</f>
        <v>449.99400000000003</v>
      </c>
      <c r="F920" s="49">
        <f>Data!F920</f>
        <v>17445.328000000001</v>
      </c>
      <c r="G920" s="50">
        <f t="shared" si="126"/>
        <v>16995.334000000003</v>
      </c>
      <c r="H920" s="51">
        <f t="shared" si="127"/>
        <v>0</v>
      </c>
      <c r="I920" s="51">
        <f t="shared" si="129"/>
        <v>0</v>
      </c>
      <c r="J920" s="51">
        <f t="shared" si="128"/>
        <v>0</v>
      </c>
      <c r="K920" s="51">
        <f t="shared" si="130"/>
        <v>0</v>
      </c>
      <c r="L920" s="51">
        <f t="shared" si="131"/>
        <v>16995.334000000003</v>
      </c>
      <c r="M920" s="51">
        <f t="shared" si="132"/>
        <v>16995.334000000003</v>
      </c>
      <c r="N920" s="51">
        <f t="shared" si="133"/>
        <v>2000</v>
      </c>
      <c r="O920" s="51">
        <f t="shared" si="134"/>
        <v>14995.334000000003</v>
      </c>
      <c r="P920" s="52">
        <f>+SUM(INDEX(Inputs!$D$24:$D$35,MATCH($D920,Inputs!$B$24:$B$35,0))*$N920,INDEX(Inputs!$E$24:$E$35,MATCH($D920,Inputs!$B$24:$B$35,0))*$O920)</f>
        <v>852.21778146400015</v>
      </c>
      <c r="R920" s="19"/>
      <c r="S920" s="19"/>
      <c r="T920" s="19"/>
    </row>
    <row r="921" spans="2:20" x14ac:dyDescent="0.25">
      <c r="B921" s="8" t="s">
        <v>175</v>
      </c>
      <c r="C921" s="8">
        <v>2021</v>
      </c>
      <c r="D921" s="8">
        <v>1</v>
      </c>
      <c r="E921" s="49">
        <f>Data!E921</f>
        <v>0</v>
      </c>
      <c r="F921" s="49">
        <f>Data!F921</f>
        <v>50860.775999999998</v>
      </c>
      <c r="G921" s="50">
        <f t="shared" si="126"/>
        <v>50860.775999999998</v>
      </c>
      <c r="H921" s="51">
        <f t="shared" si="127"/>
        <v>0</v>
      </c>
      <c r="I921" s="51">
        <f t="shared" si="129"/>
        <v>0</v>
      </c>
      <c r="J921" s="51">
        <f t="shared" si="128"/>
        <v>0</v>
      </c>
      <c r="K921" s="51">
        <f t="shared" si="130"/>
        <v>0</v>
      </c>
      <c r="L921" s="51">
        <f t="shared" si="131"/>
        <v>50860.775999999998</v>
      </c>
      <c r="M921" s="51">
        <f t="shared" si="132"/>
        <v>50860.775999999998</v>
      </c>
      <c r="N921" s="51">
        <f t="shared" si="133"/>
        <v>2000</v>
      </c>
      <c r="O921" s="51">
        <f t="shared" si="134"/>
        <v>48860.775999999998</v>
      </c>
      <c r="P921" s="52">
        <f>+SUM(INDEX(Inputs!$D$24:$D$35,MATCH($D921,Inputs!$B$24:$B$35,0))*$N921,INDEX(Inputs!$E$24:$E$35,MATCH($D921,Inputs!$B$24:$B$35,0))*$O921)</f>
        <v>2348.9348560959997</v>
      </c>
      <c r="R921" s="19"/>
      <c r="S921" s="19"/>
      <c r="T921" s="19"/>
    </row>
    <row r="922" spans="2:20" x14ac:dyDescent="0.25">
      <c r="B922" s="8" t="s">
        <v>175</v>
      </c>
      <c r="C922" s="8">
        <v>2021</v>
      </c>
      <c r="D922" s="8">
        <v>2</v>
      </c>
      <c r="E922" s="49">
        <f>Data!E922</f>
        <v>0</v>
      </c>
      <c r="F922" s="49">
        <f>Data!F922</f>
        <v>41093.56</v>
      </c>
      <c r="G922" s="50">
        <f t="shared" si="126"/>
        <v>41093.56</v>
      </c>
      <c r="H922" s="51">
        <f t="shared" si="127"/>
        <v>0</v>
      </c>
      <c r="I922" s="51">
        <f t="shared" si="129"/>
        <v>0</v>
      </c>
      <c r="J922" s="51">
        <f t="shared" si="128"/>
        <v>0</v>
      </c>
      <c r="K922" s="51">
        <f t="shared" si="130"/>
        <v>0</v>
      </c>
      <c r="L922" s="51">
        <f t="shared" si="131"/>
        <v>41093.56</v>
      </c>
      <c r="M922" s="51">
        <f t="shared" si="132"/>
        <v>41093.56</v>
      </c>
      <c r="N922" s="51">
        <f t="shared" si="133"/>
        <v>2000</v>
      </c>
      <c r="O922" s="51">
        <f t="shared" si="134"/>
        <v>39093.56</v>
      </c>
      <c r="P922" s="52">
        <f>+SUM(INDEX(Inputs!$D$24:$D$35,MATCH($D922,Inputs!$B$24:$B$35,0))*$N922,INDEX(Inputs!$E$24:$E$35,MATCH($D922,Inputs!$B$24:$B$35,0))*$O922)</f>
        <v>1917.2629777599998</v>
      </c>
      <c r="R922" s="19"/>
      <c r="S922" s="19"/>
      <c r="T922" s="19"/>
    </row>
    <row r="923" spans="2:20" x14ac:dyDescent="0.25">
      <c r="B923" s="8" t="s">
        <v>175</v>
      </c>
      <c r="C923" s="8">
        <v>2021</v>
      </c>
      <c r="D923" s="8">
        <v>3</v>
      </c>
      <c r="E923" s="49">
        <f>Data!E923</f>
        <v>0</v>
      </c>
      <c r="F923" s="49">
        <f>Data!F923</f>
        <v>41349.879999999997</v>
      </c>
      <c r="G923" s="50">
        <f t="shared" si="126"/>
        <v>41349.879999999997</v>
      </c>
      <c r="H923" s="51">
        <f t="shared" si="127"/>
        <v>0</v>
      </c>
      <c r="I923" s="51">
        <f t="shared" si="129"/>
        <v>0</v>
      </c>
      <c r="J923" s="51">
        <f t="shared" si="128"/>
        <v>0</v>
      </c>
      <c r="K923" s="51">
        <f t="shared" si="130"/>
        <v>0</v>
      </c>
      <c r="L923" s="51">
        <f t="shared" si="131"/>
        <v>41349.879999999997</v>
      </c>
      <c r="M923" s="51">
        <f t="shared" si="132"/>
        <v>41349.879999999997</v>
      </c>
      <c r="N923" s="51">
        <f t="shared" si="133"/>
        <v>2000</v>
      </c>
      <c r="O923" s="51">
        <f t="shared" si="134"/>
        <v>39349.879999999997</v>
      </c>
      <c r="P923" s="52">
        <f>+SUM(INDEX(Inputs!$D$24:$D$35,MATCH($D923,Inputs!$B$24:$B$35,0))*$N923,INDEX(Inputs!$E$24:$E$35,MATCH($D923,Inputs!$B$24:$B$35,0))*$O923)</f>
        <v>1928.5912964799998</v>
      </c>
      <c r="R923" s="19"/>
      <c r="S923" s="19"/>
      <c r="T923" s="19"/>
    </row>
    <row r="924" spans="2:20" x14ac:dyDescent="0.25">
      <c r="B924" s="8" t="s">
        <v>175</v>
      </c>
      <c r="C924" s="8">
        <v>2021</v>
      </c>
      <c r="D924" s="8">
        <v>4</v>
      </c>
      <c r="E924" s="49">
        <f>Data!E924</f>
        <v>0</v>
      </c>
      <c r="F924" s="49">
        <f>Data!F924</f>
        <v>39689.175999999999</v>
      </c>
      <c r="G924" s="50">
        <f t="shared" si="126"/>
        <v>39689.175999999999</v>
      </c>
      <c r="H924" s="51">
        <f t="shared" si="127"/>
        <v>0</v>
      </c>
      <c r="I924" s="51">
        <f t="shared" si="129"/>
        <v>0</v>
      </c>
      <c r="J924" s="51">
        <f t="shared" si="128"/>
        <v>0</v>
      </c>
      <c r="K924" s="51">
        <f t="shared" si="130"/>
        <v>0</v>
      </c>
      <c r="L924" s="51">
        <f t="shared" si="131"/>
        <v>39689.175999999999</v>
      </c>
      <c r="M924" s="51">
        <f t="shared" si="132"/>
        <v>39689.175999999999</v>
      </c>
      <c r="N924" s="51">
        <f t="shared" si="133"/>
        <v>2000</v>
      </c>
      <c r="O924" s="51">
        <f t="shared" si="134"/>
        <v>37689.175999999999</v>
      </c>
      <c r="P924" s="52">
        <f>+SUM(INDEX(Inputs!$D$24:$D$35,MATCH($D924,Inputs!$B$24:$B$35,0))*$N924,INDEX(Inputs!$E$24:$E$35,MATCH($D924,Inputs!$B$24:$B$35,0))*$O924)</f>
        <v>1855.1948224959999</v>
      </c>
      <c r="R924" s="19"/>
      <c r="S924" s="19"/>
      <c r="T924" s="19"/>
    </row>
    <row r="925" spans="2:20" x14ac:dyDescent="0.25">
      <c r="B925" s="8" t="s">
        <v>175</v>
      </c>
      <c r="C925" s="8">
        <v>2021</v>
      </c>
      <c r="D925" s="8">
        <v>5</v>
      </c>
      <c r="E925" s="49">
        <f>Data!E925</f>
        <v>0</v>
      </c>
      <c r="F925" s="49">
        <f>Data!F925</f>
        <v>37671.127999999997</v>
      </c>
      <c r="G925" s="50">
        <f t="shared" si="126"/>
        <v>37671.127999999997</v>
      </c>
      <c r="H925" s="51">
        <f t="shared" si="127"/>
        <v>0</v>
      </c>
      <c r="I925" s="51">
        <f t="shared" si="129"/>
        <v>0</v>
      </c>
      <c r="J925" s="51">
        <f t="shared" si="128"/>
        <v>0</v>
      </c>
      <c r="K925" s="51">
        <f t="shared" si="130"/>
        <v>0</v>
      </c>
      <c r="L925" s="51">
        <f t="shared" si="131"/>
        <v>37671.127999999997</v>
      </c>
      <c r="M925" s="51">
        <f t="shared" si="132"/>
        <v>37671.127999999997</v>
      </c>
      <c r="N925" s="51">
        <f t="shared" si="133"/>
        <v>2000</v>
      </c>
      <c r="O925" s="51">
        <f t="shared" si="134"/>
        <v>35671.127999999997</v>
      </c>
      <c r="P925" s="52">
        <f>+SUM(INDEX(Inputs!$D$24:$D$35,MATCH($D925,Inputs!$B$24:$B$35,0))*$N925,INDEX(Inputs!$E$24:$E$35,MATCH($D925,Inputs!$B$24:$B$35,0))*$O925)</f>
        <v>1766.0051730879998</v>
      </c>
      <c r="R925" s="19"/>
      <c r="S925" s="19"/>
      <c r="T925" s="19"/>
    </row>
    <row r="926" spans="2:20" x14ac:dyDescent="0.25">
      <c r="B926" s="8" t="s">
        <v>175</v>
      </c>
      <c r="C926" s="8">
        <v>2021</v>
      </c>
      <c r="D926" s="8">
        <v>6</v>
      </c>
      <c r="E926" s="49">
        <f>Data!E926</f>
        <v>0</v>
      </c>
      <c r="F926" s="49">
        <f>Data!F926</f>
        <v>42330.12</v>
      </c>
      <c r="G926" s="50">
        <f t="shared" si="126"/>
        <v>42330.12</v>
      </c>
      <c r="H926" s="51">
        <f t="shared" si="127"/>
        <v>0</v>
      </c>
      <c r="I926" s="51">
        <f t="shared" si="129"/>
        <v>0</v>
      </c>
      <c r="J926" s="51">
        <f t="shared" si="128"/>
        <v>0</v>
      </c>
      <c r="K926" s="51">
        <f t="shared" si="130"/>
        <v>0</v>
      </c>
      <c r="L926" s="51">
        <f t="shared" si="131"/>
        <v>42330.12</v>
      </c>
      <c r="M926" s="51">
        <f t="shared" si="132"/>
        <v>42330.12</v>
      </c>
      <c r="N926" s="51">
        <f t="shared" si="133"/>
        <v>2000</v>
      </c>
      <c r="O926" s="51">
        <f t="shared" si="134"/>
        <v>40330.120000000003</v>
      </c>
      <c r="P926" s="52">
        <f>+SUM(INDEX(Inputs!$D$24:$D$35,MATCH($D926,Inputs!$B$24:$B$35,0))*$N926,INDEX(Inputs!$E$24:$E$35,MATCH($D926,Inputs!$B$24:$B$35,0))*$O926)</f>
        <v>2175.2221259200005</v>
      </c>
      <c r="R926" s="19"/>
      <c r="S926" s="19"/>
      <c r="T926" s="19"/>
    </row>
    <row r="927" spans="2:20" x14ac:dyDescent="0.25">
      <c r="B927" s="8" t="s">
        <v>175</v>
      </c>
      <c r="C927" s="8">
        <v>2021</v>
      </c>
      <c r="D927" s="8">
        <v>7</v>
      </c>
      <c r="E927" s="49">
        <f>Data!E927</f>
        <v>0</v>
      </c>
      <c r="F927" s="49">
        <f>Data!F927</f>
        <v>58053.088000000003</v>
      </c>
      <c r="G927" s="50">
        <f t="shared" si="126"/>
        <v>58053.088000000003</v>
      </c>
      <c r="H927" s="51">
        <f t="shared" si="127"/>
        <v>0</v>
      </c>
      <c r="I927" s="51">
        <f t="shared" si="129"/>
        <v>0</v>
      </c>
      <c r="J927" s="51">
        <f t="shared" si="128"/>
        <v>0</v>
      </c>
      <c r="K927" s="51">
        <f t="shared" si="130"/>
        <v>0</v>
      </c>
      <c r="L927" s="51">
        <f t="shared" si="131"/>
        <v>58053.088000000003</v>
      </c>
      <c r="M927" s="51">
        <f t="shared" si="132"/>
        <v>58053.088000000003</v>
      </c>
      <c r="N927" s="51">
        <f t="shared" si="133"/>
        <v>2000</v>
      </c>
      <c r="O927" s="51">
        <f t="shared" si="134"/>
        <v>56053.088000000003</v>
      </c>
      <c r="P927" s="52">
        <f>+SUM(INDEX(Inputs!$D$24:$D$35,MATCH($D927,Inputs!$B$24:$B$35,0))*$N927,INDEX(Inputs!$E$24:$E$35,MATCH($D927,Inputs!$B$24:$B$35,0))*$O927)</f>
        <v>2941.1822350080001</v>
      </c>
      <c r="R927" s="19"/>
      <c r="S927" s="19"/>
      <c r="T927" s="19"/>
    </row>
    <row r="928" spans="2:20" x14ac:dyDescent="0.25">
      <c r="B928" s="8" t="s">
        <v>175</v>
      </c>
      <c r="C928" s="8">
        <v>2021</v>
      </c>
      <c r="D928" s="8">
        <v>8</v>
      </c>
      <c r="E928" s="49">
        <f>Data!E928</f>
        <v>0</v>
      </c>
      <c r="F928" s="49">
        <f>Data!F928</f>
        <v>46171.144</v>
      </c>
      <c r="G928" s="50">
        <f t="shared" si="126"/>
        <v>46171.144</v>
      </c>
      <c r="H928" s="51">
        <f t="shared" si="127"/>
        <v>0</v>
      </c>
      <c r="I928" s="51">
        <f t="shared" si="129"/>
        <v>0</v>
      </c>
      <c r="J928" s="51">
        <f t="shared" si="128"/>
        <v>0</v>
      </c>
      <c r="K928" s="51">
        <f t="shared" si="130"/>
        <v>0</v>
      </c>
      <c r="L928" s="51">
        <f t="shared" si="131"/>
        <v>46171.144</v>
      </c>
      <c r="M928" s="51">
        <f t="shared" si="132"/>
        <v>46171.144</v>
      </c>
      <c r="N928" s="51">
        <f t="shared" si="133"/>
        <v>2000</v>
      </c>
      <c r="O928" s="51">
        <f t="shared" si="134"/>
        <v>44171.144</v>
      </c>
      <c r="P928" s="52">
        <f>+SUM(INDEX(Inputs!$D$24:$D$35,MATCH($D928,Inputs!$B$24:$B$35,0))*$N928,INDEX(Inputs!$E$24:$E$35,MATCH($D928,Inputs!$B$24:$B$35,0))*$O928)</f>
        <v>2362.341451104</v>
      </c>
      <c r="R928" s="19"/>
      <c r="S928" s="19"/>
      <c r="T928" s="19"/>
    </row>
    <row r="929" spans="2:20" x14ac:dyDescent="0.25">
      <c r="B929" s="8" t="s">
        <v>175</v>
      </c>
      <c r="C929" s="8">
        <v>2021</v>
      </c>
      <c r="D929" s="8">
        <v>9</v>
      </c>
      <c r="E929" s="49">
        <f>Data!E929</f>
        <v>0</v>
      </c>
      <c r="F929" s="49">
        <f>Data!F929</f>
        <v>41611.983999999997</v>
      </c>
      <c r="G929" s="50">
        <f t="shared" si="126"/>
        <v>41611.983999999997</v>
      </c>
      <c r="H929" s="51">
        <f t="shared" si="127"/>
        <v>0</v>
      </c>
      <c r="I929" s="51">
        <f t="shared" si="129"/>
        <v>0</v>
      </c>
      <c r="J929" s="51">
        <f t="shared" si="128"/>
        <v>0</v>
      </c>
      <c r="K929" s="51">
        <f t="shared" si="130"/>
        <v>0</v>
      </c>
      <c r="L929" s="51">
        <f t="shared" si="131"/>
        <v>41611.983999999997</v>
      </c>
      <c r="M929" s="51">
        <f t="shared" si="132"/>
        <v>41611.983999999997</v>
      </c>
      <c r="N929" s="51">
        <f t="shared" si="133"/>
        <v>2000</v>
      </c>
      <c r="O929" s="51">
        <f t="shared" si="134"/>
        <v>39611.983999999997</v>
      </c>
      <c r="P929" s="52">
        <f>+SUM(INDEX(Inputs!$D$24:$D$35,MATCH($D929,Inputs!$B$24:$B$35,0))*$N929,INDEX(Inputs!$E$24:$E$35,MATCH($D929,Inputs!$B$24:$B$35,0))*$O929)</f>
        <v>1940.1752448639998</v>
      </c>
      <c r="R929" s="19"/>
      <c r="S929" s="19"/>
      <c r="T929" s="19"/>
    </row>
    <row r="930" spans="2:20" x14ac:dyDescent="0.25">
      <c r="B930" s="8" t="s">
        <v>175</v>
      </c>
      <c r="C930" s="8">
        <v>2021</v>
      </c>
      <c r="D930" s="8">
        <v>10</v>
      </c>
      <c r="E930" s="49">
        <f>Data!E930</f>
        <v>0</v>
      </c>
      <c r="F930" s="49">
        <f>Data!F930</f>
        <v>37134.775999999998</v>
      </c>
      <c r="G930" s="50">
        <f t="shared" si="126"/>
        <v>37134.775999999998</v>
      </c>
      <c r="H930" s="51">
        <f t="shared" si="127"/>
        <v>0</v>
      </c>
      <c r="I930" s="51">
        <f t="shared" si="129"/>
        <v>0</v>
      </c>
      <c r="J930" s="51">
        <f t="shared" si="128"/>
        <v>0</v>
      </c>
      <c r="K930" s="51">
        <f t="shared" si="130"/>
        <v>0</v>
      </c>
      <c r="L930" s="51">
        <f t="shared" si="131"/>
        <v>37134.775999999998</v>
      </c>
      <c r="M930" s="51">
        <f t="shared" si="132"/>
        <v>37134.775999999998</v>
      </c>
      <c r="N930" s="51">
        <f t="shared" si="133"/>
        <v>2000</v>
      </c>
      <c r="O930" s="51">
        <f t="shared" si="134"/>
        <v>35134.775999999998</v>
      </c>
      <c r="P930" s="52">
        <f>+SUM(INDEX(Inputs!$D$24:$D$35,MATCH($D930,Inputs!$B$24:$B$35,0))*$N930,INDEX(Inputs!$E$24:$E$35,MATCH($D930,Inputs!$B$24:$B$35,0))*$O930)</f>
        <v>1742.3005600959998</v>
      </c>
      <c r="R930" s="19"/>
      <c r="S930" s="19"/>
      <c r="T930" s="19"/>
    </row>
    <row r="931" spans="2:20" x14ac:dyDescent="0.25">
      <c r="B931" s="8" t="s">
        <v>175</v>
      </c>
      <c r="C931" s="8">
        <v>2021</v>
      </c>
      <c r="D931" s="8">
        <v>11</v>
      </c>
      <c r="E931" s="49">
        <f>Data!E931</f>
        <v>0</v>
      </c>
      <c r="F931" s="49">
        <f>Data!F931</f>
        <v>37492.663999999997</v>
      </c>
      <c r="G931" s="50">
        <f t="shared" si="126"/>
        <v>37492.663999999997</v>
      </c>
      <c r="H931" s="51">
        <f t="shared" si="127"/>
        <v>0</v>
      </c>
      <c r="I931" s="51">
        <f t="shared" si="129"/>
        <v>0</v>
      </c>
      <c r="J931" s="51">
        <f t="shared" si="128"/>
        <v>0</v>
      </c>
      <c r="K931" s="51">
        <f t="shared" si="130"/>
        <v>0</v>
      </c>
      <c r="L931" s="51">
        <f t="shared" si="131"/>
        <v>37492.663999999997</v>
      </c>
      <c r="M931" s="51">
        <f t="shared" si="132"/>
        <v>37492.663999999997</v>
      </c>
      <c r="N931" s="51">
        <f t="shared" si="133"/>
        <v>2000</v>
      </c>
      <c r="O931" s="51">
        <f t="shared" si="134"/>
        <v>35492.663999999997</v>
      </c>
      <c r="P931" s="52">
        <f>+SUM(INDEX(Inputs!$D$24:$D$35,MATCH($D931,Inputs!$B$24:$B$35,0))*$N931,INDEX(Inputs!$E$24:$E$35,MATCH($D931,Inputs!$B$24:$B$35,0))*$O931)</f>
        <v>1758.1177781439997</v>
      </c>
      <c r="R931" s="19"/>
      <c r="S931" s="19"/>
      <c r="T931" s="19"/>
    </row>
    <row r="932" spans="2:20" x14ac:dyDescent="0.25">
      <c r="B932" s="8" t="s">
        <v>175</v>
      </c>
      <c r="C932" s="8">
        <v>2021</v>
      </c>
      <c r="D932" s="8">
        <v>12</v>
      </c>
      <c r="E932" s="49">
        <f>Data!E932</f>
        <v>0</v>
      </c>
      <c r="F932" s="49">
        <f>Data!F932</f>
        <v>42770.207999999999</v>
      </c>
      <c r="G932" s="50">
        <f t="shared" si="126"/>
        <v>42770.207999999999</v>
      </c>
      <c r="H932" s="51">
        <f t="shared" si="127"/>
        <v>0</v>
      </c>
      <c r="I932" s="51">
        <f t="shared" si="129"/>
        <v>0</v>
      </c>
      <c r="J932" s="51">
        <f t="shared" si="128"/>
        <v>0</v>
      </c>
      <c r="K932" s="51">
        <f t="shared" si="130"/>
        <v>0</v>
      </c>
      <c r="L932" s="51">
        <f t="shared" si="131"/>
        <v>42770.207999999999</v>
      </c>
      <c r="M932" s="51">
        <f t="shared" si="132"/>
        <v>42770.207999999999</v>
      </c>
      <c r="N932" s="51">
        <f t="shared" si="133"/>
        <v>2000</v>
      </c>
      <c r="O932" s="51">
        <f t="shared" si="134"/>
        <v>40770.207999999999</v>
      </c>
      <c r="P932" s="52">
        <f>+SUM(INDEX(Inputs!$D$24:$D$35,MATCH($D932,Inputs!$B$24:$B$35,0))*$N932,INDEX(Inputs!$E$24:$E$35,MATCH($D932,Inputs!$B$24:$B$35,0))*$O932)</f>
        <v>1991.3641127679998</v>
      </c>
      <c r="R932" s="19"/>
      <c r="S932" s="19"/>
      <c r="T932" s="19"/>
    </row>
    <row r="933" spans="2:20" x14ac:dyDescent="0.25">
      <c r="B933" s="8" t="s">
        <v>176</v>
      </c>
      <c r="C933" s="8">
        <v>2021</v>
      </c>
      <c r="D933" s="8">
        <v>1</v>
      </c>
      <c r="E933" s="49">
        <f>Data!E933</f>
        <v>935.31</v>
      </c>
      <c r="F933" s="49">
        <f>Data!F933</f>
        <v>2323.5012999999999</v>
      </c>
      <c r="G933" s="50">
        <f t="shared" si="126"/>
        <v>1388.1913</v>
      </c>
      <c r="H933" s="51">
        <f t="shared" si="127"/>
        <v>0</v>
      </c>
      <c r="I933" s="51">
        <f t="shared" si="129"/>
        <v>0</v>
      </c>
      <c r="J933" s="51">
        <f t="shared" si="128"/>
        <v>357.90779999999972</v>
      </c>
      <c r="K933" s="51">
        <f t="shared" si="130"/>
        <v>0</v>
      </c>
      <c r="L933" s="51">
        <f t="shared" si="131"/>
        <v>1388.1913</v>
      </c>
      <c r="M933" s="51">
        <f t="shared" si="132"/>
        <v>1030.2835000000002</v>
      </c>
      <c r="N933" s="51">
        <f t="shared" si="133"/>
        <v>1030.2835000000002</v>
      </c>
      <c r="O933" s="51">
        <f t="shared" si="134"/>
        <v>0</v>
      </c>
      <c r="P933" s="52">
        <f>+SUM(INDEX(Inputs!$D$24:$D$35,MATCH($D933,Inputs!$B$24:$B$35,0))*$N933,INDEX(Inputs!$E$24:$E$35,MATCH($D933,Inputs!$B$24:$B$35,0))*$O933)</f>
        <v>97.611119357000035</v>
      </c>
      <c r="R933" s="19"/>
      <c r="S933" s="19"/>
      <c r="T933" s="19"/>
    </row>
    <row r="934" spans="2:20" x14ac:dyDescent="0.25">
      <c r="B934" s="8" t="s">
        <v>176</v>
      </c>
      <c r="C934" s="8">
        <v>2021</v>
      </c>
      <c r="D934" s="8">
        <v>2</v>
      </c>
      <c r="E934" s="49">
        <f>Data!E934</f>
        <v>1357.0422000000001</v>
      </c>
      <c r="F934" s="49">
        <f>Data!F934</f>
        <v>2143.1035000000002</v>
      </c>
      <c r="G934" s="50">
        <f t="shared" si="126"/>
        <v>786.06130000000007</v>
      </c>
      <c r="H934" s="51">
        <f t="shared" si="127"/>
        <v>0</v>
      </c>
      <c r="I934" s="51">
        <f t="shared" si="129"/>
        <v>0</v>
      </c>
      <c r="J934" s="51">
        <f t="shared" si="128"/>
        <v>0</v>
      </c>
      <c r="K934" s="51">
        <f t="shared" si="130"/>
        <v>0</v>
      </c>
      <c r="L934" s="51">
        <f t="shared" si="131"/>
        <v>786.06130000000007</v>
      </c>
      <c r="M934" s="51">
        <f t="shared" si="132"/>
        <v>786.06130000000007</v>
      </c>
      <c r="N934" s="51">
        <f t="shared" si="133"/>
        <v>786.06130000000007</v>
      </c>
      <c r="O934" s="51">
        <f t="shared" si="134"/>
        <v>0</v>
      </c>
      <c r="P934" s="52">
        <f>+SUM(INDEX(Inputs!$D$24:$D$35,MATCH($D934,Inputs!$B$24:$B$35,0))*$N934,INDEX(Inputs!$E$24:$E$35,MATCH($D934,Inputs!$B$24:$B$35,0))*$O934)</f>
        <v>74.473019684600018</v>
      </c>
      <c r="R934" s="19"/>
      <c r="S934" s="19"/>
      <c r="T934" s="19"/>
    </row>
    <row r="935" spans="2:20" x14ac:dyDescent="0.25">
      <c r="B935" s="8" t="s">
        <v>176</v>
      </c>
      <c r="C935" s="8">
        <v>2021</v>
      </c>
      <c r="D935" s="8">
        <v>3</v>
      </c>
      <c r="E935" s="49">
        <f>Data!E935</f>
        <v>2263.8217</v>
      </c>
      <c r="F935" s="49">
        <f>Data!F935</f>
        <v>2385.6759000000002</v>
      </c>
      <c r="G935" s="50">
        <f t="shared" si="126"/>
        <v>121.85420000000022</v>
      </c>
      <c r="H935" s="51">
        <f t="shared" si="127"/>
        <v>0</v>
      </c>
      <c r="I935" s="51">
        <f t="shared" si="129"/>
        <v>0</v>
      </c>
      <c r="J935" s="51">
        <f t="shared" si="128"/>
        <v>0</v>
      </c>
      <c r="K935" s="51">
        <f t="shared" si="130"/>
        <v>0</v>
      </c>
      <c r="L935" s="51">
        <f t="shared" si="131"/>
        <v>121.85420000000022</v>
      </c>
      <c r="M935" s="51">
        <f t="shared" si="132"/>
        <v>121.85420000000022</v>
      </c>
      <c r="N935" s="51">
        <f t="shared" si="133"/>
        <v>121.85420000000022</v>
      </c>
      <c r="O935" s="51">
        <f t="shared" si="134"/>
        <v>0</v>
      </c>
      <c r="P935" s="52">
        <f>+SUM(INDEX(Inputs!$D$24:$D$35,MATCH($D935,Inputs!$B$24:$B$35,0))*$N935,INDEX(Inputs!$E$24:$E$35,MATCH($D935,Inputs!$B$24:$B$35,0))*$O935)</f>
        <v>11.544710616400021</v>
      </c>
      <c r="R935" s="19"/>
      <c r="S935" s="19"/>
      <c r="T935" s="19"/>
    </row>
    <row r="936" spans="2:20" x14ac:dyDescent="0.25">
      <c r="B936" s="8" t="s">
        <v>176</v>
      </c>
      <c r="C936" s="8">
        <v>2021</v>
      </c>
      <c r="D936" s="8">
        <v>4</v>
      </c>
      <c r="E936" s="49">
        <f>Data!E936</f>
        <v>2813.578</v>
      </c>
      <c r="F936" s="49">
        <f>Data!F936</f>
        <v>2403.8317000000002</v>
      </c>
      <c r="G936" s="50">
        <f t="shared" si="126"/>
        <v>-409.74629999999979</v>
      </c>
      <c r="H936" s="51">
        <f t="shared" si="127"/>
        <v>0</v>
      </c>
      <c r="I936" s="51">
        <f t="shared" si="129"/>
        <v>409.74629999999979</v>
      </c>
      <c r="J936" s="51">
        <f t="shared" si="128"/>
        <v>0</v>
      </c>
      <c r="K936" s="51">
        <f t="shared" si="130"/>
        <v>409.74629999999979</v>
      </c>
      <c r="L936" s="51">
        <f t="shared" si="131"/>
        <v>0</v>
      </c>
      <c r="M936" s="51">
        <f t="shared" si="132"/>
        <v>0</v>
      </c>
      <c r="N936" s="51">
        <f t="shared" si="133"/>
        <v>0</v>
      </c>
      <c r="O936" s="51">
        <f t="shared" si="134"/>
        <v>0</v>
      </c>
      <c r="P936" s="52">
        <f>+SUM(INDEX(Inputs!$D$24:$D$35,MATCH($D936,Inputs!$B$24:$B$35,0))*$N936,INDEX(Inputs!$E$24:$E$35,MATCH($D936,Inputs!$B$24:$B$35,0))*$O936)</f>
        <v>0</v>
      </c>
      <c r="R936" s="19"/>
      <c r="S936" s="19"/>
      <c r="T936" s="19"/>
    </row>
    <row r="937" spans="2:20" x14ac:dyDescent="0.25">
      <c r="B937" s="8" t="s">
        <v>176</v>
      </c>
      <c r="C937" s="8">
        <v>2021</v>
      </c>
      <c r="D937" s="8">
        <v>5</v>
      </c>
      <c r="E937" s="49">
        <f>Data!E937</f>
        <v>3187.2429999999999</v>
      </c>
      <c r="F937" s="49">
        <f>Data!F937</f>
        <v>1933.8186000000001</v>
      </c>
      <c r="G937" s="50">
        <f t="shared" si="126"/>
        <v>-1253.4243999999999</v>
      </c>
      <c r="H937" s="51">
        <f t="shared" si="127"/>
        <v>409.74629999999979</v>
      </c>
      <c r="I937" s="51">
        <f t="shared" si="129"/>
        <v>1663.1706999999997</v>
      </c>
      <c r="J937" s="51">
        <f t="shared" si="128"/>
        <v>409.74629999999979</v>
      </c>
      <c r="K937" s="51">
        <f t="shared" si="130"/>
        <v>1663.1706999999997</v>
      </c>
      <c r="L937" s="51">
        <f t="shared" si="131"/>
        <v>0</v>
      </c>
      <c r="M937" s="51">
        <f t="shared" si="132"/>
        <v>0</v>
      </c>
      <c r="N937" s="51">
        <f t="shared" si="133"/>
        <v>0</v>
      </c>
      <c r="O937" s="51">
        <f t="shared" si="134"/>
        <v>0</v>
      </c>
      <c r="P937" s="52">
        <f>+SUM(INDEX(Inputs!$D$24:$D$35,MATCH($D937,Inputs!$B$24:$B$35,0))*$N937,INDEX(Inputs!$E$24:$E$35,MATCH($D937,Inputs!$B$24:$B$35,0))*$O937)</f>
        <v>0</v>
      </c>
      <c r="R937" s="19"/>
      <c r="S937" s="19"/>
      <c r="T937" s="19"/>
    </row>
    <row r="938" spans="2:20" x14ac:dyDescent="0.25">
      <c r="B938" s="8" t="s">
        <v>176</v>
      </c>
      <c r="C938" s="8">
        <v>2021</v>
      </c>
      <c r="D938" s="8">
        <v>6</v>
      </c>
      <c r="E938" s="49">
        <f>Data!E938</f>
        <v>3447.9522000000002</v>
      </c>
      <c r="F938" s="49">
        <f>Data!F938</f>
        <v>2570.3515000000002</v>
      </c>
      <c r="G938" s="50">
        <f t="shared" si="126"/>
        <v>-877.60069999999996</v>
      </c>
      <c r="H938" s="51">
        <f t="shared" si="127"/>
        <v>1663.1706999999997</v>
      </c>
      <c r="I938" s="51">
        <f t="shared" si="129"/>
        <v>2540.7713999999996</v>
      </c>
      <c r="J938" s="51">
        <f t="shared" si="128"/>
        <v>1663.1706999999997</v>
      </c>
      <c r="K938" s="51">
        <f t="shared" si="130"/>
        <v>2540.7713999999996</v>
      </c>
      <c r="L938" s="51">
        <f t="shared" si="131"/>
        <v>0</v>
      </c>
      <c r="M938" s="51">
        <f t="shared" si="132"/>
        <v>0</v>
      </c>
      <c r="N938" s="51">
        <f t="shared" si="133"/>
        <v>0</v>
      </c>
      <c r="O938" s="51">
        <f t="shared" si="134"/>
        <v>0</v>
      </c>
      <c r="P938" s="52">
        <f>+SUM(INDEX(Inputs!$D$24:$D$35,MATCH($D938,Inputs!$B$24:$B$35,0))*$N938,INDEX(Inputs!$E$24:$E$35,MATCH($D938,Inputs!$B$24:$B$35,0))*$O938)</f>
        <v>0</v>
      </c>
      <c r="R938" s="19"/>
      <c r="S938" s="19"/>
      <c r="T938" s="19"/>
    </row>
    <row r="939" spans="2:20" x14ac:dyDescent="0.25">
      <c r="B939" s="8" t="s">
        <v>176</v>
      </c>
      <c r="C939" s="8">
        <v>2021</v>
      </c>
      <c r="D939" s="8">
        <v>7</v>
      </c>
      <c r="E939" s="49">
        <f>Data!E939</f>
        <v>2783.3166000000001</v>
      </c>
      <c r="F939" s="49">
        <f>Data!F939</f>
        <v>3298.8766999999998</v>
      </c>
      <c r="G939" s="50">
        <f t="shared" si="126"/>
        <v>515.56009999999969</v>
      </c>
      <c r="H939" s="51">
        <f t="shared" si="127"/>
        <v>2540.7713999999996</v>
      </c>
      <c r="I939" s="51">
        <f t="shared" si="129"/>
        <v>2025.2112999999999</v>
      </c>
      <c r="J939" s="51">
        <f t="shared" si="128"/>
        <v>2540.7713999999996</v>
      </c>
      <c r="K939" s="51">
        <f t="shared" si="130"/>
        <v>2025.2112999999999</v>
      </c>
      <c r="L939" s="51">
        <f t="shared" si="131"/>
        <v>0</v>
      </c>
      <c r="M939" s="51">
        <f t="shared" si="132"/>
        <v>0</v>
      </c>
      <c r="N939" s="51">
        <f t="shared" si="133"/>
        <v>0</v>
      </c>
      <c r="O939" s="51">
        <f t="shared" si="134"/>
        <v>0</v>
      </c>
      <c r="P939" s="52">
        <f>+SUM(INDEX(Inputs!$D$24:$D$35,MATCH($D939,Inputs!$B$24:$B$35,0))*$N939,INDEX(Inputs!$E$24:$E$35,MATCH($D939,Inputs!$B$24:$B$35,0))*$O939)</f>
        <v>0</v>
      </c>
      <c r="R939" s="19"/>
      <c r="S939" s="19"/>
      <c r="T939" s="19"/>
    </row>
    <row r="940" spans="2:20" x14ac:dyDescent="0.25">
      <c r="B940" s="8" t="s">
        <v>176</v>
      </c>
      <c r="C940" s="8">
        <v>2021</v>
      </c>
      <c r="D940" s="8">
        <v>8</v>
      </c>
      <c r="E940" s="49">
        <f>Data!E940</f>
        <v>2589.3521999999998</v>
      </c>
      <c r="F940" s="49">
        <f>Data!F940</f>
        <v>2426.8485000000001</v>
      </c>
      <c r="G940" s="50">
        <f t="shared" si="126"/>
        <v>-162.50369999999975</v>
      </c>
      <c r="H940" s="51">
        <f t="shared" si="127"/>
        <v>2025.2112999999999</v>
      </c>
      <c r="I940" s="51">
        <f t="shared" si="129"/>
        <v>2187.7149999999997</v>
      </c>
      <c r="J940" s="51">
        <f t="shared" si="128"/>
        <v>2025.2112999999999</v>
      </c>
      <c r="K940" s="51">
        <f t="shared" si="130"/>
        <v>2187.7149999999997</v>
      </c>
      <c r="L940" s="51">
        <f t="shared" si="131"/>
        <v>0</v>
      </c>
      <c r="M940" s="51">
        <f t="shared" si="132"/>
        <v>0</v>
      </c>
      <c r="N940" s="51">
        <f t="shared" si="133"/>
        <v>0</v>
      </c>
      <c r="O940" s="51">
        <f t="shared" si="134"/>
        <v>0</v>
      </c>
      <c r="P940" s="52">
        <f>+SUM(INDEX(Inputs!$D$24:$D$35,MATCH($D940,Inputs!$B$24:$B$35,0))*$N940,INDEX(Inputs!$E$24:$E$35,MATCH($D940,Inputs!$B$24:$B$35,0))*$O940)</f>
        <v>0</v>
      </c>
      <c r="R940" s="19"/>
      <c r="S940" s="19"/>
      <c r="T940" s="19"/>
    </row>
    <row r="941" spans="2:20" x14ac:dyDescent="0.25">
      <c r="B941" s="8" t="s">
        <v>176</v>
      </c>
      <c r="C941" s="8">
        <v>2021</v>
      </c>
      <c r="D941" s="8">
        <v>9</v>
      </c>
      <c r="E941" s="49">
        <f>Data!E941</f>
        <v>2292.0866999999998</v>
      </c>
      <c r="F941" s="49">
        <f>Data!F941</f>
        <v>1964.6755000000001</v>
      </c>
      <c r="G941" s="50">
        <f t="shared" si="126"/>
        <v>-327.41119999999978</v>
      </c>
      <c r="H941" s="51">
        <f t="shared" si="127"/>
        <v>2187.7149999999997</v>
      </c>
      <c r="I941" s="51">
        <f t="shared" si="129"/>
        <v>2515.1261999999997</v>
      </c>
      <c r="J941" s="51">
        <f t="shared" si="128"/>
        <v>2187.7149999999997</v>
      </c>
      <c r="K941" s="51">
        <f t="shared" si="130"/>
        <v>2515.1261999999997</v>
      </c>
      <c r="L941" s="51">
        <f t="shared" si="131"/>
        <v>0</v>
      </c>
      <c r="M941" s="51">
        <f t="shared" si="132"/>
        <v>0</v>
      </c>
      <c r="N941" s="51">
        <f t="shared" si="133"/>
        <v>0</v>
      </c>
      <c r="O941" s="51">
        <f t="shared" si="134"/>
        <v>0</v>
      </c>
      <c r="P941" s="52">
        <f>+SUM(INDEX(Inputs!$D$24:$D$35,MATCH($D941,Inputs!$B$24:$B$35,0))*$N941,INDEX(Inputs!$E$24:$E$35,MATCH($D941,Inputs!$B$24:$B$35,0))*$O941)</f>
        <v>0</v>
      </c>
      <c r="R941" s="19"/>
      <c r="S941" s="19"/>
      <c r="T941" s="19"/>
    </row>
    <row r="942" spans="2:20" x14ac:dyDescent="0.25">
      <c r="B942" s="8" t="s">
        <v>176</v>
      </c>
      <c r="C942" s="8">
        <v>2021</v>
      </c>
      <c r="D942" s="8">
        <v>10</v>
      </c>
      <c r="E942" s="49">
        <f>Data!E942</f>
        <v>1522.6901</v>
      </c>
      <c r="F942" s="49">
        <f>Data!F942</f>
        <v>1702.0748000000001</v>
      </c>
      <c r="G942" s="50">
        <f t="shared" si="126"/>
        <v>179.38470000000007</v>
      </c>
      <c r="H942" s="51">
        <f t="shared" si="127"/>
        <v>2515.1261999999997</v>
      </c>
      <c r="I942" s="51">
        <f t="shared" si="129"/>
        <v>2335.7414999999996</v>
      </c>
      <c r="J942" s="51">
        <f t="shared" si="128"/>
        <v>2515.1261999999997</v>
      </c>
      <c r="K942" s="51">
        <f t="shared" si="130"/>
        <v>2335.7414999999996</v>
      </c>
      <c r="L942" s="51">
        <f t="shared" si="131"/>
        <v>0</v>
      </c>
      <c r="M942" s="51">
        <f t="shared" si="132"/>
        <v>0</v>
      </c>
      <c r="N942" s="51">
        <f t="shared" si="133"/>
        <v>0</v>
      </c>
      <c r="O942" s="51">
        <f t="shared" si="134"/>
        <v>0</v>
      </c>
      <c r="P942" s="52">
        <f>+SUM(INDEX(Inputs!$D$24:$D$35,MATCH($D942,Inputs!$B$24:$B$35,0))*$N942,INDEX(Inputs!$E$24:$E$35,MATCH($D942,Inputs!$B$24:$B$35,0))*$O942)</f>
        <v>0</v>
      </c>
      <c r="R942" s="19"/>
      <c r="S942" s="19"/>
      <c r="T942" s="19"/>
    </row>
    <row r="943" spans="2:20" x14ac:dyDescent="0.25">
      <c r="B943" s="8" t="s">
        <v>176</v>
      </c>
      <c r="C943" s="8">
        <v>2021</v>
      </c>
      <c r="D943" s="8">
        <v>11</v>
      </c>
      <c r="E943" s="49">
        <f>Data!E943</f>
        <v>1150.5101999999999</v>
      </c>
      <c r="F943" s="49">
        <f>Data!F943</f>
        <v>1785.837</v>
      </c>
      <c r="G943" s="50">
        <f t="shared" si="126"/>
        <v>635.32680000000005</v>
      </c>
      <c r="H943" s="51">
        <f t="shared" si="127"/>
        <v>2335.7414999999996</v>
      </c>
      <c r="I943" s="51">
        <f t="shared" si="129"/>
        <v>1700.4146999999996</v>
      </c>
      <c r="J943" s="51">
        <f t="shared" si="128"/>
        <v>2335.7414999999996</v>
      </c>
      <c r="K943" s="51">
        <f t="shared" si="130"/>
        <v>1700.4146999999996</v>
      </c>
      <c r="L943" s="51">
        <f t="shared" si="131"/>
        <v>0</v>
      </c>
      <c r="M943" s="51">
        <f t="shared" si="132"/>
        <v>0</v>
      </c>
      <c r="N943" s="51">
        <f t="shared" si="133"/>
        <v>0</v>
      </c>
      <c r="O943" s="51">
        <f t="shared" si="134"/>
        <v>0</v>
      </c>
      <c r="P943" s="52">
        <f>+SUM(INDEX(Inputs!$D$24:$D$35,MATCH($D943,Inputs!$B$24:$B$35,0))*$N943,INDEX(Inputs!$E$24:$E$35,MATCH($D943,Inputs!$B$24:$B$35,0))*$O943)</f>
        <v>0</v>
      </c>
      <c r="R943" s="19"/>
      <c r="S943" s="19"/>
      <c r="T943" s="19"/>
    </row>
    <row r="944" spans="2:20" x14ac:dyDescent="0.25">
      <c r="B944" s="8" t="s">
        <v>176</v>
      </c>
      <c r="C944" s="8">
        <v>2021</v>
      </c>
      <c r="D944" s="8">
        <v>12</v>
      </c>
      <c r="E944" s="49">
        <f>Data!E944</f>
        <v>577.67280000000005</v>
      </c>
      <c r="F944" s="49">
        <f>Data!F944</f>
        <v>1920.1796999999999</v>
      </c>
      <c r="G944" s="50">
        <f t="shared" si="126"/>
        <v>1342.5068999999999</v>
      </c>
      <c r="H944" s="51">
        <f t="shared" si="127"/>
        <v>1700.4146999999996</v>
      </c>
      <c r="I944" s="51">
        <f t="shared" si="129"/>
        <v>357.90779999999972</v>
      </c>
      <c r="J944" s="51">
        <f t="shared" si="128"/>
        <v>1700.4146999999996</v>
      </c>
      <c r="K944" s="51">
        <f t="shared" si="130"/>
        <v>357.90779999999972</v>
      </c>
      <c r="L944" s="51">
        <f t="shared" si="131"/>
        <v>0</v>
      </c>
      <c r="M944" s="51">
        <f t="shared" si="132"/>
        <v>0</v>
      </c>
      <c r="N944" s="51">
        <f t="shared" si="133"/>
        <v>0</v>
      </c>
      <c r="O944" s="51">
        <f t="shared" si="134"/>
        <v>0</v>
      </c>
      <c r="P944" s="52">
        <f>+SUM(INDEX(Inputs!$D$24:$D$35,MATCH($D944,Inputs!$B$24:$B$35,0))*$N944,INDEX(Inputs!$E$24:$E$35,MATCH($D944,Inputs!$B$24:$B$35,0))*$O944)</f>
        <v>0</v>
      </c>
      <c r="R944" s="19"/>
      <c r="S944" s="19"/>
      <c r="T944" s="19"/>
    </row>
    <row r="945" spans="2:20" x14ac:dyDescent="0.25">
      <c r="B945" s="8" t="s">
        <v>177</v>
      </c>
      <c r="C945" s="8">
        <v>2021</v>
      </c>
      <c r="D945" s="8">
        <v>1</v>
      </c>
      <c r="E945" s="49">
        <f>Data!E945</f>
        <v>717.70389999999998</v>
      </c>
      <c r="F945" s="49">
        <f>Data!F945</f>
        <v>805.07180000000005</v>
      </c>
      <c r="G945" s="50">
        <f t="shared" si="126"/>
        <v>87.367900000000077</v>
      </c>
      <c r="H945" s="51">
        <f t="shared" si="127"/>
        <v>0</v>
      </c>
      <c r="I945" s="51">
        <f t="shared" si="129"/>
        <v>0</v>
      </c>
      <c r="J945" s="51">
        <f t="shared" si="128"/>
        <v>28752.596599999997</v>
      </c>
      <c r="K945" s="51">
        <f t="shared" si="130"/>
        <v>28665.228699999996</v>
      </c>
      <c r="L945" s="51">
        <f t="shared" si="131"/>
        <v>87.367900000000077</v>
      </c>
      <c r="M945" s="51">
        <f t="shared" si="132"/>
        <v>0</v>
      </c>
      <c r="N945" s="51">
        <f t="shared" si="133"/>
        <v>0</v>
      </c>
      <c r="O945" s="51">
        <f t="shared" si="134"/>
        <v>0</v>
      </c>
      <c r="P945" s="52">
        <f>+SUM(INDEX(Inputs!$D$24:$D$35,MATCH($D945,Inputs!$B$24:$B$35,0))*$N945,INDEX(Inputs!$E$24:$E$35,MATCH($D945,Inputs!$B$24:$B$35,0))*$O945)</f>
        <v>0</v>
      </c>
      <c r="R945" s="19"/>
      <c r="S945" s="19"/>
      <c r="T945" s="19"/>
    </row>
    <row r="946" spans="2:20" x14ac:dyDescent="0.25">
      <c r="B946" s="8" t="s">
        <v>177</v>
      </c>
      <c r="C946" s="8">
        <v>2021</v>
      </c>
      <c r="D946" s="8">
        <v>2</v>
      </c>
      <c r="E946" s="49">
        <f>Data!E946</f>
        <v>2876.2159999999999</v>
      </c>
      <c r="F946" s="49">
        <f>Data!F946</f>
        <v>918.18399999999997</v>
      </c>
      <c r="G946" s="50">
        <f t="shared" si="126"/>
        <v>-1958.0319999999999</v>
      </c>
      <c r="H946" s="51">
        <f t="shared" si="127"/>
        <v>0</v>
      </c>
      <c r="I946" s="51">
        <f t="shared" si="129"/>
        <v>1958.0319999999999</v>
      </c>
      <c r="J946" s="51">
        <f t="shared" si="128"/>
        <v>28665.228699999996</v>
      </c>
      <c r="K946" s="51">
        <f t="shared" si="130"/>
        <v>30623.260699999995</v>
      </c>
      <c r="L946" s="51">
        <f t="shared" si="131"/>
        <v>0</v>
      </c>
      <c r="M946" s="51">
        <f t="shared" si="132"/>
        <v>0</v>
      </c>
      <c r="N946" s="51">
        <f t="shared" si="133"/>
        <v>0</v>
      </c>
      <c r="O946" s="51">
        <f t="shared" si="134"/>
        <v>0</v>
      </c>
      <c r="P946" s="52">
        <f>+SUM(INDEX(Inputs!$D$24:$D$35,MATCH($D946,Inputs!$B$24:$B$35,0))*$N946,INDEX(Inputs!$E$24:$E$35,MATCH($D946,Inputs!$B$24:$B$35,0))*$O946)</f>
        <v>0</v>
      </c>
      <c r="R946" s="19"/>
      <c r="S946" s="19"/>
      <c r="T946" s="19"/>
    </row>
    <row r="947" spans="2:20" x14ac:dyDescent="0.25">
      <c r="B947" s="8" t="s">
        <v>177</v>
      </c>
      <c r="C947" s="8">
        <v>2021</v>
      </c>
      <c r="D947" s="8">
        <v>3</v>
      </c>
      <c r="E947" s="49">
        <f>Data!E947</f>
        <v>4318.2479000000003</v>
      </c>
      <c r="F947" s="49">
        <f>Data!F947</f>
        <v>1162.8571999999999</v>
      </c>
      <c r="G947" s="50">
        <f t="shared" si="126"/>
        <v>-3155.3907000000004</v>
      </c>
      <c r="H947" s="51">
        <f t="shared" si="127"/>
        <v>1958.0319999999999</v>
      </c>
      <c r="I947" s="51">
        <f t="shared" si="129"/>
        <v>5113.4227000000001</v>
      </c>
      <c r="J947" s="51">
        <f t="shared" si="128"/>
        <v>30623.260699999995</v>
      </c>
      <c r="K947" s="51">
        <f t="shared" si="130"/>
        <v>33778.651399999995</v>
      </c>
      <c r="L947" s="51">
        <f t="shared" si="131"/>
        <v>0</v>
      </c>
      <c r="M947" s="51">
        <f t="shared" si="132"/>
        <v>0</v>
      </c>
      <c r="N947" s="51">
        <f t="shared" si="133"/>
        <v>0</v>
      </c>
      <c r="O947" s="51">
        <f t="shared" si="134"/>
        <v>0</v>
      </c>
      <c r="P947" s="52">
        <f>+SUM(INDEX(Inputs!$D$24:$D$35,MATCH($D947,Inputs!$B$24:$B$35,0))*$N947,INDEX(Inputs!$E$24:$E$35,MATCH($D947,Inputs!$B$24:$B$35,0))*$O947)</f>
        <v>0</v>
      </c>
      <c r="R947" s="19"/>
      <c r="S947" s="19"/>
      <c r="T947" s="19"/>
    </row>
    <row r="948" spans="2:20" x14ac:dyDescent="0.25">
      <c r="B948" s="8" t="s">
        <v>177</v>
      </c>
      <c r="C948" s="8">
        <v>2021</v>
      </c>
      <c r="D948" s="8">
        <v>4</v>
      </c>
      <c r="E948" s="49">
        <f>Data!E948</f>
        <v>4388.384</v>
      </c>
      <c r="F948" s="49">
        <f>Data!F948</f>
        <v>963.56</v>
      </c>
      <c r="G948" s="50">
        <f t="shared" si="126"/>
        <v>-3424.8240000000001</v>
      </c>
      <c r="H948" s="51">
        <f t="shared" si="127"/>
        <v>5113.4227000000001</v>
      </c>
      <c r="I948" s="51">
        <f t="shared" si="129"/>
        <v>8538.2466999999997</v>
      </c>
      <c r="J948" s="51">
        <f t="shared" si="128"/>
        <v>33778.651399999995</v>
      </c>
      <c r="K948" s="51">
        <f t="shared" si="130"/>
        <v>37203.475399999996</v>
      </c>
      <c r="L948" s="51">
        <f t="shared" si="131"/>
        <v>0</v>
      </c>
      <c r="M948" s="51">
        <f t="shared" si="132"/>
        <v>0</v>
      </c>
      <c r="N948" s="51">
        <f t="shared" si="133"/>
        <v>0</v>
      </c>
      <c r="O948" s="51">
        <f t="shared" si="134"/>
        <v>0</v>
      </c>
      <c r="P948" s="52">
        <f>+SUM(INDEX(Inputs!$D$24:$D$35,MATCH($D948,Inputs!$B$24:$B$35,0))*$N948,INDEX(Inputs!$E$24:$E$35,MATCH($D948,Inputs!$B$24:$B$35,0))*$O948)</f>
        <v>0</v>
      </c>
      <c r="R948" s="19"/>
      <c r="S948" s="19"/>
      <c r="T948" s="19"/>
    </row>
    <row r="949" spans="2:20" x14ac:dyDescent="0.25">
      <c r="B949" s="8" t="s">
        <v>177</v>
      </c>
      <c r="C949" s="8">
        <v>2021</v>
      </c>
      <c r="D949" s="8">
        <v>5</v>
      </c>
      <c r="E949" s="49">
        <f>Data!E949</f>
        <v>4461.0237999999999</v>
      </c>
      <c r="F949" s="49">
        <f>Data!F949</f>
        <v>838.53800000000001</v>
      </c>
      <c r="G949" s="50">
        <f t="shared" si="126"/>
        <v>-3622.4857999999999</v>
      </c>
      <c r="H949" s="51">
        <f t="shared" si="127"/>
        <v>8538.2466999999997</v>
      </c>
      <c r="I949" s="51">
        <f t="shared" si="129"/>
        <v>12160.7325</v>
      </c>
      <c r="J949" s="51">
        <f t="shared" si="128"/>
        <v>37203.475399999996</v>
      </c>
      <c r="K949" s="51">
        <f t="shared" si="130"/>
        <v>40825.961199999998</v>
      </c>
      <c r="L949" s="51">
        <f t="shared" si="131"/>
        <v>0</v>
      </c>
      <c r="M949" s="51">
        <f t="shared" si="132"/>
        <v>0</v>
      </c>
      <c r="N949" s="51">
        <f t="shared" si="133"/>
        <v>0</v>
      </c>
      <c r="O949" s="51">
        <f t="shared" si="134"/>
        <v>0</v>
      </c>
      <c r="P949" s="52">
        <f>+SUM(INDEX(Inputs!$D$24:$D$35,MATCH($D949,Inputs!$B$24:$B$35,0))*$N949,INDEX(Inputs!$E$24:$E$35,MATCH($D949,Inputs!$B$24:$B$35,0))*$O949)</f>
        <v>0</v>
      </c>
      <c r="R949" s="19"/>
      <c r="S949" s="19"/>
      <c r="T949" s="19"/>
    </row>
    <row r="950" spans="2:20" x14ac:dyDescent="0.25">
      <c r="B950" s="8" t="s">
        <v>177</v>
      </c>
      <c r="C950" s="8">
        <v>2021</v>
      </c>
      <c r="D950" s="8">
        <v>6</v>
      </c>
      <c r="E950" s="49">
        <f>Data!E950</f>
        <v>4819.8239999999996</v>
      </c>
      <c r="F950" s="49">
        <f>Data!F950</f>
        <v>1724.8079</v>
      </c>
      <c r="G950" s="50">
        <f t="shared" si="126"/>
        <v>-3095.0160999999998</v>
      </c>
      <c r="H950" s="51">
        <f t="shared" si="127"/>
        <v>12160.7325</v>
      </c>
      <c r="I950" s="51">
        <f t="shared" si="129"/>
        <v>15255.748599999999</v>
      </c>
      <c r="J950" s="51">
        <f t="shared" si="128"/>
        <v>40825.961199999998</v>
      </c>
      <c r="K950" s="51">
        <f t="shared" si="130"/>
        <v>43920.977299999999</v>
      </c>
      <c r="L950" s="51">
        <f t="shared" si="131"/>
        <v>0</v>
      </c>
      <c r="M950" s="51">
        <f t="shared" si="132"/>
        <v>0</v>
      </c>
      <c r="N950" s="51">
        <f t="shared" si="133"/>
        <v>0</v>
      </c>
      <c r="O950" s="51">
        <f t="shared" si="134"/>
        <v>0</v>
      </c>
      <c r="P950" s="52">
        <f>+SUM(INDEX(Inputs!$D$24:$D$35,MATCH($D950,Inputs!$B$24:$B$35,0))*$N950,INDEX(Inputs!$E$24:$E$35,MATCH($D950,Inputs!$B$24:$B$35,0))*$O950)</f>
        <v>0</v>
      </c>
      <c r="R950" s="19"/>
      <c r="S950" s="19"/>
      <c r="T950" s="19"/>
    </row>
    <row r="951" spans="2:20" x14ac:dyDescent="0.25">
      <c r="B951" s="8" t="s">
        <v>177</v>
      </c>
      <c r="C951" s="8">
        <v>2021</v>
      </c>
      <c r="D951" s="8">
        <v>7</v>
      </c>
      <c r="E951" s="49">
        <f>Data!E951</f>
        <v>3973.4720000000002</v>
      </c>
      <c r="F951" s="49">
        <f>Data!F951</f>
        <v>1471.1679999999999</v>
      </c>
      <c r="G951" s="50">
        <f t="shared" si="126"/>
        <v>-2502.3040000000001</v>
      </c>
      <c r="H951" s="51">
        <f t="shared" si="127"/>
        <v>15255.748599999999</v>
      </c>
      <c r="I951" s="51">
        <f t="shared" si="129"/>
        <v>17758.052599999999</v>
      </c>
      <c r="J951" s="51">
        <f t="shared" si="128"/>
        <v>43920.977299999999</v>
      </c>
      <c r="K951" s="51">
        <f t="shared" si="130"/>
        <v>46423.281300000002</v>
      </c>
      <c r="L951" s="51">
        <f t="shared" si="131"/>
        <v>0</v>
      </c>
      <c r="M951" s="51">
        <f t="shared" si="132"/>
        <v>0</v>
      </c>
      <c r="N951" s="51">
        <f t="shared" si="133"/>
        <v>0</v>
      </c>
      <c r="O951" s="51">
        <f t="shared" si="134"/>
        <v>0</v>
      </c>
      <c r="P951" s="52">
        <f>+SUM(INDEX(Inputs!$D$24:$D$35,MATCH($D951,Inputs!$B$24:$B$35,0))*$N951,INDEX(Inputs!$E$24:$E$35,MATCH($D951,Inputs!$B$24:$B$35,0))*$O951)</f>
        <v>0</v>
      </c>
      <c r="R951" s="19"/>
      <c r="S951" s="19"/>
      <c r="T951" s="19"/>
    </row>
    <row r="952" spans="2:20" x14ac:dyDescent="0.25">
      <c r="B952" s="8" t="s">
        <v>177</v>
      </c>
      <c r="C952" s="8">
        <v>2021</v>
      </c>
      <c r="D952" s="8">
        <v>8</v>
      </c>
      <c r="E952" s="49">
        <f>Data!E952</f>
        <v>3943.4720000000002</v>
      </c>
      <c r="F952" s="49">
        <f>Data!F952</f>
        <v>702.94399999999996</v>
      </c>
      <c r="G952" s="50">
        <f t="shared" si="126"/>
        <v>-3240.5280000000002</v>
      </c>
      <c r="H952" s="51">
        <f t="shared" si="127"/>
        <v>17758.052599999999</v>
      </c>
      <c r="I952" s="51">
        <f t="shared" si="129"/>
        <v>20998.580600000001</v>
      </c>
      <c r="J952" s="51">
        <f t="shared" si="128"/>
        <v>46423.281300000002</v>
      </c>
      <c r="K952" s="51">
        <f t="shared" si="130"/>
        <v>49663.809300000001</v>
      </c>
      <c r="L952" s="51">
        <f t="shared" si="131"/>
        <v>0</v>
      </c>
      <c r="M952" s="51">
        <f t="shared" si="132"/>
        <v>0</v>
      </c>
      <c r="N952" s="51">
        <f t="shared" si="133"/>
        <v>0</v>
      </c>
      <c r="O952" s="51">
        <f t="shared" si="134"/>
        <v>0</v>
      </c>
      <c r="P952" s="52">
        <f>+SUM(INDEX(Inputs!$D$24:$D$35,MATCH($D952,Inputs!$B$24:$B$35,0))*$N952,INDEX(Inputs!$E$24:$E$35,MATCH($D952,Inputs!$B$24:$B$35,0))*$O952)</f>
        <v>0</v>
      </c>
      <c r="R952" s="19"/>
      <c r="S952" s="19"/>
      <c r="T952" s="19"/>
    </row>
    <row r="953" spans="2:20" x14ac:dyDescent="0.25">
      <c r="B953" s="8" t="s">
        <v>177</v>
      </c>
      <c r="C953" s="8">
        <v>2021</v>
      </c>
      <c r="D953" s="8">
        <v>9</v>
      </c>
      <c r="E953" s="49">
        <f>Data!E953</f>
        <v>4131.7079999999996</v>
      </c>
      <c r="F953" s="49">
        <f>Data!F953</f>
        <v>677.93200000000002</v>
      </c>
      <c r="G953" s="50">
        <f t="shared" si="126"/>
        <v>-3453.7759999999998</v>
      </c>
      <c r="H953" s="51">
        <f t="shared" si="127"/>
        <v>20998.580600000001</v>
      </c>
      <c r="I953" s="51">
        <f t="shared" si="129"/>
        <v>24452.356599999999</v>
      </c>
      <c r="J953" s="51">
        <f t="shared" si="128"/>
        <v>49663.809300000001</v>
      </c>
      <c r="K953" s="51">
        <f t="shared" si="130"/>
        <v>53117.585299999999</v>
      </c>
      <c r="L953" s="51">
        <f t="shared" si="131"/>
        <v>0</v>
      </c>
      <c r="M953" s="51">
        <f t="shared" si="132"/>
        <v>0</v>
      </c>
      <c r="N953" s="51">
        <f t="shared" si="133"/>
        <v>0</v>
      </c>
      <c r="O953" s="51">
        <f t="shared" si="134"/>
        <v>0</v>
      </c>
      <c r="P953" s="52">
        <f>+SUM(INDEX(Inputs!$D$24:$D$35,MATCH($D953,Inputs!$B$24:$B$35,0))*$N953,INDEX(Inputs!$E$24:$E$35,MATCH($D953,Inputs!$B$24:$B$35,0))*$O953)</f>
        <v>0</v>
      </c>
      <c r="R953" s="19"/>
      <c r="S953" s="19"/>
      <c r="T953" s="19"/>
    </row>
    <row r="954" spans="2:20" x14ac:dyDescent="0.25">
      <c r="B954" s="8" t="s">
        <v>177</v>
      </c>
      <c r="C954" s="8">
        <v>2021</v>
      </c>
      <c r="D954" s="8">
        <v>10</v>
      </c>
      <c r="E954" s="49">
        <f>Data!E954</f>
        <v>2947.2359999999999</v>
      </c>
      <c r="F954" s="49">
        <f>Data!F954</f>
        <v>928.899</v>
      </c>
      <c r="G954" s="50">
        <f t="shared" si="126"/>
        <v>-2018.337</v>
      </c>
      <c r="H954" s="51">
        <f t="shared" si="127"/>
        <v>24452.356599999999</v>
      </c>
      <c r="I954" s="51">
        <f t="shared" si="129"/>
        <v>26470.693599999999</v>
      </c>
      <c r="J954" s="51">
        <f t="shared" si="128"/>
        <v>53117.585299999999</v>
      </c>
      <c r="K954" s="51">
        <f t="shared" si="130"/>
        <v>55135.922299999998</v>
      </c>
      <c r="L954" s="51">
        <f t="shared" si="131"/>
        <v>0</v>
      </c>
      <c r="M954" s="51">
        <f t="shared" si="132"/>
        <v>0</v>
      </c>
      <c r="N954" s="51">
        <f t="shared" si="133"/>
        <v>0</v>
      </c>
      <c r="O954" s="51">
        <f t="shared" si="134"/>
        <v>0</v>
      </c>
      <c r="P954" s="52">
        <f>+SUM(INDEX(Inputs!$D$24:$D$35,MATCH($D954,Inputs!$B$24:$B$35,0))*$N954,INDEX(Inputs!$E$24:$E$35,MATCH($D954,Inputs!$B$24:$B$35,0))*$O954)</f>
        <v>0</v>
      </c>
      <c r="R954" s="19"/>
      <c r="S954" s="19"/>
      <c r="T954" s="19"/>
    </row>
    <row r="955" spans="2:20" x14ac:dyDescent="0.25">
      <c r="B955" s="8" t="s">
        <v>177</v>
      </c>
      <c r="C955" s="8">
        <v>2021</v>
      </c>
      <c r="D955" s="8">
        <v>11</v>
      </c>
      <c r="E955" s="49">
        <f>Data!E955</f>
        <v>2451.578</v>
      </c>
      <c r="F955" s="49">
        <f>Data!F955</f>
        <v>575.95899999999995</v>
      </c>
      <c r="G955" s="50">
        <f t="shared" si="126"/>
        <v>-1875.6190000000001</v>
      </c>
      <c r="H955" s="51">
        <f t="shared" si="127"/>
        <v>26470.693599999999</v>
      </c>
      <c r="I955" s="51">
        <f t="shared" si="129"/>
        <v>28346.312599999997</v>
      </c>
      <c r="J955" s="51">
        <f t="shared" si="128"/>
        <v>55135.922299999998</v>
      </c>
      <c r="K955" s="51">
        <f t="shared" si="130"/>
        <v>57011.541299999997</v>
      </c>
      <c r="L955" s="51">
        <f t="shared" si="131"/>
        <v>0</v>
      </c>
      <c r="M955" s="51">
        <f t="shared" si="132"/>
        <v>0</v>
      </c>
      <c r="N955" s="51">
        <f t="shared" si="133"/>
        <v>0</v>
      </c>
      <c r="O955" s="51">
        <f t="shared" si="134"/>
        <v>0</v>
      </c>
      <c r="P955" s="52">
        <f>+SUM(INDEX(Inputs!$D$24:$D$35,MATCH($D955,Inputs!$B$24:$B$35,0))*$N955,INDEX(Inputs!$E$24:$E$35,MATCH($D955,Inputs!$B$24:$B$35,0))*$O955)</f>
        <v>0</v>
      </c>
      <c r="R955" s="19"/>
      <c r="S955" s="19"/>
      <c r="T955" s="19"/>
    </row>
    <row r="956" spans="2:20" x14ac:dyDescent="0.25">
      <c r="B956" s="8" t="s">
        <v>177</v>
      </c>
      <c r="C956" s="8">
        <v>2021</v>
      </c>
      <c r="D956" s="8">
        <v>12</v>
      </c>
      <c r="E956" s="49">
        <f>Data!E956</f>
        <v>1198.6959999999999</v>
      </c>
      <c r="F956" s="49">
        <f>Data!F956</f>
        <v>792.41200000000003</v>
      </c>
      <c r="G956" s="50">
        <f t="shared" si="126"/>
        <v>-406.28399999999988</v>
      </c>
      <c r="H956" s="51">
        <f t="shared" si="127"/>
        <v>28346.312599999997</v>
      </c>
      <c r="I956" s="51">
        <f t="shared" si="129"/>
        <v>28752.596599999997</v>
      </c>
      <c r="J956" s="51">
        <f t="shared" si="128"/>
        <v>57011.541299999997</v>
      </c>
      <c r="K956" s="51">
        <f t="shared" si="130"/>
        <v>57417.825299999997</v>
      </c>
      <c r="L956" s="51">
        <f t="shared" si="131"/>
        <v>0</v>
      </c>
      <c r="M956" s="51">
        <f t="shared" si="132"/>
        <v>0</v>
      </c>
      <c r="N956" s="51">
        <f t="shared" si="133"/>
        <v>0</v>
      </c>
      <c r="O956" s="51">
        <f t="shared" si="134"/>
        <v>0</v>
      </c>
      <c r="P956" s="52">
        <f>+SUM(INDEX(Inputs!$D$24:$D$35,MATCH($D956,Inputs!$B$24:$B$35,0))*$N956,INDEX(Inputs!$E$24:$E$35,MATCH($D956,Inputs!$B$24:$B$35,0))*$O956)</f>
        <v>0</v>
      </c>
      <c r="R956" s="19"/>
      <c r="S956" s="19"/>
      <c r="T956" s="19"/>
    </row>
    <row r="957" spans="2:20" s="46" customFormat="1" x14ac:dyDescent="0.25">
      <c r="B957" s="8" t="s">
        <v>178</v>
      </c>
      <c r="C957" s="8">
        <v>2021</v>
      </c>
      <c r="D957" s="8">
        <v>1</v>
      </c>
      <c r="E957" s="49">
        <f>Data!E957</f>
        <v>567.93910000000005</v>
      </c>
      <c r="F957" s="49">
        <f>Data!F957</f>
        <v>25905.024000000001</v>
      </c>
      <c r="G957" s="50">
        <f t="shared" si="126"/>
        <v>25337.084900000002</v>
      </c>
      <c r="H957" s="51">
        <f t="shared" si="127"/>
        <v>0</v>
      </c>
      <c r="I957" s="51">
        <f t="shared" si="129"/>
        <v>0</v>
      </c>
      <c r="J957" s="51">
        <f t="shared" si="128"/>
        <v>0</v>
      </c>
      <c r="K957" s="51">
        <f t="shared" si="130"/>
        <v>0</v>
      </c>
      <c r="L957" s="51">
        <f t="shared" si="131"/>
        <v>25337.084900000002</v>
      </c>
      <c r="M957" s="51">
        <f t="shared" si="132"/>
        <v>25337.084900000002</v>
      </c>
      <c r="N957" s="51">
        <f t="shared" si="133"/>
        <v>2000</v>
      </c>
      <c r="O957" s="51">
        <f t="shared" si="134"/>
        <v>23337.084900000002</v>
      </c>
      <c r="P957" s="52">
        <f>+SUM(INDEX(Inputs!$D$24:$D$35,MATCH($D957,Inputs!$B$24:$B$35,0))*$N957,INDEX(Inputs!$E$24:$E$35,MATCH($D957,Inputs!$B$24:$B$35,0))*$O957)</f>
        <v>1220.8898042404001</v>
      </c>
      <c r="R957" s="19"/>
      <c r="S957" s="19"/>
      <c r="T957" s="19"/>
    </row>
    <row r="958" spans="2:20" s="46" customFormat="1" x14ac:dyDescent="0.25">
      <c r="B958" s="8" t="s">
        <v>178</v>
      </c>
      <c r="C958" s="8">
        <v>2021</v>
      </c>
      <c r="D958" s="8">
        <v>2</v>
      </c>
      <c r="E958" s="49">
        <f>Data!E958</f>
        <v>739.94269999999995</v>
      </c>
      <c r="F958" s="49">
        <f>Data!F958</f>
        <v>25006.407999999999</v>
      </c>
      <c r="G958" s="50">
        <f t="shared" si="126"/>
        <v>24266.4653</v>
      </c>
      <c r="H958" s="51">
        <f t="shared" si="127"/>
        <v>0</v>
      </c>
      <c r="I958" s="51">
        <f t="shared" si="129"/>
        <v>0</v>
      </c>
      <c r="J958" s="51">
        <f t="shared" si="128"/>
        <v>0</v>
      </c>
      <c r="K958" s="51">
        <f t="shared" si="130"/>
        <v>0</v>
      </c>
      <c r="L958" s="51">
        <f t="shared" si="131"/>
        <v>24266.4653</v>
      </c>
      <c r="M958" s="51">
        <f t="shared" si="132"/>
        <v>24266.4653</v>
      </c>
      <c r="N958" s="51">
        <f t="shared" si="133"/>
        <v>2000</v>
      </c>
      <c r="O958" s="51">
        <f t="shared" si="134"/>
        <v>22266.4653</v>
      </c>
      <c r="P958" s="52">
        <f>+SUM(INDEX(Inputs!$D$24:$D$35,MATCH($D958,Inputs!$B$24:$B$35,0))*$N958,INDEX(Inputs!$E$24:$E$35,MATCH($D958,Inputs!$B$24:$B$35,0))*$O958)</f>
        <v>1173.5727003988</v>
      </c>
      <c r="R958" s="19"/>
      <c r="S958" s="19"/>
      <c r="T958" s="19"/>
    </row>
    <row r="959" spans="2:20" s="46" customFormat="1" x14ac:dyDescent="0.25">
      <c r="B959" s="8" t="s">
        <v>178</v>
      </c>
      <c r="C959" s="8">
        <v>2021</v>
      </c>
      <c r="D959" s="8">
        <v>3</v>
      </c>
      <c r="E959" s="49">
        <f>Data!E959</f>
        <v>1524.1207999999999</v>
      </c>
      <c r="F959" s="49">
        <f>Data!F959</f>
        <v>18404.295999999998</v>
      </c>
      <c r="G959" s="50">
        <f t="shared" si="126"/>
        <v>16880.175199999998</v>
      </c>
      <c r="H959" s="51">
        <f t="shared" si="127"/>
        <v>0</v>
      </c>
      <c r="I959" s="51">
        <f t="shared" si="129"/>
        <v>0</v>
      </c>
      <c r="J959" s="51">
        <f t="shared" si="128"/>
        <v>0</v>
      </c>
      <c r="K959" s="51">
        <f t="shared" si="130"/>
        <v>0</v>
      </c>
      <c r="L959" s="51">
        <f t="shared" si="131"/>
        <v>16880.175199999998</v>
      </c>
      <c r="M959" s="51">
        <f t="shared" si="132"/>
        <v>16880.175199999998</v>
      </c>
      <c r="N959" s="51">
        <f t="shared" si="133"/>
        <v>2000</v>
      </c>
      <c r="O959" s="51">
        <f t="shared" si="134"/>
        <v>14880.175199999998</v>
      </c>
      <c r="P959" s="52">
        <f>+SUM(INDEX(Inputs!$D$24:$D$35,MATCH($D959,Inputs!$B$24:$B$35,0))*$N959,INDEX(Inputs!$E$24:$E$35,MATCH($D959,Inputs!$B$24:$B$35,0))*$O959)</f>
        <v>847.12822313919992</v>
      </c>
      <c r="R959" s="19"/>
      <c r="S959" s="19"/>
      <c r="T959" s="19"/>
    </row>
    <row r="960" spans="2:20" s="46" customFormat="1" x14ac:dyDescent="0.25">
      <c r="B960" s="8" t="s">
        <v>178</v>
      </c>
      <c r="C960" s="8">
        <v>2021</v>
      </c>
      <c r="D960" s="8">
        <v>4</v>
      </c>
      <c r="E960" s="49">
        <f>Data!E960</f>
        <v>1747.0915</v>
      </c>
      <c r="F960" s="49">
        <f>Data!F960</f>
        <v>12857.056</v>
      </c>
      <c r="G960" s="50">
        <f t="shared" si="126"/>
        <v>11109.9645</v>
      </c>
      <c r="H960" s="51">
        <f t="shared" si="127"/>
        <v>0</v>
      </c>
      <c r="I960" s="51">
        <f t="shared" si="129"/>
        <v>0</v>
      </c>
      <c r="J960" s="51">
        <f t="shared" si="128"/>
        <v>0</v>
      </c>
      <c r="K960" s="51">
        <f t="shared" si="130"/>
        <v>0</v>
      </c>
      <c r="L960" s="51">
        <f t="shared" si="131"/>
        <v>11109.9645</v>
      </c>
      <c r="M960" s="51">
        <f t="shared" si="132"/>
        <v>11109.9645</v>
      </c>
      <c r="N960" s="51">
        <f t="shared" si="133"/>
        <v>2000</v>
      </c>
      <c r="O960" s="51">
        <f t="shared" si="134"/>
        <v>9109.9645</v>
      </c>
      <c r="P960" s="52">
        <f>+SUM(INDEX(Inputs!$D$24:$D$35,MATCH($D960,Inputs!$B$24:$B$35,0))*$N960,INDEX(Inputs!$E$24:$E$35,MATCH($D960,Inputs!$B$24:$B$35,0))*$O960)</f>
        <v>592.10799104199998</v>
      </c>
      <c r="R960" s="19"/>
      <c r="S960" s="19"/>
      <c r="T960" s="19"/>
    </row>
    <row r="961" spans="2:20" s="46" customFormat="1" x14ac:dyDescent="0.25">
      <c r="B961" s="8" t="s">
        <v>178</v>
      </c>
      <c r="C961" s="8">
        <v>2021</v>
      </c>
      <c r="D961" s="8">
        <v>5</v>
      </c>
      <c r="E961" s="49">
        <f>Data!E961</f>
        <v>2003.143</v>
      </c>
      <c r="F961" s="49">
        <f>Data!F961</f>
        <v>7173.4560000000001</v>
      </c>
      <c r="G961" s="50">
        <f t="shared" si="126"/>
        <v>5170.3130000000001</v>
      </c>
      <c r="H961" s="51">
        <f t="shared" si="127"/>
        <v>0</v>
      </c>
      <c r="I961" s="51">
        <f t="shared" si="129"/>
        <v>0</v>
      </c>
      <c r="J961" s="51">
        <f t="shared" si="128"/>
        <v>0</v>
      </c>
      <c r="K961" s="51">
        <f t="shared" si="130"/>
        <v>0</v>
      </c>
      <c r="L961" s="51">
        <f t="shared" si="131"/>
        <v>5170.3130000000001</v>
      </c>
      <c r="M961" s="51">
        <f t="shared" si="132"/>
        <v>5170.3130000000001</v>
      </c>
      <c r="N961" s="51">
        <f t="shared" si="133"/>
        <v>2000</v>
      </c>
      <c r="O961" s="51">
        <f t="shared" si="134"/>
        <v>3170.3130000000001</v>
      </c>
      <c r="P961" s="52">
        <f>+SUM(INDEX(Inputs!$D$24:$D$35,MATCH($D961,Inputs!$B$24:$B$35,0))*$N961,INDEX(Inputs!$E$24:$E$35,MATCH($D961,Inputs!$B$24:$B$35,0))*$O961)</f>
        <v>329.59915334800002</v>
      </c>
      <c r="R961" s="19"/>
      <c r="S961" s="19"/>
      <c r="T961" s="19"/>
    </row>
    <row r="962" spans="2:20" s="46" customFormat="1" x14ac:dyDescent="0.25">
      <c r="B962" s="8" t="s">
        <v>178</v>
      </c>
      <c r="C962" s="8">
        <v>2021</v>
      </c>
      <c r="D962" s="8">
        <v>6</v>
      </c>
      <c r="E962" s="49">
        <f>Data!E962</f>
        <v>873.85320000000002</v>
      </c>
      <c r="F962" s="49">
        <f>Data!F962</f>
        <v>5847.2079999999996</v>
      </c>
      <c r="G962" s="50">
        <f t="shared" si="126"/>
        <v>4973.3547999999992</v>
      </c>
      <c r="H962" s="51">
        <f t="shared" si="127"/>
        <v>0</v>
      </c>
      <c r="I962" s="51">
        <f t="shared" si="129"/>
        <v>0</v>
      </c>
      <c r="J962" s="51">
        <f t="shared" si="128"/>
        <v>0</v>
      </c>
      <c r="K962" s="51">
        <f t="shared" si="130"/>
        <v>0</v>
      </c>
      <c r="L962" s="51">
        <f t="shared" si="131"/>
        <v>4973.3547999999992</v>
      </c>
      <c r="M962" s="51">
        <f t="shared" si="132"/>
        <v>4973.3547999999992</v>
      </c>
      <c r="N962" s="51">
        <f t="shared" si="133"/>
        <v>2000</v>
      </c>
      <c r="O962" s="51">
        <f t="shared" si="134"/>
        <v>2973.3547999999992</v>
      </c>
      <c r="P962" s="52">
        <f>+SUM(INDEX(Inputs!$D$24:$D$35,MATCH($D962,Inputs!$B$24:$B$35,0))*$N962,INDEX(Inputs!$E$24:$E$35,MATCH($D962,Inputs!$B$24:$B$35,0))*$O962)</f>
        <v>355.34995243679998</v>
      </c>
      <c r="R962" s="19"/>
      <c r="S962" s="19"/>
      <c r="T962" s="19"/>
    </row>
    <row r="963" spans="2:20" s="46" customFormat="1" x14ac:dyDescent="0.25">
      <c r="B963" s="8" t="s">
        <v>178</v>
      </c>
      <c r="C963" s="8">
        <v>2021</v>
      </c>
      <c r="D963" s="8">
        <v>7</v>
      </c>
      <c r="E963" s="49">
        <f>Data!E963</f>
        <v>0</v>
      </c>
      <c r="F963" s="49">
        <f>Data!F963</f>
        <v>7680.8159999999998</v>
      </c>
      <c r="G963" s="50">
        <f t="shared" si="126"/>
        <v>7680.8159999999998</v>
      </c>
      <c r="H963" s="51">
        <f t="shared" si="127"/>
        <v>0</v>
      </c>
      <c r="I963" s="51">
        <f t="shared" si="129"/>
        <v>0</v>
      </c>
      <c r="J963" s="51">
        <f t="shared" si="128"/>
        <v>0</v>
      </c>
      <c r="K963" s="51">
        <f t="shared" si="130"/>
        <v>0</v>
      </c>
      <c r="L963" s="51">
        <f t="shared" si="131"/>
        <v>7680.8159999999998</v>
      </c>
      <c r="M963" s="51">
        <f t="shared" si="132"/>
        <v>7680.8159999999998</v>
      </c>
      <c r="N963" s="51">
        <f t="shared" si="133"/>
        <v>2000</v>
      </c>
      <c r="O963" s="51">
        <f t="shared" si="134"/>
        <v>5680.8159999999998</v>
      </c>
      <c r="P963" s="52">
        <f>+SUM(INDEX(Inputs!$D$24:$D$35,MATCH($D963,Inputs!$B$24:$B$35,0))*$N963,INDEX(Inputs!$E$24:$E$35,MATCH($D963,Inputs!$B$24:$B$35,0))*$O963)</f>
        <v>487.246632256</v>
      </c>
      <c r="R963" s="19"/>
      <c r="S963" s="19"/>
      <c r="T963" s="19"/>
    </row>
    <row r="964" spans="2:20" s="46" customFormat="1" x14ac:dyDescent="0.25">
      <c r="B964" s="8" t="s">
        <v>178</v>
      </c>
      <c r="C964" s="8">
        <v>2021</v>
      </c>
      <c r="D964" s="8">
        <v>8</v>
      </c>
      <c r="E964" s="49">
        <f>Data!E964</f>
        <v>0</v>
      </c>
      <c r="F964" s="49">
        <f>Data!F964</f>
        <v>6776.8959999999997</v>
      </c>
      <c r="G964" s="50">
        <f t="shared" si="126"/>
        <v>6776.8959999999997</v>
      </c>
      <c r="H964" s="51">
        <f t="shared" si="127"/>
        <v>0</v>
      </c>
      <c r="I964" s="51">
        <f t="shared" si="129"/>
        <v>0</v>
      </c>
      <c r="J964" s="51">
        <f t="shared" si="128"/>
        <v>0</v>
      </c>
      <c r="K964" s="51">
        <f t="shared" si="130"/>
        <v>0</v>
      </c>
      <c r="L964" s="51">
        <f t="shared" si="131"/>
        <v>6776.8959999999997</v>
      </c>
      <c r="M964" s="51">
        <f t="shared" si="132"/>
        <v>6776.8959999999997</v>
      </c>
      <c r="N964" s="51">
        <f t="shared" si="133"/>
        <v>2000</v>
      </c>
      <c r="O964" s="51">
        <f t="shared" si="134"/>
        <v>4776.8959999999997</v>
      </c>
      <c r="P964" s="52">
        <f>+SUM(INDEX(Inputs!$D$24:$D$35,MATCH($D964,Inputs!$B$24:$B$35,0))*$N964,INDEX(Inputs!$E$24:$E$35,MATCH($D964,Inputs!$B$24:$B$35,0))*$O964)</f>
        <v>443.21126553599998</v>
      </c>
      <c r="R964" s="19"/>
      <c r="S964" s="19"/>
      <c r="T964" s="19"/>
    </row>
    <row r="965" spans="2:20" s="46" customFormat="1" x14ac:dyDescent="0.25">
      <c r="B965" s="8" t="s">
        <v>178</v>
      </c>
      <c r="C965" s="8">
        <v>2021</v>
      </c>
      <c r="D965" s="8">
        <v>9</v>
      </c>
      <c r="E965" s="49">
        <f>Data!E965</f>
        <v>0</v>
      </c>
      <c r="F965" s="49">
        <f>Data!F965</f>
        <v>6858.5280000000002</v>
      </c>
      <c r="G965" s="50">
        <f t="shared" si="126"/>
        <v>6858.5280000000002</v>
      </c>
      <c r="H965" s="51">
        <f t="shared" si="127"/>
        <v>0</v>
      </c>
      <c r="I965" s="51">
        <f t="shared" si="129"/>
        <v>0</v>
      </c>
      <c r="J965" s="51">
        <f t="shared" si="128"/>
        <v>0</v>
      </c>
      <c r="K965" s="51">
        <f t="shared" si="130"/>
        <v>0</v>
      </c>
      <c r="L965" s="51">
        <f t="shared" si="131"/>
        <v>6858.5280000000002</v>
      </c>
      <c r="M965" s="51">
        <f t="shared" si="132"/>
        <v>6858.5280000000002</v>
      </c>
      <c r="N965" s="51">
        <f t="shared" si="133"/>
        <v>2000</v>
      </c>
      <c r="O965" s="51">
        <f t="shared" si="134"/>
        <v>4858.5280000000002</v>
      </c>
      <c r="P965" s="52">
        <f>+SUM(INDEX(Inputs!$D$24:$D$35,MATCH($D965,Inputs!$B$24:$B$35,0))*$N965,INDEX(Inputs!$E$24:$E$35,MATCH($D965,Inputs!$B$24:$B$35,0))*$O965)</f>
        <v>404.21150348800001</v>
      </c>
      <c r="R965" s="19"/>
      <c r="S965" s="19"/>
      <c r="T965" s="19"/>
    </row>
    <row r="966" spans="2:20" s="46" customFormat="1" x14ac:dyDescent="0.25">
      <c r="B966" s="8" t="s">
        <v>178</v>
      </c>
      <c r="C966" s="8">
        <v>2021</v>
      </c>
      <c r="D966" s="8">
        <v>10</v>
      </c>
      <c r="E966" s="49">
        <f>Data!E966</f>
        <v>0</v>
      </c>
      <c r="F966" s="49">
        <f>Data!F966</f>
        <v>13169.464</v>
      </c>
      <c r="G966" s="50">
        <f t="shared" si="126"/>
        <v>13169.464</v>
      </c>
      <c r="H966" s="51">
        <f t="shared" si="127"/>
        <v>0</v>
      </c>
      <c r="I966" s="51">
        <f t="shared" si="129"/>
        <v>0</v>
      </c>
      <c r="J966" s="51">
        <f t="shared" si="128"/>
        <v>0</v>
      </c>
      <c r="K966" s="51">
        <f t="shared" si="130"/>
        <v>0</v>
      </c>
      <c r="L966" s="51">
        <f t="shared" si="131"/>
        <v>13169.464</v>
      </c>
      <c r="M966" s="51">
        <f t="shared" si="132"/>
        <v>13169.464</v>
      </c>
      <c r="N966" s="51">
        <f t="shared" si="133"/>
        <v>2000</v>
      </c>
      <c r="O966" s="51">
        <f t="shared" si="134"/>
        <v>11169.464</v>
      </c>
      <c r="P966" s="52">
        <f>+SUM(INDEX(Inputs!$D$24:$D$35,MATCH($D966,Inputs!$B$24:$B$35,0))*$N966,INDEX(Inputs!$E$24:$E$35,MATCH($D966,Inputs!$B$24:$B$35,0))*$O966)</f>
        <v>683.12963094400004</v>
      </c>
      <c r="R966" s="19"/>
      <c r="S966" s="19"/>
      <c r="T966" s="19"/>
    </row>
    <row r="967" spans="2:20" s="46" customFormat="1" x14ac:dyDescent="0.25">
      <c r="B967" s="8" t="s">
        <v>178</v>
      </c>
      <c r="C967" s="8">
        <v>2021</v>
      </c>
      <c r="D967" s="8">
        <v>11</v>
      </c>
      <c r="E967" s="49">
        <f>Data!E967</f>
        <v>68.483900000000006</v>
      </c>
      <c r="F967" s="49">
        <f>Data!F967</f>
        <v>18257.52</v>
      </c>
      <c r="G967" s="50">
        <f t="shared" si="126"/>
        <v>18189.036100000001</v>
      </c>
      <c r="H967" s="51">
        <f t="shared" si="127"/>
        <v>0</v>
      </c>
      <c r="I967" s="51">
        <f t="shared" si="129"/>
        <v>0</v>
      </c>
      <c r="J967" s="51">
        <f t="shared" si="128"/>
        <v>0</v>
      </c>
      <c r="K967" s="51">
        <f t="shared" si="130"/>
        <v>0</v>
      </c>
      <c r="L967" s="51">
        <f t="shared" si="131"/>
        <v>18189.036100000001</v>
      </c>
      <c r="M967" s="51">
        <f t="shared" si="132"/>
        <v>18189.036100000001</v>
      </c>
      <c r="N967" s="51">
        <f t="shared" si="133"/>
        <v>2000</v>
      </c>
      <c r="O967" s="51">
        <f t="shared" si="134"/>
        <v>16189.036100000001</v>
      </c>
      <c r="P967" s="52">
        <f>+SUM(INDEX(Inputs!$D$24:$D$35,MATCH($D967,Inputs!$B$24:$B$35,0))*$N967,INDEX(Inputs!$E$24:$E$35,MATCH($D967,Inputs!$B$24:$B$35,0))*$O967)</f>
        <v>904.97463947560004</v>
      </c>
      <c r="R967" s="19"/>
      <c r="S967" s="19"/>
      <c r="T967" s="19"/>
    </row>
    <row r="968" spans="2:20" s="46" customFormat="1" x14ac:dyDescent="0.25">
      <c r="B968" s="8" t="s">
        <v>178</v>
      </c>
      <c r="C968" s="8">
        <v>2021</v>
      </c>
      <c r="D968" s="8">
        <v>12</v>
      </c>
      <c r="E968" s="49">
        <f>Data!E968</f>
        <v>308.00479999999999</v>
      </c>
      <c r="F968" s="49">
        <f>Data!F968</f>
        <v>25711.232</v>
      </c>
      <c r="G968" s="50">
        <f t="shared" si="126"/>
        <v>25403.227200000001</v>
      </c>
      <c r="H968" s="51">
        <f t="shared" si="127"/>
        <v>0</v>
      </c>
      <c r="I968" s="51">
        <f t="shared" si="129"/>
        <v>0</v>
      </c>
      <c r="J968" s="51">
        <f t="shared" si="128"/>
        <v>0</v>
      </c>
      <c r="K968" s="51">
        <f t="shared" si="130"/>
        <v>0</v>
      </c>
      <c r="L968" s="51">
        <f t="shared" si="131"/>
        <v>25403.227200000001</v>
      </c>
      <c r="M968" s="51">
        <f t="shared" si="132"/>
        <v>25403.227200000001</v>
      </c>
      <c r="N968" s="51">
        <f t="shared" si="133"/>
        <v>2000</v>
      </c>
      <c r="O968" s="51">
        <f t="shared" si="134"/>
        <v>23403.227200000001</v>
      </c>
      <c r="P968" s="52">
        <f>+SUM(INDEX(Inputs!$D$24:$D$35,MATCH($D968,Inputs!$B$24:$B$35,0))*$N968,INDEX(Inputs!$E$24:$E$35,MATCH($D968,Inputs!$B$24:$B$35,0))*$O968)</f>
        <v>1223.8130293311999</v>
      </c>
      <c r="R968" s="19"/>
      <c r="S968" s="19"/>
      <c r="T968" s="19"/>
    </row>
    <row r="969" spans="2:20" s="46" customFormat="1" x14ac:dyDescent="0.25">
      <c r="B969" s="8" t="s">
        <v>179</v>
      </c>
      <c r="C969" s="8">
        <v>2021</v>
      </c>
      <c r="D969" s="8">
        <v>1</v>
      </c>
      <c r="E969" s="49">
        <f>Data!E969</f>
        <v>877.82389999999998</v>
      </c>
      <c r="F969" s="49">
        <f>Data!F969</f>
        <v>2190.4477999999999</v>
      </c>
      <c r="G969" s="50">
        <f t="shared" ref="G969:G1032" si="135">+F969-E969</f>
        <v>1312.6239</v>
      </c>
      <c r="H969" s="51">
        <f t="shared" ref="H969:H1032" si="136">+IF(D969=1,0,I968)</f>
        <v>0</v>
      </c>
      <c r="I969" s="51">
        <f t="shared" si="129"/>
        <v>0</v>
      </c>
      <c r="J969" s="51">
        <f t="shared" ref="J969:J1032" si="137">+IF(D969=1,I980,K968)</f>
        <v>1134.9779000000008</v>
      </c>
      <c r="K969" s="51">
        <f t="shared" si="130"/>
        <v>0</v>
      </c>
      <c r="L969" s="51">
        <f t="shared" si="131"/>
        <v>1312.6239</v>
      </c>
      <c r="M969" s="51">
        <f t="shared" si="132"/>
        <v>177.64599999999928</v>
      </c>
      <c r="N969" s="51">
        <f t="shared" si="133"/>
        <v>177.64599999999928</v>
      </c>
      <c r="O969" s="51">
        <f t="shared" si="134"/>
        <v>0</v>
      </c>
      <c r="P969" s="52">
        <f>+SUM(INDEX(Inputs!$D$24:$D$35,MATCH($D969,Inputs!$B$24:$B$35,0))*$N969,INDEX(Inputs!$E$24:$E$35,MATCH($D969,Inputs!$B$24:$B$35,0))*$O969)</f>
        <v>16.830537331999931</v>
      </c>
      <c r="R969" s="19"/>
      <c r="S969" s="19"/>
      <c r="T969" s="19"/>
    </row>
    <row r="970" spans="2:20" s="46" customFormat="1" x14ac:dyDescent="0.25">
      <c r="B970" s="8" t="s">
        <v>179</v>
      </c>
      <c r="C970" s="8">
        <v>2021</v>
      </c>
      <c r="D970" s="8">
        <v>2</v>
      </c>
      <c r="E970" s="49">
        <f>Data!E970</f>
        <v>759.99189999999999</v>
      </c>
      <c r="F970" s="49">
        <f>Data!F970</f>
        <v>1670.5038</v>
      </c>
      <c r="G970" s="50">
        <f t="shared" si="135"/>
        <v>910.51189999999997</v>
      </c>
      <c r="H970" s="51">
        <f t="shared" si="136"/>
        <v>0</v>
      </c>
      <c r="I970" s="51">
        <f t="shared" ref="I970:I1033" si="138">+IF($G970&lt;0,SUM(-$G970,H970),MAX(SUM(-$G970,H970),0))</f>
        <v>0</v>
      </c>
      <c r="J970" s="51">
        <f t="shared" si="137"/>
        <v>0</v>
      </c>
      <c r="K970" s="51">
        <f t="shared" ref="K970:K1033" si="139">+IF($G970&lt;0,SUM(-$G970,J970),MAX(SUM(-$G970,J970),0))</f>
        <v>0</v>
      </c>
      <c r="L970" s="51">
        <f t="shared" ref="L970:L1033" si="140">+IF(I970&gt;0,0,G970-H970)</f>
        <v>910.51189999999997</v>
      </c>
      <c r="M970" s="51">
        <f t="shared" ref="M970:M1033" si="141">+IF(K970&gt;0,0,G970-J970)</f>
        <v>910.51189999999997</v>
      </c>
      <c r="N970" s="51">
        <f t="shared" ref="N970:N1033" si="142">+MIN(M970,2000)</f>
        <v>910.51189999999997</v>
      </c>
      <c r="O970" s="51">
        <f t="shared" ref="O970:O1033" si="143">+M970-N970</f>
        <v>0</v>
      </c>
      <c r="P970" s="52">
        <f>+SUM(INDEX(Inputs!$D$24:$D$35,MATCH($D970,Inputs!$B$24:$B$35,0))*$N970,INDEX(Inputs!$E$24:$E$35,MATCH($D970,Inputs!$B$24:$B$35,0))*$O970)</f>
        <v>86.263718429800008</v>
      </c>
      <c r="R970" s="19"/>
      <c r="S970" s="19"/>
      <c r="T970" s="19"/>
    </row>
    <row r="971" spans="2:20" s="46" customFormat="1" x14ac:dyDescent="0.25">
      <c r="B971" s="8" t="s">
        <v>179</v>
      </c>
      <c r="C971" s="8">
        <v>2021</v>
      </c>
      <c r="D971" s="8">
        <v>3</v>
      </c>
      <c r="E971" s="49">
        <f>Data!E971</f>
        <v>2319.1997999999999</v>
      </c>
      <c r="F971" s="49">
        <f>Data!F971</f>
        <v>1742.5672</v>
      </c>
      <c r="G971" s="50">
        <f t="shared" si="135"/>
        <v>-576.63259999999991</v>
      </c>
      <c r="H971" s="51">
        <f t="shared" si="136"/>
        <v>0</v>
      </c>
      <c r="I971" s="51">
        <f t="shared" si="138"/>
        <v>576.63259999999991</v>
      </c>
      <c r="J971" s="51">
        <f t="shared" si="137"/>
        <v>0</v>
      </c>
      <c r="K971" s="51">
        <f t="shared" si="139"/>
        <v>576.63259999999991</v>
      </c>
      <c r="L971" s="51">
        <f t="shared" si="140"/>
        <v>0</v>
      </c>
      <c r="M971" s="51">
        <f t="shared" si="141"/>
        <v>0</v>
      </c>
      <c r="N971" s="51">
        <f t="shared" si="142"/>
        <v>0</v>
      </c>
      <c r="O971" s="51">
        <f t="shared" si="143"/>
        <v>0</v>
      </c>
      <c r="P971" s="52">
        <f>+SUM(INDEX(Inputs!$D$24:$D$35,MATCH($D971,Inputs!$B$24:$B$35,0))*$N971,INDEX(Inputs!$E$24:$E$35,MATCH($D971,Inputs!$B$24:$B$35,0))*$O971)</f>
        <v>0</v>
      </c>
      <c r="R971" s="19"/>
      <c r="S971" s="19"/>
      <c r="T971" s="19"/>
    </row>
    <row r="972" spans="2:20" s="46" customFormat="1" x14ac:dyDescent="0.25">
      <c r="B972" s="8" t="s">
        <v>179</v>
      </c>
      <c r="C972" s="8">
        <v>2021</v>
      </c>
      <c r="D972" s="8">
        <v>4</v>
      </c>
      <c r="E972" s="49">
        <f>Data!E972</f>
        <v>2570.9520000000002</v>
      </c>
      <c r="F972" s="49">
        <f>Data!F972</f>
        <v>1707.7118</v>
      </c>
      <c r="G972" s="50">
        <f t="shared" si="135"/>
        <v>-863.24020000000019</v>
      </c>
      <c r="H972" s="51">
        <f t="shared" si="136"/>
        <v>576.63259999999991</v>
      </c>
      <c r="I972" s="51">
        <f t="shared" si="138"/>
        <v>1439.8728000000001</v>
      </c>
      <c r="J972" s="51">
        <f t="shared" si="137"/>
        <v>576.63259999999991</v>
      </c>
      <c r="K972" s="51">
        <f t="shared" si="139"/>
        <v>1439.8728000000001</v>
      </c>
      <c r="L972" s="51">
        <f t="shared" si="140"/>
        <v>0</v>
      </c>
      <c r="M972" s="51">
        <f t="shared" si="141"/>
        <v>0</v>
      </c>
      <c r="N972" s="51">
        <f t="shared" si="142"/>
        <v>0</v>
      </c>
      <c r="O972" s="51">
        <f t="shared" si="143"/>
        <v>0</v>
      </c>
      <c r="P972" s="52">
        <f>+SUM(INDEX(Inputs!$D$24:$D$35,MATCH($D972,Inputs!$B$24:$B$35,0))*$N972,INDEX(Inputs!$E$24:$E$35,MATCH($D972,Inputs!$B$24:$B$35,0))*$O972)</f>
        <v>0</v>
      </c>
      <c r="R972" s="19"/>
      <c r="S972" s="19"/>
      <c r="T972" s="19"/>
    </row>
    <row r="973" spans="2:20" s="46" customFormat="1" x14ac:dyDescent="0.25">
      <c r="B973" s="8" t="s">
        <v>179</v>
      </c>
      <c r="C973" s="8">
        <v>2021</v>
      </c>
      <c r="D973" s="8">
        <v>5</v>
      </c>
      <c r="E973" s="49">
        <f>Data!E973</f>
        <v>2848.68</v>
      </c>
      <c r="F973" s="49">
        <f>Data!F973</f>
        <v>1804.376</v>
      </c>
      <c r="G973" s="50">
        <f t="shared" si="135"/>
        <v>-1044.3039999999999</v>
      </c>
      <c r="H973" s="51">
        <f t="shared" si="136"/>
        <v>1439.8728000000001</v>
      </c>
      <c r="I973" s="51">
        <f t="shared" si="138"/>
        <v>2484.1768000000002</v>
      </c>
      <c r="J973" s="51">
        <f t="shared" si="137"/>
        <v>1439.8728000000001</v>
      </c>
      <c r="K973" s="51">
        <f t="shared" si="139"/>
        <v>2484.1768000000002</v>
      </c>
      <c r="L973" s="51">
        <f t="shared" si="140"/>
        <v>0</v>
      </c>
      <c r="M973" s="51">
        <f t="shared" si="141"/>
        <v>0</v>
      </c>
      <c r="N973" s="51">
        <f t="shared" si="142"/>
        <v>0</v>
      </c>
      <c r="O973" s="51">
        <f t="shared" si="143"/>
        <v>0</v>
      </c>
      <c r="P973" s="52">
        <f>+SUM(INDEX(Inputs!$D$24:$D$35,MATCH($D973,Inputs!$B$24:$B$35,0))*$N973,INDEX(Inputs!$E$24:$E$35,MATCH($D973,Inputs!$B$24:$B$35,0))*$O973)</f>
        <v>0</v>
      </c>
      <c r="R973" s="19"/>
      <c r="S973" s="19"/>
      <c r="T973" s="19"/>
    </row>
    <row r="974" spans="2:20" s="46" customFormat="1" x14ac:dyDescent="0.25">
      <c r="B974" s="8" t="s">
        <v>179</v>
      </c>
      <c r="C974" s="8">
        <v>2021</v>
      </c>
      <c r="D974" s="8">
        <v>6</v>
      </c>
      <c r="E974" s="49">
        <f>Data!E974</f>
        <v>3175.2319000000002</v>
      </c>
      <c r="F974" s="49">
        <f>Data!F974</f>
        <v>2552.5039000000002</v>
      </c>
      <c r="G974" s="50">
        <f t="shared" si="135"/>
        <v>-622.72800000000007</v>
      </c>
      <c r="H974" s="51">
        <f t="shared" si="136"/>
        <v>2484.1768000000002</v>
      </c>
      <c r="I974" s="51">
        <f t="shared" si="138"/>
        <v>3106.9048000000003</v>
      </c>
      <c r="J974" s="51">
        <f t="shared" si="137"/>
        <v>2484.1768000000002</v>
      </c>
      <c r="K974" s="51">
        <f t="shared" si="139"/>
        <v>3106.9048000000003</v>
      </c>
      <c r="L974" s="51">
        <f t="shared" si="140"/>
        <v>0</v>
      </c>
      <c r="M974" s="51">
        <f t="shared" si="141"/>
        <v>0</v>
      </c>
      <c r="N974" s="51">
        <f t="shared" si="142"/>
        <v>0</v>
      </c>
      <c r="O974" s="51">
        <f t="shared" si="143"/>
        <v>0</v>
      </c>
      <c r="P974" s="52">
        <f>+SUM(INDEX(Inputs!$D$24:$D$35,MATCH($D974,Inputs!$B$24:$B$35,0))*$N974,INDEX(Inputs!$E$24:$E$35,MATCH($D974,Inputs!$B$24:$B$35,0))*$O974)</f>
        <v>0</v>
      </c>
      <c r="R974" s="19"/>
      <c r="S974" s="19"/>
      <c r="T974" s="19"/>
    </row>
    <row r="975" spans="2:20" s="46" customFormat="1" x14ac:dyDescent="0.25">
      <c r="B975" s="8" t="s">
        <v>179</v>
      </c>
      <c r="C975" s="8">
        <v>2021</v>
      </c>
      <c r="D975" s="8">
        <v>7</v>
      </c>
      <c r="E975" s="49">
        <f>Data!E975</f>
        <v>2795.3440000000001</v>
      </c>
      <c r="F975" s="49">
        <f>Data!F975</f>
        <v>2921.6718999999998</v>
      </c>
      <c r="G975" s="50">
        <f t="shared" si="135"/>
        <v>126.32789999999977</v>
      </c>
      <c r="H975" s="51">
        <f t="shared" si="136"/>
        <v>3106.9048000000003</v>
      </c>
      <c r="I975" s="51">
        <f t="shared" si="138"/>
        <v>2980.5769000000005</v>
      </c>
      <c r="J975" s="51">
        <f t="shared" si="137"/>
        <v>3106.9048000000003</v>
      </c>
      <c r="K975" s="51">
        <f t="shared" si="139"/>
        <v>2980.5769000000005</v>
      </c>
      <c r="L975" s="51">
        <f t="shared" si="140"/>
        <v>0</v>
      </c>
      <c r="M975" s="51">
        <f t="shared" si="141"/>
        <v>0</v>
      </c>
      <c r="N975" s="51">
        <f t="shared" si="142"/>
        <v>0</v>
      </c>
      <c r="O975" s="51">
        <f t="shared" si="143"/>
        <v>0</v>
      </c>
      <c r="P975" s="52">
        <f>+SUM(INDEX(Inputs!$D$24:$D$35,MATCH($D975,Inputs!$B$24:$B$35,0))*$N975,INDEX(Inputs!$E$24:$E$35,MATCH($D975,Inputs!$B$24:$B$35,0))*$O975)</f>
        <v>0</v>
      </c>
      <c r="R975" s="19"/>
      <c r="S975" s="19"/>
      <c r="T975" s="19"/>
    </row>
    <row r="976" spans="2:20" s="46" customFormat="1" x14ac:dyDescent="0.25">
      <c r="B976" s="8" t="s">
        <v>179</v>
      </c>
      <c r="C976" s="8">
        <v>2021</v>
      </c>
      <c r="D976" s="8">
        <v>8</v>
      </c>
      <c r="E976" s="49">
        <f>Data!E976</f>
        <v>2353.6880000000001</v>
      </c>
      <c r="F976" s="49">
        <f>Data!F976</f>
        <v>2469.1759999999999</v>
      </c>
      <c r="G976" s="50">
        <f t="shared" si="135"/>
        <v>115.48799999999983</v>
      </c>
      <c r="H976" s="51">
        <f t="shared" si="136"/>
        <v>2980.5769000000005</v>
      </c>
      <c r="I976" s="51">
        <f t="shared" si="138"/>
        <v>2865.0889000000006</v>
      </c>
      <c r="J976" s="51">
        <f t="shared" si="137"/>
        <v>2980.5769000000005</v>
      </c>
      <c r="K976" s="51">
        <f t="shared" si="139"/>
        <v>2865.0889000000006</v>
      </c>
      <c r="L976" s="51">
        <f t="shared" si="140"/>
        <v>0</v>
      </c>
      <c r="M976" s="51">
        <f t="shared" si="141"/>
        <v>0</v>
      </c>
      <c r="N976" s="51">
        <f t="shared" si="142"/>
        <v>0</v>
      </c>
      <c r="O976" s="51">
        <f t="shared" si="143"/>
        <v>0</v>
      </c>
      <c r="P976" s="52">
        <f>+SUM(INDEX(Inputs!$D$24:$D$35,MATCH($D976,Inputs!$B$24:$B$35,0))*$N976,INDEX(Inputs!$E$24:$E$35,MATCH($D976,Inputs!$B$24:$B$35,0))*$O976)</f>
        <v>0</v>
      </c>
      <c r="R976" s="19"/>
      <c r="S976" s="19"/>
      <c r="T976" s="19"/>
    </row>
    <row r="977" spans="2:20" s="46" customFormat="1" x14ac:dyDescent="0.25">
      <c r="B977" s="8" t="s">
        <v>179</v>
      </c>
      <c r="C977" s="8">
        <v>2021</v>
      </c>
      <c r="D977" s="8">
        <v>9</v>
      </c>
      <c r="E977" s="49">
        <f>Data!E977</f>
        <v>2363.826</v>
      </c>
      <c r="F977" s="49">
        <f>Data!F977</f>
        <v>2042.3019999999999</v>
      </c>
      <c r="G977" s="50">
        <f t="shared" si="135"/>
        <v>-321.52400000000011</v>
      </c>
      <c r="H977" s="51">
        <f t="shared" si="136"/>
        <v>2865.0889000000006</v>
      </c>
      <c r="I977" s="51">
        <f t="shared" si="138"/>
        <v>3186.612900000001</v>
      </c>
      <c r="J977" s="51">
        <f t="shared" si="137"/>
        <v>2865.0889000000006</v>
      </c>
      <c r="K977" s="51">
        <f t="shared" si="139"/>
        <v>3186.612900000001</v>
      </c>
      <c r="L977" s="51">
        <f t="shared" si="140"/>
        <v>0</v>
      </c>
      <c r="M977" s="51">
        <f t="shared" si="141"/>
        <v>0</v>
      </c>
      <c r="N977" s="51">
        <f t="shared" si="142"/>
        <v>0</v>
      </c>
      <c r="O977" s="51">
        <f t="shared" si="143"/>
        <v>0</v>
      </c>
      <c r="P977" s="52">
        <f>+SUM(INDEX(Inputs!$D$24:$D$35,MATCH($D977,Inputs!$B$24:$B$35,0))*$N977,INDEX(Inputs!$E$24:$E$35,MATCH($D977,Inputs!$B$24:$B$35,0))*$O977)</f>
        <v>0</v>
      </c>
      <c r="R977" s="19"/>
      <c r="S977" s="19"/>
      <c r="T977" s="19"/>
    </row>
    <row r="978" spans="2:20" s="46" customFormat="1" x14ac:dyDescent="0.25">
      <c r="B978" s="8" t="s">
        <v>179</v>
      </c>
      <c r="C978" s="8">
        <v>2021</v>
      </c>
      <c r="D978" s="8">
        <v>10</v>
      </c>
      <c r="E978" s="49">
        <f>Data!E978</f>
        <v>1474.048</v>
      </c>
      <c r="F978" s="49">
        <f>Data!F978</f>
        <v>1696.567</v>
      </c>
      <c r="G978" s="50">
        <f t="shared" si="135"/>
        <v>222.51900000000001</v>
      </c>
      <c r="H978" s="51">
        <f t="shared" si="136"/>
        <v>3186.612900000001</v>
      </c>
      <c r="I978" s="51">
        <f t="shared" si="138"/>
        <v>2964.0939000000008</v>
      </c>
      <c r="J978" s="51">
        <f t="shared" si="137"/>
        <v>3186.612900000001</v>
      </c>
      <c r="K978" s="51">
        <f t="shared" si="139"/>
        <v>2964.0939000000008</v>
      </c>
      <c r="L978" s="51">
        <f t="shared" si="140"/>
        <v>0</v>
      </c>
      <c r="M978" s="51">
        <f t="shared" si="141"/>
        <v>0</v>
      </c>
      <c r="N978" s="51">
        <f t="shared" si="142"/>
        <v>0</v>
      </c>
      <c r="O978" s="51">
        <f t="shared" si="143"/>
        <v>0</v>
      </c>
      <c r="P978" s="52">
        <f>+SUM(INDEX(Inputs!$D$24:$D$35,MATCH($D978,Inputs!$B$24:$B$35,0))*$N978,INDEX(Inputs!$E$24:$E$35,MATCH($D978,Inputs!$B$24:$B$35,0))*$O978)</f>
        <v>0</v>
      </c>
      <c r="R978" s="19"/>
      <c r="S978" s="19"/>
      <c r="T978" s="19"/>
    </row>
    <row r="979" spans="2:20" s="46" customFormat="1" x14ac:dyDescent="0.25">
      <c r="B979" s="8" t="s">
        <v>179</v>
      </c>
      <c r="C979" s="8">
        <v>2021</v>
      </c>
      <c r="D979" s="8">
        <v>11</v>
      </c>
      <c r="E979" s="49">
        <f>Data!E979</f>
        <v>1047.412</v>
      </c>
      <c r="F979" s="49">
        <f>Data!F979</f>
        <v>1619.502</v>
      </c>
      <c r="G979" s="50">
        <f t="shared" si="135"/>
        <v>572.08999999999992</v>
      </c>
      <c r="H979" s="51">
        <f t="shared" si="136"/>
        <v>2964.0939000000008</v>
      </c>
      <c r="I979" s="51">
        <f t="shared" si="138"/>
        <v>2392.0039000000006</v>
      </c>
      <c r="J979" s="51">
        <f t="shared" si="137"/>
        <v>2964.0939000000008</v>
      </c>
      <c r="K979" s="51">
        <f t="shared" si="139"/>
        <v>2392.0039000000006</v>
      </c>
      <c r="L979" s="51">
        <f t="shared" si="140"/>
        <v>0</v>
      </c>
      <c r="M979" s="51">
        <f t="shared" si="141"/>
        <v>0</v>
      </c>
      <c r="N979" s="51">
        <f t="shared" si="142"/>
        <v>0</v>
      </c>
      <c r="O979" s="51">
        <f t="shared" si="143"/>
        <v>0</v>
      </c>
      <c r="P979" s="52">
        <f>+SUM(INDEX(Inputs!$D$24:$D$35,MATCH($D979,Inputs!$B$24:$B$35,0))*$N979,INDEX(Inputs!$E$24:$E$35,MATCH($D979,Inputs!$B$24:$B$35,0))*$O979)</f>
        <v>0</v>
      </c>
      <c r="R979" s="19"/>
      <c r="S979" s="19"/>
      <c r="T979" s="19"/>
    </row>
    <row r="980" spans="2:20" s="46" customFormat="1" x14ac:dyDescent="0.25">
      <c r="B980" s="8" t="s">
        <v>179</v>
      </c>
      <c r="C980" s="8">
        <v>2021</v>
      </c>
      <c r="D980" s="8">
        <v>12</v>
      </c>
      <c r="E980" s="49">
        <f>Data!E980</f>
        <v>463.488</v>
      </c>
      <c r="F980" s="49">
        <f>Data!F980</f>
        <v>1720.5139999999999</v>
      </c>
      <c r="G980" s="50">
        <f t="shared" si="135"/>
        <v>1257.0259999999998</v>
      </c>
      <c r="H980" s="51">
        <f t="shared" si="136"/>
        <v>2392.0039000000006</v>
      </c>
      <c r="I980" s="51">
        <f t="shared" si="138"/>
        <v>1134.9779000000008</v>
      </c>
      <c r="J980" s="51">
        <f t="shared" si="137"/>
        <v>2392.0039000000006</v>
      </c>
      <c r="K980" s="51">
        <f t="shared" si="139"/>
        <v>1134.9779000000008</v>
      </c>
      <c r="L980" s="51">
        <f t="shared" si="140"/>
        <v>0</v>
      </c>
      <c r="M980" s="51">
        <f t="shared" si="141"/>
        <v>0</v>
      </c>
      <c r="N980" s="51">
        <f t="shared" si="142"/>
        <v>0</v>
      </c>
      <c r="O980" s="51">
        <f t="shared" si="143"/>
        <v>0</v>
      </c>
      <c r="P980" s="52">
        <f>+SUM(INDEX(Inputs!$D$24:$D$35,MATCH($D980,Inputs!$B$24:$B$35,0))*$N980,INDEX(Inputs!$E$24:$E$35,MATCH($D980,Inputs!$B$24:$B$35,0))*$O980)</f>
        <v>0</v>
      </c>
      <c r="R980" s="19"/>
      <c r="S980" s="19"/>
      <c r="T980" s="19"/>
    </row>
    <row r="981" spans="2:20" s="46" customFormat="1" x14ac:dyDescent="0.25">
      <c r="B981" s="8" t="s">
        <v>180</v>
      </c>
      <c r="C981" s="8">
        <v>2021</v>
      </c>
      <c r="D981" s="8">
        <v>1</v>
      </c>
      <c r="E981" s="49">
        <f>Data!E981</f>
        <v>1895.232</v>
      </c>
      <c r="F981" s="49">
        <f>Data!F981</f>
        <v>5456.1998999999996</v>
      </c>
      <c r="G981" s="50">
        <f t="shared" si="135"/>
        <v>3560.9678999999996</v>
      </c>
      <c r="H981" s="51">
        <f t="shared" si="136"/>
        <v>0</v>
      </c>
      <c r="I981" s="51">
        <f t="shared" si="138"/>
        <v>0</v>
      </c>
      <c r="J981" s="51">
        <f t="shared" si="137"/>
        <v>0</v>
      </c>
      <c r="K981" s="51">
        <f t="shared" si="139"/>
        <v>0</v>
      </c>
      <c r="L981" s="51">
        <f t="shared" si="140"/>
        <v>3560.9678999999996</v>
      </c>
      <c r="M981" s="51">
        <f t="shared" si="141"/>
        <v>3560.9678999999996</v>
      </c>
      <c r="N981" s="51">
        <f t="shared" si="142"/>
        <v>2000</v>
      </c>
      <c r="O981" s="51">
        <f t="shared" si="143"/>
        <v>1560.9678999999996</v>
      </c>
      <c r="P981" s="52">
        <f>+SUM(INDEX(Inputs!$D$24:$D$35,MATCH($D981,Inputs!$B$24:$B$35,0))*$N981,INDEX(Inputs!$E$24:$E$35,MATCH($D981,Inputs!$B$24:$B$35,0))*$O981)</f>
        <v>258.47253730839998</v>
      </c>
      <c r="R981" s="19"/>
      <c r="S981" s="19"/>
      <c r="T981" s="19"/>
    </row>
    <row r="982" spans="2:20" s="46" customFormat="1" x14ac:dyDescent="0.25">
      <c r="B982" s="8" t="s">
        <v>180</v>
      </c>
      <c r="C982" s="8">
        <v>2021</v>
      </c>
      <c r="D982" s="8">
        <v>2</v>
      </c>
      <c r="E982" s="49">
        <f>Data!E982</f>
        <v>2073.0880000000002</v>
      </c>
      <c r="F982" s="49">
        <f>Data!F982</f>
        <v>4607.4319999999998</v>
      </c>
      <c r="G982" s="50">
        <f t="shared" si="135"/>
        <v>2534.3439999999996</v>
      </c>
      <c r="H982" s="51">
        <f t="shared" si="136"/>
        <v>0</v>
      </c>
      <c r="I982" s="51">
        <f t="shared" si="138"/>
        <v>0</v>
      </c>
      <c r="J982" s="51">
        <f t="shared" si="137"/>
        <v>0</v>
      </c>
      <c r="K982" s="51">
        <f t="shared" si="139"/>
        <v>0</v>
      </c>
      <c r="L982" s="51">
        <f t="shared" si="140"/>
        <v>2534.3439999999996</v>
      </c>
      <c r="M982" s="51">
        <f t="shared" si="141"/>
        <v>2534.3439999999996</v>
      </c>
      <c r="N982" s="51">
        <f t="shared" si="142"/>
        <v>2000</v>
      </c>
      <c r="O982" s="51">
        <f t="shared" si="143"/>
        <v>534.3439999999996</v>
      </c>
      <c r="P982" s="52">
        <f>+SUM(INDEX(Inputs!$D$24:$D$35,MATCH($D982,Inputs!$B$24:$B$35,0))*$N982,INDEX(Inputs!$E$24:$E$35,MATCH($D982,Inputs!$B$24:$B$35,0))*$O982)</f>
        <v>213.099867424</v>
      </c>
      <c r="R982" s="19"/>
      <c r="S982" s="19"/>
      <c r="T982" s="19"/>
    </row>
    <row r="983" spans="2:20" s="46" customFormat="1" x14ac:dyDescent="0.25">
      <c r="B983" s="8" t="s">
        <v>180</v>
      </c>
      <c r="C983" s="8">
        <v>2021</v>
      </c>
      <c r="D983" s="8">
        <v>3</v>
      </c>
      <c r="E983" s="49">
        <f>Data!E983</f>
        <v>4715.4638999999997</v>
      </c>
      <c r="F983" s="49">
        <f>Data!F983</f>
        <v>4879.3356999999996</v>
      </c>
      <c r="G983" s="50">
        <f t="shared" si="135"/>
        <v>163.87179999999989</v>
      </c>
      <c r="H983" s="51">
        <f t="shared" si="136"/>
        <v>0</v>
      </c>
      <c r="I983" s="51">
        <f t="shared" si="138"/>
        <v>0</v>
      </c>
      <c r="J983" s="51">
        <f t="shared" si="137"/>
        <v>0</v>
      </c>
      <c r="K983" s="51">
        <f t="shared" si="139"/>
        <v>0</v>
      </c>
      <c r="L983" s="51">
        <f t="shared" si="140"/>
        <v>163.87179999999989</v>
      </c>
      <c r="M983" s="51">
        <f t="shared" si="141"/>
        <v>163.87179999999989</v>
      </c>
      <c r="N983" s="51">
        <f t="shared" si="142"/>
        <v>163.87179999999989</v>
      </c>
      <c r="O983" s="51">
        <f t="shared" si="143"/>
        <v>0</v>
      </c>
      <c r="P983" s="52">
        <f>+SUM(INDEX(Inputs!$D$24:$D$35,MATCH($D983,Inputs!$B$24:$B$35,0))*$N983,INDEX(Inputs!$E$24:$E$35,MATCH($D983,Inputs!$B$24:$B$35,0))*$O983)</f>
        <v>15.525542075599992</v>
      </c>
      <c r="R983" s="19"/>
      <c r="S983" s="19"/>
      <c r="T983" s="19"/>
    </row>
    <row r="984" spans="2:20" s="46" customFormat="1" x14ac:dyDescent="0.25">
      <c r="B984" s="8" t="s">
        <v>180</v>
      </c>
      <c r="C984" s="8">
        <v>2021</v>
      </c>
      <c r="D984" s="8">
        <v>4</v>
      </c>
      <c r="E984" s="49">
        <f>Data!E984</f>
        <v>5407.8158999999996</v>
      </c>
      <c r="F984" s="49">
        <f>Data!F984</f>
        <v>4193.7520000000004</v>
      </c>
      <c r="G984" s="50">
        <f t="shared" si="135"/>
        <v>-1214.0638999999992</v>
      </c>
      <c r="H984" s="51">
        <f t="shared" si="136"/>
        <v>0</v>
      </c>
      <c r="I984" s="51">
        <f t="shared" si="138"/>
        <v>1214.0638999999992</v>
      </c>
      <c r="J984" s="51">
        <f t="shared" si="137"/>
        <v>0</v>
      </c>
      <c r="K984" s="51">
        <f t="shared" si="139"/>
        <v>1214.0638999999992</v>
      </c>
      <c r="L984" s="51">
        <f t="shared" si="140"/>
        <v>0</v>
      </c>
      <c r="M984" s="51">
        <f t="shared" si="141"/>
        <v>0</v>
      </c>
      <c r="N984" s="51">
        <f t="shared" si="142"/>
        <v>0</v>
      </c>
      <c r="O984" s="51">
        <f t="shared" si="143"/>
        <v>0</v>
      </c>
      <c r="P984" s="52">
        <f>+SUM(INDEX(Inputs!$D$24:$D$35,MATCH($D984,Inputs!$B$24:$B$35,0))*$N984,INDEX(Inputs!$E$24:$E$35,MATCH($D984,Inputs!$B$24:$B$35,0))*$O984)</f>
        <v>0</v>
      </c>
      <c r="R984" s="19"/>
      <c r="S984" s="19"/>
      <c r="T984" s="19"/>
    </row>
    <row r="985" spans="2:20" s="46" customFormat="1" x14ac:dyDescent="0.25">
      <c r="B985" s="8" t="s">
        <v>180</v>
      </c>
      <c r="C985" s="8">
        <v>2021</v>
      </c>
      <c r="D985" s="8">
        <v>5</v>
      </c>
      <c r="E985" s="49">
        <f>Data!E985</f>
        <v>5973.52</v>
      </c>
      <c r="F985" s="49">
        <f>Data!F985</f>
        <v>5458.2719999999999</v>
      </c>
      <c r="G985" s="50">
        <f t="shared" si="135"/>
        <v>-515.2480000000005</v>
      </c>
      <c r="H985" s="51">
        <f t="shared" si="136"/>
        <v>1214.0638999999992</v>
      </c>
      <c r="I985" s="51">
        <f t="shared" si="138"/>
        <v>1729.3118999999997</v>
      </c>
      <c r="J985" s="51">
        <f t="shared" si="137"/>
        <v>1214.0638999999992</v>
      </c>
      <c r="K985" s="51">
        <f t="shared" si="139"/>
        <v>1729.3118999999997</v>
      </c>
      <c r="L985" s="51">
        <f t="shared" si="140"/>
        <v>0</v>
      </c>
      <c r="M985" s="51">
        <f t="shared" si="141"/>
        <v>0</v>
      </c>
      <c r="N985" s="51">
        <f t="shared" si="142"/>
        <v>0</v>
      </c>
      <c r="O985" s="51">
        <f t="shared" si="143"/>
        <v>0</v>
      </c>
      <c r="P985" s="52">
        <f>+SUM(INDEX(Inputs!$D$24:$D$35,MATCH($D985,Inputs!$B$24:$B$35,0))*$N985,INDEX(Inputs!$E$24:$E$35,MATCH($D985,Inputs!$B$24:$B$35,0))*$O985)</f>
        <v>0</v>
      </c>
      <c r="R985" s="19"/>
      <c r="S985" s="19"/>
      <c r="T985" s="19"/>
    </row>
    <row r="986" spans="2:20" s="46" customFormat="1" x14ac:dyDescent="0.25">
      <c r="B986" s="8" t="s">
        <v>180</v>
      </c>
      <c r="C986" s="8">
        <v>2021</v>
      </c>
      <c r="D986" s="8">
        <v>6</v>
      </c>
      <c r="E986" s="49">
        <f>Data!E986</f>
        <v>6385.0078999999996</v>
      </c>
      <c r="F986" s="49">
        <f>Data!F986</f>
        <v>6451.4960000000001</v>
      </c>
      <c r="G986" s="50">
        <f t="shared" si="135"/>
        <v>66.488100000000486</v>
      </c>
      <c r="H986" s="51">
        <f t="shared" si="136"/>
        <v>1729.3118999999997</v>
      </c>
      <c r="I986" s="51">
        <f t="shared" si="138"/>
        <v>1662.8237999999992</v>
      </c>
      <c r="J986" s="51">
        <f t="shared" si="137"/>
        <v>1729.3118999999997</v>
      </c>
      <c r="K986" s="51">
        <f t="shared" si="139"/>
        <v>1662.8237999999992</v>
      </c>
      <c r="L986" s="51">
        <f t="shared" si="140"/>
        <v>0</v>
      </c>
      <c r="M986" s="51">
        <f t="shared" si="141"/>
        <v>0</v>
      </c>
      <c r="N986" s="51">
        <f t="shared" si="142"/>
        <v>0</v>
      </c>
      <c r="O986" s="51">
        <f t="shared" si="143"/>
        <v>0</v>
      </c>
      <c r="P986" s="52">
        <f>+SUM(INDEX(Inputs!$D$24:$D$35,MATCH($D986,Inputs!$B$24:$B$35,0))*$N986,INDEX(Inputs!$E$24:$E$35,MATCH($D986,Inputs!$B$24:$B$35,0))*$O986)</f>
        <v>0</v>
      </c>
      <c r="R986" s="19"/>
      <c r="S986" s="19"/>
      <c r="T986" s="19"/>
    </row>
    <row r="987" spans="2:20" s="46" customFormat="1" x14ac:dyDescent="0.25">
      <c r="B987" s="8" t="s">
        <v>180</v>
      </c>
      <c r="C987" s="8">
        <v>2021</v>
      </c>
      <c r="D987" s="8">
        <v>7</v>
      </c>
      <c r="E987" s="49">
        <f>Data!E987</f>
        <v>5570.384</v>
      </c>
      <c r="F987" s="49">
        <f>Data!F987</f>
        <v>8188.768</v>
      </c>
      <c r="G987" s="50">
        <f t="shared" si="135"/>
        <v>2618.384</v>
      </c>
      <c r="H987" s="51">
        <f t="shared" si="136"/>
        <v>1662.8237999999992</v>
      </c>
      <c r="I987" s="51">
        <f t="shared" si="138"/>
        <v>0</v>
      </c>
      <c r="J987" s="51">
        <f t="shared" si="137"/>
        <v>1662.8237999999992</v>
      </c>
      <c r="K987" s="51">
        <f t="shared" si="139"/>
        <v>0</v>
      </c>
      <c r="L987" s="51">
        <f t="shared" si="140"/>
        <v>955.5602000000008</v>
      </c>
      <c r="M987" s="51">
        <f t="shared" si="141"/>
        <v>955.5602000000008</v>
      </c>
      <c r="N987" s="51">
        <f t="shared" si="142"/>
        <v>955.5602000000008</v>
      </c>
      <c r="O987" s="51">
        <f t="shared" si="143"/>
        <v>0</v>
      </c>
      <c r="P987" s="52">
        <f>+SUM(INDEX(Inputs!$D$24:$D$35,MATCH($D987,Inputs!$B$24:$B$35,0))*$N987,INDEX(Inputs!$E$24:$E$35,MATCH($D987,Inputs!$B$24:$B$35,0))*$O987)</f>
        <v>100.57271105000008</v>
      </c>
      <c r="R987" s="19"/>
      <c r="S987" s="19"/>
      <c r="T987" s="19"/>
    </row>
    <row r="988" spans="2:20" s="46" customFormat="1" x14ac:dyDescent="0.25">
      <c r="B988" s="8" t="s">
        <v>180</v>
      </c>
      <c r="C988" s="8">
        <v>2021</v>
      </c>
      <c r="D988" s="8">
        <v>8</v>
      </c>
      <c r="E988" s="49">
        <f>Data!E988</f>
        <v>5261.1840000000002</v>
      </c>
      <c r="F988" s="49">
        <f>Data!F988</f>
        <v>6234.2960000000003</v>
      </c>
      <c r="G988" s="50">
        <f t="shared" si="135"/>
        <v>973.11200000000008</v>
      </c>
      <c r="H988" s="51">
        <f t="shared" si="136"/>
        <v>0</v>
      </c>
      <c r="I988" s="51">
        <f t="shared" si="138"/>
        <v>0</v>
      </c>
      <c r="J988" s="51">
        <f t="shared" si="137"/>
        <v>0</v>
      </c>
      <c r="K988" s="51">
        <f t="shared" si="139"/>
        <v>0</v>
      </c>
      <c r="L988" s="51">
        <f t="shared" si="140"/>
        <v>973.11200000000008</v>
      </c>
      <c r="M988" s="51">
        <f t="shared" si="141"/>
        <v>973.11200000000008</v>
      </c>
      <c r="N988" s="51">
        <f t="shared" si="142"/>
        <v>973.11200000000008</v>
      </c>
      <c r="O988" s="51">
        <f t="shared" si="143"/>
        <v>0</v>
      </c>
      <c r="P988" s="52">
        <f>+SUM(INDEX(Inputs!$D$24:$D$35,MATCH($D988,Inputs!$B$24:$B$35,0))*$N988,INDEX(Inputs!$E$24:$E$35,MATCH($D988,Inputs!$B$24:$B$35,0))*$O988)</f>
        <v>102.42003800000001</v>
      </c>
      <c r="R988" s="19"/>
      <c r="S988" s="19"/>
      <c r="T988" s="19"/>
    </row>
    <row r="989" spans="2:20" s="46" customFormat="1" x14ac:dyDescent="0.25">
      <c r="B989" s="8" t="s">
        <v>180</v>
      </c>
      <c r="C989" s="8">
        <v>2021</v>
      </c>
      <c r="D989" s="8">
        <v>9</v>
      </c>
      <c r="E989" s="49">
        <f>Data!E989</f>
        <v>4495.616</v>
      </c>
      <c r="F989" s="49">
        <f>Data!F989</f>
        <v>4204.7340000000004</v>
      </c>
      <c r="G989" s="50">
        <f t="shared" si="135"/>
        <v>-290.88199999999961</v>
      </c>
      <c r="H989" s="51">
        <f t="shared" si="136"/>
        <v>0</v>
      </c>
      <c r="I989" s="51">
        <f t="shared" si="138"/>
        <v>290.88199999999961</v>
      </c>
      <c r="J989" s="51">
        <f t="shared" si="137"/>
        <v>0</v>
      </c>
      <c r="K989" s="51">
        <f t="shared" si="139"/>
        <v>290.88199999999961</v>
      </c>
      <c r="L989" s="51">
        <f t="shared" si="140"/>
        <v>0</v>
      </c>
      <c r="M989" s="51">
        <f t="shared" si="141"/>
        <v>0</v>
      </c>
      <c r="N989" s="51">
        <f t="shared" si="142"/>
        <v>0</v>
      </c>
      <c r="O989" s="51">
        <f t="shared" si="143"/>
        <v>0</v>
      </c>
      <c r="P989" s="52">
        <f>+SUM(INDEX(Inputs!$D$24:$D$35,MATCH($D989,Inputs!$B$24:$B$35,0))*$N989,INDEX(Inputs!$E$24:$E$35,MATCH($D989,Inputs!$B$24:$B$35,0))*$O989)</f>
        <v>0</v>
      </c>
      <c r="R989" s="19"/>
      <c r="S989" s="19"/>
      <c r="T989" s="19"/>
    </row>
    <row r="990" spans="2:20" s="46" customFormat="1" x14ac:dyDescent="0.25">
      <c r="B990" s="8" t="s">
        <v>180</v>
      </c>
      <c r="C990" s="8">
        <v>2021</v>
      </c>
      <c r="D990" s="8">
        <v>10</v>
      </c>
      <c r="E990" s="49">
        <f>Data!E990</f>
        <v>3018.6860000000001</v>
      </c>
      <c r="F990" s="49">
        <f>Data!F990</f>
        <v>4004.788</v>
      </c>
      <c r="G990" s="50">
        <f t="shared" si="135"/>
        <v>986.10199999999986</v>
      </c>
      <c r="H990" s="51">
        <f t="shared" si="136"/>
        <v>290.88199999999961</v>
      </c>
      <c r="I990" s="51">
        <f t="shared" si="138"/>
        <v>0</v>
      </c>
      <c r="J990" s="51">
        <f t="shared" si="137"/>
        <v>290.88199999999961</v>
      </c>
      <c r="K990" s="51">
        <f t="shared" si="139"/>
        <v>0</v>
      </c>
      <c r="L990" s="51">
        <f t="shared" si="140"/>
        <v>695.22000000000025</v>
      </c>
      <c r="M990" s="51">
        <f t="shared" si="141"/>
        <v>695.22000000000025</v>
      </c>
      <c r="N990" s="51">
        <f t="shared" si="142"/>
        <v>695.22000000000025</v>
      </c>
      <c r="O990" s="51">
        <f t="shared" si="143"/>
        <v>0</v>
      </c>
      <c r="P990" s="52">
        <f>+SUM(INDEX(Inputs!$D$24:$D$35,MATCH($D990,Inputs!$B$24:$B$35,0))*$N990,INDEX(Inputs!$E$24:$E$35,MATCH($D990,Inputs!$B$24:$B$35,0))*$O990)</f>
        <v>65.866533240000024</v>
      </c>
      <c r="R990" s="19"/>
      <c r="S990" s="19"/>
      <c r="T990" s="19"/>
    </row>
    <row r="991" spans="2:20" s="46" customFormat="1" x14ac:dyDescent="0.25">
      <c r="B991" s="8" t="s">
        <v>180</v>
      </c>
      <c r="C991" s="8">
        <v>2021</v>
      </c>
      <c r="D991" s="8">
        <v>11</v>
      </c>
      <c r="E991" s="49">
        <f>Data!E991</f>
        <v>2172.4</v>
      </c>
      <c r="F991" s="49">
        <f>Data!F991</f>
        <v>4493.5680000000002</v>
      </c>
      <c r="G991" s="50">
        <f t="shared" si="135"/>
        <v>2321.1680000000001</v>
      </c>
      <c r="H991" s="51">
        <f t="shared" si="136"/>
        <v>0</v>
      </c>
      <c r="I991" s="51">
        <f t="shared" si="138"/>
        <v>0</v>
      </c>
      <c r="J991" s="51">
        <f t="shared" si="137"/>
        <v>0</v>
      </c>
      <c r="K991" s="51">
        <f t="shared" si="139"/>
        <v>0</v>
      </c>
      <c r="L991" s="51">
        <f t="shared" si="140"/>
        <v>2321.1680000000001</v>
      </c>
      <c r="M991" s="51">
        <f t="shared" si="141"/>
        <v>2321.1680000000001</v>
      </c>
      <c r="N991" s="51">
        <f t="shared" si="142"/>
        <v>2000</v>
      </c>
      <c r="O991" s="51">
        <f t="shared" si="143"/>
        <v>321.16800000000012</v>
      </c>
      <c r="P991" s="52">
        <f>+SUM(INDEX(Inputs!$D$24:$D$35,MATCH($D991,Inputs!$B$24:$B$35,0))*$N991,INDEX(Inputs!$E$24:$E$35,MATCH($D991,Inputs!$B$24:$B$35,0))*$O991)</f>
        <v>203.67834092800001</v>
      </c>
      <c r="R991" s="19"/>
      <c r="S991" s="19"/>
      <c r="T991" s="19"/>
    </row>
    <row r="992" spans="2:20" s="46" customFormat="1" x14ac:dyDescent="0.25">
      <c r="B992" s="8" t="s">
        <v>180</v>
      </c>
      <c r="C992" s="8">
        <v>2021</v>
      </c>
      <c r="D992" s="8">
        <v>12</v>
      </c>
      <c r="E992" s="49">
        <f>Data!E992</f>
        <v>1245.326</v>
      </c>
      <c r="F992" s="49">
        <f>Data!F992</f>
        <v>5235.317</v>
      </c>
      <c r="G992" s="50">
        <f t="shared" si="135"/>
        <v>3989.991</v>
      </c>
      <c r="H992" s="51">
        <f t="shared" si="136"/>
        <v>0</v>
      </c>
      <c r="I992" s="51">
        <f t="shared" si="138"/>
        <v>0</v>
      </c>
      <c r="J992" s="51">
        <f t="shared" si="137"/>
        <v>0</v>
      </c>
      <c r="K992" s="51">
        <f t="shared" si="139"/>
        <v>0</v>
      </c>
      <c r="L992" s="51">
        <f t="shared" si="140"/>
        <v>3989.991</v>
      </c>
      <c r="M992" s="51">
        <f t="shared" si="141"/>
        <v>3989.991</v>
      </c>
      <c r="N992" s="51">
        <f t="shared" si="142"/>
        <v>2000</v>
      </c>
      <c r="O992" s="51">
        <f t="shared" si="143"/>
        <v>1989.991</v>
      </c>
      <c r="P992" s="52">
        <f>+SUM(INDEX(Inputs!$D$24:$D$35,MATCH($D992,Inputs!$B$24:$B$35,0))*$N992,INDEX(Inputs!$E$24:$E$35,MATCH($D992,Inputs!$B$24:$B$35,0))*$O992)</f>
        <v>277.43364223600003</v>
      </c>
      <c r="R992" s="19"/>
      <c r="S992" s="19"/>
      <c r="T992" s="19"/>
    </row>
    <row r="993" spans="2:20" s="46" customFormat="1" x14ac:dyDescent="0.25">
      <c r="B993" s="8" t="s">
        <v>181</v>
      </c>
      <c r="C993" s="8">
        <v>2021</v>
      </c>
      <c r="D993" s="8">
        <v>1</v>
      </c>
      <c r="E993" s="49">
        <f>Data!E993</f>
        <v>930.17600000000004</v>
      </c>
      <c r="F993" s="49">
        <f>Data!F993</f>
        <v>2460.8398000000002</v>
      </c>
      <c r="G993" s="50">
        <f t="shared" si="135"/>
        <v>1530.6638000000003</v>
      </c>
      <c r="H993" s="51">
        <f t="shared" si="136"/>
        <v>0</v>
      </c>
      <c r="I993" s="51">
        <f t="shared" si="138"/>
        <v>0</v>
      </c>
      <c r="J993" s="51">
        <f t="shared" si="137"/>
        <v>3680.6322000000005</v>
      </c>
      <c r="K993" s="51">
        <f t="shared" si="139"/>
        <v>2149.9684000000002</v>
      </c>
      <c r="L993" s="51">
        <f t="shared" si="140"/>
        <v>1530.6638000000003</v>
      </c>
      <c r="M993" s="51">
        <f t="shared" si="141"/>
        <v>0</v>
      </c>
      <c r="N993" s="51">
        <f t="shared" si="142"/>
        <v>0</v>
      </c>
      <c r="O993" s="51">
        <f t="shared" si="143"/>
        <v>0</v>
      </c>
      <c r="P993" s="52">
        <f>+SUM(INDEX(Inputs!$D$24:$D$35,MATCH($D993,Inputs!$B$24:$B$35,0))*$N993,INDEX(Inputs!$E$24:$E$35,MATCH($D993,Inputs!$B$24:$B$35,0))*$O993)</f>
        <v>0</v>
      </c>
      <c r="R993" s="19"/>
      <c r="S993" s="19"/>
      <c r="T993" s="19"/>
    </row>
    <row r="994" spans="2:20" s="46" customFormat="1" x14ac:dyDescent="0.25">
      <c r="B994" s="8" t="s">
        <v>181</v>
      </c>
      <c r="C994" s="8">
        <v>2021</v>
      </c>
      <c r="D994" s="8">
        <v>2</v>
      </c>
      <c r="E994" s="49">
        <f>Data!E994</f>
        <v>794.62400000000002</v>
      </c>
      <c r="F994" s="49">
        <f>Data!F994</f>
        <v>2164.5999000000002</v>
      </c>
      <c r="G994" s="50">
        <f t="shared" si="135"/>
        <v>1369.9759000000001</v>
      </c>
      <c r="H994" s="51">
        <f t="shared" si="136"/>
        <v>0</v>
      </c>
      <c r="I994" s="51">
        <f t="shared" si="138"/>
        <v>0</v>
      </c>
      <c r="J994" s="51">
        <f t="shared" si="137"/>
        <v>2149.9684000000002</v>
      </c>
      <c r="K994" s="51">
        <f t="shared" si="139"/>
        <v>779.99250000000006</v>
      </c>
      <c r="L994" s="51">
        <f t="shared" si="140"/>
        <v>1369.9759000000001</v>
      </c>
      <c r="M994" s="51">
        <f t="shared" si="141"/>
        <v>0</v>
      </c>
      <c r="N994" s="51">
        <f t="shared" si="142"/>
        <v>0</v>
      </c>
      <c r="O994" s="51">
        <f t="shared" si="143"/>
        <v>0</v>
      </c>
      <c r="P994" s="52">
        <f>+SUM(INDEX(Inputs!$D$24:$D$35,MATCH($D994,Inputs!$B$24:$B$35,0))*$N994,INDEX(Inputs!$E$24:$E$35,MATCH($D994,Inputs!$B$24:$B$35,0))*$O994)</f>
        <v>0</v>
      </c>
      <c r="R994" s="19"/>
      <c r="S994" s="19"/>
      <c r="T994" s="19"/>
    </row>
    <row r="995" spans="2:20" s="46" customFormat="1" x14ac:dyDescent="0.25">
      <c r="B995" s="8" t="s">
        <v>181</v>
      </c>
      <c r="C995" s="8">
        <v>2021</v>
      </c>
      <c r="D995" s="8">
        <v>3</v>
      </c>
      <c r="E995" s="49">
        <f>Data!E995</f>
        <v>2569.2800000000002</v>
      </c>
      <c r="F995" s="49">
        <f>Data!F995</f>
        <v>1786.8398999999999</v>
      </c>
      <c r="G995" s="50">
        <f t="shared" si="135"/>
        <v>-782.44010000000026</v>
      </c>
      <c r="H995" s="51">
        <f t="shared" si="136"/>
        <v>0</v>
      </c>
      <c r="I995" s="51">
        <f t="shared" si="138"/>
        <v>782.44010000000026</v>
      </c>
      <c r="J995" s="51">
        <f t="shared" si="137"/>
        <v>779.99250000000006</v>
      </c>
      <c r="K995" s="51">
        <f t="shared" si="139"/>
        <v>1562.4326000000003</v>
      </c>
      <c r="L995" s="51">
        <f t="shared" si="140"/>
        <v>0</v>
      </c>
      <c r="M995" s="51">
        <f t="shared" si="141"/>
        <v>0</v>
      </c>
      <c r="N995" s="51">
        <f t="shared" si="142"/>
        <v>0</v>
      </c>
      <c r="O995" s="51">
        <f t="shared" si="143"/>
        <v>0</v>
      </c>
      <c r="P995" s="52">
        <f>+SUM(INDEX(Inputs!$D$24:$D$35,MATCH($D995,Inputs!$B$24:$B$35,0))*$N995,INDEX(Inputs!$E$24:$E$35,MATCH($D995,Inputs!$B$24:$B$35,0))*$O995)</f>
        <v>0</v>
      </c>
      <c r="R995" s="19"/>
      <c r="S995" s="19"/>
      <c r="T995" s="19"/>
    </row>
    <row r="996" spans="2:20" s="46" customFormat="1" x14ac:dyDescent="0.25">
      <c r="B996" s="8" t="s">
        <v>181</v>
      </c>
      <c r="C996" s="8">
        <v>2021</v>
      </c>
      <c r="D996" s="8">
        <v>4</v>
      </c>
      <c r="E996" s="49">
        <f>Data!E996</f>
        <v>3173.9520000000002</v>
      </c>
      <c r="F996" s="49">
        <f>Data!F996</f>
        <v>1219.4799</v>
      </c>
      <c r="G996" s="50">
        <f t="shared" si="135"/>
        <v>-1954.4721000000002</v>
      </c>
      <c r="H996" s="51">
        <f t="shared" si="136"/>
        <v>782.44010000000026</v>
      </c>
      <c r="I996" s="51">
        <f t="shared" si="138"/>
        <v>2736.9122000000007</v>
      </c>
      <c r="J996" s="51">
        <f t="shared" si="137"/>
        <v>1562.4326000000003</v>
      </c>
      <c r="K996" s="51">
        <f t="shared" si="139"/>
        <v>3516.9047000000005</v>
      </c>
      <c r="L996" s="51">
        <f t="shared" si="140"/>
        <v>0</v>
      </c>
      <c r="M996" s="51">
        <f t="shared" si="141"/>
        <v>0</v>
      </c>
      <c r="N996" s="51">
        <f t="shared" si="142"/>
        <v>0</v>
      </c>
      <c r="O996" s="51">
        <f t="shared" si="143"/>
        <v>0</v>
      </c>
      <c r="P996" s="52">
        <f>+SUM(INDEX(Inputs!$D$24:$D$35,MATCH($D996,Inputs!$B$24:$B$35,0))*$N996,INDEX(Inputs!$E$24:$E$35,MATCH($D996,Inputs!$B$24:$B$35,0))*$O996)</f>
        <v>0</v>
      </c>
      <c r="R996" s="19"/>
      <c r="S996" s="19"/>
      <c r="T996" s="19"/>
    </row>
    <row r="997" spans="2:20" s="46" customFormat="1" x14ac:dyDescent="0.25">
      <c r="B997" s="8" t="s">
        <v>181</v>
      </c>
      <c r="C997" s="8">
        <v>2021</v>
      </c>
      <c r="D997" s="8">
        <v>5</v>
      </c>
      <c r="E997" s="49">
        <f>Data!E997</f>
        <v>3533.44</v>
      </c>
      <c r="F997" s="49">
        <f>Data!F997</f>
        <v>1270.912</v>
      </c>
      <c r="G997" s="50">
        <f t="shared" si="135"/>
        <v>-2262.5280000000002</v>
      </c>
      <c r="H997" s="51">
        <f t="shared" si="136"/>
        <v>2736.9122000000007</v>
      </c>
      <c r="I997" s="51">
        <f t="shared" si="138"/>
        <v>4999.4402000000009</v>
      </c>
      <c r="J997" s="51">
        <f t="shared" si="137"/>
        <v>3516.9047000000005</v>
      </c>
      <c r="K997" s="51">
        <f t="shared" si="139"/>
        <v>5779.4327000000012</v>
      </c>
      <c r="L997" s="51">
        <f t="shared" si="140"/>
        <v>0</v>
      </c>
      <c r="M997" s="51">
        <f t="shared" si="141"/>
        <v>0</v>
      </c>
      <c r="N997" s="51">
        <f t="shared" si="142"/>
        <v>0</v>
      </c>
      <c r="O997" s="51">
        <f t="shared" si="143"/>
        <v>0</v>
      </c>
      <c r="P997" s="52">
        <f>+SUM(INDEX(Inputs!$D$24:$D$35,MATCH($D997,Inputs!$B$24:$B$35,0))*$N997,INDEX(Inputs!$E$24:$E$35,MATCH($D997,Inputs!$B$24:$B$35,0))*$O997)</f>
        <v>0</v>
      </c>
      <c r="R997" s="19"/>
      <c r="S997" s="19"/>
      <c r="T997" s="19"/>
    </row>
    <row r="998" spans="2:20" s="46" customFormat="1" x14ac:dyDescent="0.25">
      <c r="B998" s="8" t="s">
        <v>181</v>
      </c>
      <c r="C998" s="8">
        <v>2021</v>
      </c>
      <c r="D998" s="8">
        <v>6</v>
      </c>
      <c r="E998" s="49">
        <f>Data!E998</f>
        <v>3998.9760000000001</v>
      </c>
      <c r="F998" s="49">
        <f>Data!F998</f>
        <v>2836.1439999999998</v>
      </c>
      <c r="G998" s="50">
        <f t="shared" si="135"/>
        <v>-1162.8320000000003</v>
      </c>
      <c r="H998" s="51">
        <f t="shared" si="136"/>
        <v>4999.4402000000009</v>
      </c>
      <c r="I998" s="51">
        <f t="shared" si="138"/>
        <v>6162.2722000000012</v>
      </c>
      <c r="J998" s="51">
        <f t="shared" si="137"/>
        <v>5779.4327000000012</v>
      </c>
      <c r="K998" s="51">
        <f t="shared" si="139"/>
        <v>6942.2647000000015</v>
      </c>
      <c r="L998" s="51">
        <f t="shared" si="140"/>
        <v>0</v>
      </c>
      <c r="M998" s="51">
        <f t="shared" si="141"/>
        <v>0</v>
      </c>
      <c r="N998" s="51">
        <f t="shared" si="142"/>
        <v>0</v>
      </c>
      <c r="O998" s="51">
        <f t="shared" si="143"/>
        <v>0</v>
      </c>
      <c r="P998" s="52">
        <f>+SUM(INDEX(Inputs!$D$24:$D$35,MATCH($D998,Inputs!$B$24:$B$35,0))*$N998,INDEX(Inputs!$E$24:$E$35,MATCH($D998,Inputs!$B$24:$B$35,0))*$O998)</f>
        <v>0</v>
      </c>
      <c r="R998" s="19"/>
      <c r="S998" s="19"/>
      <c r="T998" s="19"/>
    </row>
    <row r="999" spans="2:20" s="46" customFormat="1" x14ac:dyDescent="0.25">
      <c r="B999" s="8" t="s">
        <v>181</v>
      </c>
      <c r="C999" s="8">
        <v>2021</v>
      </c>
      <c r="D999" s="8">
        <v>7</v>
      </c>
      <c r="E999" s="49">
        <f>Data!E999</f>
        <v>3120.16</v>
      </c>
      <c r="F999" s="49">
        <f>Data!F999</f>
        <v>3543.0079999999998</v>
      </c>
      <c r="G999" s="50">
        <f t="shared" si="135"/>
        <v>422.84799999999996</v>
      </c>
      <c r="H999" s="51">
        <f t="shared" si="136"/>
        <v>6162.2722000000012</v>
      </c>
      <c r="I999" s="51">
        <f t="shared" si="138"/>
        <v>5739.4242000000013</v>
      </c>
      <c r="J999" s="51">
        <f t="shared" si="137"/>
        <v>6942.2647000000015</v>
      </c>
      <c r="K999" s="51">
        <f t="shared" si="139"/>
        <v>6519.4167000000016</v>
      </c>
      <c r="L999" s="51">
        <f t="shared" si="140"/>
        <v>0</v>
      </c>
      <c r="M999" s="51">
        <f t="shared" si="141"/>
        <v>0</v>
      </c>
      <c r="N999" s="51">
        <f t="shared" si="142"/>
        <v>0</v>
      </c>
      <c r="O999" s="51">
        <f t="shared" si="143"/>
        <v>0</v>
      </c>
      <c r="P999" s="52">
        <f>+SUM(INDEX(Inputs!$D$24:$D$35,MATCH($D999,Inputs!$B$24:$B$35,0))*$N999,INDEX(Inputs!$E$24:$E$35,MATCH($D999,Inputs!$B$24:$B$35,0))*$O999)</f>
        <v>0</v>
      </c>
      <c r="R999" s="19"/>
      <c r="S999" s="19"/>
      <c r="T999" s="19"/>
    </row>
    <row r="1000" spans="2:20" s="46" customFormat="1" x14ac:dyDescent="0.25">
      <c r="B1000" s="8" t="s">
        <v>181</v>
      </c>
      <c r="C1000" s="8">
        <v>2021</v>
      </c>
      <c r="D1000" s="8">
        <v>8</v>
      </c>
      <c r="E1000" s="49">
        <f>Data!E1000</f>
        <v>2839.232</v>
      </c>
      <c r="F1000" s="49">
        <f>Data!F1000</f>
        <v>2841.7919999999999</v>
      </c>
      <c r="G1000" s="50">
        <f t="shared" si="135"/>
        <v>2.5599999999999454</v>
      </c>
      <c r="H1000" s="51">
        <f t="shared" si="136"/>
        <v>5739.4242000000013</v>
      </c>
      <c r="I1000" s="51">
        <f t="shared" si="138"/>
        <v>5736.8642000000018</v>
      </c>
      <c r="J1000" s="51">
        <f t="shared" si="137"/>
        <v>6519.4167000000016</v>
      </c>
      <c r="K1000" s="51">
        <f t="shared" si="139"/>
        <v>6516.8567000000021</v>
      </c>
      <c r="L1000" s="51">
        <f t="shared" si="140"/>
        <v>0</v>
      </c>
      <c r="M1000" s="51">
        <f t="shared" si="141"/>
        <v>0</v>
      </c>
      <c r="N1000" s="51">
        <f t="shared" si="142"/>
        <v>0</v>
      </c>
      <c r="O1000" s="51">
        <f t="shared" si="143"/>
        <v>0</v>
      </c>
      <c r="P1000" s="52">
        <f>+SUM(INDEX(Inputs!$D$24:$D$35,MATCH($D1000,Inputs!$B$24:$B$35,0))*$N1000,INDEX(Inputs!$E$24:$E$35,MATCH($D1000,Inputs!$B$24:$B$35,0))*$O1000)</f>
        <v>0</v>
      </c>
      <c r="R1000" s="19"/>
      <c r="S1000" s="19"/>
      <c r="T1000" s="19"/>
    </row>
    <row r="1001" spans="2:20" s="46" customFormat="1" x14ac:dyDescent="0.25">
      <c r="B1001" s="8" t="s">
        <v>181</v>
      </c>
      <c r="C1001" s="8">
        <v>2021</v>
      </c>
      <c r="D1001" s="8">
        <v>9</v>
      </c>
      <c r="E1001" s="49">
        <f>Data!E1001</f>
        <v>2665.2159999999999</v>
      </c>
      <c r="F1001" s="49">
        <f>Data!F1001</f>
        <v>2294.96</v>
      </c>
      <c r="G1001" s="50">
        <f t="shared" si="135"/>
        <v>-370.25599999999986</v>
      </c>
      <c r="H1001" s="51">
        <f t="shared" si="136"/>
        <v>5736.8642000000018</v>
      </c>
      <c r="I1001" s="51">
        <f t="shared" si="138"/>
        <v>6107.1202000000012</v>
      </c>
      <c r="J1001" s="51">
        <f t="shared" si="137"/>
        <v>6516.8567000000021</v>
      </c>
      <c r="K1001" s="51">
        <f t="shared" si="139"/>
        <v>6887.1127000000015</v>
      </c>
      <c r="L1001" s="51">
        <f t="shared" si="140"/>
        <v>0</v>
      </c>
      <c r="M1001" s="51">
        <f t="shared" si="141"/>
        <v>0</v>
      </c>
      <c r="N1001" s="51">
        <f t="shared" si="142"/>
        <v>0</v>
      </c>
      <c r="O1001" s="51">
        <f t="shared" si="143"/>
        <v>0</v>
      </c>
      <c r="P1001" s="52">
        <f>+SUM(INDEX(Inputs!$D$24:$D$35,MATCH($D1001,Inputs!$B$24:$B$35,0))*$N1001,INDEX(Inputs!$E$24:$E$35,MATCH($D1001,Inputs!$B$24:$B$35,0))*$O1001)</f>
        <v>0</v>
      </c>
      <c r="R1001" s="19"/>
      <c r="S1001" s="19"/>
      <c r="T1001" s="19"/>
    </row>
    <row r="1002" spans="2:20" s="46" customFormat="1" x14ac:dyDescent="0.25">
      <c r="B1002" s="8" t="s">
        <v>181</v>
      </c>
      <c r="C1002" s="8">
        <v>2021</v>
      </c>
      <c r="D1002" s="8">
        <v>10</v>
      </c>
      <c r="E1002" s="49">
        <f>Data!E1002</f>
        <v>1423.232</v>
      </c>
      <c r="F1002" s="49">
        <f>Data!F1002</f>
        <v>1143.354</v>
      </c>
      <c r="G1002" s="50">
        <f t="shared" si="135"/>
        <v>-279.87799999999993</v>
      </c>
      <c r="H1002" s="51">
        <f t="shared" si="136"/>
        <v>6107.1202000000012</v>
      </c>
      <c r="I1002" s="51">
        <f t="shared" si="138"/>
        <v>6386.9982000000009</v>
      </c>
      <c r="J1002" s="51">
        <f t="shared" si="137"/>
        <v>6887.1127000000015</v>
      </c>
      <c r="K1002" s="51">
        <f t="shared" si="139"/>
        <v>7166.9907000000012</v>
      </c>
      <c r="L1002" s="51">
        <f t="shared" si="140"/>
        <v>0</v>
      </c>
      <c r="M1002" s="51">
        <f t="shared" si="141"/>
        <v>0</v>
      </c>
      <c r="N1002" s="51">
        <f t="shared" si="142"/>
        <v>0</v>
      </c>
      <c r="O1002" s="51">
        <f t="shared" si="143"/>
        <v>0</v>
      </c>
      <c r="P1002" s="52">
        <f>+SUM(INDEX(Inputs!$D$24:$D$35,MATCH($D1002,Inputs!$B$24:$B$35,0))*$N1002,INDEX(Inputs!$E$24:$E$35,MATCH($D1002,Inputs!$B$24:$B$35,0))*$O1002)</f>
        <v>0</v>
      </c>
      <c r="R1002" s="19"/>
      <c r="S1002" s="19"/>
      <c r="T1002" s="19"/>
    </row>
    <row r="1003" spans="2:20" s="46" customFormat="1" x14ac:dyDescent="0.25">
      <c r="B1003" s="8" t="s">
        <v>181</v>
      </c>
      <c r="C1003" s="8">
        <v>2021</v>
      </c>
      <c r="D1003" s="8">
        <v>11</v>
      </c>
      <c r="E1003" s="49">
        <f>Data!E1003</f>
        <v>994.49599999999998</v>
      </c>
      <c r="F1003" s="49">
        <f>Data!F1003</f>
        <v>1418.778</v>
      </c>
      <c r="G1003" s="50">
        <f t="shared" si="135"/>
        <v>424.28200000000004</v>
      </c>
      <c r="H1003" s="51">
        <f t="shared" si="136"/>
        <v>6386.9982000000009</v>
      </c>
      <c r="I1003" s="51">
        <f t="shared" si="138"/>
        <v>5962.7162000000008</v>
      </c>
      <c r="J1003" s="51">
        <f t="shared" si="137"/>
        <v>7166.9907000000012</v>
      </c>
      <c r="K1003" s="51">
        <f t="shared" si="139"/>
        <v>6742.708700000001</v>
      </c>
      <c r="L1003" s="51">
        <f t="shared" si="140"/>
        <v>0</v>
      </c>
      <c r="M1003" s="51">
        <f t="shared" si="141"/>
        <v>0</v>
      </c>
      <c r="N1003" s="51">
        <f t="shared" si="142"/>
        <v>0</v>
      </c>
      <c r="O1003" s="51">
        <f t="shared" si="143"/>
        <v>0</v>
      </c>
      <c r="P1003" s="52">
        <f>+SUM(INDEX(Inputs!$D$24:$D$35,MATCH($D1003,Inputs!$B$24:$B$35,0))*$N1003,INDEX(Inputs!$E$24:$E$35,MATCH($D1003,Inputs!$B$24:$B$35,0))*$O1003)</f>
        <v>0</v>
      </c>
      <c r="R1003" s="19"/>
      <c r="S1003" s="19"/>
      <c r="T1003" s="19"/>
    </row>
    <row r="1004" spans="2:20" s="46" customFormat="1" x14ac:dyDescent="0.25">
      <c r="B1004" s="8" t="s">
        <v>181</v>
      </c>
      <c r="C1004" s="8">
        <v>2021</v>
      </c>
      <c r="D1004" s="8">
        <v>12</v>
      </c>
      <c r="E1004" s="49">
        <f>Data!E1004</f>
        <v>316.81200000000001</v>
      </c>
      <c r="F1004" s="49">
        <f>Data!F1004</f>
        <v>2598.8960000000002</v>
      </c>
      <c r="G1004" s="50">
        <f t="shared" si="135"/>
        <v>2282.0840000000003</v>
      </c>
      <c r="H1004" s="51">
        <f t="shared" si="136"/>
        <v>5962.7162000000008</v>
      </c>
      <c r="I1004" s="51">
        <f t="shared" si="138"/>
        <v>3680.6322000000005</v>
      </c>
      <c r="J1004" s="51">
        <f t="shared" si="137"/>
        <v>6742.708700000001</v>
      </c>
      <c r="K1004" s="51">
        <f t="shared" si="139"/>
        <v>4460.6247000000003</v>
      </c>
      <c r="L1004" s="51">
        <f t="shared" si="140"/>
        <v>0</v>
      </c>
      <c r="M1004" s="51">
        <f t="shared" si="141"/>
        <v>0</v>
      </c>
      <c r="N1004" s="51">
        <f t="shared" si="142"/>
        <v>0</v>
      </c>
      <c r="O1004" s="51">
        <f t="shared" si="143"/>
        <v>0</v>
      </c>
      <c r="P1004" s="52">
        <f>+SUM(INDEX(Inputs!$D$24:$D$35,MATCH($D1004,Inputs!$B$24:$B$35,0))*$N1004,INDEX(Inputs!$E$24:$E$35,MATCH($D1004,Inputs!$B$24:$B$35,0))*$O1004)</f>
        <v>0</v>
      </c>
      <c r="R1004" s="19"/>
      <c r="S1004" s="19"/>
      <c r="T1004" s="19"/>
    </row>
    <row r="1005" spans="2:20" s="46" customFormat="1" x14ac:dyDescent="0.25">
      <c r="B1005" s="8" t="s">
        <v>182</v>
      </c>
      <c r="C1005" s="8">
        <v>2021</v>
      </c>
      <c r="D1005" s="8">
        <v>1</v>
      </c>
      <c r="E1005" s="49">
        <f>Data!E1005</f>
        <v>1538.9359999999999</v>
      </c>
      <c r="F1005" s="49">
        <f>Data!F1005</f>
        <v>2757.3198000000002</v>
      </c>
      <c r="G1005" s="50">
        <f t="shared" si="135"/>
        <v>1218.3838000000003</v>
      </c>
      <c r="H1005" s="51">
        <f t="shared" si="136"/>
        <v>0</v>
      </c>
      <c r="I1005" s="51">
        <f t="shared" si="138"/>
        <v>0</v>
      </c>
      <c r="J1005" s="51">
        <f t="shared" si="137"/>
        <v>24096.783100000001</v>
      </c>
      <c r="K1005" s="51">
        <f t="shared" si="139"/>
        <v>22878.399300000001</v>
      </c>
      <c r="L1005" s="51">
        <f t="shared" si="140"/>
        <v>1218.3838000000003</v>
      </c>
      <c r="M1005" s="51">
        <f t="shared" si="141"/>
        <v>0</v>
      </c>
      <c r="N1005" s="51">
        <f t="shared" si="142"/>
        <v>0</v>
      </c>
      <c r="O1005" s="51">
        <f t="shared" si="143"/>
        <v>0</v>
      </c>
      <c r="P1005" s="52">
        <f>+SUM(INDEX(Inputs!$D$24:$D$35,MATCH($D1005,Inputs!$B$24:$B$35,0))*$N1005,INDEX(Inputs!$E$24:$E$35,MATCH($D1005,Inputs!$B$24:$B$35,0))*$O1005)</f>
        <v>0</v>
      </c>
      <c r="R1005" s="19"/>
      <c r="S1005" s="19"/>
      <c r="T1005" s="19"/>
    </row>
    <row r="1006" spans="2:20" s="46" customFormat="1" x14ac:dyDescent="0.25">
      <c r="B1006" s="8" t="s">
        <v>182</v>
      </c>
      <c r="C1006" s="8">
        <v>2021</v>
      </c>
      <c r="D1006" s="8">
        <v>2</v>
      </c>
      <c r="E1006" s="49">
        <f>Data!E1006</f>
        <v>1703.36</v>
      </c>
      <c r="F1006" s="49">
        <f>Data!F1006</f>
        <v>2440.384</v>
      </c>
      <c r="G1006" s="50">
        <f t="shared" si="135"/>
        <v>737.02400000000011</v>
      </c>
      <c r="H1006" s="51">
        <f t="shared" si="136"/>
        <v>0</v>
      </c>
      <c r="I1006" s="51">
        <f t="shared" si="138"/>
        <v>0</v>
      </c>
      <c r="J1006" s="51">
        <f t="shared" si="137"/>
        <v>22878.399300000001</v>
      </c>
      <c r="K1006" s="51">
        <f t="shared" si="139"/>
        <v>22141.3753</v>
      </c>
      <c r="L1006" s="51">
        <f t="shared" si="140"/>
        <v>737.02400000000011</v>
      </c>
      <c r="M1006" s="51">
        <f t="shared" si="141"/>
        <v>0</v>
      </c>
      <c r="N1006" s="51">
        <f t="shared" si="142"/>
        <v>0</v>
      </c>
      <c r="O1006" s="51">
        <f t="shared" si="143"/>
        <v>0</v>
      </c>
      <c r="P1006" s="52">
        <f>+SUM(INDEX(Inputs!$D$24:$D$35,MATCH($D1006,Inputs!$B$24:$B$35,0))*$N1006,INDEX(Inputs!$E$24:$E$35,MATCH($D1006,Inputs!$B$24:$B$35,0))*$O1006)</f>
        <v>0</v>
      </c>
      <c r="R1006" s="19"/>
      <c r="S1006" s="19"/>
      <c r="T1006" s="19"/>
    </row>
    <row r="1007" spans="2:20" s="46" customFormat="1" x14ac:dyDescent="0.25">
      <c r="B1007" s="8" t="s">
        <v>182</v>
      </c>
      <c r="C1007" s="8">
        <v>2021</v>
      </c>
      <c r="D1007" s="8">
        <v>3</v>
      </c>
      <c r="E1007" s="49">
        <f>Data!E1007</f>
        <v>3975.6158999999998</v>
      </c>
      <c r="F1007" s="49">
        <f>Data!F1007</f>
        <v>1936.1838</v>
      </c>
      <c r="G1007" s="50">
        <f t="shared" si="135"/>
        <v>-2039.4320999999998</v>
      </c>
      <c r="H1007" s="51">
        <f t="shared" si="136"/>
        <v>0</v>
      </c>
      <c r="I1007" s="51">
        <f t="shared" si="138"/>
        <v>2039.4320999999998</v>
      </c>
      <c r="J1007" s="51">
        <f t="shared" si="137"/>
        <v>22141.3753</v>
      </c>
      <c r="K1007" s="51">
        <f t="shared" si="139"/>
        <v>24180.807399999998</v>
      </c>
      <c r="L1007" s="51">
        <f t="shared" si="140"/>
        <v>0</v>
      </c>
      <c r="M1007" s="51">
        <f t="shared" si="141"/>
        <v>0</v>
      </c>
      <c r="N1007" s="51">
        <f t="shared" si="142"/>
        <v>0</v>
      </c>
      <c r="O1007" s="51">
        <f t="shared" si="143"/>
        <v>0</v>
      </c>
      <c r="P1007" s="52">
        <f>+SUM(INDEX(Inputs!$D$24:$D$35,MATCH($D1007,Inputs!$B$24:$B$35,0))*$N1007,INDEX(Inputs!$E$24:$E$35,MATCH($D1007,Inputs!$B$24:$B$35,0))*$O1007)</f>
        <v>0</v>
      </c>
      <c r="R1007" s="19"/>
      <c r="S1007" s="19"/>
      <c r="T1007" s="19"/>
    </row>
    <row r="1008" spans="2:20" s="46" customFormat="1" x14ac:dyDescent="0.25">
      <c r="B1008" s="8" t="s">
        <v>182</v>
      </c>
      <c r="C1008" s="8">
        <v>2021</v>
      </c>
      <c r="D1008" s="8">
        <v>4</v>
      </c>
      <c r="E1008" s="49">
        <f>Data!E1008</f>
        <v>4601.9193999999998</v>
      </c>
      <c r="F1008" s="49">
        <f>Data!F1008</f>
        <v>1327.8955000000001</v>
      </c>
      <c r="G1008" s="50">
        <f t="shared" si="135"/>
        <v>-3274.0238999999997</v>
      </c>
      <c r="H1008" s="51">
        <f t="shared" si="136"/>
        <v>2039.4320999999998</v>
      </c>
      <c r="I1008" s="51">
        <f t="shared" si="138"/>
        <v>5313.4559999999992</v>
      </c>
      <c r="J1008" s="51">
        <f t="shared" si="137"/>
        <v>24180.807399999998</v>
      </c>
      <c r="K1008" s="51">
        <f t="shared" si="139"/>
        <v>27454.831299999998</v>
      </c>
      <c r="L1008" s="51">
        <f t="shared" si="140"/>
        <v>0</v>
      </c>
      <c r="M1008" s="51">
        <f t="shared" si="141"/>
        <v>0</v>
      </c>
      <c r="N1008" s="51">
        <f t="shared" si="142"/>
        <v>0</v>
      </c>
      <c r="O1008" s="51">
        <f t="shared" si="143"/>
        <v>0</v>
      </c>
      <c r="P1008" s="52">
        <f>+SUM(INDEX(Inputs!$D$24:$D$35,MATCH($D1008,Inputs!$B$24:$B$35,0))*$N1008,INDEX(Inputs!$E$24:$E$35,MATCH($D1008,Inputs!$B$24:$B$35,0))*$O1008)</f>
        <v>0</v>
      </c>
      <c r="R1008" s="19"/>
      <c r="S1008" s="19"/>
      <c r="T1008" s="19"/>
    </row>
    <row r="1009" spans="2:20" s="46" customFormat="1" x14ac:dyDescent="0.25">
      <c r="B1009" s="8" t="s">
        <v>182</v>
      </c>
      <c r="C1009" s="8">
        <v>2021</v>
      </c>
      <c r="D1009" s="8">
        <v>5</v>
      </c>
      <c r="E1009" s="49">
        <f>Data!E1009</f>
        <v>4999.2640000000001</v>
      </c>
      <c r="F1009" s="49">
        <f>Data!F1009</f>
        <v>735.58389999999997</v>
      </c>
      <c r="G1009" s="50">
        <f t="shared" si="135"/>
        <v>-4263.6801000000005</v>
      </c>
      <c r="H1009" s="51">
        <f t="shared" si="136"/>
        <v>5313.4559999999992</v>
      </c>
      <c r="I1009" s="51">
        <f t="shared" si="138"/>
        <v>9577.1360999999997</v>
      </c>
      <c r="J1009" s="51">
        <f t="shared" si="137"/>
        <v>27454.831299999998</v>
      </c>
      <c r="K1009" s="51">
        <f t="shared" si="139"/>
        <v>31718.511399999999</v>
      </c>
      <c r="L1009" s="51">
        <f t="shared" si="140"/>
        <v>0</v>
      </c>
      <c r="M1009" s="51">
        <f t="shared" si="141"/>
        <v>0</v>
      </c>
      <c r="N1009" s="51">
        <f t="shared" si="142"/>
        <v>0</v>
      </c>
      <c r="O1009" s="51">
        <f t="shared" si="143"/>
        <v>0</v>
      </c>
      <c r="P1009" s="52">
        <f>+SUM(INDEX(Inputs!$D$24:$D$35,MATCH($D1009,Inputs!$B$24:$B$35,0))*$N1009,INDEX(Inputs!$E$24:$E$35,MATCH($D1009,Inputs!$B$24:$B$35,0))*$O1009)</f>
        <v>0</v>
      </c>
      <c r="R1009" s="19"/>
      <c r="S1009" s="19"/>
      <c r="T1009" s="19"/>
    </row>
    <row r="1010" spans="2:20" s="46" customFormat="1" x14ac:dyDescent="0.25">
      <c r="B1010" s="8" t="s">
        <v>182</v>
      </c>
      <c r="C1010" s="8">
        <v>2021</v>
      </c>
      <c r="D1010" s="8">
        <v>6</v>
      </c>
      <c r="E1010" s="49">
        <f>Data!E1010</f>
        <v>5580.44</v>
      </c>
      <c r="F1010" s="49">
        <f>Data!F1010</f>
        <v>792.86389999999994</v>
      </c>
      <c r="G1010" s="50">
        <f t="shared" si="135"/>
        <v>-4787.5760999999993</v>
      </c>
      <c r="H1010" s="51">
        <f t="shared" si="136"/>
        <v>9577.1360999999997</v>
      </c>
      <c r="I1010" s="51">
        <f t="shared" si="138"/>
        <v>14364.712199999998</v>
      </c>
      <c r="J1010" s="51">
        <f t="shared" si="137"/>
        <v>31718.511399999999</v>
      </c>
      <c r="K1010" s="51">
        <f t="shared" si="139"/>
        <v>36506.087500000001</v>
      </c>
      <c r="L1010" s="51">
        <f t="shared" si="140"/>
        <v>0</v>
      </c>
      <c r="M1010" s="51">
        <f t="shared" si="141"/>
        <v>0</v>
      </c>
      <c r="N1010" s="51">
        <f t="shared" si="142"/>
        <v>0</v>
      </c>
      <c r="O1010" s="51">
        <f t="shared" si="143"/>
        <v>0</v>
      </c>
      <c r="P1010" s="52">
        <f>+SUM(INDEX(Inputs!$D$24:$D$35,MATCH($D1010,Inputs!$B$24:$B$35,0))*$N1010,INDEX(Inputs!$E$24:$E$35,MATCH($D1010,Inputs!$B$24:$B$35,0))*$O1010)</f>
        <v>0</v>
      </c>
      <c r="R1010" s="19"/>
      <c r="S1010" s="19"/>
      <c r="T1010" s="19"/>
    </row>
    <row r="1011" spans="2:20" s="46" customFormat="1" x14ac:dyDescent="0.25">
      <c r="B1011" s="8" t="s">
        <v>182</v>
      </c>
      <c r="C1011" s="8">
        <v>2021</v>
      </c>
      <c r="D1011" s="8">
        <v>7</v>
      </c>
      <c r="E1011" s="49">
        <f>Data!E1011</f>
        <v>4683.1358</v>
      </c>
      <c r="F1011" s="49">
        <f>Data!F1011</f>
        <v>863.47990000000004</v>
      </c>
      <c r="G1011" s="50">
        <f t="shared" si="135"/>
        <v>-3819.6558999999997</v>
      </c>
      <c r="H1011" s="51">
        <f t="shared" si="136"/>
        <v>14364.712199999998</v>
      </c>
      <c r="I1011" s="51">
        <f t="shared" si="138"/>
        <v>18184.3681</v>
      </c>
      <c r="J1011" s="51">
        <f t="shared" si="137"/>
        <v>36506.087500000001</v>
      </c>
      <c r="K1011" s="51">
        <f t="shared" si="139"/>
        <v>40325.743399999999</v>
      </c>
      <c r="L1011" s="51">
        <f t="shared" si="140"/>
        <v>0</v>
      </c>
      <c r="M1011" s="51">
        <f t="shared" si="141"/>
        <v>0</v>
      </c>
      <c r="N1011" s="51">
        <f t="shared" si="142"/>
        <v>0</v>
      </c>
      <c r="O1011" s="51">
        <f t="shared" si="143"/>
        <v>0</v>
      </c>
      <c r="P1011" s="52">
        <f>+SUM(INDEX(Inputs!$D$24:$D$35,MATCH($D1011,Inputs!$B$24:$B$35,0))*$N1011,INDEX(Inputs!$E$24:$E$35,MATCH($D1011,Inputs!$B$24:$B$35,0))*$O1011)</f>
        <v>0</v>
      </c>
      <c r="R1011" s="19"/>
      <c r="S1011" s="19"/>
      <c r="T1011" s="19"/>
    </row>
    <row r="1012" spans="2:20" s="46" customFormat="1" x14ac:dyDescent="0.25">
      <c r="B1012" s="8" t="s">
        <v>182</v>
      </c>
      <c r="C1012" s="8">
        <v>2021</v>
      </c>
      <c r="D1012" s="8">
        <v>8</v>
      </c>
      <c r="E1012" s="49">
        <f>Data!E1012</f>
        <v>4565.192</v>
      </c>
      <c r="F1012" s="49">
        <f>Data!F1012</f>
        <v>826.15200000000004</v>
      </c>
      <c r="G1012" s="50">
        <f t="shared" si="135"/>
        <v>-3739.04</v>
      </c>
      <c r="H1012" s="51">
        <f t="shared" si="136"/>
        <v>18184.3681</v>
      </c>
      <c r="I1012" s="51">
        <f t="shared" si="138"/>
        <v>21923.408100000001</v>
      </c>
      <c r="J1012" s="51">
        <f t="shared" si="137"/>
        <v>40325.743399999999</v>
      </c>
      <c r="K1012" s="51">
        <f t="shared" si="139"/>
        <v>44064.7834</v>
      </c>
      <c r="L1012" s="51">
        <f t="shared" si="140"/>
        <v>0</v>
      </c>
      <c r="M1012" s="51">
        <f t="shared" si="141"/>
        <v>0</v>
      </c>
      <c r="N1012" s="51">
        <f t="shared" si="142"/>
        <v>0</v>
      </c>
      <c r="O1012" s="51">
        <f t="shared" si="143"/>
        <v>0</v>
      </c>
      <c r="P1012" s="52">
        <f>+SUM(INDEX(Inputs!$D$24:$D$35,MATCH($D1012,Inputs!$B$24:$B$35,0))*$N1012,INDEX(Inputs!$E$24:$E$35,MATCH($D1012,Inputs!$B$24:$B$35,0))*$O1012)</f>
        <v>0</v>
      </c>
      <c r="R1012" s="19"/>
      <c r="S1012" s="19"/>
      <c r="T1012" s="19"/>
    </row>
    <row r="1013" spans="2:20" s="46" customFormat="1" x14ac:dyDescent="0.25">
      <c r="B1013" s="8" t="s">
        <v>182</v>
      </c>
      <c r="C1013" s="8">
        <v>2021</v>
      </c>
      <c r="D1013" s="8">
        <v>9</v>
      </c>
      <c r="E1013" s="49">
        <f>Data!E1013</f>
        <v>3799.0639999999999</v>
      </c>
      <c r="F1013" s="49">
        <f>Data!F1013</f>
        <v>859.07600000000002</v>
      </c>
      <c r="G1013" s="50">
        <f t="shared" si="135"/>
        <v>-2939.9879999999998</v>
      </c>
      <c r="H1013" s="51">
        <f t="shared" si="136"/>
        <v>21923.408100000001</v>
      </c>
      <c r="I1013" s="51">
        <f t="shared" si="138"/>
        <v>24863.396100000002</v>
      </c>
      <c r="J1013" s="51">
        <f t="shared" si="137"/>
        <v>44064.7834</v>
      </c>
      <c r="K1013" s="51">
        <f t="shared" si="139"/>
        <v>47004.771399999998</v>
      </c>
      <c r="L1013" s="51">
        <f t="shared" si="140"/>
        <v>0</v>
      </c>
      <c r="M1013" s="51">
        <f t="shared" si="141"/>
        <v>0</v>
      </c>
      <c r="N1013" s="51">
        <f t="shared" si="142"/>
        <v>0</v>
      </c>
      <c r="O1013" s="51">
        <f t="shared" si="143"/>
        <v>0</v>
      </c>
      <c r="P1013" s="52">
        <f>+SUM(INDEX(Inputs!$D$24:$D$35,MATCH($D1013,Inputs!$B$24:$B$35,0))*$N1013,INDEX(Inputs!$E$24:$E$35,MATCH($D1013,Inputs!$B$24:$B$35,0))*$O1013)</f>
        <v>0</v>
      </c>
      <c r="R1013" s="19"/>
      <c r="S1013" s="19"/>
      <c r="T1013" s="19"/>
    </row>
    <row r="1014" spans="2:20" s="46" customFormat="1" x14ac:dyDescent="0.25">
      <c r="B1014" s="8" t="s">
        <v>182</v>
      </c>
      <c r="C1014" s="8">
        <v>2021</v>
      </c>
      <c r="D1014" s="8">
        <v>10</v>
      </c>
      <c r="E1014" s="49">
        <f>Data!E1014</f>
        <v>2621.9839999999999</v>
      </c>
      <c r="F1014" s="49">
        <f>Data!F1014</f>
        <v>1415.4110000000001</v>
      </c>
      <c r="G1014" s="50">
        <f t="shared" si="135"/>
        <v>-1206.5729999999999</v>
      </c>
      <c r="H1014" s="51">
        <f t="shared" si="136"/>
        <v>24863.396100000002</v>
      </c>
      <c r="I1014" s="51">
        <f t="shared" si="138"/>
        <v>26069.969100000002</v>
      </c>
      <c r="J1014" s="51">
        <f t="shared" si="137"/>
        <v>47004.771399999998</v>
      </c>
      <c r="K1014" s="51">
        <f t="shared" si="139"/>
        <v>48211.344399999994</v>
      </c>
      <c r="L1014" s="51">
        <f t="shared" si="140"/>
        <v>0</v>
      </c>
      <c r="M1014" s="51">
        <f t="shared" si="141"/>
        <v>0</v>
      </c>
      <c r="N1014" s="51">
        <f t="shared" si="142"/>
        <v>0</v>
      </c>
      <c r="O1014" s="51">
        <f t="shared" si="143"/>
        <v>0</v>
      </c>
      <c r="P1014" s="52">
        <f>+SUM(INDEX(Inputs!$D$24:$D$35,MATCH($D1014,Inputs!$B$24:$B$35,0))*$N1014,INDEX(Inputs!$E$24:$E$35,MATCH($D1014,Inputs!$B$24:$B$35,0))*$O1014)</f>
        <v>0</v>
      </c>
      <c r="R1014" s="19"/>
      <c r="S1014" s="19"/>
      <c r="T1014" s="19"/>
    </row>
    <row r="1015" spans="2:20" s="46" customFormat="1" x14ac:dyDescent="0.25">
      <c r="B1015" s="8" t="s">
        <v>182</v>
      </c>
      <c r="C1015" s="8">
        <v>2021</v>
      </c>
      <c r="D1015" s="8">
        <v>11</v>
      </c>
      <c r="E1015" s="49">
        <f>Data!E1015</f>
        <v>1744.5139999999999</v>
      </c>
      <c r="F1015" s="49">
        <f>Data!F1015</f>
        <v>2194.8220000000001</v>
      </c>
      <c r="G1015" s="50">
        <f t="shared" si="135"/>
        <v>450.30800000000022</v>
      </c>
      <c r="H1015" s="51">
        <f t="shared" si="136"/>
        <v>26069.969100000002</v>
      </c>
      <c r="I1015" s="51">
        <f t="shared" si="138"/>
        <v>25619.661100000001</v>
      </c>
      <c r="J1015" s="51">
        <f t="shared" si="137"/>
        <v>48211.344399999994</v>
      </c>
      <c r="K1015" s="51">
        <f t="shared" si="139"/>
        <v>47761.036399999997</v>
      </c>
      <c r="L1015" s="51">
        <f t="shared" si="140"/>
        <v>0</v>
      </c>
      <c r="M1015" s="51">
        <f t="shared" si="141"/>
        <v>0</v>
      </c>
      <c r="N1015" s="51">
        <f t="shared" si="142"/>
        <v>0</v>
      </c>
      <c r="O1015" s="51">
        <f t="shared" si="143"/>
        <v>0</v>
      </c>
      <c r="P1015" s="52">
        <f>+SUM(INDEX(Inputs!$D$24:$D$35,MATCH($D1015,Inputs!$B$24:$B$35,0))*$N1015,INDEX(Inputs!$E$24:$E$35,MATCH($D1015,Inputs!$B$24:$B$35,0))*$O1015)</f>
        <v>0</v>
      </c>
      <c r="R1015" s="19"/>
      <c r="S1015" s="19"/>
      <c r="T1015" s="19"/>
    </row>
    <row r="1016" spans="2:20" s="46" customFormat="1" x14ac:dyDescent="0.25">
      <c r="B1016" s="8" t="s">
        <v>182</v>
      </c>
      <c r="C1016" s="8">
        <v>2021</v>
      </c>
      <c r="D1016" s="8">
        <v>12</v>
      </c>
      <c r="E1016" s="49">
        <f>Data!E1016</f>
        <v>925.37599999999998</v>
      </c>
      <c r="F1016" s="49">
        <f>Data!F1016</f>
        <v>2448.2539999999999</v>
      </c>
      <c r="G1016" s="50">
        <f t="shared" si="135"/>
        <v>1522.8779999999999</v>
      </c>
      <c r="H1016" s="51">
        <f t="shared" si="136"/>
        <v>25619.661100000001</v>
      </c>
      <c r="I1016" s="51">
        <f t="shared" si="138"/>
        <v>24096.783100000001</v>
      </c>
      <c r="J1016" s="51">
        <f t="shared" si="137"/>
        <v>47761.036399999997</v>
      </c>
      <c r="K1016" s="51">
        <f t="shared" si="139"/>
        <v>46238.1584</v>
      </c>
      <c r="L1016" s="51">
        <f t="shared" si="140"/>
        <v>0</v>
      </c>
      <c r="M1016" s="51">
        <f t="shared" si="141"/>
        <v>0</v>
      </c>
      <c r="N1016" s="51">
        <f t="shared" si="142"/>
        <v>0</v>
      </c>
      <c r="O1016" s="51">
        <f t="shared" si="143"/>
        <v>0</v>
      </c>
      <c r="P1016" s="52">
        <f>+SUM(INDEX(Inputs!$D$24:$D$35,MATCH($D1016,Inputs!$B$24:$B$35,0))*$N1016,INDEX(Inputs!$E$24:$E$35,MATCH($D1016,Inputs!$B$24:$B$35,0))*$O1016)</f>
        <v>0</v>
      </c>
      <c r="R1016" s="19"/>
      <c r="S1016" s="19"/>
      <c r="T1016" s="19"/>
    </row>
    <row r="1017" spans="2:20" s="46" customFormat="1" x14ac:dyDescent="0.25">
      <c r="B1017" s="8" t="s">
        <v>183</v>
      </c>
      <c r="C1017" s="8">
        <v>2021</v>
      </c>
      <c r="D1017" s="8">
        <v>1</v>
      </c>
      <c r="E1017" s="49">
        <f>Data!E1017</f>
        <v>655.22</v>
      </c>
      <c r="F1017" s="49">
        <f>Data!F1017</f>
        <v>15938.528</v>
      </c>
      <c r="G1017" s="50">
        <f t="shared" si="135"/>
        <v>15283.308000000001</v>
      </c>
      <c r="H1017" s="51">
        <f t="shared" si="136"/>
        <v>0</v>
      </c>
      <c r="I1017" s="51">
        <f t="shared" si="138"/>
        <v>0</v>
      </c>
      <c r="J1017" s="51">
        <f t="shared" si="137"/>
        <v>0</v>
      </c>
      <c r="K1017" s="51">
        <f t="shared" si="139"/>
        <v>0</v>
      </c>
      <c r="L1017" s="51">
        <f t="shared" si="140"/>
        <v>15283.308000000001</v>
      </c>
      <c r="M1017" s="51">
        <f t="shared" si="141"/>
        <v>15283.308000000001</v>
      </c>
      <c r="N1017" s="51">
        <f t="shared" si="142"/>
        <v>2000</v>
      </c>
      <c r="O1017" s="51">
        <f t="shared" si="143"/>
        <v>13283.308000000001</v>
      </c>
      <c r="P1017" s="52">
        <f>+SUM(INDEX(Inputs!$D$24:$D$35,MATCH($D1017,Inputs!$B$24:$B$35,0))*$N1017,INDEX(Inputs!$E$24:$E$35,MATCH($D1017,Inputs!$B$24:$B$35,0))*$O1017)</f>
        <v>776.55308036800011</v>
      </c>
      <c r="R1017" s="19"/>
      <c r="S1017" s="19"/>
      <c r="T1017" s="19"/>
    </row>
    <row r="1018" spans="2:20" s="46" customFormat="1" x14ac:dyDescent="0.25">
      <c r="B1018" s="8" t="s">
        <v>183</v>
      </c>
      <c r="C1018" s="8">
        <v>2021</v>
      </c>
      <c r="D1018" s="8">
        <v>2</v>
      </c>
      <c r="E1018" s="49">
        <f>Data!E1018</f>
        <v>852.10059999999999</v>
      </c>
      <c r="F1018" s="49">
        <f>Data!F1018</f>
        <v>15379.88</v>
      </c>
      <c r="G1018" s="50">
        <f t="shared" si="135"/>
        <v>14527.779399999999</v>
      </c>
      <c r="H1018" s="51">
        <f t="shared" si="136"/>
        <v>0</v>
      </c>
      <c r="I1018" s="51">
        <f t="shared" si="138"/>
        <v>0</v>
      </c>
      <c r="J1018" s="51">
        <f t="shared" si="137"/>
        <v>0</v>
      </c>
      <c r="K1018" s="51">
        <f t="shared" si="139"/>
        <v>0</v>
      </c>
      <c r="L1018" s="51">
        <f t="shared" si="140"/>
        <v>14527.779399999999</v>
      </c>
      <c r="M1018" s="51">
        <f t="shared" si="141"/>
        <v>14527.779399999999</v>
      </c>
      <c r="N1018" s="51">
        <f t="shared" si="142"/>
        <v>2000</v>
      </c>
      <c r="O1018" s="51">
        <f t="shared" si="143"/>
        <v>12527.779399999999</v>
      </c>
      <c r="P1018" s="52">
        <f>+SUM(INDEX(Inputs!$D$24:$D$35,MATCH($D1018,Inputs!$B$24:$B$35,0))*$N1018,INDEX(Inputs!$E$24:$E$35,MATCH($D1018,Inputs!$B$24:$B$35,0))*$O1018)</f>
        <v>743.1617383624</v>
      </c>
      <c r="R1018" s="19"/>
      <c r="S1018" s="19"/>
      <c r="T1018" s="19"/>
    </row>
    <row r="1019" spans="2:20" s="46" customFormat="1" x14ac:dyDescent="0.25">
      <c r="B1019" s="8" t="s">
        <v>183</v>
      </c>
      <c r="C1019" s="8">
        <v>2021</v>
      </c>
      <c r="D1019" s="8">
        <v>3</v>
      </c>
      <c r="E1019" s="49">
        <f>Data!E1019</f>
        <v>2070.0933</v>
      </c>
      <c r="F1019" s="49">
        <f>Data!F1019</f>
        <v>12640.56</v>
      </c>
      <c r="G1019" s="50">
        <f t="shared" si="135"/>
        <v>10570.466699999999</v>
      </c>
      <c r="H1019" s="51">
        <f t="shared" si="136"/>
        <v>0</v>
      </c>
      <c r="I1019" s="51">
        <f t="shared" si="138"/>
        <v>0</v>
      </c>
      <c r="J1019" s="51">
        <f t="shared" si="137"/>
        <v>0</v>
      </c>
      <c r="K1019" s="51">
        <f t="shared" si="139"/>
        <v>0</v>
      </c>
      <c r="L1019" s="51">
        <f t="shared" si="140"/>
        <v>10570.466699999999</v>
      </c>
      <c r="M1019" s="51">
        <f t="shared" si="141"/>
        <v>10570.466699999999</v>
      </c>
      <c r="N1019" s="51">
        <f t="shared" si="142"/>
        <v>2000</v>
      </c>
      <c r="O1019" s="51">
        <f t="shared" si="143"/>
        <v>8570.466699999999</v>
      </c>
      <c r="P1019" s="52">
        <f>+SUM(INDEX(Inputs!$D$24:$D$35,MATCH($D1019,Inputs!$B$24:$B$35,0))*$N1019,INDEX(Inputs!$E$24:$E$35,MATCH($D1019,Inputs!$B$24:$B$35,0))*$O1019)</f>
        <v>568.26434627319998</v>
      </c>
      <c r="R1019" s="19"/>
      <c r="S1019" s="19"/>
      <c r="T1019" s="19"/>
    </row>
    <row r="1020" spans="2:20" s="46" customFormat="1" x14ac:dyDescent="0.25">
      <c r="B1020" s="8" t="s">
        <v>183</v>
      </c>
      <c r="C1020" s="8">
        <v>2021</v>
      </c>
      <c r="D1020" s="8">
        <v>4</v>
      </c>
      <c r="E1020" s="49">
        <f>Data!E1020</f>
        <v>2816.5758999999998</v>
      </c>
      <c r="F1020" s="49">
        <f>Data!F1020</f>
        <v>11301.343999999999</v>
      </c>
      <c r="G1020" s="50">
        <f t="shared" si="135"/>
        <v>8484.7680999999993</v>
      </c>
      <c r="H1020" s="51">
        <f t="shared" si="136"/>
        <v>0</v>
      </c>
      <c r="I1020" s="51">
        <f t="shared" si="138"/>
        <v>0</v>
      </c>
      <c r="J1020" s="51">
        <f t="shared" si="137"/>
        <v>0</v>
      </c>
      <c r="K1020" s="51">
        <f t="shared" si="139"/>
        <v>0</v>
      </c>
      <c r="L1020" s="51">
        <f t="shared" si="140"/>
        <v>8484.7680999999993</v>
      </c>
      <c r="M1020" s="51">
        <f t="shared" si="141"/>
        <v>8484.7680999999993</v>
      </c>
      <c r="N1020" s="51">
        <f t="shared" si="142"/>
        <v>2000</v>
      </c>
      <c r="O1020" s="51">
        <f t="shared" si="143"/>
        <v>6484.7680999999993</v>
      </c>
      <c r="P1020" s="52">
        <f>+SUM(INDEX(Inputs!$D$24:$D$35,MATCH($D1020,Inputs!$B$24:$B$35,0))*$N1020,INDEX(Inputs!$E$24:$E$35,MATCH($D1020,Inputs!$B$24:$B$35,0))*$O1020)</f>
        <v>476.08481094759998</v>
      </c>
      <c r="R1020" s="19"/>
      <c r="S1020" s="19"/>
      <c r="T1020" s="19"/>
    </row>
    <row r="1021" spans="2:20" s="46" customFormat="1" x14ac:dyDescent="0.25">
      <c r="B1021" s="8" t="s">
        <v>183</v>
      </c>
      <c r="C1021" s="8">
        <v>2021</v>
      </c>
      <c r="D1021" s="8">
        <v>5</v>
      </c>
      <c r="E1021" s="49">
        <f>Data!E1021</f>
        <v>3448.8123000000001</v>
      </c>
      <c r="F1021" s="49">
        <f>Data!F1021</f>
        <v>8922.4079999999994</v>
      </c>
      <c r="G1021" s="50">
        <f t="shared" si="135"/>
        <v>5473.5956999999999</v>
      </c>
      <c r="H1021" s="51">
        <f t="shared" si="136"/>
        <v>0</v>
      </c>
      <c r="I1021" s="51">
        <f t="shared" si="138"/>
        <v>0</v>
      </c>
      <c r="J1021" s="51">
        <f t="shared" si="137"/>
        <v>0</v>
      </c>
      <c r="K1021" s="51">
        <f t="shared" si="139"/>
        <v>0</v>
      </c>
      <c r="L1021" s="51">
        <f t="shared" si="140"/>
        <v>5473.5956999999999</v>
      </c>
      <c r="M1021" s="51">
        <f t="shared" si="141"/>
        <v>5473.5956999999999</v>
      </c>
      <c r="N1021" s="51">
        <f t="shared" si="142"/>
        <v>2000</v>
      </c>
      <c r="O1021" s="51">
        <f t="shared" si="143"/>
        <v>3473.5956999999999</v>
      </c>
      <c r="P1021" s="52">
        <f>+SUM(INDEX(Inputs!$D$24:$D$35,MATCH($D1021,Inputs!$B$24:$B$35,0))*$N1021,INDEX(Inputs!$E$24:$E$35,MATCH($D1021,Inputs!$B$24:$B$35,0))*$O1021)</f>
        <v>343.00303555720001</v>
      </c>
      <c r="R1021" s="19"/>
      <c r="S1021" s="19"/>
      <c r="T1021" s="19"/>
    </row>
    <row r="1022" spans="2:20" s="46" customFormat="1" x14ac:dyDescent="0.25">
      <c r="B1022" s="8" t="s">
        <v>183</v>
      </c>
      <c r="C1022" s="8">
        <v>2021</v>
      </c>
      <c r="D1022" s="8">
        <v>6</v>
      </c>
      <c r="E1022" s="49">
        <f>Data!E1022</f>
        <v>3686.0556999999999</v>
      </c>
      <c r="F1022" s="49">
        <f>Data!F1022</f>
        <v>9632.2479999999996</v>
      </c>
      <c r="G1022" s="50">
        <f t="shared" si="135"/>
        <v>5946.1922999999997</v>
      </c>
      <c r="H1022" s="51">
        <f t="shared" si="136"/>
        <v>0</v>
      </c>
      <c r="I1022" s="51">
        <f t="shared" si="138"/>
        <v>0</v>
      </c>
      <c r="J1022" s="51">
        <f t="shared" si="137"/>
        <v>0</v>
      </c>
      <c r="K1022" s="51">
        <f t="shared" si="139"/>
        <v>0</v>
      </c>
      <c r="L1022" s="51">
        <f t="shared" si="140"/>
        <v>5946.1922999999997</v>
      </c>
      <c r="M1022" s="51">
        <f t="shared" si="141"/>
        <v>5946.1922999999997</v>
      </c>
      <c r="N1022" s="51">
        <f t="shared" si="142"/>
        <v>2000</v>
      </c>
      <c r="O1022" s="51">
        <f t="shared" si="143"/>
        <v>3946.1922999999997</v>
      </c>
      <c r="P1022" s="52">
        <f>+SUM(INDEX(Inputs!$D$24:$D$35,MATCH($D1022,Inputs!$B$24:$B$35,0))*$N1022,INDEX(Inputs!$E$24:$E$35,MATCH($D1022,Inputs!$B$24:$B$35,0))*$O1022)</f>
        <v>402.74270408680002</v>
      </c>
      <c r="R1022" s="19"/>
      <c r="S1022" s="19"/>
      <c r="T1022" s="19"/>
    </row>
    <row r="1023" spans="2:20" s="46" customFormat="1" x14ac:dyDescent="0.25">
      <c r="B1023" s="8" t="s">
        <v>183</v>
      </c>
      <c r="C1023" s="8">
        <v>2021</v>
      </c>
      <c r="D1023" s="8">
        <v>7</v>
      </c>
      <c r="E1023" s="49">
        <f>Data!E1023</f>
        <v>3260.0736000000002</v>
      </c>
      <c r="F1023" s="49">
        <f>Data!F1023</f>
        <v>11127.736000000001</v>
      </c>
      <c r="G1023" s="50">
        <f t="shared" si="135"/>
        <v>7867.6624000000011</v>
      </c>
      <c r="H1023" s="51">
        <f t="shared" si="136"/>
        <v>0</v>
      </c>
      <c r="I1023" s="51">
        <f t="shared" si="138"/>
        <v>0</v>
      </c>
      <c r="J1023" s="51">
        <f t="shared" si="137"/>
        <v>0</v>
      </c>
      <c r="K1023" s="51">
        <f t="shared" si="139"/>
        <v>0</v>
      </c>
      <c r="L1023" s="51">
        <f t="shared" si="140"/>
        <v>7867.6624000000011</v>
      </c>
      <c r="M1023" s="51">
        <f t="shared" si="141"/>
        <v>7867.6624000000011</v>
      </c>
      <c r="N1023" s="51">
        <f t="shared" si="142"/>
        <v>2000</v>
      </c>
      <c r="O1023" s="51">
        <f t="shared" si="143"/>
        <v>5867.6624000000011</v>
      </c>
      <c r="P1023" s="52">
        <f>+SUM(INDEX(Inputs!$D$24:$D$35,MATCH($D1023,Inputs!$B$24:$B$35,0))*$N1023,INDEX(Inputs!$E$24:$E$35,MATCH($D1023,Inputs!$B$24:$B$35,0))*$O1023)</f>
        <v>496.34904147840007</v>
      </c>
      <c r="R1023" s="19"/>
      <c r="S1023" s="19"/>
      <c r="T1023" s="19"/>
    </row>
    <row r="1024" spans="2:20" s="46" customFormat="1" x14ac:dyDescent="0.25">
      <c r="B1024" s="8" t="s">
        <v>183</v>
      </c>
      <c r="C1024" s="8">
        <v>2021</v>
      </c>
      <c r="D1024" s="8">
        <v>8</v>
      </c>
      <c r="E1024" s="49">
        <f>Data!E1024</f>
        <v>2832.7644</v>
      </c>
      <c r="F1024" s="49">
        <f>Data!F1024</f>
        <v>9260.0159999999996</v>
      </c>
      <c r="G1024" s="50">
        <f t="shared" si="135"/>
        <v>6427.2515999999996</v>
      </c>
      <c r="H1024" s="51">
        <f t="shared" si="136"/>
        <v>0</v>
      </c>
      <c r="I1024" s="51">
        <f t="shared" si="138"/>
        <v>0</v>
      </c>
      <c r="J1024" s="51">
        <f t="shared" si="137"/>
        <v>0</v>
      </c>
      <c r="K1024" s="51">
        <f t="shared" si="139"/>
        <v>0</v>
      </c>
      <c r="L1024" s="51">
        <f t="shared" si="140"/>
        <v>6427.2515999999996</v>
      </c>
      <c r="M1024" s="51">
        <f t="shared" si="141"/>
        <v>6427.2515999999996</v>
      </c>
      <c r="N1024" s="51">
        <f t="shared" si="142"/>
        <v>2000</v>
      </c>
      <c r="O1024" s="51">
        <f t="shared" si="143"/>
        <v>4427.2515999999996</v>
      </c>
      <c r="P1024" s="52">
        <f>+SUM(INDEX(Inputs!$D$24:$D$35,MATCH($D1024,Inputs!$B$24:$B$35,0))*$N1024,INDEX(Inputs!$E$24:$E$35,MATCH($D1024,Inputs!$B$24:$B$35,0))*$O1024)</f>
        <v>426.17798894559996</v>
      </c>
      <c r="R1024" s="19"/>
      <c r="S1024" s="19"/>
      <c r="T1024" s="19"/>
    </row>
    <row r="1025" spans="2:20" s="46" customFormat="1" x14ac:dyDescent="0.25">
      <c r="B1025" s="8" t="s">
        <v>183</v>
      </c>
      <c r="C1025" s="8">
        <v>2021</v>
      </c>
      <c r="D1025" s="8">
        <v>9</v>
      </c>
      <c r="E1025" s="49">
        <f>Data!E1025</f>
        <v>2118.4548</v>
      </c>
      <c r="F1025" s="49">
        <f>Data!F1025</f>
        <v>8854.152</v>
      </c>
      <c r="G1025" s="50">
        <f t="shared" si="135"/>
        <v>6735.6972000000005</v>
      </c>
      <c r="H1025" s="51">
        <f t="shared" si="136"/>
        <v>0</v>
      </c>
      <c r="I1025" s="51">
        <f t="shared" si="138"/>
        <v>0</v>
      </c>
      <c r="J1025" s="51">
        <f t="shared" si="137"/>
        <v>0</v>
      </c>
      <c r="K1025" s="51">
        <f t="shared" si="139"/>
        <v>0</v>
      </c>
      <c r="L1025" s="51">
        <f t="shared" si="140"/>
        <v>6735.6972000000005</v>
      </c>
      <c r="M1025" s="51">
        <f t="shared" si="141"/>
        <v>6735.6972000000005</v>
      </c>
      <c r="N1025" s="51">
        <f t="shared" si="142"/>
        <v>2000</v>
      </c>
      <c r="O1025" s="51">
        <f t="shared" si="143"/>
        <v>4735.6972000000005</v>
      </c>
      <c r="P1025" s="52">
        <f>+SUM(INDEX(Inputs!$D$24:$D$35,MATCH($D1025,Inputs!$B$24:$B$35,0))*$N1025,INDEX(Inputs!$E$24:$E$35,MATCH($D1025,Inputs!$B$24:$B$35,0))*$O1025)</f>
        <v>398.78287345120003</v>
      </c>
      <c r="R1025" s="19"/>
      <c r="S1025" s="19"/>
      <c r="T1025" s="19"/>
    </row>
    <row r="1026" spans="2:20" s="46" customFormat="1" x14ac:dyDescent="0.25">
      <c r="B1026" s="8" t="s">
        <v>183</v>
      </c>
      <c r="C1026" s="8">
        <v>2021</v>
      </c>
      <c r="D1026" s="8">
        <v>10</v>
      </c>
      <c r="E1026" s="49">
        <f>Data!E1026</f>
        <v>1291.1265000000001</v>
      </c>
      <c r="F1026" s="49">
        <f>Data!F1026</f>
        <v>11295.343999999999</v>
      </c>
      <c r="G1026" s="50">
        <f t="shared" si="135"/>
        <v>10004.217499999999</v>
      </c>
      <c r="H1026" s="51">
        <f t="shared" si="136"/>
        <v>0</v>
      </c>
      <c r="I1026" s="51">
        <f t="shared" si="138"/>
        <v>0</v>
      </c>
      <c r="J1026" s="51">
        <f t="shared" si="137"/>
        <v>0</v>
      </c>
      <c r="K1026" s="51">
        <f t="shared" si="139"/>
        <v>0</v>
      </c>
      <c r="L1026" s="51">
        <f t="shared" si="140"/>
        <v>10004.217499999999</v>
      </c>
      <c r="M1026" s="51">
        <f t="shared" si="141"/>
        <v>10004.217499999999</v>
      </c>
      <c r="N1026" s="51">
        <f t="shared" si="142"/>
        <v>2000</v>
      </c>
      <c r="O1026" s="51">
        <f t="shared" si="143"/>
        <v>8004.2174999999988</v>
      </c>
      <c r="P1026" s="52">
        <f>+SUM(INDEX(Inputs!$D$24:$D$35,MATCH($D1026,Inputs!$B$24:$B$35,0))*$N1026,INDEX(Inputs!$E$24:$E$35,MATCH($D1026,Inputs!$B$24:$B$35,0))*$O1026)</f>
        <v>543.2383966299999</v>
      </c>
      <c r="R1026" s="19"/>
      <c r="S1026" s="19"/>
      <c r="T1026" s="19"/>
    </row>
    <row r="1027" spans="2:20" s="46" customFormat="1" x14ac:dyDescent="0.25">
      <c r="B1027" s="8" t="s">
        <v>183</v>
      </c>
      <c r="C1027" s="8">
        <v>2021</v>
      </c>
      <c r="D1027" s="8">
        <v>11</v>
      </c>
      <c r="E1027" s="49">
        <f>Data!E1027</f>
        <v>727.11760000000004</v>
      </c>
      <c r="F1027" s="49">
        <f>Data!F1027</f>
        <v>13219.472</v>
      </c>
      <c r="G1027" s="50">
        <f t="shared" si="135"/>
        <v>12492.3544</v>
      </c>
      <c r="H1027" s="51">
        <f t="shared" si="136"/>
        <v>0</v>
      </c>
      <c r="I1027" s="51">
        <f t="shared" si="138"/>
        <v>0</v>
      </c>
      <c r="J1027" s="51">
        <f t="shared" si="137"/>
        <v>0</v>
      </c>
      <c r="K1027" s="51">
        <f t="shared" si="139"/>
        <v>0</v>
      </c>
      <c r="L1027" s="51">
        <f t="shared" si="140"/>
        <v>12492.3544</v>
      </c>
      <c r="M1027" s="51">
        <f t="shared" si="141"/>
        <v>12492.3544</v>
      </c>
      <c r="N1027" s="51">
        <f t="shared" si="142"/>
        <v>2000</v>
      </c>
      <c r="O1027" s="51">
        <f t="shared" si="143"/>
        <v>10492.3544</v>
      </c>
      <c r="P1027" s="52">
        <f>+SUM(INDEX(Inputs!$D$24:$D$35,MATCH($D1027,Inputs!$B$24:$B$35,0))*$N1027,INDEX(Inputs!$E$24:$E$35,MATCH($D1027,Inputs!$B$24:$B$35,0))*$O1027)</f>
        <v>653.20409506240003</v>
      </c>
      <c r="R1027" s="19"/>
      <c r="S1027" s="19"/>
      <c r="T1027" s="19"/>
    </row>
    <row r="1028" spans="2:20" s="46" customFormat="1" x14ac:dyDescent="0.25">
      <c r="B1028" s="8" t="s">
        <v>183</v>
      </c>
      <c r="C1028" s="8">
        <v>2021</v>
      </c>
      <c r="D1028" s="8">
        <v>12</v>
      </c>
      <c r="E1028" s="49">
        <f>Data!E1028</f>
        <v>354.13170000000002</v>
      </c>
      <c r="F1028" s="49">
        <f>Data!F1028</f>
        <v>16859.88</v>
      </c>
      <c r="G1028" s="50">
        <f t="shared" si="135"/>
        <v>16505.748299999999</v>
      </c>
      <c r="H1028" s="51">
        <f t="shared" si="136"/>
        <v>0</v>
      </c>
      <c r="I1028" s="51">
        <f t="shared" si="138"/>
        <v>0</v>
      </c>
      <c r="J1028" s="51">
        <f t="shared" si="137"/>
        <v>0</v>
      </c>
      <c r="K1028" s="51">
        <f t="shared" si="139"/>
        <v>0</v>
      </c>
      <c r="L1028" s="51">
        <f t="shared" si="140"/>
        <v>16505.748299999999</v>
      </c>
      <c r="M1028" s="51">
        <f t="shared" si="141"/>
        <v>16505.748299999999</v>
      </c>
      <c r="N1028" s="51">
        <f t="shared" si="142"/>
        <v>2000</v>
      </c>
      <c r="O1028" s="51">
        <f t="shared" si="143"/>
        <v>14505.748299999999</v>
      </c>
      <c r="P1028" s="52">
        <f>+SUM(INDEX(Inputs!$D$24:$D$35,MATCH($D1028,Inputs!$B$24:$B$35,0))*$N1028,INDEX(Inputs!$E$24:$E$35,MATCH($D1028,Inputs!$B$24:$B$35,0))*$O1028)</f>
        <v>830.58005186679998</v>
      </c>
      <c r="R1028" s="19"/>
      <c r="S1028" s="19"/>
      <c r="T1028" s="19"/>
    </row>
    <row r="1029" spans="2:20" s="46" customFormat="1" x14ac:dyDescent="0.25">
      <c r="B1029" s="8" t="s">
        <v>184</v>
      </c>
      <c r="C1029" s="8">
        <v>2021</v>
      </c>
      <c r="D1029" s="8">
        <v>1</v>
      </c>
      <c r="E1029" s="49">
        <f>Data!E1029</f>
        <v>215.16800000000001</v>
      </c>
      <c r="F1029" s="49">
        <f>Data!F1029</f>
        <v>1140.9838</v>
      </c>
      <c r="G1029" s="50">
        <f t="shared" si="135"/>
        <v>925.81579999999997</v>
      </c>
      <c r="H1029" s="51">
        <f t="shared" si="136"/>
        <v>0</v>
      </c>
      <c r="I1029" s="51">
        <f t="shared" si="138"/>
        <v>0</v>
      </c>
      <c r="J1029" s="51">
        <f t="shared" si="137"/>
        <v>0</v>
      </c>
      <c r="K1029" s="51">
        <f t="shared" si="139"/>
        <v>0</v>
      </c>
      <c r="L1029" s="51">
        <f t="shared" si="140"/>
        <v>925.81579999999997</v>
      </c>
      <c r="M1029" s="51">
        <f t="shared" si="141"/>
        <v>925.81579999999997</v>
      </c>
      <c r="N1029" s="51">
        <f t="shared" si="142"/>
        <v>925.81579999999997</v>
      </c>
      <c r="O1029" s="51">
        <f t="shared" si="143"/>
        <v>0</v>
      </c>
      <c r="P1029" s="52">
        <f>+SUM(INDEX(Inputs!$D$24:$D$35,MATCH($D1029,Inputs!$B$24:$B$35,0))*$N1029,INDEX(Inputs!$E$24:$E$35,MATCH($D1029,Inputs!$B$24:$B$35,0))*$O1029)</f>
        <v>87.713640523600006</v>
      </c>
      <c r="R1029" s="19"/>
      <c r="S1029" s="19"/>
      <c r="T1029" s="19"/>
    </row>
    <row r="1030" spans="2:20" s="46" customFormat="1" x14ac:dyDescent="0.25">
      <c r="B1030" s="8" t="s">
        <v>184</v>
      </c>
      <c r="C1030" s="8">
        <v>2021</v>
      </c>
      <c r="D1030" s="8">
        <v>2</v>
      </c>
      <c r="E1030" s="49">
        <f>Data!E1030</f>
        <v>253.82400000000001</v>
      </c>
      <c r="F1030" s="49">
        <f>Data!F1030</f>
        <v>1044.2079000000001</v>
      </c>
      <c r="G1030" s="50">
        <f t="shared" si="135"/>
        <v>790.38390000000004</v>
      </c>
      <c r="H1030" s="51">
        <f t="shared" si="136"/>
        <v>0</v>
      </c>
      <c r="I1030" s="51">
        <f t="shared" si="138"/>
        <v>0</v>
      </c>
      <c r="J1030" s="51">
        <f t="shared" si="137"/>
        <v>0</v>
      </c>
      <c r="K1030" s="51">
        <f t="shared" si="139"/>
        <v>0</v>
      </c>
      <c r="L1030" s="51">
        <f t="shared" si="140"/>
        <v>790.38390000000004</v>
      </c>
      <c r="M1030" s="51">
        <f t="shared" si="141"/>
        <v>790.38390000000004</v>
      </c>
      <c r="N1030" s="51">
        <f t="shared" si="142"/>
        <v>790.38390000000004</v>
      </c>
      <c r="O1030" s="51">
        <f t="shared" si="143"/>
        <v>0</v>
      </c>
      <c r="P1030" s="52">
        <f>+SUM(INDEX(Inputs!$D$24:$D$35,MATCH($D1030,Inputs!$B$24:$B$35,0))*$N1030,INDEX(Inputs!$E$24:$E$35,MATCH($D1030,Inputs!$B$24:$B$35,0))*$O1030)</f>
        <v>74.882551453800005</v>
      </c>
      <c r="R1030" s="19"/>
      <c r="S1030" s="19"/>
      <c r="T1030" s="19"/>
    </row>
    <row r="1031" spans="2:20" s="46" customFormat="1" x14ac:dyDescent="0.25">
      <c r="B1031" s="8" t="s">
        <v>184</v>
      </c>
      <c r="C1031" s="8">
        <v>2021</v>
      </c>
      <c r="D1031" s="8">
        <v>3</v>
      </c>
      <c r="E1031" s="49">
        <f>Data!E1031</f>
        <v>595.84780000000001</v>
      </c>
      <c r="F1031" s="49">
        <f>Data!F1031</f>
        <v>827.81579999999997</v>
      </c>
      <c r="G1031" s="50">
        <f t="shared" si="135"/>
        <v>231.96799999999996</v>
      </c>
      <c r="H1031" s="51">
        <f t="shared" si="136"/>
        <v>0</v>
      </c>
      <c r="I1031" s="51">
        <f t="shared" si="138"/>
        <v>0</v>
      </c>
      <c r="J1031" s="51">
        <f t="shared" si="137"/>
        <v>0</v>
      </c>
      <c r="K1031" s="51">
        <f t="shared" si="139"/>
        <v>0</v>
      </c>
      <c r="L1031" s="51">
        <f t="shared" si="140"/>
        <v>231.96799999999996</v>
      </c>
      <c r="M1031" s="51">
        <f t="shared" si="141"/>
        <v>231.96799999999996</v>
      </c>
      <c r="N1031" s="51">
        <f t="shared" si="142"/>
        <v>231.96799999999996</v>
      </c>
      <c r="O1031" s="51">
        <f t="shared" si="143"/>
        <v>0</v>
      </c>
      <c r="P1031" s="52">
        <f>+SUM(INDEX(Inputs!$D$24:$D$35,MATCH($D1031,Inputs!$B$24:$B$35,0))*$N1031,INDEX(Inputs!$E$24:$E$35,MATCH($D1031,Inputs!$B$24:$B$35,0))*$O1031)</f>
        <v>21.977112255999998</v>
      </c>
      <c r="R1031" s="19"/>
      <c r="S1031" s="19"/>
      <c r="T1031" s="19"/>
    </row>
    <row r="1032" spans="2:20" s="46" customFormat="1" x14ac:dyDescent="0.25">
      <c r="B1032" s="8" t="s">
        <v>184</v>
      </c>
      <c r="C1032" s="8">
        <v>2021</v>
      </c>
      <c r="D1032" s="8">
        <v>4</v>
      </c>
      <c r="E1032" s="49">
        <f>Data!E1032</f>
        <v>724.93600000000004</v>
      </c>
      <c r="F1032" s="49">
        <f>Data!F1032</f>
        <v>678.79970000000003</v>
      </c>
      <c r="G1032" s="50">
        <f t="shared" si="135"/>
        <v>-46.136300000000006</v>
      </c>
      <c r="H1032" s="51">
        <f t="shared" si="136"/>
        <v>0</v>
      </c>
      <c r="I1032" s="51">
        <f t="shared" si="138"/>
        <v>46.136300000000006</v>
      </c>
      <c r="J1032" s="51">
        <f t="shared" si="137"/>
        <v>0</v>
      </c>
      <c r="K1032" s="51">
        <f t="shared" si="139"/>
        <v>46.136300000000006</v>
      </c>
      <c r="L1032" s="51">
        <f t="shared" si="140"/>
        <v>0</v>
      </c>
      <c r="M1032" s="51">
        <f t="shared" si="141"/>
        <v>0</v>
      </c>
      <c r="N1032" s="51">
        <f t="shared" si="142"/>
        <v>0</v>
      </c>
      <c r="O1032" s="51">
        <f t="shared" si="143"/>
        <v>0</v>
      </c>
      <c r="P1032" s="52">
        <f>+SUM(INDEX(Inputs!$D$24:$D$35,MATCH($D1032,Inputs!$B$24:$B$35,0))*$N1032,INDEX(Inputs!$E$24:$E$35,MATCH($D1032,Inputs!$B$24:$B$35,0))*$O1032)</f>
        <v>0</v>
      </c>
      <c r="R1032" s="19"/>
      <c r="S1032" s="19"/>
      <c r="T1032" s="19"/>
    </row>
    <row r="1033" spans="2:20" s="46" customFormat="1" x14ac:dyDescent="0.25">
      <c r="B1033" s="8" t="s">
        <v>184</v>
      </c>
      <c r="C1033" s="8">
        <v>2021</v>
      </c>
      <c r="D1033" s="8">
        <v>5</v>
      </c>
      <c r="E1033" s="49">
        <f>Data!E1033</f>
        <v>733.24670000000003</v>
      </c>
      <c r="F1033" s="49">
        <f>Data!F1033</f>
        <v>972.92560000000003</v>
      </c>
      <c r="G1033" s="50">
        <f t="shared" ref="G1033:G1096" si="144">+F1033-E1033</f>
        <v>239.6789</v>
      </c>
      <c r="H1033" s="51">
        <f t="shared" ref="H1033:H1096" si="145">+IF(D1033=1,0,I1032)</f>
        <v>46.136300000000006</v>
      </c>
      <c r="I1033" s="51">
        <f t="shared" si="138"/>
        <v>0</v>
      </c>
      <c r="J1033" s="51">
        <f t="shared" ref="J1033:J1096" si="146">+IF(D1033=1,I1044,K1032)</f>
        <v>46.136300000000006</v>
      </c>
      <c r="K1033" s="51">
        <f t="shared" si="139"/>
        <v>0</v>
      </c>
      <c r="L1033" s="51">
        <f t="shared" si="140"/>
        <v>193.54259999999999</v>
      </c>
      <c r="M1033" s="51">
        <f t="shared" si="141"/>
        <v>193.54259999999999</v>
      </c>
      <c r="N1033" s="51">
        <f t="shared" si="142"/>
        <v>193.54259999999999</v>
      </c>
      <c r="O1033" s="51">
        <f t="shared" si="143"/>
        <v>0</v>
      </c>
      <c r="P1033" s="52">
        <f>+SUM(INDEX(Inputs!$D$24:$D$35,MATCH($D1033,Inputs!$B$24:$B$35,0))*$N1033,INDEX(Inputs!$E$24:$E$35,MATCH($D1033,Inputs!$B$24:$B$35,0))*$O1033)</f>
        <v>18.336613009200001</v>
      </c>
      <c r="R1033" s="19"/>
      <c r="S1033" s="19"/>
      <c r="T1033" s="19"/>
    </row>
    <row r="1034" spans="2:20" s="46" customFormat="1" x14ac:dyDescent="0.25">
      <c r="B1034" s="8" t="s">
        <v>184</v>
      </c>
      <c r="C1034" s="8">
        <v>2021</v>
      </c>
      <c r="D1034" s="8">
        <v>6</v>
      </c>
      <c r="E1034" s="49">
        <f>Data!E1034</f>
        <v>700.39160000000004</v>
      </c>
      <c r="F1034" s="49">
        <f>Data!F1034</f>
        <v>2417.7280000000001</v>
      </c>
      <c r="G1034" s="50">
        <f t="shared" si="144"/>
        <v>1717.3364000000001</v>
      </c>
      <c r="H1034" s="51">
        <f t="shared" si="145"/>
        <v>0</v>
      </c>
      <c r="I1034" s="51">
        <f t="shared" ref="I1034:I1097" si="147">+IF($G1034&lt;0,SUM(-$G1034,H1034),MAX(SUM(-$G1034,H1034),0))</f>
        <v>0</v>
      </c>
      <c r="J1034" s="51">
        <f t="shared" si="146"/>
        <v>0</v>
      </c>
      <c r="K1034" s="51">
        <f t="shared" ref="K1034:K1097" si="148">+IF($G1034&lt;0,SUM(-$G1034,J1034),MAX(SUM(-$G1034,J1034),0))</f>
        <v>0</v>
      </c>
      <c r="L1034" s="51">
        <f t="shared" ref="L1034:L1097" si="149">+IF(I1034&gt;0,0,G1034-H1034)</f>
        <v>1717.3364000000001</v>
      </c>
      <c r="M1034" s="51">
        <f t="shared" ref="M1034:M1097" si="150">+IF(K1034&gt;0,0,G1034-J1034)</f>
        <v>1717.3364000000001</v>
      </c>
      <c r="N1034" s="51">
        <f t="shared" ref="N1034:N1097" si="151">+MIN(M1034,2000)</f>
        <v>1717.3364000000001</v>
      </c>
      <c r="O1034" s="51">
        <f t="shared" ref="O1034:O1097" si="152">+M1034-N1034</f>
        <v>0</v>
      </c>
      <c r="P1034" s="52">
        <f>+SUM(INDEX(Inputs!$D$24:$D$35,MATCH($D1034,Inputs!$B$24:$B$35,0))*$N1034,INDEX(Inputs!$E$24:$E$35,MATCH($D1034,Inputs!$B$24:$B$35,0))*$O1034)</f>
        <v>180.74965610000001</v>
      </c>
      <c r="R1034" s="19"/>
      <c r="S1034" s="19"/>
      <c r="T1034" s="19"/>
    </row>
    <row r="1035" spans="2:20" s="46" customFormat="1" x14ac:dyDescent="0.25">
      <c r="B1035" s="8" t="s">
        <v>184</v>
      </c>
      <c r="C1035" s="8">
        <v>2021</v>
      </c>
      <c r="D1035" s="8">
        <v>7</v>
      </c>
      <c r="E1035" s="49">
        <f>Data!E1035</f>
        <v>629.09540000000004</v>
      </c>
      <c r="F1035" s="49">
        <f>Data!F1035</f>
        <v>2797.8548999999998</v>
      </c>
      <c r="G1035" s="50">
        <f t="shared" si="144"/>
        <v>2168.7594999999997</v>
      </c>
      <c r="H1035" s="51">
        <f t="shared" si="145"/>
        <v>0</v>
      </c>
      <c r="I1035" s="51">
        <f t="shared" si="147"/>
        <v>0</v>
      </c>
      <c r="J1035" s="51">
        <f t="shared" si="146"/>
        <v>0</v>
      </c>
      <c r="K1035" s="51">
        <f t="shared" si="148"/>
        <v>0</v>
      </c>
      <c r="L1035" s="51">
        <f t="shared" si="149"/>
        <v>2168.7594999999997</v>
      </c>
      <c r="M1035" s="51">
        <f t="shared" si="150"/>
        <v>2168.7594999999997</v>
      </c>
      <c r="N1035" s="51">
        <f t="shared" si="151"/>
        <v>2000</v>
      </c>
      <c r="O1035" s="51">
        <f t="shared" si="152"/>
        <v>168.75949999999966</v>
      </c>
      <c r="P1035" s="52">
        <f>+SUM(INDEX(Inputs!$D$24:$D$35,MATCH($D1035,Inputs!$B$24:$B$35,0))*$N1035,INDEX(Inputs!$E$24:$E$35,MATCH($D1035,Inputs!$B$24:$B$35,0))*$O1035)</f>
        <v>218.72128780199998</v>
      </c>
      <c r="R1035" s="19"/>
      <c r="S1035" s="19"/>
      <c r="T1035" s="19"/>
    </row>
    <row r="1036" spans="2:20" s="46" customFormat="1" x14ac:dyDescent="0.25">
      <c r="B1036" s="8" t="s">
        <v>184</v>
      </c>
      <c r="C1036" s="8">
        <v>2021</v>
      </c>
      <c r="D1036" s="8">
        <v>8</v>
      </c>
      <c r="E1036" s="49">
        <f>Data!E1036</f>
        <v>596.4</v>
      </c>
      <c r="F1036" s="49">
        <f>Data!F1036</f>
        <v>1926.2639999999999</v>
      </c>
      <c r="G1036" s="50">
        <f t="shared" si="144"/>
        <v>1329.864</v>
      </c>
      <c r="H1036" s="51">
        <f t="shared" si="145"/>
        <v>0</v>
      </c>
      <c r="I1036" s="51">
        <f t="shared" si="147"/>
        <v>0</v>
      </c>
      <c r="J1036" s="51">
        <f t="shared" si="146"/>
        <v>0</v>
      </c>
      <c r="K1036" s="51">
        <f t="shared" si="148"/>
        <v>0</v>
      </c>
      <c r="L1036" s="51">
        <f t="shared" si="149"/>
        <v>1329.864</v>
      </c>
      <c r="M1036" s="51">
        <f t="shared" si="150"/>
        <v>1329.864</v>
      </c>
      <c r="N1036" s="51">
        <f t="shared" si="151"/>
        <v>1329.864</v>
      </c>
      <c r="O1036" s="51">
        <f t="shared" si="152"/>
        <v>0</v>
      </c>
      <c r="P1036" s="52">
        <f>+SUM(INDEX(Inputs!$D$24:$D$35,MATCH($D1036,Inputs!$B$24:$B$35,0))*$N1036,INDEX(Inputs!$E$24:$E$35,MATCH($D1036,Inputs!$B$24:$B$35,0))*$O1036)</f>
        <v>139.968186</v>
      </c>
      <c r="R1036" s="19"/>
      <c r="S1036" s="19"/>
      <c r="T1036" s="19"/>
    </row>
    <row r="1037" spans="2:20" s="46" customFormat="1" x14ac:dyDescent="0.25">
      <c r="B1037" s="8" t="s">
        <v>184</v>
      </c>
      <c r="C1037" s="8">
        <v>2021</v>
      </c>
      <c r="D1037" s="8">
        <v>9</v>
      </c>
      <c r="E1037" s="49">
        <f>Data!E1037</f>
        <v>479.22399999999999</v>
      </c>
      <c r="F1037" s="49">
        <f>Data!F1037</f>
        <v>1098.9880000000001</v>
      </c>
      <c r="G1037" s="50">
        <f t="shared" si="144"/>
        <v>619.76400000000012</v>
      </c>
      <c r="H1037" s="51">
        <f t="shared" si="145"/>
        <v>0</v>
      </c>
      <c r="I1037" s="51">
        <f t="shared" si="147"/>
        <v>0</v>
      </c>
      <c r="J1037" s="51">
        <f t="shared" si="146"/>
        <v>0</v>
      </c>
      <c r="K1037" s="51">
        <f t="shared" si="148"/>
        <v>0</v>
      </c>
      <c r="L1037" s="51">
        <f t="shared" si="149"/>
        <v>619.76400000000012</v>
      </c>
      <c r="M1037" s="51">
        <f t="shared" si="150"/>
        <v>619.76400000000012</v>
      </c>
      <c r="N1037" s="51">
        <f t="shared" si="151"/>
        <v>619.76400000000012</v>
      </c>
      <c r="O1037" s="51">
        <f t="shared" si="152"/>
        <v>0</v>
      </c>
      <c r="P1037" s="52">
        <f>+SUM(INDEX(Inputs!$D$24:$D$35,MATCH($D1037,Inputs!$B$24:$B$35,0))*$N1037,INDEX(Inputs!$E$24:$E$35,MATCH($D1037,Inputs!$B$24:$B$35,0))*$O1037)</f>
        <v>58.717680888000018</v>
      </c>
      <c r="R1037" s="19"/>
      <c r="S1037" s="19"/>
      <c r="T1037" s="19"/>
    </row>
    <row r="1038" spans="2:20" s="46" customFormat="1" x14ac:dyDescent="0.25">
      <c r="B1038" s="8" t="s">
        <v>184</v>
      </c>
      <c r="C1038" s="8">
        <v>2021</v>
      </c>
      <c r="D1038" s="8">
        <v>10</v>
      </c>
      <c r="E1038" s="49">
        <f>Data!E1038</f>
        <v>325.08600000000001</v>
      </c>
      <c r="F1038" s="49">
        <f>Data!F1038</f>
        <v>1056.5989999999999</v>
      </c>
      <c r="G1038" s="50">
        <f t="shared" si="144"/>
        <v>731.51299999999992</v>
      </c>
      <c r="H1038" s="51">
        <f t="shared" si="145"/>
        <v>0</v>
      </c>
      <c r="I1038" s="51">
        <f t="shared" si="147"/>
        <v>0</v>
      </c>
      <c r="J1038" s="51">
        <f t="shared" si="146"/>
        <v>0</v>
      </c>
      <c r="K1038" s="51">
        <f t="shared" si="148"/>
        <v>0</v>
      </c>
      <c r="L1038" s="51">
        <f t="shared" si="149"/>
        <v>731.51299999999992</v>
      </c>
      <c r="M1038" s="51">
        <f t="shared" si="150"/>
        <v>731.51299999999992</v>
      </c>
      <c r="N1038" s="51">
        <f t="shared" si="151"/>
        <v>731.51299999999992</v>
      </c>
      <c r="O1038" s="51">
        <f t="shared" si="152"/>
        <v>0</v>
      </c>
      <c r="P1038" s="52">
        <f>+SUM(INDEX(Inputs!$D$24:$D$35,MATCH($D1038,Inputs!$B$24:$B$35,0))*$N1038,INDEX(Inputs!$E$24:$E$35,MATCH($D1038,Inputs!$B$24:$B$35,0))*$O1038)</f>
        <v>69.305004646</v>
      </c>
      <c r="R1038" s="19"/>
      <c r="S1038" s="19"/>
      <c r="T1038" s="19"/>
    </row>
    <row r="1039" spans="2:20" s="46" customFormat="1" x14ac:dyDescent="0.25">
      <c r="B1039" s="8" t="s">
        <v>184</v>
      </c>
      <c r="C1039" s="8">
        <v>2021</v>
      </c>
      <c r="D1039" s="8">
        <v>11</v>
      </c>
      <c r="E1039" s="49">
        <f>Data!E1039</f>
        <v>241.94399999999999</v>
      </c>
      <c r="F1039" s="49">
        <f>Data!F1039</f>
        <v>1501.9449999999999</v>
      </c>
      <c r="G1039" s="50">
        <f t="shared" si="144"/>
        <v>1260.001</v>
      </c>
      <c r="H1039" s="51">
        <f t="shared" si="145"/>
        <v>0</v>
      </c>
      <c r="I1039" s="51">
        <f t="shared" si="147"/>
        <v>0</v>
      </c>
      <c r="J1039" s="51">
        <f t="shared" si="146"/>
        <v>0</v>
      </c>
      <c r="K1039" s="51">
        <f t="shared" si="148"/>
        <v>0</v>
      </c>
      <c r="L1039" s="51">
        <f t="shared" si="149"/>
        <v>1260.001</v>
      </c>
      <c r="M1039" s="51">
        <f t="shared" si="150"/>
        <v>1260.001</v>
      </c>
      <c r="N1039" s="51">
        <f t="shared" si="151"/>
        <v>1260.001</v>
      </c>
      <c r="O1039" s="51">
        <f t="shared" si="152"/>
        <v>0</v>
      </c>
      <c r="P1039" s="52">
        <f>+SUM(INDEX(Inputs!$D$24:$D$35,MATCH($D1039,Inputs!$B$24:$B$35,0))*$N1039,INDEX(Inputs!$E$24:$E$35,MATCH($D1039,Inputs!$B$24:$B$35,0))*$O1039)</f>
        <v>119.375014742</v>
      </c>
      <c r="R1039" s="19"/>
      <c r="S1039" s="19"/>
      <c r="T1039" s="19"/>
    </row>
    <row r="1040" spans="2:20" s="46" customFormat="1" x14ac:dyDescent="0.25">
      <c r="B1040" s="8" t="s">
        <v>184</v>
      </c>
      <c r="C1040" s="8">
        <v>2021</v>
      </c>
      <c r="D1040" s="8">
        <v>12</v>
      </c>
      <c r="E1040" s="49">
        <f>Data!E1040</f>
        <v>152.13200000000001</v>
      </c>
      <c r="F1040" s="49">
        <f>Data!F1040</f>
        <v>1682.308</v>
      </c>
      <c r="G1040" s="50">
        <f t="shared" si="144"/>
        <v>1530.1759999999999</v>
      </c>
      <c r="H1040" s="51">
        <f t="shared" si="145"/>
        <v>0</v>
      </c>
      <c r="I1040" s="51">
        <f t="shared" si="147"/>
        <v>0</v>
      </c>
      <c r="J1040" s="51">
        <f t="shared" si="146"/>
        <v>0</v>
      </c>
      <c r="K1040" s="51">
        <f t="shared" si="148"/>
        <v>0</v>
      </c>
      <c r="L1040" s="51">
        <f t="shared" si="149"/>
        <v>1530.1759999999999</v>
      </c>
      <c r="M1040" s="51">
        <f t="shared" si="150"/>
        <v>1530.1759999999999</v>
      </c>
      <c r="N1040" s="51">
        <f t="shared" si="151"/>
        <v>1530.1759999999999</v>
      </c>
      <c r="O1040" s="51">
        <f t="shared" si="152"/>
        <v>0</v>
      </c>
      <c r="P1040" s="52">
        <f>+SUM(INDEX(Inputs!$D$24:$D$35,MATCH($D1040,Inputs!$B$24:$B$35,0))*$N1040,INDEX(Inputs!$E$24:$E$35,MATCH($D1040,Inputs!$B$24:$B$35,0))*$O1040)</f>
        <v>144.971934592</v>
      </c>
      <c r="R1040" s="19"/>
      <c r="S1040" s="19"/>
      <c r="T1040" s="19"/>
    </row>
    <row r="1041" spans="2:20" s="46" customFormat="1" x14ac:dyDescent="0.25">
      <c r="B1041" s="8" t="s">
        <v>185</v>
      </c>
      <c r="C1041" s="8">
        <v>2021</v>
      </c>
      <c r="D1041" s="8">
        <v>1</v>
      </c>
      <c r="E1041" s="49">
        <f>Data!E1041</f>
        <v>167.02250000000001</v>
      </c>
      <c r="F1041" s="49">
        <f>Data!F1041</f>
        <v>1002.884</v>
      </c>
      <c r="G1041" s="50">
        <f t="shared" si="144"/>
        <v>835.86149999999998</v>
      </c>
      <c r="H1041" s="51">
        <f t="shared" si="145"/>
        <v>0</v>
      </c>
      <c r="I1041" s="51">
        <f t="shared" si="147"/>
        <v>0</v>
      </c>
      <c r="J1041" s="51">
        <f t="shared" si="146"/>
        <v>0</v>
      </c>
      <c r="K1041" s="51">
        <f t="shared" si="148"/>
        <v>0</v>
      </c>
      <c r="L1041" s="51">
        <f t="shared" si="149"/>
        <v>835.86149999999998</v>
      </c>
      <c r="M1041" s="51">
        <f t="shared" si="150"/>
        <v>835.86149999999998</v>
      </c>
      <c r="N1041" s="51">
        <f t="shared" si="151"/>
        <v>835.86149999999998</v>
      </c>
      <c r="O1041" s="51">
        <f t="shared" si="152"/>
        <v>0</v>
      </c>
      <c r="P1041" s="52">
        <f>+SUM(INDEX(Inputs!$D$24:$D$35,MATCH($D1041,Inputs!$B$24:$B$35,0))*$N1041,INDEX(Inputs!$E$24:$E$35,MATCH($D1041,Inputs!$B$24:$B$35,0))*$O1041)</f>
        <v>79.191190233</v>
      </c>
      <c r="R1041" s="19"/>
      <c r="S1041" s="19"/>
      <c r="T1041" s="19"/>
    </row>
    <row r="1042" spans="2:20" s="46" customFormat="1" x14ac:dyDescent="0.25">
      <c r="B1042" s="8" t="s">
        <v>185</v>
      </c>
      <c r="C1042" s="8">
        <v>2021</v>
      </c>
      <c r="D1042" s="8">
        <v>2</v>
      </c>
      <c r="E1042" s="49">
        <f>Data!E1042</f>
        <v>185.53659999999999</v>
      </c>
      <c r="F1042" s="49">
        <f>Data!F1042</f>
        <v>821.97199999999998</v>
      </c>
      <c r="G1042" s="50">
        <f t="shared" si="144"/>
        <v>636.43539999999996</v>
      </c>
      <c r="H1042" s="51">
        <f t="shared" si="145"/>
        <v>0</v>
      </c>
      <c r="I1042" s="51">
        <f t="shared" si="147"/>
        <v>0</v>
      </c>
      <c r="J1042" s="51">
        <f t="shared" si="146"/>
        <v>0</v>
      </c>
      <c r="K1042" s="51">
        <f t="shared" si="148"/>
        <v>0</v>
      </c>
      <c r="L1042" s="51">
        <f t="shared" si="149"/>
        <v>636.43539999999996</v>
      </c>
      <c r="M1042" s="51">
        <f t="shared" si="150"/>
        <v>636.43539999999996</v>
      </c>
      <c r="N1042" s="51">
        <f t="shared" si="151"/>
        <v>636.43539999999996</v>
      </c>
      <c r="O1042" s="51">
        <f t="shared" si="152"/>
        <v>0</v>
      </c>
      <c r="P1042" s="52">
        <f>+SUM(INDEX(Inputs!$D$24:$D$35,MATCH($D1042,Inputs!$B$24:$B$35,0))*$N1042,INDEX(Inputs!$E$24:$E$35,MATCH($D1042,Inputs!$B$24:$B$35,0))*$O1042)</f>
        <v>60.297162666799998</v>
      </c>
      <c r="R1042" s="19"/>
      <c r="S1042" s="19"/>
      <c r="T1042" s="19"/>
    </row>
    <row r="1043" spans="2:20" s="46" customFormat="1" x14ac:dyDescent="0.25">
      <c r="B1043" s="8" t="s">
        <v>185</v>
      </c>
      <c r="C1043" s="8">
        <v>2021</v>
      </c>
      <c r="D1043" s="8">
        <v>3</v>
      </c>
      <c r="E1043" s="49">
        <f>Data!E1043</f>
        <v>384.37369999999999</v>
      </c>
      <c r="F1043" s="49">
        <f>Data!F1043</f>
        <v>978.58</v>
      </c>
      <c r="G1043" s="50">
        <f t="shared" si="144"/>
        <v>594.20630000000006</v>
      </c>
      <c r="H1043" s="51">
        <f t="shared" si="145"/>
        <v>0</v>
      </c>
      <c r="I1043" s="51">
        <f t="shared" si="147"/>
        <v>0</v>
      </c>
      <c r="J1043" s="51">
        <f t="shared" si="146"/>
        <v>0</v>
      </c>
      <c r="K1043" s="51">
        <f t="shared" si="148"/>
        <v>0</v>
      </c>
      <c r="L1043" s="51">
        <f t="shared" si="149"/>
        <v>594.20630000000006</v>
      </c>
      <c r="M1043" s="51">
        <f t="shared" si="150"/>
        <v>594.20630000000006</v>
      </c>
      <c r="N1043" s="51">
        <f t="shared" si="151"/>
        <v>594.20630000000006</v>
      </c>
      <c r="O1043" s="51">
        <f t="shared" si="152"/>
        <v>0</v>
      </c>
      <c r="P1043" s="52">
        <f>+SUM(INDEX(Inputs!$D$24:$D$35,MATCH($D1043,Inputs!$B$24:$B$35,0))*$N1043,INDEX(Inputs!$E$24:$E$35,MATCH($D1043,Inputs!$B$24:$B$35,0))*$O1043)</f>
        <v>56.296293274600011</v>
      </c>
      <c r="R1043" s="19"/>
      <c r="S1043" s="19"/>
      <c r="T1043" s="19"/>
    </row>
    <row r="1044" spans="2:20" s="46" customFormat="1" x14ac:dyDescent="0.25">
      <c r="B1044" s="8" t="s">
        <v>185</v>
      </c>
      <c r="C1044" s="8">
        <v>2021</v>
      </c>
      <c r="D1044" s="8">
        <v>4</v>
      </c>
      <c r="E1044" s="49">
        <f>Data!E1044</f>
        <v>406.48910000000001</v>
      </c>
      <c r="F1044" s="49">
        <f>Data!F1044</f>
        <v>1057.2159999999999</v>
      </c>
      <c r="G1044" s="50">
        <f t="shared" si="144"/>
        <v>650.72689999999989</v>
      </c>
      <c r="H1044" s="51">
        <f t="shared" si="145"/>
        <v>0</v>
      </c>
      <c r="I1044" s="51">
        <f t="shared" si="147"/>
        <v>0</v>
      </c>
      <c r="J1044" s="51">
        <f t="shared" si="146"/>
        <v>0</v>
      </c>
      <c r="K1044" s="51">
        <f t="shared" si="148"/>
        <v>0</v>
      </c>
      <c r="L1044" s="51">
        <f t="shared" si="149"/>
        <v>650.72689999999989</v>
      </c>
      <c r="M1044" s="51">
        <f t="shared" si="150"/>
        <v>650.72689999999989</v>
      </c>
      <c r="N1044" s="51">
        <f t="shared" si="151"/>
        <v>650.72689999999989</v>
      </c>
      <c r="O1044" s="51">
        <f t="shared" si="152"/>
        <v>0</v>
      </c>
      <c r="P1044" s="52">
        <f>+SUM(INDEX(Inputs!$D$24:$D$35,MATCH($D1044,Inputs!$B$24:$B$35,0))*$N1044,INDEX(Inputs!$E$24:$E$35,MATCH($D1044,Inputs!$B$24:$B$35,0))*$O1044)</f>
        <v>61.651167959799992</v>
      </c>
      <c r="R1044" s="19"/>
      <c r="S1044" s="19"/>
      <c r="T1044" s="19"/>
    </row>
    <row r="1045" spans="2:20" s="46" customFormat="1" x14ac:dyDescent="0.25">
      <c r="B1045" s="8" t="s">
        <v>185</v>
      </c>
      <c r="C1045" s="8">
        <v>2021</v>
      </c>
      <c r="D1045" s="8">
        <v>5</v>
      </c>
      <c r="E1045" s="49">
        <f>Data!E1045</f>
        <v>421.87029999999999</v>
      </c>
      <c r="F1045" s="49">
        <f>Data!F1045</f>
        <v>1036.18</v>
      </c>
      <c r="G1045" s="50">
        <f t="shared" si="144"/>
        <v>614.30970000000002</v>
      </c>
      <c r="H1045" s="51">
        <f t="shared" si="145"/>
        <v>0</v>
      </c>
      <c r="I1045" s="51">
        <f t="shared" si="147"/>
        <v>0</v>
      </c>
      <c r="J1045" s="51">
        <f t="shared" si="146"/>
        <v>0</v>
      </c>
      <c r="K1045" s="51">
        <f t="shared" si="148"/>
        <v>0</v>
      </c>
      <c r="L1045" s="51">
        <f t="shared" si="149"/>
        <v>614.30970000000002</v>
      </c>
      <c r="M1045" s="51">
        <f t="shared" si="150"/>
        <v>614.30970000000002</v>
      </c>
      <c r="N1045" s="51">
        <f t="shared" si="151"/>
        <v>614.30970000000002</v>
      </c>
      <c r="O1045" s="51">
        <f t="shared" si="152"/>
        <v>0</v>
      </c>
      <c r="P1045" s="52">
        <f>+SUM(INDEX(Inputs!$D$24:$D$35,MATCH($D1045,Inputs!$B$24:$B$35,0))*$N1045,INDEX(Inputs!$E$24:$E$35,MATCH($D1045,Inputs!$B$24:$B$35,0))*$O1045)</f>
        <v>58.200929597400005</v>
      </c>
      <c r="R1045" s="19"/>
      <c r="S1045" s="19"/>
      <c r="T1045" s="19"/>
    </row>
    <row r="1046" spans="2:20" s="46" customFormat="1" x14ac:dyDescent="0.25">
      <c r="B1046" s="8" t="s">
        <v>185</v>
      </c>
      <c r="C1046" s="8">
        <v>2021</v>
      </c>
      <c r="D1046" s="8">
        <v>6</v>
      </c>
      <c r="E1046" s="49">
        <f>Data!E1046</f>
        <v>450.3682</v>
      </c>
      <c r="F1046" s="49">
        <f>Data!F1046</f>
        <v>1559.28</v>
      </c>
      <c r="G1046" s="50">
        <f t="shared" si="144"/>
        <v>1108.9117999999999</v>
      </c>
      <c r="H1046" s="51">
        <f t="shared" si="145"/>
        <v>0</v>
      </c>
      <c r="I1046" s="51">
        <f t="shared" si="147"/>
        <v>0</v>
      </c>
      <c r="J1046" s="51">
        <f t="shared" si="146"/>
        <v>0</v>
      </c>
      <c r="K1046" s="51">
        <f t="shared" si="148"/>
        <v>0</v>
      </c>
      <c r="L1046" s="51">
        <f t="shared" si="149"/>
        <v>1108.9117999999999</v>
      </c>
      <c r="M1046" s="51">
        <f t="shared" si="150"/>
        <v>1108.9117999999999</v>
      </c>
      <c r="N1046" s="51">
        <f t="shared" si="151"/>
        <v>1108.9117999999999</v>
      </c>
      <c r="O1046" s="51">
        <f t="shared" si="152"/>
        <v>0</v>
      </c>
      <c r="P1046" s="52">
        <f>+SUM(INDEX(Inputs!$D$24:$D$35,MATCH($D1046,Inputs!$B$24:$B$35,0))*$N1046,INDEX(Inputs!$E$24:$E$35,MATCH($D1046,Inputs!$B$24:$B$35,0))*$O1046)</f>
        <v>116.71296694999998</v>
      </c>
      <c r="R1046" s="19"/>
      <c r="S1046" s="19"/>
      <c r="T1046" s="19"/>
    </row>
    <row r="1047" spans="2:20" s="46" customFormat="1" x14ac:dyDescent="0.25">
      <c r="B1047" s="8" t="s">
        <v>185</v>
      </c>
      <c r="C1047" s="8">
        <v>2021</v>
      </c>
      <c r="D1047" s="8">
        <v>7</v>
      </c>
      <c r="E1047" s="49">
        <f>Data!E1047</f>
        <v>414.00189999999998</v>
      </c>
      <c r="F1047" s="49">
        <f>Data!F1047</f>
        <v>3117.076</v>
      </c>
      <c r="G1047" s="50">
        <f t="shared" si="144"/>
        <v>2703.0740999999998</v>
      </c>
      <c r="H1047" s="51">
        <f t="shared" si="145"/>
        <v>0</v>
      </c>
      <c r="I1047" s="51">
        <f t="shared" si="147"/>
        <v>0</v>
      </c>
      <c r="J1047" s="51">
        <f t="shared" si="146"/>
        <v>0</v>
      </c>
      <c r="K1047" s="51">
        <f t="shared" si="148"/>
        <v>0</v>
      </c>
      <c r="L1047" s="51">
        <f t="shared" si="149"/>
        <v>2703.0740999999998</v>
      </c>
      <c r="M1047" s="51">
        <f t="shared" si="150"/>
        <v>2703.0740999999998</v>
      </c>
      <c r="N1047" s="51">
        <f t="shared" si="151"/>
        <v>2000</v>
      </c>
      <c r="O1047" s="51">
        <f t="shared" si="152"/>
        <v>703.07409999999982</v>
      </c>
      <c r="P1047" s="52">
        <f>+SUM(INDEX(Inputs!$D$24:$D$35,MATCH($D1047,Inputs!$B$24:$B$35,0))*$N1047,INDEX(Inputs!$E$24:$E$35,MATCH($D1047,Inputs!$B$24:$B$35,0))*$O1047)</f>
        <v>244.75095785560001</v>
      </c>
      <c r="R1047" s="19"/>
      <c r="S1047" s="19"/>
      <c r="T1047" s="19"/>
    </row>
    <row r="1048" spans="2:20" s="46" customFormat="1" x14ac:dyDescent="0.25">
      <c r="B1048" s="8" t="s">
        <v>185</v>
      </c>
      <c r="C1048" s="8">
        <v>2021</v>
      </c>
      <c r="D1048" s="8">
        <v>8</v>
      </c>
      <c r="E1048" s="49">
        <f>Data!E1048</f>
        <v>395.53870000000001</v>
      </c>
      <c r="F1048" s="49">
        <f>Data!F1048</f>
        <v>1596.528</v>
      </c>
      <c r="G1048" s="50">
        <f t="shared" si="144"/>
        <v>1200.9893</v>
      </c>
      <c r="H1048" s="51">
        <f t="shared" si="145"/>
        <v>0</v>
      </c>
      <c r="I1048" s="51">
        <f t="shared" si="147"/>
        <v>0</v>
      </c>
      <c r="J1048" s="51">
        <f t="shared" si="146"/>
        <v>0</v>
      </c>
      <c r="K1048" s="51">
        <f t="shared" si="148"/>
        <v>0</v>
      </c>
      <c r="L1048" s="51">
        <f t="shared" si="149"/>
        <v>1200.9893</v>
      </c>
      <c r="M1048" s="51">
        <f t="shared" si="150"/>
        <v>1200.9893</v>
      </c>
      <c r="N1048" s="51">
        <f t="shared" si="151"/>
        <v>1200.9893</v>
      </c>
      <c r="O1048" s="51">
        <f t="shared" si="152"/>
        <v>0</v>
      </c>
      <c r="P1048" s="52">
        <f>+SUM(INDEX(Inputs!$D$24:$D$35,MATCH($D1048,Inputs!$B$24:$B$35,0))*$N1048,INDEX(Inputs!$E$24:$E$35,MATCH($D1048,Inputs!$B$24:$B$35,0))*$O1048)</f>
        <v>126.40412382499999</v>
      </c>
      <c r="R1048" s="19"/>
      <c r="S1048" s="19"/>
      <c r="T1048" s="19"/>
    </row>
    <row r="1049" spans="2:20" s="46" customFormat="1" x14ac:dyDescent="0.25">
      <c r="B1049" s="8" t="s">
        <v>185</v>
      </c>
      <c r="C1049" s="8">
        <v>2021</v>
      </c>
      <c r="D1049" s="8">
        <v>9</v>
      </c>
      <c r="E1049" s="49">
        <f>Data!E1049</f>
        <v>348.60469999999998</v>
      </c>
      <c r="F1049" s="49">
        <f>Data!F1049</f>
        <v>800.83199999999999</v>
      </c>
      <c r="G1049" s="50">
        <f t="shared" si="144"/>
        <v>452.22730000000001</v>
      </c>
      <c r="H1049" s="51">
        <f t="shared" si="145"/>
        <v>0</v>
      </c>
      <c r="I1049" s="51">
        <f t="shared" si="147"/>
        <v>0</v>
      </c>
      <c r="J1049" s="51">
        <f t="shared" si="146"/>
        <v>0</v>
      </c>
      <c r="K1049" s="51">
        <f t="shared" si="148"/>
        <v>0</v>
      </c>
      <c r="L1049" s="51">
        <f t="shared" si="149"/>
        <v>452.22730000000001</v>
      </c>
      <c r="M1049" s="51">
        <f t="shared" si="150"/>
        <v>452.22730000000001</v>
      </c>
      <c r="N1049" s="51">
        <f t="shared" si="151"/>
        <v>452.22730000000001</v>
      </c>
      <c r="O1049" s="51">
        <f t="shared" si="152"/>
        <v>0</v>
      </c>
      <c r="P1049" s="52">
        <f>+SUM(INDEX(Inputs!$D$24:$D$35,MATCH($D1049,Inputs!$B$24:$B$35,0))*$N1049,INDEX(Inputs!$E$24:$E$35,MATCH($D1049,Inputs!$B$24:$B$35,0))*$O1049)</f>
        <v>42.844918856600003</v>
      </c>
      <c r="R1049" s="19"/>
      <c r="S1049" s="19"/>
      <c r="T1049" s="19"/>
    </row>
    <row r="1050" spans="2:20" s="46" customFormat="1" x14ac:dyDescent="0.25">
      <c r="B1050" s="8" t="s">
        <v>185</v>
      </c>
      <c r="C1050" s="8">
        <v>2021</v>
      </c>
      <c r="D1050" s="8">
        <v>10</v>
      </c>
      <c r="E1050" s="49">
        <f>Data!E1050</f>
        <v>246.01400000000001</v>
      </c>
      <c r="F1050" s="49">
        <f>Data!F1050</f>
        <v>994.3</v>
      </c>
      <c r="G1050" s="50">
        <f t="shared" si="144"/>
        <v>748.28599999999994</v>
      </c>
      <c r="H1050" s="51">
        <f t="shared" si="145"/>
        <v>0</v>
      </c>
      <c r="I1050" s="51">
        <f t="shared" si="147"/>
        <v>0</v>
      </c>
      <c r="J1050" s="51">
        <f t="shared" si="146"/>
        <v>0</v>
      </c>
      <c r="K1050" s="51">
        <f t="shared" si="148"/>
        <v>0</v>
      </c>
      <c r="L1050" s="51">
        <f t="shared" si="149"/>
        <v>748.28599999999994</v>
      </c>
      <c r="M1050" s="51">
        <f t="shared" si="150"/>
        <v>748.28599999999994</v>
      </c>
      <c r="N1050" s="51">
        <f t="shared" si="151"/>
        <v>748.28599999999994</v>
      </c>
      <c r="O1050" s="51">
        <f t="shared" si="152"/>
        <v>0</v>
      </c>
      <c r="P1050" s="52">
        <f>+SUM(INDEX(Inputs!$D$24:$D$35,MATCH($D1050,Inputs!$B$24:$B$35,0))*$N1050,INDEX(Inputs!$E$24:$E$35,MATCH($D1050,Inputs!$B$24:$B$35,0))*$O1050)</f>
        <v>70.894112211999996</v>
      </c>
      <c r="R1050" s="19"/>
      <c r="S1050" s="19"/>
      <c r="T1050" s="19"/>
    </row>
    <row r="1051" spans="2:20" s="46" customFormat="1" x14ac:dyDescent="0.25">
      <c r="B1051" s="8" t="s">
        <v>185</v>
      </c>
      <c r="C1051" s="8">
        <v>2021</v>
      </c>
      <c r="D1051" s="8">
        <v>11</v>
      </c>
      <c r="E1051" s="49">
        <f>Data!E1051</f>
        <v>167.02539999999999</v>
      </c>
      <c r="F1051" s="49">
        <f>Data!F1051</f>
        <v>1118.7</v>
      </c>
      <c r="G1051" s="50">
        <f t="shared" si="144"/>
        <v>951.67460000000005</v>
      </c>
      <c r="H1051" s="51">
        <f t="shared" si="145"/>
        <v>0</v>
      </c>
      <c r="I1051" s="51">
        <f t="shared" si="147"/>
        <v>0</v>
      </c>
      <c r="J1051" s="51">
        <f t="shared" si="146"/>
        <v>0</v>
      </c>
      <c r="K1051" s="51">
        <f t="shared" si="148"/>
        <v>0</v>
      </c>
      <c r="L1051" s="51">
        <f t="shared" si="149"/>
        <v>951.67460000000005</v>
      </c>
      <c r="M1051" s="51">
        <f t="shared" si="150"/>
        <v>951.67460000000005</v>
      </c>
      <c r="N1051" s="51">
        <f t="shared" si="151"/>
        <v>951.67460000000005</v>
      </c>
      <c r="O1051" s="51">
        <f t="shared" si="152"/>
        <v>0</v>
      </c>
      <c r="P1051" s="52">
        <f>+SUM(INDEX(Inputs!$D$24:$D$35,MATCH($D1051,Inputs!$B$24:$B$35,0))*$N1051,INDEX(Inputs!$E$24:$E$35,MATCH($D1051,Inputs!$B$24:$B$35,0))*$O1051)</f>
        <v>90.163554953200006</v>
      </c>
      <c r="R1051" s="19"/>
      <c r="S1051" s="19"/>
      <c r="T1051" s="19"/>
    </row>
    <row r="1052" spans="2:20" s="46" customFormat="1" x14ac:dyDescent="0.25">
      <c r="B1052" s="8" t="s">
        <v>185</v>
      </c>
      <c r="C1052" s="8">
        <v>2021</v>
      </c>
      <c r="D1052" s="8">
        <v>12</v>
      </c>
      <c r="E1052" s="49">
        <f>Data!E1052</f>
        <v>57.765900000000002</v>
      </c>
      <c r="F1052" s="49">
        <f>Data!F1052</f>
        <v>942.12400000000002</v>
      </c>
      <c r="G1052" s="50">
        <f t="shared" si="144"/>
        <v>884.35810000000004</v>
      </c>
      <c r="H1052" s="51">
        <f t="shared" si="145"/>
        <v>0</v>
      </c>
      <c r="I1052" s="51">
        <f t="shared" si="147"/>
        <v>0</v>
      </c>
      <c r="J1052" s="51">
        <f t="shared" si="146"/>
        <v>0</v>
      </c>
      <c r="K1052" s="51">
        <f t="shared" si="148"/>
        <v>0</v>
      </c>
      <c r="L1052" s="51">
        <f t="shared" si="149"/>
        <v>884.35810000000004</v>
      </c>
      <c r="M1052" s="51">
        <f t="shared" si="150"/>
        <v>884.35810000000004</v>
      </c>
      <c r="N1052" s="51">
        <f t="shared" si="151"/>
        <v>884.35810000000004</v>
      </c>
      <c r="O1052" s="51">
        <f t="shared" si="152"/>
        <v>0</v>
      </c>
      <c r="P1052" s="52">
        <f>+SUM(INDEX(Inputs!$D$24:$D$35,MATCH($D1052,Inputs!$B$24:$B$35,0))*$N1052,INDEX(Inputs!$E$24:$E$35,MATCH($D1052,Inputs!$B$24:$B$35,0))*$O1052)</f>
        <v>83.785855110200004</v>
      </c>
      <c r="R1052" s="19"/>
      <c r="S1052" s="19"/>
      <c r="T1052" s="19"/>
    </row>
    <row r="1053" spans="2:20" s="46" customFormat="1" x14ac:dyDescent="0.25">
      <c r="B1053" s="8" t="s">
        <v>186</v>
      </c>
      <c r="C1053" s="8">
        <v>2021</v>
      </c>
      <c r="D1053" s="8">
        <v>1</v>
      </c>
      <c r="E1053" s="49">
        <f>Data!E1053</f>
        <v>172.73599999999999</v>
      </c>
      <c r="F1053" s="49">
        <f>Data!F1053</f>
        <v>9841.7199000000001</v>
      </c>
      <c r="G1053" s="50">
        <f t="shared" si="144"/>
        <v>9668.9838999999993</v>
      </c>
      <c r="H1053" s="51">
        <f t="shared" si="145"/>
        <v>0</v>
      </c>
      <c r="I1053" s="51">
        <f t="shared" si="147"/>
        <v>0</v>
      </c>
      <c r="J1053" s="51">
        <f t="shared" si="146"/>
        <v>0</v>
      </c>
      <c r="K1053" s="51">
        <f t="shared" si="148"/>
        <v>0</v>
      </c>
      <c r="L1053" s="51">
        <f t="shared" si="149"/>
        <v>9668.9838999999993</v>
      </c>
      <c r="M1053" s="51">
        <f t="shared" si="150"/>
        <v>9668.9838999999993</v>
      </c>
      <c r="N1053" s="51">
        <f t="shared" si="151"/>
        <v>2000</v>
      </c>
      <c r="O1053" s="51">
        <f t="shared" si="152"/>
        <v>7668.9838999999993</v>
      </c>
      <c r="P1053" s="52">
        <f>+SUM(INDEX(Inputs!$D$24:$D$35,MATCH($D1053,Inputs!$B$24:$B$35,0))*$N1053,INDEX(Inputs!$E$24:$E$35,MATCH($D1053,Inputs!$B$24:$B$35,0))*$O1053)</f>
        <v>528.42241244439992</v>
      </c>
      <c r="R1053" s="19"/>
      <c r="S1053" s="19"/>
      <c r="T1053" s="19"/>
    </row>
    <row r="1054" spans="2:20" s="46" customFormat="1" x14ac:dyDescent="0.25">
      <c r="B1054" s="8" t="s">
        <v>186</v>
      </c>
      <c r="C1054" s="8">
        <v>2021</v>
      </c>
      <c r="D1054" s="8">
        <v>2</v>
      </c>
      <c r="E1054" s="49">
        <f>Data!E1054</f>
        <v>240.768</v>
      </c>
      <c r="F1054" s="49">
        <f>Data!F1054</f>
        <v>9173.0159999999996</v>
      </c>
      <c r="G1054" s="50">
        <f t="shared" si="144"/>
        <v>8932.2479999999996</v>
      </c>
      <c r="H1054" s="51">
        <f t="shared" si="145"/>
        <v>0</v>
      </c>
      <c r="I1054" s="51">
        <f t="shared" si="147"/>
        <v>0</v>
      </c>
      <c r="J1054" s="51">
        <f t="shared" si="146"/>
        <v>0</v>
      </c>
      <c r="K1054" s="51">
        <f t="shared" si="148"/>
        <v>0</v>
      </c>
      <c r="L1054" s="51">
        <f t="shared" si="149"/>
        <v>8932.2479999999996</v>
      </c>
      <c r="M1054" s="51">
        <f t="shared" si="150"/>
        <v>8932.2479999999996</v>
      </c>
      <c r="N1054" s="51">
        <f t="shared" si="151"/>
        <v>2000</v>
      </c>
      <c r="O1054" s="51">
        <f t="shared" si="152"/>
        <v>6932.2479999999996</v>
      </c>
      <c r="P1054" s="52">
        <f>+SUM(INDEX(Inputs!$D$24:$D$35,MATCH($D1054,Inputs!$B$24:$B$35,0))*$N1054,INDEX(Inputs!$E$24:$E$35,MATCH($D1054,Inputs!$B$24:$B$35,0))*$O1054)</f>
        <v>495.86163260800004</v>
      </c>
      <c r="R1054" s="19"/>
      <c r="S1054" s="19"/>
      <c r="T1054" s="19"/>
    </row>
    <row r="1055" spans="2:20" s="46" customFormat="1" x14ac:dyDescent="0.25">
      <c r="B1055" s="8" t="s">
        <v>186</v>
      </c>
      <c r="C1055" s="8">
        <v>2021</v>
      </c>
      <c r="D1055" s="8">
        <v>3</v>
      </c>
      <c r="E1055" s="49">
        <f>Data!E1055</f>
        <v>552.4239</v>
      </c>
      <c r="F1055" s="49">
        <f>Data!F1055</f>
        <v>9570.9359000000004</v>
      </c>
      <c r="G1055" s="50">
        <f t="shared" si="144"/>
        <v>9018.5120000000006</v>
      </c>
      <c r="H1055" s="51">
        <f t="shared" si="145"/>
        <v>0</v>
      </c>
      <c r="I1055" s="51">
        <f t="shared" si="147"/>
        <v>0</v>
      </c>
      <c r="J1055" s="51">
        <f t="shared" si="146"/>
        <v>0</v>
      </c>
      <c r="K1055" s="51">
        <f t="shared" si="148"/>
        <v>0</v>
      </c>
      <c r="L1055" s="51">
        <f t="shared" si="149"/>
        <v>9018.5120000000006</v>
      </c>
      <c r="M1055" s="51">
        <f t="shared" si="150"/>
        <v>9018.5120000000006</v>
      </c>
      <c r="N1055" s="51">
        <f t="shared" si="151"/>
        <v>2000</v>
      </c>
      <c r="O1055" s="51">
        <f t="shared" si="152"/>
        <v>7018.5120000000006</v>
      </c>
      <c r="P1055" s="52">
        <f>+SUM(INDEX(Inputs!$D$24:$D$35,MATCH($D1055,Inputs!$B$24:$B$35,0))*$N1055,INDEX(Inputs!$E$24:$E$35,MATCH($D1055,Inputs!$B$24:$B$35,0))*$O1055)</f>
        <v>499.67415635200007</v>
      </c>
      <c r="R1055" s="19"/>
      <c r="S1055" s="19"/>
      <c r="T1055" s="19"/>
    </row>
    <row r="1056" spans="2:20" s="46" customFormat="1" x14ac:dyDescent="0.25">
      <c r="B1056" s="8" t="s">
        <v>186</v>
      </c>
      <c r="C1056" s="8">
        <v>2021</v>
      </c>
      <c r="D1056" s="8">
        <v>4</v>
      </c>
      <c r="E1056" s="49">
        <f>Data!E1056</f>
        <v>563.71990000000005</v>
      </c>
      <c r="F1056" s="49">
        <f>Data!F1056</f>
        <v>7837.2638999999999</v>
      </c>
      <c r="G1056" s="50">
        <f t="shared" si="144"/>
        <v>7273.5439999999999</v>
      </c>
      <c r="H1056" s="51">
        <f t="shared" si="145"/>
        <v>0</v>
      </c>
      <c r="I1056" s="51">
        <f t="shared" si="147"/>
        <v>0</v>
      </c>
      <c r="J1056" s="51">
        <f t="shared" si="146"/>
        <v>0</v>
      </c>
      <c r="K1056" s="51">
        <f t="shared" si="148"/>
        <v>0</v>
      </c>
      <c r="L1056" s="51">
        <f t="shared" si="149"/>
        <v>7273.5439999999999</v>
      </c>
      <c r="M1056" s="51">
        <f t="shared" si="150"/>
        <v>7273.5439999999999</v>
      </c>
      <c r="N1056" s="51">
        <f t="shared" si="151"/>
        <v>2000</v>
      </c>
      <c r="O1056" s="51">
        <f t="shared" si="152"/>
        <v>5273.5439999999999</v>
      </c>
      <c r="P1056" s="52">
        <f>+SUM(INDEX(Inputs!$D$24:$D$35,MATCH($D1056,Inputs!$B$24:$B$35,0))*$N1056,INDEX(Inputs!$E$24:$E$35,MATCH($D1056,Inputs!$B$24:$B$35,0))*$O1056)</f>
        <v>422.55355062399997</v>
      </c>
      <c r="R1056" s="19"/>
      <c r="S1056" s="19"/>
      <c r="T1056" s="19"/>
    </row>
    <row r="1057" spans="2:20" s="46" customFormat="1" x14ac:dyDescent="0.25">
      <c r="B1057" s="8" t="s">
        <v>186</v>
      </c>
      <c r="C1057" s="8">
        <v>2021</v>
      </c>
      <c r="D1057" s="8">
        <v>5</v>
      </c>
      <c r="E1057" s="49">
        <f>Data!E1057</f>
        <v>570.81590000000006</v>
      </c>
      <c r="F1057" s="49">
        <f>Data!F1057</f>
        <v>8969.2878000000001</v>
      </c>
      <c r="G1057" s="50">
        <f t="shared" si="144"/>
        <v>8398.4719000000005</v>
      </c>
      <c r="H1057" s="51">
        <f t="shared" si="145"/>
        <v>0</v>
      </c>
      <c r="I1057" s="51">
        <f t="shared" si="147"/>
        <v>0</v>
      </c>
      <c r="J1057" s="51">
        <f t="shared" si="146"/>
        <v>0</v>
      </c>
      <c r="K1057" s="51">
        <f t="shared" si="148"/>
        <v>0</v>
      </c>
      <c r="L1057" s="51">
        <f t="shared" si="149"/>
        <v>8398.4719000000005</v>
      </c>
      <c r="M1057" s="51">
        <f t="shared" si="150"/>
        <v>8398.4719000000005</v>
      </c>
      <c r="N1057" s="51">
        <f t="shared" si="151"/>
        <v>2000</v>
      </c>
      <c r="O1057" s="51">
        <f t="shared" si="152"/>
        <v>6398.4719000000005</v>
      </c>
      <c r="P1057" s="52">
        <f>+SUM(INDEX(Inputs!$D$24:$D$35,MATCH($D1057,Inputs!$B$24:$B$35,0))*$N1057,INDEX(Inputs!$E$24:$E$35,MATCH($D1057,Inputs!$B$24:$B$35,0))*$O1057)</f>
        <v>472.27086409240007</v>
      </c>
      <c r="R1057" s="19"/>
      <c r="S1057" s="19"/>
      <c r="T1057" s="19"/>
    </row>
    <row r="1058" spans="2:20" s="46" customFormat="1" x14ac:dyDescent="0.25">
      <c r="B1058" s="8" t="s">
        <v>186</v>
      </c>
      <c r="C1058" s="8">
        <v>2021</v>
      </c>
      <c r="D1058" s="8">
        <v>6</v>
      </c>
      <c r="E1058" s="49">
        <f>Data!E1058</f>
        <v>542.55190000000005</v>
      </c>
      <c r="F1058" s="49">
        <f>Data!F1058</f>
        <v>11114.312</v>
      </c>
      <c r="G1058" s="50">
        <f t="shared" si="144"/>
        <v>10571.7601</v>
      </c>
      <c r="H1058" s="51">
        <f t="shared" si="145"/>
        <v>0</v>
      </c>
      <c r="I1058" s="51">
        <f t="shared" si="147"/>
        <v>0</v>
      </c>
      <c r="J1058" s="51">
        <f t="shared" si="146"/>
        <v>0</v>
      </c>
      <c r="K1058" s="51">
        <f t="shared" si="148"/>
        <v>0</v>
      </c>
      <c r="L1058" s="51">
        <f t="shared" si="149"/>
        <v>10571.7601</v>
      </c>
      <c r="M1058" s="51">
        <f t="shared" si="150"/>
        <v>10571.7601</v>
      </c>
      <c r="N1058" s="51">
        <f t="shared" si="151"/>
        <v>2000</v>
      </c>
      <c r="O1058" s="51">
        <f t="shared" si="152"/>
        <v>8571.7600999999995</v>
      </c>
      <c r="P1058" s="52">
        <f>+SUM(INDEX(Inputs!$D$24:$D$35,MATCH($D1058,Inputs!$B$24:$B$35,0))*$N1058,INDEX(Inputs!$E$24:$E$35,MATCH($D1058,Inputs!$B$24:$B$35,0))*$O1058)</f>
        <v>628.08186503160005</v>
      </c>
      <c r="R1058" s="19"/>
      <c r="S1058" s="19"/>
      <c r="T1058" s="19"/>
    </row>
    <row r="1059" spans="2:20" s="46" customFormat="1" x14ac:dyDescent="0.25">
      <c r="B1059" s="8" t="s">
        <v>186</v>
      </c>
      <c r="C1059" s="8">
        <v>2021</v>
      </c>
      <c r="D1059" s="8">
        <v>7</v>
      </c>
      <c r="E1059" s="49">
        <f>Data!E1059</f>
        <v>453.70400000000001</v>
      </c>
      <c r="F1059" s="49">
        <f>Data!F1059</f>
        <v>11310.791999999999</v>
      </c>
      <c r="G1059" s="50">
        <f t="shared" si="144"/>
        <v>10857.088</v>
      </c>
      <c r="H1059" s="51">
        <f t="shared" si="145"/>
        <v>0</v>
      </c>
      <c r="I1059" s="51">
        <f t="shared" si="147"/>
        <v>0</v>
      </c>
      <c r="J1059" s="51">
        <f t="shared" si="146"/>
        <v>0</v>
      </c>
      <c r="K1059" s="51">
        <f t="shared" si="148"/>
        <v>0</v>
      </c>
      <c r="L1059" s="51">
        <f t="shared" si="149"/>
        <v>10857.088</v>
      </c>
      <c r="M1059" s="51">
        <f t="shared" si="150"/>
        <v>10857.088</v>
      </c>
      <c r="N1059" s="51">
        <f t="shared" si="151"/>
        <v>2000</v>
      </c>
      <c r="O1059" s="51">
        <f t="shared" si="152"/>
        <v>8857.0879999999997</v>
      </c>
      <c r="P1059" s="52">
        <f>+SUM(INDEX(Inputs!$D$24:$D$35,MATCH($D1059,Inputs!$B$24:$B$35,0))*$N1059,INDEX(Inputs!$E$24:$E$35,MATCH($D1059,Inputs!$B$24:$B$35,0))*$O1059)</f>
        <v>641.98189900800003</v>
      </c>
      <c r="R1059" s="19"/>
      <c r="S1059" s="19"/>
      <c r="T1059" s="19"/>
    </row>
    <row r="1060" spans="2:20" s="46" customFormat="1" x14ac:dyDescent="0.25">
      <c r="B1060" s="8" t="s">
        <v>186</v>
      </c>
      <c r="C1060" s="8">
        <v>2021</v>
      </c>
      <c r="D1060" s="8">
        <v>8</v>
      </c>
      <c r="E1060" s="49">
        <f>Data!E1060</f>
        <v>372.84</v>
      </c>
      <c r="F1060" s="49">
        <f>Data!F1060</f>
        <v>9666.0560000000005</v>
      </c>
      <c r="G1060" s="50">
        <f t="shared" si="144"/>
        <v>9293.2160000000003</v>
      </c>
      <c r="H1060" s="51">
        <f t="shared" si="145"/>
        <v>0</v>
      </c>
      <c r="I1060" s="51">
        <f t="shared" si="147"/>
        <v>0</v>
      </c>
      <c r="J1060" s="51">
        <f t="shared" si="146"/>
        <v>0</v>
      </c>
      <c r="K1060" s="51">
        <f t="shared" si="148"/>
        <v>0</v>
      </c>
      <c r="L1060" s="51">
        <f t="shared" si="149"/>
        <v>9293.2160000000003</v>
      </c>
      <c r="M1060" s="51">
        <f t="shared" si="150"/>
        <v>9293.2160000000003</v>
      </c>
      <c r="N1060" s="51">
        <f t="shared" si="151"/>
        <v>2000</v>
      </c>
      <c r="O1060" s="51">
        <f t="shared" si="152"/>
        <v>7293.2160000000003</v>
      </c>
      <c r="P1060" s="52">
        <f>+SUM(INDEX(Inputs!$D$24:$D$35,MATCH($D1060,Inputs!$B$24:$B$35,0))*$N1060,INDEX(Inputs!$E$24:$E$35,MATCH($D1060,Inputs!$B$24:$B$35,0))*$O1060)</f>
        <v>565.79631065600006</v>
      </c>
      <c r="R1060" s="19"/>
      <c r="S1060" s="19"/>
      <c r="T1060" s="19"/>
    </row>
    <row r="1061" spans="2:20" s="46" customFormat="1" x14ac:dyDescent="0.25">
      <c r="B1061" s="8" t="s">
        <v>186</v>
      </c>
      <c r="C1061" s="8">
        <v>2021</v>
      </c>
      <c r="D1061" s="8">
        <v>9</v>
      </c>
      <c r="E1061" s="49">
        <f>Data!E1061</f>
        <v>0</v>
      </c>
      <c r="F1061" s="49">
        <f>Data!F1061</f>
        <v>8402.7880000000005</v>
      </c>
      <c r="G1061" s="50">
        <f t="shared" si="144"/>
        <v>8402.7880000000005</v>
      </c>
      <c r="H1061" s="51">
        <f t="shared" si="145"/>
        <v>0</v>
      </c>
      <c r="I1061" s="51">
        <f t="shared" si="147"/>
        <v>0</v>
      </c>
      <c r="J1061" s="51">
        <f t="shared" si="146"/>
        <v>0</v>
      </c>
      <c r="K1061" s="51">
        <f t="shared" si="148"/>
        <v>0</v>
      </c>
      <c r="L1061" s="51">
        <f t="shared" si="149"/>
        <v>8402.7880000000005</v>
      </c>
      <c r="M1061" s="51">
        <f t="shared" si="150"/>
        <v>8402.7880000000005</v>
      </c>
      <c r="N1061" s="51">
        <f t="shared" si="151"/>
        <v>2000</v>
      </c>
      <c r="O1061" s="51">
        <f t="shared" si="152"/>
        <v>6402.7880000000005</v>
      </c>
      <c r="P1061" s="52">
        <f>+SUM(INDEX(Inputs!$D$24:$D$35,MATCH($D1061,Inputs!$B$24:$B$35,0))*$N1061,INDEX(Inputs!$E$24:$E$35,MATCH($D1061,Inputs!$B$24:$B$35,0))*$O1061)</f>
        <v>472.46161844799997</v>
      </c>
      <c r="R1061" s="19"/>
      <c r="S1061" s="19"/>
      <c r="T1061" s="19"/>
    </row>
    <row r="1062" spans="2:20" s="46" customFormat="1" x14ac:dyDescent="0.25">
      <c r="B1062" s="8" t="s">
        <v>186</v>
      </c>
      <c r="C1062" s="8">
        <v>2021</v>
      </c>
      <c r="D1062" s="8">
        <v>10</v>
      </c>
      <c r="E1062" s="49">
        <f>Data!E1062</f>
        <v>0</v>
      </c>
      <c r="F1062" s="49">
        <f>Data!F1062</f>
        <v>8282.1620000000003</v>
      </c>
      <c r="G1062" s="50">
        <f t="shared" si="144"/>
        <v>8282.1620000000003</v>
      </c>
      <c r="H1062" s="51">
        <f t="shared" si="145"/>
        <v>0</v>
      </c>
      <c r="I1062" s="51">
        <f t="shared" si="147"/>
        <v>0</v>
      </c>
      <c r="J1062" s="51">
        <f t="shared" si="146"/>
        <v>0</v>
      </c>
      <c r="K1062" s="51">
        <f t="shared" si="148"/>
        <v>0</v>
      </c>
      <c r="L1062" s="51">
        <f t="shared" si="149"/>
        <v>8282.1620000000003</v>
      </c>
      <c r="M1062" s="51">
        <f t="shared" si="150"/>
        <v>8282.1620000000003</v>
      </c>
      <c r="N1062" s="51">
        <f t="shared" si="151"/>
        <v>2000</v>
      </c>
      <c r="O1062" s="51">
        <f t="shared" si="152"/>
        <v>6282.1620000000003</v>
      </c>
      <c r="P1062" s="52">
        <f>+SUM(INDEX(Inputs!$D$24:$D$35,MATCH($D1062,Inputs!$B$24:$B$35,0))*$N1062,INDEX(Inputs!$E$24:$E$35,MATCH($D1062,Inputs!$B$24:$B$35,0))*$O1062)</f>
        <v>467.13043175200005</v>
      </c>
      <c r="R1062" s="19"/>
      <c r="S1062" s="19"/>
      <c r="T1062" s="19"/>
    </row>
    <row r="1063" spans="2:20" s="46" customFormat="1" x14ac:dyDescent="0.25">
      <c r="B1063" s="8" t="s">
        <v>186</v>
      </c>
      <c r="C1063" s="8">
        <v>2021</v>
      </c>
      <c r="D1063" s="8">
        <v>11</v>
      </c>
      <c r="E1063" s="49">
        <f>Data!E1063</f>
        <v>0</v>
      </c>
      <c r="F1063" s="49">
        <f>Data!F1063</f>
        <v>7512.2049999999999</v>
      </c>
      <c r="G1063" s="50">
        <f t="shared" si="144"/>
        <v>7512.2049999999999</v>
      </c>
      <c r="H1063" s="51">
        <f t="shared" si="145"/>
        <v>0</v>
      </c>
      <c r="I1063" s="51">
        <f t="shared" si="147"/>
        <v>0</v>
      </c>
      <c r="J1063" s="51">
        <f t="shared" si="146"/>
        <v>0</v>
      </c>
      <c r="K1063" s="51">
        <f t="shared" si="148"/>
        <v>0</v>
      </c>
      <c r="L1063" s="51">
        <f t="shared" si="149"/>
        <v>7512.2049999999999</v>
      </c>
      <c r="M1063" s="51">
        <f t="shared" si="150"/>
        <v>7512.2049999999999</v>
      </c>
      <c r="N1063" s="51">
        <f t="shared" si="151"/>
        <v>2000</v>
      </c>
      <c r="O1063" s="51">
        <f t="shared" si="152"/>
        <v>5512.2049999999999</v>
      </c>
      <c r="P1063" s="52">
        <f>+SUM(INDEX(Inputs!$D$24:$D$35,MATCH($D1063,Inputs!$B$24:$B$35,0))*$N1063,INDEX(Inputs!$E$24:$E$35,MATCH($D1063,Inputs!$B$24:$B$35,0))*$O1063)</f>
        <v>433.10141218000001</v>
      </c>
      <c r="R1063" s="19"/>
      <c r="S1063" s="19"/>
      <c r="T1063" s="19"/>
    </row>
    <row r="1064" spans="2:20" s="46" customFormat="1" x14ac:dyDescent="0.25">
      <c r="B1064" s="8" t="s">
        <v>186</v>
      </c>
      <c r="C1064" s="8">
        <v>2021</v>
      </c>
      <c r="D1064" s="8">
        <v>12</v>
      </c>
      <c r="E1064" s="49">
        <f>Data!E1064</f>
        <v>98.37</v>
      </c>
      <c r="F1064" s="49">
        <f>Data!F1064</f>
        <v>10171.598</v>
      </c>
      <c r="G1064" s="50">
        <f t="shared" si="144"/>
        <v>10073.227999999999</v>
      </c>
      <c r="H1064" s="51">
        <f t="shared" si="145"/>
        <v>0</v>
      </c>
      <c r="I1064" s="51">
        <f t="shared" si="147"/>
        <v>0</v>
      </c>
      <c r="J1064" s="51">
        <f t="shared" si="146"/>
        <v>0</v>
      </c>
      <c r="K1064" s="51">
        <f t="shared" si="148"/>
        <v>0</v>
      </c>
      <c r="L1064" s="51">
        <f t="shared" si="149"/>
        <v>10073.227999999999</v>
      </c>
      <c r="M1064" s="51">
        <f t="shared" si="150"/>
        <v>10073.227999999999</v>
      </c>
      <c r="N1064" s="51">
        <f t="shared" si="151"/>
        <v>2000</v>
      </c>
      <c r="O1064" s="51">
        <f t="shared" si="152"/>
        <v>8073.2279999999992</v>
      </c>
      <c r="P1064" s="52">
        <f>+SUM(INDEX(Inputs!$D$24:$D$35,MATCH($D1064,Inputs!$B$24:$B$35,0))*$N1064,INDEX(Inputs!$E$24:$E$35,MATCH($D1064,Inputs!$B$24:$B$35,0))*$O1064)</f>
        <v>546.28838468799995</v>
      </c>
      <c r="R1064" s="19"/>
      <c r="S1064" s="19"/>
      <c r="T1064" s="19"/>
    </row>
    <row r="1065" spans="2:20" s="46" customFormat="1" x14ac:dyDescent="0.25">
      <c r="B1065" s="8" t="s">
        <v>187</v>
      </c>
      <c r="C1065" s="8">
        <v>2021</v>
      </c>
      <c r="D1065" s="8">
        <v>1</v>
      </c>
      <c r="E1065" s="49">
        <f>Data!E1065</f>
        <v>119.24</v>
      </c>
      <c r="F1065" s="49">
        <f>Data!F1065</f>
        <v>785.75969999999995</v>
      </c>
      <c r="G1065" s="50">
        <f t="shared" si="144"/>
        <v>666.51969999999994</v>
      </c>
      <c r="H1065" s="51">
        <f t="shared" si="145"/>
        <v>0</v>
      </c>
      <c r="I1065" s="51">
        <f t="shared" si="147"/>
        <v>0</v>
      </c>
      <c r="J1065" s="51">
        <f t="shared" si="146"/>
        <v>0</v>
      </c>
      <c r="K1065" s="51">
        <f t="shared" si="148"/>
        <v>0</v>
      </c>
      <c r="L1065" s="51">
        <f t="shared" si="149"/>
        <v>666.51969999999994</v>
      </c>
      <c r="M1065" s="51">
        <f t="shared" si="150"/>
        <v>666.51969999999994</v>
      </c>
      <c r="N1065" s="51">
        <f t="shared" si="151"/>
        <v>666.51969999999994</v>
      </c>
      <c r="O1065" s="51">
        <f t="shared" si="152"/>
        <v>0</v>
      </c>
      <c r="P1065" s="52">
        <f>+SUM(INDEX(Inputs!$D$24:$D$35,MATCH($D1065,Inputs!$B$24:$B$35,0))*$N1065,INDEX(Inputs!$E$24:$E$35,MATCH($D1065,Inputs!$B$24:$B$35,0))*$O1065)</f>
        <v>63.147409417399999</v>
      </c>
      <c r="R1065" s="19"/>
      <c r="S1065" s="19"/>
      <c r="T1065" s="19"/>
    </row>
    <row r="1066" spans="2:20" s="46" customFormat="1" x14ac:dyDescent="0.25">
      <c r="B1066" s="8" t="s">
        <v>187</v>
      </c>
      <c r="C1066" s="8">
        <v>2021</v>
      </c>
      <c r="D1066" s="8">
        <v>2</v>
      </c>
      <c r="E1066" s="49">
        <f>Data!E1066</f>
        <v>150.65600000000001</v>
      </c>
      <c r="F1066" s="49">
        <f>Data!F1066</f>
        <v>558.70389999999998</v>
      </c>
      <c r="G1066" s="50">
        <f t="shared" si="144"/>
        <v>408.04789999999997</v>
      </c>
      <c r="H1066" s="51">
        <f t="shared" si="145"/>
        <v>0</v>
      </c>
      <c r="I1066" s="51">
        <f t="shared" si="147"/>
        <v>0</v>
      </c>
      <c r="J1066" s="51">
        <f t="shared" si="146"/>
        <v>0</v>
      </c>
      <c r="K1066" s="51">
        <f t="shared" si="148"/>
        <v>0</v>
      </c>
      <c r="L1066" s="51">
        <f t="shared" si="149"/>
        <v>408.04789999999997</v>
      </c>
      <c r="M1066" s="51">
        <f t="shared" si="150"/>
        <v>408.04789999999997</v>
      </c>
      <c r="N1066" s="51">
        <f t="shared" si="151"/>
        <v>408.04789999999997</v>
      </c>
      <c r="O1066" s="51">
        <f t="shared" si="152"/>
        <v>0</v>
      </c>
      <c r="P1066" s="52">
        <f>+SUM(INDEX(Inputs!$D$24:$D$35,MATCH($D1066,Inputs!$B$24:$B$35,0))*$N1066,INDEX(Inputs!$E$24:$E$35,MATCH($D1066,Inputs!$B$24:$B$35,0))*$O1066)</f>
        <v>38.659274141799997</v>
      </c>
      <c r="R1066" s="19"/>
      <c r="S1066" s="19"/>
      <c r="T1066" s="19"/>
    </row>
    <row r="1067" spans="2:20" s="46" customFormat="1" x14ac:dyDescent="0.25">
      <c r="B1067" s="8" t="s">
        <v>187</v>
      </c>
      <c r="C1067" s="8">
        <v>2021</v>
      </c>
      <c r="D1067" s="8">
        <v>3</v>
      </c>
      <c r="E1067" s="49">
        <f>Data!E1067</f>
        <v>338.55200000000002</v>
      </c>
      <c r="F1067" s="49">
        <f>Data!F1067</f>
        <v>629.19179999999994</v>
      </c>
      <c r="G1067" s="50">
        <f t="shared" si="144"/>
        <v>290.63979999999992</v>
      </c>
      <c r="H1067" s="51">
        <f t="shared" si="145"/>
        <v>0</v>
      </c>
      <c r="I1067" s="51">
        <f t="shared" si="147"/>
        <v>0</v>
      </c>
      <c r="J1067" s="51">
        <f t="shared" si="146"/>
        <v>0</v>
      </c>
      <c r="K1067" s="51">
        <f t="shared" si="148"/>
        <v>0</v>
      </c>
      <c r="L1067" s="51">
        <f t="shared" si="149"/>
        <v>290.63979999999992</v>
      </c>
      <c r="M1067" s="51">
        <f t="shared" si="150"/>
        <v>290.63979999999992</v>
      </c>
      <c r="N1067" s="51">
        <f t="shared" si="151"/>
        <v>290.63979999999992</v>
      </c>
      <c r="O1067" s="51">
        <f t="shared" si="152"/>
        <v>0</v>
      </c>
      <c r="P1067" s="52">
        <f>+SUM(INDEX(Inputs!$D$24:$D$35,MATCH($D1067,Inputs!$B$24:$B$35,0))*$N1067,INDEX(Inputs!$E$24:$E$35,MATCH($D1067,Inputs!$B$24:$B$35,0))*$O1067)</f>
        <v>27.535795931599996</v>
      </c>
      <c r="R1067" s="19"/>
      <c r="S1067" s="19"/>
      <c r="T1067" s="19"/>
    </row>
    <row r="1068" spans="2:20" s="46" customFormat="1" x14ac:dyDescent="0.25">
      <c r="B1068" s="8" t="s">
        <v>187</v>
      </c>
      <c r="C1068" s="8">
        <v>2021</v>
      </c>
      <c r="D1068" s="8">
        <v>4</v>
      </c>
      <c r="E1068" s="49">
        <f>Data!E1068</f>
        <v>384.63990000000001</v>
      </c>
      <c r="F1068" s="49">
        <f>Data!F1068</f>
        <v>498.99979999999999</v>
      </c>
      <c r="G1068" s="50">
        <f t="shared" si="144"/>
        <v>114.35989999999998</v>
      </c>
      <c r="H1068" s="51">
        <f t="shared" si="145"/>
        <v>0</v>
      </c>
      <c r="I1068" s="51">
        <f t="shared" si="147"/>
        <v>0</v>
      </c>
      <c r="J1068" s="51">
        <f t="shared" si="146"/>
        <v>0</v>
      </c>
      <c r="K1068" s="51">
        <f t="shared" si="148"/>
        <v>0</v>
      </c>
      <c r="L1068" s="51">
        <f t="shared" si="149"/>
        <v>114.35989999999998</v>
      </c>
      <c r="M1068" s="51">
        <f t="shared" si="150"/>
        <v>114.35989999999998</v>
      </c>
      <c r="N1068" s="51">
        <f t="shared" si="151"/>
        <v>114.35989999999998</v>
      </c>
      <c r="O1068" s="51">
        <f t="shared" si="152"/>
        <v>0</v>
      </c>
      <c r="P1068" s="52">
        <f>+SUM(INDEX(Inputs!$D$24:$D$35,MATCH($D1068,Inputs!$B$24:$B$35,0))*$N1068,INDEX(Inputs!$E$24:$E$35,MATCH($D1068,Inputs!$B$24:$B$35,0))*$O1068)</f>
        <v>10.834685645799999</v>
      </c>
      <c r="R1068" s="19"/>
      <c r="S1068" s="19"/>
      <c r="T1068" s="19"/>
    </row>
    <row r="1069" spans="2:20" s="46" customFormat="1" x14ac:dyDescent="0.25">
      <c r="B1069" s="8" t="s">
        <v>187</v>
      </c>
      <c r="C1069" s="8">
        <v>2021</v>
      </c>
      <c r="D1069" s="8">
        <v>5</v>
      </c>
      <c r="E1069" s="49">
        <f>Data!E1069</f>
        <v>423.87130000000002</v>
      </c>
      <c r="F1069" s="49">
        <f>Data!F1069</f>
        <v>552.14340000000004</v>
      </c>
      <c r="G1069" s="50">
        <f t="shared" si="144"/>
        <v>128.27210000000002</v>
      </c>
      <c r="H1069" s="51">
        <f t="shared" si="145"/>
        <v>0</v>
      </c>
      <c r="I1069" s="51">
        <f t="shared" si="147"/>
        <v>0</v>
      </c>
      <c r="J1069" s="51">
        <f t="shared" si="146"/>
        <v>0</v>
      </c>
      <c r="K1069" s="51">
        <f t="shared" si="148"/>
        <v>0</v>
      </c>
      <c r="L1069" s="51">
        <f t="shared" si="149"/>
        <v>128.27210000000002</v>
      </c>
      <c r="M1069" s="51">
        <f t="shared" si="150"/>
        <v>128.27210000000002</v>
      </c>
      <c r="N1069" s="51">
        <f t="shared" si="151"/>
        <v>128.27210000000002</v>
      </c>
      <c r="O1069" s="51">
        <f t="shared" si="152"/>
        <v>0</v>
      </c>
      <c r="P1069" s="52">
        <f>+SUM(INDEX(Inputs!$D$24:$D$35,MATCH($D1069,Inputs!$B$24:$B$35,0))*$N1069,INDEX(Inputs!$E$24:$E$35,MATCH($D1069,Inputs!$B$24:$B$35,0))*$O1069)</f>
        <v>12.152755298200002</v>
      </c>
      <c r="R1069" s="19"/>
      <c r="S1069" s="19"/>
      <c r="T1069" s="19"/>
    </row>
    <row r="1070" spans="2:20" s="46" customFormat="1" x14ac:dyDescent="0.25">
      <c r="B1070" s="8" t="s">
        <v>187</v>
      </c>
      <c r="C1070" s="8">
        <v>2021</v>
      </c>
      <c r="D1070" s="8">
        <v>6</v>
      </c>
      <c r="E1070" s="49">
        <f>Data!E1070</f>
        <v>454.57580000000002</v>
      </c>
      <c r="F1070" s="49">
        <f>Data!F1070</f>
        <v>2273.1835000000001</v>
      </c>
      <c r="G1070" s="50">
        <f t="shared" si="144"/>
        <v>1818.6077</v>
      </c>
      <c r="H1070" s="51">
        <f t="shared" si="145"/>
        <v>0</v>
      </c>
      <c r="I1070" s="51">
        <f t="shared" si="147"/>
        <v>0</v>
      </c>
      <c r="J1070" s="51">
        <f t="shared" si="146"/>
        <v>0</v>
      </c>
      <c r="K1070" s="51">
        <f t="shared" si="148"/>
        <v>0</v>
      </c>
      <c r="L1070" s="51">
        <f t="shared" si="149"/>
        <v>1818.6077</v>
      </c>
      <c r="M1070" s="51">
        <f t="shared" si="150"/>
        <v>1818.6077</v>
      </c>
      <c r="N1070" s="51">
        <f t="shared" si="151"/>
        <v>1818.6077</v>
      </c>
      <c r="O1070" s="51">
        <f t="shared" si="152"/>
        <v>0</v>
      </c>
      <c r="P1070" s="52">
        <f>+SUM(INDEX(Inputs!$D$24:$D$35,MATCH($D1070,Inputs!$B$24:$B$35,0))*$N1070,INDEX(Inputs!$E$24:$E$35,MATCH($D1070,Inputs!$B$24:$B$35,0))*$O1070)</f>
        <v>191.40846042499999</v>
      </c>
      <c r="R1070" s="19"/>
      <c r="S1070" s="19"/>
      <c r="T1070" s="19"/>
    </row>
    <row r="1071" spans="2:20" s="46" customFormat="1" x14ac:dyDescent="0.25">
      <c r="B1071" s="8" t="s">
        <v>187</v>
      </c>
      <c r="C1071" s="8">
        <v>2021</v>
      </c>
      <c r="D1071" s="8">
        <v>7</v>
      </c>
      <c r="E1071" s="49">
        <f>Data!E1071</f>
        <v>396.40789999999998</v>
      </c>
      <c r="F1071" s="49">
        <f>Data!F1071</f>
        <v>2827.4</v>
      </c>
      <c r="G1071" s="50">
        <f t="shared" si="144"/>
        <v>2430.9920999999999</v>
      </c>
      <c r="H1071" s="51">
        <f t="shared" si="145"/>
        <v>0</v>
      </c>
      <c r="I1071" s="51">
        <f t="shared" si="147"/>
        <v>0</v>
      </c>
      <c r="J1071" s="51">
        <f t="shared" si="146"/>
        <v>0</v>
      </c>
      <c r="K1071" s="51">
        <f t="shared" si="148"/>
        <v>0</v>
      </c>
      <c r="L1071" s="51">
        <f t="shared" si="149"/>
        <v>2430.9920999999999</v>
      </c>
      <c r="M1071" s="51">
        <f t="shared" si="150"/>
        <v>2430.9920999999999</v>
      </c>
      <c r="N1071" s="51">
        <f t="shared" si="151"/>
        <v>2000</v>
      </c>
      <c r="O1071" s="51">
        <f t="shared" si="152"/>
        <v>430.99209999999994</v>
      </c>
      <c r="P1071" s="52">
        <f>+SUM(INDEX(Inputs!$D$24:$D$35,MATCH($D1071,Inputs!$B$24:$B$35,0))*$N1071,INDEX(Inputs!$E$24:$E$35,MATCH($D1071,Inputs!$B$24:$B$35,0))*$O1071)</f>
        <v>231.49621114359999</v>
      </c>
      <c r="R1071" s="19"/>
      <c r="S1071" s="19"/>
      <c r="T1071" s="19"/>
    </row>
    <row r="1072" spans="2:20" s="46" customFormat="1" x14ac:dyDescent="0.25">
      <c r="B1072" s="8" t="s">
        <v>187</v>
      </c>
      <c r="C1072" s="8">
        <v>2021</v>
      </c>
      <c r="D1072" s="8">
        <v>8</v>
      </c>
      <c r="E1072" s="49">
        <f>Data!E1072</f>
        <v>206.48</v>
      </c>
      <c r="F1072" s="49">
        <f>Data!F1072</f>
        <v>2072.48</v>
      </c>
      <c r="G1072" s="50">
        <f t="shared" si="144"/>
        <v>1866</v>
      </c>
      <c r="H1072" s="51">
        <f t="shared" si="145"/>
        <v>0</v>
      </c>
      <c r="I1072" s="51">
        <f t="shared" si="147"/>
        <v>0</v>
      </c>
      <c r="J1072" s="51">
        <f t="shared" si="146"/>
        <v>0</v>
      </c>
      <c r="K1072" s="51">
        <f t="shared" si="148"/>
        <v>0</v>
      </c>
      <c r="L1072" s="51">
        <f t="shared" si="149"/>
        <v>1866</v>
      </c>
      <c r="M1072" s="51">
        <f t="shared" si="150"/>
        <v>1866</v>
      </c>
      <c r="N1072" s="51">
        <f t="shared" si="151"/>
        <v>1866</v>
      </c>
      <c r="O1072" s="51">
        <f t="shared" si="152"/>
        <v>0</v>
      </c>
      <c r="P1072" s="52">
        <f>+SUM(INDEX(Inputs!$D$24:$D$35,MATCH($D1072,Inputs!$B$24:$B$35,0))*$N1072,INDEX(Inputs!$E$24:$E$35,MATCH($D1072,Inputs!$B$24:$B$35,0))*$O1072)</f>
        <v>196.3965</v>
      </c>
      <c r="R1072" s="19"/>
      <c r="S1072" s="19"/>
      <c r="T1072" s="19"/>
    </row>
    <row r="1073" spans="2:20" s="46" customFormat="1" x14ac:dyDescent="0.25">
      <c r="B1073" s="8" t="s">
        <v>187</v>
      </c>
      <c r="C1073" s="8">
        <v>2021</v>
      </c>
      <c r="D1073" s="8">
        <v>9</v>
      </c>
      <c r="E1073" s="49">
        <f>Data!E1073</f>
        <v>60.997999999999998</v>
      </c>
      <c r="F1073" s="49">
        <f>Data!F1073</f>
        <v>1612.598</v>
      </c>
      <c r="G1073" s="50">
        <f t="shared" si="144"/>
        <v>1551.6</v>
      </c>
      <c r="H1073" s="51">
        <f t="shared" si="145"/>
        <v>0</v>
      </c>
      <c r="I1073" s="51">
        <f t="shared" si="147"/>
        <v>0</v>
      </c>
      <c r="J1073" s="51">
        <f t="shared" si="146"/>
        <v>0</v>
      </c>
      <c r="K1073" s="51">
        <f t="shared" si="148"/>
        <v>0</v>
      </c>
      <c r="L1073" s="51">
        <f t="shared" si="149"/>
        <v>1551.6</v>
      </c>
      <c r="M1073" s="51">
        <f t="shared" si="150"/>
        <v>1551.6</v>
      </c>
      <c r="N1073" s="51">
        <f t="shared" si="151"/>
        <v>1551.6</v>
      </c>
      <c r="O1073" s="51">
        <f t="shared" si="152"/>
        <v>0</v>
      </c>
      <c r="P1073" s="52">
        <f>+SUM(INDEX(Inputs!$D$24:$D$35,MATCH($D1073,Inputs!$B$24:$B$35,0))*$N1073,INDEX(Inputs!$E$24:$E$35,MATCH($D1073,Inputs!$B$24:$B$35,0))*$O1073)</f>
        <v>147.00168719999999</v>
      </c>
      <c r="R1073" s="19"/>
      <c r="S1073" s="19"/>
      <c r="T1073" s="19"/>
    </row>
    <row r="1074" spans="2:20" s="46" customFormat="1" x14ac:dyDescent="0.25">
      <c r="B1074" s="8" t="s">
        <v>187</v>
      </c>
      <c r="C1074" s="8">
        <v>2021</v>
      </c>
      <c r="D1074" s="8">
        <v>10</v>
      </c>
      <c r="E1074" s="49">
        <f>Data!E1074</f>
        <v>36.991999999999997</v>
      </c>
      <c r="F1074" s="49">
        <f>Data!F1074</f>
        <v>1272.5450000000001</v>
      </c>
      <c r="G1074" s="50">
        <f t="shared" si="144"/>
        <v>1235.5530000000001</v>
      </c>
      <c r="H1074" s="51">
        <f t="shared" si="145"/>
        <v>0</v>
      </c>
      <c r="I1074" s="51">
        <f t="shared" si="147"/>
        <v>0</v>
      </c>
      <c r="J1074" s="51">
        <f t="shared" si="146"/>
        <v>0</v>
      </c>
      <c r="K1074" s="51">
        <f t="shared" si="148"/>
        <v>0</v>
      </c>
      <c r="L1074" s="51">
        <f t="shared" si="149"/>
        <v>1235.5530000000001</v>
      </c>
      <c r="M1074" s="51">
        <f t="shared" si="150"/>
        <v>1235.5530000000001</v>
      </c>
      <c r="N1074" s="51">
        <f t="shared" si="151"/>
        <v>1235.5530000000001</v>
      </c>
      <c r="O1074" s="51">
        <f t="shared" si="152"/>
        <v>0</v>
      </c>
      <c r="P1074" s="52">
        <f>+SUM(INDEX(Inputs!$D$24:$D$35,MATCH($D1074,Inputs!$B$24:$B$35,0))*$N1074,INDEX(Inputs!$E$24:$E$35,MATCH($D1074,Inputs!$B$24:$B$35,0))*$O1074)</f>
        <v>117.05876232600002</v>
      </c>
      <c r="R1074" s="19"/>
      <c r="S1074" s="19"/>
      <c r="T1074" s="19"/>
    </row>
    <row r="1075" spans="2:20" s="46" customFormat="1" x14ac:dyDescent="0.25">
      <c r="B1075" s="8" t="s">
        <v>187</v>
      </c>
      <c r="C1075" s="8">
        <v>2021</v>
      </c>
      <c r="D1075" s="8">
        <v>11</v>
      </c>
      <c r="E1075" s="49">
        <f>Data!E1075</f>
        <v>29.611999999999998</v>
      </c>
      <c r="F1075" s="49">
        <f>Data!F1075</f>
        <v>699.29600000000005</v>
      </c>
      <c r="G1075" s="50">
        <f t="shared" si="144"/>
        <v>669.68400000000008</v>
      </c>
      <c r="H1075" s="51">
        <f t="shared" si="145"/>
        <v>0</v>
      </c>
      <c r="I1075" s="51">
        <f t="shared" si="147"/>
        <v>0</v>
      </c>
      <c r="J1075" s="51">
        <f t="shared" si="146"/>
        <v>0</v>
      </c>
      <c r="K1075" s="51">
        <f t="shared" si="148"/>
        <v>0</v>
      </c>
      <c r="L1075" s="51">
        <f t="shared" si="149"/>
        <v>669.68400000000008</v>
      </c>
      <c r="M1075" s="51">
        <f t="shared" si="150"/>
        <v>669.68400000000008</v>
      </c>
      <c r="N1075" s="51">
        <f t="shared" si="151"/>
        <v>669.68400000000008</v>
      </c>
      <c r="O1075" s="51">
        <f t="shared" si="152"/>
        <v>0</v>
      </c>
      <c r="P1075" s="52">
        <f>+SUM(INDEX(Inputs!$D$24:$D$35,MATCH($D1075,Inputs!$B$24:$B$35,0))*$N1075,INDEX(Inputs!$E$24:$E$35,MATCH($D1075,Inputs!$B$24:$B$35,0))*$O1075)</f>
        <v>63.447201528000015</v>
      </c>
      <c r="R1075" s="19"/>
      <c r="S1075" s="19"/>
      <c r="T1075" s="19"/>
    </row>
    <row r="1076" spans="2:20" s="46" customFormat="1" x14ac:dyDescent="0.25">
      <c r="B1076" s="8" t="s">
        <v>187</v>
      </c>
      <c r="C1076" s="8">
        <v>2021</v>
      </c>
      <c r="D1076" s="8">
        <v>12</v>
      </c>
      <c r="E1076" s="49">
        <f>Data!E1076</f>
        <v>9.4079999999999995</v>
      </c>
      <c r="F1076" s="49">
        <f>Data!F1076</f>
        <v>655.45899999999995</v>
      </c>
      <c r="G1076" s="50">
        <f t="shared" si="144"/>
        <v>646.05099999999993</v>
      </c>
      <c r="H1076" s="51">
        <f t="shared" si="145"/>
        <v>0</v>
      </c>
      <c r="I1076" s="51">
        <f t="shared" si="147"/>
        <v>0</v>
      </c>
      <c r="J1076" s="51">
        <f t="shared" si="146"/>
        <v>0</v>
      </c>
      <c r="K1076" s="51">
        <f t="shared" si="148"/>
        <v>0</v>
      </c>
      <c r="L1076" s="51">
        <f t="shared" si="149"/>
        <v>646.05099999999993</v>
      </c>
      <c r="M1076" s="51">
        <f t="shared" si="150"/>
        <v>646.05099999999993</v>
      </c>
      <c r="N1076" s="51">
        <f t="shared" si="151"/>
        <v>646.05099999999993</v>
      </c>
      <c r="O1076" s="51">
        <f t="shared" si="152"/>
        <v>0</v>
      </c>
      <c r="P1076" s="52">
        <f>+SUM(INDEX(Inputs!$D$24:$D$35,MATCH($D1076,Inputs!$B$24:$B$35,0))*$N1076,INDEX(Inputs!$E$24:$E$35,MATCH($D1076,Inputs!$B$24:$B$35,0))*$O1076)</f>
        <v>61.208163841999998</v>
      </c>
      <c r="R1076" s="19"/>
      <c r="S1076" s="19"/>
      <c r="T1076" s="19"/>
    </row>
    <row r="1077" spans="2:20" s="46" customFormat="1" x14ac:dyDescent="0.25">
      <c r="B1077" s="8" t="s">
        <v>188</v>
      </c>
      <c r="C1077" s="8">
        <v>2021</v>
      </c>
      <c r="D1077" s="8">
        <v>1</v>
      </c>
      <c r="E1077" s="49">
        <f>Data!E1077</f>
        <v>1095.088</v>
      </c>
      <c r="F1077" s="49">
        <f>Data!F1077</f>
        <v>5477.0280000000002</v>
      </c>
      <c r="G1077" s="50">
        <f t="shared" si="144"/>
        <v>4381.9400000000005</v>
      </c>
      <c r="H1077" s="51">
        <f t="shared" si="145"/>
        <v>0</v>
      </c>
      <c r="I1077" s="51">
        <f t="shared" si="147"/>
        <v>0</v>
      </c>
      <c r="J1077" s="51">
        <f t="shared" si="146"/>
        <v>0</v>
      </c>
      <c r="K1077" s="51">
        <f t="shared" si="148"/>
        <v>0</v>
      </c>
      <c r="L1077" s="51">
        <f t="shared" si="149"/>
        <v>4381.9400000000005</v>
      </c>
      <c r="M1077" s="51">
        <f t="shared" si="150"/>
        <v>4381.9400000000005</v>
      </c>
      <c r="N1077" s="51">
        <f t="shared" si="151"/>
        <v>2000</v>
      </c>
      <c r="O1077" s="51">
        <f t="shared" si="152"/>
        <v>2381.9400000000005</v>
      </c>
      <c r="P1077" s="52">
        <f>+SUM(INDEX(Inputs!$D$24:$D$35,MATCH($D1077,Inputs!$B$24:$B$35,0))*$N1077,INDEX(Inputs!$E$24:$E$35,MATCH($D1077,Inputs!$B$24:$B$35,0))*$O1077)</f>
        <v>294.75622024000006</v>
      </c>
      <c r="R1077" s="19"/>
      <c r="S1077" s="19"/>
      <c r="T1077" s="19"/>
    </row>
    <row r="1078" spans="2:20" s="46" customFormat="1" x14ac:dyDescent="0.25">
      <c r="B1078" s="8" t="s">
        <v>188</v>
      </c>
      <c r="C1078" s="8">
        <v>2021</v>
      </c>
      <c r="D1078" s="8">
        <v>2</v>
      </c>
      <c r="E1078" s="49">
        <f>Data!E1078</f>
        <v>1368.0319999999999</v>
      </c>
      <c r="F1078" s="49">
        <f>Data!F1078</f>
        <v>5054.2640000000001</v>
      </c>
      <c r="G1078" s="50">
        <f t="shared" si="144"/>
        <v>3686.232</v>
      </c>
      <c r="H1078" s="51">
        <f t="shared" si="145"/>
        <v>0</v>
      </c>
      <c r="I1078" s="51">
        <f t="shared" si="147"/>
        <v>0</v>
      </c>
      <c r="J1078" s="51">
        <f t="shared" si="146"/>
        <v>0</v>
      </c>
      <c r="K1078" s="51">
        <f t="shared" si="148"/>
        <v>0</v>
      </c>
      <c r="L1078" s="51">
        <f t="shared" si="149"/>
        <v>3686.232</v>
      </c>
      <c r="M1078" s="51">
        <f t="shared" si="150"/>
        <v>3686.232</v>
      </c>
      <c r="N1078" s="51">
        <f t="shared" si="151"/>
        <v>2000</v>
      </c>
      <c r="O1078" s="51">
        <f t="shared" si="152"/>
        <v>1686.232</v>
      </c>
      <c r="P1078" s="52">
        <f>+SUM(INDEX(Inputs!$D$24:$D$35,MATCH($D1078,Inputs!$B$24:$B$35,0))*$N1078,INDEX(Inputs!$E$24:$E$35,MATCH($D1078,Inputs!$B$24:$B$35,0))*$O1078)</f>
        <v>264.00870947200002</v>
      </c>
      <c r="R1078" s="19"/>
      <c r="S1078" s="19"/>
      <c r="T1078" s="19"/>
    </row>
    <row r="1079" spans="2:20" s="46" customFormat="1" x14ac:dyDescent="0.25">
      <c r="B1079" s="8" t="s">
        <v>188</v>
      </c>
      <c r="C1079" s="8">
        <v>2021</v>
      </c>
      <c r="D1079" s="8">
        <v>3</v>
      </c>
      <c r="E1079" s="49">
        <f>Data!E1079</f>
        <v>3654.76</v>
      </c>
      <c r="F1079" s="49">
        <f>Data!F1079</f>
        <v>4777.0320000000002</v>
      </c>
      <c r="G1079" s="50">
        <f t="shared" si="144"/>
        <v>1122.2719999999999</v>
      </c>
      <c r="H1079" s="51">
        <f t="shared" si="145"/>
        <v>0</v>
      </c>
      <c r="I1079" s="51">
        <f t="shared" si="147"/>
        <v>0</v>
      </c>
      <c r="J1079" s="51">
        <f t="shared" si="146"/>
        <v>0</v>
      </c>
      <c r="K1079" s="51">
        <f t="shared" si="148"/>
        <v>0</v>
      </c>
      <c r="L1079" s="51">
        <f t="shared" si="149"/>
        <v>1122.2719999999999</v>
      </c>
      <c r="M1079" s="51">
        <f t="shared" si="150"/>
        <v>1122.2719999999999</v>
      </c>
      <c r="N1079" s="51">
        <f t="shared" si="151"/>
        <v>1122.2719999999999</v>
      </c>
      <c r="O1079" s="51">
        <f t="shared" si="152"/>
        <v>0</v>
      </c>
      <c r="P1079" s="52">
        <f>+SUM(INDEX(Inputs!$D$24:$D$35,MATCH($D1079,Inputs!$B$24:$B$35,0))*$N1079,INDEX(Inputs!$E$24:$E$35,MATCH($D1079,Inputs!$B$24:$B$35,0))*$O1079)</f>
        <v>106.326293824</v>
      </c>
      <c r="R1079" s="19"/>
      <c r="S1079" s="19"/>
      <c r="T1079" s="19"/>
    </row>
    <row r="1080" spans="2:20" s="46" customFormat="1" x14ac:dyDescent="0.25">
      <c r="B1080" s="8" t="s">
        <v>188</v>
      </c>
      <c r="C1080" s="8">
        <v>2021</v>
      </c>
      <c r="D1080" s="8">
        <v>4</v>
      </c>
      <c r="E1080" s="49">
        <f>Data!E1080</f>
        <v>4879.3760000000002</v>
      </c>
      <c r="F1080" s="49">
        <f>Data!F1080</f>
        <v>3601.3719999999998</v>
      </c>
      <c r="G1080" s="50">
        <f t="shared" si="144"/>
        <v>-1278.0040000000004</v>
      </c>
      <c r="H1080" s="51">
        <f t="shared" si="145"/>
        <v>0</v>
      </c>
      <c r="I1080" s="51">
        <f t="shared" si="147"/>
        <v>1278.0040000000004</v>
      </c>
      <c r="J1080" s="51">
        <f t="shared" si="146"/>
        <v>0</v>
      </c>
      <c r="K1080" s="51">
        <f t="shared" si="148"/>
        <v>1278.0040000000004</v>
      </c>
      <c r="L1080" s="51">
        <f t="shared" si="149"/>
        <v>0</v>
      </c>
      <c r="M1080" s="51">
        <f t="shared" si="150"/>
        <v>0</v>
      </c>
      <c r="N1080" s="51">
        <f t="shared" si="151"/>
        <v>0</v>
      </c>
      <c r="O1080" s="51">
        <f t="shared" si="152"/>
        <v>0</v>
      </c>
      <c r="P1080" s="52">
        <f>+SUM(INDEX(Inputs!$D$24:$D$35,MATCH($D1080,Inputs!$B$24:$B$35,0))*$N1080,INDEX(Inputs!$E$24:$E$35,MATCH($D1080,Inputs!$B$24:$B$35,0))*$O1080)</f>
        <v>0</v>
      </c>
      <c r="R1080" s="19"/>
      <c r="S1080" s="19"/>
      <c r="T1080" s="19"/>
    </row>
    <row r="1081" spans="2:20" s="46" customFormat="1" x14ac:dyDescent="0.25">
      <c r="B1081" s="8" t="s">
        <v>188</v>
      </c>
      <c r="C1081" s="8">
        <v>2021</v>
      </c>
      <c r="D1081" s="8">
        <v>5</v>
      </c>
      <c r="E1081" s="49">
        <f>Data!E1081</f>
        <v>5298.7359999999999</v>
      </c>
      <c r="F1081" s="49">
        <f>Data!F1081</f>
        <v>3501.1959999999999</v>
      </c>
      <c r="G1081" s="50">
        <f t="shared" si="144"/>
        <v>-1797.54</v>
      </c>
      <c r="H1081" s="51">
        <f t="shared" si="145"/>
        <v>1278.0040000000004</v>
      </c>
      <c r="I1081" s="51">
        <f t="shared" si="147"/>
        <v>3075.5440000000003</v>
      </c>
      <c r="J1081" s="51">
        <f t="shared" si="146"/>
        <v>1278.0040000000004</v>
      </c>
      <c r="K1081" s="51">
        <f t="shared" si="148"/>
        <v>3075.5440000000003</v>
      </c>
      <c r="L1081" s="51">
        <f t="shared" si="149"/>
        <v>0</v>
      </c>
      <c r="M1081" s="51">
        <f t="shared" si="150"/>
        <v>0</v>
      </c>
      <c r="N1081" s="51">
        <f t="shared" si="151"/>
        <v>0</v>
      </c>
      <c r="O1081" s="51">
        <f t="shared" si="152"/>
        <v>0</v>
      </c>
      <c r="P1081" s="52">
        <f>+SUM(INDEX(Inputs!$D$24:$D$35,MATCH($D1081,Inputs!$B$24:$B$35,0))*$N1081,INDEX(Inputs!$E$24:$E$35,MATCH($D1081,Inputs!$B$24:$B$35,0))*$O1081)</f>
        <v>0</v>
      </c>
      <c r="R1081" s="19"/>
      <c r="S1081" s="19"/>
      <c r="T1081" s="19"/>
    </row>
    <row r="1082" spans="2:20" s="46" customFormat="1" x14ac:dyDescent="0.25">
      <c r="B1082" s="8" t="s">
        <v>188</v>
      </c>
      <c r="C1082" s="8">
        <v>2021</v>
      </c>
      <c r="D1082" s="8">
        <v>6</v>
      </c>
      <c r="E1082" s="49">
        <f>Data!E1082</f>
        <v>5906.4318000000003</v>
      </c>
      <c r="F1082" s="49">
        <f>Data!F1082</f>
        <v>5019.4399999999996</v>
      </c>
      <c r="G1082" s="50">
        <f t="shared" si="144"/>
        <v>-886.99180000000069</v>
      </c>
      <c r="H1082" s="51">
        <f t="shared" si="145"/>
        <v>3075.5440000000003</v>
      </c>
      <c r="I1082" s="51">
        <f t="shared" si="147"/>
        <v>3962.535800000001</v>
      </c>
      <c r="J1082" s="51">
        <f t="shared" si="146"/>
        <v>3075.5440000000003</v>
      </c>
      <c r="K1082" s="51">
        <f t="shared" si="148"/>
        <v>3962.535800000001</v>
      </c>
      <c r="L1082" s="51">
        <f t="shared" si="149"/>
        <v>0</v>
      </c>
      <c r="M1082" s="51">
        <f t="shared" si="150"/>
        <v>0</v>
      </c>
      <c r="N1082" s="51">
        <f t="shared" si="151"/>
        <v>0</v>
      </c>
      <c r="O1082" s="51">
        <f t="shared" si="152"/>
        <v>0</v>
      </c>
      <c r="P1082" s="52">
        <f>+SUM(INDEX(Inputs!$D$24:$D$35,MATCH($D1082,Inputs!$B$24:$B$35,0))*$N1082,INDEX(Inputs!$E$24:$E$35,MATCH($D1082,Inputs!$B$24:$B$35,0))*$O1082)</f>
        <v>0</v>
      </c>
      <c r="R1082" s="19"/>
      <c r="S1082" s="19"/>
      <c r="T1082" s="19"/>
    </row>
    <row r="1083" spans="2:20" s="46" customFormat="1" x14ac:dyDescent="0.25">
      <c r="B1083" s="8" t="s">
        <v>188</v>
      </c>
      <c r="C1083" s="8">
        <v>2021</v>
      </c>
      <c r="D1083" s="8">
        <v>7</v>
      </c>
      <c r="E1083" s="49">
        <f>Data!E1083</f>
        <v>4990.6719999999996</v>
      </c>
      <c r="F1083" s="49">
        <f>Data!F1083</f>
        <v>5965.1440000000002</v>
      </c>
      <c r="G1083" s="50">
        <f t="shared" si="144"/>
        <v>974.47200000000066</v>
      </c>
      <c r="H1083" s="51">
        <f t="shared" si="145"/>
        <v>3962.535800000001</v>
      </c>
      <c r="I1083" s="51">
        <f t="shared" si="147"/>
        <v>2988.0638000000004</v>
      </c>
      <c r="J1083" s="51">
        <f t="shared" si="146"/>
        <v>3962.535800000001</v>
      </c>
      <c r="K1083" s="51">
        <f t="shared" si="148"/>
        <v>2988.0638000000004</v>
      </c>
      <c r="L1083" s="51">
        <f t="shared" si="149"/>
        <v>0</v>
      </c>
      <c r="M1083" s="51">
        <f t="shared" si="150"/>
        <v>0</v>
      </c>
      <c r="N1083" s="51">
        <f t="shared" si="151"/>
        <v>0</v>
      </c>
      <c r="O1083" s="51">
        <f t="shared" si="152"/>
        <v>0</v>
      </c>
      <c r="P1083" s="52">
        <f>+SUM(INDEX(Inputs!$D$24:$D$35,MATCH($D1083,Inputs!$B$24:$B$35,0))*$N1083,INDEX(Inputs!$E$24:$E$35,MATCH($D1083,Inputs!$B$24:$B$35,0))*$O1083)</f>
        <v>0</v>
      </c>
      <c r="R1083" s="19"/>
      <c r="S1083" s="19"/>
      <c r="T1083" s="19"/>
    </row>
    <row r="1084" spans="2:20" s="46" customFormat="1" x14ac:dyDescent="0.25">
      <c r="B1084" s="8" t="s">
        <v>188</v>
      </c>
      <c r="C1084" s="8">
        <v>2021</v>
      </c>
      <c r="D1084" s="8">
        <v>8</v>
      </c>
      <c r="E1084" s="49">
        <f>Data!E1084</f>
        <v>4686.7920000000004</v>
      </c>
      <c r="F1084" s="49">
        <f>Data!F1084</f>
        <v>5033.7</v>
      </c>
      <c r="G1084" s="50">
        <f t="shared" si="144"/>
        <v>346.90799999999945</v>
      </c>
      <c r="H1084" s="51">
        <f t="shared" si="145"/>
        <v>2988.0638000000004</v>
      </c>
      <c r="I1084" s="51">
        <f t="shared" si="147"/>
        <v>2641.1558000000009</v>
      </c>
      <c r="J1084" s="51">
        <f t="shared" si="146"/>
        <v>2988.0638000000004</v>
      </c>
      <c r="K1084" s="51">
        <f t="shared" si="148"/>
        <v>2641.1558000000009</v>
      </c>
      <c r="L1084" s="51">
        <f t="shared" si="149"/>
        <v>0</v>
      </c>
      <c r="M1084" s="51">
        <f t="shared" si="150"/>
        <v>0</v>
      </c>
      <c r="N1084" s="51">
        <f t="shared" si="151"/>
        <v>0</v>
      </c>
      <c r="O1084" s="51">
        <f t="shared" si="152"/>
        <v>0</v>
      </c>
      <c r="P1084" s="52">
        <f>+SUM(INDEX(Inputs!$D$24:$D$35,MATCH($D1084,Inputs!$B$24:$B$35,0))*$N1084,INDEX(Inputs!$E$24:$E$35,MATCH($D1084,Inputs!$B$24:$B$35,0))*$O1084)</f>
        <v>0</v>
      </c>
      <c r="R1084" s="19"/>
      <c r="S1084" s="19"/>
      <c r="T1084" s="19"/>
    </row>
    <row r="1085" spans="2:20" s="46" customFormat="1" x14ac:dyDescent="0.25">
      <c r="B1085" s="8" t="s">
        <v>188</v>
      </c>
      <c r="C1085" s="8">
        <v>2021</v>
      </c>
      <c r="D1085" s="8">
        <v>9</v>
      </c>
      <c r="E1085" s="49">
        <f>Data!E1085</f>
        <v>3825.884</v>
      </c>
      <c r="F1085" s="49">
        <f>Data!F1085</f>
        <v>3748.58</v>
      </c>
      <c r="G1085" s="50">
        <f t="shared" si="144"/>
        <v>-77.304000000000087</v>
      </c>
      <c r="H1085" s="51">
        <f t="shared" si="145"/>
        <v>2641.1558000000009</v>
      </c>
      <c r="I1085" s="51">
        <f t="shared" si="147"/>
        <v>2718.459800000001</v>
      </c>
      <c r="J1085" s="51">
        <f t="shared" si="146"/>
        <v>2641.1558000000009</v>
      </c>
      <c r="K1085" s="51">
        <f t="shared" si="148"/>
        <v>2718.459800000001</v>
      </c>
      <c r="L1085" s="51">
        <f t="shared" si="149"/>
        <v>0</v>
      </c>
      <c r="M1085" s="51">
        <f t="shared" si="150"/>
        <v>0</v>
      </c>
      <c r="N1085" s="51">
        <f t="shared" si="151"/>
        <v>0</v>
      </c>
      <c r="O1085" s="51">
        <f t="shared" si="152"/>
        <v>0</v>
      </c>
      <c r="P1085" s="52">
        <f>+SUM(INDEX(Inputs!$D$24:$D$35,MATCH($D1085,Inputs!$B$24:$B$35,0))*$N1085,INDEX(Inputs!$E$24:$E$35,MATCH($D1085,Inputs!$B$24:$B$35,0))*$O1085)</f>
        <v>0</v>
      </c>
      <c r="R1085" s="19"/>
      <c r="S1085" s="19"/>
      <c r="T1085" s="19"/>
    </row>
    <row r="1086" spans="2:20" s="46" customFormat="1" x14ac:dyDescent="0.25">
      <c r="B1086" s="8" t="s">
        <v>188</v>
      </c>
      <c r="C1086" s="8">
        <v>2021</v>
      </c>
      <c r="D1086" s="8">
        <v>10</v>
      </c>
      <c r="E1086" s="49">
        <f>Data!E1086</f>
        <v>2428.66</v>
      </c>
      <c r="F1086" s="49">
        <f>Data!F1086</f>
        <v>3969.3040000000001</v>
      </c>
      <c r="G1086" s="50">
        <f t="shared" si="144"/>
        <v>1540.6440000000002</v>
      </c>
      <c r="H1086" s="51">
        <f t="shared" si="145"/>
        <v>2718.459800000001</v>
      </c>
      <c r="I1086" s="51">
        <f t="shared" si="147"/>
        <v>1177.8158000000008</v>
      </c>
      <c r="J1086" s="51">
        <f t="shared" si="146"/>
        <v>2718.459800000001</v>
      </c>
      <c r="K1086" s="51">
        <f t="shared" si="148"/>
        <v>1177.8158000000008</v>
      </c>
      <c r="L1086" s="51">
        <f t="shared" si="149"/>
        <v>0</v>
      </c>
      <c r="M1086" s="51">
        <f t="shared" si="150"/>
        <v>0</v>
      </c>
      <c r="N1086" s="51">
        <f t="shared" si="151"/>
        <v>0</v>
      </c>
      <c r="O1086" s="51">
        <f t="shared" si="152"/>
        <v>0</v>
      </c>
      <c r="P1086" s="52">
        <f>+SUM(INDEX(Inputs!$D$24:$D$35,MATCH($D1086,Inputs!$B$24:$B$35,0))*$N1086,INDEX(Inputs!$E$24:$E$35,MATCH($D1086,Inputs!$B$24:$B$35,0))*$O1086)</f>
        <v>0</v>
      </c>
      <c r="R1086" s="19"/>
      <c r="S1086" s="19"/>
      <c r="T1086" s="19"/>
    </row>
    <row r="1087" spans="2:20" s="46" customFormat="1" x14ac:dyDescent="0.25">
      <c r="B1087" s="8" t="s">
        <v>188</v>
      </c>
      <c r="C1087" s="8">
        <v>2021</v>
      </c>
      <c r="D1087" s="8">
        <v>11</v>
      </c>
      <c r="E1087" s="49">
        <f>Data!E1087</f>
        <v>1430.4860000000001</v>
      </c>
      <c r="F1087" s="49">
        <f>Data!F1087</f>
        <v>4544.1360000000004</v>
      </c>
      <c r="G1087" s="50">
        <f t="shared" si="144"/>
        <v>3113.6500000000005</v>
      </c>
      <c r="H1087" s="51">
        <f t="shared" si="145"/>
        <v>1177.8158000000008</v>
      </c>
      <c r="I1087" s="51">
        <f t="shared" si="147"/>
        <v>0</v>
      </c>
      <c r="J1087" s="51">
        <f t="shared" si="146"/>
        <v>1177.8158000000008</v>
      </c>
      <c r="K1087" s="51">
        <f t="shared" si="148"/>
        <v>0</v>
      </c>
      <c r="L1087" s="51">
        <f t="shared" si="149"/>
        <v>1935.8341999999998</v>
      </c>
      <c r="M1087" s="51">
        <f t="shared" si="150"/>
        <v>1935.8341999999998</v>
      </c>
      <c r="N1087" s="51">
        <f t="shared" si="151"/>
        <v>1935.8341999999998</v>
      </c>
      <c r="O1087" s="51">
        <f t="shared" si="152"/>
        <v>0</v>
      </c>
      <c r="P1087" s="52">
        <f>+SUM(INDEX(Inputs!$D$24:$D$35,MATCH($D1087,Inputs!$B$24:$B$35,0))*$N1087,INDEX(Inputs!$E$24:$E$35,MATCH($D1087,Inputs!$B$24:$B$35,0))*$O1087)</f>
        <v>183.4048037764</v>
      </c>
      <c r="R1087" s="19"/>
      <c r="S1087" s="19"/>
      <c r="T1087" s="19"/>
    </row>
    <row r="1088" spans="2:20" s="46" customFormat="1" x14ac:dyDescent="0.25">
      <c r="B1088" s="8" t="s">
        <v>188</v>
      </c>
      <c r="C1088" s="8">
        <v>2021</v>
      </c>
      <c r="D1088" s="8">
        <v>12</v>
      </c>
      <c r="E1088" s="49">
        <f>Data!E1088</f>
        <v>751.822</v>
      </c>
      <c r="F1088" s="49">
        <f>Data!F1088</f>
        <v>4720.32</v>
      </c>
      <c r="G1088" s="50">
        <f t="shared" si="144"/>
        <v>3968.4979999999996</v>
      </c>
      <c r="H1088" s="51">
        <f t="shared" si="145"/>
        <v>0</v>
      </c>
      <c r="I1088" s="51">
        <f t="shared" si="147"/>
        <v>0</v>
      </c>
      <c r="J1088" s="51">
        <f t="shared" si="146"/>
        <v>0</v>
      </c>
      <c r="K1088" s="51">
        <f t="shared" si="148"/>
        <v>0</v>
      </c>
      <c r="L1088" s="51">
        <f t="shared" si="149"/>
        <v>3968.4979999999996</v>
      </c>
      <c r="M1088" s="51">
        <f t="shared" si="150"/>
        <v>3968.4979999999996</v>
      </c>
      <c r="N1088" s="51">
        <f t="shared" si="151"/>
        <v>2000</v>
      </c>
      <c r="O1088" s="51">
        <f t="shared" si="152"/>
        <v>1968.4979999999996</v>
      </c>
      <c r="P1088" s="52">
        <f>+SUM(INDEX(Inputs!$D$24:$D$35,MATCH($D1088,Inputs!$B$24:$B$35,0))*$N1088,INDEX(Inputs!$E$24:$E$35,MATCH($D1088,Inputs!$B$24:$B$35,0))*$O1088)</f>
        <v>276.48373760799996</v>
      </c>
      <c r="R1088" s="19"/>
      <c r="S1088" s="19"/>
      <c r="T1088" s="19"/>
    </row>
    <row r="1089" spans="2:20" s="46" customFormat="1" x14ac:dyDescent="0.25">
      <c r="B1089" s="8" t="s">
        <v>189</v>
      </c>
      <c r="C1089" s="8">
        <v>2021</v>
      </c>
      <c r="D1089" s="8">
        <v>1</v>
      </c>
      <c r="E1089" s="49">
        <f>Data!E1089</f>
        <v>147.00800000000001</v>
      </c>
      <c r="F1089" s="49">
        <f>Data!F1089</f>
        <v>2311.8883000000001</v>
      </c>
      <c r="G1089" s="50">
        <f t="shared" si="144"/>
        <v>2164.8803000000003</v>
      </c>
      <c r="H1089" s="51">
        <f t="shared" si="145"/>
        <v>0</v>
      </c>
      <c r="I1089" s="51">
        <f t="shared" si="147"/>
        <v>0</v>
      </c>
      <c r="J1089" s="51">
        <f t="shared" si="146"/>
        <v>0</v>
      </c>
      <c r="K1089" s="51">
        <f t="shared" si="148"/>
        <v>0</v>
      </c>
      <c r="L1089" s="51">
        <f t="shared" si="149"/>
        <v>2164.8803000000003</v>
      </c>
      <c r="M1089" s="51">
        <f t="shared" si="150"/>
        <v>2164.8803000000003</v>
      </c>
      <c r="N1089" s="51">
        <f t="shared" si="151"/>
        <v>2000</v>
      </c>
      <c r="O1089" s="51">
        <f t="shared" si="152"/>
        <v>164.88030000000026</v>
      </c>
      <c r="P1089" s="52">
        <f>+SUM(INDEX(Inputs!$D$24:$D$35,MATCH($D1089,Inputs!$B$24:$B$35,0))*$N1089,INDEX(Inputs!$E$24:$E$35,MATCH($D1089,Inputs!$B$24:$B$35,0))*$O1089)</f>
        <v>196.77104973880003</v>
      </c>
      <c r="R1089" s="19"/>
      <c r="S1089" s="19"/>
      <c r="T1089" s="19"/>
    </row>
    <row r="1090" spans="2:20" s="46" customFormat="1" x14ac:dyDescent="0.25">
      <c r="B1090" s="8" t="s">
        <v>189</v>
      </c>
      <c r="C1090" s="8">
        <v>2021</v>
      </c>
      <c r="D1090" s="8">
        <v>2</v>
      </c>
      <c r="E1090" s="49">
        <f>Data!E1090</f>
        <v>174.33600000000001</v>
      </c>
      <c r="F1090" s="49">
        <f>Data!F1090</f>
        <v>2328.4845999999998</v>
      </c>
      <c r="G1090" s="50">
        <f t="shared" si="144"/>
        <v>2154.1485999999995</v>
      </c>
      <c r="H1090" s="51">
        <f t="shared" si="145"/>
        <v>0</v>
      </c>
      <c r="I1090" s="51">
        <f t="shared" si="147"/>
        <v>0</v>
      </c>
      <c r="J1090" s="51">
        <f t="shared" si="146"/>
        <v>0</v>
      </c>
      <c r="K1090" s="51">
        <f t="shared" si="148"/>
        <v>0</v>
      </c>
      <c r="L1090" s="51">
        <f t="shared" si="149"/>
        <v>2154.1485999999995</v>
      </c>
      <c r="M1090" s="51">
        <f t="shared" si="150"/>
        <v>2154.1485999999995</v>
      </c>
      <c r="N1090" s="51">
        <f t="shared" si="151"/>
        <v>2000</v>
      </c>
      <c r="O1090" s="51">
        <f t="shared" si="152"/>
        <v>154.14859999999953</v>
      </c>
      <c r="P1090" s="52">
        <f>+SUM(INDEX(Inputs!$D$24:$D$35,MATCH($D1090,Inputs!$B$24:$B$35,0))*$N1090,INDEX(Inputs!$E$24:$E$35,MATCH($D1090,Inputs!$B$24:$B$35,0))*$O1090)</f>
        <v>196.2967515256</v>
      </c>
      <c r="R1090" s="19"/>
      <c r="S1090" s="19"/>
      <c r="T1090" s="19"/>
    </row>
    <row r="1091" spans="2:20" s="46" customFormat="1" x14ac:dyDescent="0.25">
      <c r="B1091" s="8" t="s">
        <v>189</v>
      </c>
      <c r="C1091" s="8">
        <v>2021</v>
      </c>
      <c r="D1091" s="8">
        <v>3</v>
      </c>
      <c r="E1091" s="49">
        <f>Data!E1091</f>
        <v>376.94400000000002</v>
      </c>
      <c r="F1091" s="49">
        <f>Data!F1091</f>
        <v>2219.7656999999999</v>
      </c>
      <c r="G1091" s="50">
        <f t="shared" si="144"/>
        <v>1842.8217</v>
      </c>
      <c r="H1091" s="51">
        <f t="shared" si="145"/>
        <v>0</v>
      </c>
      <c r="I1091" s="51">
        <f t="shared" si="147"/>
        <v>0</v>
      </c>
      <c r="J1091" s="51">
        <f t="shared" si="146"/>
        <v>0</v>
      </c>
      <c r="K1091" s="51">
        <f t="shared" si="148"/>
        <v>0</v>
      </c>
      <c r="L1091" s="51">
        <f t="shared" si="149"/>
        <v>1842.8217</v>
      </c>
      <c r="M1091" s="51">
        <f t="shared" si="150"/>
        <v>1842.8217</v>
      </c>
      <c r="N1091" s="51">
        <f t="shared" si="151"/>
        <v>1842.8217</v>
      </c>
      <c r="O1091" s="51">
        <f t="shared" si="152"/>
        <v>0</v>
      </c>
      <c r="P1091" s="52">
        <f>+SUM(INDEX(Inputs!$D$24:$D$35,MATCH($D1091,Inputs!$B$24:$B$35,0))*$N1091,INDEX(Inputs!$E$24:$E$35,MATCH($D1091,Inputs!$B$24:$B$35,0))*$O1091)</f>
        <v>174.5926135014</v>
      </c>
      <c r="R1091" s="19"/>
      <c r="S1091" s="19"/>
      <c r="T1091" s="19"/>
    </row>
    <row r="1092" spans="2:20" s="46" customFormat="1" x14ac:dyDescent="0.25">
      <c r="B1092" s="8" t="s">
        <v>189</v>
      </c>
      <c r="C1092" s="8">
        <v>2021</v>
      </c>
      <c r="D1092" s="8">
        <v>4</v>
      </c>
      <c r="E1092" s="49">
        <f>Data!E1092</f>
        <v>432.83199999999999</v>
      </c>
      <c r="F1092" s="49">
        <f>Data!F1092</f>
        <v>2337.3519999999999</v>
      </c>
      <c r="G1092" s="50">
        <f t="shared" si="144"/>
        <v>1904.52</v>
      </c>
      <c r="H1092" s="51">
        <f t="shared" si="145"/>
        <v>0</v>
      </c>
      <c r="I1092" s="51">
        <f t="shared" si="147"/>
        <v>0</v>
      </c>
      <c r="J1092" s="51">
        <f t="shared" si="146"/>
        <v>0</v>
      </c>
      <c r="K1092" s="51">
        <f t="shared" si="148"/>
        <v>0</v>
      </c>
      <c r="L1092" s="51">
        <f t="shared" si="149"/>
        <v>1904.52</v>
      </c>
      <c r="M1092" s="51">
        <f t="shared" si="150"/>
        <v>1904.52</v>
      </c>
      <c r="N1092" s="51">
        <f t="shared" si="151"/>
        <v>1904.52</v>
      </c>
      <c r="O1092" s="51">
        <f t="shared" si="152"/>
        <v>0</v>
      </c>
      <c r="P1092" s="52">
        <f>+SUM(INDEX(Inputs!$D$24:$D$35,MATCH($D1092,Inputs!$B$24:$B$35,0))*$N1092,INDEX(Inputs!$E$24:$E$35,MATCH($D1092,Inputs!$B$24:$B$35,0))*$O1092)</f>
        <v>180.43803384</v>
      </c>
      <c r="R1092" s="19"/>
      <c r="S1092" s="19"/>
      <c r="T1092" s="19"/>
    </row>
    <row r="1093" spans="2:20" s="46" customFormat="1" x14ac:dyDescent="0.25">
      <c r="B1093" s="8" t="s">
        <v>189</v>
      </c>
      <c r="C1093" s="8">
        <v>2021</v>
      </c>
      <c r="D1093" s="8">
        <v>5</v>
      </c>
      <c r="E1093" s="49">
        <f>Data!E1093</f>
        <v>279.30309999999997</v>
      </c>
      <c r="F1093" s="49">
        <f>Data!F1093</f>
        <v>1622.8633</v>
      </c>
      <c r="G1093" s="50">
        <f t="shared" si="144"/>
        <v>1343.5601999999999</v>
      </c>
      <c r="H1093" s="51">
        <f t="shared" si="145"/>
        <v>0</v>
      </c>
      <c r="I1093" s="51">
        <f t="shared" si="147"/>
        <v>0</v>
      </c>
      <c r="J1093" s="51">
        <f t="shared" si="146"/>
        <v>0</v>
      </c>
      <c r="K1093" s="51">
        <f t="shared" si="148"/>
        <v>0</v>
      </c>
      <c r="L1093" s="51">
        <f t="shared" si="149"/>
        <v>1343.5601999999999</v>
      </c>
      <c r="M1093" s="51">
        <f t="shared" si="150"/>
        <v>1343.5601999999999</v>
      </c>
      <c r="N1093" s="51">
        <f t="shared" si="151"/>
        <v>1343.5601999999999</v>
      </c>
      <c r="O1093" s="51">
        <f t="shared" si="152"/>
        <v>0</v>
      </c>
      <c r="P1093" s="52">
        <f>+SUM(INDEX(Inputs!$D$24:$D$35,MATCH($D1093,Inputs!$B$24:$B$35,0))*$N1093,INDEX(Inputs!$E$24:$E$35,MATCH($D1093,Inputs!$B$24:$B$35,0))*$O1093)</f>
        <v>127.2915804684</v>
      </c>
      <c r="R1093" s="19"/>
      <c r="S1093" s="19"/>
      <c r="T1093" s="19"/>
    </row>
    <row r="1094" spans="2:20" s="46" customFormat="1" x14ac:dyDescent="0.25">
      <c r="B1094" s="8" t="s">
        <v>189</v>
      </c>
      <c r="C1094" s="8">
        <v>2021</v>
      </c>
      <c r="D1094" s="8">
        <v>6</v>
      </c>
      <c r="E1094" s="49">
        <f>Data!E1094</f>
        <v>14.592000000000001</v>
      </c>
      <c r="F1094" s="49">
        <f>Data!F1094</f>
        <v>1959.3176000000001</v>
      </c>
      <c r="G1094" s="50">
        <f t="shared" si="144"/>
        <v>1944.7256</v>
      </c>
      <c r="H1094" s="51">
        <f t="shared" si="145"/>
        <v>0</v>
      </c>
      <c r="I1094" s="51">
        <f t="shared" si="147"/>
        <v>0</v>
      </c>
      <c r="J1094" s="51">
        <f t="shared" si="146"/>
        <v>0</v>
      </c>
      <c r="K1094" s="51">
        <f t="shared" si="148"/>
        <v>0</v>
      </c>
      <c r="L1094" s="51">
        <f t="shared" si="149"/>
        <v>1944.7256</v>
      </c>
      <c r="M1094" s="51">
        <f t="shared" si="150"/>
        <v>1944.7256</v>
      </c>
      <c r="N1094" s="51">
        <f t="shared" si="151"/>
        <v>1944.7256</v>
      </c>
      <c r="O1094" s="51">
        <f t="shared" si="152"/>
        <v>0</v>
      </c>
      <c r="P1094" s="52">
        <f>+SUM(INDEX(Inputs!$D$24:$D$35,MATCH($D1094,Inputs!$B$24:$B$35,0))*$N1094,INDEX(Inputs!$E$24:$E$35,MATCH($D1094,Inputs!$B$24:$B$35,0))*$O1094)</f>
        <v>204.6823694</v>
      </c>
      <c r="R1094" s="19"/>
      <c r="S1094" s="19"/>
      <c r="T1094" s="19"/>
    </row>
    <row r="1095" spans="2:20" s="46" customFormat="1" x14ac:dyDescent="0.25">
      <c r="B1095" s="8" t="s">
        <v>189</v>
      </c>
      <c r="C1095" s="8">
        <v>2021</v>
      </c>
      <c r="D1095" s="8">
        <v>7</v>
      </c>
      <c r="E1095" s="49">
        <f>Data!E1095</f>
        <v>0</v>
      </c>
      <c r="F1095" s="49">
        <f>Data!F1095</f>
        <v>2685.8761</v>
      </c>
      <c r="G1095" s="50">
        <f t="shared" si="144"/>
        <v>2685.8761</v>
      </c>
      <c r="H1095" s="51">
        <f t="shared" si="145"/>
        <v>0</v>
      </c>
      <c r="I1095" s="51">
        <f t="shared" si="147"/>
        <v>0</v>
      </c>
      <c r="J1095" s="51">
        <f t="shared" si="146"/>
        <v>0</v>
      </c>
      <c r="K1095" s="51">
        <f t="shared" si="148"/>
        <v>0</v>
      </c>
      <c r="L1095" s="51">
        <f t="shared" si="149"/>
        <v>2685.8761</v>
      </c>
      <c r="M1095" s="51">
        <f t="shared" si="150"/>
        <v>2685.8761</v>
      </c>
      <c r="N1095" s="51">
        <f t="shared" si="151"/>
        <v>2000</v>
      </c>
      <c r="O1095" s="51">
        <f t="shared" si="152"/>
        <v>685.87609999999995</v>
      </c>
      <c r="P1095" s="52">
        <f>+SUM(INDEX(Inputs!$D$24:$D$35,MATCH($D1095,Inputs!$B$24:$B$35,0))*$N1095,INDEX(Inputs!$E$24:$E$35,MATCH($D1095,Inputs!$B$24:$B$35,0))*$O1095)</f>
        <v>243.9131400876</v>
      </c>
      <c r="R1095" s="19"/>
      <c r="S1095" s="19"/>
      <c r="T1095" s="19"/>
    </row>
    <row r="1096" spans="2:20" s="46" customFormat="1" x14ac:dyDescent="0.25">
      <c r="B1096" s="8" t="s">
        <v>189</v>
      </c>
      <c r="C1096" s="8">
        <v>2021</v>
      </c>
      <c r="D1096" s="8">
        <v>8</v>
      </c>
      <c r="E1096" s="49">
        <f>Data!E1096</f>
        <v>0</v>
      </c>
      <c r="F1096" s="49">
        <f>Data!F1096</f>
        <v>2934.6161999999999</v>
      </c>
      <c r="G1096" s="50">
        <f t="shared" si="144"/>
        <v>2934.6161999999999</v>
      </c>
      <c r="H1096" s="51">
        <f t="shared" si="145"/>
        <v>0</v>
      </c>
      <c r="I1096" s="51">
        <f t="shared" si="147"/>
        <v>0</v>
      </c>
      <c r="J1096" s="51">
        <f t="shared" si="146"/>
        <v>0</v>
      </c>
      <c r="K1096" s="51">
        <f t="shared" si="148"/>
        <v>0</v>
      </c>
      <c r="L1096" s="51">
        <f t="shared" si="149"/>
        <v>2934.6161999999999</v>
      </c>
      <c r="M1096" s="51">
        <f t="shared" si="150"/>
        <v>2934.6161999999999</v>
      </c>
      <c r="N1096" s="51">
        <f t="shared" si="151"/>
        <v>2000</v>
      </c>
      <c r="O1096" s="51">
        <f t="shared" si="152"/>
        <v>934.61619999999994</v>
      </c>
      <c r="P1096" s="52">
        <f>+SUM(INDEX(Inputs!$D$24:$D$35,MATCH($D1096,Inputs!$B$24:$B$35,0))*$N1096,INDEX(Inputs!$E$24:$E$35,MATCH($D1096,Inputs!$B$24:$B$35,0))*$O1096)</f>
        <v>256.03076279919998</v>
      </c>
      <c r="R1096" s="19"/>
      <c r="S1096" s="19"/>
      <c r="T1096" s="19"/>
    </row>
    <row r="1097" spans="2:20" s="46" customFormat="1" x14ac:dyDescent="0.25">
      <c r="B1097" s="8" t="s">
        <v>189</v>
      </c>
      <c r="C1097" s="8">
        <v>2021</v>
      </c>
      <c r="D1097" s="8">
        <v>9</v>
      </c>
      <c r="E1097" s="49">
        <f>Data!E1097</f>
        <v>0</v>
      </c>
      <c r="F1097" s="49">
        <f>Data!F1097</f>
        <v>2706.4456</v>
      </c>
      <c r="G1097" s="50">
        <f t="shared" ref="G1097:G1160" si="153">+F1097-E1097</f>
        <v>2706.4456</v>
      </c>
      <c r="H1097" s="51">
        <f t="shared" ref="H1097:H1160" si="154">+IF(D1097=1,0,I1096)</f>
        <v>0</v>
      </c>
      <c r="I1097" s="51">
        <f t="shared" si="147"/>
        <v>0</v>
      </c>
      <c r="J1097" s="51">
        <f t="shared" ref="J1097:J1160" si="155">+IF(D1097=1,I1108,K1096)</f>
        <v>0</v>
      </c>
      <c r="K1097" s="51">
        <f t="shared" si="148"/>
        <v>0</v>
      </c>
      <c r="L1097" s="51">
        <f t="shared" si="149"/>
        <v>2706.4456</v>
      </c>
      <c r="M1097" s="51">
        <f t="shared" si="150"/>
        <v>2706.4456</v>
      </c>
      <c r="N1097" s="51">
        <f t="shared" si="151"/>
        <v>2000</v>
      </c>
      <c r="O1097" s="51">
        <f t="shared" si="152"/>
        <v>706.44560000000001</v>
      </c>
      <c r="P1097" s="52">
        <f>+SUM(INDEX(Inputs!$D$24:$D$35,MATCH($D1097,Inputs!$B$24:$B$35,0))*$N1097,INDEX(Inputs!$E$24:$E$35,MATCH($D1097,Inputs!$B$24:$B$35,0))*$O1097)</f>
        <v>220.70606973760002</v>
      </c>
      <c r="R1097" s="19"/>
      <c r="S1097" s="19"/>
      <c r="T1097" s="19"/>
    </row>
    <row r="1098" spans="2:20" s="46" customFormat="1" x14ac:dyDescent="0.25">
      <c r="B1098" s="8" t="s">
        <v>189</v>
      </c>
      <c r="C1098" s="8">
        <v>2021</v>
      </c>
      <c r="D1098" s="8">
        <v>10</v>
      </c>
      <c r="E1098" s="49">
        <f>Data!E1098</f>
        <v>0</v>
      </c>
      <c r="F1098" s="49">
        <f>Data!F1098</f>
        <v>3247.8890999999999</v>
      </c>
      <c r="G1098" s="50">
        <f t="shared" si="153"/>
        <v>3247.8890999999999</v>
      </c>
      <c r="H1098" s="51">
        <f t="shared" si="154"/>
        <v>0</v>
      </c>
      <c r="I1098" s="51">
        <f t="shared" ref="I1098:I1161" si="156">+IF($G1098&lt;0,SUM(-$G1098,H1098),MAX(SUM(-$G1098,H1098),0))</f>
        <v>0</v>
      </c>
      <c r="J1098" s="51">
        <f t="shared" si="155"/>
        <v>0</v>
      </c>
      <c r="K1098" s="51">
        <f t="shared" ref="K1098:K1161" si="157">+IF($G1098&lt;0,SUM(-$G1098,J1098),MAX(SUM(-$G1098,J1098),0))</f>
        <v>0</v>
      </c>
      <c r="L1098" s="51">
        <f t="shared" ref="L1098:L1161" si="158">+IF(I1098&gt;0,0,G1098-H1098)</f>
        <v>3247.8890999999999</v>
      </c>
      <c r="M1098" s="51">
        <f t="shared" ref="M1098:M1161" si="159">+IF(K1098&gt;0,0,G1098-J1098)</f>
        <v>3247.8890999999999</v>
      </c>
      <c r="N1098" s="51">
        <f t="shared" ref="N1098:N1161" si="160">+MIN(M1098,2000)</f>
        <v>2000</v>
      </c>
      <c r="O1098" s="51">
        <f t="shared" ref="O1098:O1161" si="161">+M1098-N1098</f>
        <v>1247.8890999999999</v>
      </c>
      <c r="P1098" s="52">
        <f>+SUM(INDEX(Inputs!$D$24:$D$35,MATCH($D1098,Inputs!$B$24:$B$35,0))*$N1098,INDEX(Inputs!$E$24:$E$35,MATCH($D1098,Inputs!$B$24:$B$35,0))*$O1098)</f>
        <v>244.63570666359999</v>
      </c>
      <c r="R1098" s="19"/>
      <c r="S1098" s="19"/>
      <c r="T1098" s="19"/>
    </row>
    <row r="1099" spans="2:20" s="46" customFormat="1" x14ac:dyDescent="0.25">
      <c r="B1099" s="8" t="s">
        <v>189</v>
      </c>
      <c r="C1099" s="8">
        <v>2021</v>
      </c>
      <c r="D1099" s="8">
        <v>11</v>
      </c>
      <c r="E1099" s="49">
        <f>Data!E1099</f>
        <v>113.536</v>
      </c>
      <c r="F1099" s="49">
        <f>Data!F1099</f>
        <v>3306.3672999999999</v>
      </c>
      <c r="G1099" s="50">
        <f t="shared" si="153"/>
        <v>3192.8312999999998</v>
      </c>
      <c r="H1099" s="51">
        <f t="shared" si="154"/>
        <v>0</v>
      </c>
      <c r="I1099" s="51">
        <f t="shared" si="156"/>
        <v>0</v>
      </c>
      <c r="J1099" s="51">
        <f t="shared" si="155"/>
        <v>0</v>
      </c>
      <c r="K1099" s="51">
        <f t="shared" si="157"/>
        <v>0</v>
      </c>
      <c r="L1099" s="51">
        <f t="shared" si="158"/>
        <v>3192.8312999999998</v>
      </c>
      <c r="M1099" s="51">
        <f t="shared" si="159"/>
        <v>3192.8312999999998</v>
      </c>
      <c r="N1099" s="51">
        <f t="shared" si="160"/>
        <v>2000</v>
      </c>
      <c r="O1099" s="51">
        <f t="shared" si="161"/>
        <v>1192.8312999999998</v>
      </c>
      <c r="P1099" s="52">
        <f>+SUM(INDEX(Inputs!$D$24:$D$35,MATCH($D1099,Inputs!$B$24:$B$35,0))*$N1099,INDEX(Inputs!$E$24:$E$35,MATCH($D1099,Inputs!$B$24:$B$35,0))*$O1099)</f>
        <v>242.20237213479999</v>
      </c>
      <c r="R1099" s="19"/>
      <c r="S1099" s="19"/>
      <c r="T1099" s="19"/>
    </row>
    <row r="1100" spans="2:20" s="46" customFormat="1" x14ac:dyDescent="0.25">
      <c r="B1100" s="8" t="s">
        <v>189</v>
      </c>
      <c r="C1100" s="8">
        <v>2021</v>
      </c>
      <c r="D1100" s="8">
        <v>12</v>
      </c>
      <c r="E1100" s="49">
        <f>Data!E1100</f>
        <v>91.52</v>
      </c>
      <c r="F1100" s="49">
        <f>Data!F1100</f>
        <v>3334.0718000000002</v>
      </c>
      <c r="G1100" s="50">
        <f t="shared" si="153"/>
        <v>3242.5518000000002</v>
      </c>
      <c r="H1100" s="51">
        <f t="shared" si="154"/>
        <v>0</v>
      </c>
      <c r="I1100" s="51">
        <f t="shared" si="156"/>
        <v>0</v>
      </c>
      <c r="J1100" s="51">
        <f t="shared" si="155"/>
        <v>0</v>
      </c>
      <c r="K1100" s="51">
        <f t="shared" si="157"/>
        <v>0</v>
      </c>
      <c r="L1100" s="51">
        <f t="shared" si="158"/>
        <v>3242.5518000000002</v>
      </c>
      <c r="M1100" s="51">
        <f t="shared" si="159"/>
        <v>3242.5518000000002</v>
      </c>
      <c r="N1100" s="51">
        <f t="shared" si="160"/>
        <v>2000</v>
      </c>
      <c r="O1100" s="51">
        <f t="shared" si="161"/>
        <v>1242.5518000000002</v>
      </c>
      <c r="P1100" s="52">
        <f>+SUM(INDEX(Inputs!$D$24:$D$35,MATCH($D1100,Inputs!$B$24:$B$35,0))*$N1100,INDEX(Inputs!$E$24:$E$35,MATCH($D1100,Inputs!$B$24:$B$35,0))*$O1100)</f>
        <v>244.39981935280002</v>
      </c>
      <c r="R1100" s="19"/>
      <c r="S1100" s="19"/>
      <c r="T1100" s="19"/>
    </row>
    <row r="1101" spans="2:20" s="46" customFormat="1" x14ac:dyDescent="0.25">
      <c r="B1101" s="8" t="s">
        <v>190</v>
      </c>
      <c r="C1101" s="8">
        <v>2021</v>
      </c>
      <c r="D1101" s="8">
        <v>1</v>
      </c>
      <c r="E1101" s="49">
        <f>Data!E1101</f>
        <v>611.26480000000004</v>
      </c>
      <c r="F1101" s="49">
        <f>Data!F1101</f>
        <v>1553.8879999999999</v>
      </c>
      <c r="G1101" s="50">
        <f t="shared" si="153"/>
        <v>942.62319999999988</v>
      </c>
      <c r="H1101" s="51">
        <f t="shared" si="154"/>
        <v>0</v>
      </c>
      <c r="I1101" s="51">
        <f t="shared" si="156"/>
        <v>0</v>
      </c>
      <c r="J1101" s="51">
        <f t="shared" si="155"/>
        <v>3666.2248999999997</v>
      </c>
      <c r="K1101" s="51">
        <f t="shared" si="157"/>
        <v>2723.6016999999997</v>
      </c>
      <c r="L1101" s="51">
        <f t="shared" si="158"/>
        <v>942.62319999999988</v>
      </c>
      <c r="M1101" s="51">
        <f t="shared" si="159"/>
        <v>0</v>
      </c>
      <c r="N1101" s="51">
        <f t="shared" si="160"/>
        <v>0</v>
      </c>
      <c r="O1101" s="51">
        <f t="shared" si="161"/>
        <v>0</v>
      </c>
      <c r="P1101" s="52">
        <f>+SUM(INDEX(Inputs!$D$24:$D$35,MATCH($D1101,Inputs!$B$24:$B$35,0))*$N1101,INDEX(Inputs!$E$24:$E$35,MATCH($D1101,Inputs!$B$24:$B$35,0))*$O1101)</f>
        <v>0</v>
      </c>
      <c r="R1101" s="19"/>
      <c r="S1101" s="19"/>
      <c r="T1101" s="19"/>
    </row>
    <row r="1102" spans="2:20" s="46" customFormat="1" x14ac:dyDescent="0.25">
      <c r="B1102" s="8" t="s">
        <v>190</v>
      </c>
      <c r="C1102" s="8">
        <v>2021</v>
      </c>
      <c r="D1102" s="8">
        <v>2</v>
      </c>
      <c r="E1102" s="49">
        <f>Data!E1102</f>
        <v>745.67349999999999</v>
      </c>
      <c r="F1102" s="49">
        <f>Data!F1102</f>
        <v>1371.0719999999999</v>
      </c>
      <c r="G1102" s="50">
        <f t="shared" si="153"/>
        <v>625.3984999999999</v>
      </c>
      <c r="H1102" s="51">
        <f t="shared" si="154"/>
        <v>0</v>
      </c>
      <c r="I1102" s="51">
        <f t="shared" si="156"/>
        <v>0</v>
      </c>
      <c r="J1102" s="51">
        <f t="shared" si="155"/>
        <v>2723.6016999999997</v>
      </c>
      <c r="K1102" s="51">
        <f t="shared" si="157"/>
        <v>2098.2031999999999</v>
      </c>
      <c r="L1102" s="51">
        <f t="shared" si="158"/>
        <v>625.3984999999999</v>
      </c>
      <c r="M1102" s="51">
        <f t="shared" si="159"/>
        <v>0</v>
      </c>
      <c r="N1102" s="51">
        <f t="shared" si="160"/>
        <v>0</v>
      </c>
      <c r="O1102" s="51">
        <f t="shared" si="161"/>
        <v>0</v>
      </c>
      <c r="P1102" s="52">
        <f>+SUM(INDEX(Inputs!$D$24:$D$35,MATCH($D1102,Inputs!$B$24:$B$35,0))*$N1102,INDEX(Inputs!$E$24:$E$35,MATCH($D1102,Inputs!$B$24:$B$35,0))*$O1102)</f>
        <v>0</v>
      </c>
      <c r="R1102" s="19"/>
      <c r="S1102" s="19"/>
      <c r="T1102" s="19"/>
    </row>
    <row r="1103" spans="2:20" s="46" customFormat="1" x14ac:dyDescent="0.25">
      <c r="B1103" s="8" t="s">
        <v>190</v>
      </c>
      <c r="C1103" s="8">
        <v>2021</v>
      </c>
      <c r="D1103" s="8">
        <v>3</v>
      </c>
      <c r="E1103" s="49">
        <f>Data!E1103</f>
        <v>1527.6866</v>
      </c>
      <c r="F1103" s="49">
        <f>Data!F1103</f>
        <v>1311.7159999999999</v>
      </c>
      <c r="G1103" s="50">
        <f t="shared" si="153"/>
        <v>-215.9706000000001</v>
      </c>
      <c r="H1103" s="51">
        <f t="shared" si="154"/>
        <v>0</v>
      </c>
      <c r="I1103" s="51">
        <f t="shared" si="156"/>
        <v>215.9706000000001</v>
      </c>
      <c r="J1103" s="51">
        <f t="shared" si="155"/>
        <v>2098.2031999999999</v>
      </c>
      <c r="K1103" s="51">
        <f t="shared" si="157"/>
        <v>2314.1738</v>
      </c>
      <c r="L1103" s="51">
        <f t="shared" si="158"/>
        <v>0</v>
      </c>
      <c r="M1103" s="51">
        <f t="shared" si="159"/>
        <v>0</v>
      </c>
      <c r="N1103" s="51">
        <f t="shared" si="160"/>
        <v>0</v>
      </c>
      <c r="O1103" s="51">
        <f t="shared" si="161"/>
        <v>0</v>
      </c>
      <c r="P1103" s="52">
        <f>+SUM(INDEX(Inputs!$D$24:$D$35,MATCH($D1103,Inputs!$B$24:$B$35,0))*$N1103,INDEX(Inputs!$E$24:$E$35,MATCH($D1103,Inputs!$B$24:$B$35,0))*$O1103)</f>
        <v>0</v>
      </c>
      <c r="R1103" s="19"/>
      <c r="S1103" s="19"/>
      <c r="T1103" s="19"/>
    </row>
    <row r="1104" spans="2:20" s="46" customFormat="1" x14ac:dyDescent="0.25">
      <c r="B1104" s="8" t="s">
        <v>190</v>
      </c>
      <c r="C1104" s="8">
        <v>2021</v>
      </c>
      <c r="D1104" s="8">
        <v>4</v>
      </c>
      <c r="E1104" s="49">
        <f>Data!E1104</f>
        <v>1821.9848</v>
      </c>
      <c r="F1104" s="49">
        <f>Data!F1104</f>
        <v>964.76800000000003</v>
      </c>
      <c r="G1104" s="50">
        <f t="shared" si="153"/>
        <v>-857.21679999999992</v>
      </c>
      <c r="H1104" s="51">
        <f t="shared" si="154"/>
        <v>215.9706000000001</v>
      </c>
      <c r="I1104" s="51">
        <f t="shared" si="156"/>
        <v>1073.1874</v>
      </c>
      <c r="J1104" s="51">
        <f t="shared" si="155"/>
        <v>2314.1738</v>
      </c>
      <c r="K1104" s="51">
        <f t="shared" si="157"/>
        <v>3171.3905999999997</v>
      </c>
      <c r="L1104" s="51">
        <f t="shared" si="158"/>
        <v>0</v>
      </c>
      <c r="M1104" s="51">
        <f t="shared" si="159"/>
        <v>0</v>
      </c>
      <c r="N1104" s="51">
        <f t="shared" si="160"/>
        <v>0</v>
      </c>
      <c r="O1104" s="51">
        <f t="shared" si="161"/>
        <v>0</v>
      </c>
      <c r="P1104" s="52">
        <f>+SUM(INDEX(Inputs!$D$24:$D$35,MATCH($D1104,Inputs!$B$24:$B$35,0))*$N1104,INDEX(Inputs!$E$24:$E$35,MATCH($D1104,Inputs!$B$24:$B$35,0))*$O1104)</f>
        <v>0</v>
      </c>
      <c r="R1104" s="19"/>
      <c r="S1104" s="19"/>
      <c r="T1104" s="19"/>
    </row>
    <row r="1105" spans="2:20" s="46" customFormat="1" x14ac:dyDescent="0.25">
      <c r="B1105" s="8" t="s">
        <v>190</v>
      </c>
      <c r="C1105" s="8">
        <v>2021</v>
      </c>
      <c r="D1105" s="8">
        <v>5</v>
      </c>
      <c r="E1105" s="49">
        <f>Data!E1105</f>
        <v>2046.8287</v>
      </c>
      <c r="F1105" s="49">
        <f>Data!F1105</f>
        <v>776.68799999999999</v>
      </c>
      <c r="G1105" s="50">
        <f t="shared" si="153"/>
        <v>-1270.1406999999999</v>
      </c>
      <c r="H1105" s="51">
        <f t="shared" si="154"/>
        <v>1073.1874</v>
      </c>
      <c r="I1105" s="51">
        <f t="shared" si="156"/>
        <v>2343.3280999999997</v>
      </c>
      <c r="J1105" s="51">
        <f t="shared" si="155"/>
        <v>3171.3905999999997</v>
      </c>
      <c r="K1105" s="51">
        <f t="shared" si="157"/>
        <v>4441.5312999999996</v>
      </c>
      <c r="L1105" s="51">
        <f t="shared" si="158"/>
        <v>0</v>
      </c>
      <c r="M1105" s="51">
        <f t="shared" si="159"/>
        <v>0</v>
      </c>
      <c r="N1105" s="51">
        <f t="shared" si="160"/>
        <v>0</v>
      </c>
      <c r="O1105" s="51">
        <f t="shared" si="161"/>
        <v>0</v>
      </c>
      <c r="P1105" s="52">
        <f>+SUM(INDEX(Inputs!$D$24:$D$35,MATCH($D1105,Inputs!$B$24:$B$35,0))*$N1105,INDEX(Inputs!$E$24:$E$35,MATCH($D1105,Inputs!$B$24:$B$35,0))*$O1105)</f>
        <v>0</v>
      </c>
      <c r="R1105" s="19"/>
      <c r="S1105" s="19"/>
      <c r="T1105" s="19"/>
    </row>
    <row r="1106" spans="2:20" s="46" customFormat="1" x14ac:dyDescent="0.25">
      <c r="B1106" s="8" t="s">
        <v>190</v>
      </c>
      <c r="C1106" s="8">
        <v>2021</v>
      </c>
      <c r="D1106" s="8">
        <v>6</v>
      </c>
      <c r="E1106" s="49">
        <f>Data!E1106</f>
        <v>2199.2089999999998</v>
      </c>
      <c r="F1106" s="49">
        <f>Data!F1106</f>
        <v>1034.0640000000001</v>
      </c>
      <c r="G1106" s="50">
        <f t="shared" si="153"/>
        <v>-1165.1449999999998</v>
      </c>
      <c r="H1106" s="51">
        <f t="shared" si="154"/>
        <v>2343.3280999999997</v>
      </c>
      <c r="I1106" s="51">
        <f t="shared" si="156"/>
        <v>3508.4730999999992</v>
      </c>
      <c r="J1106" s="51">
        <f t="shared" si="155"/>
        <v>4441.5312999999996</v>
      </c>
      <c r="K1106" s="51">
        <f t="shared" si="157"/>
        <v>5606.6762999999992</v>
      </c>
      <c r="L1106" s="51">
        <f t="shared" si="158"/>
        <v>0</v>
      </c>
      <c r="M1106" s="51">
        <f t="shared" si="159"/>
        <v>0</v>
      </c>
      <c r="N1106" s="51">
        <f t="shared" si="160"/>
        <v>0</v>
      </c>
      <c r="O1106" s="51">
        <f t="shared" si="161"/>
        <v>0</v>
      </c>
      <c r="P1106" s="52">
        <f>+SUM(INDEX(Inputs!$D$24:$D$35,MATCH($D1106,Inputs!$B$24:$B$35,0))*$N1106,INDEX(Inputs!$E$24:$E$35,MATCH($D1106,Inputs!$B$24:$B$35,0))*$O1106)</f>
        <v>0</v>
      </c>
      <c r="R1106" s="19"/>
      <c r="S1106" s="19"/>
      <c r="T1106" s="19"/>
    </row>
    <row r="1107" spans="2:20" s="46" customFormat="1" x14ac:dyDescent="0.25">
      <c r="B1107" s="8" t="s">
        <v>190</v>
      </c>
      <c r="C1107" s="8">
        <v>2021</v>
      </c>
      <c r="D1107" s="8">
        <v>7</v>
      </c>
      <c r="E1107" s="49">
        <f>Data!E1107</f>
        <v>1906.7189000000001</v>
      </c>
      <c r="F1107" s="49">
        <f>Data!F1107</f>
        <v>1358.8720000000001</v>
      </c>
      <c r="G1107" s="50">
        <f t="shared" si="153"/>
        <v>-547.84690000000001</v>
      </c>
      <c r="H1107" s="51">
        <f t="shared" si="154"/>
        <v>3508.4730999999992</v>
      </c>
      <c r="I1107" s="51">
        <f t="shared" si="156"/>
        <v>4056.3199999999993</v>
      </c>
      <c r="J1107" s="51">
        <f t="shared" si="155"/>
        <v>5606.6762999999992</v>
      </c>
      <c r="K1107" s="51">
        <f t="shared" si="157"/>
        <v>6154.5231999999996</v>
      </c>
      <c r="L1107" s="51">
        <f t="shared" si="158"/>
        <v>0</v>
      </c>
      <c r="M1107" s="51">
        <f t="shared" si="159"/>
        <v>0</v>
      </c>
      <c r="N1107" s="51">
        <f t="shared" si="160"/>
        <v>0</v>
      </c>
      <c r="O1107" s="51">
        <f t="shared" si="161"/>
        <v>0</v>
      </c>
      <c r="P1107" s="52">
        <f>+SUM(INDEX(Inputs!$D$24:$D$35,MATCH($D1107,Inputs!$B$24:$B$35,0))*$N1107,INDEX(Inputs!$E$24:$E$35,MATCH($D1107,Inputs!$B$24:$B$35,0))*$O1107)</f>
        <v>0</v>
      </c>
      <c r="R1107" s="19"/>
      <c r="S1107" s="19"/>
      <c r="T1107" s="19"/>
    </row>
    <row r="1108" spans="2:20" s="46" customFormat="1" x14ac:dyDescent="0.25">
      <c r="B1108" s="8" t="s">
        <v>190</v>
      </c>
      <c r="C1108" s="8">
        <v>2021</v>
      </c>
      <c r="D1108" s="8">
        <v>8</v>
      </c>
      <c r="E1108" s="49">
        <f>Data!E1108</f>
        <v>1748.9586999999999</v>
      </c>
      <c r="F1108" s="49">
        <f>Data!F1108</f>
        <v>1079.44</v>
      </c>
      <c r="G1108" s="50">
        <f t="shared" si="153"/>
        <v>-669.51869999999985</v>
      </c>
      <c r="H1108" s="51">
        <f t="shared" si="154"/>
        <v>4056.3199999999993</v>
      </c>
      <c r="I1108" s="51">
        <f t="shared" si="156"/>
        <v>4725.8386999999993</v>
      </c>
      <c r="J1108" s="51">
        <f t="shared" si="155"/>
        <v>6154.5231999999996</v>
      </c>
      <c r="K1108" s="51">
        <f t="shared" si="157"/>
        <v>6824.0418999999993</v>
      </c>
      <c r="L1108" s="51">
        <f t="shared" si="158"/>
        <v>0</v>
      </c>
      <c r="M1108" s="51">
        <f t="shared" si="159"/>
        <v>0</v>
      </c>
      <c r="N1108" s="51">
        <f t="shared" si="160"/>
        <v>0</v>
      </c>
      <c r="O1108" s="51">
        <f t="shared" si="161"/>
        <v>0</v>
      </c>
      <c r="P1108" s="52">
        <f>+SUM(INDEX(Inputs!$D$24:$D$35,MATCH($D1108,Inputs!$B$24:$B$35,0))*$N1108,INDEX(Inputs!$E$24:$E$35,MATCH($D1108,Inputs!$B$24:$B$35,0))*$O1108)</f>
        <v>0</v>
      </c>
      <c r="R1108" s="19"/>
      <c r="S1108" s="19"/>
      <c r="T1108" s="19"/>
    </row>
    <row r="1109" spans="2:20" s="46" customFormat="1" x14ac:dyDescent="0.25">
      <c r="B1109" s="8" t="s">
        <v>190</v>
      </c>
      <c r="C1109" s="8">
        <v>2021</v>
      </c>
      <c r="D1109" s="8">
        <v>9</v>
      </c>
      <c r="E1109" s="49">
        <f>Data!E1109</f>
        <v>1465.0420999999999</v>
      </c>
      <c r="F1109" s="49">
        <f>Data!F1109</f>
        <v>975.55600000000004</v>
      </c>
      <c r="G1109" s="50">
        <f t="shared" si="153"/>
        <v>-489.48609999999985</v>
      </c>
      <c r="H1109" s="51">
        <f t="shared" si="154"/>
        <v>4725.8386999999993</v>
      </c>
      <c r="I1109" s="51">
        <f t="shared" si="156"/>
        <v>5215.3247999999994</v>
      </c>
      <c r="J1109" s="51">
        <f t="shared" si="155"/>
        <v>6824.0418999999993</v>
      </c>
      <c r="K1109" s="51">
        <f t="shared" si="157"/>
        <v>7313.5279999999993</v>
      </c>
      <c r="L1109" s="51">
        <f t="shared" si="158"/>
        <v>0</v>
      </c>
      <c r="M1109" s="51">
        <f t="shared" si="159"/>
        <v>0</v>
      </c>
      <c r="N1109" s="51">
        <f t="shared" si="160"/>
        <v>0</v>
      </c>
      <c r="O1109" s="51">
        <f t="shared" si="161"/>
        <v>0</v>
      </c>
      <c r="P1109" s="52">
        <f>+SUM(INDEX(Inputs!$D$24:$D$35,MATCH($D1109,Inputs!$B$24:$B$35,0))*$N1109,INDEX(Inputs!$E$24:$E$35,MATCH($D1109,Inputs!$B$24:$B$35,0))*$O1109)</f>
        <v>0</v>
      </c>
      <c r="R1109" s="19"/>
      <c r="S1109" s="19"/>
      <c r="T1109" s="19"/>
    </row>
    <row r="1110" spans="2:20" s="46" customFormat="1" x14ac:dyDescent="0.25">
      <c r="B1110" s="8" t="s">
        <v>190</v>
      </c>
      <c r="C1110" s="8">
        <v>2021</v>
      </c>
      <c r="D1110" s="8">
        <v>10</v>
      </c>
      <c r="E1110" s="49">
        <f>Data!E1110</f>
        <v>980.05970000000002</v>
      </c>
      <c r="F1110" s="49">
        <f>Data!F1110</f>
        <v>941.25199999999995</v>
      </c>
      <c r="G1110" s="50">
        <f t="shared" si="153"/>
        <v>-38.807700000000068</v>
      </c>
      <c r="H1110" s="51">
        <f t="shared" si="154"/>
        <v>5215.3247999999994</v>
      </c>
      <c r="I1110" s="51">
        <f t="shared" si="156"/>
        <v>5254.1324999999997</v>
      </c>
      <c r="J1110" s="51">
        <f t="shared" si="155"/>
        <v>7313.5279999999993</v>
      </c>
      <c r="K1110" s="51">
        <f t="shared" si="157"/>
        <v>7352.3356999999996</v>
      </c>
      <c r="L1110" s="51">
        <f t="shared" si="158"/>
        <v>0</v>
      </c>
      <c r="M1110" s="51">
        <f t="shared" si="159"/>
        <v>0</v>
      </c>
      <c r="N1110" s="51">
        <f t="shared" si="160"/>
        <v>0</v>
      </c>
      <c r="O1110" s="51">
        <f t="shared" si="161"/>
        <v>0</v>
      </c>
      <c r="P1110" s="52">
        <f>+SUM(INDEX(Inputs!$D$24:$D$35,MATCH($D1110,Inputs!$B$24:$B$35,0))*$N1110,INDEX(Inputs!$E$24:$E$35,MATCH($D1110,Inputs!$B$24:$B$35,0))*$O1110)</f>
        <v>0</v>
      </c>
      <c r="R1110" s="19"/>
      <c r="S1110" s="19"/>
      <c r="T1110" s="19"/>
    </row>
    <row r="1111" spans="2:20" s="46" customFormat="1" x14ac:dyDescent="0.25">
      <c r="B1111" s="8" t="s">
        <v>190</v>
      </c>
      <c r="C1111" s="8">
        <v>2021</v>
      </c>
      <c r="D1111" s="8">
        <v>11</v>
      </c>
      <c r="E1111" s="49">
        <f>Data!E1111</f>
        <v>671.00930000000005</v>
      </c>
      <c r="F1111" s="49">
        <f>Data!F1111</f>
        <v>1193.2840000000001</v>
      </c>
      <c r="G1111" s="50">
        <f t="shared" si="153"/>
        <v>522.27470000000005</v>
      </c>
      <c r="H1111" s="51">
        <f t="shared" si="154"/>
        <v>5254.1324999999997</v>
      </c>
      <c r="I1111" s="51">
        <f t="shared" si="156"/>
        <v>4731.8577999999998</v>
      </c>
      <c r="J1111" s="51">
        <f t="shared" si="155"/>
        <v>7352.3356999999996</v>
      </c>
      <c r="K1111" s="51">
        <f t="shared" si="157"/>
        <v>6830.0609999999997</v>
      </c>
      <c r="L1111" s="51">
        <f t="shared" si="158"/>
        <v>0</v>
      </c>
      <c r="M1111" s="51">
        <f t="shared" si="159"/>
        <v>0</v>
      </c>
      <c r="N1111" s="51">
        <f t="shared" si="160"/>
        <v>0</v>
      </c>
      <c r="O1111" s="51">
        <f t="shared" si="161"/>
        <v>0</v>
      </c>
      <c r="P1111" s="52">
        <f>+SUM(INDEX(Inputs!$D$24:$D$35,MATCH($D1111,Inputs!$B$24:$B$35,0))*$N1111,INDEX(Inputs!$E$24:$E$35,MATCH($D1111,Inputs!$B$24:$B$35,0))*$O1111)</f>
        <v>0</v>
      </c>
      <c r="R1111" s="19"/>
      <c r="S1111" s="19"/>
      <c r="T1111" s="19"/>
    </row>
    <row r="1112" spans="2:20" s="46" customFormat="1" x14ac:dyDescent="0.25">
      <c r="B1112" s="8" t="s">
        <v>190</v>
      </c>
      <c r="C1112" s="8">
        <v>2021</v>
      </c>
      <c r="D1112" s="8">
        <v>12</v>
      </c>
      <c r="E1112" s="49">
        <f>Data!E1112</f>
        <v>355.36709999999999</v>
      </c>
      <c r="F1112" s="49">
        <f>Data!F1112</f>
        <v>1421</v>
      </c>
      <c r="G1112" s="50">
        <f t="shared" si="153"/>
        <v>1065.6329000000001</v>
      </c>
      <c r="H1112" s="51">
        <f t="shared" si="154"/>
        <v>4731.8577999999998</v>
      </c>
      <c r="I1112" s="51">
        <f t="shared" si="156"/>
        <v>3666.2248999999997</v>
      </c>
      <c r="J1112" s="51">
        <f t="shared" si="155"/>
        <v>6830.0609999999997</v>
      </c>
      <c r="K1112" s="51">
        <f t="shared" si="157"/>
        <v>5764.4280999999992</v>
      </c>
      <c r="L1112" s="51">
        <f t="shared" si="158"/>
        <v>0</v>
      </c>
      <c r="M1112" s="51">
        <f t="shared" si="159"/>
        <v>0</v>
      </c>
      <c r="N1112" s="51">
        <f t="shared" si="160"/>
        <v>0</v>
      </c>
      <c r="O1112" s="51">
        <f t="shared" si="161"/>
        <v>0</v>
      </c>
      <c r="P1112" s="52">
        <f>+SUM(INDEX(Inputs!$D$24:$D$35,MATCH($D1112,Inputs!$B$24:$B$35,0))*$N1112,INDEX(Inputs!$E$24:$E$35,MATCH($D1112,Inputs!$B$24:$B$35,0))*$O1112)</f>
        <v>0</v>
      </c>
      <c r="R1112" s="19"/>
      <c r="S1112" s="19"/>
      <c r="T1112" s="19"/>
    </row>
    <row r="1113" spans="2:20" s="46" customFormat="1" x14ac:dyDescent="0.25">
      <c r="B1113" s="8" t="s">
        <v>191</v>
      </c>
      <c r="C1113" s="8">
        <v>2021</v>
      </c>
      <c r="D1113" s="8">
        <v>1</v>
      </c>
      <c r="E1113" s="49">
        <f>Data!E1113</f>
        <v>7931.2160000000003</v>
      </c>
      <c r="F1113" s="49">
        <f>Data!F1113</f>
        <v>2493.6277</v>
      </c>
      <c r="G1113" s="50">
        <f t="shared" si="153"/>
        <v>-5437.5883000000003</v>
      </c>
      <c r="H1113" s="51">
        <f t="shared" si="154"/>
        <v>0</v>
      </c>
      <c r="I1113" s="51">
        <f t="shared" si="156"/>
        <v>5437.5883000000003</v>
      </c>
      <c r="J1113" s="51">
        <f t="shared" si="155"/>
        <v>99229.513399999996</v>
      </c>
      <c r="K1113" s="51">
        <f t="shared" si="157"/>
        <v>104667.1017</v>
      </c>
      <c r="L1113" s="51">
        <f t="shared" si="158"/>
        <v>0</v>
      </c>
      <c r="M1113" s="51">
        <f t="shared" si="159"/>
        <v>0</v>
      </c>
      <c r="N1113" s="51">
        <f t="shared" si="160"/>
        <v>0</v>
      </c>
      <c r="O1113" s="51">
        <f t="shared" si="161"/>
        <v>0</v>
      </c>
      <c r="P1113" s="52">
        <f>+SUM(INDEX(Inputs!$D$24:$D$35,MATCH($D1113,Inputs!$B$24:$B$35,0))*$N1113,INDEX(Inputs!$E$24:$E$35,MATCH($D1113,Inputs!$B$24:$B$35,0))*$O1113)</f>
        <v>0</v>
      </c>
      <c r="R1113" s="19"/>
      <c r="S1113" s="19"/>
      <c r="T1113" s="19"/>
    </row>
    <row r="1114" spans="2:20" s="46" customFormat="1" x14ac:dyDescent="0.25">
      <c r="B1114" s="8" t="s">
        <v>191</v>
      </c>
      <c r="C1114" s="8">
        <v>2021</v>
      </c>
      <c r="D1114" s="8">
        <v>2</v>
      </c>
      <c r="E1114" s="49">
        <f>Data!E1114</f>
        <v>10032.0123</v>
      </c>
      <c r="F1114" s="49">
        <f>Data!F1114</f>
        <v>2090.4157</v>
      </c>
      <c r="G1114" s="50">
        <f t="shared" si="153"/>
        <v>-7941.5966000000008</v>
      </c>
      <c r="H1114" s="51">
        <f t="shared" si="154"/>
        <v>5437.5883000000003</v>
      </c>
      <c r="I1114" s="51">
        <f t="shared" si="156"/>
        <v>13379.1849</v>
      </c>
      <c r="J1114" s="51">
        <f t="shared" si="155"/>
        <v>104667.1017</v>
      </c>
      <c r="K1114" s="51">
        <f t="shared" si="157"/>
        <v>112608.6983</v>
      </c>
      <c r="L1114" s="51">
        <f t="shared" si="158"/>
        <v>0</v>
      </c>
      <c r="M1114" s="51">
        <f t="shared" si="159"/>
        <v>0</v>
      </c>
      <c r="N1114" s="51">
        <f t="shared" si="160"/>
        <v>0</v>
      </c>
      <c r="O1114" s="51">
        <f t="shared" si="161"/>
        <v>0</v>
      </c>
      <c r="P1114" s="52">
        <f>+SUM(INDEX(Inputs!$D$24:$D$35,MATCH($D1114,Inputs!$B$24:$B$35,0))*$N1114,INDEX(Inputs!$E$24:$E$35,MATCH($D1114,Inputs!$B$24:$B$35,0))*$O1114)</f>
        <v>0</v>
      </c>
      <c r="R1114" s="19"/>
      <c r="S1114" s="19"/>
      <c r="T1114" s="19"/>
    </row>
    <row r="1115" spans="2:20" s="46" customFormat="1" x14ac:dyDescent="0.25">
      <c r="B1115" s="8" t="s">
        <v>191</v>
      </c>
      <c r="C1115" s="8">
        <v>2021</v>
      </c>
      <c r="D1115" s="8">
        <v>3</v>
      </c>
      <c r="E1115" s="49">
        <f>Data!E1115</f>
        <v>15543.777099999999</v>
      </c>
      <c r="F1115" s="49">
        <f>Data!F1115</f>
        <v>2276.9083000000001</v>
      </c>
      <c r="G1115" s="50">
        <f t="shared" si="153"/>
        <v>-13266.8688</v>
      </c>
      <c r="H1115" s="51">
        <f t="shared" si="154"/>
        <v>13379.1849</v>
      </c>
      <c r="I1115" s="51">
        <f t="shared" si="156"/>
        <v>26646.0537</v>
      </c>
      <c r="J1115" s="51">
        <f t="shared" si="155"/>
        <v>112608.6983</v>
      </c>
      <c r="K1115" s="51">
        <f t="shared" si="157"/>
        <v>125875.5671</v>
      </c>
      <c r="L1115" s="51">
        <f t="shared" si="158"/>
        <v>0</v>
      </c>
      <c r="M1115" s="51">
        <f t="shared" si="159"/>
        <v>0</v>
      </c>
      <c r="N1115" s="51">
        <f t="shared" si="160"/>
        <v>0</v>
      </c>
      <c r="O1115" s="51">
        <f t="shared" si="161"/>
        <v>0</v>
      </c>
      <c r="P1115" s="52">
        <f>+SUM(INDEX(Inputs!$D$24:$D$35,MATCH($D1115,Inputs!$B$24:$B$35,0))*$N1115,INDEX(Inputs!$E$24:$E$35,MATCH($D1115,Inputs!$B$24:$B$35,0))*$O1115)</f>
        <v>0</v>
      </c>
      <c r="R1115" s="19"/>
      <c r="S1115" s="19"/>
      <c r="T1115" s="19"/>
    </row>
    <row r="1116" spans="2:20" s="46" customFormat="1" x14ac:dyDescent="0.25">
      <c r="B1116" s="8" t="s">
        <v>191</v>
      </c>
      <c r="C1116" s="8">
        <v>2021</v>
      </c>
      <c r="D1116" s="8">
        <v>4</v>
      </c>
      <c r="E1116" s="49">
        <f>Data!E1116</f>
        <v>16651.042000000001</v>
      </c>
      <c r="F1116" s="49">
        <f>Data!F1116</f>
        <v>18499.749199999998</v>
      </c>
      <c r="G1116" s="50">
        <f t="shared" si="153"/>
        <v>1848.7071999999971</v>
      </c>
      <c r="H1116" s="51">
        <f t="shared" si="154"/>
        <v>26646.0537</v>
      </c>
      <c r="I1116" s="51">
        <f t="shared" si="156"/>
        <v>24797.346500000003</v>
      </c>
      <c r="J1116" s="51">
        <f t="shared" si="155"/>
        <v>125875.5671</v>
      </c>
      <c r="K1116" s="51">
        <f t="shared" si="157"/>
        <v>124026.85990000001</v>
      </c>
      <c r="L1116" s="51">
        <f t="shared" si="158"/>
        <v>0</v>
      </c>
      <c r="M1116" s="51">
        <f t="shared" si="159"/>
        <v>0</v>
      </c>
      <c r="N1116" s="51">
        <f t="shared" si="160"/>
        <v>0</v>
      </c>
      <c r="O1116" s="51">
        <f t="shared" si="161"/>
        <v>0</v>
      </c>
      <c r="P1116" s="52">
        <f>+SUM(INDEX(Inputs!$D$24:$D$35,MATCH($D1116,Inputs!$B$24:$B$35,0))*$N1116,INDEX(Inputs!$E$24:$E$35,MATCH($D1116,Inputs!$B$24:$B$35,0))*$O1116)</f>
        <v>0</v>
      </c>
      <c r="R1116" s="19"/>
      <c r="S1116" s="19"/>
      <c r="T1116" s="19"/>
    </row>
    <row r="1117" spans="2:20" s="46" customFormat="1" x14ac:dyDescent="0.25">
      <c r="B1117" s="8" t="s">
        <v>191</v>
      </c>
      <c r="C1117" s="8">
        <v>2021</v>
      </c>
      <c r="D1117" s="8">
        <v>5</v>
      </c>
      <c r="E1117" s="49">
        <f>Data!E1117</f>
        <v>17273.125199999999</v>
      </c>
      <c r="F1117" s="49">
        <f>Data!F1117</f>
        <v>2056.0655000000002</v>
      </c>
      <c r="G1117" s="50">
        <f t="shared" si="153"/>
        <v>-15217.059699999998</v>
      </c>
      <c r="H1117" s="51">
        <f t="shared" si="154"/>
        <v>24797.346500000003</v>
      </c>
      <c r="I1117" s="51">
        <f t="shared" si="156"/>
        <v>40014.406199999998</v>
      </c>
      <c r="J1117" s="51">
        <f t="shared" si="155"/>
        <v>124026.85990000001</v>
      </c>
      <c r="K1117" s="51">
        <f t="shared" si="157"/>
        <v>139243.91960000002</v>
      </c>
      <c r="L1117" s="51">
        <f t="shared" si="158"/>
        <v>0</v>
      </c>
      <c r="M1117" s="51">
        <f t="shared" si="159"/>
        <v>0</v>
      </c>
      <c r="N1117" s="51">
        <f t="shared" si="160"/>
        <v>0</v>
      </c>
      <c r="O1117" s="51">
        <f t="shared" si="161"/>
        <v>0</v>
      </c>
      <c r="P1117" s="52">
        <f>+SUM(INDEX(Inputs!$D$24:$D$35,MATCH($D1117,Inputs!$B$24:$B$35,0))*$N1117,INDEX(Inputs!$E$24:$E$35,MATCH($D1117,Inputs!$B$24:$B$35,0))*$O1117)</f>
        <v>0</v>
      </c>
      <c r="R1117" s="19"/>
      <c r="S1117" s="19"/>
      <c r="T1117" s="19"/>
    </row>
    <row r="1118" spans="2:20" s="46" customFormat="1" x14ac:dyDescent="0.25">
      <c r="B1118" s="8" t="s">
        <v>191</v>
      </c>
      <c r="C1118" s="8">
        <v>2021</v>
      </c>
      <c r="D1118" s="8">
        <v>6</v>
      </c>
      <c r="E1118" s="49">
        <f>Data!E1118</f>
        <v>17881.208600000002</v>
      </c>
      <c r="F1118" s="49">
        <f>Data!F1118</f>
        <v>1942.9228000000001</v>
      </c>
      <c r="G1118" s="50">
        <f t="shared" si="153"/>
        <v>-15938.285800000001</v>
      </c>
      <c r="H1118" s="51">
        <f t="shared" si="154"/>
        <v>40014.406199999998</v>
      </c>
      <c r="I1118" s="51">
        <f t="shared" si="156"/>
        <v>55952.691999999995</v>
      </c>
      <c r="J1118" s="51">
        <f t="shared" si="155"/>
        <v>139243.91960000002</v>
      </c>
      <c r="K1118" s="51">
        <f t="shared" si="157"/>
        <v>155182.20540000004</v>
      </c>
      <c r="L1118" s="51">
        <f t="shared" si="158"/>
        <v>0</v>
      </c>
      <c r="M1118" s="51">
        <f t="shared" si="159"/>
        <v>0</v>
      </c>
      <c r="N1118" s="51">
        <f t="shared" si="160"/>
        <v>0</v>
      </c>
      <c r="O1118" s="51">
        <f t="shared" si="161"/>
        <v>0</v>
      </c>
      <c r="P1118" s="52">
        <f>+SUM(INDEX(Inputs!$D$24:$D$35,MATCH($D1118,Inputs!$B$24:$B$35,0))*$N1118,INDEX(Inputs!$E$24:$E$35,MATCH($D1118,Inputs!$B$24:$B$35,0))*$O1118)</f>
        <v>0</v>
      </c>
      <c r="R1118" s="19"/>
      <c r="S1118" s="19"/>
      <c r="T1118" s="19"/>
    </row>
    <row r="1119" spans="2:20" s="46" customFormat="1" x14ac:dyDescent="0.25">
      <c r="B1119" s="8" t="s">
        <v>191</v>
      </c>
      <c r="C1119" s="8">
        <v>2021</v>
      </c>
      <c r="D1119" s="8">
        <v>7</v>
      </c>
      <c r="E1119" s="49">
        <f>Data!E1119</f>
        <v>14546.8249</v>
      </c>
      <c r="F1119" s="49">
        <f>Data!F1119</f>
        <v>2003.2092</v>
      </c>
      <c r="G1119" s="50">
        <f t="shared" si="153"/>
        <v>-12543.6157</v>
      </c>
      <c r="H1119" s="51">
        <f t="shared" si="154"/>
        <v>55952.691999999995</v>
      </c>
      <c r="I1119" s="51">
        <f t="shared" si="156"/>
        <v>68496.30769999999</v>
      </c>
      <c r="J1119" s="51">
        <f t="shared" si="155"/>
        <v>155182.20540000004</v>
      </c>
      <c r="K1119" s="51">
        <f t="shared" si="157"/>
        <v>167725.82110000003</v>
      </c>
      <c r="L1119" s="51">
        <f t="shared" si="158"/>
        <v>0</v>
      </c>
      <c r="M1119" s="51">
        <f t="shared" si="159"/>
        <v>0</v>
      </c>
      <c r="N1119" s="51">
        <f t="shared" si="160"/>
        <v>0</v>
      </c>
      <c r="O1119" s="51">
        <f t="shared" si="161"/>
        <v>0</v>
      </c>
      <c r="P1119" s="52">
        <f>+SUM(INDEX(Inputs!$D$24:$D$35,MATCH($D1119,Inputs!$B$24:$B$35,0))*$N1119,INDEX(Inputs!$E$24:$E$35,MATCH($D1119,Inputs!$B$24:$B$35,0))*$O1119)</f>
        <v>0</v>
      </c>
      <c r="R1119" s="19"/>
      <c r="S1119" s="19"/>
      <c r="T1119" s="19"/>
    </row>
    <row r="1120" spans="2:20" s="46" customFormat="1" x14ac:dyDescent="0.25">
      <c r="B1120" s="8" t="s">
        <v>191</v>
      </c>
      <c r="C1120" s="8">
        <v>2021</v>
      </c>
      <c r="D1120" s="8">
        <v>8</v>
      </c>
      <c r="E1120" s="49">
        <f>Data!E1120</f>
        <v>14573.891900000001</v>
      </c>
      <c r="F1120" s="49">
        <f>Data!F1120</f>
        <v>2197.6392999999998</v>
      </c>
      <c r="G1120" s="50">
        <f t="shared" si="153"/>
        <v>-12376.2526</v>
      </c>
      <c r="H1120" s="51">
        <f t="shared" si="154"/>
        <v>68496.30769999999</v>
      </c>
      <c r="I1120" s="51">
        <f t="shared" si="156"/>
        <v>80872.560299999983</v>
      </c>
      <c r="J1120" s="51">
        <f t="shared" si="155"/>
        <v>167725.82110000003</v>
      </c>
      <c r="K1120" s="51">
        <f t="shared" si="157"/>
        <v>180102.07370000004</v>
      </c>
      <c r="L1120" s="51">
        <f t="shared" si="158"/>
        <v>0</v>
      </c>
      <c r="M1120" s="51">
        <f t="shared" si="159"/>
        <v>0</v>
      </c>
      <c r="N1120" s="51">
        <f t="shared" si="160"/>
        <v>0</v>
      </c>
      <c r="O1120" s="51">
        <f t="shared" si="161"/>
        <v>0</v>
      </c>
      <c r="P1120" s="52">
        <f>+SUM(INDEX(Inputs!$D$24:$D$35,MATCH($D1120,Inputs!$B$24:$B$35,0))*$N1120,INDEX(Inputs!$E$24:$E$35,MATCH($D1120,Inputs!$B$24:$B$35,0))*$O1120)</f>
        <v>0</v>
      </c>
      <c r="R1120" s="19"/>
      <c r="S1120" s="19"/>
      <c r="T1120" s="19"/>
    </row>
    <row r="1121" spans="2:20" s="46" customFormat="1" x14ac:dyDescent="0.25">
      <c r="B1121" s="8" t="s">
        <v>191</v>
      </c>
      <c r="C1121" s="8">
        <v>2021</v>
      </c>
      <c r="D1121" s="8">
        <v>9</v>
      </c>
      <c r="E1121" s="49">
        <f>Data!E1121</f>
        <v>14918.001700000001</v>
      </c>
      <c r="F1121" s="49">
        <f>Data!F1121</f>
        <v>4652.1998000000003</v>
      </c>
      <c r="G1121" s="50">
        <f t="shared" si="153"/>
        <v>-10265.8019</v>
      </c>
      <c r="H1121" s="51">
        <f t="shared" si="154"/>
        <v>80872.560299999983</v>
      </c>
      <c r="I1121" s="51">
        <f t="shared" si="156"/>
        <v>91138.362199999989</v>
      </c>
      <c r="J1121" s="51">
        <f t="shared" si="155"/>
        <v>180102.07370000004</v>
      </c>
      <c r="K1121" s="51">
        <f t="shared" si="157"/>
        <v>190367.87560000003</v>
      </c>
      <c r="L1121" s="51">
        <f t="shared" si="158"/>
        <v>0</v>
      </c>
      <c r="M1121" s="51">
        <f t="shared" si="159"/>
        <v>0</v>
      </c>
      <c r="N1121" s="51">
        <f t="shared" si="160"/>
        <v>0</v>
      </c>
      <c r="O1121" s="51">
        <f t="shared" si="161"/>
        <v>0</v>
      </c>
      <c r="P1121" s="52">
        <f>+SUM(INDEX(Inputs!$D$24:$D$35,MATCH($D1121,Inputs!$B$24:$B$35,0))*$N1121,INDEX(Inputs!$E$24:$E$35,MATCH($D1121,Inputs!$B$24:$B$35,0))*$O1121)</f>
        <v>0</v>
      </c>
      <c r="R1121" s="19"/>
      <c r="S1121" s="19"/>
      <c r="T1121" s="19"/>
    </row>
    <row r="1122" spans="2:20" s="46" customFormat="1" x14ac:dyDescent="0.25">
      <c r="B1122" s="8" t="s">
        <v>191</v>
      </c>
      <c r="C1122" s="8">
        <v>2021</v>
      </c>
      <c r="D1122" s="8">
        <v>10</v>
      </c>
      <c r="E1122" s="49">
        <f>Data!E1122</f>
        <v>11162.866400000001</v>
      </c>
      <c r="F1122" s="49">
        <f>Data!F1122</f>
        <v>12976.111199999999</v>
      </c>
      <c r="G1122" s="50">
        <f t="shared" si="153"/>
        <v>1813.2447999999986</v>
      </c>
      <c r="H1122" s="51">
        <f t="shared" si="154"/>
        <v>91138.362199999989</v>
      </c>
      <c r="I1122" s="51">
        <f t="shared" si="156"/>
        <v>89325.117399999988</v>
      </c>
      <c r="J1122" s="51">
        <f t="shared" si="155"/>
        <v>190367.87560000003</v>
      </c>
      <c r="K1122" s="51">
        <f t="shared" si="157"/>
        <v>188554.63080000004</v>
      </c>
      <c r="L1122" s="51">
        <f t="shared" si="158"/>
        <v>0</v>
      </c>
      <c r="M1122" s="51">
        <f t="shared" si="159"/>
        <v>0</v>
      </c>
      <c r="N1122" s="51">
        <f t="shared" si="160"/>
        <v>0</v>
      </c>
      <c r="O1122" s="51">
        <f t="shared" si="161"/>
        <v>0</v>
      </c>
      <c r="P1122" s="52">
        <f>+SUM(INDEX(Inputs!$D$24:$D$35,MATCH($D1122,Inputs!$B$24:$B$35,0))*$N1122,INDEX(Inputs!$E$24:$E$35,MATCH($D1122,Inputs!$B$24:$B$35,0))*$O1122)</f>
        <v>0</v>
      </c>
      <c r="R1122" s="19"/>
      <c r="S1122" s="19"/>
      <c r="T1122" s="19"/>
    </row>
    <row r="1123" spans="2:20" s="46" customFormat="1" x14ac:dyDescent="0.25">
      <c r="B1123" s="8" t="s">
        <v>191</v>
      </c>
      <c r="C1123" s="8">
        <v>2021</v>
      </c>
      <c r="D1123" s="8">
        <v>11</v>
      </c>
      <c r="E1123" s="49">
        <f>Data!E1123</f>
        <v>9221.9639999999999</v>
      </c>
      <c r="F1123" s="49">
        <f>Data!F1123</f>
        <v>2126.8020999999999</v>
      </c>
      <c r="G1123" s="50">
        <f t="shared" si="153"/>
        <v>-7095.1619000000001</v>
      </c>
      <c r="H1123" s="51">
        <f t="shared" si="154"/>
        <v>89325.117399999988</v>
      </c>
      <c r="I1123" s="51">
        <f t="shared" si="156"/>
        <v>96420.279299999995</v>
      </c>
      <c r="J1123" s="51">
        <f t="shared" si="155"/>
        <v>188554.63080000004</v>
      </c>
      <c r="K1123" s="51">
        <f t="shared" si="157"/>
        <v>195649.79270000005</v>
      </c>
      <c r="L1123" s="51">
        <f t="shared" si="158"/>
        <v>0</v>
      </c>
      <c r="M1123" s="51">
        <f t="shared" si="159"/>
        <v>0</v>
      </c>
      <c r="N1123" s="51">
        <f t="shared" si="160"/>
        <v>0</v>
      </c>
      <c r="O1123" s="51">
        <f t="shared" si="161"/>
        <v>0</v>
      </c>
      <c r="P1123" s="52">
        <f>+SUM(INDEX(Inputs!$D$24:$D$35,MATCH($D1123,Inputs!$B$24:$B$35,0))*$N1123,INDEX(Inputs!$E$24:$E$35,MATCH($D1123,Inputs!$B$24:$B$35,0))*$O1123)</f>
        <v>0</v>
      </c>
      <c r="R1123" s="19"/>
      <c r="S1123" s="19"/>
      <c r="T1123" s="19"/>
    </row>
    <row r="1124" spans="2:20" s="46" customFormat="1" x14ac:dyDescent="0.25">
      <c r="B1124" s="8" t="s">
        <v>191</v>
      </c>
      <c r="C1124" s="8">
        <v>2021</v>
      </c>
      <c r="D1124" s="8">
        <v>12</v>
      </c>
      <c r="E1124" s="49">
        <f>Data!E1124</f>
        <v>5203.4916999999996</v>
      </c>
      <c r="F1124" s="49">
        <f>Data!F1124</f>
        <v>2394.2575999999999</v>
      </c>
      <c r="G1124" s="50">
        <f t="shared" si="153"/>
        <v>-2809.2340999999997</v>
      </c>
      <c r="H1124" s="51">
        <f t="shared" si="154"/>
        <v>96420.279299999995</v>
      </c>
      <c r="I1124" s="51">
        <f t="shared" si="156"/>
        <v>99229.513399999996</v>
      </c>
      <c r="J1124" s="51">
        <f t="shared" si="155"/>
        <v>195649.79270000005</v>
      </c>
      <c r="K1124" s="51">
        <f t="shared" si="157"/>
        <v>198459.02680000005</v>
      </c>
      <c r="L1124" s="51">
        <f t="shared" si="158"/>
        <v>0</v>
      </c>
      <c r="M1124" s="51">
        <f t="shared" si="159"/>
        <v>0</v>
      </c>
      <c r="N1124" s="51">
        <f t="shared" si="160"/>
        <v>0</v>
      </c>
      <c r="O1124" s="51">
        <f t="shared" si="161"/>
        <v>0</v>
      </c>
      <c r="P1124" s="52">
        <f>+SUM(INDEX(Inputs!$D$24:$D$35,MATCH($D1124,Inputs!$B$24:$B$35,0))*$N1124,INDEX(Inputs!$E$24:$E$35,MATCH($D1124,Inputs!$B$24:$B$35,0))*$O1124)</f>
        <v>0</v>
      </c>
      <c r="R1124" s="19"/>
      <c r="S1124" s="19"/>
      <c r="T1124" s="19"/>
    </row>
    <row r="1125" spans="2:20" s="46" customFormat="1" x14ac:dyDescent="0.25">
      <c r="B1125" s="8" t="s">
        <v>192</v>
      </c>
      <c r="C1125" s="8">
        <v>2021</v>
      </c>
      <c r="D1125" s="8">
        <v>1</v>
      </c>
      <c r="E1125" s="49">
        <f>Data!E1125</f>
        <v>511.27190000000002</v>
      </c>
      <c r="F1125" s="49">
        <f>Data!F1125</f>
        <v>0</v>
      </c>
      <c r="G1125" s="50">
        <f t="shared" si="153"/>
        <v>-511.27190000000002</v>
      </c>
      <c r="H1125" s="51">
        <f t="shared" si="154"/>
        <v>0</v>
      </c>
      <c r="I1125" s="51">
        <f t="shared" si="156"/>
        <v>511.27190000000002</v>
      </c>
      <c r="J1125" s="51">
        <f t="shared" si="155"/>
        <v>14090.3496</v>
      </c>
      <c r="K1125" s="51">
        <f t="shared" si="157"/>
        <v>14601.621499999999</v>
      </c>
      <c r="L1125" s="51">
        <f t="shared" si="158"/>
        <v>0</v>
      </c>
      <c r="M1125" s="51">
        <f t="shared" si="159"/>
        <v>0</v>
      </c>
      <c r="N1125" s="51">
        <f t="shared" si="160"/>
        <v>0</v>
      </c>
      <c r="O1125" s="51">
        <f t="shared" si="161"/>
        <v>0</v>
      </c>
      <c r="P1125" s="52">
        <f>+SUM(INDEX(Inputs!$D$24:$D$35,MATCH($D1125,Inputs!$B$24:$B$35,0))*$N1125,INDEX(Inputs!$E$24:$E$35,MATCH($D1125,Inputs!$B$24:$B$35,0))*$O1125)</f>
        <v>0</v>
      </c>
      <c r="R1125" s="19"/>
      <c r="S1125" s="19"/>
      <c r="T1125" s="19"/>
    </row>
    <row r="1126" spans="2:20" s="46" customFormat="1" x14ac:dyDescent="0.25">
      <c r="B1126" s="8" t="s">
        <v>192</v>
      </c>
      <c r="C1126" s="8">
        <v>2021</v>
      </c>
      <c r="D1126" s="8">
        <v>2</v>
      </c>
      <c r="E1126" s="49">
        <f>Data!E1126</f>
        <v>512.70399999999995</v>
      </c>
      <c r="F1126" s="49">
        <f>Data!F1126</f>
        <v>0</v>
      </c>
      <c r="G1126" s="50">
        <f t="shared" si="153"/>
        <v>-512.70399999999995</v>
      </c>
      <c r="H1126" s="51">
        <f t="shared" si="154"/>
        <v>511.27190000000002</v>
      </c>
      <c r="I1126" s="51">
        <f t="shared" si="156"/>
        <v>1023.9758999999999</v>
      </c>
      <c r="J1126" s="51">
        <f t="shared" si="155"/>
        <v>14601.621499999999</v>
      </c>
      <c r="K1126" s="51">
        <f t="shared" si="157"/>
        <v>15114.325499999999</v>
      </c>
      <c r="L1126" s="51">
        <f t="shared" si="158"/>
        <v>0</v>
      </c>
      <c r="M1126" s="51">
        <f t="shared" si="159"/>
        <v>0</v>
      </c>
      <c r="N1126" s="51">
        <f t="shared" si="160"/>
        <v>0</v>
      </c>
      <c r="O1126" s="51">
        <f t="shared" si="161"/>
        <v>0</v>
      </c>
      <c r="P1126" s="52">
        <f>+SUM(INDEX(Inputs!$D$24:$D$35,MATCH($D1126,Inputs!$B$24:$B$35,0))*$N1126,INDEX(Inputs!$E$24:$E$35,MATCH($D1126,Inputs!$B$24:$B$35,0))*$O1126)</f>
        <v>0</v>
      </c>
      <c r="R1126" s="19"/>
      <c r="S1126" s="19"/>
      <c r="T1126" s="19"/>
    </row>
    <row r="1127" spans="2:20" s="46" customFormat="1" x14ac:dyDescent="0.25">
      <c r="B1127" s="8" t="s">
        <v>192</v>
      </c>
      <c r="C1127" s="8">
        <v>2021</v>
      </c>
      <c r="D1127" s="8">
        <v>3</v>
      </c>
      <c r="E1127" s="49">
        <f>Data!E1127</f>
        <v>1377.248</v>
      </c>
      <c r="F1127" s="49">
        <f>Data!F1127</f>
        <v>10.496</v>
      </c>
      <c r="G1127" s="50">
        <f t="shared" si="153"/>
        <v>-1366.752</v>
      </c>
      <c r="H1127" s="51">
        <f t="shared" si="154"/>
        <v>1023.9758999999999</v>
      </c>
      <c r="I1127" s="51">
        <f t="shared" si="156"/>
        <v>2390.7278999999999</v>
      </c>
      <c r="J1127" s="51">
        <f t="shared" si="155"/>
        <v>15114.325499999999</v>
      </c>
      <c r="K1127" s="51">
        <f t="shared" si="157"/>
        <v>16481.077499999999</v>
      </c>
      <c r="L1127" s="51">
        <f t="shared" si="158"/>
        <v>0</v>
      </c>
      <c r="M1127" s="51">
        <f t="shared" si="159"/>
        <v>0</v>
      </c>
      <c r="N1127" s="51">
        <f t="shared" si="160"/>
        <v>0</v>
      </c>
      <c r="O1127" s="51">
        <f t="shared" si="161"/>
        <v>0</v>
      </c>
      <c r="P1127" s="52">
        <f>+SUM(INDEX(Inputs!$D$24:$D$35,MATCH($D1127,Inputs!$B$24:$B$35,0))*$N1127,INDEX(Inputs!$E$24:$E$35,MATCH($D1127,Inputs!$B$24:$B$35,0))*$O1127)</f>
        <v>0</v>
      </c>
      <c r="R1127" s="19"/>
      <c r="S1127" s="19"/>
      <c r="T1127" s="19"/>
    </row>
    <row r="1128" spans="2:20" s="46" customFormat="1" x14ac:dyDescent="0.25">
      <c r="B1128" s="8" t="s">
        <v>192</v>
      </c>
      <c r="C1128" s="8">
        <v>2021</v>
      </c>
      <c r="D1128" s="8">
        <v>4</v>
      </c>
      <c r="E1128" s="49">
        <f>Data!E1128</f>
        <v>1643.3358000000001</v>
      </c>
      <c r="F1128" s="49">
        <f>Data!F1128</f>
        <v>23.143999999999998</v>
      </c>
      <c r="G1128" s="50">
        <f t="shared" si="153"/>
        <v>-1620.1918000000001</v>
      </c>
      <c r="H1128" s="51">
        <f t="shared" si="154"/>
        <v>2390.7278999999999</v>
      </c>
      <c r="I1128" s="51">
        <f t="shared" si="156"/>
        <v>4010.9196999999999</v>
      </c>
      <c r="J1128" s="51">
        <f t="shared" si="155"/>
        <v>16481.077499999999</v>
      </c>
      <c r="K1128" s="51">
        <f t="shared" si="157"/>
        <v>18101.2693</v>
      </c>
      <c r="L1128" s="51">
        <f t="shared" si="158"/>
        <v>0</v>
      </c>
      <c r="M1128" s="51">
        <f t="shared" si="159"/>
        <v>0</v>
      </c>
      <c r="N1128" s="51">
        <f t="shared" si="160"/>
        <v>0</v>
      </c>
      <c r="O1128" s="51">
        <f t="shared" si="161"/>
        <v>0</v>
      </c>
      <c r="P1128" s="52">
        <f>+SUM(INDEX(Inputs!$D$24:$D$35,MATCH($D1128,Inputs!$B$24:$B$35,0))*$N1128,INDEX(Inputs!$E$24:$E$35,MATCH($D1128,Inputs!$B$24:$B$35,0))*$O1128)</f>
        <v>0</v>
      </c>
      <c r="R1128" s="19"/>
      <c r="S1128" s="19"/>
      <c r="T1128" s="19"/>
    </row>
    <row r="1129" spans="2:20" s="46" customFormat="1" x14ac:dyDescent="0.25">
      <c r="B1129" s="8" t="s">
        <v>192</v>
      </c>
      <c r="C1129" s="8">
        <v>2021</v>
      </c>
      <c r="D1129" s="8">
        <v>5</v>
      </c>
      <c r="E1129" s="49">
        <f>Data!E1129</f>
        <v>1876.7439999999999</v>
      </c>
      <c r="F1129" s="49">
        <f>Data!F1129</f>
        <v>21.632000000000001</v>
      </c>
      <c r="G1129" s="50">
        <f t="shared" si="153"/>
        <v>-1855.1119999999999</v>
      </c>
      <c r="H1129" s="51">
        <f t="shared" si="154"/>
        <v>4010.9196999999999</v>
      </c>
      <c r="I1129" s="51">
        <f t="shared" si="156"/>
        <v>5866.0316999999995</v>
      </c>
      <c r="J1129" s="51">
        <f t="shared" si="155"/>
        <v>18101.2693</v>
      </c>
      <c r="K1129" s="51">
        <f t="shared" si="157"/>
        <v>19956.381300000001</v>
      </c>
      <c r="L1129" s="51">
        <f t="shared" si="158"/>
        <v>0</v>
      </c>
      <c r="M1129" s="51">
        <f t="shared" si="159"/>
        <v>0</v>
      </c>
      <c r="N1129" s="51">
        <f t="shared" si="160"/>
        <v>0</v>
      </c>
      <c r="O1129" s="51">
        <f t="shared" si="161"/>
        <v>0</v>
      </c>
      <c r="P1129" s="52">
        <f>+SUM(INDEX(Inputs!$D$24:$D$35,MATCH($D1129,Inputs!$B$24:$B$35,0))*$N1129,INDEX(Inputs!$E$24:$E$35,MATCH($D1129,Inputs!$B$24:$B$35,0))*$O1129)</f>
        <v>0</v>
      </c>
      <c r="R1129" s="19"/>
      <c r="S1129" s="19"/>
      <c r="T1129" s="19"/>
    </row>
    <row r="1130" spans="2:20" s="46" customFormat="1" x14ac:dyDescent="0.25">
      <c r="B1130" s="8" t="s">
        <v>192</v>
      </c>
      <c r="C1130" s="8">
        <v>2021</v>
      </c>
      <c r="D1130" s="8">
        <v>6</v>
      </c>
      <c r="E1130" s="49">
        <f>Data!E1130</f>
        <v>1993.568</v>
      </c>
      <c r="F1130" s="49">
        <f>Data!F1130</f>
        <v>18.687999999999999</v>
      </c>
      <c r="G1130" s="50">
        <f t="shared" si="153"/>
        <v>-1974.8799999999999</v>
      </c>
      <c r="H1130" s="51">
        <f t="shared" si="154"/>
        <v>5866.0316999999995</v>
      </c>
      <c r="I1130" s="51">
        <f t="shared" si="156"/>
        <v>7840.9116999999997</v>
      </c>
      <c r="J1130" s="51">
        <f t="shared" si="155"/>
        <v>19956.381300000001</v>
      </c>
      <c r="K1130" s="51">
        <f t="shared" si="157"/>
        <v>21931.261300000002</v>
      </c>
      <c r="L1130" s="51">
        <f t="shared" si="158"/>
        <v>0</v>
      </c>
      <c r="M1130" s="51">
        <f t="shared" si="159"/>
        <v>0</v>
      </c>
      <c r="N1130" s="51">
        <f t="shared" si="160"/>
        <v>0</v>
      </c>
      <c r="O1130" s="51">
        <f t="shared" si="161"/>
        <v>0</v>
      </c>
      <c r="P1130" s="52">
        <f>+SUM(INDEX(Inputs!$D$24:$D$35,MATCH($D1130,Inputs!$B$24:$B$35,0))*$N1130,INDEX(Inputs!$E$24:$E$35,MATCH($D1130,Inputs!$B$24:$B$35,0))*$O1130)</f>
        <v>0</v>
      </c>
      <c r="R1130" s="19"/>
      <c r="S1130" s="19"/>
      <c r="T1130" s="19"/>
    </row>
    <row r="1131" spans="2:20" s="46" customFormat="1" x14ac:dyDescent="0.25">
      <c r="B1131" s="8" t="s">
        <v>192</v>
      </c>
      <c r="C1131" s="8">
        <v>2021</v>
      </c>
      <c r="D1131" s="8">
        <v>7</v>
      </c>
      <c r="E1131" s="49">
        <f>Data!E1131</f>
        <v>1710.2719999999999</v>
      </c>
      <c r="F1131" s="49">
        <f>Data!F1131</f>
        <v>20.48</v>
      </c>
      <c r="G1131" s="50">
        <f t="shared" si="153"/>
        <v>-1689.7919999999999</v>
      </c>
      <c r="H1131" s="51">
        <f t="shared" si="154"/>
        <v>7840.9116999999997</v>
      </c>
      <c r="I1131" s="51">
        <f t="shared" si="156"/>
        <v>9530.7037</v>
      </c>
      <c r="J1131" s="51">
        <f t="shared" si="155"/>
        <v>21931.261300000002</v>
      </c>
      <c r="K1131" s="51">
        <f t="shared" si="157"/>
        <v>23621.053300000003</v>
      </c>
      <c r="L1131" s="51">
        <f t="shared" si="158"/>
        <v>0</v>
      </c>
      <c r="M1131" s="51">
        <f t="shared" si="159"/>
        <v>0</v>
      </c>
      <c r="N1131" s="51">
        <f t="shared" si="160"/>
        <v>0</v>
      </c>
      <c r="O1131" s="51">
        <f t="shared" si="161"/>
        <v>0</v>
      </c>
      <c r="P1131" s="52">
        <f>+SUM(INDEX(Inputs!$D$24:$D$35,MATCH($D1131,Inputs!$B$24:$B$35,0))*$N1131,INDEX(Inputs!$E$24:$E$35,MATCH($D1131,Inputs!$B$24:$B$35,0))*$O1131)</f>
        <v>0</v>
      </c>
      <c r="R1131" s="19"/>
      <c r="S1131" s="19"/>
      <c r="T1131" s="19"/>
    </row>
    <row r="1132" spans="2:20" s="46" customFormat="1" x14ac:dyDescent="0.25">
      <c r="B1132" s="8" t="s">
        <v>192</v>
      </c>
      <c r="C1132" s="8">
        <v>2021</v>
      </c>
      <c r="D1132" s="8">
        <v>8</v>
      </c>
      <c r="E1132" s="49">
        <f>Data!E1132</f>
        <v>1576.896</v>
      </c>
      <c r="F1132" s="49">
        <f>Data!F1132</f>
        <v>23.04</v>
      </c>
      <c r="G1132" s="50">
        <f t="shared" si="153"/>
        <v>-1553.856</v>
      </c>
      <c r="H1132" s="51">
        <f t="shared" si="154"/>
        <v>9530.7037</v>
      </c>
      <c r="I1132" s="51">
        <f t="shared" si="156"/>
        <v>11084.5597</v>
      </c>
      <c r="J1132" s="51">
        <f t="shared" si="155"/>
        <v>23621.053300000003</v>
      </c>
      <c r="K1132" s="51">
        <f t="shared" si="157"/>
        <v>25174.909300000003</v>
      </c>
      <c r="L1132" s="51">
        <f t="shared" si="158"/>
        <v>0</v>
      </c>
      <c r="M1132" s="51">
        <f t="shared" si="159"/>
        <v>0</v>
      </c>
      <c r="N1132" s="51">
        <f t="shared" si="160"/>
        <v>0</v>
      </c>
      <c r="O1132" s="51">
        <f t="shared" si="161"/>
        <v>0</v>
      </c>
      <c r="P1132" s="52">
        <f>+SUM(INDEX(Inputs!$D$24:$D$35,MATCH($D1132,Inputs!$B$24:$B$35,0))*$N1132,INDEX(Inputs!$E$24:$E$35,MATCH($D1132,Inputs!$B$24:$B$35,0))*$O1132)</f>
        <v>0</v>
      </c>
      <c r="R1132" s="19"/>
      <c r="S1132" s="19"/>
      <c r="T1132" s="19"/>
    </row>
    <row r="1133" spans="2:20" s="46" customFormat="1" x14ac:dyDescent="0.25">
      <c r="B1133" s="8" t="s">
        <v>192</v>
      </c>
      <c r="C1133" s="8">
        <v>2021</v>
      </c>
      <c r="D1133" s="8">
        <v>9</v>
      </c>
      <c r="E1133" s="49">
        <f>Data!E1133</f>
        <v>1337.7360000000001</v>
      </c>
      <c r="F1133" s="49">
        <f>Data!F1133</f>
        <v>25.216000000000001</v>
      </c>
      <c r="G1133" s="50">
        <f t="shared" si="153"/>
        <v>-1312.5200000000002</v>
      </c>
      <c r="H1133" s="51">
        <f t="shared" si="154"/>
        <v>11084.5597</v>
      </c>
      <c r="I1133" s="51">
        <f t="shared" si="156"/>
        <v>12397.0797</v>
      </c>
      <c r="J1133" s="51">
        <f t="shared" si="155"/>
        <v>25174.909300000003</v>
      </c>
      <c r="K1133" s="51">
        <f t="shared" si="157"/>
        <v>26487.429300000003</v>
      </c>
      <c r="L1133" s="51">
        <f t="shared" si="158"/>
        <v>0</v>
      </c>
      <c r="M1133" s="51">
        <f t="shared" si="159"/>
        <v>0</v>
      </c>
      <c r="N1133" s="51">
        <f t="shared" si="160"/>
        <v>0</v>
      </c>
      <c r="O1133" s="51">
        <f t="shared" si="161"/>
        <v>0</v>
      </c>
      <c r="P1133" s="52">
        <f>+SUM(INDEX(Inputs!$D$24:$D$35,MATCH($D1133,Inputs!$B$24:$B$35,0))*$N1133,INDEX(Inputs!$E$24:$E$35,MATCH($D1133,Inputs!$B$24:$B$35,0))*$O1133)</f>
        <v>0</v>
      </c>
      <c r="R1133" s="19"/>
      <c r="S1133" s="19"/>
      <c r="T1133" s="19"/>
    </row>
    <row r="1134" spans="2:20" s="46" customFormat="1" x14ac:dyDescent="0.25">
      <c r="B1134" s="8" t="s">
        <v>192</v>
      </c>
      <c r="C1134" s="8">
        <v>2021</v>
      </c>
      <c r="D1134" s="8">
        <v>10</v>
      </c>
      <c r="E1134" s="49">
        <f>Data!E1134</f>
        <v>859.00390000000004</v>
      </c>
      <c r="F1134" s="49">
        <f>Data!F1134</f>
        <v>29.696000000000002</v>
      </c>
      <c r="G1134" s="50">
        <f t="shared" si="153"/>
        <v>-829.30790000000002</v>
      </c>
      <c r="H1134" s="51">
        <f t="shared" si="154"/>
        <v>12397.0797</v>
      </c>
      <c r="I1134" s="51">
        <f t="shared" si="156"/>
        <v>13226.3876</v>
      </c>
      <c r="J1134" s="51">
        <f t="shared" si="155"/>
        <v>26487.429300000003</v>
      </c>
      <c r="K1134" s="51">
        <f t="shared" si="157"/>
        <v>27316.737200000003</v>
      </c>
      <c r="L1134" s="51">
        <f t="shared" si="158"/>
        <v>0</v>
      </c>
      <c r="M1134" s="51">
        <f t="shared" si="159"/>
        <v>0</v>
      </c>
      <c r="N1134" s="51">
        <f t="shared" si="160"/>
        <v>0</v>
      </c>
      <c r="O1134" s="51">
        <f t="shared" si="161"/>
        <v>0</v>
      </c>
      <c r="P1134" s="52">
        <f>+SUM(INDEX(Inputs!$D$24:$D$35,MATCH($D1134,Inputs!$B$24:$B$35,0))*$N1134,INDEX(Inputs!$E$24:$E$35,MATCH($D1134,Inputs!$B$24:$B$35,0))*$O1134)</f>
        <v>0</v>
      </c>
      <c r="R1134" s="19"/>
      <c r="S1134" s="19"/>
      <c r="T1134" s="19"/>
    </row>
    <row r="1135" spans="2:20" s="46" customFormat="1" x14ac:dyDescent="0.25">
      <c r="B1135" s="8" t="s">
        <v>192</v>
      </c>
      <c r="C1135" s="8">
        <v>2021</v>
      </c>
      <c r="D1135" s="8">
        <v>11</v>
      </c>
      <c r="E1135" s="49">
        <f>Data!E1135</f>
        <v>577.41600000000005</v>
      </c>
      <c r="F1135" s="49">
        <f>Data!F1135</f>
        <v>31.553999999999998</v>
      </c>
      <c r="G1135" s="50">
        <f t="shared" si="153"/>
        <v>-545.86200000000008</v>
      </c>
      <c r="H1135" s="51">
        <f t="shared" si="154"/>
        <v>13226.3876</v>
      </c>
      <c r="I1135" s="51">
        <f t="shared" si="156"/>
        <v>13772.249599999999</v>
      </c>
      <c r="J1135" s="51">
        <f t="shared" si="155"/>
        <v>27316.737200000003</v>
      </c>
      <c r="K1135" s="51">
        <f t="shared" si="157"/>
        <v>27862.599200000004</v>
      </c>
      <c r="L1135" s="51">
        <f t="shared" si="158"/>
        <v>0</v>
      </c>
      <c r="M1135" s="51">
        <f t="shared" si="159"/>
        <v>0</v>
      </c>
      <c r="N1135" s="51">
        <f t="shared" si="160"/>
        <v>0</v>
      </c>
      <c r="O1135" s="51">
        <f t="shared" si="161"/>
        <v>0</v>
      </c>
      <c r="P1135" s="52">
        <f>+SUM(INDEX(Inputs!$D$24:$D$35,MATCH($D1135,Inputs!$B$24:$B$35,0))*$N1135,INDEX(Inputs!$E$24:$E$35,MATCH($D1135,Inputs!$B$24:$B$35,0))*$O1135)</f>
        <v>0</v>
      </c>
      <c r="R1135" s="19"/>
      <c r="S1135" s="19"/>
      <c r="T1135" s="19"/>
    </row>
    <row r="1136" spans="2:20" s="46" customFormat="1" x14ac:dyDescent="0.25">
      <c r="B1136" s="8" t="s">
        <v>192</v>
      </c>
      <c r="C1136" s="8">
        <v>2021</v>
      </c>
      <c r="D1136" s="8">
        <v>12</v>
      </c>
      <c r="E1136" s="49">
        <f>Data!E1136</f>
        <v>352.27600000000001</v>
      </c>
      <c r="F1136" s="49">
        <f>Data!F1136</f>
        <v>34.176000000000002</v>
      </c>
      <c r="G1136" s="50">
        <f t="shared" si="153"/>
        <v>-318.10000000000002</v>
      </c>
      <c r="H1136" s="51">
        <f t="shared" si="154"/>
        <v>13772.249599999999</v>
      </c>
      <c r="I1136" s="51">
        <f t="shared" si="156"/>
        <v>14090.3496</v>
      </c>
      <c r="J1136" s="51">
        <f t="shared" si="155"/>
        <v>27862.599200000004</v>
      </c>
      <c r="K1136" s="51">
        <f t="shared" si="157"/>
        <v>28180.699200000003</v>
      </c>
      <c r="L1136" s="51">
        <f t="shared" si="158"/>
        <v>0</v>
      </c>
      <c r="M1136" s="51">
        <f t="shared" si="159"/>
        <v>0</v>
      </c>
      <c r="N1136" s="51">
        <f t="shared" si="160"/>
        <v>0</v>
      </c>
      <c r="O1136" s="51">
        <f t="shared" si="161"/>
        <v>0</v>
      </c>
      <c r="P1136" s="52">
        <f>+SUM(INDEX(Inputs!$D$24:$D$35,MATCH($D1136,Inputs!$B$24:$B$35,0))*$N1136,INDEX(Inputs!$E$24:$E$35,MATCH($D1136,Inputs!$B$24:$B$35,0))*$O1136)</f>
        <v>0</v>
      </c>
      <c r="R1136" s="19"/>
      <c r="S1136" s="19"/>
      <c r="T1136" s="19"/>
    </row>
    <row r="1137" spans="2:20" s="46" customFormat="1" x14ac:dyDescent="0.25">
      <c r="B1137" s="8" t="s">
        <v>193</v>
      </c>
      <c r="C1137" s="8">
        <v>2021</v>
      </c>
      <c r="D1137" s="8">
        <v>1</v>
      </c>
      <c r="E1137" s="49">
        <f>Data!E1137</f>
        <v>573.34400000000005</v>
      </c>
      <c r="F1137" s="49">
        <f>Data!F1137</f>
        <v>1198.588</v>
      </c>
      <c r="G1137" s="50">
        <f t="shared" si="153"/>
        <v>625.24399999999991</v>
      </c>
      <c r="H1137" s="51">
        <f t="shared" si="154"/>
        <v>0</v>
      </c>
      <c r="I1137" s="51">
        <f t="shared" si="156"/>
        <v>0</v>
      </c>
      <c r="J1137" s="51">
        <f t="shared" si="155"/>
        <v>145.13</v>
      </c>
      <c r="K1137" s="51">
        <f t="shared" si="157"/>
        <v>0</v>
      </c>
      <c r="L1137" s="51">
        <f t="shared" si="158"/>
        <v>625.24399999999991</v>
      </c>
      <c r="M1137" s="51">
        <f t="shared" si="159"/>
        <v>480.11399999999992</v>
      </c>
      <c r="N1137" s="51">
        <f t="shared" si="160"/>
        <v>480.11399999999992</v>
      </c>
      <c r="O1137" s="51">
        <f t="shared" si="161"/>
        <v>0</v>
      </c>
      <c r="P1137" s="52">
        <f>+SUM(INDEX(Inputs!$D$24:$D$35,MATCH($D1137,Inputs!$B$24:$B$35,0))*$N1137,INDEX(Inputs!$E$24:$E$35,MATCH($D1137,Inputs!$B$24:$B$35,0))*$O1137)</f>
        <v>45.486960587999995</v>
      </c>
      <c r="R1137" s="19"/>
      <c r="S1137" s="19"/>
      <c r="T1137" s="19"/>
    </row>
    <row r="1138" spans="2:20" s="46" customFormat="1" x14ac:dyDescent="0.25">
      <c r="B1138" s="8" t="s">
        <v>193</v>
      </c>
      <c r="C1138" s="8">
        <v>2021</v>
      </c>
      <c r="D1138" s="8">
        <v>2</v>
      </c>
      <c r="E1138" s="49">
        <f>Data!E1138</f>
        <v>534.52</v>
      </c>
      <c r="F1138" s="49">
        <f>Data!F1138</f>
        <v>950.55600000000004</v>
      </c>
      <c r="G1138" s="50">
        <f t="shared" si="153"/>
        <v>416.03600000000006</v>
      </c>
      <c r="H1138" s="51">
        <f t="shared" si="154"/>
        <v>0</v>
      </c>
      <c r="I1138" s="51">
        <f t="shared" si="156"/>
        <v>0</v>
      </c>
      <c r="J1138" s="51">
        <f t="shared" si="155"/>
        <v>0</v>
      </c>
      <c r="K1138" s="51">
        <f t="shared" si="157"/>
        <v>0</v>
      </c>
      <c r="L1138" s="51">
        <f t="shared" si="158"/>
        <v>416.03600000000006</v>
      </c>
      <c r="M1138" s="51">
        <f t="shared" si="159"/>
        <v>416.03600000000006</v>
      </c>
      <c r="N1138" s="51">
        <f t="shared" si="160"/>
        <v>416.03600000000006</v>
      </c>
      <c r="O1138" s="51">
        <f t="shared" si="161"/>
        <v>0</v>
      </c>
      <c r="P1138" s="52">
        <f>+SUM(INDEX(Inputs!$D$24:$D$35,MATCH($D1138,Inputs!$B$24:$B$35,0))*$N1138,INDEX(Inputs!$E$24:$E$35,MATCH($D1138,Inputs!$B$24:$B$35,0))*$O1138)</f>
        <v>39.416082712000005</v>
      </c>
      <c r="R1138" s="19"/>
      <c r="S1138" s="19"/>
      <c r="T1138" s="19"/>
    </row>
    <row r="1139" spans="2:20" s="46" customFormat="1" x14ac:dyDescent="0.25">
      <c r="B1139" s="8" t="s">
        <v>193</v>
      </c>
      <c r="C1139" s="8">
        <v>2021</v>
      </c>
      <c r="D1139" s="8">
        <v>3</v>
      </c>
      <c r="E1139" s="49">
        <f>Data!E1139</f>
        <v>1631.4639999999999</v>
      </c>
      <c r="F1139" s="49">
        <f>Data!F1139</f>
        <v>710.75199999999995</v>
      </c>
      <c r="G1139" s="50">
        <f t="shared" si="153"/>
        <v>-920.71199999999999</v>
      </c>
      <c r="H1139" s="51">
        <f t="shared" si="154"/>
        <v>0</v>
      </c>
      <c r="I1139" s="51">
        <f t="shared" si="156"/>
        <v>920.71199999999999</v>
      </c>
      <c r="J1139" s="51">
        <f t="shared" si="155"/>
        <v>0</v>
      </c>
      <c r="K1139" s="51">
        <f t="shared" si="157"/>
        <v>920.71199999999999</v>
      </c>
      <c r="L1139" s="51">
        <f t="shared" si="158"/>
        <v>0</v>
      </c>
      <c r="M1139" s="51">
        <f t="shared" si="159"/>
        <v>0</v>
      </c>
      <c r="N1139" s="51">
        <f t="shared" si="160"/>
        <v>0</v>
      </c>
      <c r="O1139" s="51">
        <f t="shared" si="161"/>
        <v>0</v>
      </c>
      <c r="P1139" s="52">
        <f>+SUM(INDEX(Inputs!$D$24:$D$35,MATCH($D1139,Inputs!$B$24:$B$35,0))*$N1139,INDEX(Inputs!$E$24:$E$35,MATCH($D1139,Inputs!$B$24:$B$35,0))*$O1139)</f>
        <v>0</v>
      </c>
      <c r="R1139" s="19"/>
      <c r="S1139" s="19"/>
      <c r="T1139" s="19"/>
    </row>
    <row r="1140" spans="2:20" s="46" customFormat="1" x14ac:dyDescent="0.25">
      <c r="B1140" s="8" t="s">
        <v>193</v>
      </c>
      <c r="C1140" s="8">
        <v>2021</v>
      </c>
      <c r="D1140" s="8">
        <v>4</v>
      </c>
      <c r="E1140" s="49">
        <f>Data!E1140</f>
        <v>1633.9679000000001</v>
      </c>
      <c r="F1140" s="49">
        <f>Data!F1140</f>
        <v>598.12400000000002</v>
      </c>
      <c r="G1140" s="50">
        <f t="shared" si="153"/>
        <v>-1035.8439000000001</v>
      </c>
      <c r="H1140" s="51">
        <f t="shared" si="154"/>
        <v>920.71199999999999</v>
      </c>
      <c r="I1140" s="51">
        <f t="shared" si="156"/>
        <v>1956.5559000000001</v>
      </c>
      <c r="J1140" s="51">
        <f t="shared" si="155"/>
        <v>920.71199999999999</v>
      </c>
      <c r="K1140" s="51">
        <f t="shared" si="157"/>
        <v>1956.5559000000001</v>
      </c>
      <c r="L1140" s="51">
        <f t="shared" si="158"/>
        <v>0</v>
      </c>
      <c r="M1140" s="51">
        <f t="shared" si="159"/>
        <v>0</v>
      </c>
      <c r="N1140" s="51">
        <f t="shared" si="160"/>
        <v>0</v>
      </c>
      <c r="O1140" s="51">
        <f t="shared" si="161"/>
        <v>0</v>
      </c>
      <c r="P1140" s="52">
        <f>+SUM(INDEX(Inputs!$D$24:$D$35,MATCH($D1140,Inputs!$B$24:$B$35,0))*$N1140,INDEX(Inputs!$E$24:$E$35,MATCH($D1140,Inputs!$B$24:$B$35,0))*$O1140)</f>
        <v>0</v>
      </c>
      <c r="R1140" s="19"/>
      <c r="S1140" s="19"/>
      <c r="T1140" s="19"/>
    </row>
    <row r="1141" spans="2:20" s="46" customFormat="1" x14ac:dyDescent="0.25">
      <c r="B1141" s="8" t="s">
        <v>193</v>
      </c>
      <c r="C1141" s="8">
        <v>2021</v>
      </c>
      <c r="D1141" s="8">
        <v>5</v>
      </c>
      <c r="E1141" s="49">
        <f>Data!E1141</f>
        <v>1598.528</v>
      </c>
      <c r="F1141" s="49">
        <f>Data!F1141</f>
        <v>2972.8679999999999</v>
      </c>
      <c r="G1141" s="50">
        <f t="shared" si="153"/>
        <v>1374.34</v>
      </c>
      <c r="H1141" s="51">
        <f t="shared" si="154"/>
        <v>1956.5559000000001</v>
      </c>
      <c r="I1141" s="51">
        <f t="shared" si="156"/>
        <v>582.21590000000015</v>
      </c>
      <c r="J1141" s="51">
        <f t="shared" si="155"/>
        <v>1956.5559000000001</v>
      </c>
      <c r="K1141" s="51">
        <f t="shared" si="157"/>
        <v>582.21590000000015</v>
      </c>
      <c r="L1141" s="51">
        <f t="shared" si="158"/>
        <v>0</v>
      </c>
      <c r="M1141" s="51">
        <f t="shared" si="159"/>
        <v>0</v>
      </c>
      <c r="N1141" s="51">
        <f t="shared" si="160"/>
        <v>0</v>
      </c>
      <c r="O1141" s="51">
        <f t="shared" si="161"/>
        <v>0</v>
      </c>
      <c r="P1141" s="52">
        <f>+SUM(INDEX(Inputs!$D$24:$D$35,MATCH($D1141,Inputs!$B$24:$B$35,0))*$N1141,INDEX(Inputs!$E$24:$E$35,MATCH($D1141,Inputs!$B$24:$B$35,0))*$O1141)</f>
        <v>0</v>
      </c>
      <c r="R1141" s="19"/>
      <c r="S1141" s="19"/>
      <c r="T1141" s="19"/>
    </row>
    <row r="1142" spans="2:20" s="46" customFormat="1" x14ac:dyDescent="0.25">
      <c r="B1142" s="8" t="s">
        <v>193</v>
      </c>
      <c r="C1142" s="8">
        <v>2021</v>
      </c>
      <c r="D1142" s="8">
        <v>6</v>
      </c>
      <c r="E1142" s="49">
        <f>Data!E1142</f>
        <v>1600.0845999999999</v>
      </c>
      <c r="F1142" s="49">
        <f>Data!F1142</f>
        <v>7463.46</v>
      </c>
      <c r="G1142" s="50">
        <f t="shared" si="153"/>
        <v>5863.3753999999999</v>
      </c>
      <c r="H1142" s="51">
        <f t="shared" si="154"/>
        <v>582.21590000000015</v>
      </c>
      <c r="I1142" s="51">
        <f t="shared" si="156"/>
        <v>0</v>
      </c>
      <c r="J1142" s="51">
        <f t="shared" si="155"/>
        <v>582.21590000000015</v>
      </c>
      <c r="K1142" s="51">
        <f t="shared" si="157"/>
        <v>0</v>
      </c>
      <c r="L1142" s="51">
        <f t="shared" si="158"/>
        <v>5281.1594999999998</v>
      </c>
      <c r="M1142" s="51">
        <f t="shared" si="159"/>
        <v>5281.1594999999998</v>
      </c>
      <c r="N1142" s="51">
        <f t="shared" si="160"/>
        <v>2000</v>
      </c>
      <c r="O1142" s="51">
        <f t="shared" si="161"/>
        <v>3281.1594999999998</v>
      </c>
      <c r="P1142" s="52">
        <f>+SUM(INDEX(Inputs!$D$24:$D$35,MATCH($D1142,Inputs!$B$24:$B$35,0))*$N1142,INDEX(Inputs!$E$24:$E$35,MATCH($D1142,Inputs!$B$24:$B$35,0))*$O1142)</f>
        <v>370.34496620200002</v>
      </c>
      <c r="R1142" s="19"/>
      <c r="S1142" s="19"/>
      <c r="T1142" s="19"/>
    </row>
    <row r="1143" spans="2:20" s="46" customFormat="1" x14ac:dyDescent="0.25">
      <c r="B1143" s="8" t="s">
        <v>193</v>
      </c>
      <c r="C1143" s="8">
        <v>2021</v>
      </c>
      <c r="D1143" s="8">
        <v>7</v>
      </c>
      <c r="E1143" s="49">
        <f>Data!E1143</f>
        <v>1532.4159999999999</v>
      </c>
      <c r="F1143" s="49">
        <f>Data!F1143</f>
        <v>9652.9320000000007</v>
      </c>
      <c r="G1143" s="50">
        <f t="shared" si="153"/>
        <v>8120.5160000000005</v>
      </c>
      <c r="H1143" s="51">
        <f t="shared" si="154"/>
        <v>0</v>
      </c>
      <c r="I1143" s="51">
        <f t="shared" si="156"/>
        <v>0</v>
      </c>
      <c r="J1143" s="51">
        <f t="shared" si="155"/>
        <v>0</v>
      </c>
      <c r="K1143" s="51">
        <f t="shared" si="157"/>
        <v>0</v>
      </c>
      <c r="L1143" s="51">
        <f t="shared" si="158"/>
        <v>8120.5160000000005</v>
      </c>
      <c r="M1143" s="51">
        <f t="shared" si="159"/>
        <v>8120.5160000000005</v>
      </c>
      <c r="N1143" s="51">
        <f t="shared" si="160"/>
        <v>2000</v>
      </c>
      <c r="O1143" s="51">
        <f t="shared" si="161"/>
        <v>6120.5160000000005</v>
      </c>
      <c r="P1143" s="52">
        <f>+SUM(INDEX(Inputs!$D$24:$D$35,MATCH($D1143,Inputs!$B$24:$B$35,0))*$N1143,INDEX(Inputs!$E$24:$E$35,MATCH($D1143,Inputs!$B$24:$B$35,0))*$O1143)</f>
        <v>508.66705745600007</v>
      </c>
      <c r="R1143" s="19"/>
      <c r="S1143" s="19"/>
      <c r="T1143" s="19"/>
    </row>
    <row r="1144" spans="2:20" s="46" customFormat="1" x14ac:dyDescent="0.25">
      <c r="B1144" s="8" t="s">
        <v>193</v>
      </c>
      <c r="C1144" s="8">
        <v>2021</v>
      </c>
      <c r="D1144" s="8">
        <v>8</v>
      </c>
      <c r="E1144" s="49">
        <f>Data!E1144</f>
        <v>1530.848</v>
      </c>
      <c r="F1144" s="49">
        <f>Data!F1144</f>
        <v>7484.6480000000001</v>
      </c>
      <c r="G1144" s="50">
        <f t="shared" si="153"/>
        <v>5953.8</v>
      </c>
      <c r="H1144" s="51">
        <f t="shared" si="154"/>
        <v>0</v>
      </c>
      <c r="I1144" s="51">
        <f t="shared" si="156"/>
        <v>0</v>
      </c>
      <c r="J1144" s="51">
        <f t="shared" si="155"/>
        <v>0</v>
      </c>
      <c r="K1144" s="51">
        <f t="shared" si="157"/>
        <v>0</v>
      </c>
      <c r="L1144" s="51">
        <f t="shared" si="158"/>
        <v>5953.8</v>
      </c>
      <c r="M1144" s="51">
        <f t="shared" si="159"/>
        <v>5953.8</v>
      </c>
      <c r="N1144" s="51">
        <f t="shared" si="160"/>
        <v>2000</v>
      </c>
      <c r="O1144" s="51">
        <f t="shared" si="161"/>
        <v>3953.8</v>
      </c>
      <c r="P1144" s="52">
        <f>+SUM(INDEX(Inputs!$D$24:$D$35,MATCH($D1144,Inputs!$B$24:$B$35,0))*$N1144,INDEX(Inputs!$E$24:$E$35,MATCH($D1144,Inputs!$B$24:$B$35,0))*$O1144)</f>
        <v>403.1133208</v>
      </c>
      <c r="R1144" s="19"/>
      <c r="S1144" s="19"/>
      <c r="T1144" s="19"/>
    </row>
    <row r="1145" spans="2:20" s="46" customFormat="1" x14ac:dyDescent="0.25">
      <c r="B1145" s="8" t="s">
        <v>193</v>
      </c>
      <c r="C1145" s="8">
        <v>2021</v>
      </c>
      <c r="D1145" s="8">
        <v>9</v>
      </c>
      <c r="E1145" s="49">
        <f>Data!E1145</f>
        <v>1413.61</v>
      </c>
      <c r="F1145" s="49">
        <f>Data!F1145</f>
        <v>3246.68</v>
      </c>
      <c r="G1145" s="50">
        <f t="shared" si="153"/>
        <v>1833.07</v>
      </c>
      <c r="H1145" s="51">
        <f t="shared" si="154"/>
        <v>0</v>
      </c>
      <c r="I1145" s="51">
        <f t="shared" si="156"/>
        <v>0</v>
      </c>
      <c r="J1145" s="51">
        <f t="shared" si="155"/>
        <v>0</v>
      </c>
      <c r="K1145" s="51">
        <f t="shared" si="157"/>
        <v>0</v>
      </c>
      <c r="L1145" s="51">
        <f t="shared" si="158"/>
        <v>1833.07</v>
      </c>
      <c r="M1145" s="51">
        <f t="shared" si="159"/>
        <v>1833.07</v>
      </c>
      <c r="N1145" s="51">
        <f t="shared" si="160"/>
        <v>1833.07</v>
      </c>
      <c r="O1145" s="51">
        <f t="shared" si="161"/>
        <v>0</v>
      </c>
      <c r="P1145" s="52">
        <f>+SUM(INDEX(Inputs!$D$24:$D$35,MATCH($D1145,Inputs!$B$24:$B$35,0))*$N1145,INDEX(Inputs!$E$24:$E$35,MATCH($D1145,Inputs!$B$24:$B$35,0))*$O1145)</f>
        <v>173.66871793999999</v>
      </c>
      <c r="R1145" s="19"/>
      <c r="S1145" s="19"/>
      <c r="T1145" s="19"/>
    </row>
    <row r="1146" spans="2:20" s="46" customFormat="1" x14ac:dyDescent="0.25">
      <c r="B1146" s="8" t="s">
        <v>193</v>
      </c>
      <c r="C1146" s="8">
        <v>2021</v>
      </c>
      <c r="D1146" s="8">
        <v>10</v>
      </c>
      <c r="E1146" s="49">
        <f>Data!E1146</f>
        <v>1050.0840000000001</v>
      </c>
      <c r="F1146" s="49">
        <f>Data!F1146</f>
        <v>250.952</v>
      </c>
      <c r="G1146" s="50">
        <f t="shared" si="153"/>
        <v>-799.13200000000006</v>
      </c>
      <c r="H1146" s="51">
        <f t="shared" si="154"/>
        <v>0</v>
      </c>
      <c r="I1146" s="51">
        <f t="shared" si="156"/>
        <v>799.13200000000006</v>
      </c>
      <c r="J1146" s="51">
        <f t="shared" si="155"/>
        <v>0</v>
      </c>
      <c r="K1146" s="51">
        <f t="shared" si="157"/>
        <v>799.13200000000006</v>
      </c>
      <c r="L1146" s="51">
        <f t="shared" si="158"/>
        <v>0</v>
      </c>
      <c r="M1146" s="51">
        <f t="shared" si="159"/>
        <v>0</v>
      </c>
      <c r="N1146" s="51">
        <f t="shared" si="160"/>
        <v>0</v>
      </c>
      <c r="O1146" s="51">
        <f t="shared" si="161"/>
        <v>0</v>
      </c>
      <c r="P1146" s="52">
        <f>+SUM(INDEX(Inputs!$D$24:$D$35,MATCH($D1146,Inputs!$B$24:$B$35,0))*$N1146,INDEX(Inputs!$E$24:$E$35,MATCH($D1146,Inputs!$B$24:$B$35,0))*$O1146)</f>
        <v>0</v>
      </c>
      <c r="R1146" s="19"/>
      <c r="S1146" s="19"/>
      <c r="T1146" s="19"/>
    </row>
    <row r="1147" spans="2:20" s="46" customFormat="1" x14ac:dyDescent="0.25">
      <c r="B1147" s="8" t="s">
        <v>193</v>
      </c>
      <c r="C1147" s="8">
        <v>2021</v>
      </c>
      <c r="D1147" s="8">
        <v>11</v>
      </c>
      <c r="E1147" s="49">
        <f>Data!E1147</f>
        <v>690.596</v>
      </c>
      <c r="F1147" s="49">
        <f>Data!F1147</f>
        <v>619.09199999999998</v>
      </c>
      <c r="G1147" s="50">
        <f t="shared" si="153"/>
        <v>-71.504000000000019</v>
      </c>
      <c r="H1147" s="51">
        <f t="shared" si="154"/>
        <v>799.13200000000006</v>
      </c>
      <c r="I1147" s="51">
        <f t="shared" si="156"/>
        <v>870.63600000000008</v>
      </c>
      <c r="J1147" s="51">
        <f t="shared" si="155"/>
        <v>799.13200000000006</v>
      </c>
      <c r="K1147" s="51">
        <f t="shared" si="157"/>
        <v>870.63600000000008</v>
      </c>
      <c r="L1147" s="51">
        <f t="shared" si="158"/>
        <v>0</v>
      </c>
      <c r="M1147" s="51">
        <f t="shared" si="159"/>
        <v>0</v>
      </c>
      <c r="N1147" s="51">
        <f t="shared" si="160"/>
        <v>0</v>
      </c>
      <c r="O1147" s="51">
        <f t="shared" si="161"/>
        <v>0</v>
      </c>
      <c r="P1147" s="52">
        <f>+SUM(INDEX(Inputs!$D$24:$D$35,MATCH($D1147,Inputs!$B$24:$B$35,0))*$N1147,INDEX(Inputs!$E$24:$E$35,MATCH($D1147,Inputs!$B$24:$B$35,0))*$O1147)</f>
        <v>0</v>
      </c>
      <c r="R1147" s="19"/>
      <c r="S1147" s="19"/>
      <c r="T1147" s="19"/>
    </row>
    <row r="1148" spans="2:20" s="46" customFormat="1" x14ac:dyDescent="0.25">
      <c r="B1148" s="8" t="s">
        <v>193</v>
      </c>
      <c r="C1148" s="8">
        <v>2021</v>
      </c>
      <c r="D1148" s="8">
        <v>12</v>
      </c>
      <c r="E1148" s="49">
        <f>Data!E1148</f>
        <v>276.45800000000003</v>
      </c>
      <c r="F1148" s="49">
        <f>Data!F1148</f>
        <v>1001.9640000000001</v>
      </c>
      <c r="G1148" s="50">
        <f t="shared" si="153"/>
        <v>725.50600000000009</v>
      </c>
      <c r="H1148" s="51">
        <f t="shared" si="154"/>
        <v>870.63600000000008</v>
      </c>
      <c r="I1148" s="51">
        <f t="shared" si="156"/>
        <v>145.13</v>
      </c>
      <c r="J1148" s="51">
        <f t="shared" si="155"/>
        <v>870.63600000000008</v>
      </c>
      <c r="K1148" s="51">
        <f t="shared" si="157"/>
        <v>145.13</v>
      </c>
      <c r="L1148" s="51">
        <f t="shared" si="158"/>
        <v>0</v>
      </c>
      <c r="M1148" s="51">
        <f t="shared" si="159"/>
        <v>0</v>
      </c>
      <c r="N1148" s="51">
        <f t="shared" si="160"/>
        <v>0</v>
      </c>
      <c r="O1148" s="51">
        <f t="shared" si="161"/>
        <v>0</v>
      </c>
      <c r="P1148" s="52">
        <f>+SUM(INDEX(Inputs!$D$24:$D$35,MATCH($D1148,Inputs!$B$24:$B$35,0))*$N1148,INDEX(Inputs!$E$24:$E$35,MATCH($D1148,Inputs!$B$24:$B$35,0))*$O1148)</f>
        <v>0</v>
      </c>
      <c r="R1148" s="19"/>
      <c r="S1148" s="19"/>
      <c r="T1148" s="19"/>
    </row>
    <row r="1149" spans="2:20" s="46" customFormat="1" x14ac:dyDescent="0.25">
      <c r="B1149" s="8" t="s">
        <v>194</v>
      </c>
      <c r="C1149" s="8">
        <v>2021</v>
      </c>
      <c r="D1149" s="8">
        <v>1</v>
      </c>
      <c r="E1149" s="49">
        <f>Data!E1149</f>
        <v>933.45500000000004</v>
      </c>
      <c r="F1149" s="49">
        <f>Data!F1149</f>
        <v>6040.2960000000003</v>
      </c>
      <c r="G1149" s="50">
        <f t="shared" si="153"/>
        <v>5106.8410000000003</v>
      </c>
      <c r="H1149" s="51">
        <f t="shared" si="154"/>
        <v>0</v>
      </c>
      <c r="I1149" s="51">
        <f t="shared" si="156"/>
        <v>0</v>
      </c>
      <c r="J1149" s="51">
        <f t="shared" si="155"/>
        <v>0</v>
      </c>
      <c r="K1149" s="51">
        <f t="shared" si="157"/>
        <v>0</v>
      </c>
      <c r="L1149" s="51">
        <f t="shared" si="158"/>
        <v>5106.8410000000003</v>
      </c>
      <c r="M1149" s="51">
        <f t="shared" si="159"/>
        <v>5106.8410000000003</v>
      </c>
      <c r="N1149" s="51">
        <f t="shared" si="160"/>
        <v>2000</v>
      </c>
      <c r="O1149" s="51">
        <f t="shared" si="161"/>
        <v>3106.8410000000003</v>
      </c>
      <c r="P1149" s="52">
        <f>+SUM(INDEX(Inputs!$D$24:$D$35,MATCH($D1149,Inputs!$B$24:$B$35,0))*$N1149,INDEX(Inputs!$E$24:$E$35,MATCH($D1149,Inputs!$B$24:$B$35,0))*$O1149)</f>
        <v>326.79394483600004</v>
      </c>
      <c r="R1149" s="19"/>
      <c r="S1149" s="19"/>
      <c r="T1149" s="19"/>
    </row>
    <row r="1150" spans="2:20" s="46" customFormat="1" x14ac:dyDescent="0.25">
      <c r="B1150" s="8" t="s">
        <v>194</v>
      </c>
      <c r="C1150" s="8">
        <v>2021</v>
      </c>
      <c r="D1150" s="8">
        <v>2</v>
      </c>
      <c r="E1150" s="49">
        <f>Data!E1150</f>
        <v>1569.4567</v>
      </c>
      <c r="F1150" s="49">
        <f>Data!F1150</f>
        <v>5705</v>
      </c>
      <c r="G1150" s="50">
        <f t="shared" si="153"/>
        <v>4135.5433000000003</v>
      </c>
      <c r="H1150" s="51">
        <f t="shared" si="154"/>
        <v>0</v>
      </c>
      <c r="I1150" s="51">
        <f t="shared" si="156"/>
        <v>0</v>
      </c>
      <c r="J1150" s="51">
        <f t="shared" si="155"/>
        <v>0</v>
      </c>
      <c r="K1150" s="51">
        <f t="shared" si="157"/>
        <v>0</v>
      </c>
      <c r="L1150" s="51">
        <f t="shared" si="158"/>
        <v>4135.5433000000003</v>
      </c>
      <c r="M1150" s="51">
        <f t="shared" si="159"/>
        <v>4135.5433000000003</v>
      </c>
      <c r="N1150" s="51">
        <f t="shared" si="160"/>
        <v>2000</v>
      </c>
      <c r="O1150" s="51">
        <f t="shared" si="161"/>
        <v>2135.5433000000003</v>
      </c>
      <c r="P1150" s="52">
        <f>+SUM(INDEX(Inputs!$D$24:$D$35,MATCH($D1150,Inputs!$B$24:$B$35,0))*$N1150,INDEX(Inputs!$E$24:$E$35,MATCH($D1150,Inputs!$B$24:$B$35,0))*$O1150)</f>
        <v>283.86647168680003</v>
      </c>
      <c r="R1150" s="19"/>
      <c r="S1150" s="19"/>
      <c r="T1150" s="19"/>
    </row>
    <row r="1151" spans="2:20" s="46" customFormat="1" x14ac:dyDescent="0.25">
      <c r="B1151" s="8" t="s">
        <v>194</v>
      </c>
      <c r="C1151" s="8">
        <v>2021</v>
      </c>
      <c r="D1151" s="8">
        <v>3</v>
      </c>
      <c r="E1151" s="49">
        <f>Data!E1151</f>
        <v>4690.6377000000002</v>
      </c>
      <c r="F1151" s="49">
        <f>Data!F1151</f>
        <v>6351.3680000000004</v>
      </c>
      <c r="G1151" s="50">
        <f t="shared" si="153"/>
        <v>1660.7303000000002</v>
      </c>
      <c r="H1151" s="51">
        <f t="shared" si="154"/>
        <v>0</v>
      </c>
      <c r="I1151" s="51">
        <f t="shared" si="156"/>
        <v>0</v>
      </c>
      <c r="J1151" s="51">
        <f t="shared" si="155"/>
        <v>0</v>
      </c>
      <c r="K1151" s="51">
        <f t="shared" si="157"/>
        <v>0</v>
      </c>
      <c r="L1151" s="51">
        <f t="shared" si="158"/>
        <v>1660.7303000000002</v>
      </c>
      <c r="M1151" s="51">
        <f t="shared" si="159"/>
        <v>1660.7303000000002</v>
      </c>
      <c r="N1151" s="51">
        <f t="shared" si="160"/>
        <v>1660.7303000000002</v>
      </c>
      <c r="O1151" s="51">
        <f t="shared" si="161"/>
        <v>0</v>
      </c>
      <c r="P1151" s="52">
        <f>+SUM(INDEX(Inputs!$D$24:$D$35,MATCH($D1151,Inputs!$B$24:$B$35,0))*$N1151,INDEX(Inputs!$E$24:$E$35,MATCH($D1151,Inputs!$B$24:$B$35,0))*$O1151)</f>
        <v>157.34091008260003</v>
      </c>
      <c r="R1151" s="19"/>
      <c r="S1151" s="19"/>
      <c r="T1151" s="19"/>
    </row>
    <row r="1152" spans="2:20" s="46" customFormat="1" x14ac:dyDescent="0.25">
      <c r="B1152" s="8" t="s">
        <v>194</v>
      </c>
      <c r="C1152" s="8">
        <v>2021</v>
      </c>
      <c r="D1152" s="8">
        <v>4</v>
      </c>
      <c r="E1152" s="49">
        <f>Data!E1152</f>
        <v>3666.9638</v>
      </c>
      <c r="F1152" s="49">
        <f>Data!F1152</f>
        <v>5741.9279999999999</v>
      </c>
      <c r="G1152" s="50">
        <f t="shared" si="153"/>
        <v>2074.9641999999999</v>
      </c>
      <c r="H1152" s="51">
        <f t="shared" si="154"/>
        <v>0</v>
      </c>
      <c r="I1152" s="51">
        <f t="shared" si="156"/>
        <v>0</v>
      </c>
      <c r="J1152" s="51">
        <f t="shared" si="155"/>
        <v>0</v>
      </c>
      <c r="K1152" s="51">
        <f t="shared" si="157"/>
        <v>0</v>
      </c>
      <c r="L1152" s="51">
        <f t="shared" si="158"/>
        <v>2074.9641999999999</v>
      </c>
      <c r="M1152" s="51">
        <f t="shared" si="159"/>
        <v>2074.9641999999999</v>
      </c>
      <c r="N1152" s="51">
        <f t="shared" si="160"/>
        <v>2000</v>
      </c>
      <c r="O1152" s="51">
        <f t="shared" si="161"/>
        <v>74.964199999999892</v>
      </c>
      <c r="P1152" s="52">
        <f>+SUM(INDEX(Inputs!$D$24:$D$35,MATCH($D1152,Inputs!$B$24:$B$35,0))*$N1152,INDEX(Inputs!$E$24:$E$35,MATCH($D1152,Inputs!$B$24:$B$35,0))*$O1152)</f>
        <v>192.79711778320001</v>
      </c>
      <c r="R1152" s="19"/>
      <c r="S1152" s="19"/>
      <c r="T1152" s="19"/>
    </row>
    <row r="1153" spans="2:20" s="46" customFormat="1" x14ac:dyDescent="0.25">
      <c r="B1153" s="8" t="s">
        <v>194</v>
      </c>
      <c r="C1153" s="8">
        <v>2021</v>
      </c>
      <c r="D1153" s="8">
        <v>5</v>
      </c>
      <c r="E1153" s="49">
        <f>Data!E1153</f>
        <v>5381.5915999999997</v>
      </c>
      <c r="F1153" s="49">
        <f>Data!F1153</f>
        <v>2624.7359999999999</v>
      </c>
      <c r="G1153" s="50">
        <f t="shared" si="153"/>
        <v>-2756.8555999999999</v>
      </c>
      <c r="H1153" s="51">
        <f t="shared" si="154"/>
        <v>0</v>
      </c>
      <c r="I1153" s="51">
        <f t="shared" si="156"/>
        <v>2756.8555999999999</v>
      </c>
      <c r="J1153" s="51">
        <f t="shared" si="155"/>
        <v>0</v>
      </c>
      <c r="K1153" s="51">
        <f t="shared" si="157"/>
        <v>2756.8555999999999</v>
      </c>
      <c r="L1153" s="51">
        <f t="shared" si="158"/>
        <v>0</v>
      </c>
      <c r="M1153" s="51">
        <f t="shared" si="159"/>
        <v>0</v>
      </c>
      <c r="N1153" s="51">
        <f t="shared" si="160"/>
        <v>0</v>
      </c>
      <c r="O1153" s="51">
        <f t="shared" si="161"/>
        <v>0</v>
      </c>
      <c r="P1153" s="52">
        <f>+SUM(INDEX(Inputs!$D$24:$D$35,MATCH($D1153,Inputs!$B$24:$B$35,0))*$N1153,INDEX(Inputs!$E$24:$E$35,MATCH($D1153,Inputs!$B$24:$B$35,0))*$O1153)</f>
        <v>0</v>
      </c>
      <c r="R1153" s="19"/>
      <c r="S1153" s="19"/>
      <c r="T1153" s="19"/>
    </row>
    <row r="1154" spans="2:20" s="46" customFormat="1" x14ac:dyDescent="0.25">
      <c r="B1154" s="8" t="s">
        <v>194</v>
      </c>
      <c r="C1154" s="8">
        <v>2021</v>
      </c>
      <c r="D1154" s="8">
        <v>6</v>
      </c>
      <c r="E1154" s="49">
        <f>Data!E1154</f>
        <v>2745.7166000000002</v>
      </c>
      <c r="F1154" s="49">
        <f>Data!F1154</f>
        <v>4183.6080000000002</v>
      </c>
      <c r="G1154" s="50">
        <f t="shared" si="153"/>
        <v>1437.8914</v>
      </c>
      <c r="H1154" s="51">
        <f t="shared" si="154"/>
        <v>2756.8555999999999</v>
      </c>
      <c r="I1154" s="51">
        <f t="shared" si="156"/>
        <v>1318.9641999999999</v>
      </c>
      <c r="J1154" s="51">
        <f t="shared" si="155"/>
        <v>2756.8555999999999</v>
      </c>
      <c r="K1154" s="51">
        <f t="shared" si="157"/>
        <v>1318.9641999999999</v>
      </c>
      <c r="L1154" s="51">
        <f t="shared" si="158"/>
        <v>0</v>
      </c>
      <c r="M1154" s="51">
        <f t="shared" si="159"/>
        <v>0</v>
      </c>
      <c r="N1154" s="51">
        <f t="shared" si="160"/>
        <v>0</v>
      </c>
      <c r="O1154" s="51">
        <f t="shared" si="161"/>
        <v>0</v>
      </c>
      <c r="P1154" s="52">
        <f>+SUM(INDEX(Inputs!$D$24:$D$35,MATCH($D1154,Inputs!$B$24:$B$35,0))*$N1154,INDEX(Inputs!$E$24:$E$35,MATCH($D1154,Inputs!$B$24:$B$35,0))*$O1154)</f>
        <v>0</v>
      </c>
      <c r="R1154" s="19"/>
      <c r="S1154" s="19"/>
      <c r="T1154" s="19"/>
    </row>
    <row r="1155" spans="2:20" s="46" customFormat="1" x14ac:dyDescent="0.25">
      <c r="B1155" s="8" t="s">
        <v>194</v>
      </c>
      <c r="C1155" s="8">
        <v>2021</v>
      </c>
      <c r="D1155" s="8">
        <v>7</v>
      </c>
      <c r="E1155" s="49">
        <f>Data!E1155</f>
        <v>0</v>
      </c>
      <c r="F1155" s="49">
        <f>Data!F1155</f>
        <v>4317.2479999999996</v>
      </c>
      <c r="G1155" s="50">
        <f t="shared" si="153"/>
        <v>4317.2479999999996</v>
      </c>
      <c r="H1155" s="51">
        <f t="shared" si="154"/>
        <v>1318.9641999999999</v>
      </c>
      <c r="I1155" s="51">
        <f t="shared" si="156"/>
        <v>0</v>
      </c>
      <c r="J1155" s="51">
        <f t="shared" si="155"/>
        <v>1318.9641999999999</v>
      </c>
      <c r="K1155" s="51">
        <f t="shared" si="157"/>
        <v>0</v>
      </c>
      <c r="L1155" s="51">
        <f t="shared" si="158"/>
        <v>2998.2837999999997</v>
      </c>
      <c r="M1155" s="51">
        <f t="shared" si="159"/>
        <v>2998.2837999999997</v>
      </c>
      <c r="N1155" s="51">
        <f t="shared" si="160"/>
        <v>2000</v>
      </c>
      <c r="O1155" s="51">
        <f t="shared" si="161"/>
        <v>998.2837999999997</v>
      </c>
      <c r="P1155" s="52">
        <f>+SUM(INDEX(Inputs!$D$24:$D$35,MATCH($D1155,Inputs!$B$24:$B$35,0))*$N1155,INDEX(Inputs!$E$24:$E$35,MATCH($D1155,Inputs!$B$24:$B$35,0))*$O1155)</f>
        <v>259.13239360080001</v>
      </c>
      <c r="R1155" s="19"/>
      <c r="S1155" s="19"/>
      <c r="T1155" s="19"/>
    </row>
    <row r="1156" spans="2:20" s="46" customFormat="1" x14ac:dyDescent="0.25">
      <c r="B1156" s="8" t="s">
        <v>194</v>
      </c>
      <c r="C1156" s="8">
        <v>2021</v>
      </c>
      <c r="D1156" s="8">
        <v>8</v>
      </c>
      <c r="E1156" s="49">
        <f>Data!E1156</f>
        <v>4245.5513000000001</v>
      </c>
      <c r="F1156" s="49">
        <f>Data!F1156</f>
        <v>6075.4880000000003</v>
      </c>
      <c r="G1156" s="50">
        <f t="shared" si="153"/>
        <v>1829.9367000000002</v>
      </c>
      <c r="H1156" s="51">
        <f t="shared" si="154"/>
        <v>0</v>
      </c>
      <c r="I1156" s="51">
        <f t="shared" si="156"/>
        <v>0</v>
      </c>
      <c r="J1156" s="51">
        <f t="shared" si="155"/>
        <v>0</v>
      </c>
      <c r="K1156" s="51">
        <f t="shared" si="157"/>
        <v>0</v>
      </c>
      <c r="L1156" s="51">
        <f t="shared" si="158"/>
        <v>1829.9367000000002</v>
      </c>
      <c r="M1156" s="51">
        <f t="shared" si="159"/>
        <v>1829.9367000000002</v>
      </c>
      <c r="N1156" s="51">
        <f t="shared" si="160"/>
        <v>1829.9367000000002</v>
      </c>
      <c r="O1156" s="51">
        <f t="shared" si="161"/>
        <v>0</v>
      </c>
      <c r="P1156" s="52">
        <f>+SUM(INDEX(Inputs!$D$24:$D$35,MATCH($D1156,Inputs!$B$24:$B$35,0))*$N1156,INDEX(Inputs!$E$24:$E$35,MATCH($D1156,Inputs!$B$24:$B$35,0))*$O1156)</f>
        <v>192.60083767500001</v>
      </c>
      <c r="R1156" s="19"/>
      <c r="S1156" s="19"/>
      <c r="T1156" s="19"/>
    </row>
    <row r="1157" spans="2:20" s="46" customFormat="1" x14ac:dyDescent="0.25">
      <c r="B1157" s="8" t="s">
        <v>194</v>
      </c>
      <c r="C1157" s="8">
        <v>2021</v>
      </c>
      <c r="D1157" s="8">
        <v>9</v>
      </c>
      <c r="E1157" s="49">
        <f>Data!E1157</f>
        <v>2740.8703</v>
      </c>
      <c r="F1157" s="49">
        <f>Data!F1157</f>
        <v>5859.7120000000004</v>
      </c>
      <c r="G1157" s="50">
        <f t="shared" si="153"/>
        <v>3118.8417000000004</v>
      </c>
      <c r="H1157" s="51">
        <f t="shared" si="154"/>
        <v>0</v>
      </c>
      <c r="I1157" s="51">
        <f t="shared" si="156"/>
        <v>0</v>
      </c>
      <c r="J1157" s="51">
        <f t="shared" si="155"/>
        <v>0</v>
      </c>
      <c r="K1157" s="51">
        <f t="shared" si="157"/>
        <v>0</v>
      </c>
      <c r="L1157" s="51">
        <f t="shared" si="158"/>
        <v>3118.8417000000004</v>
      </c>
      <c r="M1157" s="51">
        <f t="shared" si="159"/>
        <v>3118.8417000000004</v>
      </c>
      <c r="N1157" s="51">
        <f t="shared" si="160"/>
        <v>2000</v>
      </c>
      <c r="O1157" s="51">
        <f t="shared" si="161"/>
        <v>1118.8417000000004</v>
      </c>
      <c r="P1157" s="52">
        <f>+SUM(INDEX(Inputs!$D$24:$D$35,MATCH($D1157,Inputs!$B$24:$B$35,0))*$N1157,INDEX(Inputs!$E$24:$E$35,MATCH($D1157,Inputs!$B$24:$B$35,0))*$O1157)</f>
        <v>238.93232777320003</v>
      </c>
      <c r="R1157" s="19"/>
      <c r="S1157" s="19"/>
      <c r="T1157" s="19"/>
    </row>
    <row r="1158" spans="2:20" s="46" customFormat="1" x14ac:dyDescent="0.25">
      <c r="B1158" s="8" t="s">
        <v>194</v>
      </c>
      <c r="C1158" s="8">
        <v>2021</v>
      </c>
      <c r="D1158" s="8">
        <v>10</v>
      </c>
      <c r="E1158" s="49">
        <f>Data!E1158</f>
        <v>2770.0245</v>
      </c>
      <c r="F1158" s="49">
        <f>Data!F1158</f>
        <v>5419.9520000000002</v>
      </c>
      <c r="G1158" s="50">
        <f t="shared" si="153"/>
        <v>2649.9275000000002</v>
      </c>
      <c r="H1158" s="51">
        <f t="shared" si="154"/>
        <v>0</v>
      </c>
      <c r="I1158" s="51">
        <f t="shared" si="156"/>
        <v>0</v>
      </c>
      <c r="J1158" s="51">
        <f t="shared" si="155"/>
        <v>0</v>
      </c>
      <c r="K1158" s="51">
        <f t="shared" si="157"/>
        <v>0</v>
      </c>
      <c r="L1158" s="51">
        <f t="shared" si="158"/>
        <v>2649.9275000000002</v>
      </c>
      <c r="M1158" s="51">
        <f t="shared" si="159"/>
        <v>2649.9275000000002</v>
      </c>
      <c r="N1158" s="51">
        <f t="shared" si="160"/>
        <v>2000</v>
      </c>
      <c r="O1158" s="51">
        <f t="shared" si="161"/>
        <v>649.92750000000024</v>
      </c>
      <c r="P1158" s="52">
        <f>+SUM(INDEX(Inputs!$D$24:$D$35,MATCH($D1158,Inputs!$B$24:$B$35,0))*$N1158,INDEX(Inputs!$E$24:$E$35,MATCH($D1158,Inputs!$B$24:$B$35,0))*$O1158)</f>
        <v>218.20819579000002</v>
      </c>
      <c r="R1158" s="19"/>
      <c r="S1158" s="19"/>
      <c r="T1158" s="19"/>
    </row>
    <row r="1159" spans="2:20" s="46" customFormat="1" x14ac:dyDescent="0.25">
      <c r="B1159" s="8" t="s">
        <v>194</v>
      </c>
      <c r="C1159" s="8">
        <v>2021</v>
      </c>
      <c r="D1159" s="8">
        <v>11</v>
      </c>
      <c r="E1159" s="49">
        <f>Data!E1159</f>
        <v>2302.1493999999998</v>
      </c>
      <c r="F1159" s="49">
        <f>Data!F1159</f>
        <v>6259.0079999999998</v>
      </c>
      <c r="G1159" s="50">
        <f t="shared" si="153"/>
        <v>3956.8586</v>
      </c>
      <c r="H1159" s="51">
        <f t="shared" si="154"/>
        <v>0</v>
      </c>
      <c r="I1159" s="51">
        <f t="shared" si="156"/>
        <v>0</v>
      </c>
      <c r="J1159" s="51">
        <f t="shared" si="155"/>
        <v>0</v>
      </c>
      <c r="K1159" s="51">
        <f t="shared" si="157"/>
        <v>0</v>
      </c>
      <c r="L1159" s="51">
        <f t="shared" si="158"/>
        <v>3956.8586</v>
      </c>
      <c r="M1159" s="51">
        <f t="shared" si="159"/>
        <v>3956.8586</v>
      </c>
      <c r="N1159" s="51">
        <f t="shared" si="160"/>
        <v>2000</v>
      </c>
      <c r="O1159" s="51">
        <f t="shared" si="161"/>
        <v>1956.8586</v>
      </c>
      <c r="P1159" s="52">
        <f>+SUM(INDEX(Inputs!$D$24:$D$35,MATCH($D1159,Inputs!$B$24:$B$35,0))*$N1159,INDEX(Inputs!$E$24:$E$35,MATCH($D1159,Inputs!$B$24:$B$35,0))*$O1159)</f>
        <v>275.96932268559999</v>
      </c>
      <c r="R1159" s="19"/>
      <c r="S1159" s="19"/>
      <c r="T1159" s="19"/>
    </row>
    <row r="1160" spans="2:20" s="46" customFormat="1" x14ac:dyDescent="0.25">
      <c r="B1160" s="8" t="s">
        <v>194</v>
      </c>
      <c r="C1160" s="8">
        <v>2021</v>
      </c>
      <c r="D1160" s="8">
        <v>12</v>
      </c>
      <c r="E1160" s="49">
        <f>Data!E1160</f>
        <v>1223.9152999999999</v>
      </c>
      <c r="F1160" s="49">
        <f>Data!F1160</f>
        <v>4796.152</v>
      </c>
      <c r="G1160" s="50">
        <f t="shared" si="153"/>
        <v>3572.2367000000004</v>
      </c>
      <c r="H1160" s="51">
        <f t="shared" si="154"/>
        <v>0</v>
      </c>
      <c r="I1160" s="51">
        <f t="shared" si="156"/>
        <v>0</v>
      </c>
      <c r="J1160" s="51">
        <f t="shared" si="155"/>
        <v>0</v>
      </c>
      <c r="K1160" s="51">
        <f t="shared" si="157"/>
        <v>0</v>
      </c>
      <c r="L1160" s="51">
        <f t="shared" si="158"/>
        <v>3572.2367000000004</v>
      </c>
      <c r="M1160" s="51">
        <f t="shared" si="159"/>
        <v>3572.2367000000004</v>
      </c>
      <c r="N1160" s="51">
        <f t="shared" si="160"/>
        <v>2000</v>
      </c>
      <c r="O1160" s="51">
        <f t="shared" si="161"/>
        <v>1572.2367000000004</v>
      </c>
      <c r="P1160" s="52">
        <f>+SUM(INDEX(Inputs!$D$24:$D$35,MATCH($D1160,Inputs!$B$24:$B$35,0))*$N1160,INDEX(Inputs!$E$24:$E$35,MATCH($D1160,Inputs!$B$24:$B$35,0))*$O1160)</f>
        <v>258.97057319320004</v>
      </c>
      <c r="R1160" s="19"/>
      <c r="S1160" s="19"/>
      <c r="T1160" s="19"/>
    </row>
    <row r="1161" spans="2:20" s="46" customFormat="1" x14ac:dyDescent="0.25">
      <c r="B1161" s="8" t="s">
        <v>195</v>
      </c>
      <c r="C1161" s="8">
        <v>2021</v>
      </c>
      <c r="D1161" s="8">
        <v>1</v>
      </c>
      <c r="E1161" s="49">
        <f>Data!E1161</f>
        <v>698.49620000000004</v>
      </c>
      <c r="F1161" s="49">
        <f>Data!F1161</f>
        <v>2104.88</v>
      </c>
      <c r="G1161" s="50">
        <f t="shared" ref="G1161:G1224" si="162">+F1161-E1161</f>
        <v>1406.3838000000001</v>
      </c>
      <c r="H1161" s="51">
        <f t="shared" ref="H1161:H1224" si="163">+IF(D1161=1,0,I1160)</f>
        <v>0</v>
      </c>
      <c r="I1161" s="51">
        <f t="shared" si="156"/>
        <v>0</v>
      </c>
      <c r="J1161" s="51">
        <f t="shared" ref="J1161:J1224" si="164">+IF(D1161=1,I1172,K1160)</f>
        <v>0</v>
      </c>
      <c r="K1161" s="51">
        <f t="shared" si="157"/>
        <v>0</v>
      </c>
      <c r="L1161" s="51">
        <f t="shared" si="158"/>
        <v>1406.3838000000001</v>
      </c>
      <c r="M1161" s="51">
        <f t="shared" si="159"/>
        <v>1406.3838000000001</v>
      </c>
      <c r="N1161" s="51">
        <f t="shared" si="160"/>
        <v>1406.3838000000001</v>
      </c>
      <c r="O1161" s="51">
        <f t="shared" si="161"/>
        <v>0</v>
      </c>
      <c r="P1161" s="52">
        <f>+SUM(INDEX(Inputs!$D$24:$D$35,MATCH($D1161,Inputs!$B$24:$B$35,0))*$N1161,INDEX(Inputs!$E$24:$E$35,MATCH($D1161,Inputs!$B$24:$B$35,0))*$O1161)</f>
        <v>133.24361397960001</v>
      </c>
      <c r="R1161" s="19"/>
      <c r="S1161" s="19"/>
      <c r="T1161" s="19"/>
    </row>
    <row r="1162" spans="2:20" s="46" customFormat="1" x14ac:dyDescent="0.25">
      <c r="B1162" s="8" t="s">
        <v>195</v>
      </c>
      <c r="C1162" s="8">
        <v>2021</v>
      </c>
      <c r="D1162" s="8">
        <v>2</v>
      </c>
      <c r="E1162" s="49">
        <f>Data!E1162</f>
        <v>694.65060000000005</v>
      </c>
      <c r="F1162" s="49">
        <f>Data!F1162</f>
        <v>2313.8240000000001</v>
      </c>
      <c r="G1162" s="50">
        <f t="shared" si="162"/>
        <v>1619.1734000000001</v>
      </c>
      <c r="H1162" s="51">
        <f t="shared" si="163"/>
        <v>0</v>
      </c>
      <c r="I1162" s="51">
        <f t="shared" ref="I1162:I1225" si="165">+IF($G1162&lt;0,SUM(-$G1162,H1162),MAX(SUM(-$G1162,H1162),0))</f>
        <v>0</v>
      </c>
      <c r="J1162" s="51">
        <f t="shared" si="164"/>
        <v>0</v>
      </c>
      <c r="K1162" s="51">
        <f t="shared" ref="K1162:K1225" si="166">+IF($G1162&lt;0,SUM(-$G1162,J1162),MAX(SUM(-$G1162,J1162),0))</f>
        <v>0</v>
      </c>
      <c r="L1162" s="51">
        <f t="shared" ref="L1162:L1225" si="167">+IF(I1162&gt;0,0,G1162-H1162)</f>
        <v>1619.1734000000001</v>
      </c>
      <c r="M1162" s="51">
        <f t="shared" ref="M1162:M1225" si="168">+IF(K1162&gt;0,0,G1162-J1162)</f>
        <v>1619.1734000000001</v>
      </c>
      <c r="N1162" s="51">
        <f t="shared" ref="N1162:N1225" si="169">+MIN(M1162,2000)</f>
        <v>1619.1734000000001</v>
      </c>
      <c r="O1162" s="51">
        <f t="shared" ref="O1162:O1225" si="170">+M1162-N1162</f>
        <v>0</v>
      </c>
      <c r="P1162" s="52">
        <f>+SUM(INDEX(Inputs!$D$24:$D$35,MATCH($D1162,Inputs!$B$24:$B$35,0))*$N1162,INDEX(Inputs!$E$24:$E$35,MATCH($D1162,Inputs!$B$24:$B$35,0))*$O1162)</f>
        <v>153.40372626280003</v>
      </c>
      <c r="R1162" s="19"/>
      <c r="S1162" s="19"/>
      <c r="T1162" s="19"/>
    </row>
    <row r="1163" spans="2:20" s="46" customFormat="1" x14ac:dyDescent="0.25">
      <c r="B1163" s="8" t="s">
        <v>195</v>
      </c>
      <c r="C1163" s="8">
        <v>2021</v>
      </c>
      <c r="D1163" s="8">
        <v>3</v>
      </c>
      <c r="E1163" s="49">
        <f>Data!E1163</f>
        <v>1920.0402999999999</v>
      </c>
      <c r="F1163" s="49">
        <f>Data!F1163</f>
        <v>2696.5439999999999</v>
      </c>
      <c r="G1163" s="50">
        <f t="shared" si="162"/>
        <v>776.50369999999998</v>
      </c>
      <c r="H1163" s="51">
        <f t="shared" si="163"/>
        <v>0</v>
      </c>
      <c r="I1163" s="51">
        <f t="shared" si="165"/>
        <v>0</v>
      </c>
      <c r="J1163" s="51">
        <f t="shared" si="164"/>
        <v>0</v>
      </c>
      <c r="K1163" s="51">
        <f t="shared" si="166"/>
        <v>0</v>
      </c>
      <c r="L1163" s="51">
        <f t="shared" si="167"/>
        <v>776.50369999999998</v>
      </c>
      <c r="M1163" s="51">
        <f t="shared" si="168"/>
        <v>776.50369999999998</v>
      </c>
      <c r="N1163" s="51">
        <f t="shared" si="169"/>
        <v>776.50369999999998</v>
      </c>
      <c r="O1163" s="51">
        <f t="shared" si="170"/>
        <v>0</v>
      </c>
      <c r="P1163" s="52">
        <f>+SUM(INDEX(Inputs!$D$24:$D$35,MATCH($D1163,Inputs!$B$24:$B$35,0))*$N1163,INDEX(Inputs!$E$24:$E$35,MATCH($D1163,Inputs!$B$24:$B$35,0))*$O1163)</f>
        <v>73.567513545400004</v>
      </c>
      <c r="R1163" s="19"/>
      <c r="S1163" s="19"/>
      <c r="T1163" s="19"/>
    </row>
    <row r="1164" spans="2:20" s="46" customFormat="1" x14ac:dyDescent="0.25">
      <c r="B1164" s="8" t="s">
        <v>195</v>
      </c>
      <c r="C1164" s="8">
        <v>2021</v>
      </c>
      <c r="D1164" s="8">
        <v>4</v>
      </c>
      <c r="E1164" s="49">
        <f>Data!E1164</f>
        <v>2374.4452999999999</v>
      </c>
      <c r="F1164" s="49">
        <f>Data!F1164</f>
        <v>1936.1679999999999</v>
      </c>
      <c r="G1164" s="50">
        <f t="shared" si="162"/>
        <v>-438.27729999999997</v>
      </c>
      <c r="H1164" s="51">
        <f t="shared" si="163"/>
        <v>0</v>
      </c>
      <c r="I1164" s="51">
        <f t="shared" si="165"/>
        <v>438.27729999999997</v>
      </c>
      <c r="J1164" s="51">
        <f t="shared" si="164"/>
        <v>0</v>
      </c>
      <c r="K1164" s="51">
        <f t="shared" si="166"/>
        <v>438.27729999999997</v>
      </c>
      <c r="L1164" s="51">
        <f t="shared" si="167"/>
        <v>0</v>
      </c>
      <c r="M1164" s="51">
        <f t="shared" si="168"/>
        <v>0</v>
      </c>
      <c r="N1164" s="51">
        <f t="shared" si="169"/>
        <v>0</v>
      </c>
      <c r="O1164" s="51">
        <f t="shared" si="170"/>
        <v>0</v>
      </c>
      <c r="P1164" s="52">
        <f>+SUM(INDEX(Inputs!$D$24:$D$35,MATCH($D1164,Inputs!$B$24:$B$35,0))*$N1164,INDEX(Inputs!$E$24:$E$35,MATCH($D1164,Inputs!$B$24:$B$35,0))*$O1164)</f>
        <v>0</v>
      </c>
      <c r="R1164" s="19"/>
      <c r="S1164" s="19"/>
      <c r="T1164" s="19"/>
    </row>
    <row r="1165" spans="2:20" s="46" customFormat="1" x14ac:dyDescent="0.25">
      <c r="B1165" s="8" t="s">
        <v>195</v>
      </c>
      <c r="C1165" s="8">
        <v>2021</v>
      </c>
      <c r="D1165" s="8">
        <v>5</v>
      </c>
      <c r="E1165" s="49">
        <f>Data!E1165</f>
        <v>2621.4578999999999</v>
      </c>
      <c r="F1165" s="49">
        <f>Data!F1165</f>
        <v>2815.6640000000002</v>
      </c>
      <c r="G1165" s="50">
        <f t="shared" si="162"/>
        <v>194.20610000000033</v>
      </c>
      <c r="H1165" s="51">
        <f t="shared" si="163"/>
        <v>438.27729999999997</v>
      </c>
      <c r="I1165" s="51">
        <f t="shared" si="165"/>
        <v>244.07119999999964</v>
      </c>
      <c r="J1165" s="51">
        <f t="shared" si="164"/>
        <v>438.27729999999997</v>
      </c>
      <c r="K1165" s="51">
        <f t="shared" si="166"/>
        <v>244.07119999999964</v>
      </c>
      <c r="L1165" s="51">
        <f t="shared" si="167"/>
        <v>0</v>
      </c>
      <c r="M1165" s="51">
        <f t="shared" si="168"/>
        <v>0</v>
      </c>
      <c r="N1165" s="51">
        <f t="shared" si="169"/>
        <v>0</v>
      </c>
      <c r="O1165" s="51">
        <f t="shared" si="170"/>
        <v>0</v>
      </c>
      <c r="P1165" s="52">
        <f>+SUM(INDEX(Inputs!$D$24:$D$35,MATCH($D1165,Inputs!$B$24:$B$35,0))*$N1165,INDEX(Inputs!$E$24:$E$35,MATCH($D1165,Inputs!$B$24:$B$35,0))*$O1165)</f>
        <v>0</v>
      </c>
      <c r="R1165" s="19"/>
      <c r="S1165" s="19"/>
      <c r="T1165" s="19"/>
    </row>
    <row r="1166" spans="2:20" s="46" customFormat="1" x14ac:dyDescent="0.25">
      <c r="B1166" s="8" t="s">
        <v>195</v>
      </c>
      <c r="C1166" s="8">
        <v>2021</v>
      </c>
      <c r="D1166" s="8">
        <v>6</v>
      </c>
      <c r="E1166" s="49">
        <f>Data!E1166</f>
        <v>3897.6102999999998</v>
      </c>
      <c r="F1166" s="49">
        <f>Data!F1166</f>
        <v>2846.9520000000002</v>
      </c>
      <c r="G1166" s="50">
        <f t="shared" si="162"/>
        <v>-1050.6582999999996</v>
      </c>
      <c r="H1166" s="51">
        <f t="shared" si="163"/>
        <v>244.07119999999964</v>
      </c>
      <c r="I1166" s="51">
        <f t="shared" si="165"/>
        <v>1294.7294999999992</v>
      </c>
      <c r="J1166" s="51">
        <f t="shared" si="164"/>
        <v>244.07119999999964</v>
      </c>
      <c r="K1166" s="51">
        <f t="shared" si="166"/>
        <v>1294.7294999999992</v>
      </c>
      <c r="L1166" s="51">
        <f t="shared" si="167"/>
        <v>0</v>
      </c>
      <c r="M1166" s="51">
        <f t="shared" si="168"/>
        <v>0</v>
      </c>
      <c r="N1166" s="51">
        <f t="shared" si="169"/>
        <v>0</v>
      </c>
      <c r="O1166" s="51">
        <f t="shared" si="170"/>
        <v>0</v>
      </c>
      <c r="P1166" s="52">
        <f>+SUM(INDEX(Inputs!$D$24:$D$35,MATCH($D1166,Inputs!$B$24:$B$35,0))*$N1166,INDEX(Inputs!$E$24:$E$35,MATCH($D1166,Inputs!$B$24:$B$35,0))*$O1166)</f>
        <v>0</v>
      </c>
      <c r="R1166" s="19"/>
      <c r="S1166" s="19"/>
      <c r="T1166" s="19"/>
    </row>
    <row r="1167" spans="2:20" s="46" customFormat="1" x14ac:dyDescent="0.25">
      <c r="B1167" s="8" t="s">
        <v>195</v>
      </c>
      <c r="C1167" s="8">
        <v>2021</v>
      </c>
      <c r="D1167" s="8">
        <v>7</v>
      </c>
      <c r="E1167" s="49">
        <f>Data!E1167</f>
        <v>3298.5288999999998</v>
      </c>
      <c r="F1167" s="49">
        <f>Data!F1167</f>
        <v>3924.0880000000002</v>
      </c>
      <c r="G1167" s="50">
        <f t="shared" si="162"/>
        <v>625.5591000000004</v>
      </c>
      <c r="H1167" s="51">
        <f t="shared" si="163"/>
        <v>1294.7294999999992</v>
      </c>
      <c r="I1167" s="51">
        <f t="shared" si="165"/>
        <v>669.17039999999884</v>
      </c>
      <c r="J1167" s="51">
        <f t="shared" si="164"/>
        <v>1294.7294999999992</v>
      </c>
      <c r="K1167" s="51">
        <f t="shared" si="166"/>
        <v>669.17039999999884</v>
      </c>
      <c r="L1167" s="51">
        <f t="shared" si="167"/>
        <v>0</v>
      </c>
      <c r="M1167" s="51">
        <f t="shared" si="168"/>
        <v>0</v>
      </c>
      <c r="N1167" s="51">
        <f t="shared" si="169"/>
        <v>0</v>
      </c>
      <c r="O1167" s="51">
        <f t="shared" si="170"/>
        <v>0</v>
      </c>
      <c r="P1167" s="52">
        <f>+SUM(INDEX(Inputs!$D$24:$D$35,MATCH($D1167,Inputs!$B$24:$B$35,0))*$N1167,INDEX(Inputs!$E$24:$E$35,MATCH($D1167,Inputs!$B$24:$B$35,0))*$O1167)</f>
        <v>0</v>
      </c>
      <c r="R1167" s="19"/>
      <c r="S1167" s="19"/>
      <c r="T1167" s="19"/>
    </row>
    <row r="1168" spans="2:20" s="46" customFormat="1" x14ac:dyDescent="0.25">
      <c r="B1168" s="8" t="s">
        <v>195</v>
      </c>
      <c r="C1168" s="8">
        <v>2021</v>
      </c>
      <c r="D1168" s="8">
        <v>8</v>
      </c>
      <c r="E1168" s="49">
        <f>Data!E1168</f>
        <v>3018.0432000000001</v>
      </c>
      <c r="F1168" s="49">
        <f>Data!F1168</f>
        <v>23037.24</v>
      </c>
      <c r="G1168" s="50">
        <f t="shared" si="162"/>
        <v>20019.196800000002</v>
      </c>
      <c r="H1168" s="51">
        <f t="shared" si="163"/>
        <v>669.17039999999884</v>
      </c>
      <c r="I1168" s="51">
        <f t="shared" si="165"/>
        <v>0</v>
      </c>
      <c r="J1168" s="51">
        <f t="shared" si="164"/>
        <v>669.17039999999884</v>
      </c>
      <c r="K1168" s="51">
        <f t="shared" si="166"/>
        <v>0</v>
      </c>
      <c r="L1168" s="51">
        <f t="shared" si="167"/>
        <v>19350.026400000002</v>
      </c>
      <c r="M1168" s="51">
        <f t="shared" si="168"/>
        <v>19350.026400000002</v>
      </c>
      <c r="N1168" s="51">
        <f t="shared" si="169"/>
        <v>2000</v>
      </c>
      <c r="O1168" s="51">
        <f t="shared" si="170"/>
        <v>17350.026400000002</v>
      </c>
      <c r="P1168" s="52">
        <f>+SUM(INDEX(Inputs!$D$24:$D$35,MATCH($D1168,Inputs!$B$24:$B$35,0))*$N1168,INDEX(Inputs!$E$24:$E$35,MATCH($D1168,Inputs!$B$24:$B$35,0))*$O1168)</f>
        <v>1055.7238861024002</v>
      </c>
      <c r="R1168" s="19"/>
      <c r="S1168" s="19"/>
      <c r="T1168" s="19"/>
    </row>
    <row r="1169" spans="2:20" s="46" customFormat="1" x14ac:dyDescent="0.25">
      <c r="B1169" s="8" t="s">
        <v>195</v>
      </c>
      <c r="C1169" s="8">
        <v>2021</v>
      </c>
      <c r="D1169" s="8">
        <v>9</v>
      </c>
      <c r="E1169" s="49">
        <f>Data!E1169</f>
        <v>2262.9304000000002</v>
      </c>
      <c r="F1169" s="49">
        <f>Data!F1169</f>
        <v>105418.45600000001</v>
      </c>
      <c r="G1169" s="50">
        <f t="shared" si="162"/>
        <v>103155.52560000001</v>
      </c>
      <c r="H1169" s="51">
        <f t="shared" si="163"/>
        <v>0</v>
      </c>
      <c r="I1169" s="51">
        <f t="shared" si="165"/>
        <v>0</v>
      </c>
      <c r="J1169" s="51">
        <f t="shared" si="164"/>
        <v>0</v>
      </c>
      <c r="K1169" s="51">
        <f t="shared" si="166"/>
        <v>0</v>
      </c>
      <c r="L1169" s="51">
        <f t="shared" si="167"/>
        <v>103155.52560000001</v>
      </c>
      <c r="M1169" s="51">
        <f t="shared" si="168"/>
        <v>103155.52560000001</v>
      </c>
      <c r="N1169" s="51">
        <f t="shared" si="169"/>
        <v>2000</v>
      </c>
      <c r="O1169" s="51">
        <f t="shared" si="170"/>
        <v>101155.52560000001</v>
      </c>
      <c r="P1169" s="52">
        <f>+SUM(INDEX(Inputs!$D$24:$D$35,MATCH($D1169,Inputs!$B$24:$B$35,0))*$N1169,INDEX(Inputs!$E$24:$E$35,MATCH($D1169,Inputs!$B$24:$B$35,0))*$O1169)</f>
        <v>4660.1536094176008</v>
      </c>
      <c r="R1169" s="19"/>
      <c r="S1169" s="19"/>
      <c r="T1169" s="19"/>
    </row>
    <row r="1170" spans="2:20" s="46" customFormat="1" x14ac:dyDescent="0.25">
      <c r="B1170" s="8" t="s">
        <v>195</v>
      </c>
      <c r="C1170" s="8">
        <v>2021</v>
      </c>
      <c r="D1170" s="8">
        <v>10</v>
      </c>
      <c r="E1170" s="49">
        <f>Data!E1170</f>
        <v>1555.9960000000001</v>
      </c>
      <c r="F1170" s="49">
        <f>Data!F1170</f>
        <v>4024.4960000000001</v>
      </c>
      <c r="G1170" s="50">
        <f t="shared" si="162"/>
        <v>2468.5</v>
      </c>
      <c r="H1170" s="51">
        <f t="shared" si="163"/>
        <v>0</v>
      </c>
      <c r="I1170" s="51">
        <f t="shared" si="165"/>
        <v>0</v>
      </c>
      <c r="J1170" s="51">
        <f t="shared" si="164"/>
        <v>0</v>
      </c>
      <c r="K1170" s="51">
        <f t="shared" si="166"/>
        <v>0</v>
      </c>
      <c r="L1170" s="51">
        <f t="shared" si="167"/>
        <v>2468.5</v>
      </c>
      <c r="M1170" s="51">
        <f t="shared" si="168"/>
        <v>2468.5</v>
      </c>
      <c r="N1170" s="51">
        <f t="shared" si="169"/>
        <v>2000</v>
      </c>
      <c r="O1170" s="51">
        <f t="shared" si="170"/>
        <v>468.5</v>
      </c>
      <c r="P1170" s="52">
        <f>+SUM(INDEX(Inputs!$D$24:$D$35,MATCH($D1170,Inputs!$B$24:$B$35,0))*$N1170,INDEX(Inputs!$E$24:$E$35,MATCH($D1170,Inputs!$B$24:$B$35,0))*$O1170)</f>
        <v>210.18982600000001</v>
      </c>
      <c r="R1170" s="19"/>
      <c r="S1170" s="19"/>
      <c r="T1170" s="19"/>
    </row>
    <row r="1171" spans="2:20" s="46" customFormat="1" x14ac:dyDescent="0.25">
      <c r="B1171" s="8" t="s">
        <v>195</v>
      </c>
      <c r="C1171" s="8">
        <v>2021</v>
      </c>
      <c r="D1171" s="8">
        <v>11</v>
      </c>
      <c r="E1171" s="49">
        <f>Data!E1171</f>
        <v>1044.4271000000001</v>
      </c>
      <c r="F1171" s="49">
        <f>Data!F1171</f>
        <v>2240.2959999999998</v>
      </c>
      <c r="G1171" s="50">
        <f t="shared" si="162"/>
        <v>1195.8688999999997</v>
      </c>
      <c r="H1171" s="51">
        <f t="shared" si="163"/>
        <v>0</v>
      </c>
      <c r="I1171" s="51">
        <f t="shared" si="165"/>
        <v>0</v>
      </c>
      <c r="J1171" s="51">
        <f t="shared" si="164"/>
        <v>0</v>
      </c>
      <c r="K1171" s="51">
        <f t="shared" si="166"/>
        <v>0</v>
      </c>
      <c r="L1171" s="51">
        <f t="shared" si="167"/>
        <v>1195.8688999999997</v>
      </c>
      <c r="M1171" s="51">
        <f t="shared" si="168"/>
        <v>1195.8688999999997</v>
      </c>
      <c r="N1171" s="51">
        <f t="shared" si="169"/>
        <v>1195.8688999999997</v>
      </c>
      <c r="O1171" s="51">
        <f t="shared" si="170"/>
        <v>0</v>
      </c>
      <c r="P1171" s="52">
        <f>+SUM(INDEX(Inputs!$D$24:$D$35,MATCH($D1171,Inputs!$B$24:$B$35,0))*$N1171,INDEX(Inputs!$E$24:$E$35,MATCH($D1171,Inputs!$B$24:$B$35,0))*$O1171)</f>
        <v>113.29901132379999</v>
      </c>
      <c r="R1171" s="19"/>
      <c r="S1171" s="19"/>
      <c r="T1171" s="19"/>
    </row>
    <row r="1172" spans="2:20" s="46" customFormat="1" x14ac:dyDescent="0.25">
      <c r="B1172" s="8" t="s">
        <v>195</v>
      </c>
      <c r="C1172" s="8">
        <v>2021</v>
      </c>
      <c r="D1172" s="8">
        <v>12</v>
      </c>
      <c r="E1172" s="49">
        <f>Data!E1172</f>
        <v>550.84069999999997</v>
      </c>
      <c r="F1172" s="49">
        <f>Data!F1172</f>
        <v>2496.6880000000001</v>
      </c>
      <c r="G1172" s="50">
        <f t="shared" si="162"/>
        <v>1945.8473000000001</v>
      </c>
      <c r="H1172" s="51">
        <f t="shared" si="163"/>
        <v>0</v>
      </c>
      <c r="I1172" s="51">
        <f t="shared" si="165"/>
        <v>0</v>
      </c>
      <c r="J1172" s="51">
        <f t="shared" si="164"/>
        <v>0</v>
      </c>
      <c r="K1172" s="51">
        <f t="shared" si="166"/>
        <v>0</v>
      </c>
      <c r="L1172" s="51">
        <f t="shared" si="167"/>
        <v>1945.8473000000001</v>
      </c>
      <c r="M1172" s="51">
        <f t="shared" si="168"/>
        <v>1945.8473000000001</v>
      </c>
      <c r="N1172" s="51">
        <f t="shared" si="169"/>
        <v>1945.8473000000001</v>
      </c>
      <c r="O1172" s="51">
        <f t="shared" si="170"/>
        <v>0</v>
      </c>
      <c r="P1172" s="52">
        <f>+SUM(INDEX(Inputs!$D$24:$D$35,MATCH($D1172,Inputs!$B$24:$B$35,0))*$N1172,INDEX(Inputs!$E$24:$E$35,MATCH($D1172,Inputs!$B$24:$B$35,0))*$O1172)</f>
        <v>184.35346489660003</v>
      </c>
      <c r="R1172" s="19"/>
      <c r="S1172" s="19"/>
      <c r="T1172" s="19"/>
    </row>
    <row r="1173" spans="2:20" s="46" customFormat="1" x14ac:dyDescent="0.25">
      <c r="B1173" s="8" t="s">
        <v>196</v>
      </c>
      <c r="C1173" s="8">
        <v>2021</v>
      </c>
      <c r="D1173" s="8">
        <v>1</v>
      </c>
      <c r="E1173" s="49">
        <f>Data!E1173</f>
        <v>153.75989999999999</v>
      </c>
      <c r="F1173" s="49">
        <f>Data!F1173</f>
        <v>2415.3678</v>
      </c>
      <c r="G1173" s="50">
        <f t="shared" si="162"/>
        <v>2261.6079</v>
      </c>
      <c r="H1173" s="51">
        <f t="shared" si="163"/>
        <v>0</v>
      </c>
      <c r="I1173" s="51">
        <f t="shared" si="165"/>
        <v>0</v>
      </c>
      <c r="J1173" s="51">
        <f t="shared" si="164"/>
        <v>0</v>
      </c>
      <c r="K1173" s="51">
        <f t="shared" si="166"/>
        <v>0</v>
      </c>
      <c r="L1173" s="51">
        <f t="shared" si="167"/>
        <v>2261.6079</v>
      </c>
      <c r="M1173" s="51">
        <f t="shared" si="168"/>
        <v>2261.6079</v>
      </c>
      <c r="N1173" s="51">
        <f t="shared" si="169"/>
        <v>2000</v>
      </c>
      <c r="O1173" s="51">
        <f t="shared" si="170"/>
        <v>261.60789999999997</v>
      </c>
      <c r="P1173" s="52">
        <f>+SUM(INDEX(Inputs!$D$24:$D$35,MATCH($D1173,Inputs!$B$24:$B$35,0))*$N1173,INDEX(Inputs!$E$24:$E$35,MATCH($D1173,Inputs!$B$24:$B$35,0))*$O1173)</f>
        <v>201.04602274840002</v>
      </c>
      <c r="R1173" s="19"/>
      <c r="S1173" s="19"/>
      <c r="T1173" s="19"/>
    </row>
    <row r="1174" spans="2:20" s="46" customFormat="1" x14ac:dyDescent="0.25">
      <c r="B1174" s="8" t="s">
        <v>196</v>
      </c>
      <c r="C1174" s="8">
        <v>2021</v>
      </c>
      <c r="D1174" s="8">
        <v>2</v>
      </c>
      <c r="E1174" s="49">
        <f>Data!E1174</f>
        <v>236.376</v>
      </c>
      <c r="F1174" s="49">
        <f>Data!F1174</f>
        <v>1466.5038</v>
      </c>
      <c r="G1174" s="50">
        <f t="shared" si="162"/>
        <v>1230.1278</v>
      </c>
      <c r="H1174" s="51">
        <f t="shared" si="163"/>
        <v>0</v>
      </c>
      <c r="I1174" s="51">
        <f t="shared" si="165"/>
        <v>0</v>
      </c>
      <c r="J1174" s="51">
        <f t="shared" si="164"/>
        <v>0</v>
      </c>
      <c r="K1174" s="51">
        <f t="shared" si="166"/>
        <v>0</v>
      </c>
      <c r="L1174" s="51">
        <f t="shared" si="167"/>
        <v>1230.1278</v>
      </c>
      <c r="M1174" s="51">
        <f t="shared" si="168"/>
        <v>1230.1278</v>
      </c>
      <c r="N1174" s="51">
        <f t="shared" si="169"/>
        <v>1230.1278</v>
      </c>
      <c r="O1174" s="51">
        <f t="shared" si="170"/>
        <v>0</v>
      </c>
      <c r="P1174" s="52">
        <f>+SUM(INDEX(Inputs!$D$24:$D$35,MATCH($D1174,Inputs!$B$24:$B$35,0))*$N1174,INDEX(Inputs!$E$24:$E$35,MATCH($D1174,Inputs!$B$24:$B$35,0))*$O1174)</f>
        <v>116.5447680276</v>
      </c>
      <c r="R1174" s="19"/>
      <c r="S1174" s="19"/>
      <c r="T1174" s="19"/>
    </row>
    <row r="1175" spans="2:20" s="46" customFormat="1" x14ac:dyDescent="0.25">
      <c r="B1175" s="8" t="s">
        <v>196</v>
      </c>
      <c r="C1175" s="8">
        <v>2021</v>
      </c>
      <c r="D1175" s="8">
        <v>3</v>
      </c>
      <c r="E1175" s="49">
        <f>Data!E1175</f>
        <v>528.9837</v>
      </c>
      <c r="F1175" s="49">
        <f>Data!F1175</f>
        <v>1719.1516999999999</v>
      </c>
      <c r="G1175" s="50">
        <f t="shared" si="162"/>
        <v>1190.1679999999999</v>
      </c>
      <c r="H1175" s="51">
        <f t="shared" si="163"/>
        <v>0</v>
      </c>
      <c r="I1175" s="51">
        <f t="shared" si="165"/>
        <v>0</v>
      </c>
      <c r="J1175" s="51">
        <f t="shared" si="164"/>
        <v>0</v>
      </c>
      <c r="K1175" s="51">
        <f t="shared" si="166"/>
        <v>0</v>
      </c>
      <c r="L1175" s="51">
        <f t="shared" si="167"/>
        <v>1190.1679999999999</v>
      </c>
      <c r="M1175" s="51">
        <f t="shared" si="168"/>
        <v>1190.1679999999999</v>
      </c>
      <c r="N1175" s="51">
        <f t="shared" si="169"/>
        <v>1190.1679999999999</v>
      </c>
      <c r="O1175" s="51">
        <f t="shared" si="170"/>
        <v>0</v>
      </c>
      <c r="P1175" s="52">
        <f>+SUM(INDEX(Inputs!$D$24:$D$35,MATCH($D1175,Inputs!$B$24:$B$35,0))*$N1175,INDEX(Inputs!$E$24:$E$35,MATCH($D1175,Inputs!$B$24:$B$35,0))*$O1175)</f>
        <v>112.758896656</v>
      </c>
      <c r="R1175" s="19"/>
      <c r="S1175" s="19"/>
      <c r="T1175" s="19"/>
    </row>
    <row r="1176" spans="2:20" s="46" customFormat="1" x14ac:dyDescent="0.25">
      <c r="B1176" s="8" t="s">
        <v>196</v>
      </c>
      <c r="C1176" s="8">
        <v>2021</v>
      </c>
      <c r="D1176" s="8">
        <v>4</v>
      </c>
      <c r="E1176" s="49">
        <f>Data!E1176</f>
        <v>80.063999999999993</v>
      </c>
      <c r="F1176" s="49">
        <f>Data!F1176</f>
        <v>1570.7838999999999</v>
      </c>
      <c r="G1176" s="50">
        <f t="shared" si="162"/>
        <v>1490.7198999999998</v>
      </c>
      <c r="H1176" s="51">
        <f t="shared" si="163"/>
        <v>0</v>
      </c>
      <c r="I1176" s="51">
        <f t="shared" si="165"/>
        <v>0</v>
      </c>
      <c r="J1176" s="51">
        <f t="shared" si="164"/>
        <v>0</v>
      </c>
      <c r="K1176" s="51">
        <f t="shared" si="166"/>
        <v>0</v>
      </c>
      <c r="L1176" s="51">
        <f t="shared" si="167"/>
        <v>1490.7198999999998</v>
      </c>
      <c r="M1176" s="51">
        <f t="shared" si="168"/>
        <v>1490.7198999999998</v>
      </c>
      <c r="N1176" s="51">
        <f t="shared" si="169"/>
        <v>1490.7198999999998</v>
      </c>
      <c r="O1176" s="51">
        <f t="shared" si="170"/>
        <v>0</v>
      </c>
      <c r="P1176" s="52">
        <f>+SUM(INDEX(Inputs!$D$24:$D$35,MATCH($D1176,Inputs!$B$24:$B$35,0))*$N1176,INDEX(Inputs!$E$24:$E$35,MATCH($D1176,Inputs!$B$24:$B$35,0))*$O1176)</f>
        <v>141.23378476579998</v>
      </c>
      <c r="R1176" s="19"/>
      <c r="S1176" s="19"/>
      <c r="T1176" s="19"/>
    </row>
    <row r="1177" spans="2:20" s="46" customFormat="1" x14ac:dyDescent="0.25">
      <c r="B1177" s="8" t="s">
        <v>196</v>
      </c>
      <c r="C1177" s="8">
        <v>2021</v>
      </c>
      <c r="D1177" s="8">
        <v>5</v>
      </c>
      <c r="E1177" s="49">
        <f>Data!E1177</f>
        <v>0</v>
      </c>
      <c r="F1177" s="49">
        <f>Data!F1177</f>
        <v>1618.5358000000001</v>
      </c>
      <c r="G1177" s="50">
        <f t="shared" si="162"/>
        <v>1618.5358000000001</v>
      </c>
      <c r="H1177" s="51">
        <f t="shared" si="163"/>
        <v>0</v>
      </c>
      <c r="I1177" s="51">
        <f t="shared" si="165"/>
        <v>0</v>
      </c>
      <c r="J1177" s="51">
        <f t="shared" si="164"/>
        <v>0</v>
      </c>
      <c r="K1177" s="51">
        <f t="shared" si="166"/>
        <v>0</v>
      </c>
      <c r="L1177" s="51">
        <f t="shared" si="167"/>
        <v>1618.5358000000001</v>
      </c>
      <c r="M1177" s="51">
        <f t="shared" si="168"/>
        <v>1618.5358000000001</v>
      </c>
      <c r="N1177" s="51">
        <f t="shared" si="169"/>
        <v>1618.5358000000001</v>
      </c>
      <c r="O1177" s="51">
        <f t="shared" si="170"/>
        <v>0</v>
      </c>
      <c r="P1177" s="52">
        <f>+SUM(INDEX(Inputs!$D$24:$D$35,MATCH($D1177,Inputs!$B$24:$B$35,0))*$N1177,INDEX(Inputs!$E$24:$E$35,MATCH($D1177,Inputs!$B$24:$B$35,0))*$O1177)</f>
        <v>153.34331876360002</v>
      </c>
      <c r="R1177" s="19"/>
      <c r="S1177" s="19"/>
      <c r="T1177" s="19"/>
    </row>
    <row r="1178" spans="2:20" s="46" customFormat="1" x14ac:dyDescent="0.25">
      <c r="B1178" s="8" t="s">
        <v>196</v>
      </c>
      <c r="C1178" s="8">
        <v>2021</v>
      </c>
      <c r="D1178" s="8">
        <v>6</v>
      </c>
      <c r="E1178" s="49">
        <f>Data!E1178</f>
        <v>0</v>
      </c>
      <c r="F1178" s="49">
        <f>Data!F1178</f>
        <v>1728.8878</v>
      </c>
      <c r="G1178" s="50">
        <f t="shared" si="162"/>
        <v>1728.8878</v>
      </c>
      <c r="H1178" s="51">
        <f t="shared" si="163"/>
        <v>0</v>
      </c>
      <c r="I1178" s="51">
        <f t="shared" si="165"/>
        <v>0</v>
      </c>
      <c r="J1178" s="51">
        <f t="shared" si="164"/>
        <v>0</v>
      </c>
      <c r="K1178" s="51">
        <f t="shared" si="166"/>
        <v>0</v>
      </c>
      <c r="L1178" s="51">
        <f t="shared" si="167"/>
        <v>1728.8878</v>
      </c>
      <c r="M1178" s="51">
        <f t="shared" si="168"/>
        <v>1728.8878</v>
      </c>
      <c r="N1178" s="51">
        <f t="shared" si="169"/>
        <v>1728.8878</v>
      </c>
      <c r="O1178" s="51">
        <f t="shared" si="170"/>
        <v>0</v>
      </c>
      <c r="P1178" s="52">
        <f>+SUM(INDEX(Inputs!$D$24:$D$35,MATCH($D1178,Inputs!$B$24:$B$35,0))*$N1178,INDEX(Inputs!$E$24:$E$35,MATCH($D1178,Inputs!$B$24:$B$35,0))*$O1178)</f>
        <v>181.96544094999999</v>
      </c>
      <c r="R1178" s="19"/>
      <c r="S1178" s="19"/>
      <c r="T1178" s="19"/>
    </row>
    <row r="1179" spans="2:20" s="46" customFormat="1" x14ac:dyDescent="0.25">
      <c r="B1179" s="8" t="s">
        <v>196</v>
      </c>
      <c r="C1179" s="8">
        <v>2021</v>
      </c>
      <c r="D1179" s="8">
        <v>7</v>
      </c>
      <c r="E1179" s="49">
        <f>Data!E1179</f>
        <v>0</v>
      </c>
      <c r="F1179" s="49">
        <f>Data!F1179</f>
        <v>1710.3118999999999</v>
      </c>
      <c r="G1179" s="50">
        <f t="shared" si="162"/>
        <v>1710.3118999999999</v>
      </c>
      <c r="H1179" s="51">
        <f t="shared" si="163"/>
        <v>0</v>
      </c>
      <c r="I1179" s="51">
        <f t="shared" si="165"/>
        <v>0</v>
      </c>
      <c r="J1179" s="51">
        <f t="shared" si="164"/>
        <v>0</v>
      </c>
      <c r="K1179" s="51">
        <f t="shared" si="166"/>
        <v>0</v>
      </c>
      <c r="L1179" s="51">
        <f t="shared" si="167"/>
        <v>1710.3118999999999</v>
      </c>
      <c r="M1179" s="51">
        <f t="shared" si="168"/>
        <v>1710.3118999999999</v>
      </c>
      <c r="N1179" s="51">
        <f t="shared" si="169"/>
        <v>1710.3118999999999</v>
      </c>
      <c r="O1179" s="51">
        <f t="shared" si="170"/>
        <v>0</v>
      </c>
      <c r="P1179" s="52">
        <f>+SUM(INDEX(Inputs!$D$24:$D$35,MATCH($D1179,Inputs!$B$24:$B$35,0))*$N1179,INDEX(Inputs!$E$24:$E$35,MATCH($D1179,Inputs!$B$24:$B$35,0))*$O1179)</f>
        <v>180.010327475</v>
      </c>
      <c r="R1179" s="19"/>
      <c r="S1179" s="19"/>
      <c r="T1179" s="19"/>
    </row>
    <row r="1180" spans="2:20" s="46" customFormat="1" x14ac:dyDescent="0.25">
      <c r="B1180" s="8" t="s">
        <v>196</v>
      </c>
      <c r="C1180" s="8">
        <v>2021</v>
      </c>
      <c r="D1180" s="8">
        <v>8</v>
      </c>
      <c r="E1180" s="49">
        <f>Data!E1180</f>
        <v>0</v>
      </c>
      <c r="F1180" s="49">
        <f>Data!F1180</f>
        <v>1662.992</v>
      </c>
      <c r="G1180" s="50">
        <f t="shared" si="162"/>
        <v>1662.992</v>
      </c>
      <c r="H1180" s="51">
        <f t="shared" si="163"/>
        <v>0</v>
      </c>
      <c r="I1180" s="51">
        <f t="shared" si="165"/>
        <v>0</v>
      </c>
      <c r="J1180" s="51">
        <f t="shared" si="164"/>
        <v>0</v>
      </c>
      <c r="K1180" s="51">
        <f t="shared" si="166"/>
        <v>0</v>
      </c>
      <c r="L1180" s="51">
        <f t="shared" si="167"/>
        <v>1662.992</v>
      </c>
      <c r="M1180" s="51">
        <f t="shared" si="168"/>
        <v>1662.992</v>
      </c>
      <c r="N1180" s="51">
        <f t="shared" si="169"/>
        <v>1662.992</v>
      </c>
      <c r="O1180" s="51">
        <f t="shared" si="170"/>
        <v>0</v>
      </c>
      <c r="P1180" s="52">
        <f>+SUM(INDEX(Inputs!$D$24:$D$35,MATCH($D1180,Inputs!$B$24:$B$35,0))*$N1180,INDEX(Inputs!$E$24:$E$35,MATCH($D1180,Inputs!$B$24:$B$35,0))*$O1180)</f>
        <v>175.02990799999998</v>
      </c>
      <c r="R1180" s="19"/>
      <c r="S1180" s="19"/>
      <c r="T1180" s="19"/>
    </row>
    <row r="1181" spans="2:20" s="46" customFormat="1" x14ac:dyDescent="0.25">
      <c r="B1181" s="8" t="s">
        <v>196</v>
      </c>
      <c r="C1181" s="8">
        <v>2021</v>
      </c>
      <c r="D1181" s="8">
        <v>9</v>
      </c>
      <c r="E1181" s="49">
        <f>Data!E1181</f>
        <v>0.51200000000000001</v>
      </c>
      <c r="F1181" s="49">
        <f>Data!F1181</f>
        <v>1353.241</v>
      </c>
      <c r="G1181" s="50">
        <f t="shared" si="162"/>
        <v>1352.729</v>
      </c>
      <c r="H1181" s="51">
        <f t="shared" si="163"/>
        <v>0</v>
      </c>
      <c r="I1181" s="51">
        <f t="shared" si="165"/>
        <v>0</v>
      </c>
      <c r="J1181" s="51">
        <f t="shared" si="164"/>
        <v>0</v>
      </c>
      <c r="K1181" s="51">
        <f t="shared" si="166"/>
        <v>0</v>
      </c>
      <c r="L1181" s="51">
        <f t="shared" si="167"/>
        <v>1352.729</v>
      </c>
      <c r="M1181" s="51">
        <f t="shared" si="168"/>
        <v>1352.729</v>
      </c>
      <c r="N1181" s="51">
        <f t="shared" si="169"/>
        <v>1352.729</v>
      </c>
      <c r="O1181" s="51">
        <f t="shared" si="170"/>
        <v>0</v>
      </c>
      <c r="P1181" s="52">
        <f>+SUM(INDEX(Inputs!$D$24:$D$35,MATCH($D1181,Inputs!$B$24:$B$35,0))*$N1181,INDEX(Inputs!$E$24:$E$35,MATCH($D1181,Inputs!$B$24:$B$35,0))*$O1181)</f>
        <v>128.160250918</v>
      </c>
      <c r="R1181" s="19"/>
      <c r="S1181" s="19"/>
      <c r="T1181" s="19"/>
    </row>
    <row r="1182" spans="2:20" s="46" customFormat="1" x14ac:dyDescent="0.25">
      <c r="B1182" s="8" t="s">
        <v>196</v>
      </c>
      <c r="C1182" s="8">
        <v>2021</v>
      </c>
      <c r="D1182" s="8">
        <v>10</v>
      </c>
      <c r="E1182" s="49">
        <f>Data!E1182</f>
        <v>0</v>
      </c>
      <c r="F1182" s="49">
        <f>Data!F1182</f>
        <v>1501.9670000000001</v>
      </c>
      <c r="G1182" s="50">
        <f t="shared" si="162"/>
        <v>1501.9670000000001</v>
      </c>
      <c r="H1182" s="51">
        <f t="shared" si="163"/>
        <v>0</v>
      </c>
      <c r="I1182" s="51">
        <f t="shared" si="165"/>
        <v>0</v>
      </c>
      <c r="J1182" s="51">
        <f t="shared" si="164"/>
        <v>0</v>
      </c>
      <c r="K1182" s="51">
        <f t="shared" si="166"/>
        <v>0</v>
      </c>
      <c r="L1182" s="51">
        <f t="shared" si="167"/>
        <v>1501.9670000000001</v>
      </c>
      <c r="M1182" s="51">
        <f t="shared" si="168"/>
        <v>1501.9670000000001</v>
      </c>
      <c r="N1182" s="51">
        <f t="shared" si="169"/>
        <v>1501.9670000000001</v>
      </c>
      <c r="O1182" s="51">
        <f t="shared" si="170"/>
        <v>0</v>
      </c>
      <c r="P1182" s="52">
        <f>+SUM(INDEX(Inputs!$D$24:$D$35,MATCH($D1182,Inputs!$B$24:$B$35,0))*$N1182,INDEX(Inputs!$E$24:$E$35,MATCH($D1182,Inputs!$B$24:$B$35,0))*$O1182)</f>
        <v>142.29935751400001</v>
      </c>
      <c r="R1182" s="19"/>
      <c r="S1182" s="19"/>
      <c r="T1182" s="19"/>
    </row>
    <row r="1183" spans="2:20" s="46" customFormat="1" x14ac:dyDescent="0.25">
      <c r="B1183" s="8" t="s">
        <v>196</v>
      </c>
      <c r="C1183" s="8">
        <v>2021</v>
      </c>
      <c r="D1183" s="8">
        <v>11</v>
      </c>
      <c r="E1183" s="49">
        <f>Data!E1183</f>
        <v>0</v>
      </c>
      <c r="F1183" s="49">
        <f>Data!F1183</f>
        <v>1598.5619999999999</v>
      </c>
      <c r="G1183" s="50">
        <f t="shared" si="162"/>
        <v>1598.5619999999999</v>
      </c>
      <c r="H1183" s="51">
        <f t="shared" si="163"/>
        <v>0</v>
      </c>
      <c r="I1183" s="51">
        <f t="shared" si="165"/>
        <v>0</v>
      </c>
      <c r="J1183" s="51">
        <f t="shared" si="164"/>
        <v>0</v>
      </c>
      <c r="K1183" s="51">
        <f t="shared" si="166"/>
        <v>0</v>
      </c>
      <c r="L1183" s="51">
        <f t="shared" si="167"/>
        <v>1598.5619999999999</v>
      </c>
      <c r="M1183" s="51">
        <f t="shared" si="168"/>
        <v>1598.5619999999999</v>
      </c>
      <c r="N1183" s="51">
        <f t="shared" si="169"/>
        <v>1598.5619999999999</v>
      </c>
      <c r="O1183" s="51">
        <f t="shared" si="170"/>
        <v>0</v>
      </c>
      <c r="P1183" s="52">
        <f>+SUM(INDEX(Inputs!$D$24:$D$35,MATCH($D1183,Inputs!$B$24:$B$35,0))*$N1183,INDEX(Inputs!$E$24:$E$35,MATCH($D1183,Inputs!$B$24:$B$35,0))*$O1183)</f>
        <v>151.45096100399999</v>
      </c>
      <c r="R1183" s="19"/>
      <c r="S1183" s="19"/>
      <c r="T1183" s="19"/>
    </row>
    <row r="1184" spans="2:20" s="46" customFormat="1" x14ac:dyDescent="0.25">
      <c r="B1184" s="8" t="s">
        <v>196</v>
      </c>
      <c r="C1184" s="8">
        <v>2021</v>
      </c>
      <c r="D1184" s="8">
        <v>12</v>
      </c>
      <c r="E1184" s="49">
        <f>Data!E1184</f>
        <v>0</v>
      </c>
      <c r="F1184" s="49">
        <f>Data!F1184</f>
        <v>1878.0609999999999</v>
      </c>
      <c r="G1184" s="50">
        <f t="shared" si="162"/>
        <v>1878.0609999999999</v>
      </c>
      <c r="H1184" s="51">
        <f t="shared" si="163"/>
        <v>0</v>
      </c>
      <c r="I1184" s="51">
        <f t="shared" si="165"/>
        <v>0</v>
      </c>
      <c r="J1184" s="51">
        <f t="shared" si="164"/>
        <v>0</v>
      </c>
      <c r="K1184" s="51">
        <f t="shared" si="166"/>
        <v>0</v>
      </c>
      <c r="L1184" s="51">
        <f t="shared" si="167"/>
        <v>1878.0609999999999</v>
      </c>
      <c r="M1184" s="51">
        <f t="shared" si="168"/>
        <v>1878.0609999999999</v>
      </c>
      <c r="N1184" s="51">
        <f t="shared" si="169"/>
        <v>1878.0609999999999</v>
      </c>
      <c r="O1184" s="51">
        <f t="shared" si="170"/>
        <v>0</v>
      </c>
      <c r="P1184" s="52">
        <f>+SUM(INDEX(Inputs!$D$24:$D$35,MATCH($D1184,Inputs!$B$24:$B$35,0))*$N1184,INDEX(Inputs!$E$24:$E$35,MATCH($D1184,Inputs!$B$24:$B$35,0))*$O1184)</f>
        <v>177.93125526200001</v>
      </c>
      <c r="R1184" s="19"/>
      <c r="S1184" s="19"/>
      <c r="T1184" s="19"/>
    </row>
    <row r="1185" spans="2:20" s="46" customFormat="1" x14ac:dyDescent="0.25">
      <c r="B1185" s="8" t="s">
        <v>197</v>
      </c>
      <c r="C1185" s="8">
        <v>2021</v>
      </c>
      <c r="D1185" s="8">
        <v>1</v>
      </c>
      <c r="E1185" s="49">
        <f>Data!E1185</f>
        <v>349.89600000000002</v>
      </c>
      <c r="F1185" s="49">
        <f>Data!F1185</f>
        <v>7285.7879999999996</v>
      </c>
      <c r="G1185" s="50">
        <f t="shared" si="162"/>
        <v>6935.8919999999998</v>
      </c>
      <c r="H1185" s="51">
        <f t="shared" si="163"/>
        <v>0</v>
      </c>
      <c r="I1185" s="51">
        <f t="shared" si="165"/>
        <v>0</v>
      </c>
      <c r="J1185" s="51">
        <f t="shared" si="164"/>
        <v>0</v>
      </c>
      <c r="K1185" s="51">
        <f t="shared" si="166"/>
        <v>0</v>
      </c>
      <c r="L1185" s="51">
        <f t="shared" si="167"/>
        <v>6935.8919999999998</v>
      </c>
      <c r="M1185" s="51">
        <f t="shared" si="168"/>
        <v>6935.8919999999998</v>
      </c>
      <c r="N1185" s="51">
        <f t="shared" si="169"/>
        <v>2000</v>
      </c>
      <c r="O1185" s="51">
        <f t="shared" si="170"/>
        <v>4935.8919999999998</v>
      </c>
      <c r="P1185" s="52">
        <f>+SUM(INDEX(Inputs!$D$24:$D$35,MATCH($D1185,Inputs!$B$24:$B$35,0))*$N1185,INDEX(Inputs!$E$24:$E$35,MATCH($D1185,Inputs!$B$24:$B$35,0))*$O1185)</f>
        <v>407.63068283199999</v>
      </c>
      <c r="R1185" s="19"/>
      <c r="S1185" s="19"/>
      <c r="T1185" s="19"/>
    </row>
    <row r="1186" spans="2:20" s="46" customFormat="1" x14ac:dyDescent="0.25">
      <c r="B1186" s="8" t="s">
        <v>197</v>
      </c>
      <c r="C1186" s="8">
        <v>2021</v>
      </c>
      <c r="D1186" s="8">
        <v>2</v>
      </c>
      <c r="E1186" s="49">
        <f>Data!E1186</f>
        <v>427.71199999999999</v>
      </c>
      <c r="F1186" s="49">
        <f>Data!F1186</f>
        <v>6859.1880000000001</v>
      </c>
      <c r="G1186" s="50">
        <f t="shared" si="162"/>
        <v>6431.4760000000006</v>
      </c>
      <c r="H1186" s="51">
        <f t="shared" si="163"/>
        <v>0</v>
      </c>
      <c r="I1186" s="51">
        <f t="shared" si="165"/>
        <v>0</v>
      </c>
      <c r="J1186" s="51">
        <f t="shared" si="164"/>
        <v>0</v>
      </c>
      <c r="K1186" s="51">
        <f t="shared" si="166"/>
        <v>0</v>
      </c>
      <c r="L1186" s="51">
        <f t="shared" si="167"/>
        <v>6431.4760000000006</v>
      </c>
      <c r="M1186" s="51">
        <f t="shared" si="168"/>
        <v>6431.4760000000006</v>
      </c>
      <c r="N1186" s="51">
        <f t="shared" si="169"/>
        <v>2000</v>
      </c>
      <c r="O1186" s="51">
        <f t="shared" si="170"/>
        <v>4431.4760000000006</v>
      </c>
      <c r="P1186" s="52">
        <f>+SUM(INDEX(Inputs!$D$24:$D$35,MATCH($D1186,Inputs!$B$24:$B$35,0))*$N1186,INDEX(Inputs!$E$24:$E$35,MATCH($D1186,Inputs!$B$24:$B$35,0))*$O1186)</f>
        <v>385.337513296</v>
      </c>
      <c r="R1186" s="19"/>
      <c r="S1186" s="19"/>
      <c r="T1186" s="19"/>
    </row>
    <row r="1187" spans="2:20" s="46" customFormat="1" x14ac:dyDescent="0.25">
      <c r="B1187" s="8" t="s">
        <v>197</v>
      </c>
      <c r="C1187" s="8">
        <v>2021</v>
      </c>
      <c r="D1187" s="8">
        <v>3</v>
      </c>
      <c r="E1187" s="49">
        <f>Data!E1187</f>
        <v>848.95190000000002</v>
      </c>
      <c r="F1187" s="49">
        <f>Data!F1187</f>
        <v>7169.5119999999997</v>
      </c>
      <c r="G1187" s="50">
        <f t="shared" si="162"/>
        <v>6320.5600999999997</v>
      </c>
      <c r="H1187" s="51">
        <f t="shared" si="163"/>
        <v>0</v>
      </c>
      <c r="I1187" s="51">
        <f t="shared" si="165"/>
        <v>0</v>
      </c>
      <c r="J1187" s="51">
        <f t="shared" si="164"/>
        <v>0</v>
      </c>
      <c r="K1187" s="51">
        <f t="shared" si="166"/>
        <v>0</v>
      </c>
      <c r="L1187" s="51">
        <f t="shared" si="167"/>
        <v>6320.5600999999997</v>
      </c>
      <c r="M1187" s="51">
        <f t="shared" si="168"/>
        <v>6320.5600999999997</v>
      </c>
      <c r="N1187" s="51">
        <f t="shared" si="169"/>
        <v>2000</v>
      </c>
      <c r="O1187" s="51">
        <f t="shared" si="170"/>
        <v>4320.5600999999997</v>
      </c>
      <c r="P1187" s="52">
        <f>+SUM(INDEX(Inputs!$D$24:$D$35,MATCH($D1187,Inputs!$B$24:$B$35,0))*$N1187,INDEX(Inputs!$E$24:$E$35,MATCH($D1187,Inputs!$B$24:$B$35,0))*$O1187)</f>
        <v>380.43547417959996</v>
      </c>
      <c r="R1187" s="19"/>
      <c r="S1187" s="19"/>
      <c r="T1187" s="19"/>
    </row>
    <row r="1188" spans="2:20" s="46" customFormat="1" x14ac:dyDescent="0.25">
      <c r="B1188" s="8" t="s">
        <v>197</v>
      </c>
      <c r="C1188" s="8">
        <v>2021</v>
      </c>
      <c r="D1188" s="8">
        <v>4</v>
      </c>
      <c r="E1188" s="49">
        <f>Data!E1188</f>
        <v>931.83109999999999</v>
      </c>
      <c r="F1188" s="49">
        <f>Data!F1188</f>
        <v>6400.38</v>
      </c>
      <c r="G1188" s="50">
        <f t="shared" si="162"/>
        <v>5468.5488999999998</v>
      </c>
      <c r="H1188" s="51">
        <f t="shared" si="163"/>
        <v>0</v>
      </c>
      <c r="I1188" s="51">
        <f t="shared" si="165"/>
        <v>0</v>
      </c>
      <c r="J1188" s="51">
        <f t="shared" si="164"/>
        <v>0</v>
      </c>
      <c r="K1188" s="51">
        <f t="shared" si="166"/>
        <v>0</v>
      </c>
      <c r="L1188" s="51">
        <f t="shared" si="167"/>
        <v>5468.5488999999998</v>
      </c>
      <c r="M1188" s="51">
        <f t="shared" si="168"/>
        <v>5468.5488999999998</v>
      </c>
      <c r="N1188" s="51">
        <f t="shared" si="169"/>
        <v>2000</v>
      </c>
      <c r="O1188" s="51">
        <f t="shared" si="170"/>
        <v>3468.5488999999998</v>
      </c>
      <c r="P1188" s="52">
        <f>+SUM(INDEX(Inputs!$D$24:$D$35,MATCH($D1188,Inputs!$B$24:$B$35,0))*$N1188,INDEX(Inputs!$E$24:$E$35,MATCH($D1188,Inputs!$B$24:$B$35,0))*$O1188)</f>
        <v>342.7799871844</v>
      </c>
      <c r="R1188" s="19"/>
      <c r="S1188" s="19"/>
      <c r="T1188" s="19"/>
    </row>
    <row r="1189" spans="2:20" s="46" customFormat="1" x14ac:dyDescent="0.25">
      <c r="B1189" s="8" t="s">
        <v>197</v>
      </c>
      <c r="C1189" s="8">
        <v>2021</v>
      </c>
      <c r="D1189" s="8">
        <v>5</v>
      </c>
      <c r="E1189" s="49">
        <f>Data!E1189</f>
        <v>940.56</v>
      </c>
      <c r="F1189" s="49">
        <f>Data!F1189</f>
        <v>5579.1080000000002</v>
      </c>
      <c r="G1189" s="50">
        <f t="shared" si="162"/>
        <v>4638.5480000000007</v>
      </c>
      <c r="H1189" s="51">
        <f t="shared" si="163"/>
        <v>0</v>
      </c>
      <c r="I1189" s="51">
        <f t="shared" si="165"/>
        <v>0</v>
      </c>
      <c r="J1189" s="51">
        <f t="shared" si="164"/>
        <v>0</v>
      </c>
      <c r="K1189" s="51">
        <f t="shared" si="166"/>
        <v>0</v>
      </c>
      <c r="L1189" s="51">
        <f t="shared" si="167"/>
        <v>4638.5480000000007</v>
      </c>
      <c r="M1189" s="51">
        <f t="shared" si="168"/>
        <v>4638.5480000000007</v>
      </c>
      <c r="N1189" s="51">
        <f t="shared" si="169"/>
        <v>2000</v>
      </c>
      <c r="O1189" s="51">
        <f t="shared" si="170"/>
        <v>2638.5480000000007</v>
      </c>
      <c r="P1189" s="52">
        <f>+SUM(INDEX(Inputs!$D$24:$D$35,MATCH($D1189,Inputs!$B$24:$B$35,0))*$N1189,INDEX(Inputs!$E$24:$E$35,MATCH($D1189,Inputs!$B$24:$B$35,0))*$O1189)</f>
        <v>306.09726740800005</v>
      </c>
      <c r="R1189" s="19"/>
      <c r="S1189" s="19"/>
      <c r="T1189" s="19"/>
    </row>
    <row r="1190" spans="2:20" s="46" customFormat="1" x14ac:dyDescent="0.25">
      <c r="B1190" s="8" t="s">
        <v>197</v>
      </c>
      <c r="C1190" s="8">
        <v>2021</v>
      </c>
      <c r="D1190" s="8">
        <v>6</v>
      </c>
      <c r="E1190" s="49">
        <f>Data!E1190</f>
        <v>1000.5439</v>
      </c>
      <c r="F1190" s="49">
        <f>Data!F1190</f>
        <v>8056.8639999999996</v>
      </c>
      <c r="G1190" s="50">
        <f t="shared" si="162"/>
        <v>7056.3200999999999</v>
      </c>
      <c r="H1190" s="51">
        <f t="shared" si="163"/>
        <v>0</v>
      </c>
      <c r="I1190" s="51">
        <f t="shared" si="165"/>
        <v>0</v>
      </c>
      <c r="J1190" s="51">
        <f t="shared" si="164"/>
        <v>0</v>
      </c>
      <c r="K1190" s="51">
        <f t="shared" si="166"/>
        <v>0</v>
      </c>
      <c r="L1190" s="51">
        <f t="shared" si="167"/>
        <v>7056.3200999999999</v>
      </c>
      <c r="M1190" s="51">
        <f t="shared" si="168"/>
        <v>7056.3200999999999</v>
      </c>
      <c r="N1190" s="51">
        <f t="shared" si="169"/>
        <v>2000</v>
      </c>
      <c r="O1190" s="51">
        <f t="shared" si="170"/>
        <v>5056.3200999999999</v>
      </c>
      <c r="P1190" s="52">
        <f>+SUM(INDEX(Inputs!$D$24:$D$35,MATCH($D1190,Inputs!$B$24:$B$35,0))*$N1190,INDEX(Inputs!$E$24:$E$35,MATCH($D1190,Inputs!$B$24:$B$35,0))*$O1190)</f>
        <v>456.82368999160002</v>
      </c>
      <c r="R1190" s="19"/>
      <c r="S1190" s="19"/>
      <c r="T1190" s="19"/>
    </row>
    <row r="1191" spans="2:20" s="46" customFormat="1" x14ac:dyDescent="0.25">
      <c r="B1191" s="8" t="s">
        <v>197</v>
      </c>
      <c r="C1191" s="8">
        <v>2021</v>
      </c>
      <c r="D1191" s="8">
        <v>7</v>
      </c>
      <c r="E1191" s="49">
        <f>Data!E1191</f>
        <v>904.12800000000004</v>
      </c>
      <c r="F1191" s="49">
        <f>Data!F1191</f>
        <v>9866.8960000000006</v>
      </c>
      <c r="G1191" s="50">
        <f t="shared" si="162"/>
        <v>8962.768</v>
      </c>
      <c r="H1191" s="51">
        <f t="shared" si="163"/>
        <v>0</v>
      </c>
      <c r="I1191" s="51">
        <f t="shared" si="165"/>
        <v>0</v>
      </c>
      <c r="J1191" s="51">
        <f t="shared" si="164"/>
        <v>0</v>
      </c>
      <c r="K1191" s="51">
        <f t="shared" si="166"/>
        <v>0</v>
      </c>
      <c r="L1191" s="51">
        <f t="shared" si="167"/>
        <v>8962.768</v>
      </c>
      <c r="M1191" s="51">
        <f t="shared" si="168"/>
        <v>8962.768</v>
      </c>
      <c r="N1191" s="51">
        <f t="shared" si="169"/>
        <v>2000</v>
      </c>
      <c r="O1191" s="51">
        <f t="shared" si="170"/>
        <v>6962.768</v>
      </c>
      <c r="P1191" s="52">
        <f>+SUM(INDEX(Inputs!$D$24:$D$35,MATCH($D1191,Inputs!$B$24:$B$35,0))*$N1191,INDEX(Inputs!$E$24:$E$35,MATCH($D1191,Inputs!$B$24:$B$35,0))*$O1191)</f>
        <v>549.69820588800007</v>
      </c>
      <c r="R1191" s="19"/>
      <c r="S1191" s="19"/>
      <c r="T1191" s="19"/>
    </row>
    <row r="1192" spans="2:20" s="46" customFormat="1" x14ac:dyDescent="0.25">
      <c r="B1192" s="8" t="s">
        <v>197</v>
      </c>
      <c r="C1192" s="8">
        <v>2021</v>
      </c>
      <c r="D1192" s="8">
        <v>8</v>
      </c>
      <c r="E1192" s="49">
        <f>Data!E1192</f>
        <v>886.91200000000003</v>
      </c>
      <c r="F1192" s="49">
        <f>Data!F1192</f>
        <v>7699.8040000000001</v>
      </c>
      <c r="G1192" s="50">
        <f t="shared" si="162"/>
        <v>6812.8919999999998</v>
      </c>
      <c r="H1192" s="51">
        <f t="shared" si="163"/>
        <v>0</v>
      </c>
      <c r="I1192" s="51">
        <f t="shared" si="165"/>
        <v>0</v>
      </c>
      <c r="J1192" s="51">
        <f t="shared" si="164"/>
        <v>0</v>
      </c>
      <c r="K1192" s="51">
        <f t="shared" si="166"/>
        <v>0</v>
      </c>
      <c r="L1192" s="51">
        <f t="shared" si="167"/>
        <v>6812.8919999999998</v>
      </c>
      <c r="M1192" s="51">
        <f t="shared" si="168"/>
        <v>6812.8919999999998</v>
      </c>
      <c r="N1192" s="51">
        <f t="shared" si="169"/>
        <v>2000</v>
      </c>
      <c r="O1192" s="51">
        <f t="shared" si="170"/>
        <v>4812.8919999999998</v>
      </c>
      <c r="P1192" s="52">
        <f>+SUM(INDEX(Inputs!$D$24:$D$35,MATCH($D1192,Inputs!$B$24:$B$35,0))*$N1192,INDEX(Inputs!$E$24:$E$35,MATCH($D1192,Inputs!$B$24:$B$35,0))*$O1192)</f>
        <v>444.96484667200002</v>
      </c>
      <c r="R1192" s="19"/>
      <c r="S1192" s="19"/>
      <c r="T1192" s="19"/>
    </row>
    <row r="1193" spans="2:20" s="46" customFormat="1" x14ac:dyDescent="0.25">
      <c r="B1193" s="8" t="s">
        <v>197</v>
      </c>
      <c r="C1193" s="8">
        <v>2021</v>
      </c>
      <c r="D1193" s="8">
        <v>9</v>
      </c>
      <c r="E1193" s="49">
        <f>Data!E1193</f>
        <v>788.66</v>
      </c>
      <c r="F1193" s="49">
        <f>Data!F1193</f>
        <v>6778.6319999999996</v>
      </c>
      <c r="G1193" s="50">
        <f t="shared" si="162"/>
        <v>5989.9719999999998</v>
      </c>
      <c r="H1193" s="51">
        <f t="shared" si="163"/>
        <v>0</v>
      </c>
      <c r="I1193" s="51">
        <f t="shared" si="165"/>
        <v>0</v>
      </c>
      <c r="J1193" s="51">
        <f t="shared" si="164"/>
        <v>0</v>
      </c>
      <c r="K1193" s="51">
        <f t="shared" si="166"/>
        <v>0</v>
      </c>
      <c r="L1193" s="51">
        <f t="shared" si="167"/>
        <v>5989.9719999999998</v>
      </c>
      <c r="M1193" s="51">
        <f t="shared" si="168"/>
        <v>5989.9719999999998</v>
      </c>
      <c r="N1193" s="51">
        <f t="shared" si="169"/>
        <v>2000</v>
      </c>
      <c r="O1193" s="51">
        <f t="shared" si="170"/>
        <v>3989.9719999999998</v>
      </c>
      <c r="P1193" s="52">
        <f>+SUM(INDEX(Inputs!$D$24:$D$35,MATCH($D1193,Inputs!$B$24:$B$35,0))*$N1193,INDEX(Inputs!$E$24:$E$35,MATCH($D1193,Inputs!$B$24:$B$35,0))*$O1193)</f>
        <v>365.82480251200002</v>
      </c>
      <c r="R1193" s="19"/>
      <c r="S1193" s="19"/>
      <c r="T1193" s="19"/>
    </row>
    <row r="1194" spans="2:20" s="46" customFormat="1" x14ac:dyDescent="0.25">
      <c r="B1194" s="8" t="s">
        <v>197</v>
      </c>
      <c r="C1194" s="8">
        <v>2021</v>
      </c>
      <c r="D1194" s="8">
        <v>10</v>
      </c>
      <c r="E1194" s="49">
        <f>Data!E1194</f>
        <v>570.9</v>
      </c>
      <c r="F1194" s="49">
        <f>Data!F1194</f>
        <v>6200.9639999999999</v>
      </c>
      <c r="G1194" s="50">
        <f t="shared" si="162"/>
        <v>5630.0640000000003</v>
      </c>
      <c r="H1194" s="51">
        <f t="shared" si="163"/>
        <v>0</v>
      </c>
      <c r="I1194" s="51">
        <f t="shared" si="165"/>
        <v>0</v>
      </c>
      <c r="J1194" s="51">
        <f t="shared" si="164"/>
        <v>0</v>
      </c>
      <c r="K1194" s="51">
        <f t="shared" si="166"/>
        <v>0</v>
      </c>
      <c r="L1194" s="51">
        <f t="shared" si="167"/>
        <v>5630.0640000000003</v>
      </c>
      <c r="M1194" s="51">
        <f t="shared" si="168"/>
        <v>5630.0640000000003</v>
      </c>
      <c r="N1194" s="51">
        <f t="shared" si="169"/>
        <v>2000</v>
      </c>
      <c r="O1194" s="51">
        <f t="shared" si="170"/>
        <v>3630.0640000000003</v>
      </c>
      <c r="P1194" s="52">
        <f>+SUM(INDEX(Inputs!$D$24:$D$35,MATCH($D1194,Inputs!$B$24:$B$35,0))*$N1194,INDEX(Inputs!$E$24:$E$35,MATCH($D1194,Inputs!$B$24:$B$35,0))*$O1194)</f>
        <v>349.91830854400001</v>
      </c>
      <c r="R1194" s="19"/>
      <c r="S1194" s="19"/>
      <c r="T1194" s="19"/>
    </row>
    <row r="1195" spans="2:20" s="46" customFormat="1" x14ac:dyDescent="0.25">
      <c r="B1195" s="8" t="s">
        <v>197</v>
      </c>
      <c r="C1195" s="8">
        <v>2021</v>
      </c>
      <c r="D1195" s="8">
        <v>11</v>
      </c>
      <c r="E1195" s="49">
        <f>Data!E1195</f>
        <v>399.71800000000002</v>
      </c>
      <c r="F1195" s="49">
        <f>Data!F1195</f>
        <v>5931.98</v>
      </c>
      <c r="G1195" s="50">
        <f t="shared" si="162"/>
        <v>5532.2619999999997</v>
      </c>
      <c r="H1195" s="51">
        <f t="shared" si="163"/>
        <v>0</v>
      </c>
      <c r="I1195" s="51">
        <f t="shared" si="165"/>
        <v>0</v>
      </c>
      <c r="J1195" s="51">
        <f t="shared" si="164"/>
        <v>0</v>
      </c>
      <c r="K1195" s="51">
        <f t="shared" si="166"/>
        <v>0</v>
      </c>
      <c r="L1195" s="51">
        <f t="shared" si="167"/>
        <v>5532.2619999999997</v>
      </c>
      <c r="M1195" s="51">
        <f t="shared" si="168"/>
        <v>5532.2619999999997</v>
      </c>
      <c r="N1195" s="51">
        <f t="shared" si="169"/>
        <v>2000</v>
      </c>
      <c r="O1195" s="51">
        <f t="shared" si="170"/>
        <v>3532.2619999999997</v>
      </c>
      <c r="P1195" s="52">
        <f>+SUM(INDEX(Inputs!$D$24:$D$35,MATCH($D1195,Inputs!$B$24:$B$35,0))*$N1195,INDEX(Inputs!$E$24:$E$35,MATCH($D1195,Inputs!$B$24:$B$35,0))*$O1195)</f>
        <v>345.59585135199995</v>
      </c>
      <c r="R1195" s="19"/>
      <c r="S1195" s="19"/>
      <c r="T1195" s="19"/>
    </row>
    <row r="1196" spans="2:20" s="46" customFormat="1" x14ac:dyDescent="0.25">
      <c r="B1196" s="8" t="s">
        <v>197</v>
      </c>
      <c r="C1196" s="8">
        <v>2021</v>
      </c>
      <c r="D1196" s="8">
        <v>12</v>
      </c>
      <c r="E1196" s="49">
        <f>Data!E1196</f>
        <v>199.73</v>
      </c>
      <c r="F1196" s="49">
        <f>Data!F1196</f>
        <v>6507.22</v>
      </c>
      <c r="G1196" s="50">
        <f t="shared" si="162"/>
        <v>6307.4900000000007</v>
      </c>
      <c r="H1196" s="51">
        <f t="shared" si="163"/>
        <v>0</v>
      </c>
      <c r="I1196" s="51">
        <f t="shared" si="165"/>
        <v>0</v>
      </c>
      <c r="J1196" s="51">
        <f t="shared" si="164"/>
        <v>0</v>
      </c>
      <c r="K1196" s="51">
        <f t="shared" si="166"/>
        <v>0</v>
      </c>
      <c r="L1196" s="51">
        <f t="shared" si="167"/>
        <v>6307.4900000000007</v>
      </c>
      <c r="M1196" s="51">
        <f t="shared" si="168"/>
        <v>6307.4900000000007</v>
      </c>
      <c r="N1196" s="51">
        <f t="shared" si="169"/>
        <v>2000</v>
      </c>
      <c r="O1196" s="51">
        <f t="shared" si="170"/>
        <v>4307.4900000000007</v>
      </c>
      <c r="P1196" s="52">
        <f>+SUM(INDEX(Inputs!$D$24:$D$35,MATCH($D1196,Inputs!$B$24:$B$35,0))*$N1196,INDEX(Inputs!$E$24:$E$35,MATCH($D1196,Inputs!$B$24:$B$35,0))*$O1196)</f>
        <v>379.85782804000007</v>
      </c>
      <c r="R1196" s="19"/>
      <c r="S1196" s="19"/>
      <c r="T1196" s="19"/>
    </row>
    <row r="1197" spans="2:20" s="46" customFormat="1" x14ac:dyDescent="0.25">
      <c r="B1197" s="8" t="s">
        <v>198</v>
      </c>
      <c r="C1197" s="8">
        <v>2021</v>
      </c>
      <c r="D1197" s="8">
        <v>1</v>
      </c>
      <c r="E1197" s="49">
        <f>Data!E1197</f>
        <v>2634.3906000000002</v>
      </c>
      <c r="F1197" s="49">
        <f>Data!F1197</f>
        <v>10186.844499999999</v>
      </c>
      <c r="G1197" s="50">
        <f t="shared" si="162"/>
        <v>7552.4538999999986</v>
      </c>
      <c r="H1197" s="51">
        <f t="shared" si="163"/>
        <v>0</v>
      </c>
      <c r="I1197" s="51">
        <f t="shared" si="165"/>
        <v>0</v>
      </c>
      <c r="J1197" s="51">
        <f t="shared" si="164"/>
        <v>0</v>
      </c>
      <c r="K1197" s="51">
        <f t="shared" si="166"/>
        <v>0</v>
      </c>
      <c r="L1197" s="51">
        <f t="shared" si="167"/>
        <v>7552.4538999999986</v>
      </c>
      <c r="M1197" s="51">
        <f t="shared" si="168"/>
        <v>7552.4538999999986</v>
      </c>
      <c r="N1197" s="51">
        <f t="shared" si="169"/>
        <v>2000</v>
      </c>
      <c r="O1197" s="51">
        <f t="shared" si="170"/>
        <v>5552.4538999999986</v>
      </c>
      <c r="P1197" s="52">
        <f>+SUM(INDEX(Inputs!$D$24:$D$35,MATCH($D1197,Inputs!$B$24:$B$35,0))*$N1197,INDEX(Inputs!$E$24:$E$35,MATCH($D1197,Inputs!$B$24:$B$35,0))*$O1197)</f>
        <v>434.88025256439994</v>
      </c>
      <c r="R1197" s="19"/>
      <c r="S1197" s="19"/>
      <c r="T1197" s="19"/>
    </row>
    <row r="1198" spans="2:20" s="46" customFormat="1" x14ac:dyDescent="0.25">
      <c r="B1198" s="8" t="s">
        <v>198</v>
      </c>
      <c r="C1198" s="8">
        <v>2021</v>
      </c>
      <c r="D1198" s="8">
        <v>2</v>
      </c>
      <c r="E1198" s="49">
        <f>Data!E1198</f>
        <v>9023.6813000000002</v>
      </c>
      <c r="F1198" s="49">
        <f>Data!F1198</f>
        <v>22343.569</v>
      </c>
      <c r="G1198" s="50">
        <f t="shared" si="162"/>
        <v>13319.887699999999</v>
      </c>
      <c r="H1198" s="51">
        <f t="shared" si="163"/>
        <v>0</v>
      </c>
      <c r="I1198" s="51">
        <f t="shared" si="165"/>
        <v>0</v>
      </c>
      <c r="J1198" s="51">
        <f t="shared" si="164"/>
        <v>0</v>
      </c>
      <c r="K1198" s="51">
        <f t="shared" si="166"/>
        <v>0</v>
      </c>
      <c r="L1198" s="51">
        <f t="shared" si="167"/>
        <v>13319.887699999999</v>
      </c>
      <c r="M1198" s="51">
        <f t="shared" si="168"/>
        <v>13319.887699999999</v>
      </c>
      <c r="N1198" s="51">
        <f t="shared" si="169"/>
        <v>2000</v>
      </c>
      <c r="O1198" s="51">
        <f t="shared" si="170"/>
        <v>11319.887699999999</v>
      </c>
      <c r="P1198" s="52">
        <f>+SUM(INDEX(Inputs!$D$24:$D$35,MATCH($D1198,Inputs!$B$24:$B$35,0))*$N1198,INDEX(Inputs!$E$24:$E$35,MATCH($D1198,Inputs!$B$24:$B$35,0))*$O1198)</f>
        <v>689.7777567892</v>
      </c>
      <c r="R1198" s="19"/>
      <c r="S1198" s="19"/>
      <c r="T1198" s="19"/>
    </row>
    <row r="1199" spans="2:20" s="46" customFormat="1" x14ac:dyDescent="0.25">
      <c r="B1199" s="8" t="s">
        <v>198</v>
      </c>
      <c r="C1199" s="8">
        <v>2021</v>
      </c>
      <c r="D1199" s="8">
        <v>3</v>
      </c>
      <c r="E1199" s="49">
        <f>Data!E1199</f>
        <v>0</v>
      </c>
      <c r="F1199" s="49">
        <f>Data!F1199</f>
        <v>41274.813399999999</v>
      </c>
      <c r="G1199" s="50">
        <f t="shared" si="162"/>
        <v>41274.813399999999</v>
      </c>
      <c r="H1199" s="51">
        <f t="shared" si="163"/>
        <v>0</v>
      </c>
      <c r="I1199" s="51">
        <f t="shared" si="165"/>
        <v>0</v>
      </c>
      <c r="J1199" s="51">
        <f t="shared" si="164"/>
        <v>0</v>
      </c>
      <c r="K1199" s="51">
        <f t="shared" si="166"/>
        <v>0</v>
      </c>
      <c r="L1199" s="51">
        <f t="shared" si="167"/>
        <v>41274.813399999999</v>
      </c>
      <c r="M1199" s="51">
        <f t="shared" si="168"/>
        <v>41274.813399999999</v>
      </c>
      <c r="N1199" s="51">
        <f t="shared" si="169"/>
        <v>2000</v>
      </c>
      <c r="O1199" s="51">
        <f t="shared" si="170"/>
        <v>39274.813399999999</v>
      </c>
      <c r="P1199" s="52">
        <f>+SUM(INDEX(Inputs!$D$24:$D$35,MATCH($D1199,Inputs!$B$24:$B$35,0))*$N1199,INDEX(Inputs!$E$24:$E$35,MATCH($D1199,Inputs!$B$24:$B$35,0))*$O1199)</f>
        <v>1925.2736530263999</v>
      </c>
      <c r="R1199" s="19"/>
      <c r="S1199" s="19"/>
      <c r="T1199" s="19"/>
    </row>
    <row r="1200" spans="2:20" s="46" customFormat="1" x14ac:dyDescent="0.25">
      <c r="B1200" s="8" t="s">
        <v>198</v>
      </c>
      <c r="C1200" s="8">
        <v>2021</v>
      </c>
      <c r="D1200" s="8">
        <v>4</v>
      </c>
      <c r="E1200" s="49">
        <f>Data!E1200</f>
        <v>0</v>
      </c>
      <c r="F1200" s="49">
        <f>Data!F1200</f>
        <v>24985.1888</v>
      </c>
      <c r="G1200" s="50">
        <f t="shared" si="162"/>
        <v>24985.1888</v>
      </c>
      <c r="H1200" s="51">
        <f t="shared" si="163"/>
        <v>0</v>
      </c>
      <c r="I1200" s="51">
        <f t="shared" si="165"/>
        <v>0</v>
      </c>
      <c r="J1200" s="51">
        <f t="shared" si="164"/>
        <v>0</v>
      </c>
      <c r="K1200" s="51">
        <f t="shared" si="166"/>
        <v>0</v>
      </c>
      <c r="L1200" s="51">
        <f t="shared" si="167"/>
        <v>24985.1888</v>
      </c>
      <c r="M1200" s="51">
        <f t="shared" si="168"/>
        <v>24985.1888</v>
      </c>
      <c r="N1200" s="51">
        <f t="shared" si="169"/>
        <v>2000</v>
      </c>
      <c r="O1200" s="51">
        <f t="shared" si="170"/>
        <v>22985.1888</v>
      </c>
      <c r="P1200" s="52">
        <f>+SUM(INDEX(Inputs!$D$24:$D$35,MATCH($D1200,Inputs!$B$24:$B$35,0))*$N1200,INDEX(Inputs!$E$24:$E$35,MATCH($D1200,Inputs!$B$24:$B$35,0))*$O1200)</f>
        <v>1205.3374042047999</v>
      </c>
      <c r="R1200" s="19"/>
      <c r="S1200" s="19"/>
      <c r="T1200" s="19"/>
    </row>
    <row r="1201" spans="2:20" s="46" customFormat="1" x14ac:dyDescent="0.25">
      <c r="B1201" s="8" t="s">
        <v>198</v>
      </c>
      <c r="C1201" s="8">
        <v>2021</v>
      </c>
      <c r="D1201" s="8">
        <v>5</v>
      </c>
      <c r="E1201" s="49">
        <f>Data!E1201</f>
        <v>0</v>
      </c>
      <c r="F1201" s="49">
        <f>Data!F1201</f>
        <v>27754.978899999998</v>
      </c>
      <c r="G1201" s="50">
        <f t="shared" si="162"/>
        <v>27754.978899999998</v>
      </c>
      <c r="H1201" s="51">
        <f t="shared" si="163"/>
        <v>0</v>
      </c>
      <c r="I1201" s="51">
        <f t="shared" si="165"/>
        <v>0</v>
      </c>
      <c r="J1201" s="51">
        <f t="shared" si="164"/>
        <v>0</v>
      </c>
      <c r="K1201" s="51">
        <f t="shared" si="166"/>
        <v>0</v>
      </c>
      <c r="L1201" s="51">
        <f t="shared" si="167"/>
        <v>27754.978899999998</v>
      </c>
      <c r="M1201" s="51">
        <f t="shared" si="168"/>
        <v>27754.978899999998</v>
      </c>
      <c r="N1201" s="51">
        <f t="shared" si="169"/>
        <v>2000</v>
      </c>
      <c r="O1201" s="51">
        <f t="shared" si="170"/>
        <v>25754.978899999998</v>
      </c>
      <c r="P1201" s="52">
        <f>+SUM(INDEX(Inputs!$D$24:$D$35,MATCH($D1201,Inputs!$B$24:$B$35,0))*$N1201,INDEX(Inputs!$E$24:$E$35,MATCH($D1201,Inputs!$B$24:$B$35,0))*$O1201)</f>
        <v>1327.7510474643998</v>
      </c>
      <c r="R1201" s="19"/>
      <c r="S1201" s="19"/>
      <c r="T1201" s="19"/>
    </row>
    <row r="1202" spans="2:20" s="46" customFormat="1" x14ac:dyDescent="0.25">
      <c r="B1202" s="8" t="s">
        <v>198</v>
      </c>
      <c r="C1202" s="8">
        <v>2021</v>
      </c>
      <c r="D1202" s="8">
        <v>6</v>
      </c>
      <c r="E1202" s="49">
        <f>Data!E1202</f>
        <v>0</v>
      </c>
      <c r="F1202" s="49">
        <f>Data!F1202</f>
        <v>37807.750899999999</v>
      </c>
      <c r="G1202" s="50">
        <f t="shared" si="162"/>
        <v>37807.750899999999</v>
      </c>
      <c r="H1202" s="51">
        <f t="shared" si="163"/>
        <v>0</v>
      </c>
      <c r="I1202" s="51">
        <f t="shared" si="165"/>
        <v>0</v>
      </c>
      <c r="J1202" s="51">
        <f t="shared" si="164"/>
        <v>0</v>
      </c>
      <c r="K1202" s="51">
        <f t="shared" si="166"/>
        <v>0</v>
      </c>
      <c r="L1202" s="51">
        <f t="shared" si="167"/>
        <v>37807.750899999999</v>
      </c>
      <c r="M1202" s="51">
        <f t="shared" si="168"/>
        <v>37807.750899999999</v>
      </c>
      <c r="N1202" s="51">
        <f t="shared" si="169"/>
        <v>2000</v>
      </c>
      <c r="O1202" s="51">
        <f t="shared" si="170"/>
        <v>35807.750899999999</v>
      </c>
      <c r="P1202" s="52">
        <f>+SUM(INDEX(Inputs!$D$24:$D$35,MATCH($D1202,Inputs!$B$24:$B$35,0))*$N1202,INDEX(Inputs!$E$24:$E$35,MATCH($D1202,Inputs!$B$24:$B$35,0))*$O1202)</f>
        <v>1954.9103928444001</v>
      </c>
      <c r="R1202" s="19"/>
      <c r="S1202" s="19"/>
      <c r="T1202" s="19"/>
    </row>
    <row r="1203" spans="2:20" s="46" customFormat="1" x14ac:dyDescent="0.25">
      <c r="B1203" s="8" t="s">
        <v>198</v>
      </c>
      <c r="C1203" s="8">
        <v>2021</v>
      </c>
      <c r="D1203" s="8">
        <v>7</v>
      </c>
      <c r="E1203" s="49">
        <f>Data!E1203</f>
        <v>1775.6749</v>
      </c>
      <c r="F1203" s="49">
        <f>Data!F1203</f>
        <v>41507.275800000003</v>
      </c>
      <c r="G1203" s="50">
        <f t="shared" si="162"/>
        <v>39731.600900000005</v>
      </c>
      <c r="H1203" s="51">
        <f t="shared" si="163"/>
        <v>0</v>
      </c>
      <c r="I1203" s="51">
        <f t="shared" si="165"/>
        <v>0</v>
      </c>
      <c r="J1203" s="51">
        <f t="shared" si="164"/>
        <v>0</v>
      </c>
      <c r="K1203" s="51">
        <f t="shared" si="166"/>
        <v>0</v>
      </c>
      <c r="L1203" s="51">
        <f t="shared" si="167"/>
        <v>39731.600900000005</v>
      </c>
      <c r="M1203" s="51">
        <f t="shared" si="168"/>
        <v>39731.600900000005</v>
      </c>
      <c r="N1203" s="51">
        <f t="shared" si="169"/>
        <v>2000</v>
      </c>
      <c r="O1203" s="51">
        <f t="shared" si="170"/>
        <v>37731.600900000005</v>
      </c>
      <c r="P1203" s="52">
        <f>+SUM(INDEX(Inputs!$D$24:$D$35,MATCH($D1203,Inputs!$B$24:$B$35,0))*$N1203,INDEX(Inputs!$E$24:$E$35,MATCH($D1203,Inputs!$B$24:$B$35,0))*$O1203)</f>
        <v>2048.6326694444006</v>
      </c>
      <c r="R1203" s="19"/>
      <c r="S1203" s="19"/>
      <c r="T1203" s="19"/>
    </row>
    <row r="1204" spans="2:20" s="46" customFormat="1" x14ac:dyDescent="0.25">
      <c r="B1204" s="8" t="s">
        <v>198</v>
      </c>
      <c r="C1204" s="8">
        <v>2021</v>
      </c>
      <c r="D1204" s="8">
        <v>8</v>
      </c>
      <c r="E1204" s="49">
        <f>Data!E1204</f>
        <v>14665.8315</v>
      </c>
      <c r="F1204" s="49">
        <f>Data!F1204</f>
        <v>36346.3773</v>
      </c>
      <c r="G1204" s="50">
        <f t="shared" si="162"/>
        <v>21680.5458</v>
      </c>
      <c r="H1204" s="51">
        <f t="shared" si="163"/>
        <v>0</v>
      </c>
      <c r="I1204" s="51">
        <f t="shared" si="165"/>
        <v>0</v>
      </c>
      <c r="J1204" s="51">
        <f t="shared" si="164"/>
        <v>0</v>
      </c>
      <c r="K1204" s="51">
        <f t="shared" si="166"/>
        <v>0</v>
      </c>
      <c r="L1204" s="51">
        <f t="shared" si="167"/>
        <v>21680.5458</v>
      </c>
      <c r="M1204" s="51">
        <f t="shared" si="168"/>
        <v>21680.5458</v>
      </c>
      <c r="N1204" s="51">
        <f t="shared" si="169"/>
        <v>2000</v>
      </c>
      <c r="O1204" s="51">
        <f t="shared" si="170"/>
        <v>19680.5458</v>
      </c>
      <c r="P1204" s="52">
        <f>+SUM(INDEX(Inputs!$D$24:$D$35,MATCH($D1204,Inputs!$B$24:$B$35,0))*$N1204,INDEX(Inputs!$E$24:$E$35,MATCH($D1204,Inputs!$B$24:$B$35,0))*$O1204)</f>
        <v>1169.2574691928</v>
      </c>
      <c r="R1204" s="19"/>
      <c r="S1204" s="19"/>
      <c r="T1204" s="19"/>
    </row>
    <row r="1205" spans="2:20" s="46" customFormat="1" x14ac:dyDescent="0.25">
      <c r="B1205" s="8" t="s">
        <v>198</v>
      </c>
      <c r="C1205" s="8">
        <v>2021</v>
      </c>
      <c r="D1205" s="8">
        <v>9</v>
      </c>
      <c r="E1205" s="49">
        <f>Data!E1205</f>
        <v>15383.0255</v>
      </c>
      <c r="F1205" s="49">
        <f>Data!F1205</f>
        <v>31962.088400000001</v>
      </c>
      <c r="G1205" s="50">
        <f t="shared" si="162"/>
        <v>16579.062900000001</v>
      </c>
      <c r="H1205" s="51">
        <f t="shared" si="163"/>
        <v>0</v>
      </c>
      <c r="I1205" s="51">
        <f t="shared" si="165"/>
        <v>0</v>
      </c>
      <c r="J1205" s="51">
        <f t="shared" si="164"/>
        <v>0</v>
      </c>
      <c r="K1205" s="51">
        <f t="shared" si="166"/>
        <v>0</v>
      </c>
      <c r="L1205" s="51">
        <f t="shared" si="167"/>
        <v>16579.062900000001</v>
      </c>
      <c r="M1205" s="51">
        <f t="shared" si="168"/>
        <v>16579.062900000001</v>
      </c>
      <c r="N1205" s="51">
        <f t="shared" si="169"/>
        <v>2000</v>
      </c>
      <c r="O1205" s="51">
        <f t="shared" si="170"/>
        <v>14579.062900000001</v>
      </c>
      <c r="P1205" s="52">
        <f>+SUM(INDEX(Inputs!$D$24:$D$35,MATCH($D1205,Inputs!$B$24:$B$35,0))*$N1205,INDEX(Inputs!$E$24:$E$35,MATCH($D1205,Inputs!$B$24:$B$35,0))*$O1205)</f>
        <v>833.8202639284001</v>
      </c>
      <c r="R1205" s="19"/>
      <c r="S1205" s="19"/>
      <c r="T1205" s="19"/>
    </row>
    <row r="1206" spans="2:20" s="46" customFormat="1" x14ac:dyDescent="0.25">
      <c r="B1206" s="8" t="s">
        <v>198</v>
      </c>
      <c r="C1206" s="8">
        <v>2021</v>
      </c>
      <c r="D1206" s="8">
        <v>10</v>
      </c>
      <c r="E1206" s="49">
        <f>Data!E1206</f>
        <v>3568.1930000000002</v>
      </c>
      <c r="F1206" s="49">
        <f>Data!F1206</f>
        <v>21553.752700000001</v>
      </c>
      <c r="G1206" s="50">
        <f t="shared" si="162"/>
        <v>17985.559700000002</v>
      </c>
      <c r="H1206" s="51">
        <f t="shared" si="163"/>
        <v>0</v>
      </c>
      <c r="I1206" s="51">
        <f t="shared" si="165"/>
        <v>0</v>
      </c>
      <c r="J1206" s="51">
        <f t="shared" si="164"/>
        <v>0</v>
      </c>
      <c r="K1206" s="51">
        <f t="shared" si="166"/>
        <v>0</v>
      </c>
      <c r="L1206" s="51">
        <f t="shared" si="167"/>
        <v>17985.559700000002</v>
      </c>
      <c r="M1206" s="51">
        <f t="shared" si="168"/>
        <v>17985.559700000002</v>
      </c>
      <c r="N1206" s="51">
        <f t="shared" si="169"/>
        <v>2000</v>
      </c>
      <c r="O1206" s="51">
        <f t="shared" si="170"/>
        <v>15985.559700000002</v>
      </c>
      <c r="P1206" s="52">
        <f>+SUM(INDEX(Inputs!$D$24:$D$35,MATCH($D1206,Inputs!$B$24:$B$35,0))*$N1206,INDEX(Inputs!$E$24:$E$35,MATCH($D1206,Inputs!$B$24:$B$35,0))*$O1206)</f>
        <v>895.98179650120005</v>
      </c>
      <c r="R1206" s="19"/>
      <c r="S1206" s="19"/>
      <c r="T1206" s="19"/>
    </row>
    <row r="1207" spans="2:20" s="46" customFormat="1" x14ac:dyDescent="0.25">
      <c r="B1207" s="8" t="s">
        <v>198</v>
      </c>
      <c r="C1207" s="8">
        <v>2021</v>
      </c>
      <c r="D1207" s="8">
        <v>11</v>
      </c>
      <c r="E1207" s="49">
        <f>Data!E1207</f>
        <v>0</v>
      </c>
      <c r="F1207" s="49">
        <f>Data!F1207</f>
        <v>19024.5324</v>
      </c>
      <c r="G1207" s="50">
        <f t="shared" si="162"/>
        <v>19024.5324</v>
      </c>
      <c r="H1207" s="51">
        <f t="shared" si="163"/>
        <v>0</v>
      </c>
      <c r="I1207" s="51">
        <f t="shared" si="165"/>
        <v>0</v>
      </c>
      <c r="J1207" s="51">
        <f t="shared" si="164"/>
        <v>0</v>
      </c>
      <c r="K1207" s="51">
        <f t="shared" si="166"/>
        <v>0</v>
      </c>
      <c r="L1207" s="51">
        <f t="shared" si="167"/>
        <v>19024.5324</v>
      </c>
      <c r="M1207" s="51">
        <f t="shared" si="168"/>
        <v>19024.5324</v>
      </c>
      <c r="N1207" s="51">
        <f t="shared" si="169"/>
        <v>2000</v>
      </c>
      <c r="O1207" s="51">
        <f t="shared" si="170"/>
        <v>17024.5324</v>
      </c>
      <c r="P1207" s="52">
        <f>+SUM(INDEX(Inputs!$D$24:$D$35,MATCH($D1207,Inputs!$B$24:$B$35,0))*$N1207,INDEX(Inputs!$E$24:$E$35,MATCH($D1207,Inputs!$B$24:$B$35,0))*$O1207)</f>
        <v>941.90023395039998</v>
      </c>
      <c r="R1207" s="19"/>
      <c r="S1207" s="19"/>
      <c r="T1207" s="19"/>
    </row>
    <row r="1208" spans="2:20" s="46" customFormat="1" x14ac:dyDescent="0.25">
      <c r="B1208" s="8" t="s">
        <v>198</v>
      </c>
      <c r="C1208" s="8">
        <v>2021</v>
      </c>
      <c r="D1208" s="8">
        <v>12</v>
      </c>
      <c r="E1208" s="49">
        <f>Data!E1208</f>
        <v>0</v>
      </c>
      <c r="F1208" s="49">
        <f>Data!F1208</f>
        <v>15358.4444</v>
      </c>
      <c r="G1208" s="50">
        <f t="shared" si="162"/>
        <v>15358.4444</v>
      </c>
      <c r="H1208" s="51">
        <f t="shared" si="163"/>
        <v>0</v>
      </c>
      <c r="I1208" s="51">
        <f t="shared" si="165"/>
        <v>0</v>
      </c>
      <c r="J1208" s="51">
        <f t="shared" si="164"/>
        <v>0</v>
      </c>
      <c r="K1208" s="51">
        <f t="shared" si="166"/>
        <v>0</v>
      </c>
      <c r="L1208" s="51">
        <f t="shared" si="167"/>
        <v>15358.4444</v>
      </c>
      <c r="M1208" s="51">
        <f t="shared" si="168"/>
        <v>15358.4444</v>
      </c>
      <c r="N1208" s="51">
        <f t="shared" si="169"/>
        <v>2000</v>
      </c>
      <c r="O1208" s="51">
        <f t="shared" si="170"/>
        <v>13358.4444</v>
      </c>
      <c r="P1208" s="52">
        <f>+SUM(INDEX(Inputs!$D$24:$D$35,MATCH($D1208,Inputs!$B$24:$B$35,0))*$N1208,INDEX(Inputs!$E$24:$E$35,MATCH($D1208,Inputs!$B$24:$B$35,0))*$O1208)</f>
        <v>779.87380870240008</v>
      </c>
      <c r="R1208" s="19"/>
      <c r="S1208" s="19"/>
      <c r="T1208" s="19"/>
    </row>
    <row r="1209" spans="2:20" s="46" customFormat="1" x14ac:dyDescent="0.25">
      <c r="B1209" s="8" t="s">
        <v>199</v>
      </c>
      <c r="C1209" s="8">
        <v>2021</v>
      </c>
      <c r="D1209" s="8">
        <v>1</v>
      </c>
      <c r="E1209" s="49">
        <f>Data!E1209</f>
        <v>0</v>
      </c>
      <c r="F1209" s="49">
        <f>Data!F1209</f>
        <v>11996.152</v>
      </c>
      <c r="G1209" s="50">
        <f t="shared" si="162"/>
        <v>11996.152</v>
      </c>
      <c r="H1209" s="51">
        <f t="shared" si="163"/>
        <v>0</v>
      </c>
      <c r="I1209" s="51">
        <f t="shared" si="165"/>
        <v>0</v>
      </c>
      <c r="J1209" s="51">
        <f t="shared" si="164"/>
        <v>0</v>
      </c>
      <c r="K1209" s="51">
        <f t="shared" si="166"/>
        <v>0</v>
      </c>
      <c r="L1209" s="51">
        <f t="shared" si="167"/>
        <v>11996.152</v>
      </c>
      <c r="M1209" s="51">
        <f t="shared" si="168"/>
        <v>11996.152</v>
      </c>
      <c r="N1209" s="51">
        <f t="shared" si="169"/>
        <v>2000</v>
      </c>
      <c r="O1209" s="51">
        <f t="shared" si="170"/>
        <v>9996.152</v>
      </c>
      <c r="P1209" s="52">
        <f>+SUM(INDEX(Inputs!$D$24:$D$35,MATCH($D1209,Inputs!$B$24:$B$35,0))*$N1209,INDEX(Inputs!$E$24:$E$35,MATCH($D1209,Inputs!$B$24:$B$35,0))*$O1209)</f>
        <v>631.27393379199998</v>
      </c>
      <c r="R1209" s="19"/>
      <c r="S1209" s="19"/>
      <c r="T1209" s="19"/>
    </row>
    <row r="1210" spans="2:20" s="46" customFormat="1" x14ac:dyDescent="0.25">
      <c r="B1210" s="8" t="s">
        <v>199</v>
      </c>
      <c r="C1210" s="8">
        <v>2021</v>
      </c>
      <c r="D1210" s="8">
        <v>2</v>
      </c>
      <c r="E1210" s="49">
        <f>Data!E1210</f>
        <v>0</v>
      </c>
      <c r="F1210" s="49">
        <f>Data!F1210</f>
        <v>10924.156000000001</v>
      </c>
      <c r="G1210" s="50">
        <f t="shared" si="162"/>
        <v>10924.156000000001</v>
      </c>
      <c r="H1210" s="51">
        <f t="shared" si="163"/>
        <v>0</v>
      </c>
      <c r="I1210" s="51">
        <f t="shared" si="165"/>
        <v>0</v>
      </c>
      <c r="J1210" s="51">
        <f t="shared" si="164"/>
        <v>0</v>
      </c>
      <c r="K1210" s="51">
        <f t="shared" si="166"/>
        <v>0</v>
      </c>
      <c r="L1210" s="51">
        <f t="shared" si="167"/>
        <v>10924.156000000001</v>
      </c>
      <c r="M1210" s="51">
        <f t="shared" si="168"/>
        <v>10924.156000000001</v>
      </c>
      <c r="N1210" s="51">
        <f t="shared" si="169"/>
        <v>2000</v>
      </c>
      <c r="O1210" s="51">
        <f t="shared" si="170"/>
        <v>8924.1560000000009</v>
      </c>
      <c r="P1210" s="52">
        <f>+SUM(INDEX(Inputs!$D$24:$D$35,MATCH($D1210,Inputs!$B$24:$B$35,0))*$N1210,INDEX(Inputs!$E$24:$E$35,MATCH($D1210,Inputs!$B$24:$B$35,0))*$O1210)</f>
        <v>583.89599857600001</v>
      </c>
      <c r="R1210" s="19"/>
      <c r="S1210" s="19"/>
      <c r="T1210" s="19"/>
    </row>
    <row r="1211" spans="2:20" s="46" customFormat="1" x14ac:dyDescent="0.25">
      <c r="B1211" s="8" t="s">
        <v>199</v>
      </c>
      <c r="C1211" s="8">
        <v>2021</v>
      </c>
      <c r="D1211" s="8">
        <v>3</v>
      </c>
      <c r="E1211" s="49">
        <f>Data!E1211</f>
        <v>185.21600000000001</v>
      </c>
      <c r="F1211" s="49">
        <f>Data!F1211</f>
        <v>9863.9920000000002</v>
      </c>
      <c r="G1211" s="50">
        <f t="shared" si="162"/>
        <v>9678.7759999999998</v>
      </c>
      <c r="H1211" s="51">
        <f t="shared" si="163"/>
        <v>0</v>
      </c>
      <c r="I1211" s="51">
        <f t="shared" si="165"/>
        <v>0</v>
      </c>
      <c r="J1211" s="51">
        <f t="shared" si="164"/>
        <v>0</v>
      </c>
      <c r="K1211" s="51">
        <f t="shared" si="166"/>
        <v>0</v>
      </c>
      <c r="L1211" s="51">
        <f t="shared" si="167"/>
        <v>9678.7759999999998</v>
      </c>
      <c r="M1211" s="51">
        <f t="shared" si="168"/>
        <v>9678.7759999999998</v>
      </c>
      <c r="N1211" s="51">
        <f t="shared" si="169"/>
        <v>2000</v>
      </c>
      <c r="O1211" s="51">
        <f t="shared" si="170"/>
        <v>7678.7759999999998</v>
      </c>
      <c r="P1211" s="52">
        <f>+SUM(INDEX(Inputs!$D$24:$D$35,MATCH($D1211,Inputs!$B$24:$B$35,0))*$N1211,INDEX(Inputs!$E$24:$E$35,MATCH($D1211,Inputs!$B$24:$B$35,0))*$O1211)</f>
        <v>528.85518409600002</v>
      </c>
      <c r="R1211" s="19"/>
      <c r="S1211" s="19"/>
      <c r="T1211" s="19"/>
    </row>
    <row r="1212" spans="2:20" s="46" customFormat="1" x14ac:dyDescent="0.25">
      <c r="B1212" s="8" t="s">
        <v>199</v>
      </c>
      <c r="C1212" s="8">
        <v>2021</v>
      </c>
      <c r="D1212" s="8">
        <v>4</v>
      </c>
      <c r="E1212" s="49">
        <f>Data!E1212</f>
        <v>464.21600000000001</v>
      </c>
      <c r="F1212" s="49">
        <f>Data!F1212</f>
        <v>6104.9520000000002</v>
      </c>
      <c r="G1212" s="50">
        <f t="shared" si="162"/>
        <v>5640.7359999999999</v>
      </c>
      <c r="H1212" s="51">
        <f t="shared" si="163"/>
        <v>0</v>
      </c>
      <c r="I1212" s="51">
        <f t="shared" si="165"/>
        <v>0</v>
      </c>
      <c r="J1212" s="51">
        <f t="shared" si="164"/>
        <v>0</v>
      </c>
      <c r="K1212" s="51">
        <f t="shared" si="166"/>
        <v>0</v>
      </c>
      <c r="L1212" s="51">
        <f t="shared" si="167"/>
        <v>5640.7359999999999</v>
      </c>
      <c r="M1212" s="51">
        <f t="shared" si="168"/>
        <v>5640.7359999999999</v>
      </c>
      <c r="N1212" s="51">
        <f t="shared" si="169"/>
        <v>2000</v>
      </c>
      <c r="O1212" s="51">
        <f t="shared" si="170"/>
        <v>3640.7359999999999</v>
      </c>
      <c r="P1212" s="52">
        <f>+SUM(INDEX(Inputs!$D$24:$D$35,MATCH($D1212,Inputs!$B$24:$B$35,0))*$N1212,INDEX(Inputs!$E$24:$E$35,MATCH($D1212,Inputs!$B$24:$B$35,0))*$O1212)</f>
        <v>350.38996825599997</v>
      </c>
      <c r="R1212" s="19"/>
      <c r="S1212" s="19"/>
      <c r="T1212" s="19"/>
    </row>
    <row r="1213" spans="2:20" s="46" customFormat="1" x14ac:dyDescent="0.25">
      <c r="B1213" s="8" t="s">
        <v>199</v>
      </c>
      <c r="C1213" s="8">
        <v>2021</v>
      </c>
      <c r="D1213" s="8">
        <v>5</v>
      </c>
      <c r="E1213" s="49">
        <f>Data!E1213</f>
        <v>455.4</v>
      </c>
      <c r="F1213" s="49">
        <f>Data!F1213</f>
        <v>4645.4359999999997</v>
      </c>
      <c r="G1213" s="50">
        <f t="shared" si="162"/>
        <v>4190.0360000000001</v>
      </c>
      <c r="H1213" s="51">
        <f t="shared" si="163"/>
        <v>0</v>
      </c>
      <c r="I1213" s="51">
        <f t="shared" si="165"/>
        <v>0</v>
      </c>
      <c r="J1213" s="51">
        <f t="shared" si="164"/>
        <v>0</v>
      </c>
      <c r="K1213" s="51">
        <f t="shared" si="166"/>
        <v>0</v>
      </c>
      <c r="L1213" s="51">
        <f t="shared" si="167"/>
        <v>4190.0360000000001</v>
      </c>
      <c r="M1213" s="51">
        <f t="shared" si="168"/>
        <v>4190.0360000000001</v>
      </c>
      <c r="N1213" s="51">
        <f t="shared" si="169"/>
        <v>2000</v>
      </c>
      <c r="O1213" s="51">
        <f t="shared" si="170"/>
        <v>2190.0360000000001</v>
      </c>
      <c r="P1213" s="52">
        <f>+SUM(INDEX(Inputs!$D$24:$D$35,MATCH($D1213,Inputs!$B$24:$B$35,0))*$N1213,INDEX(Inputs!$E$24:$E$35,MATCH($D1213,Inputs!$B$24:$B$35,0))*$O1213)</f>
        <v>286.27483105600004</v>
      </c>
      <c r="R1213" s="19"/>
      <c r="S1213" s="19"/>
      <c r="T1213" s="19"/>
    </row>
    <row r="1214" spans="2:20" s="46" customFormat="1" x14ac:dyDescent="0.25">
      <c r="B1214" s="8" t="s">
        <v>199</v>
      </c>
      <c r="C1214" s="8">
        <v>2021</v>
      </c>
      <c r="D1214" s="8">
        <v>6</v>
      </c>
      <c r="E1214" s="49">
        <f>Data!E1214</f>
        <v>499.04790000000003</v>
      </c>
      <c r="F1214" s="49">
        <f>Data!F1214</f>
        <v>3830.06</v>
      </c>
      <c r="G1214" s="50">
        <f t="shared" si="162"/>
        <v>3331.0120999999999</v>
      </c>
      <c r="H1214" s="51">
        <f t="shared" si="163"/>
        <v>0</v>
      </c>
      <c r="I1214" s="51">
        <f t="shared" si="165"/>
        <v>0</v>
      </c>
      <c r="J1214" s="51">
        <f t="shared" si="164"/>
        <v>0</v>
      </c>
      <c r="K1214" s="51">
        <f t="shared" si="166"/>
        <v>0</v>
      </c>
      <c r="L1214" s="51">
        <f t="shared" si="167"/>
        <v>3331.0120999999999</v>
      </c>
      <c r="M1214" s="51">
        <f t="shared" si="168"/>
        <v>3331.0120999999999</v>
      </c>
      <c r="N1214" s="51">
        <f t="shared" si="169"/>
        <v>2000</v>
      </c>
      <c r="O1214" s="51">
        <f t="shared" si="170"/>
        <v>1331.0120999999999</v>
      </c>
      <c r="P1214" s="52">
        <f>+SUM(INDEX(Inputs!$D$24:$D$35,MATCH($D1214,Inputs!$B$24:$B$35,0))*$N1214,INDEX(Inputs!$E$24:$E$35,MATCH($D1214,Inputs!$B$24:$B$35,0))*$O1214)</f>
        <v>275.34158546359998</v>
      </c>
      <c r="R1214" s="19"/>
      <c r="S1214" s="19"/>
      <c r="T1214" s="19"/>
    </row>
    <row r="1215" spans="2:20" s="46" customFormat="1" x14ac:dyDescent="0.25">
      <c r="B1215" s="8" t="s">
        <v>199</v>
      </c>
      <c r="C1215" s="8">
        <v>2021</v>
      </c>
      <c r="D1215" s="8">
        <v>7</v>
      </c>
      <c r="E1215" s="49">
        <f>Data!E1215</f>
        <v>459.66399999999999</v>
      </c>
      <c r="F1215" s="49">
        <f>Data!F1215</f>
        <v>4181.4319999999998</v>
      </c>
      <c r="G1215" s="50">
        <f t="shared" si="162"/>
        <v>3721.768</v>
      </c>
      <c r="H1215" s="51">
        <f t="shared" si="163"/>
        <v>0</v>
      </c>
      <c r="I1215" s="51">
        <f t="shared" si="165"/>
        <v>0</v>
      </c>
      <c r="J1215" s="51">
        <f t="shared" si="164"/>
        <v>0</v>
      </c>
      <c r="K1215" s="51">
        <f t="shared" si="166"/>
        <v>0</v>
      </c>
      <c r="L1215" s="51">
        <f t="shared" si="167"/>
        <v>3721.768</v>
      </c>
      <c r="M1215" s="51">
        <f t="shared" si="168"/>
        <v>3721.768</v>
      </c>
      <c r="N1215" s="51">
        <f t="shared" si="169"/>
        <v>2000</v>
      </c>
      <c r="O1215" s="51">
        <f t="shared" si="170"/>
        <v>1721.768</v>
      </c>
      <c r="P1215" s="52">
        <f>+SUM(INDEX(Inputs!$D$24:$D$35,MATCH($D1215,Inputs!$B$24:$B$35,0))*$N1215,INDEX(Inputs!$E$24:$E$35,MATCH($D1215,Inputs!$B$24:$B$35,0))*$O1215)</f>
        <v>294.37764988800001</v>
      </c>
      <c r="R1215" s="19"/>
      <c r="S1215" s="19"/>
      <c r="T1215" s="19"/>
    </row>
    <row r="1216" spans="2:20" s="46" customFormat="1" x14ac:dyDescent="0.25">
      <c r="B1216" s="8" t="s">
        <v>199</v>
      </c>
      <c r="C1216" s="8">
        <v>2021</v>
      </c>
      <c r="D1216" s="8">
        <v>8</v>
      </c>
      <c r="E1216" s="49">
        <f>Data!E1216</f>
        <v>445.47199999999998</v>
      </c>
      <c r="F1216" s="49">
        <f>Data!F1216</f>
        <v>3974.08</v>
      </c>
      <c r="G1216" s="50">
        <f t="shared" si="162"/>
        <v>3528.6080000000002</v>
      </c>
      <c r="H1216" s="51">
        <f t="shared" si="163"/>
        <v>0</v>
      </c>
      <c r="I1216" s="51">
        <f t="shared" si="165"/>
        <v>0</v>
      </c>
      <c r="J1216" s="51">
        <f t="shared" si="164"/>
        <v>0</v>
      </c>
      <c r="K1216" s="51">
        <f t="shared" si="166"/>
        <v>0</v>
      </c>
      <c r="L1216" s="51">
        <f t="shared" si="167"/>
        <v>3528.6080000000002</v>
      </c>
      <c r="M1216" s="51">
        <f t="shared" si="168"/>
        <v>3528.6080000000002</v>
      </c>
      <c r="N1216" s="51">
        <f t="shared" si="169"/>
        <v>2000</v>
      </c>
      <c r="O1216" s="51">
        <f t="shared" si="170"/>
        <v>1528.6080000000002</v>
      </c>
      <c r="P1216" s="52">
        <f>+SUM(INDEX(Inputs!$D$24:$D$35,MATCH($D1216,Inputs!$B$24:$B$35,0))*$N1216,INDEX(Inputs!$E$24:$E$35,MATCH($D1216,Inputs!$B$24:$B$35,0))*$O1216)</f>
        <v>284.967667328</v>
      </c>
      <c r="R1216" s="19"/>
      <c r="S1216" s="19"/>
      <c r="T1216" s="19"/>
    </row>
    <row r="1217" spans="2:20" s="46" customFormat="1" x14ac:dyDescent="0.25">
      <c r="B1217" s="8" t="s">
        <v>199</v>
      </c>
      <c r="C1217" s="8">
        <v>2021</v>
      </c>
      <c r="D1217" s="8">
        <v>9</v>
      </c>
      <c r="E1217" s="49">
        <f>Data!E1217</f>
        <v>386.44</v>
      </c>
      <c r="F1217" s="49">
        <f>Data!F1217</f>
        <v>3934.28</v>
      </c>
      <c r="G1217" s="50">
        <f t="shared" si="162"/>
        <v>3547.84</v>
      </c>
      <c r="H1217" s="51">
        <f t="shared" si="163"/>
        <v>0</v>
      </c>
      <c r="I1217" s="51">
        <f t="shared" si="165"/>
        <v>0</v>
      </c>
      <c r="J1217" s="51">
        <f t="shared" si="164"/>
        <v>0</v>
      </c>
      <c r="K1217" s="51">
        <f t="shared" si="166"/>
        <v>0</v>
      </c>
      <c r="L1217" s="51">
        <f t="shared" si="167"/>
        <v>3547.84</v>
      </c>
      <c r="M1217" s="51">
        <f t="shared" si="168"/>
        <v>3547.84</v>
      </c>
      <c r="N1217" s="51">
        <f t="shared" si="169"/>
        <v>2000</v>
      </c>
      <c r="O1217" s="51">
        <f t="shared" si="170"/>
        <v>1547.8400000000001</v>
      </c>
      <c r="P1217" s="52">
        <f>+SUM(INDEX(Inputs!$D$24:$D$35,MATCH($D1217,Inputs!$B$24:$B$35,0))*$N1217,INDEX(Inputs!$E$24:$E$35,MATCH($D1217,Inputs!$B$24:$B$35,0))*$O1217)</f>
        <v>257.89233664</v>
      </c>
      <c r="R1217" s="19"/>
      <c r="S1217" s="19"/>
      <c r="T1217" s="19"/>
    </row>
    <row r="1218" spans="2:20" s="46" customFormat="1" x14ac:dyDescent="0.25">
      <c r="B1218" s="8" t="s">
        <v>199</v>
      </c>
      <c r="C1218" s="8">
        <v>2021</v>
      </c>
      <c r="D1218" s="8">
        <v>10</v>
      </c>
      <c r="E1218" s="49">
        <f>Data!E1218</f>
        <v>244.69</v>
      </c>
      <c r="F1218" s="49">
        <f>Data!F1218</f>
        <v>6245.8</v>
      </c>
      <c r="G1218" s="50">
        <f t="shared" si="162"/>
        <v>6001.1100000000006</v>
      </c>
      <c r="H1218" s="51">
        <f t="shared" si="163"/>
        <v>0</v>
      </c>
      <c r="I1218" s="51">
        <f t="shared" si="165"/>
        <v>0</v>
      </c>
      <c r="J1218" s="51">
        <f t="shared" si="164"/>
        <v>0</v>
      </c>
      <c r="K1218" s="51">
        <f t="shared" si="166"/>
        <v>0</v>
      </c>
      <c r="L1218" s="51">
        <f t="shared" si="167"/>
        <v>6001.1100000000006</v>
      </c>
      <c r="M1218" s="51">
        <f t="shared" si="168"/>
        <v>6001.1100000000006</v>
      </c>
      <c r="N1218" s="51">
        <f t="shared" si="169"/>
        <v>2000</v>
      </c>
      <c r="O1218" s="51">
        <f t="shared" si="170"/>
        <v>4001.1100000000006</v>
      </c>
      <c r="P1218" s="52">
        <f>+SUM(INDEX(Inputs!$D$24:$D$35,MATCH($D1218,Inputs!$B$24:$B$35,0))*$N1218,INDEX(Inputs!$E$24:$E$35,MATCH($D1218,Inputs!$B$24:$B$35,0))*$O1218)</f>
        <v>366.31705756000002</v>
      </c>
      <c r="R1218" s="19"/>
      <c r="S1218" s="19"/>
      <c r="T1218" s="19"/>
    </row>
    <row r="1219" spans="2:20" s="46" customFormat="1" x14ac:dyDescent="0.25">
      <c r="B1219" s="8" t="s">
        <v>199</v>
      </c>
      <c r="C1219" s="8">
        <v>2021</v>
      </c>
      <c r="D1219" s="8">
        <v>11</v>
      </c>
      <c r="E1219" s="49">
        <f>Data!E1219</f>
        <v>140.36000000000001</v>
      </c>
      <c r="F1219" s="49">
        <f>Data!F1219</f>
        <v>8503.84</v>
      </c>
      <c r="G1219" s="50">
        <f t="shared" si="162"/>
        <v>8363.48</v>
      </c>
      <c r="H1219" s="51">
        <f t="shared" si="163"/>
        <v>0</v>
      </c>
      <c r="I1219" s="51">
        <f t="shared" si="165"/>
        <v>0</v>
      </c>
      <c r="J1219" s="51">
        <f t="shared" si="164"/>
        <v>0</v>
      </c>
      <c r="K1219" s="51">
        <f t="shared" si="166"/>
        <v>0</v>
      </c>
      <c r="L1219" s="51">
        <f t="shared" si="167"/>
        <v>8363.48</v>
      </c>
      <c r="M1219" s="51">
        <f t="shared" si="168"/>
        <v>8363.48</v>
      </c>
      <c r="N1219" s="51">
        <f t="shared" si="169"/>
        <v>2000</v>
      </c>
      <c r="O1219" s="51">
        <f t="shared" si="170"/>
        <v>6363.48</v>
      </c>
      <c r="P1219" s="52">
        <f>+SUM(INDEX(Inputs!$D$24:$D$35,MATCH($D1219,Inputs!$B$24:$B$35,0))*$N1219,INDEX(Inputs!$E$24:$E$35,MATCH($D1219,Inputs!$B$24:$B$35,0))*$O1219)</f>
        <v>470.72436207999999</v>
      </c>
      <c r="R1219" s="19"/>
      <c r="S1219" s="19"/>
      <c r="T1219" s="19"/>
    </row>
    <row r="1220" spans="2:20" s="46" customFormat="1" x14ac:dyDescent="0.25">
      <c r="B1220" s="8" t="s">
        <v>199</v>
      </c>
      <c r="C1220" s="8">
        <v>2021</v>
      </c>
      <c r="D1220" s="8">
        <v>12</v>
      </c>
      <c r="E1220" s="49">
        <f>Data!E1220</f>
        <v>35.404000000000003</v>
      </c>
      <c r="F1220" s="49">
        <f>Data!F1220</f>
        <v>11312.2</v>
      </c>
      <c r="G1220" s="50">
        <f t="shared" si="162"/>
        <v>11276.796</v>
      </c>
      <c r="H1220" s="51">
        <f t="shared" si="163"/>
        <v>0</v>
      </c>
      <c r="I1220" s="51">
        <f t="shared" si="165"/>
        <v>0</v>
      </c>
      <c r="J1220" s="51">
        <f t="shared" si="164"/>
        <v>0</v>
      </c>
      <c r="K1220" s="51">
        <f t="shared" si="166"/>
        <v>0</v>
      </c>
      <c r="L1220" s="51">
        <f t="shared" si="167"/>
        <v>11276.796</v>
      </c>
      <c r="M1220" s="51">
        <f t="shared" si="168"/>
        <v>11276.796</v>
      </c>
      <c r="N1220" s="51">
        <f t="shared" si="169"/>
        <v>2000</v>
      </c>
      <c r="O1220" s="51">
        <f t="shared" si="170"/>
        <v>9276.7960000000003</v>
      </c>
      <c r="P1220" s="52">
        <f>+SUM(INDEX(Inputs!$D$24:$D$35,MATCH($D1220,Inputs!$B$24:$B$35,0))*$N1220,INDEX(Inputs!$E$24:$E$35,MATCH($D1220,Inputs!$B$24:$B$35,0))*$O1220)</f>
        <v>599.48127601600004</v>
      </c>
      <c r="R1220" s="19"/>
      <c r="S1220" s="19"/>
      <c r="T1220" s="19"/>
    </row>
    <row r="1221" spans="2:20" s="46" customFormat="1" x14ac:dyDescent="0.25">
      <c r="B1221" s="8" t="s">
        <v>200</v>
      </c>
      <c r="C1221" s="8">
        <v>2021</v>
      </c>
      <c r="D1221" s="8">
        <v>1</v>
      </c>
      <c r="E1221" s="49">
        <f>Data!E1221</f>
        <v>15.698</v>
      </c>
      <c r="F1221" s="49">
        <f>Data!F1221</f>
        <v>887.17550000000006</v>
      </c>
      <c r="G1221" s="50">
        <f t="shared" si="162"/>
        <v>871.47750000000008</v>
      </c>
      <c r="H1221" s="51">
        <f t="shared" si="163"/>
        <v>0</v>
      </c>
      <c r="I1221" s="51">
        <f t="shared" si="165"/>
        <v>0</v>
      </c>
      <c r="J1221" s="51">
        <f t="shared" si="164"/>
        <v>0</v>
      </c>
      <c r="K1221" s="51">
        <f t="shared" si="166"/>
        <v>0</v>
      </c>
      <c r="L1221" s="51">
        <f t="shared" si="167"/>
        <v>871.47750000000008</v>
      </c>
      <c r="M1221" s="51">
        <f t="shared" si="168"/>
        <v>871.47750000000008</v>
      </c>
      <c r="N1221" s="51">
        <f t="shared" si="169"/>
        <v>871.47750000000008</v>
      </c>
      <c r="O1221" s="51">
        <f t="shared" si="170"/>
        <v>0</v>
      </c>
      <c r="P1221" s="52">
        <f>+SUM(INDEX(Inputs!$D$24:$D$35,MATCH($D1221,Inputs!$B$24:$B$35,0))*$N1221,INDEX(Inputs!$E$24:$E$35,MATCH($D1221,Inputs!$B$24:$B$35,0))*$O1221)</f>
        <v>82.565521305000019</v>
      </c>
      <c r="R1221" s="19"/>
      <c r="S1221" s="19"/>
      <c r="T1221" s="19"/>
    </row>
    <row r="1222" spans="2:20" s="46" customFormat="1" x14ac:dyDescent="0.25">
      <c r="B1222" s="8" t="s">
        <v>200</v>
      </c>
      <c r="C1222" s="8">
        <v>2021</v>
      </c>
      <c r="D1222" s="8">
        <v>2</v>
      </c>
      <c r="E1222" s="49">
        <f>Data!E1222</f>
        <v>20.6722</v>
      </c>
      <c r="F1222" s="49">
        <f>Data!F1222</f>
        <v>766.84810000000004</v>
      </c>
      <c r="G1222" s="50">
        <f t="shared" si="162"/>
        <v>746.17590000000007</v>
      </c>
      <c r="H1222" s="51">
        <f t="shared" si="163"/>
        <v>0</v>
      </c>
      <c r="I1222" s="51">
        <f t="shared" si="165"/>
        <v>0</v>
      </c>
      <c r="J1222" s="51">
        <f t="shared" si="164"/>
        <v>0</v>
      </c>
      <c r="K1222" s="51">
        <f t="shared" si="166"/>
        <v>0</v>
      </c>
      <c r="L1222" s="51">
        <f t="shared" si="167"/>
        <v>746.17590000000007</v>
      </c>
      <c r="M1222" s="51">
        <f t="shared" si="168"/>
        <v>746.17590000000007</v>
      </c>
      <c r="N1222" s="51">
        <f t="shared" si="169"/>
        <v>746.17590000000007</v>
      </c>
      <c r="O1222" s="51">
        <f t="shared" si="170"/>
        <v>0</v>
      </c>
      <c r="P1222" s="52">
        <f>+SUM(INDEX(Inputs!$D$24:$D$35,MATCH($D1222,Inputs!$B$24:$B$35,0))*$N1222,INDEX(Inputs!$E$24:$E$35,MATCH($D1222,Inputs!$B$24:$B$35,0))*$O1222)</f>
        <v>70.694197117800016</v>
      </c>
      <c r="R1222" s="19"/>
      <c r="S1222" s="19"/>
      <c r="T1222" s="19"/>
    </row>
    <row r="1223" spans="2:20" s="46" customFormat="1" x14ac:dyDescent="0.25">
      <c r="B1223" s="8" t="s">
        <v>200</v>
      </c>
      <c r="C1223" s="8">
        <v>2021</v>
      </c>
      <c r="D1223" s="8">
        <v>3</v>
      </c>
      <c r="E1223" s="49">
        <f>Data!E1223</f>
        <v>39.424799999999998</v>
      </c>
      <c r="F1223" s="49">
        <f>Data!F1223</f>
        <v>1763.8848</v>
      </c>
      <c r="G1223" s="50">
        <f t="shared" si="162"/>
        <v>1724.46</v>
      </c>
      <c r="H1223" s="51">
        <f t="shared" si="163"/>
        <v>0</v>
      </c>
      <c r="I1223" s="51">
        <f t="shared" si="165"/>
        <v>0</v>
      </c>
      <c r="J1223" s="51">
        <f t="shared" si="164"/>
        <v>0</v>
      </c>
      <c r="K1223" s="51">
        <f t="shared" si="166"/>
        <v>0</v>
      </c>
      <c r="L1223" s="51">
        <f t="shared" si="167"/>
        <v>1724.46</v>
      </c>
      <c r="M1223" s="51">
        <f t="shared" si="168"/>
        <v>1724.46</v>
      </c>
      <c r="N1223" s="51">
        <f t="shared" si="169"/>
        <v>1724.46</v>
      </c>
      <c r="O1223" s="51">
        <f t="shared" si="170"/>
        <v>0</v>
      </c>
      <c r="P1223" s="52">
        <f>+SUM(INDEX(Inputs!$D$24:$D$35,MATCH($D1223,Inputs!$B$24:$B$35,0))*$N1223,INDEX(Inputs!$E$24:$E$35,MATCH($D1223,Inputs!$B$24:$B$35,0))*$O1223)</f>
        <v>163.37878932000001</v>
      </c>
      <c r="R1223" s="19"/>
      <c r="S1223" s="19"/>
      <c r="T1223" s="19"/>
    </row>
    <row r="1224" spans="2:20" s="46" customFormat="1" x14ac:dyDescent="0.25">
      <c r="B1224" s="8" t="s">
        <v>200</v>
      </c>
      <c r="C1224" s="8">
        <v>2021</v>
      </c>
      <c r="D1224" s="8">
        <v>4</v>
      </c>
      <c r="E1224" s="49">
        <f>Data!E1224</f>
        <v>43.049199999999999</v>
      </c>
      <c r="F1224" s="49">
        <f>Data!F1224</f>
        <v>1636.9519</v>
      </c>
      <c r="G1224" s="50">
        <f t="shared" si="162"/>
        <v>1593.9027000000001</v>
      </c>
      <c r="H1224" s="51">
        <f t="shared" si="163"/>
        <v>0</v>
      </c>
      <c r="I1224" s="51">
        <f t="shared" si="165"/>
        <v>0</v>
      </c>
      <c r="J1224" s="51">
        <f t="shared" si="164"/>
        <v>0</v>
      </c>
      <c r="K1224" s="51">
        <f t="shared" si="166"/>
        <v>0</v>
      </c>
      <c r="L1224" s="51">
        <f t="shared" si="167"/>
        <v>1593.9027000000001</v>
      </c>
      <c r="M1224" s="51">
        <f t="shared" si="168"/>
        <v>1593.9027000000001</v>
      </c>
      <c r="N1224" s="51">
        <f t="shared" si="169"/>
        <v>1593.9027000000001</v>
      </c>
      <c r="O1224" s="51">
        <f t="shared" si="170"/>
        <v>0</v>
      </c>
      <c r="P1224" s="52">
        <f>+SUM(INDEX(Inputs!$D$24:$D$35,MATCH($D1224,Inputs!$B$24:$B$35,0))*$N1224,INDEX(Inputs!$E$24:$E$35,MATCH($D1224,Inputs!$B$24:$B$35,0))*$O1224)</f>
        <v>151.00952960340001</v>
      </c>
      <c r="R1224" s="19"/>
      <c r="S1224" s="19"/>
      <c r="T1224" s="19"/>
    </row>
    <row r="1225" spans="2:20" s="46" customFormat="1" x14ac:dyDescent="0.25">
      <c r="B1225" s="8" t="s">
        <v>200</v>
      </c>
      <c r="C1225" s="8">
        <v>2021</v>
      </c>
      <c r="D1225" s="8">
        <v>5</v>
      </c>
      <c r="E1225" s="49">
        <f>Data!E1225</f>
        <v>41.947699999999998</v>
      </c>
      <c r="F1225" s="49">
        <f>Data!F1225</f>
        <v>5957.0808999999999</v>
      </c>
      <c r="G1225" s="50">
        <f t="shared" ref="G1225:G1288" si="171">+F1225-E1225</f>
        <v>5915.1332000000002</v>
      </c>
      <c r="H1225" s="51">
        <f t="shared" ref="H1225:H1288" si="172">+IF(D1225=1,0,I1224)</f>
        <v>0</v>
      </c>
      <c r="I1225" s="51">
        <f t="shared" si="165"/>
        <v>0</v>
      </c>
      <c r="J1225" s="51">
        <f t="shared" ref="J1225:J1288" si="173">+IF(D1225=1,I1236,K1224)</f>
        <v>0</v>
      </c>
      <c r="K1225" s="51">
        <f t="shared" si="166"/>
        <v>0</v>
      </c>
      <c r="L1225" s="51">
        <f t="shared" si="167"/>
        <v>5915.1332000000002</v>
      </c>
      <c r="M1225" s="51">
        <f t="shared" si="168"/>
        <v>5915.1332000000002</v>
      </c>
      <c r="N1225" s="51">
        <f t="shared" si="169"/>
        <v>2000</v>
      </c>
      <c r="O1225" s="51">
        <f t="shared" si="170"/>
        <v>3915.1332000000002</v>
      </c>
      <c r="P1225" s="52">
        <f>+SUM(INDEX(Inputs!$D$24:$D$35,MATCH($D1225,Inputs!$B$24:$B$35,0))*$N1225,INDEX(Inputs!$E$24:$E$35,MATCH($D1225,Inputs!$B$24:$B$35,0))*$O1225)</f>
        <v>362.51722690719998</v>
      </c>
      <c r="R1225" s="19"/>
      <c r="S1225" s="19"/>
      <c r="T1225" s="19"/>
    </row>
    <row r="1226" spans="2:20" s="46" customFormat="1" x14ac:dyDescent="0.25">
      <c r="B1226" s="8" t="s">
        <v>200</v>
      </c>
      <c r="C1226" s="8">
        <v>2021</v>
      </c>
      <c r="D1226" s="8">
        <v>6</v>
      </c>
      <c r="E1226" s="49">
        <f>Data!E1226</f>
        <v>34.756799999999998</v>
      </c>
      <c r="F1226" s="49">
        <f>Data!F1226</f>
        <v>16301.8585</v>
      </c>
      <c r="G1226" s="50">
        <f t="shared" si="171"/>
        <v>16267.101700000001</v>
      </c>
      <c r="H1226" s="51">
        <f t="shared" si="172"/>
        <v>0</v>
      </c>
      <c r="I1226" s="51">
        <f t="shared" ref="I1226:I1289" si="174">+IF($G1226&lt;0,SUM(-$G1226,H1226),MAX(SUM(-$G1226,H1226),0))</f>
        <v>0</v>
      </c>
      <c r="J1226" s="51">
        <f t="shared" si="173"/>
        <v>0</v>
      </c>
      <c r="K1226" s="51">
        <f t="shared" ref="K1226:K1289" si="175">+IF($G1226&lt;0,SUM(-$G1226,J1226),MAX(SUM(-$G1226,J1226),0))</f>
        <v>0</v>
      </c>
      <c r="L1226" s="51">
        <f t="shared" ref="L1226:L1289" si="176">+IF(I1226&gt;0,0,G1226-H1226)</f>
        <v>16267.101700000001</v>
      </c>
      <c r="M1226" s="51">
        <f t="shared" ref="M1226:M1289" si="177">+IF(K1226&gt;0,0,G1226-J1226)</f>
        <v>16267.101700000001</v>
      </c>
      <c r="N1226" s="51">
        <f t="shared" ref="N1226:N1289" si="178">+MIN(M1226,2000)</f>
        <v>2000</v>
      </c>
      <c r="O1226" s="51">
        <f t="shared" ref="O1226:O1289" si="179">+M1226-N1226</f>
        <v>14267.101700000001</v>
      </c>
      <c r="P1226" s="52">
        <f>+SUM(INDEX(Inputs!$D$24:$D$35,MATCH($D1226,Inputs!$B$24:$B$35,0))*$N1226,INDEX(Inputs!$E$24:$E$35,MATCH($D1226,Inputs!$B$24:$B$35,0))*$O1226)</f>
        <v>905.53612641720008</v>
      </c>
      <c r="R1226" s="19"/>
      <c r="S1226" s="19"/>
      <c r="T1226" s="19"/>
    </row>
    <row r="1227" spans="2:20" s="46" customFormat="1" x14ac:dyDescent="0.25">
      <c r="B1227" s="8" t="s">
        <v>200</v>
      </c>
      <c r="C1227" s="8">
        <v>2021</v>
      </c>
      <c r="D1227" s="8">
        <v>7</v>
      </c>
      <c r="E1227" s="49">
        <f>Data!E1227</f>
        <v>27.079599999999999</v>
      </c>
      <c r="F1227" s="49">
        <f>Data!F1227</f>
        <v>877.51679999999999</v>
      </c>
      <c r="G1227" s="50">
        <f t="shared" si="171"/>
        <v>850.43719999999996</v>
      </c>
      <c r="H1227" s="51">
        <f t="shared" si="172"/>
        <v>0</v>
      </c>
      <c r="I1227" s="51">
        <f t="shared" si="174"/>
        <v>0</v>
      </c>
      <c r="J1227" s="51">
        <f t="shared" si="173"/>
        <v>0</v>
      </c>
      <c r="K1227" s="51">
        <f t="shared" si="175"/>
        <v>0</v>
      </c>
      <c r="L1227" s="51">
        <f t="shared" si="176"/>
        <v>850.43719999999996</v>
      </c>
      <c r="M1227" s="51">
        <f t="shared" si="177"/>
        <v>850.43719999999996</v>
      </c>
      <c r="N1227" s="51">
        <f t="shared" si="178"/>
        <v>850.43719999999996</v>
      </c>
      <c r="O1227" s="51">
        <f t="shared" si="179"/>
        <v>0</v>
      </c>
      <c r="P1227" s="52">
        <f>+SUM(INDEX(Inputs!$D$24:$D$35,MATCH($D1227,Inputs!$B$24:$B$35,0))*$N1227,INDEX(Inputs!$E$24:$E$35,MATCH($D1227,Inputs!$B$24:$B$35,0))*$O1227)</f>
        <v>89.508515299999999</v>
      </c>
      <c r="R1227" s="19"/>
      <c r="S1227" s="19"/>
      <c r="T1227" s="19"/>
    </row>
    <row r="1228" spans="2:20" s="46" customFormat="1" x14ac:dyDescent="0.25">
      <c r="B1228" s="8" t="s">
        <v>200</v>
      </c>
      <c r="C1228" s="8">
        <v>2021</v>
      </c>
      <c r="D1228" s="8">
        <v>8</v>
      </c>
      <c r="E1228" s="49">
        <f>Data!E1228</f>
        <v>26.0535</v>
      </c>
      <c r="F1228" s="49">
        <f>Data!F1228</f>
        <v>141.43709999999999</v>
      </c>
      <c r="G1228" s="50">
        <f t="shared" si="171"/>
        <v>115.38359999999999</v>
      </c>
      <c r="H1228" s="51">
        <f t="shared" si="172"/>
        <v>0</v>
      </c>
      <c r="I1228" s="51">
        <f t="shared" si="174"/>
        <v>0</v>
      </c>
      <c r="J1228" s="51">
        <f t="shared" si="173"/>
        <v>0</v>
      </c>
      <c r="K1228" s="51">
        <f t="shared" si="175"/>
        <v>0</v>
      </c>
      <c r="L1228" s="51">
        <f t="shared" si="176"/>
        <v>115.38359999999999</v>
      </c>
      <c r="M1228" s="51">
        <f t="shared" si="177"/>
        <v>115.38359999999999</v>
      </c>
      <c r="N1228" s="51">
        <f t="shared" si="178"/>
        <v>115.38359999999999</v>
      </c>
      <c r="O1228" s="51">
        <f t="shared" si="179"/>
        <v>0</v>
      </c>
      <c r="P1228" s="52">
        <f>+SUM(INDEX(Inputs!$D$24:$D$35,MATCH($D1228,Inputs!$B$24:$B$35,0))*$N1228,INDEX(Inputs!$E$24:$E$35,MATCH($D1228,Inputs!$B$24:$B$35,0))*$O1228)</f>
        <v>12.144123899999999</v>
      </c>
      <c r="R1228" s="19"/>
      <c r="S1228" s="19"/>
      <c r="T1228" s="19"/>
    </row>
    <row r="1229" spans="2:20" s="46" customFormat="1" x14ac:dyDescent="0.25">
      <c r="B1229" s="8" t="s">
        <v>200</v>
      </c>
      <c r="C1229" s="8">
        <v>2021</v>
      </c>
      <c r="D1229" s="8">
        <v>9</v>
      </c>
      <c r="E1229" s="49">
        <f>Data!E1229</f>
        <v>32.255499999999998</v>
      </c>
      <c r="F1229" s="49">
        <f>Data!F1229</f>
        <v>136.44329999999999</v>
      </c>
      <c r="G1229" s="50">
        <f t="shared" si="171"/>
        <v>104.1878</v>
      </c>
      <c r="H1229" s="51">
        <f t="shared" si="172"/>
        <v>0</v>
      </c>
      <c r="I1229" s="51">
        <f t="shared" si="174"/>
        <v>0</v>
      </c>
      <c r="J1229" s="51">
        <f t="shared" si="173"/>
        <v>0</v>
      </c>
      <c r="K1229" s="51">
        <f t="shared" si="175"/>
        <v>0</v>
      </c>
      <c r="L1229" s="51">
        <f t="shared" si="176"/>
        <v>104.1878</v>
      </c>
      <c r="M1229" s="51">
        <f t="shared" si="177"/>
        <v>104.1878</v>
      </c>
      <c r="N1229" s="51">
        <f t="shared" si="178"/>
        <v>104.1878</v>
      </c>
      <c r="O1229" s="51">
        <f t="shared" si="179"/>
        <v>0</v>
      </c>
      <c r="P1229" s="52">
        <f>+SUM(INDEX(Inputs!$D$24:$D$35,MATCH($D1229,Inputs!$B$24:$B$35,0))*$N1229,INDEX(Inputs!$E$24:$E$35,MATCH($D1229,Inputs!$B$24:$B$35,0))*$O1229)</f>
        <v>9.8709605476000011</v>
      </c>
      <c r="R1229" s="19"/>
      <c r="S1229" s="19"/>
      <c r="T1229" s="19"/>
    </row>
    <row r="1230" spans="2:20" s="46" customFormat="1" x14ac:dyDescent="0.25">
      <c r="B1230" s="8" t="s">
        <v>200</v>
      </c>
      <c r="C1230" s="8">
        <v>2021</v>
      </c>
      <c r="D1230" s="8">
        <v>10</v>
      </c>
      <c r="E1230" s="49">
        <f>Data!E1230</f>
        <v>23.061199999999999</v>
      </c>
      <c r="F1230" s="49">
        <f>Data!F1230</f>
        <v>161.4263</v>
      </c>
      <c r="G1230" s="50">
        <f t="shared" si="171"/>
        <v>138.36509999999998</v>
      </c>
      <c r="H1230" s="51">
        <f t="shared" si="172"/>
        <v>0</v>
      </c>
      <c r="I1230" s="51">
        <f t="shared" si="174"/>
        <v>0</v>
      </c>
      <c r="J1230" s="51">
        <f t="shared" si="173"/>
        <v>0</v>
      </c>
      <c r="K1230" s="51">
        <f t="shared" si="175"/>
        <v>0</v>
      </c>
      <c r="L1230" s="51">
        <f t="shared" si="176"/>
        <v>138.36509999999998</v>
      </c>
      <c r="M1230" s="51">
        <f t="shared" si="177"/>
        <v>138.36509999999998</v>
      </c>
      <c r="N1230" s="51">
        <f t="shared" si="178"/>
        <v>138.36509999999998</v>
      </c>
      <c r="O1230" s="51">
        <f t="shared" si="179"/>
        <v>0</v>
      </c>
      <c r="P1230" s="52">
        <f>+SUM(INDEX(Inputs!$D$24:$D$35,MATCH($D1230,Inputs!$B$24:$B$35,0))*$N1230,INDEX(Inputs!$E$24:$E$35,MATCH($D1230,Inputs!$B$24:$B$35,0))*$O1230)</f>
        <v>13.1089863042</v>
      </c>
      <c r="R1230" s="19"/>
      <c r="S1230" s="19"/>
      <c r="T1230" s="19"/>
    </row>
    <row r="1231" spans="2:20" s="46" customFormat="1" x14ac:dyDescent="0.25">
      <c r="B1231" s="8" t="s">
        <v>200</v>
      </c>
      <c r="C1231" s="8">
        <v>2021</v>
      </c>
      <c r="D1231" s="8">
        <v>11</v>
      </c>
      <c r="E1231" s="49">
        <f>Data!E1231</f>
        <v>19.715900000000001</v>
      </c>
      <c r="F1231" s="49">
        <f>Data!F1231</f>
        <v>238.63249999999999</v>
      </c>
      <c r="G1231" s="50">
        <f t="shared" si="171"/>
        <v>218.91659999999999</v>
      </c>
      <c r="H1231" s="51">
        <f t="shared" si="172"/>
        <v>0</v>
      </c>
      <c r="I1231" s="51">
        <f t="shared" si="174"/>
        <v>0</v>
      </c>
      <c r="J1231" s="51">
        <f t="shared" si="173"/>
        <v>0</v>
      </c>
      <c r="K1231" s="51">
        <f t="shared" si="175"/>
        <v>0</v>
      </c>
      <c r="L1231" s="51">
        <f t="shared" si="176"/>
        <v>218.91659999999999</v>
      </c>
      <c r="M1231" s="51">
        <f t="shared" si="177"/>
        <v>218.91659999999999</v>
      </c>
      <c r="N1231" s="51">
        <f t="shared" si="178"/>
        <v>218.91659999999999</v>
      </c>
      <c r="O1231" s="51">
        <f t="shared" si="179"/>
        <v>0</v>
      </c>
      <c r="P1231" s="52">
        <f>+SUM(INDEX(Inputs!$D$24:$D$35,MATCH($D1231,Inputs!$B$24:$B$35,0))*$N1231,INDEX(Inputs!$E$24:$E$35,MATCH($D1231,Inputs!$B$24:$B$35,0))*$O1231)</f>
        <v>20.7405965172</v>
      </c>
      <c r="R1231" s="19"/>
      <c r="S1231" s="19"/>
      <c r="T1231" s="19"/>
    </row>
    <row r="1232" spans="2:20" s="46" customFormat="1" x14ac:dyDescent="0.25">
      <c r="B1232" s="8" t="s">
        <v>200</v>
      </c>
      <c r="C1232" s="8">
        <v>2021</v>
      </c>
      <c r="D1232" s="8">
        <v>12</v>
      </c>
      <c r="E1232" s="49">
        <f>Data!E1232</f>
        <v>10.501099999999999</v>
      </c>
      <c r="F1232" s="49">
        <f>Data!F1232</f>
        <v>327.30130000000003</v>
      </c>
      <c r="G1232" s="50">
        <f t="shared" si="171"/>
        <v>316.80020000000002</v>
      </c>
      <c r="H1232" s="51">
        <f t="shared" si="172"/>
        <v>0</v>
      </c>
      <c r="I1232" s="51">
        <f t="shared" si="174"/>
        <v>0</v>
      </c>
      <c r="J1232" s="51">
        <f t="shared" si="173"/>
        <v>0</v>
      </c>
      <c r="K1232" s="51">
        <f t="shared" si="175"/>
        <v>0</v>
      </c>
      <c r="L1232" s="51">
        <f t="shared" si="176"/>
        <v>316.80020000000002</v>
      </c>
      <c r="M1232" s="51">
        <f t="shared" si="177"/>
        <v>316.80020000000002</v>
      </c>
      <c r="N1232" s="51">
        <f t="shared" si="178"/>
        <v>316.80020000000002</v>
      </c>
      <c r="O1232" s="51">
        <f t="shared" si="179"/>
        <v>0</v>
      </c>
      <c r="P1232" s="52">
        <f>+SUM(INDEX(Inputs!$D$24:$D$35,MATCH($D1232,Inputs!$B$24:$B$35,0))*$N1232,INDEX(Inputs!$E$24:$E$35,MATCH($D1232,Inputs!$B$24:$B$35,0))*$O1232)</f>
        <v>30.014284548400003</v>
      </c>
      <c r="R1232" s="19"/>
      <c r="S1232" s="19"/>
      <c r="T1232" s="19"/>
    </row>
    <row r="1233" spans="2:20" s="46" customFormat="1" x14ac:dyDescent="0.25">
      <c r="B1233" s="8" t="s">
        <v>201</v>
      </c>
      <c r="C1233" s="8">
        <v>2021</v>
      </c>
      <c r="D1233" s="8">
        <v>1</v>
      </c>
      <c r="E1233" s="49">
        <f>Data!E1233</f>
        <v>2054.0430999999999</v>
      </c>
      <c r="F1233" s="49">
        <f>Data!F1233</f>
        <v>10506.691999999999</v>
      </c>
      <c r="G1233" s="50">
        <f t="shared" si="171"/>
        <v>8452.6489000000001</v>
      </c>
      <c r="H1233" s="51">
        <f t="shared" si="172"/>
        <v>0</v>
      </c>
      <c r="I1233" s="51">
        <f t="shared" si="174"/>
        <v>0</v>
      </c>
      <c r="J1233" s="51">
        <f t="shared" si="173"/>
        <v>0</v>
      </c>
      <c r="K1233" s="51">
        <f t="shared" si="175"/>
        <v>0</v>
      </c>
      <c r="L1233" s="51">
        <f t="shared" si="176"/>
        <v>8452.6489000000001</v>
      </c>
      <c r="M1233" s="51">
        <f t="shared" si="177"/>
        <v>8452.6489000000001</v>
      </c>
      <c r="N1233" s="51">
        <f t="shared" si="178"/>
        <v>2000</v>
      </c>
      <c r="O1233" s="51">
        <f t="shared" si="179"/>
        <v>6452.6489000000001</v>
      </c>
      <c r="P1233" s="52">
        <f>+SUM(INDEX(Inputs!$D$24:$D$35,MATCH($D1233,Inputs!$B$24:$B$35,0))*$N1233,INDEX(Inputs!$E$24:$E$35,MATCH($D1233,Inputs!$B$24:$B$35,0))*$O1233)</f>
        <v>474.66527078440004</v>
      </c>
      <c r="R1233" s="19"/>
      <c r="S1233" s="19"/>
      <c r="T1233" s="19"/>
    </row>
    <row r="1234" spans="2:20" s="46" customFormat="1" x14ac:dyDescent="0.25">
      <c r="B1234" s="8" t="s">
        <v>201</v>
      </c>
      <c r="C1234" s="8">
        <v>2021</v>
      </c>
      <c r="D1234" s="8">
        <v>2</v>
      </c>
      <c r="E1234" s="49">
        <f>Data!E1234</f>
        <v>2682.7878000000001</v>
      </c>
      <c r="F1234" s="49">
        <f>Data!F1234</f>
        <v>9471.9159999999993</v>
      </c>
      <c r="G1234" s="50">
        <f t="shared" si="171"/>
        <v>6789.1281999999992</v>
      </c>
      <c r="H1234" s="51">
        <f t="shared" si="172"/>
        <v>0</v>
      </c>
      <c r="I1234" s="51">
        <f t="shared" si="174"/>
        <v>0</v>
      </c>
      <c r="J1234" s="51">
        <f t="shared" si="173"/>
        <v>0</v>
      </c>
      <c r="K1234" s="51">
        <f t="shared" si="175"/>
        <v>0</v>
      </c>
      <c r="L1234" s="51">
        <f t="shared" si="176"/>
        <v>6789.1281999999992</v>
      </c>
      <c r="M1234" s="51">
        <f t="shared" si="177"/>
        <v>6789.1281999999992</v>
      </c>
      <c r="N1234" s="51">
        <f t="shared" si="178"/>
        <v>2000</v>
      </c>
      <c r="O1234" s="51">
        <f t="shared" si="179"/>
        <v>4789.1281999999992</v>
      </c>
      <c r="P1234" s="52">
        <f>+SUM(INDEX(Inputs!$D$24:$D$35,MATCH($D1234,Inputs!$B$24:$B$35,0))*$N1234,INDEX(Inputs!$E$24:$E$35,MATCH($D1234,Inputs!$B$24:$B$35,0))*$O1234)</f>
        <v>401.14430992719997</v>
      </c>
      <c r="R1234" s="19"/>
      <c r="S1234" s="19"/>
      <c r="T1234" s="19"/>
    </row>
    <row r="1235" spans="2:20" s="46" customFormat="1" x14ac:dyDescent="0.25">
      <c r="B1235" s="8" t="s">
        <v>201</v>
      </c>
      <c r="C1235" s="8">
        <v>2021</v>
      </c>
      <c r="D1235" s="8">
        <v>3</v>
      </c>
      <c r="E1235" s="49">
        <f>Data!E1235</f>
        <v>5708.4739</v>
      </c>
      <c r="F1235" s="49">
        <f>Data!F1235</f>
        <v>11285.371999999999</v>
      </c>
      <c r="G1235" s="50">
        <f t="shared" si="171"/>
        <v>5576.8980999999994</v>
      </c>
      <c r="H1235" s="51">
        <f t="shared" si="172"/>
        <v>0</v>
      </c>
      <c r="I1235" s="51">
        <f t="shared" si="174"/>
        <v>0</v>
      </c>
      <c r="J1235" s="51">
        <f t="shared" si="173"/>
        <v>0</v>
      </c>
      <c r="K1235" s="51">
        <f t="shared" si="175"/>
        <v>0</v>
      </c>
      <c r="L1235" s="51">
        <f t="shared" si="176"/>
        <v>5576.8980999999994</v>
      </c>
      <c r="M1235" s="51">
        <f t="shared" si="177"/>
        <v>5576.8980999999994</v>
      </c>
      <c r="N1235" s="51">
        <f t="shared" si="178"/>
        <v>2000</v>
      </c>
      <c r="O1235" s="51">
        <f t="shared" si="179"/>
        <v>3576.8980999999994</v>
      </c>
      <c r="P1235" s="52">
        <f>+SUM(INDEX(Inputs!$D$24:$D$35,MATCH($D1235,Inputs!$B$24:$B$35,0))*$N1235,INDEX(Inputs!$E$24:$E$35,MATCH($D1235,Inputs!$B$24:$B$35,0))*$O1235)</f>
        <v>347.56858842759999</v>
      </c>
      <c r="R1235" s="19"/>
      <c r="S1235" s="19"/>
      <c r="T1235" s="19"/>
    </row>
    <row r="1236" spans="2:20" s="46" customFormat="1" x14ac:dyDescent="0.25">
      <c r="B1236" s="8" t="s">
        <v>201</v>
      </c>
      <c r="C1236" s="8">
        <v>2021</v>
      </c>
      <c r="D1236" s="8">
        <v>4</v>
      </c>
      <c r="E1236" s="49">
        <f>Data!E1236</f>
        <v>6268.2946000000002</v>
      </c>
      <c r="F1236" s="49">
        <f>Data!F1236</f>
        <v>11012.48</v>
      </c>
      <c r="G1236" s="50">
        <f t="shared" si="171"/>
        <v>4744.1853999999994</v>
      </c>
      <c r="H1236" s="51">
        <f t="shared" si="172"/>
        <v>0</v>
      </c>
      <c r="I1236" s="51">
        <f t="shared" si="174"/>
        <v>0</v>
      </c>
      <c r="J1236" s="51">
        <f t="shared" si="173"/>
        <v>0</v>
      </c>
      <c r="K1236" s="51">
        <f t="shared" si="175"/>
        <v>0</v>
      </c>
      <c r="L1236" s="51">
        <f t="shared" si="176"/>
        <v>4744.1853999999994</v>
      </c>
      <c r="M1236" s="51">
        <f t="shared" si="177"/>
        <v>4744.1853999999994</v>
      </c>
      <c r="N1236" s="51">
        <f t="shared" si="178"/>
        <v>2000</v>
      </c>
      <c r="O1236" s="51">
        <f t="shared" si="179"/>
        <v>2744.1853999999994</v>
      </c>
      <c r="P1236" s="52">
        <f>+SUM(INDEX(Inputs!$D$24:$D$35,MATCH($D1236,Inputs!$B$24:$B$35,0))*$N1236,INDEX(Inputs!$E$24:$E$35,MATCH($D1236,Inputs!$B$24:$B$35,0))*$O1236)</f>
        <v>310.76601793839995</v>
      </c>
      <c r="R1236" s="19"/>
      <c r="S1236" s="19"/>
      <c r="T1236" s="19"/>
    </row>
    <row r="1237" spans="2:20" s="46" customFormat="1" x14ac:dyDescent="0.25">
      <c r="B1237" s="8" t="s">
        <v>201</v>
      </c>
      <c r="C1237" s="8">
        <v>2021</v>
      </c>
      <c r="D1237" s="8">
        <v>5</v>
      </c>
      <c r="E1237" s="49">
        <f>Data!E1237</f>
        <v>7035.7124000000003</v>
      </c>
      <c r="F1237" s="49">
        <f>Data!F1237</f>
        <v>11802.404</v>
      </c>
      <c r="G1237" s="50">
        <f t="shared" si="171"/>
        <v>4766.6916000000001</v>
      </c>
      <c r="H1237" s="51">
        <f t="shared" si="172"/>
        <v>0</v>
      </c>
      <c r="I1237" s="51">
        <f t="shared" si="174"/>
        <v>0</v>
      </c>
      <c r="J1237" s="51">
        <f t="shared" si="173"/>
        <v>0</v>
      </c>
      <c r="K1237" s="51">
        <f t="shared" si="175"/>
        <v>0</v>
      </c>
      <c r="L1237" s="51">
        <f t="shared" si="176"/>
        <v>4766.6916000000001</v>
      </c>
      <c r="M1237" s="51">
        <f t="shared" si="177"/>
        <v>4766.6916000000001</v>
      </c>
      <c r="N1237" s="51">
        <f t="shared" si="178"/>
        <v>2000</v>
      </c>
      <c r="O1237" s="51">
        <f t="shared" si="179"/>
        <v>2766.6916000000001</v>
      </c>
      <c r="P1237" s="52">
        <f>+SUM(INDEX(Inputs!$D$24:$D$35,MATCH($D1237,Inputs!$B$24:$B$35,0))*$N1237,INDEX(Inputs!$E$24:$E$35,MATCH($D1237,Inputs!$B$24:$B$35,0))*$O1237)</f>
        <v>311.76070195360001</v>
      </c>
      <c r="R1237" s="19"/>
      <c r="S1237" s="19"/>
      <c r="T1237" s="19"/>
    </row>
    <row r="1238" spans="2:20" s="46" customFormat="1" x14ac:dyDescent="0.25">
      <c r="B1238" s="8" t="s">
        <v>201</v>
      </c>
      <c r="C1238" s="8">
        <v>2021</v>
      </c>
      <c r="D1238" s="8">
        <v>6</v>
      </c>
      <c r="E1238" s="49">
        <f>Data!E1238</f>
        <v>7542.0091000000002</v>
      </c>
      <c r="F1238" s="49">
        <f>Data!F1238</f>
        <v>16142.976000000001</v>
      </c>
      <c r="G1238" s="50">
        <f t="shared" si="171"/>
        <v>8600.9668999999994</v>
      </c>
      <c r="H1238" s="51">
        <f t="shared" si="172"/>
        <v>0</v>
      </c>
      <c r="I1238" s="51">
        <f t="shared" si="174"/>
        <v>0</v>
      </c>
      <c r="J1238" s="51">
        <f t="shared" si="173"/>
        <v>0</v>
      </c>
      <c r="K1238" s="51">
        <f t="shared" si="175"/>
        <v>0</v>
      </c>
      <c r="L1238" s="51">
        <f t="shared" si="176"/>
        <v>8600.9668999999994</v>
      </c>
      <c r="M1238" s="51">
        <f t="shared" si="177"/>
        <v>8600.9668999999994</v>
      </c>
      <c r="N1238" s="51">
        <f t="shared" si="178"/>
        <v>2000</v>
      </c>
      <c r="O1238" s="51">
        <f t="shared" si="179"/>
        <v>6600.9668999999994</v>
      </c>
      <c r="P1238" s="52">
        <f>+SUM(INDEX(Inputs!$D$24:$D$35,MATCH($D1238,Inputs!$B$24:$B$35,0))*$N1238,INDEX(Inputs!$E$24:$E$35,MATCH($D1238,Inputs!$B$24:$B$35,0))*$O1238)</f>
        <v>532.07270350039994</v>
      </c>
      <c r="R1238" s="19"/>
      <c r="S1238" s="19"/>
      <c r="T1238" s="19"/>
    </row>
    <row r="1239" spans="2:20" s="46" customFormat="1" x14ac:dyDescent="0.25">
      <c r="B1239" s="8" t="s">
        <v>201</v>
      </c>
      <c r="C1239" s="8">
        <v>2021</v>
      </c>
      <c r="D1239" s="8">
        <v>7</v>
      </c>
      <c r="E1239" s="49">
        <f>Data!E1239</f>
        <v>6566.0672000000004</v>
      </c>
      <c r="F1239" s="49">
        <f>Data!F1239</f>
        <v>19843.34</v>
      </c>
      <c r="G1239" s="50">
        <f t="shared" si="171"/>
        <v>13277.272799999999</v>
      </c>
      <c r="H1239" s="51">
        <f t="shared" si="172"/>
        <v>0</v>
      </c>
      <c r="I1239" s="51">
        <f t="shared" si="174"/>
        <v>0</v>
      </c>
      <c r="J1239" s="51">
        <f t="shared" si="173"/>
        <v>0</v>
      </c>
      <c r="K1239" s="51">
        <f t="shared" si="175"/>
        <v>0</v>
      </c>
      <c r="L1239" s="51">
        <f t="shared" si="176"/>
        <v>13277.272799999999</v>
      </c>
      <c r="M1239" s="51">
        <f t="shared" si="177"/>
        <v>13277.272799999999</v>
      </c>
      <c r="N1239" s="51">
        <f t="shared" si="178"/>
        <v>2000</v>
      </c>
      <c r="O1239" s="51">
        <f t="shared" si="179"/>
        <v>11277.272799999999</v>
      </c>
      <c r="P1239" s="52">
        <f>+SUM(INDEX(Inputs!$D$24:$D$35,MATCH($D1239,Inputs!$B$24:$B$35,0))*$N1239,INDEX(Inputs!$E$24:$E$35,MATCH($D1239,Inputs!$B$24:$B$35,0))*$O1239)</f>
        <v>759.88362172479992</v>
      </c>
      <c r="R1239" s="19"/>
      <c r="S1239" s="19"/>
      <c r="T1239" s="19"/>
    </row>
    <row r="1240" spans="2:20" s="46" customFormat="1" x14ac:dyDescent="0.25">
      <c r="B1240" s="8" t="s">
        <v>201</v>
      </c>
      <c r="C1240" s="8">
        <v>2021</v>
      </c>
      <c r="D1240" s="8">
        <v>8</v>
      </c>
      <c r="E1240" s="49">
        <f>Data!E1240</f>
        <v>5689.9504999999999</v>
      </c>
      <c r="F1240" s="49">
        <f>Data!F1240</f>
        <v>16162.536</v>
      </c>
      <c r="G1240" s="50">
        <f t="shared" si="171"/>
        <v>10472.585500000001</v>
      </c>
      <c r="H1240" s="51">
        <f t="shared" si="172"/>
        <v>0</v>
      </c>
      <c r="I1240" s="51">
        <f t="shared" si="174"/>
        <v>0</v>
      </c>
      <c r="J1240" s="51">
        <f t="shared" si="173"/>
        <v>0</v>
      </c>
      <c r="K1240" s="51">
        <f t="shared" si="175"/>
        <v>0</v>
      </c>
      <c r="L1240" s="51">
        <f t="shared" si="176"/>
        <v>10472.585500000001</v>
      </c>
      <c r="M1240" s="51">
        <f t="shared" si="177"/>
        <v>10472.585500000001</v>
      </c>
      <c r="N1240" s="51">
        <f t="shared" si="178"/>
        <v>2000</v>
      </c>
      <c r="O1240" s="51">
        <f t="shared" si="179"/>
        <v>8472.585500000001</v>
      </c>
      <c r="P1240" s="52">
        <f>+SUM(INDEX(Inputs!$D$24:$D$35,MATCH($D1240,Inputs!$B$24:$B$35,0))*$N1240,INDEX(Inputs!$E$24:$E$35,MATCH($D1240,Inputs!$B$24:$B$35,0))*$O1240)</f>
        <v>623.25047521800002</v>
      </c>
      <c r="R1240" s="19"/>
      <c r="S1240" s="19"/>
      <c r="T1240" s="19"/>
    </row>
    <row r="1241" spans="2:20" s="46" customFormat="1" x14ac:dyDescent="0.25">
      <c r="B1241" s="8" t="s">
        <v>201</v>
      </c>
      <c r="C1241" s="8">
        <v>2021</v>
      </c>
      <c r="D1241" s="8">
        <v>9</v>
      </c>
      <c r="E1241" s="49">
        <f>Data!E1241</f>
        <v>5817.86</v>
      </c>
      <c r="F1241" s="49">
        <f>Data!F1241</f>
        <v>14158.668</v>
      </c>
      <c r="G1241" s="50">
        <f t="shared" si="171"/>
        <v>8340.8080000000009</v>
      </c>
      <c r="H1241" s="51">
        <f t="shared" si="172"/>
        <v>0</v>
      </c>
      <c r="I1241" s="51">
        <f t="shared" si="174"/>
        <v>0</v>
      </c>
      <c r="J1241" s="51">
        <f t="shared" si="173"/>
        <v>0</v>
      </c>
      <c r="K1241" s="51">
        <f t="shared" si="175"/>
        <v>0</v>
      </c>
      <c r="L1241" s="51">
        <f t="shared" si="176"/>
        <v>8340.8080000000009</v>
      </c>
      <c r="M1241" s="51">
        <f t="shared" si="177"/>
        <v>8340.8080000000009</v>
      </c>
      <c r="N1241" s="51">
        <f t="shared" si="178"/>
        <v>2000</v>
      </c>
      <c r="O1241" s="51">
        <f t="shared" si="179"/>
        <v>6340.8080000000009</v>
      </c>
      <c r="P1241" s="52">
        <f>+SUM(INDEX(Inputs!$D$24:$D$35,MATCH($D1241,Inputs!$B$24:$B$35,0))*$N1241,INDEX(Inputs!$E$24:$E$35,MATCH($D1241,Inputs!$B$24:$B$35,0))*$O1241)</f>
        <v>469.72235036800009</v>
      </c>
      <c r="R1241" s="19"/>
      <c r="S1241" s="19"/>
      <c r="T1241" s="19"/>
    </row>
    <row r="1242" spans="2:20" s="46" customFormat="1" x14ac:dyDescent="0.25">
      <c r="B1242" s="8" t="s">
        <v>201</v>
      </c>
      <c r="C1242" s="8">
        <v>2021</v>
      </c>
      <c r="D1242" s="8">
        <v>10</v>
      </c>
      <c r="E1242" s="49">
        <f>Data!E1242</f>
        <v>3520.2150999999999</v>
      </c>
      <c r="F1242" s="49">
        <f>Data!F1242</f>
        <v>11383.848</v>
      </c>
      <c r="G1242" s="50">
        <f t="shared" si="171"/>
        <v>7863.6329000000005</v>
      </c>
      <c r="H1242" s="51">
        <f t="shared" si="172"/>
        <v>0</v>
      </c>
      <c r="I1242" s="51">
        <f t="shared" si="174"/>
        <v>0</v>
      </c>
      <c r="J1242" s="51">
        <f t="shared" si="173"/>
        <v>0</v>
      </c>
      <c r="K1242" s="51">
        <f t="shared" si="175"/>
        <v>0</v>
      </c>
      <c r="L1242" s="51">
        <f t="shared" si="176"/>
        <v>7863.6329000000005</v>
      </c>
      <c r="M1242" s="51">
        <f t="shared" si="177"/>
        <v>7863.6329000000005</v>
      </c>
      <c r="N1242" s="51">
        <f t="shared" si="178"/>
        <v>2000</v>
      </c>
      <c r="O1242" s="51">
        <f t="shared" si="179"/>
        <v>5863.6329000000005</v>
      </c>
      <c r="P1242" s="52">
        <f>+SUM(INDEX(Inputs!$D$24:$D$35,MATCH($D1242,Inputs!$B$24:$B$35,0))*$N1242,INDEX(Inputs!$E$24:$E$35,MATCH($D1242,Inputs!$B$24:$B$35,0))*$O1242)</f>
        <v>448.6331196484</v>
      </c>
      <c r="R1242" s="19"/>
      <c r="S1242" s="19"/>
      <c r="T1242" s="19"/>
    </row>
    <row r="1243" spans="2:20" s="46" customFormat="1" x14ac:dyDescent="0.25">
      <c r="B1243" s="8" t="s">
        <v>201</v>
      </c>
      <c r="C1243" s="8">
        <v>2021</v>
      </c>
      <c r="D1243" s="8">
        <v>11</v>
      </c>
      <c r="E1243" s="49">
        <f>Data!E1243</f>
        <v>2380.4712</v>
      </c>
      <c r="F1243" s="49">
        <f>Data!F1243</f>
        <v>9535.8919999999998</v>
      </c>
      <c r="G1243" s="50">
        <f t="shared" si="171"/>
        <v>7155.4207999999999</v>
      </c>
      <c r="H1243" s="51">
        <f t="shared" si="172"/>
        <v>0</v>
      </c>
      <c r="I1243" s="51">
        <f t="shared" si="174"/>
        <v>0</v>
      </c>
      <c r="J1243" s="51">
        <f t="shared" si="173"/>
        <v>0</v>
      </c>
      <c r="K1243" s="51">
        <f t="shared" si="175"/>
        <v>0</v>
      </c>
      <c r="L1243" s="51">
        <f t="shared" si="176"/>
        <v>7155.4207999999999</v>
      </c>
      <c r="M1243" s="51">
        <f t="shared" si="177"/>
        <v>7155.4207999999999</v>
      </c>
      <c r="N1243" s="51">
        <f t="shared" si="178"/>
        <v>2000</v>
      </c>
      <c r="O1243" s="51">
        <f t="shared" si="179"/>
        <v>5155.4207999999999</v>
      </c>
      <c r="P1243" s="52">
        <f>+SUM(INDEX(Inputs!$D$24:$D$35,MATCH($D1243,Inputs!$B$24:$B$35,0))*$N1243,INDEX(Inputs!$E$24:$E$35,MATCH($D1243,Inputs!$B$24:$B$35,0))*$O1243)</f>
        <v>417.3329776768</v>
      </c>
      <c r="R1243" s="19"/>
      <c r="S1243" s="19"/>
      <c r="T1243" s="19"/>
    </row>
    <row r="1244" spans="2:20" s="46" customFormat="1" x14ac:dyDescent="0.25">
      <c r="B1244" s="8" t="s">
        <v>201</v>
      </c>
      <c r="C1244" s="8">
        <v>2021</v>
      </c>
      <c r="D1244" s="8">
        <v>12</v>
      </c>
      <c r="E1244" s="49">
        <f>Data!E1244</f>
        <v>1061.3339000000001</v>
      </c>
      <c r="F1244" s="49">
        <f>Data!F1244</f>
        <v>10204.255999999999</v>
      </c>
      <c r="G1244" s="50">
        <f t="shared" si="171"/>
        <v>9142.9220999999998</v>
      </c>
      <c r="H1244" s="51">
        <f t="shared" si="172"/>
        <v>0</v>
      </c>
      <c r="I1244" s="51">
        <f t="shared" si="174"/>
        <v>0</v>
      </c>
      <c r="J1244" s="51">
        <f t="shared" si="173"/>
        <v>0</v>
      </c>
      <c r="K1244" s="51">
        <f t="shared" si="175"/>
        <v>0</v>
      </c>
      <c r="L1244" s="51">
        <f t="shared" si="176"/>
        <v>9142.9220999999998</v>
      </c>
      <c r="M1244" s="51">
        <f t="shared" si="177"/>
        <v>9142.9220999999998</v>
      </c>
      <c r="N1244" s="51">
        <f t="shared" si="178"/>
        <v>2000</v>
      </c>
      <c r="O1244" s="51">
        <f t="shared" si="179"/>
        <v>7142.9220999999998</v>
      </c>
      <c r="P1244" s="52">
        <f>+SUM(INDEX(Inputs!$D$24:$D$35,MATCH($D1244,Inputs!$B$24:$B$35,0))*$N1244,INDEX(Inputs!$E$24:$E$35,MATCH($D1244,Inputs!$B$24:$B$35,0))*$O1244)</f>
        <v>505.17258513160004</v>
      </c>
      <c r="R1244" s="19"/>
      <c r="S1244" s="19"/>
      <c r="T1244" s="19"/>
    </row>
    <row r="1245" spans="2:20" s="46" customFormat="1" x14ac:dyDescent="0.25">
      <c r="B1245" s="8" t="s">
        <v>202</v>
      </c>
      <c r="C1245" s="8">
        <v>2021</v>
      </c>
      <c r="D1245" s="8">
        <v>1</v>
      </c>
      <c r="E1245" s="49">
        <f>Data!E1245</f>
        <v>5212.6090999999997</v>
      </c>
      <c r="F1245" s="49">
        <f>Data!F1245</f>
        <v>48193.743999999999</v>
      </c>
      <c r="G1245" s="50">
        <f t="shared" si="171"/>
        <v>42981.134899999997</v>
      </c>
      <c r="H1245" s="51">
        <f t="shared" si="172"/>
        <v>0</v>
      </c>
      <c r="I1245" s="51">
        <f t="shared" si="174"/>
        <v>0</v>
      </c>
      <c r="J1245" s="51">
        <f t="shared" si="173"/>
        <v>0</v>
      </c>
      <c r="K1245" s="51">
        <f t="shared" si="175"/>
        <v>0</v>
      </c>
      <c r="L1245" s="51">
        <f t="shared" si="176"/>
        <v>42981.134899999997</v>
      </c>
      <c r="M1245" s="51">
        <f t="shared" si="177"/>
        <v>42981.134899999997</v>
      </c>
      <c r="N1245" s="51">
        <f t="shared" si="178"/>
        <v>2000</v>
      </c>
      <c r="O1245" s="51">
        <f t="shared" si="179"/>
        <v>40981.134899999997</v>
      </c>
      <c r="P1245" s="52">
        <f>+SUM(INDEX(Inputs!$D$24:$D$35,MATCH($D1245,Inputs!$B$24:$B$35,0))*$N1245,INDEX(Inputs!$E$24:$E$35,MATCH($D1245,Inputs!$B$24:$B$35,0))*$O1245)</f>
        <v>2000.6862380403998</v>
      </c>
      <c r="R1245" s="19"/>
      <c r="S1245" s="19"/>
      <c r="T1245" s="19"/>
    </row>
    <row r="1246" spans="2:20" s="46" customFormat="1" x14ac:dyDescent="0.25">
      <c r="B1246" s="8" t="s">
        <v>202</v>
      </c>
      <c r="C1246" s="8">
        <v>2021</v>
      </c>
      <c r="D1246" s="8">
        <v>2</v>
      </c>
      <c r="E1246" s="49">
        <f>Data!E1246</f>
        <v>7563.4296000000004</v>
      </c>
      <c r="F1246" s="49">
        <f>Data!F1246</f>
        <v>40501.936000000002</v>
      </c>
      <c r="G1246" s="50">
        <f t="shared" si="171"/>
        <v>32938.506399999998</v>
      </c>
      <c r="H1246" s="51">
        <f t="shared" si="172"/>
        <v>0</v>
      </c>
      <c r="I1246" s="51">
        <f t="shared" si="174"/>
        <v>0</v>
      </c>
      <c r="J1246" s="51">
        <f t="shared" si="173"/>
        <v>0</v>
      </c>
      <c r="K1246" s="51">
        <f t="shared" si="175"/>
        <v>0</v>
      </c>
      <c r="L1246" s="51">
        <f t="shared" si="176"/>
        <v>32938.506399999998</v>
      </c>
      <c r="M1246" s="51">
        <f t="shared" si="177"/>
        <v>32938.506399999998</v>
      </c>
      <c r="N1246" s="51">
        <f t="shared" si="178"/>
        <v>2000</v>
      </c>
      <c r="O1246" s="51">
        <f t="shared" si="179"/>
        <v>30938.506399999998</v>
      </c>
      <c r="P1246" s="52">
        <f>+SUM(INDEX(Inputs!$D$24:$D$35,MATCH($D1246,Inputs!$B$24:$B$35,0))*$N1246,INDEX(Inputs!$E$24:$E$35,MATCH($D1246,Inputs!$B$24:$B$35,0))*$O1246)</f>
        <v>1556.8422288543998</v>
      </c>
      <c r="R1246" s="19"/>
      <c r="S1246" s="19"/>
      <c r="T1246" s="19"/>
    </row>
    <row r="1247" spans="2:20" s="46" customFormat="1" x14ac:dyDescent="0.25">
      <c r="B1247" s="8" t="s">
        <v>202</v>
      </c>
      <c r="C1247" s="8">
        <v>2021</v>
      </c>
      <c r="D1247" s="8">
        <v>3</v>
      </c>
      <c r="E1247" s="49">
        <f>Data!E1247</f>
        <v>13410.77</v>
      </c>
      <c r="F1247" s="49">
        <f>Data!F1247</f>
        <v>45629.152000000002</v>
      </c>
      <c r="G1247" s="50">
        <f t="shared" si="171"/>
        <v>32218.382000000001</v>
      </c>
      <c r="H1247" s="51">
        <f t="shared" si="172"/>
        <v>0</v>
      </c>
      <c r="I1247" s="51">
        <f t="shared" si="174"/>
        <v>0</v>
      </c>
      <c r="J1247" s="51">
        <f t="shared" si="173"/>
        <v>0</v>
      </c>
      <c r="K1247" s="51">
        <f t="shared" si="175"/>
        <v>0</v>
      </c>
      <c r="L1247" s="51">
        <f t="shared" si="176"/>
        <v>32218.382000000001</v>
      </c>
      <c r="M1247" s="51">
        <f t="shared" si="177"/>
        <v>32218.382000000001</v>
      </c>
      <c r="N1247" s="51">
        <f t="shared" si="178"/>
        <v>2000</v>
      </c>
      <c r="O1247" s="51">
        <f t="shared" si="179"/>
        <v>30218.382000000001</v>
      </c>
      <c r="P1247" s="52">
        <f>+SUM(INDEX(Inputs!$D$24:$D$35,MATCH($D1247,Inputs!$B$24:$B$35,0))*$N1247,INDEX(Inputs!$E$24:$E$35,MATCH($D1247,Inputs!$B$24:$B$35,0))*$O1247)</f>
        <v>1525.015610872</v>
      </c>
      <c r="R1247" s="19"/>
      <c r="S1247" s="19"/>
      <c r="T1247" s="19"/>
    </row>
    <row r="1248" spans="2:20" s="46" customFormat="1" x14ac:dyDescent="0.25">
      <c r="B1248" s="8" t="s">
        <v>202</v>
      </c>
      <c r="C1248" s="8">
        <v>2021</v>
      </c>
      <c r="D1248" s="8">
        <v>4</v>
      </c>
      <c r="E1248" s="49">
        <f>Data!E1248</f>
        <v>16149.876099999999</v>
      </c>
      <c r="F1248" s="49">
        <f>Data!F1248</f>
        <v>43043.184000000001</v>
      </c>
      <c r="G1248" s="50">
        <f t="shared" si="171"/>
        <v>26893.3079</v>
      </c>
      <c r="H1248" s="51">
        <f t="shared" si="172"/>
        <v>0</v>
      </c>
      <c r="I1248" s="51">
        <f t="shared" si="174"/>
        <v>0</v>
      </c>
      <c r="J1248" s="51">
        <f t="shared" si="173"/>
        <v>0</v>
      </c>
      <c r="K1248" s="51">
        <f t="shared" si="175"/>
        <v>0</v>
      </c>
      <c r="L1248" s="51">
        <f t="shared" si="176"/>
        <v>26893.3079</v>
      </c>
      <c r="M1248" s="51">
        <f t="shared" si="177"/>
        <v>26893.3079</v>
      </c>
      <c r="N1248" s="51">
        <f t="shared" si="178"/>
        <v>2000</v>
      </c>
      <c r="O1248" s="51">
        <f t="shared" si="179"/>
        <v>24893.3079</v>
      </c>
      <c r="P1248" s="52">
        <f>+SUM(INDEX(Inputs!$D$24:$D$35,MATCH($D1248,Inputs!$B$24:$B$35,0))*$N1248,INDEX(Inputs!$E$24:$E$35,MATCH($D1248,Inputs!$B$24:$B$35,0))*$O1248)</f>
        <v>1289.6686359483999</v>
      </c>
      <c r="R1248" s="19"/>
      <c r="S1248" s="19"/>
      <c r="T1248" s="19"/>
    </row>
    <row r="1249" spans="2:20" s="46" customFormat="1" x14ac:dyDescent="0.25">
      <c r="B1249" s="8" t="s">
        <v>202</v>
      </c>
      <c r="C1249" s="8">
        <v>2021</v>
      </c>
      <c r="D1249" s="8">
        <v>5</v>
      </c>
      <c r="E1249" s="49">
        <f>Data!E1249</f>
        <v>17899.047200000001</v>
      </c>
      <c r="F1249" s="49">
        <f>Data!F1249</f>
        <v>41130.127999999997</v>
      </c>
      <c r="G1249" s="50">
        <f t="shared" si="171"/>
        <v>23231.080799999996</v>
      </c>
      <c r="H1249" s="51">
        <f t="shared" si="172"/>
        <v>0</v>
      </c>
      <c r="I1249" s="51">
        <f t="shared" si="174"/>
        <v>0</v>
      </c>
      <c r="J1249" s="51">
        <f t="shared" si="173"/>
        <v>0</v>
      </c>
      <c r="K1249" s="51">
        <f t="shared" si="175"/>
        <v>0</v>
      </c>
      <c r="L1249" s="51">
        <f t="shared" si="176"/>
        <v>23231.080799999996</v>
      </c>
      <c r="M1249" s="51">
        <f t="shared" si="177"/>
        <v>23231.080799999996</v>
      </c>
      <c r="N1249" s="51">
        <f t="shared" si="178"/>
        <v>2000</v>
      </c>
      <c r="O1249" s="51">
        <f t="shared" si="179"/>
        <v>21231.080799999996</v>
      </c>
      <c r="P1249" s="52">
        <f>+SUM(INDEX(Inputs!$D$24:$D$35,MATCH($D1249,Inputs!$B$24:$B$35,0))*$N1249,INDEX(Inputs!$E$24:$E$35,MATCH($D1249,Inputs!$B$24:$B$35,0))*$O1249)</f>
        <v>1127.8128470367999</v>
      </c>
      <c r="R1249" s="19"/>
      <c r="S1249" s="19"/>
      <c r="T1249" s="19"/>
    </row>
    <row r="1250" spans="2:20" s="46" customFormat="1" x14ac:dyDescent="0.25">
      <c r="B1250" s="8" t="s">
        <v>202</v>
      </c>
      <c r="C1250" s="8">
        <v>2021</v>
      </c>
      <c r="D1250" s="8">
        <v>6</v>
      </c>
      <c r="E1250" s="49">
        <f>Data!E1250</f>
        <v>19085.047200000001</v>
      </c>
      <c r="F1250" s="49">
        <f>Data!F1250</f>
        <v>46744.12</v>
      </c>
      <c r="G1250" s="50">
        <f t="shared" si="171"/>
        <v>27659.072800000002</v>
      </c>
      <c r="H1250" s="51">
        <f t="shared" si="172"/>
        <v>0</v>
      </c>
      <c r="I1250" s="51">
        <f t="shared" si="174"/>
        <v>0</v>
      </c>
      <c r="J1250" s="51">
        <f t="shared" si="173"/>
        <v>0</v>
      </c>
      <c r="K1250" s="51">
        <f t="shared" si="175"/>
        <v>0</v>
      </c>
      <c r="L1250" s="51">
        <f t="shared" si="176"/>
        <v>27659.072800000002</v>
      </c>
      <c r="M1250" s="51">
        <f t="shared" si="177"/>
        <v>27659.072800000002</v>
      </c>
      <c r="N1250" s="51">
        <f t="shared" si="178"/>
        <v>2000</v>
      </c>
      <c r="O1250" s="51">
        <f t="shared" si="179"/>
        <v>25659.072800000002</v>
      </c>
      <c r="P1250" s="52">
        <f>+SUM(INDEX(Inputs!$D$24:$D$35,MATCH($D1250,Inputs!$B$24:$B$35,0))*$N1250,INDEX(Inputs!$E$24:$E$35,MATCH($D1250,Inputs!$B$24:$B$35,0))*$O1250)</f>
        <v>1460.5073905248003</v>
      </c>
      <c r="R1250" s="19"/>
      <c r="S1250" s="19"/>
      <c r="T1250" s="19"/>
    </row>
    <row r="1251" spans="2:20" s="46" customFormat="1" x14ac:dyDescent="0.25">
      <c r="B1251" s="8" t="s">
        <v>202</v>
      </c>
      <c r="C1251" s="8">
        <v>2021</v>
      </c>
      <c r="D1251" s="8">
        <v>7</v>
      </c>
      <c r="E1251" s="49">
        <f>Data!E1251</f>
        <v>15548.581899999999</v>
      </c>
      <c r="F1251" s="49">
        <f>Data!F1251</f>
        <v>49704.864000000001</v>
      </c>
      <c r="G1251" s="50">
        <f t="shared" si="171"/>
        <v>34156.282100000004</v>
      </c>
      <c r="H1251" s="51">
        <f t="shared" si="172"/>
        <v>0</v>
      </c>
      <c r="I1251" s="51">
        <f t="shared" si="174"/>
        <v>0</v>
      </c>
      <c r="J1251" s="51">
        <f t="shared" si="173"/>
        <v>0</v>
      </c>
      <c r="K1251" s="51">
        <f t="shared" si="175"/>
        <v>0</v>
      </c>
      <c r="L1251" s="51">
        <f t="shared" si="176"/>
        <v>34156.282100000004</v>
      </c>
      <c r="M1251" s="51">
        <f t="shared" si="177"/>
        <v>34156.282100000004</v>
      </c>
      <c r="N1251" s="51">
        <f t="shared" si="178"/>
        <v>2000</v>
      </c>
      <c r="O1251" s="51">
        <f t="shared" si="179"/>
        <v>32156.282100000004</v>
      </c>
      <c r="P1251" s="52">
        <f>+SUM(INDEX(Inputs!$D$24:$D$35,MATCH($D1251,Inputs!$B$24:$B$35,0))*$N1251,INDEX(Inputs!$E$24:$E$35,MATCH($D1251,Inputs!$B$24:$B$35,0))*$O1251)</f>
        <v>1777.0254387836003</v>
      </c>
      <c r="R1251" s="19"/>
      <c r="S1251" s="19"/>
      <c r="T1251" s="19"/>
    </row>
    <row r="1252" spans="2:20" s="46" customFormat="1" x14ac:dyDescent="0.25">
      <c r="B1252" s="8" t="s">
        <v>202</v>
      </c>
      <c r="C1252" s="8">
        <v>2021</v>
      </c>
      <c r="D1252" s="8">
        <v>8</v>
      </c>
      <c r="E1252" s="49">
        <f>Data!E1252</f>
        <v>14453.439899999999</v>
      </c>
      <c r="F1252" s="49">
        <f>Data!F1252</f>
        <v>46282.04</v>
      </c>
      <c r="G1252" s="50">
        <f t="shared" si="171"/>
        <v>31828.600100000003</v>
      </c>
      <c r="H1252" s="51">
        <f t="shared" si="172"/>
        <v>0</v>
      </c>
      <c r="I1252" s="51">
        <f t="shared" si="174"/>
        <v>0</v>
      </c>
      <c r="J1252" s="51">
        <f t="shared" si="173"/>
        <v>0</v>
      </c>
      <c r="K1252" s="51">
        <f t="shared" si="175"/>
        <v>0</v>
      </c>
      <c r="L1252" s="51">
        <f t="shared" si="176"/>
        <v>31828.600100000003</v>
      </c>
      <c r="M1252" s="51">
        <f t="shared" si="177"/>
        <v>31828.600100000003</v>
      </c>
      <c r="N1252" s="51">
        <f t="shared" si="178"/>
        <v>2000</v>
      </c>
      <c r="O1252" s="51">
        <f t="shared" si="179"/>
        <v>29828.600100000003</v>
      </c>
      <c r="P1252" s="52">
        <f>+SUM(INDEX(Inputs!$D$24:$D$35,MATCH($D1252,Inputs!$B$24:$B$35,0))*$N1252,INDEX(Inputs!$E$24:$E$35,MATCH($D1252,Inputs!$B$24:$B$35,0))*$O1252)</f>
        <v>1663.6300824716002</v>
      </c>
      <c r="R1252" s="19"/>
      <c r="S1252" s="19"/>
      <c r="T1252" s="19"/>
    </row>
    <row r="1253" spans="2:20" s="46" customFormat="1" x14ac:dyDescent="0.25">
      <c r="B1253" s="8" t="s">
        <v>202</v>
      </c>
      <c r="C1253" s="8">
        <v>2021</v>
      </c>
      <c r="D1253" s="8">
        <v>9</v>
      </c>
      <c r="E1253" s="49">
        <f>Data!E1253</f>
        <v>13625.172500000001</v>
      </c>
      <c r="F1253" s="49">
        <f>Data!F1253</f>
        <v>41710.928</v>
      </c>
      <c r="G1253" s="50">
        <f t="shared" si="171"/>
        <v>28085.755499999999</v>
      </c>
      <c r="H1253" s="51">
        <f t="shared" si="172"/>
        <v>0</v>
      </c>
      <c r="I1253" s="51">
        <f t="shared" si="174"/>
        <v>0</v>
      </c>
      <c r="J1253" s="51">
        <f t="shared" si="173"/>
        <v>0</v>
      </c>
      <c r="K1253" s="51">
        <f t="shared" si="175"/>
        <v>0</v>
      </c>
      <c r="L1253" s="51">
        <f t="shared" si="176"/>
        <v>28085.755499999999</v>
      </c>
      <c r="M1253" s="51">
        <f t="shared" si="177"/>
        <v>28085.755499999999</v>
      </c>
      <c r="N1253" s="51">
        <f t="shared" si="178"/>
        <v>2000</v>
      </c>
      <c r="O1253" s="51">
        <f t="shared" si="179"/>
        <v>26085.755499999999</v>
      </c>
      <c r="P1253" s="52">
        <f>+SUM(INDEX(Inputs!$D$24:$D$35,MATCH($D1253,Inputs!$B$24:$B$35,0))*$N1253,INDEX(Inputs!$E$24:$E$35,MATCH($D1253,Inputs!$B$24:$B$35,0))*$O1253)</f>
        <v>1342.3700500779998</v>
      </c>
      <c r="R1253" s="19"/>
      <c r="S1253" s="19"/>
      <c r="T1253" s="19"/>
    </row>
    <row r="1254" spans="2:20" s="46" customFormat="1" x14ac:dyDescent="0.25">
      <c r="B1254" s="8" t="s">
        <v>202</v>
      </c>
      <c r="C1254" s="8">
        <v>2021</v>
      </c>
      <c r="D1254" s="8">
        <v>10</v>
      </c>
      <c r="E1254" s="49">
        <f>Data!E1254</f>
        <v>8982.6707999999999</v>
      </c>
      <c r="F1254" s="49">
        <f>Data!F1254</f>
        <v>42936.639999999999</v>
      </c>
      <c r="G1254" s="50">
        <f t="shared" si="171"/>
        <v>33953.9692</v>
      </c>
      <c r="H1254" s="51">
        <f t="shared" si="172"/>
        <v>0</v>
      </c>
      <c r="I1254" s="51">
        <f t="shared" si="174"/>
        <v>0</v>
      </c>
      <c r="J1254" s="51">
        <f t="shared" si="173"/>
        <v>0</v>
      </c>
      <c r="K1254" s="51">
        <f t="shared" si="175"/>
        <v>0</v>
      </c>
      <c r="L1254" s="51">
        <f t="shared" si="176"/>
        <v>33953.9692</v>
      </c>
      <c r="M1254" s="51">
        <f t="shared" si="177"/>
        <v>33953.9692</v>
      </c>
      <c r="N1254" s="51">
        <f t="shared" si="178"/>
        <v>2000</v>
      </c>
      <c r="O1254" s="51">
        <f t="shared" si="179"/>
        <v>31953.9692</v>
      </c>
      <c r="P1254" s="52">
        <f>+SUM(INDEX(Inputs!$D$24:$D$35,MATCH($D1254,Inputs!$B$24:$B$35,0))*$N1254,INDEX(Inputs!$E$24:$E$35,MATCH($D1254,Inputs!$B$24:$B$35,0))*$O1254)</f>
        <v>1601.7216227631998</v>
      </c>
      <c r="R1254" s="19"/>
      <c r="S1254" s="19"/>
      <c r="T1254" s="19"/>
    </row>
    <row r="1255" spans="2:20" s="46" customFormat="1" x14ac:dyDescent="0.25">
      <c r="B1255" s="8" t="s">
        <v>202</v>
      </c>
      <c r="C1255" s="8">
        <v>2021</v>
      </c>
      <c r="D1255" s="8">
        <v>11</v>
      </c>
      <c r="E1255" s="49">
        <f>Data!E1255</f>
        <v>6479.1273000000001</v>
      </c>
      <c r="F1255" s="49">
        <f>Data!F1255</f>
        <v>43287.591999999997</v>
      </c>
      <c r="G1255" s="50">
        <f t="shared" si="171"/>
        <v>36808.464699999997</v>
      </c>
      <c r="H1255" s="51">
        <f t="shared" si="172"/>
        <v>0</v>
      </c>
      <c r="I1255" s="51">
        <f t="shared" si="174"/>
        <v>0</v>
      </c>
      <c r="J1255" s="51">
        <f t="shared" si="173"/>
        <v>0</v>
      </c>
      <c r="K1255" s="51">
        <f t="shared" si="175"/>
        <v>0</v>
      </c>
      <c r="L1255" s="51">
        <f t="shared" si="176"/>
        <v>36808.464699999997</v>
      </c>
      <c r="M1255" s="51">
        <f t="shared" si="177"/>
        <v>36808.464699999997</v>
      </c>
      <c r="N1255" s="51">
        <f t="shared" si="178"/>
        <v>2000</v>
      </c>
      <c r="O1255" s="51">
        <f t="shared" si="179"/>
        <v>34808.464699999997</v>
      </c>
      <c r="P1255" s="52">
        <f>+SUM(INDEX(Inputs!$D$24:$D$35,MATCH($D1255,Inputs!$B$24:$B$35,0))*$N1255,INDEX(Inputs!$E$24:$E$35,MATCH($D1255,Inputs!$B$24:$B$35,0))*$O1255)</f>
        <v>1727.8789058811997</v>
      </c>
      <c r="R1255" s="19"/>
      <c r="S1255" s="19"/>
      <c r="T1255" s="19"/>
    </row>
    <row r="1256" spans="2:20" s="46" customFormat="1" x14ac:dyDescent="0.25">
      <c r="B1256" s="8" t="s">
        <v>202</v>
      </c>
      <c r="C1256" s="8">
        <v>2021</v>
      </c>
      <c r="D1256" s="8">
        <v>12</v>
      </c>
      <c r="E1256" s="49">
        <f>Data!E1256</f>
        <v>2607.8339000000001</v>
      </c>
      <c r="F1256" s="49">
        <f>Data!F1256</f>
        <v>45783.864000000001</v>
      </c>
      <c r="G1256" s="50">
        <f t="shared" si="171"/>
        <v>43176.030100000004</v>
      </c>
      <c r="H1256" s="51">
        <f t="shared" si="172"/>
        <v>0</v>
      </c>
      <c r="I1256" s="51">
        <f t="shared" si="174"/>
        <v>0</v>
      </c>
      <c r="J1256" s="51">
        <f t="shared" si="173"/>
        <v>0</v>
      </c>
      <c r="K1256" s="51">
        <f t="shared" si="175"/>
        <v>0</v>
      </c>
      <c r="L1256" s="51">
        <f t="shared" si="176"/>
        <v>43176.030100000004</v>
      </c>
      <c r="M1256" s="51">
        <f t="shared" si="177"/>
        <v>43176.030100000004</v>
      </c>
      <c r="N1256" s="51">
        <f t="shared" si="178"/>
        <v>2000</v>
      </c>
      <c r="O1256" s="51">
        <f t="shared" si="179"/>
        <v>41176.030100000004</v>
      </c>
      <c r="P1256" s="52">
        <f>+SUM(INDEX(Inputs!$D$24:$D$35,MATCH($D1256,Inputs!$B$24:$B$35,0))*$N1256,INDEX(Inputs!$E$24:$E$35,MATCH($D1256,Inputs!$B$24:$B$35,0))*$O1256)</f>
        <v>2009.2998262996</v>
      </c>
      <c r="R1256" s="19"/>
      <c r="S1256" s="19"/>
      <c r="T1256" s="19"/>
    </row>
    <row r="1257" spans="2:20" s="46" customFormat="1" x14ac:dyDescent="0.25">
      <c r="B1257" s="8" t="s">
        <v>203</v>
      </c>
      <c r="C1257" s="8">
        <v>2021</v>
      </c>
      <c r="D1257" s="8">
        <v>1</v>
      </c>
      <c r="E1257" s="49">
        <f>Data!E1257</f>
        <v>4711.0681000000004</v>
      </c>
      <c r="F1257" s="49">
        <f>Data!F1257</f>
        <v>66870.895999999993</v>
      </c>
      <c r="G1257" s="50">
        <f t="shared" si="171"/>
        <v>62159.827899999989</v>
      </c>
      <c r="H1257" s="51">
        <f t="shared" si="172"/>
        <v>0</v>
      </c>
      <c r="I1257" s="51">
        <f t="shared" si="174"/>
        <v>0</v>
      </c>
      <c r="J1257" s="51">
        <f t="shared" si="173"/>
        <v>0</v>
      </c>
      <c r="K1257" s="51">
        <f t="shared" si="175"/>
        <v>0</v>
      </c>
      <c r="L1257" s="51">
        <f t="shared" si="176"/>
        <v>62159.827899999989</v>
      </c>
      <c r="M1257" s="51">
        <f t="shared" si="177"/>
        <v>62159.827899999989</v>
      </c>
      <c r="N1257" s="51">
        <f t="shared" si="178"/>
        <v>2000</v>
      </c>
      <c r="O1257" s="51">
        <f t="shared" si="179"/>
        <v>60159.827899999989</v>
      </c>
      <c r="P1257" s="52">
        <f>+SUM(INDEX(Inputs!$D$24:$D$35,MATCH($D1257,Inputs!$B$24:$B$35,0))*$N1257,INDEX(Inputs!$E$24:$E$35,MATCH($D1257,Inputs!$B$24:$B$35,0))*$O1257)</f>
        <v>2848.3077538683992</v>
      </c>
      <c r="R1257" s="19"/>
      <c r="S1257" s="19"/>
      <c r="T1257" s="19"/>
    </row>
    <row r="1258" spans="2:20" s="46" customFormat="1" x14ac:dyDescent="0.25">
      <c r="B1258" s="8" t="s">
        <v>203</v>
      </c>
      <c r="C1258" s="8">
        <v>2021</v>
      </c>
      <c r="D1258" s="8">
        <v>2</v>
      </c>
      <c r="E1258" s="49">
        <f>Data!E1258</f>
        <v>6264.7266</v>
      </c>
      <c r="F1258" s="49">
        <f>Data!F1258</f>
        <v>57869.84</v>
      </c>
      <c r="G1258" s="50">
        <f t="shared" si="171"/>
        <v>51605.113399999995</v>
      </c>
      <c r="H1258" s="51">
        <f t="shared" si="172"/>
        <v>0</v>
      </c>
      <c r="I1258" s="51">
        <f t="shared" si="174"/>
        <v>0</v>
      </c>
      <c r="J1258" s="51">
        <f t="shared" si="173"/>
        <v>0</v>
      </c>
      <c r="K1258" s="51">
        <f t="shared" si="175"/>
        <v>0</v>
      </c>
      <c r="L1258" s="51">
        <f t="shared" si="176"/>
        <v>51605.113399999995</v>
      </c>
      <c r="M1258" s="51">
        <f t="shared" si="177"/>
        <v>51605.113399999995</v>
      </c>
      <c r="N1258" s="51">
        <f t="shared" si="178"/>
        <v>2000</v>
      </c>
      <c r="O1258" s="51">
        <f t="shared" si="179"/>
        <v>49605.113399999995</v>
      </c>
      <c r="P1258" s="52">
        <f>+SUM(INDEX(Inputs!$D$24:$D$35,MATCH($D1258,Inputs!$B$24:$B$35,0))*$N1258,INDEX(Inputs!$E$24:$E$35,MATCH($D1258,Inputs!$B$24:$B$35,0))*$O1258)</f>
        <v>2381.8315918263997</v>
      </c>
      <c r="R1258" s="19"/>
      <c r="S1258" s="19"/>
      <c r="T1258" s="19"/>
    </row>
    <row r="1259" spans="2:20" s="46" customFormat="1" x14ac:dyDescent="0.25">
      <c r="B1259" s="8" t="s">
        <v>203</v>
      </c>
      <c r="C1259" s="8">
        <v>2021</v>
      </c>
      <c r="D1259" s="8">
        <v>3</v>
      </c>
      <c r="E1259" s="49">
        <f>Data!E1259</f>
        <v>11970.769</v>
      </c>
      <c r="F1259" s="49">
        <f>Data!F1259</f>
        <v>47917.856</v>
      </c>
      <c r="G1259" s="50">
        <f t="shared" si="171"/>
        <v>35947.087</v>
      </c>
      <c r="H1259" s="51">
        <f t="shared" si="172"/>
        <v>0</v>
      </c>
      <c r="I1259" s="51">
        <f t="shared" si="174"/>
        <v>0</v>
      </c>
      <c r="J1259" s="51">
        <f t="shared" si="173"/>
        <v>0</v>
      </c>
      <c r="K1259" s="51">
        <f t="shared" si="175"/>
        <v>0</v>
      </c>
      <c r="L1259" s="51">
        <f t="shared" si="176"/>
        <v>35947.087</v>
      </c>
      <c r="M1259" s="51">
        <f t="shared" si="177"/>
        <v>35947.087</v>
      </c>
      <c r="N1259" s="51">
        <f t="shared" si="178"/>
        <v>2000</v>
      </c>
      <c r="O1259" s="51">
        <f t="shared" si="179"/>
        <v>33947.087</v>
      </c>
      <c r="P1259" s="52">
        <f>+SUM(INDEX(Inputs!$D$24:$D$35,MATCH($D1259,Inputs!$B$24:$B$35,0))*$N1259,INDEX(Inputs!$E$24:$E$35,MATCH($D1259,Inputs!$B$24:$B$35,0))*$O1259)</f>
        <v>1689.809457052</v>
      </c>
      <c r="R1259" s="19"/>
      <c r="S1259" s="19"/>
      <c r="T1259" s="19"/>
    </row>
    <row r="1260" spans="2:20" s="46" customFormat="1" x14ac:dyDescent="0.25">
      <c r="B1260" s="8" t="s">
        <v>203</v>
      </c>
      <c r="C1260" s="8">
        <v>2021</v>
      </c>
      <c r="D1260" s="8">
        <v>4</v>
      </c>
      <c r="E1260" s="49">
        <f>Data!E1260</f>
        <v>13994.4177</v>
      </c>
      <c r="F1260" s="49">
        <f>Data!F1260</f>
        <v>36789.68</v>
      </c>
      <c r="G1260" s="50">
        <f t="shared" si="171"/>
        <v>22795.262300000002</v>
      </c>
      <c r="H1260" s="51">
        <f t="shared" si="172"/>
        <v>0</v>
      </c>
      <c r="I1260" s="51">
        <f t="shared" si="174"/>
        <v>0</v>
      </c>
      <c r="J1260" s="51">
        <f t="shared" si="173"/>
        <v>0</v>
      </c>
      <c r="K1260" s="51">
        <f t="shared" si="175"/>
        <v>0</v>
      </c>
      <c r="L1260" s="51">
        <f t="shared" si="176"/>
        <v>22795.262300000002</v>
      </c>
      <c r="M1260" s="51">
        <f t="shared" si="177"/>
        <v>22795.262300000002</v>
      </c>
      <c r="N1260" s="51">
        <f t="shared" si="178"/>
        <v>2000</v>
      </c>
      <c r="O1260" s="51">
        <f t="shared" si="179"/>
        <v>20795.262300000002</v>
      </c>
      <c r="P1260" s="52">
        <f>+SUM(INDEX(Inputs!$D$24:$D$35,MATCH($D1260,Inputs!$B$24:$B$35,0))*$N1260,INDEX(Inputs!$E$24:$E$35,MATCH($D1260,Inputs!$B$24:$B$35,0))*$O1260)</f>
        <v>1108.5514126108001</v>
      </c>
      <c r="R1260" s="19"/>
      <c r="S1260" s="19"/>
      <c r="T1260" s="19"/>
    </row>
    <row r="1261" spans="2:20" s="46" customFormat="1" x14ac:dyDescent="0.25">
      <c r="B1261" s="8" t="s">
        <v>203</v>
      </c>
      <c r="C1261" s="8">
        <v>2021</v>
      </c>
      <c r="D1261" s="8">
        <v>5</v>
      </c>
      <c r="E1261" s="49">
        <f>Data!E1261</f>
        <v>14632.5162</v>
      </c>
      <c r="F1261" s="49">
        <f>Data!F1261</f>
        <v>34666.688000000002</v>
      </c>
      <c r="G1261" s="50">
        <f t="shared" si="171"/>
        <v>20034.171800000004</v>
      </c>
      <c r="H1261" s="51">
        <f t="shared" si="172"/>
        <v>0</v>
      </c>
      <c r="I1261" s="51">
        <f t="shared" si="174"/>
        <v>0</v>
      </c>
      <c r="J1261" s="51">
        <f t="shared" si="173"/>
        <v>0</v>
      </c>
      <c r="K1261" s="51">
        <f t="shared" si="175"/>
        <v>0</v>
      </c>
      <c r="L1261" s="51">
        <f t="shared" si="176"/>
        <v>20034.171800000004</v>
      </c>
      <c r="M1261" s="51">
        <f t="shared" si="177"/>
        <v>20034.171800000004</v>
      </c>
      <c r="N1261" s="51">
        <f t="shared" si="178"/>
        <v>2000</v>
      </c>
      <c r="O1261" s="51">
        <f t="shared" si="179"/>
        <v>18034.171800000004</v>
      </c>
      <c r="P1261" s="52">
        <f>+SUM(INDEX(Inputs!$D$24:$D$35,MATCH($D1261,Inputs!$B$24:$B$35,0))*$N1261,INDEX(Inputs!$E$24:$E$35,MATCH($D1261,Inputs!$B$24:$B$35,0))*$O1261)</f>
        <v>986.5222568728002</v>
      </c>
      <c r="R1261" s="19"/>
      <c r="S1261" s="19"/>
      <c r="T1261" s="19"/>
    </row>
    <row r="1262" spans="2:20" s="46" customFormat="1" x14ac:dyDescent="0.25">
      <c r="B1262" s="8" t="s">
        <v>203</v>
      </c>
      <c r="C1262" s="8">
        <v>2021</v>
      </c>
      <c r="D1262" s="8">
        <v>6</v>
      </c>
      <c r="E1262" s="49">
        <f>Data!E1262</f>
        <v>15811.354600000001</v>
      </c>
      <c r="F1262" s="49">
        <f>Data!F1262</f>
        <v>36714.864000000001</v>
      </c>
      <c r="G1262" s="50">
        <f t="shared" si="171"/>
        <v>20903.509400000003</v>
      </c>
      <c r="H1262" s="51">
        <f t="shared" si="172"/>
        <v>0</v>
      </c>
      <c r="I1262" s="51">
        <f t="shared" si="174"/>
        <v>0</v>
      </c>
      <c r="J1262" s="51">
        <f t="shared" si="173"/>
        <v>0</v>
      </c>
      <c r="K1262" s="51">
        <f t="shared" si="175"/>
        <v>0</v>
      </c>
      <c r="L1262" s="51">
        <f t="shared" si="176"/>
        <v>20903.509400000003</v>
      </c>
      <c r="M1262" s="51">
        <f t="shared" si="177"/>
        <v>20903.509400000003</v>
      </c>
      <c r="N1262" s="51">
        <f t="shared" si="178"/>
        <v>2000</v>
      </c>
      <c r="O1262" s="51">
        <f t="shared" si="179"/>
        <v>18903.509400000003</v>
      </c>
      <c r="P1262" s="52">
        <f>+SUM(INDEX(Inputs!$D$24:$D$35,MATCH($D1262,Inputs!$B$24:$B$35,0))*$N1262,INDEX(Inputs!$E$24:$E$35,MATCH($D1262,Inputs!$B$24:$B$35,0))*$O1262)</f>
        <v>1131.4033639304002</v>
      </c>
      <c r="R1262" s="19"/>
      <c r="S1262" s="19"/>
      <c r="T1262" s="19"/>
    </row>
    <row r="1263" spans="2:20" s="46" customFormat="1" x14ac:dyDescent="0.25">
      <c r="B1263" s="8" t="s">
        <v>203</v>
      </c>
      <c r="C1263" s="8">
        <v>2021</v>
      </c>
      <c r="D1263" s="8">
        <v>7</v>
      </c>
      <c r="E1263" s="49">
        <f>Data!E1263</f>
        <v>13993.8364</v>
      </c>
      <c r="F1263" s="49">
        <f>Data!F1263</f>
        <v>39815.743999999999</v>
      </c>
      <c r="G1263" s="50">
        <f t="shared" si="171"/>
        <v>25821.907599999999</v>
      </c>
      <c r="H1263" s="51">
        <f t="shared" si="172"/>
        <v>0</v>
      </c>
      <c r="I1263" s="51">
        <f t="shared" si="174"/>
        <v>0</v>
      </c>
      <c r="J1263" s="51">
        <f t="shared" si="173"/>
        <v>0</v>
      </c>
      <c r="K1263" s="51">
        <f t="shared" si="175"/>
        <v>0</v>
      </c>
      <c r="L1263" s="51">
        <f t="shared" si="176"/>
        <v>25821.907599999999</v>
      </c>
      <c r="M1263" s="51">
        <f t="shared" si="177"/>
        <v>25821.907599999999</v>
      </c>
      <c r="N1263" s="51">
        <f t="shared" si="178"/>
        <v>2000</v>
      </c>
      <c r="O1263" s="51">
        <f t="shared" si="179"/>
        <v>23821.907599999999</v>
      </c>
      <c r="P1263" s="52">
        <f>+SUM(INDEX(Inputs!$D$24:$D$35,MATCH($D1263,Inputs!$B$24:$B$35,0))*$N1263,INDEX(Inputs!$E$24:$E$35,MATCH($D1263,Inputs!$B$24:$B$35,0))*$O1263)</f>
        <v>1371.0080506416</v>
      </c>
      <c r="R1263" s="19"/>
      <c r="S1263" s="19"/>
      <c r="T1263" s="19"/>
    </row>
    <row r="1264" spans="2:20" s="46" customFormat="1" x14ac:dyDescent="0.25">
      <c r="B1264" s="8" t="s">
        <v>203</v>
      </c>
      <c r="C1264" s="8">
        <v>2021</v>
      </c>
      <c r="D1264" s="8">
        <v>8</v>
      </c>
      <c r="E1264" s="49">
        <f>Data!E1264</f>
        <v>13429.9419</v>
      </c>
      <c r="F1264" s="49">
        <f>Data!F1264</f>
        <v>35310.288</v>
      </c>
      <c r="G1264" s="50">
        <f t="shared" si="171"/>
        <v>21880.346100000002</v>
      </c>
      <c r="H1264" s="51">
        <f t="shared" si="172"/>
        <v>0</v>
      </c>
      <c r="I1264" s="51">
        <f t="shared" si="174"/>
        <v>0</v>
      </c>
      <c r="J1264" s="51">
        <f t="shared" si="173"/>
        <v>0</v>
      </c>
      <c r="K1264" s="51">
        <f t="shared" si="175"/>
        <v>0</v>
      </c>
      <c r="L1264" s="51">
        <f t="shared" si="176"/>
        <v>21880.346100000002</v>
      </c>
      <c r="M1264" s="51">
        <f t="shared" si="177"/>
        <v>21880.346100000002</v>
      </c>
      <c r="N1264" s="51">
        <f t="shared" si="178"/>
        <v>2000</v>
      </c>
      <c r="O1264" s="51">
        <f t="shared" si="179"/>
        <v>19880.346100000002</v>
      </c>
      <c r="P1264" s="52">
        <f>+SUM(INDEX(Inputs!$D$24:$D$35,MATCH($D1264,Inputs!$B$24:$B$35,0))*$N1264,INDEX(Inputs!$E$24:$E$35,MATCH($D1264,Inputs!$B$24:$B$35,0))*$O1264)</f>
        <v>1178.9909406076001</v>
      </c>
      <c r="R1264" s="19"/>
      <c r="S1264" s="19"/>
      <c r="T1264" s="19"/>
    </row>
    <row r="1265" spans="2:20" s="46" customFormat="1" x14ac:dyDescent="0.25">
      <c r="B1265" s="8" t="s">
        <v>203</v>
      </c>
      <c r="C1265" s="8">
        <v>2021</v>
      </c>
      <c r="D1265" s="8">
        <v>9</v>
      </c>
      <c r="E1265" s="49">
        <f>Data!E1265</f>
        <v>11411.9912</v>
      </c>
      <c r="F1265" s="49">
        <f>Data!F1265</f>
        <v>31330.351999999999</v>
      </c>
      <c r="G1265" s="50">
        <f t="shared" si="171"/>
        <v>19918.360799999999</v>
      </c>
      <c r="H1265" s="51">
        <f t="shared" si="172"/>
        <v>0</v>
      </c>
      <c r="I1265" s="51">
        <f t="shared" si="174"/>
        <v>0</v>
      </c>
      <c r="J1265" s="51">
        <f t="shared" si="173"/>
        <v>0</v>
      </c>
      <c r="K1265" s="51">
        <f t="shared" si="175"/>
        <v>0</v>
      </c>
      <c r="L1265" s="51">
        <f t="shared" si="176"/>
        <v>19918.360799999999</v>
      </c>
      <c r="M1265" s="51">
        <f t="shared" si="177"/>
        <v>19918.360799999999</v>
      </c>
      <c r="N1265" s="51">
        <f t="shared" si="178"/>
        <v>2000</v>
      </c>
      <c r="O1265" s="51">
        <f t="shared" si="179"/>
        <v>17918.360799999999</v>
      </c>
      <c r="P1265" s="52">
        <f>+SUM(INDEX(Inputs!$D$24:$D$35,MATCH($D1265,Inputs!$B$24:$B$35,0))*$N1265,INDEX(Inputs!$E$24:$E$35,MATCH($D1265,Inputs!$B$24:$B$35,0))*$O1265)</f>
        <v>981.40387391679997</v>
      </c>
      <c r="R1265" s="19"/>
      <c r="S1265" s="19"/>
      <c r="T1265" s="19"/>
    </row>
    <row r="1266" spans="2:20" s="46" customFormat="1" x14ac:dyDescent="0.25">
      <c r="B1266" s="8" t="s">
        <v>203</v>
      </c>
      <c r="C1266" s="8">
        <v>2021</v>
      </c>
      <c r="D1266" s="8">
        <v>10</v>
      </c>
      <c r="E1266" s="49">
        <f>Data!E1266</f>
        <v>8034.7839000000004</v>
      </c>
      <c r="F1266" s="49">
        <f>Data!F1266</f>
        <v>34649.936000000002</v>
      </c>
      <c r="G1266" s="50">
        <f t="shared" si="171"/>
        <v>26615.152099999999</v>
      </c>
      <c r="H1266" s="51">
        <f t="shared" si="172"/>
        <v>0</v>
      </c>
      <c r="I1266" s="51">
        <f t="shared" si="174"/>
        <v>0</v>
      </c>
      <c r="J1266" s="51">
        <f t="shared" si="173"/>
        <v>0</v>
      </c>
      <c r="K1266" s="51">
        <f t="shared" si="175"/>
        <v>0</v>
      </c>
      <c r="L1266" s="51">
        <f t="shared" si="176"/>
        <v>26615.152099999999</v>
      </c>
      <c r="M1266" s="51">
        <f t="shared" si="177"/>
        <v>26615.152099999999</v>
      </c>
      <c r="N1266" s="51">
        <f t="shared" si="178"/>
        <v>2000</v>
      </c>
      <c r="O1266" s="51">
        <f t="shared" si="179"/>
        <v>24615.152099999999</v>
      </c>
      <c r="P1266" s="52">
        <f>+SUM(INDEX(Inputs!$D$24:$D$35,MATCH($D1266,Inputs!$B$24:$B$35,0))*$N1266,INDEX(Inputs!$E$24:$E$35,MATCH($D1266,Inputs!$B$24:$B$35,0))*$O1266)</f>
        <v>1277.3752622115999</v>
      </c>
      <c r="R1266" s="19"/>
      <c r="S1266" s="19"/>
      <c r="T1266" s="19"/>
    </row>
    <row r="1267" spans="2:20" s="46" customFormat="1" x14ac:dyDescent="0.25">
      <c r="B1267" s="8" t="s">
        <v>203</v>
      </c>
      <c r="C1267" s="8">
        <v>2021</v>
      </c>
      <c r="D1267" s="8">
        <v>11</v>
      </c>
      <c r="E1267" s="49">
        <f>Data!E1267</f>
        <v>5369.2826999999997</v>
      </c>
      <c r="F1267" s="49">
        <f>Data!F1267</f>
        <v>47593.887999999999</v>
      </c>
      <c r="G1267" s="50">
        <f t="shared" si="171"/>
        <v>42224.605299999996</v>
      </c>
      <c r="H1267" s="51">
        <f t="shared" si="172"/>
        <v>0</v>
      </c>
      <c r="I1267" s="51">
        <f t="shared" si="174"/>
        <v>0</v>
      </c>
      <c r="J1267" s="51">
        <f t="shared" si="173"/>
        <v>0</v>
      </c>
      <c r="K1267" s="51">
        <f t="shared" si="175"/>
        <v>0</v>
      </c>
      <c r="L1267" s="51">
        <f t="shared" si="176"/>
        <v>42224.605299999996</v>
      </c>
      <c r="M1267" s="51">
        <f t="shared" si="177"/>
        <v>42224.605299999996</v>
      </c>
      <c r="N1267" s="51">
        <f t="shared" si="178"/>
        <v>2000</v>
      </c>
      <c r="O1267" s="51">
        <f t="shared" si="179"/>
        <v>40224.605299999996</v>
      </c>
      <c r="P1267" s="52">
        <f>+SUM(INDEX(Inputs!$D$24:$D$35,MATCH($D1267,Inputs!$B$24:$B$35,0))*$N1267,INDEX(Inputs!$E$24:$E$35,MATCH($D1267,Inputs!$B$24:$B$35,0))*$O1267)</f>
        <v>1967.2506558387997</v>
      </c>
      <c r="R1267" s="19"/>
      <c r="S1267" s="19"/>
      <c r="T1267" s="19"/>
    </row>
    <row r="1268" spans="2:20" s="46" customFormat="1" x14ac:dyDescent="0.25">
      <c r="B1268" s="8" t="s">
        <v>203</v>
      </c>
      <c r="C1268" s="8">
        <v>2021</v>
      </c>
      <c r="D1268" s="8">
        <v>12</v>
      </c>
      <c r="E1268" s="49">
        <f>Data!E1268</f>
        <v>2886.4191000000001</v>
      </c>
      <c r="F1268" s="49">
        <f>Data!F1268</f>
        <v>69966.784</v>
      </c>
      <c r="G1268" s="50">
        <f t="shared" si="171"/>
        <v>67080.3649</v>
      </c>
      <c r="H1268" s="51">
        <f t="shared" si="172"/>
        <v>0</v>
      </c>
      <c r="I1268" s="51">
        <f t="shared" si="174"/>
        <v>0</v>
      </c>
      <c r="J1268" s="51">
        <f t="shared" si="173"/>
        <v>0</v>
      </c>
      <c r="K1268" s="51">
        <f t="shared" si="175"/>
        <v>0</v>
      </c>
      <c r="L1268" s="51">
        <f t="shared" si="176"/>
        <v>67080.3649</v>
      </c>
      <c r="M1268" s="51">
        <f t="shared" si="177"/>
        <v>67080.3649</v>
      </c>
      <c r="N1268" s="51">
        <f t="shared" si="178"/>
        <v>2000</v>
      </c>
      <c r="O1268" s="51">
        <f t="shared" si="179"/>
        <v>65080.3649</v>
      </c>
      <c r="P1268" s="52">
        <f>+SUM(INDEX(Inputs!$D$24:$D$35,MATCH($D1268,Inputs!$B$24:$B$35,0))*$N1268,INDEX(Inputs!$E$24:$E$35,MATCH($D1268,Inputs!$B$24:$B$35,0))*$O1268)</f>
        <v>3065.7758071203998</v>
      </c>
      <c r="R1268" s="19"/>
      <c r="S1268" s="19"/>
      <c r="T1268" s="19"/>
    </row>
    <row r="1269" spans="2:20" s="46" customFormat="1" x14ac:dyDescent="0.25">
      <c r="B1269" s="8" t="s">
        <v>204</v>
      </c>
      <c r="C1269" s="8">
        <v>2021</v>
      </c>
      <c r="D1269" s="8">
        <v>1</v>
      </c>
      <c r="E1269" s="49">
        <f>Data!E1269</f>
        <v>617.80619999999999</v>
      </c>
      <c r="F1269" s="49">
        <f>Data!F1269</f>
        <v>4410.232</v>
      </c>
      <c r="G1269" s="50">
        <f t="shared" si="171"/>
        <v>3792.4258</v>
      </c>
      <c r="H1269" s="51">
        <f t="shared" si="172"/>
        <v>0</v>
      </c>
      <c r="I1269" s="51">
        <f t="shared" si="174"/>
        <v>0</v>
      </c>
      <c r="J1269" s="51">
        <f t="shared" si="173"/>
        <v>0</v>
      </c>
      <c r="K1269" s="51">
        <f t="shared" si="175"/>
        <v>0</v>
      </c>
      <c r="L1269" s="51">
        <f t="shared" si="176"/>
        <v>3792.4258</v>
      </c>
      <c r="M1269" s="51">
        <f t="shared" si="177"/>
        <v>3792.4258</v>
      </c>
      <c r="N1269" s="51">
        <f t="shared" si="178"/>
        <v>2000</v>
      </c>
      <c r="O1269" s="51">
        <f t="shared" si="179"/>
        <v>1792.4258</v>
      </c>
      <c r="P1269" s="52">
        <f>+SUM(INDEX(Inputs!$D$24:$D$35,MATCH($D1269,Inputs!$B$24:$B$35,0))*$N1269,INDEX(Inputs!$E$24:$E$35,MATCH($D1269,Inputs!$B$24:$B$35,0))*$O1269)</f>
        <v>268.7020506568</v>
      </c>
      <c r="R1269" s="19"/>
      <c r="S1269" s="19"/>
      <c r="T1269" s="19"/>
    </row>
    <row r="1270" spans="2:20" s="46" customFormat="1" x14ac:dyDescent="0.25">
      <c r="B1270" s="8" t="s">
        <v>204</v>
      </c>
      <c r="C1270" s="8">
        <v>2021</v>
      </c>
      <c r="D1270" s="8">
        <v>2</v>
      </c>
      <c r="E1270" s="49">
        <f>Data!E1270</f>
        <v>668.96870000000001</v>
      </c>
      <c r="F1270" s="49">
        <f>Data!F1270</f>
        <v>4160.12</v>
      </c>
      <c r="G1270" s="50">
        <f t="shared" si="171"/>
        <v>3491.1513</v>
      </c>
      <c r="H1270" s="51">
        <f t="shared" si="172"/>
        <v>0</v>
      </c>
      <c r="I1270" s="51">
        <f t="shared" si="174"/>
        <v>0</v>
      </c>
      <c r="J1270" s="51">
        <f t="shared" si="173"/>
        <v>0</v>
      </c>
      <c r="K1270" s="51">
        <f t="shared" si="175"/>
        <v>0</v>
      </c>
      <c r="L1270" s="51">
        <f t="shared" si="176"/>
        <v>3491.1513</v>
      </c>
      <c r="M1270" s="51">
        <f t="shared" si="177"/>
        <v>3491.1513</v>
      </c>
      <c r="N1270" s="51">
        <f t="shared" si="178"/>
        <v>2000</v>
      </c>
      <c r="O1270" s="51">
        <f t="shared" si="179"/>
        <v>1491.1513</v>
      </c>
      <c r="P1270" s="52">
        <f>+SUM(INDEX(Inputs!$D$24:$D$35,MATCH($D1270,Inputs!$B$24:$B$35,0))*$N1270,INDEX(Inputs!$E$24:$E$35,MATCH($D1270,Inputs!$B$24:$B$35,0))*$O1270)</f>
        <v>255.38692285479999</v>
      </c>
      <c r="R1270" s="19"/>
      <c r="S1270" s="19"/>
      <c r="T1270" s="19"/>
    </row>
    <row r="1271" spans="2:20" s="46" customFormat="1" x14ac:dyDescent="0.25">
      <c r="B1271" s="8" t="s">
        <v>204</v>
      </c>
      <c r="C1271" s="8">
        <v>2021</v>
      </c>
      <c r="D1271" s="8">
        <v>3</v>
      </c>
      <c r="E1271" s="49">
        <f>Data!E1271</f>
        <v>1491.6701</v>
      </c>
      <c r="F1271" s="49">
        <f>Data!F1271</f>
        <v>4260.232</v>
      </c>
      <c r="G1271" s="50">
        <f t="shared" si="171"/>
        <v>2768.5618999999997</v>
      </c>
      <c r="H1271" s="51">
        <f t="shared" si="172"/>
        <v>0</v>
      </c>
      <c r="I1271" s="51">
        <f t="shared" si="174"/>
        <v>0</v>
      </c>
      <c r="J1271" s="51">
        <f t="shared" si="173"/>
        <v>0</v>
      </c>
      <c r="K1271" s="51">
        <f t="shared" si="175"/>
        <v>0</v>
      </c>
      <c r="L1271" s="51">
        <f t="shared" si="176"/>
        <v>2768.5618999999997</v>
      </c>
      <c r="M1271" s="51">
        <f t="shared" si="177"/>
        <v>2768.5618999999997</v>
      </c>
      <c r="N1271" s="51">
        <f t="shared" si="178"/>
        <v>2000</v>
      </c>
      <c r="O1271" s="51">
        <f t="shared" si="179"/>
        <v>768.5618999999997</v>
      </c>
      <c r="P1271" s="52">
        <f>+SUM(INDEX(Inputs!$D$24:$D$35,MATCH($D1271,Inputs!$B$24:$B$35,0))*$N1271,INDEX(Inputs!$E$24:$E$35,MATCH($D1271,Inputs!$B$24:$B$35,0))*$O1271)</f>
        <v>223.45136173239999</v>
      </c>
      <c r="R1271" s="19"/>
      <c r="S1271" s="19"/>
      <c r="T1271" s="19"/>
    </row>
    <row r="1272" spans="2:20" s="46" customFormat="1" x14ac:dyDescent="0.25">
      <c r="B1272" s="8" t="s">
        <v>204</v>
      </c>
      <c r="C1272" s="8">
        <v>2021</v>
      </c>
      <c r="D1272" s="8">
        <v>4</v>
      </c>
      <c r="E1272" s="49">
        <f>Data!E1272</f>
        <v>1688.1031</v>
      </c>
      <c r="F1272" s="49">
        <f>Data!F1272</f>
        <v>10919.432000000001</v>
      </c>
      <c r="G1272" s="50">
        <f t="shared" si="171"/>
        <v>9231.3289000000004</v>
      </c>
      <c r="H1272" s="51">
        <f t="shared" si="172"/>
        <v>0</v>
      </c>
      <c r="I1272" s="51">
        <f t="shared" si="174"/>
        <v>0</v>
      </c>
      <c r="J1272" s="51">
        <f t="shared" si="173"/>
        <v>0</v>
      </c>
      <c r="K1272" s="51">
        <f t="shared" si="175"/>
        <v>0</v>
      </c>
      <c r="L1272" s="51">
        <f t="shared" si="176"/>
        <v>9231.3289000000004</v>
      </c>
      <c r="M1272" s="51">
        <f t="shared" si="177"/>
        <v>9231.3289000000004</v>
      </c>
      <c r="N1272" s="51">
        <f t="shared" si="178"/>
        <v>2000</v>
      </c>
      <c r="O1272" s="51">
        <f t="shared" si="179"/>
        <v>7231.3289000000004</v>
      </c>
      <c r="P1272" s="52">
        <f>+SUM(INDEX(Inputs!$D$24:$D$35,MATCH($D1272,Inputs!$B$24:$B$35,0))*$N1272,INDEX(Inputs!$E$24:$E$35,MATCH($D1272,Inputs!$B$24:$B$35,0))*$O1272)</f>
        <v>509.07981206440002</v>
      </c>
      <c r="R1272" s="19"/>
      <c r="S1272" s="19"/>
      <c r="T1272" s="19"/>
    </row>
    <row r="1273" spans="2:20" s="46" customFormat="1" x14ac:dyDescent="0.25">
      <c r="B1273" s="8" t="s">
        <v>204</v>
      </c>
      <c r="C1273" s="8">
        <v>2021</v>
      </c>
      <c r="D1273" s="8">
        <v>5</v>
      </c>
      <c r="E1273" s="49">
        <f>Data!E1273</f>
        <v>1719.1962000000001</v>
      </c>
      <c r="F1273" s="49">
        <f>Data!F1273</f>
        <v>17515.864000000001</v>
      </c>
      <c r="G1273" s="50">
        <f t="shared" si="171"/>
        <v>15796.667800000001</v>
      </c>
      <c r="H1273" s="51">
        <f t="shared" si="172"/>
        <v>0</v>
      </c>
      <c r="I1273" s="51">
        <f t="shared" si="174"/>
        <v>0</v>
      </c>
      <c r="J1273" s="51">
        <f t="shared" si="173"/>
        <v>0</v>
      </c>
      <c r="K1273" s="51">
        <f t="shared" si="175"/>
        <v>0</v>
      </c>
      <c r="L1273" s="51">
        <f t="shared" si="176"/>
        <v>15796.667800000001</v>
      </c>
      <c r="M1273" s="51">
        <f t="shared" si="177"/>
        <v>15796.667800000001</v>
      </c>
      <c r="N1273" s="51">
        <f t="shared" si="178"/>
        <v>2000</v>
      </c>
      <c r="O1273" s="51">
        <f t="shared" si="179"/>
        <v>13796.667800000001</v>
      </c>
      <c r="P1273" s="52">
        <f>+SUM(INDEX(Inputs!$D$24:$D$35,MATCH($D1273,Inputs!$B$24:$B$35,0))*$N1273,INDEX(Inputs!$E$24:$E$35,MATCH($D1273,Inputs!$B$24:$B$35,0))*$O1273)</f>
        <v>799.24153008880012</v>
      </c>
      <c r="R1273" s="19"/>
      <c r="S1273" s="19"/>
      <c r="T1273" s="19"/>
    </row>
    <row r="1274" spans="2:20" s="46" customFormat="1" x14ac:dyDescent="0.25">
      <c r="B1274" s="8" t="s">
        <v>204</v>
      </c>
      <c r="C1274" s="8">
        <v>2021</v>
      </c>
      <c r="D1274" s="8">
        <v>6</v>
      </c>
      <c r="E1274" s="49">
        <f>Data!E1274</f>
        <v>1876.1013</v>
      </c>
      <c r="F1274" s="49">
        <f>Data!F1274</f>
        <v>18797.88</v>
      </c>
      <c r="G1274" s="50">
        <f t="shared" si="171"/>
        <v>16921.778700000003</v>
      </c>
      <c r="H1274" s="51">
        <f t="shared" si="172"/>
        <v>0</v>
      </c>
      <c r="I1274" s="51">
        <f t="shared" si="174"/>
        <v>0</v>
      </c>
      <c r="J1274" s="51">
        <f t="shared" si="173"/>
        <v>0</v>
      </c>
      <c r="K1274" s="51">
        <f t="shared" si="175"/>
        <v>0</v>
      </c>
      <c r="L1274" s="51">
        <f t="shared" si="176"/>
        <v>16921.778700000003</v>
      </c>
      <c r="M1274" s="51">
        <f t="shared" si="177"/>
        <v>16921.778700000003</v>
      </c>
      <c r="N1274" s="51">
        <f t="shared" si="178"/>
        <v>2000</v>
      </c>
      <c r="O1274" s="51">
        <f t="shared" si="179"/>
        <v>14921.778700000003</v>
      </c>
      <c r="P1274" s="52">
        <f>+SUM(INDEX(Inputs!$D$24:$D$35,MATCH($D1274,Inputs!$B$24:$B$35,0))*$N1274,INDEX(Inputs!$E$24:$E$35,MATCH($D1274,Inputs!$B$24:$B$35,0))*$O1274)</f>
        <v>937.42937114920016</v>
      </c>
      <c r="R1274" s="19"/>
      <c r="S1274" s="19"/>
      <c r="T1274" s="19"/>
    </row>
    <row r="1275" spans="2:20" s="46" customFormat="1" x14ac:dyDescent="0.25">
      <c r="B1275" s="8" t="s">
        <v>204</v>
      </c>
      <c r="C1275" s="8">
        <v>2021</v>
      </c>
      <c r="D1275" s="8">
        <v>7</v>
      </c>
      <c r="E1275" s="49">
        <f>Data!E1275</f>
        <v>1574.9739</v>
      </c>
      <c r="F1275" s="49">
        <f>Data!F1275</f>
        <v>25238.256000000001</v>
      </c>
      <c r="G1275" s="50">
        <f t="shared" si="171"/>
        <v>23663.2821</v>
      </c>
      <c r="H1275" s="51">
        <f t="shared" si="172"/>
        <v>0</v>
      </c>
      <c r="I1275" s="51">
        <f t="shared" si="174"/>
        <v>0</v>
      </c>
      <c r="J1275" s="51">
        <f t="shared" si="173"/>
        <v>0</v>
      </c>
      <c r="K1275" s="51">
        <f t="shared" si="175"/>
        <v>0</v>
      </c>
      <c r="L1275" s="51">
        <f t="shared" si="176"/>
        <v>23663.2821</v>
      </c>
      <c r="M1275" s="51">
        <f t="shared" si="177"/>
        <v>23663.2821</v>
      </c>
      <c r="N1275" s="51">
        <f t="shared" si="178"/>
        <v>2000</v>
      </c>
      <c r="O1275" s="51">
        <f t="shared" si="179"/>
        <v>21663.2821</v>
      </c>
      <c r="P1275" s="52">
        <f>+SUM(INDEX(Inputs!$D$24:$D$35,MATCH($D1275,Inputs!$B$24:$B$35,0))*$N1275,INDEX(Inputs!$E$24:$E$35,MATCH($D1275,Inputs!$B$24:$B$35,0))*$O1275)</f>
        <v>1265.8484507836001</v>
      </c>
      <c r="R1275" s="19"/>
      <c r="S1275" s="19"/>
      <c r="T1275" s="19"/>
    </row>
    <row r="1276" spans="2:20" s="46" customFormat="1" x14ac:dyDescent="0.25">
      <c r="B1276" s="8" t="s">
        <v>204</v>
      </c>
      <c r="C1276" s="8">
        <v>2021</v>
      </c>
      <c r="D1276" s="8">
        <v>8</v>
      </c>
      <c r="E1276" s="49">
        <f>Data!E1276</f>
        <v>1583.9675</v>
      </c>
      <c r="F1276" s="49">
        <f>Data!F1276</f>
        <v>24793.144</v>
      </c>
      <c r="G1276" s="50">
        <f t="shared" si="171"/>
        <v>23209.176500000001</v>
      </c>
      <c r="H1276" s="51">
        <f t="shared" si="172"/>
        <v>0</v>
      </c>
      <c r="I1276" s="51">
        <f t="shared" si="174"/>
        <v>0</v>
      </c>
      <c r="J1276" s="51">
        <f t="shared" si="173"/>
        <v>0</v>
      </c>
      <c r="K1276" s="51">
        <f t="shared" si="175"/>
        <v>0</v>
      </c>
      <c r="L1276" s="51">
        <f t="shared" si="176"/>
        <v>23209.176500000001</v>
      </c>
      <c r="M1276" s="51">
        <f t="shared" si="177"/>
        <v>23209.176500000001</v>
      </c>
      <c r="N1276" s="51">
        <f t="shared" si="178"/>
        <v>2000</v>
      </c>
      <c r="O1276" s="51">
        <f t="shared" si="179"/>
        <v>21209.176500000001</v>
      </c>
      <c r="P1276" s="52">
        <f>+SUM(INDEX(Inputs!$D$24:$D$35,MATCH($D1276,Inputs!$B$24:$B$35,0))*$N1276,INDEX(Inputs!$E$24:$E$35,MATCH($D1276,Inputs!$B$24:$B$35,0))*$O1276)</f>
        <v>1243.7262423740001</v>
      </c>
      <c r="R1276" s="19"/>
      <c r="S1276" s="19"/>
      <c r="T1276" s="19"/>
    </row>
    <row r="1277" spans="2:20" s="46" customFormat="1" x14ac:dyDescent="0.25">
      <c r="B1277" s="8" t="s">
        <v>204</v>
      </c>
      <c r="C1277" s="8">
        <v>2021</v>
      </c>
      <c r="D1277" s="8">
        <v>9</v>
      </c>
      <c r="E1277" s="49">
        <f>Data!E1277</f>
        <v>1422.4254000000001</v>
      </c>
      <c r="F1277" s="49">
        <f>Data!F1277</f>
        <v>8545.8960000000006</v>
      </c>
      <c r="G1277" s="50">
        <f t="shared" si="171"/>
        <v>7123.4706000000006</v>
      </c>
      <c r="H1277" s="51">
        <f t="shared" si="172"/>
        <v>0</v>
      </c>
      <c r="I1277" s="51">
        <f t="shared" si="174"/>
        <v>0</v>
      </c>
      <c r="J1277" s="51">
        <f t="shared" si="173"/>
        <v>0</v>
      </c>
      <c r="K1277" s="51">
        <f t="shared" si="175"/>
        <v>0</v>
      </c>
      <c r="L1277" s="51">
        <f t="shared" si="176"/>
        <v>7123.4706000000006</v>
      </c>
      <c r="M1277" s="51">
        <f t="shared" si="177"/>
        <v>7123.4706000000006</v>
      </c>
      <c r="N1277" s="51">
        <f t="shared" si="178"/>
        <v>2000</v>
      </c>
      <c r="O1277" s="51">
        <f t="shared" si="179"/>
        <v>5123.4706000000006</v>
      </c>
      <c r="P1277" s="52">
        <f>+SUM(INDEX(Inputs!$D$24:$D$35,MATCH($D1277,Inputs!$B$24:$B$35,0))*$N1277,INDEX(Inputs!$E$24:$E$35,MATCH($D1277,Inputs!$B$24:$B$35,0))*$O1277)</f>
        <v>415.92090663760007</v>
      </c>
      <c r="R1277" s="19"/>
      <c r="S1277" s="19"/>
      <c r="T1277" s="19"/>
    </row>
    <row r="1278" spans="2:20" s="46" customFormat="1" x14ac:dyDescent="0.25">
      <c r="B1278" s="8" t="s">
        <v>204</v>
      </c>
      <c r="C1278" s="8">
        <v>2021</v>
      </c>
      <c r="D1278" s="8">
        <v>10</v>
      </c>
      <c r="E1278" s="49">
        <f>Data!E1278</f>
        <v>989.42790000000002</v>
      </c>
      <c r="F1278" s="49">
        <f>Data!F1278</f>
        <v>8336.5439999999999</v>
      </c>
      <c r="G1278" s="50">
        <f t="shared" si="171"/>
        <v>7347.1161000000002</v>
      </c>
      <c r="H1278" s="51">
        <f t="shared" si="172"/>
        <v>0</v>
      </c>
      <c r="I1278" s="51">
        <f t="shared" si="174"/>
        <v>0</v>
      </c>
      <c r="J1278" s="51">
        <f t="shared" si="173"/>
        <v>0</v>
      </c>
      <c r="K1278" s="51">
        <f t="shared" si="175"/>
        <v>0</v>
      </c>
      <c r="L1278" s="51">
        <f t="shared" si="176"/>
        <v>7347.1161000000002</v>
      </c>
      <c r="M1278" s="51">
        <f t="shared" si="177"/>
        <v>7347.1161000000002</v>
      </c>
      <c r="N1278" s="51">
        <f t="shared" si="178"/>
        <v>2000</v>
      </c>
      <c r="O1278" s="51">
        <f t="shared" si="179"/>
        <v>5347.1161000000002</v>
      </c>
      <c r="P1278" s="52">
        <f>+SUM(INDEX(Inputs!$D$24:$D$35,MATCH($D1278,Inputs!$B$24:$B$35,0))*$N1278,INDEX(Inputs!$E$24:$E$35,MATCH($D1278,Inputs!$B$24:$B$35,0))*$O1278)</f>
        <v>425.80514315560004</v>
      </c>
      <c r="R1278" s="19"/>
      <c r="S1278" s="19"/>
      <c r="T1278" s="19"/>
    </row>
    <row r="1279" spans="2:20" s="46" customFormat="1" x14ac:dyDescent="0.25">
      <c r="B1279" s="8" t="s">
        <v>204</v>
      </c>
      <c r="C1279" s="8">
        <v>2021</v>
      </c>
      <c r="D1279" s="8">
        <v>11</v>
      </c>
      <c r="E1279" s="49">
        <f>Data!E1279</f>
        <v>723.05930000000001</v>
      </c>
      <c r="F1279" s="49">
        <f>Data!F1279</f>
        <v>5276.6559999999999</v>
      </c>
      <c r="G1279" s="50">
        <f t="shared" si="171"/>
        <v>4553.5967000000001</v>
      </c>
      <c r="H1279" s="51">
        <f t="shared" si="172"/>
        <v>0</v>
      </c>
      <c r="I1279" s="51">
        <f t="shared" si="174"/>
        <v>0</v>
      </c>
      <c r="J1279" s="51">
        <f t="shared" si="173"/>
        <v>0</v>
      </c>
      <c r="K1279" s="51">
        <f t="shared" si="175"/>
        <v>0</v>
      </c>
      <c r="L1279" s="51">
        <f t="shared" si="176"/>
        <v>4553.5967000000001</v>
      </c>
      <c r="M1279" s="51">
        <f t="shared" si="177"/>
        <v>4553.5967000000001</v>
      </c>
      <c r="N1279" s="51">
        <f t="shared" si="178"/>
        <v>2000</v>
      </c>
      <c r="O1279" s="51">
        <f t="shared" si="179"/>
        <v>2553.5967000000001</v>
      </c>
      <c r="P1279" s="52">
        <f>+SUM(INDEX(Inputs!$D$24:$D$35,MATCH($D1279,Inputs!$B$24:$B$35,0))*$N1279,INDEX(Inputs!$E$24:$E$35,MATCH($D1279,Inputs!$B$24:$B$35,0))*$O1279)</f>
        <v>302.34275975320003</v>
      </c>
      <c r="R1279" s="19"/>
      <c r="S1279" s="19"/>
      <c r="T1279" s="19"/>
    </row>
    <row r="1280" spans="2:20" s="46" customFormat="1" x14ac:dyDescent="0.25">
      <c r="B1280" s="8" t="s">
        <v>204</v>
      </c>
      <c r="C1280" s="8">
        <v>2021</v>
      </c>
      <c r="D1280" s="8">
        <v>12</v>
      </c>
      <c r="E1280" s="49">
        <f>Data!E1280</f>
        <v>392.92970000000003</v>
      </c>
      <c r="F1280" s="49">
        <f>Data!F1280</f>
        <v>5598.7839999999997</v>
      </c>
      <c r="G1280" s="50">
        <f t="shared" si="171"/>
        <v>5205.8543</v>
      </c>
      <c r="H1280" s="51">
        <f t="shared" si="172"/>
        <v>0</v>
      </c>
      <c r="I1280" s="51">
        <f t="shared" si="174"/>
        <v>0</v>
      </c>
      <c r="J1280" s="51">
        <f t="shared" si="173"/>
        <v>0</v>
      </c>
      <c r="K1280" s="51">
        <f t="shared" si="175"/>
        <v>0</v>
      </c>
      <c r="L1280" s="51">
        <f t="shared" si="176"/>
        <v>5205.8543</v>
      </c>
      <c r="M1280" s="51">
        <f t="shared" si="177"/>
        <v>5205.8543</v>
      </c>
      <c r="N1280" s="51">
        <f t="shared" si="178"/>
        <v>2000</v>
      </c>
      <c r="O1280" s="51">
        <f t="shared" si="179"/>
        <v>3205.8543</v>
      </c>
      <c r="P1280" s="52">
        <f>+SUM(INDEX(Inputs!$D$24:$D$35,MATCH($D1280,Inputs!$B$24:$B$35,0))*$N1280,INDEX(Inputs!$E$24:$E$35,MATCH($D1280,Inputs!$B$24:$B$35,0))*$O1280)</f>
        <v>331.1699366428</v>
      </c>
      <c r="R1280" s="19"/>
      <c r="S1280" s="19"/>
      <c r="T1280" s="19"/>
    </row>
    <row r="1281" spans="2:20" s="46" customFormat="1" x14ac:dyDescent="0.25">
      <c r="B1281" s="8" t="s">
        <v>205</v>
      </c>
      <c r="C1281" s="8">
        <v>2021</v>
      </c>
      <c r="D1281" s="8">
        <v>1</v>
      </c>
      <c r="E1281" s="49">
        <f>Data!E1281</f>
        <v>561.40800000000002</v>
      </c>
      <c r="F1281" s="49">
        <f>Data!F1281</f>
        <v>2395.7918</v>
      </c>
      <c r="G1281" s="50">
        <f t="shared" si="171"/>
        <v>1834.3838000000001</v>
      </c>
      <c r="H1281" s="51">
        <f t="shared" si="172"/>
        <v>0</v>
      </c>
      <c r="I1281" s="51">
        <f t="shared" si="174"/>
        <v>0</v>
      </c>
      <c r="J1281" s="51">
        <f t="shared" si="173"/>
        <v>0</v>
      </c>
      <c r="K1281" s="51">
        <f t="shared" si="175"/>
        <v>0</v>
      </c>
      <c r="L1281" s="51">
        <f t="shared" si="176"/>
        <v>1834.3838000000001</v>
      </c>
      <c r="M1281" s="51">
        <f t="shared" si="177"/>
        <v>1834.3838000000001</v>
      </c>
      <c r="N1281" s="51">
        <f t="shared" si="178"/>
        <v>1834.3838000000001</v>
      </c>
      <c r="O1281" s="51">
        <f t="shared" si="179"/>
        <v>0</v>
      </c>
      <c r="P1281" s="52">
        <f>+SUM(INDEX(Inputs!$D$24:$D$35,MATCH($D1281,Inputs!$B$24:$B$35,0))*$N1281,INDEX(Inputs!$E$24:$E$35,MATCH($D1281,Inputs!$B$24:$B$35,0))*$O1281)</f>
        <v>173.79318997960002</v>
      </c>
      <c r="R1281" s="19"/>
      <c r="S1281" s="19"/>
      <c r="T1281" s="19"/>
    </row>
    <row r="1282" spans="2:20" s="46" customFormat="1" x14ac:dyDescent="0.25">
      <c r="B1282" s="8" t="s">
        <v>205</v>
      </c>
      <c r="C1282" s="8">
        <v>2021</v>
      </c>
      <c r="D1282" s="8">
        <v>2</v>
      </c>
      <c r="E1282" s="49">
        <f>Data!E1282</f>
        <v>468.8</v>
      </c>
      <c r="F1282" s="49">
        <f>Data!F1282</f>
        <v>2412.6</v>
      </c>
      <c r="G1282" s="50">
        <f t="shared" si="171"/>
        <v>1943.8</v>
      </c>
      <c r="H1282" s="51">
        <f t="shared" si="172"/>
        <v>0</v>
      </c>
      <c r="I1282" s="51">
        <f t="shared" si="174"/>
        <v>0</v>
      </c>
      <c r="J1282" s="51">
        <f t="shared" si="173"/>
        <v>0</v>
      </c>
      <c r="K1282" s="51">
        <f t="shared" si="175"/>
        <v>0</v>
      </c>
      <c r="L1282" s="51">
        <f t="shared" si="176"/>
        <v>1943.8</v>
      </c>
      <c r="M1282" s="51">
        <f t="shared" si="177"/>
        <v>1943.8</v>
      </c>
      <c r="N1282" s="51">
        <f t="shared" si="178"/>
        <v>1943.8</v>
      </c>
      <c r="O1282" s="51">
        <f t="shared" si="179"/>
        <v>0</v>
      </c>
      <c r="P1282" s="52">
        <f>+SUM(INDEX(Inputs!$D$24:$D$35,MATCH($D1282,Inputs!$B$24:$B$35,0))*$N1282,INDEX(Inputs!$E$24:$E$35,MATCH($D1282,Inputs!$B$24:$B$35,0))*$O1282)</f>
        <v>184.1594996</v>
      </c>
      <c r="R1282" s="19"/>
      <c r="S1282" s="19"/>
      <c r="T1282" s="19"/>
    </row>
    <row r="1283" spans="2:20" s="46" customFormat="1" x14ac:dyDescent="0.25">
      <c r="B1283" s="8" t="s">
        <v>205</v>
      </c>
      <c r="C1283" s="8">
        <v>2021</v>
      </c>
      <c r="D1283" s="8">
        <v>3</v>
      </c>
      <c r="E1283" s="49">
        <f>Data!E1283</f>
        <v>1590.896</v>
      </c>
      <c r="F1283" s="49">
        <f>Data!F1283</f>
        <v>2169.9753000000001</v>
      </c>
      <c r="G1283" s="50">
        <f t="shared" si="171"/>
        <v>579.0793000000001</v>
      </c>
      <c r="H1283" s="51">
        <f t="shared" si="172"/>
        <v>0</v>
      </c>
      <c r="I1283" s="51">
        <f t="shared" si="174"/>
        <v>0</v>
      </c>
      <c r="J1283" s="51">
        <f t="shared" si="173"/>
        <v>0</v>
      </c>
      <c r="K1283" s="51">
        <f t="shared" si="175"/>
        <v>0</v>
      </c>
      <c r="L1283" s="51">
        <f t="shared" si="176"/>
        <v>579.0793000000001</v>
      </c>
      <c r="M1283" s="51">
        <f t="shared" si="177"/>
        <v>579.0793000000001</v>
      </c>
      <c r="N1283" s="51">
        <f t="shared" si="178"/>
        <v>579.0793000000001</v>
      </c>
      <c r="O1283" s="51">
        <f t="shared" si="179"/>
        <v>0</v>
      </c>
      <c r="P1283" s="52">
        <f>+SUM(INDEX(Inputs!$D$24:$D$35,MATCH($D1283,Inputs!$B$24:$B$35,0))*$N1283,INDEX(Inputs!$E$24:$E$35,MATCH($D1283,Inputs!$B$24:$B$35,0))*$O1283)</f>
        <v>54.863131040600017</v>
      </c>
      <c r="R1283" s="19"/>
      <c r="S1283" s="19"/>
      <c r="T1283" s="19"/>
    </row>
    <row r="1284" spans="2:20" s="46" customFormat="1" x14ac:dyDescent="0.25">
      <c r="B1284" s="8" t="s">
        <v>205</v>
      </c>
      <c r="C1284" s="8">
        <v>2021</v>
      </c>
      <c r="D1284" s="8">
        <v>4</v>
      </c>
      <c r="E1284" s="49">
        <f>Data!E1284</f>
        <v>1992.32</v>
      </c>
      <c r="F1284" s="49">
        <f>Data!F1284</f>
        <v>1849.9597000000001</v>
      </c>
      <c r="G1284" s="50">
        <f t="shared" si="171"/>
        <v>-142.36029999999982</v>
      </c>
      <c r="H1284" s="51">
        <f t="shared" si="172"/>
        <v>0</v>
      </c>
      <c r="I1284" s="51">
        <f t="shared" si="174"/>
        <v>142.36029999999982</v>
      </c>
      <c r="J1284" s="51">
        <f t="shared" si="173"/>
        <v>0</v>
      </c>
      <c r="K1284" s="51">
        <f t="shared" si="175"/>
        <v>142.36029999999982</v>
      </c>
      <c r="L1284" s="51">
        <f t="shared" si="176"/>
        <v>0</v>
      </c>
      <c r="M1284" s="51">
        <f t="shared" si="177"/>
        <v>0</v>
      </c>
      <c r="N1284" s="51">
        <f t="shared" si="178"/>
        <v>0</v>
      </c>
      <c r="O1284" s="51">
        <f t="shared" si="179"/>
        <v>0</v>
      </c>
      <c r="P1284" s="52">
        <f>+SUM(INDEX(Inputs!$D$24:$D$35,MATCH($D1284,Inputs!$B$24:$B$35,0))*$N1284,INDEX(Inputs!$E$24:$E$35,MATCH($D1284,Inputs!$B$24:$B$35,0))*$O1284)</f>
        <v>0</v>
      </c>
      <c r="R1284" s="19"/>
      <c r="S1284" s="19"/>
      <c r="T1284" s="19"/>
    </row>
    <row r="1285" spans="2:20" s="46" customFormat="1" x14ac:dyDescent="0.25">
      <c r="B1285" s="8" t="s">
        <v>205</v>
      </c>
      <c r="C1285" s="8">
        <v>2021</v>
      </c>
      <c r="D1285" s="8">
        <v>5</v>
      </c>
      <c r="E1285" s="49">
        <f>Data!E1285</f>
        <v>2050.8159999999998</v>
      </c>
      <c r="F1285" s="49">
        <f>Data!F1285</f>
        <v>1908.7276999999999</v>
      </c>
      <c r="G1285" s="50">
        <f t="shared" si="171"/>
        <v>-142.08829999999989</v>
      </c>
      <c r="H1285" s="51">
        <f t="shared" si="172"/>
        <v>142.36029999999982</v>
      </c>
      <c r="I1285" s="51">
        <f t="shared" si="174"/>
        <v>284.44859999999971</v>
      </c>
      <c r="J1285" s="51">
        <f t="shared" si="173"/>
        <v>142.36029999999982</v>
      </c>
      <c r="K1285" s="51">
        <f t="shared" si="175"/>
        <v>284.44859999999971</v>
      </c>
      <c r="L1285" s="51">
        <f t="shared" si="176"/>
        <v>0</v>
      </c>
      <c r="M1285" s="51">
        <f t="shared" si="177"/>
        <v>0</v>
      </c>
      <c r="N1285" s="51">
        <f t="shared" si="178"/>
        <v>0</v>
      </c>
      <c r="O1285" s="51">
        <f t="shared" si="179"/>
        <v>0</v>
      </c>
      <c r="P1285" s="52">
        <f>+SUM(INDEX(Inputs!$D$24:$D$35,MATCH($D1285,Inputs!$B$24:$B$35,0))*$N1285,INDEX(Inputs!$E$24:$E$35,MATCH($D1285,Inputs!$B$24:$B$35,0))*$O1285)</f>
        <v>0</v>
      </c>
      <c r="R1285" s="19"/>
      <c r="S1285" s="19"/>
      <c r="T1285" s="19"/>
    </row>
    <row r="1286" spans="2:20" s="46" customFormat="1" x14ac:dyDescent="0.25">
      <c r="B1286" s="8" t="s">
        <v>205</v>
      </c>
      <c r="C1286" s="8">
        <v>2021</v>
      </c>
      <c r="D1286" s="8">
        <v>6</v>
      </c>
      <c r="E1286" s="49">
        <f>Data!E1286</f>
        <v>2425.7354999999998</v>
      </c>
      <c r="F1286" s="49">
        <f>Data!F1286</f>
        <v>2047.0708</v>
      </c>
      <c r="G1286" s="50">
        <f t="shared" si="171"/>
        <v>-378.66469999999981</v>
      </c>
      <c r="H1286" s="51">
        <f t="shared" si="172"/>
        <v>284.44859999999971</v>
      </c>
      <c r="I1286" s="51">
        <f t="shared" si="174"/>
        <v>663.11329999999953</v>
      </c>
      <c r="J1286" s="51">
        <f t="shared" si="173"/>
        <v>284.44859999999971</v>
      </c>
      <c r="K1286" s="51">
        <f t="shared" si="175"/>
        <v>663.11329999999953</v>
      </c>
      <c r="L1286" s="51">
        <f t="shared" si="176"/>
        <v>0</v>
      </c>
      <c r="M1286" s="51">
        <f t="shared" si="177"/>
        <v>0</v>
      </c>
      <c r="N1286" s="51">
        <f t="shared" si="178"/>
        <v>0</v>
      </c>
      <c r="O1286" s="51">
        <f t="shared" si="179"/>
        <v>0</v>
      </c>
      <c r="P1286" s="52">
        <f>+SUM(INDEX(Inputs!$D$24:$D$35,MATCH($D1286,Inputs!$B$24:$B$35,0))*$N1286,INDEX(Inputs!$E$24:$E$35,MATCH($D1286,Inputs!$B$24:$B$35,0))*$O1286)</f>
        <v>0</v>
      </c>
      <c r="R1286" s="19"/>
      <c r="S1286" s="19"/>
      <c r="T1286" s="19"/>
    </row>
    <row r="1287" spans="2:20" s="46" customFormat="1" x14ac:dyDescent="0.25">
      <c r="B1287" s="8" t="s">
        <v>205</v>
      </c>
      <c r="C1287" s="8">
        <v>2021</v>
      </c>
      <c r="D1287" s="8">
        <v>7</v>
      </c>
      <c r="E1287" s="49">
        <f>Data!E1287</f>
        <v>1941.3119999999999</v>
      </c>
      <c r="F1287" s="49">
        <f>Data!F1287</f>
        <v>2561.8798999999999</v>
      </c>
      <c r="G1287" s="50">
        <f t="shared" si="171"/>
        <v>620.56790000000001</v>
      </c>
      <c r="H1287" s="51">
        <f t="shared" si="172"/>
        <v>663.11329999999953</v>
      </c>
      <c r="I1287" s="51">
        <f t="shared" si="174"/>
        <v>42.545399999999518</v>
      </c>
      <c r="J1287" s="51">
        <f t="shared" si="173"/>
        <v>663.11329999999953</v>
      </c>
      <c r="K1287" s="51">
        <f t="shared" si="175"/>
        <v>42.545399999999518</v>
      </c>
      <c r="L1287" s="51">
        <f t="shared" si="176"/>
        <v>0</v>
      </c>
      <c r="M1287" s="51">
        <f t="shared" si="177"/>
        <v>0</v>
      </c>
      <c r="N1287" s="51">
        <f t="shared" si="178"/>
        <v>0</v>
      </c>
      <c r="O1287" s="51">
        <f t="shared" si="179"/>
        <v>0</v>
      </c>
      <c r="P1287" s="52">
        <f>+SUM(INDEX(Inputs!$D$24:$D$35,MATCH($D1287,Inputs!$B$24:$B$35,0))*$N1287,INDEX(Inputs!$E$24:$E$35,MATCH($D1287,Inputs!$B$24:$B$35,0))*$O1287)</f>
        <v>0</v>
      </c>
      <c r="R1287" s="19"/>
      <c r="S1287" s="19"/>
      <c r="T1287" s="19"/>
    </row>
    <row r="1288" spans="2:20" s="46" customFormat="1" x14ac:dyDescent="0.25">
      <c r="B1288" s="8" t="s">
        <v>205</v>
      </c>
      <c r="C1288" s="8">
        <v>2021</v>
      </c>
      <c r="D1288" s="8">
        <v>8</v>
      </c>
      <c r="E1288" s="49">
        <f>Data!E1288</f>
        <v>1763.3920000000001</v>
      </c>
      <c r="F1288" s="49">
        <f>Data!F1288</f>
        <v>2046.7360000000001</v>
      </c>
      <c r="G1288" s="50">
        <f t="shared" si="171"/>
        <v>283.34400000000005</v>
      </c>
      <c r="H1288" s="51">
        <f t="shared" si="172"/>
        <v>42.545399999999518</v>
      </c>
      <c r="I1288" s="51">
        <f t="shared" si="174"/>
        <v>0</v>
      </c>
      <c r="J1288" s="51">
        <f t="shared" si="173"/>
        <v>42.545399999999518</v>
      </c>
      <c r="K1288" s="51">
        <f t="shared" si="175"/>
        <v>0</v>
      </c>
      <c r="L1288" s="51">
        <f t="shared" si="176"/>
        <v>240.79860000000053</v>
      </c>
      <c r="M1288" s="51">
        <f t="shared" si="177"/>
        <v>240.79860000000053</v>
      </c>
      <c r="N1288" s="51">
        <f t="shared" si="178"/>
        <v>240.79860000000053</v>
      </c>
      <c r="O1288" s="51">
        <f t="shared" si="179"/>
        <v>0</v>
      </c>
      <c r="P1288" s="52">
        <f>+SUM(INDEX(Inputs!$D$24:$D$35,MATCH($D1288,Inputs!$B$24:$B$35,0))*$N1288,INDEX(Inputs!$E$24:$E$35,MATCH($D1288,Inputs!$B$24:$B$35,0))*$O1288)</f>
        <v>25.344052650000055</v>
      </c>
      <c r="R1288" s="19"/>
      <c r="S1288" s="19"/>
      <c r="T1288" s="19"/>
    </row>
    <row r="1289" spans="2:20" s="46" customFormat="1" x14ac:dyDescent="0.25">
      <c r="B1289" s="8" t="s">
        <v>205</v>
      </c>
      <c r="C1289" s="8">
        <v>2021</v>
      </c>
      <c r="D1289" s="8">
        <v>9</v>
      </c>
      <c r="E1289" s="49">
        <f>Data!E1289</f>
        <v>1550.912</v>
      </c>
      <c r="F1289" s="49">
        <f>Data!F1289</f>
        <v>1418.104</v>
      </c>
      <c r="G1289" s="50">
        <f t="shared" ref="G1289:G1352" si="180">+F1289-E1289</f>
        <v>-132.80799999999999</v>
      </c>
      <c r="H1289" s="51">
        <f t="shared" ref="H1289:H1352" si="181">+IF(D1289=1,0,I1288)</f>
        <v>0</v>
      </c>
      <c r="I1289" s="51">
        <f t="shared" si="174"/>
        <v>132.80799999999999</v>
      </c>
      <c r="J1289" s="51">
        <f t="shared" ref="J1289:J1352" si="182">+IF(D1289=1,I1300,K1288)</f>
        <v>0</v>
      </c>
      <c r="K1289" s="51">
        <f t="shared" si="175"/>
        <v>132.80799999999999</v>
      </c>
      <c r="L1289" s="51">
        <f t="shared" si="176"/>
        <v>0</v>
      </c>
      <c r="M1289" s="51">
        <f t="shared" si="177"/>
        <v>0</v>
      </c>
      <c r="N1289" s="51">
        <f t="shared" si="178"/>
        <v>0</v>
      </c>
      <c r="O1289" s="51">
        <f t="shared" si="179"/>
        <v>0</v>
      </c>
      <c r="P1289" s="52">
        <f>+SUM(INDEX(Inputs!$D$24:$D$35,MATCH($D1289,Inputs!$B$24:$B$35,0))*$N1289,INDEX(Inputs!$E$24:$E$35,MATCH($D1289,Inputs!$B$24:$B$35,0))*$O1289)</f>
        <v>0</v>
      </c>
      <c r="R1289" s="19"/>
      <c r="S1289" s="19"/>
      <c r="T1289" s="19"/>
    </row>
    <row r="1290" spans="2:20" s="46" customFormat="1" x14ac:dyDescent="0.25">
      <c r="B1290" s="8" t="s">
        <v>205</v>
      </c>
      <c r="C1290" s="8">
        <v>2021</v>
      </c>
      <c r="D1290" s="8">
        <v>10</v>
      </c>
      <c r="E1290" s="49">
        <f>Data!E1290</f>
        <v>946.24</v>
      </c>
      <c r="F1290" s="49">
        <f>Data!F1290</f>
        <v>1614.518</v>
      </c>
      <c r="G1290" s="50">
        <f t="shared" si="180"/>
        <v>668.27800000000002</v>
      </c>
      <c r="H1290" s="51">
        <f t="shared" si="181"/>
        <v>132.80799999999999</v>
      </c>
      <c r="I1290" s="51">
        <f t="shared" ref="I1290:I1353" si="183">+IF($G1290&lt;0,SUM(-$G1290,H1290),MAX(SUM(-$G1290,H1290),0))</f>
        <v>0</v>
      </c>
      <c r="J1290" s="51">
        <f t="shared" si="182"/>
        <v>132.80799999999999</v>
      </c>
      <c r="K1290" s="51">
        <f t="shared" ref="K1290:K1353" si="184">+IF($G1290&lt;0,SUM(-$G1290,J1290),MAX(SUM(-$G1290,J1290),0))</f>
        <v>0</v>
      </c>
      <c r="L1290" s="51">
        <f t="shared" ref="L1290:L1353" si="185">+IF(I1290&gt;0,0,G1290-H1290)</f>
        <v>535.47</v>
      </c>
      <c r="M1290" s="51">
        <f t="shared" ref="M1290:M1353" si="186">+IF(K1290&gt;0,0,G1290-J1290)</f>
        <v>535.47</v>
      </c>
      <c r="N1290" s="51">
        <f t="shared" ref="N1290:N1353" si="187">+MIN(M1290,2000)</f>
        <v>535.47</v>
      </c>
      <c r="O1290" s="51">
        <f t="shared" ref="O1290:O1353" si="188">+M1290-N1290</f>
        <v>0</v>
      </c>
      <c r="P1290" s="52">
        <f>+SUM(INDEX(Inputs!$D$24:$D$35,MATCH($D1290,Inputs!$B$24:$B$35,0))*$N1290,INDEX(Inputs!$E$24:$E$35,MATCH($D1290,Inputs!$B$24:$B$35,0))*$O1290)</f>
        <v>50.731498740000006</v>
      </c>
      <c r="R1290" s="19"/>
      <c r="S1290" s="19"/>
      <c r="T1290" s="19"/>
    </row>
    <row r="1291" spans="2:20" s="46" customFormat="1" x14ac:dyDescent="0.25">
      <c r="B1291" s="8" t="s">
        <v>205</v>
      </c>
      <c r="C1291" s="8">
        <v>2021</v>
      </c>
      <c r="D1291" s="8">
        <v>11</v>
      </c>
      <c r="E1291" s="49">
        <f>Data!E1291</f>
        <v>628.63199999999995</v>
      </c>
      <c r="F1291" s="49">
        <f>Data!F1291</f>
        <v>1837.942</v>
      </c>
      <c r="G1291" s="50">
        <f t="shared" si="180"/>
        <v>1209.31</v>
      </c>
      <c r="H1291" s="51">
        <f t="shared" si="181"/>
        <v>0</v>
      </c>
      <c r="I1291" s="51">
        <f t="shared" si="183"/>
        <v>0</v>
      </c>
      <c r="J1291" s="51">
        <f t="shared" si="182"/>
        <v>0</v>
      </c>
      <c r="K1291" s="51">
        <f t="shared" si="184"/>
        <v>0</v>
      </c>
      <c r="L1291" s="51">
        <f t="shared" si="185"/>
        <v>1209.31</v>
      </c>
      <c r="M1291" s="51">
        <f t="shared" si="186"/>
        <v>1209.31</v>
      </c>
      <c r="N1291" s="51">
        <f t="shared" si="187"/>
        <v>1209.31</v>
      </c>
      <c r="O1291" s="51">
        <f t="shared" si="188"/>
        <v>0</v>
      </c>
      <c r="P1291" s="52">
        <f>+SUM(INDEX(Inputs!$D$24:$D$35,MATCH($D1291,Inputs!$B$24:$B$35,0))*$N1291,INDEX(Inputs!$E$24:$E$35,MATCH($D1291,Inputs!$B$24:$B$35,0))*$O1291)</f>
        <v>114.57244802</v>
      </c>
      <c r="R1291" s="19"/>
      <c r="S1291" s="19"/>
      <c r="T1291" s="19"/>
    </row>
    <row r="1292" spans="2:20" s="46" customFormat="1" x14ac:dyDescent="0.25">
      <c r="B1292" s="8" t="s">
        <v>205</v>
      </c>
      <c r="C1292" s="8">
        <v>2021</v>
      </c>
      <c r="D1292" s="8">
        <v>12</v>
      </c>
      <c r="E1292" s="49">
        <f>Data!E1292</f>
        <v>325.18400000000003</v>
      </c>
      <c r="F1292" s="49">
        <f>Data!F1292</f>
        <v>2778.2190000000001</v>
      </c>
      <c r="G1292" s="50">
        <f t="shared" si="180"/>
        <v>2453.0349999999999</v>
      </c>
      <c r="H1292" s="51">
        <f t="shared" si="181"/>
        <v>0</v>
      </c>
      <c r="I1292" s="51">
        <f t="shared" si="183"/>
        <v>0</v>
      </c>
      <c r="J1292" s="51">
        <f t="shared" si="182"/>
        <v>0</v>
      </c>
      <c r="K1292" s="51">
        <f t="shared" si="184"/>
        <v>0</v>
      </c>
      <c r="L1292" s="51">
        <f t="shared" si="185"/>
        <v>2453.0349999999999</v>
      </c>
      <c r="M1292" s="51">
        <f t="shared" si="186"/>
        <v>2453.0349999999999</v>
      </c>
      <c r="N1292" s="51">
        <f t="shared" si="187"/>
        <v>2000</v>
      </c>
      <c r="O1292" s="51">
        <f t="shared" si="188"/>
        <v>453.03499999999985</v>
      </c>
      <c r="P1292" s="52">
        <f>+SUM(INDEX(Inputs!$D$24:$D$35,MATCH($D1292,Inputs!$B$24:$B$35,0))*$N1292,INDEX(Inputs!$E$24:$E$35,MATCH($D1292,Inputs!$B$24:$B$35,0))*$O1292)</f>
        <v>209.50633486000001</v>
      </c>
      <c r="R1292" s="19"/>
      <c r="S1292" s="19"/>
      <c r="T1292" s="19"/>
    </row>
    <row r="1293" spans="2:20" s="46" customFormat="1" x14ac:dyDescent="0.25">
      <c r="B1293" s="8" t="s">
        <v>206</v>
      </c>
      <c r="C1293" s="8">
        <v>2021</v>
      </c>
      <c r="D1293" s="8">
        <v>1</v>
      </c>
      <c r="E1293" s="49">
        <f>Data!E1293</f>
        <v>263.98649999999998</v>
      </c>
      <c r="F1293" s="49">
        <f>Data!F1293</f>
        <v>10236.632</v>
      </c>
      <c r="G1293" s="50">
        <f t="shared" si="180"/>
        <v>9972.6454999999987</v>
      </c>
      <c r="H1293" s="51">
        <f t="shared" si="181"/>
        <v>0</v>
      </c>
      <c r="I1293" s="51">
        <f t="shared" si="183"/>
        <v>0</v>
      </c>
      <c r="J1293" s="51">
        <f t="shared" si="182"/>
        <v>0</v>
      </c>
      <c r="K1293" s="51">
        <f t="shared" si="184"/>
        <v>0</v>
      </c>
      <c r="L1293" s="51">
        <f t="shared" si="185"/>
        <v>9972.6454999999987</v>
      </c>
      <c r="M1293" s="51">
        <f t="shared" si="186"/>
        <v>9972.6454999999987</v>
      </c>
      <c r="N1293" s="51">
        <f t="shared" si="187"/>
        <v>2000</v>
      </c>
      <c r="O1293" s="51">
        <f t="shared" si="188"/>
        <v>7972.6454999999987</v>
      </c>
      <c r="P1293" s="52">
        <f>+SUM(INDEX(Inputs!$D$24:$D$35,MATCH($D1293,Inputs!$B$24:$B$35,0))*$N1293,INDEX(Inputs!$E$24:$E$35,MATCH($D1293,Inputs!$B$24:$B$35,0))*$O1293)</f>
        <v>541.84304051799995</v>
      </c>
      <c r="R1293" s="19"/>
      <c r="S1293" s="19"/>
      <c r="T1293" s="19"/>
    </row>
    <row r="1294" spans="2:20" s="46" customFormat="1" x14ac:dyDescent="0.25">
      <c r="B1294" s="8" t="s">
        <v>206</v>
      </c>
      <c r="C1294" s="8">
        <v>2021</v>
      </c>
      <c r="D1294" s="8">
        <v>2</v>
      </c>
      <c r="E1294" s="49">
        <f>Data!E1294</f>
        <v>288.24400000000003</v>
      </c>
      <c r="F1294" s="49">
        <f>Data!F1294</f>
        <v>10794.103999999999</v>
      </c>
      <c r="G1294" s="50">
        <f t="shared" si="180"/>
        <v>10505.859999999999</v>
      </c>
      <c r="H1294" s="51">
        <f t="shared" si="181"/>
        <v>0</v>
      </c>
      <c r="I1294" s="51">
        <f t="shared" si="183"/>
        <v>0</v>
      </c>
      <c r="J1294" s="51">
        <f t="shared" si="182"/>
        <v>0</v>
      </c>
      <c r="K1294" s="51">
        <f t="shared" si="184"/>
        <v>0</v>
      </c>
      <c r="L1294" s="51">
        <f t="shared" si="185"/>
        <v>10505.859999999999</v>
      </c>
      <c r="M1294" s="51">
        <f t="shared" si="186"/>
        <v>10505.859999999999</v>
      </c>
      <c r="N1294" s="51">
        <f t="shared" si="187"/>
        <v>2000</v>
      </c>
      <c r="O1294" s="51">
        <f t="shared" si="188"/>
        <v>8505.8599999999988</v>
      </c>
      <c r="P1294" s="52">
        <f>+SUM(INDEX(Inputs!$D$24:$D$35,MATCH($D1294,Inputs!$B$24:$B$35,0))*$N1294,INDEX(Inputs!$E$24:$E$35,MATCH($D1294,Inputs!$B$24:$B$35,0))*$O1294)</f>
        <v>565.4089885599999</v>
      </c>
      <c r="R1294" s="19"/>
      <c r="S1294" s="19"/>
      <c r="T1294" s="19"/>
    </row>
    <row r="1295" spans="2:20" s="46" customFormat="1" x14ac:dyDescent="0.25">
      <c r="B1295" s="8" t="s">
        <v>206</v>
      </c>
      <c r="C1295" s="8">
        <v>2021</v>
      </c>
      <c r="D1295" s="8">
        <v>3</v>
      </c>
      <c r="E1295" s="49">
        <f>Data!E1295</f>
        <v>644.17330000000004</v>
      </c>
      <c r="F1295" s="49">
        <f>Data!F1295</f>
        <v>9925.32</v>
      </c>
      <c r="G1295" s="50">
        <f t="shared" si="180"/>
        <v>9281.1466999999993</v>
      </c>
      <c r="H1295" s="51">
        <f t="shared" si="181"/>
        <v>0</v>
      </c>
      <c r="I1295" s="51">
        <f t="shared" si="183"/>
        <v>0</v>
      </c>
      <c r="J1295" s="51">
        <f t="shared" si="182"/>
        <v>0</v>
      </c>
      <c r="K1295" s="51">
        <f t="shared" si="184"/>
        <v>0</v>
      </c>
      <c r="L1295" s="51">
        <f t="shared" si="185"/>
        <v>9281.1466999999993</v>
      </c>
      <c r="M1295" s="51">
        <f t="shared" si="186"/>
        <v>9281.1466999999993</v>
      </c>
      <c r="N1295" s="51">
        <f t="shared" si="187"/>
        <v>2000</v>
      </c>
      <c r="O1295" s="51">
        <f t="shared" si="188"/>
        <v>7281.1466999999993</v>
      </c>
      <c r="P1295" s="52">
        <f>+SUM(INDEX(Inputs!$D$24:$D$35,MATCH($D1295,Inputs!$B$24:$B$35,0))*$N1295,INDEX(Inputs!$E$24:$E$35,MATCH($D1295,Inputs!$B$24:$B$35,0))*$O1295)</f>
        <v>511.28155955319994</v>
      </c>
      <c r="R1295" s="19"/>
      <c r="S1295" s="19"/>
      <c r="T1295" s="19"/>
    </row>
    <row r="1296" spans="2:20" s="46" customFormat="1" x14ac:dyDescent="0.25">
      <c r="B1296" s="8" t="s">
        <v>206</v>
      </c>
      <c r="C1296" s="8">
        <v>2021</v>
      </c>
      <c r="D1296" s="8">
        <v>4</v>
      </c>
      <c r="E1296" s="49">
        <f>Data!E1296</f>
        <v>777.03869999999995</v>
      </c>
      <c r="F1296" s="49">
        <f>Data!F1296</f>
        <v>8829.7360000000008</v>
      </c>
      <c r="G1296" s="50">
        <f t="shared" si="180"/>
        <v>8052.6973000000007</v>
      </c>
      <c r="H1296" s="51">
        <f t="shared" si="181"/>
        <v>0</v>
      </c>
      <c r="I1296" s="51">
        <f t="shared" si="183"/>
        <v>0</v>
      </c>
      <c r="J1296" s="51">
        <f t="shared" si="182"/>
        <v>0</v>
      </c>
      <c r="K1296" s="51">
        <f t="shared" si="184"/>
        <v>0</v>
      </c>
      <c r="L1296" s="51">
        <f t="shared" si="185"/>
        <v>8052.6973000000007</v>
      </c>
      <c r="M1296" s="51">
        <f t="shared" si="186"/>
        <v>8052.6973000000007</v>
      </c>
      <c r="N1296" s="51">
        <f t="shared" si="187"/>
        <v>2000</v>
      </c>
      <c r="O1296" s="51">
        <f t="shared" si="188"/>
        <v>6052.6973000000007</v>
      </c>
      <c r="P1296" s="52">
        <f>+SUM(INDEX(Inputs!$D$24:$D$35,MATCH($D1296,Inputs!$B$24:$B$35,0))*$N1296,INDEX(Inputs!$E$24:$E$35,MATCH($D1296,Inputs!$B$24:$B$35,0))*$O1296)</f>
        <v>456.98900987080003</v>
      </c>
      <c r="R1296" s="19"/>
      <c r="S1296" s="19"/>
      <c r="T1296" s="19"/>
    </row>
    <row r="1297" spans="2:20" s="46" customFormat="1" x14ac:dyDescent="0.25">
      <c r="B1297" s="8" t="s">
        <v>206</v>
      </c>
      <c r="C1297" s="8">
        <v>2021</v>
      </c>
      <c r="D1297" s="8">
        <v>5</v>
      </c>
      <c r="E1297" s="49">
        <f>Data!E1297</f>
        <v>843.64229999999998</v>
      </c>
      <c r="F1297" s="49">
        <f>Data!F1297</f>
        <v>7897.9840000000004</v>
      </c>
      <c r="G1297" s="50">
        <f t="shared" si="180"/>
        <v>7054.3417000000009</v>
      </c>
      <c r="H1297" s="51">
        <f t="shared" si="181"/>
        <v>0</v>
      </c>
      <c r="I1297" s="51">
        <f t="shared" si="183"/>
        <v>0</v>
      </c>
      <c r="J1297" s="51">
        <f t="shared" si="182"/>
        <v>0</v>
      </c>
      <c r="K1297" s="51">
        <f t="shared" si="184"/>
        <v>0</v>
      </c>
      <c r="L1297" s="51">
        <f t="shared" si="185"/>
        <v>7054.3417000000009</v>
      </c>
      <c r="M1297" s="51">
        <f t="shared" si="186"/>
        <v>7054.3417000000009</v>
      </c>
      <c r="N1297" s="51">
        <f t="shared" si="187"/>
        <v>2000</v>
      </c>
      <c r="O1297" s="51">
        <f t="shared" si="188"/>
        <v>5054.3417000000009</v>
      </c>
      <c r="P1297" s="52">
        <f>+SUM(INDEX(Inputs!$D$24:$D$35,MATCH($D1297,Inputs!$B$24:$B$35,0))*$N1297,INDEX(Inputs!$E$24:$E$35,MATCH($D1297,Inputs!$B$24:$B$35,0))*$O1297)</f>
        <v>412.86568577320008</v>
      </c>
      <c r="R1297" s="19"/>
      <c r="S1297" s="19"/>
      <c r="T1297" s="19"/>
    </row>
    <row r="1298" spans="2:20" s="46" customFormat="1" x14ac:dyDescent="0.25">
      <c r="B1298" s="8" t="s">
        <v>206</v>
      </c>
      <c r="C1298" s="8">
        <v>2021</v>
      </c>
      <c r="D1298" s="8">
        <v>6</v>
      </c>
      <c r="E1298" s="49">
        <f>Data!E1298</f>
        <v>916.77779999999996</v>
      </c>
      <c r="F1298" s="49">
        <f>Data!F1298</f>
        <v>8236.3760000000002</v>
      </c>
      <c r="G1298" s="50">
        <f t="shared" si="180"/>
        <v>7319.5982000000004</v>
      </c>
      <c r="H1298" s="51">
        <f t="shared" si="181"/>
        <v>0</v>
      </c>
      <c r="I1298" s="51">
        <f t="shared" si="183"/>
        <v>0</v>
      </c>
      <c r="J1298" s="51">
        <f t="shared" si="182"/>
        <v>0</v>
      </c>
      <c r="K1298" s="51">
        <f t="shared" si="184"/>
        <v>0</v>
      </c>
      <c r="L1298" s="51">
        <f t="shared" si="185"/>
        <v>7319.5982000000004</v>
      </c>
      <c r="M1298" s="51">
        <f t="shared" si="186"/>
        <v>7319.5982000000004</v>
      </c>
      <c r="N1298" s="51">
        <f t="shared" si="187"/>
        <v>2000</v>
      </c>
      <c r="O1298" s="51">
        <f t="shared" si="188"/>
        <v>5319.5982000000004</v>
      </c>
      <c r="P1298" s="52">
        <f>+SUM(INDEX(Inputs!$D$24:$D$35,MATCH($D1298,Inputs!$B$24:$B$35,0))*$N1298,INDEX(Inputs!$E$24:$E$35,MATCH($D1298,Inputs!$B$24:$B$35,0))*$O1298)</f>
        <v>469.64954591120005</v>
      </c>
      <c r="R1298" s="19"/>
      <c r="S1298" s="19"/>
      <c r="T1298" s="19"/>
    </row>
    <row r="1299" spans="2:20" s="46" customFormat="1" x14ac:dyDescent="0.25">
      <c r="B1299" s="8" t="s">
        <v>206</v>
      </c>
      <c r="C1299" s="8">
        <v>2021</v>
      </c>
      <c r="D1299" s="8">
        <v>7</v>
      </c>
      <c r="E1299" s="49">
        <f>Data!E1299</f>
        <v>788.88250000000005</v>
      </c>
      <c r="F1299" s="49">
        <f>Data!F1299</f>
        <v>9983.4879999999994</v>
      </c>
      <c r="G1299" s="50">
        <f t="shared" si="180"/>
        <v>9194.6054999999997</v>
      </c>
      <c r="H1299" s="51">
        <f t="shared" si="181"/>
        <v>0</v>
      </c>
      <c r="I1299" s="51">
        <f t="shared" si="183"/>
        <v>0</v>
      </c>
      <c r="J1299" s="51">
        <f t="shared" si="182"/>
        <v>0</v>
      </c>
      <c r="K1299" s="51">
        <f t="shared" si="184"/>
        <v>0</v>
      </c>
      <c r="L1299" s="51">
        <f t="shared" si="185"/>
        <v>9194.6054999999997</v>
      </c>
      <c r="M1299" s="51">
        <f t="shared" si="186"/>
        <v>9194.6054999999997</v>
      </c>
      <c r="N1299" s="51">
        <f t="shared" si="187"/>
        <v>2000</v>
      </c>
      <c r="O1299" s="51">
        <f t="shared" si="188"/>
        <v>7194.6054999999997</v>
      </c>
      <c r="P1299" s="52">
        <f>+SUM(INDEX(Inputs!$D$24:$D$35,MATCH($D1299,Inputs!$B$24:$B$35,0))*$N1299,INDEX(Inputs!$E$24:$E$35,MATCH($D1299,Inputs!$B$24:$B$35,0))*$O1299)</f>
        <v>560.99240153799997</v>
      </c>
      <c r="R1299" s="19"/>
      <c r="S1299" s="19"/>
      <c r="T1299" s="19"/>
    </row>
    <row r="1300" spans="2:20" s="46" customFormat="1" x14ac:dyDescent="0.25">
      <c r="B1300" s="8" t="s">
        <v>206</v>
      </c>
      <c r="C1300" s="8">
        <v>2021</v>
      </c>
      <c r="D1300" s="8">
        <v>8</v>
      </c>
      <c r="E1300" s="49">
        <f>Data!E1300</f>
        <v>760.00459999999998</v>
      </c>
      <c r="F1300" s="49">
        <f>Data!F1300</f>
        <v>11475.384</v>
      </c>
      <c r="G1300" s="50">
        <f t="shared" si="180"/>
        <v>10715.3794</v>
      </c>
      <c r="H1300" s="51">
        <f t="shared" si="181"/>
        <v>0</v>
      </c>
      <c r="I1300" s="51">
        <f t="shared" si="183"/>
        <v>0</v>
      </c>
      <c r="J1300" s="51">
        <f t="shared" si="182"/>
        <v>0</v>
      </c>
      <c r="K1300" s="51">
        <f t="shared" si="184"/>
        <v>0</v>
      </c>
      <c r="L1300" s="51">
        <f t="shared" si="185"/>
        <v>10715.3794</v>
      </c>
      <c r="M1300" s="51">
        <f t="shared" si="186"/>
        <v>10715.3794</v>
      </c>
      <c r="N1300" s="51">
        <f t="shared" si="187"/>
        <v>2000</v>
      </c>
      <c r="O1300" s="51">
        <f t="shared" si="188"/>
        <v>8715.3793999999998</v>
      </c>
      <c r="P1300" s="52">
        <f>+SUM(INDEX(Inputs!$D$24:$D$35,MATCH($D1300,Inputs!$B$24:$B$35,0))*$N1300,INDEX(Inputs!$E$24:$E$35,MATCH($D1300,Inputs!$B$24:$B$35,0))*$O1300)</f>
        <v>635.07842285039999</v>
      </c>
      <c r="R1300" s="19"/>
      <c r="S1300" s="19"/>
      <c r="T1300" s="19"/>
    </row>
    <row r="1301" spans="2:20" s="46" customFormat="1" x14ac:dyDescent="0.25">
      <c r="B1301" s="8" t="s">
        <v>206</v>
      </c>
      <c r="C1301" s="8">
        <v>2021</v>
      </c>
      <c r="D1301" s="8">
        <v>9</v>
      </c>
      <c r="E1301" s="49">
        <f>Data!E1301</f>
        <v>608.6549</v>
      </c>
      <c r="F1301" s="49">
        <f>Data!F1301</f>
        <v>10926.52</v>
      </c>
      <c r="G1301" s="50">
        <f t="shared" si="180"/>
        <v>10317.865100000001</v>
      </c>
      <c r="H1301" s="51">
        <f t="shared" si="181"/>
        <v>0</v>
      </c>
      <c r="I1301" s="51">
        <f t="shared" si="183"/>
        <v>0</v>
      </c>
      <c r="J1301" s="51">
        <f t="shared" si="182"/>
        <v>0</v>
      </c>
      <c r="K1301" s="51">
        <f t="shared" si="184"/>
        <v>0</v>
      </c>
      <c r="L1301" s="51">
        <f t="shared" si="185"/>
        <v>10317.865100000001</v>
      </c>
      <c r="M1301" s="51">
        <f t="shared" si="186"/>
        <v>10317.865100000001</v>
      </c>
      <c r="N1301" s="51">
        <f t="shared" si="187"/>
        <v>2000</v>
      </c>
      <c r="O1301" s="51">
        <f t="shared" si="188"/>
        <v>8317.8651000000009</v>
      </c>
      <c r="P1301" s="52">
        <f>+SUM(INDEX(Inputs!$D$24:$D$35,MATCH($D1301,Inputs!$B$24:$B$35,0))*$N1301,INDEX(Inputs!$E$24:$E$35,MATCH($D1301,Inputs!$B$24:$B$35,0))*$O1301)</f>
        <v>557.10036595960003</v>
      </c>
      <c r="R1301" s="19"/>
      <c r="S1301" s="19"/>
      <c r="T1301" s="19"/>
    </row>
    <row r="1302" spans="2:20" s="46" customFormat="1" x14ac:dyDescent="0.25">
      <c r="B1302" s="8" t="s">
        <v>206</v>
      </c>
      <c r="C1302" s="8">
        <v>2021</v>
      </c>
      <c r="D1302" s="8">
        <v>10</v>
      </c>
      <c r="E1302" s="49">
        <f>Data!E1302</f>
        <v>424.6422</v>
      </c>
      <c r="F1302" s="49">
        <f>Data!F1302</f>
        <v>10258.280000000001</v>
      </c>
      <c r="G1302" s="50">
        <f t="shared" si="180"/>
        <v>9833.6378000000004</v>
      </c>
      <c r="H1302" s="51">
        <f t="shared" si="181"/>
        <v>0</v>
      </c>
      <c r="I1302" s="51">
        <f t="shared" si="183"/>
        <v>0</v>
      </c>
      <c r="J1302" s="51">
        <f t="shared" si="182"/>
        <v>0</v>
      </c>
      <c r="K1302" s="51">
        <f t="shared" si="184"/>
        <v>0</v>
      </c>
      <c r="L1302" s="51">
        <f t="shared" si="185"/>
        <v>9833.6378000000004</v>
      </c>
      <c r="M1302" s="51">
        <f t="shared" si="186"/>
        <v>9833.6378000000004</v>
      </c>
      <c r="N1302" s="51">
        <f t="shared" si="187"/>
        <v>2000</v>
      </c>
      <c r="O1302" s="51">
        <f t="shared" si="188"/>
        <v>7833.6378000000004</v>
      </c>
      <c r="P1302" s="52">
        <f>+SUM(INDEX(Inputs!$D$24:$D$35,MATCH($D1302,Inputs!$B$24:$B$35,0))*$N1302,INDEX(Inputs!$E$24:$E$35,MATCH($D1302,Inputs!$B$24:$B$35,0))*$O1302)</f>
        <v>535.69945620880003</v>
      </c>
      <c r="R1302" s="19"/>
      <c r="S1302" s="19"/>
      <c r="T1302" s="19"/>
    </row>
    <row r="1303" spans="2:20" s="46" customFormat="1" x14ac:dyDescent="0.25">
      <c r="B1303" s="8" t="s">
        <v>206</v>
      </c>
      <c r="C1303" s="8">
        <v>2021</v>
      </c>
      <c r="D1303" s="8">
        <v>11</v>
      </c>
      <c r="E1303" s="49">
        <f>Data!E1303</f>
        <v>294.5104</v>
      </c>
      <c r="F1303" s="49">
        <f>Data!F1303</f>
        <v>10729.255999999999</v>
      </c>
      <c r="G1303" s="50">
        <f t="shared" si="180"/>
        <v>10434.7456</v>
      </c>
      <c r="H1303" s="51">
        <f t="shared" si="181"/>
        <v>0</v>
      </c>
      <c r="I1303" s="51">
        <f t="shared" si="183"/>
        <v>0</v>
      </c>
      <c r="J1303" s="51">
        <f t="shared" si="182"/>
        <v>0</v>
      </c>
      <c r="K1303" s="51">
        <f t="shared" si="184"/>
        <v>0</v>
      </c>
      <c r="L1303" s="51">
        <f t="shared" si="185"/>
        <v>10434.7456</v>
      </c>
      <c r="M1303" s="51">
        <f t="shared" si="186"/>
        <v>10434.7456</v>
      </c>
      <c r="N1303" s="51">
        <f t="shared" si="187"/>
        <v>2000</v>
      </c>
      <c r="O1303" s="51">
        <f t="shared" si="188"/>
        <v>8434.7456000000002</v>
      </c>
      <c r="P1303" s="52">
        <f>+SUM(INDEX(Inputs!$D$24:$D$35,MATCH($D1303,Inputs!$B$24:$B$35,0))*$N1303,INDEX(Inputs!$E$24:$E$35,MATCH($D1303,Inputs!$B$24:$B$35,0))*$O1303)</f>
        <v>562.26601653759997</v>
      </c>
      <c r="R1303" s="19"/>
      <c r="S1303" s="19"/>
      <c r="T1303" s="19"/>
    </row>
    <row r="1304" spans="2:20" s="46" customFormat="1" x14ac:dyDescent="0.25">
      <c r="B1304" s="8" t="s">
        <v>206</v>
      </c>
      <c r="C1304" s="8">
        <v>2021</v>
      </c>
      <c r="D1304" s="8">
        <v>12</v>
      </c>
      <c r="E1304" s="49">
        <f>Data!E1304</f>
        <v>147.75839999999999</v>
      </c>
      <c r="F1304" s="49">
        <f>Data!F1304</f>
        <v>12340.736000000001</v>
      </c>
      <c r="G1304" s="50">
        <f t="shared" si="180"/>
        <v>12192.9776</v>
      </c>
      <c r="H1304" s="51">
        <f t="shared" si="181"/>
        <v>0</v>
      </c>
      <c r="I1304" s="51">
        <f t="shared" si="183"/>
        <v>0</v>
      </c>
      <c r="J1304" s="51">
        <f t="shared" si="182"/>
        <v>0</v>
      </c>
      <c r="K1304" s="51">
        <f t="shared" si="184"/>
        <v>0</v>
      </c>
      <c r="L1304" s="51">
        <f t="shared" si="185"/>
        <v>12192.9776</v>
      </c>
      <c r="M1304" s="51">
        <f t="shared" si="186"/>
        <v>12192.9776</v>
      </c>
      <c r="N1304" s="51">
        <f t="shared" si="187"/>
        <v>2000</v>
      </c>
      <c r="O1304" s="51">
        <f t="shared" si="188"/>
        <v>10192.9776</v>
      </c>
      <c r="P1304" s="52">
        <f>+SUM(INDEX(Inputs!$D$24:$D$35,MATCH($D1304,Inputs!$B$24:$B$35,0))*$N1304,INDEX(Inputs!$E$24:$E$35,MATCH($D1304,Inputs!$B$24:$B$35,0))*$O1304)</f>
        <v>639.97283800959997</v>
      </c>
      <c r="R1304" s="19"/>
      <c r="S1304" s="19"/>
      <c r="T1304" s="19"/>
    </row>
    <row r="1305" spans="2:20" s="46" customFormat="1" x14ac:dyDescent="0.25">
      <c r="B1305" s="8" t="s">
        <v>207</v>
      </c>
      <c r="C1305" s="8">
        <v>2021</v>
      </c>
      <c r="D1305" s="8">
        <v>1</v>
      </c>
      <c r="E1305" s="49">
        <f>Data!E1305</f>
        <v>2.0400000000000001E-2</v>
      </c>
      <c r="F1305" s="49">
        <f>Data!F1305</f>
        <v>18536.392</v>
      </c>
      <c r="G1305" s="50">
        <f t="shared" si="180"/>
        <v>18536.371599999999</v>
      </c>
      <c r="H1305" s="51">
        <f t="shared" si="181"/>
        <v>0</v>
      </c>
      <c r="I1305" s="51">
        <f t="shared" si="183"/>
        <v>0</v>
      </c>
      <c r="J1305" s="51">
        <f t="shared" si="182"/>
        <v>0</v>
      </c>
      <c r="K1305" s="51">
        <f t="shared" si="184"/>
        <v>0</v>
      </c>
      <c r="L1305" s="51">
        <f t="shared" si="185"/>
        <v>18536.371599999999</v>
      </c>
      <c r="M1305" s="51">
        <f t="shared" si="186"/>
        <v>18536.371599999999</v>
      </c>
      <c r="N1305" s="51">
        <f t="shared" si="187"/>
        <v>2000</v>
      </c>
      <c r="O1305" s="51">
        <f t="shared" si="188"/>
        <v>16536.371599999999</v>
      </c>
      <c r="P1305" s="52">
        <f>+SUM(INDEX(Inputs!$D$24:$D$35,MATCH($D1305,Inputs!$B$24:$B$35,0))*$N1305,INDEX(Inputs!$E$24:$E$35,MATCH($D1305,Inputs!$B$24:$B$35,0))*$O1305)</f>
        <v>920.32547923359994</v>
      </c>
      <c r="R1305" s="19"/>
      <c r="S1305" s="19"/>
      <c r="T1305" s="19"/>
    </row>
    <row r="1306" spans="2:20" s="46" customFormat="1" x14ac:dyDescent="0.25">
      <c r="B1306" s="8" t="s">
        <v>207</v>
      </c>
      <c r="C1306" s="8">
        <v>2021</v>
      </c>
      <c r="D1306" s="8">
        <v>2</v>
      </c>
      <c r="E1306" s="49">
        <f>Data!E1306</f>
        <v>0</v>
      </c>
      <c r="F1306" s="49">
        <f>Data!F1306</f>
        <v>16532.063999999998</v>
      </c>
      <c r="G1306" s="50">
        <f t="shared" si="180"/>
        <v>16532.063999999998</v>
      </c>
      <c r="H1306" s="51">
        <f t="shared" si="181"/>
        <v>0</v>
      </c>
      <c r="I1306" s="51">
        <f t="shared" si="183"/>
        <v>0</v>
      </c>
      <c r="J1306" s="51">
        <f t="shared" si="182"/>
        <v>0</v>
      </c>
      <c r="K1306" s="51">
        <f t="shared" si="184"/>
        <v>0</v>
      </c>
      <c r="L1306" s="51">
        <f t="shared" si="185"/>
        <v>16532.063999999998</v>
      </c>
      <c r="M1306" s="51">
        <f t="shared" si="186"/>
        <v>16532.063999999998</v>
      </c>
      <c r="N1306" s="51">
        <f t="shared" si="187"/>
        <v>2000</v>
      </c>
      <c r="O1306" s="51">
        <f t="shared" si="188"/>
        <v>14532.063999999998</v>
      </c>
      <c r="P1306" s="52">
        <f>+SUM(INDEX(Inputs!$D$24:$D$35,MATCH($D1306,Inputs!$B$24:$B$35,0))*$N1306,INDEX(Inputs!$E$24:$E$35,MATCH($D1306,Inputs!$B$24:$B$35,0))*$O1306)</f>
        <v>831.74310054399996</v>
      </c>
      <c r="R1306" s="19"/>
      <c r="S1306" s="19"/>
      <c r="T1306" s="19"/>
    </row>
    <row r="1307" spans="2:20" s="46" customFormat="1" x14ac:dyDescent="0.25">
      <c r="B1307" s="8" t="s">
        <v>207</v>
      </c>
      <c r="C1307" s="8">
        <v>2021</v>
      </c>
      <c r="D1307" s="8">
        <v>3</v>
      </c>
      <c r="E1307" s="49">
        <f>Data!E1307</f>
        <v>1177.4675999999999</v>
      </c>
      <c r="F1307" s="49">
        <f>Data!F1307</f>
        <v>15099.164000000001</v>
      </c>
      <c r="G1307" s="50">
        <f t="shared" si="180"/>
        <v>13921.696400000001</v>
      </c>
      <c r="H1307" s="51">
        <f t="shared" si="181"/>
        <v>0</v>
      </c>
      <c r="I1307" s="51">
        <f t="shared" si="183"/>
        <v>0</v>
      </c>
      <c r="J1307" s="51">
        <f t="shared" si="182"/>
        <v>0</v>
      </c>
      <c r="K1307" s="51">
        <f t="shared" si="184"/>
        <v>0</v>
      </c>
      <c r="L1307" s="51">
        <f t="shared" si="185"/>
        <v>13921.696400000001</v>
      </c>
      <c r="M1307" s="51">
        <f t="shared" si="186"/>
        <v>13921.696400000001</v>
      </c>
      <c r="N1307" s="51">
        <f t="shared" si="187"/>
        <v>2000</v>
      </c>
      <c r="O1307" s="51">
        <f t="shared" si="188"/>
        <v>11921.696400000001</v>
      </c>
      <c r="P1307" s="52">
        <f>+SUM(INDEX(Inputs!$D$24:$D$35,MATCH($D1307,Inputs!$B$24:$B$35,0))*$N1307,INDEX(Inputs!$E$24:$E$35,MATCH($D1307,Inputs!$B$24:$B$35,0))*$O1307)</f>
        <v>716.37529409440003</v>
      </c>
      <c r="R1307" s="19"/>
      <c r="S1307" s="19"/>
      <c r="T1307" s="19"/>
    </row>
    <row r="1308" spans="2:20" s="46" customFormat="1" x14ac:dyDescent="0.25">
      <c r="B1308" s="8" t="s">
        <v>207</v>
      </c>
      <c r="C1308" s="8">
        <v>2021</v>
      </c>
      <c r="D1308" s="8">
        <v>4</v>
      </c>
      <c r="E1308" s="49">
        <f>Data!E1308</f>
        <v>2581.4079000000002</v>
      </c>
      <c r="F1308" s="49">
        <f>Data!F1308</f>
        <v>12404.392</v>
      </c>
      <c r="G1308" s="50">
        <f t="shared" si="180"/>
        <v>9822.9840999999997</v>
      </c>
      <c r="H1308" s="51">
        <f t="shared" si="181"/>
        <v>0</v>
      </c>
      <c r="I1308" s="51">
        <f t="shared" si="183"/>
        <v>0</v>
      </c>
      <c r="J1308" s="51">
        <f t="shared" si="182"/>
        <v>0</v>
      </c>
      <c r="K1308" s="51">
        <f t="shared" si="184"/>
        <v>0</v>
      </c>
      <c r="L1308" s="51">
        <f t="shared" si="185"/>
        <v>9822.9840999999997</v>
      </c>
      <c r="M1308" s="51">
        <f t="shared" si="186"/>
        <v>9822.9840999999997</v>
      </c>
      <c r="N1308" s="51">
        <f t="shared" si="187"/>
        <v>2000</v>
      </c>
      <c r="O1308" s="51">
        <f t="shared" si="188"/>
        <v>7822.9840999999997</v>
      </c>
      <c r="P1308" s="52">
        <f>+SUM(INDEX(Inputs!$D$24:$D$35,MATCH($D1308,Inputs!$B$24:$B$35,0))*$N1308,INDEX(Inputs!$E$24:$E$35,MATCH($D1308,Inputs!$B$24:$B$35,0))*$O1308)</f>
        <v>535.22860528360002</v>
      </c>
      <c r="R1308" s="19"/>
      <c r="S1308" s="19"/>
      <c r="T1308" s="19"/>
    </row>
    <row r="1309" spans="2:20" s="46" customFormat="1" x14ac:dyDescent="0.25">
      <c r="B1309" s="8" t="s">
        <v>207</v>
      </c>
      <c r="C1309" s="8">
        <v>2021</v>
      </c>
      <c r="D1309" s="8">
        <v>5</v>
      </c>
      <c r="E1309" s="49">
        <f>Data!E1309</f>
        <v>2318.1916000000001</v>
      </c>
      <c r="F1309" s="49">
        <f>Data!F1309</f>
        <v>10130.52</v>
      </c>
      <c r="G1309" s="50">
        <f t="shared" si="180"/>
        <v>7812.3284000000003</v>
      </c>
      <c r="H1309" s="51">
        <f t="shared" si="181"/>
        <v>0</v>
      </c>
      <c r="I1309" s="51">
        <f t="shared" si="183"/>
        <v>0</v>
      </c>
      <c r="J1309" s="51">
        <f t="shared" si="182"/>
        <v>0</v>
      </c>
      <c r="K1309" s="51">
        <f t="shared" si="184"/>
        <v>0</v>
      </c>
      <c r="L1309" s="51">
        <f t="shared" si="185"/>
        <v>7812.3284000000003</v>
      </c>
      <c r="M1309" s="51">
        <f t="shared" si="186"/>
        <v>7812.3284000000003</v>
      </c>
      <c r="N1309" s="51">
        <f t="shared" si="187"/>
        <v>2000</v>
      </c>
      <c r="O1309" s="51">
        <f t="shared" si="188"/>
        <v>5812.3284000000003</v>
      </c>
      <c r="P1309" s="52">
        <f>+SUM(INDEX(Inputs!$D$24:$D$35,MATCH($D1309,Inputs!$B$24:$B$35,0))*$N1309,INDEX(Inputs!$E$24:$E$35,MATCH($D1309,Inputs!$B$24:$B$35,0))*$O1309)</f>
        <v>446.3656659664</v>
      </c>
      <c r="R1309" s="19"/>
      <c r="S1309" s="19"/>
      <c r="T1309" s="19"/>
    </row>
    <row r="1310" spans="2:20" s="46" customFormat="1" x14ac:dyDescent="0.25">
      <c r="B1310" s="8" t="s">
        <v>207</v>
      </c>
      <c r="C1310" s="8">
        <v>2021</v>
      </c>
      <c r="D1310" s="8">
        <v>6</v>
      </c>
      <c r="E1310" s="49">
        <f>Data!E1310</f>
        <v>2969.8359999999998</v>
      </c>
      <c r="F1310" s="49">
        <f>Data!F1310</f>
        <v>7293.4160000000002</v>
      </c>
      <c r="G1310" s="50">
        <f t="shared" si="180"/>
        <v>4323.58</v>
      </c>
      <c r="H1310" s="51">
        <f t="shared" si="181"/>
        <v>0</v>
      </c>
      <c r="I1310" s="51">
        <f t="shared" si="183"/>
        <v>0</v>
      </c>
      <c r="J1310" s="51">
        <f t="shared" si="182"/>
        <v>0</v>
      </c>
      <c r="K1310" s="51">
        <f t="shared" si="184"/>
        <v>0</v>
      </c>
      <c r="L1310" s="51">
        <f t="shared" si="185"/>
        <v>4323.58</v>
      </c>
      <c r="M1310" s="51">
        <f t="shared" si="186"/>
        <v>4323.58</v>
      </c>
      <c r="N1310" s="51">
        <f t="shared" si="187"/>
        <v>2000</v>
      </c>
      <c r="O1310" s="51">
        <f t="shared" si="188"/>
        <v>2323.58</v>
      </c>
      <c r="P1310" s="52">
        <f>+SUM(INDEX(Inputs!$D$24:$D$35,MATCH($D1310,Inputs!$B$24:$B$35,0))*$N1310,INDEX(Inputs!$E$24:$E$35,MATCH($D1310,Inputs!$B$24:$B$35,0))*$O1310)</f>
        <v>323.69552327999997</v>
      </c>
      <c r="R1310" s="19"/>
      <c r="S1310" s="19"/>
      <c r="T1310" s="19"/>
    </row>
    <row r="1311" spans="2:20" s="46" customFormat="1" x14ac:dyDescent="0.25">
      <c r="B1311" s="8" t="s">
        <v>207</v>
      </c>
      <c r="C1311" s="8">
        <v>2021</v>
      </c>
      <c r="D1311" s="8">
        <v>7</v>
      </c>
      <c r="E1311" s="49">
        <f>Data!E1311</f>
        <v>2384.2366999999999</v>
      </c>
      <c r="F1311" s="49">
        <f>Data!F1311</f>
        <v>8991.5400000000009</v>
      </c>
      <c r="G1311" s="50">
        <f t="shared" si="180"/>
        <v>6607.3033000000014</v>
      </c>
      <c r="H1311" s="51">
        <f t="shared" si="181"/>
        <v>0</v>
      </c>
      <c r="I1311" s="51">
        <f t="shared" si="183"/>
        <v>0</v>
      </c>
      <c r="J1311" s="51">
        <f t="shared" si="182"/>
        <v>0</v>
      </c>
      <c r="K1311" s="51">
        <f t="shared" si="184"/>
        <v>0</v>
      </c>
      <c r="L1311" s="51">
        <f t="shared" si="185"/>
        <v>6607.3033000000014</v>
      </c>
      <c r="M1311" s="51">
        <f t="shared" si="186"/>
        <v>6607.3033000000014</v>
      </c>
      <c r="N1311" s="51">
        <f t="shared" si="187"/>
        <v>2000</v>
      </c>
      <c r="O1311" s="51">
        <f t="shared" si="188"/>
        <v>4607.3033000000014</v>
      </c>
      <c r="P1311" s="52">
        <f>+SUM(INDEX(Inputs!$D$24:$D$35,MATCH($D1311,Inputs!$B$24:$B$35,0))*$N1311,INDEX(Inputs!$E$24:$E$35,MATCH($D1311,Inputs!$B$24:$B$35,0))*$O1311)</f>
        <v>434.9493875628001</v>
      </c>
      <c r="R1311" s="19"/>
      <c r="S1311" s="19"/>
      <c r="T1311" s="19"/>
    </row>
    <row r="1312" spans="2:20" s="46" customFormat="1" x14ac:dyDescent="0.25">
      <c r="B1312" s="8" t="s">
        <v>207</v>
      </c>
      <c r="C1312" s="8">
        <v>2021</v>
      </c>
      <c r="D1312" s="8">
        <v>8</v>
      </c>
      <c r="E1312" s="49">
        <f>Data!E1312</f>
        <v>2312.6817000000001</v>
      </c>
      <c r="F1312" s="49">
        <f>Data!F1312</f>
        <v>9808.16</v>
      </c>
      <c r="G1312" s="50">
        <f t="shared" si="180"/>
        <v>7495.4782999999998</v>
      </c>
      <c r="H1312" s="51">
        <f t="shared" si="181"/>
        <v>0</v>
      </c>
      <c r="I1312" s="51">
        <f t="shared" si="183"/>
        <v>0</v>
      </c>
      <c r="J1312" s="51">
        <f t="shared" si="182"/>
        <v>0</v>
      </c>
      <c r="K1312" s="51">
        <f t="shared" si="184"/>
        <v>0</v>
      </c>
      <c r="L1312" s="51">
        <f t="shared" si="185"/>
        <v>7495.4782999999998</v>
      </c>
      <c r="M1312" s="51">
        <f t="shared" si="186"/>
        <v>7495.4782999999998</v>
      </c>
      <c r="N1312" s="51">
        <f t="shared" si="187"/>
        <v>2000</v>
      </c>
      <c r="O1312" s="51">
        <f t="shared" si="188"/>
        <v>5495.4782999999998</v>
      </c>
      <c r="P1312" s="52">
        <f>+SUM(INDEX(Inputs!$D$24:$D$35,MATCH($D1312,Inputs!$B$24:$B$35,0))*$N1312,INDEX(Inputs!$E$24:$E$35,MATCH($D1312,Inputs!$B$24:$B$35,0))*$O1312)</f>
        <v>478.21772086279998</v>
      </c>
      <c r="R1312" s="19"/>
      <c r="S1312" s="19"/>
      <c r="T1312" s="19"/>
    </row>
    <row r="1313" spans="2:20" s="46" customFormat="1" x14ac:dyDescent="0.25">
      <c r="B1313" s="8" t="s">
        <v>207</v>
      </c>
      <c r="C1313" s="8">
        <v>2021</v>
      </c>
      <c r="D1313" s="8">
        <v>9</v>
      </c>
      <c r="E1313" s="49">
        <f>Data!E1313</f>
        <v>2384.7575999999999</v>
      </c>
      <c r="F1313" s="49">
        <f>Data!F1313</f>
        <v>9000.768</v>
      </c>
      <c r="G1313" s="50">
        <f t="shared" si="180"/>
        <v>6616.0104000000001</v>
      </c>
      <c r="H1313" s="51">
        <f t="shared" si="181"/>
        <v>0</v>
      </c>
      <c r="I1313" s="51">
        <f t="shared" si="183"/>
        <v>0</v>
      </c>
      <c r="J1313" s="51">
        <f t="shared" si="182"/>
        <v>0</v>
      </c>
      <c r="K1313" s="51">
        <f t="shared" si="184"/>
        <v>0</v>
      </c>
      <c r="L1313" s="51">
        <f t="shared" si="185"/>
        <v>6616.0104000000001</v>
      </c>
      <c r="M1313" s="51">
        <f t="shared" si="186"/>
        <v>6616.0104000000001</v>
      </c>
      <c r="N1313" s="51">
        <f t="shared" si="187"/>
        <v>2000</v>
      </c>
      <c r="O1313" s="51">
        <f t="shared" si="188"/>
        <v>4616.0104000000001</v>
      </c>
      <c r="P1313" s="52">
        <f>+SUM(INDEX(Inputs!$D$24:$D$35,MATCH($D1313,Inputs!$B$24:$B$35,0))*$N1313,INDEX(Inputs!$E$24:$E$35,MATCH($D1313,Inputs!$B$24:$B$35,0))*$O1313)</f>
        <v>393.49319563840004</v>
      </c>
      <c r="R1313" s="19"/>
      <c r="S1313" s="19"/>
      <c r="T1313" s="19"/>
    </row>
    <row r="1314" spans="2:20" s="46" customFormat="1" x14ac:dyDescent="0.25">
      <c r="B1314" s="8" t="s">
        <v>207</v>
      </c>
      <c r="C1314" s="8">
        <v>2021</v>
      </c>
      <c r="D1314" s="8">
        <v>10</v>
      </c>
      <c r="E1314" s="49">
        <f>Data!E1314</f>
        <v>1584.8927000000001</v>
      </c>
      <c r="F1314" s="49">
        <f>Data!F1314</f>
        <v>10201.472</v>
      </c>
      <c r="G1314" s="50">
        <f t="shared" si="180"/>
        <v>8616.5792999999994</v>
      </c>
      <c r="H1314" s="51">
        <f t="shared" si="181"/>
        <v>0</v>
      </c>
      <c r="I1314" s="51">
        <f t="shared" si="183"/>
        <v>0</v>
      </c>
      <c r="J1314" s="51">
        <f t="shared" si="182"/>
        <v>0</v>
      </c>
      <c r="K1314" s="51">
        <f t="shared" si="184"/>
        <v>0</v>
      </c>
      <c r="L1314" s="51">
        <f t="shared" si="185"/>
        <v>8616.5792999999994</v>
      </c>
      <c r="M1314" s="51">
        <f t="shared" si="186"/>
        <v>8616.5792999999994</v>
      </c>
      <c r="N1314" s="51">
        <f t="shared" si="187"/>
        <v>2000</v>
      </c>
      <c r="O1314" s="51">
        <f t="shared" si="188"/>
        <v>6616.5792999999994</v>
      </c>
      <c r="P1314" s="52">
        <f>+SUM(INDEX(Inputs!$D$24:$D$35,MATCH($D1314,Inputs!$B$24:$B$35,0))*$N1314,INDEX(Inputs!$E$24:$E$35,MATCH($D1314,Inputs!$B$24:$B$35,0))*$O1314)</f>
        <v>481.91033874279992</v>
      </c>
      <c r="R1314" s="19"/>
      <c r="S1314" s="19"/>
      <c r="T1314" s="19"/>
    </row>
    <row r="1315" spans="2:20" s="46" customFormat="1" x14ac:dyDescent="0.25">
      <c r="B1315" s="8" t="s">
        <v>207</v>
      </c>
      <c r="C1315" s="8">
        <v>2021</v>
      </c>
      <c r="D1315" s="8">
        <v>11</v>
      </c>
      <c r="E1315" s="49">
        <f>Data!E1315</f>
        <v>1102.1939</v>
      </c>
      <c r="F1315" s="49">
        <f>Data!F1315</f>
        <v>15956.752</v>
      </c>
      <c r="G1315" s="50">
        <f t="shared" si="180"/>
        <v>14854.5581</v>
      </c>
      <c r="H1315" s="51">
        <f t="shared" si="181"/>
        <v>0</v>
      </c>
      <c r="I1315" s="51">
        <f t="shared" si="183"/>
        <v>0</v>
      </c>
      <c r="J1315" s="51">
        <f t="shared" si="182"/>
        <v>0</v>
      </c>
      <c r="K1315" s="51">
        <f t="shared" si="184"/>
        <v>0</v>
      </c>
      <c r="L1315" s="51">
        <f t="shared" si="185"/>
        <v>14854.5581</v>
      </c>
      <c r="M1315" s="51">
        <f t="shared" si="186"/>
        <v>14854.5581</v>
      </c>
      <c r="N1315" s="51">
        <f t="shared" si="187"/>
        <v>2000</v>
      </c>
      <c r="O1315" s="51">
        <f t="shared" si="188"/>
        <v>12854.5581</v>
      </c>
      <c r="P1315" s="52">
        <f>+SUM(INDEX(Inputs!$D$24:$D$35,MATCH($D1315,Inputs!$B$24:$B$35,0))*$N1315,INDEX(Inputs!$E$24:$E$35,MATCH($D1315,Inputs!$B$24:$B$35,0))*$O1315)</f>
        <v>757.60404978760005</v>
      </c>
      <c r="R1315" s="19"/>
      <c r="S1315" s="19"/>
      <c r="T1315" s="19"/>
    </row>
    <row r="1316" spans="2:20" s="46" customFormat="1" x14ac:dyDescent="0.25">
      <c r="B1316" s="8" t="s">
        <v>207</v>
      </c>
      <c r="C1316" s="8">
        <v>2021</v>
      </c>
      <c r="D1316" s="8">
        <v>12</v>
      </c>
      <c r="E1316" s="49">
        <f>Data!E1316</f>
        <v>354.1857</v>
      </c>
      <c r="F1316" s="49">
        <f>Data!F1316</f>
        <v>17557.668000000001</v>
      </c>
      <c r="G1316" s="50">
        <f t="shared" si="180"/>
        <v>17203.482300000003</v>
      </c>
      <c r="H1316" s="51">
        <f t="shared" si="181"/>
        <v>0</v>
      </c>
      <c r="I1316" s="51">
        <f t="shared" si="183"/>
        <v>0</v>
      </c>
      <c r="J1316" s="51">
        <f t="shared" si="182"/>
        <v>0</v>
      </c>
      <c r="K1316" s="51">
        <f t="shared" si="184"/>
        <v>0</v>
      </c>
      <c r="L1316" s="51">
        <f t="shared" si="185"/>
        <v>17203.482300000003</v>
      </c>
      <c r="M1316" s="51">
        <f t="shared" si="186"/>
        <v>17203.482300000003</v>
      </c>
      <c r="N1316" s="51">
        <f t="shared" si="187"/>
        <v>2000</v>
      </c>
      <c r="O1316" s="51">
        <f t="shared" si="188"/>
        <v>15203.482300000003</v>
      </c>
      <c r="P1316" s="52">
        <f>+SUM(INDEX(Inputs!$D$24:$D$35,MATCH($D1316,Inputs!$B$24:$B$35,0))*$N1316,INDEX(Inputs!$E$24:$E$35,MATCH($D1316,Inputs!$B$24:$B$35,0))*$O1316)</f>
        <v>861.41710373080014</v>
      </c>
      <c r="R1316" s="19"/>
      <c r="S1316" s="19"/>
      <c r="T1316" s="19"/>
    </row>
    <row r="1317" spans="2:20" s="46" customFormat="1" x14ac:dyDescent="0.25">
      <c r="B1317" s="8" t="s">
        <v>208</v>
      </c>
      <c r="C1317" s="8">
        <v>2021</v>
      </c>
      <c r="D1317" s="8">
        <v>1</v>
      </c>
      <c r="E1317" s="49">
        <f>Data!E1317</f>
        <v>356.96820000000002</v>
      </c>
      <c r="F1317" s="49">
        <f>Data!F1317</f>
        <v>2195.8719999999998</v>
      </c>
      <c r="G1317" s="50">
        <f t="shared" si="180"/>
        <v>1838.9037999999998</v>
      </c>
      <c r="H1317" s="51">
        <f t="shared" si="181"/>
        <v>0</v>
      </c>
      <c r="I1317" s="51">
        <f t="shared" si="183"/>
        <v>0</v>
      </c>
      <c r="J1317" s="51">
        <f t="shared" si="182"/>
        <v>6135.0620999999992</v>
      </c>
      <c r="K1317" s="51">
        <f t="shared" si="184"/>
        <v>4296.1582999999991</v>
      </c>
      <c r="L1317" s="51">
        <f t="shared" si="185"/>
        <v>1838.9037999999998</v>
      </c>
      <c r="M1317" s="51">
        <f t="shared" si="186"/>
        <v>0</v>
      </c>
      <c r="N1317" s="51">
        <f t="shared" si="187"/>
        <v>0</v>
      </c>
      <c r="O1317" s="51">
        <f t="shared" si="188"/>
        <v>0</v>
      </c>
      <c r="P1317" s="52">
        <f>+SUM(INDEX(Inputs!$D$24:$D$35,MATCH($D1317,Inputs!$B$24:$B$35,0))*$N1317,INDEX(Inputs!$E$24:$E$35,MATCH($D1317,Inputs!$B$24:$B$35,0))*$O1317)</f>
        <v>0</v>
      </c>
      <c r="R1317" s="19"/>
      <c r="S1317" s="19"/>
      <c r="T1317" s="19"/>
    </row>
    <row r="1318" spans="2:20" s="46" customFormat="1" x14ac:dyDescent="0.25">
      <c r="B1318" s="8" t="s">
        <v>208</v>
      </c>
      <c r="C1318" s="8">
        <v>2021</v>
      </c>
      <c r="D1318" s="8">
        <v>2</v>
      </c>
      <c r="E1318" s="49">
        <f>Data!E1318</f>
        <v>386.73520000000002</v>
      </c>
      <c r="F1318" s="49">
        <f>Data!F1318</f>
        <v>2013.6479999999999</v>
      </c>
      <c r="G1318" s="50">
        <f t="shared" si="180"/>
        <v>1626.9127999999998</v>
      </c>
      <c r="H1318" s="51">
        <f t="shared" si="181"/>
        <v>0</v>
      </c>
      <c r="I1318" s="51">
        <f t="shared" si="183"/>
        <v>0</v>
      </c>
      <c r="J1318" s="51">
        <f t="shared" si="182"/>
        <v>4296.1582999999991</v>
      </c>
      <c r="K1318" s="51">
        <f t="shared" si="184"/>
        <v>2669.2454999999991</v>
      </c>
      <c r="L1318" s="51">
        <f t="shared" si="185"/>
        <v>1626.9127999999998</v>
      </c>
      <c r="M1318" s="51">
        <f t="shared" si="186"/>
        <v>0</v>
      </c>
      <c r="N1318" s="51">
        <f t="shared" si="187"/>
        <v>0</v>
      </c>
      <c r="O1318" s="51">
        <f t="shared" si="188"/>
        <v>0</v>
      </c>
      <c r="P1318" s="52">
        <f>+SUM(INDEX(Inputs!$D$24:$D$35,MATCH($D1318,Inputs!$B$24:$B$35,0))*$N1318,INDEX(Inputs!$E$24:$E$35,MATCH($D1318,Inputs!$B$24:$B$35,0))*$O1318)</f>
        <v>0</v>
      </c>
      <c r="R1318" s="19"/>
      <c r="S1318" s="19"/>
      <c r="T1318" s="19"/>
    </row>
    <row r="1319" spans="2:20" s="46" customFormat="1" x14ac:dyDescent="0.25">
      <c r="B1319" s="8" t="s">
        <v>208</v>
      </c>
      <c r="C1319" s="8">
        <v>2021</v>
      </c>
      <c r="D1319" s="8">
        <v>3</v>
      </c>
      <c r="E1319" s="49">
        <f>Data!E1319</f>
        <v>1777.6052999999999</v>
      </c>
      <c r="F1319" s="49">
        <f>Data!F1319</f>
        <v>1815.152</v>
      </c>
      <c r="G1319" s="50">
        <f t="shared" si="180"/>
        <v>37.546700000000101</v>
      </c>
      <c r="H1319" s="51">
        <f t="shared" si="181"/>
        <v>0</v>
      </c>
      <c r="I1319" s="51">
        <f t="shared" si="183"/>
        <v>0</v>
      </c>
      <c r="J1319" s="51">
        <f t="shared" si="182"/>
        <v>2669.2454999999991</v>
      </c>
      <c r="K1319" s="51">
        <f t="shared" si="184"/>
        <v>2631.6987999999992</v>
      </c>
      <c r="L1319" s="51">
        <f t="shared" si="185"/>
        <v>37.546700000000101</v>
      </c>
      <c r="M1319" s="51">
        <f t="shared" si="186"/>
        <v>0</v>
      </c>
      <c r="N1319" s="51">
        <f t="shared" si="187"/>
        <v>0</v>
      </c>
      <c r="O1319" s="51">
        <f t="shared" si="188"/>
        <v>0</v>
      </c>
      <c r="P1319" s="52">
        <f>+SUM(INDEX(Inputs!$D$24:$D$35,MATCH($D1319,Inputs!$B$24:$B$35,0))*$N1319,INDEX(Inputs!$E$24:$E$35,MATCH($D1319,Inputs!$B$24:$B$35,0))*$O1319)</f>
        <v>0</v>
      </c>
      <c r="R1319" s="19"/>
      <c r="S1319" s="19"/>
      <c r="T1319" s="19"/>
    </row>
    <row r="1320" spans="2:20" s="46" customFormat="1" x14ac:dyDescent="0.25">
      <c r="B1320" s="8" t="s">
        <v>208</v>
      </c>
      <c r="C1320" s="8">
        <v>2021</v>
      </c>
      <c r="D1320" s="8">
        <v>4</v>
      </c>
      <c r="E1320" s="49">
        <f>Data!E1320</f>
        <v>2234.6244999999999</v>
      </c>
      <c r="F1320" s="49">
        <f>Data!F1320</f>
        <v>1443.184</v>
      </c>
      <c r="G1320" s="50">
        <f t="shared" si="180"/>
        <v>-791.44049999999993</v>
      </c>
      <c r="H1320" s="51">
        <f t="shared" si="181"/>
        <v>0</v>
      </c>
      <c r="I1320" s="51">
        <f t="shared" si="183"/>
        <v>791.44049999999993</v>
      </c>
      <c r="J1320" s="51">
        <f t="shared" si="182"/>
        <v>2631.6987999999992</v>
      </c>
      <c r="K1320" s="51">
        <f t="shared" si="184"/>
        <v>3423.1392999999989</v>
      </c>
      <c r="L1320" s="51">
        <f t="shared" si="185"/>
        <v>0</v>
      </c>
      <c r="M1320" s="51">
        <f t="shared" si="186"/>
        <v>0</v>
      </c>
      <c r="N1320" s="51">
        <f t="shared" si="187"/>
        <v>0</v>
      </c>
      <c r="O1320" s="51">
        <f t="shared" si="188"/>
        <v>0</v>
      </c>
      <c r="P1320" s="52">
        <f>+SUM(INDEX(Inputs!$D$24:$D$35,MATCH($D1320,Inputs!$B$24:$B$35,0))*$N1320,INDEX(Inputs!$E$24:$E$35,MATCH($D1320,Inputs!$B$24:$B$35,0))*$O1320)</f>
        <v>0</v>
      </c>
      <c r="R1320" s="19"/>
      <c r="S1320" s="19"/>
      <c r="T1320" s="19"/>
    </row>
    <row r="1321" spans="2:20" s="46" customFormat="1" x14ac:dyDescent="0.25">
      <c r="B1321" s="8" t="s">
        <v>208</v>
      </c>
      <c r="C1321" s="8">
        <v>2021</v>
      </c>
      <c r="D1321" s="8">
        <v>5</v>
      </c>
      <c r="E1321" s="49">
        <f>Data!E1321</f>
        <v>2088.0790999999999</v>
      </c>
      <c r="F1321" s="49">
        <f>Data!F1321</f>
        <v>1228.384</v>
      </c>
      <c r="G1321" s="50">
        <f t="shared" si="180"/>
        <v>-859.69509999999991</v>
      </c>
      <c r="H1321" s="51">
        <f t="shared" si="181"/>
        <v>791.44049999999993</v>
      </c>
      <c r="I1321" s="51">
        <f t="shared" si="183"/>
        <v>1651.1355999999998</v>
      </c>
      <c r="J1321" s="51">
        <f t="shared" si="182"/>
        <v>3423.1392999999989</v>
      </c>
      <c r="K1321" s="51">
        <f t="shared" si="184"/>
        <v>4282.8343999999988</v>
      </c>
      <c r="L1321" s="51">
        <f t="shared" si="185"/>
        <v>0</v>
      </c>
      <c r="M1321" s="51">
        <f t="shared" si="186"/>
        <v>0</v>
      </c>
      <c r="N1321" s="51">
        <f t="shared" si="187"/>
        <v>0</v>
      </c>
      <c r="O1321" s="51">
        <f t="shared" si="188"/>
        <v>0</v>
      </c>
      <c r="P1321" s="52">
        <f>+SUM(INDEX(Inputs!$D$24:$D$35,MATCH($D1321,Inputs!$B$24:$B$35,0))*$N1321,INDEX(Inputs!$E$24:$E$35,MATCH($D1321,Inputs!$B$24:$B$35,0))*$O1321)</f>
        <v>0</v>
      </c>
      <c r="R1321" s="19"/>
      <c r="S1321" s="19"/>
      <c r="T1321" s="19"/>
    </row>
    <row r="1322" spans="2:20" s="46" customFormat="1" x14ac:dyDescent="0.25">
      <c r="B1322" s="8" t="s">
        <v>208</v>
      </c>
      <c r="C1322" s="8">
        <v>2021</v>
      </c>
      <c r="D1322" s="8">
        <v>6</v>
      </c>
      <c r="E1322" s="49">
        <f>Data!E1322</f>
        <v>2311.4591999999998</v>
      </c>
      <c r="F1322" s="49">
        <f>Data!F1322</f>
        <v>567.47199999999998</v>
      </c>
      <c r="G1322" s="50">
        <f t="shared" si="180"/>
        <v>-1743.9871999999998</v>
      </c>
      <c r="H1322" s="51">
        <f t="shared" si="181"/>
        <v>1651.1355999999998</v>
      </c>
      <c r="I1322" s="51">
        <f t="shared" si="183"/>
        <v>3395.1227999999996</v>
      </c>
      <c r="J1322" s="51">
        <f t="shared" si="182"/>
        <v>4282.8343999999988</v>
      </c>
      <c r="K1322" s="51">
        <f t="shared" si="184"/>
        <v>6026.8215999999984</v>
      </c>
      <c r="L1322" s="51">
        <f t="shared" si="185"/>
        <v>0</v>
      </c>
      <c r="M1322" s="51">
        <f t="shared" si="186"/>
        <v>0</v>
      </c>
      <c r="N1322" s="51">
        <f t="shared" si="187"/>
        <v>0</v>
      </c>
      <c r="O1322" s="51">
        <f t="shared" si="188"/>
        <v>0</v>
      </c>
      <c r="P1322" s="52">
        <f>+SUM(INDEX(Inputs!$D$24:$D$35,MATCH($D1322,Inputs!$B$24:$B$35,0))*$N1322,INDEX(Inputs!$E$24:$E$35,MATCH($D1322,Inputs!$B$24:$B$35,0))*$O1322)</f>
        <v>0</v>
      </c>
      <c r="R1322" s="19"/>
      <c r="S1322" s="19"/>
      <c r="T1322" s="19"/>
    </row>
    <row r="1323" spans="2:20" s="46" customFormat="1" x14ac:dyDescent="0.25">
      <c r="B1323" s="8" t="s">
        <v>208</v>
      </c>
      <c r="C1323" s="8">
        <v>2021</v>
      </c>
      <c r="D1323" s="8">
        <v>7</v>
      </c>
      <c r="E1323" s="49">
        <f>Data!E1323</f>
        <v>1898.5026</v>
      </c>
      <c r="F1323" s="49">
        <f>Data!F1323</f>
        <v>463.26400000000001</v>
      </c>
      <c r="G1323" s="50">
        <f t="shared" si="180"/>
        <v>-1435.2386000000001</v>
      </c>
      <c r="H1323" s="51">
        <f t="shared" si="181"/>
        <v>3395.1227999999996</v>
      </c>
      <c r="I1323" s="51">
        <f t="shared" si="183"/>
        <v>4830.3613999999998</v>
      </c>
      <c r="J1323" s="51">
        <f t="shared" si="182"/>
        <v>6026.8215999999984</v>
      </c>
      <c r="K1323" s="51">
        <f t="shared" si="184"/>
        <v>7462.0601999999981</v>
      </c>
      <c r="L1323" s="51">
        <f t="shared" si="185"/>
        <v>0</v>
      </c>
      <c r="M1323" s="51">
        <f t="shared" si="186"/>
        <v>0</v>
      </c>
      <c r="N1323" s="51">
        <f t="shared" si="187"/>
        <v>0</v>
      </c>
      <c r="O1323" s="51">
        <f t="shared" si="188"/>
        <v>0</v>
      </c>
      <c r="P1323" s="52">
        <f>+SUM(INDEX(Inputs!$D$24:$D$35,MATCH($D1323,Inputs!$B$24:$B$35,0))*$N1323,INDEX(Inputs!$E$24:$E$35,MATCH($D1323,Inputs!$B$24:$B$35,0))*$O1323)</f>
        <v>0</v>
      </c>
      <c r="R1323" s="19"/>
      <c r="S1323" s="19"/>
      <c r="T1323" s="19"/>
    </row>
    <row r="1324" spans="2:20" s="46" customFormat="1" x14ac:dyDescent="0.25">
      <c r="B1324" s="8" t="s">
        <v>208</v>
      </c>
      <c r="C1324" s="8">
        <v>2021</v>
      </c>
      <c r="D1324" s="8">
        <v>8</v>
      </c>
      <c r="E1324" s="49">
        <f>Data!E1324</f>
        <v>2003.2592</v>
      </c>
      <c r="F1324" s="49">
        <f>Data!F1324</f>
        <v>769.36</v>
      </c>
      <c r="G1324" s="50">
        <f t="shared" si="180"/>
        <v>-1233.8991999999998</v>
      </c>
      <c r="H1324" s="51">
        <f t="shared" si="181"/>
        <v>4830.3613999999998</v>
      </c>
      <c r="I1324" s="51">
        <f t="shared" si="183"/>
        <v>6064.2605999999996</v>
      </c>
      <c r="J1324" s="51">
        <f t="shared" si="182"/>
        <v>7462.0601999999981</v>
      </c>
      <c r="K1324" s="51">
        <f t="shared" si="184"/>
        <v>8695.9593999999979</v>
      </c>
      <c r="L1324" s="51">
        <f t="shared" si="185"/>
        <v>0</v>
      </c>
      <c r="M1324" s="51">
        <f t="shared" si="186"/>
        <v>0</v>
      </c>
      <c r="N1324" s="51">
        <f t="shared" si="187"/>
        <v>0</v>
      </c>
      <c r="O1324" s="51">
        <f t="shared" si="188"/>
        <v>0</v>
      </c>
      <c r="P1324" s="52">
        <f>+SUM(INDEX(Inputs!$D$24:$D$35,MATCH($D1324,Inputs!$B$24:$B$35,0))*$N1324,INDEX(Inputs!$E$24:$E$35,MATCH($D1324,Inputs!$B$24:$B$35,0))*$O1324)</f>
        <v>0</v>
      </c>
      <c r="R1324" s="19"/>
      <c r="S1324" s="19"/>
      <c r="T1324" s="19"/>
    </row>
    <row r="1325" spans="2:20" s="46" customFormat="1" x14ac:dyDescent="0.25">
      <c r="B1325" s="8" t="s">
        <v>208</v>
      </c>
      <c r="C1325" s="8">
        <v>2021</v>
      </c>
      <c r="D1325" s="8">
        <v>9</v>
      </c>
      <c r="E1325" s="49">
        <f>Data!E1325</f>
        <v>2214.7555000000002</v>
      </c>
      <c r="F1325" s="49">
        <f>Data!F1325</f>
        <v>756.81600000000003</v>
      </c>
      <c r="G1325" s="50">
        <f t="shared" si="180"/>
        <v>-1457.9395000000002</v>
      </c>
      <c r="H1325" s="51">
        <f t="shared" si="181"/>
        <v>6064.2605999999996</v>
      </c>
      <c r="I1325" s="51">
        <f t="shared" si="183"/>
        <v>7522.2001</v>
      </c>
      <c r="J1325" s="51">
        <f t="shared" si="182"/>
        <v>8695.9593999999979</v>
      </c>
      <c r="K1325" s="51">
        <f t="shared" si="184"/>
        <v>10153.898899999998</v>
      </c>
      <c r="L1325" s="51">
        <f t="shared" si="185"/>
        <v>0</v>
      </c>
      <c r="M1325" s="51">
        <f t="shared" si="186"/>
        <v>0</v>
      </c>
      <c r="N1325" s="51">
        <f t="shared" si="187"/>
        <v>0</v>
      </c>
      <c r="O1325" s="51">
        <f t="shared" si="188"/>
        <v>0</v>
      </c>
      <c r="P1325" s="52">
        <f>+SUM(INDEX(Inputs!$D$24:$D$35,MATCH($D1325,Inputs!$B$24:$B$35,0))*$N1325,INDEX(Inputs!$E$24:$E$35,MATCH($D1325,Inputs!$B$24:$B$35,0))*$O1325)</f>
        <v>0</v>
      </c>
      <c r="R1325" s="19"/>
      <c r="S1325" s="19"/>
      <c r="T1325" s="19"/>
    </row>
    <row r="1326" spans="2:20" s="46" customFormat="1" x14ac:dyDescent="0.25">
      <c r="B1326" s="8" t="s">
        <v>208</v>
      </c>
      <c r="C1326" s="8">
        <v>2021</v>
      </c>
      <c r="D1326" s="8">
        <v>10</v>
      </c>
      <c r="E1326" s="49">
        <f>Data!E1326</f>
        <v>1547.0433</v>
      </c>
      <c r="F1326" s="49">
        <f>Data!F1326</f>
        <v>1298.336</v>
      </c>
      <c r="G1326" s="50">
        <f t="shared" si="180"/>
        <v>-248.70730000000003</v>
      </c>
      <c r="H1326" s="51">
        <f t="shared" si="181"/>
        <v>7522.2001</v>
      </c>
      <c r="I1326" s="51">
        <f t="shared" si="183"/>
        <v>7770.9074000000001</v>
      </c>
      <c r="J1326" s="51">
        <f t="shared" si="182"/>
        <v>10153.898899999998</v>
      </c>
      <c r="K1326" s="51">
        <f t="shared" si="184"/>
        <v>10402.606199999998</v>
      </c>
      <c r="L1326" s="51">
        <f t="shared" si="185"/>
        <v>0</v>
      </c>
      <c r="M1326" s="51">
        <f t="shared" si="186"/>
        <v>0</v>
      </c>
      <c r="N1326" s="51">
        <f t="shared" si="187"/>
        <v>0</v>
      </c>
      <c r="O1326" s="51">
        <f t="shared" si="188"/>
        <v>0</v>
      </c>
      <c r="P1326" s="52">
        <f>+SUM(INDEX(Inputs!$D$24:$D$35,MATCH($D1326,Inputs!$B$24:$B$35,0))*$N1326,INDEX(Inputs!$E$24:$E$35,MATCH($D1326,Inputs!$B$24:$B$35,0))*$O1326)</f>
        <v>0</v>
      </c>
      <c r="R1326" s="19"/>
      <c r="S1326" s="19"/>
      <c r="T1326" s="19"/>
    </row>
    <row r="1327" spans="2:20" s="46" customFormat="1" x14ac:dyDescent="0.25">
      <c r="B1327" s="8" t="s">
        <v>208</v>
      </c>
      <c r="C1327" s="8">
        <v>2021</v>
      </c>
      <c r="D1327" s="8">
        <v>11</v>
      </c>
      <c r="E1327" s="49">
        <f>Data!E1327</f>
        <v>1316.7530999999999</v>
      </c>
      <c r="F1327" s="49">
        <f>Data!F1327</f>
        <v>1460.88</v>
      </c>
      <c r="G1327" s="50">
        <f t="shared" si="180"/>
        <v>144.12690000000021</v>
      </c>
      <c r="H1327" s="51">
        <f t="shared" si="181"/>
        <v>7770.9074000000001</v>
      </c>
      <c r="I1327" s="51">
        <f t="shared" si="183"/>
        <v>7626.7804999999998</v>
      </c>
      <c r="J1327" s="51">
        <f t="shared" si="182"/>
        <v>10402.606199999998</v>
      </c>
      <c r="K1327" s="51">
        <f t="shared" si="184"/>
        <v>10258.479299999999</v>
      </c>
      <c r="L1327" s="51">
        <f t="shared" si="185"/>
        <v>0</v>
      </c>
      <c r="M1327" s="51">
        <f t="shared" si="186"/>
        <v>0</v>
      </c>
      <c r="N1327" s="51">
        <f t="shared" si="187"/>
        <v>0</v>
      </c>
      <c r="O1327" s="51">
        <f t="shared" si="188"/>
        <v>0</v>
      </c>
      <c r="P1327" s="52">
        <f>+SUM(INDEX(Inputs!$D$24:$D$35,MATCH($D1327,Inputs!$B$24:$B$35,0))*$N1327,INDEX(Inputs!$E$24:$E$35,MATCH($D1327,Inputs!$B$24:$B$35,0))*$O1327)</f>
        <v>0</v>
      </c>
      <c r="R1327" s="19"/>
      <c r="S1327" s="19"/>
      <c r="T1327" s="19"/>
    </row>
    <row r="1328" spans="2:20" s="46" customFormat="1" x14ac:dyDescent="0.25">
      <c r="B1328" s="8" t="s">
        <v>208</v>
      </c>
      <c r="C1328" s="8">
        <v>2021</v>
      </c>
      <c r="D1328" s="8">
        <v>12</v>
      </c>
      <c r="E1328" s="49">
        <f>Data!E1328</f>
        <v>446.7296</v>
      </c>
      <c r="F1328" s="49">
        <f>Data!F1328</f>
        <v>1938.4480000000001</v>
      </c>
      <c r="G1328" s="50">
        <f t="shared" si="180"/>
        <v>1491.7184000000002</v>
      </c>
      <c r="H1328" s="51">
        <f t="shared" si="181"/>
        <v>7626.7804999999998</v>
      </c>
      <c r="I1328" s="51">
        <f t="shared" si="183"/>
        <v>6135.0620999999992</v>
      </c>
      <c r="J1328" s="51">
        <f t="shared" si="182"/>
        <v>10258.479299999999</v>
      </c>
      <c r="K1328" s="51">
        <f t="shared" si="184"/>
        <v>8766.7608999999993</v>
      </c>
      <c r="L1328" s="51">
        <f t="shared" si="185"/>
        <v>0</v>
      </c>
      <c r="M1328" s="51">
        <f t="shared" si="186"/>
        <v>0</v>
      </c>
      <c r="N1328" s="51">
        <f t="shared" si="187"/>
        <v>0</v>
      </c>
      <c r="O1328" s="51">
        <f t="shared" si="188"/>
        <v>0</v>
      </c>
      <c r="P1328" s="52">
        <f>+SUM(INDEX(Inputs!$D$24:$D$35,MATCH($D1328,Inputs!$B$24:$B$35,0))*$N1328,INDEX(Inputs!$E$24:$E$35,MATCH($D1328,Inputs!$B$24:$B$35,0))*$O1328)</f>
        <v>0</v>
      </c>
      <c r="R1328" s="19"/>
      <c r="S1328" s="19"/>
      <c r="T1328" s="19"/>
    </row>
    <row r="1329" spans="2:20" s="46" customFormat="1" x14ac:dyDescent="0.25">
      <c r="B1329" s="8" t="s">
        <v>209</v>
      </c>
      <c r="C1329" s="8">
        <v>2021</v>
      </c>
      <c r="D1329" s="8">
        <v>1</v>
      </c>
      <c r="E1329" s="49">
        <f>Data!E1329</f>
        <v>1244.2158999999999</v>
      </c>
      <c r="F1329" s="49">
        <f>Data!F1329</f>
        <v>4809.9039000000002</v>
      </c>
      <c r="G1329" s="50">
        <f t="shared" si="180"/>
        <v>3565.6880000000001</v>
      </c>
      <c r="H1329" s="51">
        <f t="shared" si="181"/>
        <v>0</v>
      </c>
      <c r="I1329" s="51">
        <f t="shared" si="183"/>
        <v>0</v>
      </c>
      <c r="J1329" s="51">
        <f t="shared" si="182"/>
        <v>0</v>
      </c>
      <c r="K1329" s="51">
        <f t="shared" si="184"/>
        <v>0</v>
      </c>
      <c r="L1329" s="51">
        <f t="shared" si="185"/>
        <v>3565.6880000000001</v>
      </c>
      <c r="M1329" s="51">
        <f t="shared" si="186"/>
        <v>3565.6880000000001</v>
      </c>
      <c r="N1329" s="51">
        <f t="shared" si="187"/>
        <v>2000</v>
      </c>
      <c r="O1329" s="51">
        <f t="shared" si="188"/>
        <v>1565.6880000000001</v>
      </c>
      <c r="P1329" s="52">
        <f>+SUM(INDEX(Inputs!$D$24:$D$35,MATCH($D1329,Inputs!$B$24:$B$35,0))*$N1329,INDEX(Inputs!$E$24:$E$35,MATCH($D1329,Inputs!$B$24:$B$35,0))*$O1329)</f>
        <v>258.68114684800003</v>
      </c>
      <c r="R1329" s="19"/>
      <c r="S1329" s="19"/>
      <c r="T1329" s="19"/>
    </row>
    <row r="1330" spans="2:20" s="46" customFormat="1" x14ac:dyDescent="0.25">
      <c r="B1330" s="8" t="s">
        <v>209</v>
      </c>
      <c r="C1330" s="8">
        <v>2021</v>
      </c>
      <c r="D1330" s="8">
        <v>2</v>
      </c>
      <c r="E1330" s="49">
        <f>Data!E1330</f>
        <v>1278.6559999999999</v>
      </c>
      <c r="F1330" s="49">
        <f>Data!F1330</f>
        <v>4081.7039</v>
      </c>
      <c r="G1330" s="50">
        <f t="shared" si="180"/>
        <v>2803.0479</v>
      </c>
      <c r="H1330" s="51">
        <f t="shared" si="181"/>
        <v>0</v>
      </c>
      <c r="I1330" s="51">
        <f t="shared" si="183"/>
        <v>0</v>
      </c>
      <c r="J1330" s="51">
        <f t="shared" si="182"/>
        <v>0</v>
      </c>
      <c r="K1330" s="51">
        <f t="shared" si="184"/>
        <v>0</v>
      </c>
      <c r="L1330" s="51">
        <f t="shared" si="185"/>
        <v>2803.0479</v>
      </c>
      <c r="M1330" s="51">
        <f t="shared" si="186"/>
        <v>2803.0479</v>
      </c>
      <c r="N1330" s="51">
        <f t="shared" si="187"/>
        <v>2000</v>
      </c>
      <c r="O1330" s="51">
        <f t="shared" si="188"/>
        <v>803.04790000000003</v>
      </c>
      <c r="P1330" s="52">
        <f>+SUM(INDEX(Inputs!$D$24:$D$35,MATCH($D1330,Inputs!$B$24:$B$35,0))*$N1330,INDEX(Inputs!$E$24:$E$35,MATCH($D1330,Inputs!$B$24:$B$35,0))*$O1330)</f>
        <v>224.97550498840002</v>
      </c>
      <c r="R1330" s="19"/>
      <c r="S1330" s="19"/>
      <c r="T1330" s="19"/>
    </row>
    <row r="1331" spans="2:20" s="46" customFormat="1" x14ac:dyDescent="0.25">
      <c r="B1331" s="8" t="s">
        <v>209</v>
      </c>
      <c r="C1331" s="8">
        <v>2021</v>
      </c>
      <c r="D1331" s="8">
        <v>3</v>
      </c>
      <c r="E1331" s="49">
        <f>Data!E1331</f>
        <v>2293.1840000000002</v>
      </c>
      <c r="F1331" s="49">
        <f>Data!F1331</f>
        <v>3396.424</v>
      </c>
      <c r="G1331" s="50">
        <f t="shared" si="180"/>
        <v>1103.2399999999998</v>
      </c>
      <c r="H1331" s="51">
        <f t="shared" si="181"/>
        <v>0</v>
      </c>
      <c r="I1331" s="51">
        <f t="shared" si="183"/>
        <v>0</v>
      </c>
      <c r="J1331" s="51">
        <f t="shared" si="182"/>
        <v>0</v>
      </c>
      <c r="K1331" s="51">
        <f t="shared" si="184"/>
        <v>0</v>
      </c>
      <c r="L1331" s="51">
        <f t="shared" si="185"/>
        <v>1103.2399999999998</v>
      </c>
      <c r="M1331" s="51">
        <f t="shared" si="186"/>
        <v>1103.2399999999998</v>
      </c>
      <c r="N1331" s="51">
        <f t="shared" si="187"/>
        <v>1103.2399999999998</v>
      </c>
      <c r="O1331" s="51">
        <f t="shared" si="188"/>
        <v>0</v>
      </c>
      <c r="P1331" s="52">
        <f>+SUM(INDEX(Inputs!$D$24:$D$35,MATCH($D1331,Inputs!$B$24:$B$35,0))*$N1331,INDEX(Inputs!$E$24:$E$35,MATCH($D1331,Inputs!$B$24:$B$35,0))*$O1331)</f>
        <v>104.52316407999999</v>
      </c>
      <c r="R1331" s="19"/>
      <c r="S1331" s="19"/>
      <c r="T1331" s="19"/>
    </row>
    <row r="1332" spans="2:20" s="46" customFormat="1" x14ac:dyDescent="0.25">
      <c r="B1332" s="8" t="s">
        <v>209</v>
      </c>
      <c r="C1332" s="8">
        <v>2021</v>
      </c>
      <c r="D1332" s="8">
        <v>4</v>
      </c>
      <c r="E1332" s="49">
        <f>Data!E1332</f>
        <v>2352.7600000000002</v>
      </c>
      <c r="F1332" s="49">
        <f>Data!F1332</f>
        <v>2303.0879</v>
      </c>
      <c r="G1332" s="50">
        <f t="shared" si="180"/>
        <v>-49.672100000000228</v>
      </c>
      <c r="H1332" s="51">
        <f t="shared" si="181"/>
        <v>0</v>
      </c>
      <c r="I1332" s="51">
        <f t="shared" si="183"/>
        <v>49.672100000000228</v>
      </c>
      <c r="J1332" s="51">
        <f t="shared" si="182"/>
        <v>0</v>
      </c>
      <c r="K1332" s="51">
        <f t="shared" si="184"/>
        <v>49.672100000000228</v>
      </c>
      <c r="L1332" s="51">
        <f t="shared" si="185"/>
        <v>0</v>
      </c>
      <c r="M1332" s="51">
        <f t="shared" si="186"/>
        <v>0</v>
      </c>
      <c r="N1332" s="51">
        <f t="shared" si="187"/>
        <v>0</v>
      </c>
      <c r="O1332" s="51">
        <f t="shared" si="188"/>
        <v>0</v>
      </c>
      <c r="P1332" s="52">
        <f>+SUM(INDEX(Inputs!$D$24:$D$35,MATCH($D1332,Inputs!$B$24:$B$35,0))*$N1332,INDEX(Inputs!$E$24:$E$35,MATCH($D1332,Inputs!$B$24:$B$35,0))*$O1332)</f>
        <v>0</v>
      </c>
      <c r="R1332" s="19"/>
      <c r="S1332" s="19"/>
      <c r="T1332" s="19"/>
    </row>
    <row r="1333" spans="2:20" s="46" customFormat="1" x14ac:dyDescent="0.25">
      <c r="B1333" s="8" t="s">
        <v>209</v>
      </c>
      <c r="C1333" s="8">
        <v>2021</v>
      </c>
      <c r="D1333" s="8">
        <v>5</v>
      </c>
      <c r="E1333" s="49">
        <f>Data!E1333</f>
        <v>2316.5198999999998</v>
      </c>
      <c r="F1333" s="49">
        <f>Data!F1333</f>
        <v>1569.4078999999999</v>
      </c>
      <c r="G1333" s="50">
        <f t="shared" si="180"/>
        <v>-747.11199999999985</v>
      </c>
      <c r="H1333" s="51">
        <f t="shared" si="181"/>
        <v>49.672100000000228</v>
      </c>
      <c r="I1333" s="51">
        <f t="shared" si="183"/>
        <v>796.78410000000008</v>
      </c>
      <c r="J1333" s="51">
        <f t="shared" si="182"/>
        <v>49.672100000000228</v>
      </c>
      <c r="K1333" s="51">
        <f t="shared" si="184"/>
        <v>796.78410000000008</v>
      </c>
      <c r="L1333" s="51">
        <f t="shared" si="185"/>
        <v>0</v>
      </c>
      <c r="M1333" s="51">
        <f t="shared" si="186"/>
        <v>0</v>
      </c>
      <c r="N1333" s="51">
        <f t="shared" si="187"/>
        <v>0</v>
      </c>
      <c r="O1333" s="51">
        <f t="shared" si="188"/>
        <v>0</v>
      </c>
      <c r="P1333" s="52">
        <f>+SUM(INDEX(Inputs!$D$24:$D$35,MATCH($D1333,Inputs!$B$24:$B$35,0))*$N1333,INDEX(Inputs!$E$24:$E$35,MATCH($D1333,Inputs!$B$24:$B$35,0))*$O1333)</f>
        <v>0</v>
      </c>
      <c r="R1333" s="19"/>
      <c r="S1333" s="19"/>
      <c r="T1333" s="19"/>
    </row>
    <row r="1334" spans="2:20" s="46" customFormat="1" x14ac:dyDescent="0.25">
      <c r="B1334" s="8" t="s">
        <v>209</v>
      </c>
      <c r="C1334" s="8">
        <v>2021</v>
      </c>
      <c r="D1334" s="8">
        <v>6</v>
      </c>
      <c r="E1334" s="49">
        <f>Data!E1334</f>
        <v>2349.16</v>
      </c>
      <c r="F1334" s="49">
        <f>Data!F1334</f>
        <v>1475.848</v>
      </c>
      <c r="G1334" s="50">
        <f t="shared" si="180"/>
        <v>-873.3119999999999</v>
      </c>
      <c r="H1334" s="51">
        <f t="shared" si="181"/>
        <v>796.78410000000008</v>
      </c>
      <c r="I1334" s="51">
        <f t="shared" si="183"/>
        <v>1670.0961</v>
      </c>
      <c r="J1334" s="51">
        <f t="shared" si="182"/>
        <v>796.78410000000008</v>
      </c>
      <c r="K1334" s="51">
        <f t="shared" si="184"/>
        <v>1670.0961</v>
      </c>
      <c r="L1334" s="51">
        <f t="shared" si="185"/>
        <v>0</v>
      </c>
      <c r="M1334" s="51">
        <f t="shared" si="186"/>
        <v>0</v>
      </c>
      <c r="N1334" s="51">
        <f t="shared" si="187"/>
        <v>0</v>
      </c>
      <c r="O1334" s="51">
        <f t="shared" si="188"/>
        <v>0</v>
      </c>
      <c r="P1334" s="52">
        <f>+SUM(INDEX(Inputs!$D$24:$D$35,MATCH($D1334,Inputs!$B$24:$B$35,0))*$N1334,INDEX(Inputs!$E$24:$E$35,MATCH($D1334,Inputs!$B$24:$B$35,0))*$O1334)</f>
        <v>0</v>
      </c>
      <c r="R1334" s="19"/>
      <c r="S1334" s="19"/>
      <c r="T1334" s="19"/>
    </row>
    <row r="1335" spans="2:20" s="46" customFormat="1" x14ac:dyDescent="0.25">
      <c r="B1335" s="8" t="s">
        <v>209</v>
      </c>
      <c r="C1335" s="8">
        <v>2021</v>
      </c>
      <c r="D1335" s="8">
        <v>7</v>
      </c>
      <c r="E1335" s="49">
        <f>Data!E1335</f>
        <v>2169.4079999999999</v>
      </c>
      <c r="F1335" s="49">
        <f>Data!F1335</f>
        <v>1639.9278999999999</v>
      </c>
      <c r="G1335" s="50">
        <f t="shared" si="180"/>
        <v>-529.48009999999999</v>
      </c>
      <c r="H1335" s="51">
        <f t="shared" si="181"/>
        <v>1670.0961</v>
      </c>
      <c r="I1335" s="51">
        <f t="shared" si="183"/>
        <v>2199.5762</v>
      </c>
      <c r="J1335" s="51">
        <f t="shared" si="182"/>
        <v>1670.0961</v>
      </c>
      <c r="K1335" s="51">
        <f t="shared" si="184"/>
        <v>2199.5762</v>
      </c>
      <c r="L1335" s="51">
        <f t="shared" si="185"/>
        <v>0</v>
      </c>
      <c r="M1335" s="51">
        <f t="shared" si="186"/>
        <v>0</v>
      </c>
      <c r="N1335" s="51">
        <f t="shared" si="187"/>
        <v>0</v>
      </c>
      <c r="O1335" s="51">
        <f t="shared" si="188"/>
        <v>0</v>
      </c>
      <c r="P1335" s="52">
        <f>+SUM(INDEX(Inputs!$D$24:$D$35,MATCH($D1335,Inputs!$B$24:$B$35,0))*$N1335,INDEX(Inputs!$E$24:$E$35,MATCH($D1335,Inputs!$B$24:$B$35,0))*$O1335)</f>
        <v>0</v>
      </c>
      <c r="R1335" s="19"/>
      <c r="S1335" s="19"/>
      <c r="T1335" s="19"/>
    </row>
    <row r="1336" spans="2:20" s="46" customFormat="1" x14ac:dyDescent="0.25">
      <c r="B1336" s="8" t="s">
        <v>209</v>
      </c>
      <c r="C1336" s="8">
        <v>2021</v>
      </c>
      <c r="D1336" s="8">
        <v>8</v>
      </c>
      <c r="E1336" s="49">
        <f>Data!E1336</f>
        <v>2149.64</v>
      </c>
      <c r="F1336" s="49">
        <f>Data!F1336</f>
        <v>1420.056</v>
      </c>
      <c r="G1336" s="50">
        <f t="shared" si="180"/>
        <v>-729.58399999999983</v>
      </c>
      <c r="H1336" s="51">
        <f t="shared" si="181"/>
        <v>2199.5762</v>
      </c>
      <c r="I1336" s="51">
        <f t="shared" si="183"/>
        <v>2929.1601999999998</v>
      </c>
      <c r="J1336" s="51">
        <f t="shared" si="182"/>
        <v>2199.5762</v>
      </c>
      <c r="K1336" s="51">
        <f t="shared" si="184"/>
        <v>2929.1601999999998</v>
      </c>
      <c r="L1336" s="51">
        <f t="shared" si="185"/>
        <v>0</v>
      </c>
      <c r="M1336" s="51">
        <f t="shared" si="186"/>
        <v>0</v>
      </c>
      <c r="N1336" s="51">
        <f t="shared" si="187"/>
        <v>0</v>
      </c>
      <c r="O1336" s="51">
        <f t="shared" si="188"/>
        <v>0</v>
      </c>
      <c r="P1336" s="52">
        <f>+SUM(INDEX(Inputs!$D$24:$D$35,MATCH($D1336,Inputs!$B$24:$B$35,0))*$N1336,INDEX(Inputs!$E$24:$E$35,MATCH($D1336,Inputs!$B$24:$B$35,0))*$O1336)</f>
        <v>0</v>
      </c>
      <c r="R1336" s="19"/>
      <c r="S1336" s="19"/>
      <c r="T1336" s="19"/>
    </row>
    <row r="1337" spans="2:20" s="46" customFormat="1" x14ac:dyDescent="0.25">
      <c r="B1337" s="8" t="s">
        <v>209</v>
      </c>
      <c r="C1337" s="8">
        <v>2021</v>
      </c>
      <c r="D1337" s="8">
        <v>9</v>
      </c>
      <c r="E1337" s="49">
        <f>Data!E1337</f>
        <v>2148.0459999999998</v>
      </c>
      <c r="F1337" s="49">
        <f>Data!F1337</f>
        <v>1141.7670000000001</v>
      </c>
      <c r="G1337" s="50">
        <f t="shared" si="180"/>
        <v>-1006.2789999999998</v>
      </c>
      <c r="H1337" s="51">
        <f t="shared" si="181"/>
        <v>2929.1601999999998</v>
      </c>
      <c r="I1337" s="51">
        <f t="shared" si="183"/>
        <v>3935.4391999999998</v>
      </c>
      <c r="J1337" s="51">
        <f t="shared" si="182"/>
        <v>2929.1601999999998</v>
      </c>
      <c r="K1337" s="51">
        <f t="shared" si="184"/>
        <v>3935.4391999999998</v>
      </c>
      <c r="L1337" s="51">
        <f t="shared" si="185"/>
        <v>0</v>
      </c>
      <c r="M1337" s="51">
        <f t="shared" si="186"/>
        <v>0</v>
      </c>
      <c r="N1337" s="51">
        <f t="shared" si="187"/>
        <v>0</v>
      </c>
      <c r="O1337" s="51">
        <f t="shared" si="188"/>
        <v>0</v>
      </c>
      <c r="P1337" s="52">
        <f>+SUM(INDEX(Inputs!$D$24:$D$35,MATCH($D1337,Inputs!$B$24:$B$35,0))*$N1337,INDEX(Inputs!$E$24:$E$35,MATCH($D1337,Inputs!$B$24:$B$35,0))*$O1337)</f>
        <v>0</v>
      </c>
      <c r="R1337" s="19"/>
      <c r="S1337" s="19"/>
      <c r="T1337" s="19"/>
    </row>
    <row r="1338" spans="2:20" s="46" customFormat="1" x14ac:dyDescent="0.25">
      <c r="B1338" s="8" t="s">
        <v>209</v>
      </c>
      <c r="C1338" s="8">
        <v>2021</v>
      </c>
      <c r="D1338" s="8">
        <v>10</v>
      </c>
      <c r="E1338" s="49">
        <f>Data!E1338</f>
        <v>1605.6320000000001</v>
      </c>
      <c r="F1338" s="49">
        <f>Data!F1338</f>
        <v>1759.2560000000001</v>
      </c>
      <c r="G1338" s="50">
        <f t="shared" si="180"/>
        <v>153.62400000000002</v>
      </c>
      <c r="H1338" s="51">
        <f t="shared" si="181"/>
        <v>3935.4391999999998</v>
      </c>
      <c r="I1338" s="51">
        <f t="shared" si="183"/>
        <v>3781.8152</v>
      </c>
      <c r="J1338" s="51">
        <f t="shared" si="182"/>
        <v>3935.4391999999998</v>
      </c>
      <c r="K1338" s="51">
        <f t="shared" si="184"/>
        <v>3781.8152</v>
      </c>
      <c r="L1338" s="51">
        <f t="shared" si="185"/>
        <v>0</v>
      </c>
      <c r="M1338" s="51">
        <f t="shared" si="186"/>
        <v>0</v>
      </c>
      <c r="N1338" s="51">
        <f t="shared" si="187"/>
        <v>0</v>
      </c>
      <c r="O1338" s="51">
        <f t="shared" si="188"/>
        <v>0</v>
      </c>
      <c r="P1338" s="52">
        <f>+SUM(INDEX(Inputs!$D$24:$D$35,MATCH($D1338,Inputs!$B$24:$B$35,0))*$N1338,INDEX(Inputs!$E$24:$E$35,MATCH($D1338,Inputs!$B$24:$B$35,0))*$O1338)</f>
        <v>0</v>
      </c>
      <c r="R1338" s="19"/>
      <c r="S1338" s="19"/>
      <c r="T1338" s="19"/>
    </row>
    <row r="1339" spans="2:20" s="46" customFormat="1" x14ac:dyDescent="0.25">
      <c r="B1339" s="8" t="s">
        <v>209</v>
      </c>
      <c r="C1339" s="8">
        <v>2021</v>
      </c>
      <c r="D1339" s="8">
        <v>11</v>
      </c>
      <c r="E1339" s="49">
        <f>Data!E1339</f>
        <v>1340.384</v>
      </c>
      <c r="F1339" s="49">
        <f>Data!F1339</f>
        <v>2962.761</v>
      </c>
      <c r="G1339" s="50">
        <f t="shared" si="180"/>
        <v>1622.377</v>
      </c>
      <c r="H1339" s="51">
        <f t="shared" si="181"/>
        <v>3781.8152</v>
      </c>
      <c r="I1339" s="51">
        <f t="shared" si="183"/>
        <v>2159.4382000000001</v>
      </c>
      <c r="J1339" s="51">
        <f t="shared" si="182"/>
        <v>3781.8152</v>
      </c>
      <c r="K1339" s="51">
        <f t="shared" si="184"/>
        <v>2159.4382000000001</v>
      </c>
      <c r="L1339" s="51">
        <f t="shared" si="185"/>
        <v>0</v>
      </c>
      <c r="M1339" s="51">
        <f t="shared" si="186"/>
        <v>0</v>
      </c>
      <c r="N1339" s="51">
        <f t="shared" si="187"/>
        <v>0</v>
      </c>
      <c r="O1339" s="51">
        <f t="shared" si="188"/>
        <v>0</v>
      </c>
      <c r="P1339" s="52">
        <f>+SUM(INDEX(Inputs!$D$24:$D$35,MATCH($D1339,Inputs!$B$24:$B$35,0))*$N1339,INDEX(Inputs!$E$24:$E$35,MATCH($D1339,Inputs!$B$24:$B$35,0))*$O1339)</f>
        <v>0</v>
      </c>
      <c r="R1339" s="19"/>
      <c r="S1339" s="19"/>
      <c r="T1339" s="19"/>
    </row>
    <row r="1340" spans="2:20" s="46" customFormat="1" x14ac:dyDescent="0.25">
      <c r="B1340" s="8" t="s">
        <v>209</v>
      </c>
      <c r="C1340" s="8">
        <v>2021</v>
      </c>
      <c r="D1340" s="8">
        <v>12</v>
      </c>
      <c r="E1340" s="49">
        <f>Data!E1340</f>
        <v>887.81399999999996</v>
      </c>
      <c r="F1340" s="49">
        <f>Data!F1340</f>
        <v>4190.3360000000002</v>
      </c>
      <c r="G1340" s="50">
        <f t="shared" si="180"/>
        <v>3302.5220000000004</v>
      </c>
      <c r="H1340" s="51">
        <f t="shared" si="181"/>
        <v>2159.4382000000001</v>
      </c>
      <c r="I1340" s="51">
        <f t="shared" si="183"/>
        <v>0</v>
      </c>
      <c r="J1340" s="51">
        <f t="shared" si="182"/>
        <v>2159.4382000000001</v>
      </c>
      <c r="K1340" s="51">
        <f t="shared" si="184"/>
        <v>0</v>
      </c>
      <c r="L1340" s="51">
        <f t="shared" si="185"/>
        <v>1143.0838000000003</v>
      </c>
      <c r="M1340" s="51">
        <f t="shared" si="186"/>
        <v>1143.0838000000003</v>
      </c>
      <c r="N1340" s="51">
        <f t="shared" si="187"/>
        <v>1143.0838000000003</v>
      </c>
      <c r="O1340" s="51">
        <f t="shared" si="188"/>
        <v>0</v>
      </c>
      <c r="P1340" s="52">
        <f>+SUM(INDEX(Inputs!$D$24:$D$35,MATCH($D1340,Inputs!$B$24:$B$35,0))*$N1340,INDEX(Inputs!$E$24:$E$35,MATCH($D1340,Inputs!$B$24:$B$35,0))*$O1340)</f>
        <v>108.29804537960004</v>
      </c>
      <c r="R1340" s="19"/>
      <c r="S1340" s="19"/>
      <c r="T1340" s="19"/>
    </row>
    <row r="1341" spans="2:20" s="46" customFormat="1" x14ac:dyDescent="0.25">
      <c r="B1341" s="8" t="s">
        <v>210</v>
      </c>
      <c r="C1341" s="8">
        <v>2021</v>
      </c>
      <c r="D1341" s="8">
        <v>1</v>
      </c>
      <c r="E1341" s="49">
        <f>Data!E1341</f>
        <v>0</v>
      </c>
      <c r="F1341" s="49">
        <f>Data!F1341</f>
        <v>3099.6505000000002</v>
      </c>
      <c r="G1341" s="50">
        <f t="shared" si="180"/>
        <v>3099.6505000000002</v>
      </c>
      <c r="H1341" s="51">
        <f t="shared" si="181"/>
        <v>0</v>
      </c>
      <c r="I1341" s="51">
        <f t="shared" si="183"/>
        <v>0</v>
      </c>
      <c r="J1341" s="51">
        <f t="shared" si="182"/>
        <v>0</v>
      </c>
      <c r="K1341" s="51">
        <f t="shared" si="184"/>
        <v>0</v>
      </c>
      <c r="L1341" s="51">
        <f t="shared" si="185"/>
        <v>3099.6505000000002</v>
      </c>
      <c r="M1341" s="51">
        <f t="shared" si="186"/>
        <v>3099.6505000000002</v>
      </c>
      <c r="N1341" s="51">
        <f t="shared" si="187"/>
        <v>2000</v>
      </c>
      <c r="O1341" s="51">
        <f t="shared" si="188"/>
        <v>1099.6505000000002</v>
      </c>
      <c r="P1341" s="52">
        <f>+SUM(INDEX(Inputs!$D$24:$D$35,MATCH($D1341,Inputs!$B$24:$B$35,0))*$N1341,INDEX(Inputs!$E$24:$E$35,MATCH($D1341,Inputs!$B$24:$B$35,0))*$O1341)</f>
        <v>238.08415349800001</v>
      </c>
      <c r="R1341" s="19"/>
      <c r="S1341" s="19"/>
      <c r="T1341" s="19"/>
    </row>
    <row r="1342" spans="2:20" s="46" customFormat="1" x14ac:dyDescent="0.25">
      <c r="B1342" s="8" t="s">
        <v>210</v>
      </c>
      <c r="C1342" s="8">
        <v>2021</v>
      </c>
      <c r="D1342" s="8">
        <v>2</v>
      </c>
      <c r="E1342" s="49">
        <f>Data!E1342</f>
        <v>8.8178999999999998</v>
      </c>
      <c r="F1342" s="49">
        <f>Data!F1342</f>
        <v>2942.1495</v>
      </c>
      <c r="G1342" s="50">
        <f t="shared" si="180"/>
        <v>2933.3316</v>
      </c>
      <c r="H1342" s="51">
        <f t="shared" si="181"/>
        <v>0</v>
      </c>
      <c r="I1342" s="51">
        <f t="shared" si="183"/>
        <v>0</v>
      </c>
      <c r="J1342" s="51">
        <f t="shared" si="182"/>
        <v>0</v>
      </c>
      <c r="K1342" s="51">
        <f t="shared" si="184"/>
        <v>0</v>
      </c>
      <c r="L1342" s="51">
        <f t="shared" si="185"/>
        <v>2933.3316</v>
      </c>
      <c r="M1342" s="51">
        <f t="shared" si="186"/>
        <v>2933.3316</v>
      </c>
      <c r="N1342" s="51">
        <f t="shared" si="187"/>
        <v>2000</v>
      </c>
      <c r="O1342" s="51">
        <f t="shared" si="188"/>
        <v>933.33159999999998</v>
      </c>
      <c r="P1342" s="52">
        <f>+SUM(INDEX(Inputs!$D$24:$D$35,MATCH($D1342,Inputs!$B$24:$B$35,0))*$N1342,INDEX(Inputs!$E$24:$E$35,MATCH($D1342,Inputs!$B$24:$B$35,0))*$O1342)</f>
        <v>230.73352339360002</v>
      </c>
      <c r="R1342" s="19"/>
      <c r="S1342" s="19"/>
      <c r="T1342" s="19"/>
    </row>
    <row r="1343" spans="2:20" s="46" customFormat="1" x14ac:dyDescent="0.25">
      <c r="B1343" s="8" t="s">
        <v>210</v>
      </c>
      <c r="C1343" s="8">
        <v>2021</v>
      </c>
      <c r="D1343" s="8">
        <v>3</v>
      </c>
      <c r="E1343" s="49">
        <f>Data!E1343</f>
        <v>695.32399999999996</v>
      </c>
      <c r="F1343" s="49">
        <f>Data!F1343</f>
        <v>3007.6122999999998</v>
      </c>
      <c r="G1343" s="50">
        <f t="shared" si="180"/>
        <v>2312.2882999999997</v>
      </c>
      <c r="H1343" s="51">
        <f t="shared" si="181"/>
        <v>0</v>
      </c>
      <c r="I1343" s="51">
        <f t="shared" si="183"/>
        <v>0</v>
      </c>
      <c r="J1343" s="51">
        <f t="shared" si="182"/>
        <v>0</v>
      </c>
      <c r="K1343" s="51">
        <f t="shared" si="184"/>
        <v>0</v>
      </c>
      <c r="L1343" s="51">
        <f t="shared" si="185"/>
        <v>2312.2882999999997</v>
      </c>
      <c r="M1343" s="51">
        <f t="shared" si="186"/>
        <v>2312.2882999999997</v>
      </c>
      <c r="N1343" s="51">
        <f t="shared" si="187"/>
        <v>2000</v>
      </c>
      <c r="O1343" s="51">
        <f t="shared" si="188"/>
        <v>312.28829999999971</v>
      </c>
      <c r="P1343" s="52">
        <f>+SUM(INDEX(Inputs!$D$24:$D$35,MATCH($D1343,Inputs!$B$24:$B$35,0))*$N1343,INDEX(Inputs!$E$24:$E$35,MATCH($D1343,Inputs!$B$24:$B$35,0))*$O1343)</f>
        <v>203.28589370679998</v>
      </c>
      <c r="R1343" s="19"/>
      <c r="S1343" s="19"/>
      <c r="T1343" s="19"/>
    </row>
    <row r="1344" spans="2:20" s="46" customFormat="1" x14ac:dyDescent="0.25">
      <c r="B1344" s="8" t="s">
        <v>210</v>
      </c>
      <c r="C1344" s="8">
        <v>2021</v>
      </c>
      <c r="D1344" s="8">
        <v>4</v>
      </c>
      <c r="E1344" s="49">
        <f>Data!E1344</f>
        <v>1512.8625999999999</v>
      </c>
      <c r="F1344" s="49">
        <f>Data!F1344</f>
        <v>2281.0241000000001</v>
      </c>
      <c r="G1344" s="50">
        <f t="shared" si="180"/>
        <v>768.16150000000016</v>
      </c>
      <c r="H1344" s="51">
        <f t="shared" si="181"/>
        <v>0</v>
      </c>
      <c r="I1344" s="51">
        <f t="shared" si="183"/>
        <v>0</v>
      </c>
      <c r="J1344" s="51">
        <f t="shared" si="182"/>
        <v>0</v>
      </c>
      <c r="K1344" s="51">
        <f t="shared" si="184"/>
        <v>0</v>
      </c>
      <c r="L1344" s="51">
        <f t="shared" si="185"/>
        <v>768.16150000000016</v>
      </c>
      <c r="M1344" s="51">
        <f t="shared" si="186"/>
        <v>768.16150000000016</v>
      </c>
      <c r="N1344" s="51">
        <f t="shared" si="187"/>
        <v>768.16150000000016</v>
      </c>
      <c r="O1344" s="51">
        <f t="shared" si="188"/>
        <v>0</v>
      </c>
      <c r="P1344" s="52">
        <f>+SUM(INDEX(Inputs!$D$24:$D$35,MATCH($D1344,Inputs!$B$24:$B$35,0))*$N1344,INDEX(Inputs!$E$24:$E$35,MATCH($D1344,Inputs!$B$24:$B$35,0))*$O1344)</f>
        <v>72.777156833000021</v>
      </c>
      <c r="R1344" s="19"/>
      <c r="S1344" s="19"/>
      <c r="T1344" s="19"/>
    </row>
    <row r="1345" spans="2:20" s="46" customFormat="1" x14ac:dyDescent="0.25">
      <c r="B1345" s="8" t="s">
        <v>210</v>
      </c>
      <c r="C1345" s="8">
        <v>2021</v>
      </c>
      <c r="D1345" s="8">
        <v>5</v>
      </c>
      <c r="E1345" s="49">
        <f>Data!E1345</f>
        <v>1497.9094</v>
      </c>
      <c r="F1345" s="49">
        <f>Data!F1345</f>
        <v>1465.8312000000001</v>
      </c>
      <c r="G1345" s="50">
        <f t="shared" si="180"/>
        <v>-32.078199999999924</v>
      </c>
      <c r="H1345" s="51">
        <f t="shared" si="181"/>
        <v>0</v>
      </c>
      <c r="I1345" s="51">
        <f t="shared" si="183"/>
        <v>32.078199999999924</v>
      </c>
      <c r="J1345" s="51">
        <f t="shared" si="182"/>
        <v>0</v>
      </c>
      <c r="K1345" s="51">
        <f t="shared" si="184"/>
        <v>32.078199999999924</v>
      </c>
      <c r="L1345" s="51">
        <f t="shared" si="185"/>
        <v>0</v>
      </c>
      <c r="M1345" s="51">
        <f t="shared" si="186"/>
        <v>0</v>
      </c>
      <c r="N1345" s="51">
        <f t="shared" si="187"/>
        <v>0</v>
      </c>
      <c r="O1345" s="51">
        <f t="shared" si="188"/>
        <v>0</v>
      </c>
      <c r="P1345" s="52">
        <f>+SUM(INDEX(Inputs!$D$24:$D$35,MATCH($D1345,Inputs!$B$24:$B$35,0))*$N1345,INDEX(Inputs!$E$24:$E$35,MATCH($D1345,Inputs!$B$24:$B$35,0))*$O1345)</f>
        <v>0</v>
      </c>
      <c r="R1345" s="19"/>
      <c r="S1345" s="19"/>
      <c r="T1345" s="19"/>
    </row>
    <row r="1346" spans="2:20" s="46" customFormat="1" x14ac:dyDescent="0.25">
      <c r="B1346" s="8" t="s">
        <v>210</v>
      </c>
      <c r="C1346" s="8">
        <v>2021</v>
      </c>
      <c r="D1346" s="8">
        <v>6</v>
      </c>
      <c r="E1346" s="49">
        <f>Data!E1346</f>
        <v>1652.6966</v>
      </c>
      <c r="F1346" s="49">
        <f>Data!F1346</f>
        <v>905.34569999999997</v>
      </c>
      <c r="G1346" s="50">
        <f t="shared" si="180"/>
        <v>-747.35090000000002</v>
      </c>
      <c r="H1346" s="51">
        <f t="shared" si="181"/>
        <v>32.078199999999924</v>
      </c>
      <c r="I1346" s="51">
        <f t="shared" si="183"/>
        <v>779.42909999999995</v>
      </c>
      <c r="J1346" s="51">
        <f t="shared" si="182"/>
        <v>32.078199999999924</v>
      </c>
      <c r="K1346" s="51">
        <f t="shared" si="184"/>
        <v>779.42909999999995</v>
      </c>
      <c r="L1346" s="51">
        <f t="shared" si="185"/>
        <v>0</v>
      </c>
      <c r="M1346" s="51">
        <f t="shared" si="186"/>
        <v>0</v>
      </c>
      <c r="N1346" s="51">
        <f t="shared" si="187"/>
        <v>0</v>
      </c>
      <c r="O1346" s="51">
        <f t="shared" si="188"/>
        <v>0</v>
      </c>
      <c r="P1346" s="52">
        <f>+SUM(INDEX(Inputs!$D$24:$D$35,MATCH($D1346,Inputs!$B$24:$B$35,0))*$N1346,INDEX(Inputs!$E$24:$E$35,MATCH($D1346,Inputs!$B$24:$B$35,0))*$O1346)</f>
        <v>0</v>
      </c>
      <c r="R1346" s="19"/>
      <c r="S1346" s="19"/>
      <c r="T1346" s="19"/>
    </row>
    <row r="1347" spans="2:20" s="46" customFormat="1" x14ac:dyDescent="0.25">
      <c r="B1347" s="8" t="s">
        <v>210</v>
      </c>
      <c r="C1347" s="8">
        <v>2021</v>
      </c>
      <c r="D1347" s="8">
        <v>7</v>
      </c>
      <c r="E1347" s="49">
        <f>Data!E1347</f>
        <v>1525.2855999999999</v>
      </c>
      <c r="F1347" s="49">
        <f>Data!F1347</f>
        <v>803.62720000000002</v>
      </c>
      <c r="G1347" s="50">
        <f t="shared" si="180"/>
        <v>-721.65839999999992</v>
      </c>
      <c r="H1347" s="51">
        <f t="shared" si="181"/>
        <v>779.42909999999995</v>
      </c>
      <c r="I1347" s="51">
        <f t="shared" si="183"/>
        <v>1501.0874999999999</v>
      </c>
      <c r="J1347" s="51">
        <f t="shared" si="182"/>
        <v>779.42909999999995</v>
      </c>
      <c r="K1347" s="51">
        <f t="shared" si="184"/>
        <v>1501.0874999999999</v>
      </c>
      <c r="L1347" s="51">
        <f t="shared" si="185"/>
        <v>0</v>
      </c>
      <c r="M1347" s="51">
        <f t="shared" si="186"/>
        <v>0</v>
      </c>
      <c r="N1347" s="51">
        <f t="shared" si="187"/>
        <v>0</v>
      </c>
      <c r="O1347" s="51">
        <f t="shared" si="188"/>
        <v>0</v>
      </c>
      <c r="P1347" s="52">
        <f>+SUM(INDEX(Inputs!$D$24:$D$35,MATCH($D1347,Inputs!$B$24:$B$35,0))*$N1347,INDEX(Inputs!$E$24:$E$35,MATCH($D1347,Inputs!$B$24:$B$35,0))*$O1347)</f>
        <v>0</v>
      </c>
      <c r="R1347" s="19"/>
      <c r="S1347" s="19"/>
      <c r="T1347" s="19"/>
    </row>
    <row r="1348" spans="2:20" s="46" customFormat="1" x14ac:dyDescent="0.25">
      <c r="B1348" s="8" t="s">
        <v>210</v>
      </c>
      <c r="C1348" s="8">
        <v>2021</v>
      </c>
      <c r="D1348" s="8">
        <v>8</v>
      </c>
      <c r="E1348" s="49">
        <f>Data!E1348</f>
        <v>1457.6538</v>
      </c>
      <c r="F1348" s="49">
        <f>Data!F1348</f>
        <v>841.19230000000005</v>
      </c>
      <c r="G1348" s="50">
        <f t="shared" si="180"/>
        <v>-616.4615</v>
      </c>
      <c r="H1348" s="51">
        <f t="shared" si="181"/>
        <v>1501.0874999999999</v>
      </c>
      <c r="I1348" s="51">
        <f t="shared" si="183"/>
        <v>2117.549</v>
      </c>
      <c r="J1348" s="51">
        <f t="shared" si="182"/>
        <v>1501.0874999999999</v>
      </c>
      <c r="K1348" s="51">
        <f t="shared" si="184"/>
        <v>2117.549</v>
      </c>
      <c r="L1348" s="51">
        <f t="shared" si="185"/>
        <v>0</v>
      </c>
      <c r="M1348" s="51">
        <f t="shared" si="186"/>
        <v>0</v>
      </c>
      <c r="N1348" s="51">
        <f t="shared" si="187"/>
        <v>0</v>
      </c>
      <c r="O1348" s="51">
        <f t="shared" si="188"/>
        <v>0</v>
      </c>
      <c r="P1348" s="52">
        <f>+SUM(INDEX(Inputs!$D$24:$D$35,MATCH($D1348,Inputs!$B$24:$B$35,0))*$N1348,INDEX(Inputs!$E$24:$E$35,MATCH($D1348,Inputs!$B$24:$B$35,0))*$O1348)</f>
        <v>0</v>
      </c>
      <c r="R1348" s="19"/>
      <c r="S1348" s="19"/>
      <c r="T1348" s="19"/>
    </row>
    <row r="1349" spans="2:20" s="46" customFormat="1" x14ac:dyDescent="0.25">
      <c r="B1349" s="8" t="s">
        <v>210</v>
      </c>
      <c r="C1349" s="8">
        <v>2021</v>
      </c>
      <c r="D1349" s="8">
        <v>9</v>
      </c>
      <c r="E1349" s="49">
        <f>Data!E1349</f>
        <v>1245.9502</v>
      </c>
      <c r="F1349" s="49">
        <f>Data!F1349</f>
        <v>931.11940000000004</v>
      </c>
      <c r="G1349" s="50">
        <f t="shared" si="180"/>
        <v>-314.83079999999995</v>
      </c>
      <c r="H1349" s="51">
        <f t="shared" si="181"/>
        <v>2117.549</v>
      </c>
      <c r="I1349" s="51">
        <f t="shared" si="183"/>
        <v>2432.3797999999997</v>
      </c>
      <c r="J1349" s="51">
        <f t="shared" si="182"/>
        <v>2117.549</v>
      </c>
      <c r="K1349" s="51">
        <f t="shared" si="184"/>
        <v>2432.3797999999997</v>
      </c>
      <c r="L1349" s="51">
        <f t="shared" si="185"/>
        <v>0</v>
      </c>
      <c r="M1349" s="51">
        <f t="shared" si="186"/>
        <v>0</v>
      </c>
      <c r="N1349" s="51">
        <f t="shared" si="187"/>
        <v>0</v>
      </c>
      <c r="O1349" s="51">
        <f t="shared" si="188"/>
        <v>0</v>
      </c>
      <c r="P1349" s="52">
        <f>+SUM(INDEX(Inputs!$D$24:$D$35,MATCH($D1349,Inputs!$B$24:$B$35,0))*$N1349,INDEX(Inputs!$E$24:$E$35,MATCH($D1349,Inputs!$B$24:$B$35,0))*$O1349)</f>
        <v>0</v>
      </c>
      <c r="R1349" s="19"/>
      <c r="S1349" s="19"/>
      <c r="T1349" s="19"/>
    </row>
    <row r="1350" spans="2:20" s="46" customFormat="1" x14ac:dyDescent="0.25">
      <c r="B1350" s="8" t="s">
        <v>210</v>
      </c>
      <c r="C1350" s="8">
        <v>2021</v>
      </c>
      <c r="D1350" s="8">
        <v>10</v>
      </c>
      <c r="E1350" s="49">
        <f>Data!E1350</f>
        <v>769.39260000000002</v>
      </c>
      <c r="F1350" s="49">
        <f>Data!F1350</f>
        <v>1436.8454999999999</v>
      </c>
      <c r="G1350" s="50">
        <f t="shared" si="180"/>
        <v>667.45289999999989</v>
      </c>
      <c r="H1350" s="51">
        <f t="shared" si="181"/>
        <v>2432.3797999999997</v>
      </c>
      <c r="I1350" s="51">
        <f t="shared" si="183"/>
        <v>1764.9268999999999</v>
      </c>
      <c r="J1350" s="51">
        <f t="shared" si="182"/>
        <v>2432.3797999999997</v>
      </c>
      <c r="K1350" s="51">
        <f t="shared" si="184"/>
        <v>1764.9268999999999</v>
      </c>
      <c r="L1350" s="51">
        <f t="shared" si="185"/>
        <v>0</v>
      </c>
      <c r="M1350" s="51">
        <f t="shared" si="186"/>
        <v>0</v>
      </c>
      <c r="N1350" s="51">
        <f t="shared" si="187"/>
        <v>0</v>
      </c>
      <c r="O1350" s="51">
        <f t="shared" si="188"/>
        <v>0</v>
      </c>
      <c r="P1350" s="52">
        <f>+SUM(INDEX(Inputs!$D$24:$D$35,MATCH($D1350,Inputs!$B$24:$B$35,0))*$N1350,INDEX(Inputs!$E$24:$E$35,MATCH($D1350,Inputs!$B$24:$B$35,0))*$O1350)</f>
        <v>0</v>
      </c>
      <c r="R1350" s="19"/>
      <c r="S1350" s="19"/>
      <c r="T1350" s="19"/>
    </row>
    <row r="1351" spans="2:20" s="46" customFormat="1" x14ac:dyDescent="0.25">
      <c r="B1351" s="8" t="s">
        <v>210</v>
      </c>
      <c r="C1351" s="8">
        <v>2021</v>
      </c>
      <c r="D1351" s="8">
        <v>11</v>
      </c>
      <c r="E1351" s="49">
        <f>Data!E1351</f>
        <v>428.75940000000003</v>
      </c>
      <c r="F1351" s="49">
        <f>Data!F1351</f>
        <v>2139.3937999999998</v>
      </c>
      <c r="G1351" s="50">
        <f t="shared" si="180"/>
        <v>1710.6343999999999</v>
      </c>
      <c r="H1351" s="51">
        <f t="shared" si="181"/>
        <v>1764.9268999999999</v>
      </c>
      <c r="I1351" s="51">
        <f t="shared" si="183"/>
        <v>54.292500000000018</v>
      </c>
      <c r="J1351" s="51">
        <f t="shared" si="182"/>
        <v>1764.9268999999999</v>
      </c>
      <c r="K1351" s="51">
        <f t="shared" si="184"/>
        <v>54.292500000000018</v>
      </c>
      <c r="L1351" s="51">
        <f t="shared" si="185"/>
        <v>0</v>
      </c>
      <c r="M1351" s="51">
        <f t="shared" si="186"/>
        <v>0</v>
      </c>
      <c r="N1351" s="51">
        <f t="shared" si="187"/>
        <v>0</v>
      </c>
      <c r="O1351" s="51">
        <f t="shared" si="188"/>
        <v>0</v>
      </c>
      <c r="P1351" s="52">
        <f>+SUM(INDEX(Inputs!$D$24:$D$35,MATCH($D1351,Inputs!$B$24:$B$35,0))*$N1351,INDEX(Inputs!$E$24:$E$35,MATCH($D1351,Inputs!$B$24:$B$35,0))*$O1351)</f>
        <v>0</v>
      </c>
      <c r="R1351" s="19"/>
      <c r="S1351" s="19"/>
      <c r="T1351" s="19"/>
    </row>
    <row r="1352" spans="2:20" s="46" customFormat="1" x14ac:dyDescent="0.25">
      <c r="B1352" s="8" t="s">
        <v>210</v>
      </c>
      <c r="C1352" s="8">
        <v>2021</v>
      </c>
      <c r="D1352" s="8">
        <v>12</v>
      </c>
      <c r="E1352" s="49">
        <f>Data!E1352</f>
        <v>103.99630000000001</v>
      </c>
      <c r="F1352" s="49">
        <f>Data!F1352</f>
        <v>2964.5886999999998</v>
      </c>
      <c r="G1352" s="50">
        <f t="shared" si="180"/>
        <v>2860.5924</v>
      </c>
      <c r="H1352" s="51">
        <f t="shared" si="181"/>
        <v>54.292500000000018</v>
      </c>
      <c r="I1352" s="51">
        <f t="shared" si="183"/>
        <v>0</v>
      </c>
      <c r="J1352" s="51">
        <f t="shared" si="182"/>
        <v>54.292500000000018</v>
      </c>
      <c r="K1352" s="51">
        <f t="shared" si="184"/>
        <v>0</v>
      </c>
      <c r="L1352" s="51">
        <f t="shared" si="185"/>
        <v>2806.2999</v>
      </c>
      <c r="M1352" s="51">
        <f t="shared" si="186"/>
        <v>2806.2999</v>
      </c>
      <c r="N1352" s="51">
        <f t="shared" si="187"/>
        <v>2000</v>
      </c>
      <c r="O1352" s="51">
        <f t="shared" si="188"/>
        <v>806.29989999999998</v>
      </c>
      <c r="P1352" s="52">
        <f>+SUM(INDEX(Inputs!$D$24:$D$35,MATCH($D1352,Inputs!$B$24:$B$35,0))*$N1352,INDEX(Inputs!$E$24:$E$35,MATCH($D1352,Inputs!$B$24:$B$35,0))*$O1352)</f>
        <v>225.11923038040001</v>
      </c>
      <c r="R1352" s="19"/>
      <c r="S1352" s="19"/>
      <c r="T1352" s="19"/>
    </row>
    <row r="1353" spans="2:20" s="46" customFormat="1" x14ac:dyDescent="0.25">
      <c r="B1353" s="8" t="s">
        <v>211</v>
      </c>
      <c r="C1353" s="8">
        <v>2021</v>
      </c>
      <c r="D1353" s="8">
        <v>1</v>
      </c>
      <c r="E1353" s="49">
        <f>Data!E1353</f>
        <v>282.95999999999998</v>
      </c>
      <c r="F1353" s="49">
        <f>Data!F1353</f>
        <v>1054.528</v>
      </c>
      <c r="G1353" s="50">
        <f t="shared" ref="G1353:G1416" si="189">+F1353-E1353</f>
        <v>771.56799999999998</v>
      </c>
      <c r="H1353" s="51">
        <f t="shared" ref="H1353:H1416" si="190">+IF(D1353=1,0,I1352)</f>
        <v>0</v>
      </c>
      <c r="I1353" s="51">
        <f t="shared" si="183"/>
        <v>0</v>
      </c>
      <c r="J1353" s="51">
        <f t="shared" ref="J1353:J1416" si="191">+IF(D1353=1,I1364,K1352)</f>
        <v>0</v>
      </c>
      <c r="K1353" s="51">
        <f t="shared" si="184"/>
        <v>0</v>
      </c>
      <c r="L1353" s="51">
        <f t="shared" si="185"/>
        <v>771.56799999999998</v>
      </c>
      <c r="M1353" s="51">
        <f t="shared" si="186"/>
        <v>771.56799999999998</v>
      </c>
      <c r="N1353" s="51">
        <f t="shared" si="187"/>
        <v>771.56799999999998</v>
      </c>
      <c r="O1353" s="51">
        <f t="shared" si="188"/>
        <v>0</v>
      </c>
      <c r="P1353" s="52">
        <f>+SUM(INDEX(Inputs!$D$24:$D$35,MATCH($D1353,Inputs!$B$24:$B$35,0))*$N1353,INDEX(Inputs!$E$24:$E$35,MATCH($D1353,Inputs!$B$24:$B$35,0))*$O1353)</f>
        <v>73.099895455999999</v>
      </c>
      <c r="R1353" s="19"/>
      <c r="S1353" s="19"/>
      <c r="T1353" s="19"/>
    </row>
    <row r="1354" spans="2:20" s="46" customFormat="1" x14ac:dyDescent="0.25">
      <c r="B1354" s="8" t="s">
        <v>211</v>
      </c>
      <c r="C1354" s="8">
        <v>2021</v>
      </c>
      <c r="D1354" s="8">
        <v>2</v>
      </c>
      <c r="E1354" s="49">
        <f>Data!E1354</f>
        <v>547.54399999999998</v>
      </c>
      <c r="F1354" s="49">
        <f>Data!F1354</f>
        <v>910.59199999999998</v>
      </c>
      <c r="G1354" s="50">
        <f t="shared" si="189"/>
        <v>363.048</v>
      </c>
      <c r="H1354" s="51">
        <f t="shared" si="190"/>
        <v>0</v>
      </c>
      <c r="I1354" s="51">
        <f t="shared" ref="I1354:I1417" si="192">+IF($G1354&lt;0,SUM(-$G1354,H1354),MAX(SUM(-$G1354,H1354),0))</f>
        <v>0</v>
      </c>
      <c r="J1354" s="51">
        <f t="shared" si="191"/>
        <v>0</v>
      </c>
      <c r="K1354" s="51">
        <f t="shared" ref="K1354:K1417" si="193">+IF($G1354&lt;0,SUM(-$G1354,J1354),MAX(SUM(-$G1354,J1354),0))</f>
        <v>0</v>
      </c>
      <c r="L1354" s="51">
        <f t="shared" ref="L1354:L1417" si="194">+IF(I1354&gt;0,0,G1354-H1354)</f>
        <v>363.048</v>
      </c>
      <c r="M1354" s="51">
        <f t="shared" ref="M1354:M1417" si="195">+IF(K1354&gt;0,0,G1354-J1354)</f>
        <v>363.048</v>
      </c>
      <c r="N1354" s="51">
        <f t="shared" ref="N1354:N1417" si="196">+MIN(M1354,2000)</f>
        <v>363.048</v>
      </c>
      <c r="O1354" s="51">
        <f t="shared" ref="O1354:O1417" si="197">+M1354-N1354</f>
        <v>0</v>
      </c>
      <c r="P1354" s="52">
        <f>+SUM(INDEX(Inputs!$D$24:$D$35,MATCH($D1354,Inputs!$B$24:$B$35,0))*$N1354,INDEX(Inputs!$E$24:$E$35,MATCH($D1354,Inputs!$B$24:$B$35,0))*$O1354)</f>
        <v>34.395893616000002</v>
      </c>
      <c r="R1354" s="19"/>
      <c r="S1354" s="19"/>
      <c r="T1354" s="19"/>
    </row>
    <row r="1355" spans="2:20" s="46" customFormat="1" x14ac:dyDescent="0.25">
      <c r="B1355" s="8" t="s">
        <v>211</v>
      </c>
      <c r="C1355" s="8">
        <v>2021</v>
      </c>
      <c r="D1355" s="8">
        <v>3</v>
      </c>
      <c r="E1355" s="49">
        <f>Data!E1355</f>
        <v>1288.0078000000001</v>
      </c>
      <c r="F1355" s="49">
        <f>Data!F1355</f>
        <v>815.35990000000004</v>
      </c>
      <c r="G1355" s="50">
        <f t="shared" si="189"/>
        <v>-472.64790000000005</v>
      </c>
      <c r="H1355" s="51">
        <f t="shared" si="190"/>
        <v>0</v>
      </c>
      <c r="I1355" s="51">
        <f t="shared" si="192"/>
        <v>472.64790000000005</v>
      </c>
      <c r="J1355" s="51">
        <f t="shared" si="191"/>
        <v>0</v>
      </c>
      <c r="K1355" s="51">
        <f t="shared" si="193"/>
        <v>472.64790000000005</v>
      </c>
      <c r="L1355" s="51">
        <f t="shared" si="194"/>
        <v>0</v>
      </c>
      <c r="M1355" s="51">
        <f t="shared" si="195"/>
        <v>0</v>
      </c>
      <c r="N1355" s="51">
        <f t="shared" si="196"/>
        <v>0</v>
      </c>
      <c r="O1355" s="51">
        <f t="shared" si="197"/>
        <v>0</v>
      </c>
      <c r="P1355" s="52">
        <f>+SUM(INDEX(Inputs!$D$24:$D$35,MATCH($D1355,Inputs!$B$24:$B$35,0))*$N1355,INDEX(Inputs!$E$24:$E$35,MATCH($D1355,Inputs!$B$24:$B$35,0))*$O1355)</f>
        <v>0</v>
      </c>
      <c r="R1355" s="19"/>
      <c r="S1355" s="19"/>
      <c r="T1355" s="19"/>
    </row>
    <row r="1356" spans="2:20" s="46" customFormat="1" x14ac:dyDescent="0.25">
      <c r="B1356" s="8" t="s">
        <v>211</v>
      </c>
      <c r="C1356" s="8">
        <v>2021</v>
      </c>
      <c r="D1356" s="8">
        <v>4</v>
      </c>
      <c r="E1356" s="49">
        <f>Data!E1356</f>
        <v>1407.624</v>
      </c>
      <c r="F1356" s="49">
        <f>Data!F1356</f>
        <v>681.98400000000004</v>
      </c>
      <c r="G1356" s="50">
        <f t="shared" si="189"/>
        <v>-725.64</v>
      </c>
      <c r="H1356" s="51">
        <f t="shared" si="190"/>
        <v>472.64790000000005</v>
      </c>
      <c r="I1356" s="51">
        <f t="shared" si="192"/>
        <v>1198.2879</v>
      </c>
      <c r="J1356" s="51">
        <f t="shared" si="191"/>
        <v>472.64790000000005</v>
      </c>
      <c r="K1356" s="51">
        <f t="shared" si="193"/>
        <v>1198.2879</v>
      </c>
      <c r="L1356" s="51">
        <f t="shared" si="194"/>
        <v>0</v>
      </c>
      <c r="M1356" s="51">
        <f t="shared" si="195"/>
        <v>0</v>
      </c>
      <c r="N1356" s="51">
        <f t="shared" si="196"/>
        <v>0</v>
      </c>
      <c r="O1356" s="51">
        <f t="shared" si="197"/>
        <v>0</v>
      </c>
      <c r="P1356" s="52">
        <f>+SUM(INDEX(Inputs!$D$24:$D$35,MATCH($D1356,Inputs!$B$24:$B$35,0))*$N1356,INDEX(Inputs!$E$24:$E$35,MATCH($D1356,Inputs!$B$24:$B$35,0))*$O1356)</f>
        <v>0</v>
      </c>
      <c r="R1356" s="19"/>
      <c r="S1356" s="19"/>
      <c r="T1356" s="19"/>
    </row>
    <row r="1357" spans="2:20" s="46" customFormat="1" x14ac:dyDescent="0.25">
      <c r="B1357" s="8" t="s">
        <v>211</v>
      </c>
      <c r="C1357" s="8">
        <v>2021</v>
      </c>
      <c r="D1357" s="8">
        <v>5</v>
      </c>
      <c r="E1357" s="49">
        <f>Data!E1357</f>
        <v>1527.3439000000001</v>
      </c>
      <c r="F1357" s="49">
        <f>Data!F1357</f>
        <v>849.00750000000005</v>
      </c>
      <c r="G1357" s="50">
        <f t="shared" si="189"/>
        <v>-678.33640000000003</v>
      </c>
      <c r="H1357" s="51">
        <f t="shared" si="190"/>
        <v>1198.2879</v>
      </c>
      <c r="I1357" s="51">
        <f t="shared" si="192"/>
        <v>1876.6242999999999</v>
      </c>
      <c r="J1357" s="51">
        <f t="shared" si="191"/>
        <v>1198.2879</v>
      </c>
      <c r="K1357" s="51">
        <f t="shared" si="193"/>
        <v>1876.6242999999999</v>
      </c>
      <c r="L1357" s="51">
        <f t="shared" si="194"/>
        <v>0</v>
      </c>
      <c r="M1357" s="51">
        <f t="shared" si="195"/>
        <v>0</v>
      </c>
      <c r="N1357" s="51">
        <f t="shared" si="196"/>
        <v>0</v>
      </c>
      <c r="O1357" s="51">
        <f t="shared" si="197"/>
        <v>0</v>
      </c>
      <c r="P1357" s="52">
        <f>+SUM(INDEX(Inputs!$D$24:$D$35,MATCH($D1357,Inputs!$B$24:$B$35,0))*$N1357,INDEX(Inputs!$E$24:$E$35,MATCH($D1357,Inputs!$B$24:$B$35,0))*$O1357)</f>
        <v>0</v>
      </c>
      <c r="R1357" s="19"/>
      <c r="S1357" s="19"/>
      <c r="T1357" s="19"/>
    </row>
    <row r="1358" spans="2:20" s="46" customFormat="1" x14ac:dyDescent="0.25">
      <c r="B1358" s="8" t="s">
        <v>211</v>
      </c>
      <c r="C1358" s="8">
        <v>2021</v>
      </c>
      <c r="D1358" s="8">
        <v>6</v>
      </c>
      <c r="E1358" s="49">
        <f>Data!E1358</f>
        <v>1570.8716999999999</v>
      </c>
      <c r="F1358" s="49">
        <f>Data!F1358</f>
        <v>1938.7098000000001</v>
      </c>
      <c r="G1358" s="50">
        <f t="shared" si="189"/>
        <v>367.83810000000017</v>
      </c>
      <c r="H1358" s="51">
        <f t="shared" si="190"/>
        <v>1876.6242999999999</v>
      </c>
      <c r="I1358" s="51">
        <f t="shared" si="192"/>
        <v>1508.7861999999998</v>
      </c>
      <c r="J1358" s="51">
        <f t="shared" si="191"/>
        <v>1876.6242999999999</v>
      </c>
      <c r="K1358" s="51">
        <f t="shared" si="193"/>
        <v>1508.7861999999998</v>
      </c>
      <c r="L1358" s="51">
        <f t="shared" si="194"/>
        <v>0</v>
      </c>
      <c r="M1358" s="51">
        <f t="shared" si="195"/>
        <v>0</v>
      </c>
      <c r="N1358" s="51">
        <f t="shared" si="196"/>
        <v>0</v>
      </c>
      <c r="O1358" s="51">
        <f t="shared" si="197"/>
        <v>0</v>
      </c>
      <c r="P1358" s="52">
        <f>+SUM(INDEX(Inputs!$D$24:$D$35,MATCH($D1358,Inputs!$B$24:$B$35,0))*$N1358,INDEX(Inputs!$E$24:$E$35,MATCH($D1358,Inputs!$B$24:$B$35,0))*$O1358)</f>
        <v>0</v>
      </c>
      <c r="R1358" s="19"/>
      <c r="S1358" s="19"/>
      <c r="T1358" s="19"/>
    </row>
    <row r="1359" spans="2:20" s="46" customFormat="1" x14ac:dyDescent="0.25">
      <c r="B1359" s="8" t="s">
        <v>211</v>
      </c>
      <c r="C1359" s="8">
        <v>2021</v>
      </c>
      <c r="D1359" s="8">
        <v>7</v>
      </c>
      <c r="E1359" s="49">
        <f>Data!E1359</f>
        <v>1381.16</v>
      </c>
      <c r="F1359" s="49">
        <f>Data!F1359</f>
        <v>2568.8319999999999</v>
      </c>
      <c r="G1359" s="50">
        <f t="shared" si="189"/>
        <v>1187.6719999999998</v>
      </c>
      <c r="H1359" s="51">
        <f t="shared" si="190"/>
        <v>1508.7861999999998</v>
      </c>
      <c r="I1359" s="51">
        <f t="shared" si="192"/>
        <v>321.11419999999998</v>
      </c>
      <c r="J1359" s="51">
        <f t="shared" si="191"/>
        <v>1508.7861999999998</v>
      </c>
      <c r="K1359" s="51">
        <f t="shared" si="193"/>
        <v>321.11419999999998</v>
      </c>
      <c r="L1359" s="51">
        <f t="shared" si="194"/>
        <v>0</v>
      </c>
      <c r="M1359" s="51">
        <f t="shared" si="195"/>
        <v>0</v>
      </c>
      <c r="N1359" s="51">
        <f t="shared" si="196"/>
        <v>0</v>
      </c>
      <c r="O1359" s="51">
        <f t="shared" si="197"/>
        <v>0</v>
      </c>
      <c r="P1359" s="52">
        <f>+SUM(INDEX(Inputs!$D$24:$D$35,MATCH($D1359,Inputs!$B$24:$B$35,0))*$N1359,INDEX(Inputs!$E$24:$E$35,MATCH($D1359,Inputs!$B$24:$B$35,0))*$O1359)</f>
        <v>0</v>
      </c>
      <c r="R1359" s="19"/>
      <c r="S1359" s="19"/>
      <c r="T1359" s="19"/>
    </row>
    <row r="1360" spans="2:20" s="46" customFormat="1" x14ac:dyDescent="0.25">
      <c r="B1360" s="8" t="s">
        <v>211</v>
      </c>
      <c r="C1360" s="8">
        <v>2021</v>
      </c>
      <c r="D1360" s="8">
        <v>8</v>
      </c>
      <c r="E1360" s="49">
        <f>Data!E1360</f>
        <v>71.168000000000006</v>
      </c>
      <c r="F1360" s="49">
        <f>Data!F1360</f>
        <v>1554.4960000000001</v>
      </c>
      <c r="G1360" s="50">
        <f t="shared" si="189"/>
        <v>1483.328</v>
      </c>
      <c r="H1360" s="51">
        <f t="shared" si="190"/>
        <v>321.11419999999998</v>
      </c>
      <c r="I1360" s="51">
        <f t="shared" si="192"/>
        <v>0</v>
      </c>
      <c r="J1360" s="51">
        <f t="shared" si="191"/>
        <v>321.11419999999998</v>
      </c>
      <c r="K1360" s="51">
        <f t="shared" si="193"/>
        <v>0</v>
      </c>
      <c r="L1360" s="51">
        <f t="shared" si="194"/>
        <v>1162.2138</v>
      </c>
      <c r="M1360" s="51">
        <f t="shared" si="195"/>
        <v>1162.2138</v>
      </c>
      <c r="N1360" s="51">
        <f t="shared" si="196"/>
        <v>1162.2138</v>
      </c>
      <c r="O1360" s="51">
        <f t="shared" si="197"/>
        <v>0</v>
      </c>
      <c r="P1360" s="52">
        <f>+SUM(INDEX(Inputs!$D$24:$D$35,MATCH($D1360,Inputs!$B$24:$B$35,0))*$N1360,INDEX(Inputs!$E$24:$E$35,MATCH($D1360,Inputs!$B$24:$B$35,0))*$O1360)</f>
        <v>122.32300244999999</v>
      </c>
      <c r="R1360" s="19"/>
      <c r="S1360" s="19"/>
      <c r="T1360" s="19"/>
    </row>
    <row r="1361" spans="2:20" s="46" customFormat="1" x14ac:dyDescent="0.25">
      <c r="B1361" s="8" t="s">
        <v>211</v>
      </c>
      <c r="C1361" s="8">
        <v>2021</v>
      </c>
      <c r="D1361" s="8">
        <v>9</v>
      </c>
      <c r="E1361" s="49">
        <f>Data!E1361</f>
        <v>846.35799999999995</v>
      </c>
      <c r="F1361" s="49">
        <f>Data!F1361</f>
        <v>840.61609999999996</v>
      </c>
      <c r="G1361" s="50">
        <f t="shared" si="189"/>
        <v>-5.7418999999999869</v>
      </c>
      <c r="H1361" s="51">
        <f t="shared" si="190"/>
        <v>0</v>
      </c>
      <c r="I1361" s="51">
        <f t="shared" si="192"/>
        <v>5.7418999999999869</v>
      </c>
      <c r="J1361" s="51">
        <f t="shared" si="191"/>
        <v>0</v>
      </c>
      <c r="K1361" s="51">
        <f t="shared" si="193"/>
        <v>5.7418999999999869</v>
      </c>
      <c r="L1361" s="51">
        <f t="shared" si="194"/>
        <v>0</v>
      </c>
      <c r="M1361" s="51">
        <f t="shared" si="195"/>
        <v>0</v>
      </c>
      <c r="N1361" s="51">
        <f t="shared" si="196"/>
        <v>0</v>
      </c>
      <c r="O1361" s="51">
        <f t="shared" si="197"/>
        <v>0</v>
      </c>
      <c r="P1361" s="52">
        <f>+SUM(INDEX(Inputs!$D$24:$D$35,MATCH($D1361,Inputs!$B$24:$B$35,0))*$N1361,INDEX(Inputs!$E$24:$E$35,MATCH($D1361,Inputs!$B$24:$B$35,0))*$O1361)</f>
        <v>0</v>
      </c>
      <c r="R1361" s="19"/>
      <c r="S1361" s="19"/>
      <c r="T1361" s="19"/>
    </row>
    <row r="1362" spans="2:20" s="46" customFormat="1" x14ac:dyDescent="0.25">
      <c r="B1362" s="8" t="s">
        <v>211</v>
      </c>
      <c r="C1362" s="8">
        <v>2021</v>
      </c>
      <c r="D1362" s="8">
        <v>10</v>
      </c>
      <c r="E1362" s="49">
        <f>Data!E1362</f>
        <v>821.75800000000004</v>
      </c>
      <c r="F1362" s="49">
        <f>Data!F1362</f>
        <v>640.38400000000001</v>
      </c>
      <c r="G1362" s="50">
        <f t="shared" si="189"/>
        <v>-181.37400000000002</v>
      </c>
      <c r="H1362" s="51">
        <f t="shared" si="190"/>
        <v>5.7418999999999869</v>
      </c>
      <c r="I1362" s="51">
        <f t="shared" si="192"/>
        <v>187.11590000000001</v>
      </c>
      <c r="J1362" s="51">
        <f t="shared" si="191"/>
        <v>5.7418999999999869</v>
      </c>
      <c r="K1362" s="51">
        <f t="shared" si="193"/>
        <v>187.11590000000001</v>
      </c>
      <c r="L1362" s="51">
        <f t="shared" si="194"/>
        <v>0</v>
      </c>
      <c r="M1362" s="51">
        <f t="shared" si="195"/>
        <v>0</v>
      </c>
      <c r="N1362" s="51">
        <f t="shared" si="196"/>
        <v>0</v>
      </c>
      <c r="O1362" s="51">
        <f t="shared" si="197"/>
        <v>0</v>
      </c>
      <c r="P1362" s="52">
        <f>+SUM(INDEX(Inputs!$D$24:$D$35,MATCH($D1362,Inputs!$B$24:$B$35,0))*$N1362,INDEX(Inputs!$E$24:$E$35,MATCH($D1362,Inputs!$B$24:$B$35,0))*$O1362)</f>
        <v>0</v>
      </c>
      <c r="R1362" s="19"/>
      <c r="S1362" s="19"/>
      <c r="T1362" s="19"/>
    </row>
    <row r="1363" spans="2:20" s="46" customFormat="1" x14ac:dyDescent="0.25">
      <c r="B1363" s="8" t="s">
        <v>211</v>
      </c>
      <c r="C1363" s="8">
        <v>2021</v>
      </c>
      <c r="D1363" s="8">
        <v>11</v>
      </c>
      <c r="E1363" s="49">
        <f>Data!E1363</f>
        <v>604.41999999999996</v>
      </c>
      <c r="F1363" s="49">
        <f>Data!F1363</f>
        <v>692.82500000000005</v>
      </c>
      <c r="G1363" s="50">
        <f t="shared" si="189"/>
        <v>88.405000000000086</v>
      </c>
      <c r="H1363" s="51">
        <f t="shared" si="190"/>
        <v>187.11590000000001</v>
      </c>
      <c r="I1363" s="51">
        <f t="shared" si="192"/>
        <v>98.710899999999924</v>
      </c>
      <c r="J1363" s="51">
        <f t="shared" si="191"/>
        <v>187.11590000000001</v>
      </c>
      <c r="K1363" s="51">
        <f t="shared" si="193"/>
        <v>98.710899999999924</v>
      </c>
      <c r="L1363" s="51">
        <f t="shared" si="194"/>
        <v>0</v>
      </c>
      <c r="M1363" s="51">
        <f t="shared" si="195"/>
        <v>0</v>
      </c>
      <c r="N1363" s="51">
        <f t="shared" si="196"/>
        <v>0</v>
      </c>
      <c r="O1363" s="51">
        <f t="shared" si="197"/>
        <v>0</v>
      </c>
      <c r="P1363" s="52">
        <f>+SUM(INDEX(Inputs!$D$24:$D$35,MATCH($D1363,Inputs!$B$24:$B$35,0))*$N1363,INDEX(Inputs!$E$24:$E$35,MATCH($D1363,Inputs!$B$24:$B$35,0))*$O1363)</f>
        <v>0</v>
      </c>
      <c r="R1363" s="19"/>
      <c r="S1363" s="19"/>
      <c r="T1363" s="19"/>
    </row>
    <row r="1364" spans="2:20" s="46" customFormat="1" x14ac:dyDescent="0.25">
      <c r="B1364" s="8" t="s">
        <v>211</v>
      </c>
      <c r="C1364" s="8">
        <v>2021</v>
      </c>
      <c r="D1364" s="8">
        <v>12</v>
      </c>
      <c r="E1364" s="49">
        <f>Data!E1364</f>
        <v>314.166</v>
      </c>
      <c r="F1364" s="49">
        <f>Data!F1364</f>
        <v>819.32799999999997</v>
      </c>
      <c r="G1364" s="50">
        <f t="shared" si="189"/>
        <v>505.16199999999998</v>
      </c>
      <c r="H1364" s="51">
        <f t="shared" si="190"/>
        <v>98.710899999999924</v>
      </c>
      <c r="I1364" s="51">
        <f t="shared" si="192"/>
        <v>0</v>
      </c>
      <c r="J1364" s="51">
        <f t="shared" si="191"/>
        <v>98.710899999999924</v>
      </c>
      <c r="K1364" s="51">
        <f t="shared" si="193"/>
        <v>0</v>
      </c>
      <c r="L1364" s="51">
        <f t="shared" si="194"/>
        <v>406.45110000000005</v>
      </c>
      <c r="M1364" s="51">
        <f t="shared" si="195"/>
        <v>406.45110000000005</v>
      </c>
      <c r="N1364" s="51">
        <f t="shared" si="196"/>
        <v>406.45110000000005</v>
      </c>
      <c r="O1364" s="51">
        <f t="shared" si="197"/>
        <v>0</v>
      </c>
      <c r="P1364" s="52">
        <f>+SUM(INDEX(Inputs!$D$24:$D$35,MATCH($D1364,Inputs!$B$24:$B$35,0))*$N1364,INDEX(Inputs!$E$24:$E$35,MATCH($D1364,Inputs!$B$24:$B$35,0))*$O1364)</f>
        <v>38.507990116200006</v>
      </c>
      <c r="R1364" s="19"/>
      <c r="S1364" s="19"/>
      <c r="T1364" s="19"/>
    </row>
    <row r="1365" spans="2:20" s="46" customFormat="1" x14ac:dyDescent="0.25">
      <c r="B1365" s="8" t="s">
        <v>212</v>
      </c>
      <c r="C1365" s="8">
        <v>2021</v>
      </c>
      <c r="D1365" s="8">
        <v>1</v>
      </c>
      <c r="E1365" s="49">
        <f>Data!E1365</f>
        <v>2557.3258000000001</v>
      </c>
      <c r="F1365" s="49">
        <f>Data!F1365</f>
        <v>13404.224</v>
      </c>
      <c r="G1365" s="50">
        <f t="shared" si="189"/>
        <v>10846.8982</v>
      </c>
      <c r="H1365" s="51">
        <f t="shared" si="190"/>
        <v>0</v>
      </c>
      <c r="I1365" s="51">
        <f t="shared" si="192"/>
        <v>0</v>
      </c>
      <c r="J1365" s="51">
        <f t="shared" si="191"/>
        <v>0</v>
      </c>
      <c r="K1365" s="51">
        <f t="shared" si="193"/>
        <v>0</v>
      </c>
      <c r="L1365" s="51">
        <f t="shared" si="194"/>
        <v>10846.8982</v>
      </c>
      <c r="M1365" s="51">
        <f t="shared" si="195"/>
        <v>10846.8982</v>
      </c>
      <c r="N1365" s="51">
        <f t="shared" si="196"/>
        <v>2000</v>
      </c>
      <c r="O1365" s="51">
        <f t="shared" si="197"/>
        <v>8846.8981999999996</v>
      </c>
      <c r="P1365" s="52">
        <f>+SUM(INDEX(Inputs!$D$24:$D$35,MATCH($D1365,Inputs!$B$24:$B$35,0))*$N1365,INDEX(Inputs!$E$24:$E$35,MATCH($D1365,Inputs!$B$24:$B$35,0))*$O1365)</f>
        <v>580.48151284719995</v>
      </c>
      <c r="R1365" s="19"/>
      <c r="S1365" s="19"/>
      <c r="T1365" s="19"/>
    </row>
    <row r="1366" spans="2:20" s="46" customFormat="1" x14ac:dyDescent="0.25">
      <c r="B1366" s="8" t="s">
        <v>212</v>
      </c>
      <c r="C1366" s="8">
        <v>2021</v>
      </c>
      <c r="D1366" s="8">
        <v>2</v>
      </c>
      <c r="E1366" s="49">
        <f>Data!E1366</f>
        <v>2687.1819</v>
      </c>
      <c r="F1366" s="49">
        <f>Data!F1366</f>
        <v>12987.023999999999</v>
      </c>
      <c r="G1366" s="50">
        <f t="shared" si="189"/>
        <v>10299.8421</v>
      </c>
      <c r="H1366" s="51">
        <f t="shared" si="190"/>
        <v>0</v>
      </c>
      <c r="I1366" s="51">
        <f t="shared" si="192"/>
        <v>0</v>
      </c>
      <c r="J1366" s="51">
        <f t="shared" si="191"/>
        <v>0</v>
      </c>
      <c r="K1366" s="51">
        <f t="shared" si="193"/>
        <v>0</v>
      </c>
      <c r="L1366" s="51">
        <f t="shared" si="194"/>
        <v>10299.8421</v>
      </c>
      <c r="M1366" s="51">
        <f t="shared" si="195"/>
        <v>10299.8421</v>
      </c>
      <c r="N1366" s="51">
        <f t="shared" si="196"/>
        <v>2000</v>
      </c>
      <c r="O1366" s="51">
        <f t="shared" si="197"/>
        <v>8299.8420999999998</v>
      </c>
      <c r="P1366" s="52">
        <f>+SUM(INDEX(Inputs!$D$24:$D$35,MATCH($D1366,Inputs!$B$24:$B$35,0))*$N1366,INDEX(Inputs!$E$24:$E$35,MATCH($D1366,Inputs!$B$24:$B$35,0))*$O1366)</f>
        <v>556.30382145160002</v>
      </c>
      <c r="R1366" s="19"/>
      <c r="S1366" s="19"/>
      <c r="T1366" s="19"/>
    </row>
    <row r="1367" spans="2:20" s="46" customFormat="1" x14ac:dyDescent="0.25">
      <c r="B1367" s="8" t="s">
        <v>212</v>
      </c>
      <c r="C1367" s="8">
        <v>2021</v>
      </c>
      <c r="D1367" s="8">
        <v>3</v>
      </c>
      <c r="E1367" s="49">
        <f>Data!E1367</f>
        <v>6806.4589999999998</v>
      </c>
      <c r="F1367" s="49">
        <f>Data!F1367</f>
        <v>14399.172</v>
      </c>
      <c r="G1367" s="50">
        <f t="shared" si="189"/>
        <v>7592.7130000000006</v>
      </c>
      <c r="H1367" s="51">
        <f t="shared" si="190"/>
        <v>0</v>
      </c>
      <c r="I1367" s="51">
        <f t="shared" si="192"/>
        <v>0</v>
      </c>
      <c r="J1367" s="51">
        <f t="shared" si="191"/>
        <v>0</v>
      </c>
      <c r="K1367" s="51">
        <f t="shared" si="193"/>
        <v>0</v>
      </c>
      <c r="L1367" s="51">
        <f t="shared" si="194"/>
        <v>7592.7130000000006</v>
      </c>
      <c r="M1367" s="51">
        <f t="shared" si="195"/>
        <v>7592.7130000000006</v>
      </c>
      <c r="N1367" s="51">
        <f t="shared" si="196"/>
        <v>2000</v>
      </c>
      <c r="O1367" s="51">
        <f t="shared" si="197"/>
        <v>5592.7130000000006</v>
      </c>
      <c r="P1367" s="52">
        <f>+SUM(INDEX(Inputs!$D$24:$D$35,MATCH($D1367,Inputs!$B$24:$B$35,0))*$N1367,INDEX(Inputs!$E$24:$E$35,MATCH($D1367,Inputs!$B$24:$B$35,0))*$O1367)</f>
        <v>436.65954374800003</v>
      </c>
      <c r="R1367" s="19"/>
      <c r="S1367" s="19"/>
      <c r="T1367" s="19"/>
    </row>
    <row r="1368" spans="2:20" s="46" customFormat="1" x14ac:dyDescent="0.25">
      <c r="B1368" s="8" t="s">
        <v>212</v>
      </c>
      <c r="C1368" s="8">
        <v>2021</v>
      </c>
      <c r="D1368" s="8">
        <v>4</v>
      </c>
      <c r="E1368" s="49">
        <f>Data!E1368</f>
        <v>5631.2817999999997</v>
      </c>
      <c r="F1368" s="49">
        <f>Data!F1368</f>
        <v>8062.1760000000004</v>
      </c>
      <c r="G1368" s="50">
        <f t="shared" si="189"/>
        <v>2430.8942000000006</v>
      </c>
      <c r="H1368" s="51">
        <f t="shared" si="190"/>
        <v>0</v>
      </c>
      <c r="I1368" s="51">
        <f t="shared" si="192"/>
        <v>0</v>
      </c>
      <c r="J1368" s="51">
        <f t="shared" si="191"/>
        <v>0</v>
      </c>
      <c r="K1368" s="51">
        <f t="shared" si="193"/>
        <v>0</v>
      </c>
      <c r="L1368" s="51">
        <f t="shared" si="194"/>
        <v>2430.8942000000006</v>
      </c>
      <c r="M1368" s="51">
        <f t="shared" si="195"/>
        <v>2430.8942000000006</v>
      </c>
      <c r="N1368" s="51">
        <f t="shared" si="196"/>
        <v>2000</v>
      </c>
      <c r="O1368" s="51">
        <f t="shared" si="197"/>
        <v>430.89420000000064</v>
      </c>
      <c r="P1368" s="52">
        <f>+SUM(INDEX(Inputs!$D$24:$D$35,MATCH($D1368,Inputs!$B$24:$B$35,0))*$N1368,INDEX(Inputs!$E$24:$E$35,MATCH($D1368,Inputs!$B$24:$B$35,0))*$O1368)</f>
        <v>208.52780006320003</v>
      </c>
      <c r="R1368" s="19"/>
      <c r="S1368" s="19"/>
      <c r="T1368" s="19"/>
    </row>
    <row r="1369" spans="2:20" s="46" customFormat="1" x14ac:dyDescent="0.25">
      <c r="B1369" s="8" t="s">
        <v>212</v>
      </c>
      <c r="C1369" s="8">
        <v>2021</v>
      </c>
      <c r="D1369" s="8">
        <v>5</v>
      </c>
      <c r="E1369" s="49">
        <f>Data!E1369</f>
        <v>8298.2322999999997</v>
      </c>
      <c r="F1369" s="49">
        <f>Data!F1369</f>
        <v>2633.5479999999998</v>
      </c>
      <c r="G1369" s="50">
        <f t="shared" si="189"/>
        <v>-5664.6842999999999</v>
      </c>
      <c r="H1369" s="51">
        <f t="shared" si="190"/>
        <v>0</v>
      </c>
      <c r="I1369" s="51">
        <f t="shared" si="192"/>
        <v>5664.6842999999999</v>
      </c>
      <c r="J1369" s="51">
        <f t="shared" si="191"/>
        <v>0</v>
      </c>
      <c r="K1369" s="51">
        <f t="shared" si="193"/>
        <v>5664.6842999999999</v>
      </c>
      <c r="L1369" s="51">
        <f t="shared" si="194"/>
        <v>0</v>
      </c>
      <c r="M1369" s="51">
        <f t="shared" si="195"/>
        <v>0</v>
      </c>
      <c r="N1369" s="51">
        <f t="shared" si="196"/>
        <v>0</v>
      </c>
      <c r="O1369" s="51">
        <f t="shared" si="197"/>
        <v>0</v>
      </c>
      <c r="P1369" s="52">
        <f>+SUM(INDEX(Inputs!$D$24:$D$35,MATCH($D1369,Inputs!$B$24:$B$35,0))*$N1369,INDEX(Inputs!$E$24:$E$35,MATCH($D1369,Inputs!$B$24:$B$35,0))*$O1369)</f>
        <v>0</v>
      </c>
      <c r="R1369" s="19"/>
      <c r="S1369" s="19"/>
      <c r="T1369" s="19"/>
    </row>
    <row r="1370" spans="2:20" s="46" customFormat="1" x14ac:dyDescent="0.25">
      <c r="B1370" s="8" t="s">
        <v>212</v>
      </c>
      <c r="C1370" s="8">
        <v>2021</v>
      </c>
      <c r="D1370" s="8">
        <v>6</v>
      </c>
      <c r="E1370" s="49">
        <f>Data!E1370</f>
        <v>8806.3680000000004</v>
      </c>
      <c r="F1370" s="49">
        <f>Data!F1370</f>
        <v>2430.98</v>
      </c>
      <c r="G1370" s="50">
        <f t="shared" si="189"/>
        <v>-6375.3880000000008</v>
      </c>
      <c r="H1370" s="51">
        <f t="shared" si="190"/>
        <v>5664.6842999999999</v>
      </c>
      <c r="I1370" s="51">
        <f t="shared" si="192"/>
        <v>12040.0723</v>
      </c>
      <c r="J1370" s="51">
        <f t="shared" si="191"/>
        <v>5664.6842999999999</v>
      </c>
      <c r="K1370" s="51">
        <f t="shared" si="193"/>
        <v>12040.0723</v>
      </c>
      <c r="L1370" s="51">
        <f t="shared" si="194"/>
        <v>0</v>
      </c>
      <c r="M1370" s="51">
        <f t="shared" si="195"/>
        <v>0</v>
      </c>
      <c r="N1370" s="51">
        <f t="shared" si="196"/>
        <v>0</v>
      </c>
      <c r="O1370" s="51">
        <f t="shared" si="197"/>
        <v>0</v>
      </c>
      <c r="P1370" s="52">
        <f>+SUM(INDEX(Inputs!$D$24:$D$35,MATCH($D1370,Inputs!$B$24:$B$35,0))*$N1370,INDEX(Inputs!$E$24:$E$35,MATCH($D1370,Inputs!$B$24:$B$35,0))*$O1370)</f>
        <v>0</v>
      </c>
      <c r="R1370" s="19"/>
      <c r="S1370" s="19"/>
      <c r="T1370" s="19"/>
    </row>
    <row r="1371" spans="2:20" s="46" customFormat="1" x14ac:dyDescent="0.25">
      <c r="B1371" s="8" t="s">
        <v>212</v>
      </c>
      <c r="C1371" s="8">
        <v>2021</v>
      </c>
      <c r="D1371" s="8">
        <v>7</v>
      </c>
      <c r="E1371" s="49">
        <f>Data!E1371</f>
        <v>6935.3806999999997</v>
      </c>
      <c r="F1371" s="49">
        <f>Data!F1371</f>
        <v>2396.672</v>
      </c>
      <c r="G1371" s="50">
        <f t="shared" si="189"/>
        <v>-4538.7086999999992</v>
      </c>
      <c r="H1371" s="51">
        <f t="shared" si="190"/>
        <v>12040.0723</v>
      </c>
      <c r="I1371" s="51">
        <f t="shared" si="192"/>
        <v>16578.780999999999</v>
      </c>
      <c r="J1371" s="51">
        <f t="shared" si="191"/>
        <v>12040.0723</v>
      </c>
      <c r="K1371" s="51">
        <f t="shared" si="193"/>
        <v>16578.780999999999</v>
      </c>
      <c r="L1371" s="51">
        <f t="shared" si="194"/>
        <v>0</v>
      </c>
      <c r="M1371" s="51">
        <f t="shared" si="195"/>
        <v>0</v>
      </c>
      <c r="N1371" s="51">
        <f t="shared" si="196"/>
        <v>0</v>
      </c>
      <c r="O1371" s="51">
        <f t="shared" si="197"/>
        <v>0</v>
      </c>
      <c r="P1371" s="52">
        <f>+SUM(INDEX(Inputs!$D$24:$D$35,MATCH($D1371,Inputs!$B$24:$B$35,0))*$N1371,INDEX(Inputs!$E$24:$E$35,MATCH($D1371,Inputs!$B$24:$B$35,0))*$O1371)</f>
        <v>0</v>
      </c>
      <c r="R1371" s="19"/>
      <c r="S1371" s="19"/>
      <c r="T1371" s="19"/>
    </row>
    <row r="1372" spans="2:20" s="46" customFormat="1" x14ac:dyDescent="0.25">
      <c r="B1372" s="8" t="s">
        <v>212</v>
      </c>
      <c r="C1372" s="8">
        <v>2021</v>
      </c>
      <c r="D1372" s="8">
        <v>8</v>
      </c>
      <c r="E1372" s="49">
        <f>Data!E1372</f>
        <v>9089.8736000000008</v>
      </c>
      <c r="F1372" s="49">
        <f>Data!F1372</f>
        <v>10832.487999999999</v>
      </c>
      <c r="G1372" s="50">
        <f t="shared" si="189"/>
        <v>1742.6143999999986</v>
      </c>
      <c r="H1372" s="51">
        <f t="shared" si="190"/>
        <v>16578.780999999999</v>
      </c>
      <c r="I1372" s="51">
        <f t="shared" si="192"/>
        <v>14836.1666</v>
      </c>
      <c r="J1372" s="51">
        <f t="shared" si="191"/>
        <v>16578.780999999999</v>
      </c>
      <c r="K1372" s="51">
        <f t="shared" si="193"/>
        <v>14836.1666</v>
      </c>
      <c r="L1372" s="51">
        <f t="shared" si="194"/>
        <v>0</v>
      </c>
      <c r="M1372" s="51">
        <f t="shared" si="195"/>
        <v>0</v>
      </c>
      <c r="N1372" s="51">
        <f t="shared" si="196"/>
        <v>0</v>
      </c>
      <c r="O1372" s="51">
        <f t="shared" si="197"/>
        <v>0</v>
      </c>
      <c r="P1372" s="52">
        <f>+SUM(INDEX(Inputs!$D$24:$D$35,MATCH($D1372,Inputs!$B$24:$B$35,0))*$N1372,INDEX(Inputs!$E$24:$E$35,MATCH($D1372,Inputs!$B$24:$B$35,0))*$O1372)</f>
        <v>0</v>
      </c>
      <c r="R1372" s="19"/>
      <c r="S1372" s="19"/>
      <c r="T1372" s="19"/>
    </row>
    <row r="1373" spans="2:20" s="46" customFormat="1" x14ac:dyDescent="0.25">
      <c r="B1373" s="8" t="s">
        <v>212</v>
      </c>
      <c r="C1373" s="8">
        <v>2021</v>
      </c>
      <c r="D1373" s="8">
        <v>9</v>
      </c>
      <c r="E1373" s="49">
        <f>Data!E1373</f>
        <v>7352.06</v>
      </c>
      <c r="F1373" s="49">
        <f>Data!F1373</f>
        <v>13896.868</v>
      </c>
      <c r="G1373" s="50">
        <f t="shared" si="189"/>
        <v>6544.808</v>
      </c>
      <c r="H1373" s="51">
        <f t="shared" si="190"/>
        <v>14836.1666</v>
      </c>
      <c r="I1373" s="51">
        <f t="shared" si="192"/>
        <v>8291.3585999999996</v>
      </c>
      <c r="J1373" s="51">
        <f t="shared" si="191"/>
        <v>14836.1666</v>
      </c>
      <c r="K1373" s="51">
        <f t="shared" si="193"/>
        <v>8291.3585999999996</v>
      </c>
      <c r="L1373" s="51">
        <f t="shared" si="194"/>
        <v>0</v>
      </c>
      <c r="M1373" s="51">
        <f t="shared" si="195"/>
        <v>0</v>
      </c>
      <c r="N1373" s="51">
        <f t="shared" si="196"/>
        <v>0</v>
      </c>
      <c r="O1373" s="51">
        <f t="shared" si="197"/>
        <v>0</v>
      </c>
      <c r="P1373" s="52">
        <f>+SUM(INDEX(Inputs!$D$24:$D$35,MATCH($D1373,Inputs!$B$24:$B$35,0))*$N1373,INDEX(Inputs!$E$24:$E$35,MATCH($D1373,Inputs!$B$24:$B$35,0))*$O1373)</f>
        <v>0</v>
      </c>
      <c r="R1373" s="19"/>
      <c r="S1373" s="19"/>
      <c r="T1373" s="19"/>
    </row>
    <row r="1374" spans="2:20" s="46" customFormat="1" x14ac:dyDescent="0.25">
      <c r="B1374" s="8" t="s">
        <v>212</v>
      </c>
      <c r="C1374" s="8">
        <v>2021</v>
      </c>
      <c r="D1374" s="8">
        <v>10</v>
      </c>
      <c r="E1374" s="49">
        <f>Data!E1374</f>
        <v>4574.2143999999998</v>
      </c>
      <c r="F1374" s="49">
        <f>Data!F1374</f>
        <v>10729.072</v>
      </c>
      <c r="G1374" s="50">
        <f t="shared" si="189"/>
        <v>6154.8576000000003</v>
      </c>
      <c r="H1374" s="51">
        <f t="shared" si="190"/>
        <v>8291.3585999999996</v>
      </c>
      <c r="I1374" s="51">
        <f t="shared" si="192"/>
        <v>2136.5009999999993</v>
      </c>
      <c r="J1374" s="51">
        <f t="shared" si="191"/>
        <v>8291.3585999999996</v>
      </c>
      <c r="K1374" s="51">
        <f t="shared" si="193"/>
        <v>2136.5009999999993</v>
      </c>
      <c r="L1374" s="51">
        <f t="shared" si="194"/>
        <v>0</v>
      </c>
      <c r="M1374" s="51">
        <f t="shared" si="195"/>
        <v>0</v>
      </c>
      <c r="N1374" s="51">
        <f t="shared" si="196"/>
        <v>0</v>
      </c>
      <c r="O1374" s="51">
        <f t="shared" si="197"/>
        <v>0</v>
      </c>
      <c r="P1374" s="52">
        <f>+SUM(INDEX(Inputs!$D$24:$D$35,MATCH($D1374,Inputs!$B$24:$B$35,0))*$N1374,INDEX(Inputs!$E$24:$E$35,MATCH($D1374,Inputs!$B$24:$B$35,0))*$O1374)</f>
        <v>0</v>
      </c>
      <c r="R1374" s="19"/>
      <c r="S1374" s="19"/>
      <c r="T1374" s="19"/>
    </row>
    <row r="1375" spans="2:20" s="46" customFormat="1" x14ac:dyDescent="0.25">
      <c r="B1375" s="8" t="s">
        <v>212</v>
      </c>
      <c r="C1375" s="8">
        <v>2021</v>
      </c>
      <c r="D1375" s="8">
        <v>11</v>
      </c>
      <c r="E1375" s="49">
        <f>Data!E1375</f>
        <v>2768.3002000000001</v>
      </c>
      <c r="F1375" s="49">
        <f>Data!F1375</f>
        <v>12267.492</v>
      </c>
      <c r="G1375" s="50">
        <f t="shared" si="189"/>
        <v>9499.1918000000005</v>
      </c>
      <c r="H1375" s="51">
        <f t="shared" si="190"/>
        <v>2136.5009999999993</v>
      </c>
      <c r="I1375" s="51">
        <f t="shared" si="192"/>
        <v>0</v>
      </c>
      <c r="J1375" s="51">
        <f t="shared" si="191"/>
        <v>2136.5009999999993</v>
      </c>
      <c r="K1375" s="51">
        <f t="shared" si="193"/>
        <v>0</v>
      </c>
      <c r="L1375" s="51">
        <f t="shared" si="194"/>
        <v>7362.6908000000012</v>
      </c>
      <c r="M1375" s="51">
        <f t="shared" si="195"/>
        <v>7362.6908000000012</v>
      </c>
      <c r="N1375" s="51">
        <f t="shared" si="196"/>
        <v>2000</v>
      </c>
      <c r="O1375" s="51">
        <f t="shared" si="197"/>
        <v>5362.6908000000012</v>
      </c>
      <c r="P1375" s="52">
        <f>+SUM(INDEX(Inputs!$D$24:$D$35,MATCH($D1375,Inputs!$B$24:$B$35,0))*$N1375,INDEX(Inputs!$E$24:$E$35,MATCH($D1375,Inputs!$B$24:$B$35,0))*$O1375)</f>
        <v>426.49348259680005</v>
      </c>
      <c r="R1375" s="19"/>
      <c r="S1375" s="19"/>
      <c r="T1375" s="19"/>
    </row>
    <row r="1376" spans="2:20" s="46" customFormat="1" x14ac:dyDescent="0.25">
      <c r="B1376" s="8" t="s">
        <v>212</v>
      </c>
      <c r="C1376" s="8">
        <v>2021</v>
      </c>
      <c r="D1376" s="8">
        <v>12</v>
      </c>
      <c r="E1376" s="49">
        <f>Data!E1376</f>
        <v>1416.0790999999999</v>
      </c>
      <c r="F1376" s="49">
        <f>Data!F1376</f>
        <v>12923.26</v>
      </c>
      <c r="G1376" s="50">
        <f t="shared" si="189"/>
        <v>11507.180899999999</v>
      </c>
      <c r="H1376" s="51">
        <f t="shared" si="190"/>
        <v>0</v>
      </c>
      <c r="I1376" s="51">
        <f t="shared" si="192"/>
        <v>0</v>
      </c>
      <c r="J1376" s="51">
        <f t="shared" si="191"/>
        <v>0</v>
      </c>
      <c r="K1376" s="51">
        <f t="shared" si="193"/>
        <v>0</v>
      </c>
      <c r="L1376" s="51">
        <f t="shared" si="194"/>
        <v>11507.180899999999</v>
      </c>
      <c r="M1376" s="51">
        <f t="shared" si="195"/>
        <v>11507.180899999999</v>
      </c>
      <c r="N1376" s="51">
        <f t="shared" si="196"/>
        <v>2000</v>
      </c>
      <c r="O1376" s="51">
        <f t="shared" si="197"/>
        <v>9507.1808999999994</v>
      </c>
      <c r="P1376" s="52">
        <f>+SUM(INDEX(Inputs!$D$24:$D$35,MATCH($D1376,Inputs!$B$24:$B$35,0))*$N1376,INDEX(Inputs!$E$24:$E$35,MATCH($D1376,Inputs!$B$24:$B$35,0))*$O1376)</f>
        <v>609.66336705639992</v>
      </c>
      <c r="R1376" s="19"/>
      <c r="S1376" s="19"/>
      <c r="T1376" s="19"/>
    </row>
    <row r="1377" spans="2:20" s="46" customFormat="1" x14ac:dyDescent="0.25">
      <c r="B1377" s="8" t="s">
        <v>213</v>
      </c>
      <c r="C1377" s="8">
        <v>2021</v>
      </c>
      <c r="D1377" s="8">
        <v>1</v>
      </c>
      <c r="E1377" s="49">
        <f>Data!E1377</f>
        <v>8523.2999999999993</v>
      </c>
      <c r="F1377" s="49">
        <f>Data!F1377</f>
        <v>53229.9</v>
      </c>
      <c r="G1377" s="50">
        <f t="shared" si="189"/>
        <v>44706.600000000006</v>
      </c>
      <c r="H1377" s="51">
        <f t="shared" si="190"/>
        <v>0</v>
      </c>
      <c r="I1377" s="51">
        <f t="shared" si="192"/>
        <v>0</v>
      </c>
      <c r="J1377" s="51">
        <f t="shared" si="191"/>
        <v>0</v>
      </c>
      <c r="K1377" s="51">
        <f t="shared" si="193"/>
        <v>0</v>
      </c>
      <c r="L1377" s="51">
        <f t="shared" si="194"/>
        <v>44706.600000000006</v>
      </c>
      <c r="M1377" s="51">
        <f t="shared" si="195"/>
        <v>44706.600000000006</v>
      </c>
      <c r="N1377" s="51">
        <f t="shared" si="196"/>
        <v>2000</v>
      </c>
      <c r="O1377" s="51">
        <f t="shared" si="197"/>
        <v>42706.600000000006</v>
      </c>
      <c r="P1377" s="52">
        <f>+SUM(INDEX(Inputs!$D$24:$D$35,MATCH($D1377,Inputs!$B$24:$B$35,0))*$N1377,INDEX(Inputs!$E$24:$E$35,MATCH($D1377,Inputs!$B$24:$B$35,0))*$O1377)</f>
        <v>2076.9448936000003</v>
      </c>
      <c r="R1377" s="19"/>
      <c r="S1377" s="19"/>
      <c r="T1377" s="19"/>
    </row>
    <row r="1378" spans="2:20" s="46" customFormat="1" x14ac:dyDescent="0.25">
      <c r="B1378" s="8" t="s">
        <v>213</v>
      </c>
      <c r="C1378" s="8">
        <v>2021</v>
      </c>
      <c r="D1378" s="8">
        <v>2</v>
      </c>
      <c r="E1378" s="49">
        <f>Data!E1378</f>
        <v>11102.88</v>
      </c>
      <c r="F1378" s="49">
        <f>Data!F1378</f>
        <v>46715.1</v>
      </c>
      <c r="G1378" s="50">
        <f t="shared" si="189"/>
        <v>35612.22</v>
      </c>
      <c r="H1378" s="51">
        <f t="shared" si="190"/>
        <v>0</v>
      </c>
      <c r="I1378" s="51">
        <f t="shared" si="192"/>
        <v>0</v>
      </c>
      <c r="J1378" s="51">
        <f t="shared" si="191"/>
        <v>0</v>
      </c>
      <c r="K1378" s="51">
        <f t="shared" si="193"/>
        <v>0</v>
      </c>
      <c r="L1378" s="51">
        <f t="shared" si="194"/>
        <v>35612.22</v>
      </c>
      <c r="M1378" s="51">
        <f t="shared" si="195"/>
        <v>35612.22</v>
      </c>
      <c r="N1378" s="51">
        <f t="shared" si="196"/>
        <v>2000</v>
      </c>
      <c r="O1378" s="51">
        <f t="shared" si="197"/>
        <v>33612.22</v>
      </c>
      <c r="P1378" s="52">
        <f>+SUM(INDEX(Inputs!$D$24:$D$35,MATCH($D1378,Inputs!$B$24:$B$35,0))*$N1378,INDEX(Inputs!$E$24:$E$35,MATCH($D1378,Inputs!$B$24:$B$35,0))*$O1378)</f>
        <v>1675.0096751199999</v>
      </c>
      <c r="R1378" s="19"/>
      <c r="S1378" s="19"/>
      <c r="T1378" s="19"/>
    </row>
    <row r="1379" spans="2:20" s="46" customFormat="1" x14ac:dyDescent="0.25">
      <c r="B1379" s="8" t="s">
        <v>213</v>
      </c>
      <c r="C1379" s="8">
        <v>2021</v>
      </c>
      <c r="D1379" s="8">
        <v>3</v>
      </c>
      <c r="E1379" s="49">
        <f>Data!E1379</f>
        <v>17806.259999999998</v>
      </c>
      <c r="F1379" s="49">
        <f>Data!F1379</f>
        <v>38215.019999999997</v>
      </c>
      <c r="G1379" s="50">
        <f t="shared" si="189"/>
        <v>20408.759999999998</v>
      </c>
      <c r="H1379" s="51">
        <f t="shared" si="190"/>
        <v>0</v>
      </c>
      <c r="I1379" s="51">
        <f t="shared" si="192"/>
        <v>0</v>
      </c>
      <c r="J1379" s="51">
        <f t="shared" si="191"/>
        <v>0</v>
      </c>
      <c r="K1379" s="51">
        <f t="shared" si="193"/>
        <v>0</v>
      </c>
      <c r="L1379" s="51">
        <f t="shared" si="194"/>
        <v>20408.759999999998</v>
      </c>
      <c r="M1379" s="51">
        <f t="shared" si="195"/>
        <v>20408.759999999998</v>
      </c>
      <c r="N1379" s="51">
        <f t="shared" si="196"/>
        <v>2000</v>
      </c>
      <c r="O1379" s="51">
        <f t="shared" si="197"/>
        <v>18408.759999999998</v>
      </c>
      <c r="P1379" s="52">
        <f>+SUM(INDEX(Inputs!$D$24:$D$35,MATCH($D1379,Inputs!$B$24:$B$35,0))*$N1379,INDEX(Inputs!$E$24:$E$35,MATCH($D1379,Inputs!$B$24:$B$35,0))*$O1379)</f>
        <v>1003.0775569599999</v>
      </c>
      <c r="R1379" s="19"/>
      <c r="S1379" s="19"/>
      <c r="T1379" s="19"/>
    </row>
    <row r="1380" spans="2:20" s="46" customFormat="1" x14ac:dyDescent="0.25">
      <c r="B1380" s="8" t="s">
        <v>213</v>
      </c>
      <c r="C1380" s="8">
        <v>2021</v>
      </c>
      <c r="D1380" s="8">
        <v>4</v>
      </c>
      <c r="E1380" s="49">
        <f>Data!E1380</f>
        <v>17702.099999999999</v>
      </c>
      <c r="F1380" s="49">
        <f>Data!F1380</f>
        <v>25324.44</v>
      </c>
      <c r="G1380" s="50">
        <f t="shared" si="189"/>
        <v>7622.34</v>
      </c>
      <c r="H1380" s="51">
        <f t="shared" si="190"/>
        <v>0</v>
      </c>
      <c r="I1380" s="51">
        <f t="shared" si="192"/>
        <v>0</v>
      </c>
      <c r="J1380" s="51">
        <f t="shared" si="191"/>
        <v>0</v>
      </c>
      <c r="K1380" s="51">
        <f t="shared" si="193"/>
        <v>0</v>
      </c>
      <c r="L1380" s="51">
        <f t="shared" si="194"/>
        <v>7622.34</v>
      </c>
      <c r="M1380" s="51">
        <f t="shared" si="195"/>
        <v>7622.34</v>
      </c>
      <c r="N1380" s="51">
        <f t="shared" si="196"/>
        <v>2000</v>
      </c>
      <c r="O1380" s="51">
        <f t="shared" si="197"/>
        <v>5622.34</v>
      </c>
      <c r="P1380" s="52">
        <f>+SUM(INDEX(Inputs!$D$24:$D$35,MATCH($D1380,Inputs!$B$24:$B$35,0))*$N1380,INDEX(Inputs!$E$24:$E$35,MATCH($D1380,Inputs!$B$24:$B$35,0))*$O1380)</f>
        <v>437.96893864000003</v>
      </c>
      <c r="R1380" s="19"/>
      <c r="S1380" s="19"/>
      <c r="T1380" s="19"/>
    </row>
    <row r="1381" spans="2:20" s="46" customFormat="1" x14ac:dyDescent="0.25">
      <c r="B1381" s="8" t="s">
        <v>213</v>
      </c>
      <c r="C1381" s="8">
        <v>2021</v>
      </c>
      <c r="D1381" s="8">
        <v>5</v>
      </c>
      <c r="E1381" s="49">
        <f>Data!E1381</f>
        <v>18379.740000000002</v>
      </c>
      <c r="F1381" s="49">
        <f>Data!F1381</f>
        <v>17370.36</v>
      </c>
      <c r="G1381" s="50">
        <f t="shared" si="189"/>
        <v>-1009.380000000001</v>
      </c>
      <c r="H1381" s="51">
        <f t="shared" si="190"/>
        <v>0</v>
      </c>
      <c r="I1381" s="51">
        <f t="shared" si="192"/>
        <v>1009.380000000001</v>
      </c>
      <c r="J1381" s="51">
        <f t="shared" si="191"/>
        <v>0</v>
      </c>
      <c r="K1381" s="51">
        <f t="shared" si="193"/>
        <v>1009.380000000001</v>
      </c>
      <c r="L1381" s="51">
        <f t="shared" si="194"/>
        <v>0</v>
      </c>
      <c r="M1381" s="51">
        <f t="shared" si="195"/>
        <v>0</v>
      </c>
      <c r="N1381" s="51">
        <f t="shared" si="196"/>
        <v>0</v>
      </c>
      <c r="O1381" s="51">
        <f t="shared" si="197"/>
        <v>0</v>
      </c>
      <c r="P1381" s="52">
        <f>+SUM(INDEX(Inputs!$D$24:$D$35,MATCH($D1381,Inputs!$B$24:$B$35,0))*$N1381,INDEX(Inputs!$E$24:$E$35,MATCH($D1381,Inputs!$B$24:$B$35,0))*$O1381)</f>
        <v>0</v>
      </c>
      <c r="R1381" s="19"/>
      <c r="S1381" s="19"/>
      <c r="T1381" s="19"/>
    </row>
    <row r="1382" spans="2:20" s="46" customFormat="1" x14ac:dyDescent="0.25">
      <c r="B1382" s="8" t="s">
        <v>213</v>
      </c>
      <c r="C1382" s="8">
        <v>2021</v>
      </c>
      <c r="D1382" s="8">
        <v>6</v>
      </c>
      <c r="E1382" s="49">
        <f>Data!E1382</f>
        <v>18801.419999999998</v>
      </c>
      <c r="F1382" s="49">
        <f>Data!F1382</f>
        <v>17836.32</v>
      </c>
      <c r="G1382" s="50">
        <f t="shared" si="189"/>
        <v>-965.09999999999854</v>
      </c>
      <c r="H1382" s="51">
        <f t="shared" si="190"/>
        <v>1009.380000000001</v>
      </c>
      <c r="I1382" s="51">
        <f t="shared" si="192"/>
        <v>1974.4799999999996</v>
      </c>
      <c r="J1382" s="51">
        <f t="shared" si="191"/>
        <v>1009.380000000001</v>
      </c>
      <c r="K1382" s="51">
        <f t="shared" si="193"/>
        <v>1974.4799999999996</v>
      </c>
      <c r="L1382" s="51">
        <f t="shared" si="194"/>
        <v>0</v>
      </c>
      <c r="M1382" s="51">
        <f t="shared" si="195"/>
        <v>0</v>
      </c>
      <c r="N1382" s="51">
        <f t="shared" si="196"/>
        <v>0</v>
      </c>
      <c r="O1382" s="51">
        <f t="shared" si="197"/>
        <v>0</v>
      </c>
      <c r="P1382" s="52">
        <f>+SUM(INDEX(Inputs!$D$24:$D$35,MATCH($D1382,Inputs!$B$24:$B$35,0))*$N1382,INDEX(Inputs!$E$24:$E$35,MATCH($D1382,Inputs!$B$24:$B$35,0))*$O1382)</f>
        <v>0</v>
      </c>
      <c r="R1382" s="19"/>
      <c r="S1382" s="19"/>
      <c r="T1382" s="19"/>
    </row>
    <row r="1383" spans="2:20" s="46" customFormat="1" x14ac:dyDescent="0.25">
      <c r="B1383" s="8" t="s">
        <v>213</v>
      </c>
      <c r="C1383" s="8">
        <v>2021</v>
      </c>
      <c r="D1383" s="8">
        <v>7</v>
      </c>
      <c r="E1383" s="49">
        <f>Data!E1383</f>
        <v>16482.900000000001</v>
      </c>
      <c r="F1383" s="49">
        <f>Data!F1383</f>
        <v>19077.72</v>
      </c>
      <c r="G1383" s="50">
        <f t="shared" si="189"/>
        <v>2594.8199999999997</v>
      </c>
      <c r="H1383" s="51">
        <f t="shared" si="190"/>
        <v>1974.4799999999996</v>
      </c>
      <c r="I1383" s="51">
        <f t="shared" si="192"/>
        <v>0</v>
      </c>
      <c r="J1383" s="51">
        <f t="shared" si="191"/>
        <v>1974.4799999999996</v>
      </c>
      <c r="K1383" s="51">
        <f t="shared" si="193"/>
        <v>0</v>
      </c>
      <c r="L1383" s="51">
        <f t="shared" si="194"/>
        <v>620.34000000000015</v>
      </c>
      <c r="M1383" s="51">
        <f t="shared" si="195"/>
        <v>620.34000000000015</v>
      </c>
      <c r="N1383" s="51">
        <f t="shared" si="196"/>
        <v>620.34000000000015</v>
      </c>
      <c r="O1383" s="51">
        <f t="shared" si="197"/>
        <v>0</v>
      </c>
      <c r="P1383" s="52">
        <f>+SUM(INDEX(Inputs!$D$24:$D$35,MATCH($D1383,Inputs!$B$24:$B$35,0))*$N1383,INDEX(Inputs!$E$24:$E$35,MATCH($D1383,Inputs!$B$24:$B$35,0))*$O1383)</f>
        <v>65.290785000000014</v>
      </c>
      <c r="R1383" s="19"/>
      <c r="S1383" s="19"/>
      <c r="T1383" s="19"/>
    </row>
    <row r="1384" spans="2:20" s="46" customFormat="1" x14ac:dyDescent="0.25">
      <c r="B1384" s="8" t="s">
        <v>213</v>
      </c>
      <c r="C1384" s="8">
        <v>2021</v>
      </c>
      <c r="D1384" s="8">
        <v>8</v>
      </c>
      <c r="E1384" s="49">
        <f>Data!E1384</f>
        <v>16546.14</v>
      </c>
      <c r="F1384" s="49">
        <f>Data!F1384</f>
        <v>17189.16</v>
      </c>
      <c r="G1384" s="50">
        <f t="shared" si="189"/>
        <v>643.02000000000044</v>
      </c>
      <c r="H1384" s="51">
        <f t="shared" si="190"/>
        <v>0</v>
      </c>
      <c r="I1384" s="51">
        <f t="shared" si="192"/>
        <v>0</v>
      </c>
      <c r="J1384" s="51">
        <f t="shared" si="191"/>
        <v>0</v>
      </c>
      <c r="K1384" s="51">
        <f t="shared" si="193"/>
        <v>0</v>
      </c>
      <c r="L1384" s="51">
        <f t="shared" si="194"/>
        <v>643.02000000000044</v>
      </c>
      <c r="M1384" s="51">
        <f t="shared" si="195"/>
        <v>643.02000000000044</v>
      </c>
      <c r="N1384" s="51">
        <f t="shared" si="196"/>
        <v>643.02000000000044</v>
      </c>
      <c r="O1384" s="51">
        <f t="shared" si="197"/>
        <v>0</v>
      </c>
      <c r="P1384" s="52">
        <f>+SUM(INDEX(Inputs!$D$24:$D$35,MATCH($D1384,Inputs!$B$24:$B$35,0))*$N1384,INDEX(Inputs!$E$24:$E$35,MATCH($D1384,Inputs!$B$24:$B$35,0))*$O1384)</f>
        <v>67.677855000000037</v>
      </c>
      <c r="R1384" s="19"/>
      <c r="S1384" s="19"/>
      <c r="T1384" s="19"/>
    </row>
    <row r="1385" spans="2:20" s="46" customFormat="1" x14ac:dyDescent="0.25">
      <c r="B1385" s="8" t="s">
        <v>213</v>
      </c>
      <c r="C1385" s="8">
        <v>2021</v>
      </c>
      <c r="D1385" s="8">
        <v>9</v>
      </c>
      <c r="E1385" s="49">
        <f>Data!E1385</f>
        <v>16444.259999999998</v>
      </c>
      <c r="F1385" s="49">
        <f>Data!F1385</f>
        <v>15385.56</v>
      </c>
      <c r="G1385" s="50">
        <f t="shared" si="189"/>
        <v>-1058.6999999999989</v>
      </c>
      <c r="H1385" s="51">
        <f t="shared" si="190"/>
        <v>0</v>
      </c>
      <c r="I1385" s="51">
        <f t="shared" si="192"/>
        <v>1058.6999999999989</v>
      </c>
      <c r="J1385" s="51">
        <f t="shared" si="191"/>
        <v>0</v>
      </c>
      <c r="K1385" s="51">
        <f t="shared" si="193"/>
        <v>1058.6999999999989</v>
      </c>
      <c r="L1385" s="51">
        <f t="shared" si="194"/>
        <v>0</v>
      </c>
      <c r="M1385" s="51">
        <f t="shared" si="195"/>
        <v>0</v>
      </c>
      <c r="N1385" s="51">
        <f t="shared" si="196"/>
        <v>0</v>
      </c>
      <c r="O1385" s="51">
        <f t="shared" si="197"/>
        <v>0</v>
      </c>
      <c r="P1385" s="52">
        <f>+SUM(INDEX(Inputs!$D$24:$D$35,MATCH($D1385,Inputs!$B$24:$B$35,0))*$N1385,INDEX(Inputs!$E$24:$E$35,MATCH($D1385,Inputs!$B$24:$B$35,0))*$O1385)</f>
        <v>0</v>
      </c>
      <c r="R1385" s="19"/>
      <c r="S1385" s="19"/>
      <c r="T1385" s="19"/>
    </row>
    <row r="1386" spans="2:20" s="46" customFormat="1" x14ac:dyDescent="0.25">
      <c r="B1386" s="8" t="s">
        <v>213</v>
      </c>
      <c r="C1386" s="8">
        <v>2021</v>
      </c>
      <c r="D1386" s="8">
        <v>10</v>
      </c>
      <c r="E1386" s="49">
        <f>Data!E1386</f>
        <v>11945.1</v>
      </c>
      <c r="F1386" s="49">
        <f>Data!F1386</f>
        <v>21112.98</v>
      </c>
      <c r="G1386" s="50">
        <f t="shared" si="189"/>
        <v>9167.8799999999992</v>
      </c>
      <c r="H1386" s="51">
        <f t="shared" si="190"/>
        <v>1058.6999999999989</v>
      </c>
      <c r="I1386" s="51">
        <f t="shared" si="192"/>
        <v>0</v>
      </c>
      <c r="J1386" s="51">
        <f t="shared" si="191"/>
        <v>1058.6999999999989</v>
      </c>
      <c r="K1386" s="51">
        <f t="shared" si="193"/>
        <v>0</v>
      </c>
      <c r="L1386" s="51">
        <f t="shared" si="194"/>
        <v>8109.18</v>
      </c>
      <c r="M1386" s="51">
        <f t="shared" si="195"/>
        <v>8109.18</v>
      </c>
      <c r="N1386" s="51">
        <f t="shared" si="196"/>
        <v>2000</v>
      </c>
      <c r="O1386" s="51">
        <f t="shared" si="197"/>
        <v>6109.18</v>
      </c>
      <c r="P1386" s="52">
        <f>+SUM(INDEX(Inputs!$D$24:$D$35,MATCH($D1386,Inputs!$B$24:$B$35,0))*$N1386,INDEX(Inputs!$E$24:$E$35,MATCH($D1386,Inputs!$B$24:$B$35,0))*$O1386)</f>
        <v>459.48531928</v>
      </c>
      <c r="R1386" s="19"/>
      <c r="S1386" s="19"/>
      <c r="T1386" s="19"/>
    </row>
    <row r="1387" spans="2:20" s="46" customFormat="1" x14ac:dyDescent="0.25">
      <c r="B1387" s="8" t="s">
        <v>213</v>
      </c>
      <c r="C1387" s="8">
        <v>2021</v>
      </c>
      <c r="D1387" s="8">
        <v>11</v>
      </c>
      <c r="E1387" s="49">
        <f>Data!E1387</f>
        <v>9503.52</v>
      </c>
      <c r="F1387" s="49">
        <f>Data!F1387</f>
        <v>34251.660000000003</v>
      </c>
      <c r="G1387" s="50">
        <f t="shared" si="189"/>
        <v>24748.140000000003</v>
      </c>
      <c r="H1387" s="51">
        <f t="shared" si="190"/>
        <v>0</v>
      </c>
      <c r="I1387" s="51">
        <f t="shared" si="192"/>
        <v>0</v>
      </c>
      <c r="J1387" s="51">
        <f t="shared" si="191"/>
        <v>0</v>
      </c>
      <c r="K1387" s="51">
        <f t="shared" si="193"/>
        <v>0</v>
      </c>
      <c r="L1387" s="51">
        <f t="shared" si="194"/>
        <v>24748.140000000003</v>
      </c>
      <c r="M1387" s="51">
        <f t="shared" si="195"/>
        <v>24748.140000000003</v>
      </c>
      <c r="N1387" s="51">
        <f t="shared" si="196"/>
        <v>2000</v>
      </c>
      <c r="O1387" s="51">
        <f t="shared" si="197"/>
        <v>22748.140000000003</v>
      </c>
      <c r="P1387" s="52">
        <f>+SUM(INDEX(Inputs!$D$24:$D$35,MATCH($D1387,Inputs!$B$24:$B$35,0))*$N1387,INDEX(Inputs!$E$24:$E$35,MATCH($D1387,Inputs!$B$24:$B$35,0))*$O1387)</f>
        <v>1194.8607954400002</v>
      </c>
      <c r="R1387" s="19"/>
      <c r="S1387" s="19"/>
      <c r="T1387" s="19"/>
    </row>
    <row r="1388" spans="2:20" s="46" customFormat="1" x14ac:dyDescent="0.25">
      <c r="B1388" s="8" t="s">
        <v>213</v>
      </c>
      <c r="C1388" s="8">
        <v>2021</v>
      </c>
      <c r="D1388" s="8">
        <v>12</v>
      </c>
      <c r="E1388" s="49">
        <f>Data!E1388</f>
        <v>5371.44</v>
      </c>
      <c r="F1388" s="49">
        <f>Data!F1388</f>
        <v>53407.62</v>
      </c>
      <c r="G1388" s="50">
        <f t="shared" si="189"/>
        <v>48036.18</v>
      </c>
      <c r="H1388" s="51">
        <f t="shared" si="190"/>
        <v>0</v>
      </c>
      <c r="I1388" s="51">
        <f t="shared" si="192"/>
        <v>0</v>
      </c>
      <c r="J1388" s="51">
        <f t="shared" si="191"/>
        <v>0</v>
      </c>
      <c r="K1388" s="51">
        <f t="shared" si="193"/>
        <v>0</v>
      </c>
      <c r="L1388" s="51">
        <f t="shared" si="194"/>
        <v>48036.18</v>
      </c>
      <c r="M1388" s="51">
        <f t="shared" si="195"/>
        <v>48036.18</v>
      </c>
      <c r="N1388" s="51">
        <f t="shared" si="196"/>
        <v>2000</v>
      </c>
      <c r="O1388" s="51">
        <f t="shared" si="197"/>
        <v>46036.18</v>
      </c>
      <c r="P1388" s="52">
        <f>+SUM(INDEX(Inputs!$D$24:$D$35,MATCH($D1388,Inputs!$B$24:$B$35,0))*$N1388,INDEX(Inputs!$E$24:$E$35,MATCH($D1388,Inputs!$B$24:$B$35,0))*$O1388)</f>
        <v>2224.09901128</v>
      </c>
      <c r="R1388" s="19"/>
      <c r="S1388" s="19"/>
      <c r="T1388" s="19"/>
    </row>
    <row r="1389" spans="2:20" s="46" customFormat="1" x14ac:dyDescent="0.25">
      <c r="B1389" s="8" t="s">
        <v>214</v>
      </c>
      <c r="C1389" s="8">
        <v>2021</v>
      </c>
      <c r="D1389" s="8">
        <v>1</v>
      </c>
      <c r="E1389" s="49">
        <f>Data!E1389</f>
        <v>585.15200000000004</v>
      </c>
      <c r="F1389" s="49">
        <f>Data!F1389</f>
        <v>2759.4234000000001</v>
      </c>
      <c r="G1389" s="50">
        <f t="shared" si="189"/>
        <v>2174.2714000000001</v>
      </c>
      <c r="H1389" s="51">
        <f t="shared" si="190"/>
        <v>0</v>
      </c>
      <c r="I1389" s="51">
        <f t="shared" si="192"/>
        <v>0</v>
      </c>
      <c r="J1389" s="51">
        <f t="shared" si="191"/>
        <v>0</v>
      </c>
      <c r="K1389" s="51">
        <f t="shared" si="193"/>
        <v>0</v>
      </c>
      <c r="L1389" s="51">
        <f t="shared" si="194"/>
        <v>2174.2714000000001</v>
      </c>
      <c r="M1389" s="51">
        <f t="shared" si="195"/>
        <v>2174.2714000000001</v>
      </c>
      <c r="N1389" s="51">
        <f t="shared" si="196"/>
        <v>2000</v>
      </c>
      <c r="O1389" s="51">
        <f t="shared" si="197"/>
        <v>174.27140000000009</v>
      </c>
      <c r="P1389" s="52">
        <f>+SUM(INDEX(Inputs!$D$24:$D$35,MATCH($D1389,Inputs!$B$24:$B$35,0))*$N1389,INDEX(Inputs!$E$24:$E$35,MATCH($D1389,Inputs!$B$24:$B$35,0))*$O1389)</f>
        <v>197.18609879440001</v>
      </c>
      <c r="R1389" s="19"/>
      <c r="S1389" s="19"/>
      <c r="T1389" s="19"/>
    </row>
    <row r="1390" spans="2:20" s="46" customFormat="1" x14ac:dyDescent="0.25">
      <c r="B1390" s="8" t="s">
        <v>214</v>
      </c>
      <c r="C1390" s="8">
        <v>2021</v>
      </c>
      <c r="D1390" s="8">
        <v>2</v>
      </c>
      <c r="E1390" s="49">
        <f>Data!E1390</f>
        <v>652.64790000000005</v>
      </c>
      <c r="F1390" s="49">
        <f>Data!F1390</f>
        <v>1587.7012</v>
      </c>
      <c r="G1390" s="50">
        <f t="shared" si="189"/>
        <v>935.05329999999992</v>
      </c>
      <c r="H1390" s="51">
        <f t="shared" si="190"/>
        <v>0</v>
      </c>
      <c r="I1390" s="51">
        <f t="shared" si="192"/>
        <v>0</v>
      </c>
      <c r="J1390" s="51">
        <f t="shared" si="191"/>
        <v>0</v>
      </c>
      <c r="K1390" s="51">
        <f t="shared" si="193"/>
        <v>0</v>
      </c>
      <c r="L1390" s="51">
        <f t="shared" si="194"/>
        <v>935.05329999999992</v>
      </c>
      <c r="M1390" s="51">
        <f t="shared" si="195"/>
        <v>935.05329999999992</v>
      </c>
      <c r="N1390" s="51">
        <f t="shared" si="196"/>
        <v>935.05329999999992</v>
      </c>
      <c r="O1390" s="51">
        <f t="shared" si="197"/>
        <v>0</v>
      </c>
      <c r="P1390" s="52">
        <f>+SUM(INDEX(Inputs!$D$24:$D$35,MATCH($D1390,Inputs!$B$24:$B$35,0))*$N1390,INDEX(Inputs!$E$24:$E$35,MATCH($D1390,Inputs!$B$24:$B$35,0))*$O1390)</f>
        <v>88.588819748600002</v>
      </c>
      <c r="R1390" s="19"/>
      <c r="S1390" s="19"/>
      <c r="T1390" s="19"/>
    </row>
    <row r="1391" spans="2:20" s="46" customFormat="1" x14ac:dyDescent="0.25">
      <c r="B1391" s="8" t="s">
        <v>214</v>
      </c>
      <c r="C1391" s="8">
        <v>2021</v>
      </c>
      <c r="D1391" s="8">
        <v>3</v>
      </c>
      <c r="E1391" s="49">
        <f>Data!E1391</f>
        <v>1475.3432</v>
      </c>
      <c r="F1391" s="49">
        <f>Data!F1391</f>
        <v>1555.1225999999999</v>
      </c>
      <c r="G1391" s="50">
        <f t="shared" si="189"/>
        <v>79.779399999999896</v>
      </c>
      <c r="H1391" s="51">
        <f t="shared" si="190"/>
        <v>0</v>
      </c>
      <c r="I1391" s="51">
        <f t="shared" si="192"/>
        <v>0</v>
      </c>
      <c r="J1391" s="51">
        <f t="shared" si="191"/>
        <v>0</v>
      </c>
      <c r="K1391" s="51">
        <f t="shared" si="193"/>
        <v>0</v>
      </c>
      <c r="L1391" s="51">
        <f t="shared" si="194"/>
        <v>79.779399999999896</v>
      </c>
      <c r="M1391" s="51">
        <f t="shared" si="195"/>
        <v>79.779399999999896</v>
      </c>
      <c r="N1391" s="51">
        <f t="shared" si="196"/>
        <v>79.779399999999896</v>
      </c>
      <c r="O1391" s="51">
        <f t="shared" si="197"/>
        <v>0</v>
      </c>
      <c r="P1391" s="52">
        <f>+SUM(INDEX(Inputs!$D$24:$D$35,MATCH($D1391,Inputs!$B$24:$B$35,0))*$N1391,INDEX(Inputs!$E$24:$E$35,MATCH($D1391,Inputs!$B$24:$B$35,0))*$O1391)</f>
        <v>7.5584599147999905</v>
      </c>
      <c r="R1391" s="19"/>
      <c r="S1391" s="19"/>
      <c r="T1391" s="19"/>
    </row>
    <row r="1392" spans="2:20" s="46" customFormat="1" x14ac:dyDescent="0.25">
      <c r="B1392" s="8" t="s">
        <v>214</v>
      </c>
      <c r="C1392" s="8">
        <v>2021</v>
      </c>
      <c r="D1392" s="8">
        <v>4</v>
      </c>
      <c r="E1392" s="49">
        <f>Data!E1392</f>
        <v>1750.6559999999999</v>
      </c>
      <c r="F1392" s="49">
        <f>Data!F1392</f>
        <v>1562.7535</v>
      </c>
      <c r="G1392" s="50">
        <f t="shared" si="189"/>
        <v>-187.90249999999992</v>
      </c>
      <c r="H1392" s="51">
        <f t="shared" si="190"/>
        <v>0</v>
      </c>
      <c r="I1392" s="51">
        <f t="shared" si="192"/>
        <v>187.90249999999992</v>
      </c>
      <c r="J1392" s="51">
        <f t="shared" si="191"/>
        <v>0</v>
      </c>
      <c r="K1392" s="51">
        <f t="shared" si="193"/>
        <v>187.90249999999992</v>
      </c>
      <c r="L1392" s="51">
        <f t="shared" si="194"/>
        <v>0</v>
      </c>
      <c r="M1392" s="51">
        <f t="shared" si="195"/>
        <v>0</v>
      </c>
      <c r="N1392" s="51">
        <f t="shared" si="196"/>
        <v>0</v>
      </c>
      <c r="O1392" s="51">
        <f t="shared" si="197"/>
        <v>0</v>
      </c>
      <c r="P1392" s="52">
        <f>+SUM(INDEX(Inputs!$D$24:$D$35,MATCH($D1392,Inputs!$B$24:$B$35,0))*$N1392,INDEX(Inputs!$E$24:$E$35,MATCH($D1392,Inputs!$B$24:$B$35,0))*$O1392)</f>
        <v>0</v>
      </c>
      <c r="R1392" s="19"/>
      <c r="S1392" s="19"/>
      <c r="T1392" s="19"/>
    </row>
    <row r="1393" spans="2:20" s="46" customFormat="1" x14ac:dyDescent="0.25">
      <c r="B1393" s="8" t="s">
        <v>214</v>
      </c>
      <c r="C1393" s="8">
        <v>2021</v>
      </c>
      <c r="D1393" s="8">
        <v>5</v>
      </c>
      <c r="E1393" s="49">
        <f>Data!E1393</f>
        <v>1882.88</v>
      </c>
      <c r="F1393" s="49">
        <f>Data!F1393</f>
        <v>1734.2213999999999</v>
      </c>
      <c r="G1393" s="50">
        <f t="shared" si="189"/>
        <v>-148.65860000000021</v>
      </c>
      <c r="H1393" s="51">
        <f t="shared" si="190"/>
        <v>187.90249999999992</v>
      </c>
      <c r="I1393" s="51">
        <f t="shared" si="192"/>
        <v>336.56110000000012</v>
      </c>
      <c r="J1393" s="51">
        <f t="shared" si="191"/>
        <v>187.90249999999992</v>
      </c>
      <c r="K1393" s="51">
        <f t="shared" si="193"/>
        <v>336.56110000000012</v>
      </c>
      <c r="L1393" s="51">
        <f t="shared" si="194"/>
        <v>0</v>
      </c>
      <c r="M1393" s="51">
        <f t="shared" si="195"/>
        <v>0</v>
      </c>
      <c r="N1393" s="51">
        <f t="shared" si="196"/>
        <v>0</v>
      </c>
      <c r="O1393" s="51">
        <f t="shared" si="197"/>
        <v>0</v>
      </c>
      <c r="P1393" s="52">
        <f>+SUM(INDEX(Inputs!$D$24:$D$35,MATCH($D1393,Inputs!$B$24:$B$35,0))*$N1393,INDEX(Inputs!$E$24:$E$35,MATCH($D1393,Inputs!$B$24:$B$35,0))*$O1393)</f>
        <v>0</v>
      </c>
      <c r="R1393" s="19"/>
      <c r="S1393" s="19"/>
      <c r="T1393" s="19"/>
    </row>
    <row r="1394" spans="2:20" s="46" customFormat="1" x14ac:dyDescent="0.25">
      <c r="B1394" s="8" t="s">
        <v>214</v>
      </c>
      <c r="C1394" s="8">
        <v>2021</v>
      </c>
      <c r="D1394" s="8">
        <v>6</v>
      </c>
      <c r="E1394" s="49">
        <f>Data!E1394</f>
        <v>2093.2444999999998</v>
      </c>
      <c r="F1394" s="49">
        <f>Data!F1394</f>
        <v>1549.8968</v>
      </c>
      <c r="G1394" s="50">
        <f t="shared" si="189"/>
        <v>-543.3476999999998</v>
      </c>
      <c r="H1394" s="51">
        <f t="shared" si="190"/>
        <v>336.56110000000012</v>
      </c>
      <c r="I1394" s="51">
        <f t="shared" si="192"/>
        <v>879.90879999999993</v>
      </c>
      <c r="J1394" s="51">
        <f t="shared" si="191"/>
        <v>336.56110000000012</v>
      </c>
      <c r="K1394" s="51">
        <f t="shared" si="193"/>
        <v>879.90879999999993</v>
      </c>
      <c r="L1394" s="51">
        <f t="shared" si="194"/>
        <v>0</v>
      </c>
      <c r="M1394" s="51">
        <f t="shared" si="195"/>
        <v>0</v>
      </c>
      <c r="N1394" s="51">
        <f t="shared" si="196"/>
        <v>0</v>
      </c>
      <c r="O1394" s="51">
        <f t="shared" si="197"/>
        <v>0</v>
      </c>
      <c r="P1394" s="52">
        <f>+SUM(INDEX(Inputs!$D$24:$D$35,MATCH($D1394,Inputs!$B$24:$B$35,0))*$N1394,INDEX(Inputs!$E$24:$E$35,MATCH($D1394,Inputs!$B$24:$B$35,0))*$O1394)</f>
        <v>0</v>
      </c>
      <c r="R1394" s="19"/>
      <c r="S1394" s="19"/>
      <c r="T1394" s="19"/>
    </row>
    <row r="1395" spans="2:20" s="46" customFormat="1" x14ac:dyDescent="0.25">
      <c r="B1395" s="8" t="s">
        <v>214</v>
      </c>
      <c r="C1395" s="8">
        <v>2021</v>
      </c>
      <c r="D1395" s="8">
        <v>7</v>
      </c>
      <c r="E1395" s="49">
        <f>Data!E1395</f>
        <v>1783.6239</v>
      </c>
      <c r="F1395" s="49">
        <f>Data!F1395</f>
        <v>1616.8016</v>
      </c>
      <c r="G1395" s="50">
        <f t="shared" si="189"/>
        <v>-166.82230000000004</v>
      </c>
      <c r="H1395" s="51">
        <f t="shared" si="190"/>
        <v>879.90879999999993</v>
      </c>
      <c r="I1395" s="51">
        <f t="shared" si="192"/>
        <v>1046.7311</v>
      </c>
      <c r="J1395" s="51">
        <f t="shared" si="191"/>
        <v>879.90879999999993</v>
      </c>
      <c r="K1395" s="51">
        <f t="shared" si="193"/>
        <v>1046.7311</v>
      </c>
      <c r="L1395" s="51">
        <f t="shared" si="194"/>
        <v>0</v>
      </c>
      <c r="M1395" s="51">
        <f t="shared" si="195"/>
        <v>0</v>
      </c>
      <c r="N1395" s="51">
        <f t="shared" si="196"/>
        <v>0</v>
      </c>
      <c r="O1395" s="51">
        <f t="shared" si="197"/>
        <v>0</v>
      </c>
      <c r="P1395" s="52">
        <f>+SUM(INDEX(Inputs!$D$24:$D$35,MATCH($D1395,Inputs!$B$24:$B$35,0))*$N1395,INDEX(Inputs!$E$24:$E$35,MATCH($D1395,Inputs!$B$24:$B$35,0))*$O1395)</f>
        <v>0</v>
      </c>
      <c r="R1395" s="19"/>
      <c r="S1395" s="19"/>
      <c r="T1395" s="19"/>
    </row>
    <row r="1396" spans="2:20" s="46" customFormat="1" x14ac:dyDescent="0.25">
      <c r="B1396" s="8" t="s">
        <v>214</v>
      </c>
      <c r="C1396" s="8">
        <v>2021</v>
      </c>
      <c r="D1396" s="8">
        <v>8</v>
      </c>
      <c r="E1396" s="49">
        <f>Data!E1396</f>
        <v>1692.4960000000001</v>
      </c>
      <c r="F1396" s="49">
        <f>Data!F1396</f>
        <v>1925.0224000000001</v>
      </c>
      <c r="G1396" s="50">
        <f t="shared" si="189"/>
        <v>232.52639999999997</v>
      </c>
      <c r="H1396" s="51">
        <f t="shared" si="190"/>
        <v>1046.7311</v>
      </c>
      <c r="I1396" s="51">
        <f t="shared" si="192"/>
        <v>814.2047</v>
      </c>
      <c r="J1396" s="51">
        <f t="shared" si="191"/>
        <v>1046.7311</v>
      </c>
      <c r="K1396" s="51">
        <f t="shared" si="193"/>
        <v>814.2047</v>
      </c>
      <c r="L1396" s="51">
        <f t="shared" si="194"/>
        <v>0</v>
      </c>
      <c r="M1396" s="51">
        <f t="shared" si="195"/>
        <v>0</v>
      </c>
      <c r="N1396" s="51">
        <f t="shared" si="196"/>
        <v>0</v>
      </c>
      <c r="O1396" s="51">
        <f t="shared" si="197"/>
        <v>0</v>
      </c>
      <c r="P1396" s="52">
        <f>+SUM(INDEX(Inputs!$D$24:$D$35,MATCH($D1396,Inputs!$B$24:$B$35,0))*$N1396,INDEX(Inputs!$E$24:$E$35,MATCH($D1396,Inputs!$B$24:$B$35,0))*$O1396)</f>
        <v>0</v>
      </c>
      <c r="R1396" s="19"/>
      <c r="S1396" s="19"/>
      <c r="T1396" s="19"/>
    </row>
    <row r="1397" spans="2:20" s="46" customFormat="1" x14ac:dyDescent="0.25">
      <c r="B1397" s="8" t="s">
        <v>214</v>
      </c>
      <c r="C1397" s="8">
        <v>2021</v>
      </c>
      <c r="D1397" s="8">
        <v>9</v>
      </c>
      <c r="E1397" s="49">
        <f>Data!E1397</f>
        <v>1382.6559999999999</v>
      </c>
      <c r="F1397" s="49">
        <f>Data!F1397</f>
        <v>6862.1661999999997</v>
      </c>
      <c r="G1397" s="50">
        <f t="shared" si="189"/>
        <v>5479.5101999999997</v>
      </c>
      <c r="H1397" s="51">
        <f t="shared" si="190"/>
        <v>814.2047</v>
      </c>
      <c r="I1397" s="51">
        <f t="shared" si="192"/>
        <v>0</v>
      </c>
      <c r="J1397" s="51">
        <f t="shared" si="191"/>
        <v>814.2047</v>
      </c>
      <c r="K1397" s="51">
        <f t="shared" si="193"/>
        <v>0</v>
      </c>
      <c r="L1397" s="51">
        <f t="shared" si="194"/>
        <v>4665.3054999999995</v>
      </c>
      <c r="M1397" s="51">
        <f t="shared" si="195"/>
        <v>4665.3054999999995</v>
      </c>
      <c r="N1397" s="51">
        <f t="shared" si="196"/>
        <v>2000</v>
      </c>
      <c r="O1397" s="51">
        <f t="shared" si="197"/>
        <v>2665.3054999999995</v>
      </c>
      <c r="P1397" s="52">
        <f>+SUM(INDEX(Inputs!$D$24:$D$35,MATCH($D1397,Inputs!$B$24:$B$35,0))*$N1397,INDEX(Inputs!$E$24:$E$35,MATCH($D1397,Inputs!$B$24:$B$35,0))*$O1397)</f>
        <v>307.27984187799996</v>
      </c>
      <c r="R1397" s="19"/>
      <c r="S1397" s="19"/>
      <c r="T1397" s="19"/>
    </row>
    <row r="1398" spans="2:20" s="46" customFormat="1" x14ac:dyDescent="0.25">
      <c r="B1398" s="8" t="s">
        <v>214</v>
      </c>
      <c r="C1398" s="8">
        <v>2021</v>
      </c>
      <c r="D1398" s="8">
        <v>10</v>
      </c>
      <c r="E1398" s="49">
        <f>Data!E1398</f>
        <v>962.76199999999994</v>
      </c>
      <c r="F1398" s="49">
        <f>Data!F1398</f>
        <v>1504.1795999999999</v>
      </c>
      <c r="G1398" s="50">
        <f t="shared" si="189"/>
        <v>541.41759999999999</v>
      </c>
      <c r="H1398" s="51">
        <f t="shared" si="190"/>
        <v>0</v>
      </c>
      <c r="I1398" s="51">
        <f t="shared" si="192"/>
        <v>0</v>
      </c>
      <c r="J1398" s="51">
        <f t="shared" si="191"/>
        <v>0</v>
      </c>
      <c r="K1398" s="51">
        <f t="shared" si="193"/>
        <v>0</v>
      </c>
      <c r="L1398" s="51">
        <f t="shared" si="194"/>
        <v>541.41759999999999</v>
      </c>
      <c r="M1398" s="51">
        <f t="shared" si="195"/>
        <v>541.41759999999999</v>
      </c>
      <c r="N1398" s="51">
        <f t="shared" si="196"/>
        <v>541.41759999999999</v>
      </c>
      <c r="O1398" s="51">
        <f t="shared" si="197"/>
        <v>0</v>
      </c>
      <c r="P1398" s="52">
        <f>+SUM(INDEX(Inputs!$D$24:$D$35,MATCH($D1398,Inputs!$B$24:$B$35,0))*$N1398,INDEX(Inputs!$E$24:$E$35,MATCH($D1398,Inputs!$B$24:$B$35,0))*$O1398)</f>
        <v>51.294986259200002</v>
      </c>
      <c r="R1398" s="19"/>
      <c r="S1398" s="19"/>
      <c r="T1398" s="19"/>
    </row>
    <row r="1399" spans="2:20" s="46" customFormat="1" x14ac:dyDescent="0.25">
      <c r="B1399" s="8" t="s">
        <v>214</v>
      </c>
      <c r="C1399" s="8">
        <v>2021</v>
      </c>
      <c r="D1399" s="8">
        <v>11</v>
      </c>
      <c r="E1399" s="49">
        <f>Data!E1399</f>
        <v>639.72199999999998</v>
      </c>
      <c r="F1399" s="49">
        <f>Data!F1399</f>
        <v>1090.1434999999999</v>
      </c>
      <c r="G1399" s="50">
        <f t="shared" si="189"/>
        <v>450.42149999999992</v>
      </c>
      <c r="H1399" s="51">
        <f t="shared" si="190"/>
        <v>0</v>
      </c>
      <c r="I1399" s="51">
        <f t="shared" si="192"/>
        <v>0</v>
      </c>
      <c r="J1399" s="51">
        <f t="shared" si="191"/>
        <v>0</v>
      </c>
      <c r="K1399" s="51">
        <f t="shared" si="193"/>
        <v>0</v>
      </c>
      <c r="L1399" s="51">
        <f t="shared" si="194"/>
        <v>450.42149999999992</v>
      </c>
      <c r="M1399" s="51">
        <f t="shared" si="195"/>
        <v>450.42149999999992</v>
      </c>
      <c r="N1399" s="51">
        <f t="shared" si="196"/>
        <v>450.42149999999992</v>
      </c>
      <c r="O1399" s="51">
        <f t="shared" si="197"/>
        <v>0</v>
      </c>
      <c r="P1399" s="52">
        <f>+SUM(INDEX(Inputs!$D$24:$D$35,MATCH($D1399,Inputs!$B$24:$B$35,0))*$N1399,INDEX(Inputs!$E$24:$E$35,MATCH($D1399,Inputs!$B$24:$B$35,0))*$O1399)</f>
        <v>42.673833752999997</v>
      </c>
      <c r="R1399" s="19"/>
      <c r="S1399" s="19"/>
      <c r="T1399" s="19"/>
    </row>
    <row r="1400" spans="2:20" s="46" customFormat="1" x14ac:dyDescent="0.25">
      <c r="B1400" s="8" t="s">
        <v>214</v>
      </c>
      <c r="C1400" s="8">
        <v>2021</v>
      </c>
      <c r="D1400" s="8">
        <v>12</v>
      </c>
      <c r="E1400" s="49">
        <f>Data!E1400</f>
        <v>350.33600000000001</v>
      </c>
      <c r="F1400" s="49">
        <f>Data!F1400</f>
        <v>1351.3891000000001</v>
      </c>
      <c r="G1400" s="50">
        <f t="shared" si="189"/>
        <v>1001.0531000000001</v>
      </c>
      <c r="H1400" s="51">
        <f t="shared" si="190"/>
        <v>0</v>
      </c>
      <c r="I1400" s="51">
        <f t="shared" si="192"/>
        <v>0</v>
      </c>
      <c r="J1400" s="51">
        <f t="shared" si="191"/>
        <v>0</v>
      </c>
      <c r="K1400" s="51">
        <f t="shared" si="193"/>
        <v>0</v>
      </c>
      <c r="L1400" s="51">
        <f t="shared" si="194"/>
        <v>1001.0531000000001</v>
      </c>
      <c r="M1400" s="51">
        <f t="shared" si="195"/>
        <v>1001.0531000000001</v>
      </c>
      <c r="N1400" s="51">
        <f t="shared" si="196"/>
        <v>1001.0531000000001</v>
      </c>
      <c r="O1400" s="51">
        <f t="shared" si="197"/>
        <v>0</v>
      </c>
      <c r="P1400" s="52">
        <f>+SUM(INDEX(Inputs!$D$24:$D$35,MATCH($D1400,Inputs!$B$24:$B$35,0))*$N1400,INDEX(Inputs!$E$24:$E$35,MATCH($D1400,Inputs!$B$24:$B$35,0))*$O1400)</f>
        <v>94.841772800200019</v>
      </c>
      <c r="R1400" s="19"/>
      <c r="S1400" s="19"/>
      <c r="T1400" s="19"/>
    </row>
    <row r="1401" spans="2:20" s="46" customFormat="1" x14ac:dyDescent="0.25">
      <c r="B1401" s="8" t="s">
        <v>215</v>
      </c>
      <c r="C1401" s="8">
        <v>2021</v>
      </c>
      <c r="D1401" s="8">
        <v>1</v>
      </c>
      <c r="E1401" s="49">
        <f>Data!E1401</f>
        <v>217.66399999999999</v>
      </c>
      <c r="F1401" s="49">
        <f>Data!F1401</f>
        <v>8547.8799999999992</v>
      </c>
      <c r="G1401" s="50">
        <f t="shared" si="189"/>
        <v>8330.2159999999985</v>
      </c>
      <c r="H1401" s="51">
        <f t="shared" si="190"/>
        <v>0</v>
      </c>
      <c r="I1401" s="51">
        <f t="shared" si="192"/>
        <v>0</v>
      </c>
      <c r="J1401" s="51">
        <f t="shared" si="191"/>
        <v>0</v>
      </c>
      <c r="K1401" s="51">
        <f t="shared" si="193"/>
        <v>0</v>
      </c>
      <c r="L1401" s="51">
        <f t="shared" si="194"/>
        <v>8330.2159999999985</v>
      </c>
      <c r="M1401" s="51">
        <f t="shared" si="195"/>
        <v>8330.2159999999985</v>
      </c>
      <c r="N1401" s="51">
        <f t="shared" si="196"/>
        <v>2000</v>
      </c>
      <c r="O1401" s="51">
        <f t="shared" si="197"/>
        <v>6330.2159999999985</v>
      </c>
      <c r="P1401" s="52">
        <f>+SUM(INDEX(Inputs!$D$24:$D$35,MATCH($D1401,Inputs!$B$24:$B$35,0))*$N1401,INDEX(Inputs!$E$24:$E$35,MATCH($D1401,Inputs!$B$24:$B$35,0))*$O1401)</f>
        <v>469.25422633599999</v>
      </c>
      <c r="R1401" s="19"/>
      <c r="S1401" s="19"/>
      <c r="T1401" s="19"/>
    </row>
    <row r="1402" spans="2:20" s="46" customFormat="1" x14ac:dyDescent="0.25">
      <c r="B1402" s="8" t="s">
        <v>215</v>
      </c>
      <c r="C1402" s="8">
        <v>2021</v>
      </c>
      <c r="D1402" s="8">
        <v>2</v>
      </c>
      <c r="E1402" s="49">
        <f>Data!E1402</f>
        <v>310.27199999999999</v>
      </c>
      <c r="F1402" s="49">
        <f>Data!F1402</f>
        <v>8196.64</v>
      </c>
      <c r="G1402" s="50">
        <f t="shared" si="189"/>
        <v>7886.3679999999995</v>
      </c>
      <c r="H1402" s="51">
        <f t="shared" si="190"/>
        <v>0</v>
      </c>
      <c r="I1402" s="51">
        <f t="shared" si="192"/>
        <v>0</v>
      </c>
      <c r="J1402" s="51">
        <f t="shared" si="191"/>
        <v>0</v>
      </c>
      <c r="K1402" s="51">
        <f t="shared" si="193"/>
        <v>0</v>
      </c>
      <c r="L1402" s="51">
        <f t="shared" si="194"/>
        <v>7886.3679999999995</v>
      </c>
      <c r="M1402" s="51">
        <f t="shared" si="195"/>
        <v>7886.3679999999995</v>
      </c>
      <c r="N1402" s="51">
        <f t="shared" si="196"/>
        <v>2000</v>
      </c>
      <c r="O1402" s="51">
        <f t="shared" si="197"/>
        <v>5886.3679999999995</v>
      </c>
      <c r="P1402" s="52">
        <f>+SUM(INDEX(Inputs!$D$24:$D$35,MATCH($D1402,Inputs!$B$24:$B$35,0))*$N1402,INDEX(Inputs!$E$24:$E$35,MATCH($D1402,Inputs!$B$24:$B$35,0))*$O1402)</f>
        <v>449.63792012800002</v>
      </c>
      <c r="R1402" s="19"/>
      <c r="S1402" s="19"/>
      <c r="T1402" s="19"/>
    </row>
    <row r="1403" spans="2:20" s="46" customFormat="1" x14ac:dyDescent="0.25">
      <c r="B1403" s="8" t="s">
        <v>215</v>
      </c>
      <c r="C1403" s="8">
        <v>2021</v>
      </c>
      <c r="D1403" s="8">
        <v>3</v>
      </c>
      <c r="E1403" s="49">
        <f>Data!E1403</f>
        <v>2009.9839999999999</v>
      </c>
      <c r="F1403" s="49">
        <f>Data!F1403</f>
        <v>8293.6</v>
      </c>
      <c r="G1403" s="50">
        <f t="shared" si="189"/>
        <v>6283.616</v>
      </c>
      <c r="H1403" s="51">
        <f t="shared" si="190"/>
        <v>0</v>
      </c>
      <c r="I1403" s="51">
        <f t="shared" si="192"/>
        <v>0</v>
      </c>
      <c r="J1403" s="51">
        <f t="shared" si="191"/>
        <v>0</v>
      </c>
      <c r="K1403" s="51">
        <f t="shared" si="193"/>
        <v>0</v>
      </c>
      <c r="L1403" s="51">
        <f t="shared" si="194"/>
        <v>6283.616</v>
      </c>
      <c r="M1403" s="51">
        <f t="shared" si="195"/>
        <v>6283.616</v>
      </c>
      <c r="N1403" s="51">
        <f t="shared" si="196"/>
        <v>2000</v>
      </c>
      <c r="O1403" s="51">
        <f t="shared" si="197"/>
        <v>4283.616</v>
      </c>
      <c r="P1403" s="52">
        <f>+SUM(INDEX(Inputs!$D$24:$D$35,MATCH($D1403,Inputs!$B$24:$B$35,0))*$N1403,INDEX(Inputs!$E$24:$E$35,MATCH($D1403,Inputs!$B$24:$B$35,0))*$O1403)</f>
        <v>378.80269273600004</v>
      </c>
      <c r="R1403" s="19"/>
      <c r="S1403" s="19"/>
      <c r="T1403" s="19"/>
    </row>
    <row r="1404" spans="2:20" s="46" customFormat="1" x14ac:dyDescent="0.25">
      <c r="B1404" s="8" t="s">
        <v>215</v>
      </c>
      <c r="C1404" s="8">
        <v>2021</v>
      </c>
      <c r="D1404" s="8">
        <v>4</v>
      </c>
      <c r="E1404" s="49">
        <f>Data!E1404</f>
        <v>3670.2080000000001</v>
      </c>
      <c r="F1404" s="49">
        <f>Data!F1404</f>
        <v>5939.5118000000002</v>
      </c>
      <c r="G1404" s="50">
        <f t="shared" si="189"/>
        <v>2269.3038000000001</v>
      </c>
      <c r="H1404" s="51">
        <f t="shared" si="190"/>
        <v>0</v>
      </c>
      <c r="I1404" s="51">
        <f t="shared" si="192"/>
        <v>0</v>
      </c>
      <c r="J1404" s="51">
        <f t="shared" si="191"/>
        <v>0</v>
      </c>
      <c r="K1404" s="51">
        <f t="shared" si="193"/>
        <v>0</v>
      </c>
      <c r="L1404" s="51">
        <f t="shared" si="194"/>
        <v>2269.3038000000001</v>
      </c>
      <c r="M1404" s="51">
        <f t="shared" si="195"/>
        <v>2269.3038000000001</v>
      </c>
      <c r="N1404" s="51">
        <f t="shared" si="196"/>
        <v>2000</v>
      </c>
      <c r="O1404" s="51">
        <f t="shared" si="197"/>
        <v>269.30380000000014</v>
      </c>
      <c r="P1404" s="52">
        <f>+SUM(INDEX(Inputs!$D$24:$D$35,MATCH($D1404,Inputs!$B$24:$B$35,0))*$N1404,INDEX(Inputs!$E$24:$E$35,MATCH($D1404,Inputs!$B$24:$B$35,0))*$O1404)</f>
        <v>201.38615074480001</v>
      </c>
      <c r="R1404" s="19"/>
      <c r="S1404" s="19"/>
      <c r="T1404" s="19"/>
    </row>
    <row r="1405" spans="2:20" s="46" customFormat="1" x14ac:dyDescent="0.25">
      <c r="B1405" s="8" t="s">
        <v>215</v>
      </c>
      <c r="C1405" s="8">
        <v>2021</v>
      </c>
      <c r="D1405" s="8">
        <v>5</v>
      </c>
      <c r="E1405" s="49">
        <f>Data!E1405</f>
        <v>3580.672</v>
      </c>
      <c r="F1405" s="49">
        <f>Data!F1405</f>
        <v>3853.9998000000001</v>
      </c>
      <c r="G1405" s="50">
        <f t="shared" si="189"/>
        <v>273.32780000000002</v>
      </c>
      <c r="H1405" s="51">
        <f t="shared" si="190"/>
        <v>0</v>
      </c>
      <c r="I1405" s="51">
        <f t="shared" si="192"/>
        <v>0</v>
      </c>
      <c r="J1405" s="51">
        <f t="shared" si="191"/>
        <v>0</v>
      </c>
      <c r="K1405" s="51">
        <f t="shared" si="193"/>
        <v>0</v>
      </c>
      <c r="L1405" s="51">
        <f t="shared" si="194"/>
        <v>273.32780000000002</v>
      </c>
      <c r="M1405" s="51">
        <f t="shared" si="195"/>
        <v>273.32780000000002</v>
      </c>
      <c r="N1405" s="51">
        <f t="shared" si="196"/>
        <v>273.32780000000002</v>
      </c>
      <c r="O1405" s="51">
        <f t="shared" si="197"/>
        <v>0</v>
      </c>
      <c r="P1405" s="52">
        <f>+SUM(INDEX(Inputs!$D$24:$D$35,MATCH($D1405,Inputs!$B$24:$B$35,0))*$N1405,INDEX(Inputs!$E$24:$E$35,MATCH($D1405,Inputs!$B$24:$B$35,0))*$O1405)</f>
        <v>25.895622427600003</v>
      </c>
      <c r="R1405" s="19"/>
      <c r="S1405" s="19"/>
      <c r="T1405" s="19"/>
    </row>
    <row r="1406" spans="2:20" s="46" customFormat="1" x14ac:dyDescent="0.25">
      <c r="B1406" s="8" t="s">
        <v>215</v>
      </c>
      <c r="C1406" s="8">
        <v>2021</v>
      </c>
      <c r="D1406" s="8">
        <v>6</v>
      </c>
      <c r="E1406" s="49">
        <f>Data!E1406</f>
        <v>3653.6320000000001</v>
      </c>
      <c r="F1406" s="49">
        <f>Data!F1406</f>
        <v>2545.5517</v>
      </c>
      <c r="G1406" s="50">
        <f t="shared" si="189"/>
        <v>-1108.0803000000001</v>
      </c>
      <c r="H1406" s="51">
        <f t="shared" si="190"/>
        <v>0</v>
      </c>
      <c r="I1406" s="51">
        <f t="shared" si="192"/>
        <v>1108.0803000000001</v>
      </c>
      <c r="J1406" s="51">
        <f t="shared" si="191"/>
        <v>0</v>
      </c>
      <c r="K1406" s="51">
        <f t="shared" si="193"/>
        <v>1108.0803000000001</v>
      </c>
      <c r="L1406" s="51">
        <f t="shared" si="194"/>
        <v>0</v>
      </c>
      <c r="M1406" s="51">
        <f t="shared" si="195"/>
        <v>0</v>
      </c>
      <c r="N1406" s="51">
        <f t="shared" si="196"/>
        <v>0</v>
      </c>
      <c r="O1406" s="51">
        <f t="shared" si="197"/>
        <v>0</v>
      </c>
      <c r="P1406" s="52">
        <f>+SUM(INDEX(Inputs!$D$24:$D$35,MATCH($D1406,Inputs!$B$24:$B$35,0))*$N1406,INDEX(Inputs!$E$24:$E$35,MATCH($D1406,Inputs!$B$24:$B$35,0))*$O1406)</f>
        <v>0</v>
      </c>
      <c r="R1406" s="19"/>
      <c r="S1406" s="19"/>
      <c r="T1406" s="19"/>
    </row>
    <row r="1407" spans="2:20" s="46" customFormat="1" x14ac:dyDescent="0.25">
      <c r="B1407" s="8" t="s">
        <v>215</v>
      </c>
      <c r="C1407" s="8">
        <v>2021</v>
      </c>
      <c r="D1407" s="8">
        <v>7</v>
      </c>
      <c r="E1407" s="49">
        <f>Data!E1407</f>
        <v>3358.6559999999999</v>
      </c>
      <c r="F1407" s="49">
        <f>Data!F1407</f>
        <v>4408.4638000000004</v>
      </c>
      <c r="G1407" s="50">
        <f t="shared" si="189"/>
        <v>1049.8078000000005</v>
      </c>
      <c r="H1407" s="51">
        <f t="shared" si="190"/>
        <v>1108.0803000000001</v>
      </c>
      <c r="I1407" s="51">
        <f t="shared" si="192"/>
        <v>58.272499999999582</v>
      </c>
      <c r="J1407" s="51">
        <f t="shared" si="191"/>
        <v>1108.0803000000001</v>
      </c>
      <c r="K1407" s="51">
        <f t="shared" si="193"/>
        <v>58.272499999999582</v>
      </c>
      <c r="L1407" s="51">
        <f t="shared" si="194"/>
        <v>0</v>
      </c>
      <c r="M1407" s="51">
        <f t="shared" si="195"/>
        <v>0</v>
      </c>
      <c r="N1407" s="51">
        <f t="shared" si="196"/>
        <v>0</v>
      </c>
      <c r="O1407" s="51">
        <f t="shared" si="197"/>
        <v>0</v>
      </c>
      <c r="P1407" s="52">
        <f>+SUM(INDEX(Inputs!$D$24:$D$35,MATCH($D1407,Inputs!$B$24:$B$35,0))*$N1407,INDEX(Inputs!$E$24:$E$35,MATCH($D1407,Inputs!$B$24:$B$35,0))*$O1407)</f>
        <v>0</v>
      </c>
      <c r="R1407" s="19"/>
      <c r="S1407" s="19"/>
      <c r="T1407" s="19"/>
    </row>
    <row r="1408" spans="2:20" s="46" customFormat="1" x14ac:dyDescent="0.25">
      <c r="B1408" s="8" t="s">
        <v>215</v>
      </c>
      <c r="C1408" s="8">
        <v>2021</v>
      </c>
      <c r="D1408" s="8">
        <v>8</v>
      </c>
      <c r="E1408" s="49">
        <f>Data!E1408</f>
        <v>3166.3359999999998</v>
      </c>
      <c r="F1408" s="49">
        <f>Data!F1408</f>
        <v>3071.6320000000001</v>
      </c>
      <c r="G1408" s="50">
        <f t="shared" si="189"/>
        <v>-94.703999999999724</v>
      </c>
      <c r="H1408" s="51">
        <f t="shared" si="190"/>
        <v>58.272499999999582</v>
      </c>
      <c r="I1408" s="51">
        <f t="shared" si="192"/>
        <v>152.97649999999931</v>
      </c>
      <c r="J1408" s="51">
        <f t="shared" si="191"/>
        <v>58.272499999999582</v>
      </c>
      <c r="K1408" s="51">
        <f t="shared" si="193"/>
        <v>152.97649999999931</v>
      </c>
      <c r="L1408" s="51">
        <f t="shared" si="194"/>
        <v>0</v>
      </c>
      <c r="M1408" s="51">
        <f t="shared" si="195"/>
        <v>0</v>
      </c>
      <c r="N1408" s="51">
        <f t="shared" si="196"/>
        <v>0</v>
      </c>
      <c r="O1408" s="51">
        <f t="shared" si="197"/>
        <v>0</v>
      </c>
      <c r="P1408" s="52">
        <f>+SUM(INDEX(Inputs!$D$24:$D$35,MATCH($D1408,Inputs!$B$24:$B$35,0))*$N1408,INDEX(Inputs!$E$24:$E$35,MATCH($D1408,Inputs!$B$24:$B$35,0))*$O1408)</f>
        <v>0</v>
      </c>
      <c r="R1408" s="19"/>
      <c r="S1408" s="19"/>
      <c r="T1408" s="19"/>
    </row>
    <row r="1409" spans="2:20" s="46" customFormat="1" x14ac:dyDescent="0.25">
      <c r="B1409" s="8" t="s">
        <v>215</v>
      </c>
      <c r="C1409" s="8">
        <v>2021</v>
      </c>
      <c r="D1409" s="8">
        <v>9</v>
      </c>
      <c r="E1409" s="49">
        <f>Data!E1409</f>
        <v>2660.16</v>
      </c>
      <c r="F1409" s="49">
        <f>Data!F1409</f>
        <v>2544.6950000000002</v>
      </c>
      <c r="G1409" s="50">
        <f t="shared" si="189"/>
        <v>-115.46499999999969</v>
      </c>
      <c r="H1409" s="51">
        <f t="shared" si="190"/>
        <v>152.97649999999931</v>
      </c>
      <c r="I1409" s="51">
        <f t="shared" si="192"/>
        <v>268.441499999999</v>
      </c>
      <c r="J1409" s="51">
        <f t="shared" si="191"/>
        <v>152.97649999999931</v>
      </c>
      <c r="K1409" s="51">
        <f t="shared" si="193"/>
        <v>268.441499999999</v>
      </c>
      <c r="L1409" s="51">
        <f t="shared" si="194"/>
        <v>0</v>
      </c>
      <c r="M1409" s="51">
        <f t="shared" si="195"/>
        <v>0</v>
      </c>
      <c r="N1409" s="51">
        <f t="shared" si="196"/>
        <v>0</v>
      </c>
      <c r="O1409" s="51">
        <f t="shared" si="197"/>
        <v>0</v>
      </c>
      <c r="P1409" s="52">
        <f>+SUM(INDEX(Inputs!$D$24:$D$35,MATCH($D1409,Inputs!$B$24:$B$35,0))*$N1409,INDEX(Inputs!$E$24:$E$35,MATCH($D1409,Inputs!$B$24:$B$35,0))*$O1409)</f>
        <v>0</v>
      </c>
      <c r="R1409" s="19"/>
      <c r="S1409" s="19"/>
      <c r="T1409" s="19"/>
    </row>
    <row r="1410" spans="2:20" s="46" customFormat="1" x14ac:dyDescent="0.25">
      <c r="B1410" s="8" t="s">
        <v>215</v>
      </c>
      <c r="C1410" s="8">
        <v>2021</v>
      </c>
      <c r="D1410" s="8">
        <v>10</v>
      </c>
      <c r="E1410" s="49">
        <f>Data!E1410</f>
        <v>1705.6</v>
      </c>
      <c r="F1410" s="49">
        <f>Data!F1410</f>
        <v>3768.5059999999999</v>
      </c>
      <c r="G1410" s="50">
        <f t="shared" si="189"/>
        <v>2062.9059999999999</v>
      </c>
      <c r="H1410" s="51">
        <f t="shared" si="190"/>
        <v>268.441499999999</v>
      </c>
      <c r="I1410" s="51">
        <f t="shared" si="192"/>
        <v>0</v>
      </c>
      <c r="J1410" s="51">
        <f t="shared" si="191"/>
        <v>268.441499999999</v>
      </c>
      <c r="K1410" s="51">
        <f t="shared" si="193"/>
        <v>0</v>
      </c>
      <c r="L1410" s="51">
        <f t="shared" si="194"/>
        <v>1794.464500000001</v>
      </c>
      <c r="M1410" s="51">
        <f t="shared" si="195"/>
        <v>1794.464500000001</v>
      </c>
      <c r="N1410" s="51">
        <f t="shared" si="196"/>
        <v>1794.464500000001</v>
      </c>
      <c r="O1410" s="51">
        <f t="shared" si="197"/>
        <v>0</v>
      </c>
      <c r="P1410" s="52">
        <f>+SUM(INDEX(Inputs!$D$24:$D$35,MATCH($D1410,Inputs!$B$24:$B$35,0))*$N1410,INDEX(Inputs!$E$24:$E$35,MATCH($D1410,Inputs!$B$24:$B$35,0))*$O1410)</f>
        <v>170.01115565900011</v>
      </c>
      <c r="R1410" s="19"/>
      <c r="S1410" s="19"/>
      <c r="T1410" s="19"/>
    </row>
    <row r="1411" spans="2:20" s="46" customFormat="1" x14ac:dyDescent="0.25">
      <c r="B1411" s="8" t="s">
        <v>215</v>
      </c>
      <c r="C1411" s="8">
        <v>2021</v>
      </c>
      <c r="D1411" s="8">
        <v>11</v>
      </c>
      <c r="E1411" s="49">
        <f>Data!E1411</f>
        <v>837.30600000000004</v>
      </c>
      <c r="F1411" s="49">
        <f>Data!F1411</f>
        <v>6260.9790000000003</v>
      </c>
      <c r="G1411" s="50">
        <f t="shared" si="189"/>
        <v>5423.6730000000007</v>
      </c>
      <c r="H1411" s="51">
        <f t="shared" si="190"/>
        <v>0</v>
      </c>
      <c r="I1411" s="51">
        <f t="shared" si="192"/>
        <v>0</v>
      </c>
      <c r="J1411" s="51">
        <f t="shared" si="191"/>
        <v>0</v>
      </c>
      <c r="K1411" s="51">
        <f t="shared" si="193"/>
        <v>0</v>
      </c>
      <c r="L1411" s="51">
        <f t="shared" si="194"/>
        <v>5423.6730000000007</v>
      </c>
      <c r="M1411" s="51">
        <f t="shared" si="195"/>
        <v>5423.6730000000007</v>
      </c>
      <c r="N1411" s="51">
        <f t="shared" si="196"/>
        <v>2000</v>
      </c>
      <c r="O1411" s="51">
        <f t="shared" si="197"/>
        <v>3423.6730000000007</v>
      </c>
      <c r="P1411" s="52">
        <f>+SUM(INDEX(Inputs!$D$24:$D$35,MATCH($D1411,Inputs!$B$24:$B$35,0))*$N1411,INDEX(Inputs!$E$24:$E$35,MATCH($D1411,Inputs!$B$24:$B$35,0))*$O1411)</f>
        <v>340.79665190800006</v>
      </c>
      <c r="R1411" s="19"/>
      <c r="S1411" s="19"/>
      <c r="T1411" s="19"/>
    </row>
    <row r="1412" spans="2:20" s="46" customFormat="1" x14ac:dyDescent="0.25">
      <c r="B1412" s="8" t="s">
        <v>215</v>
      </c>
      <c r="C1412" s="8">
        <v>2021</v>
      </c>
      <c r="D1412" s="8">
        <v>12</v>
      </c>
      <c r="E1412" s="49">
        <f>Data!E1412</f>
        <v>212.8</v>
      </c>
      <c r="F1412" s="49">
        <f>Data!F1412</f>
        <v>8660.0959999999995</v>
      </c>
      <c r="G1412" s="50">
        <f t="shared" si="189"/>
        <v>8447.2960000000003</v>
      </c>
      <c r="H1412" s="51">
        <f t="shared" si="190"/>
        <v>0</v>
      </c>
      <c r="I1412" s="51">
        <f t="shared" si="192"/>
        <v>0</v>
      </c>
      <c r="J1412" s="51">
        <f t="shared" si="191"/>
        <v>0</v>
      </c>
      <c r="K1412" s="51">
        <f t="shared" si="193"/>
        <v>0</v>
      </c>
      <c r="L1412" s="51">
        <f t="shared" si="194"/>
        <v>8447.2960000000003</v>
      </c>
      <c r="M1412" s="51">
        <f t="shared" si="195"/>
        <v>8447.2960000000003</v>
      </c>
      <c r="N1412" s="51">
        <f t="shared" si="196"/>
        <v>2000</v>
      </c>
      <c r="O1412" s="51">
        <f t="shared" si="197"/>
        <v>6447.2960000000003</v>
      </c>
      <c r="P1412" s="52">
        <f>+SUM(INDEX(Inputs!$D$24:$D$35,MATCH($D1412,Inputs!$B$24:$B$35,0))*$N1412,INDEX(Inputs!$E$24:$E$35,MATCH($D1412,Inputs!$B$24:$B$35,0))*$O1412)</f>
        <v>474.42869401600001</v>
      </c>
      <c r="R1412" s="19"/>
      <c r="S1412" s="19"/>
      <c r="T1412" s="19"/>
    </row>
    <row r="1413" spans="2:20" s="46" customFormat="1" x14ac:dyDescent="0.25">
      <c r="B1413" s="8" t="s">
        <v>216</v>
      </c>
      <c r="C1413" s="8">
        <v>2021</v>
      </c>
      <c r="D1413" s="8">
        <v>1</v>
      </c>
      <c r="E1413" s="49">
        <f>Data!E1413</f>
        <v>891.54510000000005</v>
      </c>
      <c r="F1413" s="49">
        <f>Data!F1413</f>
        <v>427.56310000000002</v>
      </c>
      <c r="G1413" s="50">
        <f t="shared" si="189"/>
        <v>-463.98200000000003</v>
      </c>
      <c r="H1413" s="51">
        <f t="shared" si="190"/>
        <v>0</v>
      </c>
      <c r="I1413" s="51">
        <f t="shared" si="192"/>
        <v>463.98200000000003</v>
      </c>
      <c r="J1413" s="51">
        <f t="shared" si="191"/>
        <v>21440.855999999996</v>
      </c>
      <c r="K1413" s="51">
        <f t="shared" si="193"/>
        <v>21904.837999999996</v>
      </c>
      <c r="L1413" s="51">
        <f t="shared" si="194"/>
        <v>0</v>
      </c>
      <c r="M1413" s="51">
        <f t="shared" si="195"/>
        <v>0</v>
      </c>
      <c r="N1413" s="51">
        <f t="shared" si="196"/>
        <v>0</v>
      </c>
      <c r="O1413" s="51">
        <f t="shared" si="197"/>
        <v>0</v>
      </c>
      <c r="P1413" s="52">
        <f>+SUM(INDEX(Inputs!$D$24:$D$35,MATCH($D1413,Inputs!$B$24:$B$35,0))*$N1413,INDEX(Inputs!$E$24:$E$35,MATCH($D1413,Inputs!$B$24:$B$35,0))*$O1413)</f>
        <v>0</v>
      </c>
      <c r="R1413" s="19"/>
      <c r="S1413" s="19"/>
      <c r="T1413" s="19"/>
    </row>
    <row r="1414" spans="2:20" s="46" customFormat="1" x14ac:dyDescent="0.25">
      <c r="B1414" s="8" t="s">
        <v>216</v>
      </c>
      <c r="C1414" s="8">
        <v>2021</v>
      </c>
      <c r="D1414" s="8">
        <v>2</v>
      </c>
      <c r="E1414" s="49">
        <f>Data!E1414</f>
        <v>1058.6605</v>
      </c>
      <c r="F1414" s="49">
        <f>Data!F1414</f>
        <v>373.74059999999997</v>
      </c>
      <c r="G1414" s="50">
        <f t="shared" si="189"/>
        <v>-684.91989999999998</v>
      </c>
      <c r="H1414" s="51">
        <f t="shared" si="190"/>
        <v>463.98200000000003</v>
      </c>
      <c r="I1414" s="51">
        <f t="shared" si="192"/>
        <v>1148.9019000000001</v>
      </c>
      <c r="J1414" s="51">
        <f t="shared" si="191"/>
        <v>21904.837999999996</v>
      </c>
      <c r="K1414" s="51">
        <f t="shared" si="193"/>
        <v>22589.757899999997</v>
      </c>
      <c r="L1414" s="51">
        <f t="shared" si="194"/>
        <v>0</v>
      </c>
      <c r="M1414" s="51">
        <f t="shared" si="195"/>
        <v>0</v>
      </c>
      <c r="N1414" s="51">
        <f t="shared" si="196"/>
        <v>0</v>
      </c>
      <c r="O1414" s="51">
        <f t="shared" si="197"/>
        <v>0</v>
      </c>
      <c r="P1414" s="52">
        <f>+SUM(INDEX(Inputs!$D$24:$D$35,MATCH($D1414,Inputs!$B$24:$B$35,0))*$N1414,INDEX(Inputs!$E$24:$E$35,MATCH($D1414,Inputs!$B$24:$B$35,0))*$O1414)</f>
        <v>0</v>
      </c>
      <c r="R1414" s="19"/>
      <c r="S1414" s="19"/>
      <c r="T1414" s="19"/>
    </row>
    <row r="1415" spans="2:20" s="46" customFormat="1" x14ac:dyDescent="0.25">
      <c r="B1415" s="8" t="s">
        <v>216</v>
      </c>
      <c r="C1415" s="8">
        <v>2021</v>
      </c>
      <c r="D1415" s="8">
        <v>3</v>
      </c>
      <c r="E1415" s="49">
        <f>Data!E1415</f>
        <v>2344.8276999999998</v>
      </c>
      <c r="F1415" s="49">
        <f>Data!F1415</f>
        <v>204.9632</v>
      </c>
      <c r="G1415" s="50">
        <f t="shared" si="189"/>
        <v>-2139.8644999999997</v>
      </c>
      <c r="H1415" s="51">
        <f t="shared" si="190"/>
        <v>1148.9019000000001</v>
      </c>
      <c r="I1415" s="51">
        <f t="shared" si="192"/>
        <v>3288.7663999999995</v>
      </c>
      <c r="J1415" s="51">
        <f t="shared" si="191"/>
        <v>22589.757899999997</v>
      </c>
      <c r="K1415" s="51">
        <f t="shared" si="193"/>
        <v>24729.622399999997</v>
      </c>
      <c r="L1415" s="51">
        <f t="shared" si="194"/>
        <v>0</v>
      </c>
      <c r="M1415" s="51">
        <f t="shared" si="195"/>
        <v>0</v>
      </c>
      <c r="N1415" s="51">
        <f t="shared" si="196"/>
        <v>0</v>
      </c>
      <c r="O1415" s="51">
        <f t="shared" si="197"/>
        <v>0</v>
      </c>
      <c r="P1415" s="52">
        <f>+SUM(INDEX(Inputs!$D$24:$D$35,MATCH($D1415,Inputs!$B$24:$B$35,0))*$N1415,INDEX(Inputs!$E$24:$E$35,MATCH($D1415,Inputs!$B$24:$B$35,0))*$O1415)</f>
        <v>0</v>
      </c>
      <c r="R1415" s="19"/>
      <c r="S1415" s="19"/>
      <c r="T1415" s="19"/>
    </row>
    <row r="1416" spans="2:20" s="46" customFormat="1" x14ac:dyDescent="0.25">
      <c r="B1416" s="8" t="s">
        <v>216</v>
      </c>
      <c r="C1416" s="8">
        <v>2021</v>
      </c>
      <c r="D1416" s="8">
        <v>4</v>
      </c>
      <c r="E1416" s="49">
        <f>Data!E1416</f>
        <v>2689.6007</v>
      </c>
      <c r="F1416" s="49">
        <f>Data!F1416</f>
        <v>302.53089999999997</v>
      </c>
      <c r="G1416" s="50">
        <f t="shared" si="189"/>
        <v>-2387.0698000000002</v>
      </c>
      <c r="H1416" s="51">
        <f t="shared" si="190"/>
        <v>3288.7663999999995</v>
      </c>
      <c r="I1416" s="51">
        <f t="shared" si="192"/>
        <v>5675.8361999999997</v>
      </c>
      <c r="J1416" s="51">
        <f t="shared" si="191"/>
        <v>24729.622399999997</v>
      </c>
      <c r="K1416" s="51">
        <f t="shared" si="193"/>
        <v>27116.692199999998</v>
      </c>
      <c r="L1416" s="51">
        <f t="shared" si="194"/>
        <v>0</v>
      </c>
      <c r="M1416" s="51">
        <f t="shared" si="195"/>
        <v>0</v>
      </c>
      <c r="N1416" s="51">
        <f t="shared" si="196"/>
        <v>0</v>
      </c>
      <c r="O1416" s="51">
        <f t="shared" si="197"/>
        <v>0</v>
      </c>
      <c r="P1416" s="52">
        <f>+SUM(INDEX(Inputs!$D$24:$D$35,MATCH($D1416,Inputs!$B$24:$B$35,0))*$N1416,INDEX(Inputs!$E$24:$E$35,MATCH($D1416,Inputs!$B$24:$B$35,0))*$O1416)</f>
        <v>0</v>
      </c>
      <c r="R1416" s="19"/>
      <c r="S1416" s="19"/>
      <c r="T1416" s="19"/>
    </row>
    <row r="1417" spans="2:20" s="46" customFormat="1" x14ac:dyDescent="0.25">
      <c r="B1417" s="8" t="s">
        <v>216</v>
      </c>
      <c r="C1417" s="8">
        <v>2021</v>
      </c>
      <c r="D1417" s="8">
        <v>5</v>
      </c>
      <c r="E1417" s="49">
        <f>Data!E1417</f>
        <v>3030.0911000000001</v>
      </c>
      <c r="F1417" s="49">
        <f>Data!F1417</f>
        <v>121.2859</v>
      </c>
      <c r="G1417" s="50">
        <f t="shared" ref="G1417:G1480" si="198">+F1417-E1417</f>
        <v>-2908.8052000000002</v>
      </c>
      <c r="H1417" s="51">
        <f t="shared" ref="H1417:H1480" si="199">+IF(D1417=1,0,I1416)</f>
        <v>5675.8361999999997</v>
      </c>
      <c r="I1417" s="51">
        <f t="shared" si="192"/>
        <v>8584.6414000000004</v>
      </c>
      <c r="J1417" s="51">
        <f t="shared" ref="J1417:J1480" si="200">+IF(D1417=1,I1428,K1416)</f>
        <v>27116.692199999998</v>
      </c>
      <c r="K1417" s="51">
        <f t="shared" si="193"/>
        <v>30025.497399999997</v>
      </c>
      <c r="L1417" s="51">
        <f t="shared" si="194"/>
        <v>0</v>
      </c>
      <c r="M1417" s="51">
        <f t="shared" si="195"/>
        <v>0</v>
      </c>
      <c r="N1417" s="51">
        <f t="shared" si="196"/>
        <v>0</v>
      </c>
      <c r="O1417" s="51">
        <f t="shared" si="197"/>
        <v>0</v>
      </c>
      <c r="P1417" s="52">
        <f>+SUM(INDEX(Inputs!$D$24:$D$35,MATCH($D1417,Inputs!$B$24:$B$35,0))*$N1417,INDEX(Inputs!$E$24:$E$35,MATCH($D1417,Inputs!$B$24:$B$35,0))*$O1417)</f>
        <v>0</v>
      </c>
      <c r="R1417" s="19"/>
      <c r="S1417" s="19"/>
      <c r="T1417" s="19"/>
    </row>
    <row r="1418" spans="2:20" s="46" customFormat="1" x14ac:dyDescent="0.25">
      <c r="B1418" s="8" t="s">
        <v>216</v>
      </c>
      <c r="C1418" s="8">
        <v>2021</v>
      </c>
      <c r="D1418" s="8">
        <v>6</v>
      </c>
      <c r="E1418" s="49">
        <f>Data!E1418</f>
        <v>3218.2613999999999</v>
      </c>
      <c r="F1418" s="49">
        <f>Data!F1418</f>
        <v>111.1335</v>
      </c>
      <c r="G1418" s="50">
        <f t="shared" si="198"/>
        <v>-3107.1279</v>
      </c>
      <c r="H1418" s="51">
        <f t="shared" si="199"/>
        <v>8584.6414000000004</v>
      </c>
      <c r="I1418" s="51">
        <f t="shared" ref="I1418:I1481" si="201">+IF($G1418&lt;0,SUM(-$G1418,H1418),MAX(SUM(-$G1418,H1418),0))</f>
        <v>11691.7693</v>
      </c>
      <c r="J1418" s="51">
        <f t="shared" si="200"/>
        <v>30025.497399999997</v>
      </c>
      <c r="K1418" s="51">
        <f t="shared" ref="K1418:K1481" si="202">+IF($G1418&lt;0,SUM(-$G1418,J1418),MAX(SUM(-$G1418,J1418),0))</f>
        <v>33132.6253</v>
      </c>
      <c r="L1418" s="51">
        <f t="shared" ref="L1418:L1481" si="203">+IF(I1418&gt;0,0,G1418-H1418)</f>
        <v>0</v>
      </c>
      <c r="M1418" s="51">
        <f t="shared" ref="M1418:M1481" si="204">+IF(K1418&gt;0,0,G1418-J1418)</f>
        <v>0</v>
      </c>
      <c r="N1418" s="51">
        <f t="shared" ref="N1418:N1481" si="205">+MIN(M1418,2000)</f>
        <v>0</v>
      </c>
      <c r="O1418" s="51">
        <f t="shared" ref="O1418:O1481" si="206">+M1418-N1418</f>
        <v>0</v>
      </c>
      <c r="P1418" s="52">
        <f>+SUM(INDEX(Inputs!$D$24:$D$35,MATCH($D1418,Inputs!$B$24:$B$35,0))*$N1418,INDEX(Inputs!$E$24:$E$35,MATCH($D1418,Inputs!$B$24:$B$35,0))*$O1418)</f>
        <v>0</v>
      </c>
      <c r="R1418" s="19"/>
      <c r="S1418" s="19"/>
      <c r="T1418" s="19"/>
    </row>
    <row r="1419" spans="2:20" s="46" customFormat="1" x14ac:dyDescent="0.25">
      <c r="B1419" s="8" t="s">
        <v>216</v>
      </c>
      <c r="C1419" s="8">
        <v>2021</v>
      </c>
      <c r="D1419" s="8">
        <v>7</v>
      </c>
      <c r="E1419" s="49">
        <f>Data!E1419</f>
        <v>2806.3544000000002</v>
      </c>
      <c r="F1419" s="49">
        <f>Data!F1419</f>
        <v>144.571</v>
      </c>
      <c r="G1419" s="50">
        <f t="shared" si="198"/>
        <v>-2661.7834000000003</v>
      </c>
      <c r="H1419" s="51">
        <f t="shared" si="199"/>
        <v>11691.7693</v>
      </c>
      <c r="I1419" s="51">
        <f t="shared" si="201"/>
        <v>14353.5527</v>
      </c>
      <c r="J1419" s="51">
        <f t="shared" si="200"/>
        <v>33132.6253</v>
      </c>
      <c r="K1419" s="51">
        <f t="shared" si="202"/>
        <v>35794.4087</v>
      </c>
      <c r="L1419" s="51">
        <f t="shared" si="203"/>
        <v>0</v>
      </c>
      <c r="M1419" s="51">
        <f t="shared" si="204"/>
        <v>0</v>
      </c>
      <c r="N1419" s="51">
        <f t="shared" si="205"/>
        <v>0</v>
      </c>
      <c r="O1419" s="51">
        <f t="shared" si="206"/>
        <v>0</v>
      </c>
      <c r="P1419" s="52">
        <f>+SUM(INDEX(Inputs!$D$24:$D$35,MATCH($D1419,Inputs!$B$24:$B$35,0))*$N1419,INDEX(Inputs!$E$24:$E$35,MATCH($D1419,Inputs!$B$24:$B$35,0))*$O1419)</f>
        <v>0</v>
      </c>
      <c r="R1419" s="19"/>
      <c r="S1419" s="19"/>
      <c r="T1419" s="19"/>
    </row>
    <row r="1420" spans="2:20" s="46" customFormat="1" x14ac:dyDescent="0.25">
      <c r="B1420" s="8" t="s">
        <v>216</v>
      </c>
      <c r="C1420" s="8">
        <v>2021</v>
      </c>
      <c r="D1420" s="8">
        <v>8</v>
      </c>
      <c r="E1420" s="49">
        <f>Data!E1420</f>
        <v>2610.7568000000001</v>
      </c>
      <c r="F1420" s="49">
        <f>Data!F1420</f>
        <v>143.38290000000001</v>
      </c>
      <c r="G1420" s="50">
        <f t="shared" si="198"/>
        <v>-2467.3739</v>
      </c>
      <c r="H1420" s="51">
        <f t="shared" si="199"/>
        <v>14353.5527</v>
      </c>
      <c r="I1420" s="51">
        <f t="shared" si="201"/>
        <v>16820.926599999999</v>
      </c>
      <c r="J1420" s="51">
        <f t="shared" si="200"/>
        <v>35794.4087</v>
      </c>
      <c r="K1420" s="51">
        <f t="shared" si="202"/>
        <v>38261.782599999999</v>
      </c>
      <c r="L1420" s="51">
        <f t="shared" si="203"/>
        <v>0</v>
      </c>
      <c r="M1420" s="51">
        <f t="shared" si="204"/>
        <v>0</v>
      </c>
      <c r="N1420" s="51">
        <f t="shared" si="205"/>
        <v>0</v>
      </c>
      <c r="O1420" s="51">
        <f t="shared" si="206"/>
        <v>0</v>
      </c>
      <c r="P1420" s="52">
        <f>+SUM(INDEX(Inputs!$D$24:$D$35,MATCH($D1420,Inputs!$B$24:$B$35,0))*$N1420,INDEX(Inputs!$E$24:$E$35,MATCH($D1420,Inputs!$B$24:$B$35,0))*$O1420)</f>
        <v>0</v>
      </c>
      <c r="R1420" s="19"/>
      <c r="S1420" s="19"/>
      <c r="T1420" s="19"/>
    </row>
    <row r="1421" spans="2:20" s="46" customFormat="1" x14ac:dyDescent="0.25">
      <c r="B1421" s="8" t="s">
        <v>216</v>
      </c>
      <c r="C1421" s="8">
        <v>2021</v>
      </c>
      <c r="D1421" s="8">
        <v>9</v>
      </c>
      <c r="E1421" s="49">
        <f>Data!E1421</f>
        <v>2243.2543000000001</v>
      </c>
      <c r="F1421" s="49">
        <f>Data!F1421</f>
        <v>138.8794</v>
      </c>
      <c r="G1421" s="50">
        <f t="shared" si="198"/>
        <v>-2104.3749000000003</v>
      </c>
      <c r="H1421" s="51">
        <f t="shared" si="199"/>
        <v>16820.926599999999</v>
      </c>
      <c r="I1421" s="51">
        <f t="shared" si="201"/>
        <v>18925.301499999998</v>
      </c>
      <c r="J1421" s="51">
        <f t="shared" si="200"/>
        <v>38261.782599999999</v>
      </c>
      <c r="K1421" s="51">
        <f t="shared" si="202"/>
        <v>40366.157500000001</v>
      </c>
      <c r="L1421" s="51">
        <f t="shared" si="203"/>
        <v>0</v>
      </c>
      <c r="M1421" s="51">
        <f t="shared" si="204"/>
        <v>0</v>
      </c>
      <c r="N1421" s="51">
        <f t="shared" si="205"/>
        <v>0</v>
      </c>
      <c r="O1421" s="51">
        <f t="shared" si="206"/>
        <v>0</v>
      </c>
      <c r="P1421" s="52">
        <f>+SUM(INDEX(Inputs!$D$24:$D$35,MATCH($D1421,Inputs!$B$24:$B$35,0))*$N1421,INDEX(Inputs!$E$24:$E$35,MATCH($D1421,Inputs!$B$24:$B$35,0))*$O1421)</f>
        <v>0</v>
      </c>
      <c r="R1421" s="19"/>
      <c r="S1421" s="19"/>
      <c r="T1421" s="19"/>
    </row>
    <row r="1422" spans="2:20" s="46" customFormat="1" x14ac:dyDescent="0.25">
      <c r="B1422" s="8" t="s">
        <v>216</v>
      </c>
      <c r="C1422" s="8">
        <v>2021</v>
      </c>
      <c r="D1422" s="8">
        <v>10</v>
      </c>
      <c r="E1422" s="49">
        <f>Data!E1422</f>
        <v>1515.9549</v>
      </c>
      <c r="F1422" s="49">
        <f>Data!F1422</f>
        <v>139.96029999999999</v>
      </c>
      <c r="G1422" s="50">
        <f t="shared" si="198"/>
        <v>-1375.9946</v>
      </c>
      <c r="H1422" s="51">
        <f t="shared" si="199"/>
        <v>18925.301499999998</v>
      </c>
      <c r="I1422" s="51">
        <f t="shared" si="201"/>
        <v>20301.2961</v>
      </c>
      <c r="J1422" s="51">
        <f t="shared" si="200"/>
        <v>40366.157500000001</v>
      </c>
      <c r="K1422" s="51">
        <f t="shared" si="202"/>
        <v>41742.152099999999</v>
      </c>
      <c r="L1422" s="51">
        <f t="shared" si="203"/>
        <v>0</v>
      </c>
      <c r="M1422" s="51">
        <f t="shared" si="204"/>
        <v>0</v>
      </c>
      <c r="N1422" s="51">
        <f t="shared" si="205"/>
        <v>0</v>
      </c>
      <c r="O1422" s="51">
        <f t="shared" si="206"/>
        <v>0</v>
      </c>
      <c r="P1422" s="52">
        <f>+SUM(INDEX(Inputs!$D$24:$D$35,MATCH($D1422,Inputs!$B$24:$B$35,0))*$N1422,INDEX(Inputs!$E$24:$E$35,MATCH($D1422,Inputs!$B$24:$B$35,0))*$O1422)</f>
        <v>0</v>
      </c>
      <c r="R1422" s="19"/>
      <c r="S1422" s="19"/>
      <c r="T1422" s="19"/>
    </row>
    <row r="1423" spans="2:20" s="46" customFormat="1" x14ac:dyDescent="0.25">
      <c r="B1423" s="8" t="s">
        <v>216</v>
      </c>
      <c r="C1423" s="8">
        <v>2021</v>
      </c>
      <c r="D1423" s="8">
        <v>11</v>
      </c>
      <c r="E1423" s="49">
        <f>Data!E1423</f>
        <v>1032.5989999999999</v>
      </c>
      <c r="F1423" s="49">
        <f>Data!F1423</f>
        <v>136.8449</v>
      </c>
      <c r="G1423" s="50">
        <f t="shared" si="198"/>
        <v>-895.75409999999988</v>
      </c>
      <c r="H1423" s="51">
        <f t="shared" si="199"/>
        <v>20301.2961</v>
      </c>
      <c r="I1423" s="51">
        <f t="shared" si="201"/>
        <v>21197.050199999998</v>
      </c>
      <c r="J1423" s="51">
        <f t="shared" si="200"/>
        <v>41742.152099999999</v>
      </c>
      <c r="K1423" s="51">
        <f t="shared" si="202"/>
        <v>42637.906199999998</v>
      </c>
      <c r="L1423" s="51">
        <f t="shared" si="203"/>
        <v>0</v>
      </c>
      <c r="M1423" s="51">
        <f t="shared" si="204"/>
        <v>0</v>
      </c>
      <c r="N1423" s="51">
        <f t="shared" si="205"/>
        <v>0</v>
      </c>
      <c r="O1423" s="51">
        <f t="shared" si="206"/>
        <v>0</v>
      </c>
      <c r="P1423" s="52">
        <f>+SUM(INDEX(Inputs!$D$24:$D$35,MATCH($D1423,Inputs!$B$24:$B$35,0))*$N1423,INDEX(Inputs!$E$24:$E$35,MATCH($D1423,Inputs!$B$24:$B$35,0))*$O1423)</f>
        <v>0</v>
      </c>
      <c r="R1423" s="19"/>
      <c r="S1423" s="19"/>
      <c r="T1423" s="19"/>
    </row>
    <row r="1424" spans="2:20" s="46" customFormat="1" x14ac:dyDescent="0.25">
      <c r="B1424" s="8" t="s">
        <v>216</v>
      </c>
      <c r="C1424" s="8">
        <v>2021</v>
      </c>
      <c r="D1424" s="8">
        <v>12</v>
      </c>
      <c r="E1424" s="49">
        <f>Data!E1424</f>
        <v>576.62649999999996</v>
      </c>
      <c r="F1424" s="49">
        <f>Data!F1424</f>
        <v>332.82069999999999</v>
      </c>
      <c r="G1424" s="50">
        <f t="shared" si="198"/>
        <v>-243.80579999999998</v>
      </c>
      <c r="H1424" s="51">
        <f t="shared" si="199"/>
        <v>21197.050199999998</v>
      </c>
      <c r="I1424" s="51">
        <f t="shared" si="201"/>
        <v>21440.855999999996</v>
      </c>
      <c r="J1424" s="51">
        <f t="shared" si="200"/>
        <v>42637.906199999998</v>
      </c>
      <c r="K1424" s="51">
        <f t="shared" si="202"/>
        <v>42881.712</v>
      </c>
      <c r="L1424" s="51">
        <f t="shared" si="203"/>
        <v>0</v>
      </c>
      <c r="M1424" s="51">
        <f t="shared" si="204"/>
        <v>0</v>
      </c>
      <c r="N1424" s="51">
        <f t="shared" si="205"/>
        <v>0</v>
      </c>
      <c r="O1424" s="51">
        <f t="shared" si="206"/>
        <v>0</v>
      </c>
      <c r="P1424" s="52">
        <f>+SUM(INDEX(Inputs!$D$24:$D$35,MATCH($D1424,Inputs!$B$24:$B$35,0))*$N1424,INDEX(Inputs!$E$24:$E$35,MATCH($D1424,Inputs!$B$24:$B$35,0))*$O1424)</f>
        <v>0</v>
      </c>
      <c r="R1424" s="19"/>
      <c r="S1424" s="19"/>
      <c r="T1424" s="19"/>
    </row>
    <row r="1425" spans="2:20" s="46" customFormat="1" x14ac:dyDescent="0.25">
      <c r="B1425" s="8" t="s">
        <v>217</v>
      </c>
      <c r="C1425" s="8">
        <v>2021</v>
      </c>
      <c r="D1425" s="8">
        <v>1</v>
      </c>
      <c r="E1425" s="49">
        <f>Data!E1425</f>
        <v>254.91200000000001</v>
      </c>
      <c r="F1425" s="49">
        <f>Data!F1425</f>
        <v>4128.6400000000003</v>
      </c>
      <c r="G1425" s="50">
        <f t="shared" si="198"/>
        <v>3873.7280000000005</v>
      </c>
      <c r="H1425" s="51">
        <f t="shared" si="199"/>
        <v>0</v>
      </c>
      <c r="I1425" s="51">
        <f t="shared" si="201"/>
        <v>0</v>
      </c>
      <c r="J1425" s="51">
        <f t="shared" si="200"/>
        <v>0</v>
      </c>
      <c r="K1425" s="51">
        <f t="shared" si="202"/>
        <v>0</v>
      </c>
      <c r="L1425" s="51">
        <f t="shared" si="203"/>
        <v>3873.7280000000005</v>
      </c>
      <c r="M1425" s="51">
        <f t="shared" si="204"/>
        <v>3873.7280000000005</v>
      </c>
      <c r="N1425" s="51">
        <f t="shared" si="205"/>
        <v>2000</v>
      </c>
      <c r="O1425" s="51">
        <f t="shared" si="206"/>
        <v>1873.7280000000005</v>
      </c>
      <c r="P1425" s="52">
        <f>+SUM(INDEX(Inputs!$D$24:$D$35,MATCH($D1425,Inputs!$B$24:$B$35,0))*$N1425,INDEX(Inputs!$E$24:$E$35,MATCH($D1425,Inputs!$B$24:$B$35,0))*$O1425)</f>
        <v>272.29528268800004</v>
      </c>
      <c r="R1425" s="19"/>
      <c r="S1425" s="19"/>
      <c r="T1425" s="19"/>
    </row>
    <row r="1426" spans="2:20" s="46" customFormat="1" x14ac:dyDescent="0.25">
      <c r="B1426" s="8" t="s">
        <v>217</v>
      </c>
      <c r="C1426" s="8">
        <v>2021</v>
      </c>
      <c r="D1426" s="8">
        <v>2</v>
      </c>
      <c r="E1426" s="49">
        <f>Data!E1426</f>
        <v>261.96789999999999</v>
      </c>
      <c r="F1426" s="49">
        <f>Data!F1426</f>
        <v>3732.1579999999999</v>
      </c>
      <c r="G1426" s="50">
        <f t="shared" si="198"/>
        <v>3470.1900999999998</v>
      </c>
      <c r="H1426" s="51">
        <f t="shared" si="199"/>
        <v>0</v>
      </c>
      <c r="I1426" s="51">
        <f t="shared" si="201"/>
        <v>0</v>
      </c>
      <c r="J1426" s="51">
        <f t="shared" si="200"/>
        <v>0</v>
      </c>
      <c r="K1426" s="51">
        <f t="shared" si="202"/>
        <v>0</v>
      </c>
      <c r="L1426" s="51">
        <f t="shared" si="203"/>
        <v>3470.1900999999998</v>
      </c>
      <c r="M1426" s="51">
        <f t="shared" si="204"/>
        <v>3470.1900999999998</v>
      </c>
      <c r="N1426" s="51">
        <f t="shared" si="205"/>
        <v>2000</v>
      </c>
      <c r="O1426" s="51">
        <f t="shared" si="206"/>
        <v>1470.1900999999998</v>
      </c>
      <c r="P1426" s="52">
        <f>+SUM(INDEX(Inputs!$D$24:$D$35,MATCH($D1426,Inputs!$B$24:$B$35,0))*$N1426,INDEX(Inputs!$E$24:$E$35,MATCH($D1426,Inputs!$B$24:$B$35,0))*$O1426)</f>
        <v>254.4605216596</v>
      </c>
      <c r="R1426" s="19"/>
      <c r="S1426" s="19"/>
      <c r="T1426" s="19"/>
    </row>
    <row r="1427" spans="2:20" s="46" customFormat="1" x14ac:dyDescent="0.25">
      <c r="B1427" s="8" t="s">
        <v>217</v>
      </c>
      <c r="C1427" s="8">
        <v>2021</v>
      </c>
      <c r="D1427" s="8">
        <v>3</v>
      </c>
      <c r="E1427" s="49">
        <f>Data!E1427</f>
        <v>521.25599999999997</v>
      </c>
      <c r="F1427" s="49">
        <f>Data!F1427</f>
        <v>3314.556</v>
      </c>
      <c r="G1427" s="50">
        <f t="shared" si="198"/>
        <v>2793.3</v>
      </c>
      <c r="H1427" s="51">
        <f t="shared" si="199"/>
        <v>0</v>
      </c>
      <c r="I1427" s="51">
        <f t="shared" si="201"/>
        <v>0</v>
      </c>
      <c r="J1427" s="51">
        <f t="shared" si="200"/>
        <v>0</v>
      </c>
      <c r="K1427" s="51">
        <f t="shared" si="202"/>
        <v>0</v>
      </c>
      <c r="L1427" s="51">
        <f t="shared" si="203"/>
        <v>2793.3</v>
      </c>
      <c r="M1427" s="51">
        <f t="shared" si="204"/>
        <v>2793.3</v>
      </c>
      <c r="N1427" s="51">
        <f t="shared" si="205"/>
        <v>2000</v>
      </c>
      <c r="O1427" s="51">
        <f t="shared" si="206"/>
        <v>793.30000000000018</v>
      </c>
      <c r="P1427" s="52">
        <f>+SUM(INDEX(Inputs!$D$24:$D$35,MATCH($D1427,Inputs!$B$24:$B$35,0))*$N1427,INDEX(Inputs!$E$24:$E$35,MATCH($D1427,Inputs!$B$24:$B$35,0))*$O1427)</f>
        <v>224.54468680000002</v>
      </c>
      <c r="R1427" s="19"/>
      <c r="S1427" s="19"/>
      <c r="T1427" s="19"/>
    </row>
    <row r="1428" spans="2:20" s="46" customFormat="1" x14ac:dyDescent="0.25">
      <c r="B1428" s="8" t="s">
        <v>217</v>
      </c>
      <c r="C1428" s="8">
        <v>2021</v>
      </c>
      <c r="D1428" s="8">
        <v>4</v>
      </c>
      <c r="E1428" s="49">
        <f>Data!E1428</f>
        <v>566.4</v>
      </c>
      <c r="F1428" s="49">
        <f>Data!F1428</f>
        <v>3195.1959999999999</v>
      </c>
      <c r="G1428" s="50">
        <f t="shared" si="198"/>
        <v>2628.7959999999998</v>
      </c>
      <c r="H1428" s="51">
        <f t="shared" si="199"/>
        <v>0</v>
      </c>
      <c r="I1428" s="51">
        <f t="shared" si="201"/>
        <v>0</v>
      </c>
      <c r="J1428" s="51">
        <f t="shared" si="200"/>
        <v>0</v>
      </c>
      <c r="K1428" s="51">
        <f t="shared" si="202"/>
        <v>0</v>
      </c>
      <c r="L1428" s="51">
        <f t="shared" si="203"/>
        <v>2628.7959999999998</v>
      </c>
      <c r="M1428" s="51">
        <f t="shared" si="204"/>
        <v>2628.7959999999998</v>
      </c>
      <c r="N1428" s="51">
        <f t="shared" si="205"/>
        <v>2000</v>
      </c>
      <c r="O1428" s="51">
        <f t="shared" si="206"/>
        <v>628.79599999999982</v>
      </c>
      <c r="P1428" s="52">
        <f>+SUM(INDEX(Inputs!$D$24:$D$35,MATCH($D1428,Inputs!$B$24:$B$35,0))*$N1428,INDEX(Inputs!$E$24:$E$35,MATCH($D1428,Inputs!$B$24:$B$35,0))*$O1428)</f>
        <v>217.27426801600001</v>
      </c>
      <c r="R1428" s="19"/>
      <c r="S1428" s="19"/>
      <c r="T1428" s="19"/>
    </row>
    <row r="1429" spans="2:20" s="46" customFormat="1" x14ac:dyDescent="0.25">
      <c r="B1429" s="8" t="s">
        <v>217</v>
      </c>
      <c r="C1429" s="8">
        <v>2021</v>
      </c>
      <c r="D1429" s="8">
        <v>5</v>
      </c>
      <c r="E1429" s="49">
        <f>Data!E1429</f>
        <v>585.91949999999997</v>
      </c>
      <c r="F1429" s="49">
        <f>Data!F1429</f>
        <v>3179.6680000000001</v>
      </c>
      <c r="G1429" s="50">
        <f t="shared" si="198"/>
        <v>2593.7485000000001</v>
      </c>
      <c r="H1429" s="51">
        <f t="shared" si="199"/>
        <v>0</v>
      </c>
      <c r="I1429" s="51">
        <f t="shared" si="201"/>
        <v>0</v>
      </c>
      <c r="J1429" s="51">
        <f t="shared" si="200"/>
        <v>0</v>
      </c>
      <c r="K1429" s="51">
        <f t="shared" si="202"/>
        <v>0</v>
      </c>
      <c r="L1429" s="51">
        <f t="shared" si="203"/>
        <v>2593.7485000000001</v>
      </c>
      <c r="M1429" s="51">
        <f t="shared" si="204"/>
        <v>2593.7485000000001</v>
      </c>
      <c r="N1429" s="51">
        <f t="shared" si="205"/>
        <v>2000</v>
      </c>
      <c r="O1429" s="51">
        <f t="shared" si="206"/>
        <v>593.74850000000015</v>
      </c>
      <c r="P1429" s="52">
        <f>+SUM(INDEX(Inputs!$D$24:$D$35,MATCH($D1429,Inputs!$B$24:$B$35,0))*$N1429,INDEX(Inputs!$E$24:$E$35,MATCH($D1429,Inputs!$B$24:$B$35,0))*$O1429)</f>
        <v>215.72530870600002</v>
      </c>
      <c r="R1429" s="19"/>
      <c r="S1429" s="19"/>
      <c r="T1429" s="19"/>
    </row>
    <row r="1430" spans="2:20" s="46" customFormat="1" x14ac:dyDescent="0.25">
      <c r="B1430" s="8" t="s">
        <v>217</v>
      </c>
      <c r="C1430" s="8">
        <v>2021</v>
      </c>
      <c r="D1430" s="8">
        <v>6</v>
      </c>
      <c r="E1430" s="49">
        <f>Data!E1430</f>
        <v>619.77599999999995</v>
      </c>
      <c r="F1430" s="49">
        <f>Data!F1430</f>
        <v>2068.6260000000002</v>
      </c>
      <c r="G1430" s="50">
        <f t="shared" si="198"/>
        <v>1448.8500000000004</v>
      </c>
      <c r="H1430" s="51">
        <f t="shared" si="199"/>
        <v>0</v>
      </c>
      <c r="I1430" s="51">
        <f t="shared" si="201"/>
        <v>0</v>
      </c>
      <c r="J1430" s="51">
        <f t="shared" si="200"/>
        <v>0</v>
      </c>
      <c r="K1430" s="51">
        <f t="shared" si="202"/>
        <v>0</v>
      </c>
      <c r="L1430" s="51">
        <f t="shared" si="203"/>
        <v>1448.8500000000004</v>
      </c>
      <c r="M1430" s="51">
        <f t="shared" si="204"/>
        <v>1448.8500000000004</v>
      </c>
      <c r="N1430" s="51">
        <f t="shared" si="205"/>
        <v>1448.8500000000004</v>
      </c>
      <c r="O1430" s="51">
        <f t="shared" si="206"/>
        <v>0</v>
      </c>
      <c r="P1430" s="52">
        <f>+SUM(INDEX(Inputs!$D$24:$D$35,MATCH($D1430,Inputs!$B$24:$B$35,0))*$N1430,INDEX(Inputs!$E$24:$E$35,MATCH($D1430,Inputs!$B$24:$B$35,0))*$O1430)</f>
        <v>152.49146250000004</v>
      </c>
      <c r="R1430" s="19"/>
      <c r="S1430" s="19"/>
      <c r="T1430" s="19"/>
    </row>
    <row r="1431" spans="2:20" s="46" customFormat="1" x14ac:dyDescent="0.25">
      <c r="B1431" s="8" t="s">
        <v>217</v>
      </c>
      <c r="C1431" s="8">
        <v>2021</v>
      </c>
      <c r="D1431" s="8">
        <v>7</v>
      </c>
      <c r="E1431" s="49">
        <f>Data!E1431</f>
        <v>562.55999999999995</v>
      </c>
      <c r="F1431" s="49">
        <f>Data!F1431</f>
        <v>2522.56</v>
      </c>
      <c r="G1431" s="50">
        <f t="shared" si="198"/>
        <v>1960</v>
      </c>
      <c r="H1431" s="51">
        <f t="shared" si="199"/>
        <v>0</v>
      </c>
      <c r="I1431" s="51">
        <f t="shared" si="201"/>
        <v>0</v>
      </c>
      <c r="J1431" s="51">
        <f t="shared" si="200"/>
        <v>0</v>
      </c>
      <c r="K1431" s="51">
        <f t="shared" si="202"/>
        <v>0</v>
      </c>
      <c r="L1431" s="51">
        <f t="shared" si="203"/>
        <v>1960</v>
      </c>
      <c r="M1431" s="51">
        <f t="shared" si="204"/>
        <v>1960</v>
      </c>
      <c r="N1431" s="51">
        <f t="shared" si="205"/>
        <v>1960</v>
      </c>
      <c r="O1431" s="51">
        <f t="shared" si="206"/>
        <v>0</v>
      </c>
      <c r="P1431" s="52">
        <f>+SUM(INDEX(Inputs!$D$24:$D$35,MATCH($D1431,Inputs!$B$24:$B$35,0))*$N1431,INDEX(Inputs!$E$24:$E$35,MATCH($D1431,Inputs!$B$24:$B$35,0))*$O1431)</f>
        <v>206.29</v>
      </c>
      <c r="R1431" s="19"/>
      <c r="S1431" s="19"/>
      <c r="T1431" s="19"/>
    </row>
    <row r="1432" spans="2:20" s="46" customFormat="1" x14ac:dyDescent="0.25">
      <c r="B1432" s="8" t="s">
        <v>217</v>
      </c>
      <c r="C1432" s="8">
        <v>2021</v>
      </c>
      <c r="D1432" s="8">
        <v>8</v>
      </c>
      <c r="E1432" s="49">
        <f>Data!E1432</f>
        <v>551.61599999999999</v>
      </c>
      <c r="F1432" s="49">
        <f>Data!F1432</f>
        <v>4851.3599999999997</v>
      </c>
      <c r="G1432" s="50">
        <f t="shared" si="198"/>
        <v>4299.7439999999997</v>
      </c>
      <c r="H1432" s="51">
        <f t="shared" si="199"/>
        <v>0</v>
      </c>
      <c r="I1432" s="51">
        <f t="shared" si="201"/>
        <v>0</v>
      </c>
      <c r="J1432" s="51">
        <f t="shared" si="200"/>
        <v>0</v>
      </c>
      <c r="K1432" s="51">
        <f t="shared" si="202"/>
        <v>0</v>
      </c>
      <c r="L1432" s="51">
        <f t="shared" si="203"/>
        <v>4299.7439999999997</v>
      </c>
      <c r="M1432" s="51">
        <f t="shared" si="204"/>
        <v>4299.7439999999997</v>
      </c>
      <c r="N1432" s="51">
        <f t="shared" si="205"/>
        <v>2000</v>
      </c>
      <c r="O1432" s="51">
        <f t="shared" si="206"/>
        <v>2299.7439999999997</v>
      </c>
      <c r="P1432" s="52">
        <f>+SUM(INDEX(Inputs!$D$24:$D$35,MATCH($D1432,Inputs!$B$24:$B$35,0))*$N1432,INDEX(Inputs!$E$24:$E$35,MATCH($D1432,Inputs!$B$24:$B$35,0))*$O1432)</f>
        <v>322.53432870400002</v>
      </c>
      <c r="R1432" s="19"/>
      <c r="S1432" s="19"/>
      <c r="T1432" s="19"/>
    </row>
    <row r="1433" spans="2:20" s="46" customFormat="1" x14ac:dyDescent="0.25">
      <c r="B1433" s="8" t="s">
        <v>217</v>
      </c>
      <c r="C1433" s="8">
        <v>2021</v>
      </c>
      <c r="D1433" s="8">
        <v>9</v>
      </c>
      <c r="E1433" s="49">
        <f>Data!E1433</f>
        <v>514.17600000000004</v>
      </c>
      <c r="F1433" s="49">
        <f>Data!F1433</f>
        <v>3979.62</v>
      </c>
      <c r="G1433" s="50">
        <f t="shared" si="198"/>
        <v>3465.444</v>
      </c>
      <c r="H1433" s="51">
        <f t="shared" si="199"/>
        <v>0</v>
      </c>
      <c r="I1433" s="51">
        <f t="shared" si="201"/>
        <v>0</v>
      </c>
      <c r="J1433" s="51">
        <f t="shared" si="200"/>
        <v>0</v>
      </c>
      <c r="K1433" s="51">
        <f t="shared" si="202"/>
        <v>0</v>
      </c>
      <c r="L1433" s="51">
        <f t="shared" si="203"/>
        <v>3465.444</v>
      </c>
      <c r="M1433" s="51">
        <f t="shared" si="204"/>
        <v>3465.444</v>
      </c>
      <c r="N1433" s="51">
        <f t="shared" si="205"/>
        <v>2000</v>
      </c>
      <c r="O1433" s="51">
        <f t="shared" si="206"/>
        <v>1465.444</v>
      </c>
      <c r="P1433" s="52">
        <f>+SUM(INDEX(Inputs!$D$24:$D$35,MATCH($D1433,Inputs!$B$24:$B$35,0))*$N1433,INDEX(Inputs!$E$24:$E$35,MATCH($D1433,Inputs!$B$24:$B$35,0))*$O1433)</f>
        <v>254.25076302400001</v>
      </c>
      <c r="R1433" s="19"/>
      <c r="S1433" s="19"/>
      <c r="T1433" s="19"/>
    </row>
    <row r="1434" spans="2:20" s="46" customFormat="1" x14ac:dyDescent="0.25">
      <c r="B1434" s="8" t="s">
        <v>217</v>
      </c>
      <c r="C1434" s="8">
        <v>2021</v>
      </c>
      <c r="D1434" s="8">
        <v>10</v>
      </c>
      <c r="E1434" s="49">
        <f>Data!E1434</f>
        <v>364.52589999999998</v>
      </c>
      <c r="F1434" s="49">
        <f>Data!F1434</f>
        <v>3434.498</v>
      </c>
      <c r="G1434" s="50">
        <f t="shared" si="198"/>
        <v>3069.9721</v>
      </c>
      <c r="H1434" s="51">
        <f t="shared" si="199"/>
        <v>0</v>
      </c>
      <c r="I1434" s="51">
        <f t="shared" si="201"/>
        <v>0</v>
      </c>
      <c r="J1434" s="51">
        <f t="shared" si="200"/>
        <v>0</v>
      </c>
      <c r="K1434" s="51">
        <f t="shared" si="202"/>
        <v>0</v>
      </c>
      <c r="L1434" s="51">
        <f t="shared" si="203"/>
        <v>3069.9721</v>
      </c>
      <c r="M1434" s="51">
        <f t="shared" si="204"/>
        <v>3069.9721</v>
      </c>
      <c r="N1434" s="51">
        <f t="shared" si="205"/>
        <v>2000</v>
      </c>
      <c r="O1434" s="51">
        <f t="shared" si="206"/>
        <v>1069.9721</v>
      </c>
      <c r="P1434" s="52">
        <f>+SUM(INDEX(Inputs!$D$24:$D$35,MATCH($D1434,Inputs!$B$24:$B$35,0))*$N1434,INDEX(Inputs!$E$24:$E$35,MATCH($D1434,Inputs!$B$24:$B$35,0))*$O1434)</f>
        <v>236.77248693160001</v>
      </c>
      <c r="R1434" s="19"/>
      <c r="S1434" s="19"/>
      <c r="T1434" s="19"/>
    </row>
    <row r="1435" spans="2:20" s="46" customFormat="1" x14ac:dyDescent="0.25">
      <c r="B1435" s="8" t="s">
        <v>217</v>
      </c>
      <c r="C1435" s="8">
        <v>2021</v>
      </c>
      <c r="D1435" s="8">
        <v>11</v>
      </c>
      <c r="E1435" s="49">
        <f>Data!E1435</f>
        <v>286.35399999999998</v>
      </c>
      <c r="F1435" s="49">
        <f>Data!F1435</f>
        <v>2993.96</v>
      </c>
      <c r="G1435" s="50">
        <f t="shared" si="198"/>
        <v>2707.6060000000002</v>
      </c>
      <c r="H1435" s="51">
        <f t="shared" si="199"/>
        <v>0</v>
      </c>
      <c r="I1435" s="51">
        <f t="shared" si="201"/>
        <v>0</v>
      </c>
      <c r="J1435" s="51">
        <f t="shared" si="200"/>
        <v>0</v>
      </c>
      <c r="K1435" s="51">
        <f t="shared" si="202"/>
        <v>0</v>
      </c>
      <c r="L1435" s="51">
        <f t="shared" si="203"/>
        <v>2707.6060000000002</v>
      </c>
      <c r="M1435" s="51">
        <f t="shared" si="204"/>
        <v>2707.6060000000002</v>
      </c>
      <c r="N1435" s="51">
        <f t="shared" si="205"/>
        <v>2000</v>
      </c>
      <c r="O1435" s="51">
        <f t="shared" si="206"/>
        <v>707.60600000000022</v>
      </c>
      <c r="P1435" s="52">
        <f>+SUM(INDEX(Inputs!$D$24:$D$35,MATCH($D1435,Inputs!$B$24:$B$35,0))*$N1435,INDEX(Inputs!$E$24:$E$35,MATCH($D1435,Inputs!$B$24:$B$35,0))*$O1435)</f>
        <v>220.75735477600003</v>
      </c>
      <c r="R1435" s="19"/>
      <c r="S1435" s="19"/>
      <c r="T1435" s="19"/>
    </row>
    <row r="1436" spans="2:20" s="46" customFormat="1" x14ac:dyDescent="0.25">
      <c r="B1436" s="8" t="s">
        <v>217</v>
      </c>
      <c r="C1436" s="8">
        <v>2021</v>
      </c>
      <c r="D1436" s="8">
        <v>12</v>
      </c>
      <c r="E1436" s="49">
        <f>Data!E1436</f>
        <v>177.024</v>
      </c>
      <c r="F1436" s="49">
        <f>Data!F1436</f>
        <v>3001.76</v>
      </c>
      <c r="G1436" s="50">
        <f t="shared" si="198"/>
        <v>2824.7360000000003</v>
      </c>
      <c r="H1436" s="51">
        <f t="shared" si="199"/>
        <v>0</v>
      </c>
      <c r="I1436" s="51">
        <f t="shared" si="201"/>
        <v>0</v>
      </c>
      <c r="J1436" s="51">
        <f t="shared" si="200"/>
        <v>0</v>
      </c>
      <c r="K1436" s="51">
        <f t="shared" si="202"/>
        <v>0</v>
      </c>
      <c r="L1436" s="51">
        <f t="shared" si="203"/>
        <v>2824.7360000000003</v>
      </c>
      <c r="M1436" s="51">
        <f t="shared" si="204"/>
        <v>2824.7360000000003</v>
      </c>
      <c r="N1436" s="51">
        <f t="shared" si="205"/>
        <v>2000</v>
      </c>
      <c r="O1436" s="51">
        <f t="shared" si="206"/>
        <v>824.73600000000033</v>
      </c>
      <c r="P1436" s="52">
        <f>+SUM(INDEX(Inputs!$D$24:$D$35,MATCH($D1436,Inputs!$B$24:$B$35,0))*$N1436,INDEX(Inputs!$E$24:$E$35,MATCH($D1436,Inputs!$B$24:$B$35,0))*$O1436)</f>
        <v>225.93403225600002</v>
      </c>
      <c r="R1436" s="19"/>
      <c r="S1436" s="19"/>
      <c r="T1436" s="19"/>
    </row>
    <row r="1437" spans="2:20" s="46" customFormat="1" x14ac:dyDescent="0.25">
      <c r="B1437" s="8" t="s">
        <v>218</v>
      </c>
      <c r="C1437" s="8">
        <v>2021</v>
      </c>
      <c r="D1437" s="8">
        <v>1</v>
      </c>
      <c r="E1437" s="49">
        <f>Data!E1437</f>
        <v>1114.3867</v>
      </c>
      <c r="F1437" s="49">
        <f>Data!F1437</f>
        <v>21112.614000000001</v>
      </c>
      <c r="G1437" s="50">
        <f t="shared" si="198"/>
        <v>19998.227300000002</v>
      </c>
      <c r="H1437" s="51">
        <f t="shared" si="199"/>
        <v>0</v>
      </c>
      <c r="I1437" s="51">
        <f t="shared" si="201"/>
        <v>0</v>
      </c>
      <c r="J1437" s="51">
        <f t="shared" si="200"/>
        <v>0</v>
      </c>
      <c r="K1437" s="51">
        <f t="shared" si="202"/>
        <v>0</v>
      </c>
      <c r="L1437" s="51">
        <f t="shared" si="203"/>
        <v>19998.227300000002</v>
      </c>
      <c r="M1437" s="51">
        <f t="shared" si="204"/>
        <v>19998.227300000002</v>
      </c>
      <c r="N1437" s="51">
        <f t="shared" si="205"/>
        <v>2000</v>
      </c>
      <c r="O1437" s="51">
        <f t="shared" si="206"/>
        <v>17998.227300000002</v>
      </c>
      <c r="P1437" s="52">
        <f>+SUM(INDEX(Inputs!$D$24:$D$35,MATCH($D1437,Inputs!$B$24:$B$35,0))*$N1437,INDEX(Inputs!$E$24:$E$35,MATCH($D1437,Inputs!$B$24:$B$35,0))*$O1437)</f>
        <v>984.93365375080009</v>
      </c>
      <c r="R1437" s="19"/>
      <c r="S1437" s="19"/>
      <c r="T1437" s="19"/>
    </row>
    <row r="1438" spans="2:20" s="46" customFormat="1" x14ac:dyDescent="0.25">
      <c r="B1438" s="8" t="s">
        <v>218</v>
      </c>
      <c r="C1438" s="8">
        <v>2021</v>
      </c>
      <c r="D1438" s="8">
        <v>2</v>
      </c>
      <c r="E1438" s="49">
        <f>Data!E1438</f>
        <v>1363.0351000000001</v>
      </c>
      <c r="F1438" s="49">
        <f>Data!F1438</f>
        <v>19005.804</v>
      </c>
      <c r="G1438" s="50">
        <f t="shared" si="198"/>
        <v>17642.768899999999</v>
      </c>
      <c r="H1438" s="51">
        <f t="shared" si="199"/>
        <v>0</v>
      </c>
      <c r="I1438" s="51">
        <f t="shared" si="201"/>
        <v>0</v>
      </c>
      <c r="J1438" s="51">
        <f t="shared" si="200"/>
        <v>0</v>
      </c>
      <c r="K1438" s="51">
        <f t="shared" si="202"/>
        <v>0</v>
      </c>
      <c r="L1438" s="51">
        <f t="shared" si="203"/>
        <v>17642.768899999999</v>
      </c>
      <c r="M1438" s="51">
        <f t="shared" si="204"/>
        <v>17642.768899999999</v>
      </c>
      <c r="N1438" s="51">
        <f t="shared" si="205"/>
        <v>2000</v>
      </c>
      <c r="O1438" s="51">
        <f t="shared" si="206"/>
        <v>15642.768899999999</v>
      </c>
      <c r="P1438" s="52">
        <f>+SUM(INDEX(Inputs!$D$24:$D$35,MATCH($D1438,Inputs!$B$24:$B$35,0))*$N1438,INDEX(Inputs!$E$24:$E$35,MATCH($D1438,Inputs!$B$24:$B$35,0))*$O1438)</f>
        <v>880.83181430440004</v>
      </c>
      <c r="R1438" s="19"/>
      <c r="S1438" s="19"/>
      <c r="T1438" s="19"/>
    </row>
    <row r="1439" spans="2:20" s="46" customFormat="1" x14ac:dyDescent="0.25">
      <c r="B1439" s="8" t="s">
        <v>218</v>
      </c>
      <c r="C1439" s="8">
        <v>2021</v>
      </c>
      <c r="D1439" s="8">
        <v>3</v>
      </c>
      <c r="E1439" s="49">
        <f>Data!E1439</f>
        <v>3037.3119000000002</v>
      </c>
      <c r="F1439" s="49">
        <f>Data!F1439</f>
        <v>14822.436</v>
      </c>
      <c r="G1439" s="50">
        <f t="shared" si="198"/>
        <v>11785.124099999999</v>
      </c>
      <c r="H1439" s="51">
        <f t="shared" si="199"/>
        <v>0</v>
      </c>
      <c r="I1439" s="51">
        <f t="shared" si="201"/>
        <v>0</v>
      </c>
      <c r="J1439" s="51">
        <f t="shared" si="200"/>
        <v>0</v>
      </c>
      <c r="K1439" s="51">
        <f t="shared" si="202"/>
        <v>0</v>
      </c>
      <c r="L1439" s="51">
        <f t="shared" si="203"/>
        <v>11785.124099999999</v>
      </c>
      <c r="M1439" s="51">
        <f t="shared" si="204"/>
        <v>11785.124099999999</v>
      </c>
      <c r="N1439" s="51">
        <f t="shared" si="205"/>
        <v>2000</v>
      </c>
      <c r="O1439" s="51">
        <f t="shared" si="206"/>
        <v>9785.1240999999991</v>
      </c>
      <c r="P1439" s="52">
        <f>+SUM(INDEX(Inputs!$D$24:$D$35,MATCH($D1439,Inputs!$B$24:$B$35,0))*$N1439,INDEX(Inputs!$E$24:$E$35,MATCH($D1439,Inputs!$B$24:$B$35,0))*$O1439)</f>
        <v>621.94734472359994</v>
      </c>
      <c r="R1439" s="19"/>
      <c r="S1439" s="19"/>
      <c r="T1439" s="19"/>
    </row>
    <row r="1440" spans="2:20" s="46" customFormat="1" x14ac:dyDescent="0.25">
      <c r="B1440" s="8" t="s">
        <v>218</v>
      </c>
      <c r="C1440" s="8">
        <v>2021</v>
      </c>
      <c r="D1440" s="8">
        <v>4</v>
      </c>
      <c r="E1440" s="49">
        <f>Data!E1440</f>
        <v>3606.2820999999999</v>
      </c>
      <c r="F1440" s="49">
        <f>Data!F1440</f>
        <v>9066.6540000000005</v>
      </c>
      <c r="G1440" s="50">
        <f t="shared" si="198"/>
        <v>5460.3719000000001</v>
      </c>
      <c r="H1440" s="51">
        <f t="shared" si="199"/>
        <v>0</v>
      </c>
      <c r="I1440" s="51">
        <f t="shared" si="201"/>
        <v>0</v>
      </c>
      <c r="J1440" s="51">
        <f t="shared" si="200"/>
        <v>0</v>
      </c>
      <c r="K1440" s="51">
        <f t="shared" si="202"/>
        <v>0</v>
      </c>
      <c r="L1440" s="51">
        <f t="shared" si="203"/>
        <v>5460.3719000000001</v>
      </c>
      <c r="M1440" s="51">
        <f t="shared" si="204"/>
        <v>5460.3719000000001</v>
      </c>
      <c r="N1440" s="51">
        <f t="shared" si="205"/>
        <v>2000</v>
      </c>
      <c r="O1440" s="51">
        <f t="shared" si="206"/>
        <v>3460.3719000000001</v>
      </c>
      <c r="P1440" s="52">
        <f>+SUM(INDEX(Inputs!$D$24:$D$35,MATCH($D1440,Inputs!$B$24:$B$35,0))*$N1440,INDEX(Inputs!$E$24:$E$35,MATCH($D1440,Inputs!$B$24:$B$35,0))*$O1440)</f>
        <v>342.41859649240001</v>
      </c>
      <c r="R1440" s="19"/>
      <c r="S1440" s="19"/>
      <c r="T1440" s="19"/>
    </row>
    <row r="1441" spans="2:20" s="46" customFormat="1" x14ac:dyDescent="0.25">
      <c r="B1441" s="8" t="s">
        <v>218</v>
      </c>
      <c r="C1441" s="8">
        <v>2021</v>
      </c>
      <c r="D1441" s="8">
        <v>5</v>
      </c>
      <c r="E1441" s="49">
        <f>Data!E1441</f>
        <v>4090.2505000000001</v>
      </c>
      <c r="F1441" s="49">
        <f>Data!F1441</f>
        <v>6486.3779999999997</v>
      </c>
      <c r="G1441" s="50">
        <f t="shared" si="198"/>
        <v>2396.1274999999996</v>
      </c>
      <c r="H1441" s="51">
        <f t="shared" si="199"/>
        <v>0</v>
      </c>
      <c r="I1441" s="51">
        <f t="shared" si="201"/>
        <v>0</v>
      </c>
      <c r="J1441" s="51">
        <f t="shared" si="200"/>
        <v>0</v>
      </c>
      <c r="K1441" s="51">
        <f t="shared" si="202"/>
        <v>0</v>
      </c>
      <c r="L1441" s="51">
        <f t="shared" si="203"/>
        <v>2396.1274999999996</v>
      </c>
      <c r="M1441" s="51">
        <f t="shared" si="204"/>
        <v>2396.1274999999996</v>
      </c>
      <c r="N1441" s="51">
        <f t="shared" si="205"/>
        <v>2000</v>
      </c>
      <c r="O1441" s="51">
        <f t="shared" si="206"/>
        <v>396.1274999999996</v>
      </c>
      <c r="P1441" s="52">
        <f>+SUM(INDEX(Inputs!$D$24:$D$35,MATCH($D1441,Inputs!$B$24:$B$35,0))*$N1441,INDEX(Inputs!$E$24:$E$35,MATCH($D1441,Inputs!$B$24:$B$35,0))*$O1441)</f>
        <v>206.99125099</v>
      </c>
      <c r="R1441" s="19"/>
      <c r="S1441" s="19"/>
      <c r="T1441" s="19"/>
    </row>
    <row r="1442" spans="2:20" s="46" customFormat="1" x14ac:dyDescent="0.25">
      <c r="B1442" s="8" t="s">
        <v>218</v>
      </c>
      <c r="C1442" s="8">
        <v>2021</v>
      </c>
      <c r="D1442" s="8">
        <v>6</v>
      </c>
      <c r="E1442" s="49">
        <f>Data!E1442</f>
        <v>4325.8100000000004</v>
      </c>
      <c r="F1442" s="49">
        <f>Data!F1442</f>
        <v>8023.95</v>
      </c>
      <c r="G1442" s="50">
        <f t="shared" si="198"/>
        <v>3698.1399999999994</v>
      </c>
      <c r="H1442" s="51">
        <f t="shared" si="199"/>
        <v>0</v>
      </c>
      <c r="I1442" s="51">
        <f t="shared" si="201"/>
        <v>0</v>
      </c>
      <c r="J1442" s="51">
        <f t="shared" si="200"/>
        <v>0</v>
      </c>
      <c r="K1442" s="51">
        <f t="shared" si="202"/>
        <v>0</v>
      </c>
      <c r="L1442" s="51">
        <f t="shared" si="203"/>
        <v>3698.1399999999994</v>
      </c>
      <c r="M1442" s="51">
        <f t="shared" si="204"/>
        <v>3698.1399999999994</v>
      </c>
      <c r="N1442" s="51">
        <f t="shared" si="205"/>
        <v>2000</v>
      </c>
      <c r="O1442" s="51">
        <f t="shared" si="206"/>
        <v>1698.1399999999994</v>
      </c>
      <c r="P1442" s="52">
        <f>+SUM(INDEX(Inputs!$D$24:$D$35,MATCH($D1442,Inputs!$B$24:$B$35,0))*$N1442,INDEX(Inputs!$E$24:$E$35,MATCH($D1442,Inputs!$B$24:$B$35,0))*$O1442)</f>
        <v>293.22658823999996</v>
      </c>
      <c r="R1442" s="19"/>
      <c r="S1442" s="19"/>
      <c r="T1442" s="19"/>
    </row>
    <row r="1443" spans="2:20" s="46" customFormat="1" x14ac:dyDescent="0.25">
      <c r="B1443" s="8" t="s">
        <v>218</v>
      </c>
      <c r="C1443" s="8">
        <v>2021</v>
      </c>
      <c r="D1443" s="8">
        <v>7</v>
      </c>
      <c r="E1443" s="49">
        <f>Data!E1443</f>
        <v>3743.7240000000002</v>
      </c>
      <c r="F1443" s="49">
        <f>Data!F1443</f>
        <v>10392.846</v>
      </c>
      <c r="G1443" s="50">
        <f t="shared" si="198"/>
        <v>6649.1219999999994</v>
      </c>
      <c r="H1443" s="51">
        <f t="shared" si="199"/>
        <v>0</v>
      </c>
      <c r="I1443" s="51">
        <f t="shared" si="201"/>
        <v>0</v>
      </c>
      <c r="J1443" s="51">
        <f t="shared" si="200"/>
        <v>0</v>
      </c>
      <c r="K1443" s="51">
        <f t="shared" si="202"/>
        <v>0</v>
      </c>
      <c r="L1443" s="51">
        <f t="shared" si="203"/>
        <v>6649.1219999999994</v>
      </c>
      <c r="M1443" s="51">
        <f t="shared" si="204"/>
        <v>6649.1219999999994</v>
      </c>
      <c r="N1443" s="51">
        <f t="shared" si="205"/>
        <v>2000</v>
      </c>
      <c r="O1443" s="51">
        <f t="shared" si="206"/>
        <v>4649.1219999999994</v>
      </c>
      <c r="P1443" s="52">
        <f>+SUM(INDEX(Inputs!$D$24:$D$35,MATCH($D1443,Inputs!$B$24:$B$35,0))*$N1443,INDEX(Inputs!$E$24:$E$35,MATCH($D1443,Inputs!$B$24:$B$35,0))*$O1443)</f>
        <v>436.98662735199997</v>
      </c>
      <c r="R1443" s="19"/>
      <c r="S1443" s="19"/>
      <c r="T1443" s="19"/>
    </row>
    <row r="1444" spans="2:20" s="46" customFormat="1" x14ac:dyDescent="0.25">
      <c r="B1444" s="8" t="s">
        <v>218</v>
      </c>
      <c r="C1444" s="8">
        <v>2021</v>
      </c>
      <c r="D1444" s="8">
        <v>8</v>
      </c>
      <c r="E1444" s="49">
        <f>Data!E1444</f>
        <v>3442.7438000000002</v>
      </c>
      <c r="F1444" s="49">
        <f>Data!F1444</f>
        <v>8276.7659999999996</v>
      </c>
      <c r="G1444" s="50">
        <f t="shared" si="198"/>
        <v>4834.0221999999994</v>
      </c>
      <c r="H1444" s="51">
        <f t="shared" si="199"/>
        <v>0</v>
      </c>
      <c r="I1444" s="51">
        <f t="shared" si="201"/>
        <v>0</v>
      </c>
      <c r="J1444" s="51">
        <f t="shared" si="200"/>
        <v>0</v>
      </c>
      <c r="K1444" s="51">
        <f t="shared" si="202"/>
        <v>0</v>
      </c>
      <c r="L1444" s="51">
        <f t="shared" si="203"/>
        <v>4834.0221999999994</v>
      </c>
      <c r="M1444" s="51">
        <f t="shared" si="204"/>
        <v>4834.0221999999994</v>
      </c>
      <c r="N1444" s="51">
        <f t="shared" si="205"/>
        <v>2000</v>
      </c>
      <c r="O1444" s="51">
        <f t="shared" si="206"/>
        <v>2834.0221999999994</v>
      </c>
      <c r="P1444" s="52">
        <f>+SUM(INDEX(Inputs!$D$24:$D$35,MATCH($D1444,Inputs!$B$24:$B$35,0))*$N1444,INDEX(Inputs!$E$24:$E$35,MATCH($D1444,Inputs!$B$24:$B$35,0))*$O1444)</f>
        <v>348.56222549519998</v>
      </c>
      <c r="R1444" s="19"/>
      <c r="S1444" s="19"/>
      <c r="T1444" s="19"/>
    </row>
    <row r="1445" spans="2:20" s="46" customFormat="1" x14ac:dyDescent="0.25">
      <c r="B1445" s="8" t="s">
        <v>218</v>
      </c>
      <c r="C1445" s="8">
        <v>2021</v>
      </c>
      <c r="D1445" s="8">
        <v>9</v>
      </c>
      <c r="E1445" s="49">
        <f>Data!E1445</f>
        <v>2907.2997</v>
      </c>
      <c r="F1445" s="49">
        <f>Data!F1445</f>
        <v>6112.5420000000004</v>
      </c>
      <c r="G1445" s="50">
        <f t="shared" si="198"/>
        <v>3205.2423000000003</v>
      </c>
      <c r="H1445" s="51">
        <f t="shared" si="199"/>
        <v>0</v>
      </c>
      <c r="I1445" s="51">
        <f t="shared" si="201"/>
        <v>0</v>
      </c>
      <c r="J1445" s="51">
        <f t="shared" si="200"/>
        <v>0</v>
      </c>
      <c r="K1445" s="51">
        <f t="shared" si="202"/>
        <v>0</v>
      </c>
      <c r="L1445" s="51">
        <f t="shared" si="203"/>
        <v>3205.2423000000003</v>
      </c>
      <c r="M1445" s="51">
        <f t="shared" si="204"/>
        <v>3205.2423000000003</v>
      </c>
      <c r="N1445" s="51">
        <f t="shared" si="205"/>
        <v>2000</v>
      </c>
      <c r="O1445" s="51">
        <f t="shared" si="206"/>
        <v>1205.2423000000003</v>
      </c>
      <c r="P1445" s="52">
        <f>+SUM(INDEX(Inputs!$D$24:$D$35,MATCH($D1445,Inputs!$B$24:$B$35,0))*$N1445,INDEX(Inputs!$E$24:$E$35,MATCH($D1445,Inputs!$B$24:$B$35,0))*$O1445)</f>
        <v>242.75088869080002</v>
      </c>
      <c r="R1445" s="19"/>
      <c r="S1445" s="19"/>
      <c r="T1445" s="19"/>
    </row>
    <row r="1446" spans="2:20" s="46" customFormat="1" x14ac:dyDescent="0.25">
      <c r="B1446" s="8" t="s">
        <v>218</v>
      </c>
      <c r="C1446" s="8">
        <v>2021</v>
      </c>
      <c r="D1446" s="8">
        <v>10</v>
      </c>
      <c r="E1446" s="49">
        <f>Data!E1446</f>
        <v>1966.4132999999999</v>
      </c>
      <c r="F1446" s="49">
        <f>Data!F1446</f>
        <v>8040.96</v>
      </c>
      <c r="G1446" s="50">
        <f t="shared" si="198"/>
        <v>6074.5466999999999</v>
      </c>
      <c r="H1446" s="51">
        <f t="shared" si="199"/>
        <v>0</v>
      </c>
      <c r="I1446" s="51">
        <f t="shared" si="201"/>
        <v>0</v>
      </c>
      <c r="J1446" s="51">
        <f t="shared" si="200"/>
        <v>0</v>
      </c>
      <c r="K1446" s="51">
        <f t="shared" si="202"/>
        <v>0</v>
      </c>
      <c r="L1446" s="51">
        <f t="shared" si="203"/>
        <v>6074.5466999999999</v>
      </c>
      <c r="M1446" s="51">
        <f t="shared" si="204"/>
        <v>6074.5466999999999</v>
      </c>
      <c r="N1446" s="51">
        <f t="shared" si="205"/>
        <v>2000</v>
      </c>
      <c r="O1446" s="51">
        <f t="shared" si="206"/>
        <v>4074.5466999999999</v>
      </c>
      <c r="P1446" s="52">
        <f>+SUM(INDEX(Inputs!$D$24:$D$35,MATCH($D1446,Inputs!$B$24:$B$35,0))*$N1446,INDEX(Inputs!$E$24:$E$35,MATCH($D1446,Inputs!$B$24:$B$35,0))*$O1446)</f>
        <v>369.5626659532</v>
      </c>
      <c r="R1446" s="19"/>
      <c r="S1446" s="19"/>
      <c r="T1446" s="19"/>
    </row>
    <row r="1447" spans="2:20" s="46" customFormat="1" x14ac:dyDescent="0.25">
      <c r="B1447" s="8" t="s">
        <v>218</v>
      </c>
      <c r="C1447" s="8">
        <v>2021</v>
      </c>
      <c r="D1447" s="8">
        <v>11</v>
      </c>
      <c r="E1447" s="49">
        <f>Data!E1447</f>
        <v>1303.3782000000001</v>
      </c>
      <c r="F1447" s="49">
        <f>Data!F1447</f>
        <v>14642.406000000001</v>
      </c>
      <c r="G1447" s="50">
        <f t="shared" si="198"/>
        <v>13339.0278</v>
      </c>
      <c r="H1447" s="51">
        <f t="shared" si="199"/>
        <v>0</v>
      </c>
      <c r="I1447" s="51">
        <f t="shared" si="201"/>
        <v>0</v>
      </c>
      <c r="J1447" s="51">
        <f t="shared" si="200"/>
        <v>0</v>
      </c>
      <c r="K1447" s="51">
        <f t="shared" si="202"/>
        <v>0</v>
      </c>
      <c r="L1447" s="51">
        <f t="shared" si="203"/>
        <v>13339.0278</v>
      </c>
      <c r="M1447" s="51">
        <f t="shared" si="204"/>
        <v>13339.0278</v>
      </c>
      <c r="N1447" s="51">
        <f t="shared" si="205"/>
        <v>2000</v>
      </c>
      <c r="O1447" s="51">
        <f t="shared" si="206"/>
        <v>11339.0278</v>
      </c>
      <c r="P1447" s="52">
        <f>+SUM(INDEX(Inputs!$D$24:$D$35,MATCH($D1447,Inputs!$B$24:$B$35,0))*$N1447,INDEX(Inputs!$E$24:$E$35,MATCH($D1447,Inputs!$B$24:$B$35,0))*$O1447)</f>
        <v>690.62367264880004</v>
      </c>
      <c r="R1447" s="19"/>
      <c r="S1447" s="19"/>
      <c r="T1447" s="19"/>
    </row>
    <row r="1448" spans="2:20" s="46" customFormat="1" x14ac:dyDescent="0.25">
      <c r="B1448" s="8" t="s">
        <v>218</v>
      </c>
      <c r="C1448" s="8">
        <v>2021</v>
      </c>
      <c r="D1448" s="8">
        <v>12</v>
      </c>
      <c r="E1448" s="49">
        <f>Data!E1448</f>
        <v>721.84839999999997</v>
      </c>
      <c r="F1448" s="49">
        <f>Data!F1448</f>
        <v>23228.556</v>
      </c>
      <c r="G1448" s="50">
        <f t="shared" si="198"/>
        <v>22506.707600000002</v>
      </c>
      <c r="H1448" s="51">
        <f t="shared" si="199"/>
        <v>0</v>
      </c>
      <c r="I1448" s="51">
        <f t="shared" si="201"/>
        <v>0</v>
      </c>
      <c r="J1448" s="51">
        <f t="shared" si="200"/>
        <v>0</v>
      </c>
      <c r="K1448" s="51">
        <f t="shared" si="202"/>
        <v>0</v>
      </c>
      <c r="L1448" s="51">
        <f t="shared" si="203"/>
        <v>22506.707600000002</v>
      </c>
      <c r="M1448" s="51">
        <f t="shared" si="204"/>
        <v>22506.707600000002</v>
      </c>
      <c r="N1448" s="51">
        <f t="shared" si="205"/>
        <v>2000</v>
      </c>
      <c r="O1448" s="51">
        <f t="shared" si="206"/>
        <v>20506.707600000002</v>
      </c>
      <c r="P1448" s="52">
        <f>+SUM(INDEX(Inputs!$D$24:$D$35,MATCH($D1448,Inputs!$B$24:$B$35,0))*$N1448,INDEX(Inputs!$E$24:$E$35,MATCH($D1448,Inputs!$B$24:$B$35,0))*$O1448)</f>
        <v>1095.7984490896001</v>
      </c>
      <c r="R1448" s="19"/>
      <c r="S1448" s="19"/>
      <c r="T1448" s="19"/>
    </row>
    <row r="1449" spans="2:20" s="46" customFormat="1" x14ac:dyDescent="0.25">
      <c r="B1449" s="8" t="s">
        <v>219</v>
      </c>
      <c r="C1449" s="8">
        <v>2021</v>
      </c>
      <c r="D1449" s="8">
        <v>1</v>
      </c>
      <c r="E1449" s="49">
        <f>Data!E1449</f>
        <v>89.888000000000005</v>
      </c>
      <c r="F1449" s="49">
        <f>Data!F1449</f>
        <v>5350.24</v>
      </c>
      <c r="G1449" s="50">
        <f t="shared" si="198"/>
        <v>5260.3519999999999</v>
      </c>
      <c r="H1449" s="51">
        <f t="shared" si="199"/>
        <v>0</v>
      </c>
      <c r="I1449" s="51">
        <f t="shared" si="201"/>
        <v>0</v>
      </c>
      <c r="J1449" s="51">
        <f t="shared" si="200"/>
        <v>0</v>
      </c>
      <c r="K1449" s="51">
        <f t="shared" si="202"/>
        <v>0</v>
      </c>
      <c r="L1449" s="51">
        <f t="shared" si="203"/>
        <v>5260.3519999999999</v>
      </c>
      <c r="M1449" s="51">
        <f t="shared" si="204"/>
        <v>5260.3519999999999</v>
      </c>
      <c r="N1449" s="51">
        <f t="shared" si="205"/>
        <v>2000</v>
      </c>
      <c r="O1449" s="51">
        <f t="shared" si="206"/>
        <v>3260.3519999999999</v>
      </c>
      <c r="P1449" s="52">
        <f>+SUM(INDEX(Inputs!$D$24:$D$35,MATCH($D1449,Inputs!$B$24:$B$35,0))*$N1449,INDEX(Inputs!$E$24:$E$35,MATCH($D1449,Inputs!$B$24:$B$35,0))*$O1449)</f>
        <v>333.578516992</v>
      </c>
      <c r="R1449" s="19"/>
      <c r="S1449" s="19"/>
      <c r="T1449" s="19"/>
    </row>
    <row r="1450" spans="2:20" s="46" customFormat="1" x14ac:dyDescent="0.25">
      <c r="B1450" s="8" t="s">
        <v>219</v>
      </c>
      <c r="C1450" s="8">
        <v>2021</v>
      </c>
      <c r="D1450" s="8">
        <v>2</v>
      </c>
      <c r="E1450" s="49">
        <f>Data!E1450</f>
        <v>85.335999999999999</v>
      </c>
      <c r="F1450" s="49">
        <f>Data!F1450</f>
        <v>2847.9038</v>
      </c>
      <c r="G1450" s="50">
        <f t="shared" si="198"/>
        <v>2762.5678000000003</v>
      </c>
      <c r="H1450" s="51">
        <f t="shared" si="199"/>
        <v>0</v>
      </c>
      <c r="I1450" s="51">
        <f t="shared" si="201"/>
        <v>0</v>
      </c>
      <c r="J1450" s="51">
        <f t="shared" si="200"/>
        <v>0</v>
      </c>
      <c r="K1450" s="51">
        <f t="shared" si="202"/>
        <v>0</v>
      </c>
      <c r="L1450" s="51">
        <f t="shared" si="203"/>
        <v>2762.5678000000003</v>
      </c>
      <c r="M1450" s="51">
        <f t="shared" si="204"/>
        <v>2762.5678000000003</v>
      </c>
      <c r="N1450" s="51">
        <f t="shared" si="205"/>
        <v>2000</v>
      </c>
      <c r="O1450" s="51">
        <f t="shared" si="206"/>
        <v>762.56780000000026</v>
      </c>
      <c r="P1450" s="52">
        <f>+SUM(INDEX(Inputs!$D$24:$D$35,MATCH($D1450,Inputs!$B$24:$B$35,0))*$N1450,INDEX(Inputs!$E$24:$E$35,MATCH($D1450,Inputs!$B$24:$B$35,0))*$O1450)</f>
        <v>223.18644648880002</v>
      </c>
      <c r="R1450" s="19"/>
      <c r="S1450" s="19"/>
      <c r="T1450" s="19"/>
    </row>
    <row r="1451" spans="2:20" s="46" customFormat="1" x14ac:dyDescent="0.25">
      <c r="B1451" s="8" t="s">
        <v>219</v>
      </c>
      <c r="C1451" s="8">
        <v>2021</v>
      </c>
      <c r="D1451" s="8">
        <v>3</v>
      </c>
      <c r="E1451" s="49">
        <f>Data!E1451</f>
        <v>223.80799999999999</v>
      </c>
      <c r="F1451" s="49">
        <f>Data!F1451</f>
        <v>2836.8955000000001</v>
      </c>
      <c r="G1451" s="50">
        <f t="shared" si="198"/>
        <v>2613.0875000000001</v>
      </c>
      <c r="H1451" s="51">
        <f t="shared" si="199"/>
        <v>0</v>
      </c>
      <c r="I1451" s="51">
        <f t="shared" si="201"/>
        <v>0</v>
      </c>
      <c r="J1451" s="51">
        <f t="shared" si="200"/>
        <v>0</v>
      </c>
      <c r="K1451" s="51">
        <f t="shared" si="202"/>
        <v>0</v>
      </c>
      <c r="L1451" s="51">
        <f t="shared" si="203"/>
        <v>2613.0875000000001</v>
      </c>
      <c r="M1451" s="51">
        <f t="shared" si="204"/>
        <v>2613.0875000000001</v>
      </c>
      <c r="N1451" s="51">
        <f t="shared" si="205"/>
        <v>2000</v>
      </c>
      <c r="O1451" s="51">
        <f t="shared" si="206"/>
        <v>613.08750000000009</v>
      </c>
      <c r="P1451" s="52">
        <f>+SUM(INDEX(Inputs!$D$24:$D$35,MATCH($D1451,Inputs!$B$24:$B$35,0))*$N1451,INDEX(Inputs!$E$24:$E$35,MATCH($D1451,Inputs!$B$24:$B$35,0))*$O1451)</f>
        <v>216.58001515000001</v>
      </c>
      <c r="R1451" s="19"/>
      <c r="S1451" s="19"/>
      <c r="T1451" s="19"/>
    </row>
    <row r="1452" spans="2:20" s="46" customFormat="1" x14ac:dyDescent="0.25">
      <c r="B1452" s="8" t="s">
        <v>219</v>
      </c>
      <c r="C1452" s="8">
        <v>2021</v>
      </c>
      <c r="D1452" s="8">
        <v>4</v>
      </c>
      <c r="E1452" s="49">
        <f>Data!E1452</f>
        <v>248.33590000000001</v>
      </c>
      <c r="F1452" s="49">
        <f>Data!F1452</f>
        <v>2976.2638000000002</v>
      </c>
      <c r="G1452" s="50">
        <f t="shared" si="198"/>
        <v>2727.9279000000001</v>
      </c>
      <c r="H1452" s="51">
        <f t="shared" si="199"/>
        <v>0</v>
      </c>
      <c r="I1452" s="51">
        <f t="shared" si="201"/>
        <v>0</v>
      </c>
      <c r="J1452" s="51">
        <f t="shared" si="200"/>
        <v>0</v>
      </c>
      <c r="K1452" s="51">
        <f t="shared" si="202"/>
        <v>0</v>
      </c>
      <c r="L1452" s="51">
        <f t="shared" si="203"/>
        <v>2727.9279000000001</v>
      </c>
      <c r="M1452" s="51">
        <f t="shared" si="204"/>
        <v>2727.9279000000001</v>
      </c>
      <c r="N1452" s="51">
        <f t="shared" si="205"/>
        <v>2000</v>
      </c>
      <c r="O1452" s="51">
        <f t="shared" si="206"/>
        <v>727.92790000000014</v>
      </c>
      <c r="P1452" s="52">
        <f>+SUM(INDEX(Inputs!$D$24:$D$35,MATCH($D1452,Inputs!$B$24:$B$35,0))*$N1452,INDEX(Inputs!$E$24:$E$35,MATCH($D1452,Inputs!$B$24:$B$35,0))*$O1452)</f>
        <v>221.65550146840002</v>
      </c>
      <c r="R1452" s="19"/>
      <c r="S1452" s="19"/>
      <c r="T1452" s="19"/>
    </row>
    <row r="1453" spans="2:20" s="46" customFormat="1" x14ac:dyDescent="0.25">
      <c r="B1453" s="8" t="s">
        <v>219</v>
      </c>
      <c r="C1453" s="8">
        <v>2021</v>
      </c>
      <c r="D1453" s="8">
        <v>5</v>
      </c>
      <c r="E1453" s="49">
        <f>Data!E1453</f>
        <v>235.6395</v>
      </c>
      <c r="F1453" s="49">
        <f>Data!F1453</f>
        <v>2667.6550999999999</v>
      </c>
      <c r="G1453" s="50">
        <f t="shared" si="198"/>
        <v>2432.0155999999997</v>
      </c>
      <c r="H1453" s="51">
        <f t="shared" si="199"/>
        <v>0</v>
      </c>
      <c r="I1453" s="51">
        <f t="shared" si="201"/>
        <v>0</v>
      </c>
      <c r="J1453" s="51">
        <f t="shared" si="200"/>
        <v>0</v>
      </c>
      <c r="K1453" s="51">
        <f t="shared" si="202"/>
        <v>0</v>
      </c>
      <c r="L1453" s="51">
        <f t="shared" si="203"/>
        <v>2432.0155999999997</v>
      </c>
      <c r="M1453" s="51">
        <f t="shared" si="204"/>
        <v>2432.0155999999997</v>
      </c>
      <c r="N1453" s="51">
        <f t="shared" si="205"/>
        <v>2000</v>
      </c>
      <c r="O1453" s="51">
        <f t="shared" si="206"/>
        <v>432.01559999999972</v>
      </c>
      <c r="P1453" s="52">
        <f>+SUM(INDEX(Inputs!$D$24:$D$35,MATCH($D1453,Inputs!$B$24:$B$35,0))*$N1453,INDEX(Inputs!$E$24:$E$35,MATCH($D1453,Inputs!$B$24:$B$35,0))*$O1453)</f>
        <v>208.57736145760001</v>
      </c>
      <c r="R1453" s="19"/>
      <c r="S1453" s="19"/>
      <c r="T1453" s="19"/>
    </row>
    <row r="1454" spans="2:20" s="46" customFormat="1" x14ac:dyDescent="0.25">
      <c r="B1454" s="8" t="s">
        <v>219</v>
      </c>
      <c r="C1454" s="8">
        <v>2021</v>
      </c>
      <c r="D1454" s="8">
        <v>6</v>
      </c>
      <c r="E1454" s="49">
        <f>Data!E1454</f>
        <v>228.22399999999999</v>
      </c>
      <c r="F1454" s="49">
        <f>Data!F1454</f>
        <v>2877.0798</v>
      </c>
      <c r="G1454" s="50">
        <f t="shared" si="198"/>
        <v>2648.8557999999998</v>
      </c>
      <c r="H1454" s="51">
        <f t="shared" si="199"/>
        <v>0</v>
      </c>
      <c r="I1454" s="51">
        <f t="shared" si="201"/>
        <v>0</v>
      </c>
      <c r="J1454" s="51">
        <f t="shared" si="200"/>
        <v>0</v>
      </c>
      <c r="K1454" s="51">
        <f t="shared" si="202"/>
        <v>0</v>
      </c>
      <c r="L1454" s="51">
        <f t="shared" si="203"/>
        <v>2648.8557999999998</v>
      </c>
      <c r="M1454" s="51">
        <f t="shared" si="204"/>
        <v>2648.8557999999998</v>
      </c>
      <c r="N1454" s="51">
        <f t="shared" si="205"/>
        <v>2000</v>
      </c>
      <c r="O1454" s="51">
        <f t="shared" si="206"/>
        <v>648.85579999999982</v>
      </c>
      <c r="P1454" s="52">
        <f>+SUM(INDEX(Inputs!$D$24:$D$35,MATCH($D1454,Inputs!$B$24:$B$35,0))*$N1454,INDEX(Inputs!$E$24:$E$35,MATCH($D1454,Inputs!$B$24:$B$35,0))*$O1454)</f>
        <v>242.10965915279999</v>
      </c>
      <c r="R1454" s="19"/>
      <c r="S1454" s="19"/>
      <c r="T1454" s="19"/>
    </row>
    <row r="1455" spans="2:20" s="46" customFormat="1" x14ac:dyDescent="0.25">
      <c r="B1455" s="8" t="s">
        <v>219</v>
      </c>
      <c r="C1455" s="8">
        <v>2021</v>
      </c>
      <c r="D1455" s="8">
        <v>7</v>
      </c>
      <c r="E1455" s="49">
        <f>Data!E1455</f>
        <v>213.52799999999999</v>
      </c>
      <c r="F1455" s="49">
        <f>Data!F1455</f>
        <v>3376.0799000000002</v>
      </c>
      <c r="G1455" s="50">
        <f t="shared" si="198"/>
        <v>3162.5519000000004</v>
      </c>
      <c r="H1455" s="51">
        <f t="shared" si="199"/>
        <v>0</v>
      </c>
      <c r="I1455" s="51">
        <f t="shared" si="201"/>
        <v>0</v>
      </c>
      <c r="J1455" s="51">
        <f t="shared" si="200"/>
        <v>0</v>
      </c>
      <c r="K1455" s="51">
        <f t="shared" si="202"/>
        <v>0</v>
      </c>
      <c r="L1455" s="51">
        <f t="shared" si="203"/>
        <v>3162.5519000000004</v>
      </c>
      <c r="M1455" s="51">
        <f t="shared" si="204"/>
        <v>3162.5519000000004</v>
      </c>
      <c r="N1455" s="51">
        <f t="shared" si="205"/>
        <v>2000</v>
      </c>
      <c r="O1455" s="51">
        <f t="shared" si="206"/>
        <v>1162.5519000000004</v>
      </c>
      <c r="P1455" s="52">
        <f>+SUM(INDEX(Inputs!$D$24:$D$35,MATCH($D1455,Inputs!$B$24:$B$35,0))*$N1455,INDEX(Inputs!$E$24:$E$35,MATCH($D1455,Inputs!$B$24:$B$35,0))*$O1455)</f>
        <v>267.13487836040002</v>
      </c>
      <c r="R1455" s="19"/>
      <c r="S1455" s="19"/>
      <c r="T1455" s="19"/>
    </row>
    <row r="1456" spans="2:20" s="46" customFormat="1" x14ac:dyDescent="0.25">
      <c r="B1456" s="8" t="s">
        <v>219</v>
      </c>
      <c r="C1456" s="8">
        <v>2021</v>
      </c>
      <c r="D1456" s="8">
        <v>8</v>
      </c>
      <c r="E1456" s="49">
        <f>Data!E1456</f>
        <v>224.16</v>
      </c>
      <c r="F1456" s="49">
        <f>Data!F1456</f>
        <v>3168.944</v>
      </c>
      <c r="G1456" s="50">
        <f t="shared" si="198"/>
        <v>2944.7840000000001</v>
      </c>
      <c r="H1456" s="51">
        <f t="shared" si="199"/>
        <v>0</v>
      </c>
      <c r="I1456" s="51">
        <f t="shared" si="201"/>
        <v>0</v>
      </c>
      <c r="J1456" s="51">
        <f t="shared" si="200"/>
        <v>0</v>
      </c>
      <c r="K1456" s="51">
        <f t="shared" si="202"/>
        <v>0</v>
      </c>
      <c r="L1456" s="51">
        <f t="shared" si="203"/>
        <v>2944.7840000000001</v>
      </c>
      <c r="M1456" s="51">
        <f t="shared" si="204"/>
        <v>2944.7840000000001</v>
      </c>
      <c r="N1456" s="51">
        <f t="shared" si="205"/>
        <v>2000</v>
      </c>
      <c r="O1456" s="51">
        <f t="shared" si="206"/>
        <v>944.78400000000011</v>
      </c>
      <c r="P1456" s="52">
        <f>+SUM(INDEX(Inputs!$D$24:$D$35,MATCH($D1456,Inputs!$B$24:$B$35,0))*$N1456,INDEX(Inputs!$E$24:$E$35,MATCH($D1456,Inputs!$B$24:$B$35,0))*$O1456)</f>
        <v>256.52609734399999</v>
      </c>
      <c r="R1456" s="19"/>
      <c r="S1456" s="19"/>
      <c r="T1456" s="19"/>
    </row>
    <row r="1457" spans="2:20" s="46" customFormat="1" x14ac:dyDescent="0.25">
      <c r="B1457" s="8" t="s">
        <v>219</v>
      </c>
      <c r="C1457" s="8">
        <v>2021</v>
      </c>
      <c r="D1457" s="8">
        <v>9</v>
      </c>
      <c r="E1457" s="49">
        <f>Data!E1457</f>
        <v>200.56</v>
      </c>
      <c r="F1457" s="49">
        <f>Data!F1457</f>
        <v>2791.35</v>
      </c>
      <c r="G1457" s="50">
        <f t="shared" si="198"/>
        <v>2590.79</v>
      </c>
      <c r="H1457" s="51">
        <f t="shared" si="199"/>
        <v>0</v>
      </c>
      <c r="I1457" s="51">
        <f t="shared" si="201"/>
        <v>0</v>
      </c>
      <c r="J1457" s="51">
        <f t="shared" si="200"/>
        <v>0</v>
      </c>
      <c r="K1457" s="51">
        <f t="shared" si="202"/>
        <v>0</v>
      </c>
      <c r="L1457" s="51">
        <f t="shared" si="203"/>
        <v>2590.79</v>
      </c>
      <c r="M1457" s="51">
        <f t="shared" si="204"/>
        <v>2590.79</v>
      </c>
      <c r="N1457" s="51">
        <f t="shared" si="205"/>
        <v>2000</v>
      </c>
      <c r="O1457" s="51">
        <f t="shared" si="206"/>
        <v>590.79</v>
      </c>
      <c r="P1457" s="52">
        <f>+SUM(INDEX(Inputs!$D$24:$D$35,MATCH($D1457,Inputs!$B$24:$B$35,0))*$N1457,INDEX(Inputs!$E$24:$E$35,MATCH($D1457,Inputs!$B$24:$B$35,0))*$O1457)</f>
        <v>215.59455484</v>
      </c>
      <c r="R1457" s="19"/>
      <c r="S1457" s="19"/>
      <c r="T1457" s="19"/>
    </row>
    <row r="1458" spans="2:20" s="46" customFormat="1" x14ac:dyDescent="0.25">
      <c r="B1458" s="8" t="s">
        <v>219</v>
      </c>
      <c r="C1458" s="8">
        <v>2021</v>
      </c>
      <c r="D1458" s="8">
        <v>10</v>
      </c>
      <c r="E1458" s="49">
        <f>Data!E1458</f>
        <v>126.876</v>
      </c>
      <c r="F1458" s="49">
        <f>Data!F1458</f>
        <v>2339.777</v>
      </c>
      <c r="G1458" s="50">
        <f t="shared" si="198"/>
        <v>2212.9009999999998</v>
      </c>
      <c r="H1458" s="51">
        <f t="shared" si="199"/>
        <v>0</v>
      </c>
      <c r="I1458" s="51">
        <f t="shared" si="201"/>
        <v>0</v>
      </c>
      <c r="J1458" s="51">
        <f t="shared" si="200"/>
        <v>0</v>
      </c>
      <c r="K1458" s="51">
        <f t="shared" si="202"/>
        <v>0</v>
      </c>
      <c r="L1458" s="51">
        <f t="shared" si="203"/>
        <v>2212.9009999999998</v>
      </c>
      <c r="M1458" s="51">
        <f t="shared" si="204"/>
        <v>2212.9009999999998</v>
      </c>
      <c r="N1458" s="51">
        <f t="shared" si="205"/>
        <v>2000</v>
      </c>
      <c r="O1458" s="51">
        <f t="shared" si="206"/>
        <v>212.90099999999984</v>
      </c>
      <c r="P1458" s="52">
        <f>+SUM(INDEX(Inputs!$D$24:$D$35,MATCH($D1458,Inputs!$B$24:$B$35,0))*$N1458,INDEX(Inputs!$E$24:$E$35,MATCH($D1458,Inputs!$B$24:$B$35,0))*$O1458)</f>
        <v>198.89337259600001</v>
      </c>
      <c r="R1458" s="19"/>
      <c r="S1458" s="19"/>
      <c r="T1458" s="19"/>
    </row>
    <row r="1459" spans="2:20" s="46" customFormat="1" x14ac:dyDescent="0.25">
      <c r="B1459" s="8" t="s">
        <v>219</v>
      </c>
      <c r="C1459" s="8">
        <v>2021</v>
      </c>
      <c r="D1459" s="8">
        <v>11</v>
      </c>
      <c r="E1459" s="49">
        <f>Data!E1459</f>
        <v>97.664000000000001</v>
      </c>
      <c r="F1459" s="49">
        <f>Data!F1459</f>
        <v>2456.7449999999999</v>
      </c>
      <c r="G1459" s="50">
        <f t="shared" si="198"/>
        <v>2359.0809999999997</v>
      </c>
      <c r="H1459" s="51">
        <f t="shared" si="199"/>
        <v>0</v>
      </c>
      <c r="I1459" s="51">
        <f t="shared" si="201"/>
        <v>0</v>
      </c>
      <c r="J1459" s="51">
        <f t="shared" si="200"/>
        <v>0</v>
      </c>
      <c r="K1459" s="51">
        <f t="shared" si="202"/>
        <v>0</v>
      </c>
      <c r="L1459" s="51">
        <f t="shared" si="203"/>
        <v>2359.0809999999997</v>
      </c>
      <c r="M1459" s="51">
        <f t="shared" si="204"/>
        <v>2359.0809999999997</v>
      </c>
      <c r="N1459" s="51">
        <f t="shared" si="205"/>
        <v>2000</v>
      </c>
      <c r="O1459" s="51">
        <f t="shared" si="206"/>
        <v>359.08099999999968</v>
      </c>
      <c r="P1459" s="52">
        <f>+SUM(INDEX(Inputs!$D$24:$D$35,MATCH($D1459,Inputs!$B$24:$B$35,0))*$N1459,INDEX(Inputs!$E$24:$E$35,MATCH($D1459,Inputs!$B$24:$B$35,0))*$O1459)</f>
        <v>205.35394387599999</v>
      </c>
      <c r="R1459" s="19"/>
      <c r="S1459" s="19"/>
      <c r="T1459" s="19"/>
    </row>
    <row r="1460" spans="2:20" s="46" customFormat="1" x14ac:dyDescent="0.25">
      <c r="B1460" s="8" t="s">
        <v>219</v>
      </c>
      <c r="C1460" s="8">
        <v>2021</v>
      </c>
      <c r="D1460" s="8">
        <v>12</v>
      </c>
      <c r="E1460" s="49">
        <f>Data!E1460</f>
        <v>43.862000000000002</v>
      </c>
      <c r="F1460" s="49">
        <f>Data!F1460</f>
        <v>4669.5879999999997</v>
      </c>
      <c r="G1460" s="50">
        <f t="shared" si="198"/>
        <v>4625.7259999999997</v>
      </c>
      <c r="H1460" s="51">
        <f t="shared" si="199"/>
        <v>0</v>
      </c>
      <c r="I1460" s="51">
        <f t="shared" si="201"/>
        <v>0</v>
      </c>
      <c r="J1460" s="51">
        <f t="shared" si="200"/>
        <v>0</v>
      </c>
      <c r="K1460" s="51">
        <f t="shared" si="202"/>
        <v>0</v>
      </c>
      <c r="L1460" s="51">
        <f t="shared" si="203"/>
        <v>4625.7259999999997</v>
      </c>
      <c r="M1460" s="51">
        <f t="shared" si="204"/>
        <v>4625.7259999999997</v>
      </c>
      <c r="N1460" s="51">
        <f t="shared" si="205"/>
        <v>2000</v>
      </c>
      <c r="O1460" s="51">
        <f t="shared" si="206"/>
        <v>2625.7259999999997</v>
      </c>
      <c r="P1460" s="52">
        <f>+SUM(INDEX(Inputs!$D$24:$D$35,MATCH($D1460,Inputs!$B$24:$B$35,0))*$N1460,INDEX(Inputs!$E$24:$E$35,MATCH($D1460,Inputs!$B$24:$B$35,0))*$O1460)</f>
        <v>305.53058629600002</v>
      </c>
      <c r="R1460" s="19"/>
      <c r="S1460" s="19"/>
      <c r="T1460" s="19"/>
    </row>
    <row r="1461" spans="2:20" s="46" customFormat="1" x14ac:dyDescent="0.25">
      <c r="B1461" s="8" t="s">
        <v>220</v>
      </c>
      <c r="C1461" s="8">
        <v>2021</v>
      </c>
      <c r="D1461" s="8">
        <v>1</v>
      </c>
      <c r="E1461" s="49">
        <f>Data!E1461</f>
        <v>2908.4288999999999</v>
      </c>
      <c r="F1461" s="49">
        <f>Data!F1461</f>
        <v>2167.3701999999998</v>
      </c>
      <c r="G1461" s="50">
        <f t="shared" si="198"/>
        <v>-741.05870000000004</v>
      </c>
      <c r="H1461" s="51">
        <f t="shared" si="199"/>
        <v>0</v>
      </c>
      <c r="I1461" s="51">
        <f t="shared" si="201"/>
        <v>741.05870000000004</v>
      </c>
      <c r="J1461" s="51">
        <f t="shared" si="200"/>
        <v>48361.274099999995</v>
      </c>
      <c r="K1461" s="51">
        <f t="shared" si="202"/>
        <v>49102.332799999996</v>
      </c>
      <c r="L1461" s="51">
        <f t="shared" si="203"/>
        <v>0</v>
      </c>
      <c r="M1461" s="51">
        <f t="shared" si="204"/>
        <v>0</v>
      </c>
      <c r="N1461" s="51">
        <f t="shared" si="205"/>
        <v>0</v>
      </c>
      <c r="O1461" s="51">
        <f t="shared" si="206"/>
        <v>0</v>
      </c>
      <c r="P1461" s="52">
        <f>+SUM(INDEX(Inputs!$D$24:$D$35,MATCH($D1461,Inputs!$B$24:$B$35,0))*$N1461,INDEX(Inputs!$E$24:$E$35,MATCH($D1461,Inputs!$B$24:$B$35,0))*$O1461)</f>
        <v>0</v>
      </c>
      <c r="R1461" s="19"/>
      <c r="S1461" s="19"/>
      <c r="T1461" s="19"/>
    </row>
    <row r="1462" spans="2:20" s="46" customFormat="1" x14ac:dyDescent="0.25">
      <c r="B1462" s="8" t="s">
        <v>220</v>
      </c>
      <c r="C1462" s="8">
        <v>2021</v>
      </c>
      <c r="D1462" s="8">
        <v>2</v>
      </c>
      <c r="E1462" s="49">
        <f>Data!E1462</f>
        <v>3557.9775</v>
      </c>
      <c r="F1462" s="49">
        <f>Data!F1462</f>
        <v>1476.5011</v>
      </c>
      <c r="G1462" s="50">
        <f t="shared" si="198"/>
        <v>-2081.4764</v>
      </c>
      <c r="H1462" s="51">
        <f t="shared" si="199"/>
        <v>741.05870000000004</v>
      </c>
      <c r="I1462" s="51">
        <f t="shared" si="201"/>
        <v>2822.5351000000001</v>
      </c>
      <c r="J1462" s="51">
        <f t="shared" si="200"/>
        <v>49102.332799999996</v>
      </c>
      <c r="K1462" s="51">
        <f t="shared" si="202"/>
        <v>51183.809199999996</v>
      </c>
      <c r="L1462" s="51">
        <f t="shared" si="203"/>
        <v>0</v>
      </c>
      <c r="M1462" s="51">
        <f t="shared" si="204"/>
        <v>0</v>
      </c>
      <c r="N1462" s="51">
        <f t="shared" si="205"/>
        <v>0</v>
      </c>
      <c r="O1462" s="51">
        <f t="shared" si="206"/>
        <v>0</v>
      </c>
      <c r="P1462" s="52">
        <f>+SUM(INDEX(Inputs!$D$24:$D$35,MATCH($D1462,Inputs!$B$24:$B$35,0))*$N1462,INDEX(Inputs!$E$24:$E$35,MATCH($D1462,Inputs!$B$24:$B$35,0))*$O1462)</f>
        <v>0</v>
      </c>
      <c r="R1462" s="19"/>
      <c r="S1462" s="19"/>
      <c r="T1462" s="19"/>
    </row>
    <row r="1463" spans="2:20" s="46" customFormat="1" x14ac:dyDescent="0.25">
      <c r="B1463" s="8" t="s">
        <v>220</v>
      </c>
      <c r="C1463" s="8">
        <v>2021</v>
      </c>
      <c r="D1463" s="8">
        <v>3</v>
      </c>
      <c r="E1463" s="49">
        <f>Data!E1463</f>
        <v>6299.2660999999998</v>
      </c>
      <c r="F1463" s="49">
        <f>Data!F1463</f>
        <v>1389.3387</v>
      </c>
      <c r="G1463" s="50">
        <f t="shared" si="198"/>
        <v>-4909.9273999999996</v>
      </c>
      <c r="H1463" s="51">
        <f t="shared" si="199"/>
        <v>2822.5351000000001</v>
      </c>
      <c r="I1463" s="51">
        <f t="shared" si="201"/>
        <v>7732.4624999999996</v>
      </c>
      <c r="J1463" s="51">
        <f t="shared" si="200"/>
        <v>51183.809199999996</v>
      </c>
      <c r="K1463" s="51">
        <f t="shared" si="202"/>
        <v>56093.736599999997</v>
      </c>
      <c r="L1463" s="51">
        <f t="shared" si="203"/>
        <v>0</v>
      </c>
      <c r="M1463" s="51">
        <f t="shared" si="204"/>
        <v>0</v>
      </c>
      <c r="N1463" s="51">
        <f t="shared" si="205"/>
        <v>0</v>
      </c>
      <c r="O1463" s="51">
        <f t="shared" si="206"/>
        <v>0</v>
      </c>
      <c r="P1463" s="52">
        <f>+SUM(INDEX(Inputs!$D$24:$D$35,MATCH($D1463,Inputs!$B$24:$B$35,0))*$N1463,INDEX(Inputs!$E$24:$E$35,MATCH($D1463,Inputs!$B$24:$B$35,0))*$O1463)</f>
        <v>0</v>
      </c>
      <c r="R1463" s="19"/>
      <c r="S1463" s="19"/>
      <c r="T1463" s="19"/>
    </row>
    <row r="1464" spans="2:20" s="46" customFormat="1" x14ac:dyDescent="0.25">
      <c r="B1464" s="8" t="s">
        <v>220</v>
      </c>
      <c r="C1464" s="8">
        <v>2021</v>
      </c>
      <c r="D1464" s="8">
        <v>4</v>
      </c>
      <c r="E1464" s="49">
        <f>Data!E1464</f>
        <v>6703.9468999999999</v>
      </c>
      <c r="F1464" s="49">
        <f>Data!F1464</f>
        <v>883.12540000000001</v>
      </c>
      <c r="G1464" s="50">
        <f t="shared" si="198"/>
        <v>-5820.8215</v>
      </c>
      <c r="H1464" s="51">
        <f t="shared" si="199"/>
        <v>7732.4624999999996</v>
      </c>
      <c r="I1464" s="51">
        <f t="shared" si="201"/>
        <v>13553.284</v>
      </c>
      <c r="J1464" s="51">
        <f t="shared" si="200"/>
        <v>56093.736599999997</v>
      </c>
      <c r="K1464" s="51">
        <f t="shared" si="202"/>
        <v>61914.558099999995</v>
      </c>
      <c r="L1464" s="51">
        <f t="shared" si="203"/>
        <v>0</v>
      </c>
      <c r="M1464" s="51">
        <f t="shared" si="204"/>
        <v>0</v>
      </c>
      <c r="N1464" s="51">
        <f t="shared" si="205"/>
        <v>0</v>
      </c>
      <c r="O1464" s="51">
        <f t="shared" si="206"/>
        <v>0</v>
      </c>
      <c r="P1464" s="52">
        <f>+SUM(INDEX(Inputs!$D$24:$D$35,MATCH($D1464,Inputs!$B$24:$B$35,0))*$N1464,INDEX(Inputs!$E$24:$E$35,MATCH($D1464,Inputs!$B$24:$B$35,0))*$O1464)</f>
        <v>0</v>
      </c>
      <c r="R1464" s="19"/>
      <c r="S1464" s="19"/>
      <c r="T1464" s="19"/>
    </row>
    <row r="1465" spans="2:20" s="46" customFormat="1" x14ac:dyDescent="0.25">
      <c r="B1465" s="8" t="s">
        <v>220</v>
      </c>
      <c r="C1465" s="8">
        <v>2021</v>
      </c>
      <c r="D1465" s="8">
        <v>5</v>
      </c>
      <c r="E1465" s="49">
        <f>Data!E1465</f>
        <v>7315.6100999999999</v>
      </c>
      <c r="F1465" s="49">
        <f>Data!F1465</f>
        <v>674.87130000000002</v>
      </c>
      <c r="G1465" s="50">
        <f t="shared" si="198"/>
        <v>-6640.7388000000001</v>
      </c>
      <c r="H1465" s="51">
        <f t="shared" si="199"/>
        <v>13553.284</v>
      </c>
      <c r="I1465" s="51">
        <f t="shared" si="201"/>
        <v>20194.022799999999</v>
      </c>
      <c r="J1465" s="51">
        <f t="shared" si="200"/>
        <v>61914.558099999995</v>
      </c>
      <c r="K1465" s="51">
        <f t="shared" si="202"/>
        <v>68555.296900000001</v>
      </c>
      <c r="L1465" s="51">
        <f t="shared" si="203"/>
        <v>0</v>
      </c>
      <c r="M1465" s="51">
        <f t="shared" si="204"/>
        <v>0</v>
      </c>
      <c r="N1465" s="51">
        <f t="shared" si="205"/>
        <v>0</v>
      </c>
      <c r="O1465" s="51">
        <f t="shared" si="206"/>
        <v>0</v>
      </c>
      <c r="P1465" s="52">
        <f>+SUM(INDEX(Inputs!$D$24:$D$35,MATCH($D1465,Inputs!$B$24:$B$35,0))*$N1465,INDEX(Inputs!$E$24:$E$35,MATCH($D1465,Inputs!$B$24:$B$35,0))*$O1465)</f>
        <v>0</v>
      </c>
      <c r="R1465" s="19"/>
      <c r="S1465" s="19"/>
      <c r="T1465" s="19"/>
    </row>
    <row r="1466" spans="2:20" s="46" customFormat="1" x14ac:dyDescent="0.25">
      <c r="B1466" s="8" t="s">
        <v>220</v>
      </c>
      <c r="C1466" s="8">
        <v>2021</v>
      </c>
      <c r="D1466" s="8">
        <v>6</v>
      </c>
      <c r="E1466" s="49">
        <f>Data!E1466</f>
        <v>7505.6876000000002</v>
      </c>
      <c r="F1466" s="49">
        <f>Data!F1466</f>
        <v>660.28650000000005</v>
      </c>
      <c r="G1466" s="50">
        <f t="shared" si="198"/>
        <v>-6845.4011</v>
      </c>
      <c r="H1466" s="51">
        <f t="shared" si="199"/>
        <v>20194.022799999999</v>
      </c>
      <c r="I1466" s="51">
        <f t="shared" si="201"/>
        <v>27039.423899999998</v>
      </c>
      <c r="J1466" s="51">
        <f t="shared" si="200"/>
        <v>68555.296900000001</v>
      </c>
      <c r="K1466" s="51">
        <f t="shared" si="202"/>
        <v>75400.698000000004</v>
      </c>
      <c r="L1466" s="51">
        <f t="shared" si="203"/>
        <v>0</v>
      </c>
      <c r="M1466" s="51">
        <f t="shared" si="204"/>
        <v>0</v>
      </c>
      <c r="N1466" s="51">
        <f t="shared" si="205"/>
        <v>0</v>
      </c>
      <c r="O1466" s="51">
        <f t="shared" si="206"/>
        <v>0</v>
      </c>
      <c r="P1466" s="52">
        <f>+SUM(INDEX(Inputs!$D$24:$D$35,MATCH($D1466,Inputs!$B$24:$B$35,0))*$N1466,INDEX(Inputs!$E$24:$E$35,MATCH($D1466,Inputs!$B$24:$B$35,0))*$O1466)</f>
        <v>0</v>
      </c>
      <c r="R1466" s="19"/>
      <c r="S1466" s="19"/>
      <c r="T1466" s="19"/>
    </row>
    <row r="1467" spans="2:20" s="46" customFormat="1" x14ac:dyDescent="0.25">
      <c r="B1467" s="8" t="s">
        <v>220</v>
      </c>
      <c r="C1467" s="8">
        <v>2021</v>
      </c>
      <c r="D1467" s="8">
        <v>7</v>
      </c>
      <c r="E1467" s="49">
        <f>Data!E1467</f>
        <v>6644.8405000000002</v>
      </c>
      <c r="F1467" s="49">
        <f>Data!F1467</f>
        <v>739.19479999999999</v>
      </c>
      <c r="G1467" s="50">
        <f t="shared" si="198"/>
        <v>-5905.6457</v>
      </c>
      <c r="H1467" s="51">
        <f t="shared" si="199"/>
        <v>27039.423899999998</v>
      </c>
      <c r="I1467" s="51">
        <f t="shared" si="201"/>
        <v>32945.069599999995</v>
      </c>
      <c r="J1467" s="51">
        <f t="shared" si="200"/>
        <v>75400.698000000004</v>
      </c>
      <c r="K1467" s="51">
        <f t="shared" si="202"/>
        <v>81306.343699999998</v>
      </c>
      <c r="L1467" s="51">
        <f t="shared" si="203"/>
        <v>0</v>
      </c>
      <c r="M1467" s="51">
        <f t="shared" si="204"/>
        <v>0</v>
      </c>
      <c r="N1467" s="51">
        <f t="shared" si="205"/>
        <v>0</v>
      </c>
      <c r="O1467" s="51">
        <f t="shared" si="206"/>
        <v>0</v>
      </c>
      <c r="P1467" s="52">
        <f>+SUM(INDEX(Inputs!$D$24:$D$35,MATCH($D1467,Inputs!$B$24:$B$35,0))*$N1467,INDEX(Inputs!$E$24:$E$35,MATCH($D1467,Inputs!$B$24:$B$35,0))*$O1467)</f>
        <v>0</v>
      </c>
      <c r="R1467" s="19"/>
      <c r="S1467" s="19"/>
      <c r="T1467" s="19"/>
    </row>
    <row r="1468" spans="2:20" s="46" customFormat="1" x14ac:dyDescent="0.25">
      <c r="B1468" s="8" t="s">
        <v>220</v>
      </c>
      <c r="C1468" s="8">
        <v>2021</v>
      </c>
      <c r="D1468" s="8">
        <v>8</v>
      </c>
      <c r="E1468" s="49">
        <f>Data!E1468</f>
        <v>6298.7789000000002</v>
      </c>
      <c r="F1468" s="49">
        <f>Data!F1468</f>
        <v>738.6078</v>
      </c>
      <c r="G1468" s="50">
        <f t="shared" si="198"/>
        <v>-5560.1711000000005</v>
      </c>
      <c r="H1468" s="51">
        <f t="shared" si="199"/>
        <v>32945.069599999995</v>
      </c>
      <c r="I1468" s="51">
        <f t="shared" si="201"/>
        <v>38505.240699999995</v>
      </c>
      <c r="J1468" s="51">
        <f t="shared" si="200"/>
        <v>81306.343699999998</v>
      </c>
      <c r="K1468" s="51">
        <f t="shared" si="202"/>
        <v>86866.514800000004</v>
      </c>
      <c r="L1468" s="51">
        <f t="shared" si="203"/>
        <v>0</v>
      </c>
      <c r="M1468" s="51">
        <f t="shared" si="204"/>
        <v>0</v>
      </c>
      <c r="N1468" s="51">
        <f t="shared" si="205"/>
        <v>0</v>
      </c>
      <c r="O1468" s="51">
        <f t="shared" si="206"/>
        <v>0</v>
      </c>
      <c r="P1468" s="52">
        <f>+SUM(INDEX(Inputs!$D$24:$D$35,MATCH($D1468,Inputs!$B$24:$B$35,0))*$N1468,INDEX(Inputs!$E$24:$E$35,MATCH($D1468,Inputs!$B$24:$B$35,0))*$O1468)</f>
        <v>0</v>
      </c>
      <c r="R1468" s="19"/>
      <c r="S1468" s="19"/>
      <c r="T1468" s="19"/>
    </row>
    <row r="1469" spans="2:20" s="46" customFormat="1" x14ac:dyDescent="0.25">
      <c r="B1469" s="8" t="s">
        <v>220</v>
      </c>
      <c r="C1469" s="8">
        <v>2021</v>
      </c>
      <c r="D1469" s="8">
        <v>9</v>
      </c>
      <c r="E1469" s="49">
        <f>Data!E1469</f>
        <v>5931.5277999999998</v>
      </c>
      <c r="F1469" s="49">
        <f>Data!F1469</f>
        <v>688.48429999999996</v>
      </c>
      <c r="G1469" s="50">
        <f t="shared" si="198"/>
        <v>-5243.0434999999998</v>
      </c>
      <c r="H1469" s="51">
        <f t="shared" si="199"/>
        <v>38505.240699999995</v>
      </c>
      <c r="I1469" s="51">
        <f t="shared" si="201"/>
        <v>43748.284199999995</v>
      </c>
      <c r="J1469" s="51">
        <f t="shared" si="200"/>
        <v>86866.514800000004</v>
      </c>
      <c r="K1469" s="51">
        <f t="shared" si="202"/>
        <v>92109.558300000004</v>
      </c>
      <c r="L1469" s="51">
        <f t="shared" si="203"/>
        <v>0</v>
      </c>
      <c r="M1469" s="51">
        <f t="shared" si="204"/>
        <v>0</v>
      </c>
      <c r="N1469" s="51">
        <f t="shared" si="205"/>
        <v>0</v>
      </c>
      <c r="O1469" s="51">
        <f t="shared" si="206"/>
        <v>0</v>
      </c>
      <c r="P1469" s="52">
        <f>+SUM(INDEX(Inputs!$D$24:$D$35,MATCH($D1469,Inputs!$B$24:$B$35,0))*$N1469,INDEX(Inputs!$E$24:$E$35,MATCH($D1469,Inputs!$B$24:$B$35,0))*$O1469)</f>
        <v>0</v>
      </c>
      <c r="R1469" s="19"/>
      <c r="S1469" s="19"/>
      <c r="T1469" s="19"/>
    </row>
    <row r="1470" spans="2:20" s="46" customFormat="1" x14ac:dyDescent="0.25">
      <c r="B1470" s="8" t="s">
        <v>220</v>
      </c>
      <c r="C1470" s="8">
        <v>2021</v>
      </c>
      <c r="D1470" s="8">
        <v>10</v>
      </c>
      <c r="E1470" s="49">
        <f>Data!E1470</f>
        <v>4034.6280000000002</v>
      </c>
      <c r="F1470" s="49">
        <f>Data!F1470</f>
        <v>804.52089999999998</v>
      </c>
      <c r="G1470" s="50">
        <f t="shared" si="198"/>
        <v>-3230.1071000000002</v>
      </c>
      <c r="H1470" s="51">
        <f t="shared" si="199"/>
        <v>43748.284199999995</v>
      </c>
      <c r="I1470" s="51">
        <f t="shared" si="201"/>
        <v>46978.391299999996</v>
      </c>
      <c r="J1470" s="51">
        <f t="shared" si="200"/>
        <v>92109.558300000004</v>
      </c>
      <c r="K1470" s="51">
        <f t="shared" si="202"/>
        <v>95339.665399999998</v>
      </c>
      <c r="L1470" s="51">
        <f t="shared" si="203"/>
        <v>0</v>
      </c>
      <c r="M1470" s="51">
        <f t="shared" si="204"/>
        <v>0</v>
      </c>
      <c r="N1470" s="51">
        <f t="shared" si="205"/>
        <v>0</v>
      </c>
      <c r="O1470" s="51">
        <f t="shared" si="206"/>
        <v>0</v>
      </c>
      <c r="P1470" s="52">
        <f>+SUM(INDEX(Inputs!$D$24:$D$35,MATCH($D1470,Inputs!$B$24:$B$35,0))*$N1470,INDEX(Inputs!$E$24:$E$35,MATCH($D1470,Inputs!$B$24:$B$35,0))*$O1470)</f>
        <v>0</v>
      </c>
      <c r="R1470" s="19"/>
      <c r="S1470" s="19"/>
      <c r="T1470" s="19"/>
    </row>
    <row r="1471" spans="2:20" s="46" customFormat="1" x14ac:dyDescent="0.25">
      <c r="B1471" s="8" t="s">
        <v>220</v>
      </c>
      <c r="C1471" s="8">
        <v>2021</v>
      </c>
      <c r="D1471" s="8">
        <v>11</v>
      </c>
      <c r="E1471" s="49">
        <f>Data!E1471</f>
        <v>3063.4349999999999</v>
      </c>
      <c r="F1471" s="49">
        <f>Data!F1471</f>
        <v>1344.9427000000001</v>
      </c>
      <c r="G1471" s="50">
        <f t="shared" si="198"/>
        <v>-1718.4922999999999</v>
      </c>
      <c r="H1471" s="51">
        <f t="shared" si="199"/>
        <v>46978.391299999996</v>
      </c>
      <c r="I1471" s="51">
        <f t="shared" si="201"/>
        <v>48696.883599999994</v>
      </c>
      <c r="J1471" s="51">
        <f t="shared" si="200"/>
        <v>95339.665399999998</v>
      </c>
      <c r="K1471" s="51">
        <f t="shared" si="202"/>
        <v>97058.157699999996</v>
      </c>
      <c r="L1471" s="51">
        <f t="shared" si="203"/>
        <v>0</v>
      </c>
      <c r="M1471" s="51">
        <f t="shared" si="204"/>
        <v>0</v>
      </c>
      <c r="N1471" s="51">
        <f t="shared" si="205"/>
        <v>0</v>
      </c>
      <c r="O1471" s="51">
        <f t="shared" si="206"/>
        <v>0</v>
      </c>
      <c r="P1471" s="52">
        <f>+SUM(INDEX(Inputs!$D$24:$D$35,MATCH($D1471,Inputs!$B$24:$B$35,0))*$N1471,INDEX(Inputs!$E$24:$E$35,MATCH($D1471,Inputs!$B$24:$B$35,0))*$O1471)</f>
        <v>0</v>
      </c>
      <c r="R1471" s="19"/>
      <c r="S1471" s="19"/>
      <c r="T1471" s="19"/>
    </row>
    <row r="1472" spans="2:20" s="46" customFormat="1" x14ac:dyDescent="0.25">
      <c r="B1472" s="8" t="s">
        <v>220</v>
      </c>
      <c r="C1472" s="8">
        <v>2021</v>
      </c>
      <c r="D1472" s="8">
        <v>12</v>
      </c>
      <c r="E1472" s="49">
        <f>Data!E1472</f>
        <v>1714.0151000000001</v>
      </c>
      <c r="F1472" s="49">
        <f>Data!F1472</f>
        <v>2049.6246000000001</v>
      </c>
      <c r="G1472" s="50">
        <f t="shared" si="198"/>
        <v>335.60950000000003</v>
      </c>
      <c r="H1472" s="51">
        <f t="shared" si="199"/>
        <v>48696.883599999994</v>
      </c>
      <c r="I1472" s="51">
        <f t="shared" si="201"/>
        <v>48361.274099999995</v>
      </c>
      <c r="J1472" s="51">
        <f t="shared" si="200"/>
        <v>97058.157699999996</v>
      </c>
      <c r="K1472" s="51">
        <f t="shared" si="202"/>
        <v>96722.54819999999</v>
      </c>
      <c r="L1472" s="51">
        <f t="shared" si="203"/>
        <v>0</v>
      </c>
      <c r="M1472" s="51">
        <f t="shared" si="204"/>
        <v>0</v>
      </c>
      <c r="N1472" s="51">
        <f t="shared" si="205"/>
        <v>0</v>
      </c>
      <c r="O1472" s="51">
        <f t="shared" si="206"/>
        <v>0</v>
      </c>
      <c r="P1472" s="52">
        <f>+SUM(INDEX(Inputs!$D$24:$D$35,MATCH($D1472,Inputs!$B$24:$B$35,0))*$N1472,INDEX(Inputs!$E$24:$E$35,MATCH($D1472,Inputs!$B$24:$B$35,0))*$O1472)</f>
        <v>0</v>
      </c>
      <c r="R1472" s="19"/>
      <c r="S1472" s="19"/>
      <c r="T1472" s="19"/>
    </row>
    <row r="1473" spans="2:20" s="46" customFormat="1" x14ac:dyDescent="0.25">
      <c r="B1473" s="8" t="s">
        <v>221</v>
      </c>
      <c r="C1473" s="8">
        <v>2021</v>
      </c>
      <c r="D1473" s="8">
        <v>1</v>
      </c>
      <c r="E1473" s="49">
        <f>Data!E1473</f>
        <v>1206.7157</v>
      </c>
      <c r="F1473" s="49">
        <f>Data!F1473</f>
        <v>6612.9345000000003</v>
      </c>
      <c r="G1473" s="50">
        <f t="shared" si="198"/>
        <v>5406.2188000000006</v>
      </c>
      <c r="H1473" s="51">
        <f t="shared" si="199"/>
        <v>0</v>
      </c>
      <c r="I1473" s="51">
        <f t="shared" si="201"/>
        <v>0</v>
      </c>
      <c r="J1473" s="51">
        <f t="shared" si="200"/>
        <v>0</v>
      </c>
      <c r="K1473" s="51">
        <f t="shared" si="202"/>
        <v>0</v>
      </c>
      <c r="L1473" s="51">
        <f t="shared" si="203"/>
        <v>5406.2188000000006</v>
      </c>
      <c r="M1473" s="51">
        <f t="shared" si="204"/>
        <v>5406.2188000000006</v>
      </c>
      <c r="N1473" s="51">
        <f t="shared" si="205"/>
        <v>2000</v>
      </c>
      <c r="O1473" s="51">
        <f t="shared" si="206"/>
        <v>3406.2188000000006</v>
      </c>
      <c r="P1473" s="52">
        <f>+SUM(INDEX(Inputs!$D$24:$D$35,MATCH($D1473,Inputs!$B$24:$B$35,0))*$N1473,INDEX(Inputs!$E$24:$E$35,MATCH($D1473,Inputs!$B$24:$B$35,0))*$O1473)</f>
        <v>340.02524608480002</v>
      </c>
      <c r="R1473" s="19"/>
      <c r="S1473" s="19"/>
      <c r="T1473" s="19"/>
    </row>
    <row r="1474" spans="2:20" s="46" customFormat="1" x14ac:dyDescent="0.25">
      <c r="B1474" s="8" t="s">
        <v>221</v>
      </c>
      <c r="C1474" s="8">
        <v>2021</v>
      </c>
      <c r="D1474" s="8">
        <v>2</v>
      </c>
      <c r="E1474" s="49">
        <f>Data!E1474</f>
        <v>1866.3117999999999</v>
      </c>
      <c r="F1474" s="49">
        <f>Data!F1474</f>
        <v>5849.7281999999996</v>
      </c>
      <c r="G1474" s="50">
        <f t="shared" si="198"/>
        <v>3983.4163999999996</v>
      </c>
      <c r="H1474" s="51">
        <f t="shared" si="199"/>
        <v>0</v>
      </c>
      <c r="I1474" s="51">
        <f t="shared" si="201"/>
        <v>0</v>
      </c>
      <c r="J1474" s="51">
        <f t="shared" si="200"/>
        <v>0</v>
      </c>
      <c r="K1474" s="51">
        <f t="shared" si="202"/>
        <v>0</v>
      </c>
      <c r="L1474" s="51">
        <f t="shared" si="203"/>
        <v>3983.4163999999996</v>
      </c>
      <c r="M1474" s="51">
        <f t="shared" si="204"/>
        <v>3983.4163999999996</v>
      </c>
      <c r="N1474" s="51">
        <f t="shared" si="205"/>
        <v>2000</v>
      </c>
      <c r="O1474" s="51">
        <f t="shared" si="206"/>
        <v>1983.4163999999996</v>
      </c>
      <c r="P1474" s="52">
        <f>+SUM(INDEX(Inputs!$D$24:$D$35,MATCH($D1474,Inputs!$B$24:$B$35,0))*$N1474,INDEX(Inputs!$E$24:$E$35,MATCH($D1474,Inputs!$B$24:$B$35,0))*$O1474)</f>
        <v>277.14307121439998</v>
      </c>
      <c r="R1474" s="19"/>
      <c r="S1474" s="19"/>
      <c r="T1474" s="19"/>
    </row>
    <row r="1475" spans="2:20" s="46" customFormat="1" x14ac:dyDescent="0.25">
      <c r="B1475" s="8" t="s">
        <v>221</v>
      </c>
      <c r="C1475" s="8">
        <v>2021</v>
      </c>
      <c r="D1475" s="8">
        <v>3</v>
      </c>
      <c r="E1475" s="49">
        <f>Data!E1475</f>
        <v>3623.4937</v>
      </c>
      <c r="F1475" s="49">
        <f>Data!F1475</f>
        <v>6060.9422999999997</v>
      </c>
      <c r="G1475" s="50">
        <f t="shared" si="198"/>
        <v>2437.4485999999997</v>
      </c>
      <c r="H1475" s="51">
        <f t="shared" si="199"/>
        <v>0</v>
      </c>
      <c r="I1475" s="51">
        <f t="shared" si="201"/>
        <v>0</v>
      </c>
      <c r="J1475" s="51">
        <f t="shared" si="200"/>
        <v>0</v>
      </c>
      <c r="K1475" s="51">
        <f t="shared" si="202"/>
        <v>0</v>
      </c>
      <c r="L1475" s="51">
        <f t="shared" si="203"/>
        <v>2437.4485999999997</v>
      </c>
      <c r="M1475" s="51">
        <f t="shared" si="204"/>
        <v>2437.4485999999997</v>
      </c>
      <c r="N1475" s="51">
        <f t="shared" si="205"/>
        <v>2000</v>
      </c>
      <c r="O1475" s="51">
        <f t="shared" si="206"/>
        <v>437.44859999999971</v>
      </c>
      <c r="P1475" s="52">
        <f>+SUM(INDEX(Inputs!$D$24:$D$35,MATCH($D1475,Inputs!$B$24:$B$35,0))*$N1475,INDEX(Inputs!$E$24:$E$35,MATCH($D1475,Inputs!$B$24:$B$35,0))*$O1475)</f>
        <v>208.81747832560001</v>
      </c>
      <c r="R1475" s="19"/>
      <c r="S1475" s="19"/>
      <c r="T1475" s="19"/>
    </row>
    <row r="1476" spans="2:20" s="46" customFormat="1" x14ac:dyDescent="0.25">
      <c r="B1476" s="8" t="s">
        <v>221</v>
      </c>
      <c r="C1476" s="8">
        <v>2021</v>
      </c>
      <c r="D1476" s="8">
        <v>4</v>
      </c>
      <c r="E1476" s="49">
        <f>Data!E1476</f>
        <v>4691.4607999999998</v>
      </c>
      <c r="F1476" s="49">
        <f>Data!F1476</f>
        <v>5862.0061999999998</v>
      </c>
      <c r="G1476" s="50">
        <f t="shared" si="198"/>
        <v>1170.5454</v>
      </c>
      <c r="H1476" s="51">
        <f t="shared" si="199"/>
        <v>0</v>
      </c>
      <c r="I1476" s="51">
        <f t="shared" si="201"/>
        <v>0</v>
      </c>
      <c r="J1476" s="51">
        <f t="shared" si="200"/>
        <v>0</v>
      </c>
      <c r="K1476" s="51">
        <f t="shared" si="202"/>
        <v>0</v>
      </c>
      <c r="L1476" s="51">
        <f t="shared" si="203"/>
        <v>1170.5454</v>
      </c>
      <c r="M1476" s="51">
        <f t="shared" si="204"/>
        <v>1170.5454</v>
      </c>
      <c r="N1476" s="51">
        <f t="shared" si="205"/>
        <v>1170.5454</v>
      </c>
      <c r="O1476" s="51">
        <f t="shared" si="206"/>
        <v>0</v>
      </c>
      <c r="P1476" s="52">
        <f>+SUM(INDEX(Inputs!$D$24:$D$35,MATCH($D1476,Inputs!$B$24:$B$35,0))*$N1476,INDEX(Inputs!$E$24:$E$35,MATCH($D1476,Inputs!$B$24:$B$35,0))*$O1476)</f>
        <v>110.8998122868</v>
      </c>
      <c r="R1476" s="19"/>
      <c r="S1476" s="19"/>
      <c r="T1476" s="19"/>
    </row>
    <row r="1477" spans="2:20" s="46" customFormat="1" x14ac:dyDescent="0.25">
      <c r="B1477" s="8" t="s">
        <v>221</v>
      </c>
      <c r="C1477" s="8">
        <v>2021</v>
      </c>
      <c r="D1477" s="8">
        <v>5</v>
      </c>
      <c r="E1477" s="49">
        <f>Data!E1477</f>
        <v>5462.4326000000001</v>
      </c>
      <c r="F1477" s="49">
        <f>Data!F1477</f>
        <v>5911.4489000000003</v>
      </c>
      <c r="G1477" s="50">
        <f t="shared" si="198"/>
        <v>449.01630000000023</v>
      </c>
      <c r="H1477" s="51">
        <f t="shared" si="199"/>
        <v>0</v>
      </c>
      <c r="I1477" s="51">
        <f t="shared" si="201"/>
        <v>0</v>
      </c>
      <c r="J1477" s="51">
        <f t="shared" si="200"/>
        <v>0</v>
      </c>
      <c r="K1477" s="51">
        <f t="shared" si="202"/>
        <v>0</v>
      </c>
      <c r="L1477" s="51">
        <f t="shared" si="203"/>
        <v>449.01630000000023</v>
      </c>
      <c r="M1477" s="51">
        <f t="shared" si="204"/>
        <v>449.01630000000023</v>
      </c>
      <c r="N1477" s="51">
        <f t="shared" si="205"/>
        <v>449.01630000000023</v>
      </c>
      <c r="O1477" s="51">
        <f t="shared" si="206"/>
        <v>0</v>
      </c>
      <c r="P1477" s="52">
        <f>+SUM(INDEX(Inputs!$D$24:$D$35,MATCH($D1477,Inputs!$B$24:$B$35,0))*$N1477,INDEX(Inputs!$E$24:$E$35,MATCH($D1477,Inputs!$B$24:$B$35,0))*$O1477)</f>
        <v>42.540702294600024</v>
      </c>
      <c r="R1477" s="19"/>
      <c r="S1477" s="19"/>
      <c r="T1477" s="19"/>
    </row>
    <row r="1478" spans="2:20" s="46" customFormat="1" x14ac:dyDescent="0.25">
      <c r="B1478" s="8" t="s">
        <v>221</v>
      </c>
      <c r="C1478" s="8">
        <v>2021</v>
      </c>
      <c r="D1478" s="8">
        <v>6</v>
      </c>
      <c r="E1478" s="49">
        <f>Data!E1478</f>
        <v>5732.41</v>
      </c>
      <c r="F1478" s="49">
        <f>Data!F1478</f>
        <v>7369.8892999999998</v>
      </c>
      <c r="G1478" s="50">
        <f t="shared" si="198"/>
        <v>1637.4793</v>
      </c>
      <c r="H1478" s="51">
        <f t="shared" si="199"/>
        <v>0</v>
      </c>
      <c r="I1478" s="51">
        <f t="shared" si="201"/>
        <v>0</v>
      </c>
      <c r="J1478" s="51">
        <f t="shared" si="200"/>
        <v>0</v>
      </c>
      <c r="K1478" s="51">
        <f t="shared" si="202"/>
        <v>0</v>
      </c>
      <c r="L1478" s="51">
        <f t="shared" si="203"/>
        <v>1637.4793</v>
      </c>
      <c r="M1478" s="51">
        <f t="shared" si="204"/>
        <v>1637.4793</v>
      </c>
      <c r="N1478" s="51">
        <f t="shared" si="205"/>
        <v>1637.4793</v>
      </c>
      <c r="O1478" s="51">
        <f t="shared" si="206"/>
        <v>0</v>
      </c>
      <c r="P1478" s="52">
        <f>+SUM(INDEX(Inputs!$D$24:$D$35,MATCH($D1478,Inputs!$B$24:$B$35,0))*$N1478,INDEX(Inputs!$E$24:$E$35,MATCH($D1478,Inputs!$B$24:$B$35,0))*$O1478)</f>
        <v>172.344696325</v>
      </c>
      <c r="R1478" s="19"/>
      <c r="S1478" s="19"/>
      <c r="T1478" s="19"/>
    </row>
    <row r="1479" spans="2:20" s="46" customFormat="1" x14ac:dyDescent="0.25">
      <c r="B1479" s="8" t="s">
        <v>221</v>
      </c>
      <c r="C1479" s="8">
        <v>2021</v>
      </c>
      <c r="D1479" s="8">
        <v>7</v>
      </c>
      <c r="E1479" s="49">
        <f>Data!E1479</f>
        <v>4783.6435000000001</v>
      </c>
      <c r="F1479" s="49">
        <f>Data!F1479</f>
        <v>7911.0600999999997</v>
      </c>
      <c r="G1479" s="50">
        <f t="shared" si="198"/>
        <v>3127.4165999999996</v>
      </c>
      <c r="H1479" s="51">
        <f t="shared" si="199"/>
        <v>0</v>
      </c>
      <c r="I1479" s="51">
        <f t="shared" si="201"/>
        <v>0</v>
      </c>
      <c r="J1479" s="51">
        <f t="shared" si="200"/>
        <v>0</v>
      </c>
      <c r="K1479" s="51">
        <f t="shared" si="202"/>
        <v>0</v>
      </c>
      <c r="L1479" s="51">
        <f t="shared" si="203"/>
        <v>3127.4165999999996</v>
      </c>
      <c r="M1479" s="51">
        <f t="shared" si="204"/>
        <v>3127.4165999999996</v>
      </c>
      <c r="N1479" s="51">
        <f t="shared" si="205"/>
        <v>2000</v>
      </c>
      <c r="O1479" s="51">
        <f t="shared" si="206"/>
        <v>1127.4165999999996</v>
      </c>
      <c r="P1479" s="52">
        <f>+SUM(INDEX(Inputs!$D$24:$D$35,MATCH($D1479,Inputs!$B$24:$B$35,0))*$N1479,INDEX(Inputs!$E$24:$E$35,MATCH($D1479,Inputs!$B$24:$B$35,0))*$O1479)</f>
        <v>265.42322708559999</v>
      </c>
      <c r="R1479" s="19"/>
      <c r="S1479" s="19"/>
      <c r="T1479" s="19"/>
    </row>
    <row r="1480" spans="2:20" s="46" customFormat="1" x14ac:dyDescent="0.25">
      <c r="B1480" s="8" t="s">
        <v>221</v>
      </c>
      <c r="C1480" s="8">
        <v>2021</v>
      </c>
      <c r="D1480" s="8">
        <v>8</v>
      </c>
      <c r="E1480" s="49">
        <f>Data!E1480</f>
        <v>5559.6661000000004</v>
      </c>
      <c r="F1480" s="49">
        <f>Data!F1480</f>
        <v>7156.4648999999999</v>
      </c>
      <c r="G1480" s="50">
        <f t="shared" si="198"/>
        <v>1596.7987999999996</v>
      </c>
      <c r="H1480" s="51">
        <f t="shared" si="199"/>
        <v>0</v>
      </c>
      <c r="I1480" s="51">
        <f t="shared" si="201"/>
        <v>0</v>
      </c>
      <c r="J1480" s="51">
        <f t="shared" si="200"/>
        <v>0</v>
      </c>
      <c r="K1480" s="51">
        <f t="shared" si="202"/>
        <v>0</v>
      </c>
      <c r="L1480" s="51">
        <f t="shared" si="203"/>
        <v>1596.7987999999996</v>
      </c>
      <c r="M1480" s="51">
        <f t="shared" si="204"/>
        <v>1596.7987999999996</v>
      </c>
      <c r="N1480" s="51">
        <f t="shared" si="205"/>
        <v>1596.7987999999996</v>
      </c>
      <c r="O1480" s="51">
        <f t="shared" si="206"/>
        <v>0</v>
      </c>
      <c r="P1480" s="52">
        <f>+SUM(INDEX(Inputs!$D$24:$D$35,MATCH($D1480,Inputs!$B$24:$B$35,0))*$N1480,INDEX(Inputs!$E$24:$E$35,MATCH($D1480,Inputs!$B$24:$B$35,0))*$O1480)</f>
        <v>168.06307369999996</v>
      </c>
      <c r="R1480" s="19"/>
      <c r="S1480" s="19"/>
      <c r="T1480" s="19"/>
    </row>
    <row r="1481" spans="2:20" s="46" customFormat="1" x14ac:dyDescent="0.25">
      <c r="B1481" s="8" t="s">
        <v>221</v>
      </c>
      <c r="C1481" s="8">
        <v>2021</v>
      </c>
      <c r="D1481" s="8">
        <v>9</v>
      </c>
      <c r="E1481" s="49">
        <f>Data!E1481</f>
        <v>3760.5913</v>
      </c>
      <c r="F1481" s="49">
        <f>Data!F1481</f>
        <v>6510.5559999999996</v>
      </c>
      <c r="G1481" s="50">
        <f t="shared" ref="G1481:G1532" si="207">+F1481-E1481</f>
        <v>2749.9646999999995</v>
      </c>
      <c r="H1481" s="51">
        <f t="shared" ref="H1481:H1532" si="208">+IF(D1481=1,0,I1480)</f>
        <v>0</v>
      </c>
      <c r="I1481" s="51">
        <f t="shared" si="201"/>
        <v>0</v>
      </c>
      <c r="J1481" s="51">
        <f t="shared" ref="J1481:J1532" si="209">+IF(D1481=1,I1492,K1480)</f>
        <v>0</v>
      </c>
      <c r="K1481" s="51">
        <f t="shared" si="202"/>
        <v>0</v>
      </c>
      <c r="L1481" s="51">
        <f t="shared" si="203"/>
        <v>2749.9646999999995</v>
      </c>
      <c r="M1481" s="51">
        <f t="shared" si="204"/>
        <v>2749.9646999999995</v>
      </c>
      <c r="N1481" s="51">
        <f t="shared" si="205"/>
        <v>2000</v>
      </c>
      <c r="O1481" s="51">
        <f t="shared" si="206"/>
        <v>749.96469999999954</v>
      </c>
      <c r="P1481" s="52">
        <f>+SUM(INDEX(Inputs!$D$24:$D$35,MATCH($D1481,Inputs!$B$24:$B$35,0))*$N1481,INDEX(Inputs!$E$24:$E$35,MATCH($D1481,Inputs!$B$24:$B$35,0))*$O1481)</f>
        <v>222.62943988119997</v>
      </c>
      <c r="R1481" s="19"/>
      <c r="S1481" s="19"/>
      <c r="T1481" s="19"/>
    </row>
    <row r="1482" spans="2:20" s="46" customFormat="1" x14ac:dyDescent="0.25">
      <c r="B1482" s="8" t="s">
        <v>221</v>
      </c>
      <c r="C1482" s="8">
        <v>2021</v>
      </c>
      <c r="D1482" s="8">
        <v>10</v>
      </c>
      <c r="E1482" s="49">
        <f>Data!E1482</f>
        <v>2637.7464</v>
      </c>
      <c r="F1482" s="49">
        <f>Data!F1482</f>
        <v>6048.1278000000002</v>
      </c>
      <c r="G1482" s="50">
        <f t="shared" si="207"/>
        <v>3410.3814000000002</v>
      </c>
      <c r="H1482" s="51">
        <f t="shared" si="208"/>
        <v>0</v>
      </c>
      <c r="I1482" s="51">
        <f t="shared" ref="I1482:I1532" si="210">+IF($G1482&lt;0,SUM(-$G1482,H1482),MAX(SUM(-$G1482,H1482),0))</f>
        <v>0</v>
      </c>
      <c r="J1482" s="51">
        <f t="shared" si="209"/>
        <v>0</v>
      </c>
      <c r="K1482" s="51">
        <f t="shared" ref="K1482:K1532" si="211">+IF($G1482&lt;0,SUM(-$G1482,J1482),MAX(SUM(-$G1482,J1482),0))</f>
        <v>0</v>
      </c>
      <c r="L1482" s="51">
        <f t="shared" ref="L1482:L1532" si="212">+IF(I1482&gt;0,0,G1482-H1482)</f>
        <v>3410.3814000000002</v>
      </c>
      <c r="M1482" s="51">
        <f t="shared" ref="M1482:M1532" si="213">+IF(K1482&gt;0,0,G1482-J1482)</f>
        <v>3410.3814000000002</v>
      </c>
      <c r="N1482" s="51">
        <f t="shared" ref="N1482:N1532" si="214">+MIN(M1482,2000)</f>
        <v>2000</v>
      </c>
      <c r="O1482" s="51">
        <f t="shared" ref="O1482:O1532" si="215">+M1482-N1482</f>
        <v>1410.3814000000002</v>
      </c>
      <c r="P1482" s="52">
        <f>+SUM(INDEX(Inputs!$D$24:$D$35,MATCH($D1482,Inputs!$B$24:$B$35,0))*$N1482,INDEX(Inputs!$E$24:$E$35,MATCH($D1482,Inputs!$B$24:$B$35,0))*$O1482)</f>
        <v>251.81721635440002</v>
      </c>
      <c r="R1482" s="19"/>
      <c r="S1482" s="19"/>
      <c r="T1482" s="19"/>
    </row>
    <row r="1483" spans="2:20" s="46" customFormat="1" x14ac:dyDescent="0.25">
      <c r="B1483" s="8" t="s">
        <v>221</v>
      </c>
      <c r="C1483" s="8">
        <v>2021</v>
      </c>
      <c r="D1483" s="8">
        <v>11</v>
      </c>
      <c r="E1483" s="49">
        <f>Data!E1483</f>
        <v>1653.9182000000001</v>
      </c>
      <c r="F1483" s="49">
        <f>Data!F1483</f>
        <v>6738.2745999999997</v>
      </c>
      <c r="G1483" s="50">
        <f t="shared" si="207"/>
        <v>5084.3563999999997</v>
      </c>
      <c r="H1483" s="51">
        <f t="shared" si="208"/>
        <v>0</v>
      </c>
      <c r="I1483" s="51">
        <f t="shared" si="210"/>
        <v>0</v>
      </c>
      <c r="J1483" s="51">
        <f t="shared" si="209"/>
        <v>0</v>
      </c>
      <c r="K1483" s="51">
        <f t="shared" si="211"/>
        <v>0</v>
      </c>
      <c r="L1483" s="51">
        <f t="shared" si="212"/>
        <v>5084.3563999999997</v>
      </c>
      <c r="M1483" s="51">
        <f t="shared" si="213"/>
        <v>5084.3563999999997</v>
      </c>
      <c r="N1483" s="51">
        <f t="shared" si="214"/>
        <v>2000</v>
      </c>
      <c r="O1483" s="51">
        <f t="shared" si="215"/>
        <v>3084.3563999999997</v>
      </c>
      <c r="P1483" s="52">
        <f>+SUM(INDEX(Inputs!$D$24:$D$35,MATCH($D1483,Inputs!$B$24:$B$35,0))*$N1483,INDEX(Inputs!$E$24:$E$35,MATCH($D1483,Inputs!$B$24:$B$35,0))*$O1483)</f>
        <v>325.80021545440002</v>
      </c>
      <c r="R1483" s="19"/>
      <c r="S1483" s="19"/>
      <c r="T1483" s="19"/>
    </row>
    <row r="1484" spans="2:20" s="46" customFormat="1" x14ac:dyDescent="0.25">
      <c r="B1484" s="8" t="s">
        <v>221</v>
      </c>
      <c r="C1484" s="8">
        <v>2021</v>
      </c>
      <c r="D1484" s="8">
        <v>12</v>
      </c>
      <c r="E1484" s="49">
        <f>Data!E1484</f>
        <v>802.91869999999994</v>
      </c>
      <c r="F1484" s="49">
        <f>Data!F1484</f>
        <v>7972.8302000000003</v>
      </c>
      <c r="G1484" s="50">
        <f t="shared" si="207"/>
        <v>7169.9115000000002</v>
      </c>
      <c r="H1484" s="51">
        <f t="shared" si="208"/>
        <v>0</v>
      </c>
      <c r="I1484" s="51">
        <f t="shared" si="210"/>
        <v>0</v>
      </c>
      <c r="J1484" s="51">
        <f t="shared" si="209"/>
        <v>0</v>
      </c>
      <c r="K1484" s="51">
        <f t="shared" si="211"/>
        <v>0</v>
      </c>
      <c r="L1484" s="51">
        <f t="shared" si="212"/>
        <v>7169.9115000000002</v>
      </c>
      <c r="M1484" s="51">
        <f t="shared" si="213"/>
        <v>7169.9115000000002</v>
      </c>
      <c r="N1484" s="51">
        <f t="shared" si="214"/>
        <v>2000</v>
      </c>
      <c r="O1484" s="51">
        <f t="shared" si="215"/>
        <v>5169.9115000000002</v>
      </c>
      <c r="P1484" s="52">
        <f>+SUM(INDEX(Inputs!$D$24:$D$35,MATCH($D1484,Inputs!$B$24:$B$35,0))*$N1484,INDEX(Inputs!$E$24:$E$35,MATCH($D1484,Inputs!$B$24:$B$35,0))*$O1484)</f>
        <v>417.97340865400002</v>
      </c>
      <c r="R1484" s="19"/>
      <c r="S1484" s="19"/>
      <c r="T1484" s="19"/>
    </row>
    <row r="1485" spans="2:20" s="46" customFormat="1" x14ac:dyDescent="0.25">
      <c r="B1485" s="8" t="s">
        <v>222</v>
      </c>
      <c r="C1485" s="8">
        <v>2021</v>
      </c>
      <c r="D1485" s="8">
        <v>1</v>
      </c>
      <c r="E1485" s="49">
        <f>Data!E1485</f>
        <v>1071.7439999999999</v>
      </c>
      <c r="F1485" s="49">
        <f>Data!F1485</f>
        <v>5767.1118999999999</v>
      </c>
      <c r="G1485" s="50">
        <f t="shared" si="207"/>
        <v>4695.3679000000002</v>
      </c>
      <c r="H1485" s="51">
        <f t="shared" si="208"/>
        <v>0</v>
      </c>
      <c r="I1485" s="51">
        <f t="shared" si="210"/>
        <v>0</v>
      </c>
      <c r="J1485" s="51">
        <f t="shared" si="209"/>
        <v>0</v>
      </c>
      <c r="K1485" s="51">
        <f t="shared" si="211"/>
        <v>0</v>
      </c>
      <c r="L1485" s="51">
        <f t="shared" si="212"/>
        <v>4695.3679000000002</v>
      </c>
      <c r="M1485" s="51">
        <f t="shared" si="213"/>
        <v>4695.3679000000002</v>
      </c>
      <c r="N1485" s="51">
        <f t="shared" si="214"/>
        <v>2000</v>
      </c>
      <c r="O1485" s="51">
        <f t="shared" si="215"/>
        <v>2695.3679000000002</v>
      </c>
      <c r="P1485" s="52">
        <f>+SUM(INDEX(Inputs!$D$24:$D$35,MATCH($D1485,Inputs!$B$24:$B$35,0))*$N1485,INDEX(Inputs!$E$24:$E$35,MATCH($D1485,Inputs!$B$24:$B$35,0))*$O1485)</f>
        <v>308.60847970840001</v>
      </c>
      <c r="R1485" s="19"/>
      <c r="S1485" s="19"/>
      <c r="T1485" s="19"/>
    </row>
    <row r="1486" spans="2:20" s="46" customFormat="1" x14ac:dyDescent="0.25">
      <c r="B1486" s="8" t="s">
        <v>222</v>
      </c>
      <c r="C1486" s="8">
        <v>2021</v>
      </c>
      <c r="D1486" s="8">
        <v>2</v>
      </c>
      <c r="E1486" s="49">
        <f>Data!E1486</f>
        <v>1274.624</v>
      </c>
      <c r="F1486" s="49">
        <f>Data!F1486</f>
        <v>4495.3360000000002</v>
      </c>
      <c r="G1486" s="50">
        <f t="shared" si="207"/>
        <v>3220.7120000000004</v>
      </c>
      <c r="H1486" s="51">
        <f t="shared" si="208"/>
        <v>0</v>
      </c>
      <c r="I1486" s="51">
        <f t="shared" si="210"/>
        <v>0</v>
      </c>
      <c r="J1486" s="51">
        <f t="shared" si="209"/>
        <v>0</v>
      </c>
      <c r="K1486" s="51">
        <f t="shared" si="211"/>
        <v>0</v>
      </c>
      <c r="L1486" s="51">
        <f t="shared" si="212"/>
        <v>3220.7120000000004</v>
      </c>
      <c r="M1486" s="51">
        <f t="shared" si="213"/>
        <v>3220.7120000000004</v>
      </c>
      <c r="N1486" s="51">
        <f t="shared" si="214"/>
        <v>2000</v>
      </c>
      <c r="O1486" s="51">
        <f t="shared" si="215"/>
        <v>1220.7120000000004</v>
      </c>
      <c r="P1486" s="52">
        <f>+SUM(INDEX(Inputs!$D$24:$D$35,MATCH($D1486,Inputs!$B$24:$B$35,0))*$N1486,INDEX(Inputs!$E$24:$E$35,MATCH($D1486,Inputs!$B$24:$B$35,0))*$O1486)</f>
        <v>243.43458755200004</v>
      </c>
      <c r="R1486" s="19"/>
      <c r="S1486" s="19"/>
      <c r="T1486" s="19"/>
    </row>
    <row r="1487" spans="2:20" s="46" customFormat="1" x14ac:dyDescent="0.25">
      <c r="B1487" s="8" t="s">
        <v>222</v>
      </c>
      <c r="C1487" s="8">
        <v>2021</v>
      </c>
      <c r="D1487" s="8">
        <v>3</v>
      </c>
      <c r="E1487" s="49">
        <f>Data!E1487</f>
        <v>2791.9517999999998</v>
      </c>
      <c r="F1487" s="49">
        <f>Data!F1487</f>
        <v>3826.0477999999998</v>
      </c>
      <c r="G1487" s="50">
        <f t="shared" si="207"/>
        <v>1034.096</v>
      </c>
      <c r="H1487" s="51">
        <f t="shared" si="208"/>
        <v>0</v>
      </c>
      <c r="I1487" s="51">
        <f t="shared" si="210"/>
        <v>0</v>
      </c>
      <c r="J1487" s="51">
        <f t="shared" si="209"/>
        <v>0</v>
      </c>
      <c r="K1487" s="51">
        <f t="shared" si="211"/>
        <v>0</v>
      </c>
      <c r="L1487" s="51">
        <f t="shared" si="212"/>
        <v>1034.096</v>
      </c>
      <c r="M1487" s="51">
        <f t="shared" si="213"/>
        <v>1034.096</v>
      </c>
      <c r="N1487" s="51">
        <f t="shared" si="214"/>
        <v>1034.096</v>
      </c>
      <c r="O1487" s="51">
        <f t="shared" si="215"/>
        <v>0</v>
      </c>
      <c r="P1487" s="52">
        <f>+SUM(INDEX(Inputs!$D$24:$D$35,MATCH($D1487,Inputs!$B$24:$B$35,0))*$N1487,INDEX(Inputs!$E$24:$E$35,MATCH($D1487,Inputs!$B$24:$B$35,0))*$O1487)</f>
        <v>97.972323232000008</v>
      </c>
      <c r="R1487" s="19"/>
      <c r="S1487" s="19"/>
      <c r="T1487" s="19"/>
    </row>
    <row r="1488" spans="2:20" s="46" customFormat="1" x14ac:dyDescent="0.25">
      <c r="B1488" s="8" t="s">
        <v>222</v>
      </c>
      <c r="C1488" s="8">
        <v>2021</v>
      </c>
      <c r="D1488" s="8">
        <v>4</v>
      </c>
      <c r="E1488" s="49">
        <f>Data!E1488</f>
        <v>3279.808</v>
      </c>
      <c r="F1488" s="49">
        <f>Data!F1488</f>
        <v>2894.6478999999999</v>
      </c>
      <c r="G1488" s="50">
        <f t="shared" si="207"/>
        <v>-385.16010000000006</v>
      </c>
      <c r="H1488" s="51">
        <f t="shared" si="208"/>
        <v>0</v>
      </c>
      <c r="I1488" s="51">
        <f t="shared" si="210"/>
        <v>385.16010000000006</v>
      </c>
      <c r="J1488" s="51">
        <f t="shared" si="209"/>
        <v>0</v>
      </c>
      <c r="K1488" s="51">
        <f t="shared" si="211"/>
        <v>385.16010000000006</v>
      </c>
      <c r="L1488" s="51">
        <f t="shared" si="212"/>
        <v>0</v>
      </c>
      <c r="M1488" s="51">
        <f t="shared" si="213"/>
        <v>0</v>
      </c>
      <c r="N1488" s="51">
        <f t="shared" si="214"/>
        <v>0</v>
      </c>
      <c r="O1488" s="51">
        <f t="shared" si="215"/>
        <v>0</v>
      </c>
      <c r="P1488" s="52">
        <f>+SUM(INDEX(Inputs!$D$24:$D$35,MATCH($D1488,Inputs!$B$24:$B$35,0))*$N1488,INDEX(Inputs!$E$24:$E$35,MATCH($D1488,Inputs!$B$24:$B$35,0))*$O1488)</f>
        <v>0</v>
      </c>
      <c r="R1488" s="19"/>
      <c r="S1488" s="19"/>
      <c r="T1488" s="19"/>
    </row>
    <row r="1489" spans="2:20" s="46" customFormat="1" x14ac:dyDescent="0.25">
      <c r="B1489" s="8" t="s">
        <v>222</v>
      </c>
      <c r="C1489" s="8">
        <v>2021</v>
      </c>
      <c r="D1489" s="8">
        <v>5</v>
      </c>
      <c r="E1489" s="49">
        <f>Data!E1489</f>
        <v>3885.248</v>
      </c>
      <c r="F1489" s="49">
        <f>Data!F1489</f>
        <v>2472.8560000000002</v>
      </c>
      <c r="G1489" s="50">
        <f t="shared" si="207"/>
        <v>-1412.3919999999998</v>
      </c>
      <c r="H1489" s="51">
        <f t="shared" si="208"/>
        <v>385.16010000000006</v>
      </c>
      <c r="I1489" s="51">
        <f t="shared" si="210"/>
        <v>1797.5520999999999</v>
      </c>
      <c r="J1489" s="51">
        <f t="shared" si="209"/>
        <v>385.16010000000006</v>
      </c>
      <c r="K1489" s="51">
        <f t="shared" si="211"/>
        <v>1797.5520999999999</v>
      </c>
      <c r="L1489" s="51">
        <f t="shared" si="212"/>
        <v>0</v>
      </c>
      <c r="M1489" s="51">
        <f t="shared" si="213"/>
        <v>0</v>
      </c>
      <c r="N1489" s="51">
        <f t="shared" si="214"/>
        <v>0</v>
      </c>
      <c r="O1489" s="51">
        <f t="shared" si="215"/>
        <v>0</v>
      </c>
      <c r="P1489" s="52">
        <f>+SUM(INDEX(Inputs!$D$24:$D$35,MATCH($D1489,Inputs!$B$24:$B$35,0))*$N1489,INDEX(Inputs!$E$24:$E$35,MATCH($D1489,Inputs!$B$24:$B$35,0))*$O1489)</f>
        <v>0</v>
      </c>
      <c r="R1489" s="19"/>
      <c r="S1489" s="19"/>
      <c r="T1489" s="19"/>
    </row>
    <row r="1490" spans="2:20" s="46" customFormat="1" x14ac:dyDescent="0.25">
      <c r="B1490" s="8" t="s">
        <v>222</v>
      </c>
      <c r="C1490" s="8">
        <v>2021</v>
      </c>
      <c r="D1490" s="8">
        <v>6</v>
      </c>
      <c r="E1490" s="49">
        <f>Data!E1490</f>
        <v>4144.7039999999997</v>
      </c>
      <c r="F1490" s="49">
        <f>Data!F1490</f>
        <v>2435.848</v>
      </c>
      <c r="G1490" s="50">
        <f t="shared" si="207"/>
        <v>-1708.8559999999998</v>
      </c>
      <c r="H1490" s="51">
        <f t="shared" si="208"/>
        <v>1797.5520999999999</v>
      </c>
      <c r="I1490" s="51">
        <f t="shared" si="210"/>
        <v>3506.4080999999996</v>
      </c>
      <c r="J1490" s="51">
        <f t="shared" si="209"/>
        <v>1797.5520999999999</v>
      </c>
      <c r="K1490" s="51">
        <f t="shared" si="211"/>
        <v>3506.4080999999996</v>
      </c>
      <c r="L1490" s="51">
        <f t="shared" si="212"/>
        <v>0</v>
      </c>
      <c r="M1490" s="51">
        <f t="shared" si="213"/>
        <v>0</v>
      </c>
      <c r="N1490" s="51">
        <f t="shared" si="214"/>
        <v>0</v>
      </c>
      <c r="O1490" s="51">
        <f t="shared" si="215"/>
        <v>0</v>
      </c>
      <c r="P1490" s="52">
        <f>+SUM(INDEX(Inputs!$D$24:$D$35,MATCH($D1490,Inputs!$B$24:$B$35,0))*$N1490,INDEX(Inputs!$E$24:$E$35,MATCH($D1490,Inputs!$B$24:$B$35,0))*$O1490)</f>
        <v>0</v>
      </c>
      <c r="R1490" s="19"/>
      <c r="S1490" s="19"/>
      <c r="T1490" s="19"/>
    </row>
    <row r="1491" spans="2:20" s="46" customFormat="1" x14ac:dyDescent="0.25">
      <c r="B1491" s="8" t="s">
        <v>222</v>
      </c>
      <c r="C1491" s="8">
        <v>2021</v>
      </c>
      <c r="D1491" s="8">
        <v>7</v>
      </c>
      <c r="E1491" s="49">
        <f>Data!E1491</f>
        <v>3384.0639999999999</v>
      </c>
      <c r="F1491" s="49">
        <f>Data!F1491</f>
        <v>2174.1918999999998</v>
      </c>
      <c r="G1491" s="50">
        <f t="shared" si="207"/>
        <v>-1209.8721</v>
      </c>
      <c r="H1491" s="51">
        <f t="shared" si="208"/>
        <v>3506.4080999999996</v>
      </c>
      <c r="I1491" s="51">
        <f t="shared" si="210"/>
        <v>4716.2801999999992</v>
      </c>
      <c r="J1491" s="51">
        <f t="shared" si="209"/>
        <v>3506.4080999999996</v>
      </c>
      <c r="K1491" s="51">
        <f t="shared" si="211"/>
        <v>4716.2801999999992</v>
      </c>
      <c r="L1491" s="51">
        <f t="shared" si="212"/>
        <v>0</v>
      </c>
      <c r="M1491" s="51">
        <f t="shared" si="213"/>
        <v>0</v>
      </c>
      <c r="N1491" s="51">
        <f t="shared" si="214"/>
        <v>0</v>
      </c>
      <c r="O1491" s="51">
        <f t="shared" si="215"/>
        <v>0</v>
      </c>
      <c r="P1491" s="52">
        <f>+SUM(INDEX(Inputs!$D$24:$D$35,MATCH($D1491,Inputs!$B$24:$B$35,0))*$N1491,INDEX(Inputs!$E$24:$E$35,MATCH($D1491,Inputs!$B$24:$B$35,0))*$O1491)</f>
        <v>0</v>
      </c>
      <c r="R1491" s="19"/>
      <c r="S1491" s="19"/>
      <c r="T1491" s="19"/>
    </row>
    <row r="1492" spans="2:20" s="46" customFormat="1" x14ac:dyDescent="0.25">
      <c r="B1492" s="8" t="s">
        <v>222</v>
      </c>
      <c r="C1492" s="8">
        <v>2021</v>
      </c>
      <c r="D1492" s="8">
        <v>8</v>
      </c>
      <c r="E1492" s="49">
        <f>Data!E1492</f>
        <v>2886.4639999999999</v>
      </c>
      <c r="F1492" s="49">
        <f>Data!F1492</f>
        <v>1750.992</v>
      </c>
      <c r="G1492" s="50">
        <f t="shared" si="207"/>
        <v>-1135.472</v>
      </c>
      <c r="H1492" s="51">
        <f t="shared" si="208"/>
        <v>4716.2801999999992</v>
      </c>
      <c r="I1492" s="51">
        <f t="shared" si="210"/>
        <v>5851.752199999999</v>
      </c>
      <c r="J1492" s="51">
        <f t="shared" si="209"/>
        <v>4716.2801999999992</v>
      </c>
      <c r="K1492" s="51">
        <f t="shared" si="211"/>
        <v>5851.752199999999</v>
      </c>
      <c r="L1492" s="51">
        <f t="shared" si="212"/>
        <v>0</v>
      </c>
      <c r="M1492" s="51">
        <f t="shared" si="213"/>
        <v>0</v>
      </c>
      <c r="N1492" s="51">
        <f t="shared" si="214"/>
        <v>0</v>
      </c>
      <c r="O1492" s="51">
        <f t="shared" si="215"/>
        <v>0</v>
      </c>
      <c r="P1492" s="52">
        <f>+SUM(INDEX(Inputs!$D$24:$D$35,MATCH($D1492,Inputs!$B$24:$B$35,0))*$N1492,INDEX(Inputs!$E$24:$E$35,MATCH($D1492,Inputs!$B$24:$B$35,0))*$O1492)</f>
        <v>0</v>
      </c>
      <c r="R1492" s="19"/>
      <c r="S1492" s="19"/>
      <c r="T1492" s="19"/>
    </row>
    <row r="1493" spans="2:20" s="46" customFormat="1" x14ac:dyDescent="0.25">
      <c r="B1493" s="8" t="s">
        <v>222</v>
      </c>
      <c r="C1493" s="8">
        <v>2021</v>
      </c>
      <c r="D1493" s="8">
        <v>9</v>
      </c>
      <c r="E1493" s="49">
        <f>Data!E1493</f>
        <v>2342.0639999999999</v>
      </c>
      <c r="F1493" s="49">
        <f>Data!F1493</f>
        <v>1386.126</v>
      </c>
      <c r="G1493" s="50">
        <f t="shared" si="207"/>
        <v>-955.93799999999987</v>
      </c>
      <c r="H1493" s="51">
        <f t="shared" si="208"/>
        <v>5851.752199999999</v>
      </c>
      <c r="I1493" s="51">
        <f t="shared" si="210"/>
        <v>6807.6901999999991</v>
      </c>
      <c r="J1493" s="51">
        <f t="shared" si="209"/>
        <v>5851.752199999999</v>
      </c>
      <c r="K1493" s="51">
        <f t="shared" si="211"/>
        <v>6807.6901999999991</v>
      </c>
      <c r="L1493" s="51">
        <f t="shared" si="212"/>
        <v>0</v>
      </c>
      <c r="M1493" s="51">
        <f t="shared" si="213"/>
        <v>0</v>
      </c>
      <c r="N1493" s="51">
        <f t="shared" si="214"/>
        <v>0</v>
      </c>
      <c r="O1493" s="51">
        <f t="shared" si="215"/>
        <v>0</v>
      </c>
      <c r="P1493" s="52">
        <f>+SUM(INDEX(Inputs!$D$24:$D$35,MATCH($D1493,Inputs!$B$24:$B$35,0))*$N1493,INDEX(Inputs!$E$24:$E$35,MATCH($D1493,Inputs!$B$24:$B$35,0))*$O1493)</f>
        <v>0</v>
      </c>
      <c r="R1493" s="19"/>
      <c r="S1493" s="19"/>
      <c r="T1493" s="19"/>
    </row>
    <row r="1494" spans="2:20" s="46" customFormat="1" x14ac:dyDescent="0.25">
      <c r="B1494" s="8" t="s">
        <v>222</v>
      </c>
      <c r="C1494" s="8">
        <v>2021</v>
      </c>
      <c r="D1494" s="8">
        <v>10</v>
      </c>
      <c r="E1494" s="49">
        <f>Data!E1494</f>
        <v>1677.568</v>
      </c>
      <c r="F1494" s="49">
        <f>Data!F1494</f>
        <v>1920.779</v>
      </c>
      <c r="G1494" s="50">
        <f t="shared" si="207"/>
        <v>243.21100000000001</v>
      </c>
      <c r="H1494" s="51">
        <f t="shared" si="208"/>
        <v>6807.6901999999991</v>
      </c>
      <c r="I1494" s="51">
        <f t="shared" si="210"/>
        <v>6564.4791999999989</v>
      </c>
      <c r="J1494" s="51">
        <f t="shared" si="209"/>
        <v>6807.6901999999991</v>
      </c>
      <c r="K1494" s="51">
        <f t="shared" si="211"/>
        <v>6564.4791999999989</v>
      </c>
      <c r="L1494" s="51">
        <f t="shared" si="212"/>
        <v>0</v>
      </c>
      <c r="M1494" s="51">
        <f t="shared" si="213"/>
        <v>0</v>
      </c>
      <c r="N1494" s="51">
        <f t="shared" si="214"/>
        <v>0</v>
      </c>
      <c r="O1494" s="51">
        <f t="shared" si="215"/>
        <v>0</v>
      </c>
      <c r="P1494" s="52">
        <f>+SUM(INDEX(Inputs!$D$24:$D$35,MATCH($D1494,Inputs!$B$24:$B$35,0))*$N1494,INDEX(Inputs!$E$24:$E$35,MATCH($D1494,Inputs!$B$24:$B$35,0))*$O1494)</f>
        <v>0</v>
      </c>
      <c r="R1494" s="19"/>
      <c r="S1494" s="19"/>
      <c r="T1494" s="19"/>
    </row>
    <row r="1495" spans="2:20" s="46" customFormat="1" x14ac:dyDescent="0.25">
      <c r="B1495" s="8" t="s">
        <v>222</v>
      </c>
      <c r="C1495" s="8">
        <v>2021</v>
      </c>
      <c r="D1495" s="8">
        <v>11</v>
      </c>
      <c r="E1495" s="49">
        <f>Data!E1495</f>
        <v>1178.278</v>
      </c>
      <c r="F1495" s="49">
        <f>Data!F1495</f>
        <v>3742.98</v>
      </c>
      <c r="G1495" s="50">
        <f t="shared" si="207"/>
        <v>2564.7020000000002</v>
      </c>
      <c r="H1495" s="51">
        <f t="shared" si="208"/>
        <v>6564.4791999999989</v>
      </c>
      <c r="I1495" s="51">
        <f t="shared" si="210"/>
        <v>3999.7771999999986</v>
      </c>
      <c r="J1495" s="51">
        <f t="shared" si="209"/>
        <v>6564.4791999999989</v>
      </c>
      <c r="K1495" s="51">
        <f t="shared" si="211"/>
        <v>3999.7771999999986</v>
      </c>
      <c r="L1495" s="51">
        <f t="shared" si="212"/>
        <v>0</v>
      </c>
      <c r="M1495" s="51">
        <f t="shared" si="213"/>
        <v>0</v>
      </c>
      <c r="N1495" s="51">
        <f t="shared" si="214"/>
        <v>0</v>
      </c>
      <c r="O1495" s="51">
        <f t="shared" si="215"/>
        <v>0</v>
      </c>
      <c r="P1495" s="52">
        <f>+SUM(INDEX(Inputs!$D$24:$D$35,MATCH($D1495,Inputs!$B$24:$B$35,0))*$N1495,INDEX(Inputs!$E$24:$E$35,MATCH($D1495,Inputs!$B$24:$B$35,0))*$O1495)</f>
        <v>0</v>
      </c>
      <c r="R1495" s="19"/>
      <c r="S1495" s="19"/>
      <c r="T1495" s="19"/>
    </row>
    <row r="1496" spans="2:20" s="46" customFormat="1" x14ac:dyDescent="0.25">
      <c r="B1496" s="8" t="s">
        <v>222</v>
      </c>
      <c r="C1496" s="8">
        <v>2021</v>
      </c>
      <c r="D1496" s="8">
        <v>12</v>
      </c>
      <c r="E1496" s="49">
        <f>Data!E1496</f>
        <v>703.93600000000004</v>
      </c>
      <c r="F1496" s="49">
        <f>Data!F1496</f>
        <v>5500.9</v>
      </c>
      <c r="G1496" s="50">
        <f t="shared" si="207"/>
        <v>4796.9639999999999</v>
      </c>
      <c r="H1496" s="51">
        <f t="shared" si="208"/>
        <v>3999.7771999999986</v>
      </c>
      <c r="I1496" s="51">
        <f t="shared" si="210"/>
        <v>0</v>
      </c>
      <c r="J1496" s="51">
        <f t="shared" si="209"/>
        <v>3999.7771999999986</v>
      </c>
      <c r="K1496" s="51">
        <f t="shared" si="211"/>
        <v>0</v>
      </c>
      <c r="L1496" s="51">
        <f t="shared" si="212"/>
        <v>797.18680000000131</v>
      </c>
      <c r="M1496" s="51">
        <f t="shared" si="213"/>
        <v>797.18680000000131</v>
      </c>
      <c r="N1496" s="51">
        <f t="shared" si="214"/>
        <v>797.18680000000131</v>
      </c>
      <c r="O1496" s="51">
        <f t="shared" si="215"/>
        <v>0</v>
      </c>
      <c r="P1496" s="52">
        <f>+SUM(INDEX(Inputs!$D$24:$D$35,MATCH($D1496,Inputs!$B$24:$B$35,0))*$N1496,INDEX(Inputs!$E$24:$E$35,MATCH($D1496,Inputs!$B$24:$B$35,0))*$O1496)</f>
        <v>75.52707180560013</v>
      </c>
      <c r="R1496" s="19"/>
      <c r="S1496" s="19"/>
      <c r="T1496" s="19"/>
    </row>
    <row r="1497" spans="2:20" s="46" customFormat="1" x14ac:dyDescent="0.25">
      <c r="B1497" s="8" t="s">
        <v>223</v>
      </c>
      <c r="C1497" s="8">
        <v>2021</v>
      </c>
      <c r="D1497" s="8">
        <v>1</v>
      </c>
      <c r="E1497" s="49">
        <f>Data!E1497</f>
        <v>1916.2446</v>
      </c>
      <c r="F1497" s="49">
        <f>Data!F1497</f>
        <v>26329.536</v>
      </c>
      <c r="G1497" s="50">
        <f t="shared" si="207"/>
        <v>24413.291400000002</v>
      </c>
      <c r="H1497" s="51">
        <f t="shared" si="208"/>
        <v>0</v>
      </c>
      <c r="I1497" s="51">
        <f t="shared" si="210"/>
        <v>0</v>
      </c>
      <c r="J1497" s="51">
        <f t="shared" si="209"/>
        <v>0</v>
      </c>
      <c r="K1497" s="51">
        <f t="shared" si="211"/>
        <v>0</v>
      </c>
      <c r="L1497" s="51">
        <f t="shared" si="212"/>
        <v>24413.291400000002</v>
      </c>
      <c r="M1497" s="51">
        <f t="shared" si="213"/>
        <v>24413.291400000002</v>
      </c>
      <c r="N1497" s="51">
        <f t="shared" si="214"/>
        <v>2000</v>
      </c>
      <c r="O1497" s="51">
        <f t="shared" si="215"/>
        <v>22413.291400000002</v>
      </c>
      <c r="P1497" s="52">
        <f>+SUM(INDEX(Inputs!$D$24:$D$35,MATCH($D1497,Inputs!$B$24:$B$35,0))*$N1497,INDEX(Inputs!$E$24:$E$35,MATCH($D1497,Inputs!$B$24:$B$35,0))*$O1497)</f>
        <v>1180.0618267144</v>
      </c>
      <c r="R1497" s="19"/>
      <c r="S1497" s="19"/>
      <c r="T1497" s="19"/>
    </row>
    <row r="1498" spans="2:20" s="46" customFormat="1" x14ac:dyDescent="0.25">
      <c r="B1498" s="8" t="s">
        <v>223</v>
      </c>
      <c r="C1498" s="8">
        <v>2021</v>
      </c>
      <c r="D1498" s="8">
        <v>2</v>
      </c>
      <c r="E1498" s="49">
        <f>Data!E1498</f>
        <v>4416.7381999999998</v>
      </c>
      <c r="F1498" s="49">
        <f>Data!F1498</f>
        <v>22996.448</v>
      </c>
      <c r="G1498" s="50">
        <f t="shared" si="207"/>
        <v>18579.709800000001</v>
      </c>
      <c r="H1498" s="51">
        <f t="shared" si="208"/>
        <v>0</v>
      </c>
      <c r="I1498" s="51">
        <f t="shared" si="210"/>
        <v>0</v>
      </c>
      <c r="J1498" s="51">
        <f t="shared" si="209"/>
        <v>0</v>
      </c>
      <c r="K1498" s="51">
        <f t="shared" si="211"/>
        <v>0</v>
      </c>
      <c r="L1498" s="51">
        <f t="shared" si="212"/>
        <v>18579.709800000001</v>
      </c>
      <c r="M1498" s="51">
        <f t="shared" si="213"/>
        <v>18579.709800000001</v>
      </c>
      <c r="N1498" s="51">
        <f t="shared" si="214"/>
        <v>2000</v>
      </c>
      <c r="O1498" s="51">
        <f t="shared" si="215"/>
        <v>16579.709800000001</v>
      </c>
      <c r="P1498" s="52">
        <f>+SUM(INDEX(Inputs!$D$24:$D$35,MATCH($D1498,Inputs!$B$24:$B$35,0))*$N1498,INDEX(Inputs!$E$24:$E$35,MATCH($D1498,Inputs!$B$24:$B$35,0))*$O1498)</f>
        <v>922.24085432080005</v>
      </c>
      <c r="R1498" s="19"/>
      <c r="S1498" s="19"/>
      <c r="T1498" s="19"/>
    </row>
    <row r="1499" spans="2:20" s="46" customFormat="1" x14ac:dyDescent="0.25">
      <c r="B1499" s="8" t="s">
        <v>223</v>
      </c>
      <c r="C1499" s="8">
        <v>2021</v>
      </c>
      <c r="D1499" s="8">
        <v>3</v>
      </c>
      <c r="E1499" s="49">
        <f>Data!E1499</f>
        <v>7012.6886999999997</v>
      </c>
      <c r="F1499" s="49">
        <f>Data!F1499</f>
        <v>19573.567999999999</v>
      </c>
      <c r="G1499" s="50">
        <f t="shared" si="207"/>
        <v>12560.879300000001</v>
      </c>
      <c r="H1499" s="51">
        <f t="shared" si="208"/>
        <v>0</v>
      </c>
      <c r="I1499" s="51">
        <f t="shared" si="210"/>
        <v>0</v>
      </c>
      <c r="J1499" s="51">
        <f t="shared" si="209"/>
        <v>0</v>
      </c>
      <c r="K1499" s="51">
        <f t="shared" si="211"/>
        <v>0</v>
      </c>
      <c r="L1499" s="51">
        <f t="shared" si="212"/>
        <v>12560.879300000001</v>
      </c>
      <c r="M1499" s="51">
        <f t="shared" si="213"/>
        <v>12560.879300000001</v>
      </c>
      <c r="N1499" s="51">
        <f t="shared" si="214"/>
        <v>2000</v>
      </c>
      <c r="O1499" s="51">
        <f t="shared" si="215"/>
        <v>10560.879300000001</v>
      </c>
      <c r="P1499" s="52">
        <f>+SUM(INDEX(Inputs!$D$24:$D$35,MATCH($D1499,Inputs!$B$24:$B$35,0))*$N1499,INDEX(Inputs!$E$24:$E$35,MATCH($D1499,Inputs!$B$24:$B$35,0))*$O1499)</f>
        <v>656.23262154280008</v>
      </c>
      <c r="R1499" s="19"/>
      <c r="S1499" s="19"/>
      <c r="T1499" s="19"/>
    </row>
    <row r="1500" spans="2:20" s="46" customFormat="1" x14ac:dyDescent="0.25">
      <c r="B1500" s="8" t="s">
        <v>223</v>
      </c>
      <c r="C1500" s="8">
        <v>2021</v>
      </c>
      <c r="D1500" s="8">
        <v>4</v>
      </c>
      <c r="E1500" s="49">
        <f>Data!E1500</f>
        <v>7143.1491999999998</v>
      </c>
      <c r="F1500" s="49">
        <f>Data!F1500</f>
        <v>12155.4</v>
      </c>
      <c r="G1500" s="50">
        <f t="shared" si="207"/>
        <v>5012.2507999999998</v>
      </c>
      <c r="H1500" s="51">
        <f t="shared" si="208"/>
        <v>0</v>
      </c>
      <c r="I1500" s="51">
        <f t="shared" si="210"/>
        <v>0</v>
      </c>
      <c r="J1500" s="51">
        <f t="shared" si="209"/>
        <v>0</v>
      </c>
      <c r="K1500" s="51">
        <f t="shared" si="211"/>
        <v>0</v>
      </c>
      <c r="L1500" s="51">
        <f t="shared" si="212"/>
        <v>5012.2507999999998</v>
      </c>
      <c r="M1500" s="51">
        <f t="shared" si="213"/>
        <v>5012.2507999999998</v>
      </c>
      <c r="N1500" s="51">
        <f t="shared" si="214"/>
        <v>2000</v>
      </c>
      <c r="O1500" s="51">
        <f t="shared" si="215"/>
        <v>3012.2507999999998</v>
      </c>
      <c r="P1500" s="52">
        <f>+SUM(INDEX(Inputs!$D$24:$D$35,MATCH($D1500,Inputs!$B$24:$B$35,0))*$N1500,INDEX(Inputs!$E$24:$E$35,MATCH($D1500,Inputs!$B$24:$B$35,0))*$O1500)</f>
        <v>322.61343635679998</v>
      </c>
      <c r="R1500" s="19"/>
      <c r="S1500" s="19"/>
      <c r="T1500" s="19"/>
    </row>
    <row r="1501" spans="2:20" s="46" customFormat="1" x14ac:dyDescent="0.25">
      <c r="B1501" s="8" t="s">
        <v>223</v>
      </c>
      <c r="C1501" s="8">
        <v>2021</v>
      </c>
      <c r="D1501" s="8">
        <v>5</v>
      </c>
      <c r="E1501" s="49">
        <f>Data!E1501</f>
        <v>7433.6072999999997</v>
      </c>
      <c r="F1501" s="49">
        <f>Data!F1501</f>
        <v>4807.5200000000004</v>
      </c>
      <c r="G1501" s="50">
        <f t="shared" si="207"/>
        <v>-2626.0872999999992</v>
      </c>
      <c r="H1501" s="51">
        <f t="shared" si="208"/>
        <v>0</v>
      </c>
      <c r="I1501" s="51">
        <f t="shared" si="210"/>
        <v>2626.0872999999992</v>
      </c>
      <c r="J1501" s="51">
        <f t="shared" si="209"/>
        <v>0</v>
      </c>
      <c r="K1501" s="51">
        <f t="shared" si="211"/>
        <v>2626.0872999999992</v>
      </c>
      <c r="L1501" s="51">
        <f t="shared" si="212"/>
        <v>0</v>
      </c>
      <c r="M1501" s="51">
        <f t="shared" si="213"/>
        <v>0</v>
      </c>
      <c r="N1501" s="51">
        <f t="shared" si="214"/>
        <v>0</v>
      </c>
      <c r="O1501" s="51">
        <f t="shared" si="215"/>
        <v>0</v>
      </c>
      <c r="P1501" s="52">
        <f>+SUM(INDEX(Inputs!$D$24:$D$35,MATCH($D1501,Inputs!$B$24:$B$35,0))*$N1501,INDEX(Inputs!$E$24:$E$35,MATCH($D1501,Inputs!$B$24:$B$35,0))*$O1501)</f>
        <v>0</v>
      </c>
      <c r="R1501" s="19"/>
      <c r="S1501" s="19"/>
      <c r="T1501" s="19"/>
    </row>
    <row r="1502" spans="2:20" s="46" customFormat="1" x14ac:dyDescent="0.25">
      <c r="B1502" s="8" t="s">
        <v>223</v>
      </c>
      <c r="C1502" s="8">
        <v>2021</v>
      </c>
      <c r="D1502" s="8">
        <v>6</v>
      </c>
      <c r="E1502" s="49">
        <f>Data!E1502</f>
        <v>7445.4192999999996</v>
      </c>
      <c r="F1502" s="49">
        <f>Data!F1502</f>
        <v>3322.288</v>
      </c>
      <c r="G1502" s="50">
        <f t="shared" si="207"/>
        <v>-4123.1312999999991</v>
      </c>
      <c r="H1502" s="51">
        <f t="shared" si="208"/>
        <v>2626.0872999999992</v>
      </c>
      <c r="I1502" s="51">
        <f t="shared" si="210"/>
        <v>6749.2185999999983</v>
      </c>
      <c r="J1502" s="51">
        <f t="shared" si="209"/>
        <v>2626.0872999999992</v>
      </c>
      <c r="K1502" s="51">
        <f t="shared" si="211"/>
        <v>6749.2185999999983</v>
      </c>
      <c r="L1502" s="51">
        <f t="shared" si="212"/>
        <v>0</v>
      </c>
      <c r="M1502" s="51">
        <f t="shared" si="213"/>
        <v>0</v>
      </c>
      <c r="N1502" s="51">
        <f t="shared" si="214"/>
        <v>0</v>
      </c>
      <c r="O1502" s="51">
        <f t="shared" si="215"/>
        <v>0</v>
      </c>
      <c r="P1502" s="52">
        <f>+SUM(INDEX(Inputs!$D$24:$D$35,MATCH($D1502,Inputs!$B$24:$B$35,0))*$N1502,INDEX(Inputs!$E$24:$E$35,MATCH($D1502,Inputs!$B$24:$B$35,0))*$O1502)</f>
        <v>0</v>
      </c>
      <c r="R1502" s="19"/>
      <c r="S1502" s="19"/>
      <c r="T1502" s="19"/>
    </row>
    <row r="1503" spans="2:20" s="46" customFormat="1" x14ac:dyDescent="0.25">
      <c r="B1503" s="8" t="s">
        <v>223</v>
      </c>
      <c r="C1503" s="8">
        <v>2021</v>
      </c>
      <c r="D1503" s="8">
        <v>7</v>
      </c>
      <c r="E1503" s="49">
        <f>Data!E1503</f>
        <v>5796.3154999999997</v>
      </c>
      <c r="F1503" s="49">
        <f>Data!F1503</f>
        <v>2808.1759999999999</v>
      </c>
      <c r="G1503" s="50">
        <f t="shared" si="207"/>
        <v>-2988.1394999999998</v>
      </c>
      <c r="H1503" s="51">
        <f t="shared" si="208"/>
        <v>6749.2185999999983</v>
      </c>
      <c r="I1503" s="51">
        <f t="shared" si="210"/>
        <v>9737.3580999999976</v>
      </c>
      <c r="J1503" s="51">
        <f t="shared" si="209"/>
        <v>6749.2185999999983</v>
      </c>
      <c r="K1503" s="51">
        <f t="shared" si="211"/>
        <v>9737.3580999999976</v>
      </c>
      <c r="L1503" s="51">
        <f t="shared" si="212"/>
        <v>0</v>
      </c>
      <c r="M1503" s="51">
        <f t="shared" si="213"/>
        <v>0</v>
      </c>
      <c r="N1503" s="51">
        <f t="shared" si="214"/>
        <v>0</v>
      </c>
      <c r="O1503" s="51">
        <f t="shared" si="215"/>
        <v>0</v>
      </c>
      <c r="P1503" s="52">
        <f>+SUM(INDEX(Inputs!$D$24:$D$35,MATCH($D1503,Inputs!$B$24:$B$35,0))*$N1503,INDEX(Inputs!$E$24:$E$35,MATCH($D1503,Inputs!$B$24:$B$35,0))*$O1503)</f>
        <v>0</v>
      </c>
      <c r="R1503" s="19"/>
      <c r="S1503" s="19"/>
      <c r="T1503" s="19"/>
    </row>
    <row r="1504" spans="2:20" s="46" customFormat="1" x14ac:dyDescent="0.25">
      <c r="B1504" s="8" t="s">
        <v>223</v>
      </c>
      <c r="C1504" s="8">
        <v>2021</v>
      </c>
      <c r="D1504" s="8">
        <v>8</v>
      </c>
      <c r="E1504" s="49">
        <f>Data!E1504</f>
        <v>5366.3348999999998</v>
      </c>
      <c r="F1504" s="49">
        <f>Data!F1504</f>
        <v>3044.3319999999999</v>
      </c>
      <c r="G1504" s="50">
        <f t="shared" si="207"/>
        <v>-2322.0029</v>
      </c>
      <c r="H1504" s="51">
        <f t="shared" si="208"/>
        <v>9737.3580999999976</v>
      </c>
      <c r="I1504" s="51">
        <f t="shared" si="210"/>
        <v>12059.360999999997</v>
      </c>
      <c r="J1504" s="51">
        <f t="shared" si="209"/>
        <v>9737.3580999999976</v>
      </c>
      <c r="K1504" s="51">
        <f t="shared" si="211"/>
        <v>12059.360999999997</v>
      </c>
      <c r="L1504" s="51">
        <f t="shared" si="212"/>
        <v>0</v>
      </c>
      <c r="M1504" s="51">
        <f t="shared" si="213"/>
        <v>0</v>
      </c>
      <c r="N1504" s="51">
        <f t="shared" si="214"/>
        <v>0</v>
      </c>
      <c r="O1504" s="51">
        <f t="shared" si="215"/>
        <v>0</v>
      </c>
      <c r="P1504" s="52">
        <f>+SUM(INDEX(Inputs!$D$24:$D$35,MATCH($D1504,Inputs!$B$24:$B$35,0))*$N1504,INDEX(Inputs!$E$24:$E$35,MATCH($D1504,Inputs!$B$24:$B$35,0))*$O1504)</f>
        <v>0</v>
      </c>
      <c r="R1504" s="19"/>
      <c r="S1504" s="19"/>
      <c r="T1504" s="19"/>
    </row>
    <row r="1505" spans="2:20" s="46" customFormat="1" x14ac:dyDescent="0.25">
      <c r="B1505" s="8" t="s">
        <v>223</v>
      </c>
      <c r="C1505" s="8">
        <v>2021</v>
      </c>
      <c r="D1505" s="8">
        <v>9</v>
      </c>
      <c r="E1505" s="49">
        <f>Data!E1505</f>
        <v>5600.4949999999999</v>
      </c>
      <c r="F1505" s="49">
        <f>Data!F1505</f>
        <v>3430.328</v>
      </c>
      <c r="G1505" s="50">
        <f t="shared" si="207"/>
        <v>-2170.1669999999999</v>
      </c>
      <c r="H1505" s="51">
        <f t="shared" si="208"/>
        <v>12059.360999999997</v>
      </c>
      <c r="I1505" s="51">
        <f t="shared" si="210"/>
        <v>14229.527999999997</v>
      </c>
      <c r="J1505" s="51">
        <f t="shared" si="209"/>
        <v>12059.360999999997</v>
      </c>
      <c r="K1505" s="51">
        <f t="shared" si="211"/>
        <v>14229.527999999997</v>
      </c>
      <c r="L1505" s="51">
        <f t="shared" si="212"/>
        <v>0</v>
      </c>
      <c r="M1505" s="51">
        <f t="shared" si="213"/>
        <v>0</v>
      </c>
      <c r="N1505" s="51">
        <f t="shared" si="214"/>
        <v>0</v>
      </c>
      <c r="O1505" s="51">
        <f t="shared" si="215"/>
        <v>0</v>
      </c>
      <c r="P1505" s="52">
        <f>+SUM(INDEX(Inputs!$D$24:$D$35,MATCH($D1505,Inputs!$B$24:$B$35,0))*$N1505,INDEX(Inputs!$E$24:$E$35,MATCH($D1505,Inputs!$B$24:$B$35,0))*$O1505)</f>
        <v>0</v>
      </c>
      <c r="R1505" s="19"/>
      <c r="S1505" s="19"/>
      <c r="T1505" s="19"/>
    </row>
    <row r="1506" spans="2:20" s="46" customFormat="1" x14ac:dyDescent="0.25">
      <c r="B1506" s="8" t="s">
        <v>223</v>
      </c>
      <c r="C1506" s="8">
        <v>2021</v>
      </c>
      <c r="D1506" s="8">
        <v>10</v>
      </c>
      <c r="E1506" s="49">
        <f>Data!E1506</f>
        <v>3956.2730999999999</v>
      </c>
      <c r="F1506" s="49">
        <f>Data!F1506</f>
        <v>8171.32</v>
      </c>
      <c r="G1506" s="50">
        <f t="shared" si="207"/>
        <v>4215.0468999999994</v>
      </c>
      <c r="H1506" s="51">
        <f t="shared" si="208"/>
        <v>14229.527999999997</v>
      </c>
      <c r="I1506" s="51">
        <f t="shared" si="210"/>
        <v>10014.481099999997</v>
      </c>
      <c r="J1506" s="51">
        <f t="shared" si="209"/>
        <v>14229.527999999997</v>
      </c>
      <c r="K1506" s="51">
        <f t="shared" si="211"/>
        <v>10014.481099999997</v>
      </c>
      <c r="L1506" s="51">
        <f t="shared" si="212"/>
        <v>0</v>
      </c>
      <c r="M1506" s="51">
        <f t="shared" si="213"/>
        <v>0</v>
      </c>
      <c r="N1506" s="51">
        <f t="shared" si="214"/>
        <v>0</v>
      </c>
      <c r="O1506" s="51">
        <f t="shared" si="215"/>
        <v>0</v>
      </c>
      <c r="P1506" s="52">
        <f>+SUM(INDEX(Inputs!$D$24:$D$35,MATCH($D1506,Inputs!$B$24:$B$35,0))*$N1506,INDEX(Inputs!$E$24:$E$35,MATCH($D1506,Inputs!$B$24:$B$35,0))*$O1506)</f>
        <v>0</v>
      </c>
      <c r="R1506" s="19"/>
      <c r="S1506" s="19"/>
      <c r="T1506" s="19"/>
    </row>
    <row r="1507" spans="2:20" s="46" customFormat="1" x14ac:dyDescent="0.25">
      <c r="B1507" s="8" t="s">
        <v>223</v>
      </c>
      <c r="C1507" s="8">
        <v>2021</v>
      </c>
      <c r="D1507" s="8">
        <v>11</v>
      </c>
      <c r="E1507" s="49">
        <f>Data!E1507</f>
        <v>2665.3928000000001</v>
      </c>
      <c r="F1507" s="49">
        <f>Data!F1507</f>
        <v>17465.407999999999</v>
      </c>
      <c r="G1507" s="50">
        <f t="shared" si="207"/>
        <v>14800.0152</v>
      </c>
      <c r="H1507" s="51">
        <f t="shared" si="208"/>
        <v>10014.481099999997</v>
      </c>
      <c r="I1507" s="51">
        <f t="shared" si="210"/>
        <v>0</v>
      </c>
      <c r="J1507" s="51">
        <f t="shared" si="209"/>
        <v>10014.481099999997</v>
      </c>
      <c r="K1507" s="51">
        <f t="shared" si="211"/>
        <v>0</v>
      </c>
      <c r="L1507" s="51">
        <f t="shared" si="212"/>
        <v>4785.5341000000026</v>
      </c>
      <c r="M1507" s="51">
        <f t="shared" si="213"/>
        <v>4785.5341000000026</v>
      </c>
      <c r="N1507" s="51">
        <f t="shared" si="214"/>
        <v>2000</v>
      </c>
      <c r="O1507" s="51">
        <f t="shared" si="215"/>
        <v>2785.5341000000026</v>
      </c>
      <c r="P1507" s="52">
        <f>+SUM(INDEX(Inputs!$D$24:$D$35,MATCH($D1507,Inputs!$B$24:$B$35,0))*$N1507,INDEX(Inputs!$E$24:$E$35,MATCH($D1507,Inputs!$B$24:$B$35,0))*$O1507)</f>
        <v>312.59346508360011</v>
      </c>
      <c r="R1507" s="19"/>
      <c r="S1507" s="19"/>
      <c r="T1507" s="19"/>
    </row>
    <row r="1508" spans="2:20" s="46" customFormat="1" x14ac:dyDescent="0.25">
      <c r="B1508" s="8" t="s">
        <v>223</v>
      </c>
      <c r="C1508" s="8">
        <v>2021</v>
      </c>
      <c r="D1508" s="8">
        <v>12</v>
      </c>
      <c r="E1508" s="49">
        <f>Data!E1508</f>
        <v>729.14459999999997</v>
      </c>
      <c r="F1508" s="49">
        <f>Data!F1508</f>
        <v>23383.383999999998</v>
      </c>
      <c r="G1508" s="50">
        <f t="shared" si="207"/>
        <v>22654.239399999999</v>
      </c>
      <c r="H1508" s="51">
        <f t="shared" si="208"/>
        <v>0</v>
      </c>
      <c r="I1508" s="51">
        <f t="shared" si="210"/>
        <v>0</v>
      </c>
      <c r="J1508" s="51">
        <f t="shared" si="209"/>
        <v>0</v>
      </c>
      <c r="K1508" s="51">
        <f t="shared" si="211"/>
        <v>0</v>
      </c>
      <c r="L1508" s="51">
        <f t="shared" si="212"/>
        <v>22654.239399999999</v>
      </c>
      <c r="M1508" s="51">
        <f t="shared" si="213"/>
        <v>22654.239399999999</v>
      </c>
      <c r="N1508" s="51">
        <f t="shared" si="214"/>
        <v>2000</v>
      </c>
      <c r="O1508" s="51">
        <f t="shared" si="215"/>
        <v>20654.239399999999</v>
      </c>
      <c r="P1508" s="52">
        <f>+SUM(INDEX(Inputs!$D$24:$D$35,MATCH($D1508,Inputs!$B$24:$B$35,0))*$N1508,INDEX(Inputs!$E$24:$E$35,MATCH($D1508,Inputs!$B$24:$B$35,0))*$O1508)</f>
        <v>1102.3187645224</v>
      </c>
      <c r="R1508" s="19"/>
      <c r="S1508" s="19"/>
      <c r="T1508" s="19"/>
    </row>
    <row r="1509" spans="2:20" s="46" customFormat="1" x14ac:dyDescent="0.25">
      <c r="B1509" s="8" t="s">
        <v>224</v>
      </c>
      <c r="C1509" s="8">
        <v>2021</v>
      </c>
      <c r="D1509" s="8">
        <v>1</v>
      </c>
      <c r="E1509" s="49">
        <f>Data!E1509</f>
        <v>614.57100000000003</v>
      </c>
      <c r="F1509" s="49">
        <f>Data!F1509</f>
        <v>2476.7375000000002</v>
      </c>
      <c r="G1509" s="50">
        <f t="shared" si="207"/>
        <v>1862.1665000000003</v>
      </c>
      <c r="H1509" s="51">
        <f t="shared" si="208"/>
        <v>0</v>
      </c>
      <c r="I1509" s="51">
        <f t="shared" si="210"/>
        <v>0</v>
      </c>
      <c r="J1509" s="51">
        <f t="shared" si="209"/>
        <v>3096.8329999999983</v>
      </c>
      <c r="K1509" s="51">
        <f t="shared" si="211"/>
        <v>1234.666499999998</v>
      </c>
      <c r="L1509" s="51">
        <f t="shared" si="212"/>
        <v>1862.1665000000003</v>
      </c>
      <c r="M1509" s="51">
        <f t="shared" si="213"/>
        <v>0</v>
      </c>
      <c r="N1509" s="51">
        <f t="shared" si="214"/>
        <v>0</v>
      </c>
      <c r="O1509" s="51">
        <f t="shared" si="215"/>
        <v>0</v>
      </c>
      <c r="P1509" s="52">
        <f>+SUM(INDEX(Inputs!$D$24:$D$35,MATCH($D1509,Inputs!$B$24:$B$35,0))*$N1509,INDEX(Inputs!$E$24:$E$35,MATCH($D1509,Inputs!$B$24:$B$35,0))*$O1509)</f>
        <v>0</v>
      </c>
      <c r="R1509" s="19"/>
      <c r="S1509" s="19"/>
      <c r="T1509" s="19"/>
    </row>
    <row r="1510" spans="2:20" s="46" customFormat="1" x14ac:dyDescent="0.25">
      <c r="B1510" s="8" t="s">
        <v>224</v>
      </c>
      <c r="C1510" s="8">
        <v>2021</v>
      </c>
      <c r="D1510" s="8">
        <v>2</v>
      </c>
      <c r="E1510" s="49">
        <f>Data!E1510</f>
        <v>766.12270000000001</v>
      </c>
      <c r="F1510" s="49">
        <f>Data!F1510</f>
        <v>2135.4041999999999</v>
      </c>
      <c r="G1510" s="50">
        <f t="shared" si="207"/>
        <v>1369.2815000000001</v>
      </c>
      <c r="H1510" s="51">
        <f t="shared" si="208"/>
        <v>0</v>
      </c>
      <c r="I1510" s="51">
        <f t="shared" si="210"/>
        <v>0</v>
      </c>
      <c r="J1510" s="51">
        <f t="shared" si="209"/>
        <v>1234.666499999998</v>
      </c>
      <c r="K1510" s="51">
        <f t="shared" si="211"/>
        <v>0</v>
      </c>
      <c r="L1510" s="51">
        <f t="shared" si="212"/>
        <v>1369.2815000000001</v>
      </c>
      <c r="M1510" s="51">
        <f t="shared" si="213"/>
        <v>134.61500000000206</v>
      </c>
      <c r="N1510" s="51">
        <f t="shared" si="214"/>
        <v>134.61500000000206</v>
      </c>
      <c r="O1510" s="51">
        <f t="shared" si="215"/>
        <v>0</v>
      </c>
      <c r="P1510" s="52">
        <f>+SUM(INDEX(Inputs!$D$24:$D$35,MATCH($D1510,Inputs!$B$24:$B$35,0))*$N1510,INDEX(Inputs!$E$24:$E$35,MATCH($D1510,Inputs!$B$24:$B$35,0))*$O1510)</f>
        <v>12.753694330000195</v>
      </c>
      <c r="R1510" s="19"/>
      <c r="S1510" s="19"/>
      <c r="T1510" s="19"/>
    </row>
    <row r="1511" spans="2:20" s="46" customFormat="1" x14ac:dyDescent="0.25">
      <c r="B1511" s="8" t="s">
        <v>224</v>
      </c>
      <c r="C1511" s="8">
        <v>2021</v>
      </c>
      <c r="D1511" s="8">
        <v>3</v>
      </c>
      <c r="E1511" s="49">
        <f>Data!E1511</f>
        <v>1626.1297999999999</v>
      </c>
      <c r="F1511" s="49">
        <f>Data!F1511</f>
        <v>1381.0959</v>
      </c>
      <c r="G1511" s="50">
        <f t="shared" si="207"/>
        <v>-245.0338999999999</v>
      </c>
      <c r="H1511" s="51">
        <f t="shared" si="208"/>
        <v>0</v>
      </c>
      <c r="I1511" s="51">
        <f t="shared" si="210"/>
        <v>245.0338999999999</v>
      </c>
      <c r="J1511" s="51">
        <f t="shared" si="209"/>
        <v>0</v>
      </c>
      <c r="K1511" s="51">
        <f t="shared" si="211"/>
        <v>245.0338999999999</v>
      </c>
      <c r="L1511" s="51">
        <f t="shared" si="212"/>
        <v>0</v>
      </c>
      <c r="M1511" s="51">
        <f t="shared" si="213"/>
        <v>0</v>
      </c>
      <c r="N1511" s="51">
        <f t="shared" si="214"/>
        <v>0</v>
      </c>
      <c r="O1511" s="51">
        <f t="shared" si="215"/>
        <v>0</v>
      </c>
      <c r="P1511" s="52">
        <f>+SUM(INDEX(Inputs!$D$24:$D$35,MATCH($D1511,Inputs!$B$24:$B$35,0))*$N1511,INDEX(Inputs!$E$24:$E$35,MATCH($D1511,Inputs!$B$24:$B$35,0))*$O1511)</f>
        <v>0</v>
      </c>
      <c r="R1511" s="19"/>
      <c r="S1511" s="19"/>
      <c r="T1511" s="19"/>
    </row>
    <row r="1512" spans="2:20" s="46" customFormat="1" x14ac:dyDescent="0.25">
      <c r="B1512" s="8" t="s">
        <v>224</v>
      </c>
      <c r="C1512" s="8">
        <v>2021</v>
      </c>
      <c r="D1512" s="8">
        <v>4</v>
      </c>
      <c r="E1512" s="49">
        <f>Data!E1512</f>
        <v>1865.5313000000001</v>
      </c>
      <c r="F1512" s="49">
        <f>Data!F1512</f>
        <v>831.34810000000004</v>
      </c>
      <c r="G1512" s="50">
        <f t="shared" si="207"/>
        <v>-1034.1831999999999</v>
      </c>
      <c r="H1512" s="51">
        <f t="shared" si="208"/>
        <v>245.0338999999999</v>
      </c>
      <c r="I1512" s="51">
        <f t="shared" si="210"/>
        <v>1279.2170999999998</v>
      </c>
      <c r="J1512" s="51">
        <f t="shared" si="209"/>
        <v>245.0338999999999</v>
      </c>
      <c r="K1512" s="51">
        <f t="shared" si="211"/>
        <v>1279.2170999999998</v>
      </c>
      <c r="L1512" s="51">
        <f t="shared" si="212"/>
        <v>0</v>
      </c>
      <c r="M1512" s="51">
        <f t="shared" si="213"/>
        <v>0</v>
      </c>
      <c r="N1512" s="51">
        <f t="shared" si="214"/>
        <v>0</v>
      </c>
      <c r="O1512" s="51">
        <f t="shared" si="215"/>
        <v>0</v>
      </c>
      <c r="P1512" s="52">
        <f>+SUM(INDEX(Inputs!$D$24:$D$35,MATCH($D1512,Inputs!$B$24:$B$35,0))*$N1512,INDEX(Inputs!$E$24:$E$35,MATCH($D1512,Inputs!$B$24:$B$35,0))*$O1512)</f>
        <v>0</v>
      </c>
      <c r="R1512" s="19"/>
      <c r="S1512" s="19"/>
      <c r="T1512" s="19"/>
    </row>
    <row r="1513" spans="2:20" s="46" customFormat="1" x14ac:dyDescent="0.25">
      <c r="B1513" s="8" t="s">
        <v>224</v>
      </c>
      <c r="C1513" s="8">
        <v>2021</v>
      </c>
      <c r="D1513" s="8">
        <v>5</v>
      </c>
      <c r="E1513" s="49">
        <f>Data!E1513</f>
        <v>2100.7175999999999</v>
      </c>
      <c r="F1513" s="49">
        <f>Data!F1513</f>
        <v>699.94590000000005</v>
      </c>
      <c r="G1513" s="50">
        <f t="shared" si="207"/>
        <v>-1400.7716999999998</v>
      </c>
      <c r="H1513" s="51">
        <f t="shared" si="208"/>
        <v>1279.2170999999998</v>
      </c>
      <c r="I1513" s="51">
        <f t="shared" si="210"/>
        <v>2679.9887999999996</v>
      </c>
      <c r="J1513" s="51">
        <f t="shared" si="209"/>
        <v>1279.2170999999998</v>
      </c>
      <c r="K1513" s="51">
        <f t="shared" si="211"/>
        <v>2679.9887999999996</v>
      </c>
      <c r="L1513" s="51">
        <f t="shared" si="212"/>
        <v>0</v>
      </c>
      <c r="M1513" s="51">
        <f t="shared" si="213"/>
        <v>0</v>
      </c>
      <c r="N1513" s="51">
        <f t="shared" si="214"/>
        <v>0</v>
      </c>
      <c r="O1513" s="51">
        <f t="shared" si="215"/>
        <v>0</v>
      </c>
      <c r="P1513" s="52">
        <f>+SUM(INDEX(Inputs!$D$24:$D$35,MATCH($D1513,Inputs!$B$24:$B$35,0))*$N1513,INDEX(Inputs!$E$24:$E$35,MATCH($D1513,Inputs!$B$24:$B$35,0))*$O1513)</f>
        <v>0</v>
      </c>
      <c r="R1513" s="19"/>
      <c r="S1513" s="19"/>
      <c r="T1513" s="19"/>
    </row>
    <row r="1514" spans="2:20" s="46" customFormat="1" x14ac:dyDescent="0.25">
      <c r="B1514" s="8" t="s">
        <v>224</v>
      </c>
      <c r="C1514" s="8">
        <v>2021</v>
      </c>
      <c r="D1514" s="8">
        <v>6</v>
      </c>
      <c r="E1514" s="49">
        <f>Data!E1514</f>
        <v>2221.5472</v>
      </c>
      <c r="F1514" s="49">
        <f>Data!F1514</f>
        <v>1343.5717</v>
      </c>
      <c r="G1514" s="50">
        <f t="shared" si="207"/>
        <v>-877.97550000000001</v>
      </c>
      <c r="H1514" s="51">
        <f t="shared" si="208"/>
        <v>2679.9887999999996</v>
      </c>
      <c r="I1514" s="51">
        <f t="shared" si="210"/>
        <v>3557.9642999999996</v>
      </c>
      <c r="J1514" s="51">
        <f t="shared" si="209"/>
        <v>2679.9887999999996</v>
      </c>
      <c r="K1514" s="51">
        <f t="shared" si="211"/>
        <v>3557.9642999999996</v>
      </c>
      <c r="L1514" s="51">
        <f t="shared" si="212"/>
        <v>0</v>
      </c>
      <c r="M1514" s="51">
        <f t="shared" si="213"/>
        <v>0</v>
      </c>
      <c r="N1514" s="51">
        <f t="shared" si="214"/>
        <v>0</v>
      </c>
      <c r="O1514" s="51">
        <f t="shared" si="215"/>
        <v>0</v>
      </c>
      <c r="P1514" s="52">
        <f>+SUM(INDEX(Inputs!$D$24:$D$35,MATCH($D1514,Inputs!$B$24:$B$35,0))*$N1514,INDEX(Inputs!$E$24:$E$35,MATCH($D1514,Inputs!$B$24:$B$35,0))*$O1514)</f>
        <v>0</v>
      </c>
      <c r="R1514" s="19"/>
      <c r="S1514" s="19"/>
      <c r="T1514" s="19"/>
    </row>
    <row r="1515" spans="2:20" s="46" customFormat="1" x14ac:dyDescent="0.25">
      <c r="B1515" s="8" t="s">
        <v>224</v>
      </c>
      <c r="C1515" s="8">
        <v>2021</v>
      </c>
      <c r="D1515" s="8">
        <v>7</v>
      </c>
      <c r="E1515" s="49">
        <f>Data!E1515</f>
        <v>1936.0298</v>
      </c>
      <c r="F1515" s="49">
        <f>Data!F1515</f>
        <v>1654.5681999999999</v>
      </c>
      <c r="G1515" s="50">
        <f t="shared" si="207"/>
        <v>-281.46160000000009</v>
      </c>
      <c r="H1515" s="51">
        <f t="shared" si="208"/>
        <v>3557.9642999999996</v>
      </c>
      <c r="I1515" s="51">
        <f t="shared" si="210"/>
        <v>3839.4258999999997</v>
      </c>
      <c r="J1515" s="51">
        <f t="shared" si="209"/>
        <v>3557.9642999999996</v>
      </c>
      <c r="K1515" s="51">
        <f t="shared" si="211"/>
        <v>3839.4258999999997</v>
      </c>
      <c r="L1515" s="51">
        <f t="shared" si="212"/>
        <v>0</v>
      </c>
      <c r="M1515" s="51">
        <f t="shared" si="213"/>
        <v>0</v>
      </c>
      <c r="N1515" s="51">
        <f t="shared" si="214"/>
        <v>0</v>
      </c>
      <c r="O1515" s="51">
        <f t="shared" si="215"/>
        <v>0</v>
      </c>
      <c r="P1515" s="52">
        <f>+SUM(INDEX(Inputs!$D$24:$D$35,MATCH($D1515,Inputs!$B$24:$B$35,0))*$N1515,INDEX(Inputs!$E$24:$E$35,MATCH($D1515,Inputs!$B$24:$B$35,0))*$O1515)</f>
        <v>0</v>
      </c>
      <c r="R1515" s="19"/>
      <c r="S1515" s="19"/>
      <c r="T1515" s="19"/>
    </row>
    <row r="1516" spans="2:20" s="46" customFormat="1" x14ac:dyDescent="0.25">
      <c r="B1516" s="8" t="s">
        <v>224</v>
      </c>
      <c r="C1516" s="8">
        <v>2021</v>
      </c>
      <c r="D1516" s="8">
        <v>8</v>
      </c>
      <c r="E1516" s="49">
        <f>Data!E1516</f>
        <v>1800.2781</v>
      </c>
      <c r="F1516" s="49">
        <f>Data!F1516</f>
        <v>1098.8919000000001</v>
      </c>
      <c r="G1516" s="50">
        <f t="shared" si="207"/>
        <v>-701.38619999999992</v>
      </c>
      <c r="H1516" s="51">
        <f t="shared" si="208"/>
        <v>3839.4258999999997</v>
      </c>
      <c r="I1516" s="51">
        <f t="shared" si="210"/>
        <v>4540.8120999999992</v>
      </c>
      <c r="J1516" s="51">
        <f t="shared" si="209"/>
        <v>3839.4258999999997</v>
      </c>
      <c r="K1516" s="51">
        <f t="shared" si="211"/>
        <v>4540.8120999999992</v>
      </c>
      <c r="L1516" s="51">
        <f t="shared" si="212"/>
        <v>0</v>
      </c>
      <c r="M1516" s="51">
        <f t="shared" si="213"/>
        <v>0</v>
      </c>
      <c r="N1516" s="51">
        <f t="shared" si="214"/>
        <v>0</v>
      </c>
      <c r="O1516" s="51">
        <f t="shared" si="215"/>
        <v>0</v>
      </c>
      <c r="P1516" s="52">
        <f>+SUM(INDEX(Inputs!$D$24:$D$35,MATCH($D1516,Inputs!$B$24:$B$35,0))*$N1516,INDEX(Inputs!$E$24:$E$35,MATCH($D1516,Inputs!$B$24:$B$35,0))*$O1516)</f>
        <v>0</v>
      </c>
      <c r="R1516" s="19"/>
      <c r="S1516" s="19"/>
      <c r="T1516" s="19"/>
    </row>
    <row r="1517" spans="2:20" s="46" customFormat="1" x14ac:dyDescent="0.25">
      <c r="B1517" s="8" t="s">
        <v>224</v>
      </c>
      <c r="C1517" s="8">
        <v>2021</v>
      </c>
      <c r="D1517" s="8">
        <v>9</v>
      </c>
      <c r="E1517" s="49">
        <f>Data!E1517</f>
        <v>1547.8907999999999</v>
      </c>
      <c r="F1517" s="49">
        <f>Data!F1517</f>
        <v>680.80790000000002</v>
      </c>
      <c r="G1517" s="50">
        <f t="shared" si="207"/>
        <v>-867.08289999999988</v>
      </c>
      <c r="H1517" s="51">
        <f t="shared" si="208"/>
        <v>4540.8120999999992</v>
      </c>
      <c r="I1517" s="51">
        <f t="shared" si="210"/>
        <v>5407.8949999999986</v>
      </c>
      <c r="J1517" s="51">
        <f t="shared" si="209"/>
        <v>4540.8120999999992</v>
      </c>
      <c r="K1517" s="51">
        <f t="shared" si="211"/>
        <v>5407.8949999999986</v>
      </c>
      <c r="L1517" s="51">
        <f t="shared" si="212"/>
        <v>0</v>
      </c>
      <c r="M1517" s="51">
        <f t="shared" si="213"/>
        <v>0</v>
      </c>
      <c r="N1517" s="51">
        <f t="shared" si="214"/>
        <v>0</v>
      </c>
      <c r="O1517" s="51">
        <f t="shared" si="215"/>
        <v>0</v>
      </c>
      <c r="P1517" s="52">
        <f>+SUM(INDEX(Inputs!$D$24:$D$35,MATCH($D1517,Inputs!$B$24:$B$35,0))*$N1517,INDEX(Inputs!$E$24:$E$35,MATCH($D1517,Inputs!$B$24:$B$35,0))*$O1517)</f>
        <v>0</v>
      </c>
      <c r="R1517" s="19"/>
      <c r="S1517" s="19"/>
      <c r="T1517" s="19"/>
    </row>
    <row r="1518" spans="2:20" s="46" customFormat="1" x14ac:dyDescent="0.25">
      <c r="B1518" s="8" t="s">
        <v>224</v>
      </c>
      <c r="C1518" s="8">
        <v>2021</v>
      </c>
      <c r="D1518" s="8">
        <v>10</v>
      </c>
      <c r="E1518" s="49">
        <f>Data!E1518</f>
        <v>1046.6158</v>
      </c>
      <c r="F1518" s="49">
        <f>Data!F1518</f>
        <v>699.57460000000003</v>
      </c>
      <c r="G1518" s="50">
        <f t="shared" si="207"/>
        <v>-347.0412</v>
      </c>
      <c r="H1518" s="51">
        <f t="shared" si="208"/>
        <v>5407.8949999999986</v>
      </c>
      <c r="I1518" s="51">
        <f t="shared" si="210"/>
        <v>5754.9361999999983</v>
      </c>
      <c r="J1518" s="51">
        <f t="shared" si="209"/>
        <v>5407.8949999999986</v>
      </c>
      <c r="K1518" s="51">
        <f t="shared" si="211"/>
        <v>5754.9361999999983</v>
      </c>
      <c r="L1518" s="51">
        <f t="shared" si="212"/>
        <v>0</v>
      </c>
      <c r="M1518" s="51">
        <f t="shared" si="213"/>
        <v>0</v>
      </c>
      <c r="N1518" s="51">
        <f t="shared" si="214"/>
        <v>0</v>
      </c>
      <c r="O1518" s="51">
        <f t="shared" si="215"/>
        <v>0</v>
      </c>
      <c r="P1518" s="52">
        <f>+SUM(INDEX(Inputs!$D$24:$D$35,MATCH($D1518,Inputs!$B$24:$B$35,0))*$N1518,INDEX(Inputs!$E$24:$E$35,MATCH($D1518,Inputs!$B$24:$B$35,0))*$O1518)</f>
        <v>0</v>
      </c>
      <c r="R1518" s="19"/>
      <c r="S1518" s="19"/>
      <c r="T1518" s="19"/>
    </row>
    <row r="1519" spans="2:20" s="46" customFormat="1" x14ac:dyDescent="0.25">
      <c r="B1519" s="8" t="s">
        <v>224</v>
      </c>
      <c r="C1519" s="8">
        <v>2021</v>
      </c>
      <c r="D1519" s="8">
        <v>11</v>
      </c>
      <c r="E1519" s="49">
        <f>Data!E1519</f>
        <v>712.83150000000001</v>
      </c>
      <c r="F1519" s="49">
        <f>Data!F1519</f>
        <v>1249.8203000000001</v>
      </c>
      <c r="G1519" s="50">
        <f t="shared" si="207"/>
        <v>536.98880000000008</v>
      </c>
      <c r="H1519" s="51">
        <f t="shared" si="208"/>
        <v>5754.9361999999983</v>
      </c>
      <c r="I1519" s="51">
        <f t="shared" si="210"/>
        <v>5217.9473999999982</v>
      </c>
      <c r="J1519" s="51">
        <f t="shared" si="209"/>
        <v>5754.9361999999983</v>
      </c>
      <c r="K1519" s="51">
        <f t="shared" si="211"/>
        <v>5217.9473999999982</v>
      </c>
      <c r="L1519" s="51">
        <f t="shared" si="212"/>
        <v>0</v>
      </c>
      <c r="M1519" s="51">
        <f t="shared" si="213"/>
        <v>0</v>
      </c>
      <c r="N1519" s="51">
        <f t="shared" si="214"/>
        <v>0</v>
      </c>
      <c r="O1519" s="51">
        <f t="shared" si="215"/>
        <v>0</v>
      </c>
      <c r="P1519" s="52">
        <f>+SUM(INDEX(Inputs!$D$24:$D$35,MATCH($D1519,Inputs!$B$24:$B$35,0))*$N1519,INDEX(Inputs!$E$24:$E$35,MATCH($D1519,Inputs!$B$24:$B$35,0))*$O1519)</f>
        <v>0</v>
      </c>
      <c r="R1519" s="19"/>
      <c r="S1519" s="19"/>
      <c r="T1519" s="19"/>
    </row>
    <row r="1520" spans="2:20" s="46" customFormat="1" x14ac:dyDescent="0.25">
      <c r="B1520" s="8" t="s">
        <v>224</v>
      </c>
      <c r="C1520" s="8">
        <v>2021</v>
      </c>
      <c r="D1520" s="8">
        <v>12</v>
      </c>
      <c r="E1520" s="49">
        <f>Data!E1520</f>
        <v>399.28820000000002</v>
      </c>
      <c r="F1520" s="49">
        <f>Data!F1520</f>
        <v>2520.4025999999999</v>
      </c>
      <c r="G1520" s="50">
        <f t="shared" si="207"/>
        <v>2121.1143999999999</v>
      </c>
      <c r="H1520" s="51">
        <f t="shared" si="208"/>
        <v>5217.9473999999982</v>
      </c>
      <c r="I1520" s="51">
        <f t="shared" si="210"/>
        <v>3096.8329999999983</v>
      </c>
      <c r="J1520" s="51">
        <f t="shared" si="209"/>
        <v>5217.9473999999982</v>
      </c>
      <c r="K1520" s="51">
        <f t="shared" si="211"/>
        <v>3096.8329999999983</v>
      </c>
      <c r="L1520" s="51">
        <f t="shared" si="212"/>
        <v>0</v>
      </c>
      <c r="M1520" s="51">
        <f t="shared" si="213"/>
        <v>0</v>
      </c>
      <c r="N1520" s="51">
        <f t="shared" si="214"/>
        <v>0</v>
      </c>
      <c r="O1520" s="51">
        <f t="shared" si="215"/>
        <v>0</v>
      </c>
      <c r="P1520" s="52">
        <f>+SUM(INDEX(Inputs!$D$24:$D$35,MATCH($D1520,Inputs!$B$24:$B$35,0))*$N1520,INDEX(Inputs!$E$24:$E$35,MATCH($D1520,Inputs!$B$24:$B$35,0))*$O1520)</f>
        <v>0</v>
      </c>
      <c r="R1520" s="19"/>
      <c r="S1520" s="19"/>
      <c r="T1520" s="19"/>
    </row>
    <row r="1521" spans="2:20" s="46" customFormat="1" x14ac:dyDescent="0.25">
      <c r="B1521" s="8" t="s">
        <v>225</v>
      </c>
      <c r="C1521" s="8">
        <v>2021</v>
      </c>
      <c r="D1521" s="8">
        <v>1</v>
      </c>
      <c r="E1521" s="49">
        <f>Data!E1521</f>
        <v>2106.9521</v>
      </c>
      <c r="F1521" s="49">
        <f>Data!F1521</f>
        <v>19586.144</v>
      </c>
      <c r="G1521" s="50">
        <f t="shared" si="207"/>
        <v>17479.191900000002</v>
      </c>
      <c r="H1521" s="51">
        <f t="shared" si="208"/>
        <v>0</v>
      </c>
      <c r="I1521" s="51">
        <f t="shared" si="210"/>
        <v>0</v>
      </c>
      <c r="J1521" s="51">
        <f t="shared" si="209"/>
        <v>0</v>
      </c>
      <c r="K1521" s="51">
        <f t="shared" si="211"/>
        <v>0</v>
      </c>
      <c r="L1521" s="51">
        <f t="shared" si="212"/>
        <v>17479.191900000002</v>
      </c>
      <c r="M1521" s="51">
        <f t="shared" si="213"/>
        <v>17479.191900000002</v>
      </c>
      <c r="N1521" s="51">
        <f t="shared" si="214"/>
        <v>2000</v>
      </c>
      <c r="O1521" s="51">
        <f t="shared" si="215"/>
        <v>15479.191900000002</v>
      </c>
      <c r="P1521" s="52">
        <f>+SUM(INDEX(Inputs!$D$24:$D$35,MATCH($D1521,Inputs!$B$24:$B$35,0))*$N1521,INDEX(Inputs!$E$24:$E$35,MATCH($D1521,Inputs!$B$24:$B$35,0))*$O1521)</f>
        <v>873.60236521240006</v>
      </c>
      <c r="R1521" s="19"/>
      <c r="S1521" s="19"/>
      <c r="T1521" s="19"/>
    </row>
    <row r="1522" spans="2:20" s="46" customFormat="1" x14ac:dyDescent="0.25">
      <c r="B1522" s="8" t="s">
        <v>225</v>
      </c>
      <c r="C1522" s="8">
        <v>2021</v>
      </c>
      <c r="D1522" s="8">
        <v>2</v>
      </c>
      <c r="E1522" s="49">
        <f>Data!E1522</f>
        <v>2462.6064999999999</v>
      </c>
      <c r="F1522" s="49">
        <f>Data!F1522</f>
        <v>17519.016</v>
      </c>
      <c r="G1522" s="50">
        <f t="shared" si="207"/>
        <v>15056.4095</v>
      </c>
      <c r="H1522" s="51">
        <f t="shared" si="208"/>
        <v>0</v>
      </c>
      <c r="I1522" s="51">
        <f t="shared" si="210"/>
        <v>0</v>
      </c>
      <c r="J1522" s="51">
        <f t="shared" si="209"/>
        <v>0</v>
      </c>
      <c r="K1522" s="51">
        <f t="shared" si="211"/>
        <v>0</v>
      </c>
      <c r="L1522" s="51">
        <f t="shared" si="212"/>
        <v>15056.4095</v>
      </c>
      <c r="M1522" s="51">
        <f t="shared" si="213"/>
        <v>15056.4095</v>
      </c>
      <c r="N1522" s="51">
        <f t="shared" si="214"/>
        <v>2000</v>
      </c>
      <c r="O1522" s="51">
        <f t="shared" si="215"/>
        <v>13056.4095</v>
      </c>
      <c r="P1522" s="52">
        <f>+SUM(INDEX(Inputs!$D$24:$D$35,MATCH($D1522,Inputs!$B$24:$B$35,0))*$N1522,INDEX(Inputs!$E$24:$E$35,MATCH($D1522,Inputs!$B$24:$B$35,0))*$O1522)</f>
        <v>766.52507426199998</v>
      </c>
      <c r="R1522" s="19"/>
      <c r="S1522" s="19"/>
      <c r="T1522" s="19"/>
    </row>
    <row r="1523" spans="2:20" s="46" customFormat="1" x14ac:dyDescent="0.25">
      <c r="B1523" s="8" t="s">
        <v>225</v>
      </c>
      <c r="C1523" s="8">
        <v>2021</v>
      </c>
      <c r="D1523" s="8">
        <v>3</v>
      </c>
      <c r="E1523" s="49">
        <f>Data!E1523</f>
        <v>6310.1778999999997</v>
      </c>
      <c r="F1523" s="49">
        <f>Data!F1523</f>
        <v>16543.824000000001</v>
      </c>
      <c r="G1523" s="50">
        <f t="shared" si="207"/>
        <v>10233.646100000002</v>
      </c>
      <c r="H1523" s="51">
        <f t="shared" si="208"/>
        <v>0</v>
      </c>
      <c r="I1523" s="51">
        <f t="shared" si="210"/>
        <v>0</v>
      </c>
      <c r="J1523" s="51">
        <f t="shared" si="209"/>
        <v>0</v>
      </c>
      <c r="K1523" s="51">
        <f t="shared" si="211"/>
        <v>0</v>
      </c>
      <c r="L1523" s="51">
        <f t="shared" si="212"/>
        <v>10233.646100000002</v>
      </c>
      <c r="M1523" s="51">
        <f t="shared" si="213"/>
        <v>10233.646100000002</v>
      </c>
      <c r="N1523" s="51">
        <f t="shared" si="214"/>
        <v>2000</v>
      </c>
      <c r="O1523" s="51">
        <f t="shared" si="215"/>
        <v>8233.6461000000018</v>
      </c>
      <c r="P1523" s="52">
        <f>+SUM(INDEX(Inputs!$D$24:$D$35,MATCH($D1523,Inputs!$B$24:$B$35,0))*$N1523,INDEX(Inputs!$E$24:$E$35,MATCH($D1523,Inputs!$B$24:$B$35,0))*$O1523)</f>
        <v>553.37822303560006</v>
      </c>
      <c r="R1523" s="19"/>
      <c r="S1523" s="19"/>
      <c r="T1523" s="19"/>
    </row>
    <row r="1524" spans="2:20" s="46" customFormat="1" x14ac:dyDescent="0.25">
      <c r="B1524" s="8" t="s">
        <v>225</v>
      </c>
      <c r="C1524" s="8">
        <v>2021</v>
      </c>
      <c r="D1524" s="8">
        <v>4</v>
      </c>
      <c r="E1524" s="49">
        <f>Data!E1524</f>
        <v>7716.7712000000001</v>
      </c>
      <c r="F1524" s="49">
        <f>Data!F1524</f>
        <v>14420.495999999999</v>
      </c>
      <c r="G1524" s="50">
        <f t="shared" si="207"/>
        <v>6703.724799999999</v>
      </c>
      <c r="H1524" s="51">
        <f t="shared" si="208"/>
        <v>0</v>
      </c>
      <c r="I1524" s="51">
        <f t="shared" si="210"/>
        <v>0</v>
      </c>
      <c r="J1524" s="51">
        <f t="shared" si="209"/>
        <v>0</v>
      </c>
      <c r="K1524" s="51">
        <f t="shared" si="211"/>
        <v>0</v>
      </c>
      <c r="L1524" s="51">
        <f t="shared" si="212"/>
        <v>6703.724799999999</v>
      </c>
      <c r="M1524" s="51">
        <f t="shared" si="213"/>
        <v>6703.724799999999</v>
      </c>
      <c r="N1524" s="51">
        <f t="shared" si="214"/>
        <v>2000</v>
      </c>
      <c r="O1524" s="51">
        <f t="shared" si="215"/>
        <v>4703.724799999999</v>
      </c>
      <c r="P1524" s="52">
        <f>+SUM(INDEX(Inputs!$D$24:$D$35,MATCH($D1524,Inputs!$B$24:$B$35,0))*$N1524,INDEX(Inputs!$E$24:$E$35,MATCH($D1524,Inputs!$B$24:$B$35,0))*$O1524)</f>
        <v>397.36982126079999</v>
      </c>
      <c r="R1524" s="19"/>
      <c r="S1524" s="19"/>
      <c r="T1524" s="19"/>
    </row>
    <row r="1525" spans="2:20" s="46" customFormat="1" x14ac:dyDescent="0.25">
      <c r="B1525" s="8" t="s">
        <v>225</v>
      </c>
      <c r="C1525" s="8">
        <v>2021</v>
      </c>
      <c r="D1525" s="8">
        <v>5</v>
      </c>
      <c r="E1525" s="49">
        <f>Data!E1525</f>
        <v>8977.5532000000003</v>
      </c>
      <c r="F1525" s="49">
        <f>Data!F1525</f>
        <v>15328.248</v>
      </c>
      <c r="G1525" s="50">
        <f t="shared" si="207"/>
        <v>6350.6947999999993</v>
      </c>
      <c r="H1525" s="51">
        <f t="shared" si="208"/>
        <v>0</v>
      </c>
      <c r="I1525" s="51">
        <f t="shared" si="210"/>
        <v>0</v>
      </c>
      <c r="J1525" s="51">
        <f t="shared" si="209"/>
        <v>0</v>
      </c>
      <c r="K1525" s="51">
        <f t="shared" si="211"/>
        <v>0</v>
      </c>
      <c r="L1525" s="51">
        <f t="shared" si="212"/>
        <v>6350.6947999999993</v>
      </c>
      <c r="M1525" s="51">
        <f t="shared" si="213"/>
        <v>6350.6947999999993</v>
      </c>
      <c r="N1525" s="51">
        <f t="shared" si="214"/>
        <v>2000</v>
      </c>
      <c r="O1525" s="51">
        <f t="shared" si="215"/>
        <v>4350.6947999999993</v>
      </c>
      <c r="P1525" s="52">
        <f>+SUM(INDEX(Inputs!$D$24:$D$35,MATCH($D1525,Inputs!$B$24:$B$35,0))*$N1525,INDEX(Inputs!$E$24:$E$35,MATCH($D1525,Inputs!$B$24:$B$35,0))*$O1525)</f>
        <v>381.76730738079993</v>
      </c>
      <c r="R1525" s="19"/>
      <c r="S1525" s="19"/>
      <c r="T1525" s="19"/>
    </row>
    <row r="1526" spans="2:20" s="46" customFormat="1" x14ac:dyDescent="0.25">
      <c r="B1526" s="8" t="s">
        <v>225</v>
      </c>
      <c r="C1526" s="8">
        <v>2021</v>
      </c>
      <c r="D1526" s="8">
        <v>6</v>
      </c>
      <c r="E1526" s="49">
        <f>Data!E1526</f>
        <v>9592.6007000000009</v>
      </c>
      <c r="F1526" s="49">
        <f>Data!F1526</f>
        <v>15532.544</v>
      </c>
      <c r="G1526" s="50">
        <f t="shared" si="207"/>
        <v>5939.943299999999</v>
      </c>
      <c r="H1526" s="51">
        <f t="shared" si="208"/>
        <v>0</v>
      </c>
      <c r="I1526" s="51">
        <f t="shared" si="210"/>
        <v>0</v>
      </c>
      <c r="J1526" s="51">
        <f t="shared" si="209"/>
        <v>0</v>
      </c>
      <c r="K1526" s="51">
        <f t="shared" si="211"/>
        <v>0</v>
      </c>
      <c r="L1526" s="51">
        <f t="shared" si="212"/>
        <v>5939.943299999999</v>
      </c>
      <c r="M1526" s="51">
        <f t="shared" si="213"/>
        <v>5939.943299999999</v>
      </c>
      <c r="N1526" s="51">
        <f t="shared" si="214"/>
        <v>2000</v>
      </c>
      <c r="O1526" s="51">
        <f t="shared" si="215"/>
        <v>3939.943299999999</v>
      </c>
      <c r="P1526" s="52">
        <f>+SUM(INDEX(Inputs!$D$24:$D$35,MATCH($D1526,Inputs!$B$24:$B$35,0))*$N1526,INDEX(Inputs!$E$24:$E$35,MATCH($D1526,Inputs!$B$24:$B$35,0))*$O1526)</f>
        <v>402.43827780279997</v>
      </c>
      <c r="R1526" s="19"/>
      <c r="S1526" s="19"/>
      <c r="T1526" s="19"/>
    </row>
    <row r="1527" spans="2:20" s="46" customFormat="1" x14ac:dyDescent="0.25">
      <c r="B1527" s="8" t="s">
        <v>225</v>
      </c>
      <c r="C1527" s="8">
        <v>2021</v>
      </c>
      <c r="D1527" s="8">
        <v>7</v>
      </c>
      <c r="E1527" s="49">
        <f>Data!E1527</f>
        <v>8250.9838999999993</v>
      </c>
      <c r="F1527" s="49">
        <f>Data!F1527</f>
        <v>17510.704000000002</v>
      </c>
      <c r="G1527" s="50">
        <f t="shared" si="207"/>
        <v>9259.7201000000023</v>
      </c>
      <c r="H1527" s="51">
        <f t="shared" si="208"/>
        <v>0</v>
      </c>
      <c r="I1527" s="51">
        <f t="shared" si="210"/>
        <v>0</v>
      </c>
      <c r="J1527" s="51">
        <f t="shared" si="209"/>
        <v>0</v>
      </c>
      <c r="K1527" s="51">
        <f t="shared" si="211"/>
        <v>0</v>
      </c>
      <c r="L1527" s="51">
        <f t="shared" si="212"/>
        <v>9259.7201000000023</v>
      </c>
      <c r="M1527" s="51">
        <f t="shared" si="213"/>
        <v>9259.7201000000023</v>
      </c>
      <c r="N1527" s="51">
        <f t="shared" si="214"/>
        <v>2000</v>
      </c>
      <c r="O1527" s="51">
        <f t="shared" si="215"/>
        <v>7259.7201000000023</v>
      </c>
      <c r="P1527" s="52">
        <f>+SUM(INDEX(Inputs!$D$24:$D$35,MATCH($D1527,Inputs!$B$24:$B$35,0))*$N1527,INDEX(Inputs!$E$24:$E$35,MATCH($D1527,Inputs!$B$24:$B$35,0))*$O1527)</f>
        <v>564.16452439160014</v>
      </c>
      <c r="R1527" s="19"/>
      <c r="S1527" s="19"/>
      <c r="T1527" s="19"/>
    </row>
    <row r="1528" spans="2:20" s="46" customFormat="1" x14ac:dyDescent="0.25">
      <c r="B1528" s="8" t="s">
        <v>225</v>
      </c>
      <c r="C1528" s="8">
        <v>2021</v>
      </c>
      <c r="D1528" s="8">
        <v>8</v>
      </c>
      <c r="E1528" s="49">
        <f>Data!E1528</f>
        <v>7524.6064999999999</v>
      </c>
      <c r="F1528" s="49">
        <f>Data!F1528</f>
        <v>15546</v>
      </c>
      <c r="G1528" s="50">
        <f t="shared" si="207"/>
        <v>8021.3935000000001</v>
      </c>
      <c r="H1528" s="51">
        <f t="shared" si="208"/>
        <v>0</v>
      </c>
      <c r="I1528" s="51">
        <f t="shared" si="210"/>
        <v>0</v>
      </c>
      <c r="J1528" s="51">
        <f t="shared" si="209"/>
        <v>0</v>
      </c>
      <c r="K1528" s="51">
        <f t="shared" si="211"/>
        <v>0</v>
      </c>
      <c r="L1528" s="51">
        <f t="shared" si="212"/>
        <v>8021.3935000000001</v>
      </c>
      <c r="M1528" s="51">
        <f t="shared" si="213"/>
        <v>8021.3935000000001</v>
      </c>
      <c r="N1528" s="51">
        <f t="shared" si="214"/>
        <v>2000</v>
      </c>
      <c r="O1528" s="51">
        <f t="shared" si="215"/>
        <v>6021.3935000000001</v>
      </c>
      <c r="P1528" s="52">
        <f>+SUM(INDEX(Inputs!$D$24:$D$35,MATCH($D1528,Inputs!$B$24:$B$35,0))*$N1528,INDEX(Inputs!$E$24:$E$35,MATCH($D1528,Inputs!$B$24:$B$35,0))*$O1528)</f>
        <v>503.83820574600003</v>
      </c>
      <c r="R1528" s="19"/>
      <c r="S1528" s="19"/>
      <c r="T1528" s="19"/>
    </row>
    <row r="1529" spans="2:20" s="46" customFormat="1" x14ac:dyDescent="0.25">
      <c r="B1529" s="8" t="s">
        <v>225</v>
      </c>
      <c r="C1529" s="8">
        <v>2021</v>
      </c>
      <c r="D1529" s="8">
        <v>9</v>
      </c>
      <c r="E1529" s="49">
        <f>Data!E1529</f>
        <v>6104.9566000000004</v>
      </c>
      <c r="F1529" s="49">
        <f>Data!F1529</f>
        <v>13098.984</v>
      </c>
      <c r="G1529" s="50">
        <f t="shared" si="207"/>
        <v>6994.0273999999999</v>
      </c>
      <c r="H1529" s="51">
        <f t="shared" si="208"/>
        <v>0</v>
      </c>
      <c r="I1529" s="51">
        <f t="shared" si="210"/>
        <v>0</v>
      </c>
      <c r="J1529" s="51">
        <f t="shared" si="209"/>
        <v>0</v>
      </c>
      <c r="K1529" s="51">
        <f t="shared" si="211"/>
        <v>0</v>
      </c>
      <c r="L1529" s="51">
        <f t="shared" si="212"/>
        <v>6994.0273999999999</v>
      </c>
      <c r="M1529" s="51">
        <f t="shared" si="213"/>
        <v>6994.0273999999999</v>
      </c>
      <c r="N1529" s="51">
        <f t="shared" si="214"/>
        <v>2000</v>
      </c>
      <c r="O1529" s="51">
        <f t="shared" si="215"/>
        <v>4994.0273999999999</v>
      </c>
      <c r="P1529" s="52">
        <f>+SUM(INDEX(Inputs!$D$24:$D$35,MATCH($D1529,Inputs!$B$24:$B$35,0))*$N1529,INDEX(Inputs!$E$24:$E$35,MATCH($D1529,Inputs!$B$24:$B$35,0))*$O1529)</f>
        <v>410.2000349704</v>
      </c>
      <c r="R1529" s="19"/>
      <c r="S1529" s="19"/>
      <c r="T1529" s="19"/>
    </row>
    <row r="1530" spans="2:20" s="46" customFormat="1" x14ac:dyDescent="0.25">
      <c r="B1530" s="8" t="s">
        <v>225</v>
      </c>
      <c r="C1530" s="8">
        <v>2021</v>
      </c>
      <c r="D1530" s="8">
        <v>10</v>
      </c>
      <c r="E1530" s="49">
        <f>Data!E1530</f>
        <v>4013.5151000000001</v>
      </c>
      <c r="F1530" s="49">
        <f>Data!F1530</f>
        <v>14065.28</v>
      </c>
      <c r="G1530" s="50">
        <f t="shared" si="207"/>
        <v>10051.7649</v>
      </c>
      <c r="H1530" s="51">
        <f t="shared" si="208"/>
        <v>0</v>
      </c>
      <c r="I1530" s="51">
        <f t="shared" si="210"/>
        <v>0</v>
      </c>
      <c r="J1530" s="51">
        <f t="shared" si="209"/>
        <v>0</v>
      </c>
      <c r="K1530" s="51">
        <f t="shared" si="211"/>
        <v>0</v>
      </c>
      <c r="L1530" s="51">
        <f t="shared" si="212"/>
        <v>10051.7649</v>
      </c>
      <c r="M1530" s="51">
        <f t="shared" si="213"/>
        <v>10051.7649</v>
      </c>
      <c r="N1530" s="51">
        <f t="shared" si="214"/>
        <v>2000</v>
      </c>
      <c r="O1530" s="51">
        <f t="shared" si="215"/>
        <v>8051.7649000000001</v>
      </c>
      <c r="P1530" s="52">
        <f>+SUM(INDEX(Inputs!$D$24:$D$35,MATCH($D1530,Inputs!$B$24:$B$35,0))*$N1530,INDEX(Inputs!$E$24:$E$35,MATCH($D1530,Inputs!$B$24:$B$35,0))*$O1530)</f>
        <v>545.33980152039999</v>
      </c>
      <c r="R1530" s="19"/>
      <c r="S1530" s="19"/>
      <c r="T1530" s="19"/>
    </row>
    <row r="1531" spans="2:20" s="46" customFormat="1" x14ac:dyDescent="0.25">
      <c r="B1531" s="8" t="s">
        <v>225</v>
      </c>
      <c r="C1531" s="8">
        <v>2021</v>
      </c>
      <c r="D1531" s="8">
        <v>11</v>
      </c>
      <c r="E1531" s="49">
        <f>Data!E1531</f>
        <v>2463.9436999999998</v>
      </c>
      <c r="F1531" s="49">
        <f>Data!F1531</f>
        <v>18725.464</v>
      </c>
      <c r="G1531" s="50">
        <f t="shared" si="207"/>
        <v>16261.5203</v>
      </c>
      <c r="H1531" s="51">
        <f t="shared" si="208"/>
        <v>0</v>
      </c>
      <c r="I1531" s="51">
        <f t="shared" si="210"/>
        <v>0</v>
      </c>
      <c r="J1531" s="51">
        <f t="shared" si="209"/>
        <v>0</v>
      </c>
      <c r="K1531" s="51">
        <f t="shared" si="211"/>
        <v>0</v>
      </c>
      <c r="L1531" s="51">
        <f t="shared" si="212"/>
        <v>16261.5203</v>
      </c>
      <c r="M1531" s="51">
        <f t="shared" si="213"/>
        <v>16261.5203</v>
      </c>
      <c r="N1531" s="51">
        <f t="shared" si="214"/>
        <v>2000</v>
      </c>
      <c r="O1531" s="51">
        <f t="shared" si="215"/>
        <v>14261.5203</v>
      </c>
      <c r="P1531" s="52">
        <f>+SUM(INDEX(Inputs!$D$24:$D$35,MATCH($D1531,Inputs!$B$24:$B$35,0))*$N1531,INDEX(Inputs!$E$24:$E$35,MATCH($D1531,Inputs!$B$24:$B$35,0))*$O1531)</f>
        <v>819.78615117880008</v>
      </c>
      <c r="R1531" s="19"/>
      <c r="S1531" s="19"/>
      <c r="T1531" s="19"/>
    </row>
    <row r="1532" spans="2:20" s="46" customFormat="1" x14ac:dyDescent="0.25">
      <c r="B1532" s="8" t="s">
        <v>225</v>
      </c>
      <c r="C1532" s="8">
        <v>2021</v>
      </c>
      <c r="D1532" s="8">
        <v>12</v>
      </c>
      <c r="E1532" s="49">
        <f>Data!E1532</f>
        <v>1136.7956999999999</v>
      </c>
      <c r="F1532" s="49">
        <f>Data!F1532</f>
        <v>20241.536</v>
      </c>
      <c r="G1532" s="50">
        <f t="shared" si="207"/>
        <v>19104.740300000001</v>
      </c>
      <c r="H1532" s="51">
        <f t="shared" si="208"/>
        <v>0</v>
      </c>
      <c r="I1532" s="51">
        <f t="shared" si="210"/>
        <v>0</v>
      </c>
      <c r="J1532" s="51">
        <f t="shared" si="209"/>
        <v>0</v>
      </c>
      <c r="K1532" s="51">
        <f t="shared" si="211"/>
        <v>0</v>
      </c>
      <c r="L1532" s="51">
        <f t="shared" si="212"/>
        <v>19104.740300000001</v>
      </c>
      <c r="M1532" s="51">
        <f t="shared" si="213"/>
        <v>19104.740300000001</v>
      </c>
      <c r="N1532" s="51">
        <f t="shared" si="214"/>
        <v>2000</v>
      </c>
      <c r="O1532" s="51">
        <f t="shared" si="215"/>
        <v>17104.740300000001</v>
      </c>
      <c r="P1532" s="52">
        <f>+SUM(INDEX(Inputs!$D$24:$D$35,MATCH($D1532,Inputs!$B$24:$B$35,0))*$N1532,INDEX(Inputs!$E$24:$E$35,MATCH($D1532,Inputs!$B$24:$B$35,0))*$O1532)</f>
        <v>945.44510229880007</v>
      </c>
      <c r="R1532" s="19"/>
      <c r="S1532" s="19"/>
      <c r="T1532" s="19"/>
    </row>
  </sheetData>
  <pageMargins left="0.7" right="0.7" top="0.75" bottom="0.75" header="0.3" footer="0.3"/>
  <pageSetup scale="56" orientation="landscape" r:id="rId1"/>
  <headerFooter scaleWithDoc="0">
    <oddFooter>&amp;L&amp;"Calibri,Regular"&amp;A&amp;R&amp;"Calibri,Regular"Page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68909-E779-4C2A-8877-99D0E7AD0CA1}">
  <sheetPr>
    <tabColor theme="8"/>
  </sheetPr>
  <dimension ref="A1:Q1532"/>
  <sheetViews>
    <sheetView showGridLines="0" view="pageBreakPreview" zoomScaleNormal="100" zoomScaleSheetLayoutView="100" workbookViewId="0">
      <pane xSplit="4" ySplit="8" topLeftCell="E9" activePane="bottomRight" state="frozen"/>
      <selection pane="topRight"/>
      <selection pane="bottomLeft"/>
      <selection pane="bottomRight"/>
    </sheetView>
  </sheetViews>
  <sheetFormatPr defaultColWidth="9.140625" defaultRowHeight="15" x14ac:dyDescent="0.25"/>
  <cols>
    <col min="1" max="1" width="1.7109375" style="46" customWidth="1"/>
    <col min="2" max="13" width="13.5703125" style="46" customWidth="1"/>
    <col min="14" max="14" width="1.7109375" style="46" customWidth="1"/>
    <col min="15" max="16384" width="9.140625" style="46"/>
  </cols>
  <sheetData>
    <row r="1" spans="1:17" x14ac:dyDescent="0.25">
      <c r="A1" s="47" t="str">
        <f>Inputs!A1</f>
        <v>Appendix 3.5</v>
      </c>
    </row>
    <row r="2" spans="1:17" x14ac:dyDescent="0.25">
      <c r="A2" s="46" t="str">
        <f>Inputs!A2</f>
        <v>Measurement and Bill Impact Analysis - Schedule 84 (Commercial)</v>
      </c>
    </row>
    <row r="3" spans="1:17" ht="5.0999999999999996" customHeight="1" x14ac:dyDescent="0.25"/>
    <row r="4" spans="1:17" ht="21" x14ac:dyDescent="0.35">
      <c r="B4" s="1" t="s">
        <v>236</v>
      </c>
      <c r="C4" s="12"/>
      <c r="D4" s="12"/>
      <c r="E4" s="12"/>
      <c r="F4" s="2"/>
      <c r="G4" s="2"/>
      <c r="H4" s="2"/>
      <c r="I4" s="2"/>
      <c r="J4" s="2"/>
      <c r="K4" s="2"/>
      <c r="L4" s="2"/>
      <c r="M4" s="2" t="s">
        <v>74</v>
      </c>
    </row>
    <row r="5" spans="1:17" ht="5.0999999999999996" customHeight="1" x14ac:dyDescent="0.25"/>
    <row r="6" spans="1:17" x14ac:dyDescent="0.25">
      <c r="E6" s="11" t="s">
        <v>9</v>
      </c>
      <c r="F6" s="11" t="s">
        <v>9</v>
      </c>
      <c r="G6" s="11" t="s">
        <v>9</v>
      </c>
      <c r="H6" s="11" t="s">
        <v>23</v>
      </c>
      <c r="I6" s="11"/>
      <c r="J6" s="11"/>
      <c r="K6" s="11"/>
      <c r="L6" s="11"/>
      <c r="M6" s="11"/>
    </row>
    <row r="7" spans="1:17" x14ac:dyDescent="0.25">
      <c r="B7" s="23" t="s">
        <v>28</v>
      </c>
      <c r="C7" s="24"/>
      <c r="D7" s="24"/>
      <c r="E7" s="25"/>
      <c r="F7" s="25" t="s">
        <v>84</v>
      </c>
      <c r="G7" s="24"/>
      <c r="H7" s="24"/>
      <c r="I7" s="11"/>
      <c r="J7" s="11"/>
      <c r="K7" s="11"/>
      <c r="L7" s="11"/>
      <c r="M7" s="11"/>
    </row>
    <row r="8" spans="1:17" ht="30" x14ac:dyDescent="0.25">
      <c r="B8" s="27" t="s">
        <v>68</v>
      </c>
      <c r="C8" s="28" t="s">
        <v>35</v>
      </c>
      <c r="D8" s="28" t="s">
        <v>5</v>
      </c>
      <c r="E8" s="28" t="s">
        <v>80</v>
      </c>
      <c r="F8" s="28" t="s">
        <v>237</v>
      </c>
      <c r="G8" s="28" t="s">
        <v>238</v>
      </c>
      <c r="H8" s="38" t="s">
        <v>55</v>
      </c>
      <c r="I8" s="11"/>
      <c r="J8" s="11"/>
      <c r="K8" s="11"/>
      <c r="L8" s="11"/>
      <c r="M8" s="11"/>
    </row>
    <row r="9" spans="1:17" x14ac:dyDescent="0.25">
      <c r="A9" s="46" t="s">
        <v>85</v>
      </c>
      <c r="B9" s="8" t="s">
        <v>99</v>
      </c>
      <c r="C9" s="8">
        <v>2021</v>
      </c>
      <c r="D9" s="8">
        <v>1</v>
      </c>
      <c r="E9" s="49">
        <f>Data!F9</f>
        <v>5571.1170000000002</v>
      </c>
      <c r="F9" s="51">
        <f>+MIN($E9,2000)</f>
        <v>2000</v>
      </c>
      <c r="G9" s="51">
        <f t="shared" ref="G9:G72" si="0">+E9-F9</f>
        <v>3571.1170000000002</v>
      </c>
      <c r="H9" s="52">
        <f>+SUM(INDEX(Inputs!$D$24:$D$35,MATCH($D9,Inputs!$B$24:$B$35,0))*$F9,INDEX(Inputs!$E$24:$E$35,MATCH($D9,Inputs!$B$24:$B$35,0))*$G9)</f>
        <v>347.31308693200003</v>
      </c>
      <c r="I9" s="52"/>
      <c r="J9" s="52"/>
      <c r="K9" s="52"/>
      <c r="L9" s="52"/>
      <c r="M9" s="52"/>
      <c r="O9" s="19"/>
      <c r="P9" s="19"/>
      <c r="Q9" s="19"/>
    </row>
    <row r="10" spans="1:17" x14ac:dyDescent="0.25">
      <c r="B10" s="8" t="s">
        <v>99</v>
      </c>
      <c r="C10" s="8">
        <v>2021</v>
      </c>
      <c r="D10" s="8">
        <v>2</v>
      </c>
      <c r="E10" s="49">
        <f>Data!F10</f>
        <v>5089.5955999999996</v>
      </c>
      <c r="F10" s="51">
        <f t="shared" ref="F10:F73" si="1">+MIN($E10,2000)</f>
        <v>2000</v>
      </c>
      <c r="G10" s="51">
        <f t="shared" si="0"/>
        <v>3089.5955999999996</v>
      </c>
      <c r="H10" s="52">
        <f>+SUM(INDEX(Inputs!$D$24:$D$35,MATCH($D10,Inputs!$B$24:$B$35,0))*$F10,INDEX(Inputs!$E$24:$E$35,MATCH($D10,Inputs!$B$24:$B$35,0))*$G10)</f>
        <v>326.03176713760001</v>
      </c>
      <c r="I10" s="52"/>
      <c r="J10" s="52"/>
      <c r="K10" s="52"/>
      <c r="L10" s="52"/>
      <c r="M10" s="52"/>
      <c r="O10" s="19"/>
      <c r="P10" s="19"/>
      <c r="Q10" s="19"/>
    </row>
    <row r="11" spans="1:17" x14ac:dyDescent="0.25">
      <c r="B11" s="8" t="s">
        <v>99</v>
      </c>
      <c r="C11" s="8">
        <v>2021</v>
      </c>
      <c r="D11" s="8">
        <v>3</v>
      </c>
      <c r="E11" s="49">
        <f>Data!F11</f>
        <v>5329.7290999999996</v>
      </c>
      <c r="F11" s="51">
        <f t="shared" si="1"/>
        <v>2000</v>
      </c>
      <c r="G11" s="51">
        <f t="shared" si="0"/>
        <v>3329.7290999999996</v>
      </c>
      <c r="H11" s="52">
        <f>+SUM(INDEX(Inputs!$D$24:$D$35,MATCH($D11,Inputs!$B$24:$B$35,0))*$F11,INDEX(Inputs!$E$24:$E$35,MATCH($D11,Inputs!$B$24:$B$35,0))*$G11)</f>
        <v>336.6447073036</v>
      </c>
      <c r="I11" s="52"/>
      <c r="J11" s="52"/>
      <c r="K11" s="52"/>
      <c r="L11" s="52"/>
      <c r="M11" s="52"/>
      <c r="N11" s="39"/>
      <c r="O11" s="19"/>
      <c r="P11" s="19"/>
      <c r="Q11" s="19"/>
    </row>
    <row r="12" spans="1:17" x14ac:dyDescent="0.25">
      <c r="B12" s="8" t="s">
        <v>99</v>
      </c>
      <c r="C12" s="8">
        <v>2021</v>
      </c>
      <c r="D12" s="8">
        <v>4</v>
      </c>
      <c r="E12" s="49">
        <f>Data!F12</f>
        <v>5096.0411999999997</v>
      </c>
      <c r="F12" s="51">
        <f t="shared" si="1"/>
        <v>2000</v>
      </c>
      <c r="G12" s="51">
        <f t="shared" si="0"/>
        <v>3096.0411999999997</v>
      </c>
      <c r="H12" s="52">
        <f>+SUM(INDEX(Inputs!$D$24:$D$35,MATCH($D12,Inputs!$B$24:$B$35,0))*$F12,INDEX(Inputs!$E$24:$E$35,MATCH($D12,Inputs!$B$24:$B$35,0))*$G12)</f>
        <v>326.3166368752</v>
      </c>
      <c r="I12" s="52"/>
      <c r="J12" s="52"/>
      <c r="K12" s="52"/>
      <c r="L12" s="52"/>
      <c r="M12" s="52"/>
      <c r="N12" s="39"/>
      <c r="O12" s="19"/>
      <c r="P12" s="19"/>
      <c r="Q12" s="19"/>
    </row>
    <row r="13" spans="1:17" x14ac:dyDescent="0.25">
      <c r="B13" s="8" t="s">
        <v>99</v>
      </c>
      <c r="C13" s="8">
        <v>2021</v>
      </c>
      <c r="D13" s="8">
        <v>5</v>
      </c>
      <c r="E13" s="49">
        <f>Data!F13</f>
        <v>4822.7642999999998</v>
      </c>
      <c r="F13" s="51">
        <f t="shared" si="1"/>
        <v>2000</v>
      </c>
      <c r="G13" s="51">
        <f>+E13-F13</f>
        <v>2822.7642999999998</v>
      </c>
      <c r="H13" s="52">
        <f>+SUM(INDEX(Inputs!$D$24:$D$35,MATCH($D13,Inputs!$B$24:$B$35,0))*$F13,INDEX(Inputs!$E$24:$E$35,MATCH($D13,Inputs!$B$24:$B$35,0))*$G13)</f>
        <v>314.23889100280002</v>
      </c>
      <c r="I13" s="52"/>
      <c r="J13" s="52"/>
      <c r="K13" s="52"/>
      <c r="L13" s="52"/>
      <c r="M13" s="52"/>
      <c r="O13" s="19"/>
      <c r="P13" s="19"/>
      <c r="Q13" s="19"/>
    </row>
    <row r="14" spans="1:17" x14ac:dyDescent="0.25">
      <c r="B14" s="8" t="s">
        <v>99</v>
      </c>
      <c r="C14" s="8">
        <v>2021</v>
      </c>
      <c r="D14" s="8">
        <v>6</v>
      </c>
      <c r="E14" s="49">
        <f>Data!F14</f>
        <v>7620.8342000000002</v>
      </c>
      <c r="F14" s="51">
        <f t="shared" si="1"/>
        <v>2000</v>
      </c>
      <c r="G14" s="51">
        <f t="shared" si="0"/>
        <v>5620.8342000000002</v>
      </c>
      <c r="H14" s="52">
        <f>+SUM(INDEX(Inputs!$D$24:$D$35,MATCH($D14,Inputs!$B$24:$B$35,0))*$F14,INDEX(Inputs!$E$24:$E$35,MATCH($D14,Inputs!$B$24:$B$35,0))*$G14)</f>
        <v>484.3245588872</v>
      </c>
      <c r="I14" s="52"/>
      <c r="J14" s="52"/>
      <c r="K14" s="52"/>
      <c r="L14" s="52"/>
      <c r="M14" s="52"/>
      <c r="O14" s="19"/>
      <c r="P14" s="19"/>
      <c r="Q14" s="19"/>
    </row>
    <row r="15" spans="1:17" x14ac:dyDescent="0.25">
      <c r="B15" s="8" t="s">
        <v>99</v>
      </c>
      <c r="C15" s="8">
        <v>2021</v>
      </c>
      <c r="D15" s="8">
        <v>7</v>
      </c>
      <c r="E15" s="49">
        <f>Data!F15</f>
        <v>7093.8032000000003</v>
      </c>
      <c r="F15" s="51">
        <f t="shared" si="1"/>
        <v>2000</v>
      </c>
      <c r="G15" s="51">
        <f t="shared" si="0"/>
        <v>5093.8032000000003</v>
      </c>
      <c r="H15" s="52">
        <f>+SUM(INDEX(Inputs!$D$24:$D$35,MATCH($D15,Inputs!$B$24:$B$35,0))*$F15,INDEX(Inputs!$E$24:$E$35,MATCH($D15,Inputs!$B$24:$B$35,0))*$G15)</f>
        <v>458.64971669120001</v>
      </c>
      <c r="I15" s="52"/>
      <c r="J15" s="52"/>
      <c r="K15" s="52"/>
      <c r="L15" s="52"/>
      <c r="M15" s="52"/>
      <c r="O15" s="19"/>
      <c r="P15" s="19"/>
      <c r="Q15" s="19"/>
    </row>
    <row r="16" spans="1:17" x14ac:dyDescent="0.25">
      <c r="B16" s="8" t="s">
        <v>99</v>
      </c>
      <c r="C16" s="8">
        <v>2021</v>
      </c>
      <c r="D16" s="8">
        <v>8</v>
      </c>
      <c r="E16" s="49">
        <f>Data!F16</f>
        <v>6430.6226999999999</v>
      </c>
      <c r="F16" s="51">
        <f t="shared" si="1"/>
        <v>2000</v>
      </c>
      <c r="G16" s="51">
        <f t="shared" si="0"/>
        <v>4430.6226999999999</v>
      </c>
      <c r="H16" s="52">
        <f>+SUM(INDEX(Inputs!$D$24:$D$35,MATCH($D16,Inputs!$B$24:$B$35,0))*$F16,INDEX(Inputs!$E$24:$E$35,MATCH($D16,Inputs!$B$24:$B$35,0))*$G16)</f>
        <v>426.34221545319997</v>
      </c>
      <c r="I16" s="52"/>
      <c r="J16" s="52"/>
      <c r="K16" s="52"/>
      <c r="L16" s="52"/>
      <c r="M16" s="52"/>
      <c r="O16" s="19"/>
      <c r="P16" s="19"/>
      <c r="Q16" s="19"/>
    </row>
    <row r="17" spans="2:17" x14ac:dyDescent="0.25">
      <c r="B17" s="8" t="s">
        <v>99</v>
      </c>
      <c r="C17" s="8">
        <v>2021</v>
      </c>
      <c r="D17" s="8">
        <v>9</v>
      </c>
      <c r="E17" s="49">
        <f>Data!F17</f>
        <v>6098.7560000000003</v>
      </c>
      <c r="F17" s="51">
        <f t="shared" si="1"/>
        <v>2000</v>
      </c>
      <c r="G17" s="51">
        <f t="shared" si="0"/>
        <v>4098.7560000000003</v>
      </c>
      <c r="H17" s="52">
        <f>+SUM(INDEX(Inputs!$D$24:$D$35,MATCH($D17,Inputs!$B$24:$B$35,0))*$F17,INDEX(Inputs!$E$24:$E$35,MATCH($D17,Inputs!$B$24:$B$35,0))*$G17)</f>
        <v>370.63262017600005</v>
      </c>
      <c r="I17" s="52"/>
      <c r="J17" s="52"/>
      <c r="K17" s="52"/>
      <c r="L17" s="52"/>
      <c r="M17" s="52"/>
      <c r="O17" s="19"/>
      <c r="P17" s="19"/>
      <c r="Q17" s="19"/>
    </row>
    <row r="18" spans="2:17" x14ac:dyDescent="0.25">
      <c r="B18" s="8" t="s">
        <v>99</v>
      </c>
      <c r="C18" s="8">
        <v>2021</v>
      </c>
      <c r="D18" s="8">
        <v>10</v>
      </c>
      <c r="E18" s="49">
        <f>Data!F18</f>
        <v>4822.3019999999997</v>
      </c>
      <c r="F18" s="51">
        <f t="shared" si="1"/>
        <v>2000</v>
      </c>
      <c r="G18" s="51">
        <f t="shared" si="0"/>
        <v>2822.3019999999997</v>
      </c>
      <c r="H18" s="52">
        <f>+SUM(INDEX(Inputs!$D$24:$D$35,MATCH($D18,Inputs!$B$24:$B$35,0))*$F18,INDEX(Inputs!$E$24:$E$35,MATCH($D18,Inputs!$B$24:$B$35,0))*$G18)</f>
        <v>314.21845919200001</v>
      </c>
      <c r="I18" s="52"/>
      <c r="J18" s="52"/>
      <c r="K18" s="52"/>
      <c r="L18" s="52"/>
      <c r="M18" s="52"/>
      <c r="O18" s="19"/>
      <c r="P18" s="19"/>
      <c r="Q18" s="19"/>
    </row>
    <row r="19" spans="2:17" x14ac:dyDescent="0.25">
      <c r="B19" s="8" t="s">
        <v>99</v>
      </c>
      <c r="C19" s="8">
        <v>2021</v>
      </c>
      <c r="D19" s="8">
        <v>11</v>
      </c>
      <c r="E19" s="49">
        <f>Data!F19</f>
        <v>5366.3896999999997</v>
      </c>
      <c r="F19" s="51">
        <f t="shared" si="1"/>
        <v>2000</v>
      </c>
      <c r="G19" s="51">
        <f t="shared" si="0"/>
        <v>3366.3896999999997</v>
      </c>
      <c r="H19" s="52">
        <f>+SUM(INDEX(Inputs!$D$24:$D$35,MATCH($D19,Inputs!$B$24:$B$35,0))*$F19,INDEX(Inputs!$E$24:$E$35,MATCH($D19,Inputs!$B$24:$B$35,0))*$G19)</f>
        <v>338.26495918119997</v>
      </c>
      <c r="I19" s="52"/>
      <c r="J19" s="52"/>
      <c r="K19" s="52"/>
      <c r="L19" s="52"/>
      <c r="M19" s="52"/>
      <c r="O19" s="19"/>
      <c r="P19" s="19"/>
      <c r="Q19" s="19"/>
    </row>
    <row r="20" spans="2:17" x14ac:dyDescent="0.25">
      <c r="B20" s="8" t="s">
        <v>99</v>
      </c>
      <c r="C20" s="8">
        <v>2021</v>
      </c>
      <c r="D20" s="8">
        <v>12</v>
      </c>
      <c r="E20" s="49">
        <f>Data!F20</f>
        <v>5953.2145</v>
      </c>
      <c r="F20" s="51">
        <f t="shared" si="1"/>
        <v>2000</v>
      </c>
      <c r="G20" s="51">
        <f t="shared" si="0"/>
        <v>3953.2145</v>
      </c>
      <c r="H20" s="52">
        <f>+SUM(INDEX(Inputs!$D$24:$D$35,MATCH($D20,Inputs!$B$24:$B$35,0))*$F20,INDEX(Inputs!$E$24:$E$35,MATCH($D20,Inputs!$B$24:$B$35,0))*$G20)</f>
        <v>364.200268042</v>
      </c>
      <c r="I20" s="52"/>
      <c r="J20" s="52"/>
      <c r="K20" s="52"/>
      <c r="L20" s="52"/>
      <c r="M20" s="52"/>
      <c r="O20" s="19"/>
      <c r="P20" s="19"/>
      <c r="Q20" s="19"/>
    </row>
    <row r="21" spans="2:17" x14ac:dyDescent="0.25">
      <c r="B21" s="8" t="s">
        <v>100</v>
      </c>
      <c r="C21" s="8">
        <v>2021</v>
      </c>
      <c r="D21" s="8">
        <v>1</v>
      </c>
      <c r="E21" s="49">
        <f>Data!F21</f>
        <v>9508.4639000000006</v>
      </c>
      <c r="F21" s="51">
        <f t="shared" si="1"/>
        <v>2000</v>
      </c>
      <c r="G21" s="51">
        <f t="shared" si="0"/>
        <v>7508.4639000000006</v>
      </c>
      <c r="H21" s="52">
        <f>+SUM(INDEX(Inputs!$D$24:$D$35,MATCH($D21,Inputs!$B$24:$B$35,0))*$F21,INDEX(Inputs!$E$24:$E$35,MATCH($D21,Inputs!$B$24:$B$35,0))*$G21)</f>
        <v>521.3280705244</v>
      </c>
      <c r="I21" s="52"/>
      <c r="J21" s="52"/>
      <c r="K21" s="52"/>
      <c r="L21" s="52"/>
      <c r="M21" s="52"/>
      <c r="N21" s="36"/>
      <c r="O21" s="19"/>
      <c r="P21" s="19"/>
      <c r="Q21" s="19"/>
    </row>
    <row r="22" spans="2:17" x14ac:dyDescent="0.25">
      <c r="B22" s="8" t="s">
        <v>100</v>
      </c>
      <c r="C22" s="8">
        <v>2021</v>
      </c>
      <c r="D22" s="8">
        <v>2</v>
      </c>
      <c r="E22" s="49">
        <f>Data!F22</f>
        <v>8095.5839999999998</v>
      </c>
      <c r="F22" s="51">
        <f t="shared" si="1"/>
        <v>2000</v>
      </c>
      <c r="G22" s="51">
        <f t="shared" si="0"/>
        <v>6095.5839999999998</v>
      </c>
      <c r="H22" s="52">
        <f>+SUM(INDEX(Inputs!$D$24:$D$35,MATCH($D22,Inputs!$B$24:$B$35,0))*$F22,INDEX(Inputs!$E$24:$E$35,MATCH($D22,Inputs!$B$24:$B$35,0))*$G22)</f>
        <v>458.88443046400005</v>
      </c>
      <c r="I22" s="52"/>
      <c r="J22" s="52"/>
      <c r="K22" s="52"/>
      <c r="L22" s="52"/>
      <c r="M22" s="52"/>
      <c r="O22" s="19"/>
      <c r="P22" s="19"/>
      <c r="Q22" s="19"/>
    </row>
    <row r="23" spans="2:17" x14ac:dyDescent="0.25">
      <c r="B23" s="8" t="s">
        <v>100</v>
      </c>
      <c r="C23" s="8">
        <v>2021</v>
      </c>
      <c r="D23" s="8">
        <v>3</v>
      </c>
      <c r="E23" s="49">
        <f>Data!F23</f>
        <v>6626.44</v>
      </c>
      <c r="F23" s="51">
        <f t="shared" si="1"/>
        <v>2000</v>
      </c>
      <c r="G23" s="51">
        <f t="shared" si="0"/>
        <v>4626.4399999999996</v>
      </c>
      <c r="H23" s="52">
        <f>+SUM(INDEX(Inputs!$D$24:$D$35,MATCH($D23,Inputs!$B$24:$B$35,0))*$F23,INDEX(Inputs!$E$24:$E$35,MATCH($D23,Inputs!$B$24:$B$35,0))*$G23)</f>
        <v>393.95414224000001</v>
      </c>
      <c r="I23" s="52"/>
      <c r="J23" s="52"/>
      <c r="K23" s="52"/>
      <c r="L23" s="52"/>
      <c r="M23" s="52"/>
      <c r="O23" s="19"/>
      <c r="P23" s="19"/>
      <c r="Q23" s="19"/>
    </row>
    <row r="24" spans="2:17" x14ac:dyDescent="0.25">
      <c r="B24" s="8" t="s">
        <v>100</v>
      </c>
      <c r="C24" s="8">
        <v>2021</v>
      </c>
      <c r="D24" s="8">
        <v>4</v>
      </c>
      <c r="E24" s="49">
        <f>Data!F24</f>
        <v>4660.4399999999996</v>
      </c>
      <c r="F24" s="51">
        <f t="shared" si="1"/>
        <v>2000</v>
      </c>
      <c r="G24" s="51">
        <f t="shared" si="0"/>
        <v>2660.4399999999996</v>
      </c>
      <c r="H24" s="52">
        <f>+SUM(INDEX(Inputs!$D$24:$D$35,MATCH($D24,Inputs!$B$24:$B$35,0))*$F24,INDEX(Inputs!$E$24:$E$35,MATCH($D24,Inputs!$B$24:$B$35,0))*$G24)</f>
        <v>307.06480624</v>
      </c>
      <c r="I24" s="52"/>
      <c r="J24" s="52"/>
      <c r="K24" s="52"/>
      <c r="L24" s="52"/>
      <c r="M24" s="52"/>
      <c r="O24" s="19"/>
      <c r="P24" s="19"/>
      <c r="Q24" s="19"/>
    </row>
    <row r="25" spans="2:17" x14ac:dyDescent="0.25">
      <c r="B25" s="8" t="s">
        <v>100</v>
      </c>
      <c r="C25" s="8">
        <v>2021</v>
      </c>
      <c r="D25" s="8">
        <v>5</v>
      </c>
      <c r="E25" s="49">
        <f>Data!F25</f>
        <v>1302.7599</v>
      </c>
      <c r="F25" s="51">
        <f t="shared" si="1"/>
        <v>1302.7599</v>
      </c>
      <c r="G25" s="51">
        <f t="shared" si="0"/>
        <v>0</v>
      </c>
      <c r="H25" s="52">
        <f>+SUM(INDEX(Inputs!$D$24:$D$35,MATCH($D25,Inputs!$B$24:$B$35,0))*$F25,INDEX(Inputs!$E$24:$E$35,MATCH($D25,Inputs!$B$24:$B$35,0))*$G25)</f>
        <v>123.42607844580002</v>
      </c>
      <c r="I25" s="52"/>
      <c r="J25" s="52"/>
      <c r="K25" s="52"/>
      <c r="L25" s="52"/>
      <c r="M25" s="52"/>
      <c r="O25" s="19"/>
      <c r="P25" s="19"/>
      <c r="Q25" s="19"/>
    </row>
    <row r="26" spans="2:17" x14ac:dyDescent="0.25">
      <c r="B26" s="8" t="s">
        <v>100</v>
      </c>
      <c r="C26" s="8">
        <v>2021</v>
      </c>
      <c r="D26" s="8">
        <v>6</v>
      </c>
      <c r="E26" s="49">
        <f>Data!F26</f>
        <v>234.88</v>
      </c>
      <c r="F26" s="51">
        <f t="shared" si="1"/>
        <v>234.88</v>
      </c>
      <c r="G26" s="51">
        <f t="shared" si="0"/>
        <v>0</v>
      </c>
      <c r="H26" s="52">
        <f>+SUM(INDEX(Inputs!$D$24:$D$35,MATCH($D26,Inputs!$B$24:$B$35,0))*$F26,INDEX(Inputs!$E$24:$E$35,MATCH($D26,Inputs!$B$24:$B$35,0))*$G26)</f>
        <v>24.721119999999999</v>
      </c>
      <c r="I26" s="52"/>
      <c r="J26" s="52"/>
      <c r="K26" s="52"/>
      <c r="L26" s="52"/>
      <c r="M26" s="52"/>
      <c r="O26" s="19"/>
      <c r="P26" s="19"/>
      <c r="Q26" s="19"/>
    </row>
    <row r="27" spans="2:17" x14ac:dyDescent="0.25">
      <c r="B27" s="8" t="s">
        <v>100</v>
      </c>
      <c r="C27" s="8">
        <v>2021</v>
      </c>
      <c r="D27" s="8">
        <v>7</v>
      </c>
      <c r="E27" s="49">
        <f>Data!F27</f>
        <v>501.82400000000001</v>
      </c>
      <c r="F27" s="51">
        <f t="shared" si="1"/>
        <v>501.82400000000001</v>
      </c>
      <c r="G27" s="51">
        <f t="shared" si="0"/>
        <v>0</v>
      </c>
      <c r="H27" s="52">
        <f>+SUM(INDEX(Inputs!$D$24:$D$35,MATCH($D27,Inputs!$B$24:$B$35,0))*$F27,INDEX(Inputs!$E$24:$E$35,MATCH($D27,Inputs!$B$24:$B$35,0))*$G27)</f>
        <v>52.816975999999997</v>
      </c>
      <c r="I27" s="52"/>
      <c r="J27" s="52"/>
      <c r="K27" s="52"/>
      <c r="L27" s="52"/>
      <c r="M27" s="52"/>
      <c r="O27" s="19"/>
      <c r="P27" s="19"/>
      <c r="Q27" s="19"/>
    </row>
    <row r="28" spans="2:17" x14ac:dyDescent="0.25">
      <c r="B28" s="8" t="s">
        <v>100</v>
      </c>
      <c r="C28" s="8">
        <v>2021</v>
      </c>
      <c r="D28" s="8">
        <v>8</v>
      </c>
      <c r="E28" s="49">
        <f>Data!F28</f>
        <v>332.76</v>
      </c>
      <c r="F28" s="51">
        <f t="shared" si="1"/>
        <v>332.76</v>
      </c>
      <c r="G28" s="51">
        <f t="shared" si="0"/>
        <v>0</v>
      </c>
      <c r="H28" s="52">
        <f>+SUM(INDEX(Inputs!$D$24:$D$35,MATCH($D28,Inputs!$B$24:$B$35,0))*$F28,INDEX(Inputs!$E$24:$E$35,MATCH($D28,Inputs!$B$24:$B$35,0))*$G28)</f>
        <v>35.02299</v>
      </c>
      <c r="I28" s="52"/>
      <c r="J28" s="52"/>
      <c r="K28" s="52"/>
      <c r="L28" s="52"/>
      <c r="M28" s="52"/>
      <c r="O28" s="19"/>
      <c r="P28" s="19"/>
      <c r="Q28" s="19"/>
    </row>
    <row r="29" spans="2:17" x14ac:dyDescent="0.25">
      <c r="B29" s="8" t="s">
        <v>100</v>
      </c>
      <c r="C29" s="8">
        <v>2021</v>
      </c>
      <c r="D29" s="8">
        <v>9</v>
      </c>
      <c r="E29" s="49">
        <f>Data!F29</f>
        <v>643.58699999999999</v>
      </c>
      <c r="F29" s="51">
        <f t="shared" si="1"/>
        <v>643.58699999999999</v>
      </c>
      <c r="G29" s="51">
        <f t="shared" si="0"/>
        <v>0</v>
      </c>
      <c r="H29" s="52">
        <f>+SUM(INDEX(Inputs!$D$24:$D$35,MATCH($D29,Inputs!$B$24:$B$35,0))*$F29,INDEX(Inputs!$E$24:$E$35,MATCH($D29,Inputs!$B$24:$B$35,0))*$G29)</f>
        <v>60.974719554000004</v>
      </c>
      <c r="I29" s="52"/>
      <c r="J29" s="52"/>
      <c r="K29" s="52"/>
      <c r="L29" s="52"/>
      <c r="M29" s="52"/>
      <c r="O29" s="19"/>
      <c r="P29" s="19"/>
      <c r="Q29" s="19"/>
    </row>
    <row r="30" spans="2:17" x14ac:dyDescent="0.25">
      <c r="B30" s="8" t="s">
        <v>100</v>
      </c>
      <c r="C30" s="8">
        <v>2021</v>
      </c>
      <c r="D30" s="8">
        <v>10</v>
      </c>
      <c r="E30" s="49">
        <f>Data!F30</f>
        <v>2420.5050000000001</v>
      </c>
      <c r="F30" s="51">
        <f t="shared" si="1"/>
        <v>2000</v>
      </c>
      <c r="G30" s="51">
        <f t="shared" si="0"/>
        <v>420.50500000000011</v>
      </c>
      <c r="H30" s="52">
        <f>+SUM(INDEX(Inputs!$D$24:$D$35,MATCH($D30,Inputs!$B$24:$B$35,0))*$F30,INDEX(Inputs!$E$24:$E$35,MATCH($D30,Inputs!$B$24:$B$35,0))*$G30)</f>
        <v>208.06863898</v>
      </c>
      <c r="I30" s="52"/>
      <c r="J30" s="52"/>
      <c r="K30" s="52"/>
      <c r="L30" s="52"/>
      <c r="M30" s="52"/>
      <c r="O30" s="19"/>
      <c r="P30" s="19"/>
      <c r="Q30" s="19"/>
    </row>
    <row r="31" spans="2:17" x14ac:dyDescent="0.25">
      <c r="B31" s="8" t="s">
        <v>100</v>
      </c>
      <c r="C31" s="8">
        <v>2021</v>
      </c>
      <c r="D31" s="8">
        <v>11</v>
      </c>
      <c r="E31" s="49">
        <f>Data!F31</f>
        <v>6270.9579999999996</v>
      </c>
      <c r="F31" s="51">
        <f t="shared" si="1"/>
        <v>2000</v>
      </c>
      <c r="G31" s="51">
        <f t="shared" si="0"/>
        <v>4270.9579999999996</v>
      </c>
      <c r="H31" s="52">
        <f>+SUM(INDEX(Inputs!$D$24:$D$35,MATCH($D31,Inputs!$B$24:$B$35,0))*$F31,INDEX(Inputs!$E$24:$E$35,MATCH($D31,Inputs!$B$24:$B$35,0))*$G31)</f>
        <v>378.24325976800003</v>
      </c>
      <c r="I31" s="52"/>
      <c r="J31" s="52"/>
      <c r="K31" s="52"/>
      <c r="L31" s="52"/>
      <c r="M31" s="52"/>
      <c r="O31" s="19"/>
      <c r="P31" s="19"/>
      <c r="Q31" s="19"/>
    </row>
    <row r="32" spans="2:17" x14ac:dyDescent="0.25">
      <c r="B32" s="8" t="s">
        <v>100</v>
      </c>
      <c r="C32" s="8">
        <v>2021</v>
      </c>
      <c r="D32" s="8">
        <v>12</v>
      </c>
      <c r="E32" s="49">
        <f>Data!F32</f>
        <v>8783.5010000000002</v>
      </c>
      <c r="F32" s="51">
        <f t="shared" si="1"/>
        <v>2000</v>
      </c>
      <c r="G32" s="51">
        <f t="shared" si="0"/>
        <v>6783.5010000000002</v>
      </c>
      <c r="H32" s="52">
        <f>+SUM(INDEX(Inputs!$D$24:$D$35,MATCH($D32,Inputs!$B$24:$B$35,0))*$F32,INDEX(Inputs!$E$24:$E$35,MATCH($D32,Inputs!$B$24:$B$35,0))*$G32)</f>
        <v>489.28761019600006</v>
      </c>
      <c r="I32" s="52"/>
      <c r="J32" s="52"/>
      <c r="K32" s="52"/>
      <c r="L32" s="52"/>
      <c r="M32" s="52"/>
      <c r="O32" s="19"/>
      <c r="P32" s="19"/>
      <c r="Q32" s="19"/>
    </row>
    <row r="33" spans="2:17" x14ac:dyDescent="0.25">
      <c r="B33" s="8" t="s">
        <v>101</v>
      </c>
      <c r="C33" s="8">
        <v>2021</v>
      </c>
      <c r="D33" s="8">
        <v>1</v>
      </c>
      <c r="E33" s="49">
        <f>Data!F33</f>
        <v>2862.8717999999999</v>
      </c>
      <c r="F33" s="51">
        <f t="shared" si="1"/>
        <v>2000</v>
      </c>
      <c r="G33" s="51">
        <f t="shared" si="0"/>
        <v>862.87179999999989</v>
      </c>
      <c r="H33" s="52">
        <f>+SUM(INDEX(Inputs!$D$24:$D$35,MATCH($D33,Inputs!$B$24:$B$35,0))*$F33,INDEX(Inputs!$E$24:$E$35,MATCH($D33,Inputs!$B$24:$B$35,0))*$G33)</f>
        <v>227.6194820728</v>
      </c>
      <c r="I33" s="52"/>
      <c r="J33" s="52"/>
      <c r="K33" s="52"/>
      <c r="L33" s="52"/>
      <c r="M33" s="52"/>
      <c r="O33" s="19"/>
      <c r="P33" s="19"/>
      <c r="Q33" s="19"/>
    </row>
    <row r="34" spans="2:17" x14ac:dyDescent="0.25">
      <c r="B34" s="8" t="s">
        <v>101</v>
      </c>
      <c r="C34" s="8">
        <v>2021</v>
      </c>
      <c r="D34" s="8">
        <v>2</v>
      </c>
      <c r="E34" s="49">
        <f>Data!F34</f>
        <v>2587.3359999999998</v>
      </c>
      <c r="F34" s="51">
        <f t="shared" si="1"/>
        <v>2000</v>
      </c>
      <c r="G34" s="51">
        <f t="shared" si="0"/>
        <v>587.33599999999979</v>
      </c>
      <c r="H34" s="52">
        <f>+SUM(INDEX(Inputs!$D$24:$D$35,MATCH($D34,Inputs!$B$24:$B$35,0))*$F34,INDEX(Inputs!$E$24:$E$35,MATCH($D34,Inputs!$B$24:$B$35,0))*$G34)</f>
        <v>215.44190185599999</v>
      </c>
      <c r="I34" s="52"/>
      <c r="J34" s="52"/>
      <c r="K34" s="52"/>
      <c r="L34" s="52"/>
      <c r="M34" s="52"/>
      <c r="O34" s="19"/>
      <c r="P34" s="19"/>
      <c r="Q34" s="19"/>
    </row>
    <row r="35" spans="2:17" x14ac:dyDescent="0.25">
      <c r="B35" s="8" t="s">
        <v>101</v>
      </c>
      <c r="C35" s="8">
        <v>2021</v>
      </c>
      <c r="D35" s="8">
        <v>3</v>
      </c>
      <c r="E35" s="49">
        <f>Data!F35</f>
        <v>2620.0794999999998</v>
      </c>
      <c r="F35" s="51">
        <f t="shared" si="1"/>
        <v>2000</v>
      </c>
      <c r="G35" s="51">
        <f t="shared" si="0"/>
        <v>620.07949999999983</v>
      </c>
      <c r="H35" s="52">
        <f>+SUM(INDEX(Inputs!$D$24:$D$35,MATCH($D35,Inputs!$B$24:$B$35,0))*$F35,INDEX(Inputs!$E$24:$E$35,MATCH($D35,Inputs!$B$24:$B$35,0))*$G35)</f>
        <v>216.889033582</v>
      </c>
      <c r="I35" s="52"/>
      <c r="J35" s="52"/>
      <c r="K35" s="52"/>
      <c r="L35" s="52"/>
      <c r="M35" s="52"/>
      <c r="O35" s="19"/>
      <c r="P35" s="19"/>
      <c r="Q35" s="19"/>
    </row>
    <row r="36" spans="2:17" x14ac:dyDescent="0.25">
      <c r="B36" s="8" t="s">
        <v>101</v>
      </c>
      <c r="C36" s="8">
        <v>2021</v>
      </c>
      <c r="D36" s="8">
        <v>4</v>
      </c>
      <c r="E36" s="49">
        <f>Data!F36</f>
        <v>2403.7511</v>
      </c>
      <c r="F36" s="51">
        <f t="shared" si="1"/>
        <v>2000</v>
      </c>
      <c r="G36" s="51">
        <f t="shared" si="0"/>
        <v>403.75109999999995</v>
      </c>
      <c r="H36" s="52">
        <f>+SUM(INDEX(Inputs!$D$24:$D$35,MATCH($D36,Inputs!$B$24:$B$35,0))*$F36,INDEX(Inputs!$E$24:$E$35,MATCH($D36,Inputs!$B$24:$B$35,0))*$G36)</f>
        <v>207.32818361560001</v>
      </c>
      <c r="I36" s="52"/>
      <c r="J36" s="52"/>
      <c r="K36" s="52"/>
      <c r="L36" s="52"/>
      <c r="M36" s="52"/>
      <c r="O36" s="19"/>
      <c r="P36" s="19"/>
      <c r="Q36" s="19"/>
    </row>
    <row r="37" spans="2:17" x14ac:dyDescent="0.25">
      <c r="B37" s="8" t="s">
        <v>101</v>
      </c>
      <c r="C37" s="8">
        <v>2021</v>
      </c>
      <c r="D37" s="8">
        <v>5</v>
      </c>
      <c r="E37" s="49">
        <f>Data!F37</f>
        <v>2250.5198999999998</v>
      </c>
      <c r="F37" s="51">
        <f t="shared" si="1"/>
        <v>2000</v>
      </c>
      <c r="G37" s="51">
        <f t="shared" si="0"/>
        <v>250.51989999999978</v>
      </c>
      <c r="H37" s="52">
        <f>+SUM(INDEX(Inputs!$D$24:$D$35,MATCH($D37,Inputs!$B$24:$B$35,0))*$F37,INDEX(Inputs!$E$24:$E$35,MATCH($D37,Inputs!$B$24:$B$35,0))*$G37)</f>
        <v>200.55597750039999</v>
      </c>
      <c r="I37" s="52"/>
      <c r="J37" s="52"/>
      <c r="K37" s="52"/>
      <c r="L37" s="52"/>
      <c r="M37" s="52"/>
      <c r="O37" s="19"/>
      <c r="P37" s="19"/>
      <c r="Q37" s="19"/>
    </row>
    <row r="38" spans="2:17" x14ac:dyDescent="0.25">
      <c r="B38" s="8" t="s">
        <v>101</v>
      </c>
      <c r="C38" s="8">
        <v>2021</v>
      </c>
      <c r="D38" s="8">
        <v>6</v>
      </c>
      <c r="E38" s="49">
        <f>Data!F38</f>
        <v>2760.2478999999998</v>
      </c>
      <c r="F38" s="51">
        <f t="shared" si="1"/>
        <v>2000</v>
      </c>
      <c r="G38" s="51">
        <f t="shared" si="0"/>
        <v>760.24789999999985</v>
      </c>
      <c r="H38" s="52">
        <f>+SUM(INDEX(Inputs!$D$24:$D$35,MATCH($D38,Inputs!$B$24:$B$35,0))*$F38,INDEX(Inputs!$E$24:$E$35,MATCH($D38,Inputs!$B$24:$B$35,0))*$G38)</f>
        <v>247.53623669640001</v>
      </c>
      <c r="I38" s="52"/>
      <c r="J38" s="52"/>
      <c r="K38" s="52"/>
      <c r="L38" s="52"/>
      <c r="M38" s="52"/>
      <c r="O38" s="19"/>
      <c r="P38" s="19"/>
      <c r="Q38" s="19"/>
    </row>
    <row r="39" spans="2:17" x14ac:dyDescent="0.25">
      <c r="B39" s="8" t="s">
        <v>101</v>
      </c>
      <c r="C39" s="8">
        <v>2021</v>
      </c>
      <c r="D39" s="8">
        <v>7</v>
      </c>
      <c r="E39" s="49">
        <f>Data!F39</f>
        <v>3208.6959999999999</v>
      </c>
      <c r="F39" s="51">
        <f t="shared" si="1"/>
        <v>2000</v>
      </c>
      <c r="G39" s="51">
        <f t="shared" si="0"/>
        <v>1208.6959999999999</v>
      </c>
      <c r="H39" s="52">
        <f>+SUM(INDEX(Inputs!$D$24:$D$35,MATCH($D39,Inputs!$B$24:$B$35,0))*$F39,INDEX(Inputs!$E$24:$E$35,MATCH($D39,Inputs!$B$24:$B$35,0))*$G39)</f>
        <v>269.38283433599997</v>
      </c>
      <c r="I39" s="52"/>
      <c r="J39" s="52"/>
      <c r="K39" s="52"/>
      <c r="L39" s="52"/>
      <c r="M39" s="52"/>
      <c r="O39" s="19"/>
      <c r="P39" s="19"/>
      <c r="Q39" s="19"/>
    </row>
    <row r="40" spans="2:17" x14ac:dyDescent="0.25">
      <c r="B40" s="8" t="s">
        <v>101</v>
      </c>
      <c r="C40" s="8">
        <v>2021</v>
      </c>
      <c r="D40" s="8">
        <v>8</v>
      </c>
      <c r="E40" s="49">
        <f>Data!F40</f>
        <v>2807.616</v>
      </c>
      <c r="F40" s="51">
        <f t="shared" si="1"/>
        <v>2000</v>
      </c>
      <c r="G40" s="51">
        <f t="shared" si="0"/>
        <v>807.61599999999999</v>
      </c>
      <c r="H40" s="52">
        <f>+SUM(INDEX(Inputs!$D$24:$D$35,MATCH($D40,Inputs!$B$24:$B$35,0))*$F40,INDEX(Inputs!$E$24:$E$35,MATCH($D40,Inputs!$B$24:$B$35,0))*$G40)</f>
        <v>249.843821056</v>
      </c>
      <c r="I40" s="52"/>
      <c r="J40" s="52"/>
      <c r="K40" s="52"/>
      <c r="L40" s="52"/>
      <c r="M40" s="52"/>
      <c r="O40" s="19"/>
      <c r="P40" s="19"/>
      <c r="Q40" s="19"/>
    </row>
    <row r="41" spans="2:17" x14ac:dyDescent="0.25">
      <c r="B41" s="8" t="s">
        <v>101</v>
      </c>
      <c r="C41" s="8">
        <v>2021</v>
      </c>
      <c r="D41" s="8">
        <v>9</v>
      </c>
      <c r="E41" s="49">
        <f>Data!F41</f>
        <v>2285.576</v>
      </c>
      <c r="F41" s="51">
        <f t="shared" si="1"/>
        <v>2000</v>
      </c>
      <c r="G41" s="51">
        <f t="shared" si="0"/>
        <v>285.57600000000002</v>
      </c>
      <c r="H41" s="52">
        <f>+SUM(INDEX(Inputs!$D$24:$D$35,MATCH($D41,Inputs!$B$24:$B$35,0))*$F41,INDEX(Inputs!$E$24:$E$35,MATCH($D41,Inputs!$B$24:$B$35,0))*$G41)</f>
        <v>202.10531689600001</v>
      </c>
      <c r="I41" s="52"/>
      <c r="J41" s="52"/>
      <c r="K41" s="52"/>
      <c r="L41" s="52"/>
      <c r="M41" s="52"/>
      <c r="O41" s="19"/>
      <c r="P41" s="19"/>
      <c r="Q41" s="19"/>
    </row>
    <row r="42" spans="2:17" x14ac:dyDescent="0.25">
      <c r="B42" s="8" t="s">
        <v>101</v>
      </c>
      <c r="C42" s="8">
        <v>2021</v>
      </c>
      <c r="D42" s="8">
        <v>10</v>
      </c>
      <c r="E42" s="49">
        <f>Data!F42</f>
        <v>2229.9929999999999</v>
      </c>
      <c r="F42" s="51">
        <f t="shared" si="1"/>
        <v>2000</v>
      </c>
      <c r="G42" s="51">
        <f t="shared" si="0"/>
        <v>229.99299999999994</v>
      </c>
      <c r="H42" s="52">
        <f>+SUM(INDEX(Inputs!$D$24:$D$35,MATCH($D42,Inputs!$B$24:$B$35,0))*$F42,INDEX(Inputs!$E$24:$E$35,MATCH($D42,Inputs!$B$24:$B$35,0))*$G42)</f>
        <v>199.64877062799999</v>
      </c>
      <c r="I42" s="52"/>
      <c r="J42" s="52"/>
      <c r="K42" s="52"/>
      <c r="L42" s="52"/>
      <c r="M42" s="52"/>
      <c r="O42" s="19"/>
      <c r="P42" s="19"/>
      <c r="Q42" s="19"/>
    </row>
    <row r="43" spans="2:17" x14ac:dyDescent="0.25">
      <c r="B43" s="8" t="s">
        <v>101</v>
      </c>
      <c r="C43" s="8">
        <v>2021</v>
      </c>
      <c r="D43" s="8">
        <v>11</v>
      </c>
      <c r="E43" s="49">
        <f>Data!F43</f>
        <v>2380.4290000000001</v>
      </c>
      <c r="F43" s="51">
        <f t="shared" si="1"/>
        <v>2000</v>
      </c>
      <c r="G43" s="51">
        <f t="shared" si="0"/>
        <v>380.42900000000009</v>
      </c>
      <c r="H43" s="52">
        <f>+SUM(INDEX(Inputs!$D$24:$D$35,MATCH($D43,Inputs!$B$24:$B$35,0))*$F43,INDEX(Inputs!$E$24:$E$35,MATCH($D43,Inputs!$B$24:$B$35,0))*$G43)</f>
        <v>206.29744008400002</v>
      </c>
      <c r="I43" s="52"/>
      <c r="J43" s="52"/>
      <c r="K43" s="52"/>
      <c r="L43" s="52"/>
      <c r="M43" s="52"/>
      <c r="O43" s="19"/>
      <c r="P43" s="19"/>
      <c r="Q43" s="19"/>
    </row>
    <row r="44" spans="2:17" x14ac:dyDescent="0.25">
      <c r="B44" s="8" t="s">
        <v>101</v>
      </c>
      <c r="C44" s="8">
        <v>2021</v>
      </c>
      <c r="D44" s="8">
        <v>12</v>
      </c>
      <c r="E44" s="49">
        <f>Data!F44</f>
        <v>2560.2689999999998</v>
      </c>
      <c r="F44" s="51">
        <f t="shared" si="1"/>
        <v>2000</v>
      </c>
      <c r="G44" s="51">
        <f t="shared" si="0"/>
        <v>560.26899999999978</v>
      </c>
      <c r="H44" s="52">
        <f>+SUM(INDEX(Inputs!$D$24:$D$35,MATCH($D44,Inputs!$B$24:$B$35,0))*$F44,INDEX(Inputs!$E$24:$E$35,MATCH($D44,Inputs!$B$24:$B$35,0))*$G44)</f>
        <v>214.24564872400001</v>
      </c>
      <c r="I44" s="52"/>
      <c r="J44" s="52"/>
      <c r="K44" s="52"/>
      <c r="L44" s="52"/>
      <c r="M44" s="52"/>
      <c r="O44" s="19"/>
      <c r="P44" s="19"/>
      <c r="Q44" s="19"/>
    </row>
    <row r="45" spans="2:17" x14ac:dyDescent="0.25">
      <c r="B45" s="8" t="s">
        <v>102</v>
      </c>
      <c r="C45" s="8">
        <v>2021</v>
      </c>
      <c r="D45" s="8">
        <v>1</v>
      </c>
      <c r="E45" s="49">
        <f>Data!F45</f>
        <v>3116.5761000000002</v>
      </c>
      <c r="F45" s="51">
        <f t="shared" si="1"/>
        <v>2000</v>
      </c>
      <c r="G45" s="51">
        <f t="shared" si="0"/>
        <v>1116.5761000000002</v>
      </c>
      <c r="H45" s="52">
        <f>+SUM(INDEX(Inputs!$D$24:$D$35,MATCH($D45,Inputs!$B$24:$B$35,0))*$F45,INDEX(Inputs!$E$24:$E$35,MATCH($D45,Inputs!$B$24:$B$35,0))*$G45)</f>
        <v>238.83219731560001</v>
      </c>
      <c r="I45" s="52"/>
      <c r="J45" s="52"/>
      <c r="K45" s="52"/>
      <c r="L45" s="52"/>
      <c r="M45" s="52"/>
      <c r="O45" s="19"/>
      <c r="P45" s="19"/>
      <c r="Q45" s="19"/>
    </row>
    <row r="46" spans="2:17" x14ac:dyDescent="0.25">
      <c r="B46" s="8" t="s">
        <v>102</v>
      </c>
      <c r="C46" s="8">
        <v>2021</v>
      </c>
      <c r="D46" s="8">
        <v>2</v>
      </c>
      <c r="E46" s="49">
        <f>Data!F46</f>
        <v>3430.7103000000002</v>
      </c>
      <c r="F46" s="51">
        <f t="shared" si="1"/>
        <v>2000</v>
      </c>
      <c r="G46" s="51">
        <f t="shared" si="0"/>
        <v>1430.7103000000002</v>
      </c>
      <c r="H46" s="52">
        <f>+SUM(INDEX(Inputs!$D$24:$D$35,MATCH($D46,Inputs!$B$24:$B$35,0))*$F46,INDEX(Inputs!$E$24:$E$35,MATCH($D46,Inputs!$B$24:$B$35,0))*$G46)</f>
        <v>252.71567241880001</v>
      </c>
      <c r="I46" s="52"/>
      <c r="J46" s="52"/>
      <c r="K46" s="52"/>
      <c r="L46" s="52"/>
      <c r="M46" s="52"/>
      <c r="O46" s="19"/>
      <c r="P46" s="19"/>
      <c r="Q46" s="19"/>
    </row>
    <row r="47" spans="2:17" x14ac:dyDescent="0.25">
      <c r="B47" s="8" t="s">
        <v>102</v>
      </c>
      <c r="C47" s="8">
        <v>2021</v>
      </c>
      <c r="D47" s="8">
        <v>3</v>
      </c>
      <c r="E47" s="49">
        <f>Data!F47</f>
        <v>3451.8125</v>
      </c>
      <c r="F47" s="51">
        <f t="shared" si="1"/>
        <v>2000</v>
      </c>
      <c r="G47" s="51">
        <f t="shared" si="0"/>
        <v>1451.8125</v>
      </c>
      <c r="H47" s="52">
        <f>+SUM(INDEX(Inputs!$D$24:$D$35,MATCH($D47,Inputs!$B$24:$B$35,0))*$F47,INDEX(Inputs!$E$24:$E$35,MATCH($D47,Inputs!$B$24:$B$35,0))*$G47)</f>
        <v>253.64830525000002</v>
      </c>
      <c r="I47" s="52"/>
      <c r="J47" s="52"/>
      <c r="K47" s="52"/>
      <c r="L47" s="52"/>
      <c r="M47" s="52"/>
      <c r="O47" s="19"/>
      <c r="P47" s="19"/>
      <c r="Q47" s="19"/>
    </row>
    <row r="48" spans="2:17" x14ac:dyDescent="0.25">
      <c r="B48" s="8" t="s">
        <v>102</v>
      </c>
      <c r="C48" s="8">
        <v>2021</v>
      </c>
      <c r="D48" s="8">
        <v>4</v>
      </c>
      <c r="E48" s="49">
        <f>Data!F48</f>
        <v>2844.3000999999999</v>
      </c>
      <c r="F48" s="51">
        <f t="shared" si="1"/>
        <v>2000</v>
      </c>
      <c r="G48" s="51">
        <f t="shared" si="0"/>
        <v>844.30009999999993</v>
      </c>
      <c r="H48" s="52">
        <f>+SUM(INDEX(Inputs!$D$24:$D$35,MATCH($D48,Inputs!$B$24:$B$35,0))*$F48,INDEX(Inputs!$E$24:$E$35,MATCH($D48,Inputs!$B$24:$B$35,0))*$G48)</f>
        <v>226.7986872196</v>
      </c>
      <c r="I48" s="52"/>
      <c r="J48" s="52"/>
      <c r="K48" s="52"/>
      <c r="L48" s="52"/>
      <c r="M48" s="52"/>
      <c r="O48" s="19"/>
      <c r="P48" s="19"/>
      <c r="Q48" s="19"/>
    </row>
    <row r="49" spans="2:17" x14ac:dyDescent="0.25">
      <c r="B49" s="8" t="s">
        <v>102</v>
      </c>
      <c r="C49" s="8">
        <v>2021</v>
      </c>
      <c r="D49" s="8">
        <v>5</v>
      </c>
      <c r="E49" s="49">
        <f>Data!F49</f>
        <v>2629.8440999999998</v>
      </c>
      <c r="F49" s="51">
        <f t="shared" si="1"/>
        <v>2000</v>
      </c>
      <c r="G49" s="51">
        <f t="shared" si="0"/>
        <v>629.8440999999998</v>
      </c>
      <c r="H49" s="52">
        <f>+SUM(INDEX(Inputs!$D$24:$D$35,MATCH($D49,Inputs!$B$24:$B$35,0))*$F49,INDEX(Inputs!$E$24:$E$35,MATCH($D49,Inputs!$B$24:$B$35,0))*$G49)</f>
        <v>217.3205898436</v>
      </c>
      <c r="I49" s="52"/>
      <c r="J49" s="52"/>
      <c r="K49" s="52"/>
      <c r="L49" s="52"/>
      <c r="M49" s="52"/>
      <c r="O49" s="19"/>
      <c r="P49" s="19"/>
      <c r="Q49" s="19"/>
    </row>
    <row r="50" spans="2:17" x14ac:dyDescent="0.25">
      <c r="B50" s="8" t="s">
        <v>102</v>
      </c>
      <c r="C50" s="8">
        <v>2021</v>
      </c>
      <c r="D50" s="8">
        <v>6</v>
      </c>
      <c r="E50" s="49">
        <f>Data!F50</f>
        <v>2528.7312000000002</v>
      </c>
      <c r="F50" s="51">
        <f t="shared" si="1"/>
        <v>2000</v>
      </c>
      <c r="G50" s="51">
        <f t="shared" si="0"/>
        <v>528.73120000000017</v>
      </c>
      <c r="H50" s="52">
        <f>+SUM(INDEX(Inputs!$D$24:$D$35,MATCH($D50,Inputs!$B$24:$B$35,0))*$F50,INDEX(Inputs!$E$24:$E$35,MATCH($D50,Inputs!$B$24:$B$35,0))*$G50)</f>
        <v>236.2576691392</v>
      </c>
      <c r="I50" s="52"/>
      <c r="J50" s="52"/>
      <c r="K50" s="52"/>
      <c r="L50" s="52"/>
      <c r="M50" s="52"/>
      <c r="O50" s="19"/>
      <c r="P50" s="19"/>
      <c r="Q50" s="19"/>
    </row>
    <row r="51" spans="2:17" x14ac:dyDescent="0.25">
      <c r="B51" s="8" t="s">
        <v>102</v>
      </c>
      <c r="C51" s="8">
        <v>2021</v>
      </c>
      <c r="D51" s="8">
        <v>7</v>
      </c>
      <c r="E51" s="49">
        <f>Data!F51</f>
        <v>2541.0356999999999</v>
      </c>
      <c r="F51" s="51">
        <f t="shared" si="1"/>
        <v>2000</v>
      </c>
      <c r="G51" s="51">
        <f t="shared" si="0"/>
        <v>541.03569999999991</v>
      </c>
      <c r="H51" s="52">
        <f>+SUM(INDEX(Inputs!$D$24:$D$35,MATCH($D51,Inputs!$B$24:$B$35,0))*$F51,INDEX(Inputs!$E$24:$E$35,MATCH($D51,Inputs!$B$24:$B$35,0))*$G51)</f>
        <v>236.85709516119999</v>
      </c>
      <c r="I51" s="52"/>
      <c r="J51" s="52"/>
      <c r="K51" s="52"/>
      <c r="L51" s="52"/>
      <c r="M51" s="52"/>
      <c r="O51" s="19"/>
      <c r="P51" s="19"/>
      <c r="Q51" s="19"/>
    </row>
    <row r="52" spans="2:17" x14ac:dyDescent="0.25">
      <c r="B52" s="8" t="s">
        <v>102</v>
      </c>
      <c r="C52" s="8">
        <v>2021</v>
      </c>
      <c r="D52" s="8">
        <v>8</v>
      </c>
      <c r="E52" s="49">
        <f>Data!F52</f>
        <v>2621.1383999999998</v>
      </c>
      <c r="F52" s="51">
        <f t="shared" si="1"/>
        <v>2000</v>
      </c>
      <c r="G52" s="51">
        <f t="shared" si="0"/>
        <v>621.13839999999982</v>
      </c>
      <c r="H52" s="52">
        <f>+SUM(INDEX(Inputs!$D$24:$D$35,MATCH($D52,Inputs!$B$24:$B$35,0))*$F52,INDEX(Inputs!$E$24:$E$35,MATCH($D52,Inputs!$B$24:$B$35,0))*$G52)</f>
        <v>240.75937829439999</v>
      </c>
      <c r="I52" s="52"/>
      <c r="J52" s="52"/>
      <c r="K52" s="52"/>
      <c r="L52" s="52"/>
      <c r="M52" s="52"/>
      <c r="O52" s="19"/>
      <c r="P52" s="19"/>
      <c r="Q52" s="19"/>
    </row>
    <row r="53" spans="2:17" x14ac:dyDescent="0.25">
      <c r="B53" s="8" t="s">
        <v>102</v>
      </c>
      <c r="C53" s="8">
        <v>2021</v>
      </c>
      <c r="D53" s="8">
        <v>9</v>
      </c>
      <c r="E53" s="49">
        <f>Data!F53</f>
        <v>2504.884</v>
      </c>
      <c r="F53" s="51">
        <f t="shared" si="1"/>
        <v>2000</v>
      </c>
      <c r="G53" s="51">
        <f t="shared" si="0"/>
        <v>504.88400000000001</v>
      </c>
      <c r="H53" s="52">
        <f>+SUM(INDEX(Inputs!$D$24:$D$35,MATCH($D53,Inputs!$B$24:$B$35,0))*$F53,INDEX(Inputs!$E$24:$E$35,MATCH($D53,Inputs!$B$24:$B$35,0))*$G53)</f>
        <v>211.797853264</v>
      </c>
      <c r="I53" s="52"/>
      <c r="J53" s="52"/>
      <c r="K53" s="52"/>
      <c r="L53" s="52"/>
      <c r="M53" s="52"/>
      <c r="O53" s="19"/>
      <c r="P53" s="19"/>
      <c r="Q53" s="19"/>
    </row>
    <row r="54" spans="2:17" x14ac:dyDescent="0.25">
      <c r="B54" s="8" t="s">
        <v>102</v>
      </c>
      <c r="C54" s="8">
        <v>2021</v>
      </c>
      <c r="D54" s="8">
        <v>10</v>
      </c>
      <c r="E54" s="49">
        <f>Data!F54</f>
        <v>2621.3332</v>
      </c>
      <c r="F54" s="51">
        <f t="shared" si="1"/>
        <v>2000</v>
      </c>
      <c r="G54" s="51">
        <f t="shared" si="0"/>
        <v>621.33320000000003</v>
      </c>
      <c r="H54" s="52">
        <f>+SUM(INDEX(Inputs!$D$24:$D$35,MATCH($D54,Inputs!$B$24:$B$35,0))*$F54,INDEX(Inputs!$E$24:$E$35,MATCH($D54,Inputs!$B$24:$B$35,0))*$G54)</f>
        <v>216.94444210720002</v>
      </c>
      <c r="I54" s="52"/>
      <c r="J54" s="52"/>
      <c r="K54" s="52"/>
      <c r="L54" s="52"/>
      <c r="M54" s="52"/>
      <c r="O54" s="19"/>
      <c r="P54" s="19"/>
      <c r="Q54" s="19"/>
    </row>
    <row r="55" spans="2:17" x14ac:dyDescent="0.25">
      <c r="B55" s="8" t="s">
        <v>102</v>
      </c>
      <c r="C55" s="8">
        <v>2021</v>
      </c>
      <c r="D55" s="8">
        <v>11</v>
      </c>
      <c r="E55" s="49">
        <f>Data!F55</f>
        <v>3178.6695</v>
      </c>
      <c r="F55" s="51">
        <f t="shared" si="1"/>
        <v>2000</v>
      </c>
      <c r="G55" s="51">
        <f t="shared" si="0"/>
        <v>1178.6695</v>
      </c>
      <c r="H55" s="52">
        <f>+SUM(INDEX(Inputs!$D$24:$D$35,MATCH($D55,Inputs!$B$24:$B$35,0))*$F55,INDEX(Inputs!$E$24:$E$35,MATCH($D55,Inputs!$B$24:$B$35,0))*$G55)</f>
        <v>241.57647722199999</v>
      </c>
      <c r="I55" s="52"/>
      <c r="J55" s="52"/>
      <c r="K55" s="52"/>
      <c r="L55" s="52"/>
      <c r="M55" s="52"/>
      <c r="O55" s="19"/>
      <c r="P55" s="19"/>
      <c r="Q55" s="19"/>
    </row>
    <row r="56" spans="2:17" x14ac:dyDescent="0.25">
      <c r="B56" s="8" t="s">
        <v>102</v>
      </c>
      <c r="C56" s="8">
        <v>2021</v>
      </c>
      <c r="D56" s="8">
        <v>12</v>
      </c>
      <c r="E56" s="49">
        <f>Data!F56</f>
        <v>3985.8640999999998</v>
      </c>
      <c r="F56" s="51">
        <f t="shared" si="1"/>
        <v>2000</v>
      </c>
      <c r="G56" s="51">
        <f t="shared" si="0"/>
        <v>1985.8640999999998</v>
      </c>
      <c r="H56" s="52">
        <f>+SUM(INDEX(Inputs!$D$24:$D$35,MATCH($D56,Inputs!$B$24:$B$35,0))*$F56,INDEX(Inputs!$E$24:$E$35,MATCH($D56,Inputs!$B$24:$B$35,0))*$G56)</f>
        <v>277.25124976360001</v>
      </c>
      <c r="I56" s="52"/>
      <c r="J56" s="52"/>
      <c r="K56" s="52"/>
      <c r="L56" s="52"/>
      <c r="M56" s="52"/>
      <c r="O56" s="19"/>
      <c r="P56" s="19"/>
      <c r="Q56" s="19"/>
    </row>
    <row r="57" spans="2:17" x14ac:dyDescent="0.25">
      <c r="B57" s="8" t="s">
        <v>103</v>
      </c>
      <c r="C57" s="8">
        <v>2021</v>
      </c>
      <c r="D57" s="8">
        <v>1</v>
      </c>
      <c r="E57" s="49">
        <f>Data!F57</f>
        <v>2782.3126000000002</v>
      </c>
      <c r="F57" s="51">
        <f t="shared" si="1"/>
        <v>2000</v>
      </c>
      <c r="G57" s="51">
        <f t="shared" si="0"/>
        <v>782.3126000000002</v>
      </c>
      <c r="H57" s="52">
        <f>+SUM(INDEX(Inputs!$D$24:$D$35,MATCH($D57,Inputs!$B$24:$B$35,0))*$F57,INDEX(Inputs!$E$24:$E$35,MATCH($D57,Inputs!$B$24:$B$35,0))*$G57)</f>
        <v>224.05908766960002</v>
      </c>
      <c r="I57" s="52"/>
      <c r="J57" s="52"/>
      <c r="K57" s="52"/>
      <c r="L57" s="52"/>
      <c r="M57" s="52"/>
      <c r="O57" s="19"/>
      <c r="P57" s="19"/>
      <c r="Q57" s="19"/>
    </row>
    <row r="58" spans="2:17" x14ac:dyDescent="0.25">
      <c r="B58" s="8" t="s">
        <v>103</v>
      </c>
      <c r="C58" s="8">
        <v>2021</v>
      </c>
      <c r="D58" s="8">
        <v>2</v>
      </c>
      <c r="E58" s="49">
        <f>Data!F58</f>
        <v>2710.3615</v>
      </c>
      <c r="F58" s="51">
        <f t="shared" si="1"/>
        <v>2000</v>
      </c>
      <c r="G58" s="51">
        <f t="shared" si="0"/>
        <v>710.36149999999998</v>
      </c>
      <c r="H58" s="52">
        <f>+SUM(INDEX(Inputs!$D$24:$D$35,MATCH($D58,Inputs!$B$24:$B$35,0))*$F58,INDEX(Inputs!$E$24:$E$35,MATCH($D58,Inputs!$B$24:$B$35,0))*$G58)</f>
        <v>220.879136854</v>
      </c>
      <c r="I58" s="52"/>
      <c r="J58" s="52"/>
      <c r="K58" s="52"/>
      <c r="L58" s="52"/>
      <c r="M58" s="52"/>
      <c r="O58" s="19"/>
      <c r="P58" s="19"/>
      <c r="Q58" s="19"/>
    </row>
    <row r="59" spans="2:17" x14ac:dyDescent="0.25">
      <c r="B59" s="8" t="s">
        <v>103</v>
      </c>
      <c r="C59" s="8">
        <v>2021</v>
      </c>
      <c r="D59" s="8">
        <v>3</v>
      </c>
      <c r="E59" s="49">
        <f>Data!F59</f>
        <v>2218.4494</v>
      </c>
      <c r="F59" s="51">
        <f t="shared" si="1"/>
        <v>2000</v>
      </c>
      <c r="G59" s="51">
        <f t="shared" si="0"/>
        <v>218.44939999999997</v>
      </c>
      <c r="H59" s="52">
        <f>+SUM(INDEX(Inputs!$D$24:$D$35,MATCH($D59,Inputs!$B$24:$B$35,0))*$F59,INDEX(Inputs!$E$24:$E$35,MATCH($D59,Inputs!$B$24:$B$35,0))*$G59)</f>
        <v>199.13858968240001</v>
      </c>
      <c r="I59" s="52"/>
      <c r="J59" s="52"/>
      <c r="K59" s="52"/>
      <c r="L59" s="52"/>
      <c r="M59" s="52"/>
      <c r="O59" s="19"/>
      <c r="P59" s="19"/>
      <c r="Q59" s="19"/>
    </row>
    <row r="60" spans="2:17" x14ac:dyDescent="0.25">
      <c r="B60" s="8" t="s">
        <v>103</v>
      </c>
      <c r="C60" s="8">
        <v>2021</v>
      </c>
      <c r="D60" s="8">
        <v>4</v>
      </c>
      <c r="E60" s="49">
        <f>Data!F60</f>
        <v>1406.6811</v>
      </c>
      <c r="F60" s="51">
        <f t="shared" si="1"/>
        <v>1406.6811</v>
      </c>
      <c r="G60" s="51">
        <f t="shared" si="0"/>
        <v>0</v>
      </c>
      <c r="H60" s="52">
        <f>+SUM(INDEX(Inputs!$D$24:$D$35,MATCH($D60,Inputs!$B$24:$B$35,0))*$F60,INDEX(Inputs!$E$24:$E$35,MATCH($D60,Inputs!$B$24:$B$35,0))*$G60)</f>
        <v>133.27178077620002</v>
      </c>
      <c r="I60" s="52"/>
      <c r="J60" s="52"/>
      <c r="K60" s="52"/>
      <c r="L60" s="52"/>
      <c r="M60" s="52"/>
      <c r="O60" s="19"/>
      <c r="P60" s="19"/>
      <c r="Q60" s="19"/>
    </row>
    <row r="61" spans="2:17" x14ac:dyDescent="0.25">
      <c r="B61" s="8" t="s">
        <v>103</v>
      </c>
      <c r="C61" s="8">
        <v>2021</v>
      </c>
      <c r="D61" s="8">
        <v>5</v>
      </c>
      <c r="E61" s="49">
        <f>Data!F61</f>
        <v>1063.3268</v>
      </c>
      <c r="F61" s="51">
        <f t="shared" si="1"/>
        <v>1063.3268</v>
      </c>
      <c r="G61" s="51">
        <f t="shared" si="0"/>
        <v>0</v>
      </c>
      <c r="H61" s="52">
        <f>+SUM(INDEX(Inputs!$D$24:$D$35,MATCH($D61,Inputs!$B$24:$B$35,0))*$F61,INDEX(Inputs!$E$24:$E$35,MATCH($D61,Inputs!$B$24:$B$35,0))*$G61)</f>
        <v>100.74170768560001</v>
      </c>
      <c r="I61" s="52"/>
      <c r="J61" s="52"/>
      <c r="K61" s="52"/>
      <c r="L61" s="52"/>
      <c r="M61" s="52"/>
      <c r="O61" s="19"/>
      <c r="P61" s="19"/>
      <c r="Q61" s="19"/>
    </row>
    <row r="62" spans="2:17" x14ac:dyDescent="0.25">
      <c r="B62" s="8" t="s">
        <v>103</v>
      </c>
      <c r="C62" s="8">
        <v>2021</v>
      </c>
      <c r="D62" s="8">
        <v>6</v>
      </c>
      <c r="E62" s="49">
        <f>Data!F62</f>
        <v>1730.1883</v>
      </c>
      <c r="F62" s="51">
        <f t="shared" si="1"/>
        <v>1730.1883</v>
      </c>
      <c r="G62" s="51">
        <f t="shared" si="0"/>
        <v>0</v>
      </c>
      <c r="H62" s="52">
        <f>+SUM(INDEX(Inputs!$D$24:$D$35,MATCH($D62,Inputs!$B$24:$B$35,0))*$F62,INDEX(Inputs!$E$24:$E$35,MATCH($D62,Inputs!$B$24:$B$35,0))*$G62)</f>
        <v>182.102318575</v>
      </c>
      <c r="I62" s="52"/>
      <c r="J62" s="52"/>
      <c r="K62" s="52"/>
      <c r="L62" s="52"/>
      <c r="M62" s="52"/>
      <c r="O62" s="19"/>
      <c r="P62" s="19"/>
      <c r="Q62" s="19"/>
    </row>
    <row r="63" spans="2:17" x14ac:dyDescent="0.25">
      <c r="B63" s="8" t="s">
        <v>103</v>
      </c>
      <c r="C63" s="8">
        <v>2021</v>
      </c>
      <c r="D63" s="8">
        <v>7</v>
      </c>
      <c r="E63" s="49">
        <f>Data!F63</f>
        <v>1943.6857</v>
      </c>
      <c r="F63" s="51">
        <f t="shared" si="1"/>
        <v>1943.6857</v>
      </c>
      <c r="G63" s="51">
        <f t="shared" si="0"/>
        <v>0</v>
      </c>
      <c r="H63" s="52">
        <f>+SUM(INDEX(Inputs!$D$24:$D$35,MATCH($D63,Inputs!$B$24:$B$35,0))*$F63,INDEX(Inputs!$E$24:$E$35,MATCH($D63,Inputs!$B$24:$B$35,0))*$G63)</f>
        <v>204.57291992499998</v>
      </c>
      <c r="I63" s="52"/>
      <c r="J63" s="52"/>
      <c r="K63" s="52"/>
      <c r="L63" s="52"/>
      <c r="M63" s="52"/>
      <c r="O63" s="19"/>
      <c r="P63" s="19"/>
      <c r="Q63" s="19"/>
    </row>
    <row r="64" spans="2:17" x14ac:dyDescent="0.25">
      <c r="B64" s="8" t="s">
        <v>103</v>
      </c>
      <c r="C64" s="8">
        <v>2021</v>
      </c>
      <c r="D64" s="8">
        <v>8</v>
      </c>
      <c r="E64" s="49">
        <f>Data!F64</f>
        <v>1436.3453999999999</v>
      </c>
      <c r="F64" s="51">
        <f t="shared" si="1"/>
        <v>1436.3453999999999</v>
      </c>
      <c r="G64" s="51">
        <f t="shared" si="0"/>
        <v>0</v>
      </c>
      <c r="H64" s="52">
        <f>+SUM(INDEX(Inputs!$D$24:$D$35,MATCH($D64,Inputs!$B$24:$B$35,0))*$F64,INDEX(Inputs!$E$24:$E$35,MATCH($D64,Inputs!$B$24:$B$35,0))*$G64)</f>
        <v>151.17535334999999</v>
      </c>
      <c r="I64" s="52"/>
      <c r="J64" s="52"/>
      <c r="K64" s="52"/>
      <c r="L64" s="52"/>
      <c r="M64" s="52"/>
      <c r="O64" s="19"/>
      <c r="P64" s="19"/>
      <c r="Q64" s="19"/>
    </row>
    <row r="65" spans="2:17" x14ac:dyDescent="0.25">
      <c r="B65" s="8" t="s">
        <v>103</v>
      </c>
      <c r="C65" s="8">
        <v>2021</v>
      </c>
      <c r="D65" s="8">
        <v>9</v>
      </c>
      <c r="E65" s="49">
        <f>Data!F65</f>
        <v>1051.9617000000001</v>
      </c>
      <c r="F65" s="51">
        <f t="shared" si="1"/>
        <v>1051.9617000000001</v>
      </c>
      <c r="G65" s="51">
        <f t="shared" si="0"/>
        <v>0</v>
      </c>
      <c r="H65" s="52">
        <f>+SUM(INDEX(Inputs!$D$24:$D$35,MATCH($D65,Inputs!$B$24:$B$35,0))*$F65,INDEX(Inputs!$E$24:$E$35,MATCH($D65,Inputs!$B$24:$B$35,0))*$G65)</f>
        <v>99.66495538140002</v>
      </c>
      <c r="I65" s="52"/>
      <c r="J65" s="52"/>
      <c r="K65" s="52"/>
      <c r="L65" s="52"/>
      <c r="M65" s="52"/>
      <c r="O65" s="19"/>
      <c r="P65" s="19"/>
      <c r="Q65" s="19"/>
    </row>
    <row r="66" spans="2:17" x14ac:dyDescent="0.25">
      <c r="B66" s="8" t="s">
        <v>103</v>
      </c>
      <c r="C66" s="8">
        <v>2021</v>
      </c>
      <c r="D66" s="8">
        <v>10</v>
      </c>
      <c r="E66" s="49">
        <f>Data!F66</f>
        <v>793.56479999999999</v>
      </c>
      <c r="F66" s="51">
        <f t="shared" si="1"/>
        <v>793.56479999999999</v>
      </c>
      <c r="G66" s="51">
        <f t="shared" si="0"/>
        <v>0</v>
      </c>
      <c r="H66" s="52">
        <f>+SUM(INDEX(Inputs!$D$24:$D$35,MATCH($D66,Inputs!$B$24:$B$35,0))*$F66,INDEX(Inputs!$E$24:$E$35,MATCH($D66,Inputs!$B$24:$B$35,0))*$G66)</f>
        <v>75.183916281600006</v>
      </c>
      <c r="I66" s="52"/>
      <c r="J66" s="52"/>
      <c r="K66" s="52"/>
      <c r="L66" s="52"/>
      <c r="M66" s="52"/>
      <c r="O66" s="19"/>
      <c r="P66" s="19"/>
      <c r="Q66" s="19"/>
    </row>
    <row r="67" spans="2:17" x14ac:dyDescent="0.25">
      <c r="B67" s="8" t="s">
        <v>103</v>
      </c>
      <c r="C67" s="8">
        <v>2021</v>
      </c>
      <c r="D67" s="8">
        <v>11</v>
      </c>
      <c r="E67" s="49">
        <f>Data!F67</f>
        <v>719.82299999999998</v>
      </c>
      <c r="F67" s="51">
        <f t="shared" si="1"/>
        <v>719.82299999999998</v>
      </c>
      <c r="G67" s="51">
        <f t="shared" si="0"/>
        <v>0</v>
      </c>
      <c r="H67" s="52">
        <f>+SUM(INDEX(Inputs!$D$24:$D$35,MATCH($D67,Inputs!$B$24:$B$35,0))*$F67,INDEX(Inputs!$E$24:$E$35,MATCH($D67,Inputs!$B$24:$B$35,0))*$G67)</f>
        <v>68.197470666000001</v>
      </c>
      <c r="I67" s="52"/>
      <c r="J67" s="52"/>
      <c r="K67" s="52"/>
      <c r="L67" s="52"/>
      <c r="M67" s="52"/>
      <c r="O67" s="19"/>
      <c r="P67" s="19"/>
      <c r="Q67" s="19"/>
    </row>
    <row r="68" spans="2:17" x14ac:dyDescent="0.25">
      <c r="B68" s="8" t="s">
        <v>103</v>
      </c>
      <c r="C68" s="8">
        <v>2021</v>
      </c>
      <c r="D68" s="8">
        <v>12</v>
      </c>
      <c r="E68" s="49">
        <f>Data!F68</f>
        <v>1596.9867999999999</v>
      </c>
      <c r="F68" s="51">
        <f t="shared" si="1"/>
        <v>1596.9867999999999</v>
      </c>
      <c r="G68" s="51">
        <f t="shared" si="0"/>
        <v>0</v>
      </c>
      <c r="H68" s="52">
        <f>+SUM(INDEX(Inputs!$D$24:$D$35,MATCH($D68,Inputs!$B$24:$B$35,0))*$F68,INDEX(Inputs!$E$24:$E$35,MATCH($D68,Inputs!$B$24:$B$35,0))*$G68)</f>
        <v>151.3017234056</v>
      </c>
      <c r="I68" s="52"/>
      <c r="J68" s="52"/>
      <c r="K68" s="52"/>
      <c r="L68" s="52"/>
      <c r="M68" s="52"/>
      <c r="O68" s="19"/>
      <c r="P68" s="19"/>
      <c r="Q68" s="19"/>
    </row>
    <row r="69" spans="2:17" x14ac:dyDescent="0.25">
      <c r="B69" s="8" t="s">
        <v>104</v>
      </c>
      <c r="C69" s="8">
        <v>2021</v>
      </c>
      <c r="D69" s="8">
        <v>1</v>
      </c>
      <c r="E69" s="49">
        <f>Data!F69</f>
        <v>1396.0353</v>
      </c>
      <c r="F69" s="51">
        <f t="shared" si="1"/>
        <v>1396.0353</v>
      </c>
      <c r="G69" s="51">
        <f t="shared" si="0"/>
        <v>0</v>
      </c>
      <c r="H69" s="52">
        <f>+SUM(INDEX(Inputs!$D$24:$D$35,MATCH($D69,Inputs!$B$24:$B$35,0))*$F69,INDEX(Inputs!$E$24:$E$35,MATCH($D69,Inputs!$B$24:$B$35,0))*$G69)</f>
        <v>132.2631763926</v>
      </c>
      <c r="I69" s="52"/>
      <c r="J69" s="52"/>
      <c r="K69" s="52"/>
      <c r="L69" s="52"/>
      <c r="M69" s="52"/>
      <c r="O69" s="19"/>
      <c r="P69" s="19"/>
      <c r="Q69" s="19"/>
    </row>
    <row r="70" spans="2:17" x14ac:dyDescent="0.25">
      <c r="B70" s="8" t="s">
        <v>104</v>
      </c>
      <c r="C70" s="8">
        <v>2021</v>
      </c>
      <c r="D70" s="8">
        <v>2</v>
      </c>
      <c r="E70" s="49">
        <f>Data!F70</f>
        <v>1249.0600999999999</v>
      </c>
      <c r="F70" s="51">
        <f t="shared" si="1"/>
        <v>1249.0600999999999</v>
      </c>
      <c r="G70" s="51">
        <f t="shared" si="0"/>
        <v>0</v>
      </c>
      <c r="H70" s="52">
        <f>+SUM(INDEX(Inputs!$D$24:$D$35,MATCH($D70,Inputs!$B$24:$B$35,0))*$F70,INDEX(Inputs!$E$24:$E$35,MATCH($D70,Inputs!$B$24:$B$35,0))*$G70)</f>
        <v>118.3384519942</v>
      </c>
      <c r="I70" s="52"/>
      <c r="J70" s="52"/>
      <c r="K70" s="52"/>
      <c r="L70" s="52"/>
      <c r="M70" s="52"/>
      <c r="O70" s="19"/>
      <c r="P70" s="19"/>
      <c r="Q70" s="19"/>
    </row>
    <row r="71" spans="2:17" x14ac:dyDescent="0.25">
      <c r="B71" s="8" t="s">
        <v>104</v>
      </c>
      <c r="C71" s="8">
        <v>2021</v>
      </c>
      <c r="D71" s="8">
        <v>3</v>
      </c>
      <c r="E71" s="49">
        <f>Data!F71</f>
        <v>1228.3628000000001</v>
      </c>
      <c r="F71" s="51">
        <f t="shared" si="1"/>
        <v>1228.3628000000001</v>
      </c>
      <c r="G71" s="51">
        <f t="shared" si="0"/>
        <v>0</v>
      </c>
      <c r="H71" s="52">
        <f>+SUM(INDEX(Inputs!$D$24:$D$35,MATCH($D71,Inputs!$B$24:$B$35,0))*$F71,INDEX(Inputs!$E$24:$E$35,MATCH($D71,Inputs!$B$24:$B$35,0))*$G71)</f>
        <v>116.37754839760002</v>
      </c>
      <c r="I71" s="52"/>
      <c r="J71" s="52"/>
      <c r="K71" s="52"/>
      <c r="L71" s="52"/>
      <c r="M71" s="52"/>
      <c r="O71" s="19"/>
      <c r="P71" s="19"/>
      <c r="Q71" s="19"/>
    </row>
    <row r="72" spans="2:17" x14ac:dyDescent="0.25">
      <c r="B72" s="8" t="s">
        <v>104</v>
      </c>
      <c r="C72" s="8">
        <v>2021</v>
      </c>
      <c r="D72" s="8">
        <v>4</v>
      </c>
      <c r="E72" s="49">
        <f>Data!F72</f>
        <v>1164.0340000000001</v>
      </c>
      <c r="F72" s="51">
        <f t="shared" si="1"/>
        <v>1164.0340000000001</v>
      </c>
      <c r="G72" s="51">
        <f t="shared" si="0"/>
        <v>0</v>
      </c>
      <c r="H72" s="52">
        <f>+SUM(INDEX(Inputs!$D$24:$D$35,MATCH($D72,Inputs!$B$24:$B$35,0))*$F72,INDEX(Inputs!$E$24:$E$35,MATCH($D72,Inputs!$B$24:$B$35,0))*$G72)</f>
        <v>110.28290922800002</v>
      </c>
      <c r="I72" s="52"/>
      <c r="J72" s="52"/>
      <c r="K72" s="52"/>
      <c r="L72" s="52"/>
      <c r="M72" s="52"/>
      <c r="O72" s="19"/>
      <c r="P72" s="19"/>
      <c r="Q72" s="19"/>
    </row>
    <row r="73" spans="2:17" x14ac:dyDescent="0.25">
      <c r="B73" s="8" t="s">
        <v>104</v>
      </c>
      <c r="C73" s="8">
        <v>2021</v>
      </c>
      <c r="D73" s="8">
        <v>5</v>
      </c>
      <c r="E73" s="49">
        <f>Data!F73</f>
        <v>909.64869999999996</v>
      </c>
      <c r="F73" s="51">
        <f t="shared" si="1"/>
        <v>909.64869999999996</v>
      </c>
      <c r="G73" s="51">
        <f t="shared" ref="G73:G136" si="2">+E73-F73</f>
        <v>0</v>
      </c>
      <c r="H73" s="52">
        <f>+SUM(INDEX(Inputs!$D$24:$D$35,MATCH($D73,Inputs!$B$24:$B$35,0))*$F73,INDEX(Inputs!$E$24:$E$35,MATCH($D73,Inputs!$B$24:$B$35,0))*$G73)</f>
        <v>86.181937135400005</v>
      </c>
      <c r="I73" s="52"/>
      <c r="J73" s="52"/>
      <c r="K73" s="52"/>
      <c r="L73" s="52"/>
      <c r="M73" s="52"/>
      <c r="O73" s="19"/>
      <c r="P73" s="19"/>
      <c r="Q73" s="19"/>
    </row>
    <row r="74" spans="2:17" x14ac:dyDescent="0.25">
      <c r="B74" s="8" t="s">
        <v>104</v>
      </c>
      <c r="C74" s="8">
        <v>2021</v>
      </c>
      <c r="D74" s="8">
        <v>6</v>
      </c>
      <c r="E74" s="49">
        <f>Data!F74</f>
        <v>1727.3816999999999</v>
      </c>
      <c r="F74" s="51">
        <f t="shared" ref="F74:F137" si="3">+MIN($E74,2000)</f>
        <v>1727.3816999999999</v>
      </c>
      <c r="G74" s="51">
        <f t="shared" si="2"/>
        <v>0</v>
      </c>
      <c r="H74" s="52">
        <f>+SUM(INDEX(Inputs!$D$24:$D$35,MATCH($D74,Inputs!$B$24:$B$35,0))*$F74,INDEX(Inputs!$E$24:$E$35,MATCH($D74,Inputs!$B$24:$B$35,0))*$G74)</f>
        <v>181.80692392499998</v>
      </c>
      <c r="I74" s="52"/>
      <c r="J74" s="52"/>
      <c r="K74" s="52"/>
      <c r="L74" s="52"/>
      <c r="M74" s="52"/>
      <c r="O74" s="19"/>
      <c r="P74" s="19"/>
      <c r="Q74" s="19"/>
    </row>
    <row r="75" spans="2:17" x14ac:dyDescent="0.25">
      <c r="B75" s="8" t="s">
        <v>104</v>
      </c>
      <c r="C75" s="8">
        <v>2021</v>
      </c>
      <c r="D75" s="8">
        <v>7</v>
      </c>
      <c r="E75" s="49">
        <f>Data!F75</f>
        <v>2237.8085999999998</v>
      </c>
      <c r="F75" s="51">
        <f t="shared" si="3"/>
        <v>2000</v>
      </c>
      <c r="G75" s="51">
        <f t="shared" si="2"/>
        <v>237.80859999999984</v>
      </c>
      <c r="H75" s="52">
        <f>+SUM(INDEX(Inputs!$D$24:$D$35,MATCH($D75,Inputs!$B$24:$B$35,0))*$F75,INDEX(Inputs!$E$24:$E$35,MATCH($D75,Inputs!$B$24:$B$35,0))*$G75)</f>
        <v>222.08508375759999</v>
      </c>
      <c r="I75" s="52"/>
      <c r="J75" s="52"/>
      <c r="K75" s="52"/>
      <c r="L75" s="52"/>
      <c r="M75" s="52"/>
      <c r="O75" s="19"/>
      <c r="P75" s="19"/>
      <c r="Q75" s="19"/>
    </row>
    <row r="76" spans="2:17" x14ac:dyDescent="0.25">
      <c r="B76" s="8" t="s">
        <v>104</v>
      </c>
      <c r="C76" s="8">
        <v>2021</v>
      </c>
      <c r="D76" s="8">
        <v>8</v>
      </c>
      <c r="E76" s="49">
        <f>Data!F76</f>
        <v>1884.7578000000001</v>
      </c>
      <c r="F76" s="51">
        <f t="shared" si="3"/>
        <v>1884.7578000000001</v>
      </c>
      <c r="G76" s="51">
        <f t="shared" si="2"/>
        <v>0</v>
      </c>
      <c r="H76" s="52">
        <f>+SUM(INDEX(Inputs!$D$24:$D$35,MATCH($D76,Inputs!$B$24:$B$35,0))*$F76,INDEX(Inputs!$E$24:$E$35,MATCH($D76,Inputs!$B$24:$B$35,0))*$G76)</f>
        <v>198.37075845000001</v>
      </c>
      <c r="I76" s="52"/>
      <c r="J76" s="52"/>
      <c r="K76" s="52"/>
      <c r="L76" s="52"/>
      <c r="M76" s="52"/>
      <c r="O76" s="19"/>
      <c r="P76" s="19"/>
      <c r="Q76" s="19"/>
    </row>
    <row r="77" spans="2:17" x14ac:dyDescent="0.25">
      <c r="B77" s="8" t="s">
        <v>104</v>
      </c>
      <c r="C77" s="8">
        <v>2021</v>
      </c>
      <c r="D77" s="8">
        <v>9</v>
      </c>
      <c r="E77" s="49">
        <f>Data!F77</f>
        <v>1388.3109999999999</v>
      </c>
      <c r="F77" s="51">
        <f t="shared" si="3"/>
        <v>1388.3109999999999</v>
      </c>
      <c r="G77" s="51">
        <f t="shared" si="2"/>
        <v>0</v>
      </c>
      <c r="H77" s="52">
        <f>+SUM(INDEX(Inputs!$D$24:$D$35,MATCH($D77,Inputs!$B$24:$B$35,0))*$F77,INDEX(Inputs!$E$24:$E$35,MATCH($D77,Inputs!$B$24:$B$35,0))*$G77)</f>
        <v>131.53136076199999</v>
      </c>
      <c r="I77" s="52"/>
      <c r="J77" s="52"/>
      <c r="K77" s="52"/>
      <c r="L77" s="52"/>
      <c r="M77" s="52"/>
      <c r="O77" s="19"/>
      <c r="P77" s="19"/>
      <c r="Q77" s="19"/>
    </row>
    <row r="78" spans="2:17" x14ac:dyDescent="0.25">
      <c r="B78" s="8" t="s">
        <v>104</v>
      </c>
      <c r="C78" s="8">
        <v>2021</v>
      </c>
      <c r="D78" s="8">
        <v>10</v>
      </c>
      <c r="E78" s="49">
        <f>Data!F78</f>
        <v>1543.7557999999999</v>
      </c>
      <c r="F78" s="51">
        <f t="shared" si="3"/>
        <v>1543.7557999999999</v>
      </c>
      <c r="G78" s="51">
        <f t="shared" si="2"/>
        <v>0</v>
      </c>
      <c r="H78" s="52">
        <f>+SUM(INDEX(Inputs!$D$24:$D$35,MATCH($D78,Inputs!$B$24:$B$35,0))*$F78,INDEX(Inputs!$E$24:$E$35,MATCH($D78,Inputs!$B$24:$B$35,0))*$G78)</f>
        <v>146.2585120036</v>
      </c>
      <c r="I78" s="52"/>
      <c r="J78" s="52"/>
      <c r="K78" s="52"/>
      <c r="L78" s="52"/>
      <c r="M78" s="52"/>
      <c r="O78" s="19"/>
      <c r="P78" s="19"/>
      <c r="Q78" s="19"/>
    </row>
    <row r="79" spans="2:17" x14ac:dyDescent="0.25">
      <c r="B79" s="8" t="s">
        <v>104</v>
      </c>
      <c r="C79" s="8">
        <v>2021</v>
      </c>
      <c r="D79" s="8">
        <v>11</v>
      </c>
      <c r="E79" s="49">
        <f>Data!F79</f>
        <v>1816.7909</v>
      </c>
      <c r="F79" s="51">
        <f t="shared" si="3"/>
        <v>1816.7909</v>
      </c>
      <c r="G79" s="51">
        <f t="shared" si="2"/>
        <v>0</v>
      </c>
      <c r="H79" s="52">
        <f>+SUM(INDEX(Inputs!$D$24:$D$35,MATCH($D79,Inputs!$B$24:$B$35,0))*$F79,INDEX(Inputs!$E$24:$E$35,MATCH($D79,Inputs!$B$24:$B$35,0))*$G79)</f>
        <v>172.12640344780002</v>
      </c>
      <c r="I79" s="52"/>
      <c r="J79" s="52"/>
      <c r="K79" s="52"/>
      <c r="L79" s="52"/>
      <c r="M79" s="52"/>
      <c r="O79" s="19"/>
      <c r="P79" s="19"/>
      <c r="Q79" s="19"/>
    </row>
    <row r="80" spans="2:17" x14ac:dyDescent="0.25">
      <c r="B80" s="8" t="s">
        <v>104</v>
      </c>
      <c r="C80" s="8">
        <v>2021</v>
      </c>
      <c r="D80" s="8">
        <v>12</v>
      </c>
      <c r="E80" s="49">
        <f>Data!F80</f>
        <v>2064.7112000000002</v>
      </c>
      <c r="F80" s="51">
        <f t="shared" si="3"/>
        <v>2000</v>
      </c>
      <c r="G80" s="51">
        <f t="shared" si="2"/>
        <v>64.71120000000019</v>
      </c>
      <c r="H80" s="52">
        <f>+SUM(INDEX(Inputs!$D$24:$D$35,MATCH($D80,Inputs!$B$24:$B$35,0))*$F80,INDEX(Inputs!$E$24:$E$35,MATCH($D80,Inputs!$B$24:$B$35,0))*$G80)</f>
        <v>192.34397619520001</v>
      </c>
      <c r="I80" s="52"/>
      <c r="J80" s="52"/>
      <c r="K80" s="52"/>
      <c r="L80" s="52"/>
      <c r="M80" s="52"/>
      <c r="O80" s="19"/>
      <c r="P80" s="19"/>
      <c r="Q80" s="19"/>
    </row>
    <row r="81" spans="2:17" x14ac:dyDescent="0.25">
      <c r="B81" s="8" t="s">
        <v>105</v>
      </c>
      <c r="C81" s="8">
        <v>2021</v>
      </c>
      <c r="D81" s="8">
        <v>1</v>
      </c>
      <c r="E81" s="49">
        <f>Data!F81</f>
        <v>31908.144</v>
      </c>
      <c r="F81" s="51">
        <f t="shared" si="3"/>
        <v>2000</v>
      </c>
      <c r="G81" s="51">
        <f t="shared" si="2"/>
        <v>29908.144</v>
      </c>
      <c r="H81" s="52">
        <f>+SUM(INDEX(Inputs!$D$24:$D$35,MATCH($D81,Inputs!$B$24:$B$35,0))*$F81,INDEX(Inputs!$E$24:$E$35,MATCH($D81,Inputs!$B$24:$B$35,0))*$G81)</f>
        <v>1511.3043322239998</v>
      </c>
      <c r="I81" s="52"/>
      <c r="J81" s="52"/>
      <c r="K81" s="52"/>
      <c r="L81" s="52"/>
      <c r="M81" s="52"/>
      <c r="O81" s="19"/>
      <c r="P81" s="19"/>
      <c r="Q81" s="19"/>
    </row>
    <row r="82" spans="2:17" x14ac:dyDescent="0.25">
      <c r="B82" s="8" t="s">
        <v>105</v>
      </c>
      <c r="C82" s="8">
        <v>2021</v>
      </c>
      <c r="D82" s="8">
        <v>2</v>
      </c>
      <c r="E82" s="49">
        <f>Data!F82</f>
        <v>30052.696</v>
      </c>
      <c r="F82" s="51">
        <f t="shared" si="3"/>
        <v>2000</v>
      </c>
      <c r="G82" s="51">
        <f t="shared" si="2"/>
        <v>28052.696</v>
      </c>
      <c r="H82" s="52">
        <f>+SUM(INDEX(Inputs!$D$24:$D$35,MATCH($D82,Inputs!$B$24:$B$35,0))*$F82,INDEX(Inputs!$E$24:$E$35,MATCH($D82,Inputs!$B$24:$B$35,0))*$G82)</f>
        <v>1429.300952416</v>
      </c>
      <c r="I82" s="52"/>
      <c r="J82" s="52"/>
      <c r="K82" s="52"/>
      <c r="L82" s="52"/>
      <c r="M82" s="52"/>
      <c r="O82" s="19"/>
      <c r="P82" s="19"/>
      <c r="Q82" s="19"/>
    </row>
    <row r="83" spans="2:17" x14ac:dyDescent="0.25">
      <c r="B83" s="8" t="s">
        <v>105</v>
      </c>
      <c r="C83" s="8">
        <v>2021</v>
      </c>
      <c r="D83" s="8">
        <v>3</v>
      </c>
      <c r="E83" s="49">
        <f>Data!F83</f>
        <v>30920.240000000002</v>
      </c>
      <c r="F83" s="51">
        <f t="shared" si="3"/>
        <v>2000</v>
      </c>
      <c r="G83" s="51">
        <f t="shared" si="2"/>
        <v>28920.240000000002</v>
      </c>
      <c r="H83" s="52">
        <f>+SUM(INDEX(Inputs!$D$24:$D$35,MATCH($D83,Inputs!$B$24:$B$35,0))*$F83,INDEX(Inputs!$E$24:$E$35,MATCH($D83,Inputs!$B$24:$B$35,0))*$G83)</f>
        <v>1467.6429270399999</v>
      </c>
      <c r="I83" s="52"/>
      <c r="J83" s="52"/>
      <c r="K83" s="52"/>
      <c r="L83" s="52"/>
      <c r="M83" s="52"/>
      <c r="O83" s="19"/>
      <c r="P83" s="19"/>
      <c r="Q83" s="19"/>
    </row>
    <row r="84" spans="2:17" x14ac:dyDescent="0.25">
      <c r="B84" s="8" t="s">
        <v>105</v>
      </c>
      <c r="C84" s="8">
        <v>2021</v>
      </c>
      <c r="D84" s="8">
        <v>4</v>
      </c>
      <c r="E84" s="49">
        <f>Data!F84</f>
        <v>27997.624</v>
      </c>
      <c r="F84" s="51">
        <f t="shared" si="3"/>
        <v>2000</v>
      </c>
      <c r="G84" s="51">
        <f t="shared" si="2"/>
        <v>25997.624</v>
      </c>
      <c r="H84" s="52">
        <f>+SUM(INDEX(Inputs!$D$24:$D$35,MATCH($D84,Inputs!$B$24:$B$35,0))*$F84,INDEX(Inputs!$E$24:$E$35,MATCH($D84,Inputs!$B$24:$B$35,0))*$G84)</f>
        <v>1338.4749903039999</v>
      </c>
      <c r="I84" s="52"/>
      <c r="J84" s="52"/>
      <c r="K84" s="52"/>
      <c r="L84" s="52"/>
      <c r="M84" s="52"/>
      <c r="O84" s="19"/>
      <c r="P84" s="19"/>
      <c r="Q84" s="19"/>
    </row>
    <row r="85" spans="2:17" x14ac:dyDescent="0.25">
      <c r="B85" s="8" t="s">
        <v>105</v>
      </c>
      <c r="C85" s="8">
        <v>2021</v>
      </c>
      <c r="D85" s="8">
        <v>5</v>
      </c>
      <c r="E85" s="49">
        <f>Data!F85</f>
        <v>25119.32</v>
      </c>
      <c r="F85" s="51">
        <f t="shared" si="3"/>
        <v>2000</v>
      </c>
      <c r="G85" s="51">
        <f t="shared" si="2"/>
        <v>23119.32</v>
      </c>
      <c r="H85" s="52">
        <f>+SUM(INDEX(Inputs!$D$24:$D$35,MATCH($D85,Inputs!$B$24:$B$35,0))*$F85,INDEX(Inputs!$E$24:$E$35,MATCH($D85,Inputs!$B$24:$B$35,0))*$G85)</f>
        <v>1211.2654667199999</v>
      </c>
      <c r="I85" s="52"/>
      <c r="J85" s="52"/>
      <c r="K85" s="52"/>
      <c r="L85" s="52"/>
      <c r="M85" s="52"/>
      <c r="O85" s="19"/>
      <c r="P85" s="19"/>
      <c r="Q85" s="19"/>
    </row>
    <row r="86" spans="2:17" x14ac:dyDescent="0.25">
      <c r="B86" s="8" t="s">
        <v>105</v>
      </c>
      <c r="C86" s="8">
        <v>2021</v>
      </c>
      <c r="D86" s="8">
        <v>6</v>
      </c>
      <c r="E86" s="49">
        <f>Data!F86</f>
        <v>26518.168000000001</v>
      </c>
      <c r="F86" s="51">
        <f t="shared" si="3"/>
        <v>2000</v>
      </c>
      <c r="G86" s="51">
        <f t="shared" si="2"/>
        <v>24518.168000000001</v>
      </c>
      <c r="H86" s="52">
        <f>+SUM(INDEX(Inputs!$D$24:$D$35,MATCH($D86,Inputs!$B$24:$B$35,0))*$F86,INDEX(Inputs!$E$24:$E$35,MATCH($D86,Inputs!$B$24:$B$35,0))*$G86)</f>
        <v>1404.9270722880001</v>
      </c>
      <c r="I86" s="52"/>
      <c r="J86" s="52"/>
      <c r="K86" s="52"/>
      <c r="L86" s="52"/>
      <c r="M86" s="52"/>
      <c r="O86" s="19"/>
      <c r="P86" s="19"/>
      <c r="Q86" s="19"/>
    </row>
    <row r="87" spans="2:17" x14ac:dyDescent="0.25">
      <c r="B87" s="8" t="s">
        <v>105</v>
      </c>
      <c r="C87" s="8">
        <v>2021</v>
      </c>
      <c r="D87" s="8">
        <v>7</v>
      </c>
      <c r="E87" s="49">
        <f>Data!F87</f>
        <v>27858.272000000001</v>
      </c>
      <c r="F87" s="51">
        <f t="shared" si="3"/>
        <v>2000</v>
      </c>
      <c r="G87" s="51">
        <f t="shared" si="2"/>
        <v>25858.272000000001</v>
      </c>
      <c r="H87" s="52">
        <f>+SUM(INDEX(Inputs!$D$24:$D$35,MATCH($D87,Inputs!$B$24:$B$35,0))*$F87,INDEX(Inputs!$E$24:$E$35,MATCH($D87,Inputs!$B$24:$B$35,0))*$G87)</f>
        <v>1470.2115787520002</v>
      </c>
      <c r="I87" s="52"/>
      <c r="J87" s="52"/>
      <c r="K87" s="52"/>
      <c r="L87" s="52"/>
      <c r="M87" s="52"/>
      <c r="O87" s="19"/>
      <c r="P87" s="19"/>
      <c r="Q87" s="19"/>
    </row>
    <row r="88" spans="2:17" x14ac:dyDescent="0.25">
      <c r="B88" s="8" t="s">
        <v>105</v>
      </c>
      <c r="C88" s="8">
        <v>2021</v>
      </c>
      <c r="D88" s="8">
        <v>8</v>
      </c>
      <c r="E88" s="49">
        <f>Data!F88</f>
        <v>25031.439999999999</v>
      </c>
      <c r="F88" s="51">
        <f t="shared" si="3"/>
        <v>2000</v>
      </c>
      <c r="G88" s="51">
        <f t="shared" si="2"/>
        <v>23031.439999999999</v>
      </c>
      <c r="H88" s="52">
        <f>+SUM(INDEX(Inputs!$D$24:$D$35,MATCH($D88,Inputs!$B$24:$B$35,0))*$F88,INDEX(Inputs!$E$24:$E$35,MATCH($D88,Inputs!$B$24:$B$35,0))*$G88)</f>
        <v>1332.4996310399999</v>
      </c>
      <c r="I88" s="52"/>
      <c r="J88" s="52"/>
      <c r="K88" s="52"/>
      <c r="L88" s="52"/>
      <c r="M88" s="52"/>
      <c r="O88" s="19"/>
      <c r="P88" s="19"/>
      <c r="Q88" s="19"/>
    </row>
    <row r="89" spans="2:17" x14ac:dyDescent="0.25">
      <c r="B89" s="8" t="s">
        <v>105</v>
      </c>
      <c r="C89" s="8">
        <v>2021</v>
      </c>
      <c r="D89" s="8">
        <v>9</v>
      </c>
      <c r="E89" s="49">
        <f>Data!F89</f>
        <v>21891.68</v>
      </c>
      <c r="F89" s="51">
        <f t="shared" si="3"/>
        <v>2000</v>
      </c>
      <c r="G89" s="51">
        <f t="shared" si="2"/>
        <v>19891.68</v>
      </c>
      <c r="H89" s="52">
        <f>+SUM(INDEX(Inputs!$D$24:$D$35,MATCH($D89,Inputs!$B$24:$B$35,0))*$F89,INDEX(Inputs!$E$24:$E$35,MATCH($D89,Inputs!$B$24:$B$35,0))*$G89)</f>
        <v>1068.6166892799999</v>
      </c>
      <c r="I89" s="52"/>
      <c r="J89" s="52"/>
      <c r="K89" s="52"/>
      <c r="L89" s="52"/>
      <c r="M89" s="52"/>
      <c r="O89" s="19"/>
      <c r="P89" s="19"/>
      <c r="Q89" s="19"/>
    </row>
    <row r="90" spans="2:17" x14ac:dyDescent="0.25">
      <c r="B90" s="8" t="s">
        <v>105</v>
      </c>
      <c r="C90" s="8">
        <v>2021</v>
      </c>
      <c r="D90" s="8">
        <v>10</v>
      </c>
      <c r="E90" s="49">
        <f>Data!F90</f>
        <v>22276.808000000001</v>
      </c>
      <c r="F90" s="51">
        <f t="shared" si="3"/>
        <v>2000</v>
      </c>
      <c r="G90" s="51">
        <f t="shared" si="2"/>
        <v>20276.808000000001</v>
      </c>
      <c r="H90" s="52">
        <f>+SUM(INDEX(Inputs!$D$24:$D$35,MATCH($D90,Inputs!$B$24:$B$35,0))*$F90,INDEX(Inputs!$E$24:$E$35,MATCH($D90,Inputs!$B$24:$B$35,0))*$G90)</f>
        <v>1085.6378063679999</v>
      </c>
      <c r="I90" s="52"/>
      <c r="J90" s="52"/>
      <c r="K90" s="52"/>
      <c r="L90" s="52"/>
      <c r="M90" s="52"/>
      <c r="O90" s="19"/>
      <c r="P90" s="19"/>
      <c r="Q90" s="19"/>
    </row>
    <row r="91" spans="2:17" x14ac:dyDescent="0.25">
      <c r="B91" s="8" t="s">
        <v>105</v>
      </c>
      <c r="C91" s="8">
        <v>2021</v>
      </c>
      <c r="D91" s="8">
        <v>11</v>
      </c>
      <c r="E91" s="49">
        <f>Data!F91</f>
        <v>26321.24</v>
      </c>
      <c r="F91" s="51">
        <f t="shared" si="3"/>
        <v>2000</v>
      </c>
      <c r="G91" s="51">
        <f t="shared" si="2"/>
        <v>24321.24</v>
      </c>
      <c r="H91" s="52">
        <f>+SUM(INDEX(Inputs!$D$24:$D$35,MATCH($D91,Inputs!$B$24:$B$35,0))*$F91,INDEX(Inputs!$E$24:$E$35,MATCH($D91,Inputs!$B$24:$B$35,0))*$G91)</f>
        <v>1264.38552304</v>
      </c>
      <c r="I91" s="52"/>
      <c r="J91" s="52"/>
      <c r="K91" s="52"/>
      <c r="L91" s="52"/>
      <c r="M91" s="52"/>
      <c r="O91" s="19"/>
      <c r="P91" s="19"/>
      <c r="Q91" s="19"/>
    </row>
    <row r="92" spans="2:17" x14ac:dyDescent="0.25">
      <c r="B92" s="8" t="s">
        <v>105</v>
      </c>
      <c r="C92" s="8">
        <v>2021</v>
      </c>
      <c r="D92" s="8">
        <v>12</v>
      </c>
      <c r="E92" s="49">
        <f>Data!F92</f>
        <v>35331.343999999997</v>
      </c>
      <c r="F92" s="51">
        <f t="shared" si="3"/>
        <v>2000</v>
      </c>
      <c r="G92" s="51">
        <f t="shared" si="2"/>
        <v>33331.343999999997</v>
      </c>
      <c r="H92" s="52">
        <f>+SUM(INDEX(Inputs!$D$24:$D$35,MATCH($D92,Inputs!$B$24:$B$35,0))*$F92,INDEX(Inputs!$E$24:$E$35,MATCH($D92,Inputs!$B$24:$B$35,0))*$G92)</f>
        <v>1662.5960794239998</v>
      </c>
      <c r="I92" s="52"/>
      <c r="J92" s="52"/>
      <c r="K92" s="52"/>
      <c r="L92" s="52"/>
      <c r="M92" s="52"/>
      <c r="O92" s="19"/>
      <c r="P92" s="19"/>
      <c r="Q92" s="19"/>
    </row>
    <row r="93" spans="2:17" x14ac:dyDescent="0.25">
      <c r="B93" s="8" t="s">
        <v>106</v>
      </c>
      <c r="C93" s="8">
        <v>2021</v>
      </c>
      <c r="D93" s="8">
        <v>1</v>
      </c>
      <c r="E93" s="49">
        <f>Data!F93</f>
        <v>5938.6080000000002</v>
      </c>
      <c r="F93" s="51">
        <f t="shared" si="3"/>
        <v>2000</v>
      </c>
      <c r="G93" s="51">
        <f t="shared" si="2"/>
        <v>3938.6080000000002</v>
      </c>
      <c r="H93" s="52">
        <f>+SUM(INDEX(Inputs!$D$24:$D$35,MATCH($D93,Inputs!$B$24:$B$35,0))*$F93,INDEX(Inputs!$E$24:$E$35,MATCH($D93,Inputs!$B$24:$B$35,0))*$G93)</f>
        <v>363.55471916800002</v>
      </c>
      <c r="I93" s="52"/>
      <c r="J93" s="52"/>
      <c r="K93" s="52"/>
      <c r="L93" s="52"/>
      <c r="M93" s="52"/>
      <c r="O93" s="19"/>
      <c r="P93" s="19"/>
      <c r="Q93" s="19"/>
    </row>
    <row r="94" spans="2:17" x14ac:dyDescent="0.25">
      <c r="B94" s="8" t="s">
        <v>106</v>
      </c>
      <c r="C94" s="8">
        <v>2021</v>
      </c>
      <c r="D94" s="8">
        <v>2</v>
      </c>
      <c r="E94" s="49">
        <f>Data!F94</f>
        <v>5608.6480000000001</v>
      </c>
      <c r="F94" s="51">
        <f t="shared" si="3"/>
        <v>2000</v>
      </c>
      <c r="G94" s="51">
        <f t="shared" si="2"/>
        <v>3608.6480000000001</v>
      </c>
      <c r="H94" s="52">
        <f>+SUM(INDEX(Inputs!$D$24:$D$35,MATCH($D94,Inputs!$B$24:$B$35,0))*$F94,INDEX(Inputs!$E$24:$E$35,MATCH($D94,Inputs!$B$24:$B$35,0))*$G94)</f>
        <v>348.97180700800004</v>
      </c>
      <c r="I94" s="52"/>
      <c r="J94" s="52"/>
      <c r="K94" s="52"/>
      <c r="L94" s="52"/>
      <c r="M94" s="52"/>
      <c r="O94" s="19"/>
      <c r="P94" s="19"/>
      <c r="Q94" s="19"/>
    </row>
    <row r="95" spans="2:17" x14ac:dyDescent="0.25">
      <c r="B95" s="8" t="s">
        <v>106</v>
      </c>
      <c r="C95" s="8">
        <v>2021</v>
      </c>
      <c r="D95" s="8">
        <v>3</v>
      </c>
      <c r="E95" s="49">
        <f>Data!F95</f>
        <v>6147.8320000000003</v>
      </c>
      <c r="F95" s="51">
        <f t="shared" si="3"/>
        <v>2000</v>
      </c>
      <c r="G95" s="51">
        <f t="shared" si="2"/>
        <v>4147.8320000000003</v>
      </c>
      <c r="H95" s="52">
        <f>+SUM(INDEX(Inputs!$D$24:$D$35,MATCH($D95,Inputs!$B$24:$B$35,0))*$F95,INDEX(Inputs!$E$24:$E$35,MATCH($D95,Inputs!$B$24:$B$35,0))*$G95)</f>
        <v>372.80158307200003</v>
      </c>
      <c r="I95" s="52"/>
      <c r="J95" s="52"/>
      <c r="K95" s="52"/>
      <c r="L95" s="52"/>
      <c r="M95" s="52"/>
      <c r="O95" s="19"/>
      <c r="P95" s="19"/>
      <c r="Q95" s="19"/>
    </row>
    <row r="96" spans="2:17" x14ac:dyDescent="0.25">
      <c r="B96" s="8" t="s">
        <v>106</v>
      </c>
      <c r="C96" s="8">
        <v>2021</v>
      </c>
      <c r="D96" s="8">
        <v>4</v>
      </c>
      <c r="E96" s="49">
        <f>Data!F96</f>
        <v>5890.808</v>
      </c>
      <c r="F96" s="51">
        <f t="shared" si="3"/>
        <v>2000</v>
      </c>
      <c r="G96" s="51">
        <f t="shared" si="2"/>
        <v>3890.808</v>
      </c>
      <c r="H96" s="52">
        <f>+SUM(INDEX(Inputs!$D$24:$D$35,MATCH($D96,Inputs!$B$24:$B$35,0))*$F96,INDEX(Inputs!$E$24:$E$35,MATCH($D96,Inputs!$B$24:$B$35,0))*$G96)</f>
        <v>361.442150368</v>
      </c>
      <c r="I96" s="52"/>
      <c r="J96" s="52"/>
      <c r="K96" s="52"/>
      <c r="L96" s="52"/>
      <c r="M96" s="52"/>
      <c r="O96" s="19"/>
      <c r="P96" s="19"/>
      <c r="Q96" s="19"/>
    </row>
    <row r="97" spans="2:17" x14ac:dyDescent="0.25">
      <c r="B97" s="8" t="s">
        <v>106</v>
      </c>
      <c r="C97" s="8">
        <v>2021</v>
      </c>
      <c r="D97" s="8">
        <v>5</v>
      </c>
      <c r="E97" s="49">
        <f>Data!F97</f>
        <v>7112.5680000000002</v>
      </c>
      <c r="F97" s="51">
        <f t="shared" si="3"/>
        <v>2000</v>
      </c>
      <c r="G97" s="51">
        <f t="shared" si="2"/>
        <v>5112.5680000000002</v>
      </c>
      <c r="H97" s="52">
        <f>+SUM(INDEX(Inputs!$D$24:$D$35,MATCH($D97,Inputs!$B$24:$B$35,0))*$F97,INDEX(Inputs!$E$24:$E$35,MATCH($D97,Inputs!$B$24:$B$35,0))*$G97)</f>
        <v>415.43905532799999</v>
      </c>
      <c r="I97" s="52"/>
      <c r="J97" s="52"/>
      <c r="K97" s="52"/>
      <c r="L97" s="52"/>
      <c r="M97" s="52"/>
      <c r="O97" s="19"/>
      <c r="P97" s="19"/>
      <c r="Q97" s="19"/>
    </row>
    <row r="98" spans="2:17" x14ac:dyDescent="0.25">
      <c r="B98" s="8" t="s">
        <v>106</v>
      </c>
      <c r="C98" s="8">
        <v>2021</v>
      </c>
      <c r="D98" s="8">
        <v>6</v>
      </c>
      <c r="E98" s="49">
        <f>Data!F98</f>
        <v>9145.7440000000006</v>
      </c>
      <c r="F98" s="51">
        <f t="shared" si="3"/>
        <v>2000</v>
      </c>
      <c r="G98" s="51">
        <f t="shared" si="2"/>
        <v>7145.7440000000006</v>
      </c>
      <c r="H98" s="52">
        <f>+SUM(INDEX(Inputs!$D$24:$D$35,MATCH($D98,Inputs!$B$24:$B$35,0))*$F98,INDEX(Inputs!$E$24:$E$35,MATCH($D98,Inputs!$B$24:$B$35,0))*$G98)</f>
        <v>558.61206470399998</v>
      </c>
      <c r="I98" s="52"/>
      <c r="J98" s="52"/>
      <c r="K98" s="52"/>
      <c r="L98" s="52"/>
      <c r="M98" s="52"/>
      <c r="O98" s="19"/>
      <c r="P98" s="19"/>
      <c r="Q98" s="19"/>
    </row>
    <row r="99" spans="2:17" x14ac:dyDescent="0.25">
      <c r="B99" s="8" t="s">
        <v>106</v>
      </c>
      <c r="C99" s="8">
        <v>2021</v>
      </c>
      <c r="D99" s="8">
        <v>7</v>
      </c>
      <c r="E99" s="49">
        <f>Data!F99</f>
        <v>10875.791999999999</v>
      </c>
      <c r="F99" s="51">
        <f t="shared" si="3"/>
        <v>2000</v>
      </c>
      <c r="G99" s="51">
        <f t="shared" si="2"/>
        <v>8875.7919999999995</v>
      </c>
      <c r="H99" s="52">
        <f>+SUM(INDEX(Inputs!$D$24:$D$35,MATCH($D99,Inputs!$B$24:$B$35,0))*$F99,INDEX(Inputs!$E$24:$E$35,MATCH($D99,Inputs!$B$24:$B$35,0))*$G99)</f>
        <v>642.89308307199997</v>
      </c>
      <c r="I99" s="52"/>
      <c r="J99" s="52"/>
      <c r="K99" s="52"/>
      <c r="L99" s="52"/>
      <c r="M99" s="52"/>
      <c r="O99" s="19"/>
      <c r="P99" s="19"/>
      <c r="Q99" s="19"/>
    </row>
    <row r="100" spans="2:17" x14ac:dyDescent="0.25">
      <c r="B100" s="8" t="s">
        <v>106</v>
      </c>
      <c r="C100" s="8">
        <v>2021</v>
      </c>
      <c r="D100" s="8">
        <v>8</v>
      </c>
      <c r="E100" s="49">
        <f>Data!F100</f>
        <v>14721.208000000001</v>
      </c>
      <c r="F100" s="51">
        <f t="shared" si="3"/>
        <v>2000</v>
      </c>
      <c r="G100" s="51">
        <f t="shared" si="2"/>
        <v>12721.208000000001</v>
      </c>
      <c r="H100" s="52">
        <f>+SUM(INDEX(Inputs!$D$24:$D$35,MATCH($D100,Inputs!$B$24:$B$35,0))*$F100,INDEX(Inputs!$E$24:$E$35,MATCH($D100,Inputs!$B$24:$B$35,0))*$G100)</f>
        <v>830.22636892800006</v>
      </c>
      <c r="I100" s="52"/>
      <c r="J100" s="52"/>
      <c r="K100" s="52"/>
      <c r="L100" s="52"/>
      <c r="M100" s="52"/>
      <c r="O100" s="19"/>
      <c r="P100" s="19"/>
      <c r="Q100" s="19"/>
    </row>
    <row r="101" spans="2:17" x14ac:dyDescent="0.25">
      <c r="B101" s="8" t="s">
        <v>106</v>
      </c>
      <c r="C101" s="8">
        <v>2021</v>
      </c>
      <c r="D101" s="8">
        <v>9</v>
      </c>
      <c r="E101" s="49">
        <f>Data!F101</f>
        <v>7693.2719999999999</v>
      </c>
      <c r="F101" s="51">
        <f t="shared" si="3"/>
        <v>2000</v>
      </c>
      <c r="G101" s="51">
        <f t="shared" si="2"/>
        <v>5693.2719999999999</v>
      </c>
      <c r="H101" s="52">
        <f>+SUM(INDEX(Inputs!$D$24:$D$35,MATCH($D101,Inputs!$B$24:$B$35,0))*$F101,INDEX(Inputs!$E$24:$E$35,MATCH($D101,Inputs!$B$24:$B$35,0))*$G101)</f>
        <v>441.10384931199997</v>
      </c>
      <c r="I101" s="52"/>
      <c r="J101" s="52"/>
      <c r="K101" s="52"/>
      <c r="L101" s="52"/>
      <c r="M101" s="52"/>
      <c r="O101" s="19"/>
      <c r="P101" s="19"/>
      <c r="Q101" s="19"/>
    </row>
    <row r="102" spans="2:17" x14ac:dyDescent="0.25">
      <c r="B102" s="8" t="s">
        <v>106</v>
      </c>
      <c r="C102" s="8">
        <v>2021</v>
      </c>
      <c r="D102" s="8">
        <v>10</v>
      </c>
      <c r="E102" s="49">
        <f>Data!F102</f>
        <v>6742.36</v>
      </c>
      <c r="F102" s="51">
        <f t="shared" si="3"/>
        <v>2000</v>
      </c>
      <c r="G102" s="51">
        <f t="shared" si="2"/>
        <v>4742.3599999999997</v>
      </c>
      <c r="H102" s="52">
        <f>+SUM(INDEX(Inputs!$D$24:$D$35,MATCH($D102,Inputs!$B$24:$B$35,0))*$F102,INDEX(Inputs!$E$24:$E$35,MATCH($D102,Inputs!$B$24:$B$35,0))*$G102)</f>
        <v>399.07734255999998</v>
      </c>
      <c r="I102" s="52"/>
      <c r="J102" s="52"/>
      <c r="K102" s="52"/>
      <c r="L102" s="52"/>
      <c r="M102" s="52"/>
      <c r="O102" s="19"/>
      <c r="P102" s="19"/>
      <c r="Q102" s="19"/>
    </row>
    <row r="103" spans="2:17" x14ac:dyDescent="0.25">
      <c r="B103" s="8" t="s">
        <v>106</v>
      </c>
      <c r="C103" s="8">
        <v>2021</v>
      </c>
      <c r="D103" s="8">
        <v>11</v>
      </c>
      <c r="E103" s="49">
        <f>Data!F103</f>
        <v>5848.0879999999997</v>
      </c>
      <c r="F103" s="51">
        <f t="shared" si="3"/>
        <v>2000</v>
      </c>
      <c r="G103" s="51">
        <f t="shared" si="2"/>
        <v>3848.0879999999997</v>
      </c>
      <c r="H103" s="52">
        <f>+SUM(INDEX(Inputs!$D$24:$D$35,MATCH($D103,Inputs!$B$24:$B$35,0))*$F103,INDEX(Inputs!$E$24:$E$35,MATCH($D103,Inputs!$B$24:$B$35,0))*$G103)</f>
        <v>359.55409724800001</v>
      </c>
      <c r="I103" s="52"/>
      <c r="J103" s="52"/>
      <c r="K103" s="52"/>
      <c r="L103" s="52"/>
      <c r="M103" s="52"/>
      <c r="O103" s="19"/>
      <c r="P103" s="19"/>
      <c r="Q103" s="19"/>
    </row>
    <row r="104" spans="2:17" x14ac:dyDescent="0.25">
      <c r="B104" s="8" t="s">
        <v>106</v>
      </c>
      <c r="C104" s="8">
        <v>2021</v>
      </c>
      <c r="D104" s="8">
        <v>12</v>
      </c>
      <c r="E104" s="49">
        <f>Data!F104</f>
        <v>5502.3360000000002</v>
      </c>
      <c r="F104" s="51">
        <f t="shared" si="3"/>
        <v>2000</v>
      </c>
      <c r="G104" s="51">
        <f t="shared" si="2"/>
        <v>3502.3360000000002</v>
      </c>
      <c r="H104" s="52">
        <f>+SUM(INDEX(Inputs!$D$24:$D$35,MATCH($D104,Inputs!$B$24:$B$35,0))*$F104,INDEX(Inputs!$E$24:$E$35,MATCH($D104,Inputs!$B$24:$B$35,0))*$G104)</f>
        <v>344.27324185600003</v>
      </c>
      <c r="I104" s="52"/>
      <c r="J104" s="52"/>
      <c r="K104" s="52"/>
      <c r="L104" s="52"/>
      <c r="M104" s="52"/>
      <c r="O104" s="19"/>
      <c r="P104" s="19"/>
      <c r="Q104" s="19"/>
    </row>
    <row r="105" spans="2:17" x14ac:dyDescent="0.25">
      <c r="B105" s="8" t="s">
        <v>107</v>
      </c>
      <c r="C105" s="8">
        <v>2021</v>
      </c>
      <c r="D105" s="8">
        <v>1</v>
      </c>
      <c r="E105" s="49">
        <f>Data!F105</f>
        <v>5528.8239999999996</v>
      </c>
      <c r="F105" s="51">
        <f t="shared" si="3"/>
        <v>2000</v>
      </c>
      <c r="G105" s="51">
        <f t="shared" si="2"/>
        <v>3528.8239999999996</v>
      </c>
      <c r="H105" s="52">
        <f>+SUM(INDEX(Inputs!$D$24:$D$35,MATCH($D105,Inputs!$B$24:$B$35,0))*$F105,INDEX(Inputs!$E$24:$E$35,MATCH($D105,Inputs!$B$24:$B$35,0))*$G105)</f>
        <v>345.44390550399999</v>
      </c>
      <c r="I105" s="52"/>
      <c r="J105" s="52"/>
      <c r="K105" s="52"/>
      <c r="L105" s="52"/>
      <c r="M105" s="52"/>
      <c r="O105" s="19"/>
      <c r="P105" s="19"/>
      <c r="Q105" s="19"/>
    </row>
    <row r="106" spans="2:17" x14ac:dyDescent="0.25">
      <c r="B106" s="8" t="s">
        <v>107</v>
      </c>
      <c r="C106" s="8">
        <v>2021</v>
      </c>
      <c r="D106" s="8">
        <v>2</v>
      </c>
      <c r="E106" s="49">
        <f>Data!F106</f>
        <v>5382.96</v>
      </c>
      <c r="F106" s="51">
        <f t="shared" si="3"/>
        <v>2000</v>
      </c>
      <c r="G106" s="51">
        <f t="shared" si="2"/>
        <v>3382.96</v>
      </c>
      <c r="H106" s="52">
        <f>+SUM(INDEX(Inputs!$D$24:$D$35,MATCH($D106,Inputs!$B$24:$B$35,0))*$F106,INDEX(Inputs!$E$24:$E$35,MATCH($D106,Inputs!$B$24:$B$35,0))*$G106)</f>
        <v>338.99730016000001</v>
      </c>
      <c r="I106" s="52"/>
      <c r="J106" s="52"/>
      <c r="K106" s="52"/>
      <c r="L106" s="52"/>
      <c r="M106" s="52"/>
      <c r="O106" s="19"/>
      <c r="P106" s="19"/>
      <c r="Q106" s="19"/>
    </row>
    <row r="107" spans="2:17" x14ac:dyDescent="0.25">
      <c r="B107" s="8" t="s">
        <v>107</v>
      </c>
      <c r="C107" s="8">
        <v>2021</v>
      </c>
      <c r="D107" s="8">
        <v>3</v>
      </c>
      <c r="E107" s="49">
        <f>Data!F107</f>
        <v>5285.1120000000001</v>
      </c>
      <c r="F107" s="51">
        <f t="shared" si="3"/>
        <v>2000</v>
      </c>
      <c r="G107" s="51">
        <f t="shared" si="2"/>
        <v>3285.1120000000001</v>
      </c>
      <c r="H107" s="52">
        <f>+SUM(INDEX(Inputs!$D$24:$D$35,MATCH($D107,Inputs!$B$24:$B$35,0))*$F107,INDEX(Inputs!$E$24:$E$35,MATCH($D107,Inputs!$B$24:$B$35,0))*$G107)</f>
        <v>334.67280995200002</v>
      </c>
      <c r="I107" s="52"/>
      <c r="J107" s="52"/>
      <c r="K107" s="52"/>
      <c r="L107" s="52"/>
      <c r="M107" s="52"/>
      <c r="O107" s="19"/>
      <c r="P107" s="19"/>
      <c r="Q107" s="19"/>
    </row>
    <row r="108" spans="2:17" x14ac:dyDescent="0.25">
      <c r="B108" s="8" t="s">
        <v>107</v>
      </c>
      <c r="C108" s="8">
        <v>2021</v>
      </c>
      <c r="D108" s="8">
        <v>4</v>
      </c>
      <c r="E108" s="49">
        <f>Data!F108</f>
        <v>4105.5439999999999</v>
      </c>
      <c r="F108" s="51">
        <f t="shared" si="3"/>
        <v>2000</v>
      </c>
      <c r="G108" s="51">
        <f t="shared" si="2"/>
        <v>2105.5439999999999</v>
      </c>
      <c r="H108" s="52">
        <f>+SUM(INDEX(Inputs!$D$24:$D$35,MATCH($D108,Inputs!$B$24:$B$35,0))*$F108,INDEX(Inputs!$E$24:$E$35,MATCH($D108,Inputs!$B$24:$B$35,0))*$G108)</f>
        <v>282.54062262399998</v>
      </c>
      <c r="I108" s="52"/>
      <c r="J108" s="52"/>
      <c r="K108" s="52"/>
      <c r="L108" s="52"/>
      <c r="M108" s="52"/>
      <c r="O108" s="19"/>
      <c r="P108" s="19"/>
      <c r="Q108" s="19"/>
    </row>
    <row r="109" spans="2:17" x14ac:dyDescent="0.25">
      <c r="B109" s="8" t="s">
        <v>107</v>
      </c>
      <c r="C109" s="8">
        <v>2021</v>
      </c>
      <c r="D109" s="8">
        <v>5</v>
      </c>
      <c r="E109" s="49">
        <f>Data!F109</f>
        <v>3612.1120000000001</v>
      </c>
      <c r="F109" s="51">
        <f t="shared" si="3"/>
        <v>2000</v>
      </c>
      <c r="G109" s="51">
        <f t="shared" si="2"/>
        <v>1612.1120000000001</v>
      </c>
      <c r="H109" s="52">
        <f>+SUM(INDEX(Inputs!$D$24:$D$35,MATCH($D109,Inputs!$B$24:$B$35,0))*$F109,INDEX(Inputs!$E$24:$E$35,MATCH($D109,Inputs!$B$24:$B$35,0))*$G109)</f>
        <v>260.73290195200002</v>
      </c>
      <c r="I109" s="52"/>
      <c r="J109" s="52"/>
      <c r="K109" s="52"/>
      <c r="L109" s="52"/>
      <c r="M109" s="52"/>
      <c r="O109" s="19"/>
      <c r="P109" s="19"/>
      <c r="Q109" s="19"/>
    </row>
    <row r="110" spans="2:17" x14ac:dyDescent="0.25">
      <c r="B110" s="8" t="s">
        <v>107</v>
      </c>
      <c r="C110" s="8">
        <v>2021</v>
      </c>
      <c r="D110" s="8">
        <v>6</v>
      </c>
      <c r="E110" s="49">
        <f>Data!F110</f>
        <v>3883.36</v>
      </c>
      <c r="F110" s="51">
        <f t="shared" si="3"/>
        <v>2000</v>
      </c>
      <c r="G110" s="51">
        <f t="shared" si="2"/>
        <v>1883.3600000000001</v>
      </c>
      <c r="H110" s="52">
        <f>+SUM(INDEX(Inputs!$D$24:$D$35,MATCH($D110,Inputs!$B$24:$B$35,0))*$F110,INDEX(Inputs!$E$24:$E$35,MATCH($D110,Inputs!$B$24:$B$35,0))*$G110)</f>
        <v>302.24976576</v>
      </c>
      <c r="I110" s="52"/>
      <c r="J110" s="52"/>
      <c r="K110" s="52"/>
      <c r="L110" s="52"/>
      <c r="M110" s="52"/>
      <c r="O110" s="19"/>
      <c r="P110" s="19"/>
      <c r="Q110" s="19"/>
    </row>
    <row r="111" spans="2:17" x14ac:dyDescent="0.25">
      <c r="B111" s="8" t="s">
        <v>107</v>
      </c>
      <c r="C111" s="8">
        <v>2021</v>
      </c>
      <c r="D111" s="8">
        <v>7</v>
      </c>
      <c r="E111" s="49">
        <f>Data!F111</f>
        <v>3998.0320000000002</v>
      </c>
      <c r="F111" s="51">
        <f t="shared" si="3"/>
        <v>2000</v>
      </c>
      <c r="G111" s="51">
        <f t="shared" si="2"/>
        <v>1998.0320000000002</v>
      </c>
      <c r="H111" s="52">
        <f>+SUM(INDEX(Inputs!$D$24:$D$35,MATCH($D111,Inputs!$B$24:$B$35,0))*$F111,INDEX(Inputs!$E$24:$E$35,MATCH($D111,Inputs!$B$24:$B$35,0))*$G111)</f>
        <v>307.836126912</v>
      </c>
      <c r="I111" s="52"/>
      <c r="J111" s="52"/>
      <c r="K111" s="52"/>
      <c r="L111" s="52"/>
      <c r="M111" s="52"/>
      <c r="O111" s="19"/>
      <c r="P111" s="19"/>
      <c r="Q111" s="19"/>
    </row>
    <row r="112" spans="2:17" x14ac:dyDescent="0.25">
      <c r="B112" s="8" t="s">
        <v>107</v>
      </c>
      <c r="C112" s="8">
        <v>2021</v>
      </c>
      <c r="D112" s="8">
        <v>8</v>
      </c>
      <c r="E112" s="49">
        <f>Data!F112</f>
        <v>3971.864</v>
      </c>
      <c r="F112" s="51">
        <f t="shared" si="3"/>
        <v>2000</v>
      </c>
      <c r="G112" s="51">
        <f t="shared" si="2"/>
        <v>1971.864</v>
      </c>
      <c r="H112" s="52">
        <f>+SUM(INDEX(Inputs!$D$24:$D$35,MATCH($D112,Inputs!$B$24:$B$35,0))*$F112,INDEX(Inputs!$E$24:$E$35,MATCH($D112,Inputs!$B$24:$B$35,0))*$G112)</f>
        <v>306.561326624</v>
      </c>
      <c r="I112" s="52"/>
      <c r="J112" s="52"/>
      <c r="K112" s="52"/>
      <c r="L112" s="52"/>
      <c r="M112" s="52"/>
      <c r="O112" s="19"/>
      <c r="P112" s="19"/>
      <c r="Q112" s="19"/>
    </row>
    <row r="113" spans="2:17" x14ac:dyDescent="0.25">
      <c r="B113" s="8" t="s">
        <v>107</v>
      </c>
      <c r="C113" s="8">
        <v>2021</v>
      </c>
      <c r="D113" s="8">
        <v>9</v>
      </c>
      <c r="E113" s="49">
        <f>Data!F113</f>
        <v>3741.712</v>
      </c>
      <c r="F113" s="51">
        <f t="shared" si="3"/>
        <v>2000</v>
      </c>
      <c r="G113" s="51">
        <f t="shared" si="2"/>
        <v>1741.712</v>
      </c>
      <c r="H113" s="52">
        <f>+SUM(INDEX(Inputs!$D$24:$D$35,MATCH($D113,Inputs!$B$24:$B$35,0))*$F113,INDEX(Inputs!$E$24:$E$35,MATCH($D113,Inputs!$B$24:$B$35,0))*$G113)</f>
        <v>266.46070355200004</v>
      </c>
      <c r="I113" s="52"/>
      <c r="J113" s="52"/>
      <c r="K113" s="52"/>
      <c r="L113" s="52"/>
      <c r="M113" s="52"/>
      <c r="O113" s="19"/>
      <c r="P113" s="19"/>
      <c r="Q113" s="19"/>
    </row>
    <row r="114" spans="2:17" x14ac:dyDescent="0.25">
      <c r="B114" s="8" t="s">
        <v>107</v>
      </c>
      <c r="C114" s="8">
        <v>2021</v>
      </c>
      <c r="D114" s="8">
        <v>10</v>
      </c>
      <c r="E114" s="49">
        <f>Data!F114</f>
        <v>3742.72</v>
      </c>
      <c r="F114" s="51">
        <f t="shared" si="3"/>
        <v>2000</v>
      </c>
      <c r="G114" s="51">
        <f t="shared" si="2"/>
        <v>1742.7199999999998</v>
      </c>
      <c r="H114" s="52">
        <f>+SUM(INDEX(Inputs!$D$24:$D$35,MATCH($D114,Inputs!$B$24:$B$35,0))*$F114,INDEX(Inputs!$E$24:$E$35,MATCH($D114,Inputs!$B$24:$B$35,0))*$G114)</f>
        <v>266.50525312000002</v>
      </c>
      <c r="I114" s="52"/>
      <c r="J114" s="52"/>
      <c r="K114" s="52"/>
      <c r="L114" s="52"/>
      <c r="M114" s="52"/>
      <c r="O114" s="19"/>
      <c r="P114" s="19"/>
      <c r="Q114" s="19"/>
    </row>
    <row r="115" spans="2:17" x14ac:dyDescent="0.25">
      <c r="B115" s="8" t="s">
        <v>107</v>
      </c>
      <c r="C115" s="8">
        <v>2021</v>
      </c>
      <c r="D115" s="8">
        <v>11</v>
      </c>
      <c r="E115" s="49">
        <f>Data!F115</f>
        <v>4462.808</v>
      </c>
      <c r="F115" s="51">
        <f t="shared" si="3"/>
        <v>2000</v>
      </c>
      <c r="G115" s="51">
        <f t="shared" si="2"/>
        <v>2462.808</v>
      </c>
      <c r="H115" s="52">
        <f>+SUM(INDEX(Inputs!$D$24:$D$35,MATCH($D115,Inputs!$B$24:$B$35,0))*$F115,INDEX(Inputs!$E$24:$E$35,MATCH($D115,Inputs!$B$24:$B$35,0))*$G115)</f>
        <v>298.33026236800004</v>
      </c>
      <c r="I115" s="52"/>
      <c r="J115" s="52"/>
      <c r="K115" s="52"/>
      <c r="L115" s="52"/>
      <c r="M115" s="52"/>
      <c r="O115" s="19"/>
      <c r="P115" s="19"/>
      <c r="Q115" s="19"/>
    </row>
    <row r="116" spans="2:17" x14ac:dyDescent="0.25">
      <c r="B116" s="8" t="s">
        <v>107</v>
      </c>
      <c r="C116" s="8">
        <v>2021</v>
      </c>
      <c r="D116" s="8">
        <v>12</v>
      </c>
      <c r="E116" s="49">
        <f>Data!F116</f>
        <v>5923.24</v>
      </c>
      <c r="F116" s="51">
        <f t="shared" si="3"/>
        <v>2000</v>
      </c>
      <c r="G116" s="51">
        <f t="shared" si="2"/>
        <v>3923.24</v>
      </c>
      <c r="H116" s="52">
        <f>+SUM(INDEX(Inputs!$D$24:$D$35,MATCH($D116,Inputs!$B$24:$B$35,0))*$F116,INDEX(Inputs!$E$24:$E$35,MATCH($D116,Inputs!$B$24:$B$35,0))*$G116)</f>
        <v>362.87551503999998</v>
      </c>
      <c r="I116" s="52"/>
      <c r="J116" s="52"/>
      <c r="K116" s="52"/>
      <c r="L116" s="52"/>
      <c r="M116" s="52"/>
      <c r="O116" s="19"/>
      <c r="P116" s="19"/>
      <c r="Q116" s="19"/>
    </row>
    <row r="117" spans="2:17" x14ac:dyDescent="0.25">
      <c r="B117" s="8" t="s">
        <v>108</v>
      </c>
      <c r="C117" s="8">
        <v>2021</v>
      </c>
      <c r="D117" s="8">
        <v>1</v>
      </c>
      <c r="E117" s="49">
        <f>Data!F117</f>
        <v>93594.551999999996</v>
      </c>
      <c r="F117" s="51">
        <f t="shared" si="3"/>
        <v>2000</v>
      </c>
      <c r="G117" s="51">
        <f t="shared" si="2"/>
        <v>91594.551999999996</v>
      </c>
      <c r="H117" s="52">
        <f>+SUM(INDEX(Inputs!$D$24:$D$35,MATCH($D117,Inputs!$B$24:$B$35,0))*$F117,INDEX(Inputs!$E$24:$E$35,MATCH($D117,Inputs!$B$24:$B$35,0))*$G117)</f>
        <v>4237.5968201919995</v>
      </c>
      <c r="I117" s="52"/>
      <c r="J117" s="52"/>
      <c r="K117" s="52"/>
      <c r="L117" s="52"/>
      <c r="M117" s="52"/>
      <c r="O117" s="19"/>
      <c r="P117" s="19"/>
      <c r="Q117" s="19"/>
    </row>
    <row r="118" spans="2:17" x14ac:dyDescent="0.25">
      <c r="B118" s="8" t="s">
        <v>108</v>
      </c>
      <c r="C118" s="8">
        <v>2021</v>
      </c>
      <c r="D118" s="8">
        <v>2</v>
      </c>
      <c r="E118" s="49">
        <f>Data!F118</f>
        <v>81908.36</v>
      </c>
      <c r="F118" s="51">
        <f t="shared" si="3"/>
        <v>2000</v>
      </c>
      <c r="G118" s="51">
        <f t="shared" si="2"/>
        <v>79908.36</v>
      </c>
      <c r="H118" s="52">
        <f>+SUM(INDEX(Inputs!$D$24:$D$35,MATCH($D118,Inputs!$B$24:$B$35,0))*$F118,INDEX(Inputs!$E$24:$E$35,MATCH($D118,Inputs!$B$24:$B$35,0))*$G118)</f>
        <v>3721.1138785600001</v>
      </c>
      <c r="I118" s="52"/>
      <c r="J118" s="52"/>
      <c r="K118" s="52"/>
      <c r="L118" s="52"/>
      <c r="M118" s="52"/>
      <c r="O118" s="19"/>
      <c r="P118" s="19"/>
      <c r="Q118" s="19"/>
    </row>
    <row r="119" spans="2:17" x14ac:dyDescent="0.25">
      <c r="B119" s="8" t="s">
        <v>108</v>
      </c>
      <c r="C119" s="8">
        <v>2021</v>
      </c>
      <c r="D119" s="8">
        <v>3</v>
      </c>
      <c r="E119" s="49">
        <f>Data!F119</f>
        <v>115455.264</v>
      </c>
      <c r="F119" s="51">
        <f t="shared" si="3"/>
        <v>2000</v>
      </c>
      <c r="G119" s="51">
        <f t="shared" si="2"/>
        <v>113455.264</v>
      </c>
      <c r="H119" s="52">
        <f>+SUM(INDEX(Inputs!$D$24:$D$35,MATCH($D119,Inputs!$B$24:$B$35,0))*$F119,INDEX(Inputs!$E$24:$E$35,MATCH($D119,Inputs!$B$24:$B$35,0))*$G119)</f>
        <v>5203.7528477440001</v>
      </c>
      <c r="I119" s="52"/>
      <c r="J119" s="52"/>
      <c r="K119" s="52"/>
      <c r="L119" s="52"/>
      <c r="M119" s="52"/>
      <c r="O119" s="19"/>
      <c r="P119" s="19"/>
      <c r="Q119" s="19"/>
    </row>
    <row r="120" spans="2:17" x14ac:dyDescent="0.25">
      <c r="B120" s="8" t="s">
        <v>108</v>
      </c>
      <c r="C120" s="8">
        <v>2021</v>
      </c>
      <c r="D120" s="8">
        <v>4</v>
      </c>
      <c r="E120" s="49">
        <f>Data!F120</f>
        <v>109721.992</v>
      </c>
      <c r="F120" s="51">
        <f t="shared" si="3"/>
        <v>2000</v>
      </c>
      <c r="G120" s="51">
        <f t="shared" si="2"/>
        <v>107721.992</v>
      </c>
      <c r="H120" s="52">
        <f>+SUM(INDEX(Inputs!$D$24:$D$35,MATCH($D120,Inputs!$B$24:$B$35,0))*$F120,INDEX(Inputs!$E$24:$E$35,MATCH($D120,Inputs!$B$24:$B$35,0))*$G120)</f>
        <v>4950.3651584320005</v>
      </c>
      <c r="I120" s="52"/>
      <c r="J120" s="52"/>
      <c r="K120" s="52"/>
      <c r="L120" s="52"/>
      <c r="M120" s="52"/>
      <c r="O120" s="19"/>
      <c r="P120" s="19"/>
      <c r="Q120" s="19"/>
    </row>
    <row r="121" spans="2:17" x14ac:dyDescent="0.25">
      <c r="B121" s="8" t="s">
        <v>108</v>
      </c>
      <c r="C121" s="8">
        <v>2021</v>
      </c>
      <c r="D121" s="8">
        <v>5</v>
      </c>
      <c r="E121" s="49">
        <f>Data!F121</f>
        <v>112004.09600000001</v>
      </c>
      <c r="F121" s="51">
        <f t="shared" si="3"/>
        <v>2000</v>
      </c>
      <c r="G121" s="51">
        <f t="shared" si="2"/>
        <v>110004.09600000001</v>
      </c>
      <c r="H121" s="52">
        <f>+SUM(INDEX(Inputs!$D$24:$D$35,MATCH($D121,Inputs!$B$24:$B$35,0))*$F121,INDEX(Inputs!$E$24:$E$35,MATCH($D121,Inputs!$B$24:$B$35,0))*$G121)</f>
        <v>5051.2250268160005</v>
      </c>
      <c r="I121" s="52"/>
      <c r="J121" s="52"/>
      <c r="K121" s="52"/>
      <c r="L121" s="52"/>
      <c r="M121" s="52"/>
      <c r="O121" s="19"/>
      <c r="P121" s="19"/>
      <c r="Q121" s="19"/>
    </row>
    <row r="122" spans="2:17" x14ac:dyDescent="0.25">
      <c r="B122" s="8" t="s">
        <v>108</v>
      </c>
      <c r="C122" s="8">
        <v>2021</v>
      </c>
      <c r="D122" s="8">
        <v>6</v>
      </c>
      <c r="E122" s="49">
        <f>Data!F122</f>
        <v>117834.52800000001</v>
      </c>
      <c r="F122" s="51">
        <f t="shared" si="3"/>
        <v>2000</v>
      </c>
      <c r="G122" s="51">
        <f t="shared" si="2"/>
        <v>115834.52800000001</v>
      </c>
      <c r="H122" s="52">
        <f>+SUM(INDEX(Inputs!$D$24:$D$35,MATCH($D122,Inputs!$B$24:$B$35,0))*$F122,INDEX(Inputs!$E$24:$E$35,MATCH($D122,Inputs!$B$24:$B$35,0))*$G122)</f>
        <v>5853.4948660480004</v>
      </c>
      <c r="I122" s="52"/>
      <c r="J122" s="52"/>
      <c r="K122" s="52"/>
      <c r="L122" s="52"/>
      <c r="M122" s="52"/>
      <c r="O122" s="19"/>
      <c r="P122" s="19"/>
      <c r="Q122" s="19"/>
    </row>
    <row r="123" spans="2:17" x14ac:dyDescent="0.25">
      <c r="B123" s="8" t="s">
        <v>108</v>
      </c>
      <c r="C123" s="8">
        <v>2021</v>
      </c>
      <c r="D123" s="8">
        <v>7</v>
      </c>
      <c r="E123" s="49">
        <f>Data!F123</f>
        <v>115693.08</v>
      </c>
      <c r="F123" s="51">
        <f t="shared" si="3"/>
        <v>2000</v>
      </c>
      <c r="G123" s="51">
        <f t="shared" si="2"/>
        <v>113693.08</v>
      </c>
      <c r="H123" s="52">
        <f>+SUM(INDEX(Inputs!$D$24:$D$35,MATCH($D123,Inputs!$B$24:$B$35,0))*$F123,INDEX(Inputs!$E$24:$E$35,MATCH($D123,Inputs!$B$24:$B$35,0))*$G123)</f>
        <v>5749.1720852799999</v>
      </c>
      <c r="I123" s="52"/>
      <c r="J123" s="52"/>
      <c r="K123" s="52"/>
      <c r="L123" s="52"/>
      <c r="M123" s="52"/>
      <c r="O123" s="19"/>
      <c r="P123" s="19"/>
      <c r="Q123" s="19"/>
    </row>
    <row r="124" spans="2:17" x14ac:dyDescent="0.25">
      <c r="B124" s="8" t="s">
        <v>108</v>
      </c>
      <c r="C124" s="8">
        <v>2021</v>
      </c>
      <c r="D124" s="8">
        <v>8</v>
      </c>
      <c r="E124" s="49">
        <f>Data!F124</f>
        <v>110605.38400000001</v>
      </c>
      <c r="F124" s="51">
        <f t="shared" si="3"/>
        <v>2000</v>
      </c>
      <c r="G124" s="51">
        <f t="shared" si="2"/>
        <v>108605.38400000001</v>
      </c>
      <c r="H124" s="52">
        <f>+SUM(INDEX(Inputs!$D$24:$D$35,MATCH($D124,Inputs!$B$24:$B$35,0))*$F124,INDEX(Inputs!$E$24:$E$35,MATCH($D124,Inputs!$B$24:$B$35,0))*$G124)</f>
        <v>5501.3198869440002</v>
      </c>
      <c r="I124" s="52"/>
      <c r="J124" s="52"/>
      <c r="K124" s="52"/>
      <c r="L124" s="52"/>
      <c r="M124" s="52"/>
      <c r="O124" s="19"/>
      <c r="P124" s="19"/>
      <c r="Q124" s="19"/>
    </row>
    <row r="125" spans="2:17" x14ac:dyDescent="0.25">
      <c r="B125" s="8" t="s">
        <v>108</v>
      </c>
      <c r="C125" s="8">
        <v>2021</v>
      </c>
      <c r="D125" s="8">
        <v>9</v>
      </c>
      <c r="E125" s="49">
        <f>Data!F125</f>
        <v>108134.09600000001</v>
      </c>
      <c r="F125" s="51">
        <f t="shared" si="3"/>
        <v>2000</v>
      </c>
      <c r="G125" s="51">
        <f t="shared" si="2"/>
        <v>106134.09600000001</v>
      </c>
      <c r="H125" s="52">
        <f>+SUM(INDEX(Inputs!$D$24:$D$35,MATCH($D125,Inputs!$B$24:$B$35,0))*$F125,INDEX(Inputs!$E$24:$E$35,MATCH($D125,Inputs!$B$24:$B$35,0))*$G125)</f>
        <v>4880.1865068160005</v>
      </c>
      <c r="I125" s="52"/>
      <c r="J125" s="52"/>
      <c r="K125" s="52"/>
      <c r="L125" s="52"/>
      <c r="M125" s="52"/>
      <c r="O125" s="19"/>
      <c r="P125" s="19"/>
      <c r="Q125" s="19"/>
    </row>
    <row r="126" spans="2:17" x14ac:dyDescent="0.25">
      <c r="B126" s="8" t="s">
        <v>108</v>
      </c>
      <c r="C126" s="8">
        <v>2021</v>
      </c>
      <c r="D126" s="8">
        <v>10</v>
      </c>
      <c r="E126" s="49">
        <f>Data!F126</f>
        <v>89909.28</v>
      </c>
      <c r="F126" s="51">
        <f t="shared" si="3"/>
        <v>2000</v>
      </c>
      <c r="G126" s="51">
        <f t="shared" si="2"/>
        <v>87909.28</v>
      </c>
      <c r="H126" s="52">
        <f>+SUM(INDEX(Inputs!$D$24:$D$35,MATCH($D126,Inputs!$B$24:$B$35,0))*$F126,INDEX(Inputs!$E$24:$E$35,MATCH($D126,Inputs!$B$24:$B$35,0))*$G126)</f>
        <v>4074.7225388799998</v>
      </c>
      <c r="I126" s="52"/>
      <c r="J126" s="52"/>
      <c r="K126" s="52"/>
      <c r="L126" s="52"/>
      <c r="M126" s="52"/>
      <c r="O126" s="19"/>
      <c r="P126" s="19"/>
      <c r="Q126" s="19"/>
    </row>
    <row r="127" spans="2:17" x14ac:dyDescent="0.25">
      <c r="B127" s="8" t="s">
        <v>108</v>
      </c>
      <c r="C127" s="8">
        <v>2021</v>
      </c>
      <c r="D127" s="8">
        <v>11</v>
      </c>
      <c r="E127" s="49">
        <f>Data!F127</f>
        <v>78833.664000000004</v>
      </c>
      <c r="F127" s="51">
        <f t="shared" si="3"/>
        <v>2000</v>
      </c>
      <c r="G127" s="51">
        <f t="shared" si="2"/>
        <v>76833.664000000004</v>
      </c>
      <c r="H127" s="52">
        <f>+SUM(INDEX(Inputs!$D$24:$D$35,MATCH($D127,Inputs!$B$24:$B$35,0))*$F127,INDEX(Inputs!$E$24:$E$35,MATCH($D127,Inputs!$B$24:$B$35,0))*$G127)</f>
        <v>3585.224614144</v>
      </c>
      <c r="I127" s="52"/>
      <c r="J127" s="52"/>
      <c r="K127" s="52"/>
      <c r="L127" s="52"/>
      <c r="M127" s="52"/>
      <c r="O127" s="19"/>
      <c r="P127" s="19"/>
      <c r="Q127" s="19"/>
    </row>
    <row r="128" spans="2:17" x14ac:dyDescent="0.25">
      <c r="B128" s="8" t="s">
        <v>108</v>
      </c>
      <c r="C128" s="8">
        <v>2021</v>
      </c>
      <c r="D128" s="8">
        <v>12</v>
      </c>
      <c r="E128" s="49">
        <f>Data!F128</f>
        <v>79864.903999999995</v>
      </c>
      <c r="F128" s="51">
        <f t="shared" si="3"/>
        <v>2000</v>
      </c>
      <c r="G128" s="51">
        <f t="shared" si="2"/>
        <v>77864.903999999995</v>
      </c>
      <c r="H128" s="52">
        <f>+SUM(INDEX(Inputs!$D$24:$D$35,MATCH($D128,Inputs!$B$24:$B$35,0))*$F128,INDEX(Inputs!$E$24:$E$35,MATCH($D128,Inputs!$B$24:$B$35,0))*$G128)</f>
        <v>3630.8012971839998</v>
      </c>
      <c r="I128" s="52"/>
      <c r="J128" s="52"/>
      <c r="K128" s="52"/>
      <c r="L128" s="52"/>
      <c r="M128" s="52"/>
      <c r="O128" s="19"/>
      <c r="P128" s="19"/>
      <c r="Q128" s="19"/>
    </row>
    <row r="129" spans="2:17" x14ac:dyDescent="0.25">
      <c r="B129" s="8" t="s">
        <v>109</v>
      </c>
      <c r="C129" s="8">
        <v>2021</v>
      </c>
      <c r="D129" s="8">
        <v>1</v>
      </c>
      <c r="E129" s="49">
        <f>Data!F129</f>
        <v>492.8877</v>
      </c>
      <c r="F129" s="51">
        <f t="shared" si="3"/>
        <v>492.8877</v>
      </c>
      <c r="G129" s="51">
        <f t="shared" si="2"/>
        <v>0</v>
      </c>
      <c r="H129" s="52">
        <f>+SUM(INDEX(Inputs!$D$24:$D$35,MATCH($D129,Inputs!$B$24:$B$35,0))*$F129,INDEX(Inputs!$E$24:$E$35,MATCH($D129,Inputs!$B$24:$B$35,0))*$G129)</f>
        <v>46.697166473400003</v>
      </c>
      <c r="I129" s="52"/>
      <c r="J129" s="52"/>
      <c r="K129" s="52"/>
      <c r="L129" s="52"/>
      <c r="M129" s="52"/>
      <c r="O129" s="19"/>
      <c r="P129" s="19"/>
      <c r="Q129" s="19"/>
    </row>
    <row r="130" spans="2:17" x14ac:dyDescent="0.25">
      <c r="B130" s="8" t="s">
        <v>109</v>
      </c>
      <c r="C130" s="8">
        <v>2021</v>
      </c>
      <c r="D130" s="8">
        <v>2</v>
      </c>
      <c r="E130" s="49">
        <f>Data!F130</f>
        <v>438.89580000000001</v>
      </c>
      <c r="F130" s="51">
        <f t="shared" si="3"/>
        <v>438.89580000000001</v>
      </c>
      <c r="G130" s="51">
        <f t="shared" si="2"/>
        <v>0</v>
      </c>
      <c r="H130" s="52">
        <f>+SUM(INDEX(Inputs!$D$24:$D$35,MATCH($D130,Inputs!$B$24:$B$35,0))*$F130,INDEX(Inputs!$E$24:$E$35,MATCH($D130,Inputs!$B$24:$B$35,0))*$G130)</f>
        <v>41.581865883600003</v>
      </c>
      <c r="I130" s="52"/>
      <c r="J130" s="52"/>
      <c r="K130" s="52"/>
      <c r="L130" s="52"/>
      <c r="M130" s="52"/>
      <c r="O130" s="19"/>
      <c r="P130" s="19"/>
      <c r="Q130" s="19"/>
    </row>
    <row r="131" spans="2:17" x14ac:dyDescent="0.25">
      <c r="B131" s="8" t="s">
        <v>109</v>
      </c>
      <c r="C131" s="8">
        <v>2021</v>
      </c>
      <c r="D131" s="8">
        <v>3</v>
      </c>
      <c r="E131" s="49">
        <f>Data!F131</f>
        <v>495.83949999999999</v>
      </c>
      <c r="F131" s="51">
        <f t="shared" si="3"/>
        <v>495.83949999999999</v>
      </c>
      <c r="G131" s="51">
        <f t="shared" si="2"/>
        <v>0</v>
      </c>
      <c r="H131" s="52">
        <f>+SUM(INDEX(Inputs!$D$24:$D$35,MATCH($D131,Inputs!$B$24:$B$35,0))*$F131,INDEX(Inputs!$E$24:$E$35,MATCH($D131,Inputs!$B$24:$B$35,0))*$G131)</f>
        <v>46.976825908999999</v>
      </c>
      <c r="I131" s="52"/>
      <c r="J131" s="52"/>
      <c r="K131" s="52"/>
      <c r="L131" s="52"/>
      <c r="M131" s="52"/>
      <c r="O131" s="19"/>
      <c r="P131" s="19"/>
      <c r="Q131" s="19"/>
    </row>
    <row r="132" spans="2:17" x14ac:dyDescent="0.25">
      <c r="B132" s="8" t="s">
        <v>109</v>
      </c>
      <c r="C132" s="8">
        <v>2021</v>
      </c>
      <c r="D132" s="8">
        <v>4</v>
      </c>
      <c r="E132" s="49">
        <f>Data!F132</f>
        <v>460.67169999999999</v>
      </c>
      <c r="F132" s="51">
        <f t="shared" si="3"/>
        <v>460.67169999999999</v>
      </c>
      <c r="G132" s="51">
        <f t="shared" si="2"/>
        <v>0</v>
      </c>
      <c r="H132" s="52">
        <f>+SUM(INDEX(Inputs!$D$24:$D$35,MATCH($D132,Inputs!$B$24:$B$35,0))*$F132,INDEX(Inputs!$E$24:$E$35,MATCH($D132,Inputs!$B$24:$B$35,0))*$G132)</f>
        <v>43.644958201400001</v>
      </c>
      <c r="I132" s="52"/>
      <c r="J132" s="52"/>
      <c r="K132" s="52"/>
      <c r="L132" s="52"/>
      <c r="M132" s="52"/>
      <c r="O132" s="19"/>
      <c r="P132" s="19"/>
      <c r="Q132" s="19"/>
    </row>
    <row r="133" spans="2:17" x14ac:dyDescent="0.25">
      <c r="B133" s="8" t="s">
        <v>109</v>
      </c>
      <c r="C133" s="8">
        <v>2021</v>
      </c>
      <c r="D133" s="8">
        <v>5</v>
      </c>
      <c r="E133" s="49">
        <f>Data!F133</f>
        <v>210.55930000000001</v>
      </c>
      <c r="F133" s="51">
        <f t="shared" si="3"/>
        <v>210.55930000000001</v>
      </c>
      <c r="G133" s="51">
        <f t="shared" si="2"/>
        <v>0</v>
      </c>
      <c r="H133" s="52">
        <f>+SUM(INDEX(Inputs!$D$24:$D$35,MATCH($D133,Inputs!$B$24:$B$35,0))*$F133,INDEX(Inputs!$E$24:$E$35,MATCH($D133,Inputs!$B$24:$B$35,0))*$G133)</f>
        <v>19.948809200600003</v>
      </c>
      <c r="I133" s="52"/>
      <c r="J133" s="52"/>
      <c r="K133" s="52"/>
      <c r="L133" s="52"/>
      <c r="M133" s="52"/>
      <c r="O133" s="19"/>
      <c r="P133" s="19"/>
      <c r="Q133" s="19"/>
    </row>
    <row r="134" spans="2:17" x14ac:dyDescent="0.25">
      <c r="B134" s="8" t="s">
        <v>109</v>
      </c>
      <c r="C134" s="8">
        <v>2021</v>
      </c>
      <c r="D134" s="8">
        <v>6</v>
      </c>
      <c r="E134" s="49">
        <f>Data!F134</f>
        <v>53.2639</v>
      </c>
      <c r="F134" s="51">
        <f t="shared" si="3"/>
        <v>53.2639</v>
      </c>
      <c r="G134" s="51">
        <f t="shared" si="2"/>
        <v>0</v>
      </c>
      <c r="H134" s="52">
        <f>+SUM(INDEX(Inputs!$D$24:$D$35,MATCH($D134,Inputs!$B$24:$B$35,0))*$F134,INDEX(Inputs!$E$24:$E$35,MATCH($D134,Inputs!$B$24:$B$35,0))*$G134)</f>
        <v>5.606025475</v>
      </c>
      <c r="I134" s="52"/>
      <c r="J134" s="52"/>
      <c r="K134" s="52"/>
      <c r="L134" s="52"/>
      <c r="M134" s="52"/>
      <c r="O134" s="19"/>
      <c r="P134" s="19"/>
      <c r="Q134" s="19"/>
    </row>
    <row r="135" spans="2:17" x14ac:dyDescent="0.25">
      <c r="B135" s="8" t="s">
        <v>109</v>
      </c>
      <c r="C135" s="8">
        <v>2021</v>
      </c>
      <c r="D135" s="8">
        <v>7</v>
      </c>
      <c r="E135" s="49">
        <f>Data!F135</f>
        <v>57.991900000000001</v>
      </c>
      <c r="F135" s="51">
        <f t="shared" si="3"/>
        <v>57.991900000000001</v>
      </c>
      <c r="G135" s="51">
        <f t="shared" si="2"/>
        <v>0</v>
      </c>
      <c r="H135" s="52">
        <f>+SUM(INDEX(Inputs!$D$24:$D$35,MATCH($D135,Inputs!$B$24:$B$35,0))*$F135,INDEX(Inputs!$E$24:$E$35,MATCH($D135,Inputs!$B$24:$B$35,0))*$G135)</f>
        <v>6.1036474749999998</v>
      </c>
      <c r="I135" s="52"/>
      <c r="J135" s="52"/>
      <c r="K135" s="52"/>
      <c r="L135" s="52"/>
      <c r="M135" s="52"/>
      <c r="O135" s="19"/>
      <c r="P135" s="19"/>
      <c r="Q135" s="19"/>
    </row>
    <row r="136" spans="2:17" x14ac:dyDescent="0.25">
      <c r="B136" s="8" t="s">
        <v>109</v>
      </c>
      <c r="C136" s="8">
        <v>2021</v>
      </c>
      <c r="D136" s="8">
        <v>8</v>
      </c>
      <c r="E136" s="49">
        <f>Data!F136</f>
        <v>47.584000000000003</v>
      </c>
      <c r="F136" s="51">
        <f t="shared" si="3"/>
        <v>47.584000000000003</v>
      </c>
      <c r="G136" s="51">
        <f t="shared" si="2"/>
        <v>0</v>
      </c>
      <c r="H136" s="52">
        <f>+SUM(INDEX(Inputs!$D$24:$D$35,MATCH($D136,Inputs!$B$24:$B$35,0))*$F136,INDEX(Inputs!$E$24:$E$35,MATCH($D136,Inputs!$B$24:$B$35,0))*$G136)</f>
        <v>5.008216</v>
      </c>
      <c r="I136" s="52"/>
      <c r="J136" s="52"/>
      <c r="K136" s="52"/>
      <c r="L136" s="52"/>
      <c r="M136" s="52"/>
      <c r="O136" s="19"/>
      <c r="P136" s="19"/>
      <c r="Q136" s="19"/>
    </row>
    <row r="137" spans="2:17" x14ac:dyDescent="0.25">
      <c r="B137" s="8" t="s">
        <v>109</v>
      </c>
      <c r="C137" s="8">
        <v>2021</v>
      </c>
      <c r="D137" s="8">
        <v>9</v>
      </c>
      <c r="E137" s="49">
        <f>Data!F137</f>
        <v>56.673999999999999</v>
      </c>
      <c r="F137" s="51">
        <f t="shared" si="3"/>
        <v>56.673999999999999</v>
      </c>
      <c r="G137" s="51">
        <f t="shared" ref="G137:G200" si="4">+E137-F137</f>
        <v>0</v>
      </c>
      <c r="H137" s="52">
        <f>+SUM(INDEX(Inputs!$D$24:$D$35,MATCH($D137,Inputs!$B$24:$B$35,0))*$F137,INDEX(Inputs!$E$24:$E$35,MATCH($D137,Inputs!$B$24:$B$35,0))*$G137)</f>
        <v>5.369408108</v>
      </c>
      <c r="I137" s="52"/>
      <c r="J137" s="52"/>
      <c r="K137" s="52"/>
      <c r="L137" s="52"/>
      <c r="M137" s="52"/>
      <c r="O137" s="19"/>
      <c r="P137" s="19"/>
      <c r="Q137" s="19"/>
    </row>
    <row r="138" spans="2:17" x14ac:dyDescent="0.25">
      <c r="B138" s="8" t="s">
        <v>109</v>
      </c>
      <c r="C138" s="8">
        <v>2021</v>
      </c>
      <c r="D138" s="8">
        <v>10</v>
      </c>
      <c r="E138" s="49">
        <f>Data!F138</f>
        <v>310.54199999999997</v>
      </c>
      <c r="F138" s="51">
        <f t="shared" ref="F138:F201" si="5">+MIN($E138,2000)</f>
        <v>310.54199999999997</v>
      </c>
      <c r="G138" s="51">
        <f t="shared" si="4"/>
        <v>0</v>
      </c>
      <c r="H138" s="52">
        <f>+SUM(INDEX(Inputs!$D$24:$D$35,MATCH($D138,Inputs!$B$24:$B$35,0))*$F138,INDEX(Inputs!$E$24:$E$35,MATCH($D138,Inputs!$B$24:$B$35,0))*$G138)</f>
        <v>29.421370163999999</v>
      </c>
      <c r="I138" s="52"/>
      <c r="J138" s="52"/>
      <c r="K138" s="52"/>
      <c r="L138" s="52"/>
      <c r="M138" s="52"/>
      <c r="O138" s="19"/>
      <c r="P138" s="19"/>
      <c r="Q138" s="19"/>
    </row>
    <row r="139" spans="2:17" x14ac:dyDescent="0.25">
      <c r="B139" s="8" t="s">
        <v>109</v>
      </c>
      <c r="C139" s="8">
        <v>2021</v>
      </c>
      <c r="D139" s="8">
        <v>11</v>
      </c>
      <c r="E139" s="49">
        <f>Data!F139</f>
        <v>299.01299999999998</v>
      </c>
      <c r="F139" s="51">
        <f t="shared" si="5"/>
        <v>299.01299999999998</v>
      </c>
      <c r="G139" s="51">
        <f t="shared" si="4"/>
        <v>0</v>
      </c>
      <c r="H139" s="52">
        <f>+SUM(INDEX(Inputs!$D$24:$D$35,MATCH($D139,Inputs!$B$24:$B$35,0))*$F139,INDEX(Inputs!$E$24:$E$35,MATCH($D139,Inputs!$B$24:$B$35,0))*$G139)</f>
        <v>28.329089646</v>
      </c>
      <c r="I139" s="52"/>
      <c r="J139" s="52"/>
      <c r="K139" s="52"/>
      <c r="L139" s="52"/>
      <c r="M139" s="52"/>
      <c r="O139" s="19"/>
      <c r="P139" s="19"/>
      <c r="Q139" s="19"/>
    </row>
    <row r="140" spans="2:17" x14ac:dyDescent="0.25">
      <c r="B140" s="8" t="s">
        <v>109</v>
      </c>
      <c r="C140" s="8">
        <v>2021</v>
      </c>
      <c r="D140" s="8">
        <v>12</v>
      </c>
      <c r="E140" s="49">
        <f>Data!F140</f>
        <v>364.17500000000001</v>
      </c>
      <c r="F140" s="51">
        <f t="shared" si="5"/>
        <v>364.17500000000001</v>
      </c>
      <c r="G140" s="51">
        <f t="shared" si="4"/>
        <v>0</v>
      </c>
      <c r="H140" s="52">
        <f>+SUM(INDEX(Inputs!$D$24:$D$35,MATCH($D140,Inputs!$B$24:$B$35,0))*$F140,INDEX(Inputs!$E$24:$E$35,MATCH($D140,Inputs!$B$24:$B$35,0))*$G140)</f>
        <v>34.502667850000002</v>
      </c>
      <c r="I140" s="52"/>
      <c r="J140" s="52"/>
      <c r="K140" s="52"/>
      <c r="L140" s="52"/>
      <c r="M140" s="52"/>
      <c r="O140" s="19"/>
      <c r="P140" s="19"/>
      <c r="Q140" s="19"/>
    </row>
    <row r="141" spans="2:17" x14ac:dyDescent="0.25">
      <c r="B141" s="8" t="s">
        <v>110</v>
      </c>
      <c r="C141" s="8">
        <v>2021</v>
      </c>
      <c r="D141" s="8">
        <v>1</v>
      </c>
      <c r="E141" s="49">
        <f>Data!F141</f>
        <v>4014.3519999999999</v>
      </c>
      <c r="F141" s="51">
        <f t="shared" si="5"/>
        <v>2000</v>
      </c>
      <c r="G141" s="51">
        <f t="shared" si="4"/>
        <v>2014.3519999999999</v>
      </c>
      <c r="H141" s="52">
        <f>+SUM(INDEX(Inputs!$D$24:$D$35,MATCH($D141,Inputs!$B$24:$B$35,0))*$F141,INDEX(Inputs!$E$24:$E$35,MATCH($D141,Inputs!$B$24:$B$35,0))*$G141)</f>
        <v>278.510300992</v>
      </c>
      <c r="I141" s="52"/>
      <c r="J141" s="52"/>
      <c r="K141" s="52"/>
      <c r="L141" s="52"/>
      <c r="M141" s="52"/>
      <c r="O141" s="19"/>
      <c r="P141" s="19"/>
      <c r="Q141" s="19"/>
    </row>
    <row r="142" spans="2:17" x14ac:dyDescent="0.25">
      <c r="B142" s="8" t="s">
        <v>110</v>
      </c>
      <c r="C142" s="8">
        <v>2021</v>
      </c>
      <c r="D142" s="8">
        <v>2</v>
      </c>
      <c r="E142" s="49">
        <f>Data!F142</f>
        <v>3394.1280000000002</v>
      </c>
      <c r="F142" s="51">
        <f t="shared" si="5"/>
        <v>2000</v>
      </c>
      <c r="G142" s="51">
        <f t="shared" si="4"/>
        <v>1394.1280000000002</v>
      </c>
      <c r="H142" s="52">
        <f>+SUM(INDEX(Inputs!$D$24:$D$35,MATCH($D142,Inputs!$B$24:$B$35,0))*$F142,INDEX(Inputs!$E$24:$E$35,MATCH($D142,Inputs!$B$24:$B$35,0))*$G142)</f>
        <v>251.09888108800001</v>
      </c>
      <c r="I142" s="52"/>
      <c r="J142" s="52"/>
      <c r="K142" s="52"/>
      <c r="L142" s="52"/>
      <c r="M142" s="52"/>
      <c r="O142" s="19"/>
      <c r="P142" s="19"/>
      <c r="Q142" s="19"/>
    </row>
    <row r="143" spans="2:17" x14ac:dyDescent="0.25">
      <c r="B143" s="8" t="s">
        <v>110</v>
      </c>
      <c r="C143" s="8">
        <v>2021</v>
      </c>
      <c r="D143" s="8">
        <v>3</v>
      </c>
      <c r="E143" s="49">
        <f>Data!F143</f>
        <v>3303.0239999999999</v>
      </c>
      <c r="F143" s="51">
        <f t="shared" si="5"/>
        <v>2000</v>
      </c>
      <c r="G143" s="51">
        <f t="shared" si="4"/>
        <v>1303.0239999999999</v>
      </c>
      <c r="H143" s="52">
        <f>+SUM(INDEX(Inputs!$D$24:$D$35,MATCH($D143,Inputs!$B$24:$B$35,0))*$F143,INDEX(Inputs!$E$24:$E$35,MATCH($D143,Inputs!$B$24:$B$35,0))*$G143)</f>
        <v>247.07244870400001</v>
      </c>
      <c r="I143" s="52"/>
      <c r="J143" s="52"/>
      <c r="K143" s="52"/>
      <c r="L143" s="52"/>
      <c r="M143" s="52"/>
      <c r="O143" s="19"/>
      <c r="P143" s="19"/>
      <c r="Q143" s="19"/>
    </row>
    <row r="144" spans="2:17" x14ac:dyDescent="0.25">
      <c r="B144" s="8" t="s">
        <v>110</v>
      </c>
      <c r="C144" s="8">
        <v>2021</v>
      </c>
      <c r="D144" s="8">
        <v>4</v>
      </c>
      <c r="E144" s="49">
        <f>Data!F144</f>
        <v>3008.6880000000001</v>
      </c>
      <c r="F144" s="51">
        <f t="shared" si="5"/>
        <v>2000</v>
      </c>
      <c r="G144" s="51">
        <f t="shared" si="4"/>
        <v>1008.6880000000001</v>
      </c>
      <c r="H144" s="52">
        <f>+SUM(INDEX(Inputs!$D$24:$D$35,MATCH($D144,Inputs!$B$24:$B$35,0))*$F144,INDEX(Inputs!$E$24:$E$35,MATCH($D144,Inputs!$B$24:$B$35,0))*$G144)</f>
        <v>234.06397484800002</v>
      </c>
      <c r="I144" s="52"/>
      <c r="J144" s="52"/>
      <c r="K144" s="52"/>
      <c r="L144" s="52"/>
      <c r="M144" s="52"/>
      <c r="O144" s="19"/>
      <c r="P144" s="19"/>
      <c r="Q144" s="19"/>
    </row>
    <row r="145" spans="2:17" x14ac:dyDescent="0.25">
      <c r="B145" s="8" t="s">
        <v>110</v>
      </c>
      <c r="C145" s="8">
        <v>2021</v>
      </c>
      <c r="D145" s="8">
        <v>5</v>
      </c>
      <c r="E145" s="49">
        <f>Data!F145</f>
        <v>3166.1120000000001</v>
      </c>
      <c r="F145" s="51">
        <f t="shared" si="5"/>
        <v>2000</v>
      </c>
      <c r="G145" s="51">
        <f t="shared" si="4"/>
        <v>1166.1120000000001</v>
      </c>
      <c r="H145" s="52">
        <f>+SUM(INDEX(Inputs!$D$24:$D$35,MATCH($D145,Inputs!$B$24:$B$35,0))*$F145,INDEX(Inputs!$E$24:$E$35,MATCH($D145,Inputs!$B$24:$B$35,0))*$G145)</f>
        <v>241.02148595200001</v>
      </c>
      <c r="I145" s="52"/>
      <c r="J145" s="52"/>
      <c r="K145" s="52"/>
      <c r="L145" s="52"/>
      <c r="M145" s="52"/>
      <c r="O145" s="19"/>
      <c r="P145" s="19"/>
      <c r="Q145" s="19"/>
    </row>
    <row r="146" spans="2:17" x14ac:dyDescent="0.25">
      <c r="B146" s="8" t="s">
        <v>110</v>
      </c>
      <c r="C146" s="8">
        <v>2021</v>
      </c>
      <c r="D146" s="8">
        <v>6</v>
      </c>
      <c r="E146" s="49">
        <f>Data!F146</f>
        <v>4327.5839999999998</v>
      </c>
      <c r="F146" s="51">
        <f t="shared" si="5"/>
        <v>2000</v>
      </c>
      <c r="G146" s="51">
        <f t="shared" si="4"/>
        <v>2327.5839999999998</v>
      </c>
      <c r="H146" s="52">
        <f>+SUM(INDEX(Inputs!$D$24:$D$35,MATCH($D146,Inputs!$B$24:$B$35,0))*$F146,INDEX(Inputs!$E$24:$E$35,MATCH($D146,Inputs!$B$24:$B$35,0))*$G146)</f>
        <v>323.89058214400001</v>
      </c>
      <c r="I146" s="52"/>
      <c r="J146" s="52"/>
      <c r="K146" s="52"/>
      <c r="L146" s="52"/>
      <c r="M146" s="52"/>
      <c r="O146" s="19"/>
      <c r="P146" s="19"/>
      <c r="Q146" s="19"/>
    </row>
    <row r="147" spans="2:17" x14ac:dyDescent="0.25">
      <c r="B147" s="8" t="s">
        <v>110</v>
      </c>
      <c r="C147" s="8">
        <v>2021</v>
      </c>
      <c r="D147" s="8">
        <v>7</v>
      </c>
      <c r="E147" s="49">
        <f>Data!F147</f>
        <v>4755.7920000000004</v>
      </c>
      <c r="F147" s="51">
        <f t="shared" si="5"/>
        <v>2000</v>
      </c>
      <c r="G147" s="51">
        <f t="shared" si="4"/>
        <v>2755.7920000000004</v>
      </c>
      <c r="H147" s="52">
        <f>+SUM(INDEX(Inputs!$D$24:$D$35,MATCH($D147,Inputs!$B$24:$B$35,0))*$F147,INDEX(Inputs!$E$24:$E$35,MATCH($D147,Inputs!$B$24:$B$35,0))*$G147)</f>
        <v>344.75116307200005</v>
      </c>
      <c r="I147" s="52"/>
      <c r="J147" s="52"/>
      <c r="K147" s="52"/>
      <c r="L147" s="52"/>
      <c r="M147" s="52"/>
      <c r="O147" s="19"/>
      <c r="P147" s="19"/>
      <c r="Q147" s="19"/>
    </row>
    <row r="148" spans="2:17" x14ac:dyDescent="0.25">
      <c r="B148" s="8" t="s">
        <v>110</v>
      </c>
      <c r="C148" s="8">
        <v>2021</v>
      </c>
      <c r="D148" s="8">
        <v>8</v>
      </c>
      <c r="E148" s="49">
        <f>Data!F148</f>
        <v>3904.192</v>
      </c>
      <c r="F148" s="51">
        <f t="shared" si="5"/>
        <v>2000</v>
      </c>
      <c r="G148" s="51">
        <f t="shared" si="4"/>
        <v>1904.192</v>
      </c>
      <c r="H148" s="52">
        <f>+SUM(INDEX(Inputs!$D$24:$D$35,MATCH($D148,Inputs!$B$24:$B$35,0))*$F148,INDEX(Inputs!$E$24:$E$35,MATCH($D148,Inputs!$B$24:$B$35,0))*$G148)</f>
        <v>303.264617472</v>
      </c>
      <c r="I148" s="52"/>
      <c r="J148" s="52"/>
      <c r="K148" s="52"/>
      <c r="L148" s="52"/>
      <c r="M148" s="52"/>
      <c r="O148" s="19"/>
      <c r="P148" s="19"/>
      <c r="Q148" s="19"/>
    </row>
    <row r="149" spans="2:17" x14ac:dyDescent="0.25">
      <c r="B149" s="8" t="s">
        <v>110</v>
      </c>
      <c r="C149" s="8">
        <v>2021</v>
      </c>
      <c r="D149" s="8">
        <v>9</v>
      </c>
      <c r="E149" s="49">
        <f>Data!F149</f>
        <v>3033.1759999999999</v>
      </c>
      <c r="F149" s="51">
        <f t="shared" si="5"/>
        <v>2000</v>
      </c>
      <c r="G149" s="51">
        <f t="shared" si="4"/>
        <v>1033.1759999999999</v>
      </c>
      <c r="H149" s="52">
        <f>+SUM(INDEX(Inputs!$D$24:$D$35,MATCH($D149,Inputs!$B$24:$B$35,0))*$F149,INDEX(Inputs!$E$24:$E$35,MATCH($D149,Inputs!$B$24:$B$35,0))*$G149)</f>
        <v>235.146246496</v>
      </c>
      <c r="I149" s="52"/>
      <c r="J149" s="52"/>
      <c r="K149" s="52"/>
      <c r="L149" s="52"/>
      <c r="M149" s="52"/>
      <c r="O149" s="19"/>
      <c r="P149" s="19"/>
      <c r="Q149" s="19"/>
    </row>
    <row r="150" spans="2:17" x14ac:dyDescent="0.25">
      <c r="B150" s="8" t="s">
        <v>110</v>
      </c>
      <c r="C150" s="8">
        <v>2021</v>
      </c>
      <c r="D150" s="8">
        <v>10</v>
      </c>
      <c r="E150" s="49">
        <f>Data!F150</f>
        <v>3038.6959999999999</v>
      </c>
      <c r="F150" s="51">
        <f t="shared" si="5"/>
        <v>2000</v>
      </c>
      <c r="G150" s="51">
        <f t="shared" si="4"/>
        <v>1038.6959999999999</v>
      </c>
      <c r="H150" s="52">
        <f>+SUM(INDEX(Inputs!$D$24:$D$35,MATCH($D150,Inputs!$B$24:$B$35,0))*$F150,INDEX(Inputs!$E$24:$E$35,MATCH($D150,Inputs!$B$24:$B$35,0))*$G150)</f>
        <v>235.39020841600001</v>
      </c>
      <c r="I150" s="52"/>
      <c r="J150" s="52"/>
      <c r="K150" s="52"/>
      <c r="L150" s="52"/>
      <c r="M150" s="52"/>
      <c r="O150" s="19"/>
      <c r="P150" s="19"/>
      <c r="Q150" s="19"/>
    </row>
    <row r="151" spans="2:17" x14ac:dyDescent="0.25">
      <c r="B151" s="8" t="s">
        <v>110</v>
      </c>
      <c r="C151" s="8">
        <v>2021</v>
      </c>
      <c r="D151" s="8">
        <v>11</v>
      </c>
      <c r="E151" s="49">
        <f>Data!F151</f>
        <v>3172.6640000000002</v>
      </c>
      <c r="F151" s="51">
        <f t="shared" si="5"/>
        <v>2000</v>
      </c>
      <c r="G151" s="51">
        <f t="shared" si="4"/>
        <v>1172.6640000000002</v>
      </c>
      <c r="H151" s="52">
        <f>+SUM(INDEX(Inputs!$D$24:$D$35,MATCH($D151,Inputs!$B$24:$B$35,0))*$F151,INDEX(Inputs!$E$24:$E$35,MATCH($D151,Inputs!$B$24:$B$35,0))*$G151)</f>
        <v>241.31105814400001</v>
      </c>
      <c r="I151" s="52"/>
      <c r="J151" s="52"/>
      <c r="K151" s="52"/>
      <c r="L151" s="52"/>
      <c r="M151" s="52"/>
      <c r="O151" s="19"/>
      <c r="P151" s="19"/>
      <c r="Q151" s="19"/>
    </row>
    <row r="152" spans="2:17" x14ac:dyDescent="0.25">
      <c r="B152" s="8" t="s">
        <v>110</v>
      </c>
      <c r="C152" s="8">
        <v>2021</v>
      </c>
      <c r="D152" s="8">
        <v>12</v>
      </c>
      <c r="E152" s="49">
        <f>Data!F152</f>
        <v>3695.152</v>
      </c>
      <c r="F152" s="51">
        <f t="shared" si="5"/>
        <v>2000</v>
      </c>
      <c r="G152" s="51">
        <f t="shared" si="4"/>
        <v>1695.152</v>
      </c>
      <c r="H152" s="52">
        <f>+SUM(INDEX(Inputs!$D$24:$D$35,MATCH($D152,Inputs!$B$24:$B$35,0))*$F152,INDEX(Inputs!$E$24:$E$35,MATCH($D152,Inputs!$B$24:$B$35,0))*$G152)</f>
        <v>264.40293779199999</v>
      </c>
      <c r="I152" s="52"/>
      <c r="J152" s="52"/>
      <c r="K152" s="52"/>
      <c r="L152" s="52"/>
      <c r="M152" s="52"/>
      <c r="O152" s="19"/>
      <c r="P152" s="19"/>
      <c r="Q152" s="19"/>
    </row>
    <row r="153" spans="2:17" x14ac:dyDescent="0.25">
      <c r="B153" s="8" t="s">
        <v>111</v>
      </c>
      <c r="C153" s="8">
        <v>2021</v>
      </c>
      <c r="D153" s="8">
        <v>1</v>
      </c>
      <c r="E153" s="49">
        <f>Data!F153</f>
        <v>2891.8560000000002</v>
      </c>
      <c r="F153" s="51">
        <f t="shared" si="5"/>
        <v>2000</v>
      </c>
      <c r="G153" s="51">
        <f t="shared" si="4"/>
        <v>891.85600000000022</v>
      </c>
      <c r="H153" s="52">
        <f>+SUM(INDEX(Inputs!$D$24:$D$35,MATCH($D153,Inputs!$B$24:$B$35,0))*$F153,INDEX(Inputs!$E$24:$E$35,MATCH($D153,Inputs!$B$24:$B$35,0))*$G153)</f>
        <v>228.90046777600003</v>
      </c>
      <c r="I153" s="52"/>
      <c r="J153" s="52"/>
      <c r="K153" s="52"/>
      <c r="L153" s="52"/>
      <c r="M153" s="52"/>
      <c r="O153" s="19"/>
      <c r="P153" s="19"/>
      <c r="Q153" s="19"/>
    </row>
    <row r="154" spans="2:17" x14ac:dyDescent="0.25">
      <c r="B154" s="8" t="s">
        <v>111</v>
      </c>
      <c r="C154" s="8">
        <v>2021</v>
      </c>
      <c r="D154" s="8">
        <v>2</v>
      </c>
      <c r="E154" s="49">
        <f>Data!F154</f>
        <v>2886.596</v>
      </c>
      <c r="F154" s="51">
        <f t="shared" si="5"/>
        <v>2000</v>
      </c>
      <c r="G154" s="51">
        <f t="shared" si="4"/>
        <v>886.596</v>
      </c>
      <c r="H154" s="52">
        <f>+SUM(INDEX(Inputs!$D$24:$D$35,MATCH($D154,Inputs!$B$24:$B$35,0))*$F154,INDEX(Inputs!$E$24:$E$35,MATCH($D154,Inputs!$B$24:$B$35,0))*$G154)</f>
        <v>228.667996816</v>
      </c>
      <c r="I154" s="52"/>
      <c r="J154" s="52"/>
      <c r="K154" s="52"/>
      <c r="L154" s="52"/>
      <c r="M154" s="52"/>
      <c r="O154" s="19"/>
      <c r="P154" s="19"/>
      <c r="Q154" s="19"/>
    </row>
    <row r="155" spans="2:17" x14ac:dyDescent="0.25">
      <c r="B155" s="8" t="s">
        <v>111</v>
      </c>
      <c r="C155" s="8">
        <v>2021</v>
      </c>
      <c r="D155" s="8">
        <v>3</v>
      </c>
      <c r="E155" s="49">
        <f>Data!F155</f>
        <v>3521.56</v>
      </c>
      <c r="F155" s="51">
        <f t="shared" si="5"/>
        <v>2000</v>
      </c>
      <c r="G155" s="51">
        <f t="shared" si="4"/>
        <v>1521.56</v>
      </c>
      <c r="H155" s="52">
        <f>+SUM(INDEX(Inputs!$D$24:$D$35,MATCH($D155,Inputs!$B$24:$B$35,0))*$F155,INDEX(Inputs!$E$24:$E$35,MATCH($D155,Inputs!$B$24:$B$35,0))*$G155)</f>
        <v>256.73086576000003</v>
      </c>
      <c r="I155" s="52"/>
      <c r="J155" s="52"/>
      <c r="K155" s="52"/>
      <c r="L155" s="52"/>
      <c r="M155" s="52"/>
      <c r="O155" s="19"/>
      <c r="P155" s="19"/>
      <c r="Q155" s="19"/>
    </row>
    <row r="156" spans="2:17" x14ac:dyDescent="0.25">
      <c r="B156" s="8" t="s">
        <v>111</v>
      </c>
      <c r="C156" s="8">
        <v>2021</v>
      </c>
      <c r="D156" s="8">
        <v>4</v>
      </c>
      <c r="E156" s="49">
        <f>Data!F156</f>
        <v>3608.752</v>
      </c>
      <c r="F156" s="51">
        <f t="shared" si="5"/>
        <v>2000</v>
      </c>
      <c r="G156" s="51">
        <f t="shared" si="4"/>
        <v>1608.752</v>
      </c>
      <c r="H156" s="52">
        <f>+SUM(INDEX(Inputs!$D$24:$D$35,MATCH($D156,Inputs!$B$24:$B$35,0))*$F156,INDEX(Inputs!$E$24:$E$35,MATCH($D156,Inputs!$B$24:$B$35,0))*$G156)</f>
        <v>260.58440339200001</v>
      </c>
      <c r="I156" s="52"/>
      <c r="J156" s="52"/>
      <c r="K156" s="52"/>
      <c r="L156" s="52"/>
      <c r="M156" s="52"/>
      <c r="O156" s="19"/>
      <c r="P156" s="19"/>
      <c r="Q156" s="19"/>
    </row>
    <row r="157" spans="2:17" x14ac:dyDescent="0.25">
      <c r="B157" s="8" t="s">
        <v>111</v>
      </c>
      <c r="C157" s="8">
        <v>2021</v>
      </c>
      <c r="D157" s="8">
        <v>5</v>
      </c>
      <c r="E157" s="49">
        <f>Data!F157</f>
        <v>3390.6559999999999</v>
      </c>
      <c r="F157" s="51">
        <f t="shared" si="5"/>
        <v>2000</v>
      </c>
      <c r="G157" s="51">
        <f t="shared" si="4"/>
        <v>1390.6559999999999</v>
      </c>
      <c r="H157" s="52">
        <f>+SUM(INDEX(Inputs!$D$24:$D$35,MATCH($D157,Inputs!$B$24:$B$35,0))*$F157,INDEX(Inputs!$E$24:$E$35,MATCH($D157,Inputs!$B$24:$B$35,0))*$G157)</f>
        <v>250.945432576</v>
      </c>
      <c r="I157" s="52"/>
      <c r="J157" s="52"/>
      <c r="K157" s="52"/>
      <c r="L157" s="52"/>
      <c r="M157" s="52"/>
      <c r="O157" s="19"/>
      <c r="P157" s="19"/>
      <c r="Q157" s="19"/>
    </row>
    <row r="158" spans="2:17" x14ac:dyDescent="0.25">
      <c r="B158" s="8" t="s">
        <v>111</v>
      </c>
      <c r="C158" s="8">
        <v>2021</v>
      </c>
      <c r="D158" s="8">
        <v>6</v>
      </c>
      <c r="E158" s="49">
        <f>Data!F158</f>
        <v>3681.0880000000002</v>
      </c>
      <c r="F158" s="51">
        <f t="shared" si="5"/>
        <v>2000</v>
      </c>
      <c r="G158" s="51">
        <f t="shared" si="4"/>
        <v>1681.0880000000002</v>
      </c>
      <c r="H158" s="52">
        <f>+SUM(INDEX(Inputs!$D$24:$D$35,MATCH($D158,Inputs!$B$24:$B$35,0))*$F158,INDEX(Inputs!$E$24:$E$35,MATCH($D158,Inputs!$B$24:$B$35,0))*$G158)</f>
        <v>292.395883008</v>
      </c>
      <c r="I158" s="52"/>
      <c r="J158" s="52"/>
      <c r="K158" s="52"/>
      <c r="L158" s="52"/>
      <c r="M158" s="52"/>
      <c r="O158" s="19"/>
      <c r="P158" s="19"/>
      <c r="Q158" s="19"/>
    </row>
    <row r="159" spans="2:17" x14ac:dyDescent="0.25">
      <c r="B159" s="8" t="s">
        <v>111</v>
      </c>
      <c r="C159" s="8">
        <v>2021</v>
      </c>
      <c r="D159" s="8">
        <v>7</v>
      </c>
      <c r="E159" s="49">
        <f>Data!F159</f>
        <v>3601.54</v>
      </c>
      <c r="F159" s="51">
        <f t="shared" si="5"/>
        <v>2000</v>
      </c>
      <c r="G159" s="51">
        <f t="shared" si="4"/>
        <v>1601.54</v>
      </c>
      <c r="H159" s="52">
        <f>+SUM(INDEX(Inputs!$D$24:$D$35,MATCH($D159,Inputs!$B$24:$B$35,0))*$F159,INDEX(Inputs!$E$24:$E$35,MATCH($D159,Inputs!$B$24:$B$35,0))*$G159)</f>
        <v>288.52062264</v>
      </c>
      <c r="I159" s="52"/>
      <c r="J159" s="52"/>
      <c r="K159" s="52"/>
      <c r="L159" s="52"/>
      <c r="M159" s="52"/>
      <c r="O159" s="19"/>
      <c r="P159" s="19"/>
      <c r="Q159" s="19"/>
    </row>
    <row r="160" spans="2:17" x14ac:dyDescent="0.25">
      <c r="B160" s="8" t="s">
        <v>111</v>
      </c>
      <c r="C160" s="8">
        <v>2021</v>
      </c>
      <c r="D160" s="8">
        <v>8</v>
      </c>
      <c r="E160" s="49">
        <f>Data!F160</f>
        <v>3374.7759999999998</v>
      </c>
      <c r="F160" s="51">
        <f t="shared" si="5"/>
        <v>2000</v>
      </c>
      <c r="G160" s="51">
        <f t="shared" si="4"/>
        <v>1374.7759999999998</v>
      </c>
      <c r="H160" s="52">
        <f>+SUM(INDEX(Inputs!$D$24:$D$35,MATCH($D160,Inputs!$B$24:$B$35,0))*$F160,INDEX(Inputs!$E$24:$E$35,MATCH($D160,Inputs!$B$24:$B$35,0))*$G160)</f>
        <v>277.47358761599997</v>
      </c>
      <c r="I160" s="52"/>
      <c r="J160" s="52"/>
      <c r="K160" s="52"/>
      <c r="L160" s="52"/>
      <c r="M160" s="52"/>
      <c r="O160" s="19"/>
      <c r="P160" s="19"/>
      <c r="Q160" s="19"/>
    </row>
    <row r="161" spans="2:17" x14ac:dyDescent="0.25">
      <c r="B161" s="8" t="s">
        <v>111</v>
      </c>
      <c r="C161" s="8">
        <v>2021</v>
      </c>
      <c r="D161" s="8">
        <v>9</v>
      </c>
      <c r="E161" s="49">
        <f>Data!F161</f>
        <v>3355.3679999999999</v>
      </c>
      <c r="F161" s="51">
        <f t="shared" si="5"/>
        <v>2000</v>
      </c>
      <c r="G161" s="51">
        <f t="shared" si="4"/>
        <v>1355.3679999999999</v>
      </c>
      <c r="H161" s="52">
        <f>+SUM(INDEX(Inputs!$D$24:$D$35,MATCH($D161,Inputs!$B$24:$B$35,0))*$F161,INDEX(Inputs!$E$24:$E$35,MATCH($D161,Inputs!$B$24:$B$35,0))*$G161)</f>
        <v>249.385844128</v>
      </c>
      <c r="I161" s="52"/>
      <c r="J161" s="52"/>
      <c r="K161" s="52"/>
      <c r="L161" s="52"/>
      <c r="M161" s="52"/>
      <c r="O161" s="19"/>
      <c r="P161" s="19"/>
      <c r="Q161" s="19"/>
    </row>
    <row r="162" spans="2:17" x14ac:dyDescent="0.25">
      <c r="B162" s="8" t="s">
        <v>111</v>
      </c>
      <c r="C162" s="8">
        <v>2021</v>
      </c>
      <c r="D162" s="8">
        <v>10</v>
      </c>
      <c r="E162" s="49">
        <f>Data!F162</f>
        <v>3375.0120000000002</v>
      </c>
      <c r="F162" s="51">
        <f t="shared" si="5"/>
        <v>2000</v>
      </c>
      <c r="G162" s="51">
        <f t="shared" si="4"/>
        <v>1375.0120000000002</v>
      </c>
      <c r="H162" s="52">
        <f>+SUM(INDEX(Inputs!$D$24:$D$35,MATCH($D162,Inputs!$B$24:$B$35,0))*$F162,INDEX(Inputs!$E$24:$E$35,MATCH($D162,Inputs!$B$24:$B$35,0))*$G162)</f>
        <v>250.25403035200003</v>
      </c>
      <c r="I162" s="52"/>
      <c r="J162" s="52"/>
      <c r="K162" s="52"/>
      <c r="L162" s="52"/>
      <c r="M162" s="52"/>
      <c r="O162" s="19"/>
      <c r="P162" s="19"/>
      <c r="Q162" s="19"/>
    </row>
    <row r="163" spans="2:17" x14ac:dyDescent="0.25">
      <c r="B163" s="8" t="s">
        <v>111</v>
      </c>
      <c r="C163" s="8">
        <v>2021</v>
      </c>
      <c r="D163" s="8">
        <v>11</v>
      </c>
      <c r="E163" s="49">
        <f>Data!F163</f>
        <v>3143.9760000000001</v>
      </c>
      <c r="F163" s="51">
        <f t="shared" si="5"/>
        <v>2000</v>
      </c>
      <c r="G163" s="51">
        <f t="shared" si="4"/>
        <v>1143.9760000000001</v>
      </c>
      <c r="H163" s="52">
        <f>+SUM(INDEX(Inputs!$D$24:$D$35,MATCH($D163,Inputs!$B$24:$B$35,0))*$F163,INDEX(Inputs!$E$24:$E$35,MATCH($D163,Inputs!$B$24:$B$35,0))*$G163)</f>
        <v>240.04316329600002</v>
      </c>
      <c r="I163" s="52"/>
      <c r="J163" s="52"/>
      <c r="K163" s="52"/>
      <c r="L163" s="52"/>
      <c r="M163" s="52"/>
      <c r="O163" s="19"/>
      <c r="P163" s="19"/>
      <c r="Q163" s="19"/>
    </row>
    <row r="164" spans="2:17" x14ac:dyDescent="0.25">
      <c r="B164" s="8" t="s">
        <v>111</v>
      </c>
      <c r="C164" s="8">
        <v>2021</v>
      </c>
      <c r="D164" s="8">
        <v>12</v>
      </c>
      <c r="E164" s="49">
        <f>Data!F164</f>
        <v>3123.5360000000001</v>
      </c>
      <c r="F164" s="51">
        <f t="shared" si="5"/>
        <v>2000</v>
      </c>
      <c r="G164" s="51">
        <f t="shared" si="4"/>
        <v>1123.5360000000001</v>
      </c>
      <c r="H164" s="52">
        <f>+SUM(INDEX(Inputs!$D$24:$D$35,MATCH($D164,Inputs!$B$24:$B$35,0))*$F164,INDEX(Inputs!$E$24:$E$35,MATCH($D164,Inputs!$B$24:$B$35,0))*$G164)</f>
        <v>239.13979705600002</v>
      </c>
      <c r="I164" s="52"/>
      <c r="J164" s="52"/>
      <c r="K164" s="52"/>
      <c r="L164" s="52"/>
      <c r="M164" s="52"/>
      <c r="O164" s="19"/>
      <c r="P164" s="19"/>
      <c r="Q164" s="19"/>
    </row>
    <row r="165" spans="2:17" x14ac:dyDescent="0.25">
      <c r="B165" s="8" t="s">
        <v>112</v>
      </c>
      <c r="C165" s="8">
        <v>2021</v>
      </c>
      <c r="D165" s="8">
        <v>1</v>
      </c>
      <c r="E165" s="49">
        <f>Data!F165</f>
        <v>11054.904</v>
      </c>
      <c r="F165" s="51">
        <f t="shared" si="5"/>
        <v>2000</v>
      </c>
      <c r="G165" s="51">
        <f t="shared" si="4"/>
        <v>9054.9040000000005</v>
      </c>
      <c r="H165" s="52">
        <f>+SUM(INDEX(Inputs!$D$24:$D$35,MATCH($D165,Inputs!$B$24:$B$35,0))*$F165,INDEX(Inputs!$E$24:$E$35,MATCH($D165,Inputs!$B$24:$B$35,0))*$G165)</f>
        <v>589.67453718399997</v>
      </c>
      <c r="I165" s="52"/>
      <c r="J165" s="52"/>
      <c r="K165" s="52"/>
      <c r="L165" s="52"/>
      <c r="M165" s="52"/>
      <c r="O165" s="19"/>
      <c r="P165" s="19"/>
      <c r="Q165" s="19"/>
    </row>
    <row r="166" spans="2:17" x14ac:dyDescent="0.25">
      <c r="B166" s="8" t="s">
        <v>112</v>
      </c>
      <c r="C166" s="8">
        <v>2021</v>
      </c>
      <c r="D166" s="8">
        <v>2</v>
      </c>
      <c r="E166" s="49">
        <f>Data!F166</f>
        <v>11190.328</v>
      </c>
      <c r="F166" s="51">
        <f t="shared" si="5"/>
        <v>2000</v>
      </c>
      <c r="G166" s="51">
        <f t="shared" si="4"/>
        <v>9190.3279999999995</v>
      </c>
      <c r="H166" s="52">
        <f>+SUM(INDEX(Inputs!$D$24:$D$35,MATCH($D166,Inputs!$B$24:$B$35,0))*$F166,INDEX(Inputs!$E$24:$E$35,MATCH($D166,Inputs!$B$24:$B$35,0))*$G166)</f>
        <v>595.65973628799998</v>
      </c>
      <c r="I166" s="52"/>
      <c r="J166" s="52"/>
      <c r="K166" s="52"/>
      <c r="L166" s="52"/>
      <c r="M166" s="52"/>
      <c r="O166" s="19"/>
      <c r="P166" s="19"/>
      <c r="Q166" s="19"/>
    </row>
    <row r="167" spans="2:17" x14ac:dyDescent="0.25">
      <c r="B167" s="8" t="s">
        <v>112</v>
      </c>
      <c r="C167" s="8">
        <v>2021</v>
      </c>
      <c r="D167" s="8">
        <v>3</v>
      </c>
      <c r="E167" s="49">
        <f>Data!F167</f>
        <v>12807.56</v>
      </c>
      <c r="F167" s="51">
        <f t="shared" si="5"/>
        <v>2000</v>
      </c>
      <c r="G167" s="51">
        <f t="shared" si="4"/>
        <v>10807.56</v>
      </c>
      <c r="H167" s="52">
        <f>+SUM(INDEX(Inputs!$D$24:$D$35,MATCH($D167,Inputs!$B$24:$B$35,0))*$F167,INDEX(Inputs!$E$24:$E$35,MATCH($D167,Inputs!$B$24:$B$35,0))*$G167)</f>
        <v>667.13492176</v>
      </c>
      <c r="I167" s="52"/>
      <c r="J167" s="52"/>
      <c r="K167" s="52"/>
      <c r="L167" s="52"/>
      <c r="M167" s="52"/>
      <c r="O167" s="19"/>
      <c r="P167" s="19"/>
      <c r="Q167" s="19"/>
    </row>
    <row r="168" spans="2:17" x14ac:dyDescent="0.25">
      <c r="B168" s="8" t="s">
        <v>112</v>
      </c>
      <c r="C168" s="8">
        <v>2021</v>
      </c>
      <c r="D168" s="8">
        <v>4</v>
      </c>
      <c r="E168" s="49">
        <f>Data!F168</f>
        <v>12677.08</v>
      </c>
      <c r="F168" s="51">
        <f t="shared" si="5"/>
        <v>2000</v>
      </c>
      <c r="G168" s="51">
        <f t="shared" si="4"/>
        <v>10677.08</v>
      </c>
      <c r="H168" s="52">
        <f>+SUM(INDEX(Inputs!$D$24:$D$35,MATCH($D168,Inputs!$B$24:$B$35,0))*$F168,INDEX(Inputs!$E$24:$E$35,MATCH($D168,Inputs!$B$24:$B$35,0))*$G168)</f>
        <v>661.36822768000002</v>
      </c>
      <c r="I168" s="52"/>
      <c r="J168" s="52"/>
      <c r="K168" s="52"/>
      <c r="L168" s="52"/>
      <c r="M168" s="52"/>
      <c r="O168" s="19"/>
      <c r="P168" s="19"/>
      <c r="Q168" s="19"/>
    </row>
    <row r="169" spans="2:17" x14ac:dyDescent="0.25">
      <c r="B169" s="8" t="s">
        <v>112</v>
      </c>
      <c r="C169" s="8">
        <v>2021</v>
      </c>
      <c r="D169" s="8">
        <v>5</v>
      </c>
      <c r="E169" s="49">
        <f>Data!F169</f>
        <v>13037.175999999999</v>
      </c>
      <c r="F169" s="51">
        <f t="shared" si="5"/>
        <v>2000</v>
      </c>
      <c r="G169" s="51">
        <f t="shared" si="4"/>
        <v>11037.175999999999</v>
      </c>
      <c r="H169" s="52">
        <f>+SUM(INDEX(Inputs!$D$24:$D$35,MATCH($D169,Inputs!$B$24:$B$35,0))*$F169,INDEX(Inputs!$E$24:$E$35,MATCH($D169,Inputs!$B$24:$B$35,0))*$G169)</f>
        <v>677.28303049599992</v>
      </c>
      <c r="I169" s="52"/>
      <c r="J169" s="52"/>
      <c r="K169" s="52"/>
      <c r="L169" s="52"/>
      <c r="M169" s="52"/>
      <c r="O169" s="19"/>
      <c r="P169" s="19"/>
      <c r="Q169" s="19"/>
    </row>
    <row r="170" spans="2:17" x14ac:dyDescent="0.25">
      <c r="B170" s="8" t="s">
        <v>112</v>
      </c>
      <c r="C170" s="8">
        <v>2021</v>
      </c>
      <c r="D170" s="8">
        <v>6</v>
      </c>
      <c r="E170" s="49">
        <f>Data!F170</f>
        <v>16274.448</v>
      </c>
      <c r="F170" s="51">
        <f t="shared" si="5"/>
        <v>2000</v>
      </c>
      <c r="G170" s="51">
        <f t="shared" si="4"/>
        <v>14274.448</v>
      </c>
      <c r="H170" s="52">
        <f>+SUM(INDEX(Inputs!$D$24:$D$35,MATCH($D170,Inputs!$B$24:$B$35,0))*$F170,INDEX(Inputs!$E$24:$E$35,MATCH($D170,Inputs!$B$24:$B$35,0))*$G170)</f>
        <v>905.89400876800005</v>
      </c>
      <c r="I170" s="52"/>
      <c r="J170" s="52"/>
      <c r="K170" s="52"/>
      <c r="L170" s="52"/>
      <c r="M170" s="52"/>
      <c r="O170" s="19"/>
      <c r="P170" s="19"/>
      <c r="Q170" s="19"/>
    </row>
    <row r="171" spans="2:17" x14ac:dyDescent="0.25">
      <c r="B171" s="8" t="s">
        <v>112</v>
      </c>
      <c r="C171" s="8">
        <v>2021</v>
      </c>
      <c r="D171" s="8">
        <v>7</v>
      </c>
      <c r="E171" s="49">
        <f>Data!F171</f>
        <v>18461.144</v>
      </c>
      <c r="F171" s="51">
        <f t="shared" si="5"/>
        <v>2000</v>
      </c>
      <c r="G171" s="51">
        <f t="shared" si="4"/>
        <v>16461.144</v>
      </c>
      <c r="H171" s="52">
        <f>+SUM(INDEX(Inputs!$D$24:$D$35,MATCH($D171,Inputs!$B$24:$B$35,0))*$F171,INDEX(Inputs!$E$24:$E$35,MATCH($D171,Inputs!$B$24:$B$35,0))*$G171)</f>
        <v>1012.4210911040001</v>
      </c>
      <c r="I171" s="52"/>
      <c r="J171" s="52"/>
      <c r="K171" s="52"/>
      <c r="L171" s="52"/>
      <c r="M171" s="52"/>
      <c r="O171" s="19"/>
      <c r="P171" s="19"/>
      <c r="Q171" s="19"/>
    </row>
    <row r="172" spans="2:17" x14ac:dyDescent="0.25">
      <c r="B172" s="8" t="s">
        <v>112</v>
      </c>
      <c r="C172" s="8">
        <v>2021</v>
      </c>
      <c r="D172" s="8">
        <v>8</v>
      </c>
      <c r="E172" s="49">
        <f>Data!F172</f>
        <v>16296.791999999999</v>
      </c>
      <c r="F172" s="51">
        <f t="shared" si="5"/>
        <v>2000</v>
      </c>
      <c r="G172" s="51">
        <f t="shared" si="4"/>
        <v>14296.791999999999</v>
      </c>
      <c r="H172" s="52">
        <f>+SUM(INDEX(Inputs!$D$24:$D$35,MATCH($D172,Inputs!$B$24:$B$35,0))*$F172,INDEX(Inputs!$E$24:$E$35,MATCH($D172,Inputs!$B$24:$B$35,0))*$G172)</f>
        <v>906.98251907200006</v>
      </c>
      <c r="I172" s="52"/>
      <c r="J172" s="52"/>
      <c r="K172" s="52"/>
      <c r="L172" s="52"/>
      <c r="M172" s="52"/>
      <c r="O172" s="19"/>
      <c r="P172" s="19"/>
      <c r="Q172" s="19"/>
    </row>
    <row r="173" spans="2:17" x14ac:dyDescent="0.25">
      <c r="B173" s="8" t="s">
        <v>112</v>
      </c>
      <c r="C173" s="8">
        <v>2021</v>
      </c>
      <c r="D173" s="8">
        <v>9</v>
      </c>
      <c r="E173" s="49">
        <f>Data!F173</f>
        <v>14679.111999999999</v>
      </c>
      <c r="F173" s="51">
        <f t="shared" si="5"/>
        <v>2000</v>
      </c>
      <c r="G173" s="51">
        <f t="shared" si="4"/>
        <v>12679.111999999999</v>
      </c>
      <c r="H173" s="52">
        <f>+SUM(INDEX(Inputs!$D$24:$D$35,MATCH($D173,Inputs!$B$24:$B$35,0))*$F173,INDEX(Inputs!$E$24:$E$35,MATCH($D173,Inputs!$B$24:$B$35,0))*$G173)</f>
        <v>749.85003395199999</v>
      </c>
      <c r="I173" s="52"/>
      <c r="J173" s="52"/>
      <c r="K173" s="52"/>
      <c r="L173" s="52"/>
      <c r="M173" s="52"/>
      <c r="O173" s="19"/>
      <c r="P173" s="19"/>
      <c r="Q173" s="19"/>
    </row>
    <row r="174" spans="2:17" x14ac:dyDescent="0.25">
      <c r="B174" s="8" t="s">
        <v>112</v>
      </c>
      <c r="C174" s="8">
        <v>2021</v>
      </c>
      <c r="D174" s="8">
        <v>10</v>
      </c>
      <c r="E174" s="49">
        <f>Data!F174</f>
        <v>13669.72</v>
      </c>
      <c r="F174" s="51">
        <f t="shared" si="5"/>
        <v>2000</v>
      </c>
      <c r="G174" s="51">
        <f t="shared" si="4"/>
        <v>11669.72</v>
      </c>
      <c r="H174" s="52">
        <f>+SUM(INDEX(Inputs!$D$24:$D$35,MATCH($D174,Inputs!$B$24:$B$35,0))*$F174,INDEX(Inputs!$E$24:$E$35,MATCH($D174,Inputs!$B$24:$B$35,0))*$G174)</f>
        <v>705.23894512000004</v>
      </c>
      <c r="I174" s="52"/>
      <c r="J174" s="52"/>
      <c r="K174" s="52"/>
      <c r="L174" s="52"/>
      <c r="M174" s="52"/>
      <c r="O174" s="19"/>
      <c r="P174" s="19"/>
      <c r="Q174" s="19"/>
    </row>
    <row r="175" spans="2:17" x14ac:dyDescent="0.25">
      <c r="B175" s="8" t="s">
        <v>112</v>
      </c>
      <c r="C175" s="8">
        <v>2021</v>
      </c>
      <c r="D175" s="8">
        <v>11</v>
      </c>
      <c r="E175" s="49">
        <f>Data!F175</f>
        <v>13170.04</v>
      </c>
      <c r="F175" s="51">
        <f t="shared" si="5"/>
        <v>2000</v>
      </c>
      <c r="G175" s="51">
        <f t="shared" si="4"/>
        <v>11170.04</v>
      </c>
      <c r="H175" s="52">
        <f>+SUM(INDEX(Inputs!$D$24:$D$35,MATCH($D175,Inputs!$B$24:$B$35,0))*$F175,INDEX(Inputs!$E$24:$E$35,MATCH($D175,Inputs!$B$24:$B$35,0))*$G175)</f>
        <v>683.15508784000008</v>
      </c>
      <c r="I175" s="52"/>
      <c r="J175" s="52"/>
      <c r="K175" s="52"/>
      <c r="L175" s="52"/>
      <c r="M175" s="52"/>
      <c r="O175" s="19"/>
      <c r="P175" s="19"/>
      <c r="Q175" s="19"/>
    </row>
    <row r="176" spans="2:17" x14ac:dyDescent="0.25">
      <c r="B176" s="8" t="s">
        <v>112</v>
      </c>
      <c r="C176" s="8">
        <v>2021</v>
      </c>
      <c r="D176" s="8">
        <v>12</v>
      </c>
      <c r="E176" s="49">
        <f>Data!F176</f>
        <v>13888.312</v>
      </c>
      <c r="F176" s="51">
        <f t="shared" si="5"/>
        <v>2000</v>
      </c>
      <c r="G176" s="51">
        <f t="shared" si="4"/>
        <v>11888.312</v>
      </c>
      <c r="H176" s="52">
        <f>+SUM(INDEX(Inputs!$D$24:$D$35,MATCH($D176,Inputs!$B$24:$B$35,0))*$F176,INDEX(Inputs!$E$24:$E$35,MATCH($D176,Inputs!$B$24:$B$35,0))*$G176)</f>
        <v>714.89983715200003</v>
      </c>
      <c r="I176" s="52"/>
      <c r="J176" s="52"/>
      <c r="K176" s="52"/>
      <c r="L176" s="52"/>
      <c r="M176" s="52"/>
      <c r="O176" s="19"/>
      <c r="P176" s="19"/>
      <c r="Q176" s="19"/>
    </row>
    <row r="177" spans="2:17" x14ac:dyDescent="0.25">
      <c r="B177" s="8" t="s">
        <v>113</v>
      </c>
      <c r="C177" s="8">
        <v>2021</v>
      </c>
      <c r="D177" s="8">
        <v>1</v>
      </c>
      <c r="E177" s="49">
        <f>Data!F177</f>
        <v>8947.8359999999993</v>
      </c>
      <c r="F177" s="51">
        <f t="shared" si="5"/>
        <v>2000</v>
      </c>
      <c r="G177" s="51">
        <f t="shared" si="4"/>
        <v>6947.8359999999993</v>
      </c>
      <c r="H177" s="52">
        <f>+SUM(INDEX(Inputs!$D$24:$D$35,MATCH($D177,Inputs!$B$24:$B$35,0))*$F177,INDEX(Inputs!$E$24:$E$35,MATCH($D177,Inputs!$B$24:$B$35,0))*$G177)</f>
        <v>496.55055985599995</v>
      </c>
      <c r="I177" s="52"/>
      <c r="J177" s="52"/>
      <c r="K177" s="52"/>
      <c r="L177" s="52"/>
      <c r="M177" s="52"/>
      <c r="O177" s="19"/>
      <c r="P177" s="19"/>
      <c r="Q177" s="19"/>
    </row>
    <row r="178" spans="2:17" x14ac:dyDescent="0.25">
      <c r="B178" s="8" t="s">
        <v>113</v>
      </c>
      <c r="C178" s="8">
        <v>2021</v>
      </c>
      <c r="D178" s="8">
        <v>2</v>
      </c>
      <c r="E178" s="49">
        <f>Data!F178</f>
        <v>7559.0360000000001</v>
      </c>
      <c r="F178" s="51">
        <f t="shared" si="5"/>
        <v>2000</v>
      </c>
      <c r="G178" s="51">
        <f t="shared" si="4"/>
        <v>5559.0360000000001</v>
      </c>
      <c r="H178" s="52">
        <f>+SUM(INDEX(Inputs!$D$24:$D$35,MATCH($D178,Inputs!$B$24:$B$35,0))*$F178,INDEX(Inputs!$E$24:$E$35,MATCH($D178,Inputs!$B$24:$B$35,0))*$G178)</f>
        <v>435.17115505599998</v>
      </c>
      <c r="I178" s="52"/>
      <c r="J178" s="52"/>
      <c r="K178" s="52"/>
      <c r="L178" s="52"/>
      <c r="M178" s="52"/>
      <c r="O178" s="19"/>
      <c r="P178" s="19"/>
      <c r="Q178" s="19"/>
    </row>
    <row r="179" spans="2:17" x14ac:dyDescent="0.25">
      <c r="B179" s="8" t="s">
        <v>113</v>
      </c>
      <c r="C179" s="8">
        <v>2021</v>
      </c>
      <c r="D179" s="8">
        <v>3</v>
      </c>
      <c r="E179" s="49">
        <f>Data!F179</f>
        <v>6346.5559999999996</v>
      </c>
      <c r="F179" s="51">
        <f t="shared" si="5"/>
        <v>2000</v>
      </c>
      <c r="G179" s="51">
        <f t="shared" si="4"/>
        <v>4346.5559999999996</v>
      </c>
      <c r="H179" s="52">
        <f>+SUM(INDEX(Inputs!$D$24:$D$35,MATCH($D179,Inputs!$B$24:$B$35,0))*$F179,INDEX(Inputs!$E$24:$E$35,MATCH($D179,Inputs!$B$24:$B$35,0))*$G179)</f>
        <v>381.58438897600001</v>
      </c>
      <c r="I179" s="52"/>
      <c r="J179" s="52"/>
      <c r="K179" s="52"/>
      <c r="L179" s="52"/>
      <c r="M179" s="52"/>
      <c r="O179" s="19"/>
      <c r="P179" s="19"/>
      <c r="Q179" s="19"/>
    </row>
    <row r="180" spans="2:17" x14ac:dyDescent="0.25">
      <c r="B180" s="8" t="s">
        <v>113</v>
      </c>
      <c r="C180" s="8">
        <v>2021</v>
      </c>
      <c r="D180" s="8">
        <v>4</v>
      </c>
      <c r="E180" s="49">
        <f>Data!F180</f>
        <v>4415.3559999999998</v>
      </c>
      <c r="F180" s="51">
        <f t="shared" si="5"/>
        <v>2000</v>
      </c>
      <c r="G180" s="51">
        <f t="shared" si="4"/>
        <v>2415.3559999999998</v>
      </c>
      <c r="H180" s="52">
        <f>+SUM(INDEX(Inputs!$D$24:$D$35,MATCH($D180,Inputs!$B$24:$B$35,0))*$F180,INDEX(Inputs!$E$24:$E$35,MATCH($D180,Inputs!$B$24:$B$35,0))*$G180)</f>
        <v>296.23307377599997</v>
      </c>
      <c r="I180" s="52"/>
      <c r="J180" s="52"/>
      <c r="K180" s="52"/>
      <c r="L180" s="52"/>
      <c r="M180" s="52"/>
      <c r="O180" s="19"/>
      <c r="P180" s="19"/>
      <c r="Q180" s="19"/>
    </row>
    <row r="181" spans="2:17" x14ac:dyDescent="0.25">
      <c r="B181" s="8" t="s">
        <v>113</v>
      </c>
      <c r="C181" s="8">
        <v>2021</v>
      </c>
      <c r="D181" s="8">
        <v>5</v>
      </c>
      <c r="E181" s="49">
        <f>Data!F181</f>
        <v>3928.9560000000001</v>
      </c>
      <c r="F181" s="51">
        <f t="shared" si="5"/>
        <v>2000</v>
      </c>
      <c r="G181" s="51">
        <f t="shared" si="4"/>
        <v>1928.9560000000001</v>
      </c>
      <c r="H181" s="52">
        <f>+SUM(INDEX(Inputs!$D$24:$D$35,MATCH($D181,Inputs!$B$24:$B$35,0))*$F181,INDEX(Inputs!$E$24:$E$35,MATCH($D181,Inputs!$B$24:$B$35,0))*$G181)</f>
        <v>274.73613937599998</v>
      </c>
      <c r="I181" s="52"/>
      <c r="J181" s="52"/>
      <c r="K181" s="52"/>
      <c r="L181" s="52"/>
      <c r="M181" s="52"/>
      <c r="O181" s="19"/>
      <c r="P181" s="19"/>
      <c r="Q181" s="19"/>
    </row>
    <row r="182" spans="2:17" x14ac:dyDescent="0.25">
      <c r="B182" s="8" t="s">
        <v>113</v>
      </c>
      <c r="C182" s="8">
        <v>2021</v>
      </c>
      <c r="D182" s="8">
        <v>6</v>
      </c>
      <c r="E182" s="49">
        <f>Data!F182</f>
        <v>4942.72</v>
      </c>
      <c r="F182" s="51">
        <f t="shared" si="5"/>
        <v>2000</v>
      </c>
      <c r="G182" s="51">
        <f t="shared" si="4"/>
        <v>2942.7200000000003</v>
      </c>
      <c r="H182" s="52">
        <f>+SUM(INDEX(Inputs!$D$24:$D$35,MATCH($D182,Inputs!$B$24:$B$35,0))*$F182,INDEX(Inputs!$E$24:$E$35,MATCH($D182,Inputs!$B$24:$B$35,0))*$G182)</f>
        <v>353.85754752000003</v>
      </c>
      <c r="I182" s="52"/>
      <c r="J182" s="52"/>
      <c r="K182" s="52"/>
      <c r="L182" s="52"/>
      <c r="M182" s="52"/>
      <c r="O182" s="19"/>
      <c r="P182" s="19"/>
      <c r="Q182" s="19"/>
    </row>
    <row r="183" spans="2:17" x14ac:dyDescent="0.25">
      <c r="B183" s="8" t="s">
        <v>113</v>
      </c>
      <c r="C183" s="8">
        <v>2021</v>
      </c>
      <c r="D183" s="8">
        <v>7</v>
      </c>
      <c r="E183" s="49">
        <f>Data!F183</f>
        <v>6082.8760000000002</v>
      </c>
      <c r="F183" s="51">
        <f t="shared" si="5"/>
        <v>2000</v>
      </c>
      <c r="G183" s="51">
        <f t="shared" si="4"/>
        <v>4082.8760000000002</v>
      </c>
      <c r="H183" s="52">
        <f>+SUM(INDEX(Inputs!$D$24:$D$35,MATCH($D183,Inputs!$B$24:$B$35,0))*$F183,INDEX(Inputs!$E$24:$E$35,MATCH($D183,Inputs!$B$24:$B$35,0))*$G183)</f>
        <v>409.40138721599999</v>
      </c>
      <c r="I183" s="52"/>
      <c r="J183" s="52"/>
      <c r="K183" s="52"/>
      <c r="L183" s="52"/>
      <c r="M183" s="52"/>
      <c r="O183" s="19"/>
      <c r="P183" s="19"/>
      <c r="Q183" s="19"/>
    </row>
    <row r="184" spans="2:17" x14ac:dyDescent="0.25">
      <c r="B184" s="8" t="s">
        <v>113</v>
      </c>
      <c r="C184" s="8">
        <v>2021</v>
      </c>
      <c r="D184" s="8">
        <v>8</v>
      </c>
      <c r="E184" s="49">
        <f>Data!F184</f>
        <v>4798.72</v>
      </c>
      <c r="F184" s="51">
        <f t="shared" si="5"/>
        <v>2000</v>
      </c>
      <c r="G184" s="51">
        <f t="shared" si="4"/>
        <v>2798.7200000000003</v>
      </c>
      <c r="H184" s="52">
        <f>+SUM(INDEX(Inputs!$D$24:$D$35,MATCH($D184,Inputs!$B$24:$B$35,0))*$F184,INDEX(Inputs!$E$24:$E$35,MATCH($D184,Inputs!$B$24:$B$35,0))*$G184)</f>
        <v>346.84244352000002</v>
      </c>
      <c r="I184" s="52"/>
      <c r="J184" s="52"/>
      <c r="K184" s="52"/>
      <c r="L184" s="52"/>
      <c r="M184" s="52"/>
      <c r="O184" s="19"/>
      <c r="P184" s="19"/>
      <c r="Q184" s="19"/>
    </row>
    <row r="185" spans="2:17" x14ac:dyDescent="0.25">
      <c r="B185" s="8" t="s">
        <v>113</v>
      </c>
      <c r="C185" s="8">
        <v>2021</v>
      </c>
      <c r="D185" s="8">
        <v>9</v>
      </c>
      <c r="E185" s="49">
        <f>Data!F185</f>
        <v>4264.28</v>
      </c>
      <c r="F185" s="51">
        <f t="shared" si="5"/>
        <v>2000</v>
      </c>
      <c r="G185" s="51">
        <f t="shared" si="4"/>
        <v>2264.2799999999997</v>
      </c>
      <c r="H185" s="52">
        <f>+SUM(INDEX(Inputs!$D$24:$D$35,MATCH($D185,Inputs!$B$24:$B$35,0))*$F185,INDEX(Inputs!$E$24:$E$35,MATCH($D185,Inputs!$B$24:$B$35,0))*$G185)</f>
        <v>289.55611887999999</v>
      </c>
      <c r="I185" s="52"/>
      <c r="J185" s="52"/>
      <c r="K185" s="52"/>
      <c r="L185" s="52"/>
      <c r="M185" s="52"/>
      <c r="O185" s="19"/>
      <c r="P185" s="19"/>
      <c r="Q185" s="19"/>
    </row>
    <row r="186" spans="2:17" x14ac:dyDescent="0.25">
      <c r="B186" s="8" t="s">
        <v>113</v>
      </c>
      <c r="C186" s="8">
        <v>2021</v>
      </c>
      <c r="D186" s="8">
        <v>10</v>
      </c>
      <c r="E186" s="49">
        <f>Data!F186</f>
        <v>3972.96</v>
      </c>
      <c r="F186" s="51">
        <f t="shared" si="5"/>
        <v>2000</v>
      </c>
      <c r="G186" s="51">
        <f t="shared" si="4"/>
        <v>1972.96</v>
      </c>
      <c r="H186" s="52">
        <f>+SUM(INDEX(Inputs!$D$24:$D$35,MATCH($D186,Inputs!$B$24:$B$35,0))*$F186,INDEX(Inputs!$E$24:$E$35,MATCH($D186,Inputs!$B$24:$B$35,0))*$G186)</f>
        <v>276.68094015999998</v>
      </c>
      <c r="I186" s="52"/>
      <c r="J186" s="52"/>
      <c r="K186" s="52"/>
      <c r="L186" s="52"/>
      <c r="M186" s="52"/>
      <c r="O186" s="19"/>
      <c r="P186" s="19"/>
      <c r="Q186" s="19"/>
    </row>
    <row r="187" spans="2:17" x14ac:dyDescent="0.25">
      <c r="B187" s="8" t="s">
        <v>113</v>
      </c>
      <c r="C187" s="8">
        <v>2021</v>
      </c>
      <c r="D187" s="8">
        <v>11</v>
      </c>
      <c r="E187" s="49">
        <f>Data!F187</f>
        <v>5441.76</v>
      </c>
      <c r="F187" s="51">
        <f t="shared" si="5"/>
        <v>2000</v>
      </c>
      <c r="G187" s="51">
        <f t="shared" si="4"/>
        <v>3441.76</v>
      </c>
      <c r="H187" s="52">
        <f>+SUM(INDEX(Inputs!$D$24:$D$35,MATCH($D187,Inputs!$B$24:$B$35,0))*$F187,INDEX(Inputs!$E$24:$E$35,MATCH($D187,Inputs!$B$24:$B$35,0))*$G187)</f>
        <v>341.59602496000002</v>
      </c>
      <c r="I187" s="52"/>
      <c r="J187" s="52"/>
      <c r="K187" s="52"/>
      <c r="L187" s="52"/>
      <c r="M187" s="52"/>
      <c r="O187" s="19"/>
      <c r="P187" s="19"/>
      <c r="Q187" s="19"/>
    </row>
    <row r="188" spans="2:17" x14ac:dyDescent="0.25">
      <c r="B188" s="8" t="s">
        <v>113</v>
      </c>
      <c r="C188" s="8">
        <v>2021</v>
      </c>
      <c r="D188" s="8">
        <v>12</v>
      </c>
      <c r="E188" s="49">
        <f>Data!F188</f>
        <v>8076.36</v>
      </c>
      <c r="F188" s="51">
        <f t="shared" si="5"/>
        <v>2000</v>
      </c>
      <c r="G188" s="51">
        <f t="shared" si="4"/>
        <v>6076.36</v>
      </c>
      <c r="H188" s="52">
        <f>+SUM(INDEX(Inputs!$D$24:$D$35,MATCH($D188,Inputs!$B$24:$B$35,0))*$F188,INDEX(Inputs!$E$24:$E$35,MATCH($D188,Inputs!$B$24:$B$35,0))*$G188)</f>
        <v>458.03480655999999</v>
      </c>
      <c r="I188" s="52"/>
      <c r="J188" s="52"/>
      <c r="K188" s="52"/>
      <c r="L188" s="52"/>
      <c r="M188" s="52"/>
      <c r="O188" s="19"/>
      <c r="P188" s="19"/>
      <c r="Q188" s="19"/>
    </row>
    <row r="189" spans="2:17" x14ac:dyDescent="0.25">
      <c r="B189" s="8" t="s">
        <v>114</v>
      </c>
      <c r="C189" s="8">
        <v>2021</v>
      </c>
      <c r="D189" s="8">
        <v>1</v>
      </c>
      <c r="E189" s="49">
        <f>Data!F189</f>
        <v>5463.8</v>
      </c>
      <c r="F189" s="51">
        <f t="shared" si="5"/>
        <v>2000</v>
      </c>
      <c r="G189" s="51">
        <f t="shared" si="4"/>
        <v>3463.8</v>
      </c>
      <c r="H189" s="52">
        <f>+SUM(INDEX(Inputs!$D$24:$D$35,MATCH($D189,Inputs!$B$24:$B$35,0))*$F189,INDEX(Inputs!$E$24:$E$35,MATCH($D189,Inputs!$B$24:$B$35,0))*$G189)</f>
        <v>342.57010480000002</v>
      </c>
      <c r="I189" s="52"/>
      <c r="J189" s="52"/>
      <c r="K189" s="52"/>
      <c r="L189" s="52"/>
      <c r="M189" s="52"/>
      <c r="O189" s="19"/>
      <c r="P189" s="19"/>
      <c r="Q189" s="19"/>
    </row>
    <row r="190" spans="2:17" x14ac:dyDescent="0.25">
      <c r="B190" s="8" t="s">
        <v>114</v>
      </c>
      <c r="C190" s="8">
        <v>2021</v>
      </c>
      <c r="D190" s="8">
        <v>2</v>
      </c>
      <c r="E190" s="49">
        <f>Data!F190</f>
        <v>4747.6000000000004</v>
      </c>
      <c r="F190" s="51">
        <f t="shared" si="5"/>
        <v>2000</v>
      </c>
      <c r="G190" s="51">
        <f t="shared" si="4"/>
        <v>2747.6000000000004</v>
      </c>
      <c r="H190" s="52">
        <f>+SUM(INDEX(Inputs!$D$24:$D$35,MATCH($D190,Inputs!$B$24:$B$35,0))*$F190,INDEX(Inputs!$E$24:$E$35,MATCH($D190,Inputs!$B$24:$B$35,0))*$G190)</f>
        <v>310.9169296</v>
      </c>
      <c r="I190" s="52"/>
      <c r="J190" s="52"/>
      <c r="K190" s="52"/>
      <c r="L190" s="52"/>
      <c r="M190" s="52"/>
      <c r="O190" s="19"/>
      <c r="P190" s="19"/>
      <c r="Q190" s="19"/>
    </row>
    <row r="191" spans="2:17" x14ac:dyDescent="0.25">
      <c r="B191" s="8" t="s">
        <v>114</v>
      </c>
      <c r="C191" s="8">
        <v>2021</v>
      </c>
      <c r="D191" s="8">
        <v>3</v>
      </c>
      <c r="E191" s="49">
        <f>Data!F191</f>
        <v>4690.848</v>
      </c>
      <c r="F191" s="51">
        <f t="shared" si="5"/>
        <v>2000</v>
      </c>
      <c r="G191" s="51">
        <f t="shared" si="4"/>
        <v>2690.848</v>
      </c>
      <c r="H191" s="52">
        <f>+SUM(INDEX(Inputs!$D$24:$D$35,MATCH($D191,Inputs!$B$24:$B$35,0))*$F191,INDEX(Inputs!$E$24:$E$35,MATCH($D191,Inputs!$B$24:$B$35,0))*$G191)</f>
        <v>308.40871820799998</v>
      </c>
      <c r="I191" s="52"/>
      <c r="J191" s="52"/>
      <c r="K191" s="52"/>
      <c r="L191" s="52"/>
      <c r="M191" s="52"/>
      <c r="O191" s="19"/>
      <c r="P191" s="19"/>
      <c r="Q191" s="19"/>
    </row>
    <row r="192" spans="2:17" x14ac:dyDescent="0.25">
      <c r="B192" s="8" t="s">
        <v>114</v>
      </c>
      <c r="C192" s="8">
        <v>2021</v>
      </c>
      <c r="D192" s="8">
        <v>4</v>
      </c>
      <c r="E192" s="49">
        <f>Data!F192</f>
        <v>4229.8879999999999</v>
      </c>
      <c r="F192" s="51">
        <f t="shared" si="5"/>
        <v>2000</v>
      </c>
      <c r="G192" s="51">
        <f t="shared" si="4"/>
        <v>2229.8879999999999</v>
      </c>
      <c r="H192" s="52">
        <f>+SUM(INDEX(Inputs!$D$24:$D$35,MATCH($D192,Inputs!$B$24:$B$35,0))*$F192,INDEX(Inputs!$E$24:$E$35,MATCH($D192,Inputs!$B$24:$B$35,0))*$G192)</f>
        <v>288.03613004800002</v>
      </c>
      <c r="I192" s="52"/>
      <c r="J192" s="52"/>
      <c r="K192" s="52"/>
      <c r="L192" s="52"/>
      <c r="M192" s="52"/>
      <c r="O192" s="19"/>
      <c r="P192" s="19"/>
      <c r="Q192" s="19"/>
    </row>
    <row r="193" spans="2:17" x14ac:dyDescent="0.25">
      <c r="B193" s="8" t="s">
        <v>114</v>
      </c>
      <c r="C193" s="8">
        <v>2021</v>
      </c>
      <c r="D193" s="8">
        <v>5</v>
      </c>
      <c r="E193" s="49">
        <f>Data!F193</f>
        <v>4223.7280000000001</v>
      </c>
      <c r="F193" s="51">
        <f t="shared" si="5"/>
        <v>2000</v>
      </c>
      <c r="G193" s="51">
        <f t="shared" si="4"/>
        <v>2223.7280000000001</v>
      </c>
      <c r="H193" s="52">
        <f>+SUM(INDEX(Inputs!$D$24:$D$35,MATCH($D193,Inputs!$B$24:$B$35,0))*$F193,INDEX(Inputs!$E$24:$E$35,MATCH($D193,Inputs!$B$24:$B$35,0))*$G193)</f>
        <v>287.76388268800002</v>
      </c>
      <c r="I193" s="52"/>
      <c r="J193" s="52"/>
      <c r="K193" s="52"/>
      <c r="L193" s="52"/>
      <c r="M193" s="52"/>
      <c r="O193" s="19"/>
      <c r="P193" s="19"/>
      <c r="Q193" s="19"/>
    </row>
    <row r="194" spans="2:17" x14ac:dyDescent="0.25">
      <c r="B194" s="8" t="s">
        <v>114</v>
      </c>
      <c r="C194" s="8">
        <v>2021</v>
      </c>
      <c r="D194" s="8">
        <v>6</v>
      </c>
      <c r="E194" s="49">
        <f>Data!F194</f>
        <v>4933.2640000000001</v>
      </c>
      <c r="F194" s="51">
        <f t="shared" si="5"/>
        <v>2000</v>
      </c>
      <c r="G194" s="51">
        <f t="shared" si="4"/>
        <v>2933.2640000000001</v>
      </c>
      <c r="H194" s="52">
        <f>+SUM(INDEX(Inputs!$D$24:$D$35,MATCH($D194,Inputs!$B$24:$B$35,0))*$F194,INDEX(Inputs!$E$24:$E$35,MATCH($D194,Inputs!$B$24:$B$35,0))*$G194)</f>
        <v>353.39688902400002</v>
      </c>
      <c r="I194" s="52"/>
      <c r="J194" s="52"/>
      <c r="K194" s="52"/>
      <c r="L194" s="52"/>
      <c r="M194" s="52"/>
      <c r="O194" s="19"/>
      <c r="P194" s="19"/>
      <c r="Q194" s="19"/>
    </row>
    <row r="195" spans="2:17" x14ac:dyDescent="0.25">
      <c r="B195" s="8" t="s">
        <v>114</v>
      </c>
      <c r="C195" s="8">
        <v>2021</v>
      </c>
      <c r="D195" s="8">
        <v>7</v>
      </c>
      <c r="E195" s="49">
        <f>Data!F195</f>
        <v>5907.8720000000003</v>
      </c>
      <c r="F195" s="51">
        <f t="shared" si="5"/>
        <v>2000</v>
      </c>
      <c r="G195" s="51">
        <f t="shared" si="4"/>
        <v>3907.8720000000003</v>
      </c>
      <c r="H195" s="52">
        <f>+SUM(INDEX(Inputs!$D$24:$D$35,MATCH($D195,Inputs!$B$24:$B$35,0))*$F195,INDEX(Inputs!$E$24:$E$35,MATCH($D195,Inputs!$B$24:$B$35,0))*$G195)</f>
        <v>400.87589235200005</v>
      </c>
      <c r="I195" s="52"/>
      <c r="J195" s="52"/>
      <c r="K195" s="52"/>
      <c r="L195" s="52"/>
      <c r="M195" s="52"/>
      <c r="O195" s="19"/>
      <c r="P195" s="19"/>
      <c r="Q195" s="19"/>
    </row>
    <row r="196" spans="2:17" x14ac:dyDescent="0.25">
      <c r="B196" s="8" t="s">
        <v>114</v>
      </c>
      <c r="C196" s="8">
        <v>2021</v>
      </c>
      <c r="D196" s="8">
        <v>8</v>
      </c>
      <c r="E196" s="49">
        <f>Data!F196</f>
        <v>5189.5200000000004</v>
      </c>
      <c r="F196" s="51">
        <f t="shared" si="5"/>
        <v>2000</v>
      </c>
      <c r="G196" s="51">
        <f t="shared" si="4"/>
        <v>3189.5200000000004</v>
      </c>
      <c r="H196" s="52">
        <f>+SUM(INDEX(Inputs!$D$24:$D$35,MATCH($D196,Inputs!$B$24:$B$35,0))*$F196,INDEX(Inputs!$E$24:$E$35,MATCH($D196,Inputs!$B$24:$B$35,0))*$G196)</f>
        <v>365.88065632000007</v>
      </c>
      <c r="I196" s="52"/>
      <c r="J196" s="52"/>
      <c r="K196" s="52"/>
      <c r="L196" s="52"/>
      <c r="M196" s="52"/>
      <c r="O196" s="19"/>
      <c r="P196" s="19"/>
      <c r="Q196" s="19"/>
    </row>
    <row r="197" spans="2:17" x14ac:dyDescent="0.25">
      <c r="B197" s="8" t="s">
        <v>114</v>
      </c>
      <c r="C197" s="8">
        <v>2021</v>
      </c>
      <c r="D197" s="8">
        <v>9</v>
      </c>
      <c r="E197" s="49">
        <f>Data!F197</f>
        <v>4479.2079999999996</v>
      </c>
      <c r="F197" s="51">
        <f t="shared" si="5"/>
        <v>2000</v>
      </c>
      <c r="G197" s="51">
        <f t="shared" si="4"/>
        <v>2479.2079999999996</v>
      </c>
      <c r="H197" s="52">
        <f>+SUM(INDEX(Inputs!$D$24:$D$35,MATCH($D197,Inputs!$B$24:$B$35,0))*$F197,INDEX(Inputs!$E$24:$E$35,MATCH($D197,Inputs!$B$24:$B$35,0))*$G197)</f>
        <v>299.05507676799999</v>
      </c>
      <c r="I197" s="52"/>
      <c r="J197" s="52"/>
      <c r="K197" s="52"/>
      <c r="L197" s="52"/>
      <c r="M197" s="52"/>
      <c r="O197" s="19"/>
      <c r="P197" s="19"/>
      <c r="Q197" s="19"/>
    </row>
    <row r="198" spans="2:17" x14ac:dyDescent="0.25">
      <c r="B198" s="8" t="s">
        <v>114</v>
      </c>
      <c r="C198" s="8">
        <v>2021</v>
      </c>
      <c r="D198" s="8">
        <v>10</v>
      </c>
      <c r="E198" s="49">
        <f>Data!F198</f>
        <v>4023.5839999999998</v>
      </c>
      <c r="F198" s="51">
        <f t="shared" si="5"/>
        <v>2000</v>
      </c>
      <c r="G198" s="51">
        <f t="shared" si="4"/>
        <v>2023.5839999999998</v>
      </c>
      <c r="H198" s="52">
        <f>+SUM(INDEX(Inputs!$D$24:$D$35,MATCH($D198,Inputs!$B$24:$B$35,0))*$F198,INDEX(Inputs!$E$24:$E$35,MATCH($D198,Inputs!$B$24:$B$35,0))*$G198)</f>
        <v>278.91831846399998</v>
      </c>
      <c r="I198" s="52"/>
      <c r="J198" s="52"/>
      <c r="K198" s="52"/>
      <c r="L198" s="52"/>
      <c r="M198" s="52"/>
      <c r="O198" s="19"/>
      <c r="P198" s="19"/>
      <c r="Q198" s="19"/>
    </row>
    <row r="199" spans="2:17" x14ac:dyDescent="0.25">
      <c r="B199" s="8" t="s">
        <v>114</v>
      </c>
      <c r="C199" s="8">
        <v>2021</v>
      </c>
      <c r="D199" s="8">
        <v>11</v>
      </c>
      <c r="E199" s="49">
        <f>Data!F199</f>
        <v>4419.6400000000003</v>
      </c>
      <c r="F199" s="51">
        <f t="shared" si="5"/>
        <v>2000</v>
      </c>
      <c r="G199" s="51">
        <f t="shared" si="4"/>
        <v>2419.6400000000003</v>
      </c>
      <c r="H199" s="52">
        <f>+SUM(INDEX(Inputs!$D$24:$D$35,MATCH($D199,Inputs!$B$24:$B$35,0))*$F199,INDEX(Inputs!$E$24:$E$35,MATCH($D199,Inputs!$B$24:$B$35,0))*$G199)</f>
        <v>296.42240944000002</v>
      </c>
      <c r="I199" s="52"/>
      <c r="J199" s="52"/>
      <c r="K199" s="52"/>
      <c r="L199" s="52"/>
      <c r="M199" s="52"/>
      <c r="O199" s="19"/>
      <c r="P199" s="19"/>
      <c r="Q199" s="19"/>
    </row>
    <row r="200" spans="2:17" x14ac:dyDescent="0.25">
      <c r="B200" s="8" t="s">
        <v>114</v>
      </c>
      <c r="C200" s="8">
        <v>2021</v>
      </c>
      <c r="D200" s="8">
        <v>12</v>
      </c>
      <c r="E200" s="49">
        <f>Data!F200</f>
        <v>5553.0079999999998</v>
      </c>
      <c r="F200" s="51">
        <f t="shared" si="5"/>
        <v>2000</v>
      </c>
      <c r="G200" s="51">
        <f t="shared" si="4"/>
        <v>3553.0079999999998</v>
      </c>
      <c r="H200" s="52">
        <f>+SUM(INDEX(Inputs!$D$24:$D$35,MATCH($D200,Inputs!$B$24:$B$35,0))*$F200,INDEX(Inputs!$E$24:$E$35,MATCH($D200,Inputs!$B$24:$B$35,0))*$G200)</f>
        <v>346.51274156800002</v>
      </c>
      <c r="I200" s="52"/>
      <c r="J200" s="52"/>
      <c r="K200" s="52"/>
      <c r="L200" s="52"/>
      <c r="M200" s="52"/>
      <c r="O200" s="19"/>
      <c r="P200" s="19"/>
      <c r="Q200" s="19"/>
    </row>
    <row r="201" spans="2:17" x14ac:dyDescent="0.25">
      <c r="B201" s="8" t="s">
        <v>115</v>
      </c>
      <c r="C201" s="8">
        <v>2021</v>
      </c>
      <c r="D201" s="8">
        <v>1</v>
      </c>
      <c r="E201" s="49">
        <f>Data!F201</f>
        <v>105439.86</v>
      </c>
      <c r="F201" s="51">
        <f t="shared" si="5"/>
        <v>2000</v>
      </c>
      <c r="G201" s="51">
        <f t="shared" ref="G201:G264" si="6">+E201-F201</f>
        <v>103439.86</v>
      </c>
      <c r="H201" s="52">
        <f>+SUM(INDEX(Inputs!$D$24:$D$35,MATCH($D201,Inputs!$B$24:$B$35,0))*$F201,INDEX(Inputs!$E$24:$E$35,MATCH($D201,Inputs!$B$24:$B$35,0))*$G201)</f>
        <v>4761.1120525599999</v>
      </c>
      <c r="I201" s="52"/>
      <c r="J201" s="52"/>
      <c r="K201" s="52"/>
      <c r="L201" s="52"/>
      <c r="M201" s="52"/>
      <c r="O201" s="19"/>
      <c r="P201" s="19"/>
      <c r="Q201" s="19"/>
    </row>
    <row r="202" spans="2:17" x14ac:dyDescent="0.25">
      <c r="B202" s="8" t="s">
        <v>115</v>
      </c>
      <c r="C202" s="8">
        <v>2021</v>
      </c>
      <c r="D202" s="8">
        <v>2</v>
      </c>
      <c r="E202" s="49">
        <f>Data!F202</f>
        <v>92533.35</v>
      </c>
      <c r="F202" s="51">
        <f t="shared" ref="F202:F265" si="7">+MIN($E202,2000)</f>
        <v>2000</v>
      </c>
      <c r="G202" s="51">
        <f t="shared" si="6"/>
        <v>90533.35</v>
      </c>
      <c r="H202" s="52">
        <f>+SUM(INDEX(Inputs!$D$24:$D$35,MATCH($D202,Inputs!$B$24:$B$35,0))*$F202,INDEX(Inputs!$E$24:$E$35,MATCH($D202,Inputs!$B$24:$B$35,0))*$G202)</f>
        <v>4190.6959366000001</v>
      </c>
      <c r="I202" s="52"/>
      <c r="J202" s="52"/>
      <c r="K202" s="52"/>
      <c r="L202" s="52"/>
      <c r="M202" s="52"/>
      <c r="O202" s="19"/>
      <c r="P202" s="19"/>
      <c r="Q202" s="19"/>
    </row>
    <row r="203" spans="2:17" x14ac:dyDescent="0.25">
      <c r="B203" s="8" t="s">
        <v>115</v>
      </c>
      <c r="C203" s="8">
        <v>2021</v>
      </c>
      <c r="D203" s="8">
        <v>3</v>
      </c>
      <c r="E203" s="49">
        <f>Data!F203</f>
        <v>75779.67</v>
      </c>
      <c r="F203" s="51">
        <f t="shared" si="7"/>
        <v>2000</v>
      </c>
      <c r="G203" s="51">
        <f t="shared" si="6"/>
        <v>73779.67</v>
      </c>
      <c r="H203" s="52">
        <f>+SUM(INDEX(Inputs!$D$24:$D$35,MATCH($D203,Inputs!$B$24:$B$35,0))*$F203,INDEX(Inputs!$E$24:$E$35,MATCH($D203,Inputs!$B$24:$B$35,0))*$G203)</f>
        <v>3450.2502953199996</v>
      </c>
      <c r="I203" s="52"/>
      <c r="J203" s="52"/>
      <c r="K203" s="52"/>
      <c r="L203" s="52"/>
      <c r="M203" s="52"/>
      <c r="O203" s="19"/>
      <c r="P203" s="19"/>
      <c r="Q203" s="19"/>
    </row>
    <row r="204" spans="2:17" x14ac:dyDescent="0.25">
      <c r="B204" s="8" t="s">
        <v>115</v>
      </c>
      <c r="C204" s="8">
        <v>2021</v>
      </c>
      <c r="D204" s="8">
        <v>4</v>
      </c>
      <c r="E204" s="49">
        <f>Data!F204</f>
        <v>57039.66</v>
      </c>
      <c r="F204" s="51">
        <f t="shared" si="7"/>
        <v>2000</v>
      </c>
      <c r="G204" s="51">
        <f t="shared" si="6"/>
        <v>55039.66</v>
      </c>
      <c r="H204" s="52">
        <f>+SUM(INDEX(Inputs!$D$24:$D$35,MATCH($D204,Inputs!$B$24:$B$35,0))*$F204,INDEX(Inputs!$E$24:$E$35,MATCH($D204,Inputs!$B$24:$B$35,0))*$G204)</f>
        <v>2622.01681336</v>
      </c>
      <c r="I204" s="52"/>
      <c r="J204" s="52"/>
      <c r="K204" s="52"/>
      <c r="L204" s="52"/>
      <c r="M204" s="52"/>
      <c r="O204" s="19"/>
      <c r="P204" s="19"/>
      <c r="Q204" s="19"/>
    </row>
    <row r="205" spans="2:17" x14ac:dyDescent="0.25">
      <c r="B205" s="8" t="s">
        <v>115</v>
      </c>
      <c r="C205" s="8">
        <v>2021</v>
      </c>
      <c r="D205" s="8">
        <v>5</v>
      </c>
      <c r="E205" s="49">
        <f>Data!F205</f>
        <v>44063.28</v>
      </c>
      <c r="F205" s="51">
        <f t="shared" si="7"/>
        <v>2000</v>
      </c>
      <c r="G205" s="51">
        <f t="shared" si="6"/>
        <v>42063.28</v>
      </c>
      <c r="H205" s="52">
        <f>+SUM(INDEX(Inputs!$D$24:$D$35,MATCH($D205,Inputs!$B$24:$B$35,0))*$F205,INDEX(Inputs!$E$24:$E$35,MATCH($D205,Inputs!$B$24:$B$35,0))*$G205)</f>
        <v>2048.5127228799997</v>
      </c>
      <c r="I205" s="52"/>
      <c r="J205" s="52"/>
      <c r="K205" s="52"/>
      <c r="L205" s="52"/>
      <c r="M205" s="52"/>
      <c r="O205" s="19"/>
      <c r="P205" s="19"/>
      <c r="Q205" s="19"/>
    </row>
    <row r="206" spans="2:17" x14ac:dyDescent="0.25">
      <c r="B206" s="8" t="s">
        <v>115</v>
      </c>
      <c r="C206" s="8">
        <v>2021</v>
      </c>
      <c r="D206" s="8">
        <v>6</v>
      </c>
      <c r="E206" s="49">
        <f>Data!F206</f>
        <v>42928.68</v>
      </c>
      <c r="F206" s="51">
        <f t="shared" si="7"/>
        <v>2000</v>
      </c>
      <c r="G206" s="51">
        <f t="shared" si="6"/>
        <v>40928.68</v>
      </c>
      <c r="H206" s="52">
        <f>+SUM(INDEX(Inputs!$D$24:$D$35,MATCH($D206,Inputs!$B$24:$B$35,0))*$F206,INDEX(Inputs!$E$24:$E$35,MATCH($D206,Inputs!$B$24:$B$35,0))*$G206)</f>
        <v>2204.3815748799998</v>
      </c>
      <c r="I206" s="52"/>
      <c r="J206" s="52"/>
      <c r="K206" s="52"/>
      <c r="L206" s="52"/>
      <c r="M206" s="52"/>
      <c r="O206" s="19"/>
      <c r="P206" s="19"/>
      <c r="Q206" s="19"/>
    </row>
    <row r="207" spans="2:17" x14ac:dyDescent="0.25">
      <c r="B207" s="8" t="s">
        <v>115</v>
      </c>
      <c r="C207" s="8">
        <v>2021</v>
      </c>
      <c r="D207" s="8">
        <v>7</v>
      </c>
      <c r="E207" s="49">
        <f>Data!F207</f>
        <v>45080.37</v>
      </c>
      <c r="F207" s="51">
        <f t="shared" si="7"/>
        <v>2000</v>
      </c>
      <c r="G207" s="51">
        <f t="shared" si="6"/>
        <v>43080.37</v>
      </c>
      <c r="H207" s="52">
        <f>+SUM(INDEX(Inputs!$D$24:$D$35,MATCH($D207,Inputs!$B$24:$B$35,0))*$F207,INDEX(Inputs!$E$24:$E$35,MATCH($D207,Inputs!$B$24:$B$35,0))*$G207)</f>
        <v>2309.2033049200004</v>
      </c>
      <c r="I207" s="52"/>
      <c r="J207" s="52"/>
      <c r="K207" s="52"/>
      <c r="L207" s="52"/>
      <c r="M207" s="52"/>
      <c r="O207" s="19"/>
      <c r="P207" s="19"/>
      <c r="Q207" s="19"/>
    </row>
    <row r="208" spans="2:17" x14ac:dyDescent="0.25">
      <c r="B208" s="8" t="s">
        <v>115</v>
      </c>
      <c r="C208" s="8">
        <v>2021</v>
      </c>
      <c r="D208" s="8">
        <v>8</v>
      </c>
      <c r="E208" s="49">
        <f>Data!F208</f>
        <v>43797.75</v>
      </c>
      <c r="F208" s="51">
        <f t="shared" si="7"/>
        <v>2000</v>
      </c>
      <c r="G208" s="51">
        <f t="shared" si="6"/>
        <v>41797.75</v>
      </c>
      <c r="H208" s="52">
        <f>+SUM(INDEX(Inputs!$D$24:$D$35,MATCH($D208,Inputs!$B$24:$B$35,0))*$F208,INDEX(Inputs!$E$24:$E$35,MATCH($D208,Inputs!$B$24:$B$35,0))*$G208)</f>
        <v>2246.7191890000004</v>
      </c>
      <c r="I208" s="52"/>
      <c r="J208" s="52"/>
      <c r="K208" s="52"/>
      <c r="L208" s="52"/>
      <c r="M208" s="52"/>
      <c r="O208" s="19"/>
      <c r="P208" s="19"/>
      <c r="Q208" s="19"/>
    </row>
    <row r="209" spans="2:17" x14ac:dyDescent="0.25">
      <c r="B209" s="8" t="s">
        <v>115</v>
      </c>
      <c r="C209" s="8">
        <v>2021</v>
      </c>
      <c r="D209" s="8">
        <v>9</v>
      </c>
      <c r="E209" s="49">
        <f>Data!F209</f>
        <v>45075.12</v>
      </c>
      <c r="F209" s="51">
        <f t="shared" si="7"/>
        <v>2000</v>
      </c>
      <c r="G209" s="51">
        <f t="shared" si="6"/>
        <v>43075.12</v>
      </c>
      <c r="H209" s="52">
        <f>+SUM(INDEX(Inputs!$D$24:$D$35,MATCH($D209,Inputs!$B$24:$B$35,0))*$F209,INDEX(Inputs!$E$24:$E$35,MATCH($D209,Inputs!$B$24:$B$35,0))*$G209)</f>
        <v>2093.23200352</v>
      </c>
      <c r="I209" s="52"/>
      <c r="J209" s="52"/>
      <c r="K209" s="52"/>
      <c r="L209" s="52"/>
      <c r="M209" s="52"/>
      <c r="O209" s="19"/>
      <c r="P209" s="19"/>
      <c r="Q209" s="19"/>
    </row>
    <row r="210" spans="2:17" x14ac:dyDescent="0.25">
      <c r="B210" s="8" t="s">
        <v>115</v>
      </c>
      <c r="C210" s="8">
        <v>2021</v>
      </c>
      <c r="D210" s="8">
        <v>10</v>
      </c>
      <c r="E210" s="49">
        <f>Data!F210</f>
        <v>55182.69</v>
      </c>
      <c r="F210" s="51">
        <f t="shared" si="7"/>
        <v>2000</v>
      </c>
      <c r="G210" s="51">
        <f t="shared" si="6"/>
        <v>53182.69</v>
      </c>
      <c r="H210" s="52">
        <f>+SUM(INDEX(Inputs!$D$24:$D$35,MATCH($D210,Inputs!$B$24:$B$35,0))*$F210,INDEX(Inputs!$E$24:$E$35,MATCH($D210,Inputs!$B$24:$B$35,0))*$G210)</f>
        <v>2539.9461672399998</v>
      </c>
      <c r="I210" s="52"/>
      <c r="J210" s="52"/>
      <c r="K210" s="52"/>
      <c r="L210" s="52"/>
      <c r="M210" s="52"/>
      <c r="O210" s="19"/>
      <c r="P210" s="19"/>
      <c r="Q210" s="19"/>
    </row>
    <row r="211" spans="2:17" x14ac:dyDescent="0.25">
      <c r="B211" s="8" t="s">
        <v>115</v>
      </c>
      <c r="C211" s="8">
        <v>2021</v>
      </c>
      <c r="D211" s="8">
        <v>11</v>
      </c>
      <c r="E211" s="49">
        <f>Data!F211</f>
        <v>66630.960000000006</v>
      </c>
      <c r="F211" s="51">
        <f t="shared" si="7"/>
        <v>2000</v>
      </c>
      <c r="G211" s="51">
        <f t="shared" si="6"/>
        <v>64630.960000000006</v>
      </c>
      <c r="H211" s="52">
        <f>+SUM(INDEX(Inputs!$D$24:$D$35,MATCH($D211,Inputs!$B$24:$B$35,0))*$F211,INDEX(Inputs!$E$24:$E$35,MATCH($D211,Inputs!$B$24:$B$35,0))*$G211)</f>
        <v>3045.9139081600001</v>
      </c>
      <c r="I211" s="52"/>
      <c r="J211" s="52"/>
      <c r="K211" s="52"/>
      <c r="L211" s="52"/>
      <c r="M211" s="52"/>
      <c r="O211" s="19"/>
      <c r="P211" s="19"/>
      <c r="Q211" s="19"/>
    </row>
    <row r="212" spans="2:17" x14ac:dyDescent="0.25">
      <c r="B212" s="8" t="s">
        <v>115</v>
      </c>
      <c r="C212" s="8">
        <v>2021</v>
      </c>
      <c r="D212" s="8">
        <v>12</v>
      </c>
      <c r="E212" s="49">
        <f>Data!F212</f>
        <v>91184.25</v>
      </c>
      <c r="F212" s="51">
        <f t="shared" si="7"/>
        <v>2000</v>
      </c>
      <c r="G212" s="51">
        <f t="shared" si="6"/>
        <v>89184.25</v>
      </c>
      <c r="H212" s="52">
        <f>+SUM(INDEX(Inputs!$D$24:$D$35,MATCH($D212,Inputs!$B$24:$B$35,0))*$F212,INDEX(Inputs!$E$24:$E$35,MATCH($D212,Inputs!$B$24:$B$35,0))*$G212)</f>
        <v>4131.071113</v>
      </c>
      <c r="I212" s="52"/>
      <c r="J212" s="52"/>
      <c r="K212" s="52"/>
      <c r="L212" s="52"/>
      <c r="M212" s="52"/>
      <c r="O212" s="19"/>
      <c r="P212" s="19"/>
      <c r="Q212" s="19"/>
    </row>
    <row r="213" spans="2:17" x14ac:dyDescent="0.25">
      <c r="B213" s="8" t="s">
        <v>116</v>
      </c>
      <c r="C213" s="8">
        <v>2021</v>
      </c>
      <c r="D213" s="8">
        <v>1</v>
      </c>
      <c r="E213" s="49">
        <f>Data!F213</f>
        <v>11126.708000000001</v>
      </c>
      <c r="F213" s="51">
        <f t="shared" si="7"/>
        <v>2000</v>
      </c>
      <c r="G213" s="51">
        <f t="shared" si="6"/>
        <v>9126.7080000000005</v>
      </c>
      <c r="H213" s="52">
        <f>+SUM(INDEX(Inputs!$D$24:$D$35,MATCH($D213,Inputs!$B$24:$B$35,0))*$F213,INDEX(Inputs!$E$24:$E$35,MATCH($D213,Inputs!$B$24:$B$35,0))*$G213)</f>
        <v>592.84798676800006</v>
      </c>
      <c r="I213" s="52"/>
      <c r="J213" s="52"/>
      <c r="K213" s="52"/>
      <c r="L213" s="52"/>
      <c r="M213" s="52"/>
      <c r="O213" s="19"/>
      <c r="P213" s="19"/>
      <c r="Q213" s="19"/>
    </row>
    <row r="214" spans="2:17" x14ac:dyDescent="0.25">
      <c r="B214" s="8" t="s">
        <v>116</v>
      </c>
      <c r="C214" s="8">
        <v>2021</v>
      </c>
      <c r="D214" s="8">
        <v>2</v>
      </c>
      <c r="E214" s="49">
        <f>Data!F214</f>
        <v>9852.152</v>
      </c>
      <c r="F214" s="51">
        <f t="shared" si="7"/>
        <v>2000</v>
      </c>
      <c r="G214" s="51">
        <f t="shared" si="6"/>
        <v>7852.152</v>
      </c>
      <c r="H214" s="52">
        <f>+SUM(INDEX(Inputs!$D$24:$D$35,MATCH($D214,Inputs!$B$24:$B$35,0))*$F214,INDEX(Inputs!$E$24:$E$35,MATCH($D214,Inputs!$B$24:$B$35,0))*$G214)</f>
        <v>536.51770979200001</v>
      </c>
      <c r="I214" s="52"/>
      <c r="J214" s="52"/>
      <c r="K214" s="52"/>
      <c r="L214" s="52"/>
      <c r="M214" s="52"/>
      <c r="O214" s="19"/>
      <c r="P214" s="19"/>
      <c r="Q214" s="19"/>
    </row>
    <row r="215" spans="2:17" x14ac:dyDescent="0.25">
      <c r="B215" s="8" t="s">
        <v>116</v>
      </c>
      <c r="C215" s="8">
        <v>2021</v>
      </c>
      <c r="D215" s="8">
        <v>3</v>
      </c>
      <c r="E215" s="49">
        <f>Data!F215</f>
        <v>8332.7960000000003</v>
      </c>
      <c r="F215" s="51">
        <f t="shared" si="7"/>
        <v>2000</v>
      </c>
      <c r="G215" s="51">
        <f t="shared" si="6"/>
        <v>6332.7960000000003</v>
      </c>
      <c r="H215" s="52">
        <f>+SUM(INDEX(Inputs!$D$24:$D$35,MATCH($D215,Inputs!$B$24:$B$35,0))*$F215,INDEX(Inputs!$E$24:$E$35,MATCH($D215,Inputs!$B$24:$B$35,0))*$G215)</f>
        <v>469.36825201600004</v>
      </c>
      <c r="I215" s="52"/>
      <c r="J215" s="52"/>
      <c r="K215" s="52"/>
      <c r="L215" s="52"/>
      <c r="M215" s="52"/>
      <c r="O215" s="19"/>
      <c r="P215" s="19"/>
      <c r="Q215" s="19"/>
    </row>
    <row r="216" spans="2:17" x14ac:dyDescent="0.25">
      <c r="B216" s="8" t="s">
        <v>116</v>
      </c>
      <c r="C216" s="8">
        <v>2021</v>
      </c>
      <c r="D216" s="8">
        <v>4</v>
      </c>
      <c r="E216" s="49">
        <f>Data!F216</f>
        <v>7316.4719999999998</v>
      </c>
      <c r="F216" s="51">
        <f t="shared" si="7"/>
        <v>2000</v>
      </c>
      <c r="G216" s="51">
        <f t="shared" si="6"/>
        <v>5316.4719999999998</v>
      </c>
      <c r="H216" s="52">
        <f>+SUM(INDEX(Inputs!$D$24:$D$35,MATCH($D216,Inputs!$B$24:$B$35,0))*$F216,INDEX(Inputs!$E$24:$E$35,MATCH($D216,Inputs!$B$24:$B$35,0))*$G216)</f>
        <v>424.45079651200001</v>
      </c>
      <c r="I216" s="52"/>
      <c r="J216" s="52"/>
      <c r="K216" s="52"/>
      <c r="L216" s="52"/>
      <c r="M216" s="52"/>
      <c r="O216" s="19"/>
      <c r="P216" s="19"/>
      <c r="Q216" s="19"/>
    </row>
    <row r="217" spans="2:17" x14ac:dyDescent="0.25">
      <c r="B217" s="8" t="s">
        <v>116</v>
      </c>
      <c r="C217" s="8">
        <v>2021</v>
      </c>
      <c r="D217" s="8">
        <v>5</v>
      </c>
      <c r="E217" s="49">
        <f>Data!F217</f>
        <v>5750.0720000000001</v>
      </c>
      <c r="F217" s="51">
        <f t="shared" si="7"/>
        <v>2000</v>
      </c>
      <c r="G217" s="51">
        <f t="shared" si="6"/>
        <v>3750.0720000000001</v>
      </c>
      <c r="H217" s="52">
        <f>+SUM(INDEX(Inputs!$D$24:$D$35,MATCH($D217,Inputs!$B$24:$B$35,0))*$F217,INDEX(Inputs!$E$24:$E$35,MATCH($D217,Inputs!$B$24:$B$35,0))*$G217)</f>
        <v>355.22218211200004</v>
      </c>
      <c r="I217" s="52"/>
      <c r="J217" s="52"/>
      <c r="K217" s="52"/>
      <c r="L217" s="52"/>
      <c r="M217" s="52"/>
      <c r="O217" s="19"/>
      <c r="P217" s="19"/>
      <c r="Q217" s="19"/>
    </row>
    <row r="218" spans="2:17" x14ac:dyDescent="0.25">
      <c r="B218" s="8" t="s">
        <v>116</v>
      </c>
      <c r="C218" s="8">
        <v>2021</v>
      </c>
      <c r="D218" s="8">
        <v>6</v>
      </c>
      <c r="E218" s="49">
        <f>Data!F218</f>
        <v>4774.3879999999999</v>
      </c>
      <c r="F218" s="51">
        <f t="shared" si="7"/>
        <v>2000</v>
      </c>
      <c r="G218" s="51">
        <f t="shared" si="6"/>
        <v>2774.3879999999999</v>
      </c>
      <c r="H218" s="52">
        <f>+SUM(INDEX(Inputs!$D$24:$D$35,MATCH($D218,Inputs!$B$24:$B$35,0))*$F218,INDEX(Inputs!$E$24:$E$35,MATCH($D218,Inputs!$B$24:$B$35,0))*$G218)</f>
        <v>345.65708580800003</v>
      </c>
      <c r="I218" s="52"/>
      <c r="J218" s="52"/>
      <c r="K218" s="52"/>
      <c r="L218" s="52"/>
      <c r="M218" s="52"/>
      <c r="O218" s="19"/>
      <c r="P218" s="19"/>
      <c r="Q218" s="19"/>
    </row>
    <row r="219" spans="2:17" x14ac:dyDescent="0.25">
      <c r="B219" s="8" t="s">
        <v>116</v>
      </c>
      <c r="C219" s="8">
        <v>2021</v>
      </c>
      <c r="D219" s="8">
        <v>7</v>
      </c>
      <c r="E219" s="49">
        <f>Data!F219</f>
        <v>4859.8239999999996</v>
      </c>
      <c r="F219" s="51">
        <f t="shared" si="7"/>
        <v>2000</v>
      </c>
      <c r="G219" s="51">
        <f t="shared" si="6"/>
        <v>2859.8239999999996</v>
      </c>
      <c r="H219" s="52">
        <f>+SUM(INDEX(Inputs!$D$24:$D$35,MATCH($D219,Inputs!$B$24:$B$35,0))*$F219,INDEX(Inputs!$E$24:$E$35,MATCH($D219,Inputs!$B$24:$B$35,0))*$G219)</f>
        <v>349.819185984</v>
      </c>
      <c r="I219" s="52"/>
      <c r="J219" s="52"/>
      <c r="K219" s="52"/>
      <c r="L219" s="52"/>
      <c r="M219" s="52"/>
      <c r="O219" s="19"/>
      <c r="P219" s="19"/>
      <c r="Q219" s="19"/>
    </row>
    <row r="220" spans="2:17" x14ac:dyDescent="0.25">
      <c r="B220" s="8" t="s">
        <v>116</v>
      </c>
      <c r="C220" s="8">
        <v>2021</v>
      </c>
      <c r="D220" s="8">
        <v>8</v>
      </c>
      <c r="E220" s="49">
        <f>Data!F220</f>
        <v>4303.68</v>
      </c>
      <c r="F220" s="51">
        <f t="shared" si="7"/>
        <v>2000</v>
      </c>
      <c r="G220" s="51">
        <f t="shared" si="6"/>
        <v>2303.6800000000003</v>
      </c>
      <c r="H220" s="52">
        <f>+SUM(INDEX(Inputs!$D$24:$D$35,MATCH($D220,Inputs!$B$24:$B$35,0))*$F220,INDEX(Inputs!$E$24:$E$35,MATCH($D220,Inputs!$B$24:$B$35,0))*$G220)</f>
        <v>322.72607488</v>
      </c>
      <c r="I220" s="52"/>
      <c r="J220" s="52"/>
      <c r="K220" s="52"/>
      <c r="L220" s="52"/>
      <c r="M220" s="52"/>
      <c r="O220" s="19"/>
      <c r="P220" s="19"/>
      <c r="Q220" s="19"/>
    </row>
    <row r="221" spans="2:17" x14ac:dyDescent="0.25">
      <c r="B221" s="8" t="s">
        <v>116</v>
      </c>
      <c r="C221" s="8">
        <v>2021</v>
      </c>
      <c r="D221" s="8">
        <v>9</v>
      </c>
      <c r="E221" s="49">
        <f>Data!F221</f>
        <v>4914.6880000000001</v>
      </c>
      <c r="F221" s="51">
        <f t="shared" si="7"/>
        <v>2000</v>
      </c>
      <c r="G221" s="51">
        <f t="shared" si="6"/>
        <v>2914.6880000000001</v>
      </c>
      <c r="H221" s="52">
        <f>+SUM(INDEX(Inputs!$D$24:$D$35,MATCH($D221,Inputs!$B$24:$B$35,0))*$F221,INDEX(Inputs!$E$24:$E$35,MATCH($D221,Inputs!$B$24:$B$35,0))*$G221)</f>
        <v>318.30155084800003</v>
      </c>
      <c r="I221" s="52"/>
      <c r="J221" s="52"/>
      <c r="K221" s="52"/>
      <c r="L221" s="52"/>
      <c r="M221" s="52"/>
      <c r="O221" s="19"/>
      <c r="P221" s="19"/>
      <c r="Q221" s="19"/>
    </row>
    <row r="222" spans="2:17" x14ac:dyDescent="0.25">
      <c r="B222" s="8" t="s">
        <v>116</v>
      </c>
      <c r="C222" s="8">
        <v>2021</v>
      </c>
      <c r="D222" s="8">
        <v>10</v>
      </c>
      <c r="E222" s="49">
        <f>Data!F222</f>
        <v>7275.04</v>
      </c>
      <c r="F222" s="51">
        <f t="shared" si="7"/>
        <v>2000</v>
      </c>
      <c r="G222" s="51">
        <f t="shared" si="6"/>
        <v>5275.04</v>
      </c>
      <c r="H222" s="52">
        <f>+SUM(INDEX(Inputs!$D$24:$D$35,MATCH($D222,Inputs!$B$24:$B$35,0))*$F222,INDEX(Inputs!$E$24:$E$35,MATCH($D222,Inputs!$B$24:$B$35,0))*$G222)</f>
        <v>422.61966784000003</v>
      </c>
      <c r="I222" s="52"/>
      <c r="J222" s="52"/>
      <c r="K222" s="52"/>
      <c r="L222" s="52"/>
      <c r="M222" s="52"/>
      <c r="O222" s="19"/>
      <c r="P222" s="19"/>
      <c r="Q222" s="19"/>
    </row>
    <row r="223" spans="2:17" x14ac:dyDescent="0.25">
      <c r="B223" s="8" t="s">
        <v>116</v>
      </c>
      <c r="C223" s="8">
        <v>2021</v>
      </c>
      <c r="D223" s="8">
        <v>11</v>
      </c>
      <c r="E223" s="49">
        <f>Data!F223</f>
        <v>8702.7999999999993</v>
      </c>
      <c r="F223" s="51">
        <f t="shared" si="7"/>
        <v>2000</v>
      </c>
      <c r="G223" s="51">
        <f t="shared" si="6"/>
        <v>6702.7999999999993</v>
      </c>
      <c r="H223" s="52">
        <f>+SUM(INDEX(Inputs!$D$24:$D$35,MATCH($D223,Inputs!$B$24:$B$35,0))*$F223,INDEX(Inputs!$E$24:$E$35,MATCH($D223,Inputs!$B$24:$B$35,0))*$G223)</f>
        <v>485.72094879999997</v>
      </c>
      <c r="I223" s="52"/>
      <c r="J223" s="52"/>
      <c r="K223" s="52"/>
      <c r="L223" s="52"/>
      <c r="M223" s="52"/>
      <c r="O223" s="19"/>
      <c r="P223" s="19"/>
      <c r="Q223" s="19"/>
    </row>
    <row r="224" spans="2:17" x14ac:dyDescent="0.25">
      <c r="B224" s="8" t="s">
        <v>116</v>
      </c>
      <c r="C224" s="8">
        <v>2021</v>
      </c>
      <c r="D224" s="8">
        <v>12</v>
      </c>
      <c r="E224" s="49">
        <f>Data!F224</f>
        <v>12118.92</v>
      </c>
      <c r="F224" s="51">
        <f t="shared" si="7"/>
        <v>2000</v>
      </c>
      <c r="G224" s="51">
        <f t="shared" si="6"/>
        <v>10118.92</v>
      </c>
      <c r="H224" s="52">
        <f>+SUM(INDEX(Inputs!$D$24:$D$35,MATCH($D224,Inputs!$B$24:$B$35,0))*$F224,INDEX(Inputs!$E$24:$E$35,MATCH($D224,Inputs!$B$24:$B$35,0))*$G224)</f>
        <v>636.69978832000004</v>
      </c>
      <c r="I224" s="52"/>
      <c r="J224" s="52"/>
      <c r="K224" s="52"/>
      <c r="L224" s="52"/>
      <c r="M224" s="52"/>
      <c r="O224" s="19"/>
      <c r="P224" s="19"/>
      <c r="Q224" s="19"/>
    </row>
    <row r="225" spans="2:17" x14ac:dyDescent="0.25">
      <c r="B225" s="8" t="s">
        <v>117</v>
      </c>
      <c r="C225" s="8">
        <v>2021</v>
      </c>
      <c r="D225" s="8">
        <v>1</v>
      </c>
      <c r="E225" s="49">
        <f>Data!F225</f>
        <v>1289.1437000000001</v>
      </c>
      <c r="F225" s="51">
        <f t="shared" si="7"/>
        <v>1289.1437000000001</v>
      </c>
      <c r="G225" s="51">
        <f t="shared" si="6"/>
        <v>0</v>
      </c>
      <c r="H225" s="52">
        <f>+SUM(INDEX(Inputs!$D$24:$D$35,MATCH($D225,Inputs!$B$24:$B$35,0))*$F225,INDEX(Inputs!$E$24:$E$35,MATCH($D225,Inputs!$B$24:$B$35,0))*$G225)</f>
        <v>122.13605242540001</v>
      </c>
      <c r="I225" s="52"/>
      <c r="J225" s="52"/>
      <c r="K225" s="52"/>
      <c r="L225" s="52"/>
      <c r="M225" s="52"/>
      <c r="O225" s="19"/>
      <c r="P225" s="19"/>
      <c r="Q225" s="19"/>
    </row>
    <row r="226" spans="2:17" x14ac:dyDescent="0.25">
      <c r="B226" s="8" t="s">
        <v>117</v>
      </c>
      <c r="C226" s="8">
        <v>2021</v>
      </c>
      <c r="D226" s="8">
        <v>2</v>
      </c>
      <c r="E226" s="49">
        <f>Data!F226</f>
        <v>1149.9436000000001</v>
      </c>
      <c r="F226" s="51">
        <f t="shared" si="7"/>
        <v>1149.9436000000001</v>
      </c>
      <c r="G226" s="51">
        <f t="shared" si="6"/>
        <v>0</v>
      </c>
      <c r="H226" s="52">
        <f>+SUM(INDEX(Inputs!$D$24:$D$35,MATCH($D226,Inputs!$B$24:$B$35,0))*$F226,INDEX(Inputs!$E$24:$E$35,MATCH($D226,Inputs!$B$24:$B$35,0))*$G226)</f>
        <v>108.94795655120001</v>
      </c>
      <c r="I226" s="52"/>
      <c r="J226" s="52"/>
      <c r="K226" s="52"/>
      <c r="L226" s="52"/>
      <c r="M226" s="52"/>
      <c r="O226" s="19"/>
      <c r="P226" s="19"/>
      <c r="Q226" s="19"/>
    </row>
    <row r="227" spans="2:17" x14ac:dyDescent="0.25">
      <c r="B227" s="8" t="s">
        <v>117</v>
      </c>
      <c r="C227" s="8">
        <v>2021</v>
      </c>
      <c r="D227" s="8">
        <v>3</v>
      </c>
      <c r="E227" s="49">
        <f>Data!F227</f>
        <v>1259.8956000000001</v>
      </c>
      <c r="F227" s="51">
        <f t="shared" si="7"/>
        <v>1259.8956000000001</v>
      </c>
      <c r="G227" s="51">
        <f t="shared" si="6"/>
        <v>0</v>
      </c>
      <c r="H227" s="52">
        <f>+SUM(INDEX(Inputs!$D$24:$D$35,MATCH($D227,Inputs!$B$24:$B$35,0))*$F227,INDEX(Inputs!$E$24:$E$35,MATCH($D227,Inputs!$B$24:$B$35,0))*$G227)</f>
        <v>119.36502893520002</v>
      </c>
      <c r="I227" s="52"/>
      <c r="J227" s="52"/>
      <c r="K227" s="52"/>
      <c r="L227" s="52"/>
      <c r="M227" s="52"/>
      <c r="O227" s="19"/>
      <c r="P227" s="19"/>
      <c r="Q227" s="19"/>
    </row>
    <row r="228" spans="2:17" x14ac:dyDescent="0.25">
      <c r="B228" s="8" t="s">
        <v>117</v>
      </c>
      <c r="C228" s="8">
        <v>2021</v>
      </c>
      <c r="D228" s="8">
        <v>4</v>
      </c>
      <c r="E228" s="49">
        <f>Data!F228</f>
        <v>1074.4558</v>
      </c>
      <c r="F228" s="51">
        <f t="shared" si="7"/>
        <v>1074.4558</v>
      </c>
      <c r="G228" s="51">
        <f t="shared" si="6"/>
        <v>0</v>
      </c>
      <c r="H228" s="52">
        <f>+SUM(INDEX(Inputs!$D$24:$D$35,MATCH($D228,Inputs!$B$24:$B$35,0))*$F228,INDEX(Inputs!$E$24:$E$35,MATCH($D228,Inputs!$B$24:$B$35,0))*$G228)</f>
        <v>101.7960914036</v>
      </c>
      <c r="I228" s="52"/>
      <c r="J228" s="52"/>
      <c r="K228" s="52"/>
      <c r="L228" s="52"/>
      <c r="M228" s="52"/>
      <c r="O228" s="19"/>
      <c r="P228" s="19"/>
      <c r="Q228" s="19"/>
    </row>
    <row r="229" spans="2:17" x14ac:dyDescent="0.25">
      <c r="B229" s="8" t="s">
        <v>117</v>
      </c>
      <c r="C229" s="8">
        <v>2021</v>
      </c>
      <c r="D229" s="8">
        <v>5</v>
      </c>
      <c r="E229" s="49">
        <f>Data!F229</f>
        <v>1070.4398000000001</v>
      </c>
      <c r="F229" s="51">
        <f t="shared" si="7"/>
        <v>1070.4398000000001</v>
      </c>
      <c r="G229" s="51">
        <f t="shared" si="6"/>
        <v>0</v>
      </c>
      <c r="H229" s="52">
        <f>+SUM(INDEX(Inputs!$D$24:$D$35,MATCH($D229,Inputs!$B$24:$B$35,0))*$F229,INDEX(Inputs!$E$24:$E$35,MATCH($D229,Inputs!$B$24:$B$35,0))*$G229)</f>
        <v>101.41560753160002</v>
      </c>
      <c r="I229" s="52"/>
      <c r="J229" s="52"/>
      <c r="K229" s="52"/>
      <c r="L229" s="52"/>
      <c r="M229" s="52"/>
      <c r="O229" s="19"/>
      <c r="P229" s="19"/>
      <c r="Q229" s="19"/>
    </row>
    <row r="230" spans="2:17" x14ac:dyDescent="0.25">
      <c r="B230" s="8" t="s">
        <v>117</v>
      </c>
      <c r="C230" s="8">
        <v>2021</v>
      </c>
      <c r="D230" s="8">
        <v>6</v>
      </c>
      <c r="E230" s="49">
        <f>Data!F230</f>
        <v>1393.4798000000001</v>
      </c>
      <c r="F230" s="51">
        <f t="shared" si="7"/>
        <v>1393.4798000000001</v>
      </c>
      <c r="G230" s="51">
        <f t="shared" si="6"/>
        <v>0</v>
      </c>
      <c r="H230" s="52">
        <f>+SUM(INDEX(Inputs!$D$24:$D$35,MATCH($D230,Inputs!$B$24:$B$35,0))*$F230,INDEX(Inputs!$E$24:$E$35,MATCH($D230,Inputs!$B$24:$B$35,0))*$G230)</f>
        <v>146.66374895000001</v>
      </c>
      <c r="I230" s="52"/>
      <c r="J230" s="52"/>
      <c r="K230" s="52"/>
      <c r="L230" s="52"/>
      <c r="M230" s="52"/>
      <c r="O230" s="19"/>
      <c r="P230" s="19"/>
      <c r="Q230" s="19"/>
    </row>
    <row r="231" spans="2:17" x14ac:dyDescent="0.25">
      <c r="B231" s="8" t="s">
        <v>117</v>
      </c>
      <c r="C231" s="8">
        <v>2021</v>
      </c>
      <c r="D231" s="8">
        <v>7</v>
      </c>
      <c r="E231" s="49">
        <f>Data!F231</f>
        <v>1552.4027000000001</v>
      </c>
      <c r="F231" s="51">
        <f t="shared" si="7"/>
        <v>1552.4027000000001</v>
      </c>
      <c r="G231" s="51">
        <f t="shared" si="6"/>
        <v>0</v>
      </c>
      <c r="H231" s="52">
        <f>+SUM(INDEX(Inputs!$D$24:$D$35,MATCH($D231,Inputs!$B$24:$B$35,0))*$F231,INDEX(Inputs!$E$24:$E$35,MATCH($D231,Inputs!$B$24:$B$35,0))*$G231)</f>
        <v>163.39038417500001</v>
      </c>
      <c r="I231" s="52"/>
      <c r="J231" s="52"/>
      <c r="K231" s="52"/>
      <c r="L231" s="52"/>
      <c r="M231" s="52"/>
      <c r="O231" s="19"/>
      <c r="P231" s="19"/>
      <c r="Q231" s="19"/>
    </row>
    <row r="232" spans="2:17" x14ac:dyDescent="0.25">
      <c r="B232" s="8" t="s">
        <v>117</v>
      </c>
      <c r="C232" s="8">
        <v>2021</v>
      </c>
      <c r="D232" s="8">
        <v>8</v>
      </c>
      <c r="E232" s="49">
        <f>Data!F232</f>
        <v>1393.36</v>
      </c>
      <c r="F232" s="51">
        <f t="shared" si="7"/>
        <v>1393.36</v>
      </c>
      <c r="G232" s="51">
        <f t="shared" si="6"/>
        <v>0</v>
      </c>
      <c r="H232" s="52">
        <f>+SUM(INDEX(Inputs!$D$24:$D$35,MATCH($D232,Inputs!$B$24:$B$35,0))*$F232,INDEX(Inputs!$E$24:$E$35,MATCH($D232,Inputs!$B$24:$B$35,0))*$G232)</f>
        <v>146.65114</v>
      </c>
      <c r="I232" s="52"/>
      <c r="J232" s="52"/>
      <c r="K232" s="52"/>
      <c r="L232" s="52"/>
      <c r="M232" s="52"/>
      <c r="O232" s="19"/>
      <c r="P232" s="19"/>
      <c r="Q232" s="19"/>
    </row>
    <row r="233" spans="2:17" x14ac:dyDescent="0.25">
      <c r="B233" s="8" t="s">
        <v>117</v>
      </c>
      <c r="C233" s="8">
        <v>2021</v>
      </c>
      <c r="D233" s="8">
        <v>9</v>
      </c>
      <c r="E233" s="49">
        <f>Data!F233</f>
        <v>1169.002</v>
      </c>
      <c r="F233" s="51">
        <f t="shared" si="7"/>
        <v>1169.002</v>
      </c>
      <c r="G233" s="51">
        <f t="shared" si="6"/>
        <v>0</v>
      </c>
      <c r="H233" s="52">
        <f>+SUM(INDEX(Inputs!$D$24:$D$35,MATCH($D233,Inputs!$B$24:$B$35,0))*$F233,INDEX(Inputs!$E$24:$E$35,MATCH($D233,Inputs!$B$24:$B$35,0))*$G233)</f>
        <v>110.75358748400001</v>
      </c>
      <c r="I233" s="52"/>
      <c r="J233" s="52"/>
      <c r="K233" s="52"/>
      <c r="L233" s="52"/>
      <c r="M233" s="52"/>
      <c r="O233" s="19"/>
      <c r="P233" s="19"/>
      <c r="Q233" s="19"/>
    </row>
    <row r="234" spans="2:17" x14ac:dyDescent="0.25">
      <c r="B234" s="8" t="s">
        <v>117</v>
      </c>
      <c r="C234" s="8">
        <v>2021</v>
      </c>
      <c r="D234" s="8">
        <v>10</v>
      </c>
      <c r="E234" s="49">
        <f>Data!F234</f>
        <v>1186.1759999999999</v>
      </c>
      <c r="F234" s="51">
        <f t="shared" si="7"/>
        <v>1186.1759999999999</v>
      </c>
      <c r="G234" s="51">
        <f t="shared" si="6"/>
        <v>0</v>
      </c>
      <c r="H234" s="52">
        <f>+SUM(INDEX(Inputs!$D$24:$D$35,MATCH($D234,Inputs!$B$24:$B$35,0))*$F234,INDEX(Inputs!$E$24:$E$35,MATCH($D234,Inputs!$B$24:$B$35,0))*$G234)</f>
        <v>112.380686592</v>
      </c>
      <c r="I234" s="52"/>
      <c r="J234" s="52"/>
      <c r="K234" s="52"/>
      <c r="L234" s="52"/>
      <c r="M234" s="52"/>
      <c r="O234" s="19"/>
      <c r="P234" s="19"/>
      <c r="Q234" s="19"/>
    </row>
    <row r="235" spans="2:17" x14ac:dyDescent="0.25">
      <c r="B235" s="8" t="s">
        <v>117</v>
      </c>
      <c r="C235" s="8">
        <v>2021</v>
      </c>
      <c r="D235" s="8">
        <v>11</v>
      </c>
      <c r="E235" s="49">
        <f>Data!F235</f>
        <v>1236.896</v>
      </c>
      <c r="F235" s="51">
        <f t="shared" si="7"/>
        <v>1236.896</v>
      </c>
      <c r="G235" s="51">
        <f t="shared" si="6"/>
        <v>0</v>
      </c>
      <c r="H235" s="52">
        <f>+SUM(INDEX(Inputs!$D$24:$D$35,MATCH($D235,Inputs!$B$24:$B$35,0))*$F235,INDEX(Inputs!$E$24:$E$35,MATCH($D235,Inputs!$B$24:$B$35,0))*$G235)</f>
        <v>117.186000832</v>
      </c>
      <c r="I235" s="52"/>
      <c r="J235" s="52"/>
      <c r="K235" s="52"/>
      <c r="L235" s="52"/>
      <c r="M235" s="52"/>
      <c r="O235" s="19"/>
      <c r="P235" s="19"/>
      <c r="Q235" s="19"/>
    </row>
    <row r="236" spans="2:17" x14ac:dyDescent="0.25">
      <c r="B236" s="8" t="s">
        <v>117</v>
      </c>
      <c r="C236" s="8">
        <v>2021</v>
      </c>
      <c r="D236" s="8">
        <v>12</v>
      </c>
      <c r="E236" s="49">
        <f>Data!F236</f>
        <v>1595.2370000000001</v>
      </c>
      <c r="F236" s="51">
        <f t="shared" si="7"/>
        <v>1595.2370000000001</v>
      </c>
      <c r="G236" s="51">
        <f t="shared" si="6"/>
        <v>0</v>
      </c>
      <c r="H236" s="52">
        <f>+SUM(INDEX(Inputs!$D$24:$D$35,MATCH($D236,Inputs!$B$24:$B$35,0))*$F236,INDEX(Inputs!$E$24:$E$35,MATCH($D236,Inputs!$B$24:$B$35,0))*$G236)</f>
        <v>151.135943854</v>
      </c>
      <c r="I236" s="52"/>
      <c r="J236" s="52"/>
      <c r="K236" s="52"/>
      <c r="L236" s="52"/>
      <c r="M236" s="52"/>
      <c r="O236" s="19"/>
      <c r="P236" s="19"/>
      <c r="Q236" s="19"/>
    </row>
    <row r="237" spans="2:17" x14ac:dyDescent="0.25">
      <c r="B237" s="8" t="s">
        <v>118</v>
      </c>
      <c r="C237" s="8">
        <v>2021</v>
      </c>
      <c r="D237" s="8">
        <v>1</v>
      </c>
      <c r="E237" s="49">
        <f>Data!F237</f>
        <v>79777.567999999999</v>
      </c>
      <c r="F237" s="51">
        <f t="shared" si="7"/>
        <v>2000</v>
      </c>
      <c r="G237" s="51">
        <f t="shared" si="6"/>
        <v>77777.567999999999</v>
      </c>
      <c r="H237" s="52">
        <f>+SUM(INDEX(Inputs!$D$24:$D$35,MATCH($D237,Inputs!$B$24:$B$35,0))*$F237,INDEX(Inputs!$E$24:$E$35,MATCH($D237,Inputs!$B$24:$B$35,0))*$G237)</f>
        <v>3626.941395328</v>
      </c>
      <c r="I237" s="52"/>
      <c r="J237" s="52"/>
      <c r="K237" s="52"/>
      <c r="L237" s="52"/>
      <c r="M237" s="52"/>
      <c r="O237" s="19"/>
      <c r="P237" s="19"/>
      <c r="Q237" s="19"/>
    </row>
    <row r="238" spans="2:17" x14ac:dyDescent="0.25">
      <c r="B238" s="8" t="s">
        <v>118</v>
      </c>
      <c r="C238" s="8">
        <v>2021</v>
      </c>
      <c r="D238" s="8">
        <v>2</v>
      </c>
      <c r="E238" s="49">
        <f>Data!F238</f>
        <v>70755.168000000005</v>
      </c>
      <c r="F238" s="51">
        <f t="shared" si="7"/>
        <v>2000</v>
      </c>
      <c r="G238" s="51">
        <f t="shared" si="6"/>
        <v>68755.168000000005</v>
      </c>
      <c r="H238" s="52">
        <f>+SUM(INDEX(Inputs!$D$24:$D$35,MATCH($D238,Inputs!$B$24:$B$35,0))*$F238,INDEX(Inputs!$E$24:$E$35,MATCH($D238,Inputs!$B$24:$B$35,0))*$G238)</f>
        <v>3228.187404928</v>
      </c>
      <c r="I238" s="52"/>
      <c r="J238" s="52"/>
      <c r="K238" s="52"/>
      <c r="L238" s="52"/>
      <c r="M238" s="52"/>
      <c r="O238" s="19"/>
      <c r="P238" s="19"/>
      <c r="Q238" s="19"/>
    </row>
    <row r="239" spans="2:17" x14ac:dyDescent="0.25">
      <c r="B239" s="8" t="s">
        <v>118</v>
      </c>
      <c r="C239" s="8">
        <v>2021</v>
      </c>
      <c r="D239" s="8">
        <v>3</v>
      </c>
      <c r="E239" s="49">
        <f>Data!F239</f>
        <v>57046.375999999997</v>
      </c>
      <c r="F239" s="51">
        <f t="shared" si="7"/>
        <v>2000</v>
      </c>
      <c r="G239" s="51">
        <f t="shared" si="6"/>
        <v>55046.375999999997</v>
      </c>
      <c r="H239" s="52">
        <f>+SUM(INDEX(Inputs!$D$24:$D$35,MATCH($D239,Inputs!$B$24:$B$35,0))*$F239,INDEX(Inputs!$E$24:$E$35,MATCH($D239,Inputs!$B$24:$B$35,0))*$G239)</f>
        <v>2622.3136336959997</v>
      </c>
      <c r="I239" s="52"/>
      <c r="J239" s="52"/>
      <c r="K239" s="52"/>
      <c r="L239" s="52"/>
      <c r="M239" s="52"/>
      <c r="O239" s="19"/>
      <c r="P239" s="19"/>
      <c r="Q239" s="19"/>
    </row>
    <row r="240" spans="2:17" x14ac:dyDescent="0.25">
      <c r="B240" s="8" t="s">
        <v>118</v>
      </c>
      <c r="C240" s="8">
        <v>2021</v>
      </c>
      <c r="D240" s="8">
        <v>4</v>
      </c>
      <c r="E240" s="49">
        <f>Data!F240</f>
        <v>45113.36</v>
      </c>
      <c r="F240" s="51">
        <f t="shared" si="7"/>
        <v>2000</v>
      </c>
      <c r="G240" s="51">
        <f t="shared" si="6"/>
        <v>43113.36</v>
      </c>
      <c r="H240" s="52">
        <f>+SUM(INDEX(Inputs!$D$24:$D$35,MATCH($D240,Inputs!$B$24:$B$35,0))*$F240,INDEX(Inputs!$E$24:$E$35,MATCH($D240,Inputs!$B$24:$B$35,0))*$G240)</f>
        <v>2094.9220585600001</v>
      </c>
      <c r="I240" s="52"/>
      <c r="J240" s="52"/>
      <c r="K240" s="52"/>
      <c r="L240" s="52"/>
      <c r="M240" s="52"/>
      <c r="O240" s="19"/>
      <c r="P240" s="19"/>
      <c r="Q240" s="19"/>
    </row>
    <row r="241" spans="2:17" x14ac:dyDescent="0.25">
      <c r="B241" s="8" t="s">
        <v>118</v>
      </c>
      <c r="C241" s="8">
        <v>2021</v>
      </c>
      <c r="D241" s="8">
        <v>5</v>
      </c>
      <c r="E241" s="49">
        <f>Data!F241</f>
        <v>28287.056</v>
      </c>
      <c r="F241" s="51">
        <f t="shared" si="7"/>
        <v>2000</v>
      </c>
      <c r="G241" s="51">
        <f t="shared" si="6"/>
        <v>26287.056</v>
      </c>
      <c r="H241" s="52">
        <f>+SUM(INDEX(Inputs!$D$24:$D$35,MATCH($D241,Inputs!$B$24:$B$35,0))*$F241,INDEX(Inputs!$E$24:$E$35,MATCH($D241,Inputs!$B$24:$B$35,0))*$G241)</f>
        <v>1351.266726976</v>
      </c>
      <c r="I241" s="52"/>
      <c r="J241" s="52"/>
      <c r="K241" s="52"/>
      <c r="L241" s="52"/>
      <c r="M241" s="52"/>
      <c r="O241" s="19"/>
      <c r="P241" s="19"/>
      <c r="Q241" s="19"/>
    </row>
    <row r="242" spans="2:17" x14ac:dyDescent="0.25">
      <c r="B242" s="8" t="s">
        <v>118</v>
      </c>
      <c r="C242" s="8">
        <v>2021</v>
      </c>
      <c r="D242" s="8">
        <v>6</v>
      </c>
      <c r="E242" s="49">
        <f>Data!F242</f>
        <v>48006.175999999999</v>
      </c>
      <c r="F242" s="51">
        <f t="shared" si="7"/>
        <v>2000</v>
      </c>
      <c r="G242" s="51">
        <f t="shared" si="6"/>
        <v>46006.175999999999</v>
      </c>
      <c r="H242" s="52">
        <f>+SUM(INDEX(Inputs!$D$24:$D$35,MATCH($D242,Inputs!$B$24:$B$35,0))*$F242,INDEX(Inputs!$E$24:$E$35,MATCH($D242,Inputs!$B$24:$B$35,0))*$G242)</f>
        <v>2451.736870016</v>
      </c>
      <c r="I242" s="52"/>
      <c r="J242" s="52"/>
      <c r="K242" s="52"/>
      <c r="L242" s="52"/>
      <c r="M242" s="52"/>
      <c r="O242" s="19"/>
      <c r="P242" s="19"/>
      <c r="Q242" s="19"/>
    </row>
    <row r="243" spans="2:17" x14ac:dyDescent="0.25">
      <c r="B243" s="8" t="s">
        <v>118</v>
      </c>
      <c r="C243" s="8">
        <v>2021</v>
      </c>
      <c r="D243" s="8">
        <v>7</v>
      </c>
      <c r="E243" s="49">
        <f>Data!F243</f>
        <v>61159.487999999998</v>
      </c>
      <c r="F243" s="51">
        <f t="shared" si="7"/>
        <v>2000</v>
      </c>
      <c r="G243" s="51">
        <f t="shared" si="6"/>
        <v>59159.487999999998</v>
      </c>
      <c r="H243" s="52">
        <f>+SUM(INDEX(Inputs!$D$24:$D$35,MATCH($D243,Inputs!$B$24:$B$35,0))*$F243,INDEX(Inputs!$E$24:$E$35,MATCH($D243,Inputs!$B$24:$B$35,0))*$G243)</f>
        <v>3092.5136174079998</v>
      </c>
      <c r="I243" s="52"/>
      <c r="J243" s="52"/>
      <c r="K243" s="52"/>
      <c r="L243" s="52"/>
      <c r="M243" s="52"/>
      <c r="O243" s="19"/>
      <c r="P243" s="19"/>
      <c r="Q243" s="19"/>
    </row>
    <row r="244" spans="2:17" x14ac:dyDescent="0.25">
      <c r="B244" s="8" t="s">
        <v>118</v>
      </c>
      <c r="C244" s="8">
        <v>2021</v>
      </c>
      <c r="D244" s="8">
        <v>8</v>
      </c>
      <c r="E244" s="49">
        <f>Data!F244</f>
        <v>48523.991999999998</v>
      </c>
      <c r="F244" s="51">
        <f t="shared" si="7"/>
        <v>2000</v>
      </c>
      <c r="G244" s="51">
        <f t="shared" si="6"/>
        <v>46523.991999999998</v>
      </c>
      <c r="H244" s="52">
        <f>+SUM(INDEX(Inputs!$D$24:$D$35,MATCH($D244,Inputs!$B$24:$B$35,0))*$F244,INDEX(Inputs!$E$24:$E$35,MATCH($D244,Inputs!$B$24:$B$35,0))*$G244)</f>
        <v>2476.9627942719999</v>
      </c>
      <c r="I244" s="52"/>
      <c r="J244" s="52"/>
      <c r="K244" s="52"/>
      <c r="L244" s="52"/>
      <c r="M244" s="52"/>
      <c r="O244" s="19"/>
      <c r="P244" s="19"/>
      <c r="Q244" s="19"/>
    </row>
    <row r="245" spans="2:17" x14ac:dyDescent="0.25">
      <c r="B245" s="8" t="s">
        <v>118</v>
      </c>
      <c r="C245" s="8">
        <v>2021</v>
      </c>
      <c r="D245" s="8">
        <v>9</v>
      </c>
      <c r="E245" s="49">
        <f>Data!F245</f>
        <v>40050.472000000002</v>
      </c>
      <c r="F245" s="51">
        <f t="shared" si="7"/>
        <v>2000</v>
      </c>
      <c r="G245" s="51">
        <f t="shared" si="6"/>
        <v>38050.472000000002</v>
      </c>
      <c r="H245" s="52">
        <f>+SUM(INDEX(Inputs!$D$24:$D$35,MATCH($D245,Inputs!$B$24:$B$35,0))*$F245,INDEX(Inputs!$E$24:$E$35,MATCH($D245,Inputs!$B$24:$B$35,0))*$G245)</f>
        <v>1871.162660512</v>
      </c>
      <c r="I245" s="52"/>
      <c r="J245" s="52"/>
      <c r="K245" s="52"/>
      <c r="L245" s="52"/>
      <c r="M245" s="52"/>
      <c r="O245" s="19"/>
      <c r="P245" s="19"/>
      <c r="Q245" s="19"/>
    </row>
    <row r="246" spans="2:17" x14ac:dyDescent="0.25">
      <c r="B246" s="8" t="s">
        <v>118</v>
      </c>
      <c r="C246" s="8">
        <v>2021</v>
      </c>
      <c r="D246" s="8">
        <v>10</v>
      </c>
      <c r="E246" s="49">
        <f>Data!F246</f>
        <v>44095.72</v>
      </c>
      <c r="F246" s="51">
        <f t="shared" si="7"/>
        <v>2000</v>
      </c>
      <c r="G246" s="51">
        <f t="shared" si="6"/>
        <v>42095.72</v>
      </c>
      <c r="H246" s="52">
        <f>+SUM(INDEX(Inputs!$D$24:$D$35,MATCH($D246,Inputs!$B$24:$B$35,0))*$F246,INDEX(Inputs!$E$24:$E$35,MATCH($D246,Inputs!$B$24:$B$35,0))*$G246)</f>
        <v>2049.9464411200001</v>
      </c>
      <c r="I246" s="52"/>
      <c r="J246" s="52"/>
      <c r="K246" s="52"/>
      <c r="L246" s="52"/>
      <c r="M246" s="52"/>
      <c r="O246" s="19"/>
      <c r="P246" s="19"/>
      <c r="Q246" s="19"/>
    </row>
    <row r="247" spans="2:17" x14ac:dyDescent="0.25">
      <c r="B247" s="8" t="s">
        <v>118</v>
      </c>
      <c r="C247" s="8">
        <v>2021</v>
      </c>
      <c r="D247" s="8">
        <v>11</v>
      </c>
      <c r="E247" s="49">
        <f>Data!F247</f>
        <v>59179.567999999999</v>
      </c>
      <c r="F247" s="51">
        <f t="shared" si="7"/>
        <v>2000</v>
      </c>
      <c r="G247" s="51">
        <f t="shared" si="6"/>
        <v>57179.567999999999</v>
      </c>
      <c r="H247" s="52">
        <f>+SUM(INDEX(Inputs!$D$24:$D$35,MATCH($D247,Inputs!$B$24:$B$35,0))*$F247,INDEX(Inputs!$E$24:$E$35,MATCH($D247,Inputs!$B$24:$B$35,0))*$G247)</f>
        <v>2716.5921873279999</v>
      </c>
      <c r="I247" s="52"/>
      <c r="J247" s="52"/>
      <c r="K247" s="52"/>
      <c r="L247" s="52"/>
      <c r="M247" s="52"/>
      <c r="O247" s="19"/>
      <c r="P247" s="19"/>
      <c r="Q247" s="19"/>
    </row>
    <row r="248" spans="2:17" x14ac:dyDescent="0.25">
      <c r="B248" s="8" t="s">
        <v>118</v>
      </c>
      <c r="C248" s="8">
        <v>2021</v>
      </c>
      <c r="D248" s="8">
        <v>12</v>
      </c>
      <c r="E248" s="49">
        <f>Data!F248</f>
        <v>82683.432000000001</v>
      </c>
      <c r="F248" s="51">
        <f t="shared" si="7"/>
        <v>2000</v>
      </c>
      <c r="G248" s="51">
        <f t="shared" si="6"/>
        <v>80683.432000000001</v>
      </c>
      <c r="H248" s="52">
        <f>+SUM(INDEX(Inputs!$D$24:$D$35,MATCH($D248,Inputs!$B$24:$B$35,0))*$F248,INDEX(Inputs!$E$24:$E$35,MATCH($D248,Inputs!$B$24:$B$35,0))*$G248)</f>
        <v>3755.368960672</v>
      </c>
      <c r="I248" s="52"/>
      <c r="J248" s="52"/>
      <c r="K248" s="52"/>
      <c r="L248" s="52"/>
      <c r="M248" s="52"/>
      <c r="O248" s="19"/>
      <c r="P248" s="19"/>
      <c r="Q248" s="19"/>
    </row>
    <row r="249" spans="2:17" x14ac:dyDescent="0.25">
      <c r="B249" s="8" t="s">
        <v>119</v>
      </c>
      <c r="C249" s="8">
        <v>2021</v>
      </c>
      <c r="D249" s="8">
        <v>1</v>
      </c>
      <c r="E249" s="49">
        <f>Data!F249</f>
        <v>6110.1719999999996</v>
      </c>
      <c r="F249" s="51">
        <f t="shared" si="7"/>
        <v>2000</v>
      </c>
      <c r="G249" s="51">
        <f t="shared" si="6"/>
        <v>4110.1719999999996</v>
      </c>
      <c r="H249" s="52">
        <f>+SUM(INDEX(Inputs!$D$24:$D$35,MATCH($D249,Inputs!$B$24:$B$35,0))*$F249,INDEX(Inputs!$E$24:$E$35,MATCH($D249,Inputs!$B$24:$B$35,0))*$G249)</f>
        <v>371.13716171199997</v>
      </c>
      <c r="I249" s="52"/>
      <c r="J249" s="52"/>
      <c r="K249" s="52"/>
      <c r="L249" s="52"/>
      <c r="M249" s="52"/>
      <c r="O249" s="19"/>
      <c r="P249" s="19"/>
      <c r="Q249" s="19"/>
    </row>
    <row r="250" spans="2:17" x14ac:dyDescent="0.25">
      <c r="B250" s="8" t="s">
        <v>119</v>
      </c>
      <c r="C250" s="8">
        <v>2021</v>
      </c>
      <c r="D250" s="8">
        <v>2</v>
      </c>
      <c r="E250" s="49">
        <f>Data!F250</f>
        <v>4198.5159999999996</v>
      </c>
      <c r="F250" s="51">
        <f t="shared" si="7"/>
        <v>2000</v>
      </c>
      <c r="G250" s="51">
        <f t="shared" si="6"/>
        <v>2198.5159999999996</v>
      </c>
      <c r="H250" s="52">
        <f>+SUM(INDEX(Inputs!$D$24:$D$35,MATCH($D250,Inputs!$B$24:$B$35,0))*$F250,INDEX(Inputs!$E$24:$E$35,MATCH($D250,Inputs!$B$24:$B$35,0))*$G250)</f>
        <v>286.64961313599997</v>
      </c>
      <c r="I250" s="52"/>
      <c r="J250" s="52"/>
      <c r="K250" s="52"/>
      <c r="L250" s="52"/>
      <c r="M250" s="52"/>
      <c r="O250" s="19"/>
      <c r="P250" s="19"/>
      <c r="Q250" s="19"/>
    </row>
    <row r="251" spans="2:17" x14ac:dyDescent="0.25">
      <c r="B251" s="8" t="s">
        <v>119</v>
      </c>
      <c r="C251" s="8">
        <v>2021</v>
      </c>
      <c r="D251" s="8">
        <v>3</v>
      </c>
      <c r="E251" s="49">
        <f>Data!F251</f>
        <v>3739.752</v>
      </c>
      <c r="F251" s="51">
        <f t="shared" si="7"/>
        <v>2000</v>
      </c>
      <c r="G251" s="51">
        <f t="shared" si="6"/>
        <v>1739.752</v>
      </c>
      <c r="H251" s="52">
        <f>+SUM(INDEX(Inputs!$D$24:$D$35,MATCH($D251,Inputs!$B$24:$B$35,0))*$F251,INDEX(Inputs!$E$24:$E$35,MATCH($D251,Inputs!$B$24:$B$35,0))*$G251)</f>
        <v>266.374079392</v>
      </c>
      <c r="I251" s="52"/>
      <c r="J251" s="52"/>
      <c r="K251" s="52"/>
      <c r="L251" s="52"/>
      <c r="M251" s="52"/>
      <c r="O251" s="19"/>
      <c r="P251" s="19"/>
      <c r="Q251" s="19"/>
    </row>
    <row r="252" spans="2:17" x14ac:dyDescent="0.25">
      <c r="B252" s="8" t="s">
        <v>119</v>
      </c>
      <c r="C252" s="8">
        <v>2021</v>
      </c>
      <c r="D252" s="8">
        <v>4</v>
      </c>
      <c r="E252" s="49">
        <f>Data!F252</f>
        <v>3420.4679999999998</v>
      </c>
      <c r="F252" s="51">
        <f t="shared" si="7"/>
        <v>2000</v>
      </c>
      <c r="G252" s="51">
        <f t="shared" si="6"/>
        <v>1420.4679999999998</v>
      </c>
      <c r="H252" s="52">
        <f>+SUM(INDEX(Inputs!$D$24:$D$35,MATCH($D252,Inputs!$B$24:$B$35,0))*$F252,INDEX(Inputs!$E$24:$E$35,MATCH($D252,Inputs!$B$24:$B$35,0))*$G252)</f>
        <v>252.263003728</v>
      </c>
      <c r="I252" s="52"/>
      <c r="J252" s="52"/>
      <c r="K252" s="52"/>
      <c r="L252" s="52"/>
      <c r="M252" s="52"/>
      <c r="O252" s="19"/>
      <c r="P252" s="19"/>
      <c r="Q252" s="19"/>
    </row>
    <row r="253" spans="2:17" x14ac:dyDescent="0.25">
      <c r="B253" s="8" t="s">
        <v>119</v>
      </c>
      <c r="C253" s="8">
        <v>2021</v>
      </c>
      <c r="D253" s="8">
        <v>5</v>
      </c>
      <c r="E253" s="49">
        <f>Data!F253</f>
        <v>3993.8679999999999</v>
      </c>
      <c r="F253" s="51">
        <f t="shared" si="7"/>
        <v>2000</v>
      </c>
      <c r="G253" s="51">
        <f t="shared" si="6"/>
        <v>1993.8679999999999</v>
      </c>
      <c r="H253" s="52">
        <f>+SUM(INDEX(Inputs!$D$24:$D$35,MATCH($D253,Inputs!$B$24:$B$35,0))*$F253,INDEX(Inputs!$E$24:$E$35,MATCH($D253,Inputs!$B$24:$B$35,0))*$G253)</f>
        <v>277.604990128</v>
      </c>
      <c r="I253" s="52"/>
      <c r="J253" s="52"/>
      <c r="K253" s="52"/>
      <c r="L253" s="52"/>
      <c r="M253" s="52"/>
      <c r="O253" s="19"/>
      <c r="P253" s="19"/>
      <c r="Q253" s="19"/>
    </row>
    <row r="254" spans="2:17" x14ac:dyDescent="0.25">
      <c r="B254" s="8" t="s">
        <v>119</v>
      </c>
      <c r="C254" s="8">
        <v>2021</v>
      </c>
      <c r="D254" s="8">
        <v>6</v>
      </c>
      <c r="E254" s="49">
        <f>Data!F254</f>
        <v>5639.1719999999996</v>
      </c>
      <c r="F254" s="51">
        <f t="shared" si="7"/>
        <v>2000</v>
      </c>
      <c r="G254" s="51">
        <f t="shared" si="6"/>
        <v>3639.1719999999996</v>
      </c>
      <c r="H254" s="52">
        <f>+SUM(INDEX(Inputs!$D$24:$D$35,MATCH($D254,Inputs!$B$24:$B$35,0))*$F254,INDEX(Inputs!$E$24:$E$35,MATCH($D254,Inputs!$B$24:$B$35,0))*$G254)</f>
        <v>387.78590315199995</v>
      </c>
      <c r="I254" s="52"/>
      <c r="J254" s="52"/>
      <c r="K254" s="52"/>
      <c r="L254" s="52"/>
      <c r="M254" s="52"/>
      <c r="O254" s="19"/>
      <c r="P254" s="19"/>
      <c r="Q254" s="19"/>
    </row>
    <row r="255" spans="2:17" x14ac:dyDescent="0.25">
      <c r="B255" s="8" t="s">
        <v>119</v>
      </c>
      <c r="C255" s="8">
        <v>2021</v>
      </c>
      <c r="D255" s="8">
        <v>7</v>
      </c>
      <c r="E255" s="49">
        <f>Data!F255</f>
        <v>6298.6279999999997</v>
      </c>
      <c r="F255" s="51">
        <f t="shared" si="7"/>
        <v>2000</v>
      </c>
      <c r="G255" s="51">
        <f t="shared" si="6"/>
        <v>4298.6279999999997</v>
      </c>
      <c r="H255" s="52">
        <f>+SUM(INDEX(Inputs!$D$24:$D$35,MATCH($D255,Inputs!$B$24:$B$35,0))*$F255,INDEX(Inputs!$E$24:$E$35,MATCH($D255,Inputs!$B$24:$B$35,0))*$G255)</f>
        <v>419.91196164799999</v>
      </c>
      <c r="I255" s="52"/>
      <c r="J255" s="52"/>
      <c r="K255" s="52"/>
      <c r="L255" s="52"/>
      <c r="M255" s="52"/>
      <c r="O255" s="19"/>
      <c r="P255" s="19"/>
      <c r="Q255" s="19"/>
    </row>
    <row r="256" spans="2:17" x14ac:dyDescent="0.25">
      <c r="B256" s="8" t="s">
        <v>119</v>
      </c>
      <c r="C256" s="8">
        <v>2021</v>
      </c>
      <c r="D256" s="8">
        <v>8</v>
      </c>
      <c r="E256" s="49">
        <f>Data!F256</f>
        <v>4969.1360000000004</v>
      </c>
      <c r="F256" s="51">
        <f t="shared" si="7"/>
        <v>2000</v>
      </c>
      <c r="G256" s="51">
        <f t="shared" si="6"/>
        <v>2969.1360000000004</v>
      </c>
      <c r="H256" s="52">
        <f>+SUM(INDEX(Inputs!$D$24:$D$35,MATCH($D256,Inputs!$B$24:$B$35,0))*$F256,INDEX(Inputs!$E$24:$E$35,MATCH($D256,Inputs!$B$24:$B$35,0))*$G256)</f>
        <v>355.14442937600006</v>
      </c>
      <c r="I256" s="52"/>
      <c r="J256" s="52"/>
      <c r="K256" s="52"/>
      <c r="L256" s="52"/>
      <c r="M256" s="52"/>
      <c r="O256" s="19"/>
      <c r="P256" s="19"/>
      <c r="Q256" s="19"/>
    </row>
    <row r="257" spans="2:17" x14ac:dyDescent="0.25">
      <c r="B257" s="8" t="s">
        <v>119</v>
      </c>
      <c r="C257" s="8">
        <v>2021</v>
      </c>
      <c r="D257" s="8">
        <v>9</v>
      </c>
      <c r="E257" s="49">
        <f>Data!F257</f>
        <v>4085.364</v>
      </c>
      <c r="F257" s="51">
        <f t="shared" si="7"/>
        <v>2000</v>
      </c>
      <c r="G257" s="51">
        <f t="shared" si="6"/>
        <v>2085.364</v>
      </c>
      <c r="H257" s="52">
        <f>+SUM(INDEX(Inputs!$D$24:$D$35,MATCH($D257,Inputs!$B$24:$B$35,0))*$F257,INDEX(Inputs!$E$24:$E$35,MATCH($D257,Inputs!$B$24:$B$35,0))*$G257)</f>
        <v>281.64874734400001</v>
      </c>
      <c r="I257" s="52"/>
      <c r="J257" s="52"/>
      <c r="K257" s="52"/>
      <c r="L257" s="52"/>
      <c r="M257" s="52"/>
      <c r="O257" s="19"/>
      <c r="P257" s="19"/>
      <c r="Q257" s="19"/>
    </row>
    <row r="258" spans="2:17" x14ac:dyDescent="0.25">
      <c r="B258" s="8" t="s">
        <v>119</v>
      </c>
      <c r="C258" s="8">
        <v>2021</v>
      </c>
      <c r="D258" s="8">
        <v>10</v>
      </c>
      <c r="E258" s="49">
        <f>Data!F258</f>
        <v>3745</v>
      </c>
      <c r="F258" s="51">
        <f t="shared" si="7"/>
        <v>2000</v>
      </c>
      <c r="G258" s="51">
        <f t="shared" si="6"/>
        <v>1745</v>
      </c>
      <c r="H258" s="52">
        <f>+SUM(INDEX(Inputs!$D$24:$D$35,MATCH($D258,Inputs!$B$24:$B$35,0))*$F258,INDEX(Inputs!$E$24:$E$35,MATCH($D258,Inputs!$B$24:$B$35,0))*$G258)</f>
        <v>266.60602</v>
      </c>
      <c r="I258" s="52"/>
      <c r="J258" s="52"/>
      <c r="K258" s="52"/>
      <c r="L258" s="52"/>
      <c r="M258" s="52"/>
      <c r="O258" s="19"/>
      <c r="P258" s="19"/>
      <c r="Q258" s="19"/>
    </row>
    <row r="259" spans="2:17" x14ac:dyDescent="0.25">
      <c r="B259" s="8" t="s">
        <v>119</v>
      </c>
      <c r="C259" s="8">
        <v>2021</v>
      </c>
      <c r="D259" s="8">
        <v>11</v>
      </c>
      <c r="E259" s="49">
        <f>Data!F259</f>
        <v>3921.096</v>
      </c>
      <c r="F259" s="51">
        <f t="shared" si="7"/>
        <v>2000</v>
      </c>
      <c r="G259" s="51">
        <f t="shared" si="6"/>
        <v>1921.096</v>
      </c>
      <c r="H259" s="52">
        <f>+SUM(INDEX(Inputs!$D$24:$D$35,MATCH($D259,Inputs!$B$24:$B$35,0))*$F259,INDEX(Inputs!$E$24:$E$35,MATCH($D259,Inputs!$B$24:$B$35,0))*$G259)</f>
        <v>274.38875881600001</v>
      </c>
      <c r="I259" s="52"/>
      <c r="J259" s="52"/>
      <c r="K259" s="52"/>
      <c r="L259" s="52"/>
      <c r="M259" s="52"/>
      <c r="O259" s="19"/>
      <c r="P259" s="19"/>
      <c r="Q259" s="19"/>
    </row>
    <row r="260" spans="2:17" x14ac:dyDescent="0.25">
      <c r="B260" s="8" t="s">
        <v>119</v>
      </c>
      <c r="C260" s="8">
        <v>2021</v>
      </c>
      <c r="D260" s="8">
        <v>12</v>
      </c>
      <c r="E260" s="49">
        <f>Data!F260</f>
        <v>4453.6400000000003</v>
      </c>
      <c r="F260" s="51">
        <f t="shared" si="7"/>
        <v>2000</v>
      </c>
      <c r="G260" s="51">
        <f t="shared" si="6"/>
        <v>2453.6400000000003</v>
      </c>
      <c r="H260" s="52">
        <f>+SUM(INDEX(Inputs!$D$24:$D$35,MATCH($D260,Inputs!$B$24:$B$35,0))*$F260,INDEX(Inputs!$E$24:$E$35,MATCH($D260,Inputs!$B$24:$B$35,0))*$G260)</f>
        <v>297.92507344000001</v>
      </c>
      <c r="I260" s="52"/>
      <c r="J260" s="52"/>
      <c r="K260" s="52"/>
      <c r="L260" s="52"/>
      <c r="M260" s="52"/>
      <c r="O260" s="19"/>
      <c r="P260" s="19"/>
      <c r="Q260" s="19"/>
    </row>
    <row r="261" spans="2:17" x14ac:dyDescent="0.25">
      <c r="B261" s="8" t="s">
        <v>120</v>
      </c>
      <c r="C261" s="8">
        <v>2021</v>
      </c>
      <c r="D261" s="8">
        <v>1</v>
      </c>
      <c r="E261" s="49">
        <f>Data!F261</f>
        <v>15192.415999999999</v>
      </c>
      <c r="F261" s="51">
        <f t="shared" si="7"/>
        <v>2000</v>
      </c>
      <c r="G261" s="51">
        <f t="shared" si="6"/>
        <v>13192.415999999999</v>
      </c>
      <c r="H261" s="52">
        <f>+SUM(INDEX(Inputs!$D$24:$D$35,MATCH($D261,Inputs!$B$24:$B$35,0))*$F261,INDEX(Inputs!$E$24:$E$35,MATCH($D261,Inputs!$B$24:$B$35,0))*$G261)</f>
        <v>772.53601753600003</v>
      </c>
      <c r="I261" s="52"/>
      <c r="J261" s="52"/>
      <c r="K261" s="52"/>
      <c r="L261" s="52"/>
      <c r="M261" s="52"/>
      <c r="O261" s="19"/>
      <c r="P261" s="19"/>
      <c r="Q261" s="19"/>
    </row>
    <row r="262" spans="2:17" x14ac:dyDescent="0.25">
      <c r="B262" s="8" t="s">
        <v>120</v>
      </c>
      <c r="C262" s="8">
        <v>2021</v>
      </c>
      <c r="D262" s="8">
        <v>2</v>
      </c>
      <c r="E262" s="49">
        <f>Data!F262</f>
        <v>13034.116</v>
      </c>
      <c r="F262" s="51">
        <f t="shared" si="7"/>
        <v>2000</v>
      </c>
      <c r="G262" s="51">
        <f t="shared" si="6"/>
        <v>11034.116</v>
      </c>
      <c r="H262" s="52">
        <f>+SUM(INDEX(Inputs!$D$24:$D$35,MATCH($D262,Inputs!$B$24:$B$35,0))*$F262,INDEX(Inputs!$E$24:$E$35,MATCH($D262,Inputs!$B$24:$B$35,0))*$G262)</f>
        <v>677.14779073600005</v>
      </c>
      <c r="I262" s="52"/>
      <c r="J262" s="52"/>
      <c r="K262" s="52"/>
      <c r="L262" s="52"/>
      <c r="M262" s="52"/>
      <c r="O262" s="19"/>
      <c r="P262" s="19"/>
      <c r="Q262" s="19"/>
    </row>
    <row r="263" spans="2:17" x14ac:dyDescent="0.25">
      <c r="B263" s="8" t="s">
        <v>120</v>
      </c>
      <c r="C263" s="8">
        <v>2021</v>
      </c>
      <c r="D263" s="8">
        <v>3</v>
      </c>
      <c r="E263" s="49">
        <f>Data!F263</f>
        <v>11859.86</v>
      </c>
      <c r="F263" s="51">
        <f t="shared" si="7"/>
        <v>2000</v>
      </c>
      <c r="G263" s="51">
        <f t="shared" si="6"/>
        <v>9859.86</v>
      </c>
      <c r="H263" s="52">
        <f>+SUM(INDEX(Inputs!$D$24:$D$35,MATCH($D263,Inputs!$B$24:$B$35,0))*$F263,INDEX(Inputs!$E$24:$E$35,MATCH($D263,Inputs!$B$24:$B$35,0))*$G263)</f>
        <v>625.25037256000007</v>
      </c>
      <c r="I263" s="52"/>
      <c r="J263" s="52"/>
      <c r="K263" s="52"/>
      <c r="L263" s="52"/>
      <c r="M263" s="52"/>
      <c r="O263" s="19"/>
      <c r="P263" s="19"/>
      <c r="Q263" s="19"/>
    </row>
    <row r="264" spans="2:17" x14ac:dyDescent="0.25">
      <c r="B264" s="8" t="s">
        <v>120</v>
      </c>
      <c r="C264" s="8">
        <v>2021</v>
      </c>
      <c r="D264" s="8">
        <v>4</v>
      </c>
      <c r="E264" s="49">
        <f>Data!F264</f>
        <v>8266.6479999999992</v>
      </c>
      <c r="F264" s="51">
        <f t="shared" si="7"/>
        <v>2000</v>
      </c>
      <c r="G264" s="51">
        <f t="shared" si="6"/>
        <v>6266.6479999999992</v>
      </c>
      <c r="H264" s="52">
        <f>+SUM(INDEX(Inputs!$D$24:$D$35,MATCH($D264,Inputs!$B$24:$B$35,0))*$F264,INDEX(Inputs!$E$24:$E$35,MATCH($D264,Inputs!$B$24:$B$35,0))*$G264)</f>
        <v>466.44477500799997</v>
      </c>
      <c r="I264" s="52"/>
      <c r="J264" s="52"/>
      <c r="K264" s="52"/>
      <c r="L264" s="52"/>
      <c r="M264" s="52"/>
      <c r="O264" s="19"/>
      <c r="P264" s="19"/>
      <c r="Q264" s="19"/>
    </row>
    <row r="265" spans="2:17" x14ac:dyDescent="0.25">
      <c r="B265" s="8" t="s">
        <v>120</v>
      </c>
      <c r="C265" s="8">
        <v>2021</v>
      </c>
      <c r="D265" s="8">
        <v>5</v>
      </c>
      <c r="E265" s="49">
        <f>Data!F265</f>
        <v>6727.1480000000001</v>
      </c>
      <c r="F265" s="51">
        <f t="shared" si="7"/>
        <v>2000</v>
      </c>
      <c r="G265" s="51">
        <f t="shared" ref="G265:G328" si="8">+E265-F265</f>
        <v>4727.1480000000001</v>
      </c>
      <c r="H265" s="52">
        <f>+SUM(INDEX(Inputs!$D$24:$D$35,MATCH($D265,Inputs!$B$24:$B$35,0))*$F265,INDEX(Inputs!$E$24:$E$35,MATCH($D265,Inputs!$B$24:$B$35,0))*$G265)</f>
        <v>398.40503300800003</v>
      </c>
      <c r="I265" s="52"/>
      <c r="J265" s="52"/>
      <c r="K265" s="52"/>
      <c r="L265" s="52"/>
      <c r="M265" s="52"/>
      <c r="O265" s="19"/>
      <c r="P265" s="19"/>
      <c r="Q265" s="19"/>
    </row>
    <row r="266" spans="2:17" x14ac:dyDescent="0.25">
      <c r="B266" s="8" t="s">
        <v>120</v>
      </c>
      <c r="C266" s="8">
        <v>2021</v>
      </c>
      <c r="D266" s="8">
        <v>6</v>
      </c>
      <c r="E266" s="49">
        <f>Data!F266</f>
        <v>5553.16</v>
      </c>
      <c r="F266" s="51">
        <f t="shared" ref="F266:F329" si="9">+MIN($E266,2000)</f>
        <v>2000</v>
      </c>
      <c r="G266" s="51">
        <f t="shared" si="8"/>
        <v>3553.16</v>
      </c>
      <c r="H266" s="52">
        <f>+SUM(INDEX(Inputs!$D$24:$D$35,MATCH($D266,Inputs!$B$24:$B$35,0))*$F266,INDEX(Inputs!$E$24:$E$35,MATCH($D266,Inputs!$B$24:$B$35,0))*$G266)</f>
        <v>383.59574255999996</v>
      </c>
      <c r="I266" s="52"/>
      <c r="J266" s="52"/>
      <c r="K266" s="52"/>
      <c r="L266" s="52"/>
      <c r="M266" s="52"/>
      <c r="O266" s="19"/>
      <c r="P266" s="19"/>
      <c r="Q266" s="19"/>
    </row>
    <row r="267" spans="2:17" x14ac:dyDescent="0.25">
      <c r="B267" s="8" t="s">
        <v>120</v>
      </c>
      <c r="C267" s="8">
        <v>2021</v>
      </c>
      <c r="D267" s="8">
        <v>7</v>
      </c>
      <c r="E267" s="49">
        <f>Data!F267</f>
        <v>6440.96</v>
      </c>
      <c r="F267" s="51">
        <f t="shared" si="9"/>
        <v>2000</v>
      </c>
      <c r="G267" s="51">
        <f t="shared" si="8"/>
        <v>4440.96</v>
      </c>
      <c r="H267" s="52">
        <f>+SUM(INDEX(Inputs!$D$24:$D$35,MATCH($D267,Inputs!$B$24:$B$35,0))*$F267,INDEX(Inputs!$E$24:$E$35,MATCH($D267,Inputs!$B$24:$B$35,0))*$G267)</f>
        <v>426.84580735999998</v>
      </c>
      <c r="I267" s="52"/>
      <c r="J267" s="52"/>
      <c r="K267" s="52"/>
      <c r="L267" s="52"/>
      <c r="M267" s="52"/>
      <c r="O267" s="19"/>
      <c r="P267" s="19"/>
      <c r="Q267" s="19"/>
    </row>
    <row r="268" spans="2:17" x14ac:dyDescent="0.25">
      <c r="B268" s="8" t="s">
        <v>120</v>
      </c>
      <c r="C268" s="8">
        <v>2021</v>
      </c>
      <c r="D268" s="8">
        <v>8</v>
      </c>
      <c r="E268" s="49">
        <f>Data!F268</f>
        <v>6216.5039999999999</v>
      </c>
      <c r="F268" s="51">
        <f t="shared" si="9"/>
        <v>2000</v>
      </c>
      <c r="G268" s="51">
        <f t="shared" si="8"/>
        <v>4216.5039999999999</v>
      </c>
      <c r="H268" s="52">
        <f>+SUM(INDEX(Inputs!$D$24:$D$35,MATCH($D268,Inputs!$B$24:$B$35,0))*$F268,INDEX(Inputs!$E$24:$E$35,MATCH($D268,Inputs!$B$24:$B$35,0))*$G268)</f>
        <v>415.911208864</v>
      </c>
      <c r="I268" s="52"/>
      <c r="J268" s="52"/>
      <c r="K268" s="52"/>
      <c r="L268" s="52"/>
      <c r="M268" s="52"/>
      <c r="O268" s="19"/>
      <c r="P268" s="19"/>
      <c r="Q268" s="19"/>
    </row>
    <row r="269" spans="2:17" x14ac:dyDescent="0.25">
      <c r="B269" s="8" t="s">
        <v>120</v>
      </c>
      <c r="C269" s="8">
        <v>2021</v>
      </c>
      <c r="D269" s="8">
        <v>9</v>
      </c>
      <c r="E269" s="49">
        <f>Data!F269</f>
        <v>5799.8879999999999</v>
      </c>
      <c r="F269" s="51">
        <f t="shared" si="9"/>
        <v>2000</v>
      </c>
      <c r="G269" s="51">
        <f t="shared" si="8"/>
        <v>3799.8879999999999</v>
      </c>
      <c r="H269" s="52">
        <f>+SUM(INDEX(Inputs!$D$24:$D$35,MATCH($D269,Inputs!$B$24:$B$35,0))*$F269,INDEX(Inputs!$E$24:$E$35,MATCH($D269,Inputs!$B$24:$B$35,0))*$G269)</f>
        <v>357.42385004799996</v>
      </c>
      <c r="I269" s="52"/>
      <c r="J269" s="52"/>
      <c r="K269" s="52"/>
      <c r="L269" s="52"/>
      <c r="M269" s="52"/>
      <c r="O269" s="19"/>
      <c r="P269" s="19"/>
      <c r="Q269" s="19"/>
    </row>
    <row r="270" spans="2:17" x14ac:dyDescent="0.25">
      <c r="B270" s="8" t="s">
        <v>120</v>
      </c>
      <c r="C270" s="8">
        <v>2021</v>
      </c>
      <c r="D270" s="8">
        <v>10</v>
      </c>
      <c r="E270" s="49">
        <f>Data!F270</f>
        <v>7493.86</v>
      </c>
      <c r="F270" s="51">
        <f t="shared" si="9"/>
        <v>2000</v>
      </c>
      <c r="G270" s="51">
        <f t="shared" si="8"/>
        <v>5493.86</v>
      </c>
      <c r="H270" s="52">
        <f>+SUM(INDEX(Inputs!$D$24:$D$35,MATCH($D270,Inputs!$B$24:$B$35,0))*$F270,INDEX(Inputs!$E$24:$E$35,MATCH($D270,Inputs!$B$24:$B$35,0))*$G270)</f>
        <v>432.29063656</v>
      </c>
      <c r="I270" s="52"/>
      <c r="J270" s="52"/>
      <c r="K270" s="52"/>
      <c r="L270" s="52"/>
      <c r="M270" s="52"/>
      <c r="O270" s="19"/>
      <c r="P270" s="19"/>
      <c r="Q270" s="19"/>
    </row>
    <row r="271" spans="2:17" x14ac:dyDescent="0.25">
      <c r="B271" s="8" t="s">
        <v>120</v>
      </c>
      <c r="C271" s="8">
        <v>2021</v>
      </c>
      <c r="D271" s="8">
        <v>11</v>
      </c>
      <c r="E271" s="49">
        <f>Data!F271</f>
        <v>9158.6080000000002</v>
      </c>
      <c r="F271" s="51">
        <f t="shared" si="9"/>
        <v>2000</v>
      </c>
      <c r="G271" s="51">
        <f t="shared" si="8"/>
        <v>7158.6080000000002</v>
      </c>
      <c r="H271" s="52">
        <f>+SUM(INDEX(Inputs!$D$24:$D$35,MATCH($D271,Inputs!$B$24:$B$35,0))*$F271,INDEX(Inputs!$E$24:$E$35,MATCH($D271,Inputs!$B$24:$B$35,0))*$G271)</f>
        <v>505.86583916799998</v>
      </c>
      <c r="I271" s="52"/>
      <c r="J271" s="52"/>
      <c r="K271" s="52"/>
      <c r="L271" s="52"/>
      <c r="M271" s="52"/>
      <c r="O271" s="19"/>
      <c r="P271" s="19"/>
      <c r="Q271" s="19"/>
    </row>
    <row r="272" spans="2:17" x14ac:dyDescent="0.25">
      <c r="B272" s="8" t="s">
        <v>120</v>
      </c>
      <c r="C272" s="8">
        <v>2021</v>
      </c>
      <c r="D272" s="8">
        <v>12</v>
      </c>
      <c r="E272" s="49">
        <f>Data!F272</f>
        <v>12702.332</v>
      </c>
      <c r="F272" s="51">
        <f t="shared" si="9"/>
        <v>2000</v>
      </c>
      <c r="G272" s="51">
        <f t="shared" si="8"/>
        <v>10702.332</v>
      </c>
      <c r="H272" s="52">
        <f>+SUM(INDEX(Inputs!$D$24:$D$35,MATCH($D272,Inputs!$B$24:$B$35,0))*$F272,INDEX(Inputs!$E$24:$E$35,MATCH($D272,Inputs!$B$24:$B$35,0))*$G272)</f>
        <v>662.48426507199997</v>
      </c>
      <c r="I272" s="52"/>
      <c r="J272" s="52"/>
      <c r="K272" s="52"/>
      <c r="L272" s="52"/>
      <c r="M272" s="52"/>
      <c r="O272" s="19"/>
      <c r="P272" s="19"/>
      <c r="Q272" s="19"/>
    </row>
    <row r="273" spans="2:17" x14ac:dyDescent="0.25">
      <c r="B273" s="8" t="s">
        <v>121</v>
      </c>
      <c r="C273" s="8">
        <v>2021</v>
      </c>
      <c r="D273" s="8">
        <v>1</v>
      </c>
      <c r="E273" s="49">
        <f>Data!F273</f>
        <v>3589.5320000000002</v>
      </c>
      <c r="F273" s="51">
        <f t="shared" si="9"/>
        <v>2000</v>
      </c>
      <c r="G273" s="51">
        <f t="shared" si="8"/>
        <v>1589.5320000000002</v>
      </c>
      <c r="H273" s="52">
        <f>+SUM(INDEX(Inputs!$D$24:$D$35,MATCH($D273,Inputs!$B$24:$B$35,0))*$F273,INDEX(Inputs!$E$24:$E$35,MATCH($D273,Inputs!$B$24:$B$35,0))*$G273)</f>
        <v>259.73495627200003</v>
      </c>
      <c r="I273" s="52"/>
      <c r="J273" s="52"/>
      <c r="K273" s="52"/>
      <c r="L273" s="52"/>
      <c r="M273" s="52"/>
      <c r="O273" s="19"/>
      <c r="P273" s="19"/>
      <c r="Q273" s="19"/>
    </row>
    <row r="274" spans="2:17" x14ac:dyDescent="0.25">
      <c r="B274" s="8" t="s">
        <v>121</v>
      </c>
      <c r="C274" s="8">
        <v>2021</v>
      </c>
      <c r="D274" s="8">
        <v>2</v>
      </c>
      <c r="E274" s="49">
        <f>Data!F274</f>
        <v>3345.6239999999998</v>
      </c>
      <c r="F274" s="51">
        <f t="shared" si="9"/>
        <v>2000</v>
      </c>
      <c r="G274" s="51">
        <f t="shared" si="8"/>
        <v>1345.6239999999998</v>
      </c>
      <c r="H274" s="52">
        <f>+SUM(INDEX(Inputs!$D$24:$D$35,MATCH($D274,Inputs!$B$24:$B$35,0))*$F274,INDEX(Inputs!$E$24:$E$35,MATCH($D274,Inputs!$B$24:$B$35,0))*$G274)</f>
        <v>248.95519830399999</v>
      </c>
      <c r="I274" s="52"/>
      <c r="J274" s="52"/>
      <c r="K274" s="52"/>
      <c r="L274" s="52"/>
      <c r="M274" s="52"/>
      <c r="O274" s="19"/>
      <c r="P274" s="19"/>
      <c r="Q274" s="19"/>
    </row>
    <row r="275" spans="2:17" x14ac:dyDescent="0.25">
      <c r="B275" s="8" t="s">
        <v>121</v>
      </c>
      <c r="C275" s="8">
        <v>2021</v>
      </c>
      <c r="D275" s="8">
        <v>3</v>
      </c>
      <c r="E275" s="49">
        <f>Data!F275</f>
        <v>2991.08</v>
      </c>
      <c r="F275" s="51">
        <f t="shared" si="9"/>
        <v>2000</v>
      </c>
      <c r="G275" s="51">
        <f t="shared" si="8"/>
        <v>991.07999999999993</v>
      </c>
      <c r="H275" s="52">
        <f>+SUM(INDEX(Inputs!$D$24:$D$35,MATCH($D275,Inputs!$B$24:$B$35,0))*$F275,INDEX(Inputs!$E$24:$E$35,MATCH($D275,Inputs!$B$24:$B$35,0))*$G275)</f>
        <v>233.28577168000001</v>
      </c>
      <c r="I275" s="52"/>
      <c r="J275" s="52"/>
      <c r="K275" s="52"/>
      <c r="L275" s="52"/>
      <c r="M275" s="52"/>
      <c r="O275" s="19"/>
      <c r="P275" s="19"/>
      <c r="Q275" s="19"/>
    </row>
    <row r="276" spans="2:17" x14ac:dyDescent="0.25">
      <c r="B276" s="8" t="s">
        <v>121</v>
      </c>
      <c r="C276" s="8">
        <v>2021</v>
      </c>
      <c r="D276" s="8">
        <v>4</v>
      </c>
      <c r="E276" s="49">
        <f>Data!F276</f>
        <v>2481.8560000000002</v>
      </c>
      <c r="F276" s="51">
        <f t="shared" si="9"/>
        <v>2000</v>
      </c>
      <c r="G276" s="51">
        <f t="shared" si="8"/>
        <v>481.85600000000022</v>
      </c>
      <c r="H276" s="52">
        <f>+SUM(INDEX(Inputs!$D$24:$D$35,MATCH($D276,Inputs!$B$24:$B$35,0))*$F276,INDEX(Inputs!$E$24:$E$35,MATCH($D276,Inputs!$B$24:$B$35,0))*$G276)</f>
        <v>210.78010777600002</v>
      </c>
      <c r="I276" s="52"/>
      <c r="J276" s="52"/>
      <c r="K276" s="52"/>
      <c r="L276" s="52"/>
      <c r="M276" s="52"/>
      <c r="O276" s="19"/>
      <c r="P276" s="19"/>
      <c r="Q276" s="19"/>
    </row>
    <row r="277" spans="2:17" x14ac:dyDescent="0.25">
      <c r="B277" s="8" t="s">
        <v>121</v>
      </c>
      <c r="C277" s="8">
        <v>2021</v>
      </c>
      <c r="D277" s="8">
        <v>5</v>
      </c>
      <c r="E277" s="49">
        <f>Data!F277</f>
        <v>2449.076</v>
      </c>
      <c r="F277" s="51">
        <f t="shared" si="9"/>
        <v>2000</v>
      </c>
      <c r="G277" s="51">
        <f t="shared" si="8"/>
        <v>449.07600000000002</v>
      </c>
      <c r="H277" s="52">
        <f>+SUM(INDEX(Inputs!$D$24:$D$35,MATCH($D277,Inputs!$B$24:$B$35,0))*$F277,INDEX(Inputs!$E$24:$E$35,MATCH($D277,Inputs!$B$24:$B$35,0))*$G277)</f>
        <v>209.331362896</v>
      </c>
      <c r="I277" s="52"/>
      <c r="J277" s="52"/>
      <c r="K277" s="52"/>
      <c r="L277" s="52"/>
      <c r="M277" s="52"/>
      <c r="O277" s="19"/>
      <c r="P277" s="19"/>
      <c r="Q277" s="19"/>
    </row>
    <row r="278" spans="2:17" x14ac:dyDescent="0.25">
      <c r="B278" s="8" t="s">
        <v>121</v>
      </c>
      <c r="C278" s="8">
        <v>2021</v>
      </c>
      <c r="D278" s="8">
        <v>6</v>
      </c>
      <c r="E278" s="49">
        <f>Data!F278</f>
        <v>3168.712</v>
      </c>
      <c r="F278" s="51">
        <f t="shared" si="9"/>
        <v>2000</v>
      </c>
      <c r="G278" s="51">
        <f t="shared" si="8"/>
        <v>1168.712</v>
      </c>
      <c r="H278" s="52">
        <f>+SUM(INDEX(Inputs!$D$24:$D$35,MATCH($D278,Inputs!$B$24:$B$35,0))*$F278,INDEX(Inputs!$E$24:$E$35,MATCH($D278,Inputs!$B$24:$B$35,0))*$G278)</f>
        <v>267.43497379199999</v>
      </c>
      <c r="I278" s="52"/>
      <c r="J278" s="52"/>
      <c r="K278" s="52"/>
      <c r="L278" s="52"/>
      <c r="M278" s="52"/>
      <c r="O278" s="19"/>
      <c r="P278" s="19"/>
      <c r="Q278" s="19"/>
    </row>
    <row r="279" spans="2:17" x14ac:dyDescent="0.25">
      <c r="B279" s="8" t="s">
        <v>121</v>
      </c>
      <c r="C279" s="8">
        <v>2021</v>
      </c>
      <c r="D279" s="8">
        <v>7</v>
      </c>
      <c r="E279" s="49">
        <f>Data!F279</f>
        <v>3516.944</v>
      </c>
      <c r="F279" s="51">
        <f t="shared" si="9"/>
        <v>2000</v>
      </c>
      <c r="G279" s="51">
        <f t="shared" si="8"/>
        <v>1516.944</v>
      </c>
      <c r="H279" s="52">
        <f>+SUM(INDEX(Inputs!$D$24:$D$35,MATCH($D279,Inputs!$B$24:$B$35,0))*$F279,INDEX(Inputs!$E$24:$E$35,MATCH($D279,Inputs!$B$24:$B$35,0))*$G279)</f>
        <v>284.39944390400001</v>
      </c>
      <c r="I279" s="52"/>
      <c r="J279" s="52"/>
      <c r="K279" s="52"/>
      <c r="L279" s="52"/>
      <c r="M279" s="52"/>
      <c r="O279" s="19"/>
      <c r="P279" s="19"/>
      <c r="Q279" s="19"/>
    </row>
    <row r="280" spans="2:17" x14ac:dyDescent="0.25">
      <c r="B280" s="8" t="s">
        <v>121</v>
      </c>
      <c r="C280" s="8">
        <v>2021</v>
      </c>
      <c r="D280" s="8">
        <v>8</v>
      </c>
      <c r="E280" s="49">
        <f>Data!F280</f>
        <v>3775.4360000000001</v>
      </c>
      <c r="F280" s="51">
        <f t="shared" si="9"/>
        <v>2000</v>
      </c>
      <c r="G280" s="51">
        <f t="shared" si="8"/>
        <v>1775.4360000000001</v>
      </c>
      <c r="H280" s="52">
        <f>+SUM(INDEX(Inputs!$D$24:$D$35,MATCH($D280,Inputs!$B$24:$B$35,0))*$F280,INDEX(Inputs!$E$24:$E$35,MATCH($D280,Inputs!$B$24:$B$35,0))*$G280)</f>
        <v>296.99214017600002</v>
      </c>
      <c r="I280" s="52"/>
      <c r="J280" s="52"/>
      <c r="K280" s="52"/>
      <c r="L280" s="52"/>
      <c r="M280" s="52"/>
      <c r="O280" s="19"/>
      <c r="P280" s="19"/>
      <c r="Q280" s="19"/>
    </row>
    <row r="281" spans="2:17" x14ac:dyDescent="0.25">
      <c r="B281" s="8" t="s">
        <v>121</v>
      </c>
      <c r="C281" s="8">
        <v>2021</v>
      </c>
      <c r="D281" s="8">
        <v>9</v>
      </c>
      <c r="E281" s="49">
        <f>Data!F281</f>
        <v>4076.348</v>
      </c>
      <c r="F281" s="51">
        <f t="shared" si="9"/>
        <v>2000</v>
      </c>
      <c r="G281" s="51">
        <f t="shared" si="8"/>
        <v>2076.348</v>
      </c>
      <c r="H281" s="52">
        <f>+SUM(INDEX(Inputs!$D$24:$D$35,MATCH($D281,Inputs!$B$24:$B$35,0))*$F281,INDEX(Inputs!$E$24:$E$35,MATCH($D281,Inputs!$B$24:$B$35,0))*$G281)</f>
        <v>281.250276208</v>
      </c>
      <c r="I281" s="52"/>
      <c r="J281" s="52"/>
      <c r="K281" s="52"/>
      <c r="L281" s="52"/>
      <c r="M281" s="52"/>
      <c r="O281" s="19"/>
      <c r="P281" s="19"/>
      <c r="Q281" s="19"/>
    </row>
    <row r="282" spans="2:17" x14ac:dyDescent="0.25">
      <c r="B282" s="8" t="s">
        <v>121</v>
      </c>
      <c r="C282" s="8">
        <v>2021</v>
      </c>
      <c r="D282" s="8">
        <v>10</v>
      </c>
      <c r="E282" s="49">
        <f>Data!F282</f>
        <v>2358.056</v>
      </c>
      <c r="F282" s="51">
        <f t="shared" si="9"/>
        <v>2000</v>
      </c>
      <c r="G282" s="51">
        <f t="shared" si="8"/>
        <v>358.05600000000004</v>
      </c>
      <c r="H282" s="52">
        <f>+SUM(INDEX(Inputs!$D$24:$D$35,MATCH($D282,Inputs!$B$24:$B$35,0))*$F282,INDEX(Inputs!$E$24:$E$35,MATCH($D282,Inputs!$B$24:$B$35,0))*$G282)</f>
        <v>205.30864297600002</v>
      </c>
      <c r="I282" s="52"/>
      <c r="J282" s="52"/>
      <c r="K282" s="52"/>
      <c r="L282" s="52"/>
      <c r="M282" s="52"/>
      <c r="O282" s="19"/>
      <c r="P282" s="19"/>
      <c r="Q282" s="19"/>
    </row>
    <row r="283" spans="2:17" x14ac:dyDescent="0.25">
      <c r="B283" s="8" t="s">
        <v>121</v>
      </c>
      <c r="C283" s="8">
        <v>2021</v>
      </c>
      <c r="D283" s="8">
        <v>11</v>
      </c>
      <c r="E283" s="49">
        <f>Data!F283</f>
        <v>1974.8520000000001</v>
      </c>
      <c r="F283" s="51">
        <f t="shared" si="9"/>
        <v>1974.8520000000001</v>
      </c>
      <c r="G283" s="51">
        <f t="shared" si="8"/>
        <v>0</v>
      </c>
      <c r="H283" s="52">
        <f>+SUM(INDEX(Inputs!$D$24:$D$35,MATCH($D283,Inputs!$B$24:$B$35,0))*$F283,INDEX(Inputs!$E$24:$E$35,MATCH($D283,Inputs!$B$24:$B$35,0))*$G283)</f>
        <v>187.10142818400001</v>
      </c>
      <c r="I283" s="52"/>
      <c r="J283" s="52"/>
      <c r="K283" s="52"/>
      <c r="L283" s="52"/>
      <c r="M283" s="52"/>
      <c r="O283" s="19"/>
      <c r="P283" s="19"/>
      <c r="Q283" s="19"/>
    </row>
    <row r="284" spans="2:17" x14ac:dyDescent="0.25">
      <c r="B284" s="8" t="s">
        <v>121</v>
      </c>
      <c r="C284" s="8">
        <v>2021</v>
      </c>
      <c r="D284" s="8">
        <v>12</v>
      </c>
      <c r="E284" s="49">
        <f>Data!F284</f>
        <v>2106.0479999999998</v>
      </c>
      <c r="F284" s="51">
        <f t="shared" si="9"/>
        <v>2000</v>
      </c>
      <c r="G284" s="51">
        <f t="shared" si="8"/>
        <v>106.04799999999977</v>
      </c>
      <c r="H284" s="52">
        <f>+SUM(INDEX(Inputs!$D$24:$D$35,MATCH($D284,Inputs!$B$24:$B$35,0))*$F284,INDEX(Inputs!$E$24:$E$35,MATCH($D284,Inputs!$B$24:$B$35,0))*$G284)</f>
        <v>194.170897408</v>
      </c>
      <c r="I284" s="52"/>
      <c r="J284" s="52"/>
      <c r="K284" s="52"/>
      <c r="L284" s="52"/>
      <c r="M284" s="52"/>
      <c r="O284" s="19"/>
      <c r="P284" s="19"/>
      <c r="Q284" s="19"/>
    </row>
    <row r="285" spans="2:17" x14ac:dyDescent="0.25">
      <c r="B285" s="8" t="s">
        <v>122</v>
      </c>
      <c r="C285" s="8">
        <v>2021</v>
      </c>
      <c r="D285" s="8">
        <v>1</v>
      </c>
      <c r="E285" s="49">
        <f>Data!F285</f>
        <v>10349.904</v>
      </c>
      <c r="F285" s="51">
        <f t="shared" si="9"/>
        <v>2000</v>
      </c>
      <c r="G285" s="51">
        <f t="shared" si="8"/>
        <v>8349.9040000000005</v>
      </c>
      <c r="H285" s="52">
        <f>+SUM(INDEX(Inputs!$D$24:$D$35,MATCH($D285,Inputs!$B$24:$B$35,0))*$F285,INDEX(Inputs!$E$24:$E$35,MATCH($D285,Inputs!$B$24:$B$35,0))*$G285)</f>
        <v>558.51635718400007</v>
      </c>
      <c r="I285" s="52"/>
      <c r="J285" s="52"/>
      <c r="K285" s="52"/>
      <c r="L285" s="52"/>
      <c r="M285" s="52"/>
      <c r="O285" s="19"/>
      <c r="P285" s="19"/>
      <c r="Q285" s="19"/>
    </row>
    <row r="286" spans="2:17" x14ac:dyDescent="0.25">
      <c r="B286" s="8" t="s">
        <v>122</v>
      </c>
      <c r="C286" s="8">
        <v>2021</v>
      </c>
      <c r="D286" s="8">
        <v>2</v>
      </c>
      <c r="E286" s="49">
        <f>Data!F286</f>
        <v>8865.1319999999996</v>
      </c>
      <c r="F286" s="51">
        <f t="shared" si="9"/>
        <v>2000</v>
      </c>
      <c r="G286" s="51">
        <f t="shared" si="8"/>
        <v>6865.1319999999996</v>
      </c>
      <c r="H286" s="52">
        <f>+SUM(INDEX(Inputs!$D$24:$D$35,MATCH($D286,Inputs!$B$24:$B$35,0))*$F286,INDEX(Inputs!$E$24:$E$35,MATCH($D286,Inputs!$B$24:$B$35,0))*$G286)</f>
        <v>492.89537387199994</v>
      </c>
      <c r="I286" s="52"/>
      <c r="J286" s="52"/>
      <c r="K286" s="52"/>
      <c r="L286" s="52"/>
      <c r="M286" s="52"/>
      <c r="O286" s="19"/>
      <c r="P286" s="19"/>
      <c r="Q286" s="19"/>
    </row>
    <row r="287" spans="2:17" x14ac:dyDescent="0.25">
      <c r="B287" s="8" t="s">
        <v>122</v>
      </c>
      <c r="C287" s="8">
        <v>2021</v>
      </c>
      <c r="D287" s="8">
        <v>3</v>
      </c>
      <c r="E287" s="49">
        <f>Data!F287</f>
        <v>7253.308</v>
      </c>
      <c r="F287" s="51">
        <f t="shared" si="9"/>
        <v>2000</v>
      </c>
      <c r="G287" s="51">
        <f t="shared" si="8"/>
        <v>5253.308</v>
      </c>
      <c r="H287" s="52">
        <f>+SUM(INDEX(Inputs!$D$24:$D$35,MATCH($D287,Inputs!$B$24:$B$35,0))*$F287,INDEX(Inputs!$E$24:$E$35,MATCH($D287,Inputs!$B$24:$B$35,0))*$G287)</f>
        <v>421.65920036800003</v>
      </c>
      <c r="I287" s="52"/>
      <c r="J287" s="52"/>
      <c r="K287" s="52"/>
      <c r="L287" s="52"/>
      <c r="M287" s="52"/>
      <c r="O287" s="19"/>
      <c r="P287" s="19"/>
      <c r="Q287" s="19"/>
    </row>
    <row r="288" spans="2:17" x14ac:dyDescent="0.25">
      <c r="B288" s="8" t="s">
        <v>122</v>
      </c>
      <c r="C288" s="8">
        <v>2021</v>
      </c>
      <c r="D288" s="8">
        <v>4</v>
      </c>
      <c r="E288" s="49">
        <f>Data!F288</f>
        <v>5614.1080000000002</v>
      </c>
      <c r="F288" s="51">
        <f t="shared" si="9"/>
        <v>2000</v>
      </c>
      <c r="G288" s="51">
        <f t="shared" si="8"/>
        <v>3614.1080000000002</v>
      </c>
      <c r="H288" s="52">
        <f>+SUM(INDEX(Inputs!$D$24:$D$35,MATCH($D288,Inputs!$B$24:$B$35,0))*$F288,INDEX(Inputs!$E$24:$E$35,MATCH($D288,Inputs!$B$24:$B$35,0))*$G288)</f>
        <v>349.21311716800005</v>
      </c>
      <c r="I288" s="52"/>
      <c r="J288" s="52"/>
      <c r="K288" s="52"/>
      <c r="L288" s="52"/>
      <c r="M288" s="52"/>
      <c r="O288" s="19"/>
      <c r="P288" s="19"/>
      <c r="Q288" s="19"/>
    </row>
    <row r="289" spans="2:17" x14ac:dyDescent="0.25">
      <c r="B289" s="8" t="s">
        <v>122</v>
      </c>
      <c r="C289" s="8">
        <v>2021</v>
      </c>
      <c r="D289" s="8">
        <v>5</v>
      </c>
      <c r="E289" s="49">
        <f>Data!F289</f>
        <v>5451.6319999999996</v>
      </c>
      <c r="F289" s="51">
        <f t="shared" si="9"/>
        <v>2000</v>
      </c>
      <c r="G289" s="51">
        <f t="shared" si="8"/>
        <v>3451.6319999999996</v>
      </c>
      <c r="H289" s="52">
        <f>+SUM(INDEX(Inputs!$D$24:$D$35,MATCH($D289,Inputs!$B$24:$B$35,0))*$F289,INDEX(Inputs!$E$24:$E$35,MATCH($D289,Inputs!$B$24:$B$35,0))*$G289)</f>
        <v>342.032327872</v>
      </c>
      <c r="I289" s="52"/>
      <c r="J289" s="52"/>
      <c r="K289" s="52"/>
      <c r="L289" s="52"/>
      <c r="M289" s="52"/>
      <c r="O289" s="19"/>
      <c r="P289" s="19"/>
      <c r="Q289" s="19"/>
    </row>
    <row r="290" spans="2:17" x14ac:dyDescent="0.25">
      <c r="B290" s="8" t="s">
        <v>122</v>
      </c>
      <c r="C290" s="8">
        <v>2021</v>
      </c>
      <c r="D290" s="8">
        <v>6</v>
      </c>
      <c r="E290" s="49">
        <f>Data!F290</f>
        <v>7456.3959999999997</v>
      </c>
      <c r="F290" s="51">
        <f t="shared" si="9"/>
        <v>2000</v>
      </c>
      <c r="G290" s="51">
        <f t="shared" si="8"/>
        <v>5456.3959999999997</v>
      </c>
      <c r="H290" s="52">
        <f>+SUM(INDEX(Inputs!$D$24:$D$35,MATCH($D290,Inputs!$B$24:$B$35,0))*$F290,INDEX(Inputs!$E$24:$E$35,MATCH($D290,Inputs!$B$24:$B$35,0))*$G290)</f>
        <v>476.31378753600001</v>
      </c>
      <c r="I290" s="52"/>
      <c r="J290" s="52"/>
      <c r="K290" s="52"/>
      <c r="L290" s="52"/>
      <c r="M290" s="52"/>
      <c r="O290" s="19"/>
      <c r="P290" s="19"/>
      <c r="Q290" s="19"/>
    </row>
    <row r="291" spans="2:17" x14ac:dyDescent="0.25">
      <c r="B291" s="8" t="s">
        <v>122</v>
      </c>
      <c r="C291" s="8">
        <v>2021</v>
      </c>
      <c r="D291" s="8">
        <v>7</v>
      </c>
      <c r="E291" s="49">
        <f>Data!F291</f>
        <v>8906.652</v>
      </c>
      <c r="F291" s="51">
        <f t="shared" si="9"/>
        <v>2000</v>
      </c>
      <c r="G291" s="51">
        <f t="shared" si="8"/>
        <v>6906.652</v>
      </c>
      <c r="H291" s="52">
        <f>+SUM(INDEX(Inputs!$D$24:$D$35,MATCH($D291,Inputs!$B$24:$B$35,0))*$F291,INDEX(Inputs!$E$24:$E$35,MATCH($D291,Inputs!$B$24:$B$35,0))*$G291)</f>
        <v>546.96445883199999</v>
      </c>
      <c r="I291" s="52"/>
      <c r="J291" s="52"/>
      <c r="K291" s="52"/>
      <c r="L291" s="52"/>
      <c r="M291" s="52"/>
      <c r="O291" s="19"/>
      <c r="P291" s="19"/>
      <c r="Q291" s="19"/>
    </row>
    <row r="292" spans="2:17" x14ac:dyDescent="0.25">
      <c r="B292" s="8" t="s">
        <v>122</v>
      </c>
      <c r="C292" s="8">
        <v>2021</v>
      </c>
      <c r="D292" s="8">
        <v>8</v>
      </c>
      <c r="E292" s="49">
        <f>Data!F292</f>
        <v>7538.52</v>
      </c>
      <c r="F292" s="51">
        <f t="shared" si="9"/>
        <v>2000</v>
      </c>
      <c r="G292" s="51">
        <f t="shared" si="8"/>
        <v>5538.52</v>
      </c>
      <c r="H292" s="52">
        <f>+SUM(INDEX(Inputs!$D$24:$D$35,MATCH($D292,Inputs!$B$24:$B$35,0))*$F292,INDEX(Inputs!$E$24:$E$35,MATCH($D292,Inputs!$B$24:$B$35,0))*$G292)</f>
        <v>480.31454032000005</v>
      </c>
      <c r="I292" s="52"/>
      <c r="J292" s="52"/>
      <c r="K292" s="52"/>
      <c r="L292" s="52"/>
      <c r="M292" s="52"/>
      <c r="O292" s="19"/>
      <c r="P292" s="19"/>
      <c r="Q292" s="19"/>
    </row>
    <row r="293" spans="2:17" x14ac:dyDescent="0.25">
      <c r="B293" s="8" t="s">
        <v>122</v>
      </c>
      <c r="C293" s="8">
        <v>2021</v>
      </c>
      <c r="D293" s="8">
        <v>9</v>
      </c>
      <c r="E293" s="49">
        <f>Data!F293</f>
        <v>6143.0559999999996</v>
      </c>
      <c r="F293" s="51">
        <f t="shared" si="9"/>
        <v>2000</v>
      </c>
      <c r="G293" s="51">
        <f t="shared" si="8"/>
        <v>4143.0559999999996</v>
      </c>
      <c r="H293" s="52">
        <f>+SUM(INDEX(Inputs!$D$24:$D$35,MATCH($D293,Inputs!$B$24:$B$35,0))*$F293,INDEX(Inputs!$E$24:$E$35,MATCH($D293,Inputs!$B$24:$B$35,0))*$G293)</f>
        <v>372.59050297599998</v>
      </c>
      <c r="I293" s="52"/>
      <c r="J293" s="52"/>
      <c r="K293" s="52"/>
      <c r="L293" s="52"/>
      <c r="M293" s="52"/>
      <c r="O293" s="19"/>
      <c r="P293" s="19"/>
      <c r="Q293" s="19"/>
    </row>
    <row r="294" spans="2:17" x14ac:dyDescent="0.25">
      <c r="B294" s="8" t="s">
        <v>122</v>
      </c>
      <c r="C294" s="8">
        <v>2021</v>
      </c>
      <c r="D294" s="8">
        <v>10</v>
      </c>
      <c r="E294" s="49">
        <f>Data!F294</f>
        <v>5422.232</v>
      </c>
      <c r="F294" s="51">
        <f t="shared" si="9"/>
        <v>2000</v>
      </c>
      <c r="G294" s="51">
        <f t="shared" si="8"/>
        <v>3422.232</v>
      </c>
      <c r="H294" s="52">
        <f>+SUM(INDEX(Inputs!$D$24:$D$35,MATCH($D294,Inputs!$B$24:$B$35,0))*$F294,INDEX(Inputs!$E$24:$E$35,MATCH($D294,Inputs!$B$24:$B$35,0))*$G294)</f>
        <v>340.73296547200005</v>
      </c>
      <c r="I294" s="52"/>
      <c r="J294" s="52"/>
      <c r="K294" s="52"/>
      <c r="L294" s="52"/>
      <c r="M294" s="52"/>
      <c r="O294" s="19"/>
      <c r="P294" s="19"/>
      <c r="Q294" s="19"/>
    </row>
    <row r="295" spans="2:17" x14ac:dyDescent="0.25">
      <c r="B295" s="8" t="s">
        <v>122</v>
      </c>
      <c r="C295" s="8">
        <v>2021</v>
      </c>
      <c r="D295" s="8">
        <v>11</v>
      </c>
      <c r="E295" s="49">
        <f>Data!F295</f>
        <v>6090.6360000000004</v>
      </c>
      <c r="F295" s="51">
        <f t="shared" si="9"/>
        <v>2000</v>
      </c>
      <c r="G295" s="51">
        <f t="shared" si="8"/>
        <v>4090.6360000000004</v>
      </c>
      <c r="H295" s="52">
        <f>+SUM(INDEX(Inputs!$D$24:$D$35,MATCH($D295,Inputs!$B$24:$B$35,0))*$F295,INDEX(Inputs!$E$24:$E$35,MATCH($D295,Inputs!$B$24:$B$35,0))*$G295)</f>
        <v>370.27374865600007</v>
      </c>
      <c r="I295" s="52"/>
      <c r="J295" s="52"/>
      <c r="K295" s="52"/>
      <c r="L295" s="52"/>
      <c r="M295" s="52"/>
      <c r="O295" s="19"/>
      <c r="P295" s="19"/>
      <c r="Q295" s="19"/>
    </row>
    <row r="296" spans="2:17" x14ac:dyDescent="0.25">
      <c r="B296" s="8" t="s">
        <v>122</v>
      </c>
      <c r="C296" s="8">
        <v>2021</v>
      </c>
      <c r="D296" s="8">
        <v>12</v>
      </c>
      <c r="E296" s="49">
        <f>Data!F296</f>
        <v>8614.1560000000009</v>
      </c>
      <c r="F296" s="51">
        <f t="shared" si="9"/>
        <v>2000</v>
      </c>
      <c r="G296" s="51">
        <f t="shared" si="8"/>
        <v>6614.1560000000009</v>
      </c>
      <c r="H296" s="52">
        <f>+SUM(INDEX(Inputs!$D$24:$D$35,MATCH($D296,Inputs!$B$24:$B$35,0))*$F296,INDEX(Inputs!$E$24:$E$35,MATCH($D296,Inputs!$B$24:$B$35,0))*$G296)</f>
        <v>481.80323857600001</v>
      </c>
      <c r="I296" s="52"/>
      <c r="J296" s="52"/>
      <c r="K296" s="52"/>
      <c r="L296" s="52"/>
      <c r="M296" s="52"/>
      <c r="O296" s="19"/>
      <c r="P296" s="19"/>
      <c r="Q296" s="19"/>
    </row>
    <row r="297" spans="2:17" x14ac:dyDescent="0.25">
      <c r="B297" s="8" t="s">
        <v>123</v>
      </c>
      <c r="C297" s="8">
        <v>2021</v>
      </c>
      <c r="D297" s="8">
        <v>1</v>
      </c>
      <c r="E297" s="49">
        <f>Data!F297</f>
        <v>1905.6</v>
      </c>
      <c r="F297" s="51">
        <f t="shared" si="9"/>
        <v>1905.6</v>
      </c>
      <c r="G297" s="51">
        <f t="shared" si="8"/>
        <v>0</v>
      </c>
      <c r="H297" s="52">
        <f>+SUM(INDEX(Inputs!$D$24:$D$35,MATCH($D297,Inputs!$B$24:$B$35,0))*$F297,INDEX(Inputs!$E$24:$E$35,MATCH($D297,Inputs!$B$24:$B$35,0))*$G297)</f>
        <v>180.54035519999999</v>
      </c>
      <c r="I297" s="52"/>
      <c r="J297" s="52"/>
      <c r="K297" s="52"/>
      <c r="L297" s="52"/>
      <c r="M297" s="52"/>
      <c r="O297" s="19"/>
      <c r="P297" s="19"/>
      <c r="Q297" s="19"/>
    </row>
    <row r="298" spans="2:17" x14ac:dyDescent="0.25">
      <c r="B298" s="8" t="s">
        <v>123</v>
      </c>
      <c r="C298" s="8">
        <v>2021</v>
      </c>
      <c r="D298" s="8">
        <v>2</v>
      </c>
      <c r="E298" s="49">
        <f>Data!F298</f>
        <v>2076.152</v>
      </c>
      <c r="F298" s="51">
        <f t="shared" si="9"/>
        <v>2000</v>
      </c>
      <c r="G298" s="51">
        <f t="shared" si="8"/>
        <v>76.152000000000044</v>
      </c>
      <c r="H298" s="52">
        <f>+SUM(INDEX(Inputs!$D$24:$D$35,MATCH($D298,Inputs!$B$24:$B$35,0))*$F298,INDEX(Inputs!$E$24:$E$35,MATCH($D298,Inputs!$B$24:$B$35,0))*$G298)</f>
        <v>192.84961379200001</v>
      </c>
      <c r="I298" s="52"/>
      <c r="J298" s="52"/>
      <c r="K298" s="52"/>
      <c r="L298" s="52"/>
      <c r="M298" s="52"/>
      <c r="O298" s="19"/>
      <c r="P298" s="19"/>
      <c r="Q298" s="19"/>
    </row>
    <row r="299" spans="2:17" x14ac:dyDescent="0.25">
      <c r="B299" s="8" t="s">
        <v>123</v>
      </c>
      <c r="C299" s="8">
        <v>2021</v>
      </c>
      <c r="D299" s="8">
        <v>3</v>
      </c>
      <c r="E299" s="49">
        <f>Data!F299</f>
        <v>1970.8720000000001</v>
      </c>
      <c r="F299" s="51">
        <f t="shared" si="9"/>
        <v>1970.8720000000001</v>
      </c>
      <c r="G299" s="51">
        <f t="shared" si="8"/>
        <v>0</v>
      </c>
      <c r="H299" s="52">
        <f>+SUM(INDEX(Inputs!$D$24:$D$35,MATCH($D299,Inputs!$B$24:$B$35,0))*$F299,INDEX(Inputs!$E$24:$E$35,MATCH($D299,Inputs!$B$24:$B$35,0))*$G299)</f>
        <v>186.72435502400003</v>
      </c>
      <c r="I299" s="52"/>
      <c r="J299" s="52"/>
      <c r="K299" s="52"/>
      <c r="L299" s="52"/>
      <c r="M299" s="52"/>
      <c r="O299" s="19"/>
      <c r="P299" s="19"/>
      <c r="Q299" s="19"/>
    </row>
    <row r="300" spans="2:17" x14ac:dyDescent="0.25">
      <c r="B300" s="8" t="s">
        <v>123</v>
      </c>
      <c r="C300" s="8">
        <v>2021</v>
      </c>
      <c r="D300" s="8">
        <v>4</v>
      </c>
      <c r="E300" s="49">
        <f>Data!F300</f>
        <v>1763.2</v>
      </c>
      <c r="F300" s="51">
        <f t="shared" si="9"/>
        <v>1763.2</v>
      </c>
      <c r="G300" s="51">
        <f t="shared" si="8"/>
        <v>0</v>
      </c>
      <c r="H300" s="52">
        <f>+SUM(INDEX(Inputs!$D$24:$D$35,MATCH($D300,Inputs!$B$24:$B$35,0))*$F300,INDEX(Inputs!$E$24:$E$35,MATCH($D300,Inputs!$B$24:$B$35,0))*$G300)</f>
        <v>167.04909440000003</v>
      </c>
      <c r="I300" s="52"/>
      <c r="J300" s="52"/>
      <c r="K300" s="52"/>
      <c r="L300" s="52"/>
      <c r="M300" s="52"/>
      <c r="O300" s="19"/>
      <c r="P300" s="19"/>
      <c r="Q300" s="19"/>
    </row>
    <row r="301" spans="2:17" x14ac:dyDescent="0.25">
      <c r="B301" s="8" t="s">
        <v>123</v>
      </c>
      <c r="C301" s="8">
        <v>2021</v>
      </c>
      <c r="D301" s="8">
        <v>5</v>
      </c>
      <c r="E301" s="49">
        <f>Data!F301</f>
        <v>1810.2360000000001</v>
      </c>
      <c r="F301" s="51">
        <f t="shared" si="9"/>
        <v>1810.2360000000001</v>
      </c>
      <c r="G301" s="51">
        <f t="shared" si="8"/>
        <v>0</v>
      </c>
      <c r="H301" s="52">
        <f>+SUM(INDEX(Inputs!$D$24:$D$35,MATCH($D301,Inputs!$B$24:$B$35,0))*$F301,INDEX(Inputs!$E$24:$E$35,MATCH($D301,Inputs!$B$24:$B$35,0))*$G301)</f>
        <v>171.50537911200001</v>
      </c>
      <c r="I301" s="52"/>
      <c r="J301" s="52"/>
      <c r="K301" s="52"/>
      <c r="L301" s="52"/>
      <c r="M301" s="52"/>
      <c r="O301" s="19"/>
      <c r="P301" s="19"/>
      <c r="Q301" s="19"/>
    </row>
    <row r="302" spans="2:17" x14ac:dyDescent="0.25">
      <c r="B302" s="8" t="s">
        <v>123</v>
      </c>
      <c r="C302" s="8">
        <v>2021</v>
      </c>
      <c r="D302" s="8">
        <v>6</v>
      </c>
      <c r="E302" s="49">
        <f>Data!F302</f>
        <v>2281.92</v>
      </c>
      <c r="F302" s="51">
        <f t="shared" si="9"/>
        <v>2000</v>
      </c>
      <c r="G302" s="51">
        <f t="shared" si="8"/>
        <v>281.92000000000007</v>
      </c>
      <c r="H302" s="52">
        <f>+SUM(INDEX(Inputs!$D$24:$D$35,MATCH($D302,Inputs!$B$24:$B$35,0))*$F302,INDEX(Inputs!$E$24:$E$35,MATCH($D302,Inputs!$B$24:$B$35,0))*$G302)</f>
        <v>224.23401472</v>
      </c>
      <c r="I302" s="52"/>
      <c r="J302" s="52"/>
      <c r="K302" s="52"/>
      <c r="L302" s="52"/>
      <c r="M302" s="52"/>
      <c r="O302" s="19"/>
      <c r="P302" s="19"/>
      <c r="Q302" s="19"/>
    </row>
    <row r="303" spans="2:17" x14ac:dyDescent="0.25">
      <c r="B303" s="8" t="s">
        <v>123</v>
      </c>
      <c r="C303" s="8">
        <v>2021</v>
      </c>
      <c r="D303" s="8">
        <v>7</v>
      </c>
      <c r="E303" s="49">
        <f>Data!F303</f>
        <v>2703.36</v>
      </c>
      <c r="F303" s="51">
        <f t="shared" si="9"/>
        <v>2000</v>
      </c>
      <c r="G303" s="51">
        <f t="shared" si="8"/>
        <v>703.36000000000013</v>
      </c>
      <c r="H303" s="52">
        <f>+SUM(INDEX(Inputs!$D$24:$D$35,MATCH($D303,Inputs!$B$24:$B$35,0))*$F303,INDEX(Inputs!$E$24:$E$35,MATCH($D303,Inputs!$B$24:$B$35,0))*$G303)</f>
        <v>244.76488576</v>
      </c>
      <c r="I303" s="52"/>
      <c r="J303" s="52"/>
      <c r="K303" s="52"/>
      <c r="L303" s="52"/>
      <c r="M303" s="52"/>
      <c r="O303" s="19"/>
      <c r="P303" s="19"/>
      <c r="Q303" s="19"/>
    </row>
    <row r="304" spans="2:17" x14ac:dyDescent="0.25">
      <c r="B304" s="8" t="s">
        <v>123</v>
      </c>
      <c r="C304" s="8">
        <v>2021</v>
      </c>
      <c r="D304" s="8">
        <v>8</v>
      </c>
      <c r="E304" s="49">
        <f>Data!F304</f>
        <v>2654.4</v>
      </c>
      <c r="F304" s="51">
        <f t="shared" si="9"/>
        <v>2000</v>
      </c>
      <c r="G304" s="51">
        <f t="shared" si="8"/>
        <v>654.40000000000009</v>
      </c>
      <c r="H304" s="52">
        <f>+SUM(INDEX(Inputs!$D$24:$D$35,MATCH($D304,Inputs!$B$24:$B$35,0))*$F304,INDEX(Inputs!$E$24:$E$35,MATCH($D304,Inputs!$B$24:$B$35,0))*$G304)</f>
        <v>242.37975040000001</v>
      </c>
      <c r="I304" s="52"/>
      <c r="J304" s="52"/>
      <c r="K304" s="52"/>
      <c r="L304" s="52"/>
      <c r="M304" s="52"/>
      <c r="O304" s="19"/>
      <c r="P304" s="19"/>
      <c r="Q304" s="19"/>
    </row>
    <row r="305" spans="2:17" x14ac:dyDescent="0.25">
      <c r="B305" s="8" t="s">
        <v>123</v>
      </c>
      <c r="C305" s="8">
        <v>2021</v>
      </c>
      <c r="D305" s="8">
        <v>9</v>
      </c>
      <c r="E305" s="49">
        <f>Data!F305</f>
        <v>2287.3200000000002</v>
      </c>
      <c r="F305" s="51">
        <f t="shared" si="9"/>
        <v>2000</v>
      </c>
      <c r="G305" s="51">
        <f t="shared" si="8"/>
        <v>287.32000000000016</v>
      </c>
      <c r="H305" s="52">
        <f>+SUM(INDEX(Inputs!$D$24:$D$35,MATCH($D305,Inputs!$B$24:$B$35,0))*$F305,INDEX(Inputs!$E$24:$E$35,MATCH($D305,Inputs!$B$24:$B$35,0))*$G305)</f>
        <v>202.18239472000002</v>
      </c>
      <c r="I305" s="52"/>
      <c r="J305" s="52"/>
      <c r="K305" s="52"/>
      <c r="L305" s="52"/>
      <c r="M305" s="52"/>
      <c r="O305" s="19"/>
      <c r="P305" s="19"/>
      <c r="Q305" s="19"/>
    </row>
    <row r="306" spans="2:17" x14ac:dyDescent="0.25">
      <c r="B306" s="8" t="s">
        <v>123</v>
      </c>
      <c r="C306" s="8">
        <v>2021</v>
      </c>
      <c r="D306" s="8">
        <v>10</v>
      </c>
      <c r="E306" s="49">
        <f>Data!F306</f>
        <v>2107.16</v>
      </c>
      <c r="F306" s="51">
        <f t="shared" si="9"/>
        <v>2000</v>
      </c>
      <c r="G306" s="51">
        <f t="shared" si="8"/>
        <v>107.15999999999985</v>
      </c>
      <c r="H306" s="52">
        <f>+SUM(INDEX(Inputs!$D$24:$D$35,MATCH($D306,Inputs!$B$24:$B$35,0))*$F306,INDEX(Inputs!$E$24:$E$35,MATCH($D306,Inputs!$B$24:$B$35,0))*$G306)</f>
        <v>194.22004336000001</v>
      </c>
      <c r="I306" s="52"/>
      <c r="J306" s="52"/>
      <c r="K306" s="52"/>
      <c r="L306" s="52"/>
      <c r="M306" s="52"/>
      <c r="O306" s="19"/>
      <c r="P306" s="19"/>
      <c r="Q306" s="19"/>
    </row>
    <row r="307" spans="2:17" x14ac:dyDescent="0.25">
      <c r="B307" s="8" t="s">
        <v>123</v>
      </c>
      <c r="C307" s="8">
        <v>2021</v>
      </c>
      <c r="D307" s="8">
        <v>11</v>
      </c>
      <c r="E307" s="49">
        <f>Data!F307</f>
        <v>1975.36</v>
      </c>
      <c r="F307" s="51">
        <f t="shared" si="9"/>
        <v>1975.36</v>
      </c>
      <c r="G307" s="51">
        <f t="shared" si="8"/>
        <v>0</v>
      </c>
      <c r="H307" s="52">
        <f>+SUM(INDEX(Inputs!$D$24:$D$35,MATCH($D307,Inputs!$B$24:$B$35,0))*$F307,INDEX(Inputs!$E$24:$E$35,MATCH($D307,Inputs!$B$24:$B$35,0))*$G307)</f>
        <v>187.14955712</v>
      </c>
      <c r="I307" s="52"/>
      <c r="J307" s="52"/>
      <c r="K307" s="52"/>
      <c r="L307" s="52"/>
      <c r="M307" s="52"/>
      <c r="O307" s="19"/>
      <c r="P307" s="19"/>
      <c r="Q307" s="19"/>
    </row>
    <row r="308" spans="2:17" x14ac:dyDescent="0.25">
      <c r="B308" s="8" t="s">
        <v>123</v>
      </c>
      <c r="C308" s="8">
        <v>2021</v>
      </c>
      <c r="D308" s="8">
        <v>12</v>
      </c>
      <c r="E308" s="49">
        <f>Data!F308</f>
        <v>2293.6</v>
      </c>
      <c r="F308" s="51">
        <f t="shared" si="9"/>
        <v>2000</v>
      </c>
      <c r="G308" s="51">
        <f t="shared" si="8"/>
        <v>293.59999999999991</v>
      </c>
      <c r="H308" s="52">
        <f>+SUM(INDEX(Inputs!$D$24:$D$35,MATCH($D308,Inputs!$B$24:$B$35,0))*$F308,INDEX(Inputs!$E$24:$E$35,MATCH($D308,Inputs!$B$24:$B$35,0))*$G308)</f>
        <v>202.4599456</v>
      </c>
      <c r="I308" s="52"/>
      <c r="J308" s="52"/>
      <c r="K308" s="52"/>
      <c r="L308" s="52"/>
      <c r="M308" s="52"/>
      <c r="O308" s="19"/>
      <c r="P308" s="19"/>
      <c r="Q308" s="19"/>
    </row>
    <row r="309" spans="2:17" x14ac:dyDescent="0.25">
      <c r="B309" s="8" t="s">
        <v>124</v>
      </c>
      <c r="C309" s="8">
        <v>2021</v>
      </c>
      <c r="D309" s="8">
        <v>1</v>
      </c>
      <c r="E309" s="49">
        <f>Data!F309</f>
        <v>74322.080000000002</v>
      </c>
      <c r="F309" s="51">
        <f t="shared" si="9"/>
        <v>2000</v>
      </c>
      <c r="G309" s="51">
        <f t="shared" si="8"/>
        <v>72322.080000000002</v>
      </c>
      <c r="H309" s="52">
        <f>+SUM(INDEX(Inputs!$D$24:$D$35,MATCH($D309,Inputs!$B$24:$B$35,0))*$F309,INDEX(Inputs!$E$24:$E$35,MATCH($D309,Inputs!$B$24:$B$35,0))*$G309)</f>
        <v>3385.8306476799999</v>
      </c>
      <c r="I309" s="52"/>
      <c r="J309" s="52"/>
      <c r="K309" s="52"/>
      <c r="L309" s="52"/>
      <c r="M309" s="52"/>
      <c r="O309" s="19"/>
      <c r="P309" s="19"/>
      <c r="Q309" s="19"/>
    </row>
    <row r="310" spans="2:17" x14ac:dyDescent="0.25">
      <c r="B310" s="8" t="s">
        <v>124</v>
      </c>
      <c r="C310" s="8">
        <v>2021</v>
      </c>
      <c r="D310" s="8">
        <v>2</v>
      </c>
      <c r="E310" s="49">
        <f>Data!F310</f>
        <v>65970.016000000003</v>
      </c>
      <c r="F310" s="51">
        <f t="shared" si="9"/>
        <v>2000</v>
      </c>
      <c r="G310" s="51">
        <f t="shared" si="8"/>
        <v>63970.016000000003</v>
      </c>
      <c r="H310" s="52">
        <f>+SUM(INDEX(Inputs!$D$24:$D$35,MATCH($D310,Inputs!$B$24:$B$35,0))*$F310,INDEX(Inputs!$E$24:$E$35,MATCH($D310,Inputs!$B$24:$B$35,0))*$G310)</f>
        <v>3016.702827136</v>
      </c>
      <c r="I310" s="52"/>
      <c r="J310" s="52"/>
      <c r="K310" s="52"/>
      <c r="L310" s="52"/>
      <c r="M310" s="52"/>
      <c r="O310" s="19"/>
      <c r="P310" s="19"/>
      <c r="Q310" s="19"/>
    </row>
    <row r="311" spans="2:17" x14ac:dyDescent="0.25">
      <c r="B311" s="8" t="s">
        <v>124</v>
      </c>
      <c r="C311" s="8">
        <v>2021</v>
      </c>
      <c r="D311" s="8">
        <v>3</v>
      </c>
      <c r="E311" s="49">
        <f>Data!F311</f>
        <v>87911.952000000005</v>
      </c>
      <c r="F311" s="51">
        <f t="shared" si="9"/>
        <v>2000</v>
      </c>
      <c r="G311" s="51">
        <f t="shared" si="8"/>
        <v>85911.952000000005</v>
      </c>
      <c r="H311" s="52">
        <f>+SUM(INDEX(Inputs!$D$24:$D$35,MATCH($D311,Inputs!$B$24:$B$35,0))*$F311,INDEX(Inputs!$E$24:$E$35,MATCH($D311,Inputs!$B$24:$B$35,0))*$G311)</f>
        <v>3986.448630592</v>
      </c>
      <c r="I311" s="52"/>
      <c r="J311" s="52"/>
      <c r="K311" s="52"/>
      <c r="L311" s="52"/>
      <c r="M311" s="52"/>
      <c r="O311" s="19"/>
      <c r="P311" s="19"/>
      <c r="Q311" s="19"/>
    </row>
    <row r="312" spans="2:17" x14ac:dyDescent="0.25">
      <c r="B312" s="8" t="s">
        <v>124</v>
      </c>
      <c r="C312" s="8">
        <v>2021</v>
      </c>
      <c r="D312" s="8">
        <v>4</v>
      </c>
      <c r="E312" s="49">
        <f>Data!F312</f>
        <v>80860.464000000007</v>
      </c>
      <c r="F312" s="51">
        <f t="shared" si="9"/>
        <v>2000</v>
      </c>
      <c r="G312" s="51">
        <f t="shared" si="8"/>
        <v>78860.464000000007</v>
      </c>
      <c r="H312" s="52">
        <f>+SUM(INDEX(Inputs!$D$24:$D$35,MATCH($D312,Inputs!$B$24:$B$35,0))*$F312,INDEX(Inputs!$E$24:$E$35,MATCH($D312,Inputs!$B$24:$B$35,0))*$G312)</f>
        <v>3674.801066944</v>
      </c>
      <c r="I312" s="52"/>
      <c r="J312" s="52"/>
      <c r="K312" s="52"/>
      <c r="L312" s="52"/>
      <c r="M312" s="52"/>
      <c r="O312" s="19"/>
      <c r="P312" s="19"/>
      <c r="Q312" s="19"/>
    </row>
    <row r="313" spans="2:17" x14ac:dyDescent="0.25">
      <c r="B313" s="8" t="s">
        <v>124</v>
      </c>
      <c r="C313" s="8">
        <v>2021</v>
      </c>
      <c r="D313" s="8">
        <v>5</v>
      </c>
      <c r="E313" s="49">
        <f>Data!F313</f>
        <v>84162.448000000004</v>
      </c>
      <c r="F313" s="51">
        <f t="shared" si="9"/>
        <v>2000</v>
      </c>
      <c r="G313" s="51">
        <f t="shared" si="8"/>
        <v>82162.448000000004</v>
      </c>
      <c r="H313" s="52">
        <f>+SUM(INDEX(Inputs!$D$24:$D$35,MATCH($D313,Inputs!$B$24:$B$35,0))*$F313,INDEX(Inputs!$E$24:$E$35,MATCH($D313,Inputs!$B$24:$B$35,0))*$G313)</f>
        <v>3820.7355518079999</v>
      </c>
      <c r="I313" s="52"/>
      <c r="J313" s="52"/>
      <c r="K313" s="52"/>
      <c r="L313" s="52"/>
      <c r="M313" s="52"/>
      <c r="O313" s="19"/>
      <c r="P313" s="19"/>
      <c r="Q313" s="19"/>
    </row>
    <row r="314" spans="2:17" x14ac:dyDescent="0.25">
      <c r="B314" s="8" t="s">
        <v>124</v>
      </c>
      <c r="C314" s="8">
        <v>2021</v>
      </c>
      <c r="D314" s="8">
        <v>6</v>
      </c>
      <c r="E314" s="49">
        <f>Data!F314</f>
        <v>90241.856</v>
      </c>
      <c r="F314" s="51">
        <f t="shared" si="9"/>
        <v>2000</v>
      </c>
      <c r="G314" s="51">
        <f t="shared" si="8"/>
        <v>88241.856</v>
      </c>
      <c r="H314" s="52">
        <f>+SUM(INDEX(Inputs!$D$24:$D$35,MATCH($D314,Inputs!$B$24:$B$35,0))*$F314,INDEX(Inputs!$E$24:$E$35,MATCH($D314,Inputs!$B$24:$B$35,0))*$G314)</f>
        <v>4509.2902568959998</v>
      </c>
      <c r="I314" s="52"/>
      <c r="J314" s="52"/>
      <c r="K314" s="52"/>
      <c r="L314" s="52"/>
      <c r="M314" s="52"/>
      <c r="O314" s="19"/>
      <c r="P314" s="19"/>
      <c r="Q314" s="19"/>
    </row>
    <row r="315" spans="2:17" x14ac:dyDescent="0.25">
      <c r="B315" s="8" t="s">
        <v>124</v>
      </c>
      <c r="C315" s="8">
        <v>2021</v>
      </c>
      <c r="D315" s="8">
        <v>7</v>
      </c>
      <c r="E315" s="49">
        <f>Data!F315</f>
        <v>93268.687999999995</v>
      </c>
      <c r="F315" s="51">
        <f t="shared" si="9"/>
        <v>2000</v>
      </c>
      <c r="G315" s="51">
        <f t="shared" si="8"/>
        <v>91268.687999999995</v>
      </c>
      <c r="H315" s="52">
        <f>+SUM(INDEX(Inputs!$D$24:$D$35,MATCH($D315,Inputs!$B$24:$B$35,0))*$F315,INDEX(Inputs!$E$24:$E$35,MATCH($D315,Inputs!$B$24:$B$35,0))*$G315)</f>
        <v>4656.7454046080002</v>
      </c>
      <c r="I315" s="52"/>
      <c r="J315" s="52"/>
      <c r="K315" s="52"/>
      <c r="L315" s="52"/>
      <c r="M315" s="52"/>
      <c r="O315" s="19"/>
      <c r="P315" s="19"/>
      <c r="Q315" s="19"/>
    </row>
    <row r="316" spans="2:17" x14ac:dyDescent="0.25">
      <c r="B316" s="8" t="s">
        <v>124</v>
      </c>
      <c r="C316" s="8">
        <v>2021</v>
      </c>
      <c r="D316" s="8">
        <v>8</v>
      </c>
      <c r="E316" s="49">
        <f>Data!F316</f>
        <v>91241.504000000001</v>
      </c>
      <c r="F316" s="51">
        <f t="shared" si="9"/>
        <v>2000</v>
      </c>
      <c r="G316" s="51">
        <f t="shared" si="8"/>
        <v>89241.504000000001</v>
      </c>
      <c r="H316" s="52">
        <f>+SUM(INDEX(Inputs!$D$24:$D$35,MATCH($D316,Inputs!$B$24:$B$35,0))*$F316,INDEX(Inputs!$E$24:$E$35,MATCH($D316,Inputs!$B$24:$B$35,0))*$G316)</f>
        <v>4557.9891088640006</v>
      </c>
      <c r="I316" s="52"/>
      <c r="J316" s="52"/>
      <c r="K316" s="52"/>
      <c r="L316" s="52"/>
      <c r="M316" s="52"/>
      <c r="O316" s="19"/>
      <c r="P316" s="19"/>
      <c r="Q316" s="19"/>
    </row>
    <row r="317" spans="2:17" x14ac:dyDescent="0.25">
      <c r="B317" s="8" t="s">
        <v>124</v>
      </c>
      <c r="C317" s="8">
        <v>2021</v>
      </c>
      <c r="D317" s="8">
        <v>9</v>
      </c>
      <c r="E317" s="49">
        <f>Data!F317</f>
        <v>89102.736000000004</v>
      </c>
      <c r="F317" s="51">
        <f t="shared" si="9"/>
        <v>2000</v>
      </c>
      <c r="G317" s="51">
        <f t="shared" si="8"/>
        <v>87102.736000000004</v>
      </c>
      <c r="H317" s="52">
        <f>+SUM(INDEX(Inputs!$D$24:$D$35,MATCH($D317,Inputs!$B$24:$B$35,0))*$F317,INDEX(Inputs!$E$24:$E$35,MATCH($D317,Inputs!$B$24:$B$35,0))*$G317)</f>
        <v>4039.0765202560001</v>
      </c>
      <c r="I317" s="52"/>
      <c r="J317" s="52"/>
      <c r="K317" s="52"/>
      <c r="L317" s="52"/>
      <c r="M317" s="52"/>
      <c r="O317" s="19"/>
      <c r="P317" s="19"/>
      <c r="Q317" s="19"/>
    </row>
    <row r="318" spans="2:17" x14ac:dyDescent="0.25">
      <c r="B318" s="8" t="s">
        <v>124</v>
      </c>
      <c r="C318" s="8">
        <v>2021</v>
      </c>
      <c r="D318" s="8">
        <v>10</v>
      </c>
      <c r="E318" s="49">
        <f>Data!F318</f>
        <v>74809.039999999994</v>
      </c>
      <c r="F318" s="51">
        <f t="shared" si="9"/>
        <v>2000</v>
      </c>
      <c r="G318" s="51">
        <f t="shared" si="8"/>
        <v>72809.039999999994</v>
      </c>
      <c r="H318" s="52">
        <f>+SUM(INDEX(Inputs!$D$24:$D$35,MATCH($D318,Inputs!$B$24:$B$35,0))*$F318,INDEX(Inputs!$E$24:$E$35,MATCH($D318,Inputs!$B$24:$B$35,0))*$G318)</f>
        <v>3407.3523318399998</v>
      </c>
      <c r="I318" s="52"/>
      <c r="J318" s="52"/>
      <c r="K318" s="52"/>
      <c r="L318" s="52"/>
      <c r="M318" s="52"/>
      <c r="O318" s="19"/>
      <c r="P318" s="19"/>
      <c r="Q318" s="19"/>
    </row>
    <row r="319" spans="2:17" x14ac:dyDescent="0.25">
      <c r="B319" s="8" t="s">
        <v>124</v>
      </c>
      <c r="C319" s="8">
        <v>2021</v>
      </c>
      <c r="D319" s="8">
        <v>11</v>
      </c>
      <c r="E319" s="49">
        <f>Data!F319</f>
        <v>71157.296000000002</v>
      </c>
      <c r="F319" s="51">
        <f t="shared" si="9"/>
        <v>2000</v>
      </c>
      <c r="G319" s="51">
        <f t="shared" si="8"/>
        <v>69157.296000000002</v>
      </c>
      <c r="H319" s="52">
        <f>+SUM(INDEX(Inputs!$D$24:$D$35,MATCH($D319,Inputs!$B$24:$B$35,0))*$F319,INDEX(Inputs!$E$24:$E$35,MATCH($D319,Inputs!$B$24:$B$35,0))*$G319)</f>
        <v>3245.959854016</v>
      </c>
      <c r="I319" s="52"/>
      <c r="J319" s="52"/>
      <c r="K319" s="52"/>
      <c r="L319" s="52"/>
      <c r="M319" s="52"/>
      <c r="O319" s="19"/>
      <c r="P319" s="19"/>
      <c r="Q319" s="19"/>
    </row>
    <row r="320" spans="2:17" x14ac:dyDescent="0.25">
      <c r="B320" s="8" t="s">
        <v>124</v>
      </c>
      <c r="C320" s="8">
        <v>2021</v>
      </c>
      <c r="D320" s="8">
        <v>12</v>
      </c>
      <c r="E320" s="49">
        <f>Data!F320</f>
        <v>75193.039999999994</v>
      </c>
      <c r="F320" s="51">
        <f t="shared" si="9"/>
        <v>2000</v>
      </c>
      <c r="G320" s="51">
        <f t="shared" si="8"/>
        <v>73193.039999999994</v>
      </c>
      <c r="H320" s="52">
        <f>+SUM(INDEX(Inputs!$D$24:$D$35,MATCH($D320,Inputs!$B$24:$B$35,0))*$F320,INDEX(Inputs!$E$24:$E$35,MATCH($D320,Inputs!$B$24:$B$35,0))*$G320)</f>
        <v>3424.3235958399996</v>
      </c>
      <c r="I320" s="52"/>
      <c r="J320" s="52"/>
      <c r="K320" s="52"/>
      <c r="L320" s="52"/>
      <c r="M320" s="52"/>
      <c r="O320" s="19"/>
      <c r="P320" s="19"/>
      <c r="Q320" s="19"/>
    </row>
    <row r="321" spans="2:17" x14ac:dyDescent="0.25">
      <c r="B321" s="8" t="s">
        <v>125</v>
      </c>
      <c r="C321" s="8">
        <v>2021</v>
      </c>
      <c r="D321" s="8">
        <v>1</v>
      </c>
      <c r="E321" s="49">
        <f>Data!F321</f>
        <v>72096.135999999999</v>
      </c>
      <c r="F321" s="51">
        <f t="shared" si="9"/>
        <v>2000</v>
      </c>
      <c r="G321" s="51">
        <f t="shared" si="8"/>
        <v>70096.135999999999</v>
      </c>
      <c r="H321" s="52">
        <f>+SUM(INDEX(Inputs!$D$24:$D$35,MATCH($D321,Inputs!$B$24:$B$35,0))*$F321,INDEX(Inputs!$E$24:$E$35,MATCH($D321,Inputs!$B$24:$B$35,0))*$G321)</f>
        <v>3287.4528266559996</v>
      </c>
      <c r="I321" s="52"/>
      <c r="J321" s="52"/>
      <c r="K321" s="52"/>
      <c r="L321" s="52"/>
      <c r="M321" s="52"/>
      <c r="O321" s="19"/>
      <c r="P321" s="19"/>
      <c r="Q321" s="19"/>
    </row>
    <row r="322" spans="2:17" x14ac:dyDescent="0.25">
      <c r="B322" s="8" t="s">
        <v>125</v>
      </c>
      <c r="C322" s="8">
        <v>2021</v>
      </c>
      <c r="D322" s="8">
        <v>2</v>
      </c>
      <c r="E322" s="49">
        <f>Data!F322</f>
        <v>65005.856</v>
      </c>
      <c r="F322" s="51">
        <f t="shared" si="9"/>
        <v>2000</v>
      </c>
      <c r="G322" s="51">
        <f t="shared" si="8"/>
        <v>63005.856</v>
      </c>
      <c r="H322" s="52">
        <f>+SUM(INDEX(Inputs!$D$24:$D$35,MATCH($D322,Inputs!$B$24:$B$35,0))*$F322,INDEX(Inputs!$E$24:$E$35,MATCH($D322,Inputs!$B$24:$B$35,0))*$G322)</f>
        <v>2974.090811776</v>
      </c>
      <c r="I322" s="52"/>
      <c r="J322" s="52"/>
      <c r="K322" s="52"/>
      <c r="L322" s="52"/>
      <c r="M322" s="52"/>
      <c r="O322" s="19"/>
      <c r="P322" s="19"/>
      <c r="Q322" s="19"/>
    </row>
    <row r="323" spans="2:17" x14ac:dyDescent="0.25">
      <c r="B323" s="8" t="s">
        <v>125</v>
      </c>
      <c r="C323" s="8">
        <v>2021</v>
      </c>
      <c r="D323" s="8">
        <v>3</v>
      </c>
      <c r="E323" s="49">
        <f>Data!F323</f>
        <v>84875.183999999994</v>
      </c>
      <c r="F323" s="51">
        <f t="shared" si="9"/>
        <v>2000</v>
      </c>
      <c r="G323" s="51">
        <f t="shared" si="8"/>
        <v>82875.183999999994</v>
      </c>
      <c r="H323" s="52">
        <f>+SUM(INDEX(Inputs!$D$24:$D$35,MATCH($D323,Inputs!$B$24:$B$35,0))*$F323,INDEX(Inputs!$E$24:$E$35,MATCH($D323,Inputs!$B$24:$B$35,0))*$G323)</f>
        <v>3852.2356320639997</v>
      </c>
      <c r="I323" s="52"/>
      <c r="J323" s="52"/>
      <c r="K323" s="52"/>
      <c r="L323" s="52"/>
      <c r="M323" s="52"/>
      <c r="O323" s="19"/>
      <c r="P323" s="19"/>
      <c r="Q323" s="19"/>
    </row>
    <row r="324" spans="2:17" x14ac:dyDescent="0.25">
      <c r="B324" s="8" t="s">
        <v>125</v>
      </c>
      <c r="C324" s="8">
        <v>2021</v>
      </c>
      <c r="D324" s="8">
        <v>4</v>
      </c>
      <c r="E324" s="49">
        <f>Data!F324</f>
        <v>82534.975999999995</v>
      </c>
      <c r="F324" s="51">
        <f t="shared" si="9"/>
        <v>2000</v>
      </c>
      <c r="G324" s="51">
        <f t="shared" si="8"/>
        <v>80534.975999999995</v>
      </c>
      <c r="H324" s="52">
        <f>+SUM(INDEX(Inputs!$D$24:$D$35,MATCH($D324,Inputs!$B$24:$B$35,0))*$F324,INDEX(Inputs!$E$24:$E$35,MATCH($D324,Inputs!$B$24:$B$35,0))*$G324)</f>
        <v>3748.8077992959998</v>
      </c>
      <c r="I324" s="52"/>
      <c r="J324" s="52"/>
      <c r="K324" s="52"/>
      <c r="L324" s="52"/>
      <c r="M324" s="52"/>
      <c r="O324" s="19"/>
      <c r="P324" s="19"/>
      <c r="Q324" s="19"/>
    </row>
    <row r="325" spans="2:17" x14ac:dyDescent="0.25">
      <c r="B325" s="8" t="s">
        <v>125</v>
      </c>
      <c r="C325" s="8">
        <v>2021</v>
      </c>
      <c r="D325" s="8">
        <v>5</v>
      </c>
      <c r="E325" s="49">
        <f>Data!F325</f>
        <v>86734.008000000002</v>
      </c>
      <c r="F325" s="51">
        <f t="shared" si="9"/>
        <v>2000</v>
      </c>
      <c r="G325" s="51">
        <f t="shared" si="8"/>
        <v>84734.008000000002</v>
      </c>
      <c r="H325" s="52">
        <f>+SUM(INDEX(Inputs!$D$24:$D$35,MATCH($D325,Inputs!$B$24:$B$35,0))*$F325,INDEX(Inputs!$E$24:$E$35,MATCH($D325,Inputs!$B$24:$B$35,0))*$G325)</f>
        <v>3934.3882175680001</v>
      </c>
      <c r="I325" s="52"/>
      <c r="J325" s="52"/>
      <c r="K325" s="52"/>
      <c r="L325" s="52"/>
      <c r="M325" s="52"/>
      <c r="O325" s="19"/>
      <c r="P325" s="19"/>
      <c r="Q325" s="19"/>
    </row>
    <row r="326" spans="2:17" x14ac:dyDescent="0.25">
      <c r="B326" s="8" t="s">
        <v>125</v>
      </c>
      <c r="C326" s="8">
        <v>2021</v>
      </c>
      <c r="D326" s="8">
        <v>6</v>
      </c>
      <c r="E326" s="49">
        <f>Data!F326</f>
        <v>90069.384000000005</v>
      </c>
      <c r="F326" s="51">
        <f t="shared" si="9"/>
        <v>2000</v>
      </c>
      <c r="G326" s="51">
        <f t="shared" si="8"/>
        <v>88069.384000000005</v>
      </c>
      <c r="H326" s="52">
        <f>+SUM(INDEX(Inputs!$D$24:$D$35,MATCH($D326,Inputs!$B$24:$B$35,0))*$F326,INDEX(Inputs!$E$24:$E$35,MATCH($D326,Inputs!$B$24:$B$35,0))*$G326)</f>
        <v>4500.8881109440008</v>
      </c>
      <c r="I326" s="52"/>
      <c r="J326" s="52"/>
      <c r="K326" s="52"/>
      <c r="L326" s="52"/>
      <c r="M326" s="52"/>
      <c r="O326" s="19"/>
      <c r="P326" s="19"/>
      <c r="Q326" s="19"/>
    </row>
    <row r="327" spans="2:17" x14ac:dyDescent="0.25">
      <c r="B327" s="8" t="s">
        <v>125</v>
      </c>
      <c r="C327" s="8">
        <v>2021</v>
      </c>
      <c r="D327" s="8">
        <v>7</v>
      </c>
      <c r="E327" s="49">
        <f>Data!F327</f>
        <v>96113.392000000007</v>
      </c>
      <c r="F327" s="51">
        <f t="shared" si="9"/>
        <v>2000</v>
      </c>
      <c r="G327" s="51">
        <f t="shared" si="8"/>
        <v>94113.392000000007</v>
      </c>
      <c r="H327" s="52">
        <f>+SUM(INDEX(Inputs!$D$24:$D$35,MATCH($D327,Inputs!$B$24:$B$35,0))*$F327,INDEX(Inputs!$E$24:$E$35,MATCH($D327,Inputs!$B$24:$B$35,0))*$G327)</f>
        <v>4795.3280046720001</v>
      </c>
      <c r="I327" s="52"/>
      <c r="J327" s="52"/>
      <c r="K327" s="52"/>
      <c r="L327" s="52"/>
      <c r="M327" s="52"/>
      <c r="O327" s="19"/>
      <c r="P327" s="19"/>
      <c r="Q327" s="19"/>
    </row>
    <row r="328" spans="2:17" x14ac:dyDescent="0.25">
      <c r="B328" s="8" t="s">
        <v>125</v>
      </c>
      <c r="C328" s="8">
        <v>2021</v>
      </c>
      <c r="D328" s="8">
        <v>8</v>
      </c>
      <c r="E328" s="49">
        <f>Data!F328</f>
        <v>87969.191999999995</v>
      </c>
      <c r="F328" s="51">
        <f t="shared" si="9"/>
        <v>2000</v>
      </c>
      <c r="G328" s="51">
        <f t="shared" si="8"/>
        <v>85969.191999999995</v>
      </c>
      <c r="H328" s="52">
        <f>+SUM(INDEX(Inputs!$D$24:$D$35,MATCH($D328,Inputs!$B$24:$B$35,0))*$F328,INDEX(Inputs!$E$24:$E$35,MATCH($D328,Inputs!$B$24:$B$35,0))*$G328)</f>
        <v>4398.5751574719998</v>
      </c>
      <c r="I328" s="52"/>
      <c r="J328" s="52"/>
      <c r="K328" s="52"/>
      <c r="L328" s="52"/>
      <c r="M328" s="52"/>
      <c r="O328" s="19"/>
      <c r="P328" s="19"/>
      <c r="Q328" s="19"/>
    </row>
    <row r="329" spans="2:17" x14ac:dyDescent="0.25">
      <c r="B329" s="8" t="s">
        <v>125</v>
      </c>
      <c r="C329" s="8">
        <v>2021</v>
      </c>
      <c r="D329" s="8">
        <v>9</v>
      </c>
      <c r="E329" s="49">
        <f>Data!F329</f>
        <v>84744.736000000004</v>
      </c>
      <c r="F329" s="51">
        <f t="shared" si="9"/>
        <v>2000</v>
      </c>
      <c r="G329" s="51">
        <f t="shared" ref="G329:G392" si="10">+E329-F329</f>
        <v>82744.736000000004</v>
      </c>
      <c r="H329" s="52">
        <f>+SUM(INDEX(Inputs!$D$24:$D$35,MATCH($D329,Inputs!$B$24:$B$35,0))*$F329,INDEX(Inputs!$E$24:$E$35,MATCH($D329,Inputs!$B$24:$B$35,0))*$G329)</f>
        <v>3846.4703522559998</v>
      </c>
      <c r="I329" s="52"/>
      <c r="J329" s="52"/>
      <c r="K329" s="52"/>
      <c r="L329" s="52"/>
      <c r="M329" s="52"/>
      <c r="O329" s="19"/>
      <c r="P329" s="19"/>
      <c r="Q329" s="19"/>
    </row>
    <row r="330" spans="2:17" x14ac:dyDescent="0.25">
      <c r="B330" s="8" t="s">
        <v>125</v>
      </c>
      <c r="C330" s="8">
        <v>2021</v>
      </c>
      <c r="D330" s="8">
        <v>10</v>
      </c>
      <c r="E330" s="49">
        <f>Data!F330</f>
        <v>73258.831999999995</v>
      </c>
      <c r="F330" s="51">
        <f t="shared" ref="F330:F393" si="11">+MIN($E330,2000)</f>
        <v>2000</v>
      </c>
      <c r="G330" s="51">
        <f t="shared" si="10"/>
        <v>71258.831999999995</v>
      </c>
      <c r="H330" s="52">
        <f>+SUM(INDEX(Inputs!$D$24:$D$35,MATCH($D330,Inputs!$B$24:$B$35,0))*$F330,INDEX(Inputs!$E$24:$E$35,MATCH($D330,Inputs!$B$24:$B$35,0))*$G330)</f>
        <v>3338.8393390719998</v>
      </c>
      <c r="I330" s="52"/>
      <c r="J330" s="52"/>
      <c r="K330" s="52"/>
      <c r="L330" s="52"/>
      <c r="M330" s="52"/>
      <c r="O330" s="19"/>
      <c r="P330" s="19"/>
      <c r="Q330" s="19"/>
    </row>
    <row r="331" spans="2:17" x14ac:dyDescent="0.25">
      <c r="B331" s="8" t="s">
        <v>125</v>
      </c>
      <c r="C331" s="8">
        <v>2021</v>
      </c>
      <c r="D331" s="8">
        <v>11</v>
      </c>
      <c r="E331" s="49">
        <f>Data!F331</f>
        <v>64319.12</v>
      </c>
      <c r="F331" s="51">
        <f t="shared" si="11"/>
        <v>2000</v>
      </c>
      <c r="G331" s="51">
        <f t="shared" si="10"/>
        <v>62319.12</v>
      </c>
      <c r="H331" s="52">
        <f>+SUM(INDEX(Inputs!$D$24:$D$35,MATCH($D331,Inputs!$B$24:$B$35,0))*$F331,INDEX(Inputs!$E$24:$E$35,MATCH($D331,Inputs!$B$24:$B$35,0))*$G331)</f>
        <v>2943.7398275199998</v>
      </c>
      <c r="I331" s="52"/>
      <c r="J331" s="52"/>
      <c r="K331" s="52"/>
      <c r="L331" s="52"/>
      <c r="M331" s="52"/>
      <c r="O331" s="19"/>
      <c r="P331" s="19"/>
      <c r="Q331" s="19"/>
    </row>
    <row r="332" spans="2:17" x14ac:dyDescent="0.25">
      <c r="B332" s="8" t="s">
        <v>125</v>
      </c>
      <c r="C332" s="8">
        <v>2021</v>
      </c>
      <c r="D332" s="8">
        <v>12</v>
      </c>
      <c r="E332" s="49">
        <f>Data!F332</f>
        <v>64813.368000000002</v>
      </c>
      <c r="F332" s="51">
        <f t="shared" si="11"/>
        <v>2000</v>
      </c>
      <c r="G332" s="51">
        <f t="shared" si="10"/>
        <v>62813.368000000002</v>
      </c>
      <c r="H332" s="52">
        <f>+SUM(INDEX(Inputs!$D$24:$D$35,MATCH($D332,Inputs!$B$24:$B$35,0))*$F332,INDEX(Inputs!$E$24:$E$35,MATCH($D332,Inputs!$B$24:$B$35,0))*$G332)</f>
        <v>2965.5836121279999</v>
      </c>
      <c r="I332" s="52"/>
      <c r="J332" s="52"/>
      <c r="K332" s="52"/>
      <c r="L332" s="52"/>
      <c r="M332" s="52"/>
      <c r="O332" s="19"/>
      <c r="P332" s="19"/>
      <c r="Q332" s="19"/>
    </row>
    <row r="333" spans="2:17" x14ac:dyDescent="0.25">
      <c r="B333" s="8" t="s">
        <v>126</v>
      </c>
      <c r="C333" s="8">
        <v>2021</v>
      </c>
      <c r="D333" s="8">
        <v>1</v>
      </c>
      <c r="E333" s="49">
        <f>Data!F333</f>
        <v>6427.8320000000003</v>
      </c>
      <c r="F333" s="51">
        <f t="shared" si="11"/>
        <v>2000</v>
      </c>
      <c r="G333" s="51">
        <f t="shared" si="10"/>
        <v>4427.8320000000003</v>
      </c>
      <c r="H333" s="52">
        <f>+SUM(INDEX(Inputs!$D$24:$D$35,MATCH($D333,Inputs!$B$24:$B$35,0))*$F333,INDEX(Inputs!$E$24:$E$35,MATCH($D333,Inputs!$B$24:$B$35,0))*$G333)</f>
        <v>385.17646307200005</v>
      </c>
      <c r="I333" s="52"/>
      <c r="J333" s="52"/>
      <c r="K333" s="52"/>
      <c r="L333" s="52"/>
      <c r="M333" s="52"/>
      <c r="O333" s="19"/>
      <c r="P333" s="19"/>
      <c r="Q333" s="19"/>
    </row>
    <row r="334" spans="2:17" x14ac:dyDescent="0.25">
      <c r="B334" s="8" t="s">
        <v>126</v>
      </c>
      <c r="C334" s="8">
        <v>2021</v>
      </c>
      <c r="D334" s="8">
        <v>2</v>
      </c>
      <c r="E334" s="49">
        <f>Data!F334</f>
        <v>5595.5360000000001</v>
      </c>
      <c r="F334" s="51">
        <f t="shared" si="11"/>
        <v>2000</v>
      </c>
      <c r="G334" s="51">
        <f t="shared" si="10"/>
        <v>3595.5360000000001</v>
      </c>
      <c r="H334" s="52">
        <f>+SUM(INDEX(Inputs!$D$24:$D$35,MATCH($D334,Inputs!$B$24:$B$35,0))*$F334,INDEX(Inputs!$E$24:$E$35,MATCH($D334,Inputs!$B$24:$B$35,0))*$G334)</f>
        <v>348.39230905600004</v>
      </c>
      <c r="I334" s="52"/>
      <c r="J334" s="52"/>
      <c r="K334" s="52"/>
      <c r="L334" s="52"/>
      <c r="M334" s="52"/>
      <c r="O334" s="19"/>
      <c r="P334" s="19"/>
      <c r="Q334" s="19"/>
    </row>
    <row r="335" spans="2:17" x14ac:dyDescent="0.25">
      <c r="B335" s="8" t="s">
        <v>126</v>
      </c>
      <c r="C335" s="8">
        <v>2021</v>
      </c>
      <c r="D335" s="8">
        <v>3</v>
      </c>
      <c r="E335" s="49">
        <f>Data!F335</f>
        <v>3291.1120000000001</v>
      </c>
      <c r="F335" s="51">
        <f t="shared" si="11"/>
        <v>2000</v>
      </c>
      <c r="G335" s="51">
        <f t="shared" si="10"/>
        <v>1291.1120000000001</v>
      </c>
      <c r="H335" s="52">
        <f>+SUM(INDEX(Inputs!$D$24:$D$35,MATCH($D335,Inputs!$B$24:$B$35,0))*$F335,INDEX(Inputs!$E$24:$E$35,MATCH($D335,Inputs!$B$24:$B$35,0))*$G335)</f>
        <v>246.54598595200002</v>
      </c>
      <c r="I335" s="52"/>
      <c r="J335" s="52"/>
      <c r="K335" s="52"/>
      <c r="L335" s="52"/>
      <c r="M335" s="52"/>
      <c r="O335" s="19"/>
      <c r="P335" s="19"/>
      <c r="Q335" s="19"/>
    </row>
    <row r="336" spans="2:17" x14ac:dyDescent="0.25">
      <c r="B336" s="8" t="s">
        <v>126</v>
      </c>
      <c r="C336" s="8">
        <v>2021</v>
      </c>
      <c r="D336" s="8">
        <v>4</v>
      </c>
      <c r="E336" s="49">
        <f>Data!F336</f>
        <v>3222.096</v>
      </c>
      <c r="F336" s="51">
        <f t="shared" si="11"/>
        <v>2000</v>
      </c>
      <c r="G336" s="51">
        <f t="shared" si="10"/>
        <v>1222.096</v>
      </c>
      <c r="H336" s="52">
        <f>+SUM(INDEX(Inputs!$D$24:$D$35,MATCH($D336,Inputs!$B$24:$B$35,0))*$F336,INDEX(Inputs!$E$24:$E$35,MATCH($D336,Inputs!$B$24:$B$35,0))*$G336)</f>
        <v>243.49575481600002</v>
      </c>
      <c r="I336" s="52"/>
      <c r="J336" s="52"/>
      <c r="K336" s="52"/>
      <c r="L336" s="52"/>
      <c r="M336" s="52"/>
      <c r="O336" s="19"/>
      <c r="P336" s="19"/>
      <c r="Q336" s="19"/>
    </row>
    <row r="337" spans="2:17" x14ac:dyDescent="0.25">
      <c r="B337" s="8" t="s">
        <v>126</v>
      </c>
      <c r="C337" s="8">
        <v>2021</v>
      </c>
      <c r="D337" s="8">
        <v>5</v>
      </c>
      <c r="E337" s="49">
        <f>Data!F337</f>
        <v>4214.9759999999997</v>
      </c>
      <c r="F337" s="51">
        <f t="shared" si="11"/>
        <v>2000</v>
      </c>
      <c r="G337" s="51">
        <f t="shared" si="10"/>
        <v>2214.9759999999997</v>
      </c>
      <c r="H337" s="52">
        <f>+SUM(INDEX(Inputs!$D$24:$D$35,MATCH($D337,Inputs!$B$24:$B$35,0))*$F337,INDEX(Inputs!$E$24:$E$35,MATCH($D337,Inputs!$B$24:$B$35,0))*$G337)</f>
        <v>287.37707929599998</v>
      </c>
      <c r="I337" s="52"/>
      <c r="J337" s="52"/>
      <c r="K337" s="52"/>
      <c r="L337" s="52"/>
      <c r="M337" s="52"/>
      <c r="O337" s="19"/>
      <c r="P337" s="19"/>
      <c r="Q337" s="19"/>
    </row>
    <row r="338" spans="2:17" x14ac:dyDescent="0.25">
      <c r="B338" s="8" t="s">
        <v>126</v>
      </c>
      <c r="C338" s="8">
        <v>2021</v>
      </c>
      <c r="D338" s="8">
        <v>6</v>
      </c>
      <c r="E338" s="49">
        <f>Data!F338</f>
        <v>4174.6080000000002</v>
      </c>
      <c r="F338" s="51">
        <f t="shared" si="11"/>
        <v>2000</v>
      </c>
      <c r="G338" s="51">
        <f t="shared" si="10"/>
        <v>2174.6080000000002</v>
      </c>
      <c r="H338" s="52">
        <f>+SUM(INDEX(Inputs!$D$24:$D$35,MATCH($D338,Inputs!$B$24:$B$35,0))*$F338,INDEX(Inputs!$E$24:$E$35,MATCH($D338,Inputs!$B$24:$B$35,0))*$G338)</f>
        <v>316.43820332799999</v>
      </c>
      <c r="I338" s="52"/>
      <c r="J338" s="52"/>
      <c r="K338" s="52"/>
      <c r="L338" s="52"/>
      <c r="M338" s="52"/>
      <c r="O338" s="19"/>
      <c r="P338" s="19"/>
      <c r="Q338" s="19"/>
    </row>
    <row r="339" spans="2:17" x14ac:dyDescent="0.25">
      <c r="B339" s="8" t="s">
        <v>126</v>
      </c>
      <c r="C339" s="8">
        <v>2021</v>
      </c>
      <c r="D339" s="8">
        <v>7</v>
      </c>
      <c r="E339" s="49">
        <f>Data!F339</f>
        <v>5453.8159999999998</v>
      </c>
      <c r="F339" s="51">
        <f t="shared" si="11"/>
        <v>2000</v>
      </c>
      <c r="G339" s="51">
        <f t="shared" si="10"/>
        <v>3453.8159999999998</v>
      </c>
      <c r="H339" s="52">
        <f>+SUM(INDEX(Inputs!$D$24:$D$35,MATCH($D339,Inputs!$B$24:$B$35,0))*$F339,INDEX(Inputs!$E$24:$E$35,MATCH($D339,Inputs!$B$24:$B$35,0))*$G339)</f>
        <v>378.75610025599997</v>
      </c>
      <c r="I339" s="52"/>
      <c r="J339" s="52"/>
      <c r="K339" s="52"/>
      <c r="L339" s="52"/>
      <c r="M339" s="52"/>
      <c r="O339" s="19"/>
      <c r="P339" s="19"/>
      <c r="Q339" s="19"/>
    </row>
    <row r="340" spans="2:17" x14ac:dyDescent="0.25">
      <c r="B340" s="8" t="s">
        <v>126</v>
      </c>
      <c r="C340" s="8">
        <v>2021</v>
      </c>
      <c r="D340" s="8">
        <v>8</v>
      </c>
      <c r="E340" s="49">
        <f>Data!F340</f>
        <v>5682.232</v>
      </c>
      <c r="F340" s="51">
        <f t="shared" si="11"/>
        <v>2000</v>
      </c>
      <c r="G340" s="51">
        <f t="shared" si="10"/>
        <v>3682.232</v>
      </c>
      <c r="H340" s="52">
        <f>+SUM(INDEX(Inputs!$D$24:$D$35,MATCH($D340,Inputs!$B$24:$B$35,0))*$F340,INDEX(Inputs!$E$24:$E$35,MATCH($D340,Inputs!$B$24:$B$35,0))*$G340)</f>
        <v>389.88361411200003</v>
      </c>
      <c r="I340" s="52"/>
      <c r="J340" s="52"/>
      <c r="K340" s="52"/>
      <c r="L340" s="52"/>
      <c r="M340" s="52"/>
      <c r="O340" s="19"/>
      <c r="P340" s="19"/>
      <c r="Q340" s="19"/>
    </row>
    <row r="341" spans="2:17" x14ac:dyDescent="0.25">
      <c r="B341" s="8" t="s">
        <v>126</v>
      </c>
      <c r="C341" s="8">
        <v>2021</v>
      </c>
      <c r="D341" s="8">
        <v>9</v>
      </c>
      <c r="E341" s="49">
        <f>Data!F341</f>
        <v>8696.3119999999999</v>
      </c>
      <c r="F341" s="51">
        <f t="shared" si="11"/>
        <v>2000</v>
      </c>
      <c r="G341" s="51">
        <f t="shared" si="10"/>
        <v>6696.3119999999999</v>
      </c>
      <c r="H341" s="52">
        <f>+SUM(INDEX(Inputs!$D$24:$D$35,MATCH($D341,Inputs!$B$24:$B$35,0))*$F341,INDEX(Inputs!$E$24:$E$35,MATCH($D341,Inputs!$B$24:$B$35,0))*$G341)</f>
        <v>485.434205152</v>
      </c>
      <c r="I341" s="52"/>
      <c r="J341" s="52"/>
      <c r="K341" s="52"/>
      <c r="L341" s="52"/>
      <c r="M341" s="52"/>
      <c r="O341" s="19"/>
      <c r="P341" s="19"/>
      <c r="Q341" s="19"/>
    </row>
    <row r="342" spans="2:17" x14ac:dyDescent="0.25">
      <c r="B342" s="8" t="s">
        <v>126</v>
      </c>
      <c r="C342" s="8">
        <v>2021</v>
      </c>
      <c r="D342" s="8">
        <v>10</v>
      </c>
      <c r="E342" s="49">
        <f>Data!F342</f>
        <v>8611.4159999999993</v>
      </c>
      <c r="F342" s="51">
        <f t="shared" si="11"/>
        <v>2000</v>
      </c>
      <c r="G342" s="51">
        <f t="shared" si="10"/>
        <v>6611.4159999999993</v>
      </c>
      <c r="H342" s="52">
        <f>+SUM(INDEX(Inputs!$D$24:$D$35,MATCH($D342,Inputs!$B$24:$B$35,0))*$F342,INDEX(Inputs!$E$24:$E$35,MATCH($D342,Inputs!$B$24:$B$35,0))*$G342)</f>
        <v>481.68214153600002</v>
      </c>
      <c r="I342" s="52"/>
      <c r="J342" s="52"/>
      <c r="K342" s="52"/>
      <c r="L342" s="52"/>
      <c r="M342" s="52"/>
      <c r="O342" s="19"/>
      <c r="P342" s="19"/>
      <c r="Q342" s="19"/>
    </row>
    <row r="343" spans="2:17" x14ac:dyDescent="0.25">
      <c r="B343" s="8" t="s">
        <v>126</v>
      </c>
      <c r="C343" s="8">
        <v>2021</v>
      </c>
      <c r="D343" s="8">
        <v>11</v>
      </c>
      <c r="E343" s="49">
        <f>Data!F343</f>
        <v>6694.4880000000003</v>
      </c>
      <c r="F343" s="51">
        <f t="shared" si="11"/>
        <v>2000</v>
      </c>
      <c r="G343" s="51">
        <f t="shared" si="10"/>
        <v>4694.4880000000003</v>
      </c>
      <c r="H343" s="52">
        <f>+SUM(INDEX(Inputs!$D$24:$D$35,MATCH($D343,Inputs!$B$24:$B$35,0))*$F343,INDEX(Inputs!$E$24:$E$35,MATCH($D343,Inputs!$B$24:$B$35,0))*$G343)</f>
        <v>396.96159164800002</v>
      </c>
      <c r="I343" s="52"/>
      <c r="J343" s="52"/>
      <c r="K343" s="52"/>
      <c r="L343" s="52"/>
      <c r="M343" s="52"/>
      <c r="O343" s="19"/>
      <c r="P343" s="19"/>
      <c r="Q343" s="19"/>
    </row>
    <row r="344" spans="2:17" x14ac:dyDescent="0.25">
      <c r="B344" s="8" t="s">
        <v>126</v>
      </c>
      <c r="C344" s="8">
        <v>2021</v>
      </c>
      <c r="D344" s="8">
        <v>12</v>
      </c>
      <c r="E344" s="49">
        <f>Data!F344</f>
        <v>6564.384</v>
      </c>
      <c r="F344" s="51">
        <f t="shared" si="11"/>
        <v>2000</v>
      </c>
      <c r="G344" s="51">
        <f t="shared" si="10"/>
        <v>4564.384</v>
      </c>
      <c r="H344" s="52">
        <f>+SUM(INDEX(Inputs!$D$24:$D$35,MATCH($D344,Inputs!$B$24:$B$35,0))*$F344,INDEX(Inputs!$E$24:$E$35,MATCH($D344,Inputs!$B$24:$B$35,0))*$G344)</f>
        <v>391.21151526400001</v>
      </c>
      <c r="I344" s="52"/>
      <c r="J344" s="52"/>
      <c r="K344" s="52"/>
      <c r="L344" s="52"/>
      <c r="M344" s="52"/>
      <c r="O344" s="19"/>
      <c r="P344" s="19"/>
      <c r="Q344" s="19"/>
    </row>
    <row r="345" spans="2:17" x14ac:dyDescent="0.25">
      <c r="B345" s="8" t="s">
        <v>127</v>
      </c>
      <c r="C345" s="8">
        <v>2021</v>
      </c>
      <c r="D345" s="8">
        <v>1</v>
      </c>
      <c r="E345" s="49">
        <f>Data!F345</f>
        <v>14406.412</v>
      </c>
      <c r="F345" s="51">
        <f t="shared" si="11"/>
        <v>2000</v>
      </c>
      <c r="G345" s="51">
        <f t="shared" si="10"/>
        <v>12406.412</v>
      </c>
      <c r="H345" s="52">
        <f>+SUM(INDEX(Inputs!$D$24:$D$35,MATCH($D345,Inputs!$B$24:$B$35,0))*$F345,INDEX(Inputs!$E$24:$E$35,MATCH($D345,Inputs!$B$24:$B$35,0))*$G345)</f>
        <v>737.79778475199998</v>
      </c>
      <c r="I345" s="52"/>
      <c r="J345" s="52"/>
      <c r="K345" s="52"/>
      <c r="L345" s="52"/>
      <c r="M345" s="52"/>
      <c r="O345" s="19"/>
      <c r="P345" s="19"/>
      <c r="Q345" s="19"/>
    </row>
    <row r="346" spans="2:17" x14ac:dyDescent="0.25">
      <c r="B346" s="8" t="s">
        <v>127</v>
      </c>
      <c r="C346" s="8">
        <v>2021</v>
      </c>
      <c r="D346" s="8">
        <v>2</v>
      </c>
      <c r="E346" s="49">
        <f>Data!F346</f>
        <v>14201.904</v>
      </c>
      <c r="F346" s="51">
        <f t="shared" si="11"/>
        <v>2000</v>
      </c>
      <c r="G346" s="51">
        <f t="shared" si="10"/>
        <v>12201.904</v>
      </c>
      <c r="H346" s="52">
        <f>+SUM(INDEX(Inputs!$D$24:$D$35,MATCH($D346,Inputs!$B$24:$B$35,0))*$F346,INDEX(Inputs!$E$24:$E$35,MATCH($D346,Inputs!$B$24:$B$35,0))*$G346)</f>
        <v>728.75934918400003</v>
      </c>
      <c r="I346" s="52"/>
      <c r="J346" s="52"/>
      <c r="K346" s="52"/>
      <c r="L346" s="52"/>
      <c r="M346" s="52"/>
      <c r="O346" s="19"/>
      <c r="P346" s="19"/>
      <c r="Q346" s="19"/>
    </row>
    <row r="347" spans="2:17" x14ac:dyDescent="0.25">
      <c r="B347" s="8" t="s">
        <v>127</v>
      </c>
      <c r="C347" s="8">
        <v>2021</v>
      </c>
      <c r="D347" s="8">
        <v>3</v>
      </c>
      <c r="E347" s="49">
        <f>Data!F347</f>
        <v>16064.075999999999</v>
      </c>
      <c r="F347" s="51">
        <f t="shared" si="11"/>
        <v>2000</v>
      </c>
      <c r="G347" s="51">
        <f t="shared" si="10"/>
        <v>14064.075999999999</v>
      </c>
      <c r="H347" s="52">
        <f>+SUM(INDEX(Inputs!$D$24:$D$35,MATCH($D347,Inputs!$B$24:$B$35,0))*$F347,INDEX(Inputs!$E$24:$E$35,MATCH($D347,Inputs!$B$24:$B$35,0))*$G347)</f>
        <v>811.05990289600004</v>
      </c>
      <c r="I347" s="52"/>
      <c r="J347" s="52"/>
      <c r="K347" s="52"/>
      <c r="L347" s="52"/>
      <c r="M347" s="52"/>
      <c r="O347" s="19"/>
      <c r="P347" s="19"/>
      <c r="Q347" s="19"/>
    </row>
    <row r="348" spans="2:17" x14ac:dyDescent="0.25">
      <c r="B348" s="8" t="s">
        <v>127</v>
      </c>
      <c r="C348" s="8">
        <v>2021</v>
      </c>
      <c r="D348" s="8">
        <v>4</v>
      </c>
      <c r="E348" s="49">
        <f>Data!F348</f>
        <v>13447.66</v>
      </c>
      <c r="F348" s="51">
        <f t="shared" si="11"/>
        <v>2000</v>
      </c>
      <c r="G348" s="51">
        <f t="shared" si="10"/>
        <v>11447.66</v>
      </c>
      <c r="H348" s="52">
        <f>+SUM(INDEX(Inputs!$D$24:$D$35,MATCH($D348,Inputs!$B$24:$B$35,0))*$F348,INDEX(Inputs!$E$24:$E$35,MATCH($D348,Inputs!$B$24:$B$35,0))*$G348)</f>
        <v>695.42478136</v>
      </c>
      <c r="I348" s="52"/>
      <c r="J348" s="52"/>
      <c r="K348" s="52"/>
      <c r="L348" s="52"/>
      <c r="M348" s="52"/>
      <c r="O348" s="19"/>
      <c r="P348" s="19"/>
      <c r="Q348" s="19"/>
    </row>
    <row r="349" spans="2:17" x14ac:dyDescent="0.25">
      <c r="B349" s="8" t="s">
        <v>127</v>
      </c>
      <c r="C349" s="8">
        <v>2021</v>
      </c>
      <c r="D349" s="8">
        <v>5</v>
      </c>
      <c r="E349" s="49">
        <f>Data!F349</f>
        <v>3771.3119999999999</v>
      </c>
      <c r="F349" s="51">
        <f t="shared" si="11"/>
        <v>2000</v>
      </c>
      <c r="G349" s="51">
        <f t="shared" si="10"/>
        <v>1771.3119999999999</v>
      </c>
      <c r="H349" s="52">
        <f>+SUM(INDEX(Inputs!$D$24:$D$35,MATCH($D349,Inputs!$B$24:$B$35,0))*$F349,INDEX(Inputs!$E$24:$E$35,MATCH($D349,Inputs!$B$24:$B$35,0))*$G349)</f>
        <v>267.768905152</v>
      </c>
      <c r="I349" s="52"/>
      <c r="J349" s="52"/>
      <c r="K349" s="52"/>
      <c r="L349" s="52"/>
      <c r="M349" s="52"/>
      <c r="O349" s="19"/>
      <c r="P349" s="19"/>
      <c r="Q349" s="19"/>
    </row>
    <row r="350" spans="2:17" x14ac:dyDescent="0.25">
      <c r="B350" s="8" t="s">
        <v>127</v>
      </c>
      <c r="C350" s="8">
        <v>2021</v>
      </c>
      <c r="D350" s="8">
        <v>6</v>
      </c>
      <c r="E350" s="49">
        <f>Data!F350</f>
        <v>513.81200000000001</v>
      </c>
      <c r="F350" s="51">
        <f t="shared" si="11"/>
        <v>513.81200000000001</v>
      </c>
      <c r="G350" s="51">
        <f t="shared" si="10"/>
        <v>0</v>
      </c>
      <c r="H350" s="52">
        <f>+SUM(INDEX(Inputs!$D$24:$D$35,MATCH($D350,Inputs!$B$24:$B$35,0))*$F350,INDEX(Inputs!$E$24:$E$35,MATCH($D350,Inputs!$B$24:$B$35,0))*$G350)</f>
        <v>54.078713</v>
      </c>
      <c r="I350" s="52"/>
      <c r="J350" s="52"/>
      <c r="K350" s="52"/>
      <c r="L350" s="52"/>
      <c r="M350" s="52"/>
      <c r="O350" s="19"/>
      <c r="P350" s="19"/>
      <c r="Q350" s="19"/>
    </row>
    <row r="351" spans="2:17" x14ac:dyDescent="0.25">
      <c r="B351" s="8" t="s">
        <v>127</v>
      </c>
      <c r="C351" s="8">
        <v>2021</v>
      </c>
      <c r="D351" s="8">
        <v>7</v>
      </c>
      <c r="E351" s="49">
        <f>Data!F351</f>
        <v>498.05200000000002</v>
      </c>
      <c r="F351" s="51">
        <f t="shared" si="11"/>
        <v>498.05200000000002</v>
      </c>
      <c r="G351" s="51">
        <f t="shared" si="10"/>
        <v>0</v>
      </c>
      <c r="H351" s="52">
        <f>+SUM(INDEX(Inputs!$D$24:$D$35,MATCH($D351,Inputs!$B$24:$B$35,0))*$F351,INDEX(Inputs!$E$24:$E$35,MATCH($D351,Inputs!$B$24:$B$35,0))*$G351)</f>
        <v>52.419972999999999</v>
      </c>
      <c r="I351" s="52"/>
      <c r="J351" s="52"/>
      <c r="K351" s="52"/>
      <c r="L351" s="52"/>
      <c r="M351" s="52"/>
      <c r="O351" s="19"/>
      <c r="P351" s="19"/>
      <c r="Q351" s="19"/>
    </row>
    <row r="352" spans="2:17" x14ac:dyDescent="0.25">
      <c r="B352" s="8" t="s">
        <v>127</v>
      </c>
      <c r="C352" s="8">
        <v>2021</v>
      </c>
      <c r="D352" s="8">
        <v>8</v>
      </c>
      <c r="E352" s="49">
        <f>Data!F352</f>
        <v>371.02800000000002</v>
      </c>
      <c r="F352" s="51">
        <f t="shared" si="11"/>
        <v>371.02800000000002</v>
      </c>
      <c r="G352" s="51">
        <f t="shared" si="10"/>
        <v>0</v>
      </c>
      <c r="H352" s="52">
        <f>+SUM(INDEX(Inputs!$D$24:$D$35,MATCH($D352,Inputs!$B$24:$B$35,0))*$F352,INDEX(Inputs!$E$24:$E$35,MATCH($D352,Inputs!$B$24:$B$35,0))*$G352)</f>
        <v>39.050697</v>
      </c>
      <c r="I352" s="52"/>
      <c r="J352" s="52"/>
      <c r="K352" s="52"/>
      <c r="L352" s="52"/>
      <c r="M352" s="52"/>
      <c r="O352" s="19"/>
      <c r="P352" s="19"/>
      <c r="Q352" s="19"/>
    </row>
    <row r="353" spans="2:17" x14ac:dyDescent="0.25">
      <c r="B353" s="8" t="s">
        <v>127</v>
      </c>
      <c r="C353" s="8">
        <v>2021</v>
      </c>
      <c r="D353" s="8">
        <v>9</v>
      </c>
      <c r="E353" s="49">
        <f>Data!F353</f>
        <v>10696.396000000001</v>
      </c>
      <c r="F353" s="51">
        <f t="shared" si="11"/>
        <v>2000</v>
      </c>
      <c r="G353" s="51">
        <f t="shared" si="10"/>
        <v>8696.3960000000006</v>
      </c>
      <c r="H353" s="52">
        <f>+SUM(INDEX(Inputs!$D$24:$D$35,MATCH($D353,Inputs!$B$24:$B$35,0))*$F353,INDEX(Inputs!$E$24:$E$35,MATCH($D353,Inputs!$B$24:$B$35,0))*$G353)</f>
        <v>573.82991761599999</v>
      </c>
      <c r="I353" s="52"/>
      <c r="J353" s="52"/>
      <c r="K353" s="52"/>
      <c r="L353" s="52"/>
      <c r="M353" s="52"/>
      <c r="O353" s="19"/>
      <c r="P353" s="19"/>
      <c r="Q353" s="19"/>
    </row>
    <row r="354" spans="2:17" x14ac:dyDescent="0.25">
      <c r="B354" s="8" t="s">
        <v>127</v>
      </c>
      <c r="C354" s="8">
        <v>2021</v>
      </c>
      <c r="D354" s="8">
        <v>10</v>
      </c>
      <c r="E354" s="49">
        <f>Data!F354</f>
        <v>25961.792000000001</v>
      </c>
      <c r="F354" s="51">
        <f t="shared" si="11"/>
        <v>2000</v>
      </c>
      <c r="G354" s="51">
        <f t="shared" si="10"/>
        <v>23961.792000000001</v>
      </c>
      <c r="H354" s="52">
        <f>+SUM(INDEX(Inputs!$D$24:$D$35,MATCH($D354,Inputs!$B$24:$B$35,0))*$F354,INDEX(Inputs!$E$24:$E$35,MATCH($D354,Inputs!$B$24:$B$35,0))*$G354)</f>
        <v>1248.499359232</v>
      </c>
      <c r="I354" s="52"/>
      <c r="J354" s="52"/>
      <c r="K354" s="52"/>
      <c r="L354" s="52"/>
      <c r="M354" s="52"/>
      <c r="O354" s="19"/>
      <c r="P354" s="19"/>
      <c r="Q354" s="19"/>
    </row>
    <row r="355" spans="2:17" x14ac:dyDescent="0.25">
      <c r="B355" s="8" t="s">
        <v>127</v>
      </c>
      <c r="C355" s="8">
        <v>2021</v>
      </c>
      <c r="D355" s="8">
        <v>11</v>
      </c>
      <c r="E355" s="49">
        <f>Data!F355</f>
        <v>11126.428</v>
      </c>
      <c r="F355" s="51">
        <f t="shared" si="11"/>
        <v>2000</v>
      </c>
      <c r="G355" s="51">
        <f t="shared" si="10"/>
        <v>9126.4279999999999</v>
      </c>
      <c r="H355" s="52">
        <f>+SUM(INDEX(Inputs!$D$24:$D$35,MATCH($D355,Inputs!$B$24:$B$35,0))*$F355,INDEX(Inputs!$E$24:$E$35,MATCH($D355,Inputs!$B$24:$B$35,0))*$G355)</f>
        <v>592.83561188800002</v>
      </c>
      <c r="I355" s="52"/>
      <c r="J355" s="52"/>
      <c r="K355" s="52"/>
      <c r="L355" s="52"/>
      <c r="M355" s="52"/>
      <c r="O355" s="19"/>
      <c r="P355" s="19"/>
      <c r="Q355" s="19"/>
    </row>
    <row r="356" spans="2:17" x14ac:dyDescent="0.25">
      <c r="B356" s="8" t="s">
        <v>127</v>
      </c>
      <c r="C356" s="8">
        <v>2021</v>
      </c>
      <c r="D356" s="8">
        <v>12</v>
      </c>
      <c r="E356" s="49">
        <f>Data!F356</f>
        <v>2243.848</v>
      </c>
      <c r="F356" s="51">
        <f t="shared" si="11"/>
        <v>2000</v>
      </c>
      <c r="G356" s="51">
        <f t="shared" si="10"/>
        <v>243.84799999999996</v>
      </c>
      <c r="H356" s="52">
        <f>+SUM(INDEX(Inputs!$D$24:$D$35,MATCH($D356,Inputs!$B$24:$B$35,0))*$F356,INDEX(Inputs!$E$24:$E$35,MATCH($D356,Inputs!$B$24:$B$35,0))*$G356)</f>
        <v>200.261106208</v>
      </c>
      <c r="I356" s="52"/>
      <c r="J356" s="52"/>
      <c r="K356" s="52"/>
      <c r="L356" s="52"/>
      <c r="M356" s="52"/>
      <c r="O356" s="19"/>
      <c r="P356" s="19"/>
      <c r="Q356" s="19"/>
    </row>
    <row r="357" spans="2:17" x14ac:dyDescent="0.25">
      <c r="B357" s="8" t="s">
        <v>128</v>
      </c>
      <c r="C357" s="8">
        <v>2021</v>
      </c>
      <c r="D357" s="8">
        <v>1</v>
      </c>
      <c r="E357" s="49">
        <f>Data!F357</f>
        <v>10433.755999999999</v>
      </c>
      <c r="F357" s="51">
        <f t="shared" si="11"/>
        <v>2000</v>
      </c>
      <c r="G357" s="51">
        <f t="shared" si="10"/>
        <v>8433.7559999999994</v>
      </c>
      <c r="H357" s="52">
        <f>+SUM(INDEX(Inputs!$D$24:$D$35,MATCH($D357,Inputs!$B$24:$B$35,0))*$F357,INDEX(Inputs!$E$24:$E$35,MATCH($D357,Inputs!$B$24:$B$35,0))*$G357)</f>
        <v>562.22228017600003</v>
      </c>
      <c r="I357" s="52"/>
      <c r="J357" s="52"/>
      <c r="K357" s="52"/>
      <c r="L357" s="52"/>
      <c r="M357" s="52"/>
      <c r="O357" s="19"/>
      <c r="P357" s="19"/>
      <c r="Q357" s="19"/>
    </row>
    <row r="358" spans="2:17" x14ac:dyDescent="0.25">
      <c r="B358" s="8" t="s">
        <v>128</v>
      </c>
      <c r="C358" s="8">
        <v>2021</v>
      </c>
      <c r="D358" s="8">
        <v>2</v>
      </c>
      <c r="E358" s="49">
        <f>Data!F358</f>
        <v>10118.276</v>
      </c>
      <c r="F358" s="51">
        <f t="shared" si="11"/>
        <v>2000</v>
      </c>
      <c r="G358" s="51">
        <f t="shared" si="10"/>
        <v>8118.2759999999998</v>
      </c>
      <c r="H358" s="52">
        <f>+SUM(INDEX(Inputs!$D$24:$D$35,MATCH($D358,Inputs!$B$24:$B$35,0))*$F358,INDEX(Inputs!$E$24:$E$35,MATCH($D358,Inputs!$B$24:$B$35,0))*$G358)</f>
        <v>548.27932609599998</v>
      </c>
      <c r="I358" s="52"/>
      <c r="J358" s="52"/>
      <c r="K358" s="52"/>
      <c r="L358" s="52"/>
      <c r="M358" s="52"/>
      <c r="O358" s="19"/>
      <c r="P358" s="19"/>
      <c r="Q358" s="19"/>
    </row>
    <row r="359" spans="2:17" x14ac:dyDescent="0.25">
      <c r="B359" s="8" t="s">
        <v>128</v>
      </c>
      <c r="C359" s="8">
        <v>2021</v>
      </c>
      <c r="D359" s="8">
        <v>3</v>
      </c>
      <c r="E359" s="49">
        <f>Data!F359</f>
        <v>10324.291999999999</v>
      </c>
      <c r="F359" s="51">
        <f t="shared" si="11"/>
        <v>2000</v>
      </c>
      <c r="G359" s="51">
        <f t="shared" si="10"/>
        <v>8324.2919999999995</v>
      </c>
      <c r="H359" s="52">
        <f>+SUM(INDEX(Inputs!$D$24:$D$35,MATCH($D359,Inputs!$B$24:$B$35,0))*$F359,INDEX(Inputs!$E$24:$E$35,MATCH($D359,Inputs!$B$24:$B$35,0))*$G359)</f>
        <v>557.38440923199994</v>
      </c>
      <c r="I359" s="52"/>
      <c r="J359" s="52"/>
      <c r="K359" s="52"/>
      <c r="L359" s="52"/>
      <c r="M359" s="52"/>
      <c r="O359" s="19"/>
      <c r="P359" s="19"/>
      <c r="Q359" s="19"/>
    </row>
    <row r="360" spans="2:17" x14ac:dyDescent="0.25">
      <c r="B360" s="8" t="s">
        <v>128</v>
      </c>
      <c r="C360" s="8">
        <v>2021</v>
      </c>
      <c r="D360" s="8">
        <v>4</v>
      </c>
      <c r="E360" s="49">
        <f>Data!F360</f>
        <v>7330.3239999999996</v>
      </c>
      <c r="F360" s="51">
        <f t="shared" si="11"/>
        <v>2000</v>
      </c>
      <c r="G360" s="51">
        <f t="shared" si="10"/>
        <v>5330.3239999999996</v>
      </c>
      <c r="H360" s="52">
        <f>+SUM(INDEX(Inputs!$D$24:$D$35,MATCH($D360,Inputs!$B$24:$B$35,0))*$F360,INDEX(Inputs!$E$24:$E$35,MATCH($D360,Inputs!$B$24:$B$35,0))*$G360)</f>
        <v>425.062999504</v>
      </c>
      <c r="I360" s="52"/>
      <c r="J360" s="52"/>
      <c r="K360" s="52"/>
      <c r="L360" s="52"/>
      <c r="M360" s="52"/>
      <c r="O360" s="19"/>
      <c r="P360" s="19"/>
      <c r="Q360" s="19"/>
    </row>
    <row r="361" spans="2:17" x14ac:dyDescent="0.25">
      <c r="B361" s="8" t="s">
        <v>128</v>
      </c>
      <c r="C361" s="8">
        <v>2021</v>
      </c>
      <c r="D361" s="8">
        <v>5</v>
      </c>
      <c r="E361" s="49">
        <f>Data!F361</f>
        <v>406.21199999999999</v>
      </c>
      <c r="F361" s="51">
        <f t="shared" si="11"/>
        <v>406.21199999999999</v>
      </c>
      <c r="G361" s="51">
        <f t="shared" si="10"/>
        <v>0</v>
      </c>
      <c r="H361" s="52">
        <f>+SUM(INDEX(Inputs!$D$24:$D$35,MATCH($D361,Inputs!$B$24:$B$35,0))*$F361,INDEX(Inputs!$E$24:$E$35,MATCH($D361,Inputs!$B$24:$B$35,0))*$G361)</f>
        <v>38.485337304000005</v>
      </c>
      <c r="I361" s="52"/>
      <c r="J361" s="52"/>
      <c r="K361" s="52"/>
      <c r="L361" s="52"/>
      <c r="M361" s="52"/>
      <c r="O361" s="19"/>
      <c r="P361" s="19"/>
      <c r="Q361" s="19"/>
    </row>
    <row r="362" spans="2:17" x14ac:dyDescent="0.25">
      <c r="B362" s="8" t="s">
        <v>128</v>
      </c>
      <c r="C362" s="8">
        <v>2021</v>
      </c>
      <c r="D362" s="8">
        <v>6</v>
      </c>
      <c r="E362" s="49">
        <f>Data!F362</f>
        <v>285.28399999999999</v>
      </c>
      <c r="F362" s="51">
        <f t="shared" si="11"/>
        <v>285.28399999999999</v>
      </c>
      <c r="G362" s="51">
        <f t="shared" si="10"/>
        <v>0</v>
      </c>
      <c r="H362" s="52">
        <f>+SUM(INDEX(Inputs!$D$24:$D$35,MATCH($D362,Inputs!$B$24:$B$35,0))*$F362,INDEX(Inputs!$E$24:$E$35,MATCH($D362,Inputs!$B$24:$B$35,0))*$G362)</f>
        <v>30.026140999999999</v>
      </c>
      <c r="I362" s="52"/>
      <c r="J362" s="52"/>
      <c r="K362" s="52"/>
      <c r="L362" s="52"/>
      <c r="M362" s="52"/>
      <c r="O362" s="19"/>
      <c r="P362" s="19"/>
      <c r="Q362" s="19"/>
    </row>
    <row r="363" spans="2:17" x14ac:dyDescent="0.25">
      <c r="B363" s="8" t="s">
        <v>128</v>
      </c>
      <c r="C363" s="8">
        <v>2021</v>
      </c>
      <c r="D363" s="8">
        <v>7</v>
      </c>
      <c r="E363" s="49">
        <f>Data!F363</f>
        <v>324.77999999999997</v>
      </c>
      <c r="F363" s="51">
        <f t="shared" si="11"/>
        <v>324.77999999999997</v>
      </c>
      <c r="G363" s="51">
        <f t="shared" si="10"/>
        <v>0</v>
      </c>
      <c r="H363" s="52">
        <f>+SUM(INDEX(Inputs!$D$24:$D$35,MATCH($D363,Inputs!$B$24:$B$35,0))*$F363,INDEX(Inputs!$E$24:$E$35,MATCH($D363,Inputs!$B$24:$B$35,0))*$G363)</f>
        <v>34.183094999999994</v>
      </c>
      <c r="I363" s="52"/>
      <c r="J363" s="52"/>
      <c r="K363" s="52"/>
      <c r="L363" s="52"/>
      <c r="M363" s="52"/>
      <c r="O363" s="19"/>
      <c r="P363" s="19"/>
      <c r="Q363" s="19"/>
    </row>
    <row r="364" spans="2:17" x14ac:dyDescent="0.25">
      <c r="B364" s="8" t="s">
        <v>128</v>
      </c>
      <c r="C364" s="8">
        <v>2021</v>
      </c>
      <c r="D364" s="8">
        <v>8</v>
      </c>
      <c r="E364" s="49">
        <f>Data!F364</f>
        <v>307.97199999999998</v>
      </c>
      <c r="F364" s="51">
        <f t="shared" si="11"/>
        <v>307.97199999999998</v>
      </c>
      <c r="G364" s="51">
        <f t="shared" si="10"/>
        <v>0</v>
      </c>
      <c r="H364" s="52">
        <f>+SUM(INDEX(Inputs!$D$24:$D$35,MATCH($D364,Inputs!$B$24:$B$35,0))*$F364,INDEX(Inputs!$E$24:$E$35,MATCH($D364,Inputs!$B$24:$B$35,0))*$G364)</f>
        <v>32.414052999999996</v>
      </c>
      <c r="I364" s="52"/>
      <c r="J364" s="52"/>
      <c r="K364" s="52"/>
      <c r="L364" s="52"/>
      <c r="M364" s="52"/>
      <c r="O364" s="19"/>
      <c r="P364" s="19"/>
      <c r="Q364" s="19"/>
    </row>
    <row r="365" spans="2:17" x14ac:dyDescent="0.25">
      <c r="B365" s="8" t="s">
        <v>128</v>
      </c>
      <c r="C365" s="8">
        <v>2021</v>
      </c>
      <c r="D365" s="8">
        <v>9</v>
      </c>
      <c r="E365" s="49">
        <f>Data!F365</f>
        <v>5967.6679999999997</v>
      </c>
      <c r="F365" s="51">
        <f t="shared" si="11"/>
        <v>2000</v>
      </c>
      <c r="G365" s="51">
        <f t="shared" si="10"/>
        <v>3967.6679999999997</v>
      </c>
      <c r="H365" s="52">
        <f>+SUM(INDEX(Inputs!$D$24:$D$35,MATCH($D365,Inputs!$B$24:$B$35,0))*$F365,INDEX(Inputs!$E$24:$E$35,MATCH($D365,Inputs!$B$24:$B$35,0))*$G365)</f>
        <v>364.839054928</v>
      </c>
      <c r="I365" s="52"/>
      <c r="J365" s="52"/>
      <c r="K365" s="52"/>
      <c r="L365" s="52"/>
      <c r="M365" s="52"/>
      <c r="O365" s="19"/>
      <c r="P365" s="19"/>
      <c r="Q365" s="19"/>
    </row>
    <row r="366" spans="2:17" x14ac:dyDescent="0.25">
      <c r="B366" s="8" t="s">
        <v>128</v>
      </c>
      <c r="C366" s="8">
        <v>2021</v>
      </c>
      <c r="D366" s="8">
        <v>10</v>
      </c>
      <c r="E366" s="49">
        <f>Data!F366</f>
        <v>20698.36</v>
      </c>
      <c r="F366" s="51">
        <f t="shared" si="11"/>
        <v>2000</v>
      </c>
      <c r="G366" s="51">
        <f t="shared" si="10"/>
        <v>18698.36</v>
      </c>
      <c r="H366" s="52">
        <f>+SUM(INDEX(Inputs!$D$24:$D$35,MATCH($D366,Inputs!$B$24:$B$35,0))*$F366,INDEX(Inputs!$E$24:$E$35,MATCH($D366,Inputs!$B$24:$B$35,0))*$G366)</f>
        <v>1015.8767185600001</v>
      </c>
      <c r="I366" s="52"/>
      <c r="J366" s="52"/>
      <c r="K366" s="52"/>
      <c r="L366" s="52"/>
      <c r="M366" s="52"/>
      <c r="O366" s="19"/>
      <c r="P366" s="19"/>
      <c r="Q366" s="19"/>
    </row>
    <row r="367" spans="2:17" x14ac:dyDescent="0.25">
      <c r="B367" s="8" t="s">
        <v>128</v>
      </c>
      <c r="C367" s="8">
        <v>2021</v>
      </c>
      <c r="D367" s="8">
        <v>11</v>
      </c>
      <c r="E367" s="49">
        <f>Data!F367</f>
        <v>15279.972</v>
      </c>
      <c r="F367" s="51">
        <f t="shared" si="11"/>
        <v>2000</v>
      </c>
      <c r="G367" s="51">
        <f t="shared" si="10"/>
        <v>13279.972</v>
      </c>
      <c r="H367" s="52">
        <f>+SUM(INDEX(Inputs!$D$24:$D$35,MATCH($D367,Inputs!$B$24:$B$35,0))*$F367,INDEX(Inputs!$E$24:$E$35,MATCH($D367,Inputs!$B$24:$B$35,0))*$G367)</f>
        <v>776.40564251199999</v>
      </c>
      <c r="I367" s="52"/>
      <c r="J367" s="52"/>
      <c r="K367" s="52"/>
      <c r="L367" s="52"/>
      <c r="M367" s="52"/>
      <c r="O367" s="19"/>
      <c r="P367" s="19"/>
      <c r="Q367" s="19"/>
    </row>
    <row r="368" spans="2:17" x14ac:dyDescent="0.25">
      <c r="B368" s="8" t="s">
        <v>128</v>
      </c>
      <c r="C368" s="8">
        <v>2021</v>
      </c>
      <c r="D368" s="8">
        <v>12</v>
      </c>
      <c r="E368" s="49">
        <f>Data!F368</f>
        <v>5992.56</v>
      </c>
      <c r="F368" s="51">
        <f t="shared" si="11"/>
        <v>2000</v>
      </c>
      <c r="G368" s="51">
        <f t="shared" si="10"/>
        <v>3992.5600000000004</v>
      </c>
      <c r="H368" s="52">
        <f>+SUM(INDEX(Inputs!$D$24:$D$35,MATCH($D368,Inputs!$B$24:$B$35,0))*$F368,INDEX(Inputs!$E$24:$E$35,MATCH($D368,Inputs!$B$24:$B$35,0))*$G368)</f>
        <v>365.93918176</v>
      </c>
      <c r="I368" s="52"/>
      <c r="J368" s="52"/>
      <c r="K368" s="52"/>
      <c r="L368" s="52"/>
      <c r="M368" s="52"/>
      <c r="O368" s="19"/>
      <c r="P368" s="19"/>
      <c r="Q368" s="19"/>
    </row>
    <row r="369" spans="2:17" x14ac:dyDescent="0.25">
      <c r="B369" s="8" t="s">
        <v>129</v>
      </c>
      <c r="C369" s="8">
        <v>2021</v>
      </c>
      <c r="D369" s="8">
        <v>1</v>
      </c>
      <c r="E369" s="49">
        <f>Data!F369</f>
        <v>1115.008</v>
      </c>
      <c r="F369" s="51">
        <f t="shared" si="11"/>
        <v>1115.008</v>
      </c>
      <c r="G369" s="51">
        <f t="shared" si="10"/>
        <v>0</v>
      </c>
      <c r="H369" s="52">
        <f>+SUM(INDEX(Inputs!$D$24:$D$35,MATCH($D369,Inputs!$B$24:$B$35,0))*$F369,INDEX(Inputs!$E$24:$E$35,MATCH($D369,Inputs!$B$24:$B$35,0))*$G369)</f>
        <v>105.63808793600001</v>
      </c>
      <c r="I369" s="52"/>
      <c r="J369" s="52"/>
      <c r="K369" s="52"/>
      <c r="L369" s="52"/>
      <c r="M369" s="52"/>
      <c r="O369" s="19"/>
      <c r="P369" s="19"/>
      <c r="Q369" s="19"/>
    </row>
    <row r="370" spans="2:17" x14ac:dyDescent="0.25">
      <c r="B370" s="8" t="s">
        <v>129</v>
      </c>
      <c r="C370" s="8">
        <v>2021</v>
      </c>
      <c r="D370" s="8">
        <v>2</v>
      </c>
      <c r="E370" s="49">
        <f>Data!F370</f>
        <v>927.36</v>
      </c>
      <c r="F370" s="51">
        <f t="shared" si="11"/>
        <v>927.36</v>
      </c>
      <c r="G370" s="51">
        <f t="shared" si="10"/>
        <v>0</v>
      </c>
      <c r="H370" s="52">
        <f>+SUM(INDEX(Inputs!$D$24:$D$35,MATCH($D370,Inputs!$B$24:$B$35,0))*$F370,INDEX(Inputs!$E$24:$E$35,MATCH($D370,Inputs!$B$24:$B$35,0))*$G370)</f>
        <v>87.859941120000002</v>
      </c>
      <c r="I370" s="52"/>
      <c r="J370" s="52"/>
      <c r="K370" s="52"/>
      <c r="L370" s="52"/>
      <c r="M370" s="52"/>
      <c r="O370" s="19"/>
      <c r="P370" s="19"/>
      <c r="Q370" s="19"/>
    </row>
    <row r="371" spans="2:17" x14ac:dyDescent="0.25">
      <c r="B371" s="8" t="s">
        <v>129</v>
      </c>
      <c r="C371" s="8">
        <v>2021</v>
      </c>
      <c r="D371" s="8">
        <v>3</v>
      </c>
      <c r="E371" s="49">
        <f>Data!F371</f>
        <v>935.03189999999995</v>
      </c>
      <c r="F371" s="51">
        <f t="shared" si="11"/>
        <v>935.03189999999995</v>
      </c>
      <c r="G371" s="51">
        <f t="shared" si="10"/>
        <v>0</v>
      </c>
      <c r="H371" s="52">
        <f>+SUM(INDEX(Inputs!$D$24:$D$35,MATCH($D371,Inputs!$B$24:$B$35,0))*$F371,INDEX(Inputs!$E$24:$E$35,MATCH($D371,Inputs!$B$24:$B$35,0))*$G371)</f>
        <v>88.5867922698</v>
      </c>
      <c r="I371" s="52"/>
      <c r="J371" s="52"/>
      <c r="K371" s="52"/>
      <c r="L371" s="52"/>
      <c r="M371" s="52"/>
      <c r="O371" s="19"/>
      <c r="P371" s="19"/>
      <c r="Q371" s="19"/>
    </row>
    <row r="372" spans="2:17" x14ac:dyDescent="0.25">
      <c r="B372" s="8" t="s">
        <v>129</v>
      </c>
      <c r="C372" s="8">
        <v>2021</v>
      </c>
      <c r="D372" s="8">
        <v>4</v>
      </c>
      <c r="E372" s="49">
        <f>Data!F372</f>
        <v>816</v>
      </c>
      <c r="F372" s="51">
        <f t="shared" si="11"/>
        <v>816</v>
      </c>
      <c r="G372" s="51">
        <f t="shared" si="10"/>
        <v>0</v>
      </c>
      <c r="H372" s="52">
        <f>+SUM(INDEX(Inputs!$D$24:$D$35,MATCH($D372,Inputs!$B$24:$B$35,0))*$F372,INDEX(Inputs!$E$24:$E$35,MATCH($D372,Inputs!$B$24:$B$35,0))*$G372)</f>
        <v>77.309472</v>
      </c>
      <c r="I372" s="52"/>
      <c r="J372" s="52"/>
      <c r="K372" s="52"/>
      <c r="L372" s="52"/>
      <c r="M372" s="52"/>
      <c r="O372" s="19"/>
      <c r="P372" s="19"/>
      <c r="Q372" s="19"/>
    </row>
    <row r="373" spans="2:17" x14ac:dyDescent="0.25">
      <c r="B373" s="8" t="s">
        <v>129</v>
      </c>
      <c r="C373" s="8">
        <v>2021</v>
      </c>
      <c r="D373" s="8">
        <v>5</v>
      </c>
      <c r="E373" s="49">
        <f>Data!F373</f>
        <v>848.38400000000001</v>
      </c>
      <c r="F373" s="51">
        <f t="shared" si="11"/>
        <v>848.38400000000001</v>
      </c>
      <c r="G373" s="51">
        <f t="shared" si="10"/>
        <v>0</v>
      </c>
      <c r="H373" s="52">
        <f>+SUM(INDEX(Inputs!$D$24:$D$35,MATCH($D373,Inputs!$B$24:$B$35,0))*$F373,INDEX(Inputs!$E$24:$E$35,MATCH($D373,Inputs!$B$24:$B$35,0))*$G373)</f>
        <v>80.377596928000003</v>
      </c>
      <c r="I373" s="52"/>
      <c r="J373" s="52"/>
      <c r="K373" s="52"/>
      <c r="L373" s="52"/>
      <c r="M373" s="52"/>
      <c r="O373" s="19"/>
      <c r="P373" s="19"/>
      <c r="Q373" s="19"/>
    </row>
    <row r="374" spans="2:17" x14ac:dyDescent="0.25">
      <c r="B374" s="8" t="s">
        <v>129</v>
      </c>
      <c r="C374" s="8">
        <v>2021</v>
      </c>
      <c r="D374" s="8">
        <v>6</v>
      </c>
      <c r="E374" s="49">
        <f>Data!F374</f>
        <v>1607.04</v>
      </c>
      <c r="F374" s="51">
        <f t="shared" si="11"/>
        <v>1607.04</v>
      </c>
      <c r="G374" s="51">
        <f t="shared" si="10"/>
        <v>0</v>
      </c>
      <c r="H374" s="52">
        <f>+SUM(INDEX(Inputs!$D$24:$D$35,MATCH($D374,Inputs!$B$24:$B$35,0))*$F374,INDEX(Inputs!$E$24:$E$35,MATCH($D374,Inputs!$B$24:$B$35,0))*$G374)</f>
        <v>169.14095999999998</v>
      </c>
      <c r="I374" s="52"/>
      <c r="J374" s="52"/>
      <c r="K374" s="52"/>
      <c r="L374" s="52"/>
      <c r="M374" s="52"/>
      <c r="O374" s="19"/>
      <c r="P374" s="19"/>
      <c r="Q374" s="19"/>
    </row>
    <row r="375" spans="2:17" x14ac:dyDescent="0.25">
      <c r="B375" s="8" t="s">
        <v>129</v>
      </c>
      <c r="C375" s="8">
        <v>2021</v>
      </c>
      <c r="D375" s="8">
        <v>7</v>
      </c>
      <c r="E375" s="49">
        <f>Data!F375</f>
        <v>1985.92</v>
      </c>
      <c r="F375" s="51">
        <f t="shared" si="11"/>
        <v>1985.92</v>
      </c>
      <c r="G375" s="51">
        <f t="shared" si="10"/>
        <v>0</v>
      </c>
      <c r="H375" s="52">
        <f>+SUM(INDEX(Inputs!$D$24:$D$35,MATCH($D375,Inputs!$B$24:$B$35,0))*$F375,INDEX(Inputs!$E$24:$E$35,MATCH($D375,Inputs!$B$24:$B$35,0))*$G375)</f>
        <v>209.01808</v>
      </c>
      <c r="I375" s="52"/>
      <c r="J375" s="52"/>
      <c r="K375" s="52"/>
      <c r="L375" s="52"/>
      <c r="M375" s="52"/>
      <c r="O375" s="19"/>
      <c r="P375" s="19"/>
      <c r="Q375" s="19"/>
    </row>
    <row r="376" spans="2:17" x14ac:dyDescent="0.25">
      <c r="B376" s="8" t="s">
        <v>129</v>
      </c>
      <c r="C376" s="8">
        <v>2021</v>
      </c>
      <c r="D376" s="8">
        <v>8</v>
      </c>
      <c r="E376" s="49">
        <f>Data!F376</f>
        <v>1614.4639999999999</v>
      </c>
      <c r="F376" s="51">
        <f t="shared" si="11"/>
        <v>1614.4639999999999</v>
      </c>
      <c r="G376" s="51">
        <f t="shared" si="10"/>
        <v>0</v>
      </c>
      <c r="H376" s="52">
        <f>+SUM(INDEX(Inputs!$D$24:$D$35,MATCH($D376,Inputs!$B$24:$B$35,0))*$F376,INDEX(Inputs!$E$24:$E$35,MATCH($D376,Inputs!$B$24:$B$35,0))*$G376)</f>
        <v>169.922336</v>
      </c>
      <c r="I376" s="52"/>
      <c r="J376" s="52"/>
      <c r="K376" s="52"/>
      <c r="L376" s="52"/>
      <c r="M376" s="52"/>
      <c r="O376" s="19"/>
      <c r="P376" s="19"/>
      <c r="Q376" s="19"/>
    </row>
    <row r="377" spans="2:17" x14ac:dyDescent="0.25">
      <c r="B377" s="8" t="s">
        <v>129</v>
      </c>
      <c r="C377" s="8">
        <v>2021</v>
      </c>
      <c r="D377" s="8">
        <v>9</v>
      </c>
      <c r="E377" s="49">
        <f>Data!F377</f>
        <v>1058.6880000000001</v>
      </c>
      <c r="F377" s="51">
        <f t="shared" si="11"/>
        <v>1058.6880000000001</v>
      </c>
      <c r="G377" s="51">
        <f t="shared" si="10"/>
        <v>0</v>
      </c>
      <c r="H377" s="52">
        <f>+SUM(INDEX(Inputs!$D$24:$D$35,MATCH($D377,Inputs!$B$24:$B$35,0))*$F377,INDEX(Inputs!$E$24:$E$35,MATCH($D377,Inputs!$B$24:$B$35,0))*$G377)</f>
        <v>100.30221849600002</v>
      </c>
      <c r="I377" s="52"/>
      <c r="J377" s="52"/>
      <c r="K377" s="52"/>
      <c r="L377" s="52"/>
      <c r="M377" s="52"/>
      <c r="O377" s="19"/>
      <c r="P377" s="19"/>
      <c r="Q377" s="19"/>
    </row>
    <row r="378" spans="2:17" x14ac:dyDescent="0.25">
      <c r="B378" s="8" t="s">
        <v>129</v>
      </c>
      <c r="C378" s="8">
        <v>2021</v>
      </c>
      <c r="D378" s="8">
        <v>10</v>
      </c>
      <c r="E378" s="49">
        <f>Data!F378</f>
        <v>871.55200000000002</v>
      </c>
      <c r="F378" s="51">
        <f t="shared" si="11"/>
        <v>871.55200000000002</v>
      </c>
      <c r="G378" s="51">
        <f t="shared" si="10"/>
        <v>0</v>
      </c>
      <c r="H378" s="52">
        <f>+SUM(INDEX(Inputs!$D$24:$D$35,MATCH($D378,Inputs!$B$24:$B$35,0))*$F378,INDEX(Inputs!$E$24:$E$35,MATCH($D378,Inputs!$B$24:$B$35,0))*$G378)</f>
        <v>82.57257958400001</v>
      </c>
      <c r="I378" s="52"/>
      <c r="J378" s="52"/>
      <c r="K378" s="52"/>
      <c r="L378" s="52"/>
      <c r="M378" s="52"/>
      <c r="O378" s="19"/>
      <c r="P378" s="19"/>
      <c r="Q378" s="19"/>
    </row>
    <row r="379" spans="2:17" x14ac:dyDescent="0.25">
      <c r="B379" s="8" t="s">
        <v>129</v>
      </c>
      <c r="C379" s="8">
        <v>2021</v>
      </c>
      <c r="D379" s="8">
        <v>11</v>
      </c>
      <c r="E379" s="49">
        <f>Data!F379</f>
        <v>894.58199999999999</v>
      </c>
      <c r="F379" s="51">
        <f t="shared" si="11"/>
        <v>894.58199999999999</v>
      </c>
      <c r="G379" s="51">
        <f t="shared" si="10"/>
        <v>0</v>
      </c>
      <c r="H379" s="52">
        <f>+SUM(INDEX(Inputs!$D$24:$D$35,MATCH($D379,Inputs!$B$24:$B$35,0))*$F379,INDEX(Inputs!$E$24:$E$35,MATCH($D379,Inputs!$B$24:$B$35,0))*$G379)</f>
        <v>84.75448784400001</v>
      </c>
      <c r="I379" s="52"/>
      <c r="J379" s="52"/>
      <c r="K379" s="52"/>
      <c r="L379" s="52"/>
      <c r="M379" s="52"/>
      <c r="O379" s="19"/>
      <c r="P379" s="19"/>
      <c r="Q379" s="19"/>
    </row>
    <row r="380" spans="2:17" x14ac:dyDescent="0.25">
      <c r="B380" s="8" t="s">
        <v>129</v>
      </c>
      <c r="C380" s="8">
        <v>2021</v>
      </c>
      <c r="D380" s="8">
        <v>12</v>
      </c>
      <c r="E380" s="49">
        <f>Data!F380</f>
        <v>1067.904</v>
      </c>
      <c r="F380" s="51">
        <f t="shared" si="11"/>
        <v>1067.904</v>
      </c>
      <c r="G380" s="51">
        <f t="shared" si="10"/>
        <v>0</v>
      </c>
      <c r="H380" s="52">
        <f>+SUM(INDEX(Inputs!$D$24:$D$35,MATCH($D380,Inputs!$B$24:$B$35,0))*$F380,INDEX(Inputs!$E$24:$E$35,MATCH($D380,Inputs!$B$24:$B$35,0))*$G380)</f>
        <v>101.175360768</v>
      </c>
      <c r="I380" s="52"/>
      <c r="J380" s="52"/>
      <c r="K380" s="52"/>
      <c r="L380" s="52"/>
      <c r="M380" s="52"/>
      <c r="O380" s="19"/>
      <c r="P380" s="19"/>
      <c r="Q380" s="19"/>
    </row>
    <row r="381" spans="2:17" x14ac:dyDescent="0.25">
      <c r="B381" s="8" t="s">
        <v>130</v>
      </c>
      <c r="C381" s="8">
        <v>2021</v>
      </c>
      <c r="D381" s="8">
        <v>1</v>
      </c>
      <c r="E381" s="49">
        <f>Data!F381</f>
        <v>2093.5039999999999</v>
      </c>
      <c r="F381" s="51">
        <f t="shared" si="11"/>
        <v>2000</v>
      </c>
      <c r="G381" s="51">
        <f t="shared" si="10"/>
        <v>93.503999999999905</v>
      </c>
      <c r="H381" s="52">
        <f>+SUM(INDEX(Inputs!$D$24:$D$35,MATCH($D381,Inputs!$B$24:$B$35,0))*$F381,INDEX(Inputs!$E$24:$E$35,MATCH($D381,Inputs!$B$24:$B$35,0))*$G381)</f>
        <v>193.61650278400001</v>
      </c>
      <c r="I381" s="52"/>
      <c r="J381" s="52"/>
      <c r="K381" s="52"/>
      <c r="L381" s="52"/>
      <c r="M381" s="52"/>
      <c r="O381" s="19"/>
      <c r="P381" s="19"/>
      <c r="Q381" s="19"/>
    </row>
    <row r="382" spans="2:17" x14ac:dyDescent="0.25">
      <c r="B382" s="8" t="s">
        <v>130</v>
      </c>
      <c r="C382" s="8">
        <v>2021</v>
      </c>
      <c r="D382" s="8">
        <v>2</v>
      </c>
      <c r="E382" s="49">
        <f>Data!F382</f>
        <v>1649.088</v>
      </c>
      <c r="F382" s="51">
        <f t="shared" si="11"/>
        <v>1649.088</v>
      </c>
      <c r="G382" s="51">
        <f t="shared" si="10"/>
        <v>0</v>
      </c>
      <c r="H382" s="52">
        <f>+SUM(INDEX(Inputs!$D$24:$D$35,MATCH($D382,Inputs!$B$24:$B$35,0))*$F382,INDEX(Inputs!$E$24:$E$35,MATCH($D382,Inputs!$B$24:$B$35,0))*$G382)</f>
        <v>156.237895296</v>
      </c>
      <c r="I382" s="52"/>
      <c r="J382" s="52"/>
      <c r="K382" s="52"/>
      <c r="L382" s="52"/>
      <c r="M382" s="52"/>
      <c r="O382" s="19"/>
      <c r="P382" s="19"/>
      <c r="Q382" s="19"/>
    </row>
    <row r="383" spans="2:17" x14ac:dyDescent="0.25">
      <c r="B383" s="8" t="s">
        <v>130</v>
      </c>
      <c r="C383" s="8">
        <v>2021</v>
      </c>
      <c r="D383" s="8">
        <v>3</v>
      </c>
      <c r="E383" s="49">
        <f>Data!F383</f>
        <v>1041.4958999999999</v>
      </c>
      <c r="F383" s="51">
        <f t="shared" si="11"/>
        <v>1041.4958999999999</v>
      </c>
      <c r="G383" s="51">
        <f t="shared" si="10"/>
        <v>0</v>
      </c>
      <c r="H383" s="52">
        <f>+SUM(INDEX(Inputs!$D$24:$D$35,MATCH($D383,Inputs!$B$24:$B$35,0))*$F383,INDEX(Inputs!$E$24:$E$35,MATCH($D383,Inputs!$B$24:$B$35,0))*$G383)</f>
        <v>98.673404557799998</v>
      </c>
      <c r="I383" s="52"/>
      <c r="J383" s="52"/>
      <c r="K383" s="52"/>
      <c r="L383" s="52"/>
      <c r="M383" s="52"/>
      <c r="O383" s="19"/>
      <c r="P383" s="19"/>
      <c r="Q383" s="19"/>
    </row>
    <row r="384" spans="2:17" x14ac:dyDescent="0.25">
      <c r="B384" s="8" t="s">
        <v>130</v>
      </c>
      <c r="C384" s="8">
        <v>2021</v>
      </c>
      <c r="D384" s="8">
        <v>4</v>
      </c>
      <c r="E384" s="49">
        <f>Data!F384</f>
        <v>601.66399999999999</v>
      </c>
      <c r="F384" s="51">
        <f t="shared" si="11"/>
        <v>601.66399999999999</v>
      </c>
      <c r="G384" s="51">
        <f t="shared" si="10"/>
        <v>0</v>
      </c>
      <c r="H384" s="52">
        <f>+SUM(INDEX(Inputs!$D$24:$D$35,MATCH($D384,Inputs!$B$24:$B$35,0))*$F384,INDEX(Inputs!$E$24:$E$35,MATCH($D384,Inputs!$B$24:$B$35,0))*$G384)</f>
        <v>57.002850688000002</v>
      </c>
      <c r="I384" s="52"/>
      <c r="J384" s="52"/>
      <c r="K384" s="52"/>
      <c r="L384" s="52"/>
      <c r="M384" s="52"/>
      <c r="O384" s="19"/>
      <c r="P384" s="19"/>
      <c r="Q384" s="19"/>
    </row>
    <row r="385" spans="2:17" x14ac:dyDescent="0.25">
      <c r="B385" s="8" t="s">
        <v>130</v>
      </c>
      <c r="C385" s="8">
        <v>2021</v>
      </c>
      <c r="D385" s="8">
        <v>5</v>
      </c>
      <c r="E385" s="49">
        <f>Data!F385</f>
        <v>354.68799999999999</v>
      </c>
      <c r="F385" s="51">
        <f t="shared" si="11"/>
        <v>354.68799999999999</v>
      </c>
      <c r="G385" s="51">
        <f t="shared" si="10"/>
        <v>0</v>
      </c>
      <c r="H385" s="52">
        <f>+SUM(INDEX(Inputs!$D$24:$D$35,MATCH($D385,Inputs!$B$24:$B$35,0))*$F385,INDEX(Inputs!$E$24:$E$35,MATCH($D385,Inputs!$B$24:$B$35,0))*$G385)</f>
        <v>33.603850496</v>
      </c>
      <c r="I385" s="52"/>
      <c r="J385" s="52"/>
      <c r="K385" s="52"/>
      <c r="L385" s="52"/>
      <c r="M385" s="52"/>
      <c r="O385" s="19"/>
      <c r="P385" s="19"/>
      <c r="Q385" s="19"/>
    </row>
    <row r="386" spans="2:17" x14ac:dyDescent="0.25">
      <c r="B386" s="8" t="s">
        <v>130</v>
      </c>
      <c r="C386" s="8">
        <v>2021</v>
      </c>
      <c r="D386" s="8">
        <v>6</v>
      </c>
      <c r="E386" s="49">
        <f>Data!F386</f>
        <v>461.88799999999998</v>
      </c>
      <c r="F386" s="51">
        <f t="shared" si="11"/>
        <v>461.88799999999998</v>
      </c>
      <c r="G386" s="51">
        <f t="shared" si="10"/>
        <v>0</v>
      </c>
      <c r="H386" s="52">
        <f>+SUM(INDEX(Inputs!$D$24:$D$35,MATCH($D386,Inputs!$B$24:$B$35,0))*$F386,INDEX(Inputs!$E$24:$E$35,MATCH($D386,Inputs!$B$24:$B$35,0))*$G386)</f>
        <v>48.613711999999992</v>
      </c>
      <c r="I386" s="52"/>
      <c r="J386" s="52"/>
      <c r="K386" s="52"/>
      <c r="L386" s="52"/>
      <c r="M386" s="52"/>
      <c r="O386" s="19"/>
      <c r="P386" s="19"/>
      <c r="Q386" s="19"/>
    </row>
    <row r="387" spans="2:17" x14ac:dyDescent="0.25">
      <c r="B387" s="8" t="s">
        <v>130</v>
      </c>
      <c r="C387" s="8">
        <v>2021</v>
      </c>
      <c r="D387" s="8">
        <v>7</v>
      </c>
      <c r="E387" s="49">
        <f>Data!F387</f>
        <v>657.40800000000002</v>
      </c>
      <c r="F387" s="51">
        <f t="shared" si="11"/>
        <v>657.40800000000002</v>
      </c>
      <c r="G387" s="51">
        <f t="shared" si="10"/>
        <v>0</v>
      </c>
      <c r="H387" s="52">
        <f>+SUM(INDEX(Inputs!$D$24:$D$35,MATCH($D387,Inputs!$B$24:$B$35,0))*$F387,INDEX(Inputs!$E$24:$E$35,MATCH($D387,Inputs!$B$24:$B$35,0))*$G387)</f>
        <v>69.192192000000006</v>
      </c>
      <c r="I387" s="52"/>
      <c r="J387" s="52"/>
      <c r="K387" s="52"/>
      <c r="L387" s="52"/>
      <c r="M387" s="52"/>
      <c r="O387" s="19"/>
      <c r="P387" s="19"/>
      <c r="Q387" s="19"/>
    </row>
    <row r="388" spans="2:17" x14ac:dyDescent="0.25">
      <c r="B388" s="8" t="s">
        <v>130</v>
      </c>
      <c r="C388" s="8">
        <v>2021</v>
      </c>
      <c r="D388" s="8">
        <v>8</v>
      </c>
      <c r="E388" s="49">
        <f>Data!F388</f>
        <v>644.41600000000005</v>
      </c>
      <c r="F388" s="51">
        <f t="shared" si="11"/>
        <v>644.41600000000005</v>
      </c>
      <c r="G388" s="51">
        <f t="shared" si="10"/>
        <v>0</v>
      </c>
      <c r="H388" s="52">
        <f>+SUM(INDEX(Inputs!$D$24:$D$35,MATCH($D388,Inputs!$B$24:$B$35,0))*$F388,INDEX(Inputs!$E$24:$E$35,MATCH($D388,Inputs!$B$24:$B$35,0))*$G388)</f>
        <v>67.824784000000008</v>
      </c>
      <c r="I388" s="52"/>
      <c r="J388" s="52"/>
      <c r="K388" s="52"/>
      <c r="L388" s="52"/>
      <c r="M388" s="52"/>
      <c r="O388" s="19"/>
      <c r="P388" s="19"/>
      <c r="Q388" s="19"/>
    </row>
    <row r="389" spans="2:17" x14ac:dyDescent="0.25">
      <c r="B389" s="8" t="s">
        <v>130</v>
      </c>
      <c r="C389" s="8">
        <v>2021</v>
      </c>
      <c r="D389" s="8">
        <v>9</v>
      </c>
      <c r="E389" s="49">
        <f>Data!F389</f>
        <v>595.51199999999994</v>
      </c>
      <c r="F389" s="51">
        <f t="shared" si="11"/>
        <v>595.51199999999994</v>
      </c>
      <c r="G389" s="51">
        <f t="shared" si="10"/>
        <v>0</v>
      </c>
      <c r="H389" s="52">
        <f>+SUM(INDEX(Inputs!$D$24:$D$35,MATCH($D389,Inputs!$B$24:$B$35,0))*$F389,INDEX(Inputs!$E$24:$E$35,MATCH($D389,Inputs!$B$24:$B$35,0))*$G389)</f>
        <v>56.419997903999999</v>
      </c>
      <c r="I389" s="52"/>
      <c r="J389" s="52"/>
      <c r="K389" s="52"/>
      <c r="L389" s="52"/>
      <c r="M389" s="52"/>
      <c r="O389" s="19"/>
      <c r="P389" s="19"/>
      <c r="Q389" s="19"/>
    </row>
    <row r="390" spans="2:17" x14ac:dyDescent="0.25">
      <c r="B390" s="8" t="s">
        <v>130</v>
      </c>
      <c r="C390" s="8">
        <v>2021</v>
      </c>
      <c r="D390" s="8">
        <v>10</v>
      </c>
      <c r="E390" s="49">
        <f>Data!F390</f>
        <v>959.29600000000005</v>
      </c>
      <c r="F390" s="51">
        <f t="shared" si="11"/>
        <v>959.29600000000005</v>
      </c>
      <c r="G390" s="51">
        <f t="shared" si="10"/>
        <v>0</v>
      </c>
      <c r="H390" s="52">
        <f>+SUM(INDEX(Inputs!$D$24:$D$35,MATCH($D390,Inputs!$B$24:$B$35,0))*$F390,INDEX(Inputs!$E$24:$E$35,MATCH($D390,Inputs!$B$24:$B$35,0))*$G390)</f>
        <v>90.88562163200001</v>
      </c>
      <c r="I390" s="52"/>
      <c r="J390" s="52"/>
      <c r="K390" s="52"/>
      <c r="L390" s="52"/>
      <c r="M390" s="52"/>
      <c r="O390" s="19"/>
      <c r="P390" s="19"/>
      <c r="Q390" s="19"/>
    </row>
    <row r="391" spans="2:17" x14ac:dyDescent="0.25">
      <c r="B391" s="8" t="s">
        <v>130</v>
      </c>
      <c r="C391" s="8">
        <v>2021</v>
      </c>
      <c r="D391" s="8">
        <v>11</v>
      </c>
      <c r="E391" s="49">
        <f>Data!F391</f>
        <v>1574.8209999999999</v>
      </c>
      <c r="F391" s="51">
        <f t="shared" si="11"/>
        <v>1574.8209999999999</v>
      </c>
      <c r="G391" s="51">
        <f t="shared" si="10"/>
        <v>0</v>
      </c>
      <c r="H391" s="52">
        <f>+SUM(INDEX(Inputs!$D$24:$D$35,MATCH($D391,Inputs!$B$24:$B$35,0))*$F391,INDEX(Inputs!$E$24:$E$35,MATCH($D391,Inputs!$B$24:$B$35,0))*$G391)</f>
        <v>149.20169118199999</v>
      </c>
      <c r="I391" s="52"/>
      <c r="J391" s="52"/>
      <c r="K391" s="52"/>
      <c r="L391" s="52"/>
      <c r="M391" s="52"/>
      <c r="O391" s="19"/>
      <c r="P391" s="19"/>
      <c r="Q391" s="19"/>
    </row>
    <row r="392" spans="2:17" x14ac:dyDescent="0.25">
      <c r="B392" s="8" t="s">
        <v>130</v>
      </c>
      <c r="C392" s="8">
        <v>2021</v>
      </c>
      <c r="D392" s="8">
        <v>12</v>
      </c>
      <c r="E392" s="49">
        <f>Data!F392</f>
        <v>2560.4479999999999</v>
      </c>
      <c r="F392" s="51">
        <f t="shared" si="11"/>
        <v>2000</v>
      </c>
      <c r="G392" s="51">
        <f t="shared" si="10"/>
        <v>560.44799999999987</v>
      </c>
      <c r="H392" s="52">
        <f>+SUM(INDEX(Inputs!$D$24:$D$35,MATCH($D392,Inputs!$B$24:$B$35,0))*$F392,INDEX(Inputs!$E$24:$E$35,MATCH($D392,Inputs!$B$24:$B$35,0))*$G392)</f>
        <v>214.25355980800001</v>
      </c>
      <c r="I392" s="52"/>
      <c r="J392" s="52"/>
      <c r="K392" s="52"/>
      <c r="L392" s="52"/>
      <c r="M392" s="52"/>
      <c r="O392" s="19"/>
      <c r="P392" s="19"/>
      <c r="Q392" s="19"/>
    </row>
    <row r="393" spans="2:17" x14ac:dyDescent="0.25">
      <c r="B393" s="8" t="s">
        <v>131</v>
      </c>
      <c r="C393" s="8">
        <v>2021</v>
      </c>
      <c r="D393" s="8">
        <v>1</v>
      </c>
      <c r="E393" s="49">
        <f>Data!F393</f>
        <v>2596.7678000000001</v>
      </c>
      <c r="F393" s="51">
        <f t="shared" si="11"/>
        <v>2000</v>
      </c>
      <c r="G393" s="51">
        <f t="shared" ref="G393:G456" si="12">+E393-F393</f>
        <v>596.76780000000008</v>
      </c>
      <c r="H393" s="52">
        <f>+SUM(INDEX(Inputs!$D$24:$D$35,MATCH($D393,Inputs!$B$24:$B$35,0))*$F393,INDEX(Inputs!$E$24:$E$35,MATCH($D393,Inputs!$B$24:$B$35,0))*$G393)</f>
        <v>215.8587496888</v>
      </c>
      <c r="I393" s="52"/>
      <c r="J393" s="52"/>
      <c r="K393" s="52"/>
      <c r="L393" s="52"/>
      <c r="M393" s="52"/>
      <c r="O393" s="19"/>
      <c r="P393" s="19"/>
      <c r="Q393" s="19"/>
    </row>
    <row r="394" spans="2:17" x14ac:dyDescent="0.25">
      <c r="B394" s="8" t="s">
        <v>131</v>
      </c>
      <c r="C394" s="8">
        <v>2021</v>
      </c>
      <c r="D394" s="8">
        <v>2</v>
      </c>
      <c r="E394" s="49">
        <f>Data!F394</f>
        <v>2365.1759000000002</v>
      </c>
      <c r="F394" s="51">
        <f t="shared" ref="F394:F457" si="13">+MIN($E394,2000)</f>
        <v>2000</v>
      </c>
      <c r="G394" s="51">
        <f t="shared" si="12"/>
        <v>365.17590000000018</v>
      </c>
      <c r="H394" s="52">
        <f>+SUM(INDEX(Inputs!$D$24:$D$35,MATCH($D394,Inputs!$B$24:$B$35,0))*$F394,INDEX(Inputs!$E$24:$E$35,MATCH($D394,Inputs!$B$24:$B$35,0))*$G394)</f>
        <v>205.62331407640002</v>
      </c>
      <c r="I394" s="52"/>
      <c r="J394" s="52"/>
      <c r="K394" s="52"/>
      <c r="L394" s="52"/>
      <c r="M394" s="52"/>
      <c r="O394" s="19"/>
      <c r="P394" s="19"/>
      <c r="Q394" s="19"/>
    </row>
    <row r="395" spans="2:17" x14ac:dyDescent="0.25">
      <c r="B395" s="8" t="s">
        <v>131</v>
      </c>
      <c r="C395" s="8">
        <v>2021</v>
      </c>
      <c r="D395" s="8">
        <v>3</v>
      </c>
      <c r="E395" s="49">
        <f>Data!F395</f>
        <v>2753.3357999999998</v>
      </c>
      <c r="F395" s="51">
        <f t="shared" si="13"/>
        <v>2000</v>
      </c>
      <c r="G395" s="51">
        <f t="shared" si="12"/>
        <v>753.33579999999984</v>
      </c>
      <c r="H395" s="52">
        <f>+SUM(INDEX(Inputs!$D$24:$D$35,MATCH($D395,Inputs!$B$24:$B$35,0))*$F395,INDEX(Inputs!$E$24:$E$35,MATCH($D395,Inputs!$B$24:$B$35,0))*$G395)</f>
        <v>222.7784290168</v>
      </c>
      <c r="I395" s="52"/>
      <c r="J395" s="52"/>
      <c r="K395" s="52"/>
      <c r="L395" s="52"/>
      <c r="M395" s="52"/>
      <c r="O395" s="19"/>
      <c r="P395" s="19"/>
      <c r="Q395" s="19"/>
    </row>
    <row r="396" spans="2:17" x14ac:dyDescent="0.25">
      <c r="B396" s="8" t="s">
        <v>131</v>
      </c>
      <c r="C396" s="8">
        <v>2021</v>
      </c>
      <c r="D396" s="8">
        <v>4</v>
      </c>
      <c r="E396" s="49">
        <f>Data!F396</f>
        <v>3283.2239</v>
      </c>
      <c r="F396" s="51">
        <f t="shared" si="13"/>
        <v>2000</v>
      </c>
      <c r="G396" s="51">
        <f t="shared" si="12"/>
        <v>1283.2239</v>
      </c>
      <c r="H396" s="52">
        <f>+SUM(INDEX(Inputs!$D$24:$D$35,MATCH($D396,Inputs!$B$24:$B$35,0))*$F396,INDEX(Inputs!$E$24:$E$35,MATCH($D396,Inputs!$B$24:$B$35,0))*$G396)</f>
        <v>246.1973634844</v>
      </c>
      <c r="I396" s="52"/>
      <c r="J396" s="52"/>
      <c r="K396" s="52"/>
      <c r="L396" s="52"/>
      <c r="M396" s="52"/>
      <c r="O396" s="19"/>
      <c r="P396" s="19"/>
      <c r="Q396" s="19"/>
    </row>
    <row r="397" spans="2:17" x14ac:dyDescent="0.25">
      <c r="B397" s="8" t="s">
        <v>131</v>
      </c>
      <c r="C397" s="8">
        <v>2021</v>
      </c>
      <c r="D397" s="8">
        <v>5</v>
      </c>
      <c r="E397" s="49">
        <f>Data!F397</f>
        <v>3694.9519</v>
      </c>
      <c r="F397" s="51">
        <f t="shared" si="13"/>
        <v>2000</v>
      </c>
      <c r="G397" s="51">
        <f t="shared" si="12"/>
        <v>1694.9519</v>
      </c>
      <c r="H397" s="52">
        <f>+SUM(INDEX(Inputs!$D$24:$D$35,MATCH($D397,Inputs!$B$24:$B$35,0))*$F397,INDEX(Inputs!$E$24:$E$35,MATCH($D397,Inputs!$B$24:$B$35,0))*$G397)</f>
        <v>264.3940941724</v>
      </c>
      <c r="I397" s="52"/>
      <c r="J397" s="52"/>
      <c r="K397" s="52"/>
      <c r="L397" s="52"/>
      <c r="M397" s="52"/>
      <c r="O397" s="19"/>
      <c r="P397" s="19"/>
      <c r="Q397" s="19"/>
    </row>
    <row r="398" spans="2:17" x14ac:dyDescent="0.25">
      <c r="B398" s="8" t="s">
        <v>131</v>
      </c>
      <c r="C398" s="8">
        <v>2021</v>
      </c>
      <c r="D398" s="8">
        <v>6</v>
      </c>
      <c r="E398" s="49">
        <f>Data!F398</f>
        <v>5317.9036999999998</v>
      </c>
      <c r="F398" s="51">
        <f t="shared" si="13"/>
        <v>2000</v>
      </c>
      <c r="G398" s="51">
        <f t="shared" si="12"/>
        <v>3317.9036999999998</v>
      </c>
      <c r="H398" s="52">
        <f>+SUM(INDEX(Inputs!$D$24:$D$35,MATCH($D398,Inputs!$B$24:$B$35,0))*$F398,INDEX(Inputs!$E$24:$E$35,MATCH($D398,Inputs!$B$24:$B$35,0))*$G398)</f>
        <v>372.13499664919999</v>
      </c>
      <c r="I398" s="52"/>
      <c r="J398" s="52"/>
      <c r="K398" s="52"/>
      <c r="L398" s="52"/>
      <c r="M398" s="52"/>
      <c r="O398" s="19"/>
      <c r="P398" s="19"/>
      <c r="Q398" s="19"/>
    </row>
    <row r="399" spans="2:17" x14ac:dyDescent="0.25">
      <c r="B399" s="8" t="s">
        <v>131</v>
      </c>
      <c r="C399" s="8">
        <v>2021</v>
      </c>
      <c r="D399" s="8">
        <v>7</v>
      </c>
      <c r="E399" s="49">
        <f>Data!F399</f>
        <v>6283.7599</v>
      </c>
      <c r="F399" s="51">
        <f t="shared" si="13"/>
        <v>2000</v>
      </c>
      <c r="G399" s="51">
        <f t="shared" si="12"/>
        <v>4283.7599</v>
      </c>
      <c r="H399" s="52">
        <f>+SUM(INDEX(Inputs!$D$24:$D$35,MATCH($D399,Inputs!$B$24:$B$35,0))*$F399,INDEX(Inputs!$E$24:$E$35,MATCH($D399,Inputs!$B$24:$B$35,0))*$G399)</f>
        <v>419.1876472884</v>
      </c>
      <c r="I399" s="52"/>
      <c r="J399" s="52"/>
      <c r="K399" s="52"/>
      <c r="L399" s="52"/>
      <c r="M399" s="52"/>
      <c r="O399" s="19"/>
      <c r="P399" s="19"/>
      <c r="Q399" s="19"/>
    </row>
    <row r="400" spans="2:17" x14ac:dyDescent="0.25">
      <c r="B400" s="8" t="s">
        <v>131</v>
      </c>
      <c r="C400" s="8">
        <v>2021</v>
      </c>
      <c r="D400" s="8">
        <v>8</v>
      </c>
      <c r="E400" s="49">
        <f>Data!F400</f>
        <v>5182.4160000000002</v>
      </c>
      <c r="F400" s="51">
        <f t="shared" si="13"/>
        <v>2000</v>
      </c>
      <c r="G400" s="51">
        <f t="shared" si="12"/>
        <v>3182.4160000000002</v>
      </c>
      <c r="H400" s="52">
        <f>+SUM(INDEX(Inputs!$D$24:$D$35,MATCH($D400,Inputs!$B$24:$B$35,0))*$F400,INDEX(Inputs!$E$24:$E$35,MATCH($D400,Inputs!$B$24:$B$35,0))*$G400)</f>
        <v>365.53457785600006</v>
      </c>
      <c r="I400" s="52"/>
      <c r="J400" s="52"/>
      <c r="K400" s="52"/>
      <c r="L400" s="52"/>
      <c r="M400" s="52"/>
      <c r="O400" s="19"/>
      <c r="P400" s="19"/>
      <c r="Q400" s="19"/>
    </row>
    <row r="401" spans="2:17" x14ac:dyDescent="0.25">
      <c r="B401" s="8" t="s">
        <v>131</v>
      </c>
      <c r="C401" s="8">
        <v>2021</v>
      </c>
      <c r="D401" s="8">
        <v>9</v>
      </c>
      <c r="E401" s="49">
        <f>Data!F401</f>
        <v>3934.1060000000002</v>
      </c>
      <c r="F401" s="51">
        <f t="shared" si="13"/>
        <v>2000</v>
      </c>
      <c r="G401" s="51">
        <f t="shared" si="12"/>
        <v>1934.1060000000002</v>
      </c>
      <c r="H401" s="52">
        <f>+SUM(INDEX(Inputs!$D$24:$D$35,MATCH($D401,Inputs!$B$24:$B$35,0))*$F401,INDEX(Inputs!$E$24:$E$35,MATCH($D401,Inputs!$B$24:$B$35,0))*$G401)</f>
        <v>274.96374877599999</v>
      </c>
      <c r="I401" s="52"/>
      <c r="J401" s="52"/>
      <c r="K401" s="52"/>
      <c r="L401" s="52"/>
      <c r="M401" s="52"/>
      <c r="O401" s="19"/>
      <c r="P401" s="19"/>
      <c r="Q401" s="19"/>
    </row>
    <row r="402" spans="2:17" x14ac:dyDescent="0.25">
      <c r="B402" s="8" t="s">
        <v>131</v>
      </c>
      <c r="C402" s="8">
        <v>2021</v>
      </c>
      <c r="D402" s="8">
        <v>10</v>
      </c>
      <c r="E402" s="49">
        <f>Data!F402</f>
        <v>3120.8429999999998</v>
      </c>
      <c r="F402" s="51">
        <f t="shared" si="13"/>
        <v>2000</v>
      </c>
      <c r="G402" s="51">
        <f t="shared" si="12"/>
        <v>1120.8429999999998</v>
      </c>
      <c r="H402" s="52">
        <f>+SUM(INDEX(Inputs!$D$24:$D$35,MATCH($D402,Inputs!$B$24:$B$35,0))*$F402,INDEX(Inputs!$E$24:$E$35,MATCH($D402,Inputs!$B$24:$B$35,0))*$G402)</f>
        <v>239.02077722799999</v>
      </c>
      <c r="I402" s="52"/>
      <c r="J402" s="52"/>
      <c r="K402" s="52"/>
      <c r="L402" s="52"/>
      <c r="M402" s="52"/>
      <c r="O402" s="19"/>
      <c r="P402" s="19"/>
      <c r="Q402" s="19"/>
    </row>
    <row r="403" spans="2:17" x14ac:dyDescent="0.25">
      <c r="B403" s="8" t="s">
        <v>131</v>
      </c>
      <c r="C403" s="8">
        <v>2021</v>
      </c>
      <c r="D403" s="8">
        <v>11</v>
      </c>
      <c r="E403" s="49">
        <f>Data!F403</f>
        <v>2862.8679999999999</v>
      </c>
      <c r="F403" s="51">
        <f t="shared" si="13"/>
        <v>2000</v>
      </c>
      <c r="G403" s="51">
        <f t="shared" si="12"/>
        <v>862.86799999999994</v>
      </c>
      <c r="H403" s="52">
        <f>+SUM(INDEX(Inputs!$D$24:$D$35,MATCH($D403,Inputs!$B$24:$B$35,0))*$F403,INDEX(Inputs!$E$24:$E$35,MATCH($D403,Inputs!$B$24:$B$35,0))*$G403)</f>
        <v>227.61931412800001</v>
      </c>
      <c r="I403" s="52"/>
      <c r="J403" s="52"/>
      <c r="K403" s="52"/>
      <c r="L403" s="52"/>
      <c r="M403" s="52"/>
      <c r="O403" s="19"/>
      <c r="P403" s="19"/>
      <c r="Q403" s="19"/>
    </row>
    <row r="404" spans="2:17" x14ac:dyDescent="0.25">
      <c r="B404" s="8" t="s">
        <v>131</v>
      </c>
      <c r="C404" s="8">
        <v>2021</v>
      </c>
      <c r="D404" s="8">
        <v>12</v>
      </c>
      <c r="E404" s="49">
        <f>Data!F404</f>
        <v>2689.0140000000001</v>
      </c>
      <c r="F404" s="51">
        <f t="shared" si="13"/>
        <v>2000</v>
      </c>
      <c r="G404" s="51">
        <f t="shared" si="12"/>
        <v>689.01400000000012</v>
      </c>
      <c r="H404" s="52">
        <f>+SUM(INDEX(Inputs!$D$24:$D$35,MATCH($D404,Inputs!$B$24:$B$35,0))*$F404,INDEX(Inputs!$E$24:$E$35,MATCH($D404,Inputs!$B$24:$B$35,0))*$G404)</f>
        <v>219.93566274400001</v>
      </c>
      <c r="I404" s="52"/>
      <c r="J404" s="52"/>
      <c r="K404" s="52"/>
      <c r="L404" s="52"/>
      <c r="M404" s="52"/>
      <c r="O404" s="19"/>
      <c r="P404" s="19"/>
      <c r="Q404" s="19"/>
    </row>
    <row r="405" spans="2:17" x14ac:dyDescent="0.25">
      <c r="B405" s="8" t="s">
        <v>132</v>
      </c>
      <c r="C405" s="8">
        <v>2021</v>
      </c>
      <c r="D405" s="8">
        <v>1</v>
      </c>
      <c r="E405" s="49">
        <f>Data!F405</f>
        <v>2042.874</v>
      </c>
      <c r="F405" s="51">
        <f t="shared" si="13"/>
        <v>2000</v>
      </c>
      <c r="G405" s="51">
        <f t="shared" si="12"/>
        <v>42.874000000000024</v>
      </c>
      <c r="H405" s="52">
        <f>+SUM(INDEX(Inputs!$D$24:$D$35,MATCH($D405,Inputs!$B$24:$B$35,0))*$F405,INDEX(Inputs!$E$24:$E$35,MATCH($D405,Inputs!$B$24:$B$35,0))*$G405)</f>
        <v>191.378859304</v>
      </c>
      <c r="I405" s="52"/>
      <c r="J405" s="52"/>
      <c r="K405" s="52"/>
      <c r="L405" s="52"/>
      <c r="M405" s="52"/>
      <c r="O405" s="19"/>
      <c r="P405" s="19"/>
      <c r="Q405" s="19"/>
    </row>
    <row r="406" spans="2:17" x14ac:dyDescent="0.25">
      <c r="B406" s="8" t="s">
        <v>132</v>
      </c>
      <c r="C406" s="8">
        <v>2021</v>
      </c>
      <c r="D406" s="8">
        <v>2</v>
      </c>
      <c r="E406" s="49">
        <f>Data!F406</f>
        <v>1927.998</v>
      </c>
      <c r="F406" s="51">
        <f t="shared" si="13"/>
        <v>1927.998</v>
      </c>
      <c r="G406" s="51">
        <f t="shared" si="12"/>
        <v>0</v>
      </c>
      <c r="H406" s="52">
        <f>+SUM(INDEX(Inputs!$D$24:$D$35,MATCH($D406,Inputs!$B$24:$B$35,0))*$F406,INDEX(Inputs!$E$24:$E$35,MATCH($D406,Inputs!$B$24:$B$35,0))*$G406)</f>
        <v>182.66238651600003</v>
      </c>
      <c r="I406" s="52"/>
      <c r="J406" s="52"/>
      <c r="K406" s="52"/>
      <c r="L406" s="52"/>
      <c r="M406" s="52"/>
      <c r="O406" s="19"/>
      <c r="P406" s="19"/>
      <c r="Q406" s="19"/>
    </row>
    <row r="407" spans="2:17" x14ac:dyDescent="0.25">
      <c r="B407" s="8" t="s">
        <v>132</v>
      </c>
      <c r="C407" s="8">
        <v>2021</v>
      </c>
      <c r="D407" s="8">
        <v>3</v>
      </c>
      <c r="E407" s="49">
        <f>Data!F407</f>
        <v>2058.2359999999999</v>
      </c>
      <c r="F407" s="51">
        <f t="shared" si="13"/>
        <v>2000</v>
      </c>
      <c r="G407" s="51">
        <f t="shared" si="12"/>
        <v>58.235999999999876</v>
      </c>
      <c r="H407" s="52">
        <f>+SUM(INDEX(Inputs!$D$24:$D$35,MATCH($D407,Inputs!$B$24:$B$35,0))*$F407,INDEX(Inputs!$E$24:$E$35,MATCH($D407,Inputs!$B$24:$B$35,0))*$G407)</f>
        <v>192.05779825600001</v>
      </c>
      <c r="I407" s="52"/>
      <c r="J407" s="52"/>
      <c r="K407" s="52"/>
      <c r="L407" s="52"/>
      <c r="M407" s="52"/>
      <c r="O407" s="19"/>
      <c r="P407" s="19"/>
      <c r="Q407" s="19"/>
    </row>
    <row r="408" spans="2:17" x14ac:dyDescent="0.25">
      <c r="B408" s="8" t="s">
        <v>132</v>
      </c>
      <c r="C408" s="8">
        <v>2021</v>
      </c>
      <c r="D408" s="8">
        <v>4</v>
      </c>
      <c r="E408" s="49">
        <f>Data!F408</f>
        <v>1964.1579999999999</v>
      </c>
      <c r="F408" s="51">
        <f t="shared" si="13"/>
        <v>1964.1579999999999</v>
      </c>
      <c r="G408" s="51">
        <f t="shared" si="12"/>
        <v>0</v>
      </c>
      <c r="H408" s="52">
        <f>+SUM(INDEX(Inputs!$D$24:$D$35,MATCH($D408,Inputs!$B$24:$B$35,0))*$F408,INDEX(Inputs!$E$24:$E$35,MATCH($D408,Inputs!$B$24:$B$35,0))*$G408)</f>
        <v>186.088257236</v>
      </c>
      <c r="I408" s="52"/>
      <c r="J408" s="52"/>
      <c r="K408" s="52"/>
      <c r="L408" s="52"/>
      <c r="M408" s="52"/>
      <c r="O408" s="19"/>
      <c r="P408" s="19"/>
      <c r="Q408" s="19"/>
    </row>
    <row r="409" spans="2:17" x14ac:dyDescent="0.25">
      <c r="B409" s="8" t="s">
        <v>132</v>
      </c>
      <c r="C409" s="8">
        <v>2021</v>
      </c>
      <c r="D409" s="8">
        <v>5</v>
      </c>
      <c r="E409" s="49">
        <f>Data!F409</f>
        <v>1977.28</v>
      </c>
      <c r="F409" s="51">
        <f t="shared" si="13"/>
        <v>1977.28</v>
      </c>
      <c r="G409" s="51">
        <f t="shared" si="12"/>
        <v>0</v>
      </c>
      <c r="H409" s="52">
        <f>+SUM(INDEX(Inputs!$D$24:$D$35,MATCH($D409,Inputs!$B$24:$B$35,0))*$F409,INDEX(Inputs!$E$24:$E$35,MATCH($D409,Inputs!$B$24:$B$35,0))*$G409)</f>
        <v>187.33146176000002</v>
      </c>
      <c r="I409" s="52"/>
      <c r="J409" s="52"/>
      <c r="K409" s="52"/>
      <c r="L409" s="52"/>
      <c r="M409" s="52"/>
      <c r="O409" s="19"/>
      <c r="P409" s="19"/>
      <c r="Q409" s="19"/>
    </row>
    <row r="410" spans="2:17" x14ac:dyDescent="0.25">
      <c r="B410" s="8" t="s">
        <v>132</v>
      </c>
      <c r="C410" s="8">
        <v>2021</v>
      </c>
      <c r="D410" s="8">
        <v>6</v>
      </c>
      <c r="E410" s="49">
        <f>Data!F410</f>
        <v>2407.998</v>
      </c>
      <c r="F410" s="51">
        <f t="shared" si="13"/>
        <v>2000</v>
      </c>
      <c r="G410" s="51">
        <f t="shared" si="12"/>
        <v>407.99800000000005</v>
      </c>
      <c r="H410" s="52">
        <f>+SUM(INDEX(Inputs!$D$24:$D$35,MATCH($D410,Inputs!$B$24:$B$35,0))*$F410,INDEX(Inputs!$E$24:$E$35,MATCH($D410,Inputs!$B$24:$B$35,0))*$G410)</f>
        <v>230.376030568</v>
      </c>
      <c r="I410" s="52"/>
      <c r="J410" s="52"/>
      <c r="K410" s="52"/>
      <c r="L410" s="52"/>
      <c r="M410" s="52"/>
      <c r="O410" s="19"/>
      <c r="P410" s="19"/>
      <c r="Q410" s="19"/>
    </row>
    <row r="411" spans="2:17" x14ac:dyDescent="0.25">
      <c r="B411" s="8" t="s">
        <v>132</v>
      </c>
      <c r="C411" s="8">
        <v>2021</v>
      </c>
      <c r="D411" s="8">
        <v>7</v>
      </c>
      <c r="E411" s="49">
        <f>Data!F411</f>
        <v>2516.6379999999999</v>
      </c>
      <c r="F411" s="51">
        <f t="shared" si="13"/>
        <v>2000</v>
      </c>
      <c r="G411" s="51">
        <f t="shared" si="12"/>
        <v>516.63799999999992</v>
      </c>
      <c r="H411" s="52">
        <f>+SUM(INDEX(Inputs!$D$24:$D$35,MATCH($D411,Inputs!$B$24:$B$35,0))*$F411,INDEX(Inputs!$E$24:$E$35,MATCH($D411,Inputs!$B$24:$B$35,0))*$G411)</f>
        <v>235.668536808</v>
      </c>
      <c r="I411" s="52"/>
      <c r="J411" s="52"/>
      <c r="K411" s="52"/>
      <c r="L411" s="52"/>
      <c r="M411" s="52"/>
      <c r="O411" s="19"/>
      <c r="P411" s="19"/>
      <c r="Q411" s="19"/>
    </row>
    <row r="412" spans="2:17" x14ac:dyDescent="0.25">
      <c r="B412" s="8" t="s">
        <v>132</v>
      </c>
      <c r="C412" s="8">
        <v>2021</v>
      </c>
      <c r="D412" s="8">
        <v>8</v>
      </c>
      <c r="E412" s="49">
        <f>Data!F412</f>
        <v>2191.52</v>
      </c>
      <c r="F412" s="51">
        <f t="shared" si="13"/>
        <v>2000</v>
      </c>
      <c r="G412" s="51">
        <f t="shared" si="12"/>
        <v>191.51999999999998</v>
      </c>
      <c r="H412" s="52">
        <f>+SUM(INDEX(Inputs!$D$24:$D$35,MATCH($D412,Inputs!$B$24:$B$35,0))*$F412,INDEX(Inputs!$E$24:$E$35,MATCH($D412,Inputs!$B$24:$B$35,0))*$G412)</f>
        <v>219.83008831999999</v>
      </c>
      <c r="I412" s="52"/>
      <c r="J412" s="52"/>
      <c r="K412" s="52"/>
      <c r="L412" s="52"/>
      <c r="M412" s="52"/>
      <c r="O412" s="19"/>
      <c r="P412" s="19"/>
      <c r="Q412" s="19"/>
    </row>
    <row r="413" spans="2:17" x14ac:dyDescent="0.25">
      <c r="B413" s="8" t="s">
        <v>132</v>
      </c>
      <c r="C413" s="8">
        <v>2021</v>
      </c>
      <c r="D413" s="8">
        <v>9</v>
      </c>
      <c r="E413" s="49">
        <f>Data!F413</f>
        <v>2078.42</v>
      </c>
      <c r="F413" s="51">
        <f t="shared" si="13"/>
        <v>2000</v>
      </c>
      <c r="G413" s="51">
        <f t="shared" si="12"/>
        <v>78.420000000000073</v>
      </c>
      <c r="H413" s="52">
        <f>+SUM(INDEX(Inputs!$D$24:$D$35,MATCH($D413,Inputs!$B$24:$B$35,0))*$F413,INDEX(Inputs!$E$24:$E$35,MATCH($D413,Inputs!$B$24:$B$35,0))*$G413)</f>
        <v>192.94985032000002</v>
      </c>
      <c r="I413" s="52"/>
      <c r="J413" s="52"/>
      <c r="K413" s="52"/>
      <c r="L413" s="52"/>
      <c r="M413" s="52"/>
      <c r="O413" s="19"/>
      <c r="P413" s="19"/>
      <c r="Q413" s="19"/>
    </row>
    <row r="414" spans="2:17" x14ac:dyDescent="0.25">
      <c r="B414" s="8" t="s">
        <v>132</v>
      </c>
      <c r="C414" s="8">
        <v>2021</v>
      </c>
      <c r="D414" s="8">
        <v>10</v>
      </c>
      <c r="E414" s="49">
        <f>Data!F414</f>
        <v>1852.02</v>
      </c>
      <c r="F414" s="51">
        <f t="shared" si="13"/>
        <v>1852.02</v>
      </c>
      <c r="G414" s="51">
        <f t="shared" si="12"/>
        <v>0</v>
      </c>
      <c r="H414" s="52">
        <f>+SUM(INDEX(Inputs!$D$24:$D$35,MATCH($D414,Inputs!$B$24:$B$35,0))*$F414,INDEX(Inputs!$E$24:$E$35,MATCH($D414,Inputs!$B$24:$B$35,0))*$G414)</f>
        <v>175.46407884000001</v>
      </c>
      <c r="I414" s="52"/>
      <c r="J414" s="52"/>
      <c r="K414" s="52"/>
      <c r="L414" s="52"/>
      <c r="M414" s="52"/>
      <c r="O414" s="19"/>
      <c r="P414" s="19"/>
      <c r="Q414" s="19"/>
    </row>
    <row r="415" spans="2:17" x14ac:dyDescent="0.25">
      <c r="B415" s="8" t="s">
        <v>132</v>
      </c>
      <c r="C415" s="8">
        <v>2021</v>
      </c>
      <c r="D415" s="8">
        <v>11</v>
      </c>
      <c r="E415" s="49">
        <f>Data!F415</f>
        <v>1802.42</v>
      </c>
      <c r="F415" s="51">
        <f t="shared" si="13"/>
        <v>1802.42</v>
      </c>
      <c r="G415" s="51">
        <f t="shared" si="12"/>
        <v>0</v>
      </c>
      <c r="H415" s="52">
        <f>+SUM(INDEX(Inputs!$D$24:$D$35,MATCH($D415,Inputs!$B$24:$B$35,0))*$F415,INDEX(Inputs!$E$24:$E$35,MATCH($D415,Inputs!$B$24:$B$35,0))*$G415)</f>
        <v>170.76487564000001</v>
      </c>
      <c r="I415" s="52"/>
      <c r="J415" s="52"/>
      <c r="K415" s="52"/>
      <c r="L415" s="52"/>
      <c r="M415" s="52"/>
      <c r="O415" s="19"/>
      <c r="P415" s="19"/>
      <c r="Q415" s="19"/>
    </row>
    <row r="416" spans="2:17" x14ac:dyDescent="0.25">
      <c r="B416" s="8" t="s">
        <v>132</v>
      </c>
      <c r="C416" s="8">
        <v>2021</v>
      </c>
      <c r="D416" s="8">
        <v>12</v>
      </c>
      <c r="E416" s="49">
        <f>Data!F416</f>
        <v>1933.56</v>
      </c>
      <c r="F416" s="51">
        <f t="shared" si="13"/>
        <v>1933.56</v>
      </c>
      <c r="G416" s="51">
        <f t="shared" si="12"/>
        <v>0</v>
      </c>
      <c r="H416" s="52">
        <f>+SUM(INDEX(Inputs!$D$24:$D$35,MATCH($D416,Inputs!$B$24:$B$35,0))*$F416,INDEX(Inputs!$E$24:$E$35,MATCH($D416,Inputs!$B$24:$B$35,0))*$G416)</f>
        <v>183.18934152</v>
      </c>
      <c r="I416" s="52"/>
      <c r="J416" s="52"/>
      <c r="K416" s="52"/>
      <c r="L416" s="52"/>
      <c r="M416" s="52"/>
      <c r="O416" s="19"/>
      <c r="P416" s="19"/>
      <c r="Q416" s="19"/>
    </row>
    <row r="417" spans="2:17" x14ac:dyDescent="0.25">
      <c r="B417" s="8" t="s">
        <v>133</v>
      </c>
      <c r="C417" s="8">
        <v>2021</v>
      </c>
      <c r="D417" s="8">
        <v>1</v>
      </c>
      <c r="E417" s="49">
        <f>Data!F417</f>
        <v>6094.5640000000003</v>
      </c>
      <c r="F417" s="51">
        <f t="shared" si="13"/>
        <v>2000</v>
      </c>
      <c r="G417" s="51">
        <f t="shared" si="12"/>
        <v>4094.5640000000003</v>
      </c>
      <c r="H417" s="52">
        <f>+SUM(INDEX(Inputs!$D$24:$D$35,MATCH($D417,Inputs!$B$24:$B$35,0))*$F417,INDEX(Inputs!$E$24:$E$35,MATCH($D417,Inputs!$B$24:$B$35,0))*$G417)</f>
        <v>370.44735054400002</v>
      </c>
      <c r="I417" s="52"/>
      <c r="J417" s="52"/>
      <c r="K417" s="52"/>
      <c r="L417" s="52"/>
      <c r="M417" s="52"/>
      <c r="O417" s="19"/>
      <c r="P417" s="19"/>
      <c r="Q417" s="19"/>
    </row>
    <row r="418" spans="2:17" x14ac:dyDescent="0.25">
      <c r="B418" s="8" t="s">
        <v>133</v>
      </c>
      <c r="C418" s="8">
        <v>2021</v>
      </c>
      <c r="D418" s="8">
        <v>2</v>
      </c>
      <c r="E418" s="49">
        <f>Data!F418</f>
        <v>5756.2120000000004</v>
      </c>
      <c r="F418" s="51">
        <f t="shared" si="13"/>
        <v>2000</v>
      </c>
      <c r="G418" s="51">
        <f t="shared" si="12"/>
        <v>3756.2120000000004</v>
      </c>
      <c r="H418" s="52">
        <f>+SUM(INDEX(Inputs!$D$24:$D$35,MATCH($D418,Inputs!$B$24:$B$35,0))*$F418,INDEX(Inputs!$E$24:$E$35,MATCH($D418,Inputs!$B$24:$B$35,0))*$G418)</f>
        <v>355.493545552</v>
      </c>
      <c r="I418" s="52"/>
      <c r="J418" s="52"/>
      <c r="K418" s="52"/>
      <c r="L418" s="52"/>
      <c r="M418" s="52"/>
      <c r="O418" s="19"/>
      <c r="P418" s="19"/>
      <c r="Q418" s="19"/>
    </row>
    <row r="419" spans="2:17" x14ac:dyDescent="0.25">
      <c r="B419" s="8" t="s">
        <v>133</v>
      </c>
      <c r="C419" s="8">
        <v>2021</v>
      </c>
      <c r="D419" s="8">
        <v>3</v>
      </c>
      <c r="E419" s="49">
        <f>Data!F419</f>
        <v>6679.5439999999999</v>
      </c>
      <c r="F419" s="51">
        <f t="shared" si="13"/>
        <v>2000</v>
      </c>
      <c r="G419" s="51">
        <f t="shared" si="12"/>
        <v>4679.5439999999999</v>
      </c>
      <c r="H419" s="52">
        <f>+SUM(INDEX(Inputs!$D$24:$D$35,MATCH($D419,Inputs!$B$24:$B$35,0))*$F419,INDEX(Inputs!$E$24:$E$35,MATCH($D419,Inputs!$B$24:$B$35,0))*$G419)</f>
        <v>396.30112662400001</v>
      </c>
      <c r="I419" s="52"/>
      <c r="J419" s="52"/>
      <c r="K419" s="52"/>
      <c r="L419" s="52"/>
      <c r="M419" s="52"/>
      <c r="O419" s="19"/>
      <c r="P419" s="19"/>
      <c r="Q419" s="19"/>
    </row>
    <row r="420" spans="2:17" x14ac:dyDescent="0.25">
      <c r="B420" s="8" t="s">
        <v>133</v>
      </c>
      <c r="C420" s="8">
        <v>2021</v>
      </c>
      <c r="D420" s="8">
        <v>4</v>
      </c>
      <c r="E420" s="49">
        <f>Data!F420</f>
        <v>6353.16</v>
      </c>
      <c r="F420" s="51">
        <f t="shared" si="13"/>
        <v>2000</v>
      </c>
      <c r="G420" s="51">
        <f t="shared" si="12"/>
        <v>4353.16</v>
      </c>
      <c r="H420" s="52">
        <f>+SUM(INDEX(Inputs!$D$24:$D$35,MATCH($D420,Inputs!$B$24:$B$35,0))*$F420,INDEX(Inputs!$E$24:$E$35,MATCH($D420,Inputs!$B$24:$B$35,0))*$G420)</f>
        <v>381.87625936000001</v>
      </c>
      <c r="I420" s="52"/>
      <c r="J420" s="52"/>
      <c r="K420" s="52"/>
      <c r="L420" s="52"/>
      <c r="M420" s="52"/>
      <c r="O420" s="19"/>
      <c r="P420" s="19"/>
      <c r="Q420" s="19"/>
    </row>
    <row r="421" spans="2:17" x14ac:dyDescent="0.25">
      <c r="B421" s="8" t="s">
        <v>133</v>
      </c>
      <c r="C421" s="8">
        <v>2021</v>
      </c>
      <c r="D421" s="8">
        <v>5</v>
      </c>
      <c r="E421" s="49">
        <f>Data!F421</f>
        <v>6947.14</v>
      </c>
      <c r="F421" s="51">
        <f t="shared" si="13"/>
        <v>2000</v>
      </c>
      <c r="G421" s="51">
        <f t="shared" si="12"/>
        <v>4947.1400000000003</v>
      </c>
      <c r="H421" s="52">
        <f>+SUM(INDEX(Inputs!$D$24:$D$35,MATCH($D421,Inputs!$B$24:$B$35,0))*$F421,INDEX(Inputs!$E$24:$E$35,MATCH($D421,Inputs!$B$24:$B$35,0))*$G421)</f>
        <v>408.12779943999999</v>
      </c>
      <c r="I421" s="52"/>
      <c r="J421" s="52"/>
      <c r="K421" s="52"/>
      <c r="L421" s="52"/>
      <c r="M421" s="52"/>
      <c r="O421" s="19"/>
      <c r="P421" s="19"/>
      <c r="Q421" s="19"/>
    </row>
    <row r="422" spans="2:17" x14ac:dyDescent="0.25">
      <c r="B422" s="8" t="s">
        <v>133</v>
      </c>
      <c r="C422" s="8">
        <v>2021</v>
      </c>
      <c r="D422" s="8">
        <v>6</v>
      </c>
      <c r="E422" s="49">
        <f>Data!F422</f>
        <v>11506.144</v>
      </c>
      <c r="F422" s="51">
        <f t="shared" si="13"/>
        <v>2000</v>
      </c>
      <c r="G422" s="51">
        <f t="shared" si="12"/>
        <v>9506.1440000000002</v>
      </c>
      <c r="H422" s="52">
        <f>+SUM(INDEX(Inputs!$D$24:$D$35,MATCH($D422,Inputs!$B$24:$B$35,0))*$F422,INDEX(Inputs!$E$24:$E$35,MATCH($D422,Inputs!$B$24:$B$35,0))*$G422)</f>
        <v>673.60131110400005</v>
      </c>
      <c r="I422" s="52"/>
      <c r="J422" s="52"/>
      <c r="K422" s="52"/>
      <c r="L422" s="52"/>
      <c r="M422" s="52"/>
      <c r="O422" s="19"/>
      <c r="P422" s="19"/>
      <c r="Q422" s="19"/>
    </row>
    <row r="423" spans="2:17" x14ac:dyDescent="0.25">
      <c r="B423" s="8" t="s">
        <v>133</v>
      </c>
      <c r="C423" s="8">
        <v>2021</v>
      </c>
      <c r="D423" s="8">
        <v>7</v>
      </c>
      <c r="E423" s="49">
        <f>Data!F423</f>
        <v>13197.023999999999</v>
      </c>
      <c r="F423" s="51">
        <f t="shared" si="13"/>
        <v>2000</v>
      </c>
      <c r="G423" s="51">
        <f t="shared" si="12"/>
        <v>11197.023999999999</v>
      </c>
      <c r="H423" s="52">
        <f>+SUM(INDEX(Inputs!$D$24:$D$35,MATCH($D423,Inputs!$B$24:$B$35,0))*$F423,INDEX(Inputs!$E$24:$E$35,MATCH($D423,Inputs!$B$24:$B$35,0))*$G423)</f>
        <v>755.97422118400004</v>
      </c>
      <c r="I423" s="52"/>
      <c r="J423" s="52"/>
      <c r="K423" s="52"/>
      <c r="L423" s="52"/>
      <c r="M423" s="52"/>
      <c r="O423" s="19"/>
      <c r="P423" s="19"/>
      <c r="Q423" s="19"/>
    </row>
    <row r="424" spans="2:17" x14ac:dyDescent="0.25">
      <c r="B424" s="8" t="s">
        <v>133</v>
      </c>
      <c r="C424" s="8">
        <v>2021</v>
      </c>
      <c r="D424" s="8">
        <v>8</v>
      </c>
      <c r="E424" s="49">
        <f>Data!F424</f>
        <v>9581.76</v>
      </c>
      <c r="F424" s="51">
        <f t="shared" si="13"/>
        <v>2000</v>
      </c>
      <c r="G424" s="51">
        <f t="shared" si="12"/>
        <v>7581.76</v>
      </c>
      <c r="H424" s="52">
        <f>+SUM(INDEX(Inputs!$D$24:$D$35,MATCH($D424,Inputs!$B$24:$B$35,0))*$F424,INDEX(Inputs!$E$24:$E$35,MATCH($D424,Inputs!$B$24:$B$35,0))*$G424)</f>
        <v>579.85302016000003</v>
      </c>
      <c r="I424" s="52"/>
      <c r="J424" s="52"/>
      <c r="K424" s="52"/>
      <c r="L424" s="52"/>
      <c r="M424" s="52"/>
      <c r="O424" s="19"/>
      <c r="P424" s="19"/>
      <c r="Q424" s="19"/>
    </row>
    <row r="425" spans="2:17" x14ac:dyDescent="0.25">
      <c r="B425" s="8" t="s">
        <v>133</v>
      </c>
      <c r="C425" s="8">
        <v>2021</v>
      </c>
      <c r="D425" s="8">
        <v>9</v>
      </c>
      <c r="E425" s="49">
        <f>Data!F425</f>
        <v>7309.2719999999999</v>
      </c>
      <c r="F425" s="51">
        <f t="shared" si="13"/>
        <v>2000</v>
      </c>
      <c r="G425" s="51">
        <f t="shared" si="12"/>
        <v>5309.2719999999999</v>
      </c>
      <c r="H425" s="52">
        <f>+SUM(INDEX(Inputs!$D$24:$D$35,MATCH($D425,Inputs!$B$24:$B$35,0))*$F425,INDEX(Inputs!$E$24:$E$35,MATCH($D425,Inputs!$B$24:$B$35,0))*$G425)</f>
        <v>424.132585312</v>
      </c>
      <c r="I425" s="52"/>
      <c r="J425" s="52"/>
      <c r="K425" s="52"/>
      <c r="L425" s="52"/>
      <c r="M425" s="52"/>
      <c r="O425" s="19"/>
      <c r="P425" s="19"/>
      <c r="Q425" s="19"/>
    </row>
    <row r="426" spans="2:17" x14ac:dyDescent="0.25">
      <c r="B426" s="8" t="s">
        <v>133</v>
      </c>
      <c r="C426" s="8">
        <v>2021</v>
      </c>
      <c r="D426" s="8">
        <v>10</v>
      </c>
      <c r="E426" s="49">
        <f>Data!F426</f>
        <v>6595.6840000000002</v>
      </c>
      <c r="F426" s="51">
        <f t="shared" si="13"/>
        <v>2000</v>
      </c>
      <c r="G426" s="51">
        <f t="shared" si="12"/>
        <v>4595.6840000000002</v>
      </c>
      <c r="H426" s="52">
        <f>+SUM(INDEX(Inputs!$D$24:$D$35,MATCH($D426,Inputs!$B$24:$B$35,0))*$F426,INDEX(Inputs!$E$24:$E$35,MATCH($D426,Inputs!$B$24:$B$35,0))*$G426)</f>
        <v>392.59485006400001</v>
      </c>
      <c r="I426" s="52"/>
      <c r="J426" s="52"/>
      <c r="K426" s="52"/>
      <c r="L426" s="52"/>
      <c r="M426" s="52"/>
      <c r="O426" s="19"/>
      <c r="P426" s="19"/>
      <c r="Q426" s="19"/>
    </row>
    <row r="427" spans="2:17" x14ac:dyDescent="0.25">
      <c r="B427" s="8" t="s">
        <v>133</v>
      </c>
      <c r="C427" s="8">
        <v>2021</v>
      </c>
      <c r="D427" s="8">
        <v>11</v>
      </c>
      <c r="E427" s="49">
        <f>Data!F427</f>
        <v>7634.1679999999997</v>
      </c>
      <c r="F427" s="51">
        <f t="shared" si="13"/>
        <v>2000</v>
      </c>
      <c r="G427" s="51">
        <f t="shared" si="12"/>
        <v>5634.1679999999997</v>
      </c>
      <c r="H427" s="52">
        <f>+SUM(INDEX(Inputs!$D$24:$D$35,MATCH($D427,Inputs!$B$24:$B$35,0))*$F427,INDEX(Inputs!$E$24:$E$35,MATCH($D427,Inputs!$B$24:$B$35,0))*$G427)</f>
        <v>438.49168892800003</v>
      </c>
      <c r="I427" s="52"/>
      <c r="J427" s="52"/>
      <c r="K427" s="52"/>
      <c r="L427" s="52"/>
      <c r="M427" s="52"/>
      <c r="O427" s="19"/>
      <c r="P427" s="19"/>
      <c r="Q427" s="19"/>
    </row>
    <row r="428" spans="2:17" x14ac:dyDescent="0.25">
      <c r="B428" s="8" t="s">
        <v>133</v>
      </c>
      <c r="C428" s="8">
        <v>2021</v>
      </c>
      <c r="D428" s="8">
        <v>12</v>
      </c>
      <c r="E428" s="49">
        <f>Data!F428</f>
        <v>7175.3959999999997</v>
      </c>
      <c r="F428" s="51">
        <f t="shared" si="13"/>
        <v>2000</v>
      </c>
      <c r="G428" s="51">
        <f t="shared" si="12"/>
        <v>5175.3959999999997</v>
      </c>
      <c r="H428" s="52">
        <f>+SUM(INDEX(Inputs!$D$24:$D$35,MATCH($D428,Inputs!$B$24:$B$35,0))*$F428,INDEX(Inputs!$E$24:$E$35,MATCH($D428,Inputs!$B$24:$B$35,0))*$G428)</f>
        <v>418.21580161600002</v>
      </c>
      <c r="I428" s="52"/>
      <c r="J428" s="52"/>
      <c r="K428" s="52"/>
      <c r="L428" s="52"/>
      <c r="M428" s="52"/>
      <c r="O428" s="19"/>
      <c r="P428" s="19"/>
      <c r="Q428" s="19"/>
    </row>
    <row r="429" spans="2:17" x14ac:dyDescent="0.25">
      <c r="B429" s="8" t="s">
        <v>134</v>
      </c>
      <c r="C429" s="8">
        <v>2021</v>
      </c>
      <c r="D429" s="8">
        <v>1</v>
      </c>
      <c r="E429" s="49">
        <f>Data!F429</f>
        <v>84129.672000000006</v>
      </c>
      <c r="F429" s="51">
        <f t="shared" si="13"/>
        <v>2000</v>
      </c>
      <c r="G429" s="51">
        <f t="shared" si="12"/>
        <v>82129.672000000006</v>
      </c>
      <c r="H429" s="52">
        <f>+SUM(INDEX(Inputs!$D$24:$D$35,MATCH($D429,Inputs!$B$24:$B$35,0))*$F429,INDEX(Inputs!$E$24:$E$35,MATCH($D429,Inputs!$B$24:$B$35,0))*$G429)</f>
        <v>3819.2869837120002</v>
      </c>
      <c r="I429" s="52"/>
      <c r="J429" s="52"/>
      <c r="K429" s="52"/>
      <c r="L429" s="52"/>
      <c r="M429" s="52"/>
      <c r="O429" s="19"/>
      <c r="P429" s="19"/>
      <c r="Q429" s="19"/>
    </row>
    <row r="430" spans="2:17" x14ac:dyDescent="0.25">
      <c r="B430" s="8" t="s">
        <v>134</v>
      </c>
      <c r="C430" s="8">
        <v>2021</v>
      </c>
      <c r="D430" s="8">
        <v>2</v>
      </c>
      <c r="E430" s="49">
        <f>Data!F430</f>
        <v>74712.983999999997</v>
      </c>
      <c r="F430" s="51">
        <f t="shared" si="13"/>
        <v>2000</v>
      </c>
      <c r="G430" s="51">
        <f t="shared" si="12"/>
        <v>72712.983999999997</v>
      </c>
      <c r="H430" s="52">
        <f>+SUM(INDEX(Inputs!$D$24:$D$35,MATCH($D430,Inputs!$B$24:$B$35,0))*$F430,INDEX(Inputs!$E$24:$E$35,MATCH($D430,Inputs!$B$24:$B$35,0))*$G430)</f>
        <v>3403.1070408639998</v>
      </c>
      <c r="I430" s="52"/>
      <c r="J430" s="52"/>
      <c r="K430" s="52"/>
      <c r="L430" s="52"/>
      <c r="M430" s="52"/>
      <c r="O430" s="19"/>
      <c r="P430" s="19"/>
      <c r="Q430" s="19"/>
    </row>
    <row r="431" spans="2:17" x14ac:dyDescent="0.25">
      <c r="B431" s="8" t="s">
        <v>134</v>
      </c>
      <c r="C431" s="8">
        <v>2021</v>
      </c>
      <c r="D431" s="8">
        <v>3</v>
      </c>
      <c r="E431" s="49">
        <f>Data!F431</f>
        <v>83198.195999999996</v>
      </c>
      <c r="F431" s="51">
        <f t="shared" si="13"/>
        <v>2000</v>
      </c>
      <c r="G431" s="51">
        <f t="shared" si="12"/>
        <v>81198.195999999996</v>
      </c>
      <c r="H431" s="52">
        <f>+SUM(INDEX(Inputs!$D$24:$D$35,MATCH($D431,Inputs!$B$24:$B$35,0))*$F431,INDEX(Inputs!$E$24:$E$35,MATCH($D431,Inputs!$B$24:$B$35,0))*$G431)</f>
        <v>3778.1194704159998</v>
      </c>
      <c r="I431" s="52"/>
      <c r="J431" s="52"/>
      <c r="K431" s="52"/>
      <c r="L431" s="52"/>
      <c r="M431" s="52"/>
      <c r="O431" s="19"/>
      <c r="P431" s="19"/>
      <c r="Q431" s="19"/>
    </row>
    <row r="432" spans="2:17" x14ac:dyDescent="0.25">
      <c r="B432" s="8" t="s">
        <v>134</v>
      </c>
      <c r="C432" s="8">
        <v>2021</v>
      </c>
      <c r="D432" s="8">
        <v>4</v>
      </c>
      <c r="E432" s="49">
        <f>Data!F432</f>
        <v>83017.812000000005</v>
      </c>
      <c r="F432" s="51">
        <f t="shared" si="13"/>
        <v>2000</v>
      </c>
      <c r="G432" s="51">
        <f t="shared" si="12"/>
        <v>81017.812000000005</v>
      </c>
      <c r="H432" s="52">
        <f>+SUM(INDEX(Inputs!$D$24:$D$35,MATCH($D432,Inputs!$B$24:$B$35,0))*$F432,INDEX(Inputs!$E$24:$E$35,MATCH($D432,Inputs!$B$24:$B$35,0))*$G432)</f>
        <v>3770.1472191520002</v>
      </c>
      <c r="I432" s="52"/>
      <c r="J432" s="52"/>
      <c r="K432" s="52"/>
      <c r="L432" s="52"/>
      <c r="M432" s="52"/>
      <c r="O432" s="19"/>
      <c r="P432" s="19"/>
      <c r="Q432" s="19"/>
    </row>
    <row r="433" spans="2:17" x14ac:dyDescent="0.25">
      <c r="B433" s="8" t="s">
        <v>134</v>
      </c>
      <c r="C433" s="8">
        <v>2021</v>
      </c>
      <c r="D433" s="8">
        <v>5</v>
      </c>
      <c r="E433" s="49">
        <f>Data!F433</f>
        <v>87074.076000000001</v>
      </c>
      <c r="F433" s="51">
        <f t="shared" si="13"/>
        <v>2000</v>
      </c>
      <c r="G433" s="51">
        <f t="shared" si="12"/>
        <v>85074.076000000001</v>
      </c>
      <c r="H433" s="52">
        <f>+SUM(INDEX(Inputs!$D$24:$D$35,MATCH($D433,Inputs!$B$24:$B$35,0))*$F433,INDEX(Inputs!$E$24:$E$35,MATCH($D433,Inputs!$B$24:$B$35,0))*$G433)</f>
        <v>3949.4178628959999</v>
      </c>
      <c r="I433" s="52"/>
      <c r="J433" s="52"/>
      <c r="K433" s="52"/>
      <c r="L433" s="52"/>
      <c r="M433" s="52"/>
      <c r="O433" s="19"/>
      <c r="P433" s="19"/>
      <c r="Q433" s="19"/>
    </row>
    <row r="434" spans="2:17" x14ac:dyDescent="0.25">
      <c r="B434" s="8" t="s">
        <v>134</v>
      </c>
      <c r="C434" s="8">
        <v>2021</v>
      </c>
      <c r="D434" s="8">
        <v>6</v>
      </c>
      <c r="E434" s="49">
        <f>Data!F434</f>
        <v>92802.191999999995</v>
      </c>
      <c r="F434" s="51">
        <f t="shared" si="13"/>
        <v>2000</v>
      </c>
      <c r="G434" s="51">
        <f t="shared" si="12"/>
        <v>90802.191999999995</v>
      </c>
      <c r="H434" s="52">
        <f>+SUM(INDEX(Inputs!$D$24:$D$35,MATCH($D434,Inputs!$B$24:$B$35,0))*$F434,INDEX(Inputs!$E$24:$E$35,MATCH($D434,Inputs!$B$24:$B$35,0))*$G434)</f>
        <v>4634.0195854719996</v>
      </c>
      <c r="I434" s="52"/>
      <c r="J434" s="52"/>
      <c r="K434" s="52"/>
      <c r="L434" s="52"/>
      <c r="M434" s="52"/>
      <c r="O434" s="19"/>
      <c r="P434" s="19"/>
      <c r="Q434" s="19"/>
    </row>
    <row r="435" spans="2:17" x14ac:dyDescent="0.25">
      <c r="B435" s="8" t="s">
        <v>134</v>
      </c>
      <c r="C435" s="8">
        <v>2021</v>
      </c>
      <c r="D435" s="8">
        <v>7</v>
      </c>
      <c r="E435" s="49">
        <f>Data!F435</f>
        <v>100296.024</v>
      </c>
      <c r="F435" s="51">
        <f t="shared" si="13"/>
        <v>2000</v>
      </c>
      <c r="G435" s="51">
        <f t="shared" si="12"/>
        <v>98296.024000000005</v>
      </c>
      <c r="H435" s="52">
        <f>+SUM(INDEX(Inputs!$D$24:$D$35,MATCH($D435,Inputs!$B$24:$B$35,0))*$F435,INDEX(Inputs!$E$24:$E$35,MATCH($D435,Inputs!$B$24:$B$35,0))*$G435)</f>
        <v>4999.0891051840008</v>
      </c>
      <c r="I435" s="52"/>
      <c r="J435" s="52"/>
      <c r="K435" s="52"/>
      <c r="L435" s="52"/>
      <c r="M435" s="52"/>
      <c r="O435" s="19"/>
      <c r="P435" s="19"/>
      <c r="Q435" s="19"/>
    </row>
    <row r="436" spans="2:17" x14ac:dyDescent="0.25">
      <c r="B436" s="8" t="s">
        <v>134</v>
      </c>
      <c r="C436" s="8">
        <v>2021</v>
      </c>
      <c r="D436" s="8">
        <v>8</v>
      </c>
      <c r="E436" s="49">
        <f>Data!F436</f>
        <v>92708.928</v>
      </c>
      <c r="F436" s="51">
        <f t="shared" si="13"/>
        <v>2000</v>
      </c>
      <c r="G436" s="51">
        <f t="shared" si="12"/>
        <v>90708.928</v>
      </c>
      <c r="H436" s="52">
        <f>+SUM(INDEX(Inputs!$D$24:$D$35,MATCH($D436,Inputs!$B$24:$B$35,0))*$F436,INDEX(Inputs!$E$24:$E$35,MATCH($D436,Inputs!$B$24:$B$35,0))*$G436)</f>
        <v>4629.476136448</v>
      </c>
      <c r="I436" s="52"/>
      <c r="J436" s="52"/>
      <c r="K436" s="52"/>
      <c r="L436" s="52"/>
      <c r="M436" s="52"/>
      <c r="O436" s="19"/>
      <c r="P436" s="19"/>
      <c r="Q436" s="19"/>
    </row>
    <row r="437" spans="2:17" x14ac:dyDescent="0.25">
      <c r="B437" s="8" t="s">
        <v>134</v>
      </c>
      <c r="C437" s="8">
        <v>2021</v>
      </c>
      <c r="D437" s="8">
        <v>9</v>
      </c>
      <c r="E437" s="49">
        <f>Data!F437</f>
        <v>88220.46</v>
      </c>
      <c r="F437" s="51">
        <f t="shared" si="13"/>
        <v>2000</v>
      </c>
      <c r="G437" s="51">
        <f t="shared" si="12"/>
        <v>86220.46</v>
      </c>
      <c r="H437" s="52">
        <f>+SUM(INDEX(Inputs!$D$24:$D$35,MATCH($D437,Inputs!$B$24:$B$35,0))*$F437,INDEX(Inputs!$E$24:$E$35,MATCH($D437,Inputs!$B$24:$B$35,0))*$G437)</f>
        <v>4000.0834501600002</v>
      </c>
      <c r="I437" s="52"/>
      <c r="J437" s="52"/>
      <c r="K437" s="52"/>
      <c r="L437" s="52"/>
      <c r="M437" s="52"/>
      <c r="O437" s="19"/>
      <c r="P437" s="19"/>
      <c r="Q437" s="19"/>
    </row>
    <row r="438" spans="2:17" x14ac:dyDescent="0.25">
      <c r="B438" s="8" t="s">
        <v>134</v>
      </c>
      <c r="C438" s="8">
        <v>2021</v>
      </c>
      <c r="D438" s="8">
        <v>10</v>
      </c>
      <c r="E438" s="49">
        <f>Data!F438</f>
        <v>89206.631999999998</v>
      </c>
      <c r="F438" s="51">
        <f t="shared" si="13"/>
        <v>2000</v>
      </c>
      <c r="G438" s="51">
        <f t="shared" si="12"/>
        <v>87206.631999999998</v>
      </c>
      <c r="H438" s="52">
        <f>+SUM(INDEX(Inputs!$D$24:$D$35,MATCH($D438,Inputs!$B$24:$B$35,0))*$F438,INDEX(Inputs!$E$24:$E$35,MATCH($D438,Inputs!$B$24:$B$35,0))*$G438)</f>
        <v>4043.6683078719998</v>
      </c>
      <c r="I438" s="52"/>
      <c r="J438" s="52"/>
      <c r="K438" s="52"/>
      <c r="L438" s="52"/>
      <c r="M438" s="52"/>
      <c r="O438" s="19"/>
      <c r="P438" s="19"/>
      <c r="Q438" s="19"/>
    </row>
    <row r="439" spans="2:17" x14ac:dyDescent="0.25">
      <c r="B439" s="8" t="s">
        <v>134</v>
      </c>
      <c r="C439" s="8">
        <v>2021</v>
      </c>
      <c r="D439" s="8">
        <v>11</v>
      </c>
      <c r="E439" s="49">
        <f>Data!F439</f>
        <v>86880.864000000001</v>
      </c>
      <c r="F439" s="51">
        <f t="shared" si="13"/>
        <v>2000</v>
      </c>
      <c r="G439" s="51">
        <f t="shared" si="12"/>
        <v>84880.864000000001</v>
      </c>
      <c r="H439" s="52">
        <f>+SUM(INDEX(Inputs!$D$24:$D$35,MATCH($D439,Inputs!$B$24:$B$35,0))*$F439,INDEX(Inputs!$E$24:$E$35,MATCH($D439,Inputs!$B$24:$B$35,0))*$G439)</f>
        <v>3940.8786653439997</v>
      </c>
      <c r="I439" s="52"/>
      <c r="J439" s="52"/>
      <c r="K439" s="52"/>
      <c r="L439" s="52"/>
      <c r="M439" s="52"/>
      <c r="O439" s="19"/>
      <c r="P439" s="19"/>
      <c r="Q439" s="19"/>
    </row>
    <row r="440" spans="2:17" x14ac:dyDescent="0.25">
      <c r="B440" s="8" t="s">
        <v>134</v>
      </c>
      <c r="C440" s="8">
        <v>2021</v>
      </c>
      <c r="D440" s="8">
        <v>12</v>
      </c>
      <c r="E440" s="49">
        <f>Data!F440</f>
        <v>84849.323999999993</v>
      </c>
      <c r="F440" s="51">
        <f t="shared" si="13"/>
        <v>2000</v>
      </c>
      <c r="G440" s="51">
        <f t="shared" si="12"/>
        <v>82849.323999999993</v>
      </c>
      <c r="H440" s="52">
        <f>+SUM(INDEX(Inputs!$D$24:$D$35,MATCH($D440,Inputs!$B$24:$B$35,0))*$F440,INDEX(Inputs!$E$24:$E$35,MATCH($D440,Inputs!$B$24:$B$35,0))*$G440)</f>
        <v>3851.0927235039994</v>
      </c>
      <c r="I440" s="52"/>
      <c r="J440" s="52"/>
      <c r="K440" s="52"/>
      <c r="L440" s="52"/>
      <c r="M440" s="52"/>
      <c r="O440" s="19"/>
      <c r="P440" s="19"/>
      <c r="Q440" s="19"/>
    </row>
    <row r="441" spans="2:17" x14ac:dyDescent="0.25">
      <c r="B441" s="8" t="s">
        <v>135</v>
      </c>
      <c r="C441" s="8">
        <v>2021</v>
      </c>
      <c r="D441" s="8">
        <v>1</v>
      </c>
      <c r="E441" s="49">
        <f>Data!F441</f>
        <v>7693.5834999999997</v>
      </c>
      <c r="F441" s="51">
        <f t="shared" si="13"/>
        <v>2000</v>
      </c>
      <c r="G441" s="51">
        <f t="shared" si="12"/>
        <v>5693.5834999999997</v>
      </c>
      <c r="H441" s="52">
        <f>+SUM(INDEX(Inputs!$D$24:$D$35,MATCH($D441,Inputs!$B$24:$B$35,0))*$F441,INDEX(Inputs!$E$24:$E$35,MATCH($D441,Inputs!$B$24:$B$35,0))*$G441)</f>
        <v>441.11761636599999</v>
      </c>
      <c r="I441" s="52"/>
      <c r="J441" s="52"/>
      <c r="K441" s="52"/>
      <c r="L441" s="52"/>
      <c r="M441" s="52"/>
      <c r="O441" s="19"/>
      <c r="P441" s="19"/>
      <c r="Q441" s="19"/>
    </row>
    <row r="442" spans="2:17" x14ac:dyDescent="0.25">
      <c r="B442" s="8" t="s">
        <v>135</v>
      </c>
      <c r="C442" s="8">
        <v>2021</v>
      </c>
      <c r="D442" s="8">
        <v>2</v>
      </c>
      <c r="E442" s="49">
        <f>Data!F442</f>
        <v>7069.8738000000003</v>
      </c>
      <c r="F442" s="51">
        <f t="shared" si="13"/>
        <v>2000</v>
      </c>
      <c r="G442" s="51">
        <f t="shared" si="12"/>
        <v>5069.8738000000003</v>
      </c>
      <c r="H442" s="52">
        <f>+SUM(INDEX(Inputs!$D$24:$D$35,MATCH($D442,Inputs!$B$24:$B$35,0))*$F442,INDEX(Inputs!$E$24:$E$35,MATCH($D442,Inputs!$B$24:$B$35,0))*$G442)</f>
        <v>413.5521424648</v>
      </c>
      <c r="I442" s="52"/>
      <c r="J442" s="52"/>
      <c r="K442" s="52"/>
      <c r="L442" s="52"/>
      <c r="M442" s="52"/>
      <c r="O442" s="19"/>
      <c r="P442" s="19"/>
      <c r="Q442" s="19"/>
    </row>
    <row r="443" spans="2:17" x14ac:dyDescent="0.25">
      <c r="B443" s="8" t="s">
        <v>135</v>
      </c>
      <c r="C443" s="8">
        <v>2021</v>
      </c>
      <c r="D443" s="8">
        <v>3</v>
      </c>
      <c r="E443" s="49">
        <f>Data!F443</f>
        <v>5785.2250999999997</v>
      </c>
      <c r="F443" s="51">
        <f t="shared" si="13"/>
        <v>2000</v>
      </c>
      <c r="G443" s="51">
        <f t="shared" si="12"/>
        <v>3785.2250999999997</v>
      </c>
      <c r="H443" s="52">
        <f>+SUM(INDEX(Inputs!$D$24:$D$35,MATCH($D443,Inputs!$B$24:$B$35,0))*$F443,INDEX(Inputs!$E$24:$E$35,MATCH($D443,Inputs!$B$24:$B$35,0))*$G443)</f>
        <v>356.77580851959999</v>
      </c>
      <c r="I443" s="52"/>
      <c r="J443" s="52"/>
      <c r="K443" s="52"/>
      <c r="L443" s="52"/>
      <c r="M443" s="52"/>
      <c r="O443" s="19"/>
      <c r="P443" s="19"/>
      <c r="Q443" s="19"/>
    </row>
    <row r="444" spans="2:17" x14ac:dyDescent="0.25">
      <c r="B444" s="8" t="s">
        <v>135</v>
      </c>
      <c r="C444" s="8">
        <v>2021</v>
      </c>
      <c r="D444" s="8">
        <v>4</v>
      </c>
      <c r="E444" s="49">
        <f>Data!F444</f>
        <v>4467.9206999999997</v>
      </c>
      <c r="F444" s="51">
        <f t="shared" si="13"/>
        <v>2000</v>
      </c>
      <c r="G444" s="51">
        <f t="shared" si="12"/>
        <v>2467.9206999999997</v>
      </c>
      <c r="H444" s="52">
        <f>+SUM(INDEX(Inputs!$D$24:$D$35,MATCH($D444,Inputs!$B$24:$B$35,0))*$F444,INDEX(Inputs!$E$24:$E$35,MATCH($D444,Inputs!$B$24:$B$35,0))*$G444)</f>
        <v>298.55622325719997</v>
      </c>
      <c r="I444" s="52"/>
      <c r="J444" s="52"/>
      <c r="K444" s="52"/>
      <c r="L444" s="52"/>
      <c r="M444" s="52"/>
      <c r="O444" s="19"/>
      <c r="P444" s="19"/>
      <c r="Q444" s="19"/>
    </row>
    <row r="445" spans="2:17" x14ac:dyDescent="0.25">
      <c r="B445" s="8" t="s">
        <v>135</v>
      </c>
      <c r="C445" s="8">
        <v>2021</v>
      </c>
      <c r="D445" s="8">
        <v>5</v>
      </c>
      <c r="E445" s="49">
        <f>Data!F445</f>
        <v>3693.1550999999999</v>
      </c>
      <c r="F445" s="51">
        <f t="shared" si="13"/>
        <v>2000</v>
      </c>
      <c r="G445" s="51">
        <f t="shared" si="12"/>
        <v>1693.1550999999999</v>
      </c>
      <c r="H445" s="52">
        <f>+SUM(INDEX(Inputs!$D$24:$D$35,MATCH($D445,Inputs!$B$24:$B$35,0))*$F445,INDEX(Inputs!$E$24:$E$35,MATCH($D445,Inputs!$B$24:$B$35,0))*$G445)</f>
        <v>264.31468279960001</v>
      </c>
      <c r="I445" s="52"/>
      <c r="J445" s="52"/>
      <c r="K445" s="52"/>
      <c r="L445" s="52"/>
      <c r="M445" s="52"/>
      <c r="O445" s="19"/>
      <c r="P445" s="19"/>
      <c r="Q445" s="19"/>
    </row>
    <row r="446" spans="2:17" x14ac:dyDescent="0.25">
      <c r="B446" s="8" t="s">
        <v>135</v>
      </c>
      <c r="C446" s="8">
        <v>2021</v>
      </c>
      <c r="D446" s="8">
        <v>6</v>
      </c>
      <c r="E446" s="49">
        <f>Data!F446</f>
        <v>3205.5990999999999</v>
      </c>
      <c r="F446" s="51">
        <f t="shared" si="13"/>
        <v>2000</v>
      </c>
      <c r="G446" s="51">
        <f t="shared" si="12"/>
        <v>1205.5990999999999</v>
      </c>
      <c r="H446" s="52">
        <f>+SUM(INDEX(Inputs!$D$24:$D$35,MATCH($D446,Inputs!$B$24:$B$35,0))*$F446,INDEX(Inputs!$E$24:$E$35,MATCH($D446,Inputs!$B$24:$B$35,0))*$G446)</f>
        <v>269.23196575560002</v>
      </c>
      <c r="I446" s="52"/>
      <c r="J446" s="52"/>
      <c r="K446" s="52"/>
      <c r="L446" s="52"/>
      <c r="M446" s="52"/>
      <c r="O446" s="19"/>
      <c r="P446" s="19"/>
      <c r="Q446" s="19"/>
    </row>
    <row r="447" spans="2:17" x14ac:dyDescent="0.25">
      <c r="B447" s="8" t="s">
        <v>135</v>
      </c>
      <c r="C447" s="8">
        <v>2021</v>
      </c>
      <c r="D447" s="8">
        <v>7</v>
      </c>
      <c r="E447" s="49">
        <f>Data!F447</f>
        <v>3096.1867999999999</v>
      </c>
      <c r="F447" s="51">
        <f t="shared" si="13"/>
        <v>2000</v>
      </c>
      <c r="G447" s="51">
        <f t="shared" si="12"/>
        <v>1096.1867999999999</v>
      </c>
      <c r="H447" s="52">
        <f>+SUM(INDEX(Inputs!$D$24:$D$35,MATCH($D447,Inputs!$B$24:$B$35,0))*$F447,INDEX(Inputs!$E$24:$E$35,MATCH($D447,Inputs!$B$24:$B$35,0))*$G447)</f>
        <v>263.90183614879999</v>
      </c>
      <c r="I447" s="52"/>
      <c r="J447" s="52"/>
      <c r="K447" s="52"/>
      <c r="L447" s="52"/>
      <c r="M447" s="52"/>
      <c r="O447" s="19"/>
      <c r="P447" s="19"/>
      <c r="Q447" s="19"/>
    </row>
    <row r="448" spans="2:17" x14ac:dyDescent="0.25">
      <c r="B448" s="8" t="s">
        <v>135</v>
      </c>
      <c r="C448" s="8">
        <v>2021</v>
      </c>
      <c r="D448" s="8">
        <v>8</v>
      </c>
      <c r="E448" s="49">
        <f>Data!F448</f>
        <v>3167.0839000000001</v>
      </c>
      <c r="F448" s="51">
        <f t="shared" si="13"/>
        <v>2000</v>
      </c>
      <c r="G448" s="51">
        <f t="shared" si="12"/>
        <v>1167.0839000000001</v>
      </c>
      <c r="H448" s="52">
        <f>+SUM(INDEX(Inputs!$D$24:$D$35,MATCH($D448,Inputs!$B$24:$B$35,0))*$F448,INDEX(Inputs!$E$24:$E$35,MATCH($D448,Inputs!$B$24:$B$35,0))*$G448)</f>
        <v>267.35565927239998</v>
      </c>
      <c r="I448" s="52"/>
      <c r="J448" s="52"/>
      <c r="K448" s="52"/>
      <c r="L448" s="52"/>
      <c r="M448" s="52"/>
      <c r="O448" s="19"/>
      <c r="P448" s="19"/>
      <c r="Q448" s="19"/>
    </row>
    <row r="449" spans="2:17" x14ac:dyDescent="0.25">
      <c r="B449" s="8" t="s">
        <v>135</v>
      </c>
      <c r="C449" s="8">
        <v>2021</v>
      </c>
      <c r="D449" s="8">
        <v>9</v>
      </c>
      <c r="E449" s="49">
        <f>Data!F449</f>
        <v>2926.2013000000002</v>
      </c>
      <c r="F449" s="51">
        <f t="shared" si="13"/>
        <v>2000</v>
      </c>
      <c r="G449" s="51">
        <f t="shared" si="12"/>
        <v>926.20130000000017</v>
      </c>
      <c r="H449" s="52">
        <f>+SUM(INDEX(Inputs!$D$24:$D$35,MATCH($D449,Inputs!$B$24:$B$35,0))*$F449,INDEX(Inputs!$E$24:$E$35,MATCH($D449,Inputs!$B$24:$B$35,0))*$G449)</f>
        <v>230.41839265480002</v>
      </c>
      <c r="I449" s="52"/>
      <c r="J449" s="52"/>
      <c r="K449" s="52"/>
      <c r="L449" s="52"/>
      <c r="M449" s="52"/>
      <c r="O449" s="19"/>
      <c r="P449" s="19"/>
      <c r="Q449" s="19"/>
    </row>
    <row r="450" spans="2:17" x14ac:dyDescent="0.25">
      <c r="B450" s="8" t="s">
        <v>135</v>
      </c>
      <c r="C450" s="8">
        <v>2021</v>
      </c>
      <c r="D450" s="8">
        <v>10</v>
      </c>
      <c r="E450" s="49">
        <f>Data!F450</f>
        <v>4291.8558999999996</v>
      </c>
      <c r="F450" s="51">
        <f t="shared" si="13"/>
        <v>2000</v>
      </c>
      <c r="G450" s="51">
        <f t="shared" si="12"/>
        <v>2291.8558999999996</v>
      </c>
      <c r="H450" s="52">
        <f>+SUM(INDEX(Inputs!$D$24:$D$35,MATCH($D450,Inputs!$B$24:$B$35,0))*$F450,INDEX(Inputs!$E$24:$E$35,MATCH($D450,Inputs!$B$24:$B$35,0))*$G450)</f>
        <v>290.77486335639998</v>
      </c>
      <c r="I450" s="52"/>
      <c r="J450" s="52"/>
      <c r="K450" s="52"/>
      <c r="L450" s="52"/>
      <c r="M450" s="52"/>
      <c r="O450" s="19"/>
      <c r="P450" s="19"/>
      <c r="Q450" s="19"/>
    </row>
    <row r="451" spans="2:17" x14ac:dyDescent="0.25">
      <c r="B451" s="8" t="s">
        <v>135</v>
      </c>
      <c r="C451" s="8">
        <v>2021</v>
      </c>
      <c r="D451" s="8">
        <v>11</v>
      </c>
      <c r="E451" s="49">
        <f>Data!F451</f>
        <v>5548.5574999999999</v>
      </c>
      <c r="F451" s="51">
        <f t="shared" si="13"/>
        <v>2000</v>
      </c>
      <c r="G451" s="51">
        <f t="shared" si="12"/>
        <v>3548.5574999999999</v>
      </c>
      <c r="H451" s="52">
        <f>+SUM(INDEX(Inputs!$D$24:$D$35,MATCH($D451,Inputs!$B$24:$B$35,0))*$F451,INDEX(Inputs!$E$24:$E$35,MATCH($D451,Inputs!$B$24:$B$35,0))*$G451)</f>
        <v>346.31604727000001</v>
      </c>
      <c r="I451" s="52"/>
      <c r="J451" s="52"/>
      <c r="K451" s="52"/>
      <c r="L451" s="52"/>
      <c r="M451" s="52"/>
      <c r="O451" s="19"/>
      <c r="P451" s="19"/>
      <c r="Q451" s="19"/>
    </row>
    <row r="452" spans="2:17" x14ac:dyDescent="0.25">
      <c r="B452" s="8" t="s">
        <v>135</v>
      </c>
      <c r="C452" s="8">
        <v>2021</v>
      </c>
      <c r="D452" s="8">
        <v>12</v>
      </c>
      <c r="E452" s="49">
        <f>Data!F452</f>
        <v>7311.3163000000004</v>
      </c>
      <c r="F452" s="51">
        <f t="shared" si="13"/>
        <v>2000</v>
      </c>
      <c r="G452" s="51">
        <f t="shared" si="12"/>
        <v>5311.3163000000004</v>
      </c>
      <c r="H452" s="52">
        <f>+SUM(INDEX(Inputs!$D$24:$D$35,MATCH($D452,Inputs!$B$24:$B$35,0))*$F452,INDEX(Inputs!$E$24:$E$35,MATCH($D452,Inputs!$B$24:$B$35,0))*$G452)</f>
        <v>424.22293519480002</v>
      </c>
      <c r="I452" s="52"/>
      <c r="J452" s="52"/>
      <c r="K452" s="52"/>
      <c r="L452" s="52"/>
      <c r="M452" s="52"/>
      <c r="O452" s="19"/>
      <c r="P452" s="19"/>
      <c r="Q452" s="19"/>
    </row>
    <row r="453" spans="2:17" x14ac:dyDescent="0.25">
      <c r="B453" s="8" t="s">
        <v>136</v>
      </c>
      <c r="C453" s="8">
        <v>2021</v>
      </c>
      <c r="D453" s="8">
        <v>1</v>
      </c>
      <c r="E453" s="49">
        <f>Data!F453</f>
        <v>5235.08</v>
      </c>
      <c r="F453" s="51">
        <f t="shared" si="13"/>
        <v>2000</v>
      </c>
      <c r="G453" s="51">
        <f t="shared" si="12"/>
        <v>3235.08</v>
      </c>
      <c r="H453" s="52">
        <f>+SUM(INDEX(Inputs!$D$24:$D$35,MATCH($D453,Inputs!$B$24:$B$35,0))*$F453,INDEX(Inputs!$E$24:$E$35,MATCH($D453,Inputs!$B$24:$B$35,0))*$G453)</f>
        <v>332.46159568000002</v>
      </c>
      <c r="I453" s="52"/>
      <c r="J453" s="52"/>
      <c r="K453" s="52"/>
      <c r="L453" s="52"/>
      <c r="M453" s="52"/>
      <c r="O453" s="19"/>
      <c r="P453" s="19"/>
      <c r="Q453" s="19"/>
    </row>
    <row r="454" spans="2:17" x14ac:dyDescent="0.25">
      <c r="B454" s="8" t="s">
        <v>136</v>
      </c>
      <c r="C454" s="8">
        <v>2021</v>
      </c>
      <c r="D454" s="8">
        <v>2</v>
      </c>
      <c r="E454" s="49">
        <f>Data!F454</f>
        <v>4636.1080000000002</v>
      </c>
      <c r="F454" s="51">
        <f t="shared" si="13"/>
        <v>2000</v>
      </c>
      <c r="G454" s="51">
        <f t="shared" si="12"/>
        <v>2636.1080000000002</v>
      </c>
      <c r="H454" s="52">
        <f>+SUM(INDEX(Inputs!$D$24:$D$35,MATCH($D454,Inputs!$B$24:$B$35,0))*$F454,INDEX(Inputs!$E$24:$E$35,MATCH($D454,Inputs!$B$24:$B$35,0))*$G454)</f>
        <v>305.98942916800002</v>
      </c>
      <c r="I454" s="52"/>
      <c r="J454" s="52"/>
      <c r="K454" s="52"/>
      <c r="L454" s="52"/>
      <c r="M454" s="52"/>
      <c r="O454" s="19"/>
      <c r="P454" s="19"/>
      <c r="Q454" s="19"/>
    </row>
    <row r="455" spans="2:17" x14ac:dyDescent="0.25">
      <c r="B455" s="8" t="s">
        <v>136</v>
      </c>
      <c r="C455" s="8">
        <v>2021</v>
      </c>
      <c r="D455" s="8">
        <v>3</v>
      </c>
      <c r="E455" s="49">
        <f>Data!F455</f>
        <v>5106.308</v>
      </c>
      <c r="F455" s="51">
        <f t="shared" si="13"/>
        <v>2000</v>
      </c>
      <c r="G455" s="51">
        <f t="shared" si="12"/>
        <v>3106.308</v>
      </c>
      <c r="H455" s="52">
        <f>+SUM(INDEX(Inputs!$D$24:$D$35,MATCH($D455,Inputs!$B$24:$B$35,0))*$F455,INDEX(Inputs!$E$24:$E$35,MATCH($D455,Inputs!$B$24:$B$35,0))*$G455)</f>
        <v>326.770388368</v>
      </c>
      <c r="I455" s="52"/>
      <c r="J455" s="52"/>
      <c r="K455" s="52"/>
      <c r="L455" s="52"/>
      <c r="M455" s="52"/>
      <c r="O455" s="19"/>
      <c r="P455" s="19"/>
      <c r="Q455" s="19"/>
    </row>
    <row r="456" spans="2:17" x14ac:dyDescent="0.25">
      <c r="B456" s="8" t="s">
        <v>136</v>
      </c>
      <c r="C456" s="8">
        <v>2021</v>
      </c>
      <c r="D456" s="8">
        <v>4</v>
      </c>
      <c r="E456" s="49">
        <f>Data!F456</f>
        <v>4915.08</v>
      </c>
      <c r="F456" s="51">
        <f t="shared" si="13"/>
        <v>2000</v>
      </c>
      <c r="G456" s="51">
        <f t="shared" si="12"/>
        <v>2915.08</v>
      </c>
      <c r="H456" s="52">
        <f>+SUM(INDEX(Inputs!$D$24:$D$35,MATCH($D456,Inputs!$B$24:$B$35,0))*$F456,INDEX(Inputs!$E$24:$E$35,MATCH($D456,Inputs!$B$24:$B$35,0))*$G456)</f>
        <v>318.31887568000002</v>
      </c>
      <c r="I456" s="52"/>
      <c r="J456" s="52"/>
      <c r="K456" s="52"/>
      <c r="L456" s="52"/>
      <c r="M456" s="52"/>
      <c r="O456" s="19"/>
      <c r="P456" s="19"/>
      <c r="Q456" s="19"/>
    </row>
    <row r="457" spans="2:17" x14ac:dyDescent="0.25">
      <c r="B457" s="8" t="s">
        <v>136</v>
      </c>
      <c r="C457" s="8">
        <v>2021</v>
      </c>
      <c r="D457" s="8">
        <v>5</v>
      </c>
      <c r="E457" s="49">
        <f>Data!F457</f>
        <v>5666.3680000000004</v>
      </c>
      <c r="F457" s="51">
        <f t="shared" si="13"/>
        <v>2000</v>
      </c>
      <c r="G457" s="51">
        <f t="shared" ref="G457:G520" si="14">+E457-F457</f>
        <v>3666.3680000000004</v>
      </c>
      <c r="H457" s="52">
        <f>+SUM(INDEX(Inputs!$D$24:$D$35,MATCH($D457,Inputs!$B$24:$B$35,0))*$F457,INDEX(Inputs!$E$24:$E$35,MATCH($D457,Inputs!$B$24:$B$35,0))*$G457)</f>
        <v>351.52280012800003</v>
      </c>
      <c r="I457" s="52"/>
      <c r="J457" s="52"/>
      <c r="K457" s="52"/>
      <c r="L457" s="52"/>
      <c r="M457" s="52"/>
      <c r="O457" s="19"/>
      <c r="P457" s="19"/>
      <c r="Q457" s="19"/>
    </row>
    <row r="458" spans="2:17" x14ac:dyDescent="0.25">
      <c r="B458" s="8" t="s">
        <v>136</v>
      </c>
      <c r="C458" s="8">
        <v>2021</v>
      </c>
      <c r="D458" s="8">
        <v>6</v>
      </c>
      <c r="E458" s="49">
        <f>Data!F458</f>
        <v>7461.9279999999999</v>
      </c>
      <c r="F458" s="51">
        <f t="shared" ref="F458:F521" si="15">+MIN($E458,2000)</f>
        <v>2000</v>
      </c>
      <c r="G458" s="51">
        <f t="shared" si="14"/>
        <v>5461.9279999999999</v>
      </c>
      <c r="H458" s="52">
        <f>+SUM(INDEX(Inputs!$D$24:$D$35,MATCH($D458,Inputs!$B$24:$B$35,0))*$F458,INDEX(Inputs!$E$24:$E$35,MATCH($D458,Inputs!$B$24:$B$35,0))*$G458)</f>
        <v>476.58328444800003</v>
      </c>
      <c r="I458" s="52"/>
      <c r="J458" s="52"/>
      <c r="K458" s="52"/>
      <c r="L458" s="52"/>
      <c r="M458" s="52"/>
      <c r="O458" s="19"/>
      <c r="P458" s="19"/>
      <c r="Q458" s="19"/>
    </row>
    <row r="459" spans="2:17" x14ac:dyDescent="0.25">
      <c r="B459" s="8" t="s">
        <v>136</v>
      </c>
      <c r="C459" s="8">
        <v>2021</v>
      </c>
      <c r="D459" s="8">
        <v>7</v>
      </c>
      <c r="E459" s="49">
        <f>Data!F459</f>
        <v>8956.8880000000008</v>
      </c>
      <c r="F459" s="51">
        <f t="shared" si="15"/>
        <v>2000</v>
      </c>
      <c r="G459" s="51">
        <f t="shared" si="14"/>
        <v>6956.8880000000008</v>
      </c>
      <c r="H459" s="52">
        <f>+SUM(INDEX(Inputs!$D$24:$D$35,MATCH($D459,Inputs!$B$24:$B$35,0))*$F459,INDEX(Inputs!$E$24:$E$35,MATCH($D459,Inputs!$B$24:$B$35,0))*$G459)</f>
        <v>549.41175580800007</v>
      </c>
      <c r="I459" s="52"/>
      <c r="J459" s="52"/>
      <c r="K459" s="52"/>
      <c r="L459" s="52"/>
      <c r="M459" s="52"/>
      <c r="O459" s="19"/>
      <c r="P459" s="19"/>
      <c r="Q459" s="19"/>
    </row>
    <row r="460" spans="2:17" x14ac:dyDescent="0.25">
      <c r="B460" s="8" t="s">
        <v>136</v>
      </c>
      <c r="C460" s="8">
        <v>2021</v>
      </c>
      <c r="D460" s="8">
        <v>8</v>
      </c>
      <c r="E460" s="49">
        <f>Data!F460</f>
        <v>7607.46</v>
      </c>
      <c r="F460" s="51">
        <f t="shared" si="15"/>
        <v>2000</v>
      </c>
      <c r="G460" s="51">
        <f t="shared" si="14"/>
        <v>5607.46</v>
      </c>
      <c r="H460" s="52">
        <f>+SUM(INDEX(Inputs!$D$24:$D$35,MATCH($D460,Inputs!$B$24:$B$35,0))*$F460,INDEX(Inputs!$E$24:$E$35,MATCH($D460,Inputs!$B$24:$B$35,0))*$G460)</f>
        <v>483.67302136000001</v>
      </c>
      <c r="I460" s="52"/>
      <c r="J460" s="52"/>
      <c r="K460" s="52"/>
      <c r="L460" s="52"/>
      <c r="M460" s="52"/>
      <c r="O460" s="19"/>
      <c r="P460" s="19"/>
      <c r="Q460" s="19"/>
    </row>
    <row r="461" spans="2:17" x14ac:dyDescent="0.25">
      <c r="B461" s="8" t="s">
        <v>136</v>
      </c>
      <c r="C461" s="8">
        <v>2021</v>
      </c>
      <c r="D461" s="8">
        <v>9</v>
      </c>
      <c r="E461" s="49">
        <f>Data!F461</f>
        <v>6183.5159999999996</v>
      </c>
      <c r="F461" s="51">
        <f t="shared" si="15"/>
        <v>2000</v>
      </c>
      <c r="G461" s="51">
        <f t="shared" si="14"/>
        <v>4183.5159999999996</v>
      </c>
      <c r="H461" s="52">
        <f>+SUM(INDEX(Inputs!$D$24:$D$35,MATCH($D461,Inputs!$B$24:$B$35,0))*$F461,INDEX(Inputs!$E$24:$E$35,MATCH($D461,Inputs!$B$24:$B$35,0))*$G461)</f>
        <v>374.37867313599997</v>
      </c>
      <c r="I461" s="52"/>
      <c r="J461" s="52"/>
      <c r="K461" s="52"/>
      <c r="L461" s="52"/>
      <c r="M461" s="52"/>
      <c r="O461" s="19"/>
      <c r="P461" s="19"/>
      <c r="Q461" s="19"/>
    </row>
    <row r="462" spans="2:17" x14ac:dyDescent="0.25">
      <c r="B462" s="8" t="s">
        <v>136</v>
      </c>
      <c r="C462" s="8">
        <v>2021</v>
      </c>
      <c r="D462" s="8">
        <v>10</v>
      </c>
      <c r="E462" s="49">
        <f>Data!F462</f>
        <v>5238.1440000000002</v>
      </c>
      <c r="F462" s="51">
        <f t="shared" si="15"/>
        <v>2000</v>
      </c>
      <c r="G462" s="51">
        <f t="shared" si="14"/>
        <v>3238.1440000000002</v>
      </c>
      <c r="H462" s="52">
        <f>+SUM(INDEX(Inputs!$D$24:$D$35,MATCH($D462,Inputs!$B$24:$B$35,0))*$F462,INDEX(Inputs!$E$24:$E$35,MATCH($D462,Inputs!$B$24:$B$35,0))*$G462)</f>
        <v>332.59701222400003</v>
      </c>
      <c r="I462" s="52"/>
      <c r="J462" s="52"/>
      <c r="K462" s="52"/>
      <c r="L462" s="52"/>
      <c r="M462" s="52"/>
      <c r="O462" s="19"/>
      <c r="P462" s="19"/>
      <c r="Q462" s="19"/>
    </row>
    <row r="463" spans="2:17" x14ac:dyDescent="0.25">
      <c r="B463" s="8" t="s">
        <v>136</v>
      </c>
      <c r="C463" s="8">
        <v>2021</v>
      </c>
      <c r="D463" s="8">
        <v>11</v>
      </c>
      <c r="E463" s="49">
        <f>Data!F463</f>
        <v>4850.8040000000001</v>
      </c>
      <c r="F463" s="51">
        <f t="shared" si="15"/>
        <v>2000</v>
      </c>
      <c r="G463" s="51">
        <f t="shared" si="14"/>
        <v>2850.8040000000001</v>
      </c>
      <c r="H463" s="52">
        <f>+SUM(INDEX(Inputs!$D$24:$D$35,MATCH($D463,Inputs!$B$24:$B$35,0))*$F463,INDEX(Inputs!$E$24:$E$35,MATCH($D463,Inputs!$B$24:$B$35,0))*$G463)</f>
        <v>315.47813358400003</v>
      </c>
      <c r="I463" s="52"/>
      <c r="J463" s="52"/>
      <c r="K463" s="52"/>
      <c r="L463" s="52"/>
      <c r="M463" s="52"/>
      <c r="O463" s="19"/>
      <c r="P463" s="19"/>
      <c r="Q463" s="19"/>
    </row>
    <row r="464" spans="2:17" x14ac:dyDescent="0.25">
      <c r="B464" s="8" t="s">
        <v>136</v>
      </c>
      <c r="C464" s="8">
        <v>2021</v>
      </c>
      <c r="D464" s="8">
        <v>12</v>
      </c>
      <c r="E464" s="49">
        <f>Data!F464</f>
        <v>5232.38</v>
      </c>
      <c r="F464" s="51">
        <f t="shared" si="15"/>
        <v>2000</v>
      </c>
      <c r="G464" s="51">
        <f t="shared" si="14"/>
        <v>3232.38</v>
      </c>
      <c r="H464" s="52">
        <f>+SUM(INDEX(Inputs!$D$24:$D$35,MATCH($D464,Inputs!$B$24:$B$35,0))*$F464,INDEX(Inputs!$E$24:$E$35,MATCH($D464,Inputs!$B$24:$B$35,0))*$G464)</f>
        <v>332.34226648000003</v>
      </c>
      <c r="I464" s="52"/>
      <c r="J464" s="52"/>
      <c r="K464" s="52"/>
      <c r="L464" s="52"/>
      <c r="M464" s="52"/>
      <c r="O464" s="19"/>
      <c r="P464" s="19"/>
      <c r="Q464" s="19"/>
    </row>
    <row r="465" spans="2:17" x14ac:dyDescent="0.25">
      <c r="B465" s="8" t="s">
        <v>137</v>
      </c>
      <c r="C465" s="8">
        <v>2021</v>
      </c>
      <c r="D465" s="8">
        <v>1</v>
      </c>
      <c r="E465" s="49">
        <f>Data!F465</f>
        <v>1812.2237</v>
      </c>
      <c r="F465" s="51">
        <f t="shared" si="15"/>
        <v>1812.2237</v>
      </c>
      <c r="G465" s="51">
        <f t="shared" si="14"/>
        <v>0</v>
      </c>
      <c r="H465" s="52">
        <f>+SUM(INDEX(Inputs!$D$24:$D$35,MATCH($D465,Inputs!$B$24:$B$35,0))*$F465,INDEX(Inputs!$E$24:$E$35,MATCH($D465,Inputs!$B$24:$B$35,0))*$G465)</f>
        <v>171.69369778540002</v>
      </c>
      <c r="I465" s="52"/>
      <c r="J465" s="52"/>
      <c r="K465" s="52"/>
      <c r="L465" s="52"/>
      <c r="M465" s="52"/>
      <c r="O465" s="19"/>
      <c r="P465" s="19"/>
      <c r="Q465" s="19"/>
    </row>
    <row r="466" spans="2:17" x14ac:dyDescent="0.25">
      <c r="B466" s="8" t="s">
        <v>137</v>
      </c>
      <c r="C466" s="8">
        <v>2021</v>
      </c>
      <c r="D466" s="8">
        <v>2</v>
      </c>
      <c r="E466" s="49">
        <f>Data!F466</f>
        <v>1631.5038</v>
      </c>
      <c r="F466" s="51">
        <f t="shared" si="15"/>
        <v>1631.5038</v>
      </c>
      <c r="G466" s="51">
        <f t="shared" si="14"/>
        <v>0</v>
      </c>
      <c r="H466" s="52">
        <f>+SUM(INDEX(Inputs!$D$24:$D$35,MATCH($D466,Inputs!$B$24:$B$35,0))*$F466,INDEX(Inputs!$E$24:$E$35,MATCH($D466,Inputs!$B$24:$B$35,0))*$G466)</f>
        <v>154.57193301960001</v>
      </c>
      <c r="I466" s="52"/>
      <c r="J466" s="52"/>
      <c r="K466" s="52"/>
      <c r="L466" s="52"/>
      <c r="M466" s="52"/>
      <c r="O466" s="19"/>
      <c r="P466" s="19"/>
      <c r="Q466" s="19"/>
    </row>
    <row r="467" spans="2:17" x14ac:dyDescent="0.25">
      <c r="B467" s="8" t="s">
        <v>137</v>
      </c>
      <c r="C467" s="8">
        <v>2021</v>
      </c>
      <c r="D467" s="8">
        <v>3</v>
      </c>
      <c r="E467" s="49">
        <f>Data!F467</f>
        <v>1719.9517000000001</v>
      </c>
      <c r="F467" s="51">
        <f t="shared" si="15"/>
        <v>1719.9517000000001</v>
      </c>
      <c r="G467" s="51">
        <f t="shared" si="14"/>
        <v>0</v>
      </c>
      <c r="H467" s="52">
        <f>+SUM(INDEX(Inputs!$D$24:$D$35,MATCH($D467,Inputs!$B$24:$B$35,0))*$F467,INDEX(Inputs!$E$24:$E$35,MATCH($D467,Inputs!$B$24:$B$35,0))*$G467)</f>
        <v>162.95166396140002</v>
      </c>
      <c r="I467" s="52"/>
      <c r="J467" s="52"/>
      <c r="K467" s="52"/>
      <c r="L467" s="52"/>
      <c r="M467" s="52"/>
      <c r="O467" s="19"/>
      <c r="P467" s="19"/>
      <c r="Q467" s="19"/>
    </row>
    <row r="468" spans="2:17" x14ac:dyDescent="0.25">
      <c r="B468" s="8" t="s">
        <v>137</v>
      </c>
      <c r="C468" s="8">
        <v>2021</v>
      </c>
      <c r="D468" s="8">
        <v>4</v>
      </c>
      <c r="E468" s="49">
        <f>Data!F468</f>
        <v>1702.1918000000001</v>
      </c>
      <c r="F468" s="51">
        <f t="shared" si="15"/>
        <v>1702.1918000000001</v>
      </c>
      <c r="G468" s="51">
        <f t="shared" si="14"/>
        <v>0</v>
      </c>
      <c r="H468" s="52">
        <f>+SUM(INDEX(Inputs!$D$24:$D$35,MATCH($D468,Inputs!$B$24:$B$35,0))*$F468,INDEX(Inputs!$E$24:$E$35,MATCH($D468,Inputs!$B$24:$B$35,0))*$G468)</f>
        <v>161.26905551560003</v>
      </c>
      <c r="I468" s="52"/>
      <c r="J468" s="52"/>
      <c r="K468" s="52"/>
      <c r="L468" s="52"/>
      <c r="M468" s="52"/>
      <c r="O468" s="19"/>
      <c r="P468" s="19"/>
      <c r="Q468" s="19"/>
    </row>
    <row r="469" spans="2:17" x14ac:dyDescent="0.25">
      <c r="B469" s="8" t="s">
        <v>137</v>
      </c>
      <c r="C469" s="8">
        <v>2021</v>
      </c>
      <c r="D469" s="8">
        <v>5</v>
      </c>
      <c r="E469" s="49">
        <f>Data!F469</f>
        <v>2032.6633999999999</v>
      </c>
      <c r="F469" s="51">
        <f t="shared" si="15"/>
        <v>2000</v>
      </c>
      <c r="G469" s="51">
        <f t="shared" si="14"/>
        <v>32.663399999999911</v>
      </c>
      <c r="H469" s="52">
        <f>+SUM(INDEX(Inputs!$D$24:$D$35,MATCH($D469,Inputs!$B$24:$B$35,0))*$F469,INDEX(Inputs!$E$24:$E$35,MATCH($D469,Inputs!$B$24:$B$35,0))*$G469)</f>
        <v>190.92759162640002</v>
      </c>
      <c r="I469" s="52"/>
      <c r="J469" s="52"/>
      <c r="K469" s="52"/>
      <c r="L469" s="52"/>
      <c r="M469" s="52"/>
      <c r="O469" s="19"/>
      <c r="P469" s="19"/>
      <c r="Q469" s="19"/>
    </row>
    <row r="470" spans="2:17" x14ac:dyDescent="0.25">
      <c r="B470" s="8" t="s">
        <v>137</v>
      </c>
      <c r="C470" s="8">
        <v>2021</v>
      </c>
      <c r="D470" s="8">
        <v>6</v>
      </c>
      <c r="E470" s="49">
        <f>Data!F470</f>
        <v>3129.8159999999998</v>
      </c>
      <c r="F470" s="51">
        <f t="shared" si="15"/>
        <v>2000</v>
      </c>
      <c r="G470" s="51">
        <f t="shared" si="14"/>
        <v>1129.8159999999998</v>
      </c>
      <c r="H470" s="52">
        <f>+SUM(INDEX(Inputs!$D$24:$D$35,MATCH($D470,Inputs!$B$24:$B$35,0))*$F470,INDEX(Inputs!$E$24:$E$35,MATCH($D470,Inputs!$B$24:$B$35,0))*$G470)</f>
        <v>265.54011625599998</v>
      </c>
      <c r="I470" s="52"/>
      <c r="J470" s="52"/>
      <c r="K470" s="52"/>
      <c r="L470" s="52"/>
      <c r="M470" s="52"/>
      <c r="O470" s="19"/>
      <c r="P470" s="19"/>
      <c r="Q470" s="19"/>
    </row>
    <row r="471" spans="2:17" x14ac:dyDescent="0.25">
      <c r="B471" s="8" t="s">
        <v>137</v>
      </c>
      <c r="C471" s="8">
        <v>2021</v>
      </c>
      <c r="D471" s="8">
        <v>7</v>
      </c>
      <c r="E471" s="49">
        <f>Data!F471</f>
        <v>3616.8470000000002</v>
      </c>
      <c r="F471" s="51">
        <f t="shared" si="15"/>
        <v>2000</v>
      </c>
      <c r="G471" s="51">
        <f t="shared" si="14"/>
        <v>1616.8470000000002</v>
      </c>
      <c r="H471" s="52">
        <f>+SUM(INDEX(Inputs!$D$24:$D$35,MATCH($D471,Inputs!$B$24:$B$35,0))*$F471,INDEX(Inputs!$E$24:$E$35,MATCH($D471,Inputs!$B$24:$B$35,0))*$G471)</f>
        <v>289.26631845200001</v>
      </c>
      <c r="I471" s="52"/>
      <c r="J471" s="52"/>
      <c r="K471" s="52"/>
      <c r="L471" s="52"/>
      <c r="M471" s="52"/>
      <c r="O471" s="19"/>
      <c r="P471" s="19"/>
      <c r="Q471" s="19"/>
    </row>
    <row r="472" spans="2:17" x14ac:dyDescent="0.25">
      <c r="B472" s="8" t="s">
        <v>137</v>
      </c>
      <c r="C472" s="8">
        <v>2021</v>
      </c>
      <c r="D472" s="8">
        <v>8</v>
      </c>
      <c r="E472" s="49">
        <f>Data!F472</f>
        <v>2865.5439999999999</v>
      </c>
      <c r="F472" s="51">
        <f t="shared" si="15"/>
        <v>2000</v>
      </c>
      <c r="G472" s="51">
        <f t="shared" si="14"/>
        <v>865.54399999999987</v>
      </c>
      <c r="H472" s="52">
        <f>+SUM(INDEX(Inputs!$D$24:$D$35,MATCH($D472,Inputs!$B$24:$B$35,0))*$F472,INDEX(Inputs!$E$24:$E$35,MATCH($D472,Inputs!$B$24:$B$35,0))*$G472)</f>
        <v>252.66584150399999</v>
      </c>
      <c r="I472" s="52"/>
      <c r="J472" s="52"/>
      <c r="K472" s="52"/>
      <c r="L472" s="52"/>
      <c r="M472" s="52"/>
      <c r="O472" s="19"/>
      <c r="P472" s="19"/>
      <c r="Q472" s="19"/>
    </row>
    <row r="473" spans="2:17" x14ac:dyDescent="0.25">
      <c r="B473" s="8" t="s">
        <v>137</v>
      </c>
      <c r="C473" s="8">
        <v>2021</v>
      </c>
      <c r="D473" s="8">
        <v>9</v>
      </c>
      <c r="E473" s="49">
        <f>Data!F473</f>
        <v>2199.0920000000001</v>
      </c>
      <c r="F473" s="51">
        <f t="shared" si="15"/>
        <v>2000</v>
      </c>
      <c r="G473" s="51">
        <f t="shared" si="14"/>
        <v>199.0920000000001</v>
      </c>
      <c r="H473" s="52">
        <f>+SUM(INDEX(Inputs!$D$24:$D$35,MATCH($D473,Inputs!$B$24:$B$35,0))*$F473,INDEX(Inputs!$E$24:$E$35,MATCH($D473,Inputs!$B$24:$B$35,0))*$G473)</f>
        <v>198.28307003200001</v>
      </c>
      <c r="I473" s="52"/>
      <c r="J473" s="52"/>
      <c r="K473" s="52"/>
      <c r="L473" s="52"/>
      <c r="M473" s="52"/>
      <c r="O473" s="19"/>
      <c r="P473" s="19"/>
      <c r="Q473" s="19"/>
    </row>
    <row r="474" spans="2:17" x14ac:dyDescent="0.25">
      <c r="B474" s="8" t="s">
        <v>137</v>
      </c>
      <c r="C474" s="8">
        <v>2021</v>
      </c>
      <c r="D474" s="8">
        <v>10</v>
      </c>
      <c r="E474" s="49">
        <f>Data!F474</f>
        <v>1675.0229999999999</v>
      </c>
      <c r="F474" s="51">
        <f t="shared" si="15"/>
        <v>1675.0229999999999</v>
      </c>
      <c r="G474" s="51">
        <f t="shared" si="14"/>
        <v>0</v>
      </c>
      <c r="H474" s="52">
        <f>+SUM(INDEX(Inputs!$D$24:$D$35,MATCH($D474,Inputs!$B$24:$B$35,0))*$F474,INDEX(Inputs!$E$24:$E$35,MATCH($D474,Inputs!$B$24:$B$35,0))*$G474)</f>
        <v>158.69502906599999</v>
      </c>
      <c r="I474" s="52"/>
      <c r="J474" s="52"/>
      <c r="K474" s="52"/>
      <c r="L474" s="52"/>
      <c r="M474" s="52"/>
      <c r="O474" s="19"/>
      <c r="P474" s="19"/>
      <c r="Q474" s="19"/>
    </row>
    <row r="475" spans="2:17" x14ac:dyDescent="0.25">
      <c r="B475" s="8" t="s">
        <v>137</v>
      </c>
      <c r="C475" s="8">
        <v>2021</v>
      </c>
      <c r="D475" s="8">
        <v>11</v>
      </c>
      <c r="E475" s="49">
        <f>Data!F475</f>
        <v>1635.768</v>
      </c>
      <c r="F475" s="51">
        <f t="shared" si="15"/>
        <v>1635.768</v>
      </c>
      <c r="G475" s="51">
        <f t="shared" si="14"/>
        <v>0</v>
      </c>
      <c r="H475" s="52">
        <f>+SUM(INDEX(Inputs!$D$24:$D$35,MATCH($D475,Inputs!$B$24:$B$35,0))*$F475,INDEX(Inputs!$E$24:$E$35,MATCH($D475,Inputs!$B$24:$B$35,0))*$G475)</f>
        <v>154.97593185600002</v>
      </c>
      <c r="I475" s="52"/>
      <c r="J475" s="52"/>
      <c r="K475" s="52"/>
      <c r="L475" s="52"/>
      <c r="M475" s="52"/>
      <c r="O475" s="19"/>
      <c r="P475" s="19"/>
      <c r="Q475" s="19"/>
    </row>
    <row r="476" spans="2:17" x14ac:dyDescent="0.25">
      <c r="B476" s="8" t="s">
        <v>137</v>
      </c>
      <c r="C476" s="8">
        <v>2021</v>
      </c>
      <c r="D476" s="8">
        <v>12</v>
      </c>
      <c r="E476" s="49">
        <f>Data!F476</f>
        <v>1793.354</v>
      </c>
      <c r="F476" s="51">
        <f t="shared" si="15"/>
        <v>1793.354</v>
      </c>
      <c r="G476" s="51">
        <f t="shared" si="14"/>
        <v>0</v>
      </c>
      <c r="H476" s="52">
        <f>+SUM(INDEX(Inputs!$D$24:$D$35,MATCH($D476,Inputs!$B$24:$B$35,0))*$F476,INDEX(Inputs!$E$24:$E$35,MATCH($D476,Inputs!$B$24:$B$35,0))*$G476)</f>
        <v>169.90594466800002</v>
      </c>
      <c r="I476" s="52"/>
      <c r="J476" s="52"/>
      <c r="K476" s="52"/>
      <c r="L476" s="52"/>
      <c r="M476" s="52"/>
      <c r="O476" s="19"/>
      <c r="P476" s="19"/>
      <c r="Q476" s="19"/>
    </row>
    <row r="477" spans="2:17" x14ac:dyDescent="0.25">
      <c r="B477" s="8" t="s">
        <v>138</v>
      </c>
      <c r="C477" s="8">
        <v>2021</v>
      </c>
      <c r="D477" s="8">
        <v>1</v>
      </c>
      <c r="E477" s="49">
        <f>Data!F477</f>
        <v>0.25600000000000001</v>
      </c>
      <c r="F477" s="51">
        <f t="shared" si="15"/>
        <v>0.25600000000000001</v>
      </c>
      <c r="G477" s="51">
        <f t="shared" si="14"/>
        <v>0</v>
      </c>
      <c r="H477" s="52">
        <f>+SUM(INDEX(Inputs!$D$24:$D$35,MATCH($D477,Inputs!$B$24:$B$35,0))*$F477,INDEX(Inputs!$E$24:$E$35,MATCH($D477,Inputs!$B$24:$B$35,0))*$G477)</f>
        <v>2.4253952000000002E-2</v>
      </c>
      <c r="I477" s="52"/>
      <c r="J477" s="52"/>
      <c r="K477" s="52"/>
      <c r="L477" s="52"/>
      <c r="M477" s="52"/>
      <c r="O477" s="19"/>
      <c r="P477" s="19"/>
      <c r="Q477" s="19"/>
    </row>
    <row r="478" spans="2:17" x14ac:dyDescent="0.25">
      <c r="B478" s="8" t="s">
        <v>138</v>
      </c>
      <c r="C478" s="8">
        <v>2021</v>
      </c>
      <c r="D478" s="8">
        <v>2</v>
      </c>
      <c r="E478" s="49">
        <f>Data!F478</f>
        <v>0.76800000000000002</v>
      </c>
      <c r="F478" s="51">
        <f t="shared" si="15"/>
        <v>0.76800000000000002</v>
      </c>
      <c r="G478" s="51">
        <f t="shared" si="14"/>
        <v>0</v>
      </c>
      <c r="H478" s="52">
        <f>+SUM(INDEX(Inputs!$D$24:$D$35,MATCH($D478,Inputs!$B$24:$B$35,0))*$F478,INDEX(Inputs!$E$24:$E$35,MATCH($D478,Inputs!$B$24:$B$35,0))*$G478)</f>
        <v>7.2761856000000014E-2</v>
      </c>
      <c r="I478" s="52"/>
      <c r="J478" s="52"/>
      <c r="K478" s="52"/>
      <c r="L478" s="52"/>
      <c r="M478" s="52"/>
      <c r="O478" s="19"/>
      <c r="P478" s="19"/>
      <c r="Q478" s="19"/>
    </row>
    <row r="479" spans="2:17" x14ac:dyDescent="0.25">
      <c r="B479" s="8" t="s">
        <v>138</v>
      </c>
      <c r="C479" s="8">
        <v>2021</v>
      </c>
      <c r="D479" s="8">
        <v>3</v>
      </c>
      <c r="E479" s="49">
        <f>Data!F479</f>
        <v>3.048</v>
      </c>
      <c r="F479" s="51">
        <f t="shared" si="15"/>
        <v>3.048</v>
      </c>
      <c r="G479" s="51">
        <f t="shared" si="14"/>
        <v>0</v>
      </c>
      <c r="H479" s="52">
        <f>+SUM(INDEX(Inputs!$D$24:$D$35,MATCH($D479,Inputs!$B$24:$B$35,0))*$F479,INDEX(Inputs!$E$24:$E$35,MATCH($D479,Inputs!$B$24:$B$35,0))*$G479)</f>
        <v>0.28877361600000001</v>
      </c>
      <c r="I479" s="52"/>
      <c r="J479" s="52"/>
      <c r="K479" s="52"/>
      <c r="L479" s="52"/>
      <c r="M479" s="52"/>
      <c r="O479" s="19"/>
      <c r="P479" s="19"/>
      <c r="Q479" s="19"/>
    </row>
    <row r="480" spans="2:17" x14ac:dyDescent="0.25">
      <c r="B480" s="8" t="s">
        <v>138</v>
      </c>
      <c r="C480" s="8">
        <v>2021</v>
      </c>
      <c r="D480" s="8">
        <v>4</v>
      </c>
      <c r="E480" s="49">
        <f>Data!F480</f>
        <v>1.28</v>
      </c>
      <c r="F480" s="51">
        <f t="shared" si="15"/>
        <v>1.28</v>
      </c>
      <c r="G480" s="51">
        <f t="shared" si="14"/>
        <v>0</v>
      </c>
      <c r="H480" s="52">
        <f>+SUM(INDEX(Inputs!$D$24:$D$35,MATCH($D480,Inputs!$B$24:$B$35,0))*$F480,INDEX(Inputs!$E$24:$E$35,MATCH($D480,Inputs!$B$24:$B$35,0))*$G480)</f>
        <v>0.12126976000000002</v>
      </c>
      <c r="I480" s="52"/>
      <c r="J480" s="52"/>
      <c r="K480" s="52"/>
      <c r="L480" s="52"/>
      <c r="M480" s="52"/>
      <c r="O480" s="19"/>
      <c r="P480" s="19"/>
      <c r="Q480" s="19"/>
    </row>
    <row r="481" spans="2:17" x14ac:dyDescent="0.25">
      <c r="B481" s="8" t="s">
        <v>138</v>
      </c>
      <c r="C481" s="8">
        <v>2021</v>
      </c>
      <c r="D481" s="8">
        <v>5</v>
      </c>
      <c r="E481" s="49">
        <f>Data!F481</f>
        <v>466.44799999999998</v>
      </c>
      <c r="F481" s="51">
        <f t="shared" si="15"/>
        <v>466.44799999999998</v>
      </c>
      <c r="G481" s="51">
        <f t="shared" si="14"/>
        <v>0</v>
      </c>
      <c r="H481" s="52">
        <f>+SUM(INDEX(Inputs!$D$24:$D$35,MATCH($D481,Inputs!$B$24:$B$35,0))*$F481,INDEX(Inputs!$E$24:$E$35,MATCH($D481,Inputs!$B$24:$B$35,0))*$G481)</f>
        <v>44.192216416000001</v>
      </c>
      <c r="I481" s="52"/>
      <c r="J481" s="52"/>
      <c r="K481" s="52"/>
      <c r="L481" s="52"/>
      <c r="M481" s="52"/>
      <c r="O481" s="19"/>
      <c r="P481" s="19"/>
      <c r="Q481" s="19"/>
    </row>
    <row r="482" spans="2:17" x14ac:dyDescent="0.25">
      <c r="B482" s="8" t="s">
        <v>138</v>
      </c>
      <c r="C482" s="8">
        <v>2021</v>
      </c>
      <c r="D482" s="8">
        <v>6</v>
      </c>
      <c r="E482" s="49">
        <f>Data!F482</f>
        <v>541.63980000000004</v>
      </c>
      <c r="F482" s="51">
        <f t="shared" si="15"/>
        <v>541.63980000000004</v>
      </c>
      <c r="G482" s="51">
        <f t="shared" si="14"/>
        <v>0</v>
      </c>
      <c r="H482" s="52">
        <f>+SUM(INDEX(Inputs!$D$24:$D$35,MATCH($D482,Inputs!$B$24:$B$35,0))*$F482,INDEX(Inputs!$E$24:$E$35,MATCH($D482,Inputs!$B$24:$B$35,0))*$G482)</f>
        <v>57.007588949999999</v>
      </c>
      <c r="I482" s="52"/>
      <c r="J482" s="52"/>
      <c r="K482" s="52"/>
      <c r="L482" s="52"/>
      <c r="M482" s="52"/>
      <c r="O482" s="19"/>
      <c r="P482" s="19"/>
      <c r="Q482" s="19"/>
    </row>
    <row r="483" spans="2:17" x14ac:dyDescent="0.25">
      <c r="B483" s="8" t="s">
        <v>138</v>
      </c>
      <c r="C483" s="8">
        <v>2021</v>
      </c>
      <c r="D483" s="8">
        <v>7</v>
      </c>
      <c r="E483" s="49">
        <f>Data!F483</f>
        <v>580.86400000000003</v>
      </c>
      <c r="F483" s="51">
        <f t="shared" si="15"/>
        <v>580.86400000000003</v>
      </c>
      <c r="G483" s="51">
        <f t="shared" si="14"/>
        <v>0</v>
      </c>
      <c r="H483" s="52">
        <f>+SUM(INDEX(Inputs!$D$24:$D$35,MATCH($D483,Inputs!$B$24:$B$35,0))*$F483,INDEX(Inputs!$E$24:$E$35,MATCH($D483,Inputs!$B$24:$B$35,0))*$G483)</f>
        <v>61.135936000000001</v>
      </c>
      <c r="I483" s="52"/>
      <c r="J483" s="52"/>
      <c r="K483" s="52"/>
      <c r="L483" s="52"/>
      <c r="M483" s="52"/>
      <c r="O483" s="19"/>
      <c r="P483" s="19"/>
      <c r="Q483" s="19"/>
    </row>
    <row r="484" spans="2:17" x14ac:dyDescent="0.25">
      <c r="B484" s="8" t="s">
        <v>138</v>
      </c>
      <c r="C484" s="8">
        <v>2021</v>
      </c>
      <c r="D484" s="8">
        <v>8</v>
      </c>
      <c r="E484" s="49">
        <f>Data!F484</f>
        <v>603.928</v>
      </c>
      <c r="F484" s="51">
        <f t="shared" si="15"/>
        <v>603.928</v>
      </c>
      <c r="G484" s="51">
        <f t="shared" si="14"/>
        <v>0</v>
      </c>
      <c r="H484" s="52">
        <f>+SUM(INDEX(Inputs!$D$24:$D$35,MATCH($D484,Inputs!$B$24:$B$35,0))*$F484,INDEX(Inputs!$E$24:$E$35,MATCH($D484,Inputs!$B$24:$B$35,0))*$G484)</f>
        <v>63.563421999999996</v>
      </c>
      <c r="I484" s="52"/>
      <c r="J484" s="52"/>
      <c r="K484" s="52"/>
      <c r="L484" s="52"/>
      <c r="M484" s="52"/>
      <c r="O484" s="19"/>
      <c r="P484" s="19"/>
      <c r="Q484" s="19"/>
    </row>
    <row r="485" spans="2:17" x14ac:dyDescent="0.25">
      <c r="B485" s="8" t="s">
        <v>138</v>
      </c>
      <c r="C485" s="8">
        <v>2021</v>
      </c>
      <c r="D485" s="8">
        <v>9</v>
      </c>
      <c r="E485" s="49">
        <f>Data!F485</f>
        <v>578.40440000000001</v>
      </c>
      <c r="F485" s="51">
        <f t="shared" si="15"/>
        <v>578.40440000000001</v>
      </c>
      <c r="G485" s="51">
        <f t="shared" si="14"/>
        <v>0</v>
      </c>
      <c r="H485" s="52">
        <f>+SUM(INDEX(Inputs!$D$24:$D$35,MATCH($D485,Inputs!$B$24:$B$35,0))*$F485,INDEX(Inputs!$E$24:$E$35,MATCH($D485,Inputs!$B$24:$B$35,0))*$G485)</f>
        <v>54.799189664800004</v>
      </c>
      <c r="I485" s="52"/>
      <c r="J485" s="52"/>
      <c r="K485" s="52"/>
      <c r="L485" s="52"/>
      <c r="M485" s="52"/>
      <c r="O485" s="19"/>
      <c r="P485" s="19"/>
      <c r="Q485" s="19"/>
    </row>
    <row r="486" spans="2:17" x14ac:dyDescent="0.25">
      <c r="B486" s="8" t="s">
        <v>138</v>
      </c>
      <c r="C486" s="8">
        <v>2021</v>
      </c>
      <c r="D486" s="8">
        <v>10</v>
      </c>
      <c r="E486" s="49">
        <f>Data!F486</f>
        <v>253.34100000000001</v>
      </c>
      <c r="F486" s="51">
        <f t="shared" si="15"/>
        <v>253.34100000000001</v>
      </c>
      <c r="G486" s="51">
        <f t="shared" si="14"/>
        <v>0</v>
      </c>
      <c r="H486" s="52">
        <f>+SUM(INDEX(Inputs!$D$24:$D$35,MATCH($D486,Inputs!$B$24:$B$35,0))*$F486,INDEX(Inputs!$E$24:$E$35,MATCH($D486,Inputs!$B$24:$B$35,0))*$G486)</f>
        <v>24.002033022000003</v>
      </c>
      <c r="I486" s="52"/>
      <c r="J486" s="52"/>
      <c r="K486" s="52"/>
      <c r="L486" s="52"/>
      <c r="M486" s="52"/>
      <c r="O486" s="19"/>
      <c r="P486" s="19"/>
      <c r="Q486" s="19"/>
    </row>
    <row r="487" spans="2:17" x14ac:dyDescent="0.25">
      <c r="B487" s="8" t="s">
        <v>138</v>
      </c>
      <c r="C487" s="8">
        <v>2021</v>
      </c>
      <c r="D487" s="8">
        <v>11</v>
      </c>
      <c r="E487" s="49">
        <f>Data!F487</f>
        <v>1.7290000000000001</v>
      </c>
      <c r="F487" s="51">
        <f t="shared" si="15"/>
        <v>1.7290000000000001</v>
      </c>
      <c r="G487" s="51">
        <f t="shared" si="14"/>
        <v>0</v>
      </c>
      <c r="H487" s="52">
        <f>+SUM(INDEX(Inputs!$D$24:$D$35,MATCH($D487,Inputs!$B$24:$B$35,0))*$F487,INDEX(Inputs!$E$24:$E$35,MATCH($D487,Inputs!$B$24:$B$35,0))*$G487)</f>
        <v>0.16380891800000003</v>
      </c>
      <c r="I487" s="52"/>
      <c r="J487" s="52"/>
      <c r="K487" s="52"/>
      <c r="L487" s="52"/>
      <c r="M487" s="52"/>
      <c r="O487" s="19"/>
      <c r="P487" s="19"/>
      <c r="Q487" s="19"/>
    </row>
    <row r="488" spans="2:17" x14ac:dyDescent="0.25">
      <c r="B488" s="8" t="s">
        <v>138</v>
      </c>
      <c r="C488" s="8">
        <v>2021</v>
      </c>
      <c r="D488" s="8">
        <v>12</v>
      </c>
      <c r="E488" s="49">
        <f>Data!F488</f>
        <v>0.76800000000000002</v>
      </c>
      <c r="F488" s="51">
        <f t="shared" si="15"/>
        <v>0.76800000000000002</v>
      </c>
      <c r="G488" s="51">
        <f t="shared" si="14"/>
        <v>0</v>
      </c>
      <c r="H488" s="52">
        <f>+SUM(INDEX(Inputs!$D$24:$D$35,MATCH($D488,Inputs!$B$24:$B$35,0))*$F488,INDEX(Inputs!$E$24:$E$35,MATCH($D488,Inputs!$B$24:$B$35,0))*$G488)</f>
        <v>7.2761856000000014E-2</v>
      </c>
      <c r="I488" s="52"/>
      <c r="J488" s="52"/>
      <c r="K488" s="52"/>
      <c r="L488" s="52"/>
      <c r="M488" s="52"/>
      <c r="O488" s="19"/>
      <c r="P488" s="19"/>
      <c r="Q488" s="19"/>
    </row>
    <row r="489" spans="2:17" x14ac:dyDescent="0.25">
      <c r="B489" s="8" t="s">
        <v>139</v>
      </c>
      <c r="C489" s="8">
        <v>2021</v>
      </c>
      <c r="D489" s="8">
        <v>1</v>
      </c>
      <c r="E489" s="49">
        <f>Data!F489</f>
        <v>1815.52</v>
      </c>
      <c r="F489" s="51">
        <f t="shared" si="15"/>
        <v>1815.52</v>
      </c>
      <c r="G489" s="51">
        <f t="shared" si="14"/>
        <v>0</v>
      </c>
      <c r="H489" s="52">
        <f>+SUM(INDEX(Inputs!$D$24:$D$35,MATCH($D489,Inputs!$B$24:$B$35,0))*$F489,INDEX(Inputs!$E$24:$E$35,MATCH($D489,Inputs!$B$24:$B$35,0))*$G489)</f>
        <v>172.00599584</v>
      </c>
      <c r="I489" s="52"/>
      <c r="J489" s="52"/>
      <c r="K489" s="52"/>
      <c r="L489" s="52"/>
      <c r="M489" s="52"/>
      <c r="O489" s="19"/>
      <c r="P489" s="19"/>
      <c r="Q489" s="19"/>
    </row>
    <row r="490" spans="2:17" x14ac:dyDescent="0.25">
      <c r="B490" s="8" t="s">
        <v>139</v>
      </c>
      <c r="C490" s="8">
        <v>2021</v>
      </c>
      <c r="D490" s="8">
        <v>2</v>
      </c>
      <c r="E490" s="49">
        <f>Data!F490</f>
        <v>1886.56</v>
      </c>
      <c r="F490" s="51">
        <f t="shared" si="15"/>
        <v>1886.56</v>
      </c>
      <c r="G490" s="51">
        <f t="shared" si="14"/>
        <v>0</v>
      </c>
      <c r="H490" s="52">
        <f>+SUM(INDEX(Inputs!$D$24:$D$35,MATCH($D490,Inputs!$B$24:$B$35,0))*$F490,INDEX(Inputs!$E$24:$E$35,MATCH($D490,Inputs!$B$24:$B$35,0))*$G490)</f>
        <v>178.73646752000002</v>
      </c>
      <c r="I490" s="52"/>
      <c r="J490" s="52"/>
      <c r="K490" s="52"/>
      <c r="L490" s="52"/>
      <c r="M490" s="52"/>
      <c r="O490" s="19"/>
      <c r="P490" s="19"/>
      <c r="Q490" s="19"/>
    </row>
    <row r="491" spans="2:17" x14ac:dyDescent="0.25">
      <c r="B491" s="8" t="s">
        <v>139</v>
      </c>
      <c r="C491" s="8">
        <v>2021</v>
      </c>
      <c r="D491" s="8">
        <v>3</v>
      </c>
      <c r="E491" s="49">
        <f>Data!F491</f>
        <v>2141.598</v>
      </c>
      <c r="F491" s="51">
        <f t="shared" si="15"/>
        <v>2000</v>
      </c>
      <c r="G491" s="51">
        <f t="shared" si="14"/>
        <v>141.59799999999996</v>
      </c>
      <c r="H491" s="52">
        <f>+SUM(INDEX(Inputs!$D$24:$D$35,MATCH($D491,Inputs!$B$24:$B$35,0))*$F491,INDEX(Inputs!$E$24:$E$35,MATCH($D491,Inputs!$B$24:$B$35,0))*$G491)</f>
        <v>195.74206520800001</v>
      </c>
      <c r="I491" s="52"/>
      <c r="J491" s="52"/>
      <c r="K491" s="52"/>
      <c r="L491" s="52"/>
      <c r="M491" s="52"/>
      <c r="O491" s="19"/>
      <c r="P491" s="19"/>
      <c r="Q491" s="19"/>
    </row>
    <row r="492" spans="2:17" x14ac:dyDescent="0.25">
      <c r="B492" s="8" t="s">
        <v>139</v>
      </c>
      <c r="C492" s="8">
        <v>2021</v>
      </c>
      <c r="D492" s="8">
        <v>4</v>
      </c>
      <c r="E492" s="49">
        <f>Data!F492</f>
        <v>1780.4739999999999</v>
      </c>
      <c r="F492" s="51">
        <f t="shared" si="15"/>
        <v>1780.4739999999999</v>
      </c>
      <c r="G492" s="51">
        <f t="shared" si="14"/>
        <v>0</v>
      </c>
      <c r="H492" s="52">
        <f>+SUM(INDEX(Inputs!$D$24:$D$35,MATCH($D492,Inputs!$B$24:$B$35,0))*$F492,INDEX(Inputs!$E$24:$E$35,MATCH($D492,Inputs!$B$24:$B$35,0))*$G492)</f>
        <v>168.68566770800001</v>
      </c>
      <c r="I492" s="52"/>
      <c r="J492" s="52"/>
      <c r="K492" s="52"/>
      <c r="L492" s="52"/>
      <c r="M492" s="52"/>
      <c r="O492" s="19"/>
      <c r="P492" s="19"/>
      <c r="Q492" s="19"/>
    </row>
    <row r="493" spans="2:17" x14ac:dyDescent="0.25">
      <c r="B493" s="8" t="s">
        <v>139</v>
      </c>
      <c r="C493" s="8">
        <v>2021</v>
      </c>
      <c r="D493" s="8">
        <v>5</v>
      </c>
      <c r="E493" s="49">
        <f>Data!F493</f>
        <v>2104.8000000000002</v>
      </c>
      <c r="F493" s="51">
        <f t="shared" si="15"/>
        <v>2000</v>
      </c>
      <c r="G493" s="51">
        <f t="shared" si="14"/>
        <v>104.80000000000018</v>
      </c>
      <c r="H493" s="52">
        <f>+SUM(INDEX(Inputs!$D$24:$D$35,MATCH($D493,Inputs!$B$24:$B$35,0))*$F493,INDEX(Inputs!$E$24:$E$35,MATCH($D493,Inputs!$B$24:$B$35,0))*$G493)</f>
        <v>194.11574080000003</v>
      </c>
      <c r="I493" s="52"/>
      <c r="J493" s="52"/>
      <c r="K493" s="52"/>
      <c r="L493" s="52"/>
      <c r="M493" s="52"/>
      <c r="O493" s="19"/>
      <c r="P493" s="19"/>
      <c r="Q493" s="19"/>
    </row>
    <row r="494" spans="2:17" x14ac:dyDescent="0.25">
      <c r="B494" s="8" t="s">
        <v>139</v>
      </c>
      <c r="C494" s="8">
        <v>2021</v>
      </c>
      <c r="D494" s="8">
        <v>6</v>
      </c>
      <c r="E494" s="49">
        <f>Data!F494</f>
        <v>2842.558</v>
      </c>
      <c r="F494" s="51">
        <f t="shared" si="15"/>
        <v>2000</v>
      </c>
      <c r="G494" s="51">
        <f t="shared" si="14"/>
        <v>842.55799999999999</v>
      </c>
      <c r="H494" s="52">
        <f>+SUM(INDEX(Inputs!$D$24:$D$35,MATCH($D494,Inputs!$B$24:$B$35,0))*$F494,INDEX(Inputs!$E$24:$E$35,MATCH($D494,Inputs!$B$24:$B$35,0))*$G494)</f>
        <v>251.54605552800001</v>
      </c>
      <c r="I494" s="52"/>
      <c r="J494" s="52"/>
      <c r="K494" s="52"/>
      <c r="L494" s="52"/>
      <c r="M494" s="52"/>
      <c r="O494" s="19"/>
      <c r="P494" s="19"/>
      <c r="Q494" s="19"/>
    </row>
    <row r="495" spans="2:17" x14ac:dyDescent="0.25">
      <c r="B495" s="8" t="s">
        <v>139</v>
      </c>
      <c r="C495" s="8">
        <v>2021</v>
      </c>
      <c r="D495" s="8">
        <v>7</v>
      </c>
      <c r="E495" s="49">
        <f>Data!F495</f>
        <v>2696.64</v>
      </c>
      <c r="F495" s="51">
        <f t="shared" si="15"/>
        <v>2000</v>
      </c>
      <c r="G495" s="51">
        <f t="shared" si="14"/>
        <v>696.63999999999987</v>
      </c>
      <c r="H495" s="52">
        <f>+SUM(INDEX(Inputs!$D$24:$D$35,MATCH($D495,Inputs!$B$24:$B$35,0))*$F495,INDEX(Inputs!$E$24:$E$35,MATCH($D495,Inputs!$B$24:$B$35,0))*$G495)</f>
        <v>244.43751423999998</v>
      </c>
      <c r="I495" s="52"/>
      <c r="J495" s="52"/>
      <c r="K495" s="52"/>
      <c r="L495" s="52"/>
      <c r="M495" s="52"/>
      <c r="O495" s="19"/>
      <c r="P495" s="19"/>
      <c r="Q495" s="19"/>
    </row>
    <row r="496" spans="2:17" x14ac:dyDescent="0.25">
      <c r="B496" s="8" t="s">
        <v>139</v>
      </c>
      <c r="C496" s="8">
        <v>2021</v>
      </c>
      <c r="D496" s="8">
        <v>8</v>
      </c>
      <c r="E496" s="49">
        <f>Data!F496</f>
        <v>2429.44</v>
      </c>
      <c r="F496" s="51">
        <f t="shared" si="15"/>
        <v>2000</v>
      </c>
      <c r="G496" s="51">
        <f t="shared" si="14"/>
        <v>429.44000000000005</v>
      </c>
      <c r="H496" s="52">
        <f>+SUM(INDEX(Inputs!$D$24:$D$35,MATCH($D496,Inputs!$B$24:$B$35,0))*$F496,INDEX(Inputs!$E$24:$E$35,MATCH($D496,Inputs!$B$24:$B$35,0))*$G496)</f>
        <v>231.42059904000001</v>
      </c>
      <c r="I496" s="52"/>
      <c r="J496" s="52"/>
      <c r="K496" s="52"/>
      <c r="L496" s="52"/>
      <c r="M496" s="52"/>
      <c r="O496" s="19"/>
      <c r="P496" s="19"/>
      <c r="Q496" s="19"/>
    </row>
    <row r="497" spans="2:17" x14ac:dyDescent="0.25">
      <c r="B497" s="8" t="s">
        <v>139</v>
      </c>
      <c r="C497" s="8">
        <v>2021</v>
      </c>
      <c r="D497" s="8">
        <v>9</v>
      </c>
      <c r="E497" s="49">
        <f>Data!F497</f>
        <v>2019.78</v>
      </c>
      <c r="F497" s="51">
        <f t="shared" si="15"/>
        <v>2000</v>
      </c>
      <c r="G497" s="51">
        <f t="shared" si="14"/>
        <v>19.779999999999973</v>
      </c>
      <c r="H497" s="52">
        <f>+SUM(INDEX(Inputs!$D$24:$D$35,MATCH($D497,Inputs!$B$24:$B$35,0))*$F497,INDEX(Inputs!$E$24:$E$35,MATCH($D497,Inputs!$B$24:$B$35,0))*$G497)</f>
        <v>190.35819688000001</v>
      </c>
      <c r="I497" s="52"/>
      <c r="J497" s="52"/>
      <c r="K497" s="52"/>
      <c r="L497" s="52"/>
      <c r="M497" s="52"/>
      <c r="O497" s="19"/>
      <c r="P497" s="19"/>
      <c r="Q497" s="19"/>
    </row>
    <row r="498" spans="2:17" x14ac:dyDescent="0.25">
      <c r="B498" s="8" t="s">
        <v>139</v>
      </c>
      <c r="C498" s="8">
        <v>2021</v>
      </c>
      <c r="D498" s="8">
        <v>10</v>
      </c>
      <c r="E498" s="49">
        <f>Data!F498</f>
        <v>2248.3000000000002</v>
      </c>
      <c r="F498" s="51">
        <f t="shared" si="15"/>
        <v>2000</v>
      </c>
      <c r="G498" s="51">
        <f t="shared" si="14"/>
        <v>248.30000000000018</v>
      </c>
      <c r="H498" s="52">
        <f>+SUM(INDEX(Inputs!$D$24:$D$35,MATCH($D498,Inputs!$B$24:$B$35,0))*$F498,INDEX(Inputs!$E$24:$E$35,MATCH($D498,Inputs!$B$24:$B$35,0))*$G498)</f>
        <v>200.45786680000001</v>
      </c>
      <c r="I498" s="52"/>
      <c r="J498" s="52"/>
      <c r="K498" s="52"/>
      <c r="L498" s="52"/>
      <c r="M498" s="52"/>
      <c r="O498" s="19"/>
      <c r="P498" s="19"/>
      <c r="Q498" s="19"/>
    </row>
    <row r="499" spans="2:17" x14ac:dyDescent="0.25">
      <c r="B499" s="8" t="s">
        <v>139</v>
      </c>
      <c r="C499" s="8">
        <v>2021</v>
      </c>
      <c r="D499" s="8">
        <v>11</v>
      </c>
      <c r="E499" s="49">
        <f>Data!F499</f>
        <v>1867.7</v>
      </c>
      <c r="F499" s="51">
        <f t="shared" si="15"/>
        <v>1867.7</v>
      </c>
      <c r="G499" s="51">
        <f t="shared" si="14"/>
        <v>0</v>
      </c>
      <c r="H499" s="52">
        <f>+SUM(INDEX(Inputs!$D$24:$D$35,MATCH($D499,Inputs!$B$24:$B$35,0))*$F499,INDEX(Inputs!$E$24:$E$35,MATCH($D499,Inputs!$B$24:$B$35,0))*$G499)</f>
        <v>176.94963340000001</v>
      </c>
      <c r="I499" s="52"/>
      <c r="J499" s="52"/>
      <c r="K499" s="52"/>
      <c r="L499" s="52"/>
      <c r="M499" s="52"/>
      <c r="O499" s="19"/>
      <c r="P499" s="19"/>
      <c r="Q499" s="19"/>
    </row>
    <row r="500" spans="2:17" x14ac:dyDescent="0.25">
      <c r="B500" s="8" t="s">
        <v>139</v>
      </c>
      <c r="C500" s="8">
        <v>2021</v>
      </c>
      <c r="D500" s="8">
        <v>12</v>
      </c>
      <c r="E500" s="49">
        <f>Data!F500</f>
        <v>1904.5</v>
      </c>
      <c r="F500" s="51">
        <f t="shared" si="15"/>
        <v>1904.5</v>
      </c>
      <c r="G500" s="51">
        <f t="shared" si="14"/>
        <v>0</v>
      </c>
      <c r="H500" s="52">
        <f>+SUM(INDEX(Inputs!$D$24:$D$35,MATCH($D500,Inputs!$B$24:$B$35,0))*$F500,INDEX(Inputs!$E$24:$E$35,MATCH($D500,Inputs!$B$24:$B$35,0))*$G500)</f>
        <v>180.43613900000003</v>
      </c>
      <c r="I500" s="52"/>
      <c r="J500" s="52"/>
      <c r="K500" s="52"/>
      <c r="L500" s="52"/>
      <c r="M500" s="52"/>
      <c r="O500" s="19"/>
      <c r="P500" s="19"/>
      <c r="Q500" s="19"/>
    </row>
    <row r="501" spans="2:17" x14ac:dyDescent="0.25">
      <c r="B501" s="8" t="s">
        <v>140</v>
      </c>
      <c r="C501" s="8">
        <v>2021</v>
      </c>
      <c r="D501" s="8">
        <v>1</v>
      </c>
      <c r="E501" s="49">
        <f>Data!F501</f>
        <v>14058.878000000001</v>
      </c>
      <c r="F501" s="51">
        <f t="shared" si="15"/>
        <v>2000</v>
      </c>
      <c r="G501" s="51">
        <f t="shared" si="14"/>
        <v>12058.878000000001</v>
      </c>
      <c r="H501" s="52">
        <f>+SUM(INDEX(Inputs!$D$24:$D$35,MATCH($D501,Inputs!$B$24:$B$35,0))*$F501,INDEX(Inputs!$E$24:$E$35,MATCH($D501,Inputs!$B$24:$B$35,0))*$G501)</f>
        <v>722.4381720880001</v>
      </c>
      <c r="I501" s="52"/>
      <c r="J501" s="52"/>
      <c r="K501" s="52"/>
      <c r="L501" s="52"/>
      <c r="M501" s="52"/>
      <c r="O501" s="19"/>
      <c r="P501" s="19"/>
      <c r="Q501" s="19"/>
    </row>
    <row r="502" spans="2:17" x14ac:dyDescent="0.25">
      <c r="B502" s="8" t="s">
        <v>140</v>
      </c>
      <c r="C502" s="8">
        <v>2021</v>
      </c>
      <c r="D502" s="8">
        <v>2</v>
      </c>
      <c r="E502" s="49">
        <f>Data!F502</f>
        <v>12936.8</v>
      </c>
      <c r="F502" s="51">
        <f t="shared" si="15"/>
        <v>2000</v>
      </c>
      <c r="G502" s="51">
        <f t="shared" si="14"/>
        <v>10936.8</v>
      </c>
      <c r="H502" s="52">
        <f>+SUM(INDEX(Inputs!$D$24:$D$35,MATCH($D502,Inputs!$B$24:$B$35,0))*$F502,INDEX(Inputs!$E$24:$E$35,MATCH($D502,Inputs!$B$24:$B$35,0))*$G502)</f>
        <v>672.84681279999995</v>
      </c>
      <c r="I502" s="52"/>
      <c r="J502" s="52"/>
      <c r="K502" s="52"/>
      <c r="L502" s="52"/>
      <c r="M502" s="52"/>
      <c r="O502" s="19"/>
      <c r="P502" s="19"/>
      <c r="Q502" s="19"/>
    </row>
    <row r="503" spans="2:17" x14ac:dyDescent="0.25">
      <c r="B503" s="8" t="s">
        <v>140</v>
      </c>
      <c r="C503" s="8">
        <v>2021</v>
      </c>
      <c r="D503" s="8">
        <v>3</v>
      </c>
      <c r="E503" s="49">
        <f>Data!F503</f>
        <v>14311.504000000001</v>
      </c>
      <c r="F503" s="51">
        <f t="shared" si="15"/>
        <v>2000</v>
      </c>
      <c r="G503" s="51">
        <f t="shared" si="14"/>
        <v>12311.504000000001</v>
      </c>
      <c r="H503" s="52">
        <f>+SUM(INDEX(Inputs!$D$24:$D$35,MATCH($D503,Inputs!$B$24:$B$35,0))*$F503,INDEX(Inputs!$E$24:$E$35,MATCH($D503,Inputs!$B$24:$B$35,0))*$G503)</f>
        <v>733.60323078400006</v>
      </c>
      <c r="I503" s="52"/>
      <c r="J503" s="52"/>
      <c r="K503" s="52"/>
      <c r="L503" s="52"/>
      <c r="M503" s="52"/>
      <c r="O503" s="19"/>
      <c r="P503" s="19"/>
      <c r="Q503" s="19"/>
    </row>
    <row r="504" spans="2:17" x14ac:dyDescent="0.25">
      <c r="B504" s="8" t="s">
        <v>140</v>
      </c>
      <c r="C504" s="8">
        <v>2021</v>
      </c>
      <c r="D504" s="8">
        <v>4</v>
      </c>
      <c r="E504" s="49">
        <f>Data!F504</f>
        <v>12751.838</v>
      </c>
      <c r="F504" s="51">
        <f t="shared" si="15"/>
        <v>2000</v>
      </c>
      <c r="G504" s="51">
        <f t="shared" si="14"/>
        <v>10751.838</v>
      </c>
      <c r="H504" s="52">
        <f>+SUM(INDEX(Inputs!$D$24:$D$35,MATCH($D504,Inputs!$B$24:$B$35,0))*$F504,INDEX(Inputs!$E$24:$E$35,MATCH($D504,Inputs!$B$24:$B$35,0))*$G504)</f>
        <v>664.672232248</v>
      </c>
      <c r="I504" s="52"/>
      <c r="J504" s="52"/>
      <c r="K504" s="52"/>
      <c r="L504" s="52"/>
      <c r="M504" s="52"/>
      <c r="O504" s="19"/>
      <c r="P504" s="19"/>
      <c r="Q504" s="19"/>
    </row>
    <row r="505" spans="2:17" x14ac:dyDescent="0.25">
      <c r="B505" s="8" t="s">
        <v>140</v>
      </c>
      <c r="C505" s="8">
        <v>2021</v>
      </c>
      <c r="D505" s="8">
        <v>5</v>
      </c>
      <c r="E505" s="49">
        <f>Data!F505</f>
        <v>13299.36</v>
      </c>
      <c r="F505" s="51">
        <f t="shared" si="15"/>
        <v>2000</v>
      </c>
      <c r="G505" s="51">
        <f t="shared" si="14"/>
        <v>11299.36</v>
      </c>
      <c r="H505" s="52">
        <f>+SUM(INDEX(Inputs!$D$24:$D$35,MATCH($D505,Inputs!$B$24:$B$35,0))*$F505,INDEX(Inputs!$E$24:$E$35,MATCH($D505,Inputs!$B$24:$B$35,0))*$G505)</f>
        <v>688.87051456000006</v>
      </c>
      <c r="I505" s="52"/>
      <c r="J505" s="52"/>
      <c r="K505" s="52"/>
      <c r="L505" s="52"/>
      <c r="M505" s="52"/>
      <c r="O505" s="19"/>
      <c r="P505" s="19"/>
      <c r="Q505" s="19"/>
    </row>
    <row r="506" spans="2:17" x14ac:dyDescent="0.25">
      <c r="B506" s="8" t="s">
        <v>140</v>
      </c>
      <c r="C506" s="8">
        <v>2021</v>
      </c>
      <c r="D506" s="8">
        <v>6</v>
      </c>
      <c r="E506" s="49">
        <f>Data!F506</f>
        <v>13610.558000000001</v>
      </c>
      <c r="F506" s="51">
        <f t="shared" si="15"/>
        <v>2000</v>
      </c>
      <c r="G506" s="51">
        <f t="shared" si="14"/>
        <v>11610.558000000001</v>
      </c>
      <c r="H506" s="52">
        <f>+SUM(INDEX(Inputs!$D$24:$D$35,MATCH($D506,Inputs!$B$24:$B$35,0))*$F506,INDEX(Inputs!$E$24:$E$35,MATCH($D506,Inputs!$B$24:$B$35,0))*$G506)</f>
        <v>776.11994352800002</v>
      </c>
      <c r="I506" s="52"/>
      <c r="J506" s="52"/>
      <c r="K506" s="52"/>
      <c r="L506" s="52"/>
      <c r="M506" s="52"/>
      <c r="O506" s="19"/>
      <c r="P506" s="19"/>
      <c r="Q506" s="19"/>
    </row>
    <row r="507" spans="2:17" x14ac:dyDescent="0.25">
      <c r="B507" s="8" t="s">
        <v>140</v>
      </c>
      <c r="C507" s="8">
        <v>2021</v>
      </c>
      <c r="D507" s="8">
        <v>7</v>
      </c>
      <c r="E507" s="49">
        <f>Data!F507</f>
        <v>14231.68</v>
      </c>
      <c r="F507" s="51">
        <f t="shared" si="15"/>
        <v>2000</v>
      </c>
      <c r="G507" s="51">
        <f t="shared" si="14"/>
        <v>12231.68</v>
      </c>
      <c r="H507" s="52">
        <f>+SUM(INDEX(Inputs!$D$24:$D$35,MATCH($D507,Inputs!$B$24:$B$35,0))*$F507,INDEX(Inputs!$E$24:$E$35,MATCH($D507,Inputs!$B$24:$B$35,0))*$G507)</f>
        <v>806.37852287999999</v>
      </c>
      <c r="I507" s="52"/>
      <c r="J507" s="52"/>
      <c r="K507" s="52"/>
      <c r="L507" s="52"/>
      <c r="M507" s="52"/>
      <c r="O507" s="19"/>
      <c r="P507" s="19"/>
      <c r="Q507" s="19"/>
    </row>
    <row r="508" spans="2:17" x14ac:dyDescent="0.25">
      <c r="B508" s="8" t="s">
        <v>140</v>
      </c>
      <c r="C508" s="8">
        <v>2021</v>
      </c>
      <c r="D508" s="8">
        <v>8</v>
      </c>
      <c r="E508" s="49">
        <f>Data!F508</f>
        <v>12832.48</v>
      </c>
      <c r="F508" s="51">
        <f t="shared" si="15"/>
        <v>2000</v>
      </c>
      <c r="G508" s="51">
        <f t="shared" si="14"/>
        <v>10832.48</v>
      </c>
      <c r="H508" s="52">
        <f>+SUM(INDEX(Inputs!$D$24:$D$35,MATCH($D508,Inputs!$B$24:$B$35,0))*$F508,INDEX(Inputs!$E$24:$E$35,MATCH($D508,Inputs!$B$24:$B$35,0))*$G508)</f>
        <v>738.21509567999999</v>
      </c>
      <c r="I508" s="52"/>
      <c r="J508" s="52"/>
      <c r="K508" s="52"/>
      <c r="L508" s="52"/>
      <c r="M508" s="52"/>
      <c r="O508" s="19"/>
      <c r="P508" s="19"/>
      <c r="Q508" s="19"/>
    </row>
    <row r="509" spans="2:17" x14ac:dyDescent="0.25">
      <c r="B509" s="8" t="s">
        <v>140</v>
      </c>
      <c r="C509" s="8">
        <v>2021</v>
      </c>
      <c r="D509" s="8">
        <v>9</v>
      </c>
      <c r="E509" s="49">
        <f>Data!F509</f>
        <v>12177.6</v>
      </c>
      <c r="F509" s="51">
        <f t="shared" si="15"/>
        <v>2000</v>
      </c>
      <c r="G509" s="51">
        <f t="shared" si="14"/>
        <v>10177.6</v>
      </c>
      <c r="H509" s="52">
        <f>+SUM(INDEX(Inputs!$D$24:$D$35,MATCH($D509,Inputs!$B$24:$B$35,0))*$F509,INDEX(Inputs!$E$24:$E$35,MATCH($D509,Inputs!$B$24:$B$35,0))*$G509)</f>
        <v>639.29320960000007</v>
      </c>
      <c r="I509" s="52"/>
      <c r="J509" s="52"/>
      <c r="K509" s="52"/>
      <c r="L509" s="52"/>
      <c r="M509" s="52"/>
      <c r="O509" s="19"/>
      <c r="P509" s="19"/>
      <c r="Q509" s="19"/>
    </row>
    <row r="510" spans="2:17" x14ac:dyDescent="0.25">
      <c r="B510" s="8" t="s">
        <v>140</v>
      </c>
      <c r="C510" s="8">
        <v>2021</v>
      </c>
      <c r="D510" s="8">
        <v>10</v>
      </c>
      <c r="E510" s="49">
        <f>Data!F510</f>
        <v>12646.28</v>
      </c>
      <c r="F510" s="51">
        <f t="shared" si="15"/>
        <v>2000</v>
      </c>
      <c r="G510" s="51">
        <f t="shared" si="14"/>
        <v>10646.28</v>
      </c>
      <c r="H510" s="52">
        <f>+SUM(INDEX(Inputs!$D$24:$D$35,MATCH($D510,Inputs!$B$24:$B$35,0))*$F510,INDEX(Inputs!$E$24:$E$35,MATCH($D510,Inputs!$B$24:$B$35,0))*$G510)</f>
        <v>660.00699087999999</v>
      </c>
      <c r="I510" s="52"/>
      <c r="J510" s="52"/>
      <c r="K510" s="52"/>
      <c r="L510" s="52"/>
      <c r="M510" s="52"/>
      <c r="O510" s="19"/>
      <c r="P510" s="19"/>
      <c r="Q510" s="19"/>
    </row>
    <row r="511" spans="2:17" x14ac:dyDescent="0.25">
      <c r="B511" s="8" t="s">
        <v>140</v>
      </c>
      <c r="C511" s="8">
        <v>2021</v>
      </c>
      <c r="D511" s="8">
        <v>11</v>
      </c>
      <c r="E511" s="49">
        <f>Data!F511</f>
        <v>12312.36</v>
      </c>
      <c r="F511" s="51">
        <f t="shared" si="15"/>
        <v>2000</v>
      </c>
      <c r="G511" s="51">
        <f t="shared" si="14"/>
        <v>10312.36</v>
      </c>
      <c r="H511" s="52">
        <f>+SUM(INDEX(Inputs!$D$24:$D$35,MATCH($D511,Inputs!$B$24:$B$35,0))*$F511,INDEX(Inputs!$E$24:$E$35,MATCH($D511,Inputs!$B$24:$B$35,0))*$G511)</f>
        <v>645.24906255999997</v>
      </c>
      <c r="I511" s="52"/>
      <c r="J511" s="52"/>
      <c r="K511" s="52"/>
      <c r="L511" s="52"/>
      <c r="M511" s="52"/>
      <c r="O511" s="19"/>
      <c r="P511" s="19"/>
      <c r="Q511" s="19"/>
    </row>
    <row r="512" spans="2:17" x14ac:dyDescent="0.25">
      <c r="B512" s="8" t="s">
        <v>140</v>
      </c>
      <c r="C512" s="8">
        <v>2021</v>
      </c>
      <c r="D512" s="8">
        <v>12</v>
      </c>
      <c r="E512" s="49">
        <f>Data!F512</f>
        <v>12505.46</v>
      </c>
      <c r="F512" s="51">
        <f t="shared" si="15"/>
        <v>2000</v>
      </c>
      <c r="G512" s="51">
        <f t="shared" si="14"/>
        <v>10505.46</v>
      </c>
      <c r="H512" s="52">
        <f>+SUM(INDEX(Inputs!$D$24:$D$35,MATCH($D512,Inputs!$B$24:$B$35,0))*$F512,INDEX(Inputs!$E$24:$E$35,MATCH($D512,Inputs!$B$24:$B$35,0))*$G512)</f>
        <v>653.78331015999993</v>
      </c>
      <c r="I512" s="52"/>
      <c r="J512" s="52"/>
      <c r="K512" s="52"/>
      <c r="L512" s="52"/>
      <c r="M512" s="52"/>
      <c r="O512" s="19"/>
      <c r="P512" s="19"/>
      <c r="Q512" s="19"/>
    </row>
    <row r="513" spans="2:17" x14ac:dyDescent="0.25">
      <c r="B513" s="8" t="s">
        <v>141</v>
      </c>
      <c r="C513" s="8">
        <v>2021</v>
      </c>
      <c r="D513" s="8">
        <v>1</v>
      </c>
      <c r="E513" s="49">
        <f>Data!F513</f>
        <v>9728.8080000000009</v>
      </c>
      <c r="F513" s="51">
        <f t="shared" si="15"/>
        <v>2000</v>
      </c>
      <c r="G513" s="51">
        <f t="shared" si="14"/>
        <v>7728.8080000000009</v>
      </c>
      <c r="H513" s="52">
        <f>+SUM(INDEX(Inputs!$D$24:$D$35,MATCH($D513,Inputs!$B$24:$B$35,0))*$F513,INDEX(Inputs!$E$24:$E$35,MATCH($D513,Inputs!$B$24:$B$35,0))*$G513)</f>
        <v>531.06639836800002</v>
      </c>
      <c r="I513" s="52"/>
      <c r="J513" s="52"/>
      <c r="K513" s="52"/>
      <c r="L513" s="52"/>
      <c r="M513" s="52"/>
      <c r="O513" s="19"/>
      <c r="P513" s="19"/>
      <c r="Q513" s="19"/>
    </row>
    <row r="514" spans="2:17" x14ac:dyDescent="0.25">
      <c r="B514" s="8" t="s">
        <v>141</v>
      </c>
      <c r="C514" s="8">
        <v>2021</v>
      </c>
      <c r="D514" s="8">
        <v>2</v>
      </c>
      <c r="E514" s="49">
        <f>Data!F514</f>
        <v>13102.128000000001</v>
      </c>
      <c r="F514" s="51">
        <f t="shared" si="15"/>
        <v>2000</v>
      </c>
      <c r="G514" s="51">
        <f t="shared" si="14"/>
        <v>11102.128000000001</v>
      </c>
      <c r="H514" s="52">
        <f>+SUM(INDEX(Inputs!$D$24:$D$35,MATCH($D514,Inputs!$B$24:$B$35,0))*$F514,INDEX(Inputs!$E$24:$E$35,MATCH($D514,Inputs!$B$24:$B$35,0))*$G514)</f>
        <v>680.15364908800007</v>
      </c>
      <c r="I514" s="52"/>
      <c r="J514" s="52"/>
      <c r="K514" s="52"/>
      <c r="L514" s="52"/>
      <c r="M514" s="52"/>
      <c r="O514" s="19"/>
      <c r="P514" s="19"/>
      <c r="Q514" s="19"/>
    </row>
    <row r="515" spans="2:17" x14ac:dyDescent="0.25">
      <c r="B515" s="8" t="s">
        <v>141</v>
      </c>
      <c r="C515" s="8">
        <v>2021</v>
      </c>
      <c r="D515" s="8">
        <v>3</v>
      </c>
      <c r="E515" s="49">
        <f>Data!F515</f>
        <v>12075.132</v>
      </c>
      <c r="F515" s="51">
        <f t="shared" si="15"/>
        <v>2000</v>
      </c>
      <c r="G515" s="51">
        <f t="shared" si="14"/>
        <v>10075.132</v>
      </c>
      <c r="H515" s="52">
        <f>+SUM(INDEX(Inputs!$D$24:$D$35,MATCH($D515,Inputs!$B$24:$B$35,0))*$F515,INDEX(Inputs!$E$24:$E$35,MATCH($D515,Inputs!$B$24:$B$35,0))*$G515)</f>
        <v>634.76453387200002</v>
      </c>
      <c r="I515" s="52"/>
      <c r="J515" s="52"/>
      <c r="K515" s="52"/>
      <c r="L515" s="52"/>
      <c r="M515" s="52"/>
      <c r="O515" s="19"/>
      <c r="P515" s="19"/>
      <c r="Q515" s="19"/>
    </row>
    <row r="516" spans="2:17" x14ac:dyDescent="0.25">
      <c r="B516" s="8" t="s">
        <v>141</v>
      </c>
      <c r="C516" s="8">
        <v>2021</v>
      </c>
      <c r="D516" s="8">
        <v>4</v>
      </c>
      <c r="E516" s="49">
        <f>Data!F516</f>
        <v>8727.0079999999998</v>
      </c>
      <c r="F516" s="51">
        <f t="shared" si="15"/>
        <v>2000</v>
      </c>
      <c r="G516" s="51">
        <f t="shared" si="14"/>
        <v>6727.0079999999998</v>
      </c>
      <c r="H516" s="52">
        <f>+SUM(INDEX(Inputs!$D$24:$D$35,MATCH($D516,Inputs!$B$24:$B$35,0))*$F516,INDEX(Inputs!$E$24:$E$35,MATCH($D516,Inputs!$B$24:$B$35,0))*$G516)</f>
        <v>486.79084556800001</v>
      </c>
      <c r="I516" s="52"/>
      <c r="J516" s="52"/>
      <c r="K516" s="52"/>
      <c r="L516" s="52"/>
      <c r="M516" s="52"/>
      <c r="O516" s="19"/>
      <c r="P516" s="19"/>
      <c r="Q516" s="19"/>
    </row>
    <row r="517" spans="2:17" x14ac:dyDescent="0.25">
      <c r="B517" s="8" t="s">
        <v>141</v>
      </c>
      <c r="C517" s="8">
        <v>2021</v>
      </c>
      <c r="D517" s="8">
        <v>5</v>
      </c>
      <c r="E517" s="49">
        <f>Data!F517</f>
        <v>11690.76</v>
      </c>
      <c r="F517" s="51">
        <f t="shared" si="15"/>
        <v>2000</v>
      </c>
      <c r="G517" s="51">
        <f t="shared" si="14"/>
        <v>9690.76</v>
      </c>
      <c r="H517" s="52">
        <f>+SUM(INDEX(Inputs!$D$24:$D$35,MATCH($D517,Inputs!$B$24:$B$35,0))*$F517,INDEX(Inputs!$E$24:$E$35,MATCH($D517,Inputs!$B$24:$B$35,0))*$G517)</f>
        <v>617.77682895999999</v>
      </c>
      <c r="I517" s="52"/>
      <c r="J517" s="52"/>
      <c r="K517" s="52"/>
      <c r="L517" s="52"/>
      <c r="M517" s="52"/>
      <c r="O517" s="19"/>
      <c r="P517" s="19"/>
      <c r="Q517" s="19"/>
    </row>
    <row r="518" spans="2:17" x14ac:dyDescent="0.25">
      <c r="B518" s="8" t="s">
        <v>141</v>
      </c>
      <c r="C518" s="8">
        <v>2021</v>
      </c>
      <c r="D518" s="8">
        <v>6</v>
      </c>
      <c r="E518" s="49">
        <f>Data!F518</f>
        <v>10205.428</v>
      </c>
      <c r="F518" s="51">
        <f t="shared" si="15"/>
        <v>2000</v>
      </c>
      <c r="G518" s="51">
        <f t="shared" si="14"/>
        <v>8205.4279999999999</v>
      </c>
      <c r="H518" s="52">
        <f>+SUM(INDEX(Inputs!$D$24:$D$35,MATCH($D518,Inputs!$B$24:$B$35,0))*$F518,INDEX(Inputs!$E$24:$E$35,MATCH($D518,Inputs!$B$24:$B$35,0))*$G518)</f>
        <v>610.23563044799994</v>
      </c>
      <c r="I518" s="52"/>
      <c r="J518" s="52"/>
      <c r="K518" s="52"/>
      <c r="L518" s="52"/>
      <c r="M518" s="52"/>
      <c r="O518" s="19"/>
      <c r="P518" s="19"/>
      <c r="Q518" s="19"/>
    </row>
    <row r="519" spans="2:17" x14ac:dyDescent="0.25">
      <c r="B519" s="8" t="s">
        <v>141</v>
      </c>
      <c r="C519" s="8">
        <v>2021</v>
      </c>
      <c r="D519" s="8">
        <v>7</v>
      </c>
      <c r="E519" s="49">
        <f>Data!F519</f>
        <v>6627.74</v>
      </c>
      <c r="F519" s="51">
        <f t="shared" si="15"/>
        <v>2000</v>
      </c>
      <c r="G519" s="51">
        <f t="shared" si="14"/>
        <v>4627.74</v>
      </c>
      <c r="H519" s="52">
        <f>+SUM(INDEX(Inputs!$D$24:$D$35,MATCH($D519,Inputs!$B$24:$B$35,0))*$F519,INDEX(Inputs!$E$24:$E$35,MATCH($D519,Inputs!$B$24:$B$35,0))*$G519)</f>
        <v>435.94498183999997</v>
      </c>
      <c r="I519" s="52"/>
      <c r="J519" s="52"/>
      <c r="K519" s="52"/>
      <c r="L519" s="52"/>
      <c r="M519" s="52"/>
      <c r="O519" s="19"/>
      <c r="P519" s="19"/>
      <c r="Q519" s="19"/>
    </row>
    <row r="520" spans="2:17" x14ac:dyDescent="0.25">
      <c r="B520" s="8" t="s">
        <v>141</v>
      </c>
      <c r="C520" s="8">
        <v>2021</v>
      </c>
      <c r="D520" s="8">
        <v>8</v>
      </c>
      <c r="E520" s="49">
        <f>Data!F520</f>
        <v>6337.2160000000003</v>
      </c>
      <c r="F520" s="51">
        <f t="shared" si="15"/>
        <v>2000</v>
      </c>
      <c r="G520" s="51">
        <f t="shared" si="14"/>
        <v>4337.2160000000003</v>
      </c>
      <c r="H520" s="52">
        <f>+SUM(INDEX(Inputs!$D$24:$D$35,MATCH($D520,Inputs!$B$24:$B$35,0))*$F520,INDEX(Inputs!$E$24:$E$35,MATCH($D520,Inputs!$B$24:$B$35,0))*$G520)</f>
        <v>421.79181465600004</v>
      </c>
      <c r="I520" s="52"/>
      <c r="J520" s="52"/>
      <c r="K520" s="52"/>
      <c r="L520" s="52"/>
      <c r="M520" s="52"/>
      <c r="O520" s="19"/>
      <c r="P520" s="19"/>
      <c r="Q520" s="19"/>
    </row>
    <row r="521" spans="2:17" x14ac:dyDescent="0.25">
      <c r="B521" s="8" t="s">
        <v>141</v>
      </c>
      <c r="C521" s="8">
        <v>2021</v>
      </c>
      <c r="D521" s="8">
        <v>9</v>
      </c>
      <c r="E521" s="49">
        <f>Data!F521</f>
        <v>8637.9519999999993</v>
      </c>
      <c r="F521" s="51">
        <f t="shared" si="15"/>
        <v>2000</v>
      </c>
      <c r="G521" s="51">
        <f t="shared" ref="G521:G584" si="16">+E521-F521</f>
        <v>6637.9519999999993</v>
      </c>
      <c r="H521" s="52">
        <f>+SUM(INDEX(Inputs!$D$24:$D$35,MATCH($D521,Inputs!$B$24:$B$35,0))*$F521,INDEX(Inputs!$E$24:$E$35,MATCH($D521,Inputs!$B$24:$B$35,0))*$G521)</f>
        <v>482.85492659199997</v>
      </c>
      <c r="I521" s="52"/>
      <c r="J521" s="52"/>
      <c r="K521" s="52"/>
      <c r="L521" s="52"/>
      <c r="M521" s="52"/>
      <c r="O521" s="19"/>
      <c r="P521" s="19"/>
      <c r="Q521" s="19"/>
    </row>
    <row r="522" spans="2:17" x14ac:dyDescent="0.25">
      <c r="B522" s="8" t="s">
        <v>141</v>
      </c>
      <c r="C522" s="8">
        <v>2021</v>
      </c>
      <c r="D522" s="8">
        <v>10</v>
      </c>
      <c r="E522" s="49">
        <f>Data!F522</f>
        <v>9873.5439999999999</v>
      </c>
      <c r="F522" s="51">
        <f t="shared" ref="F522:F585" si="17">+MIN($E522,2000)</f>
        <v>2000</v>
      </c>
      <c r="G522" s="51">
        <f t="shared" si="16"/>
        <v>7873.5439999999999</v>
      </c>
      <c r="H522" s="52">
        <f>+SUM(INDEX(Inputs!$D$24:$D$35,MATCH($D522,Inputs!$B$24:$B$35,0))*$F522,INDEX(Inputs!$E$24:$E$35,MATCH($D522,Inputs!$B$24:$B$35,0))*$G522)</f>
        <v>537.46315062400004</v>
      </c>
      <c r="I522" s="52"/>
      <c r="J522" s="52"/>
      <c r="K522" s="52"/>
      <c r="L522" s="52"/>
      <c r="M522" s="52"/>
      <c r="O522" s="19"/>
      <c r="P522" s="19"/>
      <c r="Q522" s="19"/>
    </row>
    <row r="523" spans="2:17" x14ac:dyDescent="0.25">
      <c r="B523" s="8" t="s">
        <v>141</v>
      </c>
      <c r="C523" s="8">
        <v>2021</v>
      </c>
      <c r="D523" s="8">
        <v>11</v>
      </c>
      <c r="E523" s="49">
        <f>Data!F523</f>
        <v>9255.24</v>
      </c>
      <c r="F523" s="51">
        <f t="shared" si="17"/>
        <v>2000</v>
      </c>
      <c r="G523" s="51">
        <f t="shared" si="16"/>
        <v>7255.24</v>
      </c>
      <c r="H523" s="52">
        <f>+SUM(INDEX(Inputs!$D$24:$D$35,MATCH($D523,Inputs!$B$24:$B$35,0))*$F523,INDEX(Inputs!$E$24:$E$35,MATCH($D523,Inputs!$B$24:$B$35,0))*$G523)</f>
        <v>510.13658703999999</v>
      </c>
      <c r="I523" s="52"/>
      <c r="J523" s="52"/>
      <c r="K523" s="52"/>
      <c r="L523" s="52"/>
      <c r="M523" s="52"/>
      <c r="O523" s="19"/>
      <c r="P523" s="19"/>
      <c r="Q523" s="19"/>
    </row>
    <row r="524" spans="2:17" x14ac:dyDescent="0.25">
      <c r="B524" s="8" t="s">
        <v>141</v>
      </c>
      <c r="C524" s="8">
        <v>2021</v>
      </c>
      <c r="D524" s="8">
        <v>12</v>
      </c>
      <c r="E524" s="49">
        <f>Data!F524</f>
        <v>9496</v>
      </c>
      <c r="F524" s="51">
        <f t="shared" si="17"/>
        <v>2000</v>
      </c>
      <c r="G524" s="51">
        <f t="shared" si="16"/>
        <v>7496</v>
      </c>
      <c r="H524" s="52">
        <f>+SUM(INDEX(Inputs!$D$24:$D$35,MATCH($D524,Inputs!$B$24:$B$35,0))*$F524,INDEX(Inputs!$E$24:$E$35,MATCH($D524,Inputs!$B$24:$B$35,0))*$G524)</f>
        <v>520.77721599999995</v>
      </c>
      <c r="I524" s="52"/>
      <c r="J524" s="52"/>
      <c r="K524" s="52"/>
      <c r="L524" s="52"/>
      <c r="M524" s="52"/>
      <c r="O524" s="19"/>
      <c r="P524" s="19"/>
      <c r="Q524" s="19"/>
    </row>
    <row r="525" spans="2:17" x14ac:dyDescent="0.25">
      <c r="B525" s="8" t="s">
        <v>142</v>
      </c>
      <c r="C525" s="8">
        <v>2021</v>
      </c>
      <c r="D525" s="8">
        <v>1</v>
      </c>
      <c r="E525" s="49">
        <f>Data!F525</f>
        <v>7200.0640000000003</v>
      </c>
      <c r="F525" s="51">
        <f t="shared" si="17"/>
        <v>2000</v>
      </c>
      <c r="G525" s="51">
        <f t="shared" si="16"/>
        <v>5200.0640000000003</v>
      </c>
      <c r="H525" s="52">
        <f>+SUM(INDEX(Inputs!$D$24:$D$35,MATCH($D525,Inputs!$B$24:$B$35,0))*$F525,INDEX(Inputs!$E$24:$E$35,MATCH($D525,Inputs!$B$24:$B$35,0))*$G525)</f>
        <v>419.30602854400001</v>
      </c>
      <c r="I525" s="52"/>
      <c r="J525" s="52"/>
      <c r="K525" s="52"/>
      <c r="L525" s="52"/>
      <c r="M525" s="52"/>
      <c r="O525" s="19"/>
      <c r="P525" s="19"/>
      <c r="Q525" s="19"/>
    </row>
    <row r="526" spans="2:17" x14ac:dyDescent="0.25">
      <c r="B526" s="8" t="s">
        <v>142</v>
      </c>
      <c r="C526" s="8">
        <v>2021</v>
      </c>
      <c r="D526" s="8">
        <v>2</v>
      </c>
      <c r="E526" s="49">
        <f>Data!F526</f>
        <v>6424.5119999999997</v>
      </c>
      <c r="F526" s="51">
        <f t="shared" si="17"/>
        <v>2000</v>
      </c>
      <c r="G526" s="51">
        <f t="shared" si="16"/>
        <v>4424.5119999999997</v>
      </c>
      <c r="H526" s="52">
        <f>+SUM(INDEX(Inputs!$D$24:$D$35,MATCH($D526,Inputs!$B$24:$B$35,0))*$F526,INDEX(Inputs!$E$24:$E$35,MATCH($D526,Inputs!$B$24:$B$35,0))*$G526)</f>
        <v>385.029732352</v>
      </c>
      <c r="I526" s="52"/>
      <c r="J526" s="52"/>
      <c r="K526" s="52"/>
      <c r="L526" s="52"/>
      <c r="M526" s="52"/>
      <c r="O526" s="19"/>
      <c r="P526" s="19"/>
      <c r="Q526" s="19"/>
    </row>
    <row r="527" spans="2:17" x14ac:dyDescent="0.25">
      <c r="B527" s="8" t="s">
        <v>142</v>
      </c>
      <c r="C527" s="8">
        <v>2021</v>
      </c>
      <c r="D527" s="8">
        <v>3</v>
      </c>
      <c r="E527" s="49">
        <f>Data!F527</f>
        <v>6174.616</v>
      </c>
      <c r="F527" s="51">
        <f t="shared" si="17"/>
        <v>2000</v>
      </c>
      <c r="G527" s="51">
        <f t="shared" si="16"/>
        <v>4174.616</v>
      </c>
      <c r="H527" s="52">
        <f>+SUM(INDEX(Inputs!$D$24:$D$35,MATCH($D527,Inputs!$B$24:$B$35,0))*$F527,INDEX(Inputs!$E$24:$E$35,MATCH($D527,Inputs!$B$24:$B$35,0))*$G527)</f>
        <v>373.98532873600004</v>
      </c>
      <c r="I527" s="52"/>
      <c r="J527" s="52"/>
      <c r="K527" s="52"/>
      <c r="L527" s="52"/>
      <c r="M527" s="52"/>
      <c r="O527" s="19"/>
      <c r="P527" s="19"/>
      <c r="Q527" s="19"/>
    </row>
    <row r="528" spans="2:17" x14ac:dyDescent="0.25">
      <c r="B528" s="8" t="s">
        <v>142</v>
      </c>
      <c r="C528" s="8">
        <v>2021</v>
      </c>
      <c r="D528" s="8">
        <v>4</v>
      </c>
      <c r="E528" s="49">
        <f>Data!F528</f>
        <v>3900.2240000000002</v>
      </c>
      <c r="F528" s="51">
        <f t="shared" si="17"/>
        <v>2000</v>
      </c>
      <c r="G528" s="51">
        <f t="shared" si="16"/>
        <v>1900.2240000000002</v>
      </c>
      <c r="H528" s="52">
        <f>+SUM(INDEX(Inputs!$D$24:$D$35,MATCH($D528,Inputs!$B$24:$B$35,0))*$F528,INDEX(Inputs!$E$24:$E$35,MATCH($D528,Inputs!$B$24:$B$35,0))*$G528)</f>
        <v>273.46629990400004</v>
      </c>
      <c r="I528" s="52"/>
      <c r="J528" s="52"/>
      <c r="K528" s="52"/>
      <c r="L528" s="52"/>
      <c r="M528" s="52"/>
      <c r="O528" s="19"/>
      <c r="P528" s="19"/>
      <c r="Q528" s="19"/>
    </row>
    <row r="529" spans="2:17" x14ac:dyDescent="0.25">
      <c r="B529" s="8" t="s">
        <v>142</v>
      </c>
      <c r="C529" s="8">
        <v>2021</v>
      </c>
      <c r="D529" s="8">
        <v>5</v>
      </c>
      <c r="E529" s="49">
        <f>Data!F529</f>
        <v>2820.3519999999999</v>
      </c>
      <c r="F529" s="51">
        <f t="shared" si="17"/>
        <v>2000</v>
      </c>
      <c r="G529" s="51">
        <f t="shared" si="16"/>
        <v>820.35199999999986</v>
      </c>
      <c r="H529" s="52">
        <f>+SUM(INDEX(Inputs!$D$24:$D$35,MATCH($D529,Inputs!$B$24:$B$35,0))*$F529,INDEX(Inputs!$E$24:$E$35,MATCH($D529,Inputs!$B$24:$B$35,0))*$G529)</f>
        <v>225.74027699200002</v>
      </c>
      <c r="I529" s="52"/>
      <c r="J529" s="52"/>
      <c r="K529" s="52"/>
      <c r="L529" s="52"/>
      <c r="M529" s="52"/>
      <c r="O529" s="19"/>
      <c r="P529" s="19"/>
      <c r="Q529" s="19"/>
    </row>
    <row r="530" spans="2:17" x14ac:dyDescent="0.25">
      <c r="B530" s="8" t="s">
        <v>142</v>
      </c>
      <c r="C530" s="8">
        <v>2021</v>
      </c>
      <c r="D530" s="8">
        <v>6</v>
      </c>
      <c r="E530" s="49">
        <f>Data!F530</f>
        <v>2402.752</v>
      </c>
      <c r="F530" s="51">
        <f t="shared" si="17"/>
        <v>2000</v>
      </c>
      <c r="G530" s="51">
        <f t="shared" si="16"/>
        <v>402.75199999999995</v>
      </c>
      <c r="H530" s="52">
        <f>+SUM(INDEX(Inputs!$D$24:$D$35,MATCH($D530,Inputs!$B$24:$B$35,0))*$F530,INDEX(Inputs!$E$24:$E$35,MATCH($D530,Inputs!$B$24:$B$35,0))*$G530)</f>
        <v>230.120466432</v>
      </c>
      <c r="I530" s="52"/>
      <c r="J530" s="52"/>
      <c r="K530" s="52"/>
      <c r="L530" s="52"/>
      <c r="M530" s="52"/>
      <c r="O530" s="19"/>
      <c r="P530" s="19"/>
      <c r="Q530" s="19"/>
    </row>
    <row r="531" spans="2:17" x14ac:dyDescent="0.25">
      <c r="B531" s="8" t="s">
        <v>142</v>
      </c>
      <c r="C531" s="8">
        <v>2021</v>
      </c>
      <c r="D531" s="8">
        <v>7</v>
      </c>
      <c r="E531" s="49">
        <f>Data!F531</f>
        <v>3287.04</v>
      </c>
      <c r="F531" s="51">
        <f t="shared" si="17"/>
        <v>2000</v>
      </c>
      <c r="G531" s="51">
        <f t="shared" si="16"/>
        <v>1287.04</v>
      </c>
      <c r="H531" s="52">
        <f>+SUM(INDEX(Inputs!$D$24:$D$35,MATCH($D531,Inputs!$B$24:$B$35,0))*$F531,INDEX(Inputs!$E$24:$E$35,MATCH($D531,Inputs!$B$24:$B$35,0))*$G531)</f>
        <v>273.19944063999998</v>
      </c>
      <c r="I531" s="52"/>
      <c r="J531" s="52"/>
      <c r="K531" s="52"/>
      <c r="L531" s="52"/>
      <c r="M531" s="52"/>
      <c r="O531" s="19"/>
      <c r="P531" s="19"/>
      <c r="Q531" s="19"/>
    </row>
    <row r="532" spans="2:17" x14ac:dyDescent="0.25">
      <c r="B532" s="8" t="s">
        <v>142</v>
      </c>
      <c r="C532" s="8">
        <v>2021</v>
      </c>
      <c r="D532" s="8">
        <v>8</v>
      </c>
      <c r="E532" s="49">
        <f>Data!F532</f>
        <v>3011.0720000000001</v>
      </c>
      <c r="F532" s="51">
        <f t="shared" si="17"/>
        <v>2000</v>
      </c>
      <c r="G532" s="51">
        <f t="shared" si="16"/>
        <v>1011.0720000000001</v>
      </c>
      <c r="H532" s="52">
        <f>+SUM(INDEX(Inputs!$D$24:$D$35,MATCH($D532,Inputs!$B$24:$B$35,0))*$F532,INDEX(Inputs!$E$24:$E$35,MATCH($D532,Inputs!$B$24:$B$35,0))*$G532)</f>
        <v>259.75538355200001</v>
      </c>
      <c r="I532" s="52"/>
      <c r="J532" s="52"/>
      <c r="K532" s="52"/>
      <c r="L532" s="52"/>
      <c r="M532" s="52"/>
      <c r="O532" s="19"/>
      <c r="P532" s="19"/>
      <c r="Q532" s="19"/>
    </row>
    <row r="533" spans="2:17" x14ac:dyDescent="0.25">
      <c r="B533" s="8" t="s">
        <v>142</v>
      </c>
      <c r="C533" s="8">
        <v>2021</v>
      </c>
      <c r="D533" s="8">
        <v>9</v>
      </c>
      <c r="E533" s="49">
        <f>Data!F533</f>
        <v>2963.4560000000001</v>
      </c>
      <c r="F533" s="51">
        <f t="shared" si="17"/>
        <v>2000</v>
      </c>
      <c r="G533" s="51">
        <f t="shared" si="16"/>
        <v>963.45600000000013</v>
      </c>
      <c r="H533" s="52">
        <f>+SUM(INDEX(Inputs!$D$24:$D$35,MATCH($D533,Inputs!$B$24:$B$35,0))*$F533,INDEX(Inputs!$E$24:$E$35,MATCH($D533,Inputs!$B$24:$B$35,0))*$G533)</f>
        <v>232.06490137600002</v>
      </c>
      <c r="I533" s="52"/>
      <c r="J533" s="52"/>
      <c r="K533" s="52"/>
      <c r="L533" s="52"/>
      <c r="M533" s="52"/>
      <c r="O533" s="19"/>
      <c r="P533" s="19"/>
      <c r="Q533" s="19"/>
    </row>
    <row r="534" spans="2:17" x14ac:dyDescent="0.25">
      <c r="B534" s="8" t="s">
        <v>142</v>
      </c>
      <c r="C534" s="8">
        <v>2021</v>
      </c>
      <c r="D534" s="8">
        <v>10</v>
      </c>
      <c r="E534" s="49">
        <f>Data!F534</f>
        <v>3539.0079999999998</v>
      </c>
      <c r="F534" s="51">
        <f t="shared" si="17"/>
        <v>2000</v>
      </c>
      <c r="G534" s="51">
        <f t="shared" si="16"/>
        <v>1539.0079999999998</v>
      </c>
      <c r="H534" s="52">
        <f>+SUM(INDEX(Inputs!$D$24:$D$35,MATCH($D534,Inputs!$B$24:$B$35,0))*$F534,INDEX(Inputs!$E$24:$E$35,MATCH($D534,Inputs!$B$24:$B$35,0))*$G534)</f>
        <v>257.50199756799998</v>
      </c>
      <c r="I534" s="52"/>
      <c r="J534" s="52"/>
      <c r="K534" s="52"/>
      <c r="L534" s="52"/>
      <c r="M534" s="52"/>
      <c r="O534" s="19"/>
      <c r="P534" s="19"/>
      <c r="Q534" s="19"/>
    </row>
    <row r="535" spans="2:17" x14ac:dyDescent="0.25">
      <c r="B535" s="8" t="s">
        <v>142</v>
      </c>
      <c r="C535" s="8">
        <v>2021</v>
      </c>
      <c r="D535" s="8">
        <v>11</v>
      </c>
      <c r="E535" s="49">
        <f>Data!F535</f>
        <v>4775.0959999999995</v>
      </c>
      <c r="F535" s="51">
        <f t="shared" si="17"/>
        <v>2000</v>
      </c>
      <c r="G535" s="51">
        <f t="shared" si="16"/>
        <v>2775.0959999999995</v>
      </c>
      <c r="H535" s="52">
        <f>+SUM(INDEX(Inputs!$D$24:$D$35,MATCH($D535,Inputs!$B$24:$B$35,0))*$F535,INDEX(Inputs!$E$24:$E$35,MATCH($D535,Inputs!$B$24:$B$35,0))*$G535)</f>
        <v>312.132142816</v>
      </c>
      <c r="I535" s="52"/>
      <c r="J535" s="52"/>
      <c r="K535" s="52"/>
      <c r="L535" s="52"/>
      <c r="M535" s="52"/>
      <c r="O535" s="19"/>
      <c r="P535" s="19"/>
      <c r="Q535" s="19"/>
    </row>
    <row r="536" spans="2:17" x14ac:dyDescent="0.25">
      <c r="B536" s="8" t="s">
        <v>142</v>
      </c>
      <c r="C536" s="8">
        <v>2021</v>
      </c>
      <c r="D536" s="8">
        <v>12</v>
      </c>
      <c r="E536" s="49">
        <f>Data!F536</f>
        <v>6553.28</v>
      </c>
      <c r="F536" s="51">
        <f t="shared" si="17"/>
        <v>2000</v>
      </c>
      <c r="G536" s="51">
        <f t="shared" si="16"/>
        <v>4553.28</v>
      </c>
      <c r="H536" s="52">
        <f>+SUM(INDEX(Inputs!$D$24:$D$35,MATCH($D536,Inputs!$B$24:$B$35,0))*$F536,INDEX(Inputs!$E$24:$E$35,MATCH($D536,Inputs!$B$24:$B$35,0))*$G536)</f>
        <v>390.72076288</v>
      </c>
      <c r="I536" s="52"/>
      <c r="J536" s="52"/>
      <c r="K536" s="52"/>
      <c r="L536" s="52"/>
      <c r="M536" s="52"/>
      <c r="O536" s="19"/>
      <c r="P536" s="19"/>
      <c r="Q536" s="19"/>
    </row>
    <row r="537" spans="2:17" x14ac:dyDescent="0.25">
      <c r="B537" s="8" t="s">
        <v>143</v>
      </c>
      <c r="C537" s="8">
        <v>2021</v>
      </c>
      <c r="D537" s="8">
        <v>1</v>
      </c>
      <c r="E537" s="49">
        <f>Data!F537</f>
        <v>1065.32</v>
      </c>
      <c r="F537" s="51">
        <f t="shared" si="17"/>
        <v>1065.32</v>
      </c>
      <c r="G537" s="51">
        <f t="shared" si="16"/>
        <v>0</v>
      </c>
      <c r="H537" s="52">
        <f>+SUM(INDEX(Inputs!$D$24:$D$35,MATCH($D537,Inputs!$B$24:$B$35,0))*$F537,INDEX(Inputs!$E$24:$E$35,MATCH($D537,Inputs!$B$24:$B$35,0))*$G537)</f>
        <v>100.93054744</v>
      </c>
      <c r="I537" s="52"/>
      <c r="J537" s="52"/>
      <c r="K537" s="52"/>
      <c r="L537" s="52"/>
      <c r="M537" s="52"/>
      <c r="O537" s="19"/>
      <c r="P537" s="19"/>
      <c r="Q537" s="19"/>
    </row>
    <row r="538" spans="2:17" x14ac:dyDescent="0.25">
      <c r="B538" s="8" t="s">
        <v>143</v>
      </c>
      <c r="C538" s="8">
        <v>2021</v>
      </c>
      <c r="D538" s="8">
        <v>2</v>
      </c>
      <c r="E538" s="49">
        <f>Data!F538</f>
        <v>925.96</v>
      </c>
      <c r="F538" s="51">
        <f t="shared" si="17"/>
        <v>925.96</v>
      </c>
      <c r="G538" s="51">
        <f t="shared" si="16"/>
        <v>0</v>
      </c>
      <c r="H538" s="52">
        <f>+SUM(INDEX(Inputs!$D$24:$D$35,MATCH($D538,Inputs!$B$24:$B$35,0))*$F538,INDEX(Inputs!$E$24:$E$35,MATCH($D538,Inputs!$B$24:$B$35,0))*$G538)</f>
        <v>87.727302320000007</v>
      </c>
      <c r="I538" s="52"/>
      <c r="J538" s="52"/>
      <c r="K538" s="52"/>
      <c r="L538" s="52"/>
      <c r="M538" s="52"/>
      <c r="O538" s="19"/>
      <c r="P538" s="19"/>
      <c r="Q538" s="19"/>
    </row>
    <row r="539" spans="2:17" x14ac:dyDescent="0.25">
      <c r="B539" s="8" t="s">
        <v>143</v>
      </c>
      <c r="C539" s="8">
        <v>2021</v>
      </c>
      <c r="D539" s="8">
        <v>3</v>
      </c>
      <c r="E539" s="49">
        <f>Data!F539</f>
        <v>885.25199999999995</v>
      </c>
      <c r="F539" s="51">
        <f t="shared" si="17"/>
        <v>885.25199999999995</v>
      </c>
      <c r="G539" s="51">
        <f t="shared" si="16"/>
        <v>0</v>
      </c>
      <c r="H539" s="52">
        <f>+SUM(INDEX(Inputs!$D$24:$D$35,MATCH($D539,Inputs!$B$24:$B$35,0))*$F539,INDEX(Inputs!$E$24:$E$35,MATCH($D539,Inputs!$B$24:$B$35,0))*$G539)</f>
        <v>83.870544984000006</v>
      </c>
      <c r="I539" s="52"/>
      <c r="J539" s="52"/>
      <c r="K539" s="52"/>
      <c r="L539" s="52"/>
      <c r="M539" s="52"/>
      <c r="O539" s="19"/>
      <c r="P539" s="19"/>
      <c r="Q539" s="19"/>
    </row>
    <row r="540" spans="2:17" x14ac:dyDescent="0.25">
      <c r="B540" s="8" t="s">
        <v>143</v>
      </c>
      <c r="C540" s="8">
        <v>2021</v>
      </c>
      <c r="D540" s="8">
        <v>4</v>
      </c>
      <c r="E540" s="49">
        <f>Data!F540</f>
        <v>783.33600000000001</v>
      </c>
      <c r="F540" s="51">
        <f t="shared" si="17"/>
        <v>783.33600000000001</v>
      </c>
      <c r="G540" s="51">
        <f t="shared" si="16"/>
        <v>0</v>
      </c>
      <c r="H540" s="52">
        <f>+SUM(INDEX(Inputs!$D$24:$D$35,MATCH($D540,Inputs!$B$24:$B$35,0))*$F540,INDEX(Inputs!$E$24:$E$35,MATCH($D540,Inputs!$B$24:$B$35,0))*$G540)</f>
        <v>74.214819312000003</v>
      </c>
      <c r="I540" s="52"/>
      <c r="J540" s="52"/>
      <c r="K540" s="52"/>
      <c r="L540" s="52"/>
      <c r="M540" s="52"/>
      <c r="O540" s="19"/>
      <c r="P540" s="19"/>
      <c r="Q540" s="19"/>
    </row>
    <row r="541" spans="2:17" x14ac:dyDescent="0.25">
      <c r="B541" s="8" t="s">
        <v>143</v>
      </c>
      <c r="C541" s="8">
        <v>2021</v>
      </c>
      <c r="D541" s="8">
        <v>5</v>
      </c>
      <c r="E541" s="49">
        <f>Data!F541</f>
        <v>6146.3959999999997</v>
      </c>
      <c r="F541" s="51">
        <f t="shared" si="17"/>
        <v>2000</v>
      </c>
      <c r="G541" s="51">
        <f t="shared" si="16"/>
        <v>4146.3959999999997</v>
      </c>
      <c r="H541" s="52">
        <f>+SUM(INDEX(Inputs!$D$24:$D$35,MATCH($D541,Inputs!$B$24:$B$35,0))*$F541,INDEX(Inputs!$E$24:$E$35,MATCH($D541,Inputs!$B$24:$B$35,0))*$G541)</f>
        <v>372.73811761599995</v>
      </c>
      <c r="I541" s="52"/>
      <c r="J541" s="52"/>
      <c r="K541" s="52"/>
      <c r="L541" s="52"/>
      <c r="M541" s="52"/>
      <c r="O541" s="19"/>
      <c r="P541" s="19"/>
      <c r="Q541" s="19"/>
    </row>
    <row r="542" spans="2:17" x14ac:dyDescent="0.25">
      <c r="B542" s="8" t="s">
        <v>143</v>
      </c>
      <c r="C542" s="8">
        <v>2021</v>
      </c>
      <c r="D542" s="8">
        <v>6</v>
      </c>
      <c r="E542" s="49">
        <f>Data!F542</f>
        <v>8527.4480000000003</v>
      </c>
      <c r="F542" s="51">
        <f t="shared" si="17"/>
        <v>2000</v>
      </c>
      <c r="G542" s="51">
        <f t="shared" si="16"/>
        <v>6527.4480000000003</v>
      </c>
      <c r="H542" s="52">
        <f>+SUM(INDEX(Inputs!$D$24:$D$35,MATCH($D542,Inputs!$B$24:$B$35,0))*$F542,INDEX(Inputs!$E$24:$E$35,MATCH($D542,Inputs!$B$24:$B$35,0))*$G542)</f>
        <v>528.49115676800011</v>
      </c>
      <c r="I542" s="52"/>
      <c r="J542" s="52"/>
      <c r="K542" s="52"/>
      <c r="L542" s="52"/>
      <c r="M542" s="52"/>
      <c r="O542" s="19"/>
      <c r="P542" s="19"/>
      <c r="Q542" s="19"/>
    </row>
    <row r="543" spans="2:17" x14ac:dyDescent="0.25">
      <c r="B543" s="8" t="s">
        <v>143</v>
      </c>
      <c r="C543" s="8">
        <v>2021</v>
      </c>
      <c r="D543" s="8">
        <v>7</v>
      </c>
      <c r="E543" s="49">
        <f>Data!F543</f>
        <v>8483.8520000000008</v>
      </c>
      <c r="F543" s="51">
        <f t="shared" si="17"/>
        <v>2000</v>
      </c>
      <c r="G543" s="51">
        <f t="shared" si="16"/>
        <v>6483.8520000000008</v>
      </c>
      <c r="H543" s="52">
        <f>+SUM(INDEX(Inputs!$D$24:$D$35,MATCH($D543,Inputs!$B$24:$B$35,0))*$F543,INDEX(Inputs!$E$24:$E$35,MATCH($D543,Inputs!$B$24:$B$35,0))*$G543)</f>
        <v>526.36733403200003</v>
      </c>
      <c r="I543" s="52"/>
      <c r="J543" s="52"/>
      <c r="K543" s="52"/>
      <c r="L543" s="52"/>
      <c r="M543" s="52"/>
      <c r="O543" s="19"/>
      <c r="P543" s="19"/>
      <c r="Q543" s="19"/>
    </row>
    <row r="544" spans="2:17" x14ac:dyDescent="0.25">
      <c r="B544" s="8" t="s">
        <v>143</v>
      </c>
      <c r="C544" s="8">
        <v>2021</v>
      </c>
      <c r="D544" s="8">
        <v>8</v>
      </c>
      <c r="E544" s="49">
        <f>Data!F544</f>
        <v>2913.732</v>
      </c>
      <c r="F544" s="51">
        <f t="shared" si="17"/>
        <v>2000</v>
      </c>
      <c r="G544" s="51">
        <f t="shared" si="16"/>
        <v>913.73199999999997</v>
      </c>
      <c r="H544" s="52">
        <f>+SUM(INDEX(Inputs!$D$24:$D$35,MATCH($D544,Inputs!$B$24:$B$35,0))*$F544,INDEX(Inputs!$E$24:$E$35,MATCH($D544,Inputs!$B$24:$B$35,0))*$G544)</f>
        <v>255.01336811199999</v>
      </c>
      <c r="I544" s="52"/>
      <c r="J544" s="52"/>
      <c r="K544" s="52"/>
      <c r="L544" s="52"/>
      <c r="M544" s="52"/>
      <c r="O544" s="19"/>
      <c r="P544" s="19"/>
      <c r="Q544" s="19"/>
    </row>
    <row r="545" spans="2:17" x14ac:dyDescent="0.25">
      <c r="B545" s="8" t="s">
        <v>143</v>
      </c>
      <c r="C545" s="8">
        <v>2021</v>
      </c>
      <c r="D545" s="8">
        <v>9</v>
      </c>
      <c r="E545" s="49">
        <f>Data!F545</f>
        <v>4294.2839999999997</v>
      </c>
      <c r="F545" s="51">
        <f t="shared" si="17"/>
        <v>2000</v>
      </c>
      <c r="G545" s="51">
        <f t="shared" si="16"/>
        <v>2294.2839999999997</v>
      </c>
      <c r="H545" s="52">
        <f>+SUM(INDEX(Inputs!$D$24:$D$35,MATCH($D545,Inputs!$B$24:$B$35,0))*$F545,INDEX(Inputs!$E$24:$E$35,MATCH($D545,Inputs!$B$24:$B$35,0))*$G545)</f>
        <v>290.88217566399999</v>
      </c>
      <c r="I545" s="52"/>
      <c r="J545" s="52"/>
      <c r="K545" s="52"/>
      <c r="L545" s="52"/>
      <c r="M545" s="52"/>
      <c r="O545" s="19"/>
      <c r="P545" s="19"/>
      <c r="Q545" s="19"/>
    </row>
    <row r="546" spans="2:17" x14ac:dyDescent="0.25">
      <c r="B546" s="8" t="s">
        <v>143</v>
      </c>
      <c r="C546" s="8">
        <v>2021</v>
      </c>
      <c r="D546" s="8">
        <v>10</v>
      </c>
      <c r="E546" s="49">
        <f>Data!F546</f>
        <v>2318.3159999999998</v>
      </c>
      <c r="F546" s="51">
        <f t="shared" si="17"/>
        <v>2000</v>
      </c>
      <c r="G546" s="51">
        <f t="shared" si="16"/>
        <v>318.3159999999998</v>
      </c>
      <c r="H546" s="52">
        <f>+SUM(INDEX(Inputs!$D$24:$D$35,MATCH($D546,Inputs!$B$24:$B$35,0))*$F546,INDEX(Inputs!$E$24:$E$35,MATCH($D546,Inputs!$B$24:$B$35,0))*$G546)</f>
        <v>203.55229393600001</v>
      </c>
      <c r="I546" s="52"/>
      <c r="J546" s="52"/>
      <c r="K546" s="52"/>
      <c r="L546" s="52"/>
      <c r="M546" s="52"/>
      <c r="O546" s="19"/>
      <c r="P546" s="19"/>
      <c r="Q546" s="19"/>
    </row>
    <row r="547" spans="2:17" x14ac:dyDescent="0.25">
      <c r="B547" s="8" t="s">
        <v>143</v>
      </c>
      <c r="C547" s="8">
        <v>2021</v>
      </c>
      <c r="D547" s="8">
        <v>11</v>
      </c>
      <c r="E547" s="49">
        <f>Data!F547</f>
        <v>3227.7</v>
      </c>
      <c r="F547" s="51">
        <f t="shared" si="17"/>
        <v>2000</v>
      </c>
      <c r="G547" s="51">
        <f t="shared" si="16"/>
        <v>1227.6999999999998</v>
      </c>
      <c r="H547" s="52">
        <f>+SUM(INDEX(Inputs!$D$24:$D$35,MATCH($D547,Inputs!$B$24:$B$35,0))*$F547,INDEX(Inputs!$E$24:$E$35,MATCH($D547,Inputs!$B$24:$B$35,0))*$G547)</f>
        <v>243.74342920000001</v>
      </c>
      <c r="I547" s="52"/>
      <c r="J547" s="52"/>
      <c r="K547" s="52"/>
      <c r="L547" s="52"/>
      <c r="M547" s="52"/>
      <c r="O547" s="19"/>
      <c r="P547" s="19"/>
      <c r="Q547" s="19"/>
    </row>
    <row r="548" spans="2:17" x14ac:dyDescent="0.25">
      <c r="B548" s="8" t="s">
        <v>143</v>
      </c>
      <c r="C548" s="8">
        <v>2021</v>
      </c>
      <c r="D548" s="8">
        <v>12</v>
      </c>
      <c r="E548" s="49">
        <f>Data!F548</f>
        <v>4943.3959999999997</v>
      </c>
      <c r="F548" s="51">
        <f t="shared" si="17"/>
        <v>2000</v>
      </c>
      <c r="G548" s="51">
        <f t="shared" si="16"/>
        <v>2943.3959999999997</v>
      </c>
      <c r="H548" s="52">
        <f>+SUM(INDEX(Inputs!$D$24:$D$35,MATCH($D548,Inputs!$B$24:$B$35,0))*$F548,INDEX(Inputs!$E$24:$E$35,MATCH($D548,Inputs!$B$24:$B$35,0))*$G548)</f>
        <v>319.57032961599998</v>
      </c>
      <c r="I548" s="52"/>
      <c r="J548" s="52"/>
      <c r="K548" s="52"/>
      <c r="L548" s="52"/>
      <c r="M548" s="52"/>
      <c r="O548" s="19"/>
      <c r="P548" s="19"/>
      <c r="Q548" s="19"/>
    </row>
    <row r="549" spans="2:17" x14ac:dyDescent="0.25">
      <c r="B549" s="8" t="s">
        <v>144</v>
      </c>
      <c r="C549" s="8">
        <v>2021</v>
      </c>
      <c r="D549" s="8">
        <v>1</v>
      </c>
      <c r="E549" s="49">
        <f>Data!F549</f>
        <v>3072.0273000000002</v>
      </c>
      <c r="F549" s="51">
        <f t="shared" si="17"/>
        <v>2000</v>
      </c>
      <c r="G549" s="51">
        <f t="shared" si="16"/>
        <v>1072.0273000000002</v>
      </c>
      <c r="H549" s="52">
        <f>+SUM(INDEX(Inputs!$D$24:$D$35,MATCH($D549,Inputs!$B$24:$B$35,0))*$F549,INDEX(Inputs!$E$24:$E$35,MATCH($D549,Inputs!$B$24:$B$35,0))*$G549)</f>
        <v>236.86331855080002</v>
      </c>
      <c r="I549" s="52"/>
      <c r="J549" s="52"/>
      <c r="K549" s="52"/>
      <c r="L549" s="52"/>
      <c r="M549" s="52"/>
      <c r="O549" s="19"/>
      <c r="P549" s="19"/>
      <c r="Q549" s="19"/>
    </row>
    <row r="550" spans="2:17" x14ac:dyDescent="0.25">
      <c r="B550" s="8" t="s">
        <v>144</v>
      </c>
      <c r="C550" s="8">
        <v>2021</v>
      </c>
      <c r="D550" s="8">
        <v>2</v>
      </c>
      <c r="E550" s="49">
        <f>Data!F550</f>
        <v>1918.8797</v>
      </c>
      <c r="F550" s="51">
        <f t="shared" si="17"/>
        <v>1918.8797</v>
      </c>
      <c r="G550" s="51">
        <f t="shared" si="16"/>
        <v>0</v>
      </c>
      <c r="H550" s="52">
        <f>+SUM(INDEX(Inputs!$D$24:$D$35,MATCH($D550,Inputs!$B$24:$B$35,0))*$F550,INDEX(Inputs!$E$24:$E$35,MATCH($D550,Inputs!$B$24:$B$35,0))*$G550)</f>
        <v>181.7985005374</v>
      </c>
      <c r="I550" s="52"/>
      <c r="J550" s="52"/>
      <c r="K550" s="52"/>
      <c r="L550" s="52"/>
      <c r="M550" s="52"/>
      <c r="O550" s="19"/>
      <c r="P550" s="19"/>
      <c r="Q550" s="19"/>
    </row>
    <row r="551" spans="2:17" x14ac:dyDescent="0.25">
      <c r="B551" s="8" t="s">
        <v>144</v>
      </c>
      <c r="C551" s="8">
        <v>2021</v>
      </c>
      <c r="D551" s="8">
        <v>3</v>
      </c>
      <c r="E551" s="49">
        <f>Data!F551</f>
        <v>1918.3417999999999</v>
      </c>
      <c r="F551" s="51">
        <f t="shared" si="17"/>
        <v>1918.3417999999999</v>
      </c>
      <c r="G551" s="51">
        <f t="shared" si="16"/>
        <v>0</v>
      </c>
      <c r="H551" s="52">
        <f>+SUM(INDEX(Inputs!$D$24:$D$35,MATCH($D551,Inputs!$B$24:$B$35,0))*$F551,INDEX(Inputs!$E$24:$E$35,MATCH($D551,Inputs!$B$24:$B$35,0))*$G551)</f>
        <v>181.7475388156</v>
      </c>
      <c r="I551" s="52"/>
      <c r="J551" s="52"/>
      <c r="K551" s="52"/>
      <c r="L551" s="52"/>
      <c r="M551" s="52"/>
      <c r="O551" s="19"/>
      <c r="P551" s="19"/>
      <c r="Q551" s="19"/>
    </row>
    <row r="552" spans="2:17" x14ac:dyDescent="0.25">
      <c r="B552" s="8" t="s">
        <v>144</v>
      </c>
      <c r="C552" s="8">
        <v>2021</v>
      </c>
      <c r="D552" s="8">
        <v>4</v>
      </c>
      <c r="E552" s="49">
        <f>Data!F552</f>
        <v>1756.0019</v>
      </c>
      <c r="F552" s="51">
        <f t="shared" si="17"/>
        <v>1756.0019</v>
      </c>
      <c r="G552" s="51">
        <f t="shared" si="16"/>
        <v>0</v>
      </c>
      <c r="H552" s="52">
        <f>+SUM(INDEX(Inputs!$D$24:$D$35,MATCH($D552,Inputs!$B$24:$B$35,0))*$F552,INDEX(Inputs!$E$24:$E$35,MATCH($D552,Inputs!$B$24:$B$35,0))*$G552)</f>
        <v>166.3671320098</v>
      </c>
      <c r="I552" s="52"/>
      <c r="J552" s="52"/>
      <c r="K552" s="52"/>
      <c r="L552" s="52"/>
      <c r="M552" s="52"/>
      <c r="O552" s="19"/>
      <c r="P552" s="19"/>
      <c r="Q552" s="19"/>
    </row>
    <row r="553" spans="2:17" x14ac:dyDescent="0.25">
      <c r="B553" s="8" t="s">
        <v>144</v>
      </c>
      <c r="C553" s="8">
        <v>2021</v>
      </c>
      <c r="D553" s="8">
        <v>5</v>
      </c>
      <c r="E553" s="49">
        <f>Data!F553</f>
        <v>1628.3782000000001</v>
      </c>
      <c r="F553" s="51">
        <f t="shared" si="17"/>
        <v>1628.3782000000001</v>
      </c>
      <c r="G553" s="51">
        <f t="shared" si="16"/>
        <v>0</v>
      </c>
      <c r="H553" s="52">
        <f>+SUM(INDEX(Inputs!$D$24:$D$35,MATCH($D553,Inputs!$B$24:$B$35,0))*$F553,INDEX(Inputs!$E$24:$E$35,MATCH($D553,Inputs!$B$24:$B$35,0))*$G553)</f>
        <v>154.27580742440003</v>
      </c>
      <c r="I553" s="52"/>
      <c r="J553" s="52"/>
      <c r="K553" s="52"/>
      <c r="L553" s="52"/>
      <c r="M553" s="52"/>
      <c r="O553" s="19"/>
      <c r="P553" s="19"/>
      <c r="Q553" s="19"/>
    </row>
    <row r="554" spans="2:17" x14ac:dyDescent="0.25">
      <c r="B554" s="8" t="s">
        <v>144</v>
      </c>
      <c r="C554" s="8">
        <v>2021</v>
      </c>
      <c r="D554" s="8">
        <v>6</v>
      </c>
      <c r="E554" s="49">
        <f>Data!F554</f>
        <v>1842.1611</v>
      </c>
      <c r="F554" s="51">
        <f t="shared" si="17"/>
        <v>1842.1611</v>
      </c>
      <c r="G554" s="51">
        <f t="shared" si="16"/>
        <v>0</v>
      </c>
      <c r="H554" s="52">
        <f>+SUM(INDEX(Inputs!$D$24:$D$35,MATCH($D554,Inputs!$B$24:$B$35,0))*$F554,INDEX(Inputs!$E$24:$E$35,MATCH($D554,Inputs!$B$24:$B$35,0))*$G554)</f>
        <v>193.88745577500001</v>
      </c>
      <c r="I554" s="52"/>
      <c r="J554" s="52"/>
      <c r="K554" s="52"/>
      <c r="L554" s="52"/>
      <c r="M554" s="52"/>
      <c r="O554" s="19"/>
      <c r="P554" s="19"/>
      <c r="Q554" s="19"/>
    </row>
    <row r="555" spans="2:17" x14ac:dyDescent="0.25">
      <c r="B555" s="8" t="s">
        <v>144</v>
      </c>
      <c r="C555" s="8">
        <v>2021</v>
      </c>
      <c r="D555" s="8">
        <v>7</v>
      </c>
      <c r="E555" s="49">
        <f>Data!F555</f>
        <v>1873.3828000000001</v>
      </c>
      <c r="F555" s="51">
        <f t="shared" si="17"/>
        <v>1873.3828000000001</v>
      </c>
      <c r="G555" s="51">
        <f t="shared" si="16"/>
        <v>0</v>
      </c>
      <c r="H555" s="52">
        <f>+SUM(INDEX(Inputs!$D$24:$D$35,MATCH($D555,Inputs!$B$24:$B$35,0))*$F555,INDEX(Inputs!$E$24:$E$35,MATCH($D555,Inputs!$B$24:$B$35,0))*$G555)</f>
        <v>197.17353969999999</v>
      </c>
      <c r="I555" s="52"/>
      <c r="J555" s="52"/>
      <c r="K555" s="52"/>
      <c r="L555" s="52"/>
      <c r="M555" s="52"/>
      <c r="O555" s="19"/>
      <c r="P555" s="19"/>
      <c r="Q555" s="19"/>
    </row>
    <row r="556" spans="2:17" x14ac:dyDescent="0.25">
      <c r="B556" s="8" t="s">
        <v>144</v>
      </c>
      <c r="C556" s="8">
        <v>2021</v>
      </c>
      <c r="D556" s="8">
        <v>8</v>
      </c>
      <c r="E556" s="49">
        <f>Data!F556</f>
        <v>1846.4286999999999</v>
      </c>
      <c r="F556" s="51">
        <f t="shared" si="17"/>
        <v>1846.4286999999999</v>
      </c>
      <c r="G556" s="51">
        <f t="shared" si="16"/>
        <v>0</v>
      </c>
      <c r="H556" s="52">
        <f>+SUM(INDEX(Inputs!$D$24:$D$35,MATCH($D556,Inputs!$B$24:$B$35,0))*$F556,INDEX(Inputs!$E$24:$E$35,MATCH($D556,Inputs!$B$24:$B$35,0))*$G556)</f>
        <v>194.33662067499998</v>
      </c>
      <c r="I556" s="52"/>
      <c r="J556" s="52"/>
      <c r="K556" s="52"/>
      <c r="L556" s="52"/>
      <c r="M556" s="52"/>
      <c r="O556" s="19"/>
      <c r="P556" s="19"/>
      <c r="Q556" s="19"/>
    </row>
    <row r="557" spans="2:17" x14ac:dyDescent="0.25">
      <c r="B557" s="8" t="s">
        <v>144</v>
      </c>
      <c r="C557" s="8">
        <v>2021</v>
      </c>
      <c r="D557" s="8">
        <v>9</v>
      </c>
      <c r="E557" s="49">
        <f>Data!F557</f>
        <v>1601.8242</v>
      </c>
      <c r="F557" s="51">
        <f t="shared" si="17"/>
        <v>1601.8242</v>
      </c>
      <c r="G557" s="51">
        <f t="shared" si="16"/>
        <v>0</v>
      </c>
      <c r="H557" s="52">
        <f>+SUM(INDEX(Inputs!$D$24:$D$35,MATCH($D557,Inputs!$B$24:$B$35,0))*$F557,INDEX(Inputs!$E$24:$E$35,MATCH($D557,Inputs!$B$24:$B$35,0))*$G557)</f>
        <v>151.7600283564</v>
      </c>
      <c r="I557" s="52"/>
      <c r="J557" s="52"/>
      <c r="K557" s="52"/>
      <c r="L557" s="52"/>
      <c r="M557" s="52"/>
      <c r="O557" s="19"/>
      <c r="P557" s="19"/>
      <c r="Q557" s="19"/>
    </row>
    <row r="558" spans="2:17" x14ac:dyDescent="0.25">
      <c r="B558" s="8" t="s">
        <v>144</v>
      </c>
      <c r="C558" s="8">
        <v>2021</v>
      </c>
      <c r="D558" s="8">
        <v>10</v>
      </c>
      <c r="E558" s="49">
        <f>Data!F558</f>
        <v>1775.413</v>
      </c>
      <c r="F558" s="51">
        <f t="shared" si="17"/>
        <v>1775.413</v>
      </c>
      <c r="G558" s="51">
        <f t="shared" si="16"/>
        <v>0</v>
      </c>
      <c r="H558" s="52">
        <f>+SUM(INDEX(Inputs!$D$24:$D$35,MATCH($D558,Inputs!$B$24:$B$35,0))*$F558,INDEX(Inputs!$E$24:$E$35,MATCH($D558,Inputs!$B$24:$B$35,0))*$G558)</f>
        <v>168.20617844600002</v>
      </c>
      <c r="I558" s="52"/>
      <c r="J558" s="52"/>
      <c r="K558" s="52"/>
      <c r="L558" s="52"/>
      <c r="M558" s="52"/>
      <c r="O558" s="19"/>
      <c r="P558" s="19"/>
      <c r="Q558" s="19"/>
    </row>
    <row r="559" spans="2:17" x14ac:dyDescent="0.25">
      <c r="B559" s="8" t="s">
        <v>144</v>
      </c>
      <c r="C559" s="8">
        <v>2021</v>
      </c>
      <c r="D559" s="8">
        <v>11</v>
      </c>
      <c r="E559" s="49">
        <f>Data!F559</f>
        <v>2037.5540000000001</v>
      </c>
      <c r="F559" s="51">
        <f t="shared" si="17"/>
        <v>2000</v>
      </c>
      <c r="G559" s="51">
        <f t="shared" si="16"/>
        <v>37.554000000000087</v>
      </c>
      <c r="H559" s="52">
        <f>+SUM(INDEX(Inputs!$D$24:$D$35,MATCH($D559,Inputs!$B$24:$B$35,0))*$F559,INDEX(Inputs!$E$24:$E$35,MATCH($D559,Inputs!$B$24:$B$35,0))*$G559)</f>
        <v>191.14373658400001</v>
      </c>
      <c r="I559" s="52"/>
      <c r="J559" s="52"/>
      <c r="K559" s="52"/>
      <c r="L559" s="52"/>
      <c r="M559" s="52"/>
      <c r="O559" s="19"/>
      <c r="P559" s="19"/>
      <c r="Q559" s="19"/>
    </row>
    <row r="560" spans="2:17" x14ac:dyDescent="0.25">
      <c r="B560" s="8" t="s">
        <v>144</v>
      </c>
      <c r="C560" s="8">
        <v>2021</v>
      </c>
      <c r="D560" s="8">
        <v>12</v>
      </c>
      <c r="E560" s="49">
        <f>Data!F560</f>
        <v>2210.6190999999999</v>
      </c>
      <c r="F560" s="51">
        <f t="shared" si="17"/>
        <v>2000</v>
      </c>
      <c r="G560" s="51">
        <f t="shared" si="16"/>
        <v>210.61909999999989</v>
      </c>
      <c r="H560" s="52">
        <f>+SUM(INDEX(Inputs!$D$24:$D$35,MATCH($D560,Inputs!$B$24:$B$35,0))*$F560,INDEX(Inputs!$E$24:$E$35,MATCH($D560,Inputs!$B$24:$B$35,0))*$G560)</f>
        <v>198.79252174359999</v>
      </c>
      <c r="I560" s="52"/>
      <c r="J560" s="52"/>
      <c r="K560" s="52"/>
      <c r="L560" s="52"/>
      <c r="M560" s="52"/>
      <c r="O560" s="19"/>
      <c r="P560" s="19"/>
      <c r="Q560" s="19"/>
    </row>
    <row r="561" spans="2:17" x14ac:dyDescent="0.25">
      <c r="B561" s="8" t="s">
        <v>145</v>
      </c>
      <c r="C561" s="8">
        <v>2021</v>
      </c>
      <c r="D561" s="8">
        <v>1</v>
      </c>
      <c r="E561" s="49">
        <f>Data!F561</f>
        <v>7558.616</v>
      </c>
      <c r="F561" s="51">
        <f t="shared" si="17"/>
        <v>2000</v>
      </c>
      <c r="G561" s="51">
        <f t="shared" si="16"/>
        <v>5558.616</v>
      </c>
      <c r="H561" s="52">
        <f>+SUM(INDEX(Inputs!$D$24:$D$35,MATCH($D561,Inputs!$B$24:$B$35,0))*$F561,INDEX(Inputs!$E$24:$E$35,MATCH($D561,Inputs!$B$24:$B$35,0))*$G561)</f>
        <v>435.15259273599997</v>
      </c>
      <c r="I561" s="52"/>
      <c r="J561" s="52"/>
      <c r="K561" s="52"/>
      <c r="L561" s="52"/>
      <c r="M561" s="52"/>
      <c r="O561" s="19"/>
      <c r="P561" s="19"/>
      <c r="Q561" s="19"/>
    </row>
    <row r="562" spans="2:17" x14ac:dyDescent="0.25">
      <c r="B562" s="8" t="s">
        <v>145</v>
      </c>
      <c r="C562" s="8">
        <v>2021</v>
      </c>
      <c r="D562" s="8">
        <v>2</v>
      </c>
      <c r="E562" s="49">
        <f>Data!F562</f>
        <v>7252.0039999999999</v>
      </c>
      <c r="F562" s="51">
        <f t="shared" si="17"/>
        <v>2000</v>
      </c>
      <c r="G562" s="51">
        <f t="shared" si="16"/>
        <v>5252.0039999999999</v>
      </c>
      <c r="H562" s="52">
        <f>+SUM(INDEX(Inputs!$D$24:$D$35,MATCH($D562,Inputs!$B$24:$B$35,0))*$F562,INDEX(Inputs!$E$24:$E$35,MATCH($D562,Inputs!$B$24:$B$35,0))*$G562)</f>
        <v>421.60156878399999</v>
      </c>
      <c r="I562" s="52"/>
      <c r="J562" s="52"/>
      <c r="K562" s="52"/>
      <c r="L562" s="52"/>
      <c r="M562" s="52"/>
      <c r="O562" s="19"/>
      <c r="P562" s="19"/>
      <c r="Q562" s="19"/>
    </row>
    <row r="563" spans="2:17" x14ac:dyDescent="0.25">
      <c r="B563" s="8" t="s">
        <v>145</v>
      </c>
      <c r="C563" s="8">
        <v>2021</v>
      </c>
      <c r="D563" s="8">
        <v>3</v>
      </c>
      <c r="E563" s="49">
        <f>Data!F563</f>
        <v>7794.5</v>
      </c>
      <c r="F563" s="51">
        <f t="shared" si="17"/>
        <v>2000</v>
      </c>
      <c r="G563" s="51">
        <f t="shared" si="16"/>
        <v>5794.5</v>
      </c>
      <c r="H563" s="52">
        <f>+SUM(INDEX(Inputs!$D$24:$D$35,MATCH($D563,Inputs!$B$24:$B$35,0))*$F563,INDEX(Inputs!$E$24:$E$35,MATCH($D563,Inputs!$B$24:$B$35,0))*$G563)</f>
        <v>445.57772199999999</v>
      </c>
      <c r="I563" s="52"/>
      <c r="J563" s="52"/>
      <c r="K563" s="52"/>
      <c r="L563" s="52"/>
      <c r="M563" s="52"/>
      <c r="O563" s="19"/>
      <c r="P563" s="19"/>
      <c r="Q563" s="19"/>
    </row>
    <row r="564" spans="2:17" x14ac:dyDescent="0.25">
      <c r="B564" s="8" t="s">
        <v>145</v>
      </c>
      <c r="C564" s="8">
        <v>2021</v>
      </c>
      <c r="D564" s="8">
        <v>4</v>
      </c>
      <c r="E564" s="49">
        <f>Data!F564</f>
        <v>6887.2160000000003</v>
      </c>
      <c r="F564" s="51">
        <f t="shared" si="17"/>
        <v>2000</v>
      </c>
      <c r="G564" s="51">
        <f t="shared" si="16"/>
        <v>4887.2160000000003</v>
      </c>
      <c r="H564" s="52">
        <f>+SUM(INDEX(Inputs!$D$24:$D$35,MATCH($D564,Inputs!$B$24:$B$35,0))*$F564,INDEX(Inputs!$E$24:$E$35,MATCH($D564,Inputs!$B$24:$B$35,0))*$G564)</f>
        <v>405.47939833600003</v>
      </c>
      <c r="I564" s="52"/>
      <c r="J564" s="52"/>
      <c r="K564" s="52"/>
      <c r="L564" s="52"/>
      <c r="M564" s="52"/>
      <c r="O564" s="19"/>
      <c r="P564" s="19"/>
      <c r="Q564" s="19"/>
    </row>
    <row r="565" spans="2:17" x14ac:dyDescent="0.25">
      <c r="B565" s="8" t="s">
        <v>145</v>
      </c>
      <c r="C565" s="8">
        <v>2021</v>
      </c>
      <c r="D565" s="8">
        <v>5</v>
      </c>
      <c r="E565" s="49">
        <f>Data!F565</f>
        <v>6989.0039999999999</v>
      </c>
      <c r="F565" s="51">
        <f t="shared" si="17"/>
        <v>2000</v>
      </c>
      <c r="G565" s="51">
        <f t="shared" si="16"/>
        <v>4989.0039999999999</v>
      </c>
      <c r="H565" s="52">
        <f>+SUM(INDEX(Inputs!$D$24:$D$35,MATCH($D565,Inputs!$B$24:$B$35,0))*$F565,INDEX(Inputs!$E$24:$E$35,MATCH($D565,Inputs!$B$24:$B$35,0))*$G565)</f>
        <v>409.97802078400002</v>
      </c>
      <c r="I565" s="52"/>
      <c r="J565" s="52"/>
      <c r="K565" s="52"/>
      <c r="L565" s="52"/>
      <c r="M565" s="52"/>
      <c r="O565" s="19"/>
      <c r="P565" s="19"/>
      <c r="Q565" s="19"/>
    </row>
    <row r="566" spans="2:17" x14ac:dyDescent="0.25">
      <c r="B566" s="8" t="s">
        <v>145</v>
      </c>
      <c r="C566" s="8">
        <v>2021</v>
      </c>
      <c r="D566" s="8">
        <v>6</v>
      </c>
      <c r="E566" s="49">
        <f>Data!F566</f>
        <v>9057.348</v>
      </c>
      <c r="F566" s="51">
        <f t="shared" si="17"/>
        <v>2000</v>
      </c>
      <c r="G566" s="51">
        <f t="shared" si="16"/>
        <v>7057.348</v>
      </c>
      <c r="H566" s="52">
        <f>+SUM(INDEX(Inputs!$D$24:$D$35,MATCH($D566,Inputs!$B$24:$B$35,0))*$F566,INDEX(Inputs!$E$24:$E$35,MATCH($D566,Inputs!$B$24:$B$35,0))*$G566)</f>
        <v>554.30576516799999</v>
      </c>
      <c r="I566" s="52"/>
      <c r="J566" s="52"/>
      <c r="K566" s="52"/>
      <c r="L566" s="52"/>
      <c r="M566" s="52"/>
      <c r="O566" s="19"/>
      <c r="P566" s="19"/>
      <c r="Q566" s="19"/>
    </row>
    <row r="567" spans="2:17" x14ac:dyDescent="0.25">
      <c r="B567" s="8" t="s">
        <v>145</v>
      </c>
      <c r="C567" s="8">
        <v>2021</v>
      </c>
      <c r="D567" s="8">
        <v>7</v>
      </c>
      <c r="E567" s="49">
        <f>Data!F567</f>
        <v>10814.048000000001</v>
      </c>
      <c r="F567" s="51">
        <f t="shared" si="17"/>
        <v>2000</v>
      </c>
      <c r="G567" s="51">
        <f t="shared" si="16"/>
        <v>8814.0480000000007</v>
      </c>
      <c r="H567" s="52">
        <f>+SUM(INDEX(Inputs!$D$24:$D$35,MATCH($D567,Inputs!$B$24:$B$35,0))*$F567,INDEX(Inputs!$E$24:$E$35,MATCH($D567,Inputs!$B$24:$B$35,0))*$G567)</f>
        <v>639.88516236800001</v>
      </c>
      <c r="I567" s="52"/>
      <c r="J567" s="52"/>
      <c r="K567" s="52"/>
      <c r="L567" s="52"/>
      <c r="M567" s="52"/>
      <c r="O567" s="19"/>
      <c r="P567" s="19"/>
      <c r="Q567" s="19"/>
    </row>
    <row r="568" spans="2:17" x14ac:dyDescent="0.25">
      <c r="B568" s="8" t="s">
        <v>145</v>
      </c>
      <c r="C568" s="8">
        <v>2021</v>
      </c>
      <c r="D568" s="8">
        <v>8</v>
      </c>
      <c r="E568" s="49">
        <f>Data!F568</f>
        <v>8381.1919999999991</v>
      </c>
      <c r="F568" s="51">
        <f t="shared" si="17"/>
        <v>2000</v>
      </c>
      <c r="G568" s="51">
        <f t="shared" si="16"/>
        <v>6381.1919999999991</v>
      </c>
      <c r="H568" s="52">
        <f>+SUM(INDEX(Inputs!$D$24:$D$35,MATCH($D568,Inputs!$B$24:$B$35,0))*$F568,INDEX(Inputs!$E$24:$E$35,MATCH($D568,Inputs!$B$24:$B$35,0))*$G568)</f>
        <v>521.36614947199996</v>
      </c>
      <c r="I568" s="52"/>
      <c r="J568" s="52"/>
      <c r="K568" s="52"/>
      <c r="L568" s="52"/>
      <c r="M568" s="52"/>
      <c r="O568" s="19"/>
      <c r="P568" s="19"/>
      <c r="Q568" s="19"/>
    </row>
    <row r="569" spans="2:17" x14ac:dyDescent="0.25">
      <c r="B569" s="8" t="s">
        <v>145</v>
      </c>
      <c r="C569" s="8">
        <v>2021</v>
      </c>
      <c r="D569" s="8">
        <v>9</v>
      </c>
      <c r="E569" s="49">
        <f>Data!F569</f>
        <v>6748.3879999999999</v>
      </c>
      <c r="F569" s="51">
        <f t="shared" si="17"/>
        <v>2000</v>
      </c>
      <c r="G569" s="51">
        <f t="shared" si="16"/>
        <v>4748.3879999999999</v>
      </c>
      <c r="H569" s="52">
        <f>+SUM(INDEX(Inputs!$D$24:$D$35,MATCH($D569,Inputs!$B$24:$B$35,0))*$F569,INDEX(Inputs!$E$24:$E$35,MATCH($D569,Inputs!$B$24:$B$35,0))*$G569)</f>
        <v>399.34375604799999</v>
      </c>
      <c r="I569" s="52"/>
      <c r="J569" s="52"/>
      <c r="K569" s="52"/>
      <c r="L569" s="52"/>
      <c r="M569" s="52"/>
      <c r="O569" s="19"/>
      <c r="P569" s="19"/>
      <c r="Q569" s="19"/>
    </row>
    <row r="570" spans="2:17" x14ac:dyDescent="0.25">
      <c r="B570" s="8" t="s">
        <v>145</v>
      </c>
      <c r="C570" s="8">
        <v>2021</v>
      </c>
      <c r="D570" s="8">
        <v>10</v>
      </c>
      <c r="E570" s="49">
        <f>Data!F570</f>
        <v>6801.7920000000004</v>
      </c>
      <c r="F570" s="51">
        <f t="shared" si="17"/>
        <v>2000</v>
      </c>
      <c r="G570" s="51">
        <f t="shared" si="16"/>
        <v>4801.7920000000004</v>
      </c>
      <c r="H570" s="52">
        <f>+SUM(INDEX(Inputs!$D$24:$D$35,MATCH($D570,Inputs!$B$24:$B$35,0))*$F570,INDEX(Inputs!$E$24:$E$35,MATCH($D570,Inputs!$B$24:$B$35,0))*$G570)</f>
        <v>401.703999232</v>
      </c>
      <c r="I570" s="52"/>
      <c r="J570" s="52"/>
      <c r="K570" s="52"/>
      <c r="L570" s="52"/>
      <c r="M570" s="52"/>
      <c r="O570" s="19"/>
      <c r="P570" s="19"/>
      <c r="Q570" s="19"/>
    </row>
    <row r="571" spans="2:17" x14ac:dyDescent="0.25">
      <c r="B571" s="8" t="s">
        <v>145</v>
      </c>
      <c r="C571" s="8">
        <v>2021</v>
      </c>
      <c r="D571" s="8">
        <v>11</v>
      </c>
      <c r="E571" s="49">
        <f>Data!F571</f>
        <v>6828.3040000000001</v>
      </c>
      <c r="F571" s="51">
        <f t="shared" si="17"/>
        <v>2000</v>
      </c>
      <c r="G571" s="51">
        <f t="shared" si="16"/>
        <v>4828.3040000000001</v>
      </c>
      <c r="H571" s="52">
        <f>+SUM(INDEX(Inputs!$D$24:$D$35,MATCH($D571,Inputs!$B$24:$B$35,0))*$F571,INDEX(Inputs!$E$24:$E$35,MATCH($D571,Inputs!$B$24:$B$35,0))*$G571)</f>
        <v>402.87572358400001</v>
      </c>
      <c r="I571" s="52"/>
      <c r="J571" s="52"/>
      <c r="K571" s="52"/>
      <c r="L571" s="52"/>
      <c r="M571" s="52"/>
      <c r="O571" s="19"/>
      <c r="P571" s="19"/>
      <c r="Q571" s="19"/>
    </row>
    <row r="572" spans="2:17" x14ac:dyDescent="0.25">
      <c r="B572" s="8" t="s">
        <v>145</v>
      </c>
      <c r="C572" s="8">
        <v>2021</v>
      </c>
      <c r="D572" s="8">
        <v>12</v>
      </c>
      <c r="E572" s="49">
        <f>Data!F572</f>
        <v>7504.4639999999999</v>
      </c>
      <c r="F572" s="51">
        <f t="shared" si="17"/>
        <v>2000</v>
      </c>
      <c r="G572" s="51">
        <f t="shared" si="16"/>
        <v>5504.4639999999999</v>
      </c>
      <c r="H572" s="52">
        <f>+SUM(INDEX(Inputs!$D$24:$D$35,MATCH($D572,Inputs!$B$24:$B$35,0))*$F572,INDEX(Inputs!$E$24:$E$35,MATCH($D572,Inputs!$B$24:$B$35,0))*$G572)</f>
        <v>432.75929094399999</v>
      </c>
      <c r="I572" s="52"/>
      <c r="J572" s="52"/>
      <c r="K572" s="52"/>
      <c r="L572" s="52"/>
      <c r="M572" s="52"/>
      <c r="O572" s="19"/>
      <c r="P572" s="19"/>
      <c r="Q572" s="19"/>
    </row>
    <row r="573" spans="2:17" x14ac:dyDescent="0.25">
      <c r="B573" s="8" t="s">
        <v>146</v>
      </c>
      <c r="C573" s="8">
        <v>2021</v>
      </c>
      <c r="D573" s="8">
        <v>1</v>
      </c>
      <c r="E573" s="49">
        <f>Data!F573</f>
        <v>15817.088</v>
      </c>
      <c r="F573" s="51">
        <f t="shared" si="17"/>
        <v>2000</v>
      </c>
      <c r="G573" s="51">
        <f t="shared" si="16"/>
        <v>13817.088</v>
      </c>
      <c r="H573" s="52">
        <f>+SUM(INDEX(Inputs!$D$24:$D$35,MATCH($D573,Inputs!$B$24:$B$35,0))*$F573,INDEX(Inputs!$E$24:$E$35,MATCH($D573,Inputs!$B$24:$B$35,0))*$G573)</f>
        <v>800.14402124800006</v>
      </c>
      <c r="I573" s="52"/>
      <c r="J573" s="52"/>
      <c r="K573" s="52"/>
      <c r="L573" s="52"/>
      <c r="M573" s="52"/>
      <c r="O573" s="19"/>
      <c r="P573" s="19"/>
      <c r="Q573" s="19"/>
    </row>
    <row r="574" spans="2:17" x14ac:dyDescent="0.25">
      <c r="B574" s="8" t="s">
        <v>146</v>
      </c>
      <c r="C574" s="8">
        <v>2021</v>
      </c>
      <c r="D574" s="8">
        <v>2</v>
      </c>
      <c r="E574" s="49">
        <f>Data!F574</f>
        <v>14205.951999999999</v>
      </c>
      <c r="F574" s="51">
        <f t="shared" si="17"/>
        <v>2000</v>
      </c>
      <c r="G574" s="51">
        <f t="shared" si="16"/>
        <v>12205.951999999999</v>
      </c>
      <c r="H574" s="52">
        <f>+SUM(INDEX(Inputs!$D$24:$D$35,MATCH($D574,Inputs!$B$24:$B$35,0))*$F574,INDEX(Inputs!$E$24:$E$35,MATCH($D574,Inputs!$B$24:$B$35,0))*$G574)</f>
        <v>728.93825459200002</v>
      </c>
      <c r="I574" s="52"/>
      <c r="J574" s="52"/>
      <c r="K574" s="52"/>
      <c r="L574" s="52"/>
      <c r="M574" s="52"/>
      <c r="O574" s="19"/>
      <c r="P574" s="19"/>
      <c r="Q574" s="19"/>
    </row>
    <row r="575" spans="2:17" x14ac:dyDescent="0.25">
      <c r="B575" s="8" t="s">
        <v>146</v>
      </c>
      <c r="C575" s="8">
        <v>2021</v>
      </c>
      <c r="D575" s="8">
        <v>3</v>
      </c>
      <c r="E575" s="49">
        <f>Data!F575</f>
        <v>15718.392</v>
      </c>
      <c r="F575" s="51">
        <f t="shared" si="17"/>
        <v>2000</v>
      </c>
      <c r="G575" s="51">
        <f t="shared" si="16"/>
        <v>13718.392</v>
      </c>
      <c r="H575" s="52">
        <f>+SUM(INDEX(Inputs!$D$24:$D$35,MATCH($D575,Inputs!$B$24:$B$35,0))*$F575,INDEX(Inputs!$E$24:$E$35,MATCH($D575,Inputs!$B$24:$B$35,0))*$G575)</f>
        <v>795.78205283199998</v>
      </c>
      <c r="I575" s="52"/>
      <c r="J575" s="52"/>
      <c r="K575" s="52"/>
      <c r="L575" s="52"/>
      <c r="M575" s="52"/>
      <c r="O575" s="19"/>
      <c r="P575" s="19"/>
      <c r="Q575" s="19"/>
    </row>
    <row r="576" spans="2:17" x14ac:dyDescent="0.25">
      <c r="B576" s="8" t="s">
        <v>146</v>
      </c>
      <c r="C576" s="8">
        <v>2021</v>
      </c>
      <c r="D576" s="8">
        <v>4</v>
      </c>
      <c r="E576" s="49">
        <f>Data!F576</f>
        <v>14637.286700000001</v>
      </c>
      <c r="F576" s="51">
        <f t="shared" si="17"/>
        <v>2000</v>
      </c>
      <c r="G576" s="51">
        <f t="shared" si="16"/>
        <v>12637.286700000001</v>
      </c>
      <c r="H576" s="52">
        <f>+SUM(INDEX(Inputs!$D$24:$D$35,MATCH($D576,Inputs!$B$24:$B$35,0))*$F576,INDEX(Inputs!$E$24:$E$35,MATCH($D576,Inputs!$B$24:$B$35,0))*$G576)</f>
        <v>748.00152299320007</v>
      </c>
      <c r="I576" s="52"/>
      <c r="J576" s="52"/>
      <c r="K576" s="52"/>
      <c r="L576" s="52"/>
      <c r="M576" s="52"/>
      <c r="O576" s="19"/>
      <c r="P576" s="19"/>
      <c r="Q576" s="19"/>
    </row>
    <row r="577" spans="2:17" x14ac:dyDescent="0.25">
      <c r="B577" s="8" t="s">
        <v>146</v>
      </c>
      <c r="C577" s="8">
        <v>2021</v>
      </c>
      <c r="D577" s="8">
        <v>5</v>
      </c>
      <c r="E577" s="49">
        <f>Data!F577</f>
        <v>14358.839900000001</v>
      </c>
      <c r="F577" s="51">
        <f t="shared" si="17"/>
        <v>2000</v>
      </c>
      <c r="G577" s="51">
        <f t="shared" si="16"/>
        <v>12358.839900000001</v>
      </c>
      <c r="H577" s="52">
        <f>+SUM(INDEX(Inputs!$D$24:$D$35,MATCH($D577,Inputs!$B$24:$B$35,0))*$F577,INDEX(Inputs!$E$24:$E$35,MATCH($D577,Inputs!$B$24:$B$35,0))*$G577)</f>
        <v>735.69528822040002</v>
      </c>
      <c r="I577" s="52"/>
      <c r="J577" s="52"/>
      <c r="K577" s="52"/>
      <c r="L577" s="52"/>
      <c r="M577" s="52"/>
      <c r="O577" s="19"/>
      <c r="P577" s="19"/>
      <c r="Q577" s="19"/>
    </row>
    <row r="578" spans="2:17" x14ac:dyDescent="0.25">
      <c r="B578" s="8" t="s">
        <v>146</v>
      </c>
      <c r="C578" s="8">
        <v>2021</v>
      </c>
      <c r="D578" s="8">
        <v>6</v>
      </c>
      <c r="E578" s="49">
        <f>Data!F578</f>
        <v>8876.6720000000005</v>
      </c>
      <c r="F578" s="51">
        <f t="shared" si="17"/>
        <v>2000</v>
      </c>
      <c r="G578" s="51">
        <f t="shared" si="16"/>
        <v>6876.6720000000005</v>
      </c>
      <c r="H578" s="52">
        <f>+SUM(INDEX(Inputs!$D$24:$D$35,MATCH($D578,Inputs!$B$24:$B$35,0))*$F578,INDEX(Inputs!$E$24:$E$35,MATCH($D578,Inputs!$B$24:$B$35,0))*$G578)</f>
        <v>545.50395315200012</v>
      </c>
      <c r="I578" s="52"/>
      <c r="J578" s="52"/>
      <c r="K578" s="52"/>
      <c r="L578" s="52"/>
      <c r="M578" s="52"/>
      <c r="O578" s="19"/>
      <c r="P578" s="19"/>
      <c r="Q578" s="19"/>
    </row>
    <row r="579" spans="2:17" x14ac:dyDescent="0.25">
      <c r="B579" s="8" t="s">
        <v>146</v>
      </c>
      <c r="C579" s="8">
        <v>2021</v>
      </c>
      <c r="D579" s="8">
        <v>7</v>
      </c>
      <c r="E579" s="49">
        <f>Data!F579</f>
        <v>4892.0320000000002</v>
      </c>
      <c r="F579" s="51">
        <f t="shared" si="17"/>
        <v>2000</v>
      </c>
      <c r="G579" s="51">
        <f t="shared" si="16"/>
        <v>2892.0320000000002</v>
      </c>
      <c r="H579" s="52">
        <f>+SUM(INDEX(Inputs!$D$24:$D$35,MATCH($D579,Inputs!$B$24:$B$35,0))*$F579,INDEX(Inputs!$E$24:$E$35,MATCH($D579,Inputs!$B$24:$B$35,0))*$G579)</f>
        <v>351.38823091200004</v>
      </c>
      <c r="I579" s="52"/>
      <c r="J579" s="52"/>
      <c r="K579" s="52"/>
      <c r="L579" s="52"/>
      <c r="M579" s="52"/>
      <c r="O579" s="19"/>
      <c r="P579" s="19"/>
      <c r="Q579" s="19"/>
    </row>
    <row r="580" spans="2:17" x14ac:dyDescent="0.25">
      <c r="B580" s="8" t="s">
        <v>146</v>
      </c>
      <c r="C580" s="8">
        <v>2021</v>
      </c>
      <c r="D580" s="8">
        <v>8</v>
      </c>
      <c r="E580" s="49">
        <f>Data!F580</f>
        <v>8406.5280000000002</v>
      </c>
      <c r="F580" s="51">
        <f t="shared" si="17"/>
        <v>2000</v>
      </c>
      <c r="G580" s="51">
        <f t="shared" si="16"/>
        <v>6406.5280000000002</v>
      </c>
      <c r="H580" s="52">
        <f>+SUM(INDEX(Inputs!$D$24:$D$35,MATCH($D580,Inputs!$B$24:$B$35,0))*$F580,INDEX(Inputs!$E$24:$E$35,MATCH($D580,Inputs!$B$24:$B$35,0))*$G580)</f>
        <v>522.60041804800005</v>
      </c>
      <c r="I580" s="52"/>
      <c r="J580" s="52"/>
      <c r="K580" s="52"/>
      <c r="L580" s="52"/>
      <c r="M580" s="52"/>
      <c r="O580" s="19"/>
      <c r="P580" s="19"/>
      <c r="Q580" s="19"/>
    </row>
    <row r="581" spans="2:17" x14ac:dyDescent="0.25">
      <c r="B581" s="8" t="s">
        <v>146</v>
      </c>
      <c r="C581" s="8">
        <v>2021</v>
      </c>
      <c r="D581" s="8">
        <v>9</v>
      </c>
      <c r="E581" s="49">
        <f>Data!F581</f>
        <v>12860.928</v>
      </c>
      <c r="F581" s="51">
        <f t="shared" si="17"/>
        <v>2000</v>
      </c>
      <c r="G581" s="51">
        <f t="shared" si="16"/>
        <v>10860.928</v>
      </c>
      <c r="H581" s="52">
        <f>+SUM(INDEX(Inputs!$D$24:$D$35,MATCH($D581,Inputs!$B$24:$B$35,0))*$F581,INDEX(Inputs!$E$24:$E$35,MATCH($D581,Inputs!$B$24:$B$35,0))*$G581)</f>
        <v>669.49357388800001</v>
      </c>
      <c r="I581" s="52"/>
      <c r="J581" s="52"/>
      <c r="K581" s="52"/>
      <c r="L581" s="52"/>
      <c r="M581" s="52"/>
      <c r="O581" s="19"/>
      <c r="P581" s="19"/>
      <c r="Q581" s="19"/>
    </row>
    <row r="582" spans="2:17" x14ac:dyDescent="0.25">
      <c r="B582" s="8" t="s">
        <v>146</v>
      </c>
      <c r="C582" s="8">
        <v>2021</v>
      </c>
      <c r="D582" s="8">
        <v>10</v>
      </c>
      <c r="E582" s="49">
        <f>Data!F582</f>
        <v>18869.887999999999</v>
      </c>
      <c r="F582" s="51">
        <f t="shared" si="17"/>
        <v>2000</v>
      </c>
      <c r="G582" s="51">
        <f t="shared" si="16"/>
        <v>16869.887999999999</v>
      </c>
      <c r="H582" s="52">
        <f>+SUM(INDEX(Inputs!$D$24:$D$35,MATCH($D582,Inputs!$B$24:$B$35,0))*$F582,INDEX(Inputs!$E$24:$E$35,MATCH($D582,Inputs!$B$24:$B$35,0))*$G582)</f>
        <v>935.06557004799993</v>
      </c>
      <c r="I582" s="52"/>
      <c r="J582" s="52"/>
      <c r="K582" s="52"/>
      <c r="L582" s="52"/>
      <c r="M582" s="52"/>
      <c r="O582" s="19"/>
      <c r="P582" s="19"/>
      <c r="Q582" s="19"/>
    </row>
    <row r="583" spans="2:17" x14ac:dyDescent="0.25">
      <c r="B583" s="8" t="s">
        <v>146</v>
      </c>
      <c r="C583" s="8">
        <v>2021</v>
      </c>
      <c r="D583" s="8">
        <v>11</v>
      </c>
      <c r="E583" s="49">
        <f>Data!F583</f>
        <v>19931.184000000001</v>
      </c>
      <c r="F583" s="51">
        <f t="shared" si="17"/>
        <v>2000</v>
      </c>
      <c r="G583" s="51">
        <f t="shared" si="16"/>
        <v>17931.184000000001</v>
      </c>
      <c r="H583" s="52">
        <f>+SUM(INDEX(Inputs!$D$24:$D$35,MATCH($D583,Inputs!$B$24:$B$35,0))*$F583,INDEX(Inputs!$E$24:$E$35,MATCH($D583,Inputs!$B$24:$B$35,0))*$G583)</f>
        <v>981.97060806400009</v>
      </c>
      <c r="I583" s="52"/>
      <c r="J583" s="52"/>
      <c r="K583" s="52"/>
      <c r="L583" s="52"/>
      <c r="M583" s="52"/>
      <c r="O583" s="19"/>
      <c r="P583" s="19"/>
      <c r="Q583" s="19"/>
    </row>
    <row r="584" spans="2:17" x14ac:dyDescent="0.25">
      <c r="B584" s="8" t="s">
        <v>146</v>
      </c>
      <c r="C584" s="8">
        <v>2021</v>
      </c>
      <c r="D584" s="8">
        <v>12</v>
      </c>
      <c r="E584" s="49">
        <f>Data!F584</f>
        <v>20754.122200000002</v>
      </c>
      <c r="F584" s="51">
        <f t="shared" si="17"/>
        <v>2000</v>
      </c>
      <c r="G584" s="51">
        <f t="shared" si="16"/>
        <v>18754.122200000002</v>
      </c>
      <c r="H584" s="52">
        <f>+SUM(INDEX(Inputs!$D$24:$D$35,MATCH($D584,Inputs!$B$24:$B$35,0))*$F584,INDEX(Inputs!$E$24:$E$35,MATCH($D584,Inputs!$B$24:$B$35,0))*$G584)</f>
        <v>1018.3411847512001</v>
      </c>
      <c r="I584" s="52"/>
      <c r="J584" s="52"/>
      <c r="K584" s="52"/>
      <c r="L584" s="52"/>
      <c r="M584" s="52"/>
      <c r="O584" s="19"/>
      <c r="P584" s="19"/>
      <c r="Q584" s="19"/>
    </row>
    <row r="585" spans="2:17" x14ac:dyDescent="0.25">
      <c r="B585" s="8" t="s">
        <v>147</v>
      </c>
      <c r="C585" s="8">
        <v>2021</v>
      </c>
      <c r="D585" s="8">
        <v>1</v>
      </c>
      <c r="E585" s="49">
        <f>Data!F585</f>
        <v>16186.82</v>
      </c>
      <c r="F585" s="51">
        <f t="shared" si="17"/>
        <v>2000</v>
      </c>
      <c r="G585" s="51">
        <f t="shared" ref="G585:G648" si="18">+E585-F585</f>
        <v>14186.82</v>
      </c>
      <c r="H585" s="52">
        <f>+SUM(INDEX(Inputs!$D$24:$D$35,MATCH($D585,Inputs!$B$24:$B$35,0))*$F585,INDEX(Inputs!$E$24:$E$35,MATCH($D585,Inputs!$B$24:$B$35,0))*$G585)</f>
        <v>816.48469671999999</v>
      </c>
      <c r="I585" s="52"/>
      <c r="J585" s="52"/>
      <c r="K585" s="52"/>
      <c r="L585" s="52"/>
      <c r="M585" s="52"/>
      <c r="O585" s="19"/>
      <c r="P585" s="19"/>
      <c r="Q585" s="19"/>
    </row>
    <row r="586" spans="2:17" x14ac:dyDescent="0.25">
      <c r="B586" s="8" t="s">
        <v>147</v>
      </c>
      <c r="C586" s="8">
        <v>2021</v>
      </c>
      <c r="D586" s="8">
        <v>2</v>
      </c>
      <c r="E586" s="49">
        <f>Data!F586</f>
        <v>14300.94</v>
      </c>
      <c r="F586" s="51">
        <f t="shared" ref="F586:F649" si="19">+MIN($E586,2000)</f>
        <v>2000</v>
      </c>
      <c r="G586" s="51">
        <f t="shared" si="18"/>
        <v>12300.94</v>
      </c>
      <c r="H586" s="52">
        <f>+SUM(INDEX(Inputs!$D$24:$D$35,MATCH($D586,Inputs!$B$24:$B$35,0))*$F586,INDEX(Inputs!$E$24:$E$35,MATCH($D586,Inputs!$B$24:$B$35,0))*$G586)</f>
        <v>733.13634424000008</v>
      </c>
      <c r="I586" s="52"/>
      <c r="J586" s="52"/>
      <c r="K586" s="52"/>
      <c r="L586" s="52"/>
      <c r="M586" s="52"/>
      <c r="O586" s="19"/>
      <c r="P586" s="19"/>
      <c r="Q586" s="19"/>
    </row>
    <row r="587" spans="2:17" x14ac:dyDescent="0.25">
      <c r="B587" s="8" t="s">
        <v>147</v>
      </c>
      <c r="C587" s="8">
        <v>2021</v>
      </c>
      <c r="D587" s="8">
        <v>3</v>
      </c>
      <c r="E587" s="49">
        <f>Data!F587</f>
        <v>15154.476000000001</v>
      </c>
      <c r="F587" s="51">
        <f t="shared" si="19"/>
        <v>2000</v>
      </c>
      <c r="G587" s="51">
        <f t="shared" si="18"/>
        <v>13154.476000000001</v>
      </c>
      <c r="H587" s="52">
        <f>+SUM(INDEX(Inputs!$D$24:$D$35,MATCH($D587,Inputs!$B$24:$B$35,0))*$F587,INDEX(Inputs!$E$24:$E$35,MATCH($D587,Inputs!$B$24:$B$35,0))*$G587)</f>
        <v>770.8592212960001</v>
      </c>
      <c r="I587" s="52"/>
      <c r="J587" s="52"/>
      <c r="K587" s="52"/>
      <c r="L587" s="52"/>
      <c r="M587" s="52"/>
      <c r="O587" s="19"/>
      <c r="P587" s="19"/>
      <c r="Q587" s="19"/>
    </row>
    <row r="588" spans="2:17" x14ac:dyDescent="0.25">
      <c r="B588" s="8" t="s">
        <v>147</v>
      </c>
      <c r="C588" s="8">
        <v>2021</v>
      </c>
      <c r="D588" s="8">
        <v>4</v>
      </c>
      <c r="E588" s="49">
        <f>Data!F588</f>
        <v>14641.428</v>
      </c>
      <c r="F588" s="51">
        <f t="shared" si="19"/>
        <v>2000</v>
      </c>
      <c r="G588" s="51">
        <f t="shared" si="18"/>
        <v>12641.428</v>
      </c>
      <c r="H588" s="52">
        <f>+SUM(INDEX(Inputs!$D$24:$D$35,MATCH($D588,Inputs!$B$24:$B$35,0))*$F588,INDEX(Inputs!$E$24:$E$35,MATCH($D588,Inputs!$B$24:$B$35,0))*$G588)</f>
        <v>748.18455188799999</v>
      </c>
      <c r="I588" s="52"/>
      <c r="J588" s="52"/>
      <c r="K588" s="52"/>
      <c r="L588" s="52"/>
      <c r="M588" s="52"/>
      <c r="O588" s="19"/>
      <c r="P588" s="19"/>
      <c r="Q588" s="19"/>
    </row>
    <row r="589" spans="2:17" x14ac:dyDescent="0.25">
      <c r="B589" s="8" t="s">
        <v>147</v>
      </c>
      <c r="C589" s="8">
        <v>2021</v>
      </c>
      <c r="D589" s="8">
        <v>5</v>
      </c>
      <c r="E589" s="49">
        <f>Data!F589</f>
        <v>14648.044</v>
      </c>
      <c r="F589" s="51">
        <f t="shared" si="19"/>
        <v>2000</v>
      </c>
      <c r="G589" s="51">
        <f t="shared" si="18"/>
        <v>12648.044</v>
      </c>
      <c r="H589" s="52">
        <f>+SUM(INDEX(Inputs!$D$24:$D$35,MATCH($D589,Inputs!$B$24:$B$35,0))*$F589,INDEX(Inputs!$E$24:$E$35,MATCH($D589,Inputs!$B$24:$B$35,0))*$G589)</f>
        <v>748.47695262399998</v>
      </c>
      <c r="I589" s="52"/>
      <c r="J589" s="52"/>
      <c r="K589" s="52"/>
      <c r="L589" s="52"/>
      <c r="M589" s="52"/>
      <c r="O589" s="19"/>
      <c r="P589" s="19"/>
      <c r="Q589" s="19"/>
    </row>
    <row r="590" spans="2:17" x14ac:dyDescent="0.25">
      <c r="B590" s="8" t="s">
        <v>147</v>
      </c>
      <c r="C590" s="8">
        <v>2021</v>
      </c>
      <c r="D590" s="8">
        <v>6</v>
      </c>
      <c r="E590" s="49">
        <f>Data!F590</f>
        <v>16967.928</v>
      </c>
      <c r="F590" s="51">
        <f t="shared" si="19"/>
        <v>2000</v>
      </c>
      <c r="G590" s="51">
        <f t="shared" si="18"/>
        <v>14967.928</v>
      </c>
      <c r="H590" s="52">
        <f>+SUM(INDEX(Inputs!$D$24:$D$35,MATCH($D590,Inputs!$B$24:$B$35,0))*$F590,INDEX(Inputs!$E$24:$E$35,MATCH($D590,Inputs!$B$24:$B$35,0))*$G590)</f>
        <v>939.67758044800007</v>
      </c>
      <c r="I590" s="52"/>
      <c r="J590" s="52"/>
      <c r="K590" s="52"/>
      <c r="L590" s="52"/>
      <c r="M590" s="52"/>
      <c r="O590" s="19"/>
      <c r="P590" s="19"/>
      <c r="Q590" s="19"/>
    </row>
    <row r="591" spans="2:17" x14ac:dyDescent="0.25">
      <c r="B591" s="8" t="s">
        <v>147</v>
      </c>
      <c r="C591" s="8">
        <v>2021</v>
      </c>
      <c r="D591" s="8">
        <v>7</v>
      </c>
      <c r="E591" s="49">
        <f>Data!F591</f>
        <v>18906.403999999999</v>
      </c>
      <c r="F591" s="51">
        <f t="shared" si="19"/>
        <v>2000</v>
      </c>
      <c r="G591" s="51">
        <f t="shared" si="18"/>
        <v>16906.403999999999</v>
      </c>
      <c r="H591" s="52">
        <f>+SUM(INDEX(Inputs!$D$24:$D$35,MATCH($D591,Inputs!$B$24:$B$35,0))*$F591,INDEX(Inputs!$E$24:$E$35,MATCH($D591,Inputs!$B$24:$B$35,0))*$G591)</f>
        <v>1034.1123772639999</v>
      </c>
      <c r="I591" s="52"/>
      <c r="J591" s="52"/>
      <c r="K591" s="52"/>
      <c r="L591" s="52"/>
      <c r="M591" s="52"/>
      <c r="O591" s="19"/>
      <c r="P591" s="19"/>
      <c r="Q591" s="19"/>
    </row>
    <row r="592" spans="2:17" x14ac:dyDescent="0.25">
      <c r="B592" s="8" t="s">
        <v>147</v>
      </c>
      <c r="C592" s="8">
        <v>2021</v>
      </c>
      <c r="D592" s="8">
        <v>8</v>
      </c>
      <c r="E592" s="49">
        <f>Data!F592</f>
        <v>16507.696</v>
      </c>
      <c r="F592" s="51">
        <f t="shared" si="19"/>
        <v>2000</v>
      </c>
      <c r="G592" s="51">
        <f t="shared" si="18"/>
        <v>14507.696</v>
      </c>
      <c r="H592" s="52">
        <f>+SUM(INDEX(Inputs!$D$24:$D$35,MATCH($D592,Inputs!$B$24:$B$35,0))*$F592,INDEX(Inputs!$E$24:$E$35,MATCH($D592,Inputs!$B$24:$B$35,0))*$G592)</f>
        <v>917.25691833600001</v>
      </c>
      <c r="I592" s="52"/>
      <c r="J592" s="52"/>
      <c r="K592" s="52"/>
      <c r="L592" s="52"/>
      <c r="M592" s="52"/>
      <c r="O592" s="19"/>
      <c r="P592" s="19"/>
      <c r="Q592" s="19"/>
    </row>
    <row r="593" spans="2:17" x14ac:dyDescent="0.25">
      <c r="B593" s="8" t="s">
        <v>147</v>
      </c>
      <c r="C593" s="8">
        <v>2021</v>
      </c>
      <c r="D593" s="8">
        <v>9</v>
      </c>
      <c r="E593" s="49">
        <f>Data!F593</f>
        <v>14722.448</v>
      </c>
      <c r="F593" s="51">
        <f t="shared" si="19"/>
        <v>2000</v>
      </c>
      <c r="G593" s="51">
        <f t="shared" si="18"/>
        <v>12722.448</v>
      </c>
      <c r="H593" s="52">
        <f>+SUM(INDEX(Inputs!$D$24:$D$35,MATCH($D593,Inputs!$B$24:$B$35,0))*$F593,INDEX(Inputs!$E$24:$E$35,MATCH($D593,Inputs!$B$24:$B$35,0))*$G593)</f>
        <v>751.76531180800009</v>
      </c>
      <c r="I593" s="52"/>
      <c r="J593" s="52"/>
      <c r="K593" s="52"/>
      <c r="L593" s="52"/>
      <c r="M593" s="52"/>
      <c r="O593" s="19"/>
      <c r="P593" s="19"/>
      <c r="Q593" s="19"/>
    </row>
    <row r="594" spans="2:17" x14ac:dyDescent="0.25">
      <c r="B594" s="8" t="s">
        <v>147</v>
      </c>
      <c r="C594" s="8">
        <v>2021</v>
      </c>
      <c r="D594" s="8">
        <v>10</v>
      </c>
      <c r="E594" s="49">
        <f>Data!F594</f>
        <v>14640.016</v>
      </c>
      <c r="F594" s="51">
        <f t="shared" si="19"/>
        <v>2000</v>
      </c>
      <c r="G594" s="51">
        <f t="shared" si="18"/>
        <v>12640.016</v>
      </c>
      <c r="H594" s="52">
        <f>+SUM(INDEX(Inputs!$D$24:$D$35,MATCH($D594,Inputs!$B$24:$B$35,0))*$F594,INDEX(Inputs!$E$24:$E$35,MATCH($D594,Inputs!$B$24:$B$35,0))*$G594)</f>
        <v>748.12214713599997</v>
      </c>
      <c r="I594" s="52"/>
      <c r="J594" s="52"/>
      <c r="K594" s="52"/>
      <c r="L594" s="52"/>
      <c r="M594" s="52"/>
      <c r="O594" s="19"/>
      <c r="P594" s="19"/>
      <c r="Q594" s="19"/>
    </row>
    <row r="595" spans="2:17" x14ac:dyDescent="0.25">
      <c r="B595" s="8" t="s">
        <v>147</v>
      </c>
      <c r="C595" s="8">
        <v>2021</v>
      </c>
      <c r="D595" s="8">
        <v>11</v>
      </c>
      <c r="E595" s="49">
        <f>Data!F595</f>
        <v>14697.328</v>
      </c>
      <c r="F595" s="51">
        <f t="shared" si="19"/>
        <v>2000</v>
      </c>
      <c r="G595" s="51">
        <f t="shared" si="18"/>
        <v>12697.328</v>
      </c>
      <c r="H595" s="52">
        <f>+SUM(INDEX(Inputs!$D$24:$D$35,MATCH($D595,Inputs!$B$24:$B$35,0))*$F595,INDEX(Inputs!$E$24:$E$35,MATCH($D595,Inputs!$B$24:$B$35,0))*$G595)</f>
        <v>750.65510828799995</v>
      </c>
      <c r="I595" s="52"/>
      <c r="J595" s="52"/>
      <c r="K595" s="52"/>
      <c r="L595" s="52"/>
      <c r="M595" s="52"/>
      <c r="O595" s="19"/>
      <c r="P595" s="19"/>
      <c r="Q595" s="19"/>
    </row>
    <row r="596" spans="2:17" x14ac:dyDescent="0.25">
      <c r="B596" s="8" t="s">
        <v>147</v>
      </c>
      <c r="C596" s="8">
        <v>2021</v>
      </c>
      <c r="D596" s="8">
        <v>12</v>
      </c>
      <c r="E596" s="49">
        <f>Data!F596</f>
        <v>15945.88</v>
      </c>
      <c r="F596" s="51">
        <f t="shared" si="19"/>
        <v>2000</v>
      </c>
      <c r="G596" s="51">
        <f t="shared" si="18"/>
        <v>13945.88</v>
      </c>
      <c r="H596" s="52">
        <f>+SUM(INDEX(Inputs!$D$24:$D$35,MATCH($D596,Inputs!$B$24:$B$35,0))*$F596,INDEX(Inputs!$E$24:$E$35,MATCH($D596,Inputs!$B$24:$B$35,0))*$G596)</f>
        <v>805.83611248</v>
      </c>
      <c r="I596" s="52"/>
      <c r="J596" s="52"/>
      <c r="K596" s="52"/>
      <c r="L596" s="52"/>
      <c r="M596" s="52"/>
      <c r="O596" s="19"/>
      <c r="P596" s="19"/>
      <c r="Q596" s="19"/>
    </row>
    <row r="597" spans="2:17" x14ac:dyDescent="0.25">
      <c r="B597" s="8" t="s">
        <v>148</v>
      </c>
      <c r="C597" s="8">
        <v>2021</v>
      </c>
      <c r="D597" s="8">
        <v>1</v>
      </c>
      <c r="E597" s="49">
        <f>Data!F597</f>
        <v>3528.4780999999998</v>
      </c>
      <c r="F597" s="51">
        <f t="shared" si="19"/>
        <v>2000</v>
      </c>
      <c r="G597" s="51">
        <f t="shared" si="18"/>
        <v>1528.4780999999998</v>
      </c>
      <c r="H597" s="52">
        <f>+SUM(INDEX(Inputs!$D$24:$D$35,MATCH($D597,Inputs!$B$24:$B$35,0))*$F597,INDEX(Inputs!$E$24:$E$35,MATCH($D597,Inputs!$B$24:$B$35,0))*$G597)</f>
        <v>257.03661810760002</v>
      </c>
      <c r="I597" s="52"/>
      <c r="J597" s="52"/>
      <c r="K597" s="52"/>
      <c r="L597" s="52"/>
      <c r="M597" s="52"/>
      <c r="O597" s="19"/>
      <c r="P597" s="19"/>
      <c r="Q597" s="19"/>
    </row>
    <row r="598" spans="2:17" x14ac:dyDescent="0.25">
      <c r="B598" s="8" t="s">
        <v>148</v>
      </c>
      <c r="C598" s="8">
        <v>2021</v>
      </c>
      <c r="D598" s="8">
        <v>2</v>
      </c>
      <c r="E598" s="49">
        <f>Data!F598</f>
        <v>3251.0372000000002</v>
      </c>
      <c r="F598" s="51">
        <f t="shared" si="19"/>
        <v>2000</v>
      </c>
      <c r="G598" s="51">
        <f t="shared" si="18"/>
        <v>1251.0372000000002</v>
      </c>
      <c r="H598" s="52">
        <f>+SUM(INDEX(Inputs!$D$24:$D$35,MATCH($D598,Inputs!$B$24:$B$35,0))*$F598,INDEX(Inputs!$E$24:$E$35,MATCH($D598,Inputs!$B$24:$B$35,0))*$G598)</f>
        <v>244.77484009120002</v>
      </c>
      <c r="I598" s="52"/>
      <c r="J598" s="52"/>
      <c r="K598" s="52"/>
      <c r="L598" s="52"/>
      <c r="M598" s="52"/>
      <c r="O598" s="19"/>
      <c r="P598" s="19"/>
      <c r="Q598" s="19"/>
    </row>
    <row r="599" spans="2:17" x14ac:dyDescent="0.25">
      <c r="B599" s="8" t="s">
        <v>148</v>
      </c>
      <c r="C599" s="8">
        <v>2021</v>
      </c>
      <c r="D599" s="8">
        <v>3</v>
      </c>
      <c r="E599" s="49">
        <f>Data!F599</f>
        <v>3923.9758999999999</v>
      </c>
      <c r="F599" s="51">
        <f t="shared" si="19"/>
        <v>2000</v>
      </c>
      <c r="G599" s="51">
        <f t="shared" si="18"/>
        <v>1923.9758999999999</v>
      </c>
      <c r="H599" s="52">
        <f>+SUM(INDEX(Inputs!$D$24:$D$35,MATCH($D599,Inputs!$B$24:$B$35,0))*$F599,INDEX(Inputs!$E$24:$E$35,MATCH($D599,Inputs!$B$24:$B$35,0))*$G599)</f>
        <v>274.51603887639999</v>
      </c>
      <c r="I599" s="52"/>
      <c r="J599" s="52"/>
      <c r="K599" s="52"/>
      <c r="L599" s="52"/>
      <c r="M599" s="52"/>
      <c r="O599" s="19"/>
      <c r="P599" s="19"/>
      <c r="Q599" s="19"/>
    </row>
    <row r="600" spans="2:17" x14ac:dyDescent="0.25">
      <c r="B600" s="8" t="s">
        <v>148</v>
      </c>
      <c r="C600" s="8">
        <v>2021</v>
      </c>
      <c r="D600" s="8">
        <v>4</v>
      </c>
      <c r="E600" s="49">
        <f>Data!F600</f>
        <v>4082.761</v>
      </c>
      <c r="F600" s="51">
        <f t="shared" si="19"/>
        <v>2000</v>
      </c>
      <c r="G600" s="51">
        <f t="shared" si="18"/>
        <v>2082.761</v>
      </c>
      <c r="H600" s="52">
        <f>+SUM(INDEX(Inputs!$D$24:$D$35,MATCH($D600,Inputs!$B$24:$B$35,0))*$F600,INDEX(Inputs!$E$24:$E$35,MATCH($D600,Inputs!$B$24:$B$35,0))*$G600)</f>
        <v>281.533705156</v>
      </c>
      <c r="I600" s="52"/>
      <c r="J600" s="52"/>
      <c r="K600" s="52"/>
      <c r="L600" s="52"/>
      <c r="M600" s="52"/>
      <c r="O600" s="19"/>
      <c r="P600" s="19"/>
      <c r="Q600" s="19"/>
    </row>
    <row r="601" spans="2:17" x14ac:dyDescent="0.25">
      <c r="B601" s="8" t="s">
        <v>148</v>
      </c>
      <c r="C601" s="8">
        <v>2021</v>
      </c>
      <c r="D601" s="8">
        <v>5</v>
      </c>
      <c r="E601" s="49">
        <f>Data!F601</f>
        <v>4541.7254999999996</v>
      </c>
      <c r="F601" s="51">
        <f t="shared" si="19"/>
        <v>2000</v>
      </c>
      <c r="G601" s="51">
        <f t="shared" si="18"/>
        <v>2541.7254999999996</v>
      </c>
      <c r="H601" s="52">
        <f>+SUM(INDEX(Inputs!$D$24:$D$35,MATCH($D601,Inputs!$B$24:$B$35,0))*$F601,INDEX(Inputs!$E$24:$E$35,MATCH($D601,Inputs!$B$24:$B$35,0))*$G601)</f>
        <v>301.81810019799997</v>
      </c>
      <c r="I601" s="52"/>
      <c r="J601" s="52"/>
      <c r="K601" s="52"/>
      <c r="L601" s="52"/>
      <c r="M601" s="52"/>
      <c r="O601" s="19"/>
      <c r="P601" s="19"/>
      <c r="Q601" s="19"/>
    </row>
    <row r="602" spans="2:17" x14ac:dyDescent="0.25">
      <c r="B602" s="8" t="s">
        <v>148</v>
      </c>
      <c r="C602" s="8">
        <v>2021</v>
      </c>
      <c r="D602" s="8">
        <v>6</v>
      </c>
      <c r="E602" s="49">
        <f>Data!F602</f>
        <v>6191.5288</v>
      </c>
      <c r="F602" s="51">
        <f t="shared" si="19"/>
        <v>2000</v>
      </c>
      <c r="G602" s="51">
        <f t="shared" si="18"/>
        <v>4191.5288</v>
      </c>
      <c r="H602" s="52">
        <f>+SUM(INDEX(Inputs!$D$24:$D$35,MATCH($D602,Inputs!$B$24:$B$35,0))*$F602,INDEX(Inputs!$E$24:$E$35,MATCH($D602,Inputs!$B$24:$B$35,0))*$G602)</f>
        <v>414.69451702080005</v>
      </c>
      <c r="I602" s="52"/>
      <c r="J602" s="52"/>
      <c r="K602" s="52"/>
      <c r="L602" s="52"/>
      <c r="M602" s="52"/>
      <c r="O602" s="19"/>
      <c r="P602" s="19"/>
      <c r="Q602" s="19"/>
    </row>
    <row r="603" spans="2:17" x14ac:dyDescent="0.25">
      <c r="B603" s="8" t="s">
        <v>148</v>
      </c>
      <c r="C603" s="8">
        <v>2021</v>
      </c>
      <c r="D603" s="8">
        <v>7</v>
      </c>
      <c r="E603" s="49">
        <f>Data!F603</f>
        <v>6363.3320000000003</v>
      </c>
      <c r="F603" s="51">
        <f t="shared" si="19"/>
        <v>2000</v>
      </c>
      <c r="G603" s="51">
        <f t="shared" si="18"/>
        <v>4363.3320000000003</v>
      </c>
      <c r="H603" s="52">
        <f>+SUM(INDEX(Inputs!$D$24:$D$35,MATCH($D603,Inputs!$B$24:$B$35,0))*$F603,INDEX(Inputs!$E$24:$E$35,MATCH($D603,Inputs!$B$24:$B$35,0))*$G603)</f>
        <v>423.06408171200002</v>
      </c>
      <c r="I603" s="52"/>
      <c r="J603" s="52"/>
      <c r="K603" s="52"/>
      <c r="L603" s="52"/>
      <c r="M603" s="52"/>
      <c r="O603" s="19"/>
      <c r="P603" s="19"/>
      <c r="Q603" s="19"/>
    </row>
    <row r="604" spans="2:17" x14ac:dyDescent="0.25">
      <c r="B604" s="8" t="s">
        <v>148</v>
      </c>
      <c r="C604" s="8">
        <v>2021</v>
      </c>
      <c r="D604" s="8">
        <v>8</v>
      </c>
      <c r="E604" s="49">
        <f>Data!F604</f>
        <v>5414.2307000000001</v>
      </c>
      <c r="F604" s="51">
        <f t="shared" si="19"/>
        <v>2000</v>
      </c>
      <c r="G604" s="51">
        <f t="shared" si="18"/>
        <v>3414.2307000000001</v>
      </c>
      <c r="H604" s="52">
        <f>+SUM(INDEX(Inputs!$D$24:$D$35,MATCH($D604,Inputs!$B$24:$B$35,0))*$F604,INDEX(Inputs!$E$24:$E$35,MATCH($D604,Inputs!$B$24:$B$35,0))*$G604)</f>
        <v>376.82766278120005</v>
      </c>
      <c r="I604" s="52"/>
      <c r="J604" s="52"/>
      <c r="K604" s="52"/>
      <c r="L604" s="52"/>
      <c r="M604" s="52"/>
      <c r="O604" s="19"/>
      <c r="P604" s="19"/>
      <c r="Q604" s="19"/>
    </row>
    <row r="605" spans="2:17" x14ac:dyDescent="0.25">
      <c r="B605" s="8" t="s">
        <v>148</v>
      </c>
      <c r="C605" s="8">
        <v>2021</v>
      </c>
      <c r="D605" s="8">
        <v>9</v>
      </c>
      <c r="E605" s="49">
        <f>Data!F605</f>
        <v>3878.5749000000001</v>
      </c>
      <c r="F605" s="51">
        <f t="shared" si="19"/>
        <v>2000</v>
      </c>
      <c r="G605" s="51">
        <f t="shared" si="18"/>
        <v>1878.5749000000001</v>
      </c>
      <c r="H605" s="52">
        <f>+SUM(INDEX(Inputs!$D$24:$D$35,MATCH($D605,Inputs!$B$24:$B$35,0))*$F605,INDEX(Inputs!$E$24:$E$35,MATCH($D605,Inputs!$B$24:$B$35,0))*$G605)</f>
        <v>272.50949628040001</v>
      </c>
      <c r="I605" s="52"/>
      <c r="J605" s="52"/>
      <c r="K605" s="52"/>
      <c r="L605" s="52"/>
      <c r="M605" s="52"/>
      <c r="O605" s="19"/>
      <c r="P605" s="19"/>
      <c r="Q605" s="19"/>
    </row>
    <row r="606" spans="2:17" x14ac:dyDescent="0.25">
      <c r="B606" s="8" t="s">
        <v>148</v>
      </c>
      <c r="C606" s="8">
        <v>2021</v>
      </c>
      <c r="D606" s="8">
        <v>10</v>
      </c>
      <c r="E606" s="49">
        <f>Data!F606</f>
        <v>3295.2534000000001</v>
      </c>
      <c r="F606" s="51">
        <f t="shared" si="19"/>
        <v>2000</v>
      </c>
      <c r="G606" s="51">
        <f t="shared" si="18"/>
        <v>1295.2534000000001</v>
      </c>
      <c r="H606" s="52">
        <f>+SUM(INDEX(Inputs!$D$24:$D$35,MATCH($D606,Inputs!$B$24:$B$35,0))*$F606,INDEX(Inputs!$E$24:$E$35,MATCH($D606,Inputs!$B$24:$B$35,0))*$G606)</f>
        <v>246.7290192664</v>
      </c>
      <c r="I606" s="52"/>
      <c r="J606" s="52"/>
      <c r="K606" s="52"/>
      <c r="L606" s="52"/>
      <c r="M606" s="52"/>
      <c r="O606" s="19"/>
      <c r="P606" s="19"/>
      <c r="Q606" s="19"/>
    </row>
    <row r="607" spans="2:17" x14ac:dyDescent="0.25">
      <c r="B607" s="8" t="s">
        <v>148</v>
      </c>
      <c r="C607" s="8">
        <v>2021</v>
      </c>
      <c r="D607" s="8">
        <v>11</v>
      </c>
      <c r="E607" s="49">
        <f>Data!F607</f>
        <v>2980.8299000000002</v>
      </c>
      <c r="F607" s="51">
        <f t="shared" si="19"/>
        <v>2000</v>
      </c>
      <c r="G607" s="51">
        <f t="shared" si="18"/>
        <v>980.82990000000018</v>
      </c>
      <c r="H607" s="52">
        <f>+SUM(INDEX(Inputs!$D$24:$D$35,MATCH($D607,Inputs!$B$24:$B$35,0))*$F607,INDEX(Inputs!$E$24:$E$35,MATCH($D607,Inputs!$B$24:$B$35,0))*$G607)</f>
        <v>232.8327582604</v>
      </c>
      <c r="I607" s="52"/>
      <c r="J607" s="52"/>
      <c r="K607" s="52"/>
      <c r="L607" s="52"/>
      <c r="M607" s="52"/>
      <c r="O607" s="19"/>
      <c r="P607" s="19"/>
      <c r="Q607" s="19"/>
    </row>
    <row r="608" spans="2:17" x14ac:dyDescent="0.25">
      <c r="B608" s="8" t="s">
        <v>148</v>
      </c>
      <c r="C608" s="8">
        <v>2021</v>
      </c>
      <c r="D608" s="8">
        <v>12</v>
      </c>
      <c r="E608" s="49">
        <f>Data!F608</f>
        <v>3025.7847999999999</v>
      </c>
      <c r="F608" s="51">
        <f t="shared" si="19"/>
        <v>2000</v>
      </c>
      <c r="G608" s="51">
        <f t="shared" si="18"/>
        <v>1025.7847999999999</v>
      </c>
      <c r="H608" s="52">
        <f>+SUM(INDEX(Inputs!$D$24:$D$35,MATCH($D608,Inputs!$B$24:$B$35,0))*$F608,INDEX(Inputs!$E$24:$E$35,MATCH($D608,Inputs!$B$24:$B$35,0))*$G608)</f>
        <v>234.81958502079999</v>
      </c>
      <c r="I608" s="52"/>
      <c r="J608" s="52"/>
      <c r="K608" s="52"/>
      <c r="L608" s="52"/>
      <c r="M608" s="52"/>
      <c r="O608" s="19"/>
      <c r="P608" s="19"/>
      <c r="Q608" s="19"/>
    </row>
    <row r="609" spans="2:17" x14ac:dyDescent="0.25">
      <c r="B609" s="8" t="s">
        <v>149</v>
      </c>
      <c r="C609" s="8">
        <v>2021</v>
      </c>
      <c r="D609" s="8">
        <v>1</v>
      </c>
      <c r="E609" s="49">
        <f>Data!F609</f>
        <v>2482.5039000000002</v>
      </c>
      <c r="F609" s="51">
        <f t="shared" si="19"/>
        <v>2000</v>
      </c>
      <c r="G609" s="51">
        <f t="shared" si="18"/>
        <v>482.50390000000016</v>
      </c>
      <c r="H609" s="52">
        <f>+SUM(INDEX(Inputs!$D$24:$D$35,MATCH($D609,Inputs!$B$24:$B$35,0))*$F609,INDEX(Inputs!$E$24:$E$35,MATCH($D609,Inputs!$B$24:$B$35,0))*$G609)</f>
        <v>210.80874236440002</v>
      </c>
      <c r="I609" s="52"/>
      <c r="J609" s="52"/>
      <c r="K609" s="52"/>
      <c r="L609" s="52"/>
      <c r="M609" s="52"/>
      <c r="O609" s="19"/>
      <c r="P609" s="19"/>
      <c r="Q609" s="19"/>
    </row>
    <row r="610" spans="2:17" x14ac:dyDescent="0.25">
      <c r="B610" s="8" t="s">
        <v>149</v>
      </c>
      <c r="C610" s="8">
        <v>2021</v>
      </c>
      <c r="D610" s="8">
        <v>2</v>
      </c>
      <c r="E610" s="49">
        <f>Data!F610</f>
        <v>2369.1750999999999</v>
      </c>
      <c r="F610" s="51">
        <f t="shared" si="19"/>
        <v>2000</v>
      </c>
      <c r="G610" s="51">
        <f t="shared" si="18"/>
        <v>369.17509999999993</v>
      </c>
      <c r="H610" s="52">
        <f>+SUM(INDEX(Inputs!$D$24:$D$35,MATCH($D610,Inputs!$B$24:$B$35,0))*$F610,INDEX(Inputs!$E$24:$E$35,MATCH($D610,Inputs!$B$24:$B$35,0))*$G610)</f>
        <v>205.80006271960002</v>
      </c>
      <c r="I610" s="52"/>
      <c r="J610" s="52"/>
      <c r="K610" s="52"/>
      <c r="L610" s="52"/>
      <c r="M610" s="52"/>
      <c r="O610" s="19"/>
      <c r="P610" s="19"/>
      <c r="Q610" s="19"/>
    </row>
    <row r="611" spans="2:17" x14ac:dyDescent="0.25">
      <c r="B611" s="8" t="s">
        <v>149</v>
      </c>
      <c r="C611" s="8">
        <v>2021</v>
      </c>
      <c r="D611" s="8">
        <v>3</v>
      </c>
      <c r="E611" s="49">
        <f>Data!F611</f>
        <v>2678.4638</v>
      </c>
      <c r="F611" s="51">
        <f t="shared" si="19"/>
        <v>2000</v>
      </c>
      <c r="G611" s="51">
        <f t="shared" si="18"/>
        <v>678.46379999999999</v>
      </c>
      <c r="H611" s="52">
        <f>+SUM(INDEX(Inputs!$D$24:$D$35,MATCH($D611,Inputs!$B$24:$B$35,0))*$F611,INDEX(Inputs!$E$24:$E$35,MATCH($D611,Inputs!$B$24:$B$35,0))*$G611)</f>
        <v>219.46938610480001</v>
      </c>
      <c r="I611" s="52"/>
      <c r="J611" s="52"/>
      <c r="K611" s="52"/>
      <c r="L611" s="52"/>
      <c r="M611" s="52"/>
      <c r="O611" s="19"/>
      <c r="P611" s="19"/>
      <c r="Q611" s="19"/>
    </row>
    <row r="612" spans="2:17" x14ac:dyDescent="0.25">
      <c r="B612" s="8" t="s">
        <v>149</v>
      </c>
      <c r="C612" s="8">
        <v>2021</v>
      </c>
      <c r="D612" s="8">
        <v>4</v>
      </c>
      <c r="E612" s="49">
        <f>Data!F612</f>
        <v>2491.8638000000001</v>
      </c>
      <c r="F612" s="51">
        <f t="shared" si="19"/>
        <v>2000</v>
      </c>
      <c r="G612" s="51">
        <f t="shared" si="18"/>
        <v>491.86380000000008</v>
      </c>
      <c r="H612" s="52">
        <f>+SUM(INDEX(Inputs!$D$24:$D$35,MATCH($D612,Inputs!$B$24:$B$35,0))*$F612,INDEX(Inputs!$E$24:$E$35,MATCH($D612,Inputs!$B$24:$B$35,0))*$G612)</f>
        <v>211.22241250480002</v>
      </c>
      <c r="I612" s="52"/>
      <c r="J612" s="52"/>
      <c r="K612" s="52"/>
      <c r="L612" s="52"/>
      <c r="M612" s="52"/>
      <c r="O612" s="19"/>
      <c r="P612" s="19"/>
      <c r="Q612" s="19"/>
    </row>
    <row r="613" spans="2:17" x14ac:dyDescent="0.25">
      <c r="B613" s="8" t="s">
        <v>149</v>
      </c>
      <c r="C613" s="8">
        <v>2021</v>
      </c>
      <c r="D613" s="8">
        <v>5</v>
      </c>
      <c r="E613" s="49">
        <f>Data!F613</f>
        <v>2686.7919000000002</v>
      </c>
      <c r="F613" s="51">
        <f t="shared" si="19"/>
        <v>2000</v>
      </c>
      <c r="G613" s="51">
        <f t="shared" si="18"/>
        <v>686.79190000000017</v>
      </c>
      <c r="H613" s="52">
        <f>+SUM(INDEX(Inputs!$D$24:$D$35,MATCH($D613,Inputs!$B$24:$B$35,0))*$F613,INDEX(Inputs!$E$24:$E$35,MATCH($D613,Inputs!$B$24:$B$35,0))*$G613)</f>
        <v>219.83745481240001</v>
      </c>
      <c r="I613" s="52"/>
      <c r="J613" s="52"/>
      <c r="K613" s="52"/>
      <c r="L613" s="52"/>
      <c r="M613" s="52"/>
      <c r="O613" s="19"/>
      <c r="P613" s="19"/>
      <c r="Q613" s="19"/>
    </row>
    <row r="614" spans="2:17" x14ac:dyDescent="0.25">
      <c r="B614" s="8" t="s">
        <v>149</v>
      </c>
      <c r="C614" s="8">
        <v>2021</v>
      </c>
      <c r="D614" s="8">
        <v>6</v>
      </c>
      <c r="E614" s="49">
        <f>Data!F614</f>
        <v>3758.9119999999998</v>
      </c>
      <c r="F614" s="51">
        <f t="shared" si="19"/>
        <v>2000</v>
      </c>
      <c r="G614" s="51">
        <f t="shared" si="18"/>
        <v>1758.9119999999998</v>
      </c>
      <c r="H614" s="52">
        <f>+SUM(INDEX(Inputs!$D$24:$D$35,MATCH($D614,Inputs!$B$24:$B$35,0))*$F614,INDEX(Inputs!$E$24:$E$35,MATCH($D614,Inputs!$B$24:$B$35,0))*$G614)</f>
        <v>296.18715699199998</v>
      </c>
      <c r="I614" s="52"/>
      <c r="J614" s="52"/>
      <c r="K614" s="52"/>
      <c r="L614" s="52"/>
      <c r="M614" s="52"/>
      <c r="O614" s="19"/>
      <c r="P614" s="19"/>
      <c r="Q614" s="19"/>
    </row>
    <row r="615" spans="2:17" x14ac:dyDescent="0.25">
      <c r="B615" s="8" t="s">
        <v>149</v>
      </c>
      <c r="C615" s="8">
        <v>2021</v>
      </c>
      <c r="D615" s="8">
        <v>7</v>
      </c>
      <c r="E615" s="49">
        <f>Data!F615</f>
        <v>3646.0079000000001</v>
      </c>
      <c r="F615" s="51">
        <f t="shared" si="19"/>
        <v>2000</v>
      </c>
      <c r="G615" s="51">
        <f t="shared" si="18"/>
        <v>1646.0079000000001</v>
      </c>
      <c r="H615" s="52">
        <f>+SUM(INDEX(Inputs!$D$24:$D$35,MATCH($D615,Inputs!$B$24:$B$35,0))*$F615,INDEX(Inputs!$E$24:$E$35,MATCH($D615,Inputs!$B$24:$B$35,0))*$G615)</f>
        <v>290.68692085639998</v>
      </c>
      <c r="I615" s="52"/>
      <c r="J615" s="52"/>
      <c r="K615" s="52"/>
      <c r="L615" s="52"/>
      <c r="M615" s="52"/>
      <c r="O615" s="19"/>
      <c r="P615" s="19"/>
      <c r="Q615" s="19"/>
    </row>
    <row r="616" spans="2:17" x14ac:dyDescent="0.25">
      <c r="B616" s="8" t="s">
        <v>149</v>
      </c>
      <c r="C616" s="8">
        <v>2021</v>
      </c>
      <c r="D616" s="8">
        <v>8</v>
      </c>
      <c r="E616" s="49">
        <f>Data!F616</f>
        <v>3245.5680000000002</v>
      </c>
      <c r="F616" s="51">
        <f t="shared" si="19"/>
        <v>2000</v>
      </c>
      <c r="G616" s="51">
        <f t="shared" si="18"/>
        <v>1245.5680000000002</v>
      </c>
      <c r="H616" s="52">
        <f>+SUM(INDEX(Inputs!$D$24:$D$35,MATCH($D616,Inputs!$B$24:$B$35,0))*$F616,INDEX(Inputs!$E$24:$E$35,MATCH($D616,Inputs!$B$24:$B$35,0))*$G616)</f>
        <v>271.17909068800003</v>
      </c>
      <c r="I616" s="52"/>
      <c r="J616" s="52"/>
      <c r="K616" s="52"/>
      <c r="L616" s="52"/>
      <c r="M616" s="52"/>
      <c r="O616" s="19"/>
      <c r="P616" s="19"/>
      <c r="Q616" s="19"/>
    </row>
    <row r="617" spans="2:17" x14ac:dyDescent="0.25">
      <c r="B617" s="8" t="s">
        <v>149</v>
      </c>
      <c r="C617" s="8">
        <v>2021</v>
      </c>
      <c r="D617" s="8">
        <v>9</v>
      </c>
      <c r="E617" s="49">
        <f>Data!F617</f>
        <v>2522.7170000000001</v>
      </c>
      <c r="F617" s="51">
        <f t="shared" si="19"/>
        <v>2000</v>
      </c>
      <c r="G617" s="51">
        <f t="shared" si="18"/>
        <v>522.7170000000001</v>
      </c>
      <c r="H617" s="52">
        <f>+SUM(INDEX(Inputs!$D$24:$D$35,MATCH($D617,Inputs!$B$24:$B$35,0))*$F617,INDEX(Inputs!$E$24:$E$35,MATCH($D617,Inputs!$B$24:$B$35,0))*$G617)</f>
        <v>212.58600053200001</v>
      </c>
      <c r="I617" s="52"/>
      <c r="J617" s="52"/>
      <c r="K617" s="52"/>
      <c r="L617" s="52"/>
      <c r="M617" s="52"/>
      <c r="O617" s="19"/>
      <c r="P617" s="19"/>
      <c r="Q617" s="19"/>
    </row>
    <row r="618" spans="2:17" x14ac:dyDescent="0.25">
      <c r="B618" s="8" t="s">
        <v>149</v>
      </c>
      <c r="C618" s="8">
        <v>2021</v>
      </c>
      <c r="D618" s="8">
        <v>10</v>
      </c>
      <c r="E618" s="49">
        <f>Data!F618</f>
        <v>2699.6489999999999</v>
      </c>
      <c r="F618" s="51">
        <f t="shared" si="19"/>
        <v>2000</v>
      </c>
      <c r="G618" s="51">
        <f t="shared" si="18"/>
        <v>699.64899999999989</v>
      </c>
      <c r="H618" s="52">
        <f>+SUM(INDEX(Inputs!$D$24:$D$35,MATCH($D618,Inputs!$B$24:$B$35,0))*$F618,INDEX(Inputs!$E$24:$E$35,MATCH($D618,Inputs!$B$24:$B$35,0))*$G618)</f>
        <v>220.405687204</v>
      </c>
      <c r="I618" s="52"/>
      <c r="J618" s="52"/>
      <c r="K618" s="52"/>
      <c r="L618" s="52"/>
      <c r="M618" s="52"/>
      <c r="O618" s="19"/>
      <c r="P618" s="19"/>
      <c r="Q618" s="19"/>
    </row>
    <row r="619" spans="2:17" x14ac:dyDescent="0.25">
      <c r="B619" s="8" t="s">
        <v>149</v>
      </c>
      <c r="C619" s="8">
        <v>2021</v>
      </c>
      <c r="D619" s="8">
        <v>11</v>
      </c>
      <c r="E619" s="49">
        <f>Data!F619</f>
        <v>2767.24</v>
      </c>
      <c r="F619" s="51">
        <f t="shared" si="19"/>
        <v>2000</v>
      </c>
      <c r="G619" s="51">
        <f t="shared" si="18"/>
        <v>767.23999999999978</v>
      </c>
      <c r="H619" s="52">
        <f>+SUM(INDEX(Inputs!$D$24:$D$35,MATCH($D619,Inputs!$B$24:$B$35,0))*$F619,INDEX(Inputs!$E$24:$E$35,MATCH($D619,Inputs!$B$24:$B$35,0))*$G619)</f>
        <v>223.39293903999999</v>
      </c>
      <c r="I619" s="52"/>
      <c r="J619" s="52"/>
      <c r="K619" s="52"/>
      <c r="L619" s="52"/>
      <c r="M619" s="52"/>
      <c r="O619" s="19"/>
      <c r="P619" s="19"/>
      <c r="Q619" s="19"/>
    </row>
    <row r="620" spans="2:17" x14ac:dyDescent="0.25">
      <c r="B620" s="8" t="s">
        <v>149</v>
      </c>
      <c r="C620" s="8">
        <v>2021</v>
      </c>
      <c r="D620" s="8">
        <v>12</v>
      </c>
      <c r="E620" s="49">
        <f>Data!F620</f>
        <v>3019.056</v>
      </c>
      <c r="F620" s="51">
        <f t="shared" si="19"/>
        <v>2000</v>
      </c>
      <c r="G620" s="51">
        <f t="shared" si="18"/>
        <v>1019.056</v>
      </c>
      <c r="H620" s="52">
        <f>+SUM(INDEX(Inputs!$D$24:$D$35,MATCH($D620,Inputs!$B$24:$B$35,0))*$F620,INDEX(Inputs!$E$24:$E$35,MATCH($D620,Inputs!$B$24:$B$35,0))*$G620)</f>
        <v>234.52219897600003</v>
      </c>
      <c r="I620" s="52"/>
      <c r="J620" s="52"/>
      <c r="K620" s="52"/>
      <c r="L620" s="52"/>
      <c r="M620" s="52"/>
      <c r="O620" s="19"/>
      <c r="P620" s="19"/>
      <c r="Q620" s="19"/>
    </row>
    <row r="621" spans="2:17" x14ac:dyDescent="0.25">
      <c r="B621" s="8" t="s">
        <v>150</v>
      </c>
      <c r="C621" s="8">
        <v>2021</v>
      </c>
      <c r="D621" s="8">
        <v>1</v>
      </c>
      <c r="E621" s="49">
        <f>Data!F621</f>
        <v>936.56799999999998</v>
      </c>
      <c r="F621" s="51">
        <f t="shared" si="19"/>
        <v>936.56799999999998</v>
      </c>
      <c r="G621" s="51">
        <f t="shared" si="18"/>
        <v>0</v>
      </c>
      <c r="H621" s="52">
        <f>+SUM(INDEX(Inputs!$D$24:$D$35,MATCH($D621,Inputs!$B$24:$B$35,0))*$F621,INDEX(Inputs!$E$24:$E$35,MATCH($D621,Inputs!$B$24:$B$35,0))*$G621)</f>
        <v>88.732325455999998</v>
      </c>
      <c r="I621" s="52"/>
      <c r="J621" s="52"/>
      <c r="K621" s="52"/>
      <c r="L621" s="52"/>
      <c r="M621" s="52"/>
      <c r="O621" s="19"/>
      <c r="P621" s="19"/>
      <c r="Q621" s="19"/>
    </row>
    <row r="622" spans="2:17" x14ac:dyDescent="0.25">
      <c r="B622" s="8" t="s">
        <v>150</v>
      </c>
      <c r="C622" s="8">
        <v>2021</v>
      </c>
      <c r="D622" s="8">
        <v>2</v>
      </c>
      <c r="E622" s="49">
        <f>Data!F622</f>
        <v>544.48</v>
      </c>
      <c r="F622" s="51">
        <f t="shared" si="19"/>
        <v>544.48</v>
      </c>
      <c r="G622" s="51">
        <f t="shared" si="18"/>
        <v>0</v>
      </c>
      <c r="H622" s="52">
        <f>+SUM(INDEX(Inputs!$D$24:$D$35,MATCH($D622,Inputs!$B$24:$B$35,0))*$F622,INDEX(Inputs!$E$24:$E$35,MATCH($D622,Inputs!$B$24:$B$35,0))*$G622)</f>
        <v>51.585124160000007</v>
      </c>
      <c r="I622" s="52"/>
      <c r="J622" s="52"/>
      <c r="K622" s="52"/>
      <c r="L622" s="52"/>
      <c r="M622" s="52"/>
      <c r="O622" s="19"/>
      <c r="P622" s="19"/>
      <c r="Q622" s="19"/>
    </row>
    <row r="623" spans="2:17" x14ac:dyDescent="0.25">
      <c r="B623" s="8" t="s">
        <v>150</v>
      </c>
      <c r="C623" s="8">
        <v>2021</v>
      </c>
      <c r="D623" s="8">
        <v>3</v>
      </c>
      <c r="E623" s="49">
        <f>Data!F623</f>
        <v>779.61599999999999</v>
      </c>
      <c r="F623" s="51">
        <f t="shared" si="19"/>
        <v>779.61599999999999</v>
      </c>
      <c r="G623" s="51">
        <f t="shared" si="18"/>
        <v>0</v>
      </c>
      <c r="H623" s="52">
        <f>+SUM(INDEX(Inputs!$D$24:$D$35,MATCH($D623,Inputs!$B$24:$B$35,0))*$F623,INDEX(Inputs!$E$24:$E$35,MATCH($D623,Inputs!$B$24:$B$35,0))*$G623)</f>
        <v>73.86237907200001</v>
      </c>
      <c r="I623" s="52"/>
      <c r="J623" s="52"/>
      <c r="K623" s="52"/>
      <c r="L623" s="52"/>
      <c r="M623" s="52"/>
      <c r="O623" s="19"/>
      <c r="P623" s="19"/>
      <c r="Q623" s="19"/>
    </row>
    <row r="624" spans="2:17" x14ac:dyDescent="0.25">
      <c r="B624" s="8" t="s">
        <v>150</v>
      </c>
      <c r="C624" s="8">
        <v>2021</v>
      </c>
      <c r="D624" s="8">
        <v>4</v>
      </c>
      <c r="E624" s="49">
        <f>Data!F624</f>
        <v>437.21600000000001</v>
      </c>
      <c r="F624" s="51">
        <f t="shared" si="19"/>
        <v>437.21600000000001</v>
      </c>
      <c r="G624" s="51">
        <f t="shared" si="18"/>
        <v>0</v>
      </c>
      <c r="H624" s="52">
        <f>+SUM(INDEX(Inputs!$D$24:$D$35,MATCH($D624,Inputs!$B$24:$B$35,0))*$F624,INDEX(Inputs!$E$24:$E$35,MATCH($D624,Inputs!$B$24:$B$35,0))*$G624)</f>
        <v>41.422718272000004</v>
      </c>
      <c r="I624" s="52"/>
      <c r="J624" s="52"/>
      <c r="K624" s="52"/>
      <c r="L624" s="52"/>
      <c r="M624" s="52"/>
      <c r="O624" s="19"/>
      <c r="P624" s="19"/>
      <c r="Q624" s="19"/>
    </row>
    <row r="625" spans="2:17" x14ac:dyDescent="0.25">
      <c r="B625" s="8" t="s">
        <v>150</v>
      </c>
      <c r="C625" s="8">
        <v>2021</v>
      </c>
      <c r="D625" s="8">
        <v>5</v>
      </c>
      <c r="E625" s="49">
        <f>Data!F625</f>
        <v>403.49200000000002</v>
      </c>
      <c r="F625" s="51">
        <f t="shared" si="19"/>
        <v>403.49200000000002</v>
      </c>
      <c r="G625" s="51">
        <f t="shared" si="18"/>
        <v>0</v>
      </c>
      <c r="H625" s="52">
        <f>+SUM(INDEX(Inputs!$D$24:$D$35,MATCH($D625,Inputs!$B$24:$B$35,0))*$F625,INDEX(Inputs!$E$24:$E$35,MATCH($D625,Inputs!$B$24:$B$35,0))*$G625)</f>
        <v>38.227639064000002</v>
      </c>
      <c r="I625" s="52"/>
      <c r="J625" s="52"/>
      <c r="K625" s="52"/>
      <c r="L625" s="52"/>
      <c r="M625" s="52"/>
      <c r="O625" s="19"/>
      <c r="P625" s="19"/>
      <c r="Q625" s="19"/>
    </row>
    <row r="626" spans="2:17" x14ac:dyDescent="0.25">
      <c r="B626" s="8" t="s">
        <v>150</v>
      </c>
      <c r="C626" s="8">
        <v>2021</v>
      </c>
      <c r="D626" s="8">
        <v>6</v>
      </c>
      <c r="E626" s="49">
        <f>Data!F626</f>
        <v>352.18400000000003</v>
      </c>
      <c r="F626" s="51">
        <f t="shared" si="19"/>
        <v>352.18400000000003</v>
      </c>
      <c r="G626" s="51">
        <f t="shared" si="18"/>
        <v>0</v>
      </c>
      <c r="H626" s="52">
        <f>+SUM(INDEX(Inputs!$D$24:$D$35,MATCH($D626,Inputs!$B$24:$B$35,0))*$F626,INDEX(Inputs!$E$24:$E$35,MATCH($D626,Inputs!$B$24:$B$35,0))*$G626)</f>
        <v>37.067366</v>
      </c>
      <c r="I626" s="52"/>
      <c r="J626" s="52"/>
      <c r="K626" s="52"/>
      <c r="L626" s="52"/>
      <c r="M626" s="52"/>
      <c r="O626" s="19"/>
      <c r="P626" s="19"/>
      <c r="Q626" s="19"/>
    </row>
    <row r="627" spans="2:17" x14ac:dyDescent="0.25">
      <c r="B627" s="8" t="s">
        <v>150</v>
      </c>
      <c r="C627" s="8">
        <v>2021</v>
      </c>
      <c r="D627" s="8">
        <v>7</v>
      </c>
      <c r="E627" s="49">
        <f>Data!F627</f>
        <v>455.41199999999998</v>
      </c>
      <c r="F627" s="51">
        <f t="shared" si="19"/>
        <v>455.41199999999998</v>
      </c>
      <c r="G627" s="51">
        <f t="shared" si="18"/>
        <v>0</v>
      </c>
      <c r="H627" s="52">
        <f>+SUM(INDEX(Inputs!$D$24:$D$35,MATCH($D627,Inputs!$B$24:$B$35,0))*$F627,INDEX(Inputs!$E$24:$E$35,MATCH($D627,Inputs!$B$24:$B$35,0))*$G627)</f>
        <v>47.932112999999994</v>
      </c>
      <c r="I627" s="52"/>
      <c r="J627" s="52"/>
      <c r="K627" s="52"/>
      <c r="L627" s="52"/>
      <c r="M627" s="52"/>
      <c r="O627" s="19"/>
      <c r="P627" s="19"/>
      <c r="Q627" s="19"/>
    </row>
    <row r="628" spans="2:17" x14ac:dyDescent="0.25">
      <c r="B628" s="8" t="s">
        <v>150</v>
      </c>
      <c r="C628" s="8">
        <v>2021</v>
      </c>
      <c r="D628" s="8">
        <v>8</v>
      </c>
      <c r="E628" s="49">
        <f>Data!F628</f>
        <v>391.512</v>
      </c>
      <c r="F628" s="51">
        <f t="shared" si="19"/>
        <v>391.512</v>
      </c>
      <c r="G628" s="51">
        <f t="shared" si="18"/>
        <v>0</v>
      </c>
      <c r="H628" s="52">
        <f>+SUM(INDEX(Inputs!$D$24:$D$35,MATCH($D628,Inputs!$B$24:$B$35,0))*$F628,INDEX(Inputs!$E$24:$E$35,MATCH($D628,Inputs!$B$24:$B$35,0))*$G628)</f>
        <v>41.206637999999998</v>
      </c>
      <c r="I628" s="52"/>
      <c r="J628" s="52"/>
      <c r="K628" s="52"/>
      <c r="L628" s="52"/>
      <c r="M628" s="52"/>
      <c r="O628" s="19"/>
      <c r="P628" s="19"/>
      <c r="Q628" s="19"/>
    </row>
    <row r="629" spans="2:17" x14ac:dyDescent="0.25">
      <c r="B629" s="8" t="s">
        <v>150</v>
      </c>
      <c r="C629" s="8">
        <v>2021</v>
      </c>
      <c r="D629" s="8">
        <v>9</v>
      </c>
      <c r="E629" s="49">
        <f>Data!F629</f>
        <v>336.08800000000002</v>
      </c>
      <c r="F629" s="51">
        <f t="shared" si="19"/>
        <v>336.08800000000002</v>
      </c>
      <c r="G629" s="51">
        <f t="shared" si="18"/>
        <v>0</v>
      </c>
      <c r="H629" s="52">
        <f>+SUM(INDEX(Inputs!$D$24:$D$35,MATCH($D629,Inputs!$B$24:$B$35,0))*$F629,INDEX(Inputs!$E$24:$E$35,MATCH($D629,Inputs!$B$24:$B$35,0))*$G629)</f>
        <v>31.841649296000003</v>
      </c>
      <c r="I629" s="52"/>
      <c r="J629" s="52"/>
      <c r="K629" s="52"/>
      <c r="L629" s="52"/>
      <c r="M629" s="52"/>
      <c r="O629" s="19"/>
      <c r="P629" s="19"/>
      <c r="Q629" s="19"/>
    </row>
    <row r="630" spans="2:17" x14ac:dyDescent="0.25">
      <c r="B630" s="8" t="s">
        <v>150</v>
      </c>
      <c r="C630" s="8">
        <v>2021</v>
      </c>
      <c r="D630" s="8">
        <v>10</v>
      </c>
      <c r="E630" s="49">
        <f>Data!F630</f>
        <v>396.33600000000001</v>
      </c>
      <c r="F630" s="51">
        <f t="shared" si="19"/>
        <v>396.33600000000001</v>
      </c>
      <c r="G630" s="51">
        <f t="shared" si="18"/>
        <v>0</v>
      </c>
      <c r="H630" s="52">
        <f>+SUM(INDEX(Inputs!$D$24:$D$35,MATCH($D630,Inputs!$B$24:$B$35,0))*$F630,INDEX(Inputs!$E$24:$E$35,MATCH($D630,Inputs!$B$24:$B$35,0))*$G630)</f>
        <v>37.549665312000002</v>
      </c>
      <c r="I630" s="52"/>
      <c r="J630" s="52"/>
      <c r="K630" s="52"/>
      <c r="L630" s="52"/>
      <c r="M630" s="52"/>
      <c r="O630" s="19"/>
      <c r="P630" s="19"/>
      <c r="Q630" s="19"/>
    </row>
    <row r="631" spans="2:17" x14ac:dyDescent="0.25">
      <c r="B631" s="8" t="s">
        <v>150</v>
      </c>
      <c r="C631" s="8">
        <v>2021</v>
      </c>
      <c r="D631" s="8">
        <v>11</v>
      </c>
      <c r="E631" s="49">
        <f>Data!F631</f>
        <v>627.20399999999995</v>
      </c>
      <c r="F631" s="51">
        <f t="shared" si="19"/>
        <v>627.20399999999995</v>
      </c>
      <c r="G631" s="51">
        <f t="shared" si="18"/>
        <v>0</v>
      </c>
      <c r="H631" s="52">
        <f>+SUM(INDEX(Inputs!$D$24:$D$35,MATCH($D631,Inputs!$B$24:$B$35,0))*$F631,INDEX(Inputs!$E$24:$E$35,MATCH($D631,Inputs!$B$24:$B$35,0))*$G631)</f>
        <v>59.422561367999997</v>
      </c>
      <c r="I631" s="52"/>
      <c r="J631" s="52"/>
      <c r="K631" s="52"/>
      <c r="L631" s="52"/>
      <c r="M631" s="52"/>
      <c r="O631" s="19"/>
      <c r="P631" s="19"/>
      <c r="Q631" s="19"/>
    </row>
    <row r="632" spans="2:17" x14ac:dyDescent="0.25">
      <c r="B632" s="8" t="s">
        <v>150</v>
      </c>
      <c r="C632" s="8">
        <v>2021</v>
      </c>
      <c r="D632" s="8">
        <v>12</v>
      </c>
      <c r="E632" s="49">
        <f>Data!F632</f>
        <v>393.50400000000002</v>
      </c>
      <c r="F632" s="51">
        <f t="shared" si="19"/>
        <v>393.50400000000002</v>
      </c>
      <c r="G632" s="51">
        <f t="shared" si="18"/>
        <v>0</v>
      </c>
      <c r="H632" s="52">
        <f>+SUM(INDEX(Inputs!$D$24:$D$35,MATCH($D632,Inputs!$B$24:$B$35,0))*$F632,INDEX(Inputs!$E$24:$E$35,MATCH($D632,Inputs!$B$24:$B$35,0))*$G632)</f>
        <v>37.281355968000007</v>
      </c>
      <c r="I632" s="52"/>
      <c r="J632" s="52"/>
      <c r="K632" s="52"/>
      <c r="L632" s="52"/>
      <c r="M632" s="52"/>
      <c r="O632" s="19"/>
      <c r="P632" s="19"/>
      <c r="Q632" s="19"/>
    </row>
    <row r="633" spans="2:17" x14ac:dyDescent="0.25">
      <c r="B633" s="8" t="s">
        <v>151</v>
      </c>
      <c r="C633" s="8">
        <v>2021</v>
      </c>
      <c r="D633" s="8">
        <v>1</v>
      </c>
      <c r="E633" s="49">
        <f>Data!F633</f>
        <v>38935.440000000002</v>
      </c>
      <c r="F633" s="51">
        <f t="shared" si="19"/>
        <v>2000</v>
      </c>
      <c r="G633" s="51">
        <f t="shared" si="18"/>
        <v>36935.440000000002</v>
      </c>
      <c r="H633" s="52">
        <f>+SUM(INDEX(Inputs!$D$24:$D$35,MATCH($D633,Inputs!$B$24:$B$35,0))*$F633,INDEX(Inputs!$E$24:$E$35,MATCH($D633,Inputs!$B$24:$B$35,0))*$G633)</f>
        <v>1821.8827062400001</v>
      </c>
      <c r="I633" s="52"/>
      <c r="J633" s="52"/>
      <c r="K633" s="52"/>
      <c r="L633" s="52"/>
      <c r="M633" s="52"/>
      <c r="O633" s="19"/>
      <c r="P633" s="19"/>
      <c r="Q633" s="19"/>
    </row>
    <row r="634" spans="2:17" x14ac:dyDescent="0.25">
      <c r="B634" s="8" t="s">
        <v>151</v>
      </c>
      <c r="C634" s="8">
        <v>2021</v>
      </c>
      <c r="D634" s="8">
        <v>2</v>
      </c>
      <c r="E634" s="49">
        <f>Data!F634</f>
        <v>34946.464</v>
      </c>
      <c r="F634" s="51">
        <f t="shared" si="19"/>
        <v>2000</v>
      </c>
      <c r="G634" s="51">
        <f t="shared" si="18"/>
        <v>32946.464</v>
      </c>
      <c r="H634" s="52">
        <f>+SUM(INDEX(Inputs!$D$24:$D$35,MATCH($D634,Inputs!$B$24:$B$35,0))*$F634,INDEX(Inputs!$E$24:$E$35,MATCH($D634,Inputs!$B$24:$B$35,0))*$G634)</f>
        <v>1645.585922944</v>
      </c>
      <c r="I634" s="52"/>
      <c r="J634" s="52"/>
      <c r="K634" s="52"/>
      <c r="L634" s="52"/>
      <c r="M634" s="52"/>
      <c r="O634" s="19"/>
      <c r="P634" s="19"/>
      <c r="Q634" s="19"/>
    </row>
    <row r="635" spans="2:17" x14ac:dyDescent="0.25">
      <c r="B635" s="8" t="s">
        <v>151</v>
      </c>
      <c r="C635" s="8">
        <v>2021</v>
      </c>
      <c r="D635" s="8">
        <v>3</v>
      </c>
      <c r="E635" s="49">
        <f>Data!F635</f>
        <v>35773.68</v>
      </c>
      <c r="F635" s="51">
        <f t="shared" si="19"/>
        <v>2000</v>
      </c>
      <c r="G635" s="51">
        <f t="shared" si="18"/>
        <v>33773.68</v>
      </c>
      <c r="H635" s="52">
        <f>+SUM(INDEX(Inputs!$D$24:$D$35,MATCH($D635,Inputs!$B$24:$B$35,0))*$F635,INDEX(Inputs!$E$24:$E$35,MATCH($D635,Inputs!$B$24:$B$35,0))*$G635)</f>
        <v>1682.1455612799998</v>
      </c>
      <c r="I635" s="52"/>
      <c r="J635" s="52"/>
      <c r="K635" s="52"/>
      <c r="L635" s="52"/>
      <c r="M635" s="52"/>
      <c r="O635" s="19"/>
      <c r="P635" s="19"/>
      <c r="Q635" s="19"/>
    </row>
    <row r="636" spans="2:17" x14ac:dyDescent="0.25">
      <c r="B636" s="8" t="s">
        <v>151</v>
      </c>
      <c r="C636" s="8">
        <v>2021</v>
      </c>
      <c r="D636" s="8">
        <v>4</v>
      </c>
      <c r="E636" s="49">
        <f>Data!F636</f>
        <v>34171.120000000003</v>
      </c>
      <c r="F636" s="51">
        <f t="shared" si="19"/>
        <v>2000</v>
      </c>
      <c r="G636" s="51">
        <f t="shared" si="18"/>
        <v>32171.120000000003</v>
      </c>
      <c r="H636" s="52">
        <f>+SUM(INDEX(Inputs!$D$24:$D$35,MATCH($D636,Inputs!$B$24:$B$35,0))*$F636,INDEX(Inputs!$E$24:$E$35,MATCH($D636,Inputs!$B$24:$B$35,0))*$G636)</f>
        <v>1611.31881952</v>
      </c>
      <c r="I636" s="52"/>
      <c r="J636" s="52"/>
      <c r="K636" s="52"/>
      <c r="L636" s="52"/>
      <c r="M636" s="52"/>
      <c r="O636" s="19"/>
      <c r="P636" s="19"/>
      <c r="Q636" s="19"/>
    </row>
    <row r="637" spans="2:17" x14ac:dyDescent="0.25">
      <c r="B637" s="8" t="s">
        <v>151</v>
      </c>
      <c r="C637" s="8">
        <v>2021</v>
      </c>
      <c r="D637" s="8">
        <v>5</v>
      </c>
      <c r="E637" s="49">
        <f>Data!F637</f>
        <v>37415.248</v>
      </c>
      <c r="F637" s="51">
        <f t="shared" si="19"/>
        <v>2000</v>
      </c>
      <c r="G637" s="51">
        <f t="shared" si="18"/>
        <v>35415.248</v>
      </c>
      <c r="H637" s="52">
        <f>+SUM(INDEX(Inputs!$D$24:$D$35,MATCH($D637,Inputs!$B$24:$B$35,0))*$F637,INDEX(Inputs!$E$24:$E$35,MATCH($D637,Inputs!$B$24:$B$35,0))*$G637)</f>
        <v>1754.6963006079998</v>
      </c>
      <c r="I637" s="52"/>
      <c r="J637" s="52"/>
      <c r="K637" s="52"/>
      <c r="L637" s="52"/>
      <c r="M637" s="52"/>
      <c r="O637" s="19"/>
      <c r="P637" s="19"/>
      <c r="Q637" s="19"/>
    </row>
    <row r="638" spans="2:17" x14ac:dyDescent="0.25">
      <c r="B638" s="8" t="s">
        <v>151</v>
      </c>
      <c r="C638" s="8">
        <v>2021</v>
      </c>
      <c r="D638" s="8">
        <v>6</v>
      </c>
      <c r="E638" s="49">
        <f>Data!F638</f>
        <v>49992.928</v>
      </c>
      <c r="F638" s="51">
        <f t="shared" si="19"/>
        <v>2000</v>
      </c>
      <c r="G638" s="51">
        <f t="shared" si="18"/>
        <v>47992.928</v>
      </c>
      <c r="H638" s="52">
        <f>+SUM(INDEX(Inputs!$D$24:$D$35,MATCH($D638,Inputs!$B$24:$B$35,0))*$F638,INDEX(Inputs!$E$24:$E$35,MATCH($D638,Inputs!$B$24:$B$35,0))*$G638)</f>
        <v>2548.5234804480001</v>
      </c>
      <c r="I638" s="52"/>
      <c r="J638" s="52"/>
      <c r="K638" s="52"/>
      <c r="L638" s="52"/>
      <c r="M638" s="52"/>
      <c r="O638" s="19"/>
      <c r="P638" s="19"/>
      <c r="Q638" s="19"/>
    </row>
    <row r="639" spans="2:17" x14ac:dyDescent="0.25">
      <c r="B639" s="8" t="s">
        <v>151</v>
      </c>
      <c r="C639" s="8">
        <v>2021</v>
      </c>
      <c r="D639" s="8">
        <v>7</v>
      </c>
      <c r="E639" s="49">
        <f>Data!F639</f>
        <v>58774.175999999999</v>
      </c>
      <c r="F639" s="51">
        <f t="shared" si="19"/>
        <v>2000</v>
      </c>
      <c r="G639" s="51">
        <f t="shared" si="18"/>
        <v>56774.175999999999</v>
      </c>
      <c r="H639" s="52">
        <f>+SUM(INDEX(Inputs!$D$24:$D$35,MATCH($D639,Inputs!$B$24:$B$35,0))*$F639,INDEX(Inputs!$E$24:$E$35,MATCH($D639,Inputs!$B$24:$B$35,0))*$G639)</f>
        <v>2976.3107580159999</v>
      </c>
      <c r="I639" s="52"/>
      <c r="J639" s="52"/>
      <c r="K639" s="52"/>
      <c r="L639" s="52"/>
      <c r="M639" s="52"/>
      <c r="O639" s="19"/>
      <c r="P639" s="19"/>
      <c r="Q639" s="19"/>
    </row>
    <row r="640" spans="2:17" x14ac:dyDescent="0.25">
      <c r="B640" s="8" t="s">
        <v>151</v>
      </c>
      <c r="C640" s="8">
        <v>2021</v>
      </c>
      <c r="D640" s="8">
        <v>8</v>
      </c>
      <c r="E640" s="49">
        <f>Data!F640</f>
        <v>50586.495999999999</v>
      </c>
      <c r="F640" s="51">
        <f t="shared" si="19"/>
        <v>2000</v>
      </c>
      <c r="G640" s="51">
        <f t="shared" si="18"/>
        <v>48586.495999999999</v>
      </c>
      <c r="H640" s="52">
        <f>+SUM(INDEX(Inputs!$D$24:$D$35,MATCH($D640,Inputs!$B$24:$B$35,0))*$F640,INDEX(Inputs!$E$24:$E$35,MATCH($D640,Inputs!$B$24:$B$35,0))*$G640)</f>
        <v>2577.4397391360003</v>
      </c>
      <c r="I640" s="52"/>
      <c r="J640" s="52"/>
      <c r="K640" s="52"/>
      <c r="L640" s="52"/>
      <c r="M640" s="52"/>
      <c r="O640" s="19"/>
      <c r="P640" s="19"/>
      <c r="Q640" s="19"/>
    </row>
    <row r="641" spans="2:17" x14ac:dyDescent="0.25">
      <c r="B641" s="8" t="s">
        <v>151</v>
      </c>
      <c r="C641" s="8">
        <v>2021</v>
      </c>
      <c r="D641" s="8">
        <v>9</v>
      </c>
      <c r="E641" s="49">
        <f>Data!F641</f>
        <v>47457.599999999999</v>
      </c>
      <c r="F641" s="51">
        <f t="shared" si="19"/>
        <v>2000</v>
      </c>
      <c r="G641" s="51">
        <f t="shared" si="18"/>
        <v>45457.599999999999</v>
      </c>
      <c r="H641" s="52">
        <f>+SUM(INDEX(Inputs!$D$24:$D$35,MATCH($D641,Inputs!$B$24:$B$35,0))*$F641,INDEX(Inputs!$E$24:$E$35,MATCH($D641,Inputs!$B$24:$B$35,0))*$G641)</f>
        <v>2198.5280895999999</v>
      </c>
      <c r="I641" s="52"/>
      <c r="J641" s="52"/>
      <c r="K641" s="52"/>
      <c r="L641" s="52"/>
      <c r="M641" s="52"/>
      <c r="O641" s="19"/>
      <c r="P641" s="19"/>
      <c r="Q641" s="19"/>
    </row>
    <row r="642" spans="2:17" x14ac:dyDescent="0.25">
      <c r="B642" s="8" t="s">
        <v>151</v>
      </c>
      <c r="C642" s="8">
        <v>2021</v>
      </c>
      <c r="D642" s="8">
        <v>10</v>
      </c>
      <c r="E642" s="49">
        <f>Data!F642</f>
        <v>36881.904000000002</v>
      </c>
      <c r="F642" s="51">
        <f t="shared" si="19"/>
        <v>2000</v>
      </c>
      <c r="G642" s="51">
        <f t="shared" si="18"/>
        <v>34881.904000000002</v>
      </c>
      <c r="H642" s="52">
        <f>+SUM(INDEX(Inputs!$D$24:$D$35,MATCH($D642,Inputs!$B$24:$B$35,0))*$F642,INDEX(Inputs!$E$24:$E$35,MATCH($D642,Inputs!$B$24:$B$35,0))*$G642)</f>
        <v>1731.124629184</v>
      </c>
      <c r="I642" s="52"/>
      <c r="J642" s="52"/>
      <c r="K642" s="52"/>
      <c r="L642" s="52"/>
      <c r="M642" s="52"/>
      <c r="O642" s="19"/>
      <c r="P642" s="19"/>
      <c r="Q642" s="19"/>
    </row>
    <row r="643" spans="2:17" x14ac:dyDescent="0.25">
      <c r="B643" s="8" t="s">
        <v>151</v>
      </c>
      <c r="C643" s="8">
        <v>2021</v>
      </c>
      <c r="D643" s="8">
        <v>11</v>
      </c>
      <c r="E643" s="49">
        <f>Data!F643</f>
        <v>37192.959999999999</v>
      </c>
      <c r="F643" s="51">
        <f t="shared" si="19"/>
        <v>2000</v>
      </c>
      <c r="G643" s="51">
        <f t="shared" si="18"/>
        <v>35192.959999999999</v>
      </c>
      <c r="H643" s="52">
        <f>+SUM(INDEX(Inputs!$D$24:$D$35,MATCH($D643,Inputs!$B$24:$B$35,0))*$F643,INDEX(Inputs!$E$24:$E$35,MATCH($D643,Inputs!$B$24:$B$35,0))*$G643)</f>
        <v>1744.8720601599998</v>
      </c>
      <c r="I643" s="52"/>
      <c r="J643" s="52"/>
      <c r="K643" s="52"/>
      <c r="L643" s="52"/>
      <c r="M643" s="52"/>
      <c r="O643" s="19"/>
      <c r="P643" s="19"/>
      <c r="Q643" s="19"/>
    </row>
    <row r="644" spans="2:17" x14ac:dyDescent="0.25">
      <c r="B644" s="8" t="s">
        <v>151</v>
      </c>
      <c r="C644" s="8">
        <v>2021</v>
      </c>
      <c r="D644" s="8">
        <v>12</v>
      </c>
      <c r="E644" s="49">
        <f>Data!F644</f>
        <v>42071.887999999999</v>
      </c>
      <c r="F644" s="51">
        <f t="shared" si="19"/>
        <v>2000</v>
      </c>
      <c r="G644" s="51">
        <f t="shared" si="18"/>
        <v>40071.887999999999</v>
      </c>
      <c r="H644" s="52">
        <f>+SUM(INDEX(Inputs!$D$24:$D$35,MATCH($D644,Inputs!$B$24:$B$35,0))*$F644,INDEX(Inputs!$E$24:$E$35,MATCH($D644,Inputs!$B$24:$B$35,0))*$G644)</f>
        <v>1960.5011620479997</v>
      </c>
      <c r="I644" s="52"/>
      <c r="J644" s="52"/>
      <c r="K644" s="52"/>
      <c r="L644" s="52"/>
      <c r="M644" s="52"/>
      <c r="O644" s="19"/>
      <c r="P644" s="19"/>
      <c r="Q644" s="19"/>
    </row>
    <row r="645" spans="2:17" x14ac:dyDescent="0.25">
      <c r="B645" s="8" t="s">
        <v>152</v>
      </c>
      <c r="C645" s="8">
        <v>2021</v>
      </c>
      <c r="D645" s="8">
        <v>1</v>
      </c>
      <c r="E645" s="49">
        <f>Data!F645</f>
        <v>4462.4403000000002</v>
      </c>
      <c r="F645" s="51">
        <f t="shared" si="19"/>
        <v>2000</v>
      </c>
      <c r="G645" s="51">
        <f t="shared" si="18"/>
        <v>2462.4403000000002</v>
      </c>
      <c r="H645" s="52">
        <f>+SUM(INDEX(Inputs!$D$24:$D$35,MATCH($D645,Inputs!$B$24:$B$35,0))*$F645,INDEX(Inputs!$E$24:$E$35,MATCH($D645,Inputs!$B$24:$B$35,0))*$G645)</f>
        <v>298.31401149880003</v>
      </c>
      <c r="I645" s="52"/>
      <c r="J645" s="52"/>
      <c r="K645" s="52"/>
      <c r="L645" s="52"/>
      <c r="M645" s="52"/>
      <c r="O645" s="19"/>
      <c r="P645" s="19"/>
      <c r="Q645" s="19"/>
    </row>
    <row r="646" spans="2:17" x14ac:dyDescent="0.25">
      <c r="B646" s="8" t="s">
        <v>152</v>
      </c>
      <c r="C646" s="8">
        <v>2021</v>
      </c>
      <c r="D646" s="8">
        <v>2</v>
      </c>
      <c r="E646" s="49">
        <f>Data!F646</f>
        <v>3872.0030000000002</v>
      </c>
      <c r="F646" s="51">
        <f t="shared" si="19"/>
        <v>2000</v>
      </c>
      <c r="G646" s="51">
        <f t="shared" si="18"/>
        <v>1872.0030000000002</v>
      </c>
      <c r="H646" s="52">
        <f>+SUM(INDEX(Inputs!$D$24:$D$35,MATCH($D646,Inputs!$B$24:$B$35,0))*$F646,INDEX(Inputs!$E$24:$E$35,MATCH($D646,Inputs!$B$24:$B$35,0))*$G646)</f>
        <v>272.21904458800003</v>
      </c>
      <c r="I646" s="52"/>
      <c r="J646" s="52"/>
      <c r="K646" s="52"/>
      <c r="L646" s="52"/>
      <c r="M646" s="52"/>
      <c r="O646" s="19"/>
      <c r="P646" s="19"/>
      <c r="Q646" s="19"/>
    </row>
    <row r="647" spans="2:17" x14ac:dyDescent="0.25">
      <c r="B647" s="8" t="s">
        <v>152</v>
      </c>
      <c r="C647" s="8">
        <v>2021</v>
      </c>
      <c r="D647" s="8">
        <v>3</v>
      </c>
      <c r="E647" s="49">
        <f>Data!F647</f>
        <v>3859.2233000000001</v>
      </c>
      <c r="F647" s="51">
        <f t="shared" si="19"/>
        <v>2000</v>
      </c>
      <c r="G647" s="51">
        <f t="shared" si="18"/>
        <v>1859.2233000000001</v>
      </c>
      <c r="H647" s="52">
        <f>+SUM(INDEX(Inputs!$D$24:$D$35,MATCH($D647,Inputs!$B$24:$B$35,0))*$F647,INDEX(Inputs!$E$24:$E$35,MATCH($D647,Inputs!$B$24:$B$35,0))*$G647)</f>
        <v>271.65423296680001</v>
      </c>
      <c r="I647" s="52"/>
      <c r="J647" s="52"/>
      <c r="K647" s="52"/>
      <c r="L647" s="52"/>
      <c r="M647" s="52"/>
      <c r="O647" s="19"/>
      <c r="P647" s="19"/>
      <c r="Q647" s="19"/>
    </row>
    <row r="648" spans="2:17" x14ac:dyDescent="0.25">
      <c r="B648" s="8" t="s">
        <v>152</v>
      </c>
      <c r="C648" s="8">
        <v>2021</v>
      </c>
      <c r="D648" s="8">
        <v>4</v>
      </c>
      <c r="E648" s="49">
        <f>Data!F648</f>
        <v>3206.6136999999999</v>
      </c>
      <c r="F648" s="51">
        <f t="shared" si="19"/>
        <v>2000</v>
      </c>
      <c r="G648" s="51">
        <f t="shared" si="18"/>
        <v>1206.6136999999999</v>
      </c>
      <c r="H648" s="52">
        <f>+SUM(INDEX(Inputs!$D$24:$D$35,MATCH($D648,Inputs!$B$24:$B$35,0))*$F648,INDEX(Inputs!$E$24:$E$35,MATCH($D648,Inputs!$B$24:$B$35,0))*$G648)</f>
        <v>242.81149908520001</v>
      </c>
      <c r="I648" s="52"/>
      <c r="J648" s="52"/>
      <c r="K648" s="52"/>
      <c r="L648" s="52"/>
      <c r="M648" s="52"/>
      <c r="O648" s="19"/>
      <c r="P648" s="19"/>
      <c r="Q648" s="19"/>
    </row>
    <row r="649" spans="2:17" x14ac:dyDescent="0.25">
      <c r="B649" s="8" t="s">
        <v>152</v>
      </c>
      <c r="C649" s="8">
        <v>2021</v>
      </c>
      <c r="D649" s="8">
        <v>5</v>
      </c>
      <c r="E649" s="49">
        <f>Data!F649</f>
        <v>3215.1676000000002</v>
      </c>
      <c r="F649" s="51">
        <f t="shared" si="19"/>
        <v>2000</v>
      </c>
      <c r="G649" s="51">
        <f t="shared" ref="G649:G712" si="20">+E649-F649</f>
        <v>1215.1676000000002</v>
      </c>
      <c r="H649" s="52">
        <f>+SUM(INDEX(Inputs!$D$24:$D$35,MATCH($D649,Inputs!$B$24:$B$35,0))*$F649,INDEX(Inputs!$E$24:$E$35,MATCH($D649,Inputs!$B$24:$B$35,0))*$G649)</f>
        <v>243.18954724960003</v>
      </c>
      <c r="I649" s="52"/>
      <c r="J649" s="52"/>
      <c r="K649" s="52"/>
      <c r="L649" s="52"/>
      <c r="M649" s="52"/>
      <c r="O649" s="19"/>
      <c r="P649" s="19"/>
      <c r="Q649" s="19"/>
    </row>
    <row r="650" spans="2:17" x14ac:dyDescent="0.25">
      <c r="B650" s="8" t="s">
        <v>152</v>
      </c>
      <c r="C650" s="8">
        <v>2021</v>
      </c>
      <c r="D650" s="8">
        <v>6</v>
      </c>
      <c r="E650" s="49">
        <f>Data!F650</f>
        <v>3456.2916</v>
      </c>
      <c r="F650" s="51">
        <f t="shared" ref="F650:F713" si="21">+MIN($E650,2000)</f>
        <v>2000</v>
      </c>
      <c r="G650" s="51">
        <f t="shared" si="20"/>
        <v>1456.2916</v>
      </c>
      <c r="H650" s="52">
        <f>+SUM(INDEX(Inputs!$D$24:$D$35,MATCH($D650,Inputs!$B$24:$B$35,0))*$F650,INDEX(Inputs!$E$24:$E$35,MATCH($D650,Inputs!$B$24:$B$35,0))*$G650)</f>
        <v>281.4447015856</v>
      </c>
      <c r="I650" s="52"/>
      <c r="J650" s="52"/>
      <c r="K650" s="52"/>
      <c r="L650" s="52"/>
      <c r="M650" s="52"/>
      <c r="O650" s="19"/>
      <c r="P650" s="19"/>
      <c r="Q650" s="19"/>
    </row>
    <row r="651" spans="2:17" x14ac:dyDescent="0.25">
      <c r="B651" s="8" t="s">
        <v>152</v>
      </c>
      <c r="C651" s="8">
        <v>2021</v>
      </c>
      <c r="D651" s="8">
        <v>7</v>
      </c>
      <c r="E651" s="49">
        <f>Data!F651</f>
        <v>3742.4953999999998</v>
      </c>
      <c r="F651" s="51">
        <f t="shared" si="21"/>
        <v>2000</v>
      </c>
      <c r="G651" s="51">
        <f t="shared" si="20"/>
        <v>1742.4953999999998</v>
      </c>
      <c r="H651" s="52">
        <f>+SUM(INDEX(Inputs!$D$24:$D$35,MATCH($D651,Inputs!$B$24:$B$35,0))*$F651,INDEX(Inputs!$E$24:$E$35,MATCH($D651,Inputs!$B$24:$B$35,0))*$G651)</f>
        <v>295.38740590639998</v>
      </c>
      <c r="I651" s="52"/>
      <c r="J651" s="52"/>
      <c r="K651" s="52"/>
      <c r="L651" s="52"/>
      <c r="M651" s="52"/>
      <c r="O651" s="19"/>
      <c r="P651" s="19"/>
      <c r="Q651" s="19"/>
    </row>
    <row r="652" spans="2:17" x14ac:dyDescent="0.25">
      <c r="B652" s="8" t="s">
        <v>152</v>
      </c>
      <c r="C652" s="8">
        <v>2021</v>
      </c>
      <c r="D652" s="8">
        <v>8</v>
      </c>
      <c r="E652" s="49">
        <f>Data!F652</f>
        <v>3374.1226000000001</v>
      </c>
      <c r="F652" s="51">
        <f t="shared" si="21"/>
        <v>2000</v>
      </c>
      <c r="G652" s="51">
        <f t="shared" si="20"/>
        <v>1374.1226000000001</v>
      </c>
      <c r="H652" s="52">
        <f>+SUM(INDEX(Inputs!$D$24:$D$35,MATCH($D652,Inputs!$B$24:$B$35,0))*$F652,INDEX(Inputs!$E$24:$E$35,MATCH($D652,Inputs!$B$24:$B$35,0))*$G652)</f>
        <v>277.44175658159998</v>
      </c>
      <c r="I652" s="52"/>
      <c r="J652" s="52"/>
      <c r="K652" s="52"/>
      <c r="L652" s="52"/>
      <c r="M652" s="52"/>
      <c r="O652" s="19"/>
      <c r="P652" s="19"/>
      <c r="Q652" s="19"/>
    </row>
    <row r="653" spans="2:17" x14ac:dyDescent="0.25">
      <c r="B653" s="8" t="s">
        <v>152</v>
      </c>
      <c r="C653" s="8">
        <v>2021</v>
      </c>
      <c r="D653" s="8">
        <v>9</v>
      </c>
      <c r="E653" s="49">
        <f>Data!F653</f>
        <v>3133.5707000000002</v>
      </c>
      <c r="F653" s="51">
        <f t="shared" si="21"/>
        <v>2000</v>
      </c>
      <c r="G653" s="51">
        <f t="shared" si="20"/>
        <v>1133.5707000000002</v>
      </c>
      <c r="H653" s="52">
        <f>+SUM(INDEX(Inputs!$D$24:$D$35,MATCH($D653,Inputs!$B$24:$B$35,0))*$F653,INDEX(Inputs!$E$24:$E$35,MATCH($D653,Inputs!$B$24:$B$35,0))*$G653)</f>
        <v>239.58329065720002</v>
      </c>
      <c r="I653" s="52"/>
      <c r="J653" s="52"/>
      <c r="K653" s="52"/>
      <c r="L653" s="52"/>
      <c r="M653" s="52"/>
      <c r="O653" s="19"/>
      <c r="P653" s="19"/>
      <c r="Q653" s="19"/>
    </row>
    <row r="654" spans="2:17" x14ac:dyDescent="0.25">
      <c r="B654" s="8" t="s">
        <v>152</v>
      </c>
      <c r="C654" s="8">
        <v>2021</v>
      </c>
      <c r="D654" s="8">
        <v>10</v>
      </c>
      <c r="E654" s="49">
        <f>Data!F654</f>
        <v>3185.2298999999998</v>
      </c>
      <c r="F654" s="51">
        <f t="shared" si="21"/>
        <v>2000</v>
      </c>
      <c r="G654" s="51">
        <f t="shared" si="20"/>
        <v>1185.2298999999998</v>
      </c>
      <c r="H654" s="52">
        <f>+SUM(INDEX(Inputs!$D$24:$D$35,MATCH($D654,Inputs!$B$24:$B$35,0))*$F654,INDEX(Inputs!$E$24:$E$35,MATCH($D654,Inputs!$B$24:$B$35,0))*$G654)</f>
        <v>241.8664206604</v>
      </c>
      <c r="I654" s="52"/>
      <c r="J654" s="52"/>
      <c r="K654" s="52"/>
      <c r="L654" s="52"/>
      <c r="M654" s="52"/>
      <c r="O654" s="19"/>
      <c r="P654" s="19"/>
      <c r="Q654" s="19"/>
    </row>
    <row r="655" spans="2:17" x14ac:dyDescent="0.25">
      <c r="B655" s="8" t="s">
        <v>152</v>
      </c>
      <c r="C655" s="8">
        <v>2021</v>
      </c>
      <c r="D655" s="8">
        <v>11</v>
      </c>
      <c r="E655" s="49">
        <f>Data!F655</f>
        <v>3841.7361000000001</v>
      </c>
      <c r="F655" s="51">
        <f t="shared" si="21"/>
        <v>2000</v>
      </c>
      <c r="G655" s="51">
        <f t="shared" si="20"/>
        <v>1841.7361000000001</v>
      </c>
      <c r="H655" s="52">
        <f>+SUM(INDEX(Inputs!$D$24:$D$35,MATCH($D655,Inputs!$B$24:$B$35,0))*$F655,INDEX(Inputs!$E$24:$E$35,MATCH($D655,Inputs!$B$24:$B$35,0))*$G655)</f>
        <v>270.88136867560002</v>
      </c>
      <c r="I655" s="52"/>
      <c r="J655" s="52"/>
      <c r="K655" s="52"/>
      <c r="L655" s="52"/>
      <c r="M655" s="52"/>
      <c r="O655" s="19"/>
      <c r="P655" s="19"/>
      <c r="Q655" s="19"/>
    </row>
    <row r="656" spans="2:17" x14ac:dyDescent="0.25">
      <c r="B656" s="8" t="s">
        <v>152</v>
      </c>
      <c r="C656" s="8">
        <v>2021</v>
      </c>
      <c r="D656" s="8">
        <v>12</v>
      </c>
      <c r="E656" s="49">
        <f>Data!F656</f>
        <v>4218.5852000000004</v>
      </c>
      <c r="F656" s="51">
        <f t="shared" si="21"/>
        <v>2000</v>
      </c>
      <c r="G656" s="51">
        <f t="shared" si="20"/>
        <v>2218.5852000000004</v>
      </c>
      <c r="H656" s="52">
        <f>+SUM(INDEX(Inputs!$D$24:$D$35,MATCH($D656,Inputs!$B$24:$B$35,0))*$F656,INDEX(Inputs!$E$24:$E$35,MATCH($D656,Inputs!$B$24:$B$35,0))*$G656)</f>
        <v>287.53659149920003</v>
      </c>
      <c r="I656" s="52"/>
      <c r="J656" s="52"/>
      <c r="K656" s="52"/>
      <c r="L656" s="52"/>
      <c r="M656" s="52"/>
      <c r="O656" s="19"/>
      <c r="P656" s="19"/>
      <c r="Q656" s="19"/>
    </row>
    <row r="657" spans="2:17" x14ac:dyDescent="0.25">
      <c r="B657" s="8" t="s">
        <v>153</v>
      </c>
      <c r="C657" s="8">
        <v>2021</v>
      </c>
      <c r="D657" s="8">
        <v>1</v>
      </c>
      <c r="E657" s="49">
        <f>Data!F657</f>
        <v>1078.8557000000001</v>
      </c>
      <c r="F657" s="51">
        <f t="shared" si="21"/>
        <v>1078.8557000000001</v>
      </c>
      <c r="G657" s="51">
        <f t="shared" si="20"/>
        <v>0</v>
      </c>
      <c r="H657" s="52">
        <f>+SUM(INDEX(Inputs!$D$24:$D$35,MATCH($D657,Inputs!$B$24:$B$35,0))*$F657,INDEX(Inputs!$E$24:$E$35,MATCH($D657,Inputs!$B$24:$B$35,0))*$G657)</f>
        <v>102.21294672940002</v>
      </c>
      <c r="I657" s="52"/>
      <c r="J657" s="52"/>
      <c r="K657" s="52"/>
      <c r="L657" s="52"/>
      <c r="M657" s="52"/>
      <c r="O657" s="19"/>
      <c r="P657" s="19"/>
      <c r="Q657" s="19"/>
    </row>
    <row r="658" spans="2:17" x14ac:dyDescent="0.25">
      <c r="B658" s="8" t="s">
        <v>153</v>
      </c>
      <c r="C658" s="8">
        <v>2021</v>
      </c>
      <c r="D658" s="8">
        <v>2</v>
      </c>
      <c r="E658" s="49">
        <f>Data!F658</f>
        <v>976.69579999999996</v>
      </c>
      <c r="F658" s="51">
        <f t="shared" si="21"/>
        <v>976.69579999999996</v>
      </c>
      <c r="G658" s="51">
        <f t="shared" si="20"/>
        <v>0</v>
      </c>
      <c r="H658" s="52">
        <f>+SUM(INDEX(Inputs!$D$24:$D$35,MATCH($D658,Inputs!$B$24:$B$35,0))*$F658,INDEX(Inputs!$E$24:$E$35,MATCH($D658,Inputs!$B$24:$B$35,0))*$G658)</f>
        <v>92.534113483600009</v>
      </c>
      <c r="I658" s="52"/>
      <c r="J658" s="52"/>
      <c r="K658" s="52"/>
      <c r="L658" s="52"/>
      <c r="M658" s="52"/>
      <c r="O658" s="19"/>
      <c r="P658" s="19"/>
      <c r="Q658" s="19"/>
    </row>
    <row r="659" spans="2:17" x14ac:dyDescent="0.25">
      <c r="B659" s="8" t="s">
        <v>153</v>
      </c>
      <c r="C659" s="8">
        <v>2021</v>
      </c>
      <c r="D659" s="8">
        <v>3</v>
      </c>
      <c r="E659" s="49">
        <f>Data!F659</f>
        <v>897.23149999999998</v>
      </c>
      <c r="F659" s="51">
        <f t="shared" si="21"/>
        <v>897.23149999999998</v>
      </c>
      <c r="G659" s="51">
        <f t="shared" si="20"/>
        <v>0</v>
      </c>
      <c r="H659" s="52">
        <f>+SUM(INDEX(Inputs!$D$24:$D$35,MATCH($D659,Inputs!$B$24:$B$35,0))*$F659,INDEX(Inputs!$E$24:$E$35,MATCH($D659,Inputs!$B$24:$B$35,0))*$G659)</f>
        <v>85.005506773000008</v>
      </c>
      <c r="I659" s="52"/>
      <c r="J659" s="52"/>
      <c r="K659" s="52"/>
      <c r="L659" s="52"/>
      <c r="M659" s="52"/>
      <c r="O659" s="19"/>
      <c r="P659" s="19"/>
      <c r="Q659" s="19"/>
    </row>
    <row r="660" spans="2:17" x14ac:dyDescent="0.25">
      <c r="B660" s="8" t="s">
        <v>153</v>
      </c>
      <c r="C660" s="8">
        <v>2021</v>
      </c>
      <c r="D660" s="8">
        <v>4</v>
      </c>
      <c r="E660" s="49">
        <f>Data!F660</f>
        <v>778.68780000000004</v>
      </c>
      <c r="F660" s="51">
        <f t="shared" si="21"/>
        <v>778.68780000000004</v>
      </c>
      <c r="G660" s="51">
        <f t="shared" si="20"/>
        <v>0</v>
      </c>
      <c r="H660" s="52">
        <f>+SUM(INDEX(Inputs!$D$24:$D$35,MATCH($D660,Inputs!$B$24:$B$35,0))*$F660,INDEX(Inputs!$E$24:$E$35,MATCH($D660,Inputs!$B$24:$B$35,0))*$G660)</f>
        <v>73.774439547600011</v>
      </c>
      <c r="I660" s="52"/>
      <c r="J660" s="52"/>
      <c r="K660" s="52"/>
      <c r="L660" s="52"/>
      <c r="M660" s="52"/>
      <c r="O660" s="19"/>
      <c r="P660" s="19"/>
      <c r="Q660" s="19"/>
    </row>
    <row r="661" spans="2:17" x14ac:dyDescent="0.25">
      <c r="B661" s="8" t="s">
        <v>153</v>
      </c>
      <c r="C661" s="8">
        <v>2021</v>
      </c>
      <c r="D661" s="8">
        <v>5</v>
      </c>
      <c r="E661" s="49">
        <f>Data!F661</f>
        <v>801.80730000000005</v>
      </c>
      <c r="F661" s="51">
        <f t="shared" si="21"/>
        <v>801.80730000000005</v>
      </c>
      <c r="G661" s="51">
        <f t="shared" si="20"/>
        <v>0</v>
      </c>
      <c r="H661" s="52">
        <f>+SUM(INDEX(Inputs!$D$24:$D$35,MATCH($D661,Inputs!$B$24:$B$35,0))*$F661,INDEX(Inputs!$E$24:$E$35,MATCH($D661,Inputs!$B$24:$B$35,0))*$G661)</f>
        <v>75.964827216600014</v>
      </c>
      <c r="I661" s="52"/>
      <c r="J661" s="52"/>
      <c r="K661" s="52"/>
      <c r="L661" s="52"/>
      <c r="M661" s="52"/>
      <c r="O661" s="19"/>
      <c r="P661" s="19"/>
      <c r="Q661" s="19"/>
    </row>
    <row r="662" spans="2:17" x14ac:dyDescent="0.25">
      <c r="B662" s="8" t="s">
        <v>153</v>
      </c>
      <c r="C662" s="8">
        <v>2021</v>
      </c>
      <c r="D662" s="8">
        <v>6</v>
      </c>
      <c r="E662" s="49">
        <f>Data!F662</f>
        <v>1240.4318000000001</v>
      </c>
      <c r="F662" s="51">
        <f t="shared" si="21"/>
        <v>1240.4318000000001</v>
      </c>
      <c r="G662" s="51">
        <f t="shared" si="20"/>
        <v>0</v>
      </c>
      <c r="H662" s="52">
        <f>+SUM(INDEX(Inputs!$D$24:$D$35,MATCH($D662,Inputs!$B$24:$B$35,0))*$F662,INDEX(Inputs!$E$24:$E$35,MATCH($D662,Inputs!$B$24:$B$35,0))*$G662)</f>
        <v>130.55544695</v>
      </c>
      <c r="I662" s="52"/>
      <c r="J662" s="52"/>
      <c r="K662" s="52"/>
      <c r="L662" s="52"/>
      <c r="M662" s="52"/>
      <c r="O662" s="19"/>
      <c r="P662" s="19"/>
      <c r="Q662" s="19"/>
    </row>
    <row r="663" spans="2:17" x14ac:dyDescent="0.25">
      <c r="B663" s="8" t="s">
        <v>153</v>
      </c>
      <c r="C663" s="8">
        <v>2021</v>
      </c>
      <c r="D663" s="8">
        <v>7</v>
      </c>
      <c r="E663" s="49">
        <f>Data!F663</f>
        <v>1546.0319999999999</v>
      </c>
      <c r="F663" s="51">
        <f t="shared" si="21"/>
        <v>1546.0319999999999</v>
      </c>
      <c r="G663" s="51">
        <f t="shared" si="20"/>
        <v>0</v>
      </c>
      <c r="H663" s="52">
        <f>+SUM(INDEX(Inputs!$D$24:$D$35,MATCH($D663,Inputs!$B$24:$B$35,0))*$F663,INDEX(Inputs!$E$24:$E$35,MATCH($D663,Inputs!$B$24:$B$35,0))*$G663)</f>
        <v>162.71986799999999</v>
      </c>
      <c r="I663" s="52"/>
      <c r="J663" s="52"/>
      <c r="K663" s="52"/>
      <c r="L663" s="52"/>
      <c r="M663" s="52"/>
      <c r="O663" s="19"/>
      <c r="P663" s="19"/>
      <c r="Q663" s="19"/>
    </row>
    <row r="664" spans="2:17" x14ac:dyDescent="0.25">
      <c r="B664" s="8" t="s">
        <v>153</v>
      </c>
      <c r="C664" s="8">
        <v>2021</v>
      </c>
      <c r="D664" s="8">
        <v>8</v>
      </c>
      <c r="E664" s="49">
        <f>Data!F664</f>
        <v>1300.2719999999999</v>
      </c>
      <c r="F664" s="51">
        <f t="shared" si="21"/>
        <v>1300.2719999999999</v>
      </c>
      <c r="G664" s="51">
        <f t="shared" si="20"/>
        <v>0</v>
      </c>
      <c r="H664" s="52">
        <f>+SUM(INDEX(Inputs!$D$24:$D$35,MATCH($D664,Inputs!$B$24:$B$35,0))*$F664,INDEX(Inputs!$E$24:$E$35,MATCH($D664,Inputs!$B$24:$B$35,0))*$G664)</f>
        <v>136.85362799999999</v>
      </c>
      <c r="I664" s="52"/>
      <c r="J664" s="52"/>
      <c r="K664" s="52"/>
      <c r="L664" s="52"/>
      <c r="M664" s="52"/>
      <c r="O664" s="19"/>
      <c r="P664" s="19"/>
      <c r="Q664" s="19"/>
    </row>
    <row r="665" spans="2:17" x14ac:dyDescent="0.25">
      <c r="B665" s="8" t="s">
        <v>153</v>
      </c>
      <c r="C665" s="8">
        <v>2021</v>
      </c>
      <c r="D665" s="8">
        <v>9</v>
      </c>
      <c r="E665" s="49">
        <f>Data!F665</f>
        <v>1085.981</v>
      </c>
      <c r="F665" s="51">
        <f t="shared" si="21"/>
        <v>1085.981</v>
      </c>
      <c r="G665" s="51">
        <f t="shared" si="20"/>
        <v>0</v>
      </c>
      <c r="H665" s="52">
        <f>+SUM(INDEX(Inputs!$D$24:$D$35,MATCH($D665,Inputs!$B$24:$B$35,0))*$F665,INDEX(Inputs!$E$24:$E$35,MATCH($D665,Inputs!$B$24:$B$35,0))*$G665)</f>
        <v>102.888011902</v>
      </c>
      <c r="I665" s="52"/>
      <c r="J665" s="52"/>
      <c r="K665" s="52"/>
      <c r="L665" s="52"/>
      <c r="M665" s="52"/>
      <c r="O665" s="19"/>
      <c r="P665" s="19"/>
      <c r="Q665" s="19"/>
    </row>
    <row r="666" spans="2:17" x14ac:dyDescent="0.25">
      <c r="B666" s="8" t="s">
        <v>153</v>
      </c>
      <c r="C666" s="8">
        <v>2021</v>
      </c>
      <c r="D666" s="8">
        <v>10</v>
      </c>
      <c r="E666" s="49">
        <f>Data!F666</f>
        <v>864.52700000000004</v>
      </c>
      <c r="F666" s="51">
        <f t="shared" si="21"/>
        <v>864.52700000000004</v>
      </c>
      <c r="G666" s="51">
        <f t="shared" si="20"/>
        <v>0</v>
      </c>
      <c r="H666" s="52">
        <f>+SUM(INDEX(Inputs!$D$24:$D$35,MATCH($D666,Inputs!$B$24:$B$35,0))*$F666,INDEX(Inputs!$E$24:$E$35,MATCH($D666,Inputs!$B$24:$B$35,0))*$G666)</f>
        <v>81.907017034000006</v>
      </c>
      <c r="I666" s="52"/>
      <c r="J666" s="52"/>
      <c r="K666" s="52"/>
      <c r="L666" s="52"/>
      <c r="M666" s="52"/>
      <c r="O666" s="19"/>
      <c r="P666" s="19"/>
      <c r="Q666" s="19"/>
    </row>
    <row r="667" spans="2:17" x14ac:dyDescent="0.25">
      <c r="B667" s="8" t="s">
        <v>153</v>
      </c>
      <c r="C667" s="8">
        <v>2021</v>
      </c>
      <c r="D667" s="8">
        <v>11</v>
      </c>
      <c r="E667" s="49">
        <f>Data!F667</f>
        <v>850.85699999999997</v>
      </c>
      <c r="F667" s="51">
        <f t="shared" si="21"/>
        <v>850.85699999999997</v>
      </c>
      <c r="G667" s="51">
        <f t="shared" si="20"/>
        <v>0</v>
      </c>
      <c r="H667" s="52">
        <f>+SUM(INDEX(Inputs!$D$24:$D$35,MATCH($D667,Inputs!$B$24:$B$35,0))*$F667,INDEX(Inputs!$E$24:$E$35,MATCH($D667,Inputs!$B$24:$B$35,0))*$G667)</f>
        <v>80.611893894000005</v>
      </c>
      <c r="I667" s="52"/>
      <c r="J667" s="52"/>
      <c r="K667" s="52"/>
      <c r="L667" s="52"/>
      <c r="M667" s="52"/>
      <c r="O667" s="19"/>
      <c r="P667" s="19"/>
      <c r="Q667" s="19"/>
    </row>
    <row r="668" spans="2:17" x14ac:dyDescent="0.25">
      <c r="B668" s="8" t="s">
        <v>153</v>
      </c>
      <c r="C668" s="8">
        <v>2021</v>
      </c>
      <c r="D668" s="8">
        <v>12</v>
      </c>
      <c r="E668" s="49">
        <f>Data!F668</f>
        <v>903.851</v>
      </c>
      <c r="F668" s="51">
        <f t="shared" si="21"/>
        <v>903.851</v>
      </c>
      <c r="G668" s="51">
        <f t="shared" si="20"/>
        <v>0</v>
      </c>
      <c r="H668" s="52">
        <f>+SUM(INDEX(Inputs!$D$24:$D$35,MATCH($D668,Inputs!$B$24:$B$35,0))*$F668,INDEX(Inputs!$E$24:$E$35,MATCH($D668,Inputs!$B$24:$B$35,0))*$G668)</f>
        <v>85.632651442000011</v>
      </c>
      <c r="I668" s="52"/>
      <c r="J668" s="52"/>
      <c r="K668" s="52"/>
      <c r="L668" s="52"/>
      <c r="M668" s="52"/>
      <c r="O668" s="19"/>
      <c r="P668" s="19"/>
      <c r="Q668" s="19"/>
    </row>
    <row r="669" spans="2:17" x14ac:dyDescent="0.25">
      <c r="B669" s="8" t="s">
        <v>154</v>
      </c>
      <c r="C669" s="8">
        <v>2021</v>
      </c>
      <c r="D669" s="8">
        <v>1</v>
      </c>
      <c r="E669" s="49">
        <f>Data!F669</f>
        <v>5673.3990999999996</v>
      </c>
      <c r="F669" s="51">
        <f t="shared" si="21"/>
        <v>2000</v>
      </c>
      <c r="G669" s="51">
        <f t="shared" si="20"/>
        <v>3673.3990999999996</v>
      </c>
      <c r="H669" s="52">
        <f>+SUM(INDEX(Inputs!$D$24:$D$35,MATCH($D669,Inputs!$B$24:$B$35,0))*$F669,INDEX(Inputs!$E$24:$E$35,MATCH($D669,Inputs!$B$24:$B$35,0))*$G669)</f>
        <v>351.8335466236</v>
      </c>
      <c r="I669" s="52"/>
      <c r="J669" s="52"/>
      <c r="K669" s="52"/>
      <c r="L669" s="52"/>
      <c r="M669" s="52"/>
      <c r="O669" s="19"/>
      <c r="P669" s="19"/>
      <c r="Q669" s="19"/>
    </row>
    <row r="670" spans="2:17" x14ac:dyDescent="0.25">
      <c r="B670" s="8" t="s">
        <v>154</v>
      </c>
      <c r="C670" s="8">
        <v>2021</v>
      </c>
      <c r="D670" s="8">
        <v>2</v>
      </c>
      <c r="E670" s="49">
        <f>Data!F670</f>
        <v>5017.5851000000002</v>
      </c>
      <c r="F670" s="51">
        <f t="shared" si="21"/>
        <v>2000</v>
      </c>
      <c r="G670" s="51">
        <f t="shared" si="20"/>
        <v>3017.5851000000002</v>
      </c>
      <c r="H670" s="52">
        <f>+SUM(INDEX(Inputs!$D$24:$D$35,MATCH($D670,Inputs!$B$24:$B$35,0))*$F670,INDEX(Inputs!$E$24:$E$35,MATCH($D670,Inputs!$B$24:$B$35,0))*$G670)</f>
        <v>322.84919107960002</v>
      </c>
      <c r="I670" s="52"/>
      <c r="J670" s="52"/>
      <c r="K670" s="52"/>
      <c r="L670" s="52"/>
      <c r="M670" s="52"/>
      <c r="O670" s="19"/>
      <c r="P670" s="19"/>
      <c r="Q670" s="19"/>
    </row>
    <row r="671" spans="2:17" x14ac:dyDescent="0.25">
      <c r="B671" s="8" t="s">
        <v>154</v>
      </c>
      <c r="C671" s="8">
        <v>2021</v>
      </c>
      <c r="D671" s="8">
        <v>3</v>
      </c>
      <c r="E671" s="49">
        <f>Data!F671</f>
        <v>3767.3261000000002</v>
      </c>
      <c r="F671" s="51">
        <f t="shared" si="21"/>
        <v>2000</v>
      </c>
      <c r="G671" s="51">
        <f t="shared" si="20"/>
        <v>1767.3261000000002</v>
      </c>
      <c r="H671" s="52">
        <f>+SUM(INDEX(Inputs!$D$24:$D$35,MATCH($D671,Inputs!$B$24:$B$35,0))*$F671,INDEX(Inputs!$E$24:$E$35,MATCH($D671,Inputs!$B$24:$B$35,0))*$G671)</f>
        <v>267.59274431560004</v>
      </c>
      <c r="I671" s="52"/>
      <c r="J671" s="52"/>
      <c r="K671" s="52"/>
      <c r="L671" s="52"/>
      <c r="M671" s="52"/>
      <c r="O671" s="19"/>
      <c r="P671" s="19"/>
      <c r="Q671" s="19"/>
    </row>
    <row r="672" spans="2:17" x14ac:dyDescent="0.25">
      <c r="B672" s="8" t="s">
        <v>154</v>
      </c>
      <c r="C672" s="8">
        <v>2021</v>
      </c>
      <c r="D672" s="8">
        <v>4</v>
      </c>
      <c r="E672" s="49">
        <f>Data!F672</f>
        <v>2176.0598</v>
      </c>
      <c r="F672" s="51">
        <f t="shared" si="21"/>
        <v>2000</v>
      </c>
      <c r="G672" s="51">
        <f t="shared" si="20"/>
        <v>176.0598</v>
      </c>
      <c r="H672" s="52">
        <f>+SUM(INDEX(Inputs!$D$24:$D$35,MATCH($D672,Inputs!$B$24:$B$35,0))*$F672,INDEX(Inputs!$E$24:$E$35,MATCH($D672,Inputs!$B$24:$B$35,0))*$G672)</f>
        <v>197.26513892080001</v>
      </c>
      <c r="I672" s="52"/>
      <c r="J672" s="52"/>
      <c r="K672" s="52"/>
      <c r="L672" s="52"/>
      <c r="M672" s="52"/>
      <c r="O672" s="19"/>
      <c r="P672" s="19"/>
      <c r="Q672" s="19"/>
    </row>
    <row r="673" spans="2:17" x14ac:dyDescent="0.25">
      <c r="B673" s="8" t="s">
        <v>154</v>
      </c>
      <c r="C673" s="8">
        <v>2021</v>
      </c>
      <c r="D673" s="8">
        <v>5</v>
      </c>
      <c r="E673" s="49">
        <f>Data!F673</f>
        <v>983.1558</v>
      </c>
      <c r="F673" s="51">
        <f t="shared" si="21"/>
        <v>983.1558</v>
      </c>
      <c r="G673" s="51">
        <f t="shared" si="20"/>
        <v>0</v>
      </c>
      <c r="H673" s="52">
        <f>+SUM(INDEX(Inputs!$D$24:$D$35,MATCH($D673,Inputs!$B$24:$B$35,0))*$F673,INDEX(Inputs!$E$24:$E$35,MATCH($D673,Inputs!$B$24:$B$35,0))*$G673)</f>
        <v>93.146146803600004</v>
      </c>
      <c r="I673" s="52"/>
      <c r="J673" s="52"/>
      <c r="K673" s="52"/>
      <c r="L673" s="52"/>
      <c r="M673" s="52"/>
      <c r="O673" s="19"/>
      <c r="P673" s="19"/>
      <c r="Q673" s="19"/>
    </row>
    <row r="674" spans="2:17" x14ac:dyDescent="0.25">
      <c r="B674" s="8" t="s">
        <v>154</v>
      </c>
      <c r="C674" s="8">
        <v>2021</v>
      </c>
      <c r="D674" s="8">
        <v>6</v>
      </c>
      <c r="E674" s="49">
        <f>Data!F674</f>
        <v>1016.9138</v>
      </c>
      <c r="F674" s="51">
        <f t="shared" si="21"/>
        <v>1016.9138</v>
      </c>
      <c r="G674" s="51">
        <f t="shared" si="20"/>
        <v>0</v>
      </c>
      <c r="H674" s="52">
        <f>+SUM(INDEX(Inputs!$D$24:$D$35,MATCH($D674,Inputs!$B$24:$B$35,0))*$F674,INDEX(Inputs!$E$24:$E$35,MATCH($D674,Inputs!$B$24:$B$35,0))*$G674)</f>
        <v>107.03017745</v>
      </c>
      <c r="I674" s="52"/>
      <c r="J674" s="52"/>
      <c r="K674" s="52"/>
      <c r="L674" s="52"/>
      <c r="M674" s="52"/>
      <c r="O674" s="19"/>
      <c r="P674" s="19"/>
      <c r="Q674" s="19"/>
    </row>
    <row r="675" spans="2:17" x14ac:dyDescent="0.25">
      <c r="B675" s="8" t="s">
        <v>154</v>
      </c>
      <c r="C675" s="8">
        <v>2021</v>
      </c>
      <c r="D675" s="8">
        <v>7</v>
      </c>
      <c r="E675" s="49">
        <f>Data!F675</f>
        <v>1602.2876000000001</v>
      </c>
      <c r="F675" s="51">
        <f t="shared" si="21"/>
        <v>1602.2876000000001</v>
      </c>
      <c r="G675" s="51">
        <f t="shared" si="20"/>
        <v>0</v>
      </c>
      <c r="H675" s="52">
        <f>+SUM(INDEX(Inputs!$D$24:$D$35,MATCH($D675,Inputs!$B$24:$B$35,0))*$F675,INDEX(Inputs!$E$24:$E$35,MATCH($D675,Inputs!$B$24:$B$35,0))*$G675)</f>
        <v>168.64076990000001</v>
      </c>
      <c r="I675" s="52"/>
      <c r="J675" s="52"/>
      <c r="K675" s="52"/>
      <c r="L675" s="52"/>
      <c r="M675" s="52"/>
      <c r="O675" s="19"/>
      <c r="P675" s="19"/>
      <c r="Q675" s="19"/>
    </row>
    <row r="676" spans="2:17" x14ac:dyDescent="0.25">
      <c r="B676" s="8" t="s">
        <v>154</v>
      </c>
      <c r="C676" s="8">
        <v>2021</v>
      </c>
      <c r="D676" s="8">
        <v>8</v>
      </c>
      <c r="E676" s="49">
        <f>Data!F676</f>
        <v>1232.0228</v>
      </c>
      <c r="F676" s="51">
        <f t="shared" si="21"/>
        <v>1232.0228</v>
      </c>
      <c r="G676" s="51">
        <f t="shared" si="20"/>
        <v>0</v>
      </c>
      <c r="H676" s="52">
        <f>+SUM(INDEX(Inputs!$D$24:$D$35,MATCH($D676,Inputs!$B$24:$B$35,0))*$F676,INDEX(Inputs!$E$24:$E$35,MATCH($D676,Inputs!$B$24:$B$35,0))*$G676)</f>
        <v>129.67039969999999</v>
      </c>
      <c r="I676" s="52"/>
      <c r="J676" s="52"/>
      <c r="K676" s="52"/>
      <c r="L676" s="52"/>
      <c r="M676" s="52"/>
      <c r="O676" s="19"/>
      <c r="P676" s="19"/>
      <c r="Q676" s="19"/>
    </row>
    <row r="677" spans="2:17" x14ac:dyDescent="0.25">
      <c r="B677" s="8" t="s">
        <v>154</v>
      </c>
      <c r="C677" s="8">
        <v>2021</v>
      </c>
      <c r="D677" s="8">
        <v>9</v>
      </c>
      <c r="E677" s="49">
        <f>Data!F677</f>
        <v>790.73839999999996</v>
      </c>
      <c r="F677" s="51">
        <f t="shared" si="21"/>
        <v>790.73839999999996</v>
      </c>
      <c r="G677" s="51">
        <f t="shared" si="20"/>
        <v>0</v>
      </c>
      <c r="H677" s="52">
        <f>+SUM(INDEX(Inputs!$D$24:$D$35,MATCH($D677,Inputs!$B$24:$B$35,0))*$F677,INDEX(Inputs!$E$24:$E$35,MATCH($D677,Inputs!$B$24:$B$35,0))*$G677)</f>
        <v>74.916137492800004</v>
      </c>
      <c r="I677" s="52"/>
      <c r="J677" s="52"/>
      <c r="K677" s="52"/>
      <c r="L677" s="52"/>
      <c r="M677" s="52"/>
      <c r="O677" s="19"/>
      <c r="P677" s="19"/>
      <c r="Q677" s="19"/>
    </row>
    <row r="678" spans="2:17" x14ac:dyDescent="0.25">
      <c r="B678" s="8" t="s">
        <v>154</v>
      </c>
      <c r="C678" s="8">
        <v>2021</v>
      </c>
      <c r="D678" s="8">
        <v>10</v>
      </c>
      <c r="E678" s="49">
        <f>Data!F678</f>
        <v>2090.8416000000002</v>
      </c>
      <c r="F678" s="51">
        <f t="shared" si="21"/>
        <v>2000</v>
      </c>
      <c r="G678" s="51">
        <f t="shared" si="20"/>
        <v>90.841600000000199</v>
      </c>
      <c r="H678" s="52">
        <f>+SUM(INDEX(Inputs!$D$24:$D$35,MATCH($D678,Inputs!$B$24:$B$35,0))*$F678,INDEX(Inputs!$E$24:$E$35,MATCH($D678,Inputs!$B$24:$B$35,0))*$G678)</f>
        <v>193.49883535360001</v>
      </c>
      <c r="I678" s="52"/>
      <c r="J678" s="52"/>
      <c r="K678" s="52"/>
      <c r="L678" s="52"/>
      <c r="M678" s="52"/>
      <c r="O678" s="19"/>
      <c r="P678" s="19"/>
      <c r="Q678" s="19"/>
    </row>
    <row r="679" spans="2:17" x14ac:dyDescent="0.25">
      <c r="B679" s="8" t="s">
        <v>154</v>
      </c>
      <c r="C679" s="8">
        <v>2021</v>
      </c>
      <c r="D679" s="8">
        <v>11</v>
      </c>
      <c r="E679" s="49">
        <f>Data!F679</f>
        <v>4049.0266999999999</v>
      </c>
      <c r="F679" s="51">
        <f t="shared" si="21"/>
        <v>2000</v>
      </c>
      <c r="G679" s="51">
        <f t="shared" si="20"/>
        <v>2049.0266999999999</v>
      </c>
      <c r="H679" s="52">
        <f>+SUM(INDEX(Inputs!$D$24:$D$35,MATCH($D679,Inputs!$B$24:$B$35,0))*$F679,INDEX(Inputs!$E$24:$E$35,MATCH($D679,Inputs!$B$24:$B$35,0))*$G679)</f>
        <v>280.04278403320001</v>
      </c>
      <c r="I679" s="52"/>
      <c r="J679" s="52"/>
      <c r="K679" s="52"/>
      <c r="L679" s="52"/>
      <c r="M679" s="52"/>
      <c r="O679" s="19"/>
      <c r="P679" s="19"/>
      <c r="Q679" s="19"/>
    </row>
    <row r="680" spans="2:17" x14ac:dyDescent="0.25">
      <c r="B680" s="8" t="s">
        <v>154</v>
      </c>
      <c r="C680" s="8">
        <v>2021</v>
      </c>
      <c r="D680" s="8">
        <v>12</v>
      </c>
      <c r="E680" s="49">
        <f>Data!F680</f>
        <v>6117.7956999999997</v>
      </c>
      <c r="F680" s="51">
        <f t="shared" si="21"/>
        <v>2000</v>
      </c>
      <c r="G680" s="51">
        <f t="shared" si="20"/>
        <v>4117.7956999999997</v>
      </c>
      <c r="H680" s="52">
        <f>+SUM(INDEX(Inputs!$D$24:$D$35,MATCH($D680,Inputs!$B$24:$B$35,0))*$F680,INDEX(Inputs!$E$24:$E$35,MATCH($D680,Inputs!$B$24:$B$35,0))*$G680)</f>
        <v>371.47409875719995</v>
      </c>
      <c r="I680" s="52"/>
      <c r="J680" s="52"/>
      <c r="K680" s="52"/>
      <c r="L680" s="52"/>
      <c r="M680" s="52"/>
      <c r="O680" s="19"/>
      <c r="P680" s="19"/>
      <c r="Q680" s="19"/>
    </row>
    <row r="681" spans="2:17" x14ac:dyDescent="0.25">
      <c r="B681" s="8" t="s">
        <v>155</v>
      </c>
      <c r="C681" s="8">
        <v>2021</v>
      </c>
      <c r="D681" s="8">
        <v>1</v>
      </c>
      <c r="E681" s="49">
        <f>Data!F681</f>
        <v>3562.1759999999999</v>
      </c>
      <c r="F681" s="51">
        <f t="shared" si="21"/>
        <v>2000</v>
      </c>
      <c r="G681" s="51">
        <f t="shared" si="20"/>
        <v>1562.1759999999999</v>
      </c>
      <c r="H681" s="52">
        <f>+SUM(INDEX(Inputs!$D$24:$D$35,MATCH($D681,Inputs!$B$24:$B$35,0))*$F681,INDEX(Inputs!$E$24:$E$35,MATCH($D681,Inputs!$B$24:$B$35,0))*$G681)</f>
        <v>258.525930496</v>
      </c>
      <c r="I681" s="52"/>
      <c r="J681" s="52"/>
      <c r="K681" s="52"/>
      <c r="L681" s="52"/>
      <c r="M681" s="52"/>
      <c r="O681" s="19"/>
      <c r="P681" s="19"/>
      <c r="Q681" s="19"/>
    </row>
    <row r="682" spans="2:17" x14ac:dyDescent="0.25">
      <c r="B682" s="8" t="s">
        <v>155</v>
      </c>
      <c r="C682" s="8">
        <v>2021</v>
      </c>
      <c r="D682" s="8">
        <v>2</v>
      </c>
      <c r="E682" s="49">
        <f>Data!F682</f>
        <v>2403.712</v>
      </c>
      <c r="F682" s="51">
        <f t="shared" si="21"/>
        <v>2000</v>
      </c>
      <c r="G682" s="51">
        <f t="shared" si="20"/>
        <v>403.71199999999999</v>
      </c>
      <c r="H682" s="52">
        <f>+SUM(INDEX(Inputs!$D$24:$D$35,MATCH($D682,Inputs!$B$24:$B$35,0))*$F682,INDEX(Inputs!$E$24:$E$35,MATCH($D682,Inputs!$B$24:$B$35,0))*$G682)</f>
        <v>207.326455552</v>
      </c>
      <c r="I682" s="52"/>
      <c r="J682" s="52"/>
      <c r="K682" s="52"/>
      <c r="L682" s="52"/>
      <c r="M682" s="52"/>
      <c r="O682" s="19"/>
      <c r="P682" s="19"/>
      <c r="Q682" s="19"/>
    </row>
    <row r="683" spans="2:17" x14ac:dyDescent="0.25">
      <c r="B683" s="8" t="s">
        <v>155</v>
      </c>
      <c r="C683" s="8">
        <v>2021</v>
      </c>
      <c r="D683" s="8">
        <v>3</v>
      </c>
      <c r="E683" s="49">
        <f>Data!F683</f>
        <v>2002.3118999999999</v>
      </c>
      <c r="F683" s="51">
        <f t="shared" si="21"/>
        <v>2000</v>
      </c>
      <c r="G683" s="51">
        <f t="shared" si="20"/>
        <v>2.3118999999999232</v>
      </c>
      <c r="H683" s="52">
        <f>+SUM(INDEX(Inputs!$D$24:$D$35,MATCH($D683,Inputs!$B$24:$B$35,0))*$F683,INDEX(Inputs!$E$24:$E$35,MATCH($D683,Inputs!$B$24:$B$35,0))*$G683)</f>
        <v>189.58617673239999</v>
      </c>
      <c r="I683" s="52"/>
      <c r="J683" s="52"/>
      <c r="K683" s="52"/>
      <c r="L683" s="52"/>
      <c r="M683" s="52"/>
      <c r="O683" s="19"/>
      <c r="P683" s="19"/>
      <c r="Q683" s="19"/>
    </row>
    <row r="684" spans="2:17" x14ac:dyDescent="0.25">
      <c r="B684" s="8" t="s">
        <v>155</v>
      </c>
      <c r="C684" s="8">
        <v>2021</v>
      </c>
      <c r="D684" s="8">
        <v>4</v>
      </c>
      <c r="E684" s="49">
        <f>Data!F684</f>
        <v>872</v>
      </c>
      <c r="F684" s="51">
        <f t="shared" si="21"/>
        <v>872</v>
      </c>
      <c r="G684" s="51">
        <f t="shared" si="20"/>
        <v>0</v>
      </c>
      <c r="H684" s="52">
        <f>+SUM(INDEX(Inputs!$D$24:$D$35,MATCH($D684,Inputs!$B$24:$B$35,0))*$F684,INDEX(Inputs!$E$24:$E$35,MATCH($D684,Inputs!$B$24:$B$35,0))*$G684)</f>
        <v>82.615024000000005</v>
      </c>
      <c r="I684" s="52"/>
      <c r="J684" s="52"/>
      <c r="K684" s="52"/>
      <c r="L684" s="52"/>
      <c r="M684" s="52"/>
      <c r="O684" s="19"/>
      <c r="P684" s="19"/>
      <c r="Q684" s="19"/>
    </row>
    <row r="685" spans="2:17" x14ac:dyDescent="0.25">
      <c r="B685" s="8" t="s">
        <v>155</v>
      </c>
      <c r="C685" s="8">
        <v>2021</v>
      </c>
      <c r="D685" s="8">
        <v>5</v>
      </c>
      <c r="E685" s="49">
        <f>Data!F685</f>
        <v>548.54399999999998</v>
      </c>
      <c r="F685" s="51">
        <f t="shared" si="21"/>
        <v>548.54399999999998</v>
      </c>
      <c r="G685" s="51">
        <f t="shared" si="20"/>
        <v>0</v>
      </c>
      <c r="H685" s="52">
        <f>+SUM(INDEX(Inputs!$D$24:$D$35,MATCH($D685,Inputs!$B$24:$B$35,0))*$F685,INDEX(Inputs!$E$24:$E$35,MATCH($D685,Inputs!$B$24:$B$35,0))*$G685)</f>
        <v>51.970155648000002</v>
      </c>
      <c r="I685" s="52"/>
      <c r="J685" s="52"/>
      <c r="K685" s="52"/>
      <c r="L685" s="52"/>
      <c r="M685" s="52"/>
      <c r="O685" s="19"/>
      <c r="P685" s="19"/>
      <c r="Q685" s="19"/>
    </row>
    <row r="686" spans="2:17" x14ac:dyDescent="0.25">
      <c r="B686" s="8" t="s">
        <v>155</v>
      </c>
      <c r="C686" s="8">
        <v>2021</v>
      </c>
      <c r="D686" s="8">
        <v>6</v>
      </c>
      <c r="E686" s="49">
        <f>Data!F686</f>
        <v>509.88799999999998</v>
      </c>
      <c r="F686" s="51">
        <f t="shared" si="21"/>
        <v>509.88799999999998</v>
      </c>
      <c r="G686" s="51">
        <f t="shared" si="20"/>
        <v>0</v>
      </c>
      <c r="H686" s="52">
        <f>+SUM(INDEX(Inputs!$D$24:$D$35,MATCH($D686,Inputs!$B$24:$B$35,0))*$F686,INDEX(Inputs!$E$24:$E$35,MATCH($D686,Inputs!$B$24:$B$35,0))*$G686)</f>
        <v>53.665711999999999</v>
      </c>
      <c r="I686" s="52"/>
      <c r="J686" s="52"/>
      <c r="K686" s="52"/>
      <c r="L686" s="52"/>
      <c r="M686" s="52"/>
      <c r="O686" s="19"/>
      <c r="P686" s="19"/>
      <c r="Q686" s="19"/>
    </row>
    <row r="687" spans="2:17" x14ac:dyDescent="0.25">
      <c r="B687" s="8" t="s">
        <v>155</v>
      </c>
      <c r="C687" s="8">
        <v>2021</v>
      </c>
      <c r="D687" s="8">
        <v>7</v>
      </c>
      <c r="E687" s="49">
        <f>Data!F687</f>
        <v>567.48800000000006</v>
      </c>
      <c r="F687" s="51">
        <f t="shared" si="21"/>
        <v>567.48800000000006</v>
      </c>
      <c r="G687" s="51">
        <f t="shared" si="20"/>
        <v>0</v>
      </c>
      <c r="H687" s="52">
        <f>+SUM(INDEX(Inputs!$D$24:$D$35,MATCH($D687,Inputs!$B$24:$B$35,0))*$F687,INDEX(Inputs!$E$24:$E$35,MATCH($D687,Inputs!$B$24:$B$35,0))*$G687)</f>
        <v>59.728112000000003</v>
      </c>
      <c r="I687" s="52"/>
      <c r="J687" s="52"/>
      <c r="K687" s="52"/>
      <c r="L687" s="52"/>
      <c r="M687" s="52"/>
      <c r="O687" s="19"/>
      <c r="P687" s="19"/>
      <c r="Q687" s="19"/>
    </row>
    <row r="688" spans="2:17" x14ac:dyDescent="0.25">
      <c r="B688" s="8" t="s">
        <v>155</v>
      </c>
      <c r="C688" s="8">
        <v>2021</v>
      </c>
      <c r="D688" s="8">
        <v>8</v>
      </c>
      <c r="E688" s="49">
        <f>Data!F688</f>
        <v>538.19200000000001</v>
      </c>
      <c r="F688" s="51">
        <f t="shared" si="21"/>
        <v>538.19200000000001</v>
      </c>
      <c r="G688" s="51">
        <f t="shared" si="20"/>
        <v>0</v>
      </c>
      <c r="H688" s="52">
        <f>+SUM(INDEX(Inputs!$D$24:$D$35,MATCH($D688,Inputs!$B$24:$B$35,0))*$F688,INDEX(Inputs!$E$24:$E$35,MATCH($D688,Inputs!$B$24:$B$35,0))*$G688)</f>
        <v>56.644708000000001</v>
      </c>
      <c r="I688" s="52"/>
      <c r="J688" s="52"/>
      <c r="K688" s="52"/>
      <c r="L688" s="52"/>
      <c r="M688" s="52"/>
      <c r="O688" s="19"/>
      <c r="P688" s="19"/>
      <c r="Q688" s="19"/>
    </row>
    <row r="689" spans="2:17" x14ac:dyDescent="0.25">
      <c r="B689" s="8" t="s">
        <v>155</v>
      </c>
      <c r="C689" s="8">
        <v>2021</v>
      </c>
      <c r="D689" s="8">
        <v>9</v>
      </c>
      <c r="E689" s="49">
        <f>Data!F689</f>
        <v>660.99199999999996</v>
      </c>
      <c r="F689" s="51">
        <f t="shared" si="21"/>
        <v>660.99199999999996</v>
      </c>
      <c r="G689" s="51">
        <f t="shared" si="20"/>
        <v>0</v>
      </c>
      <c r="H689" s="52">
        <f>+SUM(INDEX(Inputs!$D$24:$D$35,MATCH($D689,Inputs!$B$24:$B$35,0))*$F689,INDEX(Inputs!$E$24:$E$35,MATCH($D689,Inputs!$B$24:$B$35,0))*$G689)</f>
        <v>62.623704064000002</v>
      </c>
      <c r="I689" s="52"/>
      <c r="J689" s="52"/>
      <c r="K689" s="52"/>
      <c r="L689" s="52"/>
      <c r="M689" s="52"/>
      <c r="O689" s="19"/>
      <c r="P689" s="19"/>
      <c r="Q689" s="19"/>
    </row>
    <row r="690" spans="2:17" x14ac:dyDescent="0.25">
      <c r="B690" s="8" t="s">
        <v>155</v>
      </c>
      <c r="C690" s="8">
        <v>2021</v>
      </c>
      <c r="D690" s="8">
        <v>10</v>
      </c>
      <c r="E690" s="49">
        <f>Data!F690</f>
        <v>949.952</v>
      </c>
      <c r="F690" s="51">
        <f t="shared" si="21"/>
        <v>949.952</v>
      </c>
      <c r="G690" s="51">
        <f t="shared" si="20"/>
        <v>0</v>
      </c>
      <c r="H690" s="52">
        <f>+SUM(INDEX(Inputs!$D$24:$D$35,MATCH($D690,Inputs!$B$24:$B$35,0))*$F690,INDEX(Inputs!$E$24:$E$35,MATCH($D690,Inputs!$B$24:$B$35,0))*$G690)</f>
        <v>90.00035238400001</v>
      </c>
      <c r="I690" s="52"/>
      <c r="J690" s="52"/>
      <c r="K690" s="52"/>
      <c r="L690" s="52"/>
      <c r="M690" s="52"/>
      <c r="O690" s="19"/>
      <c r="P690" s="19"/>
      <c r="Q690" s="19"/>
    </row>
    <row r="691" spans="2:17" x14ac:dyDescent="0.25">
      <c r="B691" s="8" t="s">
        <v>155</v>
      </c>
      <c r="C691" s="8">
        <v>2021</v>
      </c>
      <c r="D691" s="8">
        <v>11</v>
      </c>
      <c r="E691" s="49">
        <f>Data!F691</f>
        <v>1766.11</v>
      </c>
      <c r="F691" s="51">
        <f t="shared" si="21"/>
        <v>1766.11</v>
      </c>
      <c r="G691" s="51">
        <f t="shared" si="20"/>
        <v>0</v>
      </c>
      <c r="H691" s="52">
        <f>+SUM(INDEX(Inputs!$D$24:$D$35,MATCH($D691,Inputs!$B$24:$B$35,0))*$F691,INDEX(Inputs!$E$24:$E$35,MATCH($D691,Inputs!$B$24:$B$35,0))*$G691)</f>
        <v>167.32479362000001</v>
      </c>
      <c r="I691" s="52"/>
      <c r="J691" s="52"/>
      <c r="K691" s="52"/>
      <c r="L691" s="52"/>
      <c r="M691" s="52"/>
      <c r="O691" s="19"/>
      <c r="P691" s="19"/>
      <c r="Q691" s="19"/>
    </row>
    <row r="692" spans="2:17" x14ac:dyDescent="0.25">
      <c r="B692" s="8" t="s">
        <v>155</v>
      </c>
      <c r="C692" s="8">
        <v>2021</v>
      </c>
      <c r="D692" s="8">
        <v>12</v>
      </c>
      <c r="E692" s="49">
        <f>Data!F692</f>
        <v>3144.8319999999999</v>
      </c>
      <c r="F692" s="51">
        <f t="shared" si="21"/>
        <v>2000</v>
      </c>
      <c r="G692" s="51">
        <f t="shared" si="20"/>
        <v>1144.8319999999999</v>
      </c>
      <c r="H692" s="52">
        <f>+SUM(INDEX(Inputs!$D$24:$D$35,MATCH($D692,Inputs!$B$24:$B$35,0))*$F692,INDEX(Inputs!$E$24:$E$35,MATCH($D692,Inputs!$B$24:$B$35,0))*$G692)</f>
        <v>240.08099507200001</v>
      </c>
      <c r="I692" s="52"/>
      <c r="J692" s="52"/>
      <c r="K692" s="52"/>
      <c r="L692" s="52"/>
      <c r="M692" s="52"/>
      <c r="O692" s="19"/>
      <c r="P692" s="19"/>
      <c r="Q692" s="19"/>
    </row>
    <row r="693" spans="2:17" x14ac:dyDescent="0.25">
      <c r="B693" s="8" t="s">
        <v>156</v>
      </c>
      <c r="C693" s="8">
        <v>2021</v>
      </c>
      <c r="D693" s="8">
        <v>1</v>
      </c>
      <c r="E693" s="49">
        <f>Data!F693</f>
        <v>6490.0640000000003</v>
      </c>
      <c r="F693" s="51">
        <f t="shared" si="21"/>
        <v>2000</v>
      </c>
      <c r="G693" s="51">
        <f t="shared" si="20"/>
        <v>4490.0640000000003</v>
      </c>
      <c r="H693" s="52">
        <f>+SUM(INDEX(Inputs!$D$24:$D$35,MATCH($D693,Inputs!$B$24:$B$35,0))*$F693,INDEX(Inputs!$E$24:$E$35,MATCH($D693,Inputs!$B$24:$B$35,0))*$G693)</f>
        <v>387.92686854400006</v>
      </c>
      <c r="I693" s="52"/>
      <c r="J693" s="52"/>
      <c r="K693" s="52"/>
      <c r="L693" s="52"/>
      <c r="M693" s="52"/>
      <c r="O693" s="19"/>
      <c r="P693" s="19"/>
      <c r="Q693" s="19"/>
    </row>
    <row r="694" spans="2:17" x14ac:dyDescent="0.25">
      <c r="B694" s="8" t="s">
        <v>156</v>
      </c>
      <c r="C694" s="8">
        <v>2021</v>
      </c>
      <c r="D694" s="8">
        <v>2</v>
      </c>
      <c r="E694" s="49">
        <f>Data!F694</f>
        <v>5684.2479000000003</v>
      </c>
      <c r="F694" s="51">
        <f t="shared" si="21"/>
        <v>2000</v>
      </c>
      <c r="G694" s="51">
        <f t="shared" si="20"/>
        <v>3684.2479000000003</v>
      </c>
      <c r="H694" s="52">
        <f>+SUM(INDEX(Inputs!$D$24:$D$35,MATCH($D694,Inputs!$B$24:$B$35,0))*$F694,INDEX(Inputs!$E$24:$E$35,MATCH($D694,Inputs!$B$24:$B$35,0))*$G694)</f>
        <v>352.31302018840006</v>
      </c>
      <c r="I694" s="52"/>
      <c r="J694" s="52"/>
      <c r="K694" s="52"/>
      <c r="L694" s="52"/>
      <c r="M694" s="52"/>
      <c r="O694" s="19"/>
      <c r="P694" s="19"/>
      <c r="Q694" s="19"/>
    </row>
    <row r="695" spans="2:17" x14ac:dyDescent="0.25">
      <c r="B695" s="8" t="s">
        <v>156</v>
      </c>
      <c r="C695" s="8">
        <v>2021</v>
      </c>
      <c r="D695" s="8">
        <v>3</v>
      </c>
      <c r="E695" s="49">
        <f>Data!F695</f>
        <v>5397.1917000000003</v>
      </c>
      <c r="F695" s="51">
        <f t="shared" si="21"/>
        <v>2000</v>
      </c>
      <c r="G695" s="51">
        <f t="shared" si="20"/>
        <v>3397.1917000000003</v>
      </c>
      <c r="H695" s="52">
        <f>+SUM(INDEX(Inputs!$D$24:$D$35,MATCH($D695,Inputs!$B$24:$B$35,0))*$F695,INDEX(Inputs!$E$24:$E$35,MATCH($D695,Inputs!$B$24:$B$35,0))*$G695)</f>
        <v>339.62628437320001</v>
      </c>
      <c r="I695" s="52"/>
      <c r="J695" s="52"/>
      <c r="K695" s="52"/>
      <c r="L695" s="52"/>
      <c r="M695" s="52"/>
      <c r="O695" s="19"/>
      <c r="P695" s="19"/>
      <c r="Q695" s="19"/>
    </row>
    <row r="696" spans="2:17" x14ac:dyDescent="0.25">
      <c r="B696" s="8" t="s">
        <v>156</v>
      </c>
      <c r="C696" s="8">
        <v>2021</v>
      </c>
      <c r="D696" s="8">
        <v>4</v>
      </c>
      <c r="E696" s="49">
        <f>Data!F696</f>
        <v>4702.2079000000003</v>
      </c>
      <c r="F696" s="51">
        <f t="shared" si="21"/>
        <v>2000</v>
      </c>
      <c r="G696" s="51">
        <f t="shared" si="20"/>
        <v>2702.2079000000003</v>
      </c>
      <c r="H696" s="52">
        <f>+SUM(INDEX(Inputs!$D$24:$D$35,MATCH($D696,Inputs!$B$24:$B$35,0))*$F696,INDEX(Inputs!$E$24:$E$35,MATCH($D696,Inputs!$B$24:$B$35,0))*$G696)</f>
        <v>308.91078034840001</v>
      </c>
      <c r="I696" s="52"/>
      <c r="J696" s="52"/>
      <c r="K696" s="52"/>
      <c r="L696" s="52"/>
      <c r="M696" s="52"/>
      <c r="O696" s="19"/>
      <c r="P696" s="19"/>
      <c r="Q696" s="19"/>
    </row>
    <row r="697" spans="2:17" x14ac:dyDescent="0.25">
      <c r="B697" s="8" t="s">
        <v>156</v>
      </c>
      <c r="C697" s="8">
        <v>2021</v>
      </c>
      <c r="D697" s="8">
        <v>5</v>
      </c>
      <c r="E697" s="49">
        <f>Data!F697</f>
        <v>707.31989999999996</v>
      </c>
      <c r="F697" s="51">
        <f t="shared" si="21"/>
        <v>707.31989999999996</v>
      </c>
      <c r="G697" s="51">
        <f t="shared" si="20"/>
        <v>0</v>
      </c>
      <c r="H697" s="52">
        <f>+SUM(INDEX(Inputs!$D$24:$D$35,MATCH($D697,Inputs!$B$24:$B$35,0))*$F697,INDEX(Inputs!$E$24:$E$35,MATCH($D697,Inputs!$B$24:$B$35,0))*$G697)</f>
        <v>67.012901965799998</v>
      </c>
      <c r="I697" s="52"/>
      <c r="J697" s="52"/>
      <c r="K697" s="52"/>
      <c r="L697" s="52"/>
      <c r="M697" s="52"/>
      <c r="O697" s="19"/>
      <c r="P697" s="19"/>
      <c r="Q697" s="19"/>
    </row>
    <row r="698" spans="2:17" x14ac:dyDescent="0.25">
      <c r="B698" s="8" t="s">
        <v>156</v>
      </c>
      <c r="C698" s="8">
        <v>2021</v>
      </c>
      <c r="D698" s="8">
        <v>6</v>
      </c>
      <c r="E698" s="49">
        <f>Data!F698</f>
        <v>770.53599999999994</v>
      </c>
      <c r="F698" s="51">
        <f t="shared" si="21"/>
        <v>770.53599999999994</v>
      </c>
      <c r="G698" s="51">
        <f t="shared" si="20"/>
        <v>0</v>
      </c>
      <c r="H698" s="52">
        <f>+SUM(INDEX(Inputs!$D$24:$D$35,MATCH($D698,Inputs!$B$24:$B$35,0))*$F698,INDEX(Inputs!$E$24:$E$35,MATCH($D698,Inputs!$B$24:$B$35,0))*$G698)</f>
        <v>81.098913999999994</v>
      </c>
      <c r="I698" s="52"/>
      <c r="J698" s="52"/>
      <c r="K698" s="52"/>
      <c r="L698" s="52"/>
      <c r="M698" s="52"/>
      <c r="O698" s="19"/>
      <c r="P698" s="19"/>
      <c r="Q698" s="19"/>
    </row>
    <row r="699" spans="2:17" x14ac:dyDescent="0.25">
      <c r="B699" s="8" t="s">
        <v>156</v>
      </c>
      <c r="C699" s="8">
        <v>2021</v>
      </c>
      <c r="D699" s="8">
        <v>7</v>
      </c>
      <c r="E699" s="49">
        <f>Data!F699</f>
        <v>779.42399999999998</v>
      </c>
      <c r="F699" s="51">
        <f t="shared" si="21"/>
        <v>779.42399999999998</v>
      </c>
      <c r="G699" s="51">
        <f t="shared" si="20"/>
        <v>0</v>
      </c>
      <c r="H699" s="52">
        <f>+SUM(INDEX(Inputs!$D$24:$D$35,MATCH($D699,Inputs!$B$24:$B$35,0))*$F699,INDEX(Inputs!$E$24:$E$35,MATCH($D699,Inputs!$B$24:$B$35,0))*$G699)</f>
        <v>82.034375999999995</v>
      </c>
      <c r="I699" s="52"/>
      <c r="J699" s="52"/>
      <c r="K699" s="52"/>
      <c r="L699" s="52"/>
      <c r="M699" s="52"/>
      <c r="O699" s="19"/>
      <c r="P699" s="19"/>
      <c r="Q699" s="19"/>
    </row>
    <row r="700" spans="2:17" x14ac:dyDescent="0.25">
      <c r="B700" s="8" t="s">
        <v>156</v>
      </c>
      <c r="C700" s="8">
        <v>2021</v>
      </c>
      <c r="D700" s="8">
        <v>8</v>
      </c>
      <c r="E700" s="49">
        <f>Data!F700</f>
        <v>853.12800000000004</v>
      </c>
      <c r="F700" s="51">
        <f t="shared" si="21"/>
        <v>853.12800000000004</v>
      </c>
      <c r="G700" s="51">
        <f t="shared" si="20"/>
        <v>0</v>
      </c>
      <c r="H700" s="52">
        <f>+SUM(INDEX(Inputs!$D$24:$D$35,MATCH($D700,Inputs!$B$24:$B$35,0))*$F700,INDEX(Inputs!$E$24:$E$35,MATCH($D700,Inputs!$B$24:$B$35,0))*$G700)</f>
        <v>89.791722000000007</v>
      </c>
      <c r="I700" s="52"/>
      <c r="J700" s="52"/>
      <c r="K700" s="52"/>
      <c r="L700" s="52"/>
      <c r="M700" s="52"/>
      <c r="O700" s="19"/>
      <c r="P700" s="19"/>
      <c r="Q700" s="19"/>
    </row>
    <row r="701" spans="2:17" x14ac:dyDescent="0.25">
      <c r="B701" s="8" t="s">
        <v>156</v>
      </c>
      <c r="C701" s="8">
        <v>2021</v>
      </c>
      <c r="D701" s="8">
        <v>9</v>
      </c>
      <c r="E701" s="49">
        <f>Data!F701</f>
        <v>684.68200000000002</v>
      </c>
      <c r="F701" s="51">
        <f t="shared" si="21"/>
        <v>684.68200000000002</v>
      </c>
      <c r="G701" s="51">
        <f t="shared" si="20"/>
        <v>0</v>
      </c>
      <c r="H701" s="52">
        <f>+SUM(INDEX(Inputs!$D$24:$D$35,MATCH($D701,Inputs!$B$24:$B$35,0))*$F701,INDEX(Inputs!$E$24:$E$35,MATCH($D701,Inputs!$B$24:$B$35,0))*$G701)</f>
        <v>64.86814204400001</v>
      </c>
      <c r="I701" s="52"/>
      <c r="J701" s="52"/>
      <c r="K701" s="52"/>
      <c r="L701" s="52"/>
      <c r="M701" s="52"/>
      <c r="O701" s="19"/>
      <c r="P701" s="19"/>
      <c r="Q701" s="19"/>
    </row>
    <row r="702" spans="2:17" x14ac:dyDescent="0.25">
      <c r="B702" s="8" t="s">
        <v>156</v>
      </c>
      <c r="C702" s="8">
        <v>2021</v>
      </c>
      <c r="D702" s="8">
        <v>10</v>
      </c>
      <c r="E702" s="49">
        <f>Data!F702</f>
        <v>2389.364</v>
      </c>
      <c r="F702" s="51">
        <f t="shared" si="21"/>
        <v>2000</v>
      </c>
      <c r="G702" s="51">
        <f t="shared" si="20"/>
        <v>389.36400000000003</v>
      </c>
      <c r="H702" s="52">
        <f>+SUM(INDEX(Inputs!$D$24:$D$35,MATCH($D702,Inputs!$B$24:$B$35,0))*$F702,INDEX(Inputs!$E$24:$E$35,MATCH($D702,Inputs!$B$24:$B$35,0))*$G702)</f>
        <v>206.69233134400002</v>
      </c>
      <c r="I702" s="52"/>
      <c r="J702" s="52"/>
      <c r="K702" s="52"/>
      <c r="L702" s="52"/>
      <c r="M702" s="52"/>
      <c r="O702" s="19"/>
      <c r="P702" s="19"/>
      <c r="Q702" s="19"/>
    </row>
    <row r="703" spans="2:17" x14ac:dyDescent="0.25">
      <c r="B703" s="8" t="s">
        <v>156</v>
      </c>
      <c r="C703" s="8">
        <v>2021</v>
      </c>
      <c r="D703" s="8">
        <v>11</v>
      </c>
      <c r="E703" s="49">
        <f>Data!F703</f>
        <v>4991.6390000000001</v>
      </c>
      <c r="F703" s="51">
        <f t="shared" si="21"/>
        <v>2000</v>
      </c>
      <c r="G703" s="51">
        <f t="shared" si="20"/>
        <v>2991.6390000000001</v>
      </c>
      <c r="H703" s="52">
        <f>+SUM(INDEX(Inputs!$D$24:$D$35,MATCH($D703,Inputs!$B$24:$B$35,0))*$F703,INDEX(Inputs!$E$24:$E$35,MATCH($D703,Inputs!$B$24:$B$35,0))*$G703)</f>
        <v>321.70247724400002</v>
      </c>
      <c r="I703" s="52"/>
      <c r="J703" s="52"/>
      <c r="K703" s="52"/>
      <c r="L703" s="52"/>
      <c r="M703" s="52"/>
      <c r="O703" s="19"/>
      <c r="P703" s="19"/>
      <c r="Q703" s="19"/>
    </row>
    <row r="704" spans="2:17" x14ac:dyDescent="0.25">
      <c r="B704" s="8" t="s">
        <v>156</v>
      </c>
      <c r="C704" s="8">
        <v>2021</v>
      </c>
      <c r="D704" s="8">
        <v>12</v>
      </c>
      <c r="E704" s="49">
        <f>Data!F704</f>
        <v>7853.3190000000004</v>
      </c>
      <c r="F704" s="51">
        <f t="shared" si="21"/>
        <v>2000</v>
      </c>
      <c r="G704" s="51">
        <f t="shared" si="20"/>
        <v>5853.3190000000004</v>
      </c>
      <c r="H704" s="52">
        <f>+SUM(INDEX(Inputs!$D$24:$D$35,MATCH($D704,Inputs!$B$24:$B$35,0))*$F704,INDEX(Inputs!$E$24:$E$35,MATCH($D704,Inputs!$B$24:$B$35,0))*$G704)</f>
        <v>448.17728652400001</v>
      </c>
      <c r="I704" s="52"/>
      <c r="J704" s="52"/>
      <c r="K704" s="52"/>
      <c r="L704" s="52"/>
      <c r="M704" s="52"/>
      <c r="O704" s="19"/>
      <c r="P704" s="19"/>
      <c r="Q704" s="19"/>
    </row>
    <row r="705" spans="2:17" x14ac:dyDescent="0.25">
      <c r="B705" s="8" t="s">
        <v>157</v>
      </c>
      <c r="C705" s="8">
        <v>2021</v>
      </c>
      <c r="D705" s="8">
        <v>1</v>
      </c>
      <c r="E705" s="49">
        <f>Data!F705</f>
        <v>24949.923999999999</v>
      </c>
      <c r="F705" s="51">
        <f t="shared" si="21"/>
        <v>2000</v>
      </c>
      <c r="G705" s="51">
        <f t="shared" si="20"/>
        <v>22949.923999999999</v>
      </c>
      <c r="H705" s="52">
        <f>+SUM(INDEX(Inputs!$D$24:$D$35,MATCH($D705,Inputs!$B$24:$B$35,0))*$F705,INDEX(Inputs!$E$24:$E$35,MATCH($D705,Inputs!$B$24:$B$35,0))*$G705)</f>
        <v>1203.7788411039999</v>
      </c>
      <c r="I705" s="52"/>
      <c r="J705" s="52"/>
      <c r="K705" s="52"/>
      <c r="L705" s="52"/>
      <c r="M705" s="52"/>
      <c r="O705" s="19"/>
      <c r="P705" s="19"/>
      <c r="Q705" s="19"/>
    </row>
    <row r="706" spans="2:17" x14ac:dyDescent="0.25">
      <c r="B706" s="8" t="s">
        <v>157</v>
      </c>
      <c r="C706" s="8">
        <v>2021</v>
      </c>
      <c r="D706" s="8">
        <v>2</v>
      </c>
      <c r="E706" s="49">
        <f>Data!F706</f>
        <v>11255.116</v>
      </c>
      <c r="F706" s="51">
        <f t="shared" si="21"/>
        <v>2000</v>
      </c>
      <c r="G706" s="51">
        <f t="shared" si="20"/>
        <v>9255.116</v>
      </c>
      <c r="H706" s="52">
        <f>+SUM(INDEX(Inputs!$D$24:$D$35,MATCH($D706,Inputs!$B$24:$B$35,0))*$F706,INDEX(Inputs!$E$24:$E$35,MATCH($D706,Inputs!$B$24:$B$35,0))*$G706)</f>
        <v>598.52310673600005</v>
      </c>
      <c r="I706" s="52"/>
      <c r="J706" s="52"/>
      <c r="K706" s="52"/>
      <c r="L706" s="52"/>
      <c r="M706" s="52"/>
      <c r="O706" s="19"/>
      <c r="P706" s="19"/>
      <c r="Q706" s="19"/>
    </row>
    <row r="707" spans="2:17" x14ac:dyDescent="0.25">
      <c r="B707" s="8" t="s">
        <v>157</v>
      </c>
      <c r="C707" s="8">
        <v>2021</v>
      </c>
      <c r="D707" s="8">
        <v>3</v>
      </c>
      <c r="E707" s="49">
        <f>Data!F707</f>
        <v>1518.7760000000001</v>
      </c>
      <c r="F707" s="51">
        <f t="shared" si="21"/>
        <v>1518.7760000000001</v>
      </c>
      <c r="G707" s="51">
        <f t="shared" si="20"/>
        <v>0</v>
      </c>
      <c r="H707" s="52">
        <f>+SUM(INDEX(Inputs!$D$24:$D$35,MATCH($D707,Inputs!$B$24:$B$35,0))*$F707,INDEX(Inputs!$E$24:$E$35,MATCH($D707,Inputs!$B$24:$B$35,0))*$G707)</f>
        <v>143.89187579200001</v>
      </c>
      <c r="I707" s="52"/>
      <c r="J707" s="52"/>
      <c r="K707" s="52"/>
      <c r="L707" s="52"/>
      <c r="M707" s="52"/>
      <c r="O707" s="19"/>
      <c r="P707" s="19"/>
      <c r="Q707" s="19"/>
    </row>
    <row r="708" spans="2:17" x14ac:dyDescent="0.25">
      <c r="B708" s="8" t="s">
        <v>157</v>
      </c>
      <c r="C708" s="8">
        <v>2021</v>
      </c>
      <c r="D708" s="8">
        <v>4</v>
      </c>
      <c r="E708" s="49">
        <f>Data!F708</f>
        <v>1343.896</v>
      </c>
      <c r="F708" s="51">
        <f t="shared" si="21"/>
        <v>1343.896</v>
      </c>
      <c r="G708" s="51">
        <f t="shared" si="20"/>
        <v>0</v>
      </c>
      <c r="H708" s="52">
        <f>+SUM(INDEX(Inputs!$D$24:$D$35,MATCH($D708,Inputs!$B$24:$B$35,0))*$F708,INDEX(Inputs!$E$24:$E$35,MATCH($D708,Inputs!$B$24:$B$35,0))*$G708)</f>
        <v>127.32339483200001</v>
      </c>
      <c r="I708" s="52"/>
      <c r="J708" s="52"/>
      <c r="K708" s="52"/>
      <c r="L708" s="52"/>
      <c r="M708" s="52"/>
      <c r="O708" s="19"/>
      <c r="P708" s="19"/>
      <c r="Q708" s="19"/>
    </row>
    <row r="709" spans="2:17" x14ac:dyDescent="0.25">
      <c r="B709" s="8" t="s">
        <v>157</v>
      </c>
      <c r="C709" s="8">
        <v>2021</v>
      </c>
      <c r="D709" s="8">
        <v>5</v>
      </c>
      <c r="E709" s="49">
        <f>Data!F709</f>
        <v>1460.876</v>
      </c>
      <c r="F709" s="51">
        <f t="shared" si="21"/>
        <v>1460.876</v>
      </c>
      <c r="G709" s="51">
        <f t="shared" si="20"/>
        <v>0</v>
      </c>
      <c r="H709" s="52">
        <f>+SUM(INDEX(Inputs!$D$24:$D$35,MATCH($D709,Inputs!$B$24:$B$35,0))*$F709,INDEX(Inputs!$E$24:$E$35,MATCH($D709,Inputs!$B$24:$B$35,0))*$G709)</f>
        <v>138.40631399200001</v>
      </c>
      <c r="I709" s="52"/>
      <c r="J709" s="52"/>
      <c r="K709" s="52"/>
      <c r="L709" s="52"/>
      <c r="M709" s="52"/>
      <c r="O709" s="19"/>
      <c r="P709" s="19"/>
      <c r="Q709" s="19"/>
    </row>
    <row r="710" spans="2:17" x14ac:dyDescent="0.25">
      <c r="B710" s="8" t="s">
        <v>157</v>
      </c>
      <c r="C710" s="8">
        <v>2021</v>
      </c>
      <c r="D710" s="8">
        <v>6</v>
      </c>
      <c r="E710" s="49">
        <f>Data!F710</f>
        <v>1238.5360000000001</v>
      </c>
      <c r="F710" s="51">
        <f t="shared" si="21"/>
        <v>1238.5360000000001</v>
      </c>
      <c r="G710" s="51">
        <f t="shared" si="20"/>
        <v>0</v>
      </c>
      <c r="H710" s="52">
        <f>+SUM(INDEX(Inputs!$D$24:$D$35,MATCH($D710,Inputs!$B$24:$B$35,0))*$F710,INDEX(Inputs!$E$24:$E$35,MATCH($D710,Inputs!$B$24:$B$35,0))*$G710)</f>
        <v>130.35591400000001</v>
      </c>
      <c r="I710" s="52"/>
      <c r="J710" s="52"/>
      <c r="K710" s="52"/>
      <c r="L710" s="52"/>
      <c r="M710" s="52"/>
      <c r="O710" s="19"/>
      <c r="P710" s="19"/>
      <c r="Q710" s="19"/>
    </row>
    <row r="711" spans="2:17" x14ac:dyDescent="0.25">
      <c r="B711" s="8" t="s">
        <v>157</v>
      </c>
      <c r="C711" s="8">
        <v>2021</v>
      </c>
      <c r="D711" s="8">
        <v>7</v>
      </c>
      <c r="E711" s="49">
        <f>Data!F711</f>
        <v>1010.54</v>
      </c>
      <c r="F711" s="51">
        <f t="shared" si="21"/>
        <v>1010.54</v>
      </c>
      <c r="G711" s="51">
        <f t="shared" si="20"/>
        <v>0</v>
      </c>
      <c r="H711" s="52">
        <f>+SUM(INDEX(Inputs!$D$24:$D$35,MATCH($D711,Inputs!$B$24:$B$35,0))*$F711,INDEX(Inputs!$E$24:$E$35,MATCH($D711,Inputs!$B$24:$B$35,0))*$G711)</f>
        <v>106.35933499999999</v>
      </c>
      <c r="I711" s="52"/>
      <c r="J711" s="52"/>
      <c r="K711" s="52"/>
      <c r="L711" s="52"/>
      <c r="M711" s="52"/>
      <c r="O711" s="19"/>
      <c r="P711" s="19"/>
      <c r="Q711" s="19"/>
    </row>
    <row r="712" spans="2:17" x14ac:dyDescent="0.25">
      <c r="B712" s="8" t="s">
        <v>157</v>
      </c>
      <c r="C712" s="8">
        <v>2021</v>
      </c>
      <c r="D712" s="8">
        <v>8</v>
      </c>
      <c r="E712" s="49">
        <f>Data!F712</f>
        <v>1363.8</v>
      </c>
      <c r="F712" s="51">
        <f t="shared" si="21"/>
        <v>1363.8</v>
      </c>
      <c r="G712" s="51">
        <f t="shared" si="20"/>
        <v>0</v>
      </c>
      <c r="H712" s="52">
        <f>+SUM(INDEX(Inputs!$D$24:$D$35,MATCH($D712,Inputs!$B$24:$B$35,0))*$F712,INDEX(Inputs!$E$24:$E$35,MATCH($D712,Inputs!$B$24:$B$35,0))*$G712)</f>
        <v>143.53994999999998</v>
      </c>
      <c r="I712" s="52"/>
      <c r="J712" s="52"/>
      <c r="K712" s="52"/>
      <c r="L712" s="52"/>
      <c r="M712" s="52"/>
      <c r="O712" s="19"/>
      <c r="P712" s="19"/>
      <c r="Q712" s="19"/>
    </row>
    <row r="713" spans="2:17" x14ac:dyDescent="0.25">
      <c r="B713" s="8" t="s">
        <v>157</v>
      </c>
      <c r="C713" s="8">
        <v>2021</v>
      </c>
      <c r="D713" s="8">
        <v>9</v>
      </c>
      <c r="E713" s="49">
        <f>Data!F713</f>
        <v>2766.248</v>
      </c>
      <c r="F713" s="51">
        <f t="shared" si="21"/>
        <v>2000</v>
      </c>
      <c r="G713" s="51">
        <f t="shared" ref="G713:G776" si="22">+E713-F713</f>
        <v>766.24800000000005</v>
      </c>
      <c r="H713" s="52">
        <f>+SUM(INDEX(Inputs!$D$24:$D$35,MATCH($D713,Inputs!$B$24:$B$35,0))*$F713,INDEX(Inputs!$E$24:$E$35,MATCH($D713,Inputs!$B$24:$B$35,0))*$G713)</f>
        <v>223.34909660800002</v>
      </c>
      <c r="I713" s="52"/>
      <c r="J713" s="52"/>
      <c r="K713" s="52"/>
      <c r="L713" s="52"/>
      <c r="M713" s="52"/>
      <c r="O713" s="19"/>
      <c r="P713" s="19"/>
      <c r="Q713" s="19"/>
    </row>
    <row r="714" spans="2:17" x14ac:dyDescent="0.25">
      <c r="B714" s="8" t="s">
        <v>157</v>
      </c>
      <c r="C714" s="8">
        <v>2021</v>
      </c>
      <c r="D714" s="8">
        <v>10</v>
      </c>
      <c r="E714" s="49">
        <f>Data!F714</f>
        <v>38284.792000000001</v>
      </c>
      <c r="F714" s="51">
        <f t="shared" ref="F714:F777" si="23">+MIN($E714,2000)</f>
        <v>2000</v>
      </c>
      <c r="G714" s="51">
        <f t="shared" si="22"/>
        <v>36284.792000000001</v>
      </c>
      <c r="H714" s="52">
        <f>+SUM(INDEX(Inputs!$D$24:$D$35,MATCH($D714,Inputs!$B$24:$B$35,0))*$F714,INDEX(Inputs!$E$24:$E$35,MATCH($D714,Inputs!$B$24:$B$35,0))*$G714)</f>
        <v>1793.126667232</v>
      </c>
      <c r="I714" s="52"/>
      <c r="J714" s="52"/>
      <c r="K714" s="52"/>
      <c r="L714" s="52"/>
      <c r="M714" s="52"/>
      <c r="O714" s="19"/>
      <c r="P714" s="19"/>
      <c r="Q714" s="19"/>
    </row>
    <row r="715" spans="2:17" x14ac:dyDescent="0.25">
      <c r="B715" s="8" t="s">
        <v>157</v>
      </c>
      <c r="C715" s="8">
        <v>2021</v>
      </c>
      <c r="D715" s="8">
        <v>11</v>
      </c>
      <c r="E715" s="49">
        <f>Data!F715</f>
        <v>38877.396000000001</v>
      </c>
      <c r="F715" s="51">
        <f t="shared" si="23"/>
        <v>2000</v>
      </c>
      <c r="G715" s="51">
        <f t="shared" si="22"/>
        <v>36877.396000000001</v>
      </c>
      <c r="H715" s="52">
        <f>+SUM(INDEX(Inputs!$D$24:$D$35,MATCH($D715,Inputs!$B$24:$B$35,0))*$F715,INDEX(Inputs!$E$24:$E$35,MATCH($D715,Inputs!$B$24:$B$35,0))*$G715)</f>
        <v>1819.3173936159999</v>
      </c>
      <c r="I715" s="52"/>
      <c r="J715" s="52"/>
      <c r="K715" s="52"/>
      <c r="L715" s="52"/>
      <c r="M715" s="52"/>
      <c r="O715" s="19"/>
      <c r="P715" s="19"/>
      <c r="Q715" s="19"/>
    </row>
    <row r="716" spans="2:17" x14ac:dyDescent="0.25">
      <c r="B716" s="8" t="s">
        <v>157</v>
      </c>
      <c r="C716" s="8">
        <v>2021</v>
      </c>
      <c r="D716" s="8">
        <v>12</v>
      </c>
      <c r="E716" s="49">
        <f>Data!F716</f>
        <v>36021.052000000003</v>
      </c>
      <c r="F716" s="51">
        <f t="shared" si="23"/>
        <v>2000</v>
      </c>
      <c r="G716" s="51">
        <f t="shared" si="22"/>
        <v>34021.052000000003</v>
      </c>
      <c r="H716" s="52">
        <f>+SUM(INDEX(Inputs!$D$24:$D$35,MATCH($D716,Inputs!$B$24:$B$35,0))*$F716,INDEX(Inputs!$E$24:$E$35,MATCH($D716,Inputs!$B$24:$B$35,0))*$G716)</f>
        <v>1693.0784141920001</v>
      </c>
      <c r="I716" s="52"/>
      <c r="J716" s="52"/>
      <c r="K716" s="52"/>
      <c r="L716" s="52"/>
      <c r="M716" s="52"/>
      <c r="O716" s="19"/>
      <c r="P716" s="19"/>
      <c r="Q716" s="19"/>
    </row>
    <row r="717" spans="2:17" x14ac:dyDescent="0.25">
      <c r="B717" s="8" t="s">
        <v>158</v>
      </c>
      <c r="C717" s="8">
        <v>2021</v>
      </c>
      <c r="D717" s="8">
        <v>1</v>
      </c>
      <c r="E717" s="49">
        <f>Data!F717</f>
        <v>8907.0640000000003</v>
      </c>
      <c r="F717" s="51">
        <f t="shared" si="23"/>
        <v>2000</v>
      </c>
      <c r="G717" s="51">
        <f t="shared" si="22"/>
        <v>6907.0640000000003</v>
      </c>
      <c r="H717" s="52">
        <f>+SUM(INDEX(Inputs!$D$24:$D$35,MATCH($D717,Inputs!$B$24:$B$35,0))*$F717,INDEX(Inputs!$E$24:$E$35,MATCH($D717,Inputs!$B$24:$B$35,0))*$G717)</f>
        <v>494.74860054400006</v>
      </c>
      <c r="I717" s="52"/>
      <c r="J717" s="52"/>
      <c r="K717" s="52"/>
      <c r="L717" s="52"/>
      <c r="M717" s="52"/>
      <c r="O717" s="19"/>
      <c r="P717" s="19"/>
      <c r="Q717" s="19"/>
    </row>
    <row r="718" spans="2:17" x14ac:dyDescent="0.25">
      <c r="B718" s="8" t="s">
        <v>158</v>
      </c>
      <c r="C718" s="8">
        <v>2021</v>
      </c>
      <c r="D718" s="8">
        <v>2</v>
      </c>
      <c r="E718" s="49">
        <f>Data!F718</f>
        <v>7144.7920000000004</v>
      </c>
      <c r="F718" s="51">
        <f t="shared" si="23"/>
        <v>2000</v>
      </c>
      <c r="G718" s="51">
        <f t="shared" si="22"/>
        <v>5144.7920000000004</v>
      </c>
      <c r="H718" s="52">
        <f>+SUM(INDEX(Inputs!$D$24:$D$35,MATCH($D718,Inputs!$B$24:$B$35,0))*$F718,INDEX(Inputs!$E$24:$E$35,MATCH($D718,Inputs!$B$24:$B$35,0))*$G718)</f>
        <v>416.86322723199999</v>
      </c>
      <c r="I718" s="52"/>
      <c r="J718" s="52"/>
      <c r="K718" s="52"/>
      <c r="L718" s="52"/>
      <c r="M718" s="52"/>
      <c r="O718" s="19"/>
      <c r="P718" s="19"/>
      <c r="Q718" s="19"/>
    </row>
    <row r="719" spans="2:17" x14ac:dyDescent="0.25">
      <c r="B719" s="8" t="s">
        <v>158</v>
      </c>
      <c r="C719" s="8">
        <v>2021</v>
      </c>
      <c r="D719" s="8">
        <v>3</v>
      </c>
      <c r="E719" s="49">
        <f>Data!F719</f>
        <v>6815.7039999999997</v>
      </c>
      <c r="F719" s="51">
        <f t="shared" si="23"/>
        <v>2000</v>
      </c>
      <c r="G719" s="51">
        <f t="shared" si="22"/>
        <v>4815.7039999999997</v>
      </c>
      <c r="H719" s="52">
        <f>+SUM(INDEX(Inputs!$D$24:$D$35,MATCH($D719,Inputs!$B$24:$B$35,0))*$F719,INDEX(Inputs!$E$24:$E$35,MATCH($D719,Inputs!$B$24:$B$35,0))*$G719)</f>
        <v>402.31885398399999</v>
      </c>
      <c r="I719" s="52"/>
      <c r="J719" s="52"/>
      <c r="K719" s="52"/>
      <c r="L719" s="52"/>
      <c r="M719" s="52"/>
      <c r="O719" s="19"/>
      <c r="P719" s="19"/>
      <c r="Q719" s="19"/>
    </row>
    <row r="720" spans="2:17" x14ac:dyDescent="0.25">
      <c r="B720" s="8" t="s">
        <v>158</v>
      </c>
      <c r="C720" s="8">
        <v>2021</v>
      </c>
      <c r="D720" s="8">
        <v>4</v>
      </c>
      <c r="E720" s="49">
        <f>Data!F720</f>
        <v>5502.6080000000002</v>
      </c>
      <c r="F720" s="51">
        <f t="shared" si="23"/>
        <v>2000</v>
      </c>
      <c r="G720" s="51">
        <f t="shared" si="22"/>
        <v>3502.6080000000002</v>
      </c>
      <c r="H720" s="52">
        <f>+SUM(INDEX(Inputs!$D$24:$D$35,MATCH($D720,Inputs!$B$24:$B$35,0))*$F720,INDEX(Inputs!$E$24:$E$35,MATCH($D720,Inputs!$B$24:$B$35,0))*$G720)</f>
        <v>344.28526316800003</v>
      </c>
      <c r="I720" s="52"/>
      <c r="J720" s="52"/>
      <c r="K720" s="52"/>
      <c r="L720" s="52"/>
      <c r="M720" s="52"/>
      <c r="O720" s="19"/>
      <c r="P720" s="19"/>
      <c r="Q720" s="19"/>
    </row>
    <row r="721" spans="2:17" x14ac:dyDescent="0.25">
      <c r="B721" s="8" t="s">
        <v>158</v>
      </c>
      <c r="C721" s="8">
        <v>2021</v>
      </c>
      <c r="D721" s="8">
        <v>5</v>
      </c>
      <c r="E721" s="49">
        <f>Data!F721</f>
        <v>5903.384</v>
      </c>
      <c r="F721" s="51">
        <f t="shared" si="23"/>
        <v>2000</v>
      </c>
      <c r="G721" s="51">
        <f t="shared" si="22"/>
        <v>3903.384</v>
      </c>
      <c r="H721" s="52">
        <f>+SUM(INDEX(Inputs!$D$24:$D$35,MATCH($D721,Inputs!$B$24:$B$35,0))*$F721,INDEX(Inputs!$E$24:$E$35,MATCH($D721,Inputs!$B$24:$B$35,0))*$G721)</f>
        <v>361.99795926399997</v>
      </c>
      <c r="I721" s="52"/>
      <c r="J721" s="52"/>
      <c r="K721" s="52"/>
      <c r="L721" s="52"/>
      <c r="M721" s="52"/>
      <c r="O721" s="19"/>
      <c r="P721" s="19"/>
      <c r="Q721" s="19"/>
    </row>
    <row r="722" spans="2:17" x14ac:dyDescent="0.25">
      <c r="B722" s="8" t="s">
        <v>158</v>
      </c>
      <c r="C722" s="8">
        <v>2021</v>
      </c>
      <c r="D722" s="8">
        <v>6</v>
      </c>
      <c r="E722" s="49">
        <f>Data!F722</f>
        <v>7240.3038999999999</v>
      </c>
      <c r="F722" s="51">
        <f t="shared" si="23"/>
        <v>2000</v>
      </c>
      <c r="G722" s="51">
        <f t="shared" si="22"/>
        <v>5240.3038999999999</v>
      </c>
      <c r="H722" s="52">
        <f>+SUM(INDEX(Inputs!$D$24:$D$35,MATCH($D722,Inputs!$B$24:$B$35,0))*$F722,INDEX(Inputs!$E$24:$E$35,MATCH($D722,Inputs!$B$24:$B$35,0))*$G722)</f>
        <v>465.78664479240001</v>
      </c>
      <c r="I722" s="52"/>
      <c r="J722" s="52"/>
      <c r="K722" s="52"/>
      <c r="L722" s="52"/>
      <c r="M722" s="52"/>
      <c r="O722" s="19"/>
      <c r="P722" s="19"/>
      <c r="Q722" s="19"/>
    </row>
    <row r="723" spans="2:17" x14ac:dyDescent="0.25">
      <c r="B723" s="8" t="s">
        <v>158</v>
      </c>
      <c r="C723" s="8">
        <v>2021</v>
      </c>
      <c r="D723" s="8">
        <v>7</v>
      </c>
      <c r="E723" s="49">
        <f>Data!F723</f>
        <v>7985.2160000000003</v>
      </c>
      <c r="F723" s="51">
        <f t="shared" si="23"/>
        <v>2000</v>
      </c>
      <c r="G723" s="51">
        <f t="shared" si="22"/>
        <v>5985.2160000000003</v>
      </c>
      <c r="H723" s="52">
        <f>+SUM(INDEX(Inputs!$D$24:$D$35,MATCH($D723,Inputs!$B$24:$B$35,0))*$F723,INDEX(Inputs!$E$24:$E$35,MATCH($D723,Inputs!$B$24:$B$35,0))*$G723)</f>
        <v>502.07578265600006</v>
      </c>
      <c r="I723" s="52"/>
      <c r="J723" s="52"/>
      <c r="K723" s="52"/>
      <c r="L723" s="52"/>
      <c r="M723" s="52"/>
      <c r="O723" s="19"/>
      <c r="P723" s="19"/>
      <c r="Q723" s="19"/>
    </row>
    <row r="724" spans="2:17" x14ac:dyDescent="0.25">
      <c r="B724" s="8" t="s">
        <v>158</v>
      </c>
      <c r="C724" s="8">
        <v>2021</v>
      </c>
      <c r="D724" s="8">
        <v>8</v>
      </c>
      <c r="E724" s="49">
        <f>Data!F724</f>
        <v>6390.9840000000004</v>
      </c>
      <c r="F724" s="51">
        <f t="shared" si="23"/>
        <v>2000</v>
      </c>
      <c r="G724" s="51">
        <f t="shared" si="22"/>
        <v>4390.9840000000004</v>
      </c>
      <c r="H724" s="52">
        <f>+SUM(INDEX(Inputs!$D$24:$D$35,MATCH($D724,Inputs!$B$24:$B$35,0))*$F724,INDEX(Inputs!$E$24:$E$35,MATCH($D724,Inputs!$B$24:$B$35,0))*$G724)</f>
        <v>424.411176544</v>
      </c>
      <c r="I724" s="52"/>
      <c r="J724" s="52"/>
      <c r="K724" s="52"/>
      <c r="L724" s="52"/>
      <c r="M724" s="52"/>
      <c r="O724" s="19"/>
      <c r="P724" s="19"/>
      <c r="Q724" s="19"/>
    </row>
    <row r="725" spans="2:17" x14ac:dyDescent="0.25">
      <c r="B725" s="8" t="s">
        <v>158</v>
      </c>
      <c r="C725" s="8">
        <v>2021</v>
      </c>
      <c r="D725" s="8">
        <v>9</v>
      </c>
      <c r="E725" s="49">
        <f>Data!F725</f>
        <v>4910.3429999999998</v>
      </c>
      <c r="F725" s="51">
        <f t="shared" si="23"/>
        <v>2000</v>
      </c>
      <c r="G725" s="51">
        <f t="shared" si="22"/>
        <v>2910.3429999999998</v>
      </c>
      <c r="H725" s="52">
        <f>+SUM(INDEX(Inputs!$D$24:$D$35,MATCH($D725,Inputs!$B$24:$B$35,0))*$F725,INDEX(Inputs!$E$24:$E$35,MATCH($D725,Inputs!$B$24:$B$35,0))*$G725)</f>
        <v>318.10951922800001</v>
      </c>
      <c r="I725" s="52"/>
      <c r="J725" s="52"/>
      <c r="K725" s="52"/>
      <c r="L725" s="52"/>
      <c r="M725" s="52"/>
      <c r="O725" s="19"/>
      <c r="P725" s="19"/>
      <c r="Q725" s="19"/>
    </row>
    <row r="726" spans="2:17" x14ac:dyDescent="0.25">
      <c r="B726" s="8" t="s">
        <v>158</v>
      </c>
      <c r="C726" s="8">
        <v>2021</v>
      </c>
      <c r="D726" s="8">
        <v>10</v>
      </c>
      <c r="E726" s="49">
        <f>Data!F726</f>
        <v>4942.9440000000004</v>
      </c>
      <c r="F726" s="51">
        <f t="shared" si="23"/>
        <v>2000</v>
      </c>
      <c r="G726" s="51">
        <f t="shared" si="22"/>
        <v>2942.9440000000004</v>
      </c>
      <c r="H726" s="52">
        <f>+SUM(INDEX(Inputs!$D$24:$D$35,MATCH($D726,Inputs!$B$24:$B$35,0))*$F726,INDEX(Inputs!$E$24:$E$35,MATCH($D726,Inputs!$B$24:$B$35,0))*$G726)</f>
        <v>319.55035302400006</v>
      </c>
      <c r="I726" s="52"/>
      <c r="J726" s="52"/>
      <c r="K726" s="52"/>
      <c r="L726" s="52"/>
      <c r="M726" s="52"/>
      <c r="O726" s="19"/>
      <c r="P726" s="19"/>
      <c r="Q726" s="19"/>
    </row>
    <row r="727" spans="2:17" x14ac:dyDescent="0.25">
      <c r="B727" s="8" t="s">
        <v>158</v>
      </c>
      <c r="C727" s="8">
        <v>2021</v>
      </c>
      <c r="D727" s="8">
        <v>11</v>
      </c>
      <c r="E727" s="49">
        <f>Data!F727</f>
        <v>5062.0159999999996</v>
      </c>
      <c r="F727" s="51">
        <f t="shared" si="23"/>
        <v>2000</v>
      </c>
      <c r="G727" s="51">
        <f t="shared" si="22"/>
        <v>3062.0159999999996</v>
      </c>
      <c r="H727" s="52">
        <f>+SUM(INDEX(Inputs!$D$24:$D$35,MATCH($D727,Inputs!$B$24:$B$35,0))*$F727,INDEX(Inputs!$E$24:$E$35,MATCH($D727,Inputs!$B$24:$B$35,0))*$G727)</f>
        <v>324.81285913599999</v>
      </c>
      <c r="I727" s="52"/>
      <c r="J727" s="52"/>
      <c r="K727" s="52"/>
      <c r="L727" s="52"/>
      <c r="M727" s="52"/>
      <c r="O727" s="19"/>
      <c r="P727" s="19"/>
      <c r="Q727" s="19"/>
    </row>
    <row r="728" spans="2:17" x14ac:dyDescent="0.25">
      <c r="B728" s="8" t="s">
        <v>158</v>
      </c>
      <c r="C728" s="8">
        <v>2021</v>
      </c>
      <c r="D728" s="8">
        <v>12</v>
      </c>
      <c r="E728" s="49">
        <f>Data!F728</f>
        <v>6034.9549999999999</v>
      </c>
      <c r="F728" s="51">
        <f t="shared" si="23"/>
        <v>2000</v>
      </c>
      <c r="G728" s="51">
        <f t="shared" si="22"/>
        <v>4034.9549999999999</v>
      </c>
      <c r="H728" s="52">
        <f>+SUM(INDEX(Inputs!$D$24:$D$35,MATCH($D728,Inputs!$B$24:$B$35,0))*$F728,INDEX(Inputs!$E$24:$E$35,MATCH($D728,Inputs!$B$24:$B$35,0))*$G728)</f>
        <v>367.81287118</v>
      </c>
      <c r="I728" s="52"/>
      <c r="J728" s="52"/>
      <c r="K728" s="52"/>
      <c r="L728" s="52"/>
      <c r="M728" s="52"/>
      <c r="O728" s="19"/>
      <c r="P728" s="19"/>
      <c r="Q728" s="19"/>
    </row>
    <row r="729" spans="2:17" x14ac:dyDescent="0.25">
      <c r="B729" s="8" t="s">
        <v>159</v>
      </c>
      <c r="C729" s="8">
        <v>2021</v>
      </c>
      <c r="D729" s="8">
        <v>1</v>
      </c>
      <c r="E729" s="49">
        <f>Data!F729</f>
        <v>1187.0250000000001</v>
      </c>
      <c r="F729" s="51">
        <f t="shared" si="23"/>
        <v>1187.0250000000001</v>
      </c>
      <c r="G729" s="51">
        <f t="shared" si="22"/>
        <v>0</v>
      </c>
      <c r="H729" s="52">
        <f>+SUM(INDEX(Inputs!$D$24:$D$35,MATCH($D729,Inputs!$B$24:$B$35,0))*$F729,INDEX(Inputs!$E$24:$E$35,MATCH($D729,Inputs!$B$24:$B$35,0))*$G729)</f>
        <v>112.46112255000001</v>
      </c>
      <c r="I729" s="52"/>
      <c r="J729" s="52"/>
      <c r="K729" s="52"/>
      <c r="L729" s="52"/>
      <c r="M729" s="52"/>
      <c r="O729" s="19"/>
      <c r="P729" s="19"/>
      <c r="Q729" s="19"/>
    </row>
    <row r="730" spans="2:17" x14ac:dyDescent="0.25">
      <c r="B730" s="8" t="s">
        <v>159</v>
      </c>
      <c r="C730" s="8">
        <v>2021</v>
      </c>
      <c r="D730" s="8">
        <v>2</v>
      </c>
      <c r="E730" s="49">
        <f>Data!F730</f>
        <v>1088.2008000000001</v>
      </c>
      <c r="F730" s="51">
        <f t="shared" si="23"/>
        <v>1088.2008000000001</v>
      </c>
      <c r="G730" s="51">
        <f t="shared" si="22"/>
        <v>0</v>
      </c>
      <c r="H730" s="52">
        <f>+SUM(INDEX(Inputs!$D$24:$D$35,MATCH($D730,Inputs!$B$24:$B$35,0))*$F730,INDEX(Inputs!$E$24:$E$35,MATCH($D730,Inputs!$B$24:$B$35,0))*$G730)</f>
        <v>103.09832019360002</v>
      </c>
      <c r="I730" s="52"/>
      <c r="J730" s="52"/>
      <c r="K730" s="52"/>
      <c r="L730" s="52"/>
      <c r="M730" s="52"/>
      <c r="O730" s="19"/>
      <c r="P730" s="19"/>
      <c r="Q730" s="19"/>
    </row>
    <row r="731" spans="2:17" x14ac:dyDescent="0.25">
      <c r="B731" s="8" t="s">
        <v>159</v>
      </c>
      <c r="C731" s="8">
        <v>2021</v>
      </c>
      <c r="D731" s="8">
        <v>3</v>
      </c>
      <c r="E731" s="49">
        <f>Data!F731</f>
        <v>1238.4708000000001</v>
      </c>
      <c r="F731" s="51">
        <f t="shared" si="23"/>
        <v>1238.4708000000001</v>
      </c>
      <c r="G731" s="51">
        <f t="shared" si="22"/>
        <v>0</v>
      </c>
      <c r="H731" s="52">
        <f>+SUM(INDEX(Inputs!$D$24:$D$35,MATCH($D731,Inputs!$B$24:$B$35,0))*$F731,INDEX(Inputs!$E$24:$E$35,MATCH($D731,Inputs!$B$24:$B$35,0))*$G731)</f>
        <v>117.33520053360002</v>
      </c>
      <c r="I731" s="52"/>
      <c r="J731" s="52"/>
      <c r="K731" s="52"/>
      <c r="L731" s="52"/>
      <c r="M731" s="52"/>
      <c r="O731" s="19"/>
      <c r="P731" s="19"/>
      <c r="Q731" s="19"/>
    </row>
    <row r="732" spans="2:17" x14ac:dyDescent="0.25">
      <c r="B732" s="8" t="s">
        <v>159</v>
      </c>
      <c r="C732" s="8">
        <v>2021</v>
      </c>
      <c r="D732" s="8">
        <v>4</v>
      </c>
      <c r="E732" s="49">
        <f>Data!F732</f>
        <v>1139.9703</v>
      </c>
      <c r="F732" s="51">
        <f t="shared" si="23"/>
        <v>1139.9703</v>
      </c>
      <c r="G732" s="51">
        <f t="shared" si="22"/>
        <v>0</v>
      </c>
      <c r="H732" s="52">
        <f>+SUM(INDEX(Inputs!$D$24:$D$35,MATCH($D732,Inputs!$B$24:$B$35,0))*$F732,INDEX(Inputs!$E$24:$E$35,MATCH($D732,Inputs!$B$24:$B$35,0))*$G732)</f>
        <v>108.00306616260001</v>
      </c>
      <c r="I732" s="52"/>
      <c r="J732" s="52"/>
      <c r="K732" s="52"/>
      <c r="L732" s="52"/>
      <c r="M732" s="52"/>
      <c r="O732" s="19"/>
      <c r="P732" s="19"/>
      <c r="Q732" s="19"/>
    </row>
    <row r="733" spans="2:17" x14ac:dyDescent="0.25">
      <c r="B733" s="8" t="s">
        <v>159</v>
      </c>
      <c r="C733" s="8">
        <v>2021</v>
      </c>
      <c r="D733" s="8">
        <v>5</v>
      </c>
      <c r="E733" s="49">
        <f>Data!F733</f>
        <v>1103.2038</v>
      </c>
      <c r="F733" s="51">
        <f t="shared" si="23"/>
        <v>1103.2038</v>
      </c>
      <c r="G733" s="51">
        <f t="shared" si="22"/>
        <v>0</v>
      </c>
      <c r="H733" s="52">
        <f>+SUM(INDEX(Inputs!$D$24:$D$35,MATCH($D733,Inputs!$B$24:$B$35,0))*$F733,INDEX(Inputs!$E$24:$E$35,MATCH($D733,Inputs!$B$24:$B$35,0))*$G733)</f>
        <v>104.51973441960001</v>
      </c>
      <c r="I733" s="52"/>
      <c r="J733" s="52"/>
      <c r="K733" s="52"/>
      <c r="L733" s="52"/>
      <c r="M733" s="52"/>
      <c r="O733" s="19"/>
      <c r="P733" s="19"/>
      <c r="Q733" s="19"/>
    </row>
    <row r="734" spans="2:17" x14ac:dyDescent="0.25">
      <c r="B734" s="8" t="s">
        <v>159</v>
      </c>
      <c r="C734" s="8">
        <v>2021</v>
      </c>
      <c r="D734" s="8">
        <v>6</v>
      </c>
      <c r="E734" s="49">
        <f>Data!F734</f>
        <v>1157.5608999999999</v>
      </c>
      <c r="F734" s="51">
        <f t="shared" si="23"/>
        <v>1157.5608999999999</v>
      </c>
      <c r="G734" s="51">
        <f t="shared" si="22"/>
        <v>0</v>
      </c>
      <c r="H734" s="52">
        <f>+SUM(INDEX(Inputs!$D$24:$D$35,MATCH($D734,Inputs!$B$24:$B$35,0))*$F734,INDEX(Inputs!$E$24:$E$35,MATCH($D734,Inputs!$B$24:$B$35,0))*$G734)</f>
        <v>121.83328472499998</v>
      </c>
      <c r="I734" s="52"/>
      <c r="J734" s="52"/>
      <c r="K734" s="52"/>
      <c r="L734" s="52"/>
      <c r="M734" s="52"/>
      <c r="O734" s="19"/>
      <c r="P734" s="19"/>
      <c r="Q734" s="19"/>
    </row>
    <row r="735" spans="2:17" x14ac:dyDescent="0.25">
      <c r="B735" s="8" t="s">
        <v>159</v>
      </c>
      <c r="C735" s="8">
        <v>2021</v>
      </c>
      <c r="D735" s="8">
        <v>7</v>
      </c>
      <c r="E735" s="49">
        <f>Data!F735</f>
        <v>1213.5139999999999</v>
      </c>
      <c r="F735" s="51">
        <f t="shared" si="23"/>
        <v>1213.5139999999999</v>
      </c>
      <c r="G735" s="51">
        <f t="shared" si="22"/>
        <v>0</v>
      </c>
      <c r="H735" s="52">
        <f>+SUM(INDEX(Inputs!$D$24:$D$35,MATCH($D735,Inputs!$B$24:$B$35,0))*$F735,INDEX(Inputs!$E$24:$E$35,MATCH($D735,Inputs!$B$24:$B$35,0))*$G735)</f>
        <v>127.72234849999998</v>
      </c>
      <c r="I735" s="52"/>
      <c r="J735" s="52"/>
      <c r="K735" s="52"/>
      <c r="L735" s="52"/>
      <c r="M735" s="52"/>
      <c r="O735" s="19"/>
      <c r="P735" s="19"/>
      <c r="Q735" s="19"/>
    </row>
    <row r="736" spans="2:17" x14ac:dyDescent="0.25">
      <c r="B736" s="8" t="s">
        <v>159</v>
      </c>
      <c r="C736" s="8">
        <v>2021</v>
      </c>
      <c r="D736" s="8">
        <v>8</v>
      </c>
      <c r="E736" s="49">
        <f>Data!F736</f>
        <v>1299.1469999999999</v>
      </c>
      <c r="F736" s="51">
        <f t="shared" si="23"/>
        <v>1299.1469999999999</v>
      </c>
      <c r="G736" s="51">
        <f t="shared" si="22"/>
        <v>0</v>
      </c>
      <c r="H736" s="52">
        <f>+SUM(INDEX(Inputs!$D$24:$D$35,MATCH($D736,Inputs!$B$24:$B$35,0))*$F736,INDEX(Inputs!$E$24:$E$35,MATCH($D736,Inputs!$B$24:$B$35,0))*$G736)</f>
        <v>136.73522174999999</v>
      </c>
      <c r="I736" s="52"/>
      <c r="J736" s="52"/>
      <c r="K736" s="52"/>
      <c r="L736" s="52"/>
      <c r="M736" s="52"/>
      <c r="O736" s="19"/>
      <c r="P736" s="19"/>
      <c r="Q736" s="19"/>
    </row>
    <row r="737" spans="2:17" x14ac:dyDescent="0.25">
      <c r="B737" s="8" t="s">
        <v>159</v>
      </c>
      <c r="C737" s="8">
        <v>2021</v>
      </c>
      <c r="D737" s="8">
        <v>9</v>
      </c>
      <c r="E737" s="49">
        <f>Data!F737</f>
        <v>1304.8611000000001</v>
      </c>
      <c r="F737" s="51">
        <f t="shared" si="23"/>
        <v>1304.8611000000001</v>
      </c>
      <c r="G737" s="51">
        <f t="shared" si="22"/>
        <v>0</v>
      </c>
      <c r="H737" s="52">
        <f>+SUM(INDEX(Inputs!$D$24:$D$35,MATCH($D737,Inputs!$B$24:$B$35,0))*$F737,INDEX(Inputs!$E$24:$E$35,MATCH($D737,Inputs!$B$24:$B$35,0))*$G737)</f>
        <v>123.62515033620002</v>
      </c>
      <c r="I737" s="52"/>
      <c r="J737" s="52"/>
      <c r="K737" s="52"/>
      <c r="L737" s="52"/>
      <c r="M737" s="52"/>
      <c r="O737" s="19"/>
      <c r="P737" s="19"/>
      <c r="Q737" s="19"/>
    </row>
    <row r="738" spans="2:17" x14ac:dyDescent="0.25">
      <c r="B738" s="8" t="s">
        <v>159</v>
      </c>
      <c r="C738" s="8">
        <v>2021</v>
      </c>
      <c r="D738" s="8">
        <v>10</v>
      </c>
      <c r="E738" s="49">
        <f>Data!F738</f>
        <v>1281.9613999999999</v>
      </c>
      <c r="F738" s="51">
        <f t="shared" si="23"/>
        <v>1281.9613999999999</v>
      </c>
      <c r="G738" s="51">
        <f t="shared" si="22"/>
        <v>0</v>
      </c>
      <c r="H738" s="52">
        <f>+SUM(INDEX(Inputs!$D$24:$D$35,MATCH($D738,Inputs!$B$24:$B$35,0))*$F738,INDEX(Inputs!$E$24:$E$35,MATCH($D738,Inputs!$B$24:$B$35,0))*$G738)</f>
        <v>121.4555869588</v>
      </c>
      <c r="I738" s="52"/>
      <c r="J738" s="52"/>
      <c r="K738" s="52"/>
      <c r="L738" s="52"/>
      <c r="M738" s="52"/>
      <c r="O738" s="19"/>
      <c r="P738" s="19"/>
      <c r="Q738" s="19"/>
    </row>
    <row r="739" spans="2:17" x14ac:dyDescent="0.25">
      <c r="B739" s="8" t="s">
        <v>159</v>
      </c>
      <c r="C739" s="8">
        <v>2021</v>
      </c>
      <c r="D739" s="8">
        <v>11</v>
      </c>
      <c r="E739" s="49">
        <f>Data!F739</f>
        <v>1296.537</v>
      </c>
      <c r="F739" s="51">
        <f t="shared" si="23"/>
        <v>1296.537</v>
      </c>
      <c r="G739" s="51">
        <f t="shared" si="22"/>
        <v>0</v>
      </c>
      <c r="H739" s="52">
        <f>+SUM(INDEX(Inputs!$D$24:$D$35,MATCH($D739,Inputs!$B$24:$B$35,0))*$F739,INDEX(Inputs!$E$24:$E$35,MATCH($D739,Inputs!$B$24:$B$35,0))*$G739)</f>
        <v>122.83650845400001</v>
      </c>
      <c r="I739" s="52"/>
      <c r="J739" s="52"/>
      <c r="K739" s="52"/>
      <c r="L739" s="52"/>
      <c r="M739" s="52"/>
      <c r="O739" s="19"/>
      <c r="P739" s="19"/>
      <c r="Q739" s="19"/>
    </row>
    <row r="740" spans="2:17" x14ac:dyDescent="0.25">
      <c r="B740" s="8" t="s">
        <v>159</v>
      </c>
      <c r="C740" s="8">
        <v>2021</v>
      </c>
      <c r="D740" s="8">
        <v>12</v>
      </c>
      <c r="E740" s="49">
        <f>Data!F740</f>
        <v>1286.5925999999999</v>
      </c>
      <c r="F740" s="51">
        <f t="shared" si="23"/>
        <v>1286.5925999999999</v>
      </c>
      <c r="G740" s="51">
        <f t="shared" si="22"/>
        <v>0</v>
      </c>
      <c r="H740" s="52">
        <f>+SUM(INDEX(Inputs!$D$24:$D$35,MATCH($D740,Inputs!$B$24:$B$35,0))*$F740,INDEX(Inputs!$E$24:$E$35,MATCH($D740,Inputs!$B$24:$B$35,0))*$G740)</f>
        <v>121.8943561092</v>
      </c>
      <c r="I740" s="52"/>
      <c r="J740" s="52"/>
      <c r="K740" s="52"/>
      <c r="L740" s="52"/>
      <c r="M740" s="52"/>
      <c r="O740" s="19"/>
      <c r="P740" s="19"/>
      <c r="Q740" s="19"/>
    </row>
    <row r="741" spans="2:17" x14ac:dyDescent="0.25">
      <c r="B741" s="8" t="s">
        <v>160</v>
      </c>
      <c r="C741" s="8">
        <v>2021</v>
      </c>
      <c r="D741" s="8">
        <v>1</v>
      </c>
      <c r="E741" s="49">
        <f>Data!F741</f>
        <v>29986.720000000001</v>
      </c>
      <c r="F741" s="51">
        <f t="shared" si="23"/>
        <v>2000</v>
      </c>
      <c r="G741" s="51">
        <f t="shared" si="22"/>
        <v>27986.720000000001</v>
      </c>
      <c r="H741" s="52">
        <f>+SUM(INDEX(Inputs!$D$24:$D$35,MATCH($D741,Inputs!$B$24:$B$35,0))*$F741,INDEX(Inputs!$E$24:$E$35,MATCH($D741,Inputs!$B$24:$B$35,0))*$G741)</f>
        <v>1426.38507712</v>
      </c>
      <c r="I741" s="52"/>
      <c r="J741" s="52"/>
      <c r="K741" s="52"/>
      <c r="L741" s="52"/>
      <c r="M741" s="52"/>
      <c r="O741" s="19"/>
      <c r="P741" s="19"/>
      <c r="Q741" s="19"/>
    </row>
    <row r="742" spans="2:17" x14ac:dyDescent="0.25">
      <c r="B742" s="8" t="s">
        <v>160</v>
      </c>
      <c r="C742" s="8">
        <v>2021</v>
      </c>
      <c r="D742" s="8">
        <v>2</v>
      </c>
      <c r="E742" s="49">
        <f>Data!F742</f>
        <v>26064.848000000002</v>
      </c>
      <c r="F742" s="51">
        <f t="shared" si="23"/>
        <v>2000</v>
      </c>
      <c r="G742" s="51">
        <f t="shared" si="22"/>
        <v>24064.848000000002</v>
      </c>
      <c r="H742" s="52">
        <f>+SUM(INDEX(Inputs!$D$24:$D$35,MATCH($D742,Inputs!$B$24:$B$35,0))*$F742,INDEX(Inputs!$E$24:$E$35,MATCH($D742,Inputs!$B$24:$B$35,0))*$G742)</f>
        <v>1253.0540222079999</v>
      </c>
      <c r="I742" s="52"/>
      <c r="J742" s="52"/>
      <c r="K742" s="52"/>
      <c r="L742" s="52"/>
      <c r="M742" s="52"/>
      <c r="O742" s="19"/>
      <c r="P742" s="19"/>
      <c r="Q742" s="19"/>
    </row>
    <row r="743" spans="2:17" x14ac:dyDescent="0.25">
      <c r="B743" s="8" t="s">
        <v>160</v>
      </c>
      <c r="C743" s="8">
        <v>2021</v>
      </c>
      <c r="D743" s="8">
        <v>3</v>
      </c>
      <c r="E743" s="49">
        <f>Data!F743</f>
        <v>24830.720000000001</v>
      </c>
      <c r="F743" s="51">
        <f t="shared" si="23"/>
        <v>2000</v>
      </c>
      <c r="G743" s="51">
        <f t="shared" si="22"/>
        <v>22830.720000000001</v>
      </c>
      <c r="H743" s="52">
        <f>+SUM(INDEX(Inputs!$D$24:$D$35,MATCH($D743,Inputs!$B$24:$B$35,0))*$F743,INDEX(Inputs!$E$24:$E$35,MATCH($D743,Inputs!$B$24:$B$35,0))*$G743)</f>
        <v>1198.5105011200001</v>
      </c>
      <c r="I743" s="52"/>
      <c r="J743" s="52"/>
      <c r="K743" s="52"/>
      <c r="L743" s="52"/>
      <c r="M743" s="52"/>
      <c r="O743" s="19"/>
      <c r="P743" s="19"/>
      <c r="Q743" s="19"/>
    </row>
    <row r="744" spans="2:17" x14ac:dyDescent="0.25">
      <c r="B744" s="8" t="s">
        <v>160</v>
      </c>
      <c r="C744" s="8">
        <v>2021</v>
      </c>
      <c r="D744" s="8">
        <v>4</v>
      </c>
      <c r="E744" s="49">
        <f>Data!F744</f>
        <v>18848.944</v>
      </c>
      <c r="F744" s="51">
        <f t="shared" si="23"/>
        <v>2000</v>
      </c>
      <c r="G744" s="51">
        <f t="shared" si="22"/>
        <v>16848.944</v>
      </c>
      <c r="H744" s="52">
        <f>+SUM(INDEX(Inputs!$D$24:$D$35,MATCH($D744,Inputs!$B$24:$B$35,0))*$F744,INDEX(Inputs!$E$24:$E$35,MATCH($D744,Inputs!$B$24:$B$35,0))*$G744)</f>
        <v>934.13992902400003</v>
      </c>
      <c r="I744" s="52"/>
      <c r="J744" s="52"/>
      <c r="K744" s="52"/>
      <c r="L744" s="52"/>
      <c r="M744" s="52"/>
      <c r="O744" s="19"/>
      <c r="P744" s="19"/>
      <c r="Q744" s="19"/>
    </row>
    <row r="745" spans="2:17" x14ac:dyDescent="0.25">
      <c r="B745" s="8" t="s">
        <v>160</v>
      </c>
      <c r="C745" s="8">
        <v>2021</v>
      </c>
      <c r="D745" s="8">
        <v>5</v>
      </c>
      <c r="E745" s="49">
        <f>Data!F745</f>
        <v>15394.335999999999</v>
      </c>
      <c r="F745" s="51">
        <f t="shared" si="23"/>
        <v>2000</v>
      </c>
      <c r="G745" s="51">
        <f t="shared" si="22"/>
        <v>13394.335999999999</v>
      </c>
      <c r="H745" s="52">
        <f>+SUM(INDEX(Inputs!$D$24:$D$35,MATCH($D745,Inputs!$B$24:$B$35,0))*$F745,INDEX(Inputs!$E$24:$E$35,MATCH($D745,Inputs!$B$24:$B$35,0))*$G745)</f>
        <v>781.46007385600001</v>
      </c>
      <c r="I745" s="52"/>
      <c r="J745" s="52"/>
      <c r="K745" s="52"/>
      <c r="L745" s="52"/>
      <c r="M745" s="52"/>
      <c r="O745" s="19"/>
      <c r="P745" s="19"/>
      <c r="Q745" s="19"/>
    </row>
    <row r="746" spans="2:17" x14ac:dyDescent="0.25">
      <c r="B746" s="8" t="s">
        <v>160</v>
      </c>
      <c r="C746" s="8">
        <v>2021</v>
      </c>
      <c r="D746" s="8">
        <v>6</v>
      </c>
      <c r="E746" s="49">
        <f>Data!F746</f>
        <v>14955.183999999999</v>
      </c>
      <c r="F746" s="51">
        <f t="shared" si="23"/>
        <v>2000</v>
      </c>
      <c r="G746" s="51">
        <f t="shared" si="22"/>
        <v>12955.183999999999</v>
      </c>
      <c r="H746" s="52">
        <f>+SUM(INDEX(Inputs!$D$24:$D$35,MATCH($D746,Inputs!$B$24:$B$35,0))*$F746,INDEX(Inputs!$E$24:$E$35,MATCH($D746,Inputs!$B$24:$B$35,0))*$G746)</f>
        <v>841.62474374399994</v>
      </c>
      <c r="I746" s="52"/>
      <c r="J746" s="52"/>
      <c r="K746" s="52"/>
      <c r="L746" s="52"/>
      <c r="M746" s="52"/>
      <c r="O746" s="19"/>
      <c r="P746" s="19"/>
      <c r="Q746" s="19"/>
    </row>
    <row r="747" spans="2:17" x14ac:dyDescent="0.25">
      <c r="B747" s="8" t="s">
        <v>160</v>
      </c>
      <c r="C747" s="8">
        <v>2021</v>
      </c>
      <c r="D747" s="8">
        <v>7</v>
      </c>
      <c r="E747" s="49">
        <f>Data!F747</f>
        <v>15125.263999999999</v>
      </c>
      <c r="F747" s="51">
        <f t="shared" si="23"/>
        <v>2000</v>
      </c>
      <c r="G747" s="51">
        <f t="shared" si="22"/>
        <v>13125.263999999999</v>
      </c>
      <c r="H747" s="52">
        <f>+SUM(INDEX(Inputs!$D$24:$D$35,MATCH($D747,Inputs!$B$24:$B$35,0))*$F747,INDEX(Inputs!$E$24:$E$35,MATCH($D747,Inputs!$B$24:$B$35,0))*$G747)</f>
        <v>849.91036102399994</v>
      </c>
      <c r="I747" s="52"/>
      <c r="J747" s="52"/>
      <c r="K747" s="52"/>
      <c r="L747" s="52"/>
      <c r="M747" s="52"/>
      <c r="O747" s="19"/>
      <c r="P747" s="19"/>
      <c r="Q747" s="19"/>
    </row>
    <row r="748" spans="2:17" x14ac:dyDescent="0.25">
      <c r="B748" s="8" t="s">
        <v>160</v>
      </c>
      <c r="C748" s="8">
        <v>2021</v>
      </c>
      <c r="D748" s="8">
        <v>8</v>
      </c>
      <c r="E748" s="49">
        <f>Data!F748</f>
        <v>13987.647999999999</v>
      </c>
      <c r="F748" s="51">
        <f t="shared" si="23"/>
        <v>2000</v>
      </c>
      <c r="G748" s="51">
        <f t="shared" si="22"/>
        <v>11987.647999999999</v>
      </c>
      <c r="H748" s="52">
        <f>+SUM(INDEX(Inputs!$D$24:$D$35,MATCH($D748,Inputs!$B$24:$B$35,0))*$F748,INDEX(Inputs!$E$24:$E$35,MATCH($D748,Inputs!$B$24:$B$35,0))*$G748)</f>
        <v>794.49025996800003</v>
      </c>
      <c r="I748" s="52"/>
      <c r="J748" s="52"/>
      <c r="K748" s="52"/>
      <c r="L748" s="52"/>
      <c r="M748" s="52"/>
      <c r="O748" s="19"/>
      <c r="P748" s="19"/>
      <c r="Q748" s="19"/>
    </row>
    <row r="749" spans="2:17" x14ac:dyDescent="0.25">
      <c r="B749" s="8" t="s">
        <v>160</v>
      </c>
      <c r="C749" s="8">
        <v>2021</v>
      </c>
      <c r="D749" s="8">
        <v>9</v>
      </c>
      <c r="E749" s="49">
        <f>Data!F749</f>
        <v>13271.536</v>
      </c>
      <c r="F749" s="51">
        <f t="shared" si="23"/>
        <v>2000</v>
      </c>
      <c r="G749" s="51">
        <f t="shared" si="22"/>
        <v>11271.536</v>
      </c>
      <c r="H749" s="52">
        <f>+SUM(INDEX(Inputs!$D$24:$D$35,MATCH($D749,Inputs!$B$24:$B$35,0))*$F749,INDEX(Inputs!$E$24:$E$35,MATCH($D749,Inputs!$B$24:$B$35,0))*$G749)</f>
        <v>687.64080505599998</v>
      </c>
      <c r="I749" s="52"/>
      <c r="J749" s="52"/>
      <c r="K749" s="52"/>
      <c r="L749" s="52"/>
      <c r="M749" s="52"/>
      <c r="O749" s="19"/>
      <c r="P749" s="19"/>
      <c r="Q749" s="19"/>
    </row>
    <row r="750" spans="2:17" x14ac:dyDescent="0.25">
      <c r="B750" s="8" t="s">
        <v>160</v>
      </c>
      <c r="C750" s="8">
        <v>2021</v>
      </c>
      <c r="D750" s="8">
        <v>10</v>
      </c>
      <c r="E750" s="49">
        <f>Data!F750</f>
        <v>14220.8</v>
      </c>
      <c r="F750" s="51">
        <f t="shared" si="23"/>
        <v>2000</v>
      </c>
      <c r="G750" s="51">
        <f t="shared" si="22"/>
        <v>12220.8</v>
      </c>
      <c r="H750" s="52">
        <f>+SUM(INDEX(Inputs!$D$24:$D$35,MATCH($D750,Inputs!$B$24:$B$35,0))*$F750,INDEX(Inputs!$E$24:$E$35,MATCH($D750,Inputs!$B$24:$B$35,0))*$G750)</f>
        <v>729.59447679999994</v>
      </c>
      <c r="I750" s="52"/>
      <c r="J750" s="52"/>
      <c r="K750" s="52"/>
      <c r="L750" s="52"/>
      <c r="M750" s="52"/>
      <c r="O750" s="19"/>
      <c r="P750" s="19"/>
      <c r="Q750" s="19"/>
    </row>
    <row r="751" spans="2:17" x14ac:dyDescent="0.25">
      <c r="B751" s="8" t="s">
        <v>160</v>
      </c>
      <c r="C751" s="8">
        <v>2021</v>
      </c>
      <c r="D751" s="8">
        <v>11</v>
      </c>
      <c r="E751" s="49">
        <f>Data!F751</f>
        <v>20496.063999999998</v>
      </c>
      <c r="F751" s="51">
        <f t="shared" si="23"/>
        <v>2000</v>
      </c>
      <c r="G751" s="51">
        <f t="shared" si="22"/>
        <v>18496.063999999998</v>
      </c>
      <c r="H751" s="52">
        <f>+SUM(INDEX(Inputs!$D$24:$D$35,MATCH($D751,Inputs!$B$24:$B$35,0))*$F751,INDEX(Inputs!$E$24:$E$35,MATCH($D751,Inputs!$B$24:$B$35,0))*$G751)</f>
        <v>1006.936044544</v>
      </c>
      <c r="I751" s="52"/>
      <c r="J751" s="52"/>
      <c r="K751" s="52"/>
      <c r="L751" s="52"/>
      <c r="M751" s="52"/>
      <c r="O751" s="19"/>
      <c r="P751" s="19"/>
      <c r="Q751" s="19"/>
    </row>
    <row r="752" spans="2:17" x14ac:dyDescent="0.25">
      <c r="B752" s="8" t="s">
        <v>160</v>
      </c>
      <c r="C752" s="8">
        <v>2021</v>
      </c>
      <c r="D752" s="8">
        <v>12</v>
      </c>
      <c r="E752" s="49">
        <f>Data!F752</f>
        <v>27778.576000000001</v>
      </c>
      <c r="F752" s="51">
        <f t="shared" si="23"/>
        <v>2000</v>
      </c>
      <c r="G752" s="51">
        <f t="shared" si="22"/>
        <v>25778.576000000001</v>
      </c>
      <c r="H752" s="52">
        <f>+SUM(INDEX(Inputs!$D$24:$D$35,MATCH($D752,Inputs!$B$24:$B$35,0))*$F752,INDEX(Inputs!$E$24:$E$35,MATCH($D752,Inputs!$B$24:$B$35,0))*$G752)</f>
        <v>1328.7939448959999</v>
      </c>
      <c r="I752" s="52"/>
      <c r="J752" s="52"/>
      <c r="K752" s="52"/>
      <c r="L752" s="52"/>
      <c r="M752" s="52"/>
      <c r="O752" s="19"/>
      <c r="P752" s="19"/>
      <c r="Q752" s="19"/>
    </row>
    <row r="753" spans="2:17" x14ac:dyDescent="0.25">
      <c r="B753" s="8" t="s">
        <v>161</v>
      </c>
      <c r="C753" s="8">
        <v>2021</v>
      </c>
      <c r="D753" s="8">
        <v>1</v>
      </c>
      <c r="E753" s="49">
        <f>Data!F753</f>
        <v>2377.5518999999999</v>
      </c>
      <c r="F753" s="51">
        <f t="shared" si="23"/>
        <v>2000</v>
      </c>
      <c r="G753" s="51">
        <f t="shared" si="22"/>
        <v>377.55189999999993</v>
      </c>
      <c r="H753" s="52">
        <f>+SUM(INDEX(Inputs!$D$24:$D$35,MATCH($D753,Inputs!$B$24:$B$35,0))*$F753,INDEX(Inputs!$E$24:$E$35,MATCH($D753,Inputs!$B$24:$B$35,0))*$G753)</f>
        <v>206.17028377240001</v>
      </c>
      <c r="I753" s="52"/>
      <c r="J753" s="52"/>
      <c r="K753" s="52"/>
      <c r="L753" s="52"/>
      <c r="M753" s="52"/>
      <c r="O753" s="19"/>
      <c r="P753" s="19"/>
      <c r="Q753" s="19"/>
    </row>
    <row r="754" spans="2:17" x14ac:dyDescent="0.25">
      <c r="B754" s="8" t="s">
        <v>161</v>
      </c>
      <c r="C754" s="8">
        <v>2021</v>
      </c>
      <c r="D754" s="8">
        <v>2</v>
      </c>
      <c r="E754" s="49">
        <f>Data!F754</f>
        <v>1916.0559000000001</v>
      </c>
      <c r="F754" s="51">
        <f t="shared" si="23"/>
        <v>1916.0559000000001</v>
      </c>
      <c r="G754" s="51">
        <f t="shared" si="22"/>
        <v>0</v>
      </c>
      <c r="H754" s="52">
        <f>+SUM(INDEX(Inputs!$D$24:$D$35,MATCH($D754,Inputs!$B$24:$B$35,0))*$F754,INDEX(Inputs!$E$24:$E$35,MATCH($D754,Inputs!$B$24:$B$35,0))*$G754)</f>
        <v>181.53096807780003</v>
      </c>
      <c r="I754" s="52"/>
      <c r="J754" s="52"/>
      <c r="K754" s="52"/>
      <c r="L754" s="52"/>
      <c r="M754" s="52"/>
      <c r="O754" s="19"/>
      <c r="P754" s="19"/>
      <c r="Q754" s="19"/>
    </row>
    <row r="755" spans="2:17" x14ac:dyDescent="0.25">
      <c r="B755" s="8" t="s">
        <v>161</v>
      </c>
      <c r="C755" s="8">
        <v>2021</v>
      </c>
      <c r="D755" s="8">
        <v>3</v>
      </c>
      <c r="E755" s="49">
        <f>Data!F755</f>
        <v>1688.2878000000001</v>
      </c>
      <c r="F755" s="51">
        <f t="shared" si="23"/>
        <v>1688.2878000000001</v>
      </c>
      <c r="G755" s="51">
        <f t="shared" si="22"/>
        <v>0</v>
      </c>
      <c r="H755" s="52">
        <f>+SUM(INDEX(Inputs!$D$24:$D$35,MATCH($D755,Inputs!$B$24:$B$35,0))*$F755,INDEX(Inputs!$E$24:$E$35,MATCH($D755,Inputs!$B$24:$B$35,0))*$G755)</f>
        <v>159.95176274760001</v>
      </c>
      <c r="I755" s="52"/>
      <c r="J755" s="52"/>
      <c r="K755" s="52"/>
      <c r="L755" s="52"/>
      <c r="M755" s="52"/>
      <c r="O755" s="19"/>
      <c r="P755" s="19"/>
      <c r="Q755" s="19"/>
    </row>
    <row r="756" spans="2:17" x14ac:dyDescent="0.25">
      <c r="B756" s="8" t="s">
        <v>161</v>
      </c>
      <c r="C756" s="8">
        <v>2021</v>
      </c>
      <c r="D756" s="8">
        <v>4</v>
      </c>
      <c r="E756" s="49">
        <f>Data!F756</f>
        <v>1194.1035999999999</v>
      </c>
      <c r="F756" s="51">
        <f t="shared" si="23"/>
        <v>1194.1035999999999</v>
      </c>
      <c r="G756" s="51">
        <f t="shared" si="22"/>
        <v>0</v>
      </c>
      <c r="H756" s="52">
        <f>+SUM(INDEX(Inputs!$D$24:$D$35,MATCH($D756,Inputs!$B$24:$B$35,0))*$F756,INDEX(Inputs!$E$24:$E$35,MATCH($D756,Inputs!$B$24:$B$35,0))*$G756)</f>
        <v>113.1317632712</v>
      </c>
      <c r="I756" s="52"/>
      <c r="J756" s="52"/>
      <c r="K756" s="52"/>
      <c r="L756" s="52"/>
      <c r="M756" s="52"/>
      <c r="O756" s="19"/>
      <c r="P756" s="19"/>
      <c r="Q756" s="19"/>
    </row>
    <row r="757" spans="2:17" x14ac:dyDescent="0.25">
      <c r="B757" s="8" t="s">
        <v>161</v>
      </c>
      <c r="C757" s="8">
        <v>2021</v>
      </c>
      <c r="D757" s="8">
        <v>5</v>
      </c>
      <c r="E757" s="49">
        <f>Data!F757</f>
        <v>655.25559999999996</v>
      </c>
      <c r="F757" s="51">
        <f t="shared" si="23"/>
        <v>655.25559999999996</v>
      </c>
      <c r="G757" s="51">
        <f t="shared" si="22"/>
        <v>0</v>
      </c>
      <c r="H757" s="52">
        <f>+SUM(INDEX(Inputs!$D$24:$D$35,MATCH($D757,Inputs!$B$24:$B$35,0))*$F757,INDEX(Inputs!$E$24:$E$35,MATCH($D757,Inputs!$B$24:$B$35,0))*$G757)</f>
        <v>62.080226055200001</v>
      </c>
      <c r="I757" s="52"/>
      <c r="J757" s="52"/>
      <c r="K757" s="52"/>
      <c r="L757" s="52"/>
      <c r="M757" s="52"/>
      <c r="O757" s="19"/>
      <c r="P757" s="19"/>
      <c r="Q757" s="19"/>
    </row>
    <row r="758" spans="2:17" x14ac:dyDescent="0.25">
      <c r="B758" s="8" t="s">
        <v>161</v>
      </c>
      <c r="C758" s="8">
        <v>2021</v>
      </c>
      <c r="D758" s="8">
        <v>6</v>
      </c>
      <c r="E758" s="49">
        <f>Data!F758</f>
        <v>66.367999999999995</v>
      </c>
      <c r="F758" s="51">
        <f t="shared" si="23"/>
        <v>66.367999999999995</v>
      </c>
      <c r="G758" s="51">
        <f t="shared" si="22"/>
        <v>0</v>
      </c>
      <c r="H758" s="52">
        <f>+SUM(INDEX(Inputs!$D$24:$D$35,MATCH($D758,Inputs!$B$24:$B$35,0))*$F758,INDEX(Inputs!$E$24:$E$35,MATCH($D758,Inputs!$B$24:$B$35,0))*$G758)</f>
        <v>6.985231999999999</v>
      </c>
      <c r="I758" s="52"/>
      <c r="J758" s="52"/>
      <c r="K758" s="52"/>
      <c r="L758" s="52"/>
      <c r="M758" s="52"/>
      <c r="O758" s="19"/>
      <c r="P758" s="19"/>
      <c r="Q758" s="19"/>
    </row>
    <row r="759" spans="2:17" x14ac:dyDescent="0.25">
      <c r="B759" s="8" t="s">
        <v>161</v>
      </c>
      <c r="C759" s="8">
        <v>2021</v>
      </c>
      <c r="D759" s="8">
        <v>7</v>
      </c>
      <c r="E759" s="49">
        <f>Data!F759</f>
        <v>65.215999999999994</v>
      </c>
      <c r="F759" s="51">
        <f t="shared" si="23"/>
        <v>65.215999999999994</v>
      </c>
      <c r="G759" s="51">
        <f t="shared" si="22"/>
        <v>0</v>
      </c>
      <c r="H759" s="52">
        <f>+SUM(INDEX(Inputs!$D$24:$D$35,MATCH($D759,Inputs!$B$24:$B$35,0))*$F759,INDEX(Inputs!$E$24:$E$35,MATCH($D759,Inputs!$B$24:$B$35,0))*$G759)</f>
        <v>6.8639839999999994</v>
      </c>
      <c r="I759" s="52"/>
      <c r="J759" s="52"/>
      <c r="K759" s="52"/>
      <c r="L759" s="52"/>
      <c r="M759" s="52"/>
      <c r="O759" s="19"/>
      <c r="P759" s="19"/>
      <c r="Q759" s="19"/>
    </row>
    <row r="760" spans="2:17" x14ac:dyDescent="0.25">
      <c r="B760" s="8" t="s">
        <v>161</v>
      </c>
      <c r="C760" s="8">
        <v>2021</v>
      </c>
      <c r="D760" s="8">
        <v>8</v>
      </c>
      <c r="E760" s="49">
        <f>Data!F760</f>
        <v>61.311999999999998</v>
      </c>
      <c r="F760" s="51">
        <f t="shared" si="23"/>
        <v>61.311999999999998</v>
      </c>
      <c r="G760" s="51">
        <f t="shared" si="22"/>
        <v>0</v>
      </c>
      <c r="H760" s="52">
        <f>+SUM(INDEX(Inputs!$D$24:$D$35,MATCH($D760,Inputs!$B$24:$B$35,0))*$F760,INDEX(Inputs!$E$24:$E$35,MATCH($D760,Inputs!$B$24:$B$35,0))*$G760)</f>
        <v>6.4530879999999993</v>
      </c>
      <c r="I760" s="52"/>
      <c r="J760" s="52"/>
      <c r="K760" s="52"/>
      <c r="L760" s="52"/>
      <c r="M760" s="52"/>
      <c r="O760" s="19"/>
      <c r="P760" s="19"/>
      <c r="Q760" s="19"/>
    </row>
    <row r="761" spans="2:17" x14ac:dyDescent="0.25">
      <c r="B761" s="8" t="s">
        <v>161</v>
      </c>
      <c r="C761" s="8">
        <v>2021</v>
      </c>
      <c r="D761" s="8">
        <v>9</v>
      </c>
      <c r="E761" s="49">
        <f>Data!F761</f>
        <v>67.412000000000006</v>
      </c>
      <c r="F761" s="51">
        <f t="shared" si="23"/>
        <v>67.412000000000006</v>
      </c>
      <c r="G761" s="51">
        <f t="shared" si="22"/>
        <v>0</v>
      </c>
      <c r="H761" s="52">
        <f>+SUM(INDEX(Inputs!$D$24:$D$35,MATCH($D761,Inputs!$B$24:$B$35,0))*$F761,INDEX(Inputs!$E$24:$E$35,MATCH($D761,Inputs!$B$24:$B$35,0))*$G761)</f>
        <v>6.3867477040000011</v>
      </c>
      <c r="I761" s="52"/>
      <c r="J761" s="52"/>
      <c r="K761" s="52"/>
      <c r="L761" s="52"/>
      <c r="M761" s="52"/>
      <c r="O761" s="19"/>
      <c r="P761" s="19"/>
      <c r="Q761" s="19"/>
    </row>
    <row r="762" spans="2:17" x14ac:dyDescent="0.25">
      <c r="B762" s="8" t="s">
        <v>161</v>
      </c>
      <c r="C762" s="8">
        <v>2021</v>
      </c>
      <c r="D762" s="8">
        <v>10</v>
      </c>
      <c r="E762" s="49">
        <f>Data!F762</f>
        <v>681.40599999999995</v>
      </c>
      <c r="F762" s="51">
        <f t="shared" si="23"/>
        <v>681.40599999999995</v>
      </c>
      <c r="G762" s="51">
        <f t="shared" si="22"/>
        <v>0</v>
      </c>
      <c r="H762" s="52">
        <f>+SUM(INDEX(Inputs!$D$24:$D$35,MATCH($D762,Inputs!$B$24:$B$35,0))*$F762,INDEX(Inputs!$E$24:$E$35,MATCH($D762,Inputs!$B$24:$B$35,0))*$G762)</f>
        <v>64.557767252000005</v>
      </c>
      <c r="I762" s="52"/>
      <c r="J762" s="52"/>
      <c r="K762" s="52"/>
      <c r="L762" s="52"/>
      <c r="M762" s="52"/>
      <c r="O762" s="19"/>
      <c r="P762" s="19"/>
      <c r="Q762" s="19"/>
    </row>
    <row r="763" spans="2:17" x14ac:dyDescent="0.25">
      <c r="B763" s="8" t="s">
        <v>161</v>
      </c>
      <c r="C763" s="8">
        <v>2021</v>
      </c>
      <c r="D763" s="8">
        <v>11</v>
      </c>
      <c r="E763" s="49">
        <f>Data!F763</f>
        <v>1335.423</v>
      </c>
      <c r="F763" s="51">
        <f t="shared" si="23"/>
        <v>1335.423</v>
      </c>
      <c r="G763" s="51">
        <f t="shared" si="22"/>
        <v>0</v>
      </c>
      <c r="H763" s="52">
        <f>+SUM(INDEX(Inputs!$D$24:$D$35,MATCH($D763,Inputs!$B$24:$B$35,0))*$F763,INDEX(Inputs!$E$24:$E$35,MATCH($D763,Inputs!$B$24:$B$35,0))*$G763)</f>
        <v>126.52064586600001</v>
      </c>
      <c r="I763" s="52"/>
      <c r="J763" s="52"/>
      <c r="K763" s="52"/>
      <c r="L763" s="52"/>
      <c r="M763" s="52"/>
      <c r="O763" s="19"/>
      <c r="P763" s="19"/>
      <c r="Q763" s="19"/>
    </row>
    <row r="764" spans="2:17" x14ac:dyDescent="0.25">
      <c r="B764" s="8" t="s">
        <v>161</v>
      </c>
      <c r="C764" s="8">
        <v>2021</v>
      </c>
      <c r="D764" s="8">
        <v>12</v>
      </c>
      <c r="E764" s="49">
        <f>Data!F764</f>
        <v>1979.806</v>
      </c>
      <c r="F764" s="51">
        <f t="shared" si="23"/>
        <v>1979.806</v>
      </c>
      <c r="G764" s="51">
        <f t="shared" si="22"/>
        <v>0</v>
      </c>
      <c r="H764" s="52">
        <f>+SUM(INDEX(Inputs!$D$24:$D$35,MATCH($D764,Inputs!$B$24:$B$35,0))*$F764,INDEX(Inputs!$E$24:$E$35,MATCH($D764,Inputs!$B$24:$B$35,0))*$G764)</f>
        <v>187.570780052</v>
      </c>
      <c r="I764" s="52"/>
      <c r="J764" s="52"/>
      <c r="K764" s="52"/>
      <c r="L764" s="52"/>
      <c r="M764" s="52"/>
      <c r="O764" s="19"/>
      <c r="P764" s="19"/>
      <c r="Q764" s="19"/>
    </row>
    <row r="765" spans="2:17" x14ac:dyDescent="0.25">
      <c r="B765" s="8" t="s">
        <v>162</v>
      </c>
      <c r="C765" s="8">
        <v>2021</v>
      </c>
      <c r="D765" s="8">
        <v>1</v>
      </c>
      <c r="E765" s="49">
        <f>Data!F765</f>
        <v>10722.6037</v>
      </c>
      <c r="F765" s="51">
        <f t="shared" si="23"/>
        <v>2000</v>
      </c>
      <c r="G765" s="51">
        <f t="shared" si="22"/>
        <v>8722.6036999999997</v>
      </c>
      <c r="H765" s="52">
        <f>+SUM(INDEX(Inputs!$D$24:$D$35,MATCH($D765,Inputs!$B$24:$B$35,0))*$F765,INDEX(Inputs!$E$24:$E$35,MATCH($D765,Inputs!$B$24:$B$35,0))*$G765)</f>
        <v>574.98819312520004</v>
      </c>
      <c r="I765" s="52"/>
      <c r="J765" s="52"/>
      <c r="K765" s="52"/>
      <c r="L765" s="52"/>
      <c r="M765" s="52"/>
      <c r="O765" s="19"/>
      <c r="P765" s="19"/>
      <c r="Q765" s="19"/>
    </row>
    <row r="766" spans="2:17" x14ac:dyDescent="0.25">
      <c r="B766" s="8" t="s">
        <v>162</v>
      </c>
      <c r="C766" s="8">
        <v>2021</v>
      </c>
      <c r="D766" s="8">
        <v>2</v>
      </c>
      <c r="E766" s="49">
        <f>Data!F766</f>
        <v>10018.2161</v>
      </c>
      <c r="F766" s="51">
        <f t="shared" si="23"/>
        <v>2000</v>
      </c>
      <c r="G766" s="51">
        <f t="shared" si="22"/>
        <v>8018.2160999999996</v>
      </c>
      <c r="H766" s="52">
        <f>+SUM(INDEX(Inputs!$D$24:$D$35,MATCH($D766,Inputs!$B$24:$B$35,0))*$F766,INDEX(Inputs!$E$24:$E$35,MATCH($D766,Inputs!$B$24:$B$35,0))*$G766)</f>
        <v>543.85707875560001</v>
      </c>
      <c r="I766" s="52"/>
      <c r="J766" s="52"/>
      <c r="K766" s="52"/>
      <c r="L766" s="52"/>
      <c r="M766" s="52"/>
      <c r="O766" s="19"/>
      <c r="P766" s="19"/>
      <c r="Q766" s="19"/>
    </row>
    <row r="767" spans="2:17" x14ac:dyDescent="0.25">
      <c r="B767" s="8" t="s">
        <v>162</v>
      </c>
      <c r="C767" s="8">
        <v>2021</v>
      </c>
      <c r="D767" s="8">
        <v>3</v>
      </c>
      <c r="E767" s="49">
        <f>Data!F767</f>
        <v>10795.171</v>
      </c>
      <c r="F767" s="51">
        <f t="shared" si="23"/>
        <v>2000</v>
      </c>
      <c r="G767" s="51">
        <f t="shared" si="22"/>
        <v>8795.1710000000003</v>
      </c>
      <c r="H767" s="52">
        <f>+SUM(INDEX(Inputs!$D$24:$D$35,MATCH($D767,Inputs!$B$24:$B$35,0))*$F767,INDEX(Inputs!$E$24:$E$35,MATCH($D767,Inputs!$B$24:$B$35,0))*$G767)</f>
        <v>578.19537751600001</v>
      </c>
      <c r="I767" s="52"/>
      <c r="J767" s="52"/>
      <c r="K767" s="52"/>
      <c r="L767" s="52"/>
      <c r="M767" s="52"/>
      <c r="O767" s="19"/>
      <c r="P767" s="19"/>
      <c r="Q767" s="19"/>
    </row>
    <row r="768" spans="2:17" x14ac:dyDescent="0.25">
      <c r="B768" s="8" t="s">
        <v>162</v>
      </c>
      <c r="C768" s="8">
        <v>2021</v>
      </c>
      <c r="D768" s="8">
        <v>4</v>
      </c>
      <c r="E768" s="49">
        <f>Data!F768</f>
        <v>10490.043600000001</v>
      </c>
      <c r="F768" s="51">
        <f t="shared" si="23"/>
        <v>2000</v>
      </c>
      <c r="G768" s="51">
        <f t="shared" si="22"/>
        <v>8490.0436000000009</v>
      </c>
      <c r="H768" s="52">
        <f>+SUM(INDEX(Inputs!$D$24:$D$35,MATCH($D768,Inputs!$B$24:$B$35,0))*$F768,INDEX(Inputs!$E$24:$E$35,MATCH($D768,Inputs!$B$24:$B$35,0))*$G768)</f>
        <v>564.70996694560006</v>
      </c>
      <c r="I768" s="52"/>
      <c r="J768" s="52"/>
      <c r="K768" s="52"/>
      <c r="L768" s="52"/>
      <c r="M768" s="52"/>
      <c r="O768" s="19"/>
      <c r="P768" s="19"/>
      <c r="Q768" s="19"/>
    </row>
    <row r="769" spans="2:17" x14ac:dyDescent="0.25">
      <c r="B769" s="8" t="s">
        <v>162</v>
      </c>
      <c r="C769" s="8">
        <v>2021</v>
      </c>
      <c r="D769" s="8">
        <v>5</v>
      </c>
      <c r="E769" s="49">
        <f>Data!F769</f>
        <v>10760.8259</v>
      </c>
      <c r="F769" s="51">
        <f t="shared" si="23"/>
        <v>2000</v>
      </c>
      <c r="G769" s="51">
        <f t="shared" si="22"/>
        <v>8760.8258999999998</v>
      </c>
      <c r="H769" s="52">
        <f>+SUM(INDEX(Inputs!$D$24:$D$35,MATCH($D769,Inputs!$B$24:$B$35,0))*$F769,INDEX(Inputs!$E$24:$E$35,MATCH($D769,Inputs!$B$24:$B$35,0))*$G769)</f>
        <v>576.67746147640003</v>
      </c>
      <c r="I769" s="52"/>
      <c r="J769" s="52"/>
      <c r="K769" s="52"/>
      <c r="L769" s="52"/>
      <c r="M769" s="52"/>
      <c r="O769" s="19"/>
      <c r="P769" s="19"/>
      <c r="Q769" s="19"/>
    </row>
    <row r="770" spans="2:17" x14ac:dyDescent="0.25">
      <c r="B770" s="8" t="s">
        <v>162</v>
      </c>
      <c r="C770" s="8">
        <v>2021</v>
      </c>
      <c r="D770" s="8">
        <v>6</v>
      </c>
      <c r="E770" s="49">
        <f>Data!F770</f>
        <v>13481.5285</v>
      </c>
      <c r="F770" s="51">
        <f t="shared" si="23"/>
        <v>2000</v>
      </c>
      <c r="G770" s="51">
        <f t="shared" si="22"/>
        <v>11481.5285</v>
      </c>
      <c r="H770" s="52">
        <f>+SUM(INDEX(Inputs!$D$24:$D$35,MATCH($D770,Inputs!$B$24:$B$35,0))*$F770,INDEX(Inputs!$E$24:$E$35,MATCH($D770,Inputs!$B$24:$B$35,0))*$G770)</f>
        <v>769.83414240600007</v>
      </c>
      <c r="I770" s="52"/>
      <c r="J770" s="52"/>
      <c r="K770" s="52"/>
      <c r="L770" s="52"/>
      <c r="M770" s="52"/>
      <c r="O770" s="19"/>
      <c r="P770" s="19"/>
      <c r="Q770" s="19"/>
    </row>
    <row r="771" spans="2:17" x14ac:dyDescent="0.25">
      <c r="B771" s="8" t="s">
        <v>162</v>
      </c>
      <c r="C771" s="8">
        <v>2021</v>
      </c>
      <c r="D771" s="8">
        <v>7</v>
      </c>
      <c r="E771" s="49">
        <f>Data!F771</f>
        <v>15661.9043</v>
      </c>
      <c r="F771" s="51">
        <f t="shared" si="23"/>
        <v>2000</v>
      </c>
      <c r="G771" s="51">
        <f t="shared" si="22"/>
        <v>13661.9043</v>
      </c>
      <c r="H771" s="52">
        <f>+SUM(INDEX(Inputs!$D$24:$D$35,MATCH($D771,Inputs!$B$24:$B$35,0))*$F771,INDEX(Inputs!$E$24:$E$35,MATCH($D771,Inputs!$B$24:$B$35,0))*$G771)</f>
        <v>876.05332987880001</v>
      </c>
      <c r="I771" s="52"/>
      <c r="J771" s="52"/>
      <c r="K771" s="52"/>
      <c r="L771" s="52"/>
      <c r="M771" s="52"/>
      <c r="O771" s="19"/>
      <c r="P771" s="19"/>
      <c r="Q771" s="19"/>
    </row>
    <row r="772" spans="2:17" x14ac:dyDescent="0.25">
      <c r="B772" s="8" t="s">
        <v>162</v>
      </c>
      <c r="C772" s="8">
        <v>2021</v>
      </c>
      <c r="D772" s="8">
        <v>8</v>
      </c>
      <c r="E772" s="49">
        <f>Data!F772</f>
        <v>13301.385899999999</v>
      </c>
      <c r="F772" s="51">
        <f t="shared" si="23"/>
        <v>2000</v>
      </c>
      <c r="G772" s="51">
        <f t="shared" si="22"/>
        <v>11301.385899999999</v>
      </c>
      <c r="H772" s="52">
        <f>+SUM(INDEX(Inputs!$D$24:$D$35,MATCH($D772,Inputs!$B$24:$B$35,0))*$F772,INDEX(Inputs!$E$24:$E$35,MATCH($D772,Inputs!$B$24:$B$35,0))*$G772)</f>
        <v>761.05831550439996</v>
      </c>
      <c r="I772" s="52"/>
      <c r="J772" s="52"/>
      <c r="K772" s="52"/>
      <c r="L772" s="52"/>
      <c r="M772" s="52"/>
      <c r="O772" s="19"/>
      <c r="P772" s="19"/>
      <c r="Q772" s="19"/>
    </row>
    <row r="773" spans="2:17" x14ac:dyDescent="0.25">
      <c r="B773" s="8" t="s">
        <v>162</v>
      </c>
      <c r="C773" s="8">
        <v>2021</v>
      </c>
      <c r="D773" s="8">
        <v>9</v>
      </c>
      <c r="E773" s="49">
        <f>Data!F773</f>
        <v>11895.612999999999</v>
      </c>
      <c r="F773" s="51">
        <f t="shared" si="23"/>
        <v>2000</v>
      </c>
      <c r="G773" s="51">
        <f t="shared" si="22"/>
        <v>9895.6129999999994</v>
      </c>
      <c r="H773" s="52">
        <f>+SUM(INDEX(Inputs!$D$24:$D$35,MATCH($D773,Inputs!$B$24:$B$35,0))*$F773,INDEX(Inputs!$E$24:$E$35,MATCH($D773,Inputs!$B$24:$B$35,0))*$G773)</f>
        <v>626.83051214800003</v>
      </c>
      <c r="I773" s="52"/>
      <c r="J773" s="52"/>
      <c r="K773" s="52"/>
      <c r="L773" s="52"/>
      <c r="M773" s="52"/>
      <c r="O773" s="19"/>
      <c r="P773" s="19"/>
      <c r="Q773" s="19"/>
    </row>
    <row r="774" spans="2:17" x14ac:dyDescent="0.25">
      <c r="B774" s="8" t="s">
        <v>162</v>
      </c>
      <c r="C774" s="8">
        <v>2021</v>
      </c>
      <c r="D774" s="8">
        <v>10</v>
      </c>
      <c r="E774" s="49">
        <f>Data!F774</f>
        <v>11101.8503</v>
      </c>
      <c r="F774" s="51">
        <f t="shared" si="23"/>
        <v>2000</v>
      </c>
      <c r="G774" s="51">
        <f t="shared" si="22"/>
        <v>9101.8503000000001</v>
      </c>
      <c r="H774" s="52">
        <f>+SUM(INDEX(Inputs!$D$24:$D$35,MATCH($D774,Inputs!$B$24:$B$35,0))*$F774,INDEX(Inputs!$E$24:$E$35,MATCH($D774,Inputs!$B$24:$B$35,0))*$G774)</f>
        <v>591.74937585880002</v>
      </c>
      <c r="I774" s="52"/>
      <c r="J774" s="52"/>
      <c r="K774" s="52"/>
      <c r="L774" s="52"/>
      <c r="M774" s="52"/>
      <c r="O774" s="19"/>
      <c r="P774" s="19"/>
      <c r="Q774" s="19"/>
    </row>
    <row r="775" spans="2:17" x14ac:dyDescent="0.25">
      <c r="B775" s="8" t="s">
        <v>162</v>
      </c>
      <c r="C775" s="8">
        <v>2021</v>
      </c>
      <c r="D775" s="8">
        <v>11</v>
      </c>
      <c r="E775" s="49">
        <f>Data!F775</f>
        <v>10900.136500000001</v>
      </c>
      <c r="F775" s="51">
        <f t="shared" si="23"/>
        <v>2000</v>
      </c>
      <c r="G775" s="51">
        <f t="shared" si="22"/>
        <v>8900.1365000000005</v>
      </c>
      <c r="H775" s="52">
        <f>+SUM(INDEX(Inputs!$D$24:$D$35,MATCH($D775,Inputs!$B$24:$B$35,0))*$F775,INDEX(Inputs!$E$24:$E$35,MATCH($D775,Inputs!$B$24:$B$35,0))*$G775)</f>
        <v>582.83443275399998</v>
      </c>
      <c r="I775" s="52"/>
      <c r="J775" s="52"/>
      <c r="K775" s="52"/>
      <c r="L775" s="52"/>
      <c r="M775" s="52"/>
      <c r="O775" s="19"/>
      <c r="P775" s="19"/>
      <c r="Q775" s="19"/>
    </row>
    <row r="776" spans="2:17" x14ac:dyDescent="0.25">
      <c r="B776" s="8" t="s">
        <v>162</v>
      </c>
      <c r="C776" s="8">
        <v>2021</v>
      </c>
      <c r="D776" s="8">
        <v>12</v>
      </c>
      <c r="E776" s="49">
        <f>Data!F776</f>
        <v>12307.9067</v>
      </c>
      <c r="F776" s="51">
        <f t="shared" si="23"/>
        <v>2000</v>
      </c>
      <c r="G776" s="51">
        <f t="shared" si="22"/>
        <v>10307.9067</v>
      </c>
      <c r="H776" s="52">
        <f>+SUM(INDEX(Inputs!$D$24:$D$35,MATCH($D776,Inputs!$B$24:$B$35,0))*$F776,INDEX(Inputs!$E$24:$E$35,MATCH($D776,Inputs!$B$24:$B$35,0))*$G776)</f>
        <v>645.05224451319998</v>
      </c>
      <c r="I776" s="52"/>
      <c r="J776" s="52"/>
      <c r="K776" s="52"/>
      <c r="L776" s="52"/>
      <c r="M776" s="52"/>
      <c r="O776" s="19"/>
      <c r="P776" s="19"/>
      <c r="Q776" s="19"/>
    </row>
    <row r="777" spans="2:17" x14ac:dyDescent="0.25">
      <c r="B777" s="8" t="s">
        <v>163</v>
      </c>
      <c r="C777" s="8">
        <v>2021</v>
      </c>
      <c r="D777" s="8">
        <v>1</v>
      </c>
      <c r="E777" s="49">
        <f>Data!F777</f>
        <v>4438.1800999999996</v>
      </c>
      <c r="F777" s="51">
        <f t="shared" si="23"/>
        <v>2000</v>
      </c>
      <c r="G777" s="51">
        <f t="shared" ref="G777:G840" si="24">+E777-F777</f>
        <v>2438.1800999999996</v>
      </c>
      <c r="H777" s="52">
        <f>+SUM(INDEX(Inputs!$D$24:$D$35,MATCH($D777,Inputs!$B$24:$B$35,0))*$F777,INDEX(Inputs!$E$24:$E$35,MATCH($D777,Inputs!$B$24:$B$35,0))*$G777)</f>
        <v>297.24180769959997</v>
      </c>
      <c r="I777" s="52"/>
      <c r="J777" s="52"/>
      <c r="K777" s="52"/>
      <c r="L777" s="52"/>
      <c r="M777" s="52"/>
      <c r="O777" s="19"/>
      <c r="P777" s="19"/>
      <c r="Q777" s="19"/>
    </row>
    <row r="778" spans="2:17" x14ac:dyDescent="0.25">
      <c r="B778" s="8" t="s">
        <v>163</v>
      </c>
      <c r="C778" s="8">
        <v>2021</v>
      </c>
      <c r="D778" s="8">
        <v>2</v>
      </c>
      <c r="E778" s="49">
        <f>Data!F778</f>
        <v>3705.9218999999998</v>
      </c>
      <c r="F778" s="51">
        <f t="shared" ref="F778:F841" si="25">+MIN($E778,2000)</f>
        <v>2000</v>
      </c>
      <c r="G778" s="51">
        <f t="shared" si="24"/>
        <v>1705.9218999999998</v>
      </c>
      <c r="H778" s="52">
        <f>+SUM(INDEX(Inputs!$D$24:$D$35,MATCH($D778,Inputs!$B$24:$B$35,0))*$F778,INDEX(Inputs!$E$24:$E$35,MATCH($D778,Inputs!$B$24:$B$35,0))*$G778)</f>
        <v>264.87892429240003</v>
      </c>
      <c r="I778" s="52"/>
      <c r="J778" s="52"/>
      <c r="K778" s="52"/>
      <c r="L778" s="52"/>
      <c r="M778" s="52"/>
      <c r="O778" s="19"/>
      <c r="P778" s="19"/>
      <c r="Q778" s="19"/>
    </row>
    <row r="779" spans="2:17" x14ac:dyDescent="0.25">
      <c r="B779" s="8" t="s">
        <v>163</v>
      </c>
      <c r="C779" s="8">
        <v>2021</v>
      </c>
      <c r="D779" s="8">
        <v>3</v>
      </c>
      <c r="E779" s="49">
        <f>Data!F779</f>
        <v>3811.3548000000001</v>
      </c>
      <c r="F779" s="51">
        <f t="shared" si="25"/>
        <v>2000</v>
      </c>
      <c r="G779" s="51">
        <f t="shared" si="24"/>
        <v>1811.3548000000001</v>
      </c>
      <c r="H779" s="52">
        <f>+SUM(INDEX(Inputs!$D$24:$D$35,MATCH($D779,Inputs!$B$24:$B$35,0))*$F779,INDEX(Inputs!$E$24:$E$35,MATCH($D779,Inputs!$B$24:$B$35,0))*$G779)</f>
        <v>269.53863674080003</v>
      </c>
      <c r="I779" s="52"/>
      <c r="J779" s="52"/>
      <c r="K779" s="52"/>
      <c r="L779" s="52"/>
      <c r="M779" s="52"/>
      <c r="O779" s="19"/>
      <c r="P779" s="19"/>
      <c r="Q779" s="19"/>
    </row>
    <row r="780" spans="2:17" x14ac:dyDescent="0.25">
      <c r="B780" s="8" t="s">
        <v>163</v>
      </c>
      <c r="C780" s="8">
        <v>2021</v>
      </c>
      <c r="D780" s="8">
        <v>4</v>
      </c>
      <c r="E780" s="49">
        <f>Data!F780</f>
        <v>3405.9286000000002</v>
      </c>
      <c r="F780" s="51">
        <f t="shared" si="25"/>
        <v>2000</v>
      </c>
      <c r="G780" s="51">
        <f t="shared" si="24"/>
        <v>1405.9286000000002</v>
      </c>
      <c r="H780" s="52">
        <f>+SUM(INDEX(Inputs!$D$24:$D$35,MATCH($D780,Inputs!$B$24:$B$35,0))*$F780,INDEX(Inputs!$E$24:$E$35,MATCH($D780,Inputs!$B$24:$B$35,0))*$G780)</f>
        <v>251.62042040560002</v>
      </c>
      <c r="I780" s="52"/>
      <c r="J780" s="52"/>
      <c r="K780" s="52"/>
      <c r="L780" s="52"/>
      <c r="M780" s="52"/>
      <c r="O780" s="19"/>
      <c r="P780" s="19"/>
      <c r="Q780" s="19"/>
    </row>
    <row r="781" spans="2:17" x14ac:dyDescent="0.25">
      <c r="B781" s="8" t="s">
        <v>163</v>
      </c>
      <c r="C781" s="8">
        <v>2021</v>
      </c>
      <c r="D781" s="8">
        <v>5</v>
      </c>
      <c r="E781" s="49">
        <f>Data!F781</f>
        <v>3522.6396</v>
      </c>
      <c r="F781" s="51">
        <f t="shared" si="25"/>
        <v>2000</v>
      </c>
      <c r="G781" s="51">
        <f t="shared" si="24"/>
        <v>1522.6396</v>
      </c>
      <c r="H781" s="52">
        <f>+SUM(INDEX(Inputs!$D$24:$D$35,MATCH($D781,Inputs!$B$24:$B$35,0))*$F781,INDEX(Inputs!$E$24:$E$35,MATCH($D781,Inputs!$B$24:$B$35,0))*$G781)</f>
        <v>256.77857976159999</v>
      </c>
      <c r="I781" s="52"/>
      <c r="J781" s="52"/>
      <c r="K781" s="52"/>
      <c r="L781" s="52"/>
      <c r="M781" s="52"/>
      <c r="O781" s="19"/>
      <c r="P781" s="19"/>
      <c r="Q781" s="19"/>
    </row>
    <row r="782" spans="2:17" x14ac:dyDescent="0.25">
      <c r="B782" s="8" t="s">
        <v>163</v>
      </c>
      <c r="C782" s="8">
        <v>2021</v>
      </c>
      <c r="D782" s="8">
        <v>6</v>
      </c>
      <c r="E782" s="49">
        <f>Data!F782</f>
        <v>3603.2437</v>
      </c>
      <c r="F782" s="51">
        <f t="shared" si="25"/>
        <v>2000</v>
      </c>
      <c r="G782" s="51">
        <f t="shared" si="24"/>
        <v>1603.2437</v>
      </c>
      <c r="H782" s="52">
        <f>+SUM(INDEX(Inputs!$D$24:$D$35,MATCH($D782,Inputs!$B$24:$B$35,0))*$F782,INDEX(Inputs!$E$24:$E$35,MATCH($D782,Inputs!$B$24:$B$35,0))*$G782)</f>
        <v>288.60362008920004</v>
      </c>
      <c r="I782" s="52"/>
      <c r="J782" s="52"/>
      <c r="K782" s="52"/>
      <c r="L782" s="52"/>
      <c r="M782" s="52"/>
      <c r="O782" s="19"/>
      <c r="P782" s="19"/>
      <c r="Q782" s="19"/>
    </row>
    <row r="783" spans="2:17" x14ac:dyDescent="0.25">
      <c r="B783" s="8" t="s">
        <v>163</v>
      </c>
      <c r="C783" s="8">
        <v>2021</v>
      </c>
      <c r="D783" s="8">
        <v>7</v>
      </c>
      <c r="E783" s="49">
        <f>Data!F783</f>
        <v>4051.1403</v>
      </c>
      <c r="F783" s="51">
        <f t="shared" si="25"/>
        <v>2000</v>
      </c>
      <c r="G783" s="51">
        <f t="shared" si="24"/>
        <v>2051.1403</v>
      </c>
      <c r="H783" s="52">
        <f>+SUM(INDEX(Inputs!$D$24:$D$35,MATCH($D783,Inputs!$B$24:$B$35,0))*$F783,INDEX(Inputs!$E$24:$E$35,MATCH($D783,Inputs!$B$24:$B$35,0))*$G783)</f>
        <v>310.42335085479999</v>
      </c>
      <c r="I783" s="52"/>
      <c r="J783" s="52"/>
      <c r="K783" s="52"/>
      <c r="L783" s="52"/>
      <c r="M783" s="52"/>
      <c r="O783" s="19"/>
      <c r="P783" s="19"/>
      <c r="Q783" s="19"/>
    </row>
    <row r="784" spans="2:17" x14ac:dyDescent="0.25">
      <c r="B784" s="8" t="s">
        <v>163</v>
      </c>
      <c r="C784" s="8">
        <v>2021</v>
      </c>
      <c r="D784" s="8">
        <v>8</v>
      </c>
      <c r="E784" s="49">
        <f>Data!F784</f>
        <v>3517.1981000000001</v>
      </c>
      <c r="F784" s="51">
        <f t="shared" si="25"/>
        <v>2000</v>
      </c>
      <c r="G784" s="51">
        <f t="shared" si="24"/>
        <v>1517.1981000000001</v>
      </c>
      <c r="H784" s="52">
        <f>+SUM(INDEX(Inputs!$D$24:$D$35,MATCH($D784,Inputs!$B$24:$B$35,0))*$F784,INDEX(Inputs!$E$24:$E$35,MATCH($D784,Inputs!$B$24:$B$35,0))*$G784)</f>
        <v>284.41182263960002</v>
      </c>
      <c r="I784" s="52"/>
      <c r="J784" s="52"/>
      <c r="K784" s="52"/>
      <c r="L784" s="52"/>
      <c r="M784" s="52"/>
      <c r="O784" s="19"/>
      <c r="P784" s="19"/>
      <c r="Q784" s="19"/>
    </row>
    <row r="785" spans="2:17" x14ac:dyDescent="0.25">
      <c r="B785" s="8" t="s">
        <v>163</v>
      </c>
      <c r="C785" s="8">
        <v>2021</v>
      </c>
      <c r="D785" s="8">
        <v>9</v>
      </c>
      <c r="E785" s="49">
        <f>Data!F785</f>
        <v>3233.0927999999999</v>
      </c>
      <c r="F785" s="51">
        <f t="shared" si="25"/>
        <v>2000</v>
      </c>
      <c r="G785" s="51">
        <f t="shared" si="24"/>
        <v>1233.0927999999999</v>
      </c>
      <c r="H785" s="52">
        <f>+SUM(INDEX(Inputs!$D$24:$D$35,MATCH($D785,Inputs!$B$24:$B$35,0))*$F785,INDEX(Inputs!$E$24:$E$35,MATCH($D785,Inputs!$B$24:$B$35,0))*$G785)</f>
        <v>243.98176938879999</v>
      </c>
      <c r="I785" s="52"/>
      <c r="J785" s="52"/>
      <c r="K785" s="52"/>
      <c r="L785" s="52"/>
      <c r="M785" s="52"/>
      <c r="O785" s="19"/>
      <c r="P785" s="19"/>
      <c r="Q785" s="19"/>
    </row>
    <row r="786" spans="2:17" x14ac:dyDescent="0.25">
      <c r="B786" s="8" t="s">
        <v>163</v>
      </c>
      <c r="C786" s="8">
        <v>2021</v>
      </c>
      <c r="D786" s="8">
        <v>10</v>
      </c>
      <c r="E786" s="49">
        <f>Data!F786</f>
        <v>2736.1084999999998</v>
      </c>
      <c r="F786" s="51">
        <f t="shared" si="25"/>
        <v>2000</v>
      </c>
      <c r="G786" s="51">
        <f t="shared" si="24"/>
        <v>736.10849999999982</v>
      </c>
      <c r="H786" s="52">
        <f>+SUM(INDEX(Inputs!$D$24:$D$35,MATCH($D786,Inputs!$B$24:$B$35,0))*$F786,INDEX(Inputs!$E$24:$E$35,MATCH($D786,Inputs!$B$24:$B$35,0))*$G786)</f>
        <v>222.01705126600001</v>
      </c>
      <c r="I786" s="52"/>
      <c r="J786" s="52"/>
      <c r="K786" s="52"/>
      <c r="L786" s="52"/>
      <c r="M786" s="52"/>
      <c r="O786" s="19"/>
      <c r="P786" s="19"/>
      <c r="Q786" s="19"/>
    </row>
    <row r="787" spans="2:17" x14ac:dyDescent="0.25">
      <c r="B787" s="8" t="s">
        <v>163</v>
      </c>
      <c r="C787" s="8">
        <v>2021</v>
      </c>
      <c r="D787" s="8">
        <v>11</v>
      </c>
      <c r="E787" s="49">
        <f>Data!F787</f>
        <v>2756.1331</v>
      </c>
      <c r="F787" s="51">
        <f t="shared" si="25"/>
        <v>2000</v>
      </c>
      <c r="G787" s="51">
        <f t="shared" si="24"/>
        <v>756.13310000000001</v>
      </c>
      <c r="H787" s="52">
        <f>+SUM(INDEX(Inputs!$D$24:$D$35,MATCH($D787,Inputs!$B$24:$B$35,0))*$F787,INDEX(Inputs!$E$24:$E$35,MATCH($D787,Inputs!$B$24:$B$35,0))*$G787)</f>
        <v>222.90205848760002</v>
      </c>
      <c r="I787" s="52"/>
      <c r="J787" s="52"/>
      <c r="K787" s="52"/>
      <c r="L787" s="52"/>
      <c r="M787" s="52"/>
      <c r="O787" s="19"/>
      <c r="P787" s="19"/>
      <c r="Q787" s="19"/>
    </row>
    <row r="788" spans="2:17" x14ac:dyDescent="0.25">
      <c r="B788" s="8" t="s">
        <v>163</v>
      </c>
      <c r="C788" s="8">
        <v>2021</v>
      </c>
      <c r="D788" s="8">
        <v>12</v>
      </c>
      <c r="E788" s="49">
        <f>Data!F788</f>
        <v>3700.6154999999999</v>
      </c>
      <c r="F788" s="51">
        <f t="shared" si="25"/>
        <v>2000</v>
      </c>
      <c r="G788" s="51">
        <f t="shared" si="24"/>
        <v>1700.6154999999999</v>
      </c>
      <c r="H788" s="52">
        <f>+SUM(INDEX(Inputs!$D$24:$D$35,MATCH($D788,Inputs!$B$24:$B$35,0))*$F788,INDEX(Inputs!$E$24:$E$35,MATCH($D788,Inputs!$B$24:$B$35,0))*$G788)</f>
        <v>264.64440263799997</v>
      </c>
      <c r="I788" s="52"/>
      <c r="J788" s="52"/>
      <c r="K788" s="52"/>
      <c r="L788" s="52"/>
      <c r="M788" s="52"/>
      <c r="O788" s="19"/>
      <c r="P788" s="19"/>
      <c r="Q788" s="19"/>
    </row>
    <row r="789" spans="2:17" x14ac:dyDescent="0.25">
      <c r="B789" s="8" t="s">
        <v>164</v>
      </c>
      <c r="C789" s="8">
        <v>2021</v>
      </c>
      <c r="D789" s="8">
        <v>1</v>
      </c>
      <c r="E789" s="49">
        <f>Data!F789</f>
        <v>36913.712</v>
      </c>
      <c r="F789" s="51">
        <f t="shared" si="25"/>
        <v>2000</v>
      </c>
      <c r="G789" s="51">
        <f t="shared" si="24"/>
        <v>34913.712</v>
      </c>
      <c r="H789" s="52">
        <f>+SUM(INDEX(Inputs!$D$24:$D$35,MATCH($D789,Inputs!$B$24:$B$35,0))*$F789,INDEX(Inputs!$E$24:$E$35,MATCH($D789,Inputs!$B$24:$B$35,0))*$G789)</f>
        <v>1732.5304155519998</v>
      </c>
      <c r="I789" s="52"/>
      <c r="J789" s="52"/>
      <c r="K789" s="52"/>
      <c r="L789" s="52"/>
      <c r="M789" s="52"/>
      <c r="O789" s="19"/>
      <c r="P789" s="19"/>
      <c r="Q789" s="19"/>
    </row>
    <row r="790" spans="2:17" x14ac:dyDescent="0.25">
      <c r="B790" s="8" t="s">
        <v>164</v>
      </c>
      <c r="C790" s="8">
        <v>2021</v>
      </c>
      <c r="D790" s="8">
        <v>2</v>
      </c>
      <c r="E790" s="49">
        <f>Data!F790</f>
        <v>31754.304</v>
      </c>
      <c r="F790" s="51">
        <f t="shared" si="25"/>
        <v>2000</v>
      </c>
      <c r="G790" s="51">
        <f t="shared" si="24"/>
        <v>29754.304</v>
      </c>
      <c r="H790" s="52">
        <f>+SUM(INDEX(Inputs!$D$24:$D$35,MATCH($D790,Inputs!$B$24:$B$35,0))*$F790,INDEX(Inputs!$E$24:$E$35,MATCH($D790,Inputs!$B$24:$B$35,0))*$G790)</f>
        <v>1504.5052195839999</v>
      </c>
      <c r="I790" s="52"/>
      <c r="J790" s="52"/>
      <c r="K790" s="52"/>
      <c r="L790" s="52"/>
      <c r="M790" s="52"/>
      <c r="O790" s="19"/>
      <c r="P790" s="19"/>
      <c r="Q790" s="19"/>
    </row>
    <row r="791" spans="2:17" x14ac:dyDescent="0.25">
      <c r="B791" s="8" t="s">
        <v>164</v>
      </c>
      <c r="C791" s="8">
        <v>2021</v>
      </c>
      <c r="D791" s="8">
        <v>3</v>
      </c>
      <c r="E791" s="49">
        <f>Data!F791</f>
        <v>30669.263999999999</v>
      </c>
      <c r="F791" s="51">
        <f t="shared" si="25"/>
        <v>2000</v>
      </c>
      <c r="G791" s="51">
        <f t="shared" si="24"/>
        <v>28669.263999999999</v>
      </c>
      <c r="H791" s="52">
        <f>+SUM(INDEX(Inputs!$D$24:$D$35,MATCH($D791,Inputs!$B$24:$B$35,0))*$F791,INDEX(Inputs!$E$24:$E$35,MATCH($D791,Inputs!$B$24:$B$35,0))*$G791)</f>
        <v>1456.5507917439998</v>
      </c>
      <c r="I791" s="52"/>
      <c r="J791" s="52"/>
      <c r="K791" s="52"/>
      <c r="L791" s="52"/>
      <c r="M791" s="52"/>
      <c r="O791" s="19"/>
      <c r="P791" s="19"/>
      <c r="Q791" s="19"/>
    </row>
    <row r="792" spans="2:17" x14ac:dyDescent="0.25">
      <c r="B792" s="8" t="s">
        <v>164</v>
      </c>
      <c r="C792" s="8">
        <v>2021</v>
      </c>
      <c r="D792" s="8">
        <v>4</v>
      </c>
      <c r="E792" s="49">
        <f>Data!F792</f>
        <v>23116.080000000002</v>
      </c>
      <c r="F792" s="51">
        <f t="shared" si="25"/>
        <v>2000</v>
      </c>
      <c r="G792" s="51">
        <f t="shared" si="24"/>
        <v>21116.080000000002</v>
      </c>
      <c r="H792" s="52">
        <f>+SUM(INDEX(Inputs!$D$24:$D$35,MATCH($D792,Inputs!$B$24:$B$35,0))*$F792,INDEX(Inputs!$E$24:$E$35,MATCH($D792,Inputs!$B$24:$B$35,0))*$G792)</f>
        <v>1122.73027168</v>
      </c>
      <c r="I792" s="52"/>
      <c r="J792" s="52"/>
      <c r="K792" s="52"/>
      <c r="L792" s="52"/>
      <c r="M792" s="52"/>
      <c r="O792" s="19"/>
      <c r="P792" s="19"/>
      <c r="Q792" s="19"/>
    </row>
    <row r="793" spans="2:17" x14ac:dyDescent="0.25">
      <c r="B793" s="8" t="s">
        <v>164</v>
      </c>
      <c r="C793" s="8">
        <v>2021</v>
      </c>
      <c r="D793" s="8">
        <v>5</v>
      </c>
      <c r="E793" s="49">
        <f>Data!F793</f>
        <v>22638.112000000001</v>
      </c>
      <c r="F793" s="51">
        <f t="shared" si="25"/>
        <v>2000</v>
      </c>
      <c r="G793" s="51">
        <f t="shared" si="24"/>
        <v>20638.112000000001</v>
      </c>
      <c r="H793" s="52">
        <f>+SUM(INDEX(Inputs!$D$24:$D$35,MATCH($D793,Inputs!$B$24:$B$35,0))*$F793,INDEX(Inputs!$E$24:$E$35,MATCH($D793,Inputs!$B$24:$B$35,0))*$G793)</f>
        <v>1101.6059979520001</v>
      </c>
      <c r="I793" s="52"/>
      <c r="J793" s="52"/>
      <c r="K793" s="52"/>
      <c r="L793" s="52"/>
      <c r="M793" s="52"/>
      <c r="O793" s="19"/>
      <c r="P793" s="19"/>
      <c r="Q793" s="19"/>
    </row>
    <row r="794" spans="2:17" x14ac:dyDescent="0.25">
      <c r="B794" s="8" t="s">
        <v>164</v>
      </c>
      <c r="C794" s="8">
        <v>2021</v>
      </c>
      <c r="D794" s="8">
        <v>6</v>
      </c>
      <c r="E794" s="49">
        <f>Data!F794</f>
        <v>27718.952000000001</v>
      </c>
      <c r="F794" s="51">
        <f t="shared" si="25"/>
        <v>2000</v>
      </c>
      <c r="G794" s="51">
        <f t="shared" si="24"/>
        <v>25718.952000000001</v>
      </c>
      <c r="H794" s="52">
        <f>+SUM(INDEX(Inputs!$D$24:$D$35,MATCH($D794,Inputs!$B$24:$B$35,0))*$F794,INDEX(Inputs!$E$24:$E$35,MATCH($D794,Inputs!$B$24:$B$35,0))*$G794)</f>
        <v>1463.4244656320002</v>
      </c>
      <c r="I794" s="52"/>
      <c r="J794" s="52"/>
      <c r="K794" s="52"/>
      <c r="L794" s="52"/>
      <c r="M794" s="52"/>
      <c r="O794" s="19"/>
      <c r="P794" s="19"/>
      <c r="Q794" s="19"/>
    </row>
    <row r="795" spans="2:17" x14ac:dyDescent="0.25">
      <c r="B795" s="8" t="s">
        <v>164</v>
      </c>
      <c r="C795" s="8">
        <v>2021</v>
      </c>
      <c r="D795" s="8">
        <v>7</v>
      </c>
      <c r="E795" s="49">
        <f>Data!F795</f>
        <v>30771.232</v>
      </c>
      <c r="F795" s="51">
        <f t="shared" si="25"/>
        <v>2000</v>
      </c>
      <c r="G795" s="51">
        <f t="shared" si="24"/>
        <v>28771.232</v>
      </c>
      <c r="H795" s="52">
        <f>+SUM(INDEX(Inputs!$D$24:$D$35,MATCH($D795,Inputs!$B$24:$B$35,0))*$F795,INDEX(Inputs!$E$24:$E$35,MATCH($D795,Inputs!$B$24:$B$35,0))*$G795)</f>
        <v>1612.1193381120002</v>
      </c>
      <c r="I795" s="52"/>
      <c r="J795" s="52"/>
      <c r="K795" s="52"/>
      <c r="L795" s="52"/>
      <c r="M795" s="52"/>
      <c r="O795" s="19"/>
      <c r="P795" s="19"/>
      <c r="Q795" s="19"/>
    </row>
    <row r="796" spans="2:17" x14ac:dyDescent="0.25">
      <c r="B796" s="8" t="s">
        <v>164</v>
      </c>
      <c r="C796" s="8">
        <v>2021</v>
      </c>
      <c r="D796" s="8">
        <v>8</v>
      </c>
      <c r="E796" s="49">
        <f>Data!F796</f>
        <v>26623.792000000001</v>
      </c>
      <c r="F796" s="51">
        <f t="shared" si="25"/>
        <v>2000</v>
      </c>
      <c r="G796" s="51">
        <f t="shared" si="24"/>
        <v>24623.792000000001</v>
      </c>
      <c r="H796" s="52">
        <f>+SUM(INDEX(Inputs!$D$24:$D$35,MATCH($D796,Inputs!$B$24:$B$35,0))*$F796,INDEX(Inputs!$E$24:$E$35,MATCH($D796,Inputs!$B$24:$B$35,0))*$G796)</f>
        <v>1410.0726510720001</v>
      </c>
      <c r="I796" s="52"/>
      <c r="J796" s="52"/>
      <c r="K796" s="52"/>
      <c r="L796" s="52"/>
      <c r="M796" s="52"/>
      <c r="O796" s="19"/>
      <c r="P796" s="19"/>
      <c r="Q796" s="19"/>
    </row>
    <row r="797" spans="2:17" x14ac:dyDescent="0.25">
      <c r="B797" s="8" t="s">
        <v>164</v>
      </c>
      <c r="C797" s="8">
        <v>2021</v>
      </c>
      <c r="D797" s="8">
        <v>9</v>
      </c>
      <c r="E797" s="49">
        <f>Data!F797</f>
        <v>23782.880000000001</v>
      </c>
      <c r="F797" s="51">
        <f t="shared" si="25"/>
        <v>2000</v>
      </c>
      <c r="G797" s="51">
        <f t="shared" si="24"/>
        <v>21782.880000000001</v>
      </c>
      <c r="H797" s="52">
        <f>+SUM(INDEX(Inputs!$D$24:$D$35,MATCH($D797,Inputs!$B$24:$B$35,0))*$F797,INDEX(Inputs!$E$24:$E$35,MATCH($D797,Inputs!$B$24:$B$35,0))*$G797)</f>
        <v>1152.20016448</v>
      </c>
      <c r="I797" s="52"/>
      <c r="J797" s="52"/>
      <c r="K797" s="52"/>
      <c r="L797" s="52"/>
      <c r="M797" s="52"/>
      <c r="O797" s="19"/>
      <c r="P797" s="19"/>
      <c r="Q797" s="19"/>
    </row>
    <row r="798" spans="2:17" x14ac:dyDescent="0.25">
      <c r="B798" s="8" t="s">
        <v>164</v>
      </c>
      <c r="C798" s="8">
        <v>2021</v>
      </c>
      <c r="D798" s="8">
        <v>10</v>
      </c>
      <c r="E798" s="49">
        <f>Data!F798</f>
        <v>27312.616000000002</v>
      </c>
      <c r="F798" s="51">
        <f t="shared" si="25"/>
        <v>2000</v>
      </c>
      <c r="G798" s="51">
        <f t="shared" si="24"/>
        <v>25312.616000000002</v>
      </c>
      <c r="H798" s="52">
        <f>+SUM(INDEX(Inputs!$D$24:$D$35,MATCH($D798,Inputs!$B$24:$B$35,0))*$F798,INDEX(Inputs!$E$24:$E$35,MATCH($D798,Inputs!$B$24:$B$35,0))*$G798)</f>
        <v>1308.200376736</v>
      </c>
      <c r="I798" s="52"/>
      <c r="J798" s="52"/>
      <c r="K798" s="52"/>
      <c r="L798" s="52"/>
      <c r="M798" s="52"/>
      <c r="O798" s="19"/>
      <c r="P798" s="19"/>
      <c r="Q798" s="19"/>
    </row>
    <row r="799" spans="2:17" x14ac:dyDescent="0.25">
      <c r="B799" s="8" t="s">
        <v>164</v>
      </c>
      <c r="C799" s="8">
        <v>2021</v>
      </c>
      <c r="D799" s="8">
        <v>11</v>
      </c>
      <c r="E799" s="49">
        <f>Data!F799</f>
        <v>28551.88</v>
      </c>
      <c r="F799" s="51">
        <f t="shared" si="25"/>
        <v>2000</v>
      </c>
      <c r="G799" s="51">
        <f t="shared" si="24"/>
        <v>26551.88</v>
      </c>
      <c r="H799" s="52">
        <f>+SUM(INDEX(Inputs!$D$24:$D$35,MATCH($D799,Inputs!$B$24:$B$35,0))*$F799,INDEX(Inputs!$E$24:$E$35,MATCH($D799,Inputs!$B$24:$B$35,0))*$G799)</f>
        <v>1362.97088848</v>
      </c>
      <c r="I799" s="52"/>
      <c r="J799" s="52"/>
      <c r="K799" s="52"/>
      <c r="L799" s="52"/>
      <c r="M799" s="52"/>
      <c r="O799" s="19"/>
      <c r="P799" s="19"/>
      <c r="Q799" s="19"/>
    </row>
    <row r="800" spans="2:17" x14ac:dyDescent="0.25">
      <c r="B800" s="8" t="s">
        <v>164</v>
      </c>
      <c r="C800" s="8">
        <v>2021</v>
      </c>
      <c r="D800" s="8">
        <v>12</v>
      </c>
      <c r="E800" s="49">
        <f>Data!F800</f>
        <v>36669.671999999999</v>
      </c>
      <c r="F800" s="51">
        <f t="shared" si="25"/>
        <v>2000</v>
      </c>
      <c r="G800" s="51">
        <f t="shared" si="24"/>
        <v>34669.671999999999</v>
      </c>
      <c r="H800" s="52">
        <f>+SUM(INDEX(Inputs!$D$24:$D$35,MATCH($D800,Inputs!$B$24:$B$35,0))*$F800,INDEX(Inputs!$E$24:$E$35,MATCH($D800,Inputs!$B$24:$B$35,0))*$G800)</f>
        <v>1721.7448237119997</v>
      </c>
      <c r="I800" s="52"/>
      <c r="J800" s="52"/>
      <c r="K800" s="52"/>
      <c r="L800" s="52"/>
      <c r="M800" s="52"/>
      <c r="O800" s="19"/>
      <c r="P800" s="19"/>
      <c r="Q800" s="19"/>
    </row>
    <row r="801" spans="2:17" x14ac:dyDescent="0.25">
      <c r="B801" s="8" t="s">
        <v>165</v>
      </c>
      <c r="C801" s="8">
        <v>2021</v>
      </c>
      <c r="D801" s="8">
        <v>1</v>
      </c>
      <c r="E801" s="49">
        <f>Data!F801</f>
        <v>1470.8558</v>
      </c>
      <c r="F801" s="51">
        <f t="shared" si="25"/>
        <v>1470.8558</v>
      </c>
      <c r="G801" s="51">
        <f t="shared" si="24"/>
        <v>0</v>
      </c>
      <c r="H801" s="52">
        <f>+SUM(INDEX(Inputs!$D$24:$D$35,MATCH($D801,Inputs!$B$24:$B$35,0))*$F801,INDEX(Inputs!$E$24:$E$35,MATCH($D801,Inputs!$B$24:$B$35,0))*$G801)</f>
        <v>139.35182020360003</v>
      </c>
      <c r="I801" s="52"/>
      <c r="J801" s="52"/>
      <c r="K801" s="52"/>
      <c r="L801" s="52"/>
      <c r="M801" s="52"/>
      <c r="O801" s="19"/>
      <c r="P801" s="19"/>
      <c r="Q801" s="19"/>
    </row>
    <row r="802" spans="2:17" x14ac:dyDescent="0.25">
      <c r="B802" s="8" t="s">
        <v>165</v>
      </c>
      <c r="C802" s="8">
        <v>2021</v>
      </c>
      <c r="D802" s="8">
        <v>2</v>
      </c>
      <c r="E802" s="49">
        <f>Data!F802</f>
        <v>1357.056</v>
      </c>
      <c r="F802" s="51">
        <f t="shared" si="25"/>
        <v>1357.056</v>
      </c>
      <c r="G802" s="51">
        <f t="shared" si="24"/>
        <v>0</v>
      </c>
      <c r="H802" s="52">
        <f>+SUM(INDEX(Inputs!$D$24:$D$35,MATCH($D802,Inputs!$B$24:$B$35,0))*$F802,INDEX(Inputs!$E$24:$E$35,MATCH($D802,Inputs!$B$24:$B$35,0))*$G802)</f>
        <v>128.57019955200002</v>
      </c>
      <c r="I802" s="52"/>
      <c r="J802" s="52"/>
      <c r="K802" s="52"/>
      <c r="L802" s="52"/>
      <c r="M802" s="52"/>
      <c r="O802" s="19"/>
      <c r="P802" s="19"/>
      <c r="Q802" s="19"/>
    </row>
    <row r="803" spans="2:17" x14ac:dyDescent="0.25">
      <c r="B803" s="8" t="s">
        <v>165</v>
      </c>
      <c r="C803" s="8">
        <v>2021</v>
      </c>
      <c r="D803" s="8">
        <v>3</v>
      </c>
      <c r="E803" s="49">
        <f>Data!F803</f>
        <v>1737.4638</v>
      </c>
      <c r="F803" s="51">
        <f t="shared" si="25"/>
        <v>1737.4638</v>
      </c>
      <c r="G803" s="51">
        <f t="shared" si="24"/>
        <v>0</v>
      </c>
      <c r="H803" s="52">
        <f>+SUM(INDEX(Inputs!$D$24:$D$35,MATCH($D803,Inputs!$B$24:$B$35,0))*$F803,INDEX(Inputs!$E$24:$E$35,MATCH($D803,Inputs!$B$24:$B$35,0))*$G803)</f>
        <v>164.6107953396</v>
      </c>
      <c r="I803" s="52"/>
      <c r="J803" s="52"/>
      <c r="K803" s="52"/>
      <c r="L803" s="52"/>
      <c r="M803" s="52"/>
      <c r="O803" s="19"/>
      <c r="P803" s="19"/>
      <c r="Q803" s="19"/>
    </row>
    <row r="804" spans="2:17" x14ac:dyDescent="0.25">
      <c r="B804" s="8" t="s">
        <v>165</v>
      </c>
      <c r="C804" s="8">
        <v>2021</v>
      </c>
      <c r="D804" s="8">
        <v>4</v>
      </c>
      <c r="E804" s="49">
        <f>Data!F804</f>
        <v>1777.1198999999999</v>
      </c>
      <c r="F804" s="51">
        <f t="shared" si="25"/>
        <v>1777.1198999999999</v>
      </c>
      <c r="G804" s="51">
        <f t="shared" si="24"/>
        <v>0</v>
      </c>
      <c r="H804" s="52">
        <f>+SUM(INDEX(Inputs!$D$24:$D$35,MATCH($D804,Inputs!$B$24:$B$35,0))*$F804,INDEX(Inputs!$E$24:$E$35,MATCH($D804,Inputs!$B$24:$B$35,0))*$G804)</f>
        <v>168.36789356580002</v>
      </c>
      <c r="I804" s="52"/>
      <c r="J804" s="52"/>
      <c r="K804" s="52"/>
      <c r="L804" s="52"/>
      <c r="M804" s="52"/>
      <c r="O804" s="19"/>
      <c r="P804" s="19"/>
      <c r="Q804" s="19"/>
    </row>
    <row r="805" spans="2:17" x14ac:dyDescent="0.25">
      <c r="B805" s="8" t="s">
        <v>165</v>
      </c>
      <c r="C805" s="8">
        <v>2021</v>
      </c>
      <c r="D805" s="8">
        <v>5</v>
      </c>
      <c r="E805" s="49">
        <f>Data!F805</f>
        <v>1448.576</v>
      </c>
      <c r="F805" s="51">
        <f t="shared" si="25"/>
        <v>1448.576</v>
      </c>
      <c r="G805" s="51">
        <f t="shared" si="24"/>
        <v>0</v>
      </c>
      <c r="H805" s="52">
        <f>+SUM(INDEX(Inputs!$D$24:$D$35,MATCH($D805,Inputs!$B$24:$B$35,0))*$F805,INDEX(Inputs!$E$24:$E$35,MATCH($D805,Inputs!$B$24:$B$35,0))*$G805)</f>
        <v>137.24098739200002</v>
      </c>
      <c r="I805" s="52"/>
      <c r="J805" s="52"/>
      <c r="K805" s="52"/>
      <c r="L805" s="52"/>
      <c r="M805" s="52"/>
      <c r="O805" s="19"/>
      <c r="P805" s="19"/>
      <c r="Q805" s="19"/>
    </row>
    <row r="806" spans="2:17" x14ac:dyDescent="0.25">
      <c r="B806" s="8" t="s">
        <v>165</v>
      </c>
      <c r="C806" s="8">
        <v>2021</v>
      </c>
      <c r="D806" s="8">
        <v>6</v>
      </c>
      <c r="E806" s="49">
        <f>Data!F806</f>
        <v>2247.1120000000001</v>
      </c>
      <c r="F806" s="51">
        <f t="shared" si="25"/>
        <v>2000</v>
      </c>
      <c r="G806" s="51">
        <f t="shared" si="24"/>
        <v>247.11200000000008</v>
      </c>
      <c r="H806" s="52">
        <f>+SUM(INDEX(Inputs!$D$24:$D$35,MATCH($D806,Inputs!$B$24:$B$35,0))*$F806,INDEX(Inputs!$E$24:$E$35,MATCH($D806,Inputs!$B$24:$B$35,0))*$G806)</f>
        <v>222.53830819200002</v>
      </c>
      <c r="I806" s="52"/>
      <c r="J806" s="52"/>
      <c r="K806" s="52"/>
      <c r="L806" s="52"/>
      <c r="M806" s="52"/>
      <c r="O806" s="19"/>
      <c r="P806" s="19"/>
      <c r="Q806" s="19"/>
    </row>
    <row r="807" spans="2:17" x14ac:dyDescent="0.25">
      <c r="B807" s="8" t="s">
        <v>165</v>
      </c>
      <c r="C807" s="8">
        <v>2021</v>
      </c>
      <c r="D807" s="8">
        <v>7</v>
      </c>
      <c r="E807" s="49">
        <f>Data!F807</f>
        <v>2567.7118999999998</v>
      </c>
      <c r="F807" s="51">
        <f t="shared" si="25"/>
        <v>2000</v>
      </c>
      <c r="G807" s="51">
        <f t="shared" si="24"/>
        <v>567.71189999999979</v>
      </c>
      <c r="H807" s="52">
        <f>+SUM(INDEX(Inputs!$D$24:$D$35,MATCH($D807,Inputs!$B$24:$B$35,0))*$F807,INDEX(Inputs!$E$24:$E$35,MATCH($D807,Inputs!$B$24:$B$35,0))*$G807)</f>
        <v>238.15665292040001</v>
      </c>
      <c r="I807" s="52"/>
      <c r="J807" s="52"/>
      <c r="K807" s="52"/>
      <c r="L807" s="52"/>
      <c r="M807" s="52"/>
      <c r="O807" s="19"/>
      <c r="P807" s="19"/>
      <c r="Q807" s="19"/>
    </row>
    <row r="808" spans="2:17" x14ac:dyDescent="0.25">
      <c r="B808" s="8" t="s">
        <v>165</v>
      </c>
      <c r="C808" s="8">
        <v>2021</v>
      </c>
      <c r="D808" s="8">
        <v>8</v>
      </c>
      <c r="E808" s="49">
        <f>Data!F808</f>
        <v>1587.5119999999999</v>
      </c>
      <c r="F808" s="51">
        <f t="shared" si="25"/>
        <v>1587.5119999999999</v>
      </c>
      <c r="G808" s="51">
        <f t="shared" si="24"/>
        <v>0</v>
      </c>
      <c r="H808" s="52">
        <f>+SUM(INDEX(Inputs!$D$24:$D$35,MATCH($D808,Inputs!$B$24:$B$35,0))*$F808,INDEX(Inputs!$E$24:$E$35,MATCH($D808,Inputs!$B$24:$B$35,0))*$G808)</f>
        <v>167.08563799999999</v>
      </c>
      <c r="I808" s="52"/>
      <c r="J808" s="52"/>
      <c r="K808" s="52"/>
      <c r="L808" s="52"/>
      <c r="M808" s="52"/>
      <c r="O808" s="19"/>
      <c r="P808" s="19"/>
      <c r="Q808" s="19"/>
    </row>
    <row r="809" spans="2:17" x14ac:dyDescent="0.25">
      <c r="B809" s="8" t="s">
        <v>165</v>
      </c>
      <c r="C809" s="8">
        <v>2021</v>
      </c>
      <c r="D809" s="8">
        <v>9</v>
      </c>
      <c r="E809" s="49">
        <f>Data!F809</f>
        <v>1133.29</v>
      </c>
      <c r="F809" s="51">
        <f t="shared" si="25"/>
        <v>1133.29</v>
      </c>
      <c r="G809" s="51">
        <f t="shared" si="24"/>
        <v>0</v>
      </c>
      <c r="H809" s="52">
        <f>+SUM(INDEX(Inputs!$D$24:$D$35,MATCH($D809,Inputs!$B$24:$B$35,0))*$F809,INDEX(Inputs!$E$24:$E$35,MATCH($D809,Inputs!$B$24:$B$35,0))*$G809)</f>
        <v>107.37016118000001</v>
      </c>
      <c r="I809" s="52"/>
      <c r="J809" s="52"/>
      <c r="K809" s="52"/>
      <c r="L809" s="52"/>
      <c r="M809" s="52"/>
      <c r="O809" s="19"/>
      <c r="P809" s="19"/>
      <c r="Q809" s="19"/>
    </row>
    <row r="810" spans="2:17" x14ac:dyDescent="0.25">
      <c r="B810" s="8" t="s">
        <v>165</v>
      </c>
      <c r="C810" s="8">
        <v>2021</v>
      </c>
      <c r="D810" s="8">
        <v>10</v>
      </c>
      <c r="E810" s="49">
        <f>Data!F810</f>
        <v>1114.5170000000001</v>
      </c>
      <c r="F810" s="51">
        <f t="shared" si="25"/>
        <v>1114.5170000000001</v>
      </c>
      <c r="G810" s="51">
        <f t="shared" si="24"/>
        <v>0</v>
      </c>
      <c r="H810" s="52">
        <f>+SUM(INDEX(Inputs!$D$24:$D$35,MATCH($D810,Inputs!$B$24:$B$35,0))*$F810,INDEX(Inputs!$E$24:$E$35,MATCH($D810,Inputs!$B$24:$B$35,0))*$G810)</f>
        <v>105.59156961400001</v>
      </c>
      <c r="I810" s="52"/>
      <c r="J810" s="52"/>
      <c r="K810" s="52"/>
      <c r="L810" s="52"/>
      <c r="M810" s="52"/>
      <c r="O810" s="19"/>
      <c r="P810" s="19"/>
      <c r="Q810" s="19"/>
    </row>
    <row r="811" spans="2:17" x14ac:dyDescent="0.25">
      <c r="B811" s="8" t="s">
        <v>165</v>
      </c>
      <c r="C811" s="8">
        <v>2021</v>
      </c>
      <c r="D811" s="8">
        <v>11</v>
      </c>
      <c r="E811" s="49">
        <f>Data!F811</f>
        <v>1305.473</v>
      </c>
      <c r="F811" s="51">
        <f t="shared" si="25"/>
        <v>1305.473</v>
      </c>
      <c r="G811" s="51">
        <f t="shared" si="24"/>
        <v>0</v>
      </c>
      <c r="H811" s="52">
        <f>+SUM(INDEX(Inputs!$D$24:$D$35,MATCH($D811,Inputs!$B$24:$B$35,0))*$F811,INDEX(Inputs!$E$24:$E$35,MATCH($D811,Inputs!$B$24:$B$35,0))*$G811)</f>
        <v>123.683122966</v>
      </c>
      <c r="I811" s="52"/>
      <c r="J811" s="52"/>
      <c r="K811" s="52"/>
      <c r="L811" s="52"/>
      <c r="M811" s="52"/>
      <c r="O811" s="19"/>
      <c r="P811" s="19"/>
      <c r="Q811" s="19"/>
    </row>
    <row r="812" spans="2:17" x14ac:dyDescent="0.25">
      <c r="B812" s="8" t="s">
        <v>165</v>
      </c>
      <c r="C812" s="8">
        <v>2021</v>
      </c>
      <c r="D812" s="8">
        <v>12</v>
      </c>
      <c r="E812" s="49">
        <f>Data!F812</f>
        <v>1419.3910000000001</v>
      </c>
      <c r="F812" s="51">
        <f t="shared" si="25"/>
        <v>1419.3910000000001</v>
      </c>
      <c r="G812" s="51">
        <f t="shared" si="24"/>
        <v>0</v>
      </c>
      <c r="H812" s="52">
        <f>+SUM(INDEX(Inputs!$D$24:$D$35,MATCH($D812,Inputs!$B$24:$B$35,0))*$F812,INDEX(Inputs!$E$24:$E$35,MATCH($D812,Inputs!$B$24:$B$35,0))*$G812)</f>
        <v>134.47594212200002</v>
      </c>
      <c r="I812" s="52"/>
      <c r="J812" s="52"/>
      <c r="K812" s="52"/>
      <c r="L812" s="52"/>
      <c r="M812" s="52"/>
      <c r="O812" s="19"/>
      <c r="P812" s="19"/>
      <c r="Q812" s="19"/>
    </row>
    <row r="813" spans="2:17" x14ac:dyDescent="0.25">
      <c r="B813" s="8" t="s">
        <v>166</v>
      </c>
      <c r="C813" s="8">
        <v>2021</v>
      </c>
      <c r="D813" s="8">
        <v>1</v>
      </c>
      <c r="E813" s="49">
        <f>Data!F813</f>
        <v>1578.4078</v>
      </c>
      <c r="F813" s="51">
        <f t="shared" si="25"/>
        <v>1578.4078</v>
      </c>
      <c r="G813" s="51">
        <f t="shared" si="24"/>
        <v>0</v>
      </c>
      <c r="H813" s="52">
        <f>+SUM(INDEX(Inputs!$D$24:$D$35,MATCH($D813,Inputs!$B$24:$B$35,0))*$F813,INDEX(Inputs!$E$24:$E$35,MATCH($D813,Inputs!$B$24:$B$35,0))*$G813)</f>
        <v>149.5415117876</v>
      </c>
      <c r="I813" s="52"/>
      <c r="J813" s="52"/>
      <c r="K813" s="52"/>
      <c r="L813" s="52"/>
      <c r="M813" s="52"/>
      <c r="O813" s="19"/>
      <c r="P813" s="19"/>
      <c r="Q813" s="19"/>
    </row>
    <row r="814" spans="2:17" x14ac:dyDescent="0.25">
      <c r="B814" s="8" t="s">
        <v>166</v>
      </c>
      <c r="C814" s="8">
        <v>2021</v>
      </c>
      <c r="D814" s="8">
        <v>2</v>
      </c>
      <c r="E814" s="49">
        <f>Data!F814</f>
        <v>1515.0318</v>
      </c>
      <c r="F814" s="51">
        <f t="shared" si="25"/>
        <v>1515.0318</v>
      </c>
      <c r="G814" s="51">
        <f t="shared" si="24"/>
        <v>0</v>
      </c>
      <c r="H814" s="52">
        <f>+SUM(INDEX(Inputs!$D$24:$D$35,MATCH($D814,Inputs!$B$24:$B$35,0))*$F814,INDEX(Inputs!$E$24:$E$35,MATCH($D814,Inputs!$B$24:$B$35,0))*$G814)</f>
        <v>143.5371427956</v>
      </c>
      <c r="I814" s="52"/>
      <c r="J814" s="52"/>
      <c r="K814" s="52"/>
      <c r="L814" s="52"/>
      <c r="M814" s="52"/>
      <c r="O814" s="19"/>
      <c r="P814" s="19"/>
      <c r="Q814" s="19"/>
    </row>
    <row r="815" spans="2:17" x14ac:dyDescent="0.25">
      <c r="B815" s="8" t="s">
        <v>166</v>
      </c>
      <c r="C815" s="8">
        <v>2021</v>
      </c>
      <c r="D815" s="8">
        <v>3</v>
      </c>
      <c r="E815" s="49">
        <f>Data!F815</f>
        <v>1731.5275999999999</v>
      </c>
      <c r="F815" s="51">
        <f t="shared" si="25"/>
        <v>1731.5275999999999</v>
      </c>
      <c r="G815" s="51">
        <f t="shared" si="24"/>
        <v>0</v>
      </c>
      <c r="H815" s="52">
        <f>+SUM(INDEX(Inputs!$D$24:$D$35,MATCH($D815,Inputs!$B$24:$B$35,0))*$F815,INDEX(Inputs!$E$24:$E$35,MATCH($D815,Inputs!$B$24:$B$35,0))*$G815)</f>
        <v>164.04838787919999</v>
      </c>
      <c r="I815" s="52"/>
      <c r="J815" s="52"/>
      <c r="K815" s="52"/>
      <c r="L815" s="52"/>
      <c r="M815" s="52"/>
      <c r="O815" s="19"/>
      <c r="P815" s="19"/>
      <c r="Q815" s="19"/>
    </row>
    <row r="816" spans="2:17" x14ac:dyDescent="0.25">
      <c r="B816" s="8" t="s">
        <v>166</v>
      </c>
      <c r="C816" s="8">
        <v>2021</v>
      </c>
      <c r="D816" s="8">
        <v>4</v>
      </c>
      <c r="E816" s="49">
        <f>Data!F816</f>
        <v>1672.7038</v>
      </c>
      <c r="F816" s="51">
        <f t="shared" si="25"/>
        <v>1672.7038</v>
      </c>
      <c r="G816" s="51">
        <f t="shared" si="24"/>
        <v>0</v>
      </c>
      <c r="H816" s="52">
        <f>+SUM(INDEX(Inputs!$D$24:$D$35,MATCH($D816,Inputs!$B$24:$B$35,0))*$F816,INDEX(Inputs!$E$24:$E$35,MATCH($D816,Inputs!$B$24:$B$35,0))*$G816)</f>
        <v>158.47530341960001</v>
      </c>
      <c r="I816" s="52"/>
      <c r="J816" s="52"/>
      <c r="K816" s="52"/>
      <c r="L816" s="52"/>
      <c r="M816" s="52"/>
      <c r="O816" s="19"/>
      <c r="P816" s="19"/>
      <c r="Q816" s="19"/>
    </row>
    <row r="817" spans="2:17" x14ac:dyDescent="0.25">
      <c r="B817" s="8" t="s">
        <v>166</v>
      </c>
      <c r="C817" s="8">
        <v>2021</v>
      </c>
      <c r="D817" s="8">
        <v>5</v>
      </c>
      <c r="E817" s="49">
        <f>Data!F817</f>
        <v>4283.9278999999997</v>
      </c>
      <c r="F817" s="51">
        <f t="shared" si="25"/>
        <v>2000</v>
      </c>
      <c r="G817" s="51">
        <f t="shared" si="24"/>
        <v>2283.9278999999997</v>
      </c>
      <c r="H817" s="52">
        <f>+SUM(INDEX(Inputs!$D$24:$D$35,MATCH($D817,Inputs!$B$24:$B$35,0))*$F817,INDEX(Inputs!$E$24:$E$35,MATCH($D817,Inputs!$B$24:$B$35,0))*$G817)</f>
        <v>290.42447746840003</v>
      </c>
      <c r="I817" s="52"/>
      <c r="J817" s="52"/>
      <c r="K817" s="52"/>
      <c r="L817" s="52"/>
      <c r="M817" s="52"/>
      <c r="O817" s="19"/>
      <c r="P817" s="19"/>
      <c r="Q817" s="19"/>
    </row>
    <row r="818" spans="2:17" x14ac:dyDescent="0.25">
      <c r="B818" s="8" t="s">
        <v>166</v>
      </c>
      <c r="C818" s="8">
        <v>2021</v>
      </c>
      <c r="D818" s="8">
        <v>6</v>
      </c>
      <c r="E818" s="49">
        <f>Data!F818</f>
        <v>4347.92</v>
      </c>
      <c r="F818" s="51">
        <f t="shared" si="25"/>
        <v>2000</v>
      </c>
      <c r="G818" s="51">
        <f t="shared" si="24"/>
        <v>2347.92</v>
      </c>
      <c r="H818" s="52">
        <f>+SUM(INDEX(Inputs!$D$24:$D$35,MATCH($D818,Inputs!$B$24:$B$35,0))*$F818,INDEX(Inputs!$E$24:$E$35,MATCH($D818,Inputs!$B$24:$B$35,0))*$G818)</f>
        <v>324.88127071999997</v>
      </c>
      <c r="I818" s="52"/>
      <c r="J818" s="52"/>
      <c r="K818" s="52"/>
      <c r="L818" s="52"/>
      <c r="M818" s="52"/>
      <c r="O818" s="19"/>
      <c r="P818" s="19"/>
      <c r="Q818" s="19"/>
    </row>
    <row r="819" spans="2:17" x14ac:dyDescent="0.25">
      <c r="B819" s="8" t="s">
        <v>166</v>
      </c>
      <c r="C819" s="8">
        <v>2021</v>
      </c>
      <c r="D819" s="8">
        <v>7</v>
      </c>
      <c r="E819" s="49">
        <f>Data!F819</f>
        <v>4692.3759</v>
      </c>
      <c r="F819" s="51">
        <f t="shared" si="25"/>
        <v>2000</v>
      </c>
      <c r="G819" s="51">
        <f t="shared" si="24"/>
        <v>2692.3759</v>
      </c>
      <c r="H819" s="52">
        <f>+SUM(INDEX(Inputs!$D$24:$D$35,MATCH($D819,Inputs!$B$24:$B$35,0))*$F819,INDEX(Inputs!$E$24:$E$35,MATCH($D819,Inputs!$B$24:$B$35,0))*$G819)</f>
        <v>341.66178434440002</v>
      </c>
      <c r="I819" s="52"/>
      <c r="J819" s="52"/>
      <c r="K819" s="52"/>
      <c r="L819" s="52"/>
      <c r="M819" s="52"/>
      <c r="O819" s="19"/>
      <c r="P819" s="19"/>
      <c r="Q819" s="19"/>
    </row>
    <row r="820" spans="2:17" x14ac:dyDescent="0.25">
      <c r="B820" s="8" t="s">
        <v>166</v>
      </c>
      <c r="C820" s="8">
        <v>2021</v>
      </c>
      <c r="D820" s="8">
        <v>8</v>
      </c>
      <c r="E820" s="49">
        <f>Data!F820</f>
        <v>2554.2240000000002</v>
      </c>
      <c r="F820" s="51">
        <f t="shared" si="25"/>
        <v>2000</v>
      </c>
      <c r="G820" s="51">
        <f t="shared" si="24"/>
        <v>554.22400000000016</v>
      </c>
      <c r="H820" s="52">
        <f>+SUM(INDEX(Inputs!$D$24:$D$35,MATCH($D820,Inputs!$B$24:$B$35,0))*$F820,INDEX(Inputs!$E$24:$E$35,MATCH($D820,Inputs!$B$24:$B$35,0))*$G820)</f>
        <v>237.49957638400002</v>
      </c>
      <c r="I820" s="52"/>
      <c r="J820" s="52"/>
      <c r="K820" s="52"/>
      <c r="L820" s="52"/>
      <c r="M820" s="52"/>
      <c r="O820" s="19"/>
      <c r="P820" s="19"/>
      <c r="Q820" s="19"/>
    </row>
    <row r="821" spans="2:17" x14ac:dyDescent="0.25">
      <c r="B821" s="8" t="s">
        <v>166</v>
      </c>
      <c r="C821" s="8">
        <v>2021</v>
      </c>
      <c r="D821" s="8">
        <v>9</v>
      </c>
      <c r="E821" s="49">
        <f>Data!F821</f>
        <v>3052.913</v>
      </c>
      <c r="F821" s="51">
        <f t="shared" si="25"/>
        <v>2000</v>
      </c>
      <c r="G821" s="51">
        <f t="shared" si="24"/>
        <v>1052.913</v>
      </c>
      <c r="H821" s="52">
        <f>+SUM(INDEX(Inputs!$D$24:$D$35,MATCH($D821,Inputs!$B$24:$B$35,0))*$F821,INDEX(Inputs!$E$24:$E$35,MATCH($D821,Inputs!$B$24:$B$35,0))*$G821)</f>
        <v>236.018542948</v>
      </c>
      <c r="I821" s="52"/>
      <c r="J821" s="52"/>
      <c r="K821" s="52"/>
      <c r="L821" s="52"/>
      <c r="M821" s="52"/>
      <c r="O821" s="19"/>
      <c r="P821" s="19"/>
      <c r="Q821" s="19"/>
    </row>
    <row r="822" spans="2:17" x14ac:dyDescent="0.25">
      <c r="B822" s="8" t="s">
        <v>166</v>
      </c>
      <c r="C822" s="8">
        <v>2021</v>
      </c>
      <c r="D822" s="8">
        <v>10</v>
      </c>
      <c r="E822" s="49">
        <f>Data!F822</f>
        <v>1940.682</v>
      </c>
      <c r="F822" s="51">
        <f t="shared" si="25"/>
        <v>1940.682</v>
      </c>
      <c r="G822" s="51">
        <f t="shared" si="24"/>
        <v>0</v>
      </c>
      <c r="H822" s="52">
        <f>+SUM(INDEX(Inputs!$D$24:$D$35,MATCH($D822,Inputs!$B$24:$B$35,0))*$F822,INDEX(Inputs!$E$24:$E$35,MATCH($D822,Inputs!$B$24:$B$35,0))*$G822)</f>
        <v>183.86409404400001</v>
      </c>
      <c r="I822" s="52"/>
      <c r="J822" s="52"/>
      <c r="K822" s="52"/>
      <c r="L822" s="52"/>
      <c r="M822" s="52"/>
      <c r="O822" s="19"/>
      <c r="P822" s="19"/>
      <c r="Q822" s="19"/>
    </row>
    <row r="823" spans="2:17" x14ac:dyDescent="0.25">
      <c r="B823" s="8" t="s">
        <v>166</v>
      </c>
      <c r="C823" s="8">
        <v>2021</v>
      </c>
      <c r="D823" s="8">
        <v>11</v>
      </c>
      <c r="E823" s="49">
        <f>Data!F823</f>
        <v>1605.1279999999999</v>
      </c>
      <c r="F823" s="51">
        <f t="shared" si="25"/>
        <v>1605.1279999999999</v>
      </c>
      <c r="G823" s="51">
        <f t="shared" si="24"/>
        <v>0</v>
      </c>
      <c r="H823" s="52">
        <f>+SUM(INDEX(Inputs!$D$24:$D$35,MATCH($D823,Inputs!$B$24:$B$35,0))*$F823,INDEX(Inputs!$E$24:$E$35,MATCH($D823,Inputs!$B$24:$B$35,0))*$G823)</f>
        <v>152.073036976</v>
      </c>
      <c r="I823" s="52"/>
      <c r="J823" s="52"/>
      <c r="K823" s="52"/>
      <c r="L823" s="52"/>
      <c r="M823" s="52"/>
      <c r="O823" s="19"/>
      <c r="P823" s="19"/>
      <c r="Q823" s="19"/>
    </row>
    <row r="824" spans="2:17" x14ac:dyDescent="0.25">
      <c r="B824" s="8" t="s">
        <v>166</v>
      </c>
      <c r="C824" s="8">
        <v>2021</v>
      </c>
      <c r="D824" s="8">
        <v>12</v>
      </c>
      <c r="E824" s="49">
        <f>Data!F824</f>
        <v>2035.1949999999999</v>
      </c>
      <c r="F824" s="51">
        <f t="shared" si="25"/>
        <v>2000</v>
      </c>
      <c r="G824" s="51">
        <f t="shared" si="24"/>
        <v>35.194999999999936</v>
      </c>
      <c r="H824" s="52">
        <f>+SUM(INDEX(Inputs!$D$24:$D$35,MATCH($D824,Inputs!$B$24:$B$35,0))*$F824,INDEX(Inputs!$E$24:$E$35,MATCH($D824,Inputs!$B$24:$B$35,0))*$G824)</f>
        <v>191.03947822000001</v>
      </c>
      <c r="I824" s="52"/>
      <c r="J824" s="52"/>
      <c r="K824" s="52"/>
      <c r="L824" s="52"/>
      <c r="M824" s="52"/>
      <c r="O824" s="19"/>
      <c r="P824" s="19"/>
      <c r="Q824" s="19"/>
    </row>
    <row r="825" spans="2:17" x14ac:dyDescent="0.25">
      <c r="B825" s="8" t="s">
        <v>167</v>
      </c>
      <c r="C825" s="8">
        <v>2021</v>
      </c>
      <c r="D825" s="8">
        <v>1</v>
      </c>
      <c r="E825" s="49">
        <f>Data!F825</f>
        <v>38222.608</v>
      </c>
      <c r="F825" s="51">
        <f t="shared" si="25"/>
        <v>2000</v>
      </c>
      <c r="G825" s="51">
        <f t="shared" si="24"/>
        <v>36222.608</v>
      </c>
      <c r="H825" s="52">
        <f>+SUM(INDEX(Inputs!$D$24:$D$35,MATCH($D825,Inputs!$B$24:$B$35,0))*$F825,INDEX(Inputs!$E$24:$E$35,MATCH($D825,Inputs!$B$24:$B$35,0))*$G825)</f>
        <v>1790.3783831679998</v>
      </c>
      <c r="I825" s="52"/>
      <c r="J825" s="52"/>
      <c r="K825" s="52"/>
      <c r="L825" s="52"/>
      <c r="M825" s="52"/>
      <c r="O825" s="19"/>
      <c r="P825" s="19"/>
      <c r="Q825" s="19"/>
    </row>
    <row r="826" spans="2:17" x14ac:dyDescent="0.25">
      <c r="B826" s="8" t="s">
        <v>167</v>
      </c>
      <c r="C826" s="8">
        <v>2021</v>
      </c>
      <c r="D826" s="8">
        <v>2</v>
      </c>
      <c r="E826" s="49">
        <f>Data!F826</f>
        <v>34749.64</v>
      </c>
      <c r="F826" s="51">
        <f t="shared" si="25"/>
        <v>2000</v>
      </c>
      <c r="G826" s="51">
        <f t="shared" si="24"/>
        <v>32749.64</v>
      </c>
      <c r="H826" s="52">
        <f>+SUM(INDEX(Inputs!$D$24:$D$35,MATCH($D826,Inputs!$B$24:$B$35,0))*$F826,INDEX(Inputs!$E$24:$E$35,MATCH($D826,Inputs!$B$24:$B$35,0))*$G826)</f>
        <v>1636.88708944</v>
      </c>
      <c r="I826" s="52"/>
      <c r="J826" s="52"/>
      <c r="K826" s="52"/>
      <c r="L826" s="52"/>
      <c r="M826" s="52"/>
      <c r="O826" s="19"/>
      <c r="P826" s="19"/>
      <c r="Q826" s="19"/>
    </row>
    <row r="827" spans="2:17" x14ac:dyDescent="0.25">
      <c r="B827" s="8" t="s">
        <v>167</v>
      </c>
      <c r="C827" s="8">
        <v>2021</v>
      </c>
      <c r="D827" s="8">
        <v>3</v>
      </c>
      <c r="E827" s="49">
        <f>Data!F827</f>
        <v>35660.567999999999</v>
      </c>
      <c r="F827" s="51">
        <f t="shared" si="25"/>
        <v>2000</v>
      </c>
      <c r="G827" s="51">
        <f t="shared" si="24"/>
        <v>33660.567999999999</v>
      </c>
      <c r="H827" s="52">
        <f>+SUM(INDEX(Inputs!$D$24:$D$35,MATCH($D827,Inputs!$B$24:$B$35,0))*$F827,INDEX(Inputs!$E$24:$E$35,MATCH($D827,Inputs!$B$24:$B$35,0))*$G827)</f>
        <v>1677.1464633279998</v>
      </c>
      <c r="I827" s="52"/>
      <c r="J827" s="52"/>
      <c r="K827" s="52"/>
      <c r="L827" s="52"/>
      <c r="M827" s="52"/>
      <c r="O827" s="19"/>
      <c r="P827" s="19"/>
      <c r="Q827" s="19"/>
    </row>
    <row r="828" spans="2:17" x14ac:dyDescent="0.25">
      <c r="B828" s="8" t="s">
        <v>167</v>
      </c>
      <c r="C828" s="8">
        <v>2021</v>
      </c>
      <c r="D828" s="8">
        <v>4</v>
      </c>
      <c r="E828" s="49">
        <f>Data!F828</f>
        <v>36077.127999999997</v>
      </c>
      <c r="F828" s="51">
        <f t="shared" si="25"/>
        <v>2000</v>
      </c>
      <c r="G828" s="51">
        <f t="shared" si="24"/>
        <v>34077.127999999997</v>
      </c>
      <c r="H828" s="52">
        <f>+SUM(INDEX(Inputs!$D$24:$D$35,MATCH($D828,Inputs!$B$24:$B$35,0))*$F828,INDEX(Inputs!$E$24:$E$35,MATCH($D828,Inputs!$B$24:$B$35,0))*$G828)</f>
        <v>1695.5567490879998</v>
      </c>
      <c r="I828" s="52"/>
      <c r="J828" s="52"/>
      <c r="K828" s="52"/>
      <c r="L828" s="52"/>
      <c r="M828" s="52"/>
      <c r="O828" s="19"/>
      <c r="P828" s="19"/>
      <c r="Q828" s="19"/>
    </row>
    <row r="829" spans="2:17" x14ac:dyDescent="0.25">
      <c r="B829" s="8" t="s">
        <v>167</v>
      </c>
      <c r="C829" s="8">
        <v>2021</v>
      </c>
      <c r="D829" s="8">
        <v>5</v>
      </c>
      <c r="E829" s="49">
        <f>Data!F829</f>
        <v>35835.536</v>
      </c>
      <c r="F829" s="51">
        <f t="shared" si="25"/>
        <v>2000</v>
      </c>
      <c r="G829" s="51">
        <f t="shared" si="24"/>
        <v>33835.536</v>
      </c>
      <c r="H829" s="52">
        <f>+SUM(INDEX(Inputs!$D$24:$D$35,MATCH($D829,Inputs!$B$24:$B$35,0))*$F829,INDEX(Inputs!$E$24:$E$35,MATCH($D829,Inputs!$B$24:$B$35,0))*$G829)</f>
        <v>1684.8793490559999</v>
      </c>
      <c r="I829" s="52"/>
      <c r="J829" s="52"/>
      <c r="K829" s="52"/>
      <c r="L829" s="52"/>
      <c r="M829" s="52"/>
      <c r="O829" s="19"/>
      <c r="P829" s="19"/>
      <c r="Q829" s="19"/>
    </row>
    <row r="830" spans="2:17" x14ac:dyDescent="0.25">
      <c r="B830" s="8" t="s">
        <v>167</v>
      </c>
      <c r="C830" s="8">
        <v>2021</v>
      </c>
      <c r="D830" s="8">
        <v>6</v>
      </c>
      <c r="E830" s="49">
        <f>Data!F830</f>
        <v>28149.975999999999</v>
      </c>
      <c r="F830" s="51">
        <f t="shared" si="25"/>
        <v>2000</v>
      </c>
      <c r="G830" s="51">
        <f t="shared" si="24"/>
        <v>26149.975999999999</v>
      </c>
      <c r="H830" s="52">
        <f>+SUM(INDEX(Inputs!$D$24:$D$35,MATCH($D830,Inputs!$B$24:$B$35,0))*$F830,INDEX(Inputs!$E$24:$E$35,MATCH($D830,Inputs!$B$24:$B$35,0))*$G830)</f>
        <v>1484.4222308159999</v>
      </c>
      <c r="I830" s="52"/>
      <c r="J830" s="52"/>
      <c r="K830" s="52"/>
      <c r="L830" s="52"/>
      <c r="M830" s="52"/>
      <c r="O830" s="19"/>
      <c r="P830" s="19"/>
      <c r="Q830" s="19"/>
    </row>
    <row r="831" spans="2:17" x14ac:dyDescent="0.25">
      <c r="B831" s="8" t="s">
        <v>167</v>
      </c>
      <c r="C831" s="8">
        <v>2021</v>
      </c>
      <c r="D831" s="8">
        <v>7</v>
      </c>
      <c r="E831" s="49">
        <f>Data!F831</f>
        <v>31698.016</v>
      </c>
      <c r="F831" s="51">
        <f t="shared" si="25"/>
        <v>2000</v>
      </c>
      <c r="G831" s="51">
        <f t="shared" si="24"/>
        <v>29698.016</v>
      </c>
      <c r="H831" s="52">
        <f>+SUM(INDEX(Inputs!$D$24:$D$35,MATCH($D831,Inputs!$B$24:$B$35,0))*$F831,INDEX(Inputs!$E$24:$E$35,MATCH($D831,Inputs!$B$24:$B$35,0))*$G831)</f>
        <v>1657.2685474560001</v>
      </c>
      <c r="I831" s="52"/>
      <c r="J831" s="52"/>
      <c r="K831" s="52"/>
      <c r="L831" s="52"/>
      <c r="M831" s="52"/>
      <c r="O831" s="19"/>
      <c r="P831" s="19"/>
      <c r="Q831" s="19"/>
    </row>
    <row r="832" spans="2:17" x14ac:dyDescent="0.25">
      <c r="B832" s="8" t="s">
        <v>167</v>
      </c>
      <c r="C832" s="8">
        <v>2021</v>
      </c>
      <c r="D832" s="8">
        <v>8</v>
      </c>
      <c r="E832" s="49">
        <f>Data!F832</f>
        <v>36240.311999999998</v>
      </c>
      <c r="F832" s="51">
        <f t="shared" si="25"/>
        <v>2000</v>
      </c>
      <c r="G832" s="51">
        <f t="shared" si="24"/>
        <v>34240.311999999998</v>
      </c>
      <c r="H832" s="52">
        <f>+SUM(INDEX(Inputs!$D$24:$D$35,MATCH($D832,Inputs!$B$24:$B$35,0))*$F832,INDEX(Inputs!$E$24:$E$35,MATCH($D832,Inputs!$B$24:$B$35,0))*$G832)</f>
        <v>1878.5510393919999</v>
      </c>
      <c r="I832" s="52"/>
      <c r="J832" s="52"/>
      <c r="K832" s="52"/>
      <c r="L832" s="52"/>
      <c r="M832" s="52"/>
      <c r="O832" s="19"/>
      <c r="P832" s="19"/>
      <c r="Q832" s="19"/>
    </row>
    <row r="833" spans="2:17" x14ac:dyDescent="0.25">
      <c r="B833" s="8" t="s">
        <v>167</v>
      </c>
      <c r="C833" s="8">
        <v>2021</v>
      </c>
      <c r="D833" s="8">
        <v>9</v>
      </c>
      <c r="E833" s="49">
        <f>Data!F833</f>
        <v>39062.016000000003</v>
      </c>
      <c r="F833" s="51">
        <f t="shared" si="25"/>
        <v>2000</v>
      </c>
      <c r="G833" s="51">
        <f t="shared" si="24"/>
        <v>37062.016000000003</v>
      </c>
      <c r="H833" s="52">
        <f>+SUM(INDEX(Inputs!$D$24:$D$35,MATCH($D833,Inputs!$B$24:$B$35,0))*$F833,INDEX(Inputs!$E$24:$E$35,MATCH($D833,Inputs!$B$24:$B$35,0))*$G833)</f>
        <v>1827.476859136</v>
      </c>
      <c r="I833" s="52"/>
      <c r="J833" s="52"/>
      <c r="K833" s="52"/>
      <c r="L833" s="52"/>
      <c r="M833" s="52"/>
      <c r="O833" s="19"/>
      <c r="P833" s="19"/>
      <c r="Q833" s="19"/>
    </row>
    <row r="834" spans="2:17" x14ac:dyDescent="0.25">
      <c r="B834" s="8" t="s">
        <v>167</v>
      </c>
      <c r="C834" s="8">
        <v>2021</v>
      </c>
      <c r="D834" s="8">
        <v>10</v>
      </c>
      <c r="E834" s="49">
        <f>Data!F834</f>
        <v>38325.68</v>
      </c>
      <c r="F834" s="51">
        <f t="shared" si="25"/>
        <v>2000</v>
      </c>
      <c r="G834" s="51">
        <f t="shared" si="24"/>
        <v>36325.68</v>
      </c>
      <c r="H834" s="52">
        <f>+SUM(INDEX(Inputs!$D$24:$D$35,MATCH($D834,Inputs!$B$24:$B$35,0))*$F834,INDEX(Inputs!$E$24:$E$35,MATCH($D834,Inputs!$B$24:$B$35,0))*$G834)</f>
        <v>1794.93375328</v>
      </c>
      <c r="I834" s="52"/>
      <c r="J834" s="52"/>
      <c r="K834" s="52"/>
      <c r="L834" s="52"/>
      <c r="M834" s="52"/>
      <c r="O834" s="19"/>
      <c r="P834" s="19"/>
      <c r="Q834" s="19"/>
    </row>
    <row r="835" spans="2:17" x14ac:dyDescent="0.25">
      <c r="B835" s="8" t="s">
        <v>167</v>
      </c>
      <c r="C835" s="8">
        <v>2021</v>
      </c>
      <c r="D835" s="8">
        <v>11</v>
      </c>
      <c r="E835" s="49">
        <f>Data!F835</f>
        <v>36763.527999999998</v>
      </c>
      <c r="F835" s="51">
        <f t="shared" si="25"/>
        <v>2000</v>
      </c>
      <c r="G835" s="51">
        <f t="shared" si="24"/>
        <v>34763.527999999998</v>
      </c>
      <c r="H835" s="52">
        <f>+SUM(INDEX(Inputs!$D$24:$D$35,MATCH($D835,Inputs!$B$24:$B$35,0))*$F835,INDEX(Inputs!$E$24:$E$35,MATCH($D835,Inputs!$B$24:$B$35,0))*$G835)</f>
        <v>1725.8928834879998</v>
      </c>
      <c r="I835" s="52"/>
      <c r="J835" s="52"/>
      <c r="K835" s="52"/>
      <c r="L835" s="52"/>
      <c r="M835" s="52"/>
      <c r="O835" s="19"/>
      <c r="P835" s="19"/>
      <c r="Q835" s="19"/>
    </row>
    <row r="836" spans="2:17" x14ac:dyDescent="0.25">
      <c r="B836" s="8" t="s">
        <v>167</v>
      </c>
      <c r="C836" s="8">
        <v>2021</v>
      </c>
      <c r="D836" s="8">
        <v>12</v>
      </c>
      <c r="E836" s="49">
        <f>Data!F836</f>
        <v>33441.103999999999</v>
      </c>
      <c r="F836" s="51">
        <f t="shared" si="25"/>
        <v>2000</v>
      </c>
      <c r="G836" s="51">
        <f t="shared" si="24"/>
        <v>31441.103999999999</v>
      </c>
      <c r="H836" s="52">
        <f>+SUM(INDEX(Inputs!$D$24:$D$35,MATCH($D836,Inputs!$B$24:$B$35,0))*$F836,INDEX(Inputs!$E$24:$E$35,MATCH($D836,Inputs!$B$24:$B$35,0))*$G836)</f>
        <v>1579.0550323839998</v>
      </c>
      <c r="I836" s="52"/>
      <c r="J836" s="52"/>
      <c r="K836" s="52"/>
      <c r="L836" s="52"/>
      <c r="M836" s="52"/>
      <c r="O836" s="19"/>
      <c r="P836" s="19"/>
      <c r="Q836" s="19"/>
    </row>
    <row r="837" spans="2:17" x14ac:dyDescent="0.25">
      <c r="B837" s="8" t="s">
        <v>168</v>
      </c>
      <c r="C837" s="8">
        <v>2021</v>
      </c>
      <c r="D837" s="8">
        <v>1</v>
      </c>
      <c r="E837" s="49">
        <f>Data!F837</f>
        <v>2284.4079000000002</v>
      </c>
      <c r="F837" s="51">
        <f t="shared" si="25"/>
        <v>2000</v>
      </c>
      <c r="G837" s="51">
        <f t="shared" si="24"/>
        <v>284.40790000000015</v>
      </c>
      <c r="H837" s="52">
        <f>+SUM(INDEX(Inputs!$D$24:$D$35,MATCH($D837,Inputs!$B$24:$B$35,0))*$F837,INDEX(Inputs!$E$24:$E$35,MATCH($D837,Inputs!$B$24:$B$35,0))*$G837)</f>
        <v>202.05369154840002</v>
      </c>
      <c r="I837" s="52"/>
      <c r="J837" s="52"/>
      <c r="K837" s="52"/>
      <c r="L837" s="52"/>
      <c r="M837" s="52"/>
      <c r="O837" s="19"/>
      <c r="P837" s="19"/>
      <c r="Q837" s="19"/>
    </row>
    <row r="838" spans="2:17" x14ac:dyDescent="0.25">
      <c r="B838" s="8" t="s">
        <v>168</v>
      </c>
      <c r="C838" s="8">
        <v>2021</v>
      </c>
      <c r="D838" s="8">
        <v>2</v>
      </c>
      <c r="E838" s="49">
        <f>Data!F838</f>
        <v>2198.9760000000001</v>
      </c>
      <c r="F838" s="51">
        <f t="shared" si="25"/>
        <v>2000</v>
      </c>
      <c r="G838" s="51">
        <f t="shared" si="24"/>
        <v>198.97600000000011</v>
      </c>
      <c r="H838" s="52">
        <f>+SUM(INDEX(Inputs!$D$24:$D$35,MATCH($D838,Inputs!$B$24:$B$35,0))*$F838,INDEX(Inputs!$E$24:$E$35,MATCH($D838,Inputs!$B$24:$B$35,0))*$G838)</f>
        <v>198.27794329600002</v>
      </c>
      <c r="I838" s="52"/>
      <c r="J838" s="52"/>
      <c r="K838" s="52"/>
      <c r="L838" s="52"/>
      <c r="M838" s="52"/>
      <c r="O838" s="19"/>
      <c r="P838" s="19"/>
      <c r="Q838" s="19"/>
    </row>
    <row r="839" spans="2:17" x14ac:dyDescent="0.25">
      <c r="B839" s="8" t="s">
        <v>168</v>
      </c>
      <c r="C839" s="8">
        <v>2021</v>
      </c>
      <c r="D839" s="8">
        <v>3</v>
      </c>
      <c r="E839" s="49">
        <f>Data!F839</f>
        <v>1734.5997</v>
      </c>
      <c r="F839" s="51">
        <f t="shared" si="25"/>
        <v>1734.5997</v>
      </c>
      <c r="G839" s="51">
        <f t="shared" si="24"/>
        <v>0</v>
      </c>
      <c r="H839" s="52">
        <f>+SUM(INDEX(Inputs!$D$24:$D$35,MATCH($D839,Inputs!$B$24:$B$35,0))*$F839,INDEX(Inputs!$E$24:$E$35,MATCH($D839,Inputs!$B$24:$B$35,0))*$G839)</f>
        <v>164.33944477740002</v>
      </c>
      <c r="I839" s="52"/>
      <c r="J839" s="52"/>
      <c r="K839" s="52"/>
      <c r="L839" s="52"/>
      <c r="M839" s="52"/>
      <c r="O839" s="19"/>
      <c r="P839" s="19"/>
      <c r="Q839" s="19"/>
    </row>
    <row r="840" spans="2:17" x14ac:dyDescent="0.25">
      <c r="B840" s="8" t="s">
        <v>168</v>
      </c>
      <c r="C840" s="8">
        <v>2021</v>
      </c>
      <c r="D840" s="8">
        <v>4</v>
      </c>
      <c r="E840" s="49">
        <f>Data!F840</f>
        <v>1105.8235999999999</v>
      </c>
      <c r="F840" s="51">
        <f t="shared" si="25"/>
        <v>1105.8235999999999</v>
      </c>
      <c r="G840" s="51">
        <f t="shared" si="24"/>
        <v>0</v>
      </c>
      <c r="H840" s="52">
        <f>+SUM(INDEX(Inputs!$D$24:$D$35,MATCH($D840,Inputs!$B$24:$B$35,0))*$F840,INDEX(Inputs!$E$24:$E$35,MATCH($D840,Inputs!$B$24:$B$35,0))*$G840)</f>
        <v>104.7679395112</v>
      </c>
      <c r="I840" s="52"/>
      <c r="J840" s="52"/>
      <c r="K840" s="52"/>
      <c r="L840" s="52"/>
      <c r="M840" s="52"/>
      <c r="O840" s="19"/>
      <c r="P840" s="19"/>
      <c r="Q840" s="19"/>
    </row>
    <row r="841" spans="2:17" x14ac:dyDescent="0.25">
      <c r="B841" s="8" t="s">
        <v>168</v>
      </c>
      <c r="C841" s="8">
        <v>2021</v>
      </c>
      <c r="D841" s="8">
        <v>5</v>
      </c>
      <c r="E841" s="49">
        <f>Data!F841</f>
        <v>808.47979999999995</v>
      </c>
      <c r="F841" s="51">
        <f t="shared" si="25"/>
        <v>808.47979999999995</v>
      </c>
      <c r="G841" s="51">
        <f t="shared" ref="G841:G904" si="26">+E841-F841</f>
        <v>0</v>
      </c>
      <c r="H841" s="52">
        <f>+SUM(INDEX(Inputs!$D$24:$D$35,MATCH($D841,Inputs!$B$24:$B$35,0))*$F841,INDEX(Inputs!$E$24:$E$35,MATCH($D841,Inputs!$B$24:$B$35,0))*$G841)</f>
        <v>76.596993211600008</v>
      </c>
      <c r="I841" s="52"/>
      <c r="J841" s="52"/>
      <c r="K841" s="52"/>
      <c r="L841" s="52"/>
      <c r="M841" s="52"/>
      <c r="O841" s="19"/>
      <c r="P841" s="19"/>
      <c r="Q841" s="19"/>
    </row>
    <row r="842" spans="2:17" x14ac:dyDescent="0.25">
      <c r="B842" s="8" t="s">
        <v>168</v>
      </c>
      <c r="C842" s="8">
        <v>2021</v>
      </c>
      <c r="D842" s="8">
        <v>6</v>
      </c>
      <c r="E842" s="49">
        <f>Data!F842</f>
        <v>961.92780000000005</v>
      </c>
      <c r="F842" s="51">
        <f t="shared" ref="F842:F905" si="27">+MIN($E842,2000)</f>
        <v>961.92780000000005</v>
      </c>
      <c r="G842" s="51">
        <f t="shared" si="26"/>
        <v>0</v>
      </c>
      <c r="H842" s="52">
        <f>+SUM(INDEX(Inputs!$D$24:$D$35,MATCH($D842,Inputs!$B$24:$B$35,0))*$F842,INDEX(Inputs!$E$24:$E$35,MATCH($D842,Inputs!$B$24:$B$35,0))*$G842)</f>
        <v>101.24290095000001</v>
      </c>
      <c r="I842" s="52"/>
      <c r="J842" s="52"/>
      <c r="K842" s="52"/>
      <c r="L842" s="52"/>
      <c r="M842" s="52"/>
      <c r="O842" s="19"/>
      <c r="P842" s="19"/>
      <c r="Q842" s="19"/>
    </row>
    <row r="843" spans="2:17" x14ac:dyDescent="0.25">
      <c r="B843" s="8" t="s">
        <v>168</v>
      </c>
      <c r="C843" s="8">
        <v>2021</v>
      </c>
      <c r="D843" s="8">
        <v>7</v>
      </c>
      <c r="E843" s="49">
        <f>Data!F843</f>
        <v>1193.5521000000001</v>
      </c>
      <c r="F843" s="51">
        <f t="shared" si="27"/>
        <v>1193.5521000000001</v>
      </c>
      <c r="G843" s="51">
        <f t="shared" si="26"/>
        <v>0</v>
      </c>
      <c r="H843" s="52">
        <f>+SUM(INDEX(Inputs!$D$24:$D$35,MATCH($D843,Inputs!$B$24:$B$35,0))*$F843,INDEX(Inputs!$E$24:$E$35,MATCH($D843,Inputs!$B$24:$B$35,0))*$G843)</f>
        <v>125.62135852500001</v>
      </c>
      <c r="I843" s="52"/>
      <c r="J843" s="52"/>
      <c r="K843" s="52"/>
      <c r="L843" s="52"/>
      <c r="M843" s="52"/>
      <c r="O843" s="19"/>
      <c r="P843" s="19"/>
      <c r="Q843" s="19"/>
    </row>
    <row r="844" spans="2:17" x14ac:dyDescent="0.25">
      <c r="B844" s="8" t="s">
        <v>168</v>
      </c>
      <c r="C844" s="8">
        <v>2021</v>
      </c>
      <c r="D844" s="8">
        <v>8</v>
      </c>
      <c r="E844" s="49">
        <f>Data!F844</f>
        <v>933.08</v>
      </c>
      <c r="F844" s="51">
        <f t="shared" si="27"/>
        <v>933.08</v>
      </c>
      <c r="G844" s="51">
        <f t="shared" si="26"/>
        <v>0</v>
      </c>
      <c r="H844" s="52">
        <f>+SUM(INDEX(Inputs!$D$24:$D$35,MATCH($D844,Inputs!$B$24:$B$35,0))*$F844,INDEX(Inputs!$E$24:$E$35,MATCH($D844,Inputs!$B$24:$B$35,0))*$G844)</f>
        <v>98.206670000000003</v>
      </c>
      <c r="I844" s="52"/>
      <c r="J844" s="52"/>
      <c r="K844" s="52"/>
      <c r="L844" s="52"/>
      <c r="M844" s="52"/>
      <c r="O844" s="19"/>
      <c r="P844" s="19"/>
      <c r="Q844" s="19"/>
    </row>
    <row r="845" spans="2:17" x14ac:dyDescent="0.25">
      <c r="B845" s="8" t="s">
        <v>168</v>
      </c>
      <c r="C845" s="8">
        <v>2021</v>
      </c>
      <c r="D845" s="8">
        <v>9</v>
      </c>
      <c r="E845" s="49">
        <f>Data!F845</f>
        <v>695.33900000000006</v>
      </c>
      <c r="F845" s="51">
        <f t="shared" si="27"/>
        <v>695.33900000000006</v>
      </c>
      <c r="G845" s="51">
        <f t="shared" si="26"/>
        <v>0</v>
      </c>
      <c r="H845" s="52">
        <f>+SUM(INDEX(Inputs!$D$24:$D$35,MATCH($D845,Inputs!$B$24:$B$35,0))*$F845,INDEX(Inputs!$E$24:$E$35,MATCH($D845,Inputs!$B$24:$B$35,0))*$G845)</f>
        <v>65.877807538000013</v>
      </c>
      <c r="I845" s="52"/>
      <c r="J845" s="52"/>
      <c r="K845" s="52"/>
      <c r="L845" s="52"/>
      <c r="M845" s="52"/>
      <c r="O845" s="19"/>
      <c r="P845" s="19"/>
      <c r="Q845" s="19"/>
    </row>
    <row r="846" spans="2:17" x14ac:dyDescent="0.25">
      <c r="B846" s="8" t="s">
        <v>168</v>
      </c>
      <c r="C846" s="8">
        <v>2021</v>
      </c>
      <c r="D846" s="8">
        <v>10</v>
      </c>
      <c r="E846" s="49">
        <f>Data!F846</f>
        <v>983.49699999999996</v>
      </c>
      <c r="F846" s="51">
        <f t="shared" si="27"/>
        <v>983.49699999999996</v>
      </c>
      <c r="G846" s="51">
        <f t="shared" si="26"/>
        <v>0</v>
      </c>
      <c r="H846" s="52">
        <f>+SUM(INDEX(Inputs!$D$24:$D$35,MATCH($D846,Inputs!$B$24:$B$35,0))*$F846,INDEX(Inputs!$E$24:$E$35,MATCH($D846,Inputs!$B$24:$B$35,0))*$G846)</f>
        <v>93.178472773999999</v>
      </c>
      <c r="I846" s="52"/>
      <c r="J846" s="52"/>
      <c r="K846" s="52"/>
      <c r="L846" s="52"/>
      <c r="M846" s="52"/>
      <c r="O846" s="19"/>
      <c r="P846" s="19"/>
      <c r="Q846" s="19"/>
    </row>
    <row r="847" spans="2:17" x14ac:dyDescent="0.25">
      <c r="B847" s="8" t="s">
        <v>168</v>
      </c>
      <c r="C847" s="8">
        <v>2021</v>
      </c>
      <c r="D847" s="8">
        <v>11</v>
      </c>
      <c r="E847" s="49">
        <f>Data!F847</f>
        <v>1603.0360000000001</v>
      </c>
      <c r="F847" s="51">
        <f t="shared" si="27"/>
        <v>1603.0360000000001</v>
      </c>
      <c r="G847" s="51">
        <f t="shared" si="26"/>
        <v>0</v>
      </c>
      <c r="H847" s="52">
        <f>+SUM(INDEX(Inputs!$D$24:$D$35,MATCH($D847,Inputs!$B$24:$B$35,0))*$F847,INDEX(Inputs!$E$24:$E$35,MATCH($D847,Inputs!$B$24:$B$35,0))*$G847)</f>
        <v>151.87483671200002</v>
      </c>
      <c r="I847" s="52"/>
      <c r="J847" s="52"/>
      <c r="K847" s="52"/>
      <c r="L847" s="52"/>
      <c r="M847" s="52"/>
      <c r="O847" s="19"/>
      <c r="P847" s="19"/>
      <c r="Q847" s="19"/>
    </row>
    <row r="848" spans="2:17" x14ac:dyDescent="0.25">
      <c r="B848" s="8" t="s">
        <v>168</v>
      </c>
      <c r="C848" s="8">
        <v>2021</v>
      </c>
      <c r="D848" s="8">
        <v>12</v>
      </c>
      <c r="E848" s="49">
        <f>Data!F848</f>
        <v>2355.6030000000001</v>
      </c>
      <c r="F848" s="51">
        <f t="shared" si="27"/>
        <v>2000</v>
      </c>
      <c r="G848" s="51">
        <f t="shared" si="26"/>
        <v>355.60300000000007</v>
      </c>
      <c r="H848" s="52">
        <f>+SUM(INDEX(Inputs!$D$24:$D$35,MATCH($D848,Inputs!$B$24:$B$35,0))*$F848,INDEX(Inputs!$E$24:$E$35,MATCH($D848,Inputs!$B$24:$B$35,0))*$G848)</f>
        <v>205.20023018800001</v>
      </c>
      <c r="I848" s="52"/>
      <c r="J848" s="52"/>
      <c r="K848" s="52"/>
      <c r="L848" s="52"/>
      <c r="M848" s="52"/>
      <c r="O848" s="19"/>
      <c r="P848" s="19"/>
      <c r="Q848" s="19"/>
    </row>
    <row r="849" spans="2:17" x14ac:dyDescent="0.25">
      <c r="B849" s="8" t="s">
        <v>169</v>
      </c>
      <c r="C849" s="8">
        <v>2021</v>
      </c>
      <c r="D849" s="8">
        <v>1</v>
      </c>
      <c r="E849" s="49">
        <f>Data!F849</f>
        <v>8942.9999000000007</v>
      </c>
      <c r="F849" s="51">
        <f t="shared" si="27"/>
        <v>2000</v>
      </c>
      <c r="G849" s="51">
        <f t="shared" si="26"/>
        <v>6942.9999000000007</v>
      </c>
      <c r="H849" s="52">
        <f>+SUM(INDEX(Inputs!$D$24:$D$35,MATCH($D849,Inputs!$B$24:$B$35,0))*$F849,INDEX(Inputs!$E$24:$E$35,MATCH($D849,Inputs!$B$24:$B$35,0))*$G849)</f>
        <v>496.33682358040005</v>
      </c>
      <c r="I849" s="52"/>
      <c r="J849" s="52"/>
      <c r="K849" s="52"/>
      <c r="L849" s="52"/>
      <c r="M849" s="52"/>
      <c r="O849" s="19"/>
      <c r="P849" s="19"/>
      <c r="Q849" s="19"/>
    </row>
    <row r="850" spans="2:17" x14ac:dyDescent="0.25">
      <c r="B850" s="8" t="s">
        <v>169</v>
      </c>
      <c r="C850" s="8">
        <v>2021</v>
      </c>
      <c r="D850" s="8">
        <v>2</v>
      </c>
      <c r="E850" s="49">
        <f>Data!F850</f>
        <v>8248.64</v>
      </c>
      <c r="F850" s="51">
        <f t="shared" si="27"/>
        <v>2000</v>
      </c>
      <c r="G850" s="51">
        <f t="shared" si="26"/>
        <v>6248.6399999999994</v>
      </c>
      <c r="H850" s="52">
        <f>+SUM(INDEX(Inputs!$D$24:$D$35,MATCH($D850,Inputs!$B$24:$B$35,0))*$F850,INDEX(Inputs!$E$24:$E$35,MATCH($D850,Inputs!$B$24:$B$35,0))*$G850)</f>
        <v>465.64889343999994</v>
      </c>
      <c r="I850" s="52"/>
      <c r="J850" s="52"/>
      <c r="K850" s="52"/>
      <c r="L850" s="52"/>
      <c r="M850" s="52"/>
      <c r="O850" s="19"/>
      <c r="P850" s="19"/>
      <c r="Q850" s="19"/>
    </row>
    <row r="851" spans="2:17" x14ac:dyDescent="0.25">
      <c r="B851" s="8" t="s">
        <v>169</v>
      </c>
      <c r="C851" s="8">
        <v>2021</v>
      </c>
      <c r="D851" s="8">
        <v>3</v>
      </c>
      <c r="E851" s="49">
        <f>Data!F851</f>
        <v>9407.1438999999991</v>
      </c>
      <c r="F851" s="51">
        <f t="shared" si="27"/>
        <v>2000</v>
      </c>
      <c r="G851" s="51">
        <f t="shared" si="26"/>
        <v>7407.1438999999991</v>
      </c>
      <c r="H851" s="52">
        <f>+SUM(INDEX(Inputs!$D$24:$D$35,MATCH($D851,Inputs!$B$24:$B$35,0))*$F851,INDEX(Inputs!$E$24:$E$35,MATCH($D851,Inputs!$B$24:$B$35,0))*$G851)</f>
        <v>516.85013180440001</v>
      </c>
      <c r="I851" s="52"/>
      <c r="J851" s="52"/>
      <c r="K851" s="52"/>
      <c r="L851" s="52"/>
      <c r="M851" s="52"/>
      <c r="O851" s="19"/>
      <c r="P851" s="19"/>
      <c r="Q851" s="19"/>
    </row>
    <row r="852" spans="2:17" x14ac:dyDescent="0.25">
      <c r="B852" s="8" t="s">
        <v>169</v>
      </c>
      <c r="C852" s="8">
        <v>2021</v>
      </c>
      <c r="D852" s="8">
        <v>4</v>
      </c>
      <c r="E852" s="49">
        <f>Data!F852</f>
        <v>9874.1039000000001</v>
      </c>
      <c r="F852" s="51">
        <f t="shared" si="27"/>
        <v>2000</v>
      </c>
      <c r="G852" s="51">
        <f t="shared" si="26"/>
        <v>7874.1039000000001</v>
      </c>
      <c r="H852" s="52">
        <f>+SUM(INDEX(Inputs!$D$24:$D$35,MATCH($D852,Inputs!$B$24:$B$35,0))*$F852,INDEX(Inputs!$E$24:$E$35,MATCH($D852,Inputs!$B$24:$B$35,0))*$G852)</f>
        <v>537.48789596439997</v>
      </c>
      <c r="I852" s="52"/>
      <c r="J852" s="52"/>
      <c r="K852" s="52"/>
      <c r="L852" s="52"/>
      <c r="M852" s="52"/>
      <c r="O852" s="19"/>
      <c r="P852" s="19"/>
      <c r="Q852" s="19"/>
    </row>
    <row r="853" spans="2:17" x14ac:dyDescent="0.25">
      <c r="B853" s="8" t="s">
        <v>169</v>
      </c>
      <c r="C853" s="8">
        <v>2021</v>
      </c>
      <c r="D853" s="8">
        <v>5</v>
      </c>
      <c r="E853" s="49">
        <f>Data!F853</f>
        <v>10849.391100000001</v>
      </c>
      <c r="F853" s="51">
        <f t="shared" si="27"/>
        <v>2000</v>
      </c>
      <c r="G853" s="51">
        <f t="shared" si="26"/>
        <v>8849.3911000000007</v>
      </c>
      <c r="H853" s="52">
        <f>+SUM(INDEX(Inputs!$D$24:$D$35,MATCH($D853,Inputs!$B$24:$B$35,0))*$F853,INDEX(Inputs!$E$24:$E$35,MATCH($D853,Inputs!$B$24:$B$35,0))*$G853)</f>
        <v>580.5916890556</v>
      </c>
      <c r="I853" s="52"/>
      <c r="J853" s="52"/>
      <c r="K853" s="52"/>
      <c r="L853" s="52"/>
      <c r="M853" s="52"/>
      <c r="O853" s="19"/>
      <c r="P853" s="19"/>
      <c r="Q853" s="19"/>
    </row>
    <row r="854" spans="2:17" x14ac:dyDescent="0.25">
      <c r="B854" s="8" t="s">
        <v>169</v>
      </c>
      <c r="C854" s="8">
        <v>2021</v>
      </c>
      <c r="D854" s="8">
        <v>6</v>
      </c>
      <c r="E854" s="49">
        <f>Data!F854</f>
        <v>12636.4959</v>
      </c>
      <c r="F854" s="51">
        <f t="shared" si="27"/>
        <v>2000</v>
      </c>
      <c r="G854" s="51">
        <f t="shared" si="26"/>
        <v>10636.4959</v>
      </c>
      <c r="H854" s="52">
        <f>+SUM(INDEX(Inputs!$D$24:$D$35,MATCH($D854,Inputs!$B$24:$B$35,0))*$F854,INDEX(Inputs!$E$24:$E$35,MATCH($D854,Inputs!$B$24:$B$35,0))*$G854)</f>
        <v>728.66753426440005</v>
      </c>
      <c r="I854" s="52"/>
      <c r="J854" s="52"/>
      <c r="K854" s="52"/>
      <c r="L854" s="52"/>
      <c r="M854" s="52"/>
      <c r="O854" s="19"/>
      <c r="P854" s="19"/>
      <c r="Q854" s="19"/>
    </row>
    <row r="855" spans="2:17" x14ac:dyDescent="0.25">
      <c r="B855" s="8" t="s">
        <v>169</v>
      </c>
      <c r="C855" s="8">
        <v>2021</v>
      </c>
      <c r="D855" s="8">
        <v>7</v>
      </c>
      <c r="E855" s="49">
        <f>Data!F855</f>
        <v>13989.8</v>
      </c>
      <c r="F855" s="51">
        <f t="shared" si="27"/>
        <v>2000</v>
      </c>
      <c r="G855" s="51">
        <f t="shared" si="26"/>
        <v>11989.8</v>
      </c>
      <c r="H855" s="52">
        <f>+SUM(INDEX(Inputs!$D$24:$D$35,MATCH($D855,Inputs!$B$24:$B$35,0))*$F855,INDEX(Inputs!$E$24:$E$35,MATCH($D855,Inputs!$B$24:$B$35,0))*$G855)</f>
        <v>794.59509679999996</v>
      </c>
      <c r="I855" s="52"/>
      <c r="J855" s="52"/>
      <c r="K855" s="52"/>
      <c r="L855" s="52"/>
      <c r="M855" s="52"/>
      <c r="O855" s="19"/>
      <c r="P855" s="19"/>
      <c r="Q855" s="19"/>
    </row>
    <row r="856" spans="2:17" x14ac:dyDescent="0.25">
      <c r="B856" s="8" t="s">
        <v>169</v>
      </c>
      <c r="C856" s="8">
        <v>2021</v>
      </c>
      <c r="D856" s="8">
        <v>8</v>
      </c>
      <c r="E856" s="49">
        <f>Data!F856</f>
        <v>12637.92</v>
      </c>
      <c r="F856" s="51">
        <f t="shared" si="27"/>
        <v>2000</v>
      </c>
      <c r="G856" s="51">
        <f t="shared" si="26"/>
        <v>10637.92</v>
      </c>
      <c r="H856" s="52">
        <f>+SUM(INDEX(Inputs!$D$24:$D$35,MATCH($D856,Inputs!$B$24:$B$35,0))*$F856,INDEX(Inputs!$E$24:$E$35,MATCH($D856,Inputs!$B$24:$B$35,0))*$G856)</f>
        <v>728.73691072000008</v>
      </c>
      <c r="I856" s="52"/>
      <c r="J856" s="52"/>
      <c r="K856" s="52"/>
      <c r="L856" s="52"/>
      <c r="M856" s="52"/>
      <c r="O856" s="19"/>
      <c r="P856" s="19"/>
      <c r="Q856" s="19"/>
    </row>
    <row r="857" spans="2:17" x14ac:dyDescent="0.25">
      <c r="B857" s="8" t="s">
        <v>169</v>
      </c>
      <c r="C857" s="8">
        <v>2021</v>
      </c>
      <c r="D857" s="8">
        <v>9</v>
      </c>
      <c r="E857" s="49">
        <f>Data!F857</f>
        <v>11289.924999999999</v>
      </c>
      <c r="F857" s="51">
        <f t="shared" si="27"/>
        <v>2000</v>
      </c>
      <c r="G857" s="51">
        <f t="shared" si="26"/>
        <v>9289.9249999999993</v>
      </c>
      <c r="H857" s="52">
        <f>+SUM(INDEX(Inputs!$D$24:$D$35,MATCH($D857,Inputs!$B$24:$B$35,0))*$F857,INDEX(Inputs!$E$24:$E$35,MATCH($D857,Inputs!$B$24:$B$35,0))*$G857)</f>
        <v>600.06152529999997</v>
      </c>
      <c r="I857" s="52"/>
      <c r="J857" s="52"/>
      <c r="K857" s="52"/>
      <c r="L857" s="52"/>
      <c r="M857" s="52"/>
      <c r="O857" s="19"/>
      <c r="P857" s="19"/>
      <c r="Q857" s="19"/>
    </row>
    <row r="858" spans="2:17" x14ac:dyDescent="0.25">
      <c r="B858" s="8" t="s">
        <v>169</v>
      </c>
      <c r="C858" s="8">
        <v>2021</v>
      </c>
      <c r="D858" s="8">
        <v>10</v>
      </c>
      <c r="E858" s="49">
        <f>Data!F858</f>
        <v>10670.048000000001</v>
      </c>
      <c r="F858" s="51">
        <f t="shared" si="27"/>
        <v>2000</v>
      </c>
      <c r="G858" s="51">
        <f t="shared" si="26"/>
        <v>8670.0480000000007</v>
      </c>
      <c r="H858" s="52">
        <f>+SUM(INDEX(Inputs!$D$24:$D$35,MATCH($D858,Inputs!$B$24:$B$35,0))*$F858,INDEX(Inputs!$E$24:$E$35,MATCH($D858,Inputs!$B$24:$B$35,0))*$G858)</f>
        <v>572.66544140799999</v>
      </c>
      <c r="I858" s="52"/>
      <c r="J858" s="52"/>
      <c r="K858" s="52"/>
      <c r="L858" s="52"/>
      <c r="M858" s="52"/>
      <c r="O858" s="19"/>
      <c r="P858" s="19"/>
      <c r="Q858" s="19"/>
    </row>
    <row r="859" spans="2:17" x14ac:dyDescent="0.25">
      <c r="B859" s="8" t="s">
        <v>169</v>
      </c>
      <c r="C859" s="8">
        <v>2021</v>
      </c>
      <c r="D859" s="8">
        <v>11</v>
      </c>
      <c r="E859" s="49">
        <f>Data!F859</f>
        <v>9812.8150000000005</v>
      </c>
      <c r="F859" s="51">
        <f t="shared" si="27"/>
        <v>2000</v>
      </c>
      <c r="G859" s="51">
        <f t="shared" si="26"/>
        <v>7812.8150000000005</v>
      </c>
      <c r="H859" s="52">
        <f>+SUM(INDEX(Inputs!$D$24:$D$35,MATCH($D859,Inputs!$B$24:$B$35,0))*$F859,INDEX(Inputs!$E$24:$E$35,MATCH($D859,Inputs!$B$24:$B$35,0))*$G859)</f>
        <v>534.77917174000004</v>
      </c>
      <c r="I859" s="52"/>
      <c r="J859" s="52"/>
      <c r="K859" s="52"/>
      <c r="L859" s="52"/>
      <c r="M859" s="52"/>
      <c r="O859" s="19"/>
      <c r="P859" s="19"/>
      <c r="Q859" s="19"/>
    </row>
    <row r="860" spans="2:17" x14ac:dyDescent="0.25">
      <c r="B860" s="8" t="s">
        <v>169</v>
      </c>
      <c r="C860" s="8">
        <v>2021</v>
      </c>
      <c r="D860" s="8">
        <v>12</v>
      </c>
      <c r="E860" s="49">
        <f>Data!F860</f>
        <v>10092.700999999999</v>
      </c>
      <c r="F860" s="51">
        <f t="shared" si="27"/>
        <v>2000</v>
      </c>
      <c r="G860" s="51">
        <f t="shared" si="26"/>
        <v>8092.7009999999991</v>
      </c>
      <c r="H860" s="52">
        <f>+SUM(INDEX(Inputs!$D$24:$D$35,MATCH($D860,Inputs!$B$24:$B$35,0))*$F860,INDEX(Inputs!$E$24:$E$35,MATCH($D860,Inputs!$B$24:$B$35,0))*$G860)</f>
        <v>547.14901339599999</v>
      </c>
      <c r="I860" s="52"/>
      <c r="J860" s="52"/>
      <c r="K860" s="52"/>
      <c r="L860" s="52"/>
      <c r="M860" s="52"/>
      <c r="O860" s="19"/>
      <c r="P860" s="19"/>
      <c r="Q860" s="19"/>
    </row>
    <row r="861" spans="2:17" x14ac:dyDescent="0.25">
      <c r="B861" s="8" t="s">
        <v>170</v>
      </c>
      <c r="C861" s="8">
        <v>2021</v>
      </c>
      <c r="D861" s="8">
        <v>1</v>
      </c>
      <c r="E861" s="49">
        <f>Data!F861</f>
        <v>31710.736000000001</v>
      </c>
      <c r="F861" s="51">
        <f t="shared" si="27"/>
        <v>2000</v>
      </c>
      <c r="G861" s="51">
        <f t="shared" si="26"/>
        <v>29710.736000000001</v>
      </c>
      <c r="H861" s="52">
        <f>+SUM(INDEX(Inputs!$D$24:$D$35,MATCH($D861,Inputs!$B$24:$B$35,0))*$F861,INDEX(Inputs!$E$24:$E$35,MATCH($D861,Inputs!$B$24:$B$35,0))*$G861)</f>
        <v>1502.5796882559998</v>
      </c>
      <c r="I861" s="52"/>
      <c r="J861" s="52"/>
      <c r="K861" s="52"/>
      <c r="L861" s="52"/>
      <c r="M861" s="52"/>
      <c r="O861" s="19"/>
      <c r="P861" s="19"/>
      <c r="Q861" s="19"/>
    </row>
    <row r="862" spans="2:17" x14ac:dyDescent="0.25">
      <c r="B862" s="8" t="s">
        <v>170</v>
      </c>
      <c r="C862" s="8">
        <v>2021</v>
      </c>
      <c r="D862" s="8">
        <v>2</v>
      </c>
      <c r="E862" s="49">
        <f>Data!F862</f>
        <v>24587.912</v>
      </c>
      <c r="F862" s="51">
        <f t="shared" si="27"/>
        <v>2000</v>
      </c>
      <c r="G862" s="51">
        <f t="shared" si="26"/>
        <v>22587.912</v>
      </c>
      <c r="H862" s="52">
        <f>+SUM(INDEX(Inputs!$D$24:$D$35,MATCH($D862,Inputs!$B$24:$B$35,0))*$F862,INDEX(Inputs!$E$24:$E$35,MATCH($D862,Inputs!$B$24:$B$35,0))*$G862)</f>
        <v>1187.779358752</v>
      </c>
      <c r="I862" s="52"/>
      <c r="J862" s="52"/>
      <c r="K862" s="52"/>
      <c r="L862" s="52"/>
      <c r="M862" s="52"/>
      <c r="O862" s="19"/>
      <c r="P862" s="19"/>
      <c r="Q862" s="19"/>
    </row>
    <row r="863" spans="2:17" x14ac:dyDescent="0.25">
      <c r="B863" s="8" t="s">
        <v>170</v>
      </c>
      <c r="C863" s="8">
        <v>2021</v>
      </c>
      <c r="D863" s="8">
        <v>3</v>
      </c>
      <c r="E863" s="49">
        <f>Data!F863</f>
        <v>22935.040000000001</v>
      </c>
      <c r="F863" s="51">
        <f t="shared" si="27"/>
        <v>2000</v>
      </c>
      <c r="G863" s="51">
        <f t="shared" si="26"/>
        <v>20935.04</v>
      </c>
      <c r="H863" s="52">
        <f>+SUM(INDEX(Inputs!$D$24:$D$35,MATCH($D863,Inputs!$B$24:$B$35,0))*$F863,INDEX(Inputs!$E$24:$E$35,MATCH($D863,Inputs!$B$24:$B$35,0))*$G863)</f>
        <v>1114.7290278400001</v>
      </c>
      <c r="I863" s="52"/>
      <c r="J863" s="52"/>
      <c r="K863" s="52"/>
      <c r="L863" s="52"/>
      <c r="M863" s="52"/>
      <c r="O863" s="19"/>
      <c r="P863" s="19"/>
      <c r="Q863" s="19"/>
    </row>
    <row r="864" spans="2:17" x14ac:dyDescent="0.25">
      <c r="B864" s="8" t="s">
        <v>170</v>
      </c>
      <c r="C864" s="8">
        <v>2021</v>
      </c>
      <c r="D864" s="8">
        <v>4</v>
      </c>
      <c r="E864" s="49">
        <f>Data!F864</f>
        <v>25233.423999999999</v>
      </c>
      <c r="F864" s="51">
        <f t="shared" si="27"/>
        <v>2000</v>
      </c>
      <c r="G864" s="51">
        <f t="shared" si="26"/>
        <v>23233.423999999999</v>
      </c>
      <c r="H864" s="52">
        <f>+SUM(INDEX(Inputs!$D$24:$D$35,MATCH($D864,Inputs!$B$24:$B$35,0))*$F864,INDEX(Inputs!$E$24:$E$35,MATCH($D864,Inputs!$B$24:$B$35,0))*$G864)</f>
        <v>1216.3084071039998</v>
      </c>
      <c r="I864" s="52"/>
      <c r="J864" s="52"/>
      <c r="K864" s="52"/>
      <c r="L864" s="52"/>
      <c r="M864" s="52"/>
      <c r="O864" s="19"/>
      <c r="P864" s="19"/>
      <c r="Q864" s="19"/>
    </row>
    <row r="865" spans="2:17" x14ac:dyDescent="0.25">
      <c r="B865" s="8" t="s">
        <v>170</v>
      </c>
      <c r="C865" s="8">
        <v>2021</v>
      </c>
      <c r="D865" s="8">
        <v>5</v>
      </c>
      <c r="E865" s="49">
        <f>Data!F865</f>
        <v>24675.272000000001</v>
      </c>
      <c r="F865" s="51">
        <f t="shared" si="27"/>
        <v>2000</v>
      </c>
      <c r="G865" s="51">
        <f t="shared" si="26"/>
        <v>22675.272000000001</v>
      </c>
      <c r="H865" s="52">
        <f>+SUM(INDEX(Inputs!$D$24:$D$35,MATCH($D865,Inputs!$B$24:$B$35,0))*$F865,INDEX(Inputs!$E$24:$E$35,MATCH($D865,Inputs!$B$24:$B$35,0))*$G865)</f>
        <v>1191.640321312</v>
      </c>
      <c r="I865" s="52"/>
      <c r="J865" s="52"/>
      <c r="K865" s="52"/>
      <c r="L865" s="52"/>
      <c r="M865" s="52"/>
      <c r="O865" s="19"/>
      <c r="P865" s="19"/>
      <c r="Q865" s="19"/>
    </row>
    <row r="866" spans="2:17" x14ac:dyDescent="0.25">
      <c r="B866" s="8" t="s">
        <v>170</v>
      </c>
      <c r="C866" s="8">
        <v>2021</v>
      </c>
      <c r="D866" s="8">
        <v>6</v>
      </c>
      <c r="E866" s="49">
        <f>Data!F866</f>
        <v>25253.200000000001</v>
      </c>
      <c r="F866" s="51">
        <f t="shared" si="27"/>
        <v>2000</v>
      </c>
      <c r="G866" s="51">
        <f t="shared" si="26"/>
        <v>23253.200000000001</v>
      </c>
      <c r="H866" s="52">
        <f>+SUM(INDEX(Inputs!$D$24:$D$35,MATCH($D866,Inputs!$B$24:$B$35,0))*$F866,INDEX(Inputs!$E$24:$E$35,MATCH($D866,Inputs!$B$24:$B$35,0))*$G866)</f>
        <v>1343.3028912000002</v>
      </c>
      <c r="I866" s="52"/>
      <c r="J866" s="52"/>
      <c r="K866" s="52"/>
      <c r="L866" s="52"/>
      <c r="M866" s="52"/>
      <c r="O866" s="19"/>
      <c r="P866" s="19"/>
      <c r="Q866" s="19"/>
    </row>
    <row r="867" spans="2:17" x14ac:dyDescent="0.25">
      <c r="B867" s="8" t="s">
        <v>170</v>
      </c>
      <c r="C867" s="8">
        <v>2021</v>
      </c>
      <c r="D867" s="8">
        <v>7</v>
      </c>
      <c r="E867" s="49">
        <f>Data!F867</f>
        <v>33727.135999999999</v>
      </c>
      <c r="F867" s="51">
        <f t="shared" si="27"/>
        <v>2000</v>
      </c>
      <c r="G867" s="51">
        <f t="shared" si="26"/>
        <v>31727.135999999999</v>
      </c>
      <c r="H867" s="52">
        <f>+SUM(INDEX(Inputs!$D$24:$D$35,MATCH($D867,Inputs!$B$24:$B$35,0))*$F867,INDEX(Inputs!$E$24:$E$35,MATCH($D867,Inputs!$B$24:$B$35,0))*$G867)</f>
        <v>1756.119157376</v>
      </c>
      <c r="I867" s="52"/>
      <c r="J867" s="52"/>
      <c r="K867" s="52"/>
      <c r="L867" s="52"/>
      <c r="M867" s="52"/>
      <c r="O867" s="19"/>
      <c r="P867" s="19"/>
      <c r="Q867" s="19"/>
    </row>
    <row r="868" spans="2:17" x14ac:dyDescent="0.25">
      <c r="B868" s="8" t="s">
        <v>170</v>
      </c>
      <c r="C868" s="8">
        <v>2021</v>
      </c>
      <c r="D868" s="8">
        <v>8</v>
      </c>
      <c r="E868" s="49">
        <f>Data!F868</f>
        <v>24646.016</v>
      </c>
      <c r="F868" s="51">
        <f t="shared" si="27"/>
        <v>2000</v>
      </c>
      <c r="G868" s="51">
        <f t="shared" si="26"/>
        <v>22646.016</v>
      </c>
      <c r="H868" s="52">
        <f>+SUM(INDEX(Inputs!$D$24:$D$35,MATCH($D868,Inputs!$B$24:$B$35,0))*$F868,INDEX(Inputs!$E$24:$E$35,MATCH($D868,Inputs!$B$24:$B$35,0))*$G868)</f>
        <v>1313.7233154560001</v>
      </c>
      <c r="I868" s="52"/>
      <c r="J868" s="52"/>
      <c r="K868" s="52"/>
      <c r="L868" s="52"/>
      <c r="M868" s="52"/>
      <c r="O868" s="19"/>
      <c r="P868" s="19"/>
      <c r="Q868" s="19"/>
    </row>
    <row r="869" spans="2:17" x14ac:dyDescent="0.25">
      <c r="B869" s="8" t="s">
        <v>170</v>
      </c>
      <c r="C869" s="8">
        <v>2021</v>
      </c>
      <c r="D869" s="8">
        <v>9</v>
      </c>
      <c r="E869" s="49">
        <f>Data!F869</f>
        <v>23338.720000000001</v>
      </c>
      <c r="F869" s="51">
        <f t="shared" si="27"/>
        <v>2000</v>
      </c>
      <c r="G869" s="51">
        <f t="shared" si="26"/>
        <v>21338.720000000001</v>
      </c>
      <c r="H869" s="52">
        <f>+SUM(INDEX(Inputs!$D$24:$D$35,MATCH($D869,Inputs!$B$24:$B$35,0))*$F869,INDEX(Inputs!$E$24:$E$35,MATCH($D869,Inputs!$B$24:$B$35,0))*$G869)</f>
        <v>1132.57006912</v>
      </c>
      <c r="I869" s="52"/>
      <c r="J869" s="52"/>
      <c r="K869" s="52"/>
      <c r="L869" s="52"/>
      <c r="M869" s="52"/>
      <c r="O869" s="19"/>
      <c r="P869" s="19"/>
      <c r="Q869" s="19"/>
    </row>
    <row r="870" spans="2:17" x14ac:dyDescent="0.25">
      <c r="B870" s="8" t="s">
        <v>170</v>
      </c>
      <c r="C870" s="8">
        <v>2021</v>
      </c>
      <c r="D870" s="8">
        <v>10</v>
      </c>
      <c r="E870" s="49">
        <f>Data!F870</f>
        <v>23947.191999999999</v>
      </c>
      <c r="F870" s="51">
        <f t="shared" si="27"/>
        <v>2000</v>
      </c>
      <c r="G870" s="51">
        <f t="shared" si="26"/>
        <v>21947.191999999999</v>
      </c>
      <c r="H870" s="52">
        <f>+SUM(INDEX(Inputs!$D$24:$D$35,MATCH($D870,Inputs!$B$24:$B$35,0))*$F870,INDEX(Inputs!$E$24:$E$35,MATCH($D870,Inputs!$B$24:$B$35,0))*$G870)</f>
        <v>1159.462097632</v>
      </c>
      <c r="I870" s="52"/>
      <c r="J870" s="52"/>
      <c r="K870" s="52"/>
      <c r="L870" s="52"/>
      <c r="M870" s="52"/>
      <c r="O870" s="19"/>
      <c r="P870" s="19"/>
      <c r="Q870" s="19"/>
    </row>
    <row r="871" spans="2:17" x14ac:dyDescent="0.25">
      <c r="B871" s="8" t="s">
        <v>170</v>
      </c>
      <c r="C871" s="8">
        <v>2021</v>
      </c>
      <c r="D871" s="8">
        <v>11</v>
      </c>
      <c r="E871" s="49">
        <f>Data!F871</f>
        <v>24403.328000000001</v>
      </c>
      <c r="F871" s="51">
        <f t="shared" si="27"/>
        <v>2000</v>
      </c>
      <c r="G871" s="51">
        <f t="shared" si="26"/>
        <v>22403.328000000001</v>
      </c>
      <c r="H871" s="52">
        <f>+SUM(INDEX(Inputs!$D$24:$D$35,MATCH($D871,Inputs!$B$24:$B$35,0))*$F871,INDEX(Inputs!$E$24:$E$35,MATCH($D871,Inputs!$B$24:$B$35,0))*$G871)</f>
        <v>1179.6214842879999</v>
      </c>
      <c r="I871" s="52"/>
      <c r="J871" s="52"/>
      <c r="K871" s="52"/>
      <c r="L871" s="52"/>
      <c r="M871" s="52"/>
      <c r="O871" s="19"/>
      <c r="P871" s="19"/>
      <c r="Q871" s="19"/>
    </row>
    <row r="872" spans="2:17" x14ac:dyDescent="0.25">
      <c r="B872" s="8" t="s">
        <v>170</v>
      </c>
      <c r="C872" s="8">
        <v>2021</v>
      </c>
      <c r="D872" s="8">
        <v>12</v>
      </c>
      <c r="E872" s="49">
        <f>Data!F872</f>
        <v>24071.96</v>
      </c>
      <c r="F872" s="51">
        <f t="shared" si="27"/>
        <v>2000</v>
      </c>
      <c r="G872" s="51">
        <f t="shared" si="26"/>
        <v>22071.96</v>
      </c>
      <c r="H872" s="52">
        <f>+SUM(INDEX(Inputs!$D$24:$D$35,MATCH($D872,Inputs!$B$24:$B$35,0))*$F872,INDEX(Inputs!$E$24:$E$35,MATCH($D872,Inputs!$B$24:$B$35,0))*$G872)</f>
        <v>1164.9763441599998</v>
      </c>
      <c r="I872" s="52"/>
      <c r="J872" s="52"/>
      <c r="K872" s="52"/>
      <c r="L872" s="52"/>
      <c r="M872" s="52"/>
      <c r="O872" s="19"/>
      <c r="P872" s="19"/>
      <c r="Q872" s="19"/>
    </row>
    <row r="873" spans="2:17" x14ac:dyDescent="0.25">
      <c r="B873" s="8" t="s">
        <v>171</v>
      </c>
      <c r="C873" s="8">
        <v>2021</v>
      </c>
      <c r="D873" s="8">
        <v>1</v>
      </c>
      <c r="E873" s="49">
        <f>Data!F873</f>
        <v>2940.3054000000002</v>
      </c>
      <c r="F873" s="51">
        <f t="shared" si="27"/>
        <v>2000</v>
      </c>
      <c r="G873" s="51">
        <f t="shared" si="26"/>
        <v>940.30540000000019</v>
      </c>
      <c r="H873" s="52">
        <f>+SUM(INDEX(Inputs!$D$24:$D$35,MATCH($D873,Inputs!$B$24:$B$35,0))*$F873,INDEX(Inputs!$E$24:$E$35,MATCH($D873,Inputs!$B$24:$B$35,0))*$G873)</f>
        <v>231.04173745840001</v>
      </c>
      <c r="I873" s="52"/>
      <c r="J873" s="52"/>
      <c r="K873" s="52"/>
      <c r="L873" s="52"/>
      <c r="M873" s="52"/>
      <c r="O873" s="19"/>
      <c r="P873" s="19"/>
      <c r="Q873" s="19"/>
    </row>
    <row r="874" spans="2:17" x14ac:dyDescent="0.25">
      <c r="B874" s="8" t="s">
        <v>171</v>
      </c>
      <c r="C874" s="8">
        <v>2021</v>
      </c>
      <c r="D874" s="8">
        <v>2</v>
      </c>
      <c r="E874" s="49">
        <f>Data!F874</f>
        <v>2729.1012999999998</v>
      </c>
      <c r="F874" s="51">
        <f t="shared" si="27"/>
        <v>2000</v>
      </c>
      <c r="G874" s="51">
        <f t="shared" si="26"/>
        <v>729.10129999999981</v>
      </c>
      <c r="H874" s="52">
        <f>+SUM(INDEX(Inputs!$D$24:$D$35,MATCH($D874,Inputs!$B$24:$B$35,0))*$F874,INDEX(Inputs!$E$24:$E$35,MATCH($D874,Inputs!$B$24:$B$35,0))*$G874)</f>
        <v>221.7073610548</v>
      </c>
      <c r="I874" s="52"/>
      <c r="J874" s="52"/>
      <c r="K874" s="52"/>
      <c r="L874" s="52"/>
      <c r="M874" s="52"/>
      <c r="O874" s="19"/>
      <c r="P874" s="19"/>
      <c r="Q874" s="19"/>
    </row>
    <row r="875" spans="2:17" x14ac:dyDescent="0.25">
      <c r="B875" s="8" t="s">
        <v>171</v>
      </c>
      <c r="C875" s="8">
        <v>2021</v>
      </c>
      <c r="D875" s="8">
        <v>3</v>
      </c>
      <c r="E875" s="49">
        <f>Data!F875</f>
        <v>2611.0333999999998</v>
      </c>
      <c r="F875" s="51">
        <f t="shared" si="27"/>
        <v>2000</v>
      </c>
      <c r="G875" s="51">
        <f t="shared" si="26"/>
        <v>611.0333999999998</v>
      </c>
      <c r="H875" s="52">
        <f>+SUM(INDEX(Inputs!$D$24:$D$35,MATCH($D875,Inputs!$B$24:$B$35,0))*$F875,INDEX(Inputs!$E$24:$E$35,MATCH($D875,Inputs!$B$24:$B$35,0))*$G875)</f>
        <v>216.48923214640001</v>
      </c>
      <c r="I875" s="52"/>
      <c r="J875" s="52"/>
      <c r="K875" s="52"/>
      <c r="L875" s="52"/>
      <c r="M875" s="52"/>
      <c r="O875" s="19"/>
      <c r="P875" s="19"/>
      <c r="Q875" s="19"/>
    </row>
    <row r="876" spans="2:17" x14ac:dyDescent="0.25">
      <c r="B876" s="8" t="s">
        <v>171</v>
      </c>
      <c r="C876" s="8">
        <v>2021</v>
      </c>
      <c r="D876" s="8">
        <v>4</v>
      </c>
      <c r="E876" s="49">
        <f>Data!F876</f>
        <v>2022.3690999999999</v>
      </c>
      <c r="F876" s="51">
        <f t="shared" si="27"/>
        <v>2000</v>
      </c>
      <c r="G876" s="51">
        <f t="shared" si="26"/>
        <v>22.369099999999889</v>
      </c>
      <c r="H876" s="52">
        <f>+SUM(INDEX(Inputs!$D$24:$D$35,MATCH($D876,Inputs!$B$24:$B$35,0))*$F876,INDEX(Inputs!$E$24:$E$35,MATCH($D876,Inputs!$B$24:$B$35,0))*$G876)</f>
        <v>190.47262474359999</v>
      </c>
      <c r="I876" s="52"/>
      <c r="J876" s="52"/>
      <c r="K876" s="52"/>
      <c r="L876" s="52"/>
      <c r="M876" s="52"/>
      <c r="O876" s="19"/>
      <c r="P876" s="19"/>
      <c r="Q876" s="19"/>
    </row>
    <row r="877" spans="2:17" x14ac:dyDescent="0.25">
      <c r="B877" s="8" t="s">
        <v>171</v>
      </c>
      <c r="C877" s="8">
        <v>2021</v>
      </c>
      <c r="D877" s="8">
        <v>5</v>
      </c>
      <c r="E877" s="49">
        <f>Data!F877</f>
        <v>1779.5081</v>
      </c>
      <c r="F877" s="51">
        <f t="shared" si="27"/>
        <v>1779.5081</v>
      </c>
      <c r="G877" s="51">
        <f t="shared" si="26"/>
        <v>0</v>
      </c>
      <c r="H877" s="52">
        <f>+SUM(INDEX(Inputs!$D$24:$D$35,MATCH($D877,Inputs!$B$24:$B$35,0))*$F877,INDEX(Inputs!$E$24:$E$35,MATCH($D877,Inputs!$B$24:$B$35,0))*$G877)</f>
        <v>168.59415641020001</v>
      </c>
      <c r="I877" s="52"/>
      <c r="J877" s="52"/>
      <c r="K877" s="52"/>
      <c r="L877" s="52"/>
      <c r="M877" s="52"/>
      <c r="O877" s="19"/>
      <c r="P877" s="19"/>
      <c r="Q877" s="19"/>
    </row>
    <row r="878" spans="2:17" x14ac:dyDescent="0.25">
      <c r="B878" s="8" t="s">
        <v>171</v>
      </c>
      <c r="C878" s="8">
        <v>2021</v>
      </c>
      <c r="D878" s="8">
        <v>6</v>
      </c>
      <c r="E878" s="49">
        <f>Data!F878</f>
        <v>2830.4740000000002</v>
      </c>
      <c r="F878" s="51">
        <f t="shared" si="27"/>
        <v>2000</v>
      </c>
      <c r="G878" s="51">
        <f t="shared" si="26"/>
        <v>830.47400000000016</v>
      </c>
      <c r="H878" s="52">
        <f>+SUM(INDEX(Inputs!$D$24:$D$35,MATCH($D878,Inputs!$B$24:$B$35,0))*$F878,INDEX(Inputs!$E$24:$E$35,MATCH($D878,Inputs!$B$24:$B$35,0))*$G878)</f>
        <v>250.957371384</v>
      </c>
      <c r="I878" s="52"/>
      <c r="J878" s="52"/>
      <c r="K878" s="52"/>
      <c r="L878" s="52"/>
      <c r="M878" s="52"/>
      <c r="O878" s="19"/>
      <c r="P878" s="19"/>
      <c r="Q878" s="19"/>
    </row>
    <row r="879" spans="2:17" x14ac:dyDescent="0.25">
      <c r="B879" s="8" t="s">
        <v>171</v>
      </c>
      <c r="C879" s="8">
        <v>2021</v>
      </c>
      <c r="D879" s="8">
        <v>7</v>
      </c>
      <c r="E879" s="49">
        <f>Data!F879</f>
        <v>3029.4683</v>
      </c>
      <c r="F879" s="51">
        <f t="shared" si="27"/>
        <v>2000</v>
      </c>
      <c r="G879" s="51">
        <f t="shared" si="26"/>
        <v>1029.4683</v>
      </c>
      <c r="H879" s="52">
        <f>+SUM(INDEX(Inputs!$D$24:$D$35,MATCH($D879,Inputs!$B$24:$B$35,0))*$F879,INDEX(Inputs!$E$24:$E$35,MATCH($D879,Inputs!$B$24:$B$35,0))*$G879)</f>
        <v>260.65157770280001</v>
      </c>
      <c r="I879" s="52"/>
      <c r="J879" s="52"/>
      <c r="K879" s="52"/>
      <c r="L879" s="52"/>
      <c r="M879" s="52"/>
      <c r="O879" s="19"/>
      <c r="P879" s="19"/>
      <c r="Q879" s="19"/>
    </row>
    <row r="880" spans="2:17" x14ac:dyDescent="0.25">
      <c r="B880" s="8" t="s">
        <v>171</v>
      </c>
      <c r="C880" s="8">
        <v>2021</v>
      </c>
      <c r="D880" s="8">
        <v>8</v>
      </c>
      <c r="E880" s="49">
        <f>Data!F880</f>
        <v>2500.5596999999998</v>
      </c>
      <c r="F880" s="51">
        <f t="shared" si="27"/>
        <v>2000</v>
      </c>
      <c r="G880" s="51">
        <f t="shared" si="26"/>
        <v>500.55969999999979</v>
      </c>
      <c r="H880" s="52">
        <f>+SUM(INDEX(Inputs!$D$24:$D$35,MATCH($D880,Inputs!$B$24:$B$35,0))*$F880,INDEX(Inputs!$E$24:$E$35,MATCH($D880,Inputs!$B$24:$B$35,0))*$G880)</f>
        <v>234.88526634519999</v>
      </c>
      <c r="I880" s="52"/>
      <c r="J880" s="52"/>
      <c r="K880" s="52"/>
      <c r="L880" s="52"/>
      <c r="M880" s="52"/>
      <c r="O880" s="19"/>
      <c r="P880" s="19"/>
      <c r="Q880" s="19"/>
    </row>
    <row r="881" spans="2:17" x14ac:dyDescent="0.25">
      <c r="B881" s="8" t="s">
        <v>171</v>
      </c>
      <c r="C881" s="8">
        <v>2021</v>
      </c>
      <c r="D881" s="8">
        <v>9</v>
      </c>
      <c r="E881" s="49">
        <f>Data!F881</f>
        <v>1973.6001000000001</v>
      </c>
      <c r="F881" s="51">
        <f t="shared" si="27"/>
        <v>1973.6001000000001</v>
      </c>
      <c r="G881" s="51">
        <f t="shared" si="26"/>
        <v>0</v>
      </c>
      <c r="H881" s="52">
        <f>+SUM(INDEX(Inputs!$D$24:$D$35,MATCH($D881,Inputs!$B$24:$B$35,0))*$F881,INDEX(Inputs!$E$24:$E$35,MATCH($D881,Inputs!$B$24:$B$35,0))*$G881)</f>
        <v>186.98282067420001</v>
      </c>
      <c r="I881" s="52"/>
      <c r="J881" s="52"/>
      <c r="K881" s="52"/>
      <c r="L881" s="52"/>
      <c r="M881" s="52"/>
      <c r="O881" s="19"/>
      <c r="P881" s="19"/>
      <c r="Q881" s="19"/>
    </row>
    <row r="882" spans="2:17" x14ac:dyDescent="0.25">
      <c r="B882" s="8" t="s">
        <v>171</v>
      </c>
      <c r="C882" s="8">
        <v>2021</v>
      </c>
      <c r="D882" s="8">
        <v>10</v>
      </c>
      <c r="E882" s="49">
        <f>Data!F882</f>
        <v>2183.3330999999998</v>
      </c>
      <c r="F882" s="51">
        <f t="shared" si="27"/>
        <v>2000</v>
      </c>
      <c r="G882" s="51">
        <f t="shared" si="26"/>
        <v>183.33309999999983</v>
      </c>
      <c r="H882" s="52">
        <f>+SUM(INDEX(Inputs!$D$24:$D$35,MATCH($D882,Inputs!$B$24:$B$35,0))*$F882,INDEX(Inputs!$E$24:$E$35,MATCH($D882,Inputs!$B$24:$B$35,0))*$G882)</f>
        <v>197.5865896876</v>
      </c>
      <c r="I882" s="52"/>
      <c r="J882" s="52"/>
      <c r="K882" s="52"/>
      <c r="L882" s="52"/>
      <c r="M882" s="52"/>
      <c r="O882" s="19"/>
      <c r="P882" s="19"/>
      <c r="Q882" s="19"/>
    </row>
    <row r="883" spans="2:17" x14ac:dyDescent="0.25">
      <c r="B883" s="8" t="s">
        <v>171</v>
      </c>
      <c r="C883" s="8">
        <v>2021</v>
      </c>
      <c r="D883" s="8">
        <v>11</v>
      </c>
      <c r="E883" s="49">
        <f>Data!F883</f>
        <v>2724.1903000000002</v>
      </c>
      <c r="F883" s="51">
        <f t="shared" si="27"/>
        <v>2000</v>
      </c>
      <c r="G883" s="51">
        <f t="shared" si="26"/>
        <v>724.19030000000021</v>
      </c>
      <c r="H883" s="52">
        <f>+SUM(INDEX(Inputs!$D$24:$D$35,MATCH($D883,Inputs!$B$24:$B$35,0))*$F883,INDEX(Inputs!$E$24:$E$35,MATCH($D883,Inputs!$B$24:$B$35,0))*$G883)</f>
        <v>221.49031449880002</v>
      </c>
      <c r="I883" s="52"/>
      <c r="J883" s="52"/>
      <c r="K883" s="52"/>
      <c r="L883" s="52"/>
      <c r="M883" s="52"/>
      <c r="O883" s="19"/>
      <c r="P883" s="19"/>
      <c r="Q883" s="19"/>
    </row>
    <row r="884" spans="2:17" x14ac:dyDescent="0.25">
      <c r="B884" s="8" t="s">
        <v>171</v>
      </c>
      <c r="C884" s="8">
        <v>2021</v>
      </c>
      <c r="D884" s="8">
        <v>12</v>
      </c>
      <c r="E884" s="49">
        <f>Data!F884</f>
        <v>3163.5969</v>
      </c>
      <c r="F884" s="51">
        <f t="shared" si="27"/>
        <v>2000</v>
      </c>
      <c r="G884" s="51">
        <f t="shared" si="26"/>
        <v>1163.5969</v>
      </c>
      <c r="H884" s="52">
        <f>+SUM(INDEX(Inputs!$D$24:$D$35,MATCH($D884,Inputs!$B$24:$B$35,0))*$F884,INDEX(Inputs!$E$24:$E$35,MATCH($D884,Inputs!$B$24:$B$35,0))*$G884)</f>
        <v>240.91032859239999</v>
      </c>
      <c r="I884" s="52"/>
      <c r="J884" s="52"/>
      <c r="K884" s="52"/>
      <c r="L884" s="52"/>
      <c r="M884" s="52"/>
      <c r="O884" s="19"/>
      <c r="P884" s="19"/>
      <c r="Q884" s="19"/>
    </row>
    <row r="885" spans="2:17" x14ac:dyDescent="0.25">
      <c r="B885" s="8" t="s">
        <v>172</v>
      </c>
      <c r="C885" s="8">
        <v>2021</v>
      </c>
      <c r="D885" s="8">
        <v>1</v>
      </c>
      <c r="E885" s="49">
        <f>Data!F885</f>
        <v>50847.216</v>
      </c>
      <c r="F885" s="51">
        <f t="shared" si="27"/>
        <v>2000</v>
      </c>
      <c r="G885" s="51">
        <f t="shared" si="26"/>
        <v>48847.216</v>
      </c>
      <c r="H885" s="52">
        <f>+SUM(INDEX(Inputs!$D$24:$D$35,MATCH($D885,Inputs!$B$24:$B$35,0))*$F885,INDEX(Inputs!$E$24:$E$35,MATCH($D885,Inputs!$B$24:$B$35,0))*$G885)</f>
        <v>2348.3355583359998</v>
      </c>
      <c r="I885" s="52"/>
      <c r="J885" s="52"/>
      <c r="K885" s="52"/>
      <c r="L885" s="52"/>
      <c r="M885" s="52"/>
      <c r="O885" s="19"/>
      <c r="P885" s="19"/>
      <c r="Q885" s="19"/>
    </row>
    <row r="886" spans="2:17" x14ac:dyDescent="0.25">
      <c r="B886" s="8" t="s">
        <v>172</v>
      </c>
      <c r="C886" s="8">
        <v>2021</v>
      </c>
      <c r="D886" s="8">
        <v>2</v>
      </c>
      <c r="E886" s="49">
        <f>Data!F886</f>
        <v>45400.447999999997</v>
      </c>
      <c r="F886" s="51">
        <f t="shared" si="27"/>
        <v>2000</v>
      </c>
      <c r="G886" s="51">
        <f t="shared" si="26"/>
        <v>43400.447999999997</v>
      </c>
      <c r="H886" s="52">
        <f>+SUM(INDEX(Inputs!$D$24:$D$35,MATCH($D886,Inputs!$B$24:$B$35,0))*$F886,INDEX(Inputs!$E$24:$E$35,MATCH($D886,Inputs!$B$24:$B$35,0))*$G886)</f>
        <v>2107.6101998079998</v>
      </c>
      <c r="I886" s="52"/>
      <c r="J886" s="52"/>
      <c r="K886" s="52"/>
      <c r="L886" s="52"/>
      <c r="M886" s="52"/>
      <c r="O886" s="19"/>
      <c r="P886" s="19"/>
      <c r="Q886" s="19"/>
    </row>
    <row r="887" spans="2:17" x14ac:dyDescent="0.25">
      <c r="B887" s="8" t="s">
        <v>172</v>
      </c>
      <c r="C887" s="8">
        <v>2021</v>
      </c>
      <c r="D887" s="8">
        <v>3</v>
      </c>
      <c r="E887" s="49">
        <f>Data!F887</f>
        <v>51414.624000000003</v>
      </c>
      <c r="F887" s="51">
        <f t="shared" si="27"/>
        <v>2000</v>
      </c>
      <c r="G887" s="51">
        <f t="shared" si="26"/>
        <v>49414.624000000003</v>
      </c>
      <c r="H887" s="52">
        <f>+SUM(INDEX(Inputs!$D$24:$D$35,MATCH($D887,Inputs!$B$24:$B$35,0))*$F887,INDEX(Inputs!$E$24:$E$35,MATCH($D887,Inputs!$B$24:$B$35,0))*$G887)</f>
        <v>2373.412722304</v>
      </c>
      <c r="I887" s="52"/>
      <c r="J887" s="52"/>
      <c r="K887" s="52"/>
      <c r="L887" s="52"/>
      <c r="M887" s="52"/>
      <c r="O887" s="19"/>
      <c r="P887" s="19"/>
      <c r="Q887" s="19"/>
    </row>
    <row r="888" spans="2:17" x14ac:dyDescent="0.25">
      <c r="B888" s="8" t="s">
        <v>172</v>
      </c>
      <c r="C888" s="8">
        <v>2021</v>
      </c>
      <c r="D888" s="8">
        <v>4</v>
      </c>
      <c r="E888" s="49">
        <f>Data!F888</f>
        <v>50414.296000000002</v>
      </c>
      <c r="F888" s="51">
        <f t="shared" si="27"/>
        <v>2000</v>
      </c>
      <c r="G888" s="51">
        <f t="shared" si="26"/>
        <v>48414.296000000002</v>
      </c>
      <c r="H888" s="52">
        <f>+SUM(INDEX(Inputs!$D$24:$D$35,MATCH($D888,Inputs!$B$24:$B$35,0))*$F888,INDEX(Inputs!$E$24:$E$35,MATCH($D888,Inputs!$B$24:$B$35,0))*$G888)</f>
        <v>2329.2022260160002</v>
      </c>
      <c r="I888" s="52"/>
      <c r="J888" s="52"/>
      <c r="K888" s="52"/>
      <c r="L888" s="52"/>
      <c r="M888" s="52"/>
      <c r="O888" s="19"/>
      <c r="P888" s="19"/>
      <c r="Q888" s="19"/>
    </row>
    <row r="889" spans="2:17" x14ac:dyDescent="0.25">
      <c r="B889" s="8" t="s">
        <v>172</v>
      </c>
      <c r="C889" s="8">
        <v>2021</v>
      </c>
      <c r="D889" s="8">
        <v>5</v>
      </c>
      <c r="E889" s="49">
        <f>Data!F889</f>
        <v>55355.839999999997</v>
      </c>
      <c r="F889" s="51">
        <f t="shared" si="27"/>
        <v>2000</v>
      </c>
      <c r="G889" s="51">
        <f t="shared" si="26"/>
        <v>53355.839999999997</v>
      </c>
      <c r="H889" s="52">
        <f>+SUM(INDEX(Inputs!$D$24:$D$35,MATCH($D889,Inputs!$B$24:$B$35,0))*$F889,INDEX(Inputs!$E$24:$E$35,MATCH($D889,Inputs!$B$24:$B$35,0))*$G889)</f>
        <v>2547.5987046399996</v>
      </c>
      <c r="I889" s="52"/>
      <c r="J889" s="52"/>
      <c r="K889" s="52"/>
      <c r="L889" s="52"/>
      <c r="M889" s="52"/>
      <c r="O889" s="19"/>
      <c r="P889" s="19"/>
      <c r="Q889" s="19"/>
    </row>
    <row r="890" spans="2:17" x14ac:dyDescent="0.25">
      <c r="B890" s="8" t="s">
        <v>172</v>
      </c>
      <c r="C890" s="8">
        <v>2021</v>
      </c>
      <c r="D890" s="8">
        <v>6</v>
      </c>
      <c r="E890" s="49">
        <f>Data!F890</f>
        <v>57878.976000000002</v>
      </c>
      <c r="F890" s="51">
        <f t="shared" si="27"/>
        <v>2000</v>
      </c>
      <c r="G890" s="51">
        <f t="shared" si="26"/>
        <v>55878.976000000002</v>
      </c>
      <c r="H890" s="52">
        <f>+SUM(INDEX(Inputs!$D$24:$D$35,MATCH($D890,Inputs!$B$24:$B$35,0))*$F890,INDEX(Inputs!$E$24:$E$35,MATCH($D890,Inputs!$B$24:$B$35,0))*$G890)</f>
        <v>2932.700194816</v>
      </c>
      <c r="I890" s="52"/>
      <c r="J890" s="52"/>
      <c r="K890" s="52"/>
      <c r="L890" s="52"/>
      <c r="M890" s="52"/>
      <c r="O890" s="19"/>
      <c r="P890" s="19"/>
      <c r="Q890" s="19"/>
    </row>
    <row r="891" spans="2:17" x14ac:dyDescent="0.25">
      <c r="B891" s="8" t="s">
        <v>172</v>
      </c>
      <c r="C891" s="8">
        <v>2021</v>
      </c>
      <c r="D891" s="8">
        <v>7</v>
      </c>
      <c r="E891" s="49">
        <f>Data!F891</f>
        <v>62748.911999999997</v>
      </c>
      <c r="F891" s="51">
        <f t="shared" si="27"/>
        <v>2000</v>
      </c>
      <c r="G891" s="51">
        <f t="shared" si="26"/>
        <v>60748.911999999997</v>
      </c>
      <c r="H891" s="52">
        <f>+SUM(INDEX(Inputs!$D$24:$D$35,MATCH($D891,Inputs!$B$24:$B$35,0))*$F891,INDEX(Inputs!$E$24:$E$35,MATCH($D891,Inputs!$B$24:$B$35,0))*$G891)</f>
        <v>3169.9439969919999</v>
      </c>
      <c r="I891" s="52"/>
      <c r="J891" s="52"/>
      <c r="K891" s="52"/>
      <c r="L891" s="52"/>
      <c r="M891" s="52"/>
      <c r="O891" s="19"/>
      <c r="P891" s="19"/>
      <c r="Q891" s="19"/>
    </row>
    <row r="892" spans="2:17" x14ac:dyDescent="0.25">
      <c r="B892" s="8" t="s">
        <v>172</v>
      </c>
      <c r="C892" s="8">
        <v>2021</v>
      </c>
      <c r="D892" s="8">
        <v>8</v>
      </c>
      <c r="E892" s="49">
        <f>Data!F892</f>
        <v>59727.144</v>
      </c>
      <c r="F892" s="51">
        <f t="shared" si="27"/>
        <v>2000</v>
      </c>
      <c r="G892" s="51">
        <f t="shared" si="26"/>
        <v>57727.144</v>
      </c>
      <c r="H892" s="52">
        <f>+SUM(INDEX(Inputs!$D$24:$D$35,MATCH($D892,Inputs!$B$24:$B$35,0))*$F892,INDEX(Inputs!$E$24:$E$35,MATCH($D892,Inputs!$B$24:$B$35,0))*$G892)</f>
        <v>3022.735547104</v>
      </c>
      <c r="I892" s="52"/>
      <c r="J892" s="52"/>
      <c r="K892" s="52"/>
      <c r="L892" s="52"/>
      <c r="M892" s="52"/>
      <c r="O892" s="19"/>
      <c r="P892" s="19"/>
      <c r="Q892" s="19"/>
    </row>
    <row r="893" spans="2:17" x14ac:dyDescent="0.25">
      <c r="B893" s="8" t="s">
        <v>172</v>
      </c>
      <c r="C893" s="8">
        <v>2021</v>
      </c>
      <c r="D893" s="8">
        <v>9</v>
      </c>
      <c r="E893" s="49">
        <f>Data!F893</f>
        <v>55814.095999999998</v>
      </c>
      <c r="F893" s="51">
        <f t="shared" si="27"/>
        <v>2000</v>
      </c>
      <c r="G893" s="51">
        <f t="shared" si="26"/>
        <v>53814.095999999998</v>
      </c>
      <c r="H893" s="52">
        <f>+SUM(INDEX(Inputs!$D$24:$D$35,MATCH($D893,Inputs!$B$24:$B$35,0))*$F893,INDEX(Inputs!$E$24:$E$35,MATCH($D893,Inputs!$B$24:$B$35,0))*$G893)</f>
        <v>2567.8517868159997</v>
      </c>
      <c r="I893" s="52"/>
      <c r="J893" s="52"/>
      <c r="K893" s="52"/>
      <c r="L893" s="52"/>
      <c r="M893" s="52"/>
      <c r="O893" s="19"/>
      <c r="P893" s="19"/>
      <c r="Q893" s="19"/>
    </row>
    <row r="894" spans="2:17" x14ac:dyDescent="0.25">
      <c r="B894" s="8" t="s">
        <v>172</v>
      </c>
      <c r="C894" s="8">
        <v>2021</v>
      </c>
      <c r="D894" s="8">
        <v>10</v>
      </c>
      <c r="E894" s="49">
        <f>Data!F894</f>
        <v>56874.216</v>
      </c>
      <c r="F894" s="51">
        <f t="shared" si="27"/>
        <v>2000</v>
      </c>
      <c r="G894" s="51">
        <f t="shared" si="26"/>
        <v>54874.216</v>
      </c>
      <c r="H894" s="52">
        <f>+SUM(INDEX(Inputs!$D$24:$D$35,MATCH($D894,Inputs!$B$24:$B$35,0))*$F894,INDEX(Inputs!$E$24:$E$35,MATCH($D894,Inputs!$B$24:$B$35,0))*$G894)</f>
        <v>2614.7048503359997</v>
      </c>
      <c r="I894" s="52"/>
      <c r="J894" s="52"/>
      <c r="K894" s="52"/>
      <c r="L894" s="52"/>
      <c r="M894" s="52"/>
      <c r="O894" s="19"/>
      <c r="P894" s="19"/>
      <c r="Q894" s="19"/>
    </row>
    <row r="895" spans="2:17" x14ac:dyDescent="0.25">
      <c r="B895" s="8" t="s">
        <v>172</v>
      </c>
      <c r="C895" s="8">
        <v>2021</v>
      </c>
      <c r="D895" s="8">
        <v>11</v>
      </c>
      <c r="E895" s="49">
        <f>Data!F895</f>
        <v>53669.807999999997</v>
      </c>
      <c r="F895" s="51">
        <f t="shared" si="27"/>
        <v>2000</v>
      </c>
      <c r="G895" s="51">
        <f t="shared" si="26"/>
        <v>51669.807999999997</v>
      </c>
      <c r="H895" s="52">
        <f>+SUM(INDEX(Inputs!$D$24:$D$35,MATCH($D895,Inputs!$B$24:$B$35,0))*$F895,INDEX(Inputs!$E$24:$E$35,MATCH($D895,Inputs!$B$24:$B$35,0))*$G895)</f>
        <v>2473.0828343679996</v>
      </c>
      <c r="I895" s="52"/>
      <c r="J895" s="52"/>
      <c r="K895" s="52"/>
      <c r="L895" s="52"/>
      <c r="M895" s="52"/>
      <c r="O895" s="19"/>
      <c r="P895" s="19"/>
      <c r="Q895" s="19"/>
    </row>
    <row r="896" spans="2:17" x14ac:dyDescent="0.25">
      <c r="B896" s="8" t="s">
        <v>172</v>
      </c>
      <c r="C896" s="8">
        <v>2021</v>
      </c>
      <c r="D896" s="8">
        <v>12</v>
      </c>
      <c r="E896" s="49">
        <f>Data!F896</f>
        <v>54257.32</v>
      </c>
      <c r="F896" s="51">
        <f t="shared" si="27"/>
        <v>2000</v>
      </c>
      <c r="G896" s="51">
        <f t="shared" si="26"/>
        <v>52257.32</v>
      </c>
      <c r="H896" s="52">
        <f>+SUM(INDEX(Inputs!$D$24:$D$35,MATCH($D896,Inputs!$B$24:$B$35,0))*$F896,INDEX(Inputs!$E$24:$E$35,MATCH($D896,Inputs!$B$24:$B$35,0))*$G896)</f>
        <v>2499.0485147199997</v>
      </c>
      <c r="I896" s="52"/>
      <c r="J896" s="52"/>
      <c r="K896" s="52"/>
      <c r="L896" s="52"/>
      <c r="M896" s="52"/>
      <c r="O896" s="19"/>
      <c r="P896" s="19"/>
      <c r="Q896" s="19"/>
    </row>
    <row r="897" spans="2:17" x14ac:dyDescent="0.25">
      <c r="B897" s="8" t="s">
        <v>173</v>
      </c>
      <c r="C897" s="8">
        <v>2021</v>
      </c>
      <c r="D897" s="8">
        <v>1</v>
      </c>
      <c r="E897" s="49">
        <f>Data!F897</f>
        <v>13346.6</v>
      </c>
      <c r="F897" s="51">
        <f t="shared" si="27"/>
        <v>2000</v>
      </c>
      <c r="G897" s="51">
        <f t="shared" si="26"/>
        <v>11346.6</v>
      </c>
      <c r="H897" s="52">
        <f>+SUM(INDEX(Inputs!$D$24:$D$35,MATCH($D897,Inputs!$B$24:$B$35,0))*$F897,INDEX(Inputs!$E$24:$E$35,MATCH($D897,Inputs!$B$24:$B$35,0))*$G897)</f>
        <v>690.95833360000006</v>
      </c>
      <c r="I897" s="52"/>
      <c r="J897" s="52"/>
      <c r="K897" s="52"/>
      <c r="L897" s="52"/>
      <c r="M897" s="52"/>
      <c r="O897" s="19"/>
      <c r="P897" s="19"/>
      <c r="Q897" s="19"/>
    </row>
    <row r="898" spans="2:17" x14ac:dyDescent="0.25">
      <c r="B898" s="8" t="s">
        <v>173</v>
      </c>
      <c r="C898" s="8">
        <v>2021</v>
      </c>
      <c r="D898" s="8">
        <v>2</v>
      </c>
      <c r="E898" s="49">
        <f>Data!F898</f>
        <v>12349.696</v>
      </c>
      <c r="F898" s="51">
        <f t="shared" si="27"/>
        <v>2000</v>
      </c>
      <c r="G898" s="51">
        <f t="shared" si="26"/>
        <v>10349.696</v>
      </c>
      <c r="H898" s="52">
        <f>+SUM(INDEX(Inputs!$D$24:$D$35,MATCH($D898,Inputs!$B$24:$B$35,0))*$F898,INDEX(Inputs!$E$24:$E$35,MATCH($D898,Inputs!$B$24:$B$35,0))*$G898)</f>
        <v>646.89916441599996</v>
      </c>
      <c r="I898" s="52"/>
      <c r="J898" s="52"/>
      <c r="K898" s="52"/>
      <c r="L898" s="52"/>
      <c r="M898" s="52"/>
      <c r="O898" s="19"/>
      <c r="P898" s="19"/>
      <c r="Q898" s="19"/>
    </row>
    <row r="899" spans="2:17" x14ac:dyDescent="0.25">
      <c r="B899" s="8" t="s">
        <v>173</v>
      </c>
      <c r="C899" s="8">
        <v>2021</v>
      </c>
      <c r="D899" s="8">
        <v>3</v>
      </c>
      <c r="E899" s="49">
        <f>Data!F899</f>
        <v>7719.7520000000004</v>
      </c>
      <c r="F899" s="51">
        <f t="shared" si="27"/>
        <v>2000</v>
      </c>
      <c r="G899" s="51">
        <f t="shared" si="26"/>
        <v>5719.7520000000004</v>
      </c>
      <c r="H899" s="52">
        <f>+SUM(INDEX(Inputs!$D$24:$D$35,MATCH($D899,Inputs!$B$24:$B$35,0))*$F899,INDEX(Inputs!$E$24:$E$35,MATCH($D899,Inputs!$B$24:$B$35,0))*$G899)</f>
        <v>442.274159392</v>
      </c>
      <c r="I899" s="52"/>
      <c r="J899" s="52"/>
      <c r="K899" s="52"/>
      <c r="L899" s="52"/>
      <c r="M899" s="52"/>
      <c r="O899" s="19"/>
      <c r="P899" s="19"/>
      <c r="Q899" s="19"/>
    </row>
    <row r="900" spans="2:17" x14ac:dyDescent="0.25">
      <c r="B900" s="8" t="s">
        <v>173</v>
      </c>
      <c r="C900" s="8">
        <v>2021</v>
      </c>
      <c r="D900" s="8">
        <v>4</v>
      </c>
      <c r="E900" s="49">
        <f>Data!F900</f>
        <v>3686.96</v>
      </c>
      <c r="F900" s="51">
        <f t="shared" si="27"/>
        <v>2000</v>
      </c>
      <c r="G900" s="51">
        <f t="shared" si="26"/>
        <v>1686.96</v>
      </c>
      <c r="H900" s="52">
        <f>+SUM(INDEX(Inputs!$D$24:$D$35,MATCH($D900,Inputs!$B$24:$B$35,0))*$F900,INDEX(Inputs!$E$24:$E$35,MATCH($D900,Inputs!$B$24:$B$35,0))*$G900)</f>
        <v>264.04088416000002</v>
      </c>
      <c r="I900" s="52"/>
      <c r="J900" s="52"/>
      <c r="K900" s="52"/>
      <c r="L900" s="52"/>
      <c r="M900" s="52"/>
      <c r="O900" s="19"/>
      <c r="P900" s="19"/>
      <c r="Q900" s="19"/>
    </row>
    <row r="901" spans="2:17" x14ac:dyDescent="0.25">
      <c r="B901" s="8" t="s">
        <v>173</v>
      </c>
      <c r="C901" s="8">
        <v>2021</v>
      </c>
      <c r="D901" s="8">
        <v>5</v>
      </c>
      <c r="E901" s="49">
        <f>Data!F901</f>
        <v>2012.4</v>
      </c>
      <c r="F901" s="51">
        <f t="shared" si="27"/>
        <v>2000</v>
      </c>
      <c r="G901" s="51">
        <f t="shared" si="26"/>
        <v>12.400000000000091</v>
      </c>
      <c r="H901" s="52">
        <f>+SUM(INDEX(Inputs!$D$24:$D$35,MATCH($D901,Inputs!$B$24:$B$35,0))*$F901,INDEX(Inputs!$E$24:$E$35,MATCH($D901,Inputs!$B$24:$B$35,0))*$G901)</f>
        <v>190.03203040000002</v>
      </c>
      <c r="I901" s="52"/>
      <c r="J901" s="52"/>
      <c r="K901" s="52"/>
      <c r="L901" s="52"/>
      <c r="M901" s="52"/>
      <c r="O901" s="19"/>
      <c r="P901" s="19"/>
      <c r="Q901" s="19"/>
    </row>
    <row r="902" spans="2:17" x14ac:dyDescent="0.25">
      <c r="B902" s="8" t="s">
        <v>173</v>
      </c>
      <c r="C902" s="8">
        <v>2021</v>
      </c>
      <c r="D902" s="8">
        <v>6</v>
      </c>
      <c r="E902" s="49">
        <f>Data!F902</f>
        <v>1936.328</v>
      </c>
      <c r="F902" s="51">
        <f t="shared" si="27"/>
        <v>1936.328</v>
      </c>
      <c r="G902" s="51">
        <f t="shared" si="26"/>
        <v>0</v>
      </c>
      <c r="H902" s="52">
        <f>+SUM(INDEX(Inputs!$D$24:$D$35,MATCH($D902,Inputs!$B$24:$B$35,0))*$F902,INDEX(Inputs!$E$24:$E$35,MATCH($D902,Inputs!$B$24:$B$35,0))*$G902)</f>
        <v>203.79852199999999</v>
      </c>
      <c r="I902" s="52"/>
      <c r="J902" s="52"/>
      <c r="K902" s="52"/>
      <c r="L902" s="52"/>
      <c r="M902" s="52"/>
      <c r="O902" s="19"/>
      <c r="P902" s="19"/>
      <c r="Q902" s="19"/>
    </row>
    <row r="903" spans="2:17" x14ac:dyDescent="0.25">
      <c r="B903" s="8" t="s">
        <v>173</v>
      </c>
      <c r="C903" s="8">
        <v>2021</v>
      </c>
      <c r="D903" s="8">
        <v>7</v>
      </c>
      <c r="E903" s="49">
        <f>Data!F903</f>
        <v>2663.904</v>
      </c>
      <c r="F903" s="51">
        <f t="shared" si="27"/>
        <v>2000</v>
      </c>
      <c r="G903" s="51">
        <f t="shared" si="26"/>
        <v>663.904</v>
      </c>
      <c r="H903" s="52">
        <f>+SUM(INDEX(Inputs!$D$24:$D$35,MATCH($D903,Inputs!$B$24:$B$35,0))*$F903,INDEX(Inputs!$E$24:$E$35,MATCH($D903,Inputs!$B$24:$B$35,0))*$G903)</f>
        <v>242.842747264</v>
      </c>
      <c r="I903" s="52"/>
      <c r="J903" s="52"/>
      <c r="K903" s="52"/>
      <c r="L903" s="52"/>
      <c r="M903" s="52"/>
      <c r="O903" s="19"/>
      <c r="P903" s="19"/>
      <c r="Q903" s="19"/>
    </row>
    <row r="904" spans="2:17" x14ac:dyDescent="0.25">
      <c r="B904" s="8" t="s">
        <v>173</v>
      </c>
      <c r="C904" s="8">
        <v>2021</v>
      </c>
      <c r="D904" s="8">
        <v>8</v>
      </c>
      <c r="E904" s="49">
        <f>Data!F904</f>
        <v>1840.5360000000001</v>
      </c>
      <c r="F904" s="51">
        <f t="shared" si="27"/>
        <v>1840.5360000000001</v>
      </c>
      <c r="G904" s="51">
        <f t="shared" si="26"/>
        <v>0</v>
      </c>
      <c r="H904" s="52">
        <f>+SUM(INDEX(Inputs!$D$24:$D$35,MATCH($D904,Inputs!$B$24:$B$35,0))*$F904,INDEX(Inputs!$E$24:$E$35,MATCH($D904,Inputs!$B$24:$B$35,0))*$G904)</f>
        <v>193.71641399999999</v>
      </c>
      <c r="I904" s="52"/>
      <c r="J904" s="52"/>
      <c r="K904" s="52"/>
      <c r="L904" s="52"/>
      <c r="M904" s="52"/>
      <c r="O904" s="19"/>
      <c r="P904" s="19"/>
      <c r="Q904" s="19"/>
    </row>
    <row r="905" spans="2:17" x14ac:dyDescent="0.25">
      <c r="B905" s="8" t="s">
        <v>173</v>
      </c>
      <c r="C905" s="8">
        <v>2021</v>
      </c>
      <c r="D905" s="8">
        <v>9</v>
      </c>
      <c r="E905" s="49">
        <f>Data!F905</f>
        <v>1551.424</v>
      </c>
      <c r="F905" s="51">
        <f t="shared" si="27"/>
        <v>1551.424</v>
      </c>
      <c r="G905" s="51">
        <f t="shared" ref="G905:G968" si="28">+E905-F905</f>
        <v>0</v>
      </c>
      <c r="H905" s="52">
        <f>+SUM(INDEX(Inputs!$D$24:$D$35,MATCH($D905,Inputs!$B$24:$B$35,0))*$F905,INDEX(Inputs!$E$24:$E$35,MATCH($D905,Inputs!$B$24:$B$35,0))*$G905)</f>
        <v>146.98501260800001</v>
      </c>
      <c r="I905" s="52"/>
      <c r="J905" s="52"/>
      <c r="K905" s="52"/>
      <c r="L905" s="52"/>
      <c r="M905" s="52"/>
      <c r="O905" s="19"/>
      <c r="P905" s="19"/>
      <c r="Q905" s="19"/>
    </row>
    <row r="906" spans="2:17" x14ac:dyDescent="0.25">
      <c r="B906" s="8" t="s">
        <v>173</v>
      </c>
      <c r="C906" s="8">
        <v>2021</v>
      </c>
      <c r="D906" s="8">
        <v>10</v>
      </c>
      <c r="E906" s="49">
        <f>Data!F906</f>
        <v>3381.0639999999999</v>
      </c>
      <c r="F906" s="51">
        <f t="shared" ref="F906:F969" si="29">+MIN($E906,2000)</f>
        <v>2000</v>
      </c>
      <c r="G906" s="51">
        <f t="shared" si="28"/>
        <v>1381.0639999999999</v>
      </c>
      <c r="H906" s="52">
        <f>+SUM(INDEX(Inputs!$D$24:$D$35,MATCH($D906,Inputs!$B$24:$B$35,0))*$F906,INDEX(Inputs!$E$24:$E$35,MATCH($D906,Inputs!$B$24:$B$35,0))*$G906)</f>
        <v>250.52150454400001</v>
      </c>
      <c r="I906" s="52"/>
      <c r="J906" s="52"/>
      <c r="K906" s="52"/>
      <c r="L906" s="52"/>
      <c r="M906" s="52"/>
      <c r="O906" s="19"/>
      <c r="P906" s="19"/>
      <c r="Q906" s="19"/>
    </row>
    <row r="907" spans="2:17" x14ac:dyDescent="0.25">
      <c r="B907" s="8" t="s">
        <v>173</v>
      </c>
      <c r="C907" s="8">
        <v>2021</v>
      </c>
      <c r="D907" s="8">
        <v>11</v>
      </c>
      <c r="E907" s="49">
        <f>Data!F907</f>
        <v>6469.192</v>
      </c>
      <c r="F907" s="51">
        <f t="shared" si="29"/>
        <v>2000</v>
      </c>
      <c r="G907" s="51">
        <f t="shared" si="28"/>
        <v>4469.192</v>
      </c>
      <c r="H907" s="52">
        <f>+SUM(INDEX(Inputs!$D$24:$D$35,MATCH($D907,Inputs!$B$24:$B$35,0))*$F907,INDEX(Inputs!$E$24:$E$35,MATCH($D907,Inputs!$B$24:$B$35,0))*$G907)</f>
        <v>387.00440963200003</v>
      </c>
      <c r="I907" s="52"/>
      <c r="J907" s="52"/>
      <c r="K907" s="52"/>
      <c r="L907" s="52"/>
      <c r="M907" s="52"/>
      <c r="O907" s="19"/>
      <c r="P907" s="19"/>
      <c r="Q907" s="19"/>
    </row>
    <row r="908" spans="2:17" x14ac:dyDescent="0.25">
      <c r="B908" s="8" t="s">
        <v>173</v>
      </c>
      <c r="C908" s="8">
        <v>2021</v>
      </c>
      <c r="D908" s="8">
        <v>12</v>
      </c>
      <c r="E908" s="49">
        <f>Data!F908</f>
        <v>9987.3119999999999</v>
      </c>
      <c r="F908" s="51">
        <f t="shared" si="29"/>
        <v>2000</v>
      </c>
      <c r="G908" s="51">
        <f t="shared" si="28"/>
        <v>7987.3119999999999</v>
      </c>
      <c r="H908" s="52">
        <f>+SUM(INDEX(Inputs!$D$24:$D$35,MATCH($D908,Inputs!$B$24:$B$35,0))*$F908,INDEX(Inputs!$E$24:$E$35,MATCH($D908,Inputs!$B$24:$B$35,0))*$G908)</f>
        <v>542.49124115200004</v>
      </c>
      <c r="I908" s="52"/>
      <c r="J908" s="52"/>
      <c r="K908" s="52"/>
      <c r="L908" s="52"/>
      <c r="M908" s="52"/>
      <c r="O908" s="19"/>
      <c r="P908" s="19"/>
      <c r="Q908" s="19"/>
    </row>
    <row r="909" spans="2:17" x14ac:dyDescent="0.25">
      <c r="B909" s="8" t="s">
        <v>174</v>
      </c>
      <c r="C909" s="8">
        <v>2021</v>
      </c>
      <c r="D909" s="8">
        <v>1</v>
      </c>
      <c r="E909" s="49">
        <f>Data!F909</f>
        <v>15481.376</v>
      </c>
      <c r="F909" s="51">
        <f t="shared" si="29"/>
        <v>2000</v>
      </c>
      <c r="G909" s="51">
        <f t="shared" si="28"/>
        <v>13481.376</v>
      </c>
      <c r="H909" s="52">
        <f>+SUM(INDEX(Inputs!$D$24:$D$35,MATCH($D909,Inputs!$B$24:$B$35,0))*$F909,INDEX(Inputs!$E$24:$E$35,MATCH($D909,Inputs!$B$24:$B$35,0))*$G909)</f>
        <v>785.30689369600009</v>
      </c>
      <c r="I909" s="52"/>
      <c r="J909" s="52"/>
      <c r="K909" s="52"/>
      <c r="L909" s="52"/>
      <c r="M909" s="52"/>
      <c r="O909" s="19"/>
      <c r="P909" s="19"/>
      <c r="Q909" s="19"/>
    </row>
    <row r="910" spans="2:17" x14ac:dyDescent="0.25">
      <c r="B910" s="8" t="s">
        <v>174</v>
      </c>
      <c r="C910" s="8">
        <v>2021</v>
      </c>
      <c r="D910" s="8">
        <v>2</v>
      </c>
      <c r="E910" s="49">
        <f>Data!F910</f>
        <v>13395.956</v>
      </c>
      <c r="F910" s="51">
        <f t="shared" si="29"/>
        <v>2000</v>
      </c>
      <c r="G910" s="51">
        <f t="shared" si="28"/>
        <v>11395.956</v>
      </c>
      <c r="H910" s="52">
        <f>+SUM(INDEX(Inputs!$D$24:$D$35,MATCH($D910,Inputs!$B$24:$B$35,0))*$F910,INDEX(Inputs!$E$24:$E$35,MATCH($D910,Inputs!$B$24:$B$35,0))*$G910)</f>
        <v>693.13967137600002</v>
      </c>
      <c r="I910" s="52"/>
      <c r="J910" s="52"/>
      <c r="K910" s="52"/>
      <c r="L910" s="52"/>
      <c r="M910" s="52"/>
      <c r="O910" s="19"/>
      <c r="P910" s="19"/>
      <c r="Q910" s="19"/>
    </row>
    <row r="911" spans="2:17" x14ac:dyDescent="0.25">
      <c r="B911" s="8" t="s">
        <v>174</v>
      </c>
      <c r="C911" s="8">
        <v>2021</v>
      </c>
      <c r="D911" s="8">
        <v>3</v>
      </c>
      <c r="E911" s="49">
        <f>Data!F911</f>
        <v>8642.3080000000009</v>
      </c>
      <c r="F911" s="51">
        <f t="shared" si="29"/>
        <v>2000</v>
      </c>
      <c r="G911" s="51">
        <f t="shared" si="28"/>
        <v>6642.3080000000009</v>
      </c>
      <c r="H911" s="52">
        <f>+SUM(INDEX(Inputs!$D$24:$D$35,MATCH($D911,Inputs!$B$24:$B$35,0))*$F911,INDEX(Inputs!$E$24:$E$35,MATCH($D911,Inputs!$B$24:$B$35,0))*$G911)</f>
        <v>483.04744436800001</v>
      </c>
      <c r="I911" s="52"/>
      <c r="J911" s="52"/>
      <c r="K911" s="52"/>
      <c r="L911" s="52"/>
      <c r="M911" s="52"/>
      <c r="O911" s="19"/>
      <c r="P911" s="19"/>
      <c r="Q911" s="19"/>
    </row>
    <row r="912" spans="2:17" x14ac:dyDescent="0.25">
      <c r="B912" s="8" t="s">
        <v>174</v>
      </c>
      <c r="C912" s="8">
        <v>2021</v>
      </c>
      <c r="D912" s="8">
        <v>4</v>
      </c>
      <c r="E912" s="49">
        <f>Data!F912</f>
        <v>4427.3119999999999</v>
      </c>
      <c r="F912" s="51">
        <f t="shared" si="29"/>
        <v>2000</v>
      </c>
      <c r="G912" s="51">
        <f t="shared" si="28"/>
        <v>2427.3119999999999</v>
      </c>
      <c r="H912" s="52">
        <f>+SUM(INDEX(Inputs!$D$24:$D$35,MATCH($D912,Inputs!$B$24:$B$35,0))*$F912,INDEX(Inputs!$E$24:$E$35,MATCH($D912,Inputs!$B$24:$B$35,0))*$G912)</f>
        <v>296.76148115199999</v>
      </c>
      <c r="I912" s="52"/>
      <c r="J912" s="52"/>
      <c r="K912" s="52"/>
      <c r="L912" s="52"/>
      <c r="M912" s="52"/>
      <c r="O912" s="19"/>
      <c r="P912" s="19"/>
      <c r="Q912" s="19"/>
    </row>
    <row r="913" spans="2:17" x14ac:dyDescent="0.25">
      <c r="B913" s="8" t="s">
        <v>174</v>
      </c>
      <c r="C913" s="8">
        <v>2021</v>
      </c>
      <c r="D913" s="8">
        <v>5</v>
      </c>
      <c r="E913" s="49">
        <f>Data!F913</f>
        <v>2701.7240000000002</v>
      </c>
      <c r="F913" s="51">
        <f t="shared" si="29"/>
        <v>2000</v>
      </c>
      <c r="G913" s="51">
        <f t="shared" si="28"/>
        <v>701.72400000000016</v>
      </c>
      <c r="H913" s="52">
        <f>+SUM(INDEX(Inputs!$D$24:$D$35,MATCH($D913,Inputs!$B$24:$B$35,0))*$F913,INDEX(Inputs!$E$24:$E$35,MATCH($D913,Inputs!$B$24:$B$35,0))*$G913)</f>
        <v>220.49739390400001</v>
      </c>
      <c r="I913" s="52"/>
      <c r="J913" s="52"/>
      <c r="K913" s="52"/>
      <c r="L913" s="52"/>
      <c r="M913" s="52"/>
      <c r="O913" s="19"/>
      <c r="P913" s="19"/>
      <c r="Q913" s="19"/>
    </row>
    <row r="914" spans="2:17" x14ac:dyDescent="0.25">
      <c r="B914" s="8" t="s">
        <v>174</v>
      </c>
      <c r="C914" s="8">
        <v>2021</v>
      </c>
      <c r="D914" s="8">
        <v>6</v>
      </c>
      <c r="E914" s="49">
        <f>Data!F914</f>
        <v>4288.5039999999999</v>
      </c>
      <c r="F914" s="51">
        <f t="shared" si="29"/>
        <v>2000</v>
      </c>
      <c r="G914" s="51">
        <f t="shared" si="28"/>
        <v>2288.5039999999999</v>
      </c>
      <c r="H914" s="52">
        <f>+SUM(INDEX(Inputs!$D$24:$D$35,MATCH($D914,Inputs!$B$24:$B$35,0))*$F914,INDEX(Inputs!$E$24:$E$35,MATCH($D914,Inputs!$B$24:$B$35,0))*$G914)</f>
        <v>321.98676086400002</v>
      </c>
      <c r="I914" s="52"/>
      <c r="J914" s="52"/>
      <c r="K914" s="52"/>
      <c r="L914" s="52"/>
      <c r="M914" s="52"/>
      <c r="O914" s="19"/>
      <c r="P914" s="19"/>
      <c r="Q914" s="19"/>
    </row>
    <row r="915" spans="2:17" x14ac:dyDescent="0.25">
      <c r="B915" s="8" t="s">
        <v>174</v>
      </c>
      <c r="C915" s="8">
        <v>2021</v>
      </c>
      <c r="D915" s="8">
        <v>7</v>
      </c>
      <c r="E915" s="49">
        <f>Data!F915</f>
        <v>5859.9840000000004</v>
      </c>
      <c r="F915" s="51">
        <f t="shared" si="29"/>
        <v>2000</v>
      </c>
      <c r="G915" s="51">
        <f t="shared" si="28"/>
        <v>3859.9840000000004</v>
      </c>
      <c r="H915" s="52">
        <f>+SUM(INDEX(Inputs!$D$24:$D$35,MATCH($D915,Inputs!$B$24:$B$35,0))*$F915,INDEX(Inputs!$E$24:$E$35,MATCH($D915,Inputs!$B$24:$B$35,0))*$G915)</f>
        <v>398.54298054399999</v>
      </c>
      <c r="I915" s="52"/>
      <c r="J915" s="52"/>
      <c r="K915" s="52"/>
      <c r="L915" s="52"/>
      <c r="M915" s="52"/>
      <c r="O915" s="19"/>
      <c r="P915" s="19"/>
      <c r="Q915" s="19"/>
    </row>
    <row r="916" spans="2:17" x14ac:dyDescent="0.25">
      <c r="B916" s="8" t="s">
        <v>174</v>
      </c>
      <c r="C916" s="8">
        <v>2021</v>
      </c>
      <c r="D916" s="8">
        <v>8</v>
      </c>
      <c r="E916" s="49">
        <f>Data!F916</f>
        <v>3770.7159999999999</v>
      </c>
      <c r="F916" s="51">
        <f t="shared" si="29"/>
        <v>2000</v>
      </c>
      <c r="G916" s="51">
        <f t="shared" si="28"/>
        <v>1770.7159999999999</v>
      </c>
      <c r="H916" s="52">
        <f>+SUM(INDEX(Inputs!$D$24:$D$35,MATCH($D916,Inputs!$B$24:$B$35,0))*$F916,INDEX(Inputs!$E$24:$E$35,MATCH($D916,Inputs!$B$24:$B$35,0))*$G916)</f>
        <v>296.762200656</v>
      </c>
      <c r="I916" s="52"/>
      <c r="J916" s="52"/>
      <c r="K916" s="52"/>
      <c r="L916" s="52"/>
      <c r="M916" s="52"/>
      <c r="O916" s="19"/>
      <c r="P916" s="19"/>
      <c r="Q916" s="19"/>
    </row>
    <row r="917" spans="2:17" x14ac:dyDescent="0.25">
      <c r="B917" s="8" t="s">
        <v>174</v>
      </c>
      <c r="C917" s="8">
        <v>2021</v>
      </c>
      <c r="D917" s="8">
        <v>9</v>
      </c>
      <c r="E917" s="49">
        <f>Data!F917</f>
        <v>2287.308</v>
      </c>
      <c r="F917" s="51">
        <f t="shared" si="29"/>
        <v>2000</v>
      </c>
      <c r="G917" s="51">
        <f t="shared" si="28"/>
        <v>287.30799999999999</v>
      </c>
      <c r="H917" s="52">
        <f>+SUM(INDEX(Inputs!$D$24:$D$35,MATCH($D917,Inputs!$B$24:$B$35,0))*$F917,INDEX(Inputs!$E$24:$E$35,MATCH($D917,Inputs!$B$24:$B$35,0))*$G917)</f>
        <v>202.18186436800002</v>
      </c>
      <c r="I917" s="52"/>
      <c r="J917" s="52"/>
      <c r="K917" s="52"/>
      <c r="L917" s="52"/>
      <c r="M917" s="52"/>
      <c r="O917" s="19"/>
      <c r="P917" s="19"/>
      <c r="Q917" s="19"/>
    </row>
    <row r="918" spans="2:17" x14ac:dyDescent="0.25">
      <c r="B918" s="8" t="s">
        <v>174</v>
      </c>
      <c r="C918" s="8">
        <v>2021</v>
      </c>
      <c r="D918" s="8">
        <v>10</v>
      </c>
      <c r="E918" s="49">
        <f>Data!F918</f>
        <v>5588.232</v>
      </c>
      <c r="F918" s="51">
        <f t="shared" si="29"/>
        <v>2000</v>
      </c>
      <c r="G918" s="51">
        <f t="shared" si="28"/>
        <v>3588.232</v>
      </c>
      <c r="H918" s="52">
        <f>+SUM(INDEX(Inputs!$D$24:$D$35,MATCH($D918,Inputs!$B$24:$B$35,0))*$F918,INDEX(Inputs!$E$24:$E$35,MATCH($D918,Inputs!$B$24:$B$35,0))*$G918)</f>
        <v>348.06950147200001</v>
      </c>
      <c r="I918" s="52"/>
      <c r="J918" s="52"/>
      <c r="K918" s="52"/>
      <c r="L918" s="52"/>
      <c r="M918" s="52"/>
      <c r="O918" s="19"/>
      <c r="P918" s="19"/>
      <c r="Q918" s="19"/>
    </row>
    <row r="919" spans="2:17" x14ac:dyDescent="0.25">
      <c r="B919" s="8" t="s">
        <v>174</v>
      </c>
      <c r="C919" s="8">
        <v>2021</v>
      </c>
      <c r="D919" s="8">
        <v>11</v>
      </c>
      <c r="E919" s="49">
        <f>Data!F919</f>
        <v>11552.048000000001</v>
      </c>
      <c r="F919" s="51">
        <f t="shared" si="29"/>
        <v>2000</v>
      </c>
      <c r="G919" s="51">
        <f t="shared" si="28"/>
        <v>9552.0480000000007</v>
      </c>
      <c r="H919" s="52">
        <f>+SUM(INDEX(Inputs!$D$24:$D$35,MATCH($D919,Inputs!$B$24:$B$35,0))*$F919,INDEX(Inputs!$E$24:$E$35,MATCH($D919,Inputs!$B$24:$B$35,0))*$G919)</f>
        <v>611.64631340800008</v>
      </c>
      <c r="I919" s="52"/>
      <c r="J919" s="52"/>
      <c r="K919" s="52"/>
      <c r="L919" s="52"/>
      <c r="M919" s="52"/>
      <c r="O919" s="19"/>
      <c r="P919" s="19"/>
      <c r="Q919" s="19"/>
    </row>
    <row r="920" spans="2:17" x14ac:dyDescent="0.25">
      <c r="B920" s="8" t="s">
        <v>174</v>
      </c>
      <c r="C920" s="8">
        <v>2021</v>
      </c>
      <c r="D920" s="8">
        <v>12</v>
      </c>
      <c r="E920" s="49">
        <f>Data!F920</f>
        <v>17445.328000000001</v>
      </c>
      <c r="F920" s="51">
        <f t="shared" si="29"/>
        <v>2000</v>
      </c>
      <c r="G920" s="51">
        <f t="shared" si="28"/>
        <v>15445.328000000001</v>
      </c>
      <c r="H920" s="52">
        <f>+SUM(INDEX(Inputs!$D$24:$D$35,MATCH($D920,Inputs!$B$24:$B$35,0))*$F920,INDEX(Inputs!$E$24:$E$35,MATCH($D920,Inputs!$B$24:$B$35,0))*$G920)</f>
        <v>872.10571628800005</v>
      </c>
      <c r="I920" s="52"/>
      <c r="J920" s="52"/>
      <c r="K920" s="52"/>
      <c r="L920" s="52"/>
      <c r="M920" s="52"/>
      <c r="O920" s="19"/>
      <c r="P920" s="19"/>
      <c r="Q920" s="19"/>
    </row>
    <row r="921" spans="2:17" x14ac:dyDescent="0.25">
      <c r="B921" s="8" t="s">
        <v>175</v>
      </c>
      <c r="C921" s="8">
        <v>2021</v>
      </c>
      <c r="D921" s="8">
        <v>1</v>
      </c>
      <c r="E921" s="49">
        <f>Data!F921</f>
        <v>50860.775999999998</v>
      </c>
      <c r="F921" s="51">
        <f t="shared" si="29"/>
        <v>2000</v>
      </c>
      <c r="G921" s="51">
        <f t="shared" si="28"/>
        <v>48860.775999999998</v>
      </c>
      <c r="H921" s="52">
        <f>+SUM(INDEX(Inputs!$D$24:$D$35,MATCH($D921,Inputs!$B$24:$B$35,0))*$F921,INDEX(Inputs!$E$24:$E$35,MATCH($D921,Inputs!$B$24:$B$35,0))*$G921)</f>
        <v>2348.9348560959997</v>
      </c>
      <c r="I921" s="52"/>
      <c r="J921" s="52"/>
      <c r="K921" s="52"/>
      <c r="L921" s="52"/>
      <c r="M921" s="52"/>
      <c r="O921" s="19"/>
      <c r="P921" s="19"/>
      <c r="Q921" s="19"/>
    </row>
    <row r="922" spans="2:17" x14ac:dyDescent="0.25">
      <c r="B922" s="8" t="s">
        <v>175</v>
      </c>
      <c r="C922" s="8">
        <v>2021</v>
      </c>
      <c r="D922" s="8">
        <v>2</v>
      </c>
      <c r="E922" s="49">
        <f>Data!F922</f>
        <v>41093.56</v>
      </c>
      <c r="F922" s="51">
        <f t="shared" si="29"/>
        <v>2000</v>
      </c>
      <c r="G922" s="51">
        <f t="shared" si="28"/>
        <v>39093.56</v>
      </c>
      <c r="H922" s="52">
        <f>+SUM(INDEX(Inputs!$D$24:$D$35,MATCH($D922,Inputs!$B$24:$B$35,0))*$F922,INDEX(Inputs!$E$24:$E$35,MATCH($D922,Inputs!$B$24:$B$35,0))*$G922)</f>
        <v>1917.2629777599998</v>
      </c>
      <c r="I922" s="52"/>
      <c r="J922" s="52"/>
      <c r="K922" s="52"/>
      <c r="L922" s="52"/>
      <c r="M922" s="52"/>
      <c r="O922" s="19"/>
      <c r="P922" s="19"/>
      <c r="Q922" s="19"/>
    </row>
    <row r="923" spans="2:17" x14ac:dyDescent="0.25">
      <c r="B923" s="8" t="s">
        <v>175</v>
      </c>
      <c r="C923" s="8">
        <v>2021</v>
      </c>
      <c r="D923" s="8">
        <v>3</v>
      </c>
      <c r="E923" s="49">
        <f>Data!F923</f>
        <v>41349.879999999997</v>
      </c>
      <c r="F923" s="51">
        <f t="shared" si="29"/>
        <v>2000</v>
      </c>
      <c r="G923" s="51">
        <f t="shared" si="28"/>
        <v>39349.879999999997</v>
      </c>
      <c r="H923" s="52">
        <f>+SUM(INDEX(Inputs!$D$24:$D$35,MATCH($D923,Inputs!$B$24:$B$35,0))*$F923,INDEX(Inputs!$E$24:$E$35,MATCH($D923,Inputs!$B$24:$B$35,0))*$G923)</f>
        <v>1928.5912964799998</v>
      </c>
      <c r="I923" s="52"/>
      <c r="J923" s="52"/>
      <c r="K923" s="52"/>
      <c r="L923" s="52"/>
      <c r="M923" s="52"/>
      <c r="O923" s="19"/>
      <c r="P923" s="19"/>
      <c r="Q923" s="19"/>
    </row>
    <row r="924" spans="2:17" x14ac:dyDescent="0.25">
      <c r="B924" s="8" t="s">
        <v>175</v>
      </c>
      <c r="C924" s="8">
        <v>2021</v>
      </c>
      <c r="D924" s="8">
        <v>4</v>
      </c>
      <c r="E924" s="49">
        <f>Data!F924</f>
        <v>39689.175999999999</v>
      </c>
      <c r="F924" s="51">
        <f t="shared" si="29"/>
        <v>2000</v>
      </c>
      <c r="G924" s="51">
        <f t="shared" si="28"/>
        <v>37689.175999999999</v>
      </c>
      <c r="H924" s="52">
        <f>+SUM(INDEX(Inputs!$D$24:$D$35,MATCH($D924,Inputs!$B$24:$B$35,0))*$F924,INDEX(Inputs!$E$24:$E$35,MATCH($D924,Inputs!$B$24:$B$35,0))*$G924)</f>
        <v>1855.1948224959999</v>
      </c>
      <c r="I924" s="52"/>
      <c r="J924" s="52"/>
      <c r="K924" s="52"/>
      <c r="L924" s="52"/>
      <c r="M924" s="52"/>
      <c r="O924" s="19"/>
      <c r="P924" s="19"/>
      <c r="Q924" s="19"/>
    </row>
    <row r="925" spans="2:17" x14ac:dyDescent="0.25">
      <c r="B925" s="8" t="s">
        <v>175</v>
      </c>
      <c r="C925" s="8">
        <v>2021</v>
      </c>
      <c r="D925" s="8">
        <v>5</v>
      </c>
      <c r="E925" s="49">
        <f>Data!F925</f>
        <v>37671.127999999997</v>
      </c>
      <c r="F925" s="51">
        <f t="shared" si="29"/>
        <v>2000</v>
      </c>
      <c r="G925" s="51">
        <f t="shared" si="28"/>
        <v>35671.127999999997</v>
      </c>
      <c r="H925" s="52">
        <f>+SUM(INDEX(Inputs!$D$24:$D$35,MATCH($D925,Inputs!$B$24:$B$35,0))*$F925,INDEX(Inputs!$E$24:$E$35,MATCH($D925,Inputs!$B$24:$B$35,0))*$G925)</f>
        <v>1766.0051730879998</v>
      </c>
      <c r="I925" s="52"/>
      <c r="J925" s="52"/>
      <c r="K925" s="52"/>
      <c r="L925" s="52"/>
      <c r="M925" s="52"/>
      <c r="O925" s="19"/>
      <c r="P925" s="19"/>
      <c r="Q925" s="19"/>
    </row>
    <row r="926" spans="2:17" x14ac:dyDescent="0.25">
      <c r="B926" s="8" t="s">
        <v>175</v>
      </c>
      <c r="C926" s="8">
        <v>2021</v>
      </c>
      <c r="D926" s="8">
        <v>6</v>
      </c>
      <c r="E926" s="49">
        <f>Data!F926</f>
        <v>42330.12</v>
      </c>
      <c r="F926" s="51">
        <f t="shared" si="29"/>
        <v>2000</v>
      </c>
      <c r="G926" s="51">
        <f t="shared" si="28"/>
        <v>40330.120000000003</v>
      </c>
      <c r="H926" s="52">
        <f>+SUM(INDEX(Inputs!$D$24:$D$35,MATCH($D926,Inputs!$B$24:$B$35,0))*$F926,INDEX(Inputs!$E$24:$E$35,MATCH($D926,Inputs!$B$24:$B$35,0))*$G926)</f>
        <v>2175.2221259200005</v>
      </c>
      <c r="I926" s="52"/>
      <c r="J926" s="52"/>
      <c r="K926" s="52"/>
      <c r="L926" s="52"/>
      <c r="M926" s="52"/>
      <c r="O926" s="19"/>
      <c r="P926" s="19"/>
      <c r="Q926" s="19"/>
    </row>
    <row r="927" spans="2:17" x14ac:dyDescent="0.25">
      <c r="B927" s="8" t="s">
        <v>175</v>
      </c>
      <c r="C927" s="8">
        <v>2021</v>
      </c>
      <c r="D927" s="8">
        <v>7</v>
      </c>
      <c r="E927" s="49">
        <f>Data!F927</f>
        <v>58053.088000000003</v>
      </c>
      <c r="F927" s="51">
        <f t="shared" si="29"/>
        <v>2000</v>
      </c>
      <c r="G927" s="51">
        <f t="shared" si="28"/>
        <v>56053.088000000003</v>
      </c>
      <c r="H927" s="52">
        <f>+SUM(INDEX(Inputs!$D$24:$D$35,MATCH($D927,Inputs!$B$24:$B$35,0))*$F927,INDEX(Inputs!$E$24:$E$35,MATCH($D927,Inputs!$B$24:$B$35,0))*$G927)</f>
        <v>2941.1822350080001</v>
      </c>
      <c r="I927" s="52"/>
      <c r="J927" s="52"/>
      <c r="K927" s="52"/>
      <c r="L927" s="52"/>
      <c r="M927" s="52"/>
      <c r="O927" s="19"/>
      <c r="P927" s="19"/>
      <c r="Q927" s="19"/>
    </row>
    <row r="928" spans="2:17" x14ac:dyDescent="0.25">
      <c r="B928" s="8" t="s">
        <v>175</v>
      </c>
      <c r="C928" s="8">
        <v>2021</v>
      </c>
      <c r="D928" s="8">
        <v>8</v>
      </c>
      <c r="E928" s="49">
        <f>Data!F928</f>
        <v>46171.144</v>
      </c>
      <c r="F928" s="51">
        <f t="shared" si="29"/>
        <v>2000</v>
      </c>
      <c r="G928" s="51">
        <f t="shared" si="28"/>
        <v>44171.144</v>
      </c>
      <c r="H928" s="52">
        <f>+SUM(INDEX(Inputs!$D$24:$D$35,MATCH($D928,Inputs!$B$24:$B$35,0))*$F928,INDEX(Inputs!$E$24:$E$35,MATCH($D928,Inputs!$B$24:$B$35,0))*$G928)</f>
        <v>2362.341451104</v>
      </c>
      <c r="I928" s="52"/>
      <c r="J928" s="52"/>
      <c r="K928" s="52"/>
      <c r="L928" s="52"/>
      <c r="M928" s="52"/>
      <c r="O928" s="19"/>
      <c r="P928" s="19"/>
      <c r="Q928" s="19"/>
    </row>
    <row r="929" spans="2:17" x14ac:dyDescent="0.25">
      <c r="B929" s="8" t="s">
        <v>175</v>
      </c>
      <c r="C929" s="8">
        <v>2021</v>
      </c>
      <c r="D929" s="8">
        <v>9</v>
      </c>
      <c r="E929" s="49">
        <f>Data!F929</f>
        <v>41611.983999999997</v>
      </c>
      <c r="F929" s="51">
        <f t="shared" si="29"/>
        <v>2000</v>
      </c>
      <c r="G929" s="51">
        <f t="shared" si="28"/>
        <v>39611.983999999997</v>
      </c>
      <c r="H929" s="52">
        <f>+SUM(INDEX(Inputs!$D$24:$D$35,MATCH($D929,Inputs!$B$24:$B$35,0))*$F929,INDEX(Inputs!$E$24:$E$35,MATCH($D929,Inputs!$B$24:$B$35,0))*$G929)</f>
        <v>1940.1752448639998</v>
      </c>
      <c r="I929" s="52"/>
      <c r="J929" s="52"/>
      <c r="K929" s="52"/>
      <c r="L929" s="52"/>
      <c r="M929" s="52"/>
      <c r="O929" s="19"/>
      <c r="P929" s="19"/>
      <c r="Q929" s="19"/>
    </row>
    <row r="930" spans="2:17" x14ac:dyDescent="0.25">
      <c r="B930" s="8" t="s">
        <v>175</v>
      </c>
      <c r="C930" s="8">
        <v>2021</v>
      </c>
      <c r="D930" s="8">
        <v>10</v>
      </c>
      <c r="E930" s="49">
        <f>Data!F930</f>
        <v>37134.775999999998</v>
      </c>
      <c r="F930" s="51">
        <f t="shared" si="29"/>
        <v>2000</v>
      </c>
      <c r="G930" s="51">
        <f t="shared" si="28"/>
        <v>35134.775999999998</v>
      </c>
      <c r="H930" s="52">
        <f>+SUM(INDEX(Inputs!$D$24:$D$35,MATCH($D930,Inputs!$B$24:$B$35,0))*$F930,INDEX(Inputs!$E$24:$E$35,MATCH($D930,Inputs!$B$24:$B$35,0))*$G930)</f>
        <v>1742.3005600959998</v>
      </c>
      <c r="I930" s="52"/>
      <c r="J930" s="52"/>
      <c r="K930" s="52"/>
      <c r="L930" s="52"/>
      <c r="M930" s="52"/>
      <c r="O930" s="19"/>
      <c r="P930" s="19"/>
      <c r="Q930" s="19"/>
    </row>
    <row r="931" spans="2:17" x14ac:dyDescent="0.25">
      <c r="B931" s="8" t="s">
        <v>175</v>
      </c>
      <c r="C931" s="8">
        <v>2021</v>
      </c>
      <c r="D931" s="8">
        <v>11</v>
      </c>
      <c r="E931" s="49">
        <f>Data!F931</f>
        <v>37492.663999999997</v>
      </c>
      <c r="F931" s="51">
        <f t="shared" si="29"/>
        <v>2000</v>
      </c>
      <c r="G931" s="51">
        <f t="shared" si="28"/>
        <v>35492.663999999997</v>
      </c>
      <c r="H931" s="52">
        <f>+SUM(INDEX(Inputs!$D$24:$D$35,MATCH($D931,Inputs!$B$24:$B$35,0))*$F931,INDEX(Inputs!$E$24:$E$35,MATCH($D931,Inputs!$B$24:$B$35,0))*$G931)</f>
        <v>1758.1177781439997</v>
      </c>
      <c r="I931" s="52"/>
      <c r="J931" s="52"/>
      <c r="K931" s="52"/>
      <c r="L931" s="52"/>
      <c r="M931" s="52"/>
      <c r="O931" s="19"/>
      <c r="P931" s="19"/>
      <c r="Q931" s="19"/>
    </row>
    <row r="932" spans="2:17" x14ac:dyDescent="0.25">
      <c r="B932" s="8" t="s">
        <v>175</v>
      </c>
      <c r="C932" s="8">
        <v>2021</v>
      </c>
      <c r="D932" s="8">
        <v>12</v>
      </c>
      <c r="E932" s="49">
        <f>Data!F932</f>
        <v>42770.207999999999</v>
      </c>
      <c r="F932" s="51">
        <f t="shared" si="29"/>
        <v>2000</v>
      </c>
      <c r="G932" s="51">
        <f t="shared" si="28"/>
        <v>40770.207999999999</v>
      </c>
      <c r="H932" s="52">
        <f>+SUM(INDEX(Inputs!$D$24:$D$35,MATCH($D932,Inputs!$B$24:$B$35,0))*$F932,INDEX(Inputs!$E$24:$E$35,MATCH($D932,Inputs!$B$24:$B$35,0))*$G932)</f>
        <v>1991.3641127679998</v>
      </c>
      <c r="I932" s="52"/>
      <c r="J932" s="52"/>
      <c r="K932" s="52"/>
      <c r="L932" s="52"/>
      <c r="M932" s="52"/>
      <c r="O932" s="19"/>
      <c r="P932" s="19"/>
      <c r="Q932" s="19"/>
    </row>
    <row r="933" spans="2:17" x14ac:dyDescent="0.25">
      <c r="B933" s="8" t="s">
        <v>176</v>
      </c>
      <c r="C933" s="8">
        <v>2021</v>
      </c>
      <c r="D933" s="8">
        <v>1</v>
      </c>
      <c r="E933" s="49">
        <f>Data!F933</f>
        <v>2323.5012999999999</v>
      </c>
      <c r="F933" s="51">
        <f t="shared" si="29"/>
        <v>2000</v>
      </c>
      <c r="G933" s="51">
        <f t="shared" si="28"/>
        <v>323.5012999999999</v>
      </c>
      <c r="H933" s="52">
        <f>+SUM(INDEX(Inputs!$D$24:$D$35,MATCH($D933,Inputs!$B$24:$B$35,0))*$F933,INDEX(Inputs!$E$24:$E$35,MATCH($D933,Inputs!$B$24:$B$35,0))*$G933)</f>
        <v>203.78146345480002</v>
      </c>
      <c r="I933" s="52"/>
      <c r="J933" s="52"/>
      <c r="K933" s="52"/>
      <c r="L933" s="52"/>
      <c r="M933" s="52"/>
      <c r="O933" s="19"/>
      <c r="P933" s="19"/>
      <c r="Q933" s="19"/>
    </row>
    <row r="934" spans="2:17" x14ac:dyDescent="0.25">
      <c r="B934" s="8" t="s">
        <v>176</v>
      </c>
      <c r="C934" s="8">
        <v>2021</v>
      </c>
      <c r="D934" s="8">
        <v>2</v>
      </c>
      <c r="E934" s="49">
        <f>Data!F934</f>
        <v>2143.1035000000002</v>
      </c>
      <c r="F934" s="51">
        <f t="shared" si="29"/>
        <v>2000</v>
      </c>
      <c r="G934" s="51">
        <f t="shared" si="28"/>
        <v>143.10350000000017</v>
      </c>
      <c r="H934" s="52">
        <f>+SUM(INDEX(Inputs!$D$24:$D$35,MATCH($D934,Inputs!$B$24:$B$35,0))*$F934,INDEX(Inputs!$E$24:$E$35,MATCH($D934,Inputs!$B$24:$B$35,0))*$G934)</f>
        <v>195.80860228600002</v>
      </c>
      <c r="I934" s="52"/>
      <c r="J934" s="52"/>
      <c r="K934" s="52"/>
      <c r="L934" s="52"/>
      <c r="M934" s="52"/>
      <c r="O934" s="19"/>
      <c r="P934" s="19"/>
      <c r="Q934" s="19"/>
    </row>
    <row r="935" spans="2:17" x14ac:dyDescent="0.25">
      <c r="B935" s="8" t="s">
        <v>176</v>
      </c>
      <c r="C935" s="8">
        <v>2021</v>
      </c>
      <c r="D935" s="8">
        <v>3</v>
      </c>
      <c r="E935" s="49">
        <f>Data!F935</f>
        <v>2385.6759000000002</v>
      </c>
      <c r="F935" s="51">
        <f t="shared" si="29"/>
        <v>2000</v>
      </c>
      <c r="G935" s="51">
        <f t="shared" si="28"/>
        <v>385.67590000000018</v>
      </c>
      <c r="H935" s="52">
        <f>+SUM(INDEX(Inputs!$D$24:$D$35,MATCH($D935,Inputs!$B$24:$B$35,0))*$F935,INDEX(Inputs!$E$24:$E$35,MATCH($D935,Inputs!$B$24:$B$35,0))*$G935)</f>
        <v>206.52933207640001</v>
      </c>
      <c r="I935" s="52"/>
      <c r="J935" s="52"/>
      <c r="K935" s="52"/>
      <c r="L935" s="52"/>
      <c r="M935" s="52"/>
      <c r="O935" s="19"/>
      <c r="P935" s="19"/>
      <c r="Q935" s="19"/>
    </row>
    <row r="936" spans="2:17" x14ac:dyDescent="0.25">
      <c r="B936" s="8" t="s">
        <v>176</v>
      </c>
      <c r="C936" s="8">
        <v>2021</v>
      </c>
      <c r="D936" s="8">
        <v>4</v>
      </c>
      <c r="E936" s="49">
        <f>Data!F936</f>
        <v>2403.8317000000002</v>
      </c>
      <c r="F936" s="51">
        <f t="shared" si="29"/>
        <v>2000</v>
      </c>
      <c r="G936" s="51">
        <f t="shared" si="28"/>
        <v>403.83170000000018</v>
      </c>
      <c r="H936" s="52">
        <f>+SUM(INDEX(Inputs!$D$24:$D$35,MATCH($D936,Inputs!$B$24:$B$35,0))*$F936,INDEX(Inputs!$E$24:$E$35,MATCH($D936,Inputs!$B$24:$B$35,0))*$G936)</f>
        <v>207.33174581320003</v>
      </c>
      <c r="I936" s="52"/>
      <c r="J936" s="52"/>
      <c r="K936" s="52"/>
      <c r="L936" s="52"/>
      <c r="M936" s="52"/>
      <c r="O936" s="19"/>
      <c r="P936" s="19"/>
      <c r="Q936" s="19"/>
    </row>
    <row r="937" spans="2:17" x14ac:dyDescent="0.25">
      <c r="B937" s="8" t="s">
        <v>176</v>
      </c>
      <c r="C937" s="8">
        <v>2021</v>
      </c>
      <c r="D937" s="8">
        <v>5</v>
      </c>
      <c r="E937" s="49">
        <f>Data!F937</f>
        <v>1933.8186000000001</v>
      </c>
      <c r="F937" s="51">
        <f t="shared" si="29"/>
        <v>1933.8186000000001</v>
      </c>
      <c r="G937" s="51">
        <f t="shared" si="28"/>
        <v>0</v>
      </c>
      <c r="H937" s="52">
        <f>+SUM(INDEX(Inputs!$D$24:$D$35,MATCH($D937,Inputs!$B$24:$B$35,0))*$F937,INDEX(Inputs!$E$24:$E$35,MATCH($D937,Inputs!$B$24:$B$35,0))*$G937)</f>
        <v>183.21384180120003</v>
      </c>
      <c r="I937" s="52"/>
      <c r="J937" s="52"/>
      <c r="K937" s="52"/>
      <c r="L937" s="52"/>
      <c r="M937" s="52"/>
      <c r="O937" s="19"/>
      <c r="P937" s="19"/>
      <c r="Q937" s="19"/>
    </row>
    <row r="938" spans="2:17" x14ac:dyDescent="0.25">
      <c r="B938" s="8" t="s">
        <v>176</v>
      </c>
      <c r="C938" s="8">
        <v>2021</v>
      </c>
      <c r="D938" s="8">
        <v>6</v>
      </c>
      <c r="E938" s="49">
        <f>Data!F938</f>
        <v>2570.3515000000002</v>
      </c>
      <c r="F938" s="51">
        <f t="shared" si="29"/>
        <v>2000</v>
      </c>
      <c r="G938" s="51">
        <f t="shared" si="28"/>
        <v>570.35150000000021</v>
      </c>
      <c r="H938" s="52">
        <f>+SUM(INDEX(Inputs!$D$24:$D$35,MATCH($D938,Inputs!$B$24:$B$35,0))*$F938,INDEX(Inputs!$E$24:$E$35,MATCH($D938,Inputs!$B$24:$B$35,0))*$G938)</f>
        <v>238.28524367400001</v>
      </c>
      <c r="I938" s="52"/>
      <c r="J938" s="52"/>
      <c r="K938" s="52"/>
      <c r="L938" s="52"/>
      <c r="M938" s="52"/>
      <c r="O938" s="19"/>
      <c r="P938" s="19"/>
      <c r="Q938" s="19"/>
    </row>
    <row r="939" spans="2:17" x14ac:dyDescent="0.25">
      <c r="B939" s="8" t="s">
        <v>176</v>
      </c>
      <c r="C939" s="8">
        <v>2021</v>
      </c>
      <c r="D939" s="8">
        <v>7</v>
      </c>
      <c r="E939" s="49">
        <f>Data!F939</f>
        <v>3298.8766999999998</v>
      </c>
      <c r="F939" s="51">
        <f t="shared" si="29"/>
        <v>2000</v>
      </c>
      <c r="G939" s="51">
        <f t="shared" si="28"/>
        <v>1298.8766999999998</v>
      </c>
      <c r="H939" s="52">
        <f>+SUM(INDEX(Inputs!$D$24:$D$35,MATCH($D939,Inputs!$B$24:$B$35,0))*$F939,INDEX(Inputs!$E$24:$E$35,MATCH($D939,Inputs!$B$24:$B$35,0))*$G939)</f>
        <v>273.77607731720002</v>
      </c>
      <c r="I939" s="52"/>
      <c r="J939" s="52"/>
      <c r="K939" s="52"/>
      <c r="L939" s="52"/>
      <c r="M939" s="52"/>
      <c r="O939" s="19"/>
      <c r="P939" s="19"/>
      <c r="Q939" s="19"/>
    </row>
    <row r="940" spans="2:17" x14ac:dyDescent="0.25">
      <c r="B940" s="8" t="s">
        <v>176</v>
      </c>
      <c r="C940" s="8">
        <v>2021</v>
      </c>
      <c r="D940" s="8">
        <v>8</v>
      </c>
      <c r="E940" s="49">
        <f>Data!F940</f>
        <v>2426.8485000000001</v>
      </c>
      <c r="F940" s="51">
        <f t="shared" si="29"/>
        <v>2000</v>
      </c>
      <c r="G940" s="51">
        <f t="shared" si="28"/>
        <v>426.84850000000006</v>
      </c>
      <c r="H940" s="52">
        <f>+SUM(INDEX(Inputs!$D$24:$D$35,MATCH($D940,Inputs!$B$24:$B$35,0))*$F940,INDEX(Inputs!$E$24:$E$35,MATCH($D940,Inputs!$B$24:$B$35,0))*$G940)</f>
        <v>231.29435152600001</v>
      </c>
      <c r="I940" s="52"/>
      <c r="J940" s="52"/>
      <c r="K940" s="52"/>
      <c r="L940" s="52"/>
      <c r="M940" s="52"/>
      <c r="O940" s="19"/>
      <c r="P940" s="19"/>
      <c r="Q940" s="19"/>
    </row>
    <row r="941" spans="2:17" x14ac:dyDescent="0.25">
      <c r="B941" s="8" t="s">
        <v>176</v>
      </c>
      <c r="C941" s="8">
        <v>2021</v>
      </c>
      <c r="D941" s="8">
        <v>9</v>
      </c>
      <c r="E941" s="49">
        <f>Data!F941</f>
        <v>1964.6755000000001</v>
      </c>
      <c r="F941" s="51">
        <f t="shared" si="29"/>
        <v>1964.6755000000001</v>
      </c>
      <c r="G941" s="51">
        <f t="shared" si="28"/>
        <v>0</v>
      </c>
      <c r="H941" s="52">
        <f>+SUM(INDEX(Inputs!$D$24:$D$35,MATCH($D941,Inputs!$B$24:$B$35,0))*$F941,INDEX(Inputs!$E$24:$E$35,MATCH($D941,Inputs!$B$24:$B$35,0))*$G941)</f>
        <v>186.13728622100001</v>
      </c>
      <c r="I941" s="52"/>
      <c r="J941" s="52"/>
      <c r="K941" s="52"/>
      <c r="L941" s="52"/>
      <c r="M941" s="52"/>
      <c r="O941" s="19"/>
      <c r="P941" s="19"/>
      <c r="Q941" s="19"/>
    </row>
    <row r="942" spans="2:17" x14ac:dyDescent="0.25">
      <c r="B942" s="8" t="s">
        <v>176</v>
      </c>
      <c r="C942" s="8">
        <v>2021</v>
      </c>
      <c r="D942" s="8">
        <v>10</v>
      </c>
      <c r="E942" s="49">
        <f>Data!F942</f>
        <v>1702.0748000000001</v>
      </c>
      <c r="F942" s="51">
        <f t="shared" si="29"/>
        <v>1702.0748000000001</v>
      </c>
      <c r="G942" s="51">
        <f t="shared" si="28"/>
        <v>0</v>
      </c>
      <c r="H942" s="52">
        <f>+SUM(INDEX(Inputs!$D$24:$D$35,MATCH($D942,Inputs!$B$24:$B$35,0))*$F942,INDEX(Inputs!$E$24:$E$35,MATCH($D942,Inputs!$B$24:$B$35,0))*$G942)</f>
        <v>161.25797070160002</v>
      </c>
      <c r="I942" s="52"/>
      <c r="J942" s="52"/>
      <c r="K942" s="52"/>
      <c r="L942" s="52"/>
      <c r="M942" s="52"/>
      <c r="O942" s="19"/>
      <c r="P942" s="19"/>
      <c r="Q942" s="19"/>
    </row>
    <row r="943" spans="2:17" x14ac:dyDescent="0.25">
      <c r="B943" s="8" t="s">
        <v>176</v>
      </c>
      <c r="C943" s="8">
        <v>2021</v>
      </c>
      <c r="D943" s="8">
        <v>11</v>
      </c>
      <c r="E943" s="49">
        <f>Data!F943</f>
        <v>1785.837</v>
      </c>
      <c r="F943" s="51">
        <f t="shared" si="29"/>
        <v>1785.837</v>
      </c>
      <c r="G943" s="51">
        <f t="shared" si="28"/>
        <v>0</v>
      </c>
      <c r="H943" s="52">
        <f>+SUM(INDEX(Inputs!$D$24:$D$35,MATCH($D943,Inputs!$B$24:$B$35,0))*$F943,INDEX(Inputs!$E$24:$E$35,MATCH($D943,Inputs!$B$24:$B$35,0))*$G943)</f>
        <v>169.193769054</v>
      </c>
      <c r="I943" s="52"/>
      <c r="J943" s="52"/>
      <c r="K943" s="52"/>
      <c r="L943" s="52"/>
      <c r="M943" s="52"/>
      <c r="O943" s="19"/>
      <c r="P943" s="19"/>
      <c r="Q943" s="19"/>
    </row>
    <row r="944" spans="2:17" x14ac:dyDescent="0.25">
      <c r="B944" s="8" t="s">
        <v>176</v>
      </c>
      <c r="C944" s="8">
        <v>2021</v>
      </c>
      <c r="D944" s="8">
        <v>12</v>
      </c>
      <c r="E944" s="49">
        <f>Data!F944</f>
        <v>1920.1796999999999</v>
      </c>
      <c r="F944" s="51">
        <f t="shared" si="29"/>
        <v>1920.1796999999999</v>
      </c>
      <c r="G944" s="51">
        <f t="shared" si="28"/>
        <v>0</v>
      </c>
      <c r="H944" s="52">
        <f>+SUM(INDEX(Inputs!$D$24:$D$35,MATCH($D944,Inputs!$B$24:$B$35,0))*$F944,INDEX(Inputs!$E$24:$E$35,MATCH($D944,Inputs!$B$24:$B$35,0))*$G944)</f>
        <v>181.9216651374</v>
      </c>
      <c r="I944" s="52"/>
      <c r="J944" s="52"/>
      <c r="K944" s="52"/>
      <c r="L944" s="52"/>
      <c r="M944" s="52"/>
      <c r="O944" s="19"/>
      <c r="P944" s="19"/>
      <c r="Q944" s="19"/>
    </row>
    <row r="945" spans="2:17" x14ac:dyDescent="0.25">
      <c r="B945" s="8" t="s">
        <v>177</v>
      </c>
      <c r="C945" s="8">
        <v>2021</v>
      </c>
      <c r="D945" s="8">
        <v>1</v>
      </c>
      <c r="E945" s="49">
        <f>Data!F945</f>
        <v>805.07180000000005</v>
      </c>
      <c r="F945" s="51">
        <f t="shared" si="29"/>
        <v>805.07180000000005</v>
      </c>
      <c r="G945" s="51">
        <f t="shared" si="28"/>
        <v>0</v>
      </c>
      <c r="H945" s="52">
        <f>+SUM(INDEX(Inputs!$D$24:$D$35,MATCH($D945,Inputs!$B$24:$B$35,0))*$F945,INDEX(Inputs!$E$24:$E$35,MATCH($D945,Inputs!$B$24:$B$35,0))*$G945)</f>
        <v>76.274112475600006</v>
      </c>
      <c r="I945" s="52"/>
      <c r="J945" s="52"/>
      <c r="K945" s="52"/>
      <c r="L945" s="52"/>
      <c r="M945" s="52"/>
      <c r="O945" s="19"/>
      <c r="P945" s="19"/>
      <c r="Q945" s="19"/>
    </row>
    <row r="946" spans="2:17" x14ac:dyDescent="0.25">
      <c r="B946" s="8" t="s">
        <v>177</v>
      </c>
      <c r="C946" s="8">
        <v>2021</v>
      </c>
      <c r="D946" s="8">
        <v>2</v>
      </c>
      <c r="E946" s="49">
        <f>Data!F946</f>
        <v>918.18399999999997</v>
      </c>
      <c r="F946" s="51">
        <f t="shared" si="29"/>
        <v>918.18399999999997</v>
      </c>
      <c r="G946" s="51">
        <f t="shared" si="28"/>
        <v>0</v>
      </c>
      <c r="H946" s="52">
        <f>+SUM(INDEX(Inputs!$D$24:$D$35,MATCH($D946,Inputs!$B$24:$B$35,0))*$F946,INDEX(Inputs!$E$24:$E$35,MATCH($D946,Inputs!$B$24:$B$35,0))*$G946)</f>
        <v>86.990588528000004</v>
      </c>
      <c r="I946" s="52"/>
      <c r="J946" s="52"/>
      <c r="K946" s="52"/>
      <c r="L946" s="52"/>
      <c r="M946" s="52"/>
      <c r="O946" s="19"/>
      <c r="P946" s="19"/>
      <c r="Q946" s="19"/>
    </row>
    <row r="947" spans="2:17" x14ac:dyDescent="0.25">
      <c r="B947" s="8" t="s">
        <v>177</v>
      </c>
      <c r="C947" s="8">
        <v>2021</v>
      </c>
      <c r="D947" s="8">
        <v>3</v>
      </c>
      <c r="E947" s="49">
        <f>Data!F947</f>
        <v>1162.8571999999999</v>
      </c>
      <c r="F947" s="51">
        <f t="shared" si="29"/>
        <v>1162.8571999999999</v>
      </c>
      <c r="G947" s="51">
        <f t="shared" si="28"/>
        <v>0</v>
      </c>
      <c r="H947" s="52">
        <f>+SUM(INDEX(Inputs!$D$24:$D$35,MATCH($D947,Inputs!$B$24:$B$35,0))*$F947,INDEX(Inputs!$E$24:$E$35,MATCH($D947,Inputs!$B$24:$B$35,0))*$G947)</f>
        <v>110.17141684240001</v>
      </c>
      <c r="I947" s="52"/>
      <c r="J947" s="52"/>
      <c r="K947" s="52"/>
      <c r="L947" s="52"/>
      <c r="M947" s="52"/>
      <c r="O947" s="19"/>
      <c r="P947" s="19"/>
      <c r="Q947" s="19"/>
    </row>
    <row r="948" spans="2:17" x14ac:dyDescent="0.25">
      <c r="B948" s="8" t="s">
        <v>177</v>
      </c>
      <c r="C948" s="8">
        <v>2021</v>
      </c>
      <c r="D948" s="8">
        <v>4</v>
      </c>
      <c r="E948" s="49">
        <f>Data!F948</f>
        <v>963.56</v>
      </c>
      <c r="F948" s="51">
        <f t="shared" si="29"/>
        <v>963.56</v>
      </c>
      <c r="G948" s="51">
        <f t="shared" si="28"/>
        <v>0</v>
      </c>
      <c r="H948" s="52">
        <f>+SUM(INDEX(Inputs!$D$24:$D$35,MATCH($D948,Inputs!$B$24:$B$35,0))*$F948,INDEX(Inputs!$E$24:$E$35,MATCH($D948,Inputs!$B$24:$B$35,0))*$G948)</f>
        <v>91.289601520000005</v>
      </c>
      <c r="I948" s="52"/>
      <c r="J948" s="52"/>
      <c r="K948" s="52"/>
      <c r="L948" s="52"/>
      <c r="M948" s="52"/>
      <c r="O948" s="19"/>
      <c r="P948" s="19"/>
      <c r="Q948" s="19"/>
    </row>
    <row r="949" spans="2:17" x14ac:dyDescent="0.25">
      <c r="B949" s="8" t="s">
        <v>177</v>
      </c>
      <c r="C949" s="8">
        <v>2021</v>
      </c>
      <c r="D949" s="8">
        <v>5</v>
      </c>
      <c r="E949" s="49">
        <f>Data!F949</f>
        <v>838.53800000000001</v>
      </c>
      <c r="F949" s="51">
        <f t="shared" si="29"/>
        <v>838.53800000000001</v>
      </c>
      <c r="G949" s="51">
        <f t="shared" si="28"/>
        <v>0</v>
      </c>
      <c r="H949" s="52">
        <f>+SUM(INDEX(Inputs!$D$24:$D$35,MATCH($D949,Inputs!$B$24:$B$35,0))*$F949,INDEX(Inputs!$E$24:$E$35,MATCH($D949,Inputs!$B$24:$B$35,0))*$G949)</f>
        <v>79.444767196000001</v>
      </c>
      <c r="I949" s="52"/>
      <c r="J949" s="52"/>
      <c r="K949" s="52"/>
      <c r="L949" s="52"/>
      <c r="M949" s="52"/>
      <c r="O949" s="19"/>
      <c r="P949" s="19"/>
      <c r="Q949" s="19"/>
    </row>
    <row r="950" spans="2:17" x14ac:dyDescent="0.25">
      <c r="B950" s="8" t="s">
        <v>177</v>
      </c>
      <c r="C950" s="8">
        <v>2021</v>
      </c>
      <c r="D950" s="8">
        <v>6</v>
      </c>
      <c r="E950" s="49">
        <f>Data!F950</f>
        <v>1724.8079</v>
      </c>
      <c r="F950" s="51">
        <f t="shared" si="29"/>
        <v>1724.8079</v>
      </c>
      <c r="G950" s="51">
        <f t="shared" si="28"/>
        <v>0</v>
      </c>
      <c r="H950" s="52">
        <f>+SUM(INDEX(Inputs!$D$24:$D$35,MATCH($D950,Inputs!$B$24:$B$35,0))*$F950,INDEX(Inputs!$E$24:$E$35,MATCH($D950,Inputs!$B$24:$B$35,0))*$G950)</f>
        <v>181.53603147499999</v>
      </c>
      <c r="I950" s="52"/>
      <c r="J950" s="52"/>
      <c r="K950" s="52"/>
      <c r="L950" s="52"/>
      <c r="M950" s="52"/>
      <c r="O950" s="19"/>
      <c r="P950" s="19"/>
      <c r="Q950" s="19"/>
    </row>
    <row r="951" spans="2:17" x14ac:dyDescent="0.25">
      <c r="B951" s="8" t="s">
        <v>177</v>
      </c>
      <c r="C951" s="8">
        <v>2021</v>
      </c>
      <c r="D951" s="8">
        <v>7</v>
      </c>
      <c r="E951" s="49">
        <f>Data!F951</f>
        <v>1471.1679999999999</v>
      </c>
      <c r="F951" s="51">
        <f t="shared" si="29"/>
        <v>1471.1679999999999</v>
      </c>
      <c r="G951" s="51">
        <f t="shared" si="28"/>
        <v>0</v>
      </c>
      <c r="H951" s="52">
        <f>+SUM(INDEX(Inputs!$D$24:$D$35,MATCH($D951,Inputs!$B$24:$B$35,0))*$F951,INDEX(Inputs!$E$24:$E$35,MATCH($D951,Inputs!$B$24:$B$35,0))*$G951)</f>
        <v>154.84043199999999</v>
      </c>
      <c r="I951" s="52"/>
      <c r="J951" s="52"/>
      <c r="K951" s="52"/>
      <c r="L951" s="52"/>
      <c r="M951" s="52"/>
      <c r="O951" s="19"/>
      <c r="P951" s="19"/>
      <c r="Q951" s="19"/>
    </row>
    <row r="952" spans="2:17" x14ac:dyDescent="0.25">
      <c r="B952" s="8" t="s">
        <v>177</v>
      </c>
      <c r="C952" s="8">
        <v>2021</v>
      </c>
      <c r="D952" s="8">
        <v>8</v>
      </c>
      <c r="E952" s="49">
        <f>Data!F952</f>
        <v>702.94399999999996</v>
      </c>
      <c r="F952" s="51">
        <f t="shared" si="29"/>
        <v>702.94399999999996</v>
      </c>
      <c r="G952" s="51">
        <f t="shared" si="28"/>
        <v>0</v>
      </c>
      <c r="H952" s="52">
        <f>+SUM(INDEX(Inputs!$D$24:$D$35,MATCH($D952,Inputs!$B$24:$B$35,0))*$F952,INDEX(Inputs!$E$24:$E$35,MATCH($D952,Inputs!$B$24:$B$35,0))*$G952)</f>
        <v>73.984855999999994</v>
      </c>
      <c r="I952" s="52"/>
      <c r="J952" s="52"/>
      <c r="K952" s="52"/>
      <c r="L952" s="52"/>
      <c r="M952" s="52"/>
      <c r="O952" s="19"/>
      <c r="P952" s="19"/>
      <c r="Q952" s="19"/>
    </row>
    <row r="953" spans="2:17" x14ac:dyDescent="0.25">
      <c r="B953" s="8" t="s">
        <v>177</v>
      </c>
      <c r="C953" s="8">
        <v>2021</v>
      </c>
      <c r="D953" s="8">
        <v>9</v>
      </c>
      <c r="E953" s="49">
        <f>Data!F953</f>
        <v>677.93200000000002</v>
      </c>
      <c r="F953" s="51">
        <f t="shared" si="29"/>
        <v>677.93200000000002</v>
      </c>
      <c r="G953" s="51">
        <f t="shared" si="28"/>
        <v>0</v>
      </c>
      <c r="H953" s="52">
        <f>+SUM(INDEX(Inputs!$D$24:$D$35,MATCH($D953,Inputs!$B$24:$B$35,0))*$F953,INDEX(Inputs!$E$24:$E$35,MATCH($D953,Inputs!$B$24:$B$35,0))*$G953)</f>
        <v>64.228633544000004</v>
      </c>
      <c r="I953" s="52"/>
      <c r="J953" s="52"/>
      <c r="K953" s="52"/>
      <c r="L953" s="52"/>
      <c r="M953" s="52"/>
      <c r="O953" s="19"/>
      <c r="P953" s="19"/>
      <c r="Q953" s="19"/>
    </row>
    <row r="954" spans="2:17" x14ac:dyDescent="0.25">
      <c r="B954" s="8" t="s">
        <v>177</v>
      </c>
      <c r="C954" s="8">
        <v>2021</v>
      </c>
      <c r="D954" s="8">
        <v>10</v>
      </c>
      <c r="E954" s="49">
        <f>Data!F954</f>
        <v>928.899</v>
      </c>
      <c r="F954" s="51">
        <f t="shared" si="29"/>
        <v>928.899</v>
      </c>
      <c r="G954" s="51">
        <f t="shared" si="28"/>
        <v>0</v>
      </c>
      <c r="H954" s="52">
        <f>+SUM(INDEX(Inputs!$D$24:$D$35,MATCH($D954,Inputs!$B$24:$B$35,0))*$F954,INDEX(Inputs!$E$24:$E$35,MATCH($D954,Inputs!$B$24:$B$35,0))*$G954)</f>
        <v>88.005749058000006</v>
      </c>
      <c r="I954" s="52"/>
      <c r="J954" s="52"/>
      <c r="K954" s="52"/>
      <c r="L954" s="52"/>
      <c r="M954" s="52"/>
      <c r="O954" s="19"/>
      <c r="P954" s="19"/>
      <c r="Q954" s="19"/>
    </row>
    <row r="955" spans="2:17" x14ac:dyDescent="0.25">
      <c r="B955" s="8" t="s">
        <v>177</v>
      </c>
      <c r="C955" s="8">
        <v>2021</v>
      </c>
      <c r="D955" s="8">
        <v>11</v>
      </c>
      <c r="E955" s="49">
        <f>Data!F955</f>
        <v>575.95899999999995</v>
      </c>
      <c r="F955" s="51">
        <f t="shared" si="29"/>
        <v>575.95899999999995</v>
      </c>
      <c r="G955" s="51">
        <f t="shared" si="28"/>
        <v>0</v>
      </c>
      <c r="H955" s="52">
        <f>+SUM(INDEX(Inputs!$D$24:$D$35,MATCH($D955,Inputs!$B$24:$B$35,0))*$F955,INDEX(Inputs!$E$24:$E$35,MATCH($D955,Inputs!$B$24:$B$35,0))*$G955)</f>
        <v>54.567507577999997</v>
      </c>
      <c r="I955" s="52"/>
      <c r="J955" s="52"/>
      <c r="K955" s="52"/>
      <c r="L955" s="52"/>
      <c r="M955" s="52"/>
      <c r="O955" s="19"/>
      <c r="P955" s="19"/>
      <c r="Q955" s="19"/>
    </row>
    <row r="956" spans="2:17" x14ac:dyDescent="0.25">
      <c r="B956" s="8" t="s">
        <v>177</v>
      </c>
      <c r="C956" s="8">
        <v>2021</v>
      </c>
      <c r="D956" s="8">
        <v>12</v>
      </c>
      <c r="E956" s="49">
        <f>Data!F956</f>
        <v>792.41200000000003</v>
      </c>
      <c r="F956" s="51">
        <f t="shared" si="29"/>
        <v>792.41200000000003</v>
      </c>
      <c r="G956" s="51">
        <f t="shared" si="28"/>
        <v>0</v>
      </c>
      <c r="H956" s="52">
        <f>+SUM(INDEX(Inputs!$D$24:$D$35,MATCH($D956,Inputs!$B$24:$B$35,0))*$F956,INDEX(Inputs!$E$24:$E$35,MATCH($D956,Inputs!$B$24:$B$35,0))*$G956)</f>
        <v>75.074697704000002</v>
      </c>
      <c r="I956" s="52"/>
      <c r="J956" s="52"/>
      <c r="K956" s="52"/>
      <c r="L956" s="52"/>
      <c r="M956" s="52"/>
      <c r="O956" s="19"/>
      <c r="P956" s="19"/>
      <c r="Q956" s="19"/>
    </row>
    <row r="957" spans="2:17" x14ac:dyDescent="0.25">
      <c r="B957" s="8" t="s">
        <v>178</v>
      </c>
      <c r="C957" s="8">
        <v>2021</v>
      </c>
      <c r="D957" s="8">
        <v>1</v>
      </c>
      <c r="E957" s="49">
        <f>Data!F957</f>
        <v>25905.024000000001</v>
      </c>
      <c r="F957" s="51">
        <f t="shared" si="29"/>
        <v>2000</v>
      </c>
      <c r="G957" s="51">
        <f t="shared" si="28"/>
        <v>23905.024000000001</v>
      </c>
      <c r="H957" s="52">
        <f>+SUM(INDEX(Inputs!$D$24:$D$35,MATCH($D957,Inputs!$B$24:$B$35,0))*$F957,INDEX(Inputs!$E$24:$E$35,MATCH($D957,Inputs!$B$24:$B$35,0))*$G957)</f>
        <v>1245.9904407039999</v>
      </c>
      <c r="I957" s="52"/>
      <c r="J957" s="52"/>
      <c r="K957" s="52"/>
      <c r="L957" s="52"/>
      <c r="M957" s="52"/>
      <c r="O957" s="19"/>
      <c r="P957" s="19"/>
      <c r="Q957" s="19"/>
    </row>
    <row r="958" spans="2:17" x14ac:dyDescent="0.25">
      <c r="B958" s="8" t="s">
        <v>178</v>
      </c>
      <c r="C958" s="8">
        <v>2021</v>
      </c>
      <c r="D958" s="8">
        <v>2</v>
      </c>
      <c r="E958" s="49">
        <f>Data!F958</f>
        <v>25006.407999999999</v>
      </c>
      <c r="F958" s="51">
        <f t="shared" si="29"/>
        <v>2000</v>
      </c>
      <c r="G958" s="51">
        <f t="shared" si="28"/>
        <v>23006.407999999999</v>
      </c>
      <c r="H958" s="52">
        <f>+SUM(INDEX(Inputs!$D$24:$D$35,MATCH($D958,Inputs!$B$24:$B$35,0))*$F958,INDEX(Inputs!$E$24:$E$35,MATCH($D958,Inputs!$B$24:$B$35,0))*$G958)</f>
        <v>1206.2752079679999</v>
      </c>
      <c r="I958" s="52"/>
      <c r="J958" s="52"/>
      <c r="K958" s="52"/>
      <c r="L958" s="52"/>
      <c r="M958" s="52"/>
      <c r="O958" s="19"/>
      <c r="P958" s="19"/>
      <c r="Q958" s="19"/>
    </row>
    <row r="959" spans="2:17" x14ac:dyDescent="0.25">
      <c r="B959" s="8" t="s">
        <v>178</v>
      </c>
      <c r="C959" s="8">
        <v>2021</v>
      </c>
      <c r="D959" s="8">
        <v>3</v>
      </c>
      <c r="E959" s="49">
        <f>Data!F959</f>
        <v>18404.295999999998</v>
      </c>
      <c r="F959" s="51">
        <f t="shared" si="29"/>
        <v>2000</v>
      </c>
      <c r="G959" s="51">
        <f t="shared" si="28"/>
        <v>16404.295999999998</v>
      </c>
      <c r="H959" s="52">
        <f>+SUM(INDEX(Inputs!$D$24:$D$35,MATCH($D959,Inputs!$B$24:$B$35,0))*$F959,INDEX(Inputs!$E$24:$E$35,MATCH($D959,Inputs!$B$24:$B$35,0))*$G959)</f>
        <v>914.48826601600001</v>
      </c>
      <c r="I959" s="52"/>
      <c r="J959" s="52"/>
      <c r="K959" s="52"/>
      <c r="L959" s="52"/>
      <c r="M959" s="52"/>
      <c r="O959" s="19"/>
      <c r="P959" s="19"/>
      <c r="Q959" s="19"/>
    </row>
    <row r="960" spans="2:17" x14ac:dyDescent="0.25">
      <c r="B960" s="8" t="s">
        <v>178</v>
      </c>
      <c r="C960" s="8">
        <v>2021</v>
      </c>
      <c r="D960" s="8">
        <v>4</v>
      </c>
      <c r="E960" s="49">
        <f>Data!F960</f>
        <v>12857.056</v>
      </c>
      <c r="F960" s="51">
        <f t="shared" si="29"/>
        <v>2000</v>
      </c>
      <c r="G960" s="51">
        <f t="shared" si="28"/>
        <v>10857.056</v>
      </c>
      <c r="H960" s="52">
        <f>+SUM(INDEX(Inputs!$D$24:$D$35,MATCH($D960,Inputs!$B$24:$B$35,0))*$F960,INDEX(Inputs!$E$24:$E$35,MATCH($D960,Inputs!$B$24:$B$35,0))*$G960)</f>
        <v>669.32244697600004</v>
      </c>
      <c r="I960" s="52"/>
      <c r="J960" s="52"/>
      <c r="K960" s="52"/>
      <c r="L960" s="52"/>
      <c r="M960" s="52"/>
      <c r="O960" s="19"/>
      <c r="P960" s="19"/>
      <c r="Q960" s="19"/>
    </row>
    <row r="961" spans="2:17" x14ac:dyDescent="0.25">
      <c r="B961" s="8" t="s">
        <v>178</v>
      </c>
      <c r="C961" s="8">
        <v>2021</v>
      </c>
      <c r="D961" s="8">
        <v>5</v>
      </c>
      <c r="E961" s="49">
        <f>Data!F961</f>
        <v>7173.4560000000001</v>
      </c>
      <c r="F961" s="51">
        <f t="shared" si="29"/>
        <v>2000</v>
      </c>
      <c r="G961" s="51">
        <f t="shared" si="28"/>
        <v>5173.4560000000001</v>
      </c>
      <c r="H961" s="52">
        <f>+SUM(INDEX(Inputs!$D$24:$D$35,MATCH($D961,Inputs!$B$24:$B$35,0))*$F961,INDEX(Inputs!$E$24:$E$35,MATCH($D961,Inputs!$B$24:$B$35,0))*$G961)</f>
        <v>418.13006137600001</v>
      </c>
      <c r="I961" s="52"/>
      <c r="J961" s="52"/>
      <c r="K961" s="52"/>
      <c r="L961" s="52"/>
      <c r="M961" s="52"/>
      <c r="O961" s="19"/>
      <c r="P961" s="19"/>
      <c r="Q961" s="19"/>
    </row>
    <row r="962" spans="2:17" x14ac:dyDescent="0.25">
      <c r="B962" s="8" t="s">
        <v>178</v>
      </c>
      <c r="C962" s="8">
        <v>2021</v>
      </c>
      <c r="D962" s="8">
        <v>6</v>
      </c>
      <c r="E962" s="49">
        <f>Data!F962</f>
        <v>5847.2079999999996</v>
      </c>
      <c r="F962" s="51">
        <f t="shared" si="29"/>
        <v>2000</v>
      </c>
      <c r="G962" s="51">
        <f t="shared" si="28"/>
        <v>3847.2079999999996</v>
      </c>
      <c r="H962" s="52">
        <f>+SUM(INDEX(Inputs!$D$24:$D$35,MATCH($D962,Inputs!$B$24:$B$35,0))*$F962,INDEX(Inputs!$E$24:$E$35,MATCH($D962,Inputs!$B$24:$B$35,0))*$G962)</f>
        <v>397.92058492799998</v>
      </c>
      <c r="I962" s="52"/>
      <c r="J962" s="52"/>
      <c r="K962" s="52"/>
      <c r="L962" s="52"/>
      <c r="M962" s="52"/>
      <c r="O962" s="19"/>
      <c r="P962" s="19"/>
      <c r="Q962" s="19"/>
    </row>
    <row r="963" spans="2:17" x14ac:dyDescent="0.25">
      <c r="B963" s="8" t="s">
        <v>178</v>
      </c>
      <c r="C963" s="8">
        <v>2021</v>
      </c>
      <c r="D963" s="8">
        <v>7</v>
      </c>
      <c r="E963" s="49">
        <f>Data!F963</f>
        <v>7680.8159999999998</v>
      </c>
      <c r="F963" s="51">
        <f t="shared" si="29"/>
        <v>2000</v>
      </c>
      <c r="G963" s="51">
        <f t="shared" si="28"/>
        <v>5680.8159999999998</v>
      </c>
      <c r="H963" s="52">
        <f>+SUM(INDEX(Inputs!$D$24:$D$35,MATCH($D963,Inputs!$B$24:$B$35,0))*$F963,INDEX(Inputs!$E$24:$E$35,MATCH($D963,Inputs!$B$24:$B$35,0))*$G963)</f>
        <v>487.246632256</v>
      </c>
      <c r="I963" s="52"/>
      <c r="J963" s="52"/>
      <c r="K963" s="52"/>
      <c r="L963" s="52"/>
      <c r="M963" s="52"/>
      <c r="O963" s="19"/>
      <c r="P963" s="19"/>
      <c r="Q963" s="19"/>
    </row>
    <row r="964" spans="2:17" x14ac:dyDescent="0.25">
      <c r="B964" s="8" t="s">
        <v>178</v>
      </c>
      <c r="C964" s="8">
        <v>2021</v>
      </c>
      <c r="D964" s="8">
        <v>8</v>
      </c>
      <c r="E964" s="49">
        <f>Data!F964</f>
        <v>6776.8959999999997</v>
      </c>
      <c r="F964" s="51">
        <f t="shared" si="29"/>
        <v>2000</v>
      </c>
      <c r="G964" s="51">
        <f t="shared" si="28"/>
        <v>4776.8959999999997</v>
      </c>
      <c r="H964" s="52">
        <f>+SUM(INDEX(Inputs!$D$24:$D$35,MATCH($D964,Inputs!$B$24:$B$35,0))*$F964,INDEX(Inputs!$E$24:$E$35,MATCH($D964,Inputs!$B$24:$B$35,0))*$G964)</f>
        <v>443.21126553599998</v>
      </c>
      <c r="I964" s="52"/>
      <c r="J964" s="52"/>
      <c r="K964" s="52"/>
      <c r="L964" s="52"/>
      <c r="M964" s="52"/>
      <c r="O964" s="19"/>
      <c r="P964" s="19"/>
      <c r="Q964" s="19"/>
    </row>
    <row r="965" spans="2:17" x14ac:dyDescent="0.25">
      <c r="B965" s="8" t="s">
        <v>178</v>
      </c>
      <c r="C965" s="8">
        <v>2021</v>
      </c>
      <c r="D965" s="8">
        <v>9</v>
      </c>
      <c r="E965" s="49">
        <f>Data!F965</f>
        <v>6858.5280000000002</v>
      </c>
      <c r="F965" s="51">
        <f t="shared" si="29"/>
        <v>2000</v>
      </c>
      <c r="G965" s="51">
        <f t="shared" si="28"/>
        <v>4858.5280000000002</v>
      </c>
      <c r="H965" s="52">
        <f>+SUM(INDEX(Inputs!$D$24:$D$35,MATCH($D965,Inputs!$B$24:$B$35,0))*$F965,INDEX(Inputs!$E$24:$E$35,MATCH($D965,Inputs!$B$24:$B$35,0))*$G965)</f>
        <v>404.21150348800001</v>
      </c>
      <c r="I965" s="52"/>
      <c r="J965" s="52"/>
      <c r="K965" s="52"/>
      <c r="L965" s="52"/>
      <c r="M965" s="52"/>
      <c r="O965" s="19"/>
      <c r="P965" s="19"/>
      <c r="Q965" s="19"/>
    </row>
    <row r="966" spans="2:17" x14ac:dyDescent="0.25">
      <c r="B966" s="8" t="s">
        <v>178</v>
      </c>
      <c r="C966" s="8">
        <v>2021</v>
      </c>
      <c r="D966" s="8">
        <v>10</v>
      </c>
      <c r="E966" s="49">
        <f>Data!F966</f>
        <v>13169.464</v>
      </c>
      <c r="F966" s="51">
        <f t="shared" si="29"/>
        <v>2000</v>
      </c>
      <c r="G966" s="51">
        <f t="shared" si="28"/>
        <v>11169.464</v>
      </c>
      <c r="H966" s="52">
        <f>+SUM(INDEX(Inputs!$D$24:$D$35,MATCH($D966,Inputs!$B$24:$B$35,0))*$F966,INDEX(Inputs!$E$24:$E$35,MATCH($D966,Inputs!$B$24:$B$35,0))*$G966)</f>
        <v>683.12963094400004</v>
      </c>
      <c r="I966" s="52"/>
      <c r="J966" s="52"/>
      <c r="K966" s="52"/>
      <c r="L966" s="52"/>
      <c r="M966" s="52"/>
      <c r="O966" s="19"/>
      <c r="P966" s="19"/>
      <c r="Q966" s="19"/>
    </row>
    <row r="967" spans="2:17" x14ac:dyDescent="0.25">
      <c r="B967" s="8" t="s">
        <v>178</v>
      </c>
      <c r="C967" s="8">
        <v>2021</v>
      </c>
      <c r="D967" s="8">
        <v>11</v>
      </c>
      <c r="E967" s="49">
        <f>Data!F967</f>
        <v>18257.52</v>
      </c>
      <c r="F967" s="51">
        <f t="shared" si="29"/>
        <v>2000</v>
      </c>
      <c r="G967" s="51">
        <f t="shared" si="28"/>
        <v>16257.52</v>
      </c>
      <c r="H967" s="52">
        <f>+SUM(INDEX(Inputs!$D$24:$D$35,MATCH($D967,Inputs!$B$24:$B$35,0))*$F967,INDEX(Inputs!$E$24:$E$35,MATCH($D967,Inputs!$B$24:$B$35,0))*$G967)</f>
        <v>908.00135392000004</v>
      </c>
      <c r="I967" s="52"/>
      <c r="J967" s="52"/>
      <c r="K967" s="52"/>
      <c r="L967" s="52"/>
      <c r="M967" s="52"/>
      <c r="O967" s="19"/>
      <c r="P967" s="19"/>
      <c r="Q967" s="19"/>
    </row>
    <row r="968" spans="2:17" x14ac:dyDescent="0.25">
      <c r="B968" s="8" t="s">
        <v>178</v>
      </c>
      <c r="C968" s="8">
        <v>2021</v>
      </c>
      <c r="D968" s="8">
        <v>12</v>
      </c>
      <c r="E968" s="49">
        <f>Data!F968</f>
        <v>25711.232</v>
      </c>
      <c r="F968" s="51">
        <f t="shared" si="29"/>
        <v>2000</v>
      </c>
      <c r="G968" s="51">
        <f t="shared" si="28"/>
        <v>23711.232</v>
      </c>
      <c r="H968" s="52">
        <f>+SUM(INDEX(Inputs!$D$24:$D$35,MATCH($D968,Inputs!$B$24:$B$35,0))*$F968,INDEX(Inputs!$E$24:$E$35,MATCH($D968,Inputs!$B$24:$B$35,0))*$G968)</f>
        <v>1237.4256094719999</v>
      </c>
      <c r="I968" s="52"/>
      <c r="J968" s="52"/>
      <c r="K968" s="52"/>
      <c r="L968" s="52"/>
      <c r="M968" s="52"/>
      <c r="O968" s="19"/>
      <c r="P968" s="19"/>
      <c r="Q968" s="19"/>
    </row>
    <row r="969" spans="2:17" x14ac:dyDescent="0.25">
      <c r="B969" s="8" t="s">
        <v>179</v>
      </c>
      <c r="C969" s="8">
        <v>2021</v>
      </c>
      <c r="D969" s="8">
        <v>1</v>
      </c>
      <c r="E969" s="49">
        <f>Data!F969</f>
        <v>2190.4477999999999</v>
      </c>
      <c r="F969" s="51">
        <f t="shared" si="29"/>
        <v>2000</v>
      </c>
      <c r="G969" s="51">
        <f t="shared" ref="G969:G1032" si="30">+E969-F969</f>
        <v>190.44779999999992</v>
      </c>
      <c r="H969" s="52">
        <f>+SUM(INDEX(Inputs!$D$24:$D$35,MATCH($D969,Inputs!$B$24:$B$35,0))*$F969,INDEX(Inputs!$E$24:$E$35,MATCH($D969,Inputs!$B$24:$B$35,0))*$G969)</f>
        <v>197.9010309688</v>
      </c>
      <c r="I969" s="52"/>
      <c r="J969" s="52"/>
      <c r="K969" s="52"/>
      <c r="L969" s="52"/>
      <c r="M969" s="52"/>
      <c r="O969" s="19"/>
      <c r="P969" s="19"/>
      <c r="Q969" s="19"/>
    </row>
    <row r="970" spans="2:17" x14ac:dyDescent="0.25">
      <c r="B970" s="8" t="s">
        <v>179</v>
      </c>
      <c r="C970" s="8">
        <v>2021</v>
      </c>
      <c r="D970" s="8">
        <v>2</v>
      </c>
      <c r="E970" s="49">
        <f>Data!F970</f>
        <v>1670.5038</v>
      </c>
      <c r="F970" s="51">
        <f t="shared" ref="F970:F1033" si="31">+MIN($E970,2000)</f>
        <v>1670.5038</v>
      </c>
      <c r="G970" s="51">
        <f t="shared" si="30"/>
        <v>0</v>
      </c>
      <c r="H970" s="52">
        <f>+SUM(INDEX(Inputs!$D$24:$D$35,MATCH($D970,Inputs!$B$24:$B$35,0))*$F970,INDEX(Inputs!$E$24:$E$35,MATCH($D970,Inputs!$B$24:$B$35,0))*$G970)</f>
        <v>158.26687101960002</v>
      </c>
      <c r="I970" s="52"/>
      <c r="J970" s="52"/>
      <c r="K970" s="52"/>
      <c r="L970" s="52"/>
      <c r="M970" s="52"/>
      <c r="O970" s="19"/>
      <c r="P970" s="19"/>
      <c r="Q970" s="19"/>
    </row>
    <row r="971" spans="2:17" x14ac:dyDescent="0.25">
      <c r="B971" s="8" t="s">
        <v>179</v>
      </c>
      <c r="C971" s="8">
        <v>2021</v>
      </c>
      <c r="D971" s="8">
        <v>3</v>
      </c>
      <c r="E971" s="49">
        <f>Data!F971</f>
        <v>1742.5672</v>
      </c>
      <c r="F971" s="51">
        <f t="shared" si="31"/>
        <v>1742.5672</v>
      </c>
      <c r="G971" s="51">
        <f t="shared" si="30"/>
        <v>0</v>
      </c>
      <c r="H971" s="52">
        <f>+SUM(INDEX(Inputs!$D$24:$D$35,MATCH($D971,Inputs!$B$24:$B$35,0))*$F971,INDEX(Inputs!$E$24:$E$35,MATCH($D971,Inputs!$B$24:$B$35,0))*$G971)</f>
        <v>165.0943016624</v>
      </c>
      <c r="I971" s="52"/>
      <c r="J971" s="52"/>
      <c r="K971" s="52"/>
      <c r="L971" s="52"/>
      <c r="M971" s="52"/>
      <c r="O971" s="19"/>
      <c r="P971" s="19"/>
      <c r="Q971" s="19"/>
    </row>
    <row r="972" spans="2:17" x14ac:dyDescent="0.25">
      <c r="B972" s="8" t="s">
        <v>179</v>
      </c>
      <c r="C972" s="8">
        <v>2021</v>
      </c>
      <c r="D972" s="8">
        <v>4</v>
      </c>
      <c r="E972" s="49">
        <f>Data!F972</f>
        <v>1707.7118</v>
      </c>
      <c r="F972" s="51">
        <f t="shared" si="31"/>
        <v>1707.7118</v>
      </c>
      <c r="G972" s="51">
        <f t="shared" si="30"/>
        <v>0</v>
      </c>
      <c r="H972" s="52">
        <f>+SUM(INDEX(Inputs!$D$24:$D$35,MATCH($D972,Inputs!$B$24:$B$35,0))*$F972,INDEX(Inputs!$E$24:$E$35,MATCH($D972,Inputs!$B$24:$B$35,0))*$G972)</f>
        <v>161.79203135560002</v>
      </c>
      <c r="I972" s="52"/>
      <c r="J972" s="52"/>
      <c r="K972" s="52"/>
      <c r="L972" s="52"/>
      <c r="M972" s="52"/>
      <c r="O972" s="19"/>
      <c r="P972" s="19"/>
      <c r="Q972" s="19"/>
    </row>
    <row r="973" spans="2:17" x14ac:dyDescent="0.25">
      <c r="B973" s="8" t="s">
        <v>179</v>
      </c>
      <c r="C973" s="8">
        <v>2021</v>
      </c>
      <c r="D973" s="8">
        <v>5</v>
      </c>
      <c r="E973" s="49">
        <f>Data!F973</f>
        <v>1804.376</v>
      </c>
      <c r="F973" s="51">
        <f t="shared" si="31"/>
        <v>1804.376</v>
      </c>
      <c r="G973" s="51">
        <f t="shared" si="30"/>
        <v>0</v>
      </c>
      <c r="H973" s="52">
        <f>+SUM(INDEX(Inputs!$D$24:$D$35,MATCH($D973,Inputs!$B$24:$B$35,0))*$F973,INDEX(Inputs!$E$24:$E$35,MATCH($D973,Inputs!$B$24:$B$35,0))*$G973)</f>
        <v>170.95019099200002</v>
      </c>
      <c r="I973" s="52"/>
      <c r="J973" s="52"/>
      <c r="K973" s="52"/>
      <c r="L973" s="52"/>
      <c r="M973" s="52"/>
      <c r="O973" s="19"/>
      <c r="P973" s="19"/>
      <c r="Q973" s="19"/>
    </row>
    <row r="974" spans="2:17" x14ac:dyDescent="0.25">
      <c r="B974" s="8" t="s">
        <v>179</v>
      </c>
      <c r="C974" s="8">
        <v>2021</v>
      </c>
      <c r="D974" s="8">
        <v>6</v>
      </c>
      <c r="E974" s="49">
        <f>Data!F974</f>
        <v>2552.5039000000002</v>
      </c>
      <c r="F974" s="51">
        <f t="shared" si="31"/>
        <v>2000</v>
      </c>
      <c r="G974" s="51">
        <f t="shared" si="30"/>
        <v>552.50390000000016</v>
      </c>
      <c r="H974" s="52">
        <f>+SUM(INDEX(Inputs!$D$24:$D$35,MATCH($D974,Inputs!$B$24:$B$35,0))*$F974,INDEX(Inputs!$E$24:$E$35,MATCH($D974,Inputs!$B$24:$B$35,0))*$G974)</f>
        <v>237.41577999240002</v>
      </c>
      <c r="I974" s="52"/>
      <c r="J974" s="52"/>
      <c r="K974" s="52"/>
      <c r="L974" s="52"/>
      <c r="M974" s="52"/>
      <c r="O974" s="19"/>
      <c r="P974" s="19"/>
      <c r="Q974" s="19"/>
    </row>
    <row r="975" spans="2:17" x14ac:dyDescent="0.25">
      <c r="B975" s="8" t="s">
        <v>179</v>
      </c>
      <c r="C975" s="8">
        <v>2021</v>
      </c>
      <c r="D975" s="8">
        <v>7</v>
      </c>
      <c r="E975" s="49">
        <f>Data!F975</f>
        <v>2921.6718999999998</v>
      </c>
      <c r="F975" s="51">
        <f t="shared" si="31"/>
        <v>2000</v>
      </c>
      <c r="G975" s="51">
        <f t="shared" si="30"/>
        <v>921.67189999999982</v>
      </c>
      <c r="H975" s="52">
        <f>+SUM(INDEX(Inputs!$D$24:$D$35,MATCH($D975,Inputs!$B$24:$B$35,0))*$F975,INDEX(Inputs!$E$24:$E$35,MATCH($D975,Inputs!$B$24:$B$35,0))*$G975)</f>
        <v>255.40016828040001</v>
      </c>
      <c r="I975" s="52"/>
      <c r="J975" s="52"/>
      <c r="K975" s="52"/>
      <c r="L975" s="52"/>
      <c r="M975" s="52"/>
      <c r="O975" s="19"/>
      <c r="P975" s="19"/>
      <c r="Q975" s="19"/>
    </row>
    <row r="976" spans="2:17" x14ac:dyDescent="0.25">
      <c r="B976" s="8" t="s">
        <v>179</v>
      </c>
      <c r="C976" s="8">
        <v>2021</v>
      </c>
      <c r="D976" s="8">
        <v>8</v>
      </c>
      <c r="E976" s="49">
        <f>Data!F976</f>
        <v>2469.1759999999999</v>
      </c>
      <c r="F976" s="51">
        <f t="shared" si="31"/>
        <v>2000</v>
      </c>
      <c r="G976" s="51">
        <f t="shared" si="30"/>
        <v>469.17599999999993</v>
      </c>
      <c r="H976" s="52">
        <f>+SUM(INDEX(Inputs!$D$24:$D$35,MATCH($D976,Inputs!$B$24:$B$35,0))*$F976,INDEX(Inputs!$E$24:$E$35,MATCH($D976,Inputs!$B$24:$B$35,0))*$G976)</f>
        <v>233.35637801600001</v>
      </c>
      <c r="I976" s="52"/>
      <c r="J976" s="52"/>
      <c r="K976" s="52"/>
      <c r="L976" s="52"/>
      <c r="M976" s="52"/>
      <c r="O976" s="19"/>
      <c r="P976" s="19"/>
      <c r="Q976" s="19"/>
    </row>
    <row r="977" spans="2:17" x14ac:dyDescent="0.25">
      <c r="B977" s="8" t="s">
        <v>179</v>
      </c>
      <c r="C977" s="8">
        <v>2021</v>
      </c>
      <c r="D977" s="8">
        <v>9</v>
      </c>
      <c r="E977" s="49">
        <f>Data!F977</f>
        <v>2042.3019999999999</v>
      </c>
      <c r="F977" s="51">
        <f t="shared" si="31"/>
        <v>2000</v>
      </c>
      <c r="G977" s="51">
        <f t="shared" si="30"/>
        <v>42.301999999999907</v>
      </c>
      <c r="H977" s="52">
        <f>+SUM(INDEX(Inputs!$D$24:$D$35,MATCH($D977,Inputs!$B$24:$B$35,0))*$F977,INDEX(Inputs!$E$24:$E$35,MATCH($D977,Inputs!$B$24:$B$35,0))*$G977)</f>
        <v>191.35357919200001</v>
      </c>
      <c r="I977" s="52"/>
      <c r="J977" s="52"/>
      <c r="K977" s="52"/>
      <c r="L977" s="52"/>
      <c r="M977" s="52"/>
      <c r="O977" s="19"/>
      <c r="P977" s="19"/>
      <c r="Q977" s="19"/>
    </row>
    <row r="978" spans="2:17" x14ac:dyDescent="0.25">
      <c r="B978" s="8" t="s">
        <v>179</v>
      </c>
      <c r="C978" s="8">
        <v>2021</v>
      </c>
      <c r="D978" s="8">
        <v>10</v>
      </c>
      <c r="E978" s="49">
        <f>Data!F978</f>
        <v>1696.567</v>
      </c>
      <c r="F978" s="51">
        <f t="shared" si="31"/>
        <v>1696.567</v>
      </c>
      <c r="G978" s="51">
        <f t="shared" si="30"/>
        <v>0</v>
      </c>
      <c r="H978" s="52">
        <f>+SUM(INDEX(Inputs!$D$24:$D$35,MATCH($D978,Inputs!$B$24:$B$35,0))*$F978,INDEX(Inputs!$E$24:$E$35,MATCH($D978,Inputs!$B$24:$B$35,0))*$G978)</f>
        <v>160.73615071400002</v>
      </c>
      <c r="I978" s="52"/>
      <c r="J978" s="52"/>
      <c r="K978" s="52"/>
      <c r="L978" s="52"/>
      <c r="M978" s="52"/>
      <c r="O978" s="19"/>
      <c r="P978" s="19"/>
      <c r="Q978" s="19"/>
    </row>
    <row r="979" spans="2:17" x14ac:dyDescent="0.25">
      <c r="B979" s="8" t="s">
        <v>179</v>
      </c>
      <c r="C979" s="8">
        <v>2021</v>
      </c>
      <c r="D979" s="8">
        <v>11</v>
      </c>
      <c r="E979" s="49">
        <f>Data!F979</f>
        <v>1619.502</v>
      </c>
      <c r="F979" s="51">
        <f t="shared" si="31"/>
        <v>1619.502</v>
      </c>
      <c r="G979" s="51">
        <f t="shared" si="30"/>
        <v>0</v>
      </c>
      <c r="H979" s="52">
        <f>+SUM(INDEX(Inputs!$D$24:$D$35,MATCH($D979,Inputs!$B$24:$B$35,0))*$F979,INDEX(Inputs!$E$24:$E$35,MATCH($D979,Inputs!$B$24:$B$35,0))*$G979)</f>
        <v>153.43485848400002</v>
      </c>
      <c r="I979" s="52"/>
      <c r="J979" s="52"/>
      <c r="K979" s="52"/>
      <c r="L979" s="52"/>
      <c r="M979" s="52"/>
      <c r="O979" s="19"/>
      <c r="P979" s="19"/>
      <c r="Q979" s="19"/>
    </row>
    <row r="980" spans="2:17" x14ac:dyDescent="0.25">
      <c r="B980" s="8" t="s">
        <v>179</v>
      </c>
      <c r="C980" s="8">
        <v>2021</v>
      </c>
      <c r="D980" s="8">
        <v>12</v>
      </c>
      <c r="E980" s="49">
        <f>Data!F980</f>
        <v>1720.5139999999999</v>
      </c>
      <c r="F980" s="51">
        <f t="shared" si="31"/>
        <v>1720.5139999999999</v>
      </c>
      <c r="G980" s="51">
        <f t="shared" si="30"/>
        <v>0</v>
      </c>
      <c r="H980" s="52">
        <f>+SUM(INDEX(Inputs!$D$24:$D$35,MATCH($D980,Inputs!$B$24:$B$35,0))*$F980,INDEX(Inputs!$E$24:$E$35,MATCH($D980,Inputs!$B$24:$B$35,0))*$G980)</f>
        <v>163.004937388</v>
      </c>
      <c r="I980" s="52"/>
      <c r="J980" s="52"/>
      <c r="K980" s="52"/>
      <c r="L980" s="52"/>
      <c r="M980" s="52"/>
      <c r="O980" s="19"/>
      <c r="P980" s="19"/>
      <c r="Q980" s="19"/>
    </row>
    <row r="981" spans="2:17" x14ac:dyDescent="0.25">
      <c r="B981" s="8" t="s">
        <v>180</v>
      </c>
      <c r="C981" s="8">
        <v>2021</v>
      </c>
      <c r="D981" s="8">
        <v>1</v>
      </c>
      <c r="E981" s="49">
        <f>Data!F981</f>
        <v>5456.1998999999996</v>
      </c>
      <c r="F981" s="51">
        <f t="shared" si="31"/>
        <v>2000</v>
      </c>
      <c r="G981" s="51">
        <f t="shared" si="30"/>
        <v>3456.1998999999996</v>
      </c>
      <c r="H981" s="52">
        <f>+SUM(INDEX(Inputs!$D$24:$D$35,MATCH($D981,Inputs!$B$24:$B$35,0))*$F981,INDEX(Inputs!$E$24:$E$35,MATCH($D981,Inputs!$B$24:$B$35,0))*$G981)</f>
        <v>342.23421078039996</v>
      </c>
      <c r="I981" s="52"/>
      <c r="J981" s="52"/>
      <c r="K981" s="52"/>
      <c r="L981" s="52"/>
      <c r="M981" s="52"/>
      <c r="O981" s="19"/>
      <c r="P981" s="19"/>
      <c r="Q981" s="19"/>
    </row>
    <row r="982" spans="2:17" x14ac:dyDescent="0.25">
      <c r="B982" s="8" t="s">
        <v>180</v>
      </c>
      <c r="C982" s="8">
        <v>2021</v>
      </c>
      <c r="D982" s="8">
        <v>2</v>
      </c>
      <c r="E982" s="49">
        <f>Data!F982</f>
        <v>4607.4319999999998</v>
      </c>
      <c r="F982" s="51">
        <f t="shared" si="31"/>
        <v>2000</v>
      </c>
      <c r="G982" s="51">
        <f t="shared" si="30"/>
        <v>2607.4319999999998</v>
      </c>
      <c r="H982" s="52">
        <f>+SUM(INDEX(Inputs!$D$24:$D$35,MATCH($D982,Inputs!$B$24:$B$35,0))*$F982,INDEX(Inputs!$E$24:$E$35,MATCH($D982,Inputs!$B$24:$B$35,0))*$G982)</f>
        <v>304.72206467199999</v>
      </c>
      <c r="I982" s="52"/>
      <c r="J982" s="52"/>
      <c r="K982" s="52"/>
      <c r="L982" s="52"/>
      <c r="M982" s="52"/>
      <c r="O982" s="19"/>
      <c r="P982" s="19"/>
      <c r="Q982" s="19"/>
    </row>
    <row r="983" spans="2:17" x14ac:dyDescent="0.25">
      <c r="B983" s="8" t="s">
        <v>180</v>
      </c>
      <c r="C983" s="8">
        <v>2021</v>
      </c>
      <c r="D983" s="8">
        <v>3</v>
      </c>
      <c r="E983" s="49">
        <f>Data!F983</f>
        <v>4879.3356999999996</v>
      </c>
      <c r="F983" s="51">
        <f t="shared" si="31"/>
        <v>2000</v>
      </c>
      <c r="G983" s="51">
        <f t="shared" si="30"/>
        <v>2879.3356999999996</v>
      </c>
      <c r="H983" s="52">
        <f>+SUM(INDEX(Inputs!$D$24:$D$35,MATCH($D983,Inputs!$B$24:$B$35,0))*$F983,INDEX(Inputs!$E$24:$E$35,MATCH($D983,Inputs!$B$24:$B$35,0))*$G983)</f>
        <v>316.73912059719999</v>
      </c>
      <c r="I983" s="52"/>
      <c r="J983" s="52"/>
      <c r="K983" s="52"/>
      <c r="L983" s="52"/>
      <c r="M983" s="52"/>
      <c r="O983" s="19"/>
      <c r="P983" s="19"/>
      <c r="Q983" s="19"/>
    </row>
    <row r="984" spans="2:17" x14ac:dyDescent="0.25">
      <c r="B984" s="8" t="s">
        <v>180</v>
      </c>
      <c r="C984" s="8">
        <v>2021</v>
      </c>
      <c r="D984" s="8">
        <v>4</v>
      </c>
      <c r="E984" s="49">
        <f>Data!F984</f>
        <v>4193.7520000000004</v>
      </c>
      <c r="F984" s="51">
        <f t="shared" si="31"/>
        <v>2000</v>
      </c>
      <c r="G984" s="51">
        <f t="shared" si="30"/>
        <v>2193.7520000000004</v>
      </c>
      <c r="H984" s="52">
        <f>+SUM(INDEX(Inputs!$D$24:$D$35,MATCH($D984,Inputs!$B$24:$B$35,0))*$F984,INDEX(Inputs!$E$24:$E$35,MATCH($D984,Inputs!$B$24:$B$35,0))*$G984)</f>
        <v>286.43906339200004</v>
      </c>
      <c r="I984" s="52"/>
      <c r="J984" s="52"/>
      <c r="K984" s="52"/>
      <c r="L984" s="52"/>
      <c r="M984" s="52"/>
      <c r="O984" s="19"/>
      <c r="P984" s="19"/>
      <c r="Q984" s="19"/>
    </row>
    <row r="985" spans="2:17" x14ac:dyDescent="0.25">
      <c r="B985" s="8" t="s">
        <v>180</v>
      </c>
      <c r="C985" s="8">
        <v>2021</v>
      </c>
      <c r="D985" s="8">
        <v>5</v>
      </c>
      <c r="E985" s="49">
        <f>Data!F985</f>
        <v>5458.2719999999999</v>
      </c>
      <c r="F985" s="51">
        <f t="shared" si="31"/>
        <v>2000</v>
      </c>
      <c r="G985" s="51">
        <f t="shared" si="30"/>
        <v>3458.2719999999999</v>
      </c>
      <c r="H985" s="52">
        <f>+SUM(INDEX(Inputs!$D$24:$D$35,MATCH($D985,Inputs!$B$24:$B$35,0))*$F985,INDEX(Inputs!$E$24:$E$35,MATCH($D985,Inputs!$B$24:$B$35,0))*$G985)</f>
        <v>342.32578931199998</v>
      </c>
      <c r="I985" s="52"/>
      <c r="J985" s="52"/>
      <c r="K985" s="52"/>
      <c r="L985" s="52"/>
      <c r="M985" s="52"/>
      <c r="O985" s="19"/>
      <c r="P985" s="19"/>
      <c r="Q985" s="19"/>
    </row>
    <row r="986" spans="2:17" x14ac:dyDescent="0.25">
      <c r="B986" s="8" t="s">
        <v>180</v>
      </c>
      <c r="C986" s="8">
        <v>2021</v>
      </c>
      <c r="D986" s="8">
        <v>6</v>
      </c>
      <c r="E986" s="49">
        <f>Data!F986</f>
        <v>6451.4960000000001</v>
      </c>
      <c r="F986" s="51">
        <f t="shared" si="31"/>
        <v>2000</v>
      </c>
      <c r="G986" s="51">
        <f t="shared" si="30"/>
        <v>4451.4960000000001</v>
      </c>
      <c r="H986" s="52">
        <f>+SUM(INDEX(Inputs!$D$24:$D$35,MATCH($D986,Inputs!$B$24:$B$35,0))*$F986,INDEX(Inputs!$E$24:$E$35,MATCH($D986,Inputs!$B$24:$B$35,0))*$G986)</f>
        <v>427.35907913599999</v>
      </c>
      <c r="I986" s="52"/>
      <c r="J986" s="52"/>
      <c r="K986" s="52"/>
      <c r="L986" s="52"/>
      <c r="M986" s="52"/>
      <c r="O986" s="19"/>
      <c r="P986" s="19"/>
      <c r="Q986" s="19"/>
    </row>
    <row r="987" spans="2:17" x14ac:dyDescent="0.25">
      <c r="B987" s="8" t="s">
        <v>180</v>
      </c>
      <c r="C987" s="8">
        <v>2021</v>
      </c>
      <c r="D987" s="8">
        <v>7</v>
      </c>
      <c r="E987" s="49">
        <f>Data!F987</f>
        <v>8188.768</v>
      </c>
      <c r="F987" s="51">
        <f t="shared" si="31"/>
        <v>2000</v>
      </c>
      <c r="G987" s="51">
        <f t="shared" si="30"/>
        <v>6188.768</v>
      </c>
      <c r="H987" s="52">
        <f>+SUM(INDEX(Inputs!$D$24:$D$35,MATCH($D987,Inputs!$B$24:$B$35,0))*$F987,INDEX(Inputs!$E$24:$E$35,MATCH($D987,Inputs!$B$24:$B$35,0))*$G987)</f>
        <v>511.99202188800001</v>
      </c>
      <c r="I987" s="52"/>
      <c r="J987" s="52"/>
      <c r="K987" s="52"/>
      <c r="L987" s="52"/>
      <c r="M987" s="52"/>
      <c r="O987" s="19"/>
      <c r="P987" s="19"/>
      <c r="Q987" s="19"/>
    </row>
    <row r="988" spans="2:17" x14ac:dyDescent="0.25">
      <c r="B988" s="8" t="s">
        <v>180</v>
      </c>
      <c r="C988" s="8">
        <v>2021</v>
      </c>
      <c r="D988" s="8">
        <v>8</v>
      </c>
      <c r="E988" s="49">
        <f>Data!F988</f>
        <v>6234.2960000000003</v>
      </c>
      <c r="F988" s="51">
        <f t="shared" si="31"/>
        <v>2000</v>
      </c>
      <c r="G988" s="51">
        <f t="shared" si="30"/>
        <v>4234.2960000000003</v>
      </c>
      <c r="H988" s="52">
        <f>+SUM(INDEX(Inputs!$D$24:$D$35,MATCH($D988,Inputs!$B$24:$B$35,0))*$F988,INDEX(Inputs!$E$24:$E$35,MATCH($D988,Inputs!$B$24:$B$35,0))*$G988)</f>
        <v>416.77796393599999</v>
      </c>
      <c r="I988" s="52"/>
      <c r="J988" s="52"/>
      <c r="K988" s="52"/>
      <c r="L988" s="52"/>
      <c r="M988" s="52"/>
      <c r="O988" s="19"/>
      <c r="P988" s="19"/>
      <c r="Q988" s="19"/>
    </row>
    <row r="989" spans="2:17" x14ac:dyDescent="0.25">
      <c r="B989" s="8" t="s">
        <v>180</v>
      </c>
      <c r="C989" s="8">
        <v>2021</v>
      </c>
      <c r="D989" s="8">
        <v>9</v>
      </c>
      <c r="E989" s="49">
        <f>Data!F989</f>
        <v>4204.7340000000004</v>
      </c>
      <c r="F989" s="51">
        <f t="shared" si="31"/>
        <v>2000</v>
      </c>
      <c r="G989" s="51">
        <f t="shared" si="30"/>
        <v>2204.7340000000004</v>
      </c>
      <c r="H989" s="52">
        <f>+SUM(INDEX(Inputs!$D$24:$D$35,MATCH($D989,Inputs!$B$24:$B$35,0))*$F989,INDEX(Inputs!$E$24:$E$35,MATCH($D989,Inputs!$B$24:$B$35,0))*$G989)</f>
        <v>286.924423864</v>
      </c>
      <c r="I989" s="52"/>
      <c r="J989" s="52"/>
      <c r="K989" s="52"/>
      <c r="L989" s="52"/>
      <c r="M989" s="52"/>
      <c r="O989" s="19"/>
      <c r="P989" s="19"/>
      <c r="Q989" s="19"/>
    </row>
    <row r="990" spans="2:17" x14ac:dyDescent="0.25">
      <c r="B990" s="8" t="s">
        <v>180</v>
      </c>
      <c r="C990" s="8">
        <v>2021</v>
      </c>
      <c r="D990" s="8">
        <v>10</v>
      </c>
      <c r="E990" s="49">
        <f>Data!F990</f>
        <v>4004.788</v>
      </c>
      <c r="F990" s="51">
        <f t="shared" si="31"/>
        <v>2000</v>
      </c>
      <c r="G990" s="51">
        <f t="shared" si="30"/>
        <v>2004.788</v>
      </c>
      <c r="H990" s="52">
        <f>+SUM(INDEX(Inputs!$D$24:$D$35,MATCH($D990,Inputs!$B$24:$B$35,0))*$F990,INDEX(Inputs!$E$24:$E$35,MATCH($D990,Inputs!$B$24:$B$35,0))*$G990)</f>
        <v>278.08761044800002</v>
      </c>
      <c r="I990" s="52"/>
      <c r="J990" s="52"/>
      <c r="K990" s="52"/>
      <c r="L990" s="52"/>
      <c r="M990" s="52"/>
      <c r="O990" s="19"/>
      <c r="P990" s="19"/>
      <c r="Q990" s="19"/>
    </row>
    <row r="991" spans="2:17" x14ac:dyDescent="0.25">
      <c r="B991" s="8" t="s">
        <v>180</v>
      </c>
      <c r="C991" s="8">
        <v>2021</v>
      </c>
      <c r="D991" s="8">
        <v>11</v>
      </c>
      <c r="E991" s="49">
        <f>Data!F991</f>
        <v>4493.5680000000002</v>
      </c>
      <c r="F991" s="51">
        <f t="shared" si="31"/>
        <v>2000</v>
      </c>
      <c r="G991" s="51">
        <f t="shared" si="30"/>
        <v>2493.5680000000002</v>
      </c>
      <c r="H991" s="52">
        <f>+SUM(INDEX(Inputs!$D$24:$D$35,MATCH($D991,Inputs!$B$24:$B$35,0))*$F991,INDEX(Inputs!$E$24:$E$35,MATCH($D991,Inputs!$B$24:$B$35,0))*$G991)</f>
        <v>299.68973132799999</v>
      </c>
      <c r="I991" s="52"/>
      <c r="J991" s="52"/>
      <c r="K991" s="52"/>
      <c r="L991" s="52"/>
      <c r="M991" s="52"/>
      <c r="O991" s="19"/>
      <c r="P991" s="19"/>
      <c r="Q991" s="19"/>
    </row>
    <row r="992" spans="2:17" x14ac:dyDescent="0.25">
      <c r="B992" s="8" t="s">
        <v>180</v>
      </c>
      <c r="C992" s="8">
        <v>2021</v>
      </c>
      <c r="D992" s="8">
        <v>12</v>
      </c>
      <c r="E992" s="49">
        <f>Data!F992</f>
        <v>5235.317</v>
      </c>
      <c r="F992" s="51">
        <f t="shared" si="31"/>
        <v>2000</v>
      </c>
      <c r="G992" s="51">
        <f t="shared" si="30"/>
        <v>3235.317</v>
      </c>
      <c r="H992" s="52">
        <f>+SUM(INDEX(Inputs!$D$24:$D$35,MATCH($D992,Inputs!$B$24:$B$35,0))*$F992,INDEX(Inputs!$E$24:$E$35,MATCH($D992,Inputs!$B$24:$B$35,0))*$G992)</f>
        <v>332.472070132</v>
      </c>
      <c r="I992" s="52"/>
      <c r="J992" s="52"/>
      <c r="K992" s="52"/>
      <c r="L992" s="52"/>
      <c r="M992" s="52"/>
      <c r="O992" s="19"/>
      <c r="P992" s="19"/>
      <c r="Q992" s="19"/>
    </row>
    <row r="993" spans="2:17" x14ac:dyDescent="0.25">
      <c r="B993" s="8" t="s">
        <v>181</v>
      </c>
      <c r="C993" s="8">
        <v>2021</v>
      </c>
      <c r="D993" s="8">
        <v>1</v>
      </c>
      <c r="E993" s="49">
        <f>Data!F993</f>
        <v>2460.8398000000002</v>
      </c>
      <c r="F993" s="51">
        <f t="shared" si="31"/>
        <v>2000</v>
      </c>
      <c r="G993" s="51">
        <f t="shared" si="30"/>
        <v>460.8398000000002</v>
      </c>
      <c r="H993" s="52">
        <f>+SUM(INDEX(Inputs!$D$24:$D$35,MATCH($D993,Inputs!$B$24:$B$35,0))*$F993,INDEX(Inputs!$E$24:$E$35,MATCH($D993,Inputs!$B$24:$B$35,0))*$G993)</f>
        <v>209.85127580080001</v>
      </c>
      <c r="I993" s="52"/>
      <c r="J993" s="52"/>
      <c r="K993" s="52"/>
      <c r="L993" s="52"/>
      <c r="M993" s="52"/>
      <c r="O993" s="19"/>
      <c r="P993" s="19"/>
      <c r="Q993" s="19"/>
    </row>
    <row r="994" spans="2:17" x14ac:dyDescent="0.25">
      <c r="B994" s="8" t="s">
        <v>181</v>
      </c>
      <c r="C994" s="8">
        <v>2021</v>
      </c>
      <c r="D994" s="8">
        <v>2</v>
      </c>
      <c r="E994" s="49">
        <f>Data!F994</f>
        <v>2164.5999000000002</v>
      </c>
      <c r="F994" s="51">
        <f t="shared" si="31"/>
        <v>2000</v>
      </c>
      <c r="G994" s="51">
        <f t="shared" si="30"/>
        <v>164.59990000000016</v>
      </c>
      <c r="H994" s="52">
        <f>+SUM(INDEX(Inputs!$D$24:$D$35,MATCH($D994,Inputs!$B$24:$B$35,0))*$F994,INDEX(Inputs!$E$24:$E$35,MATCH($D994,Inputs!$B$24:$B$35,0))*$G994)</f>
        <v>196.75865718040001</v>
      </c>
      <c r="I994" s="52"/>
      <c r="J994" s="52"/>
      <c r="K994" s="52"/>
      <c r="L994" s="52"/>
      <c r="M994" s="52"/>
      <c r="O994" s="19"/>
      <c r="P994" s="19"/>
      <c r="Q994" s="19"/>
    </row>
    <row r="995" spans="2:17" x14ac:dyDescent="0.25">
      <c r="B995" s="8" t="s">
        <v>181</v>
      </c>
      <c r="C995" s="8">
        <v>2021</v>
      </c>
      <c r="D995" s="8">
        <v>3</v>
      </c>
      <c r="E995" s="49">
        <f>Data!F995</f>
        <v>1786.8398999999999</v>
      </c>
      <c r="F995" s="51">
        <f t="shared" si="31"/>
        <v>1786.8398999999999</v>
      </c>
      <c r="G995" s="51">
        <f t="shared" si="30"/>
        <v>0</v>
      </c>
      <c r="H995" s="52">
        <f>+SUM(INDEX(Inputs!$D$24:$D$35,MATCH($D995,Inputs!$B$24:$B$35,0))*$F995,INDEX(Inputs!$E$24:$E$35,MATCH($D995,Inputs!$B$24:$B$35,0))*$G995)</f>
        <v>169.28878580580002</v>
      </c>
      <c r="I995" s="52"/>
      <c r="J995" s="52"/>
      <c r="K995" s="52"/>
      <c r="L995" s="52"/>
      <c r="M995" s="52"/>
      <c r="O995" s="19"/>
      <c r="P995" s="19"/>
      <c r="Q995" s="19"/>
    </row>
    <row r="996" spans="2:17" x14ac:dyDescent="0.25">
      <c r="B996" s="8" t="s">
        <v>181</v>
      </c>
      <c r="C996" s="8">
        <v>2021</v>
      </c>
      <c r="D996" s="8">
        <v>4</v>
      </c>
      <c r="E996" s="49">
        <f>Data!F996</f>
        <v>1219.4799</v>
      </c>
      <c r="F996" s="51">
        <f t="shared" si="31"/>
        <v>1219.4799</v>
      </c>
      <c r="G996" s="51">
        <f t="shared" si="30"/>
        <v>0</v>
      </c>
      <c r="H996" s="52">
        <f>+SUM(INDEX(Inputs!$D$24:$D$35,MATCH($D996,Inputs!$B$24:$B$35,0))*$F996,INDEX(Inputs!$E$24:$E$35,MATCH($D996,Inputs!$B$24:$B$35,0))*$G996)</f>
        <v>115.53596468580001</v>
      </c>
      <c r="I996" s="52"/>
      <c r="J996" s="52"/>
      <c r="K996" s="52"/>
      <c r="L996" s="52"/>
      <c r="M996" s="52"/>
      <c r="O996" s="19"/>
      <c r="P996" s="19"/>
      <c r="Q996" s="19"/>
    </row>
    <row r="997" spans="2:17" x14ac:dyDescent="0.25">
      <c r="B997" s="8" t="s">
        <v>181</v>
      </c>
      <c r="C997" s="8">
        <v>2021</v>
      </c>
      <c r="D997" s="8">
        <v>5</v>
      </c>
      <c r="E997" s="49">
        <f>Data!F997</f>
        <v>1270.912</v>
      </c>
      <c r="F997" s="51">
        <f t="shared" si="31"/>
        <v>1270.912</v>
      </c>
      <c r="G997" s="51">
        <f t="shared" si="30"/>
        <v>0</v>
      </c>
      <c r="H997" s="52">
        <f>+SUM(INDEX(Inputs!$D$24:$D$35,MATCH($D997,Inputs!$B$24:$B$35,0))*$F997,INDEX(Inputs!$E$24:$E$35,MATCH($D997,Inputs!$B$24:$B$35,0))*$G997)</f>
        <v>120.40874470400001</v>
      </c>
      <c r="I997" s="52"/>
      <c r="J997" s="52"/>
      <c r="K997" s="52"/>
      <c r="L997" s="52"/>
      <c r="M997" s="52"/>
      <c r="O997" s="19"/>
      <c r="P997" s="19"/>
      <c r="Q997" s="19"/>
    </row>
    <row r="998" spans="2:17" x14ac:dyDescent="0.25">
      <c r="B998" s="8" t="s">
        <v>181</v>
      </c>
      <c r="C998" s="8">
        <v>2021</v>
      </c>
      <c r="D998" s="8">
        <v>6</v>
      </c>
      <c r="E998" s="49">
        <f>Data!F998</f>
        <v>2836.1439999999998</v>
      </c>
      <c r="F998" s="51">
        <f t="shared" si="31"/>
        <v>2000</v>
      </c>
      <c r="G998" s="51">
        <f t="shared" si="30"/>
        <v>836.14399999999978</v>
      </c>
      <c r="H998" s="52">
        <f>+SUM(INDEX(Inputs!$D$24:$D$35,MATCH($D998,Inputs!$B$24:$B$35,0))*$F998,INDEX(Inputs!$E$24:$E$35,MATCH($D998,Inputs!$B$24:$B$35,0))*$G998)</f>
        <v>251.233591104</v>
      </c>
      <c r="I998" s="52"/>
      <c r="J998" s="52"/>
      <c r="K998" s="52"/>
      <c r="L998" s="52"/>
      <c r="M998" s="52"/>
      <c r="O998" s="19"/>
      <c r="P998" s="19"/>
      <c r="Q998" s="19"/>
    </row>
    <row r="999" spans="2:17" x14ac:dyDescent="0.25">
      <c r="B999" s="8" t="s">
        <v>181</v>
      </c>
      <c r="C999" s="8">
        <v>2021</v>
      </c>
      <c r="D999" s="8">
        <v>7</v>
      </c>
      <c r="E999" s="49">
        <f>Data!F999</f>
        <v>3543.0079999999998</v>
      </c>
      <c r="F999" s="51">
        <f t="shared" si="31"/>
        <v>2000</v>
      </c>
      <c r="G999" s="51">
        <f t="shared" si="30"/>
        <v>1543.0079999999998</v>
      </c>
      <c r="H999" s="52">
        <f>+SUM(INDEX(Inputs!$D$24:$D$35,MATCH($D999,Inputs!$B$24:$B$35,0))*$F999,INDEX(Inputs!$E$24:$E$35,MATCH($D999,Inputs!$B$24:$B$35,0))*$G999)</f>
        <v>285.66917772800002</v>
      </c>
      <c r="I999" s="52"/>
      <c r="J999" s="52"/>
      <c r="K999" s="52"/>
      <c r="L999" s="52"/>
      <c r="M999" s="52"/>
      <c r="O999" s="19"/>
      <c r="P999" s="19"/>
      <c r="Q999" s="19"/>
    </row>
    <row r="1000" spans="2:17" x14ac:dyDescent="0.25">
      <c r="B1000" s="8" t="s">
        <v>181</v>
      </c>
      <c r="C1000" s="8">
        <v>2021</v>
      </c>
      <c r="D1000" s="8">
        <v>8</v>
      </c>
      <c r="E1000" s="49">
        <f>Data!F1000</f>
        <v>2841.7919999999999</v>
      </c>
      <c r="F1000" s="51">
        <f t="shared" si="31"/>
        <v>2000</v>
      </c>
      <c r="G1000" s="51">
        <f t="shared" si="30"/>
        <v>841.79199999999992</v>
      </c>
      <c r="H1000" s="52">
        <f>+SUM(INDEX(Inputs!$D$24:$D$35,MATCH($D1000,Inputs!$B$24:$B$35,0))*$F1000,INDEX(Inputs!$E$24:$E$35,MATCH($D1000,Inputs!$B$24:$B$35,0))*$G1000)</f>
        <v>251.508739072</v>
      </c>
      <c r="I1000" s="52"/>
      <c r="J1000" s="52"/>
      <c r="K1000" s="52"/>
      <c r="L1000" s="52"/>
      <c r="M1000" s="52"/>
      <c r="O1000" s="19"/>
      <c r="P1000" s="19"/>
      <c r="Q1000" s="19"/>
    </row>
    <row r="1001" spans="2:17" x14ac:dyDescent="0.25">
      <c r="B1001" s="8" t="s">
        <v>181</v>
      </c>
      <c r="C1001" s="8">
        <v>2021</v>
      </c>
      <c r="D1001" s="8">
        <v>9</v>
      </c>
      <c r="E1001" s="49">
        <f>Data!F1001</f>
        <v>2294.96</v>
      </c>
      <c r="F1001" s="51">
        <f t="shared" si="31"/>
        <v>2000</v>
      </c>
      <c r="G1001" s="51">
        <f t="shared" si="30"/>
        <v>294.96000000000004</v>
      </c>
      <c r="H1001" s="52">
        <f>+SUM(INDEX(Inputs!$D$24:$D$35,MATCH($D1001,Inputs!$B$24:$B$35,0))*$F1001,INDEX(Inputs!$E$24:$E$35,MATCH($D1001,Inputs!$B$24:$B$35,0))*$G1001)</f>
        <v>202.52005216000001</v>
      </c>
      <c r="I1001" s="52"/>
      <c r="J1001" s="52"/>
      <c r="K1001" s="52"/>
      <c r="L1001" s="52"/>
      <c r="M1001" s="52"/>
      <c r="O1001" s="19"/>
      <c r="P1001" s="19"/>
      <c r="Q1001" s="19"/>
    </row>
    <row r="1002" spans="2:17" x14ac:dyDescent="0.25">
      <c r="B1002" s="8" t="s">
        <v>181</v>
      </c>
      <c r="C1002" s="8">
        <v>2021</v>
      </c>
      <c r="D1002" s="8">
        <v>10</v>
      </c>
      <c r="E1002" s="49">
        <f>Data!F1002</f>
        <v>1143.354</v>
      </c>
      <c r="F1002" s="51">
        <f t="shared" si="31"/>
        <v>1143.354</v>
      </c>
      <c r="G1002" s="51">
        <f t="shared" si="30"/>
        <v>0</v>
      </c>
      <c r="H1002" s="52">
        <f>+SUM(INDEX(Inputs!$D$24:$D$35,MATCH($D1002,Inputs!$B$24:$B$35,0))*$F1002,INDEX(Inputs!$E$24:$E$35,MATCH($D1002,Inputs!$B$24:$B$35,0))*$G1002)</f>
        <v>108.32364466800001</v>
      </c>
      <c r="I1002" s="52"/>
      <c r="J1002" s="52"/>
      <c r="K1002" s="52"/>
      <c r="L1002" s="52"/>
      <c r="M1002" s="52"/>
      <c r="O1002" s="19"/>
      <c r="P1002" s="19"/>
      <c r="Q1002" s="19"/>
    </row>
    <row r="1003" spans="2:17" x14ac:dyDescent="0.25">
      <c r="B1003" s="8" t="s">
        <v>181</v>
      </c>
      <c r="C1003" s="8">
        <v>2021</v>
      </c>
      <c r="D1003" s="8">
        <v>11</v>
      </c>
      <c r="E1003" s="49">
        <f>Data!F1003</f>
        <v>1418.778</v>
      </c>
      <c r="F1003" s="51">
        <f t="shared" si="31"/>
        <v>1418.778</v>
      </c>
      <c r="G1003" s="51">
        <f t="shared" si="30"/>
        <v>0</v>
      </c>
      <c r="H1003" s="52">
        <f>+SUM(INDEX(Inputs!$D$24:$D$35,MATCH($D1003,Inputs!$B$24:$B$35,0))*$F1003,INDEX(Inputs!$E$24:$E$35,MATCH($D1003,Inputs!$B$24:$B$35,0))*$G1003)</f>
        <v>134.41786527600001</v>
      </c>
      <c r="I1003" s="52"/>
      <c r="J1003" s="52"/>
      <c r="K1003" s="52"/>
      <c r="L1003" s="52"/>
      <c r="M1003" s="52"/>
      <c r="O1003" s="19"/>
      <c r="P1003" s="19"/>
      <c r="Q1003" s="19"/>
    </row>
    <row r="1004" spans="2:17" x14ac:dyDescent="0.25">
      <c r="B1004" s="8" t="s">
        <v>181</v>
      </c>
      <c r="C1004" s="8">
        <v>2021</v>
      </c>
      <c r="D1004" s="8">
        <v>12</v>
      </c>
      <c r="E1004" s="49">
        <f>Data!F1004</f>
        <v>2598.8960000000002</v>
      </c>
      <c r="F1004" s="51">
        <f t="shared" si="31"/>
        <v>2000</v>
      </c>
      <c r="G1004" s="51">
        <f t="shared" si="30"/>
        <v>598.89600000000019</v>
      </c>
      <c r="H1004" s="52">
        <f>+SUM(INDEX(Inputs!$D$24:$D$35,MATCH($D1004,Inputs!$B$24:$B$35,0))*$F1004,INDEX(Inputs!$E$24:$E$35,MATCH($D1004,Inputs!$B$24:$B$35,0))*$G1004)</f>
        <v>215.95280761600003</v>
      </c>
      <c r="I1004" s="52"/>
      <c r="J1004" s="52"/>
      <c r="K1004" s="52"/>
      <c r="L1004" s="52"/>
      <c r="M1004" s="52"/>
      <c r="O1004" s="19"/>
      <c r="P1004" s="19"/>
      <c r="Q1004" s="19"/>
    </row>
    <row r="1005" spans="2:17" x14ac:dyDescent="0.25">
      <c r="B1005" s="8" t="s">
        <v>182</v>
      </c>
      <c r="C1005" s="8">
        <v>2021</v>
      </c>
      <c r="D1005" s="8">
        <v>1</v>
      </c>
      <c r="E1005" s="49">
        <f>Data!F1005</f>
        <v>2757.3198000000002</v>
      </c>
      <c r="F1005" s="51">
        <f t="shared" si="31"/>
        <v>2000</v>
      </c>
      <c r="G1005" s="51">
        <f t="shared" si="30"/>
        <v>757.31980000000021</v>
      </c>
      <c r="H1005" s="52">
        <f>+SUM(INDEX(Inputs!$D$24:$D$35,MATCH($D1005,Inputs!$B$24:$B$35,0))*$F1005,INDEX(Inputs!$E$24:$E$35,MATCH($D1005,Inputs!$B$24:$B$35,0))*$G1005)</f>
        <v>222.95450588080001</v>
      </c>
      <c r="I1005" s="52"/>
      <c r="J1005" s="52"/>
      <c r="K1005" s="52"/>
      <c r="L1005" s="52"/>
      <c r="M1005" s="52"/>
      <c r="O1005" s="19"/>
      <c r="P1005" s="19"/>
      <c r="Q1005" s="19"/>
    </row>
    <row r="1006" spans="2:17" x14ac:dyDescent="0.25">
      <c r="B1006" s="8" t="s">
        <v>182</v>
      </c>
      <c r="C1006" s="8">
        <v>2021</v>
      </c>
      <c r="D1006" s="8">
        <v>2</v>
      </c>
      <c r="E1006" s="49">
        <f>Data!F1006</f>
        <v>2440.384</v>
      </c>
      <c r="F1006" s="51">
        <f t="shared" si="31"/>
        <v>2000</v>
      </c>
      <c r="G1006" s="51">
        <f t="shared" si="30"/>
        <v>440.38400000000001</v>
      </c>
      <c r="H1006" s="52">
        <f>+SUM(INDEX(Inputs!$D$24:$D$35,MATCH($D1006,Inputs!$B$24:$B$35,0))*$F1006,INDEX(Inputs!$E$24:$E$35,MATCH($D1006,Inputs!$B$24:$B$35,0))*$G1006)</f>
        <v>208.947211264</v>
      </c>
      <c r="I1006" s="52"/>
      <c r="J1006" s="52"/>
      <c r="K1006" s="52"/>
      <c r="L1006" s="52"/>
      <c r="M1006" s="52"/>
      <c r="O1006" s="19"/>
      <c r="P1006" s="19"/>
      <c r="Q1006" s="19"/>
    </row>
    <row r="1007" spans="2:17" x14ac:dyDescent="0.25">
      <c r="B1007" s="8" t="s">
        <v>182</v>
      </c>
      <c r="C1007" s="8">
        <v>2021</v>
      </c>
      <c r="D1007" s="8">
        <v>3</v>
      </c>
      <c r="E1007" s="49">
        <f>Data!F1007</f>
        <v>1936.1838</v>
      </c>
      <c r="F1007" s="51">
        <f t="shared" si="31"/>
        <v>1936.1838</v>
      </c>
      <c r="G1007" s="51">
        <f t="shared" si="30"/>
        <v>0</v>
      </c>
      <c r="H1007" s="52">
        <f>+SUM(INDEX(Inputs!$D$24:$D$35,MATCH($D1007,Inputs!$B$24:$B$35,0))*$F1007,INDEX(Inputs!$E$24:$E$35,MATCH($D1007,Inputs!$B$24:$B$35,0))*$G1007)</f>
        <v>183.43792557960001</v>
      </c>
      <c r="I1007" s="52"/>
      <c r="J1007" s="52"/>
      <c r="K1007" s="52"/>
      <c r="L1007" s="52"/>
      <c r="M1007" s="52"/>
      <c r="O1007" s="19"/>
      <c r="P1007" s="19"/>
      <c r="Q1007" s="19"/>
    </row>
    <row r="1008" spans="2:17" x14ac:dyDescent="0.25">
      <c r="B1008" s="8" t="s">
        <v>182</v>
      </c>
      <c r="C1008" s="8">
        <v>2021</v>
      </c>
      <c r="D1008" s="8">
        <v>4</v>
      </c>
      <c r="E1008" s="49">
        <f>Data!F1008</f>
        <v>1327.8955000000001</v>
      </c>
      <c r="F1008" s="51">
        <f t="shared" si="31"/>
        <v>1327.8955000000001</v>
      </c>
      <c r="G1008" s="51">
        <f t="shared" si="30"/>
        <v>0</v>
      </c>
      <c r="H1008" s="52">
        <f>+SUM(INDEX(Inputs!$D$24:$D$35,MATCH($D1008,Inputs!$B$24:$B$35,0))*$F1008,INDEX(Inputs!$E$24:$E$35,MATCH($D1008,Inputs!$B$24:$B$35,0))*$G1008)</f>
        <v>125.80747546100001</v>
      </c>
      <c r="I1008" s="52"/>
      <c r="J1008" s="52"/>
      <c r="K1008" s="52"/>
      <c r="L1008" s="52"/>
      <c r="M1008" s="52"/>
      <c r="O1008" s="19"/>
      <c r="P1008" s="19"/>
      <c r="Q1008" s="19"/>
    </row>
    <row r="1009" spans="2:17" x14ac:dyDescent="0.25">
      <c r="B1009" s="8" t="s">
        <v>182</v>
      </c>
      <c r="C1009" s="8">
        <v>2021</v>
      </c>
      <c r="D1009" s="8">
        <v>5</v>
      </c>
      <c r="E1009" s="49">
        <f>Data!F1009</f>
        <v>735.58389999999997</v>
      </c>
      <c r="F1009" s="51">
        <f t="shared" si="31"/>
        <v>735.58389999999997</v>
      </c>
      <c r="G1009" s="51">
        <f t="shared" si="30"/>
        <v>0</v>
      </c>
      <c r="H1009" s="52">
        <f>+SUM(INDEX(Inputs!$D$24:$D$35,MATCH($D1009,Inputs!$B$24:$B$35,0))*$F1009,INDEX(Inputs!$E$24:$E$35,MATCH($D1009,Inputs!$B$24:$B$35,0))*$G1009)</f>
        <v>69.690689853800009</v>
      </c>
      <c r="I1009" s="52"/>
      <c r="J1009" s="52"/>
      <c r="K1009" s="52"/>
      <c r="L1009" s="52"/>
      <c r="M1009" s="52"/>
      <c r="O1009" s="19"/>
      <c r="P1009" s="19"/>
      <c r="Q1009" s="19"/>
    </row>
    <row r="1010" spans="2:17" x14ac:dyDescent="0.25">
      <c r="B1010" s="8" t="s">
        <v>182</v>
      </c>
      <c r="C1010" s="8">
        <v>2021</v>
      </c>
      <c r="D1010" s="8">
        <v>6</v>
      </c>
      <c r="E1010" s="49">
        <f>Data!F1010</f>
        <v>792.86389999999994</v>
      </c>
      <c r="F1010" s="51">
        <f t="shared" si="31"/>
        <v>792.86389999999994</v>
      </c>
      <c r="G1010" s="51">
        <f t="shared" si="30"/>
        <v>0</v>
      </c>
      <c r="H1010" s="52">
        <f>+SUM(INDEX(Inputs!$D$24:$D$35,MATCH($D1010,Inputs!$B$24:$B$35,0))*$F1010,INDEX(Inputs!$E$24:$E$35,MATCH($D1010,Inputs!$B$24:$B$35,0))*$G1010)</f>
        <v>83.448925474999996</v>
      </c>
      <c r="I1010" s="52"/>
      <c r="J1010" s="52"/>
      <c r="K1010" s="52"/>
      <c r="L1010" s="52"/>
      <c r="M1010" s="52"/>
      <c r="O1010" s="19"/>
      <c r="P1010" s="19"/>
      <c r="Q1010" s="19"/>
    </row>
    <row r="1011" spans="2:17" x14ac:dyDescent="0.25">
      <c r="B1011" s="8" t="s">
        <v>182</v>
      </c>
      <c r="C1011" s="8">
        <v>2021</v>
      </c>
      <c r="D1011" s="8">
        <v>7</v>
      </c>
      <c r="E1011" s="49">
        <f>Data!F1011</f>
        <v>863.47990000000004</v>
      </c>
      <c r="F1011" s="51">
        <f t="shared" si="31"/>
        <v>863.47990000000004</v>
      </c>
      <c r="G1011" s="51">
        <f t="shared" si="30"/>
        <v>0</v>
      </c>
      <c r="H1011" s="52">
        <f>+SUM(INDEX(Inputs!$D$24:$D$35,MATCH($D1011,Inputs!$B$24:$B$35,0))*$F1011,INDEX(Inputs!$E$24:$E$35,MATCH($D1011,Inputs!$B$24:$B$35,0))*$G1011)</f>
        <v>90.881259475000007</v>
      </c>
      <c r="I1011" s="52"/>
      <c r="J1011" s="52"/>
      <c r="K1011" s="52"/>
      <c r="L1011" s="52"/>
      <c r="M1011" s="52"/>
      <c r="O1011" s="19"/>
      <c r="P1011" s="19"/>
      <c r="Q1011" s="19"/>
    </row>
    <row r="1012" spans="2:17" x14ac:dyDescent="0.25">
      <c r="B1012" s="8" t="s">
        <v>182</v>
      </c>
      <c r="C1012" s="8">
        <v>2021</v>
      </c>
      <c r="D1012" s="8">
        <v>8</v>
      </c>
      <c r="E1012" s="49">
        <f>Data!F1012</f>
        <v>826.15200000000004</v>
      </c>
      <c r="F1012" s="51">
        <f t="shared" si="31"/>
        <v>826.15200000000004</v>
      </c>
      <c r="G1012" s="51">
        <f t="shared" si="30"/>
        <v>0</v>
      </c>
      <c r="H1012" s="52">
        <f>+SUM(INDEX(Inputs!$D$24:$D$35,MATCH($D1012,Inputs!$B$24:$B$35,0))*$F1012,INDEX(Inputs!$E$24:$E$35,MATCH($D1012,Inputs!$B$24:$B$35,0))*$G1012)</f>
        <v>86.952498000000006</v>
      </c>
      <c r="I1012" s="52"/>
      <c r="J1012" s="52"/>
      <c r="K1012" s="52"/>
      <c r="L1012" s="52"/>
      <c r="M1012" s="52"/>
      <c r="O1012" s="19"/>
      <c r="P1012" s="19"/>
      <c r="Q1012" s="19"/>
    </row>
    <row r="1013" spans="2:17" x14ac:dyDescent="0.25">
      <c r="B1013" s="8" t="s">
        <v>182</v>
      </c>
      <c r="C1013" s="8">
        <v>2021</v>
      </c>
      <c r="D1013" s="8">
        <v>9</v>
      </c>
      <c r="E1013" s="49">
        <f>Data!F1013</f>
        <v>859.07600000000002</v>
      </c>
      <c r="F1013" s="51">
        <f t="shared" si="31"/>
        <v>859.07600000000002</v>
      </c>
      <c r="G1013" s="51">
        <f t="shared" si="30"/>
        <v>0</v>
      </c>
      <c r="H1013" s="52">
        <f>+SUM(INDEX(Inputs!$D$24:$D$35,MATCH($D1013,Inputs!$B$24:$B$35,0))*$F1013,INDEX(Inputs!$E$24:$E$35,MATCH($D1013,Inputs!$B$24:$B$35,0))*$G1013)</f>
        <v>81.390578392000009</v>
      </c>
      <c r="I1013" s="52"/>
      <c r="J1013" s="52"/>
      <c r="K1013" s="52"/>
      <c r="L1013" s="52"/>
      <c r="M1013" s="52"/>
      <c r="O1013" s="19"/>
      <c r="P1013" s="19"/>
      <c r="Q1013" s="19"/>
    </row>
    <row r="1014" spans="2:17" x14ac:dyDescent="0.25">
      <c r="B1014" s="8" t="s">
        <v>182</v>
      </c>
      <c r="C1014" s="8">
        <v>2021</v>
      </c>
      <c r="D1014" s="8">
        <v>10</v>
      </c>
      <c r="E1014" s="49">
        <f>Data!F1014</f>
        <v>1415.4110000000001</v>
      </c>
      <c r="F1014" s="51">
        <f t="shared" si="31"/>
        <v>1415.4110000000001</v>
      </c>
      <c r="G1014" s="51">
        <f t="shared" si="30"/>
        <v>0</v>
      </c>
      <c r="H1014" s="52">
        <f>+SUM(INDEX(Inputs!$D$24:$D$35,MATCH($D1014,Inputs!$B$24:$B$35,0))*$F1014,INDEX(Inputs!$E$24:$E$35,MATCH($D1014,Inputs!$B$24:$B$35,0))*$G1014)</f>
        <v>134.09886896200001</v>
      </c>
      <c r="I1014" s="52"/>
      <c r="J1014" s="52"/>
      <c r="K1014" s="52"/>
      <c r="L1014" s="52"/>
      <c r="M1014" s="52"/>
      <c r="O1014" s="19"/>
      <c r="P1014" s="19"/>
      <c r="Q1014" s="19"/>
    </row>
    <row r="1015" spans="2:17" x14ac:dyDescent="0.25">
      <c r="B1015" s="8" t="s">
        <v>182</v>
      </c>
      <c r="C1015" s="8">
        <v>2021</v>
      </c>
      <c r="D1015" s="8">
        <v>11</v>
      </c>
      <c r="E1015" s="49">
        <f>Data!F1015</f>
        <v>2194.8220000000001</v>
      </c>
      <c r="F1015" s="51">
        <f t="shared" si="31"/>
        <v>2000</v>
      </c>
      <c r="G1015" s="51">
        <f t="shared" si="30"/>
        <v>194.82200000000012</v>
      </c>
      <c r="H1015" s="52">
        <f>+SUM(INDEX(Inputs!$D$24:$D$35,MATCH($D1015,Inputs!$B$24:$B$35,0))*$F1015,INDEX(Inputs!$E$24:$E$35,MATCH($D1015,Inputs!$B$24:$B$35,0))*$G1015)</f>
        <v>198.09435311200002</v>
      </c>
      <c r="I1015" s="52"/>
      <c r="J1015" s="52"/>
      <c r="K1015" s="52"/>
      <c r="L1015" s="52"/>
      <c r="M1015" s="52"/>
      <c r="O1015" s="19"/>
      <c r="P1015" s="19"/>
      <c r="Q1015" s="19"/>
    </row>
    <row r="1016" spans="2:17" x14ac:dyDescent="0.25">
      <c r="B1016" s="8" t="s">
        <v>182</v>
      </c>
      <c r="C1016" s="8">
        <v>2021</v>
      </c>
      <c r="D1016" s="8">
        <v>12</v>
      </c>
      <c r="E1016" s="49">
        <f>Data!F1016</f>
        <v>2448.2539999999999</v>
      </c>
      <c r="F1016" s="51">
        <f t="shared" si="31"/>
        <v>2000</v>
      </c>
      <c r="G1016" s="51">
        <f t="shared" si="30"/>
        <v>448.25399999999991</v>
      </c>
      <c r="H1016" s="52">
        <f>+SUM(INDEX(Inputs!$D$24:$D$35,MATCH($D1016,Inputs!$B$24:$B$35,0))*$F1016,INDEX(Inputs!$E$24:$E$35,MATCH($D1016,Inputs!$B$24:$B$35,0))*$G1016)</f>
        <v>209.295033784</v>
      </c>
      <c r="I1016" s="52"/>
      <c r="J1016" s="52"/>
      <c r="K1016" s="52"/>
      <c r="L1016" s="52"/>
      <c r="M1016" s="52"/>
      <c r="O1016" s="19"/>
      <c r="P1016" s="19"/>
      <c r="Q1016" s="19"/>
    </row>
    <row r="1017" spans="2:17" x14ac:dyDescent="0.25">
      <c r="B1017" s="8" t="s">
        <v>183</v>
      </c>
      <c r="C1017" s="8">
        <v>2021</v>
      </c>
      <c r="D1017" s="8">
        <v>1</v>
      </c>
      <c r="E1017" s="49">
        <f>Data!F1017</f>
        <v>15938.528</v>
      </c>
      <c r="F1017" s="51">
        <f t="shared" si="31"/>
        <v>2000</v>
      </c>
      <c r="G1017" s="51">
        <f t="shared" si="30"/>
        <v>13938.528</v>
      </c>
      <c r="H1017" s="52">
        <f>+SUM(INDEX(Inputs!$D$24:$D$35,MATCH($D1017,Inputs!$B$24:$B$35,0))*$F1017,INDEX(Inputs!$E$24:$E$35,MATCH($D1017,Inputs!$B$24:$B$35,0))*$G1017)</f>
        <v>805.51118348800003</v>
      </c>
      <c r="I1017" s="52"/>
      <c r="J1017" s="52"/>
      <c r="K1017" s="52"/>
      <c r="L1017" s="52"/>
      <c r="M1017" s="52"/>
      <c r="O1017" s="19"/>
      <c r="P1017" s="19"/>
      <c r="Q1017" s="19"/>
    </row>
    <row r="1018" spans="2:17" x14ac:dyDescent="0.25">
      <c r="B1018" s="8" t="s">
        <v>183</v>
      </c>
      <c r="C1018" s="8">
        <v>2021</v>
      </c>
      <c r="D1018" s="8">
        <v>2</v>
      </c>
      <c r="E1018" s="49">
        <f>Data!F1018</f>
        <v>15379.88</v>
      </c>
      <c r="F1018" s="51">
        <f t="shared" si="31"/>
        <v>2000</v>
      </c>
      <c r="G1018" s="51">
        <f t="shared" si="30"/>
        <v>13379.88</v>
      </c>
      <c r="H1018" s="52">
        <f>+SUM(INDEX(Inputs!$D$24:$D$35,MATCH($D1018,Inputs!$B$24:$B$35,0))*$F1018,INDEX(Inputs!$E$24:$E$35,MATCH($D1018,Inputs!$B$24:$B$35,0))*$G1018)</f>
        <v>780.82117647999996</v>
      </c>
      <c r="I1018" s="52"/>
      <c r="J1018" s="52"/>
      <c r="K1018" s="52"/>
      <c r="L1018" s="52"/>
      <c r="M1018" s="52"/>
      <c r="O1018" s="19"/>
      <c r="P1018" s="19"/>
      <c r="Q1018" s="19"/>
    </row>
    <row r="1019" spans="2:17" x14ac:dyDescent="0.25">
      <c r="B1019" s="8" t="s">
        <v>183</v>
      </c>
      <c r="C1019" s="8">
        <v>2021</v>
      </c>
      <c r="D1019" s="8">
        <v>3</v>
      </c>
      <c r="E1019" s="49">
        <f>Data!F1019</f>
        <v>12640.56</v>
      </c>
      <c r="F1019" s="51">
        <f t="shared" si="31"/>
        <v>2000</v>
      </c>
      <c r="G1019" s="51">
        <f t="shared" si="30"/>
        <v>10640.56</v>
      </c>
      <c r="H1019" s="52">
        <f>+SUM(INDEX(Inputs!$D$24:$D$35,MATCH($D1019,Inputs!$B$24:$B$35,0))*$F1019,INDEX(Inputs!$E$24:$E$35,MATCH($D1019,Inputs!$B$24:$B$35,0))*$G1019)</f>
        <v>659.75418976000003</v>
      </c>
      <c r="I1019" s="52"/>
      <c r="J1019" s="52"/>
      <c r="K1019" s="52"/>
      <c r="L1019" s="52"/>
      <c r="M1019" s="52"/>
      <c r="O1019" s="19"/>
      <c r="P1019" s="19"/>
      <c r="Q1019" s="19"/>
    </row>
    <row r="1020" spans="2:17" x14ac:dyDescent="0.25">
      <c r="B1020" s="8" t="s">
        <v>183</v>
      </c>
      <c r="C1020" s="8">
        <v>2021</v>
      </c>
      <c r="D1020" s="8">
        <v>4</v>
      </c>
      <c r="E1020" s="49">
        <f>Data!F1020</f>
        <v>11301.343999999999</v>
      </c>
      <c r="F1020" s="51">
        <f t="shared" si="31"/>
        <v>2000</v>
      </c>
      <c r="G1020" s="51">
        <f t="shared" si="30"/>
        <v>9301.3439999999991</v>
      </c>
      <c r="H1020" s="52">
        <f>+SUM(INDEX(Inputs!$D$24:$D$35,MATCH($D1020,Inputs!$B$24:$B$35,0))*$F1020,INDEX(Inputs!$E$24:$E$35,MATCH($D1020,Inputs!$B$24:$B$35,0))*$G1020)</f>
        <v>600.56619942399993</v>
      </c>
      <c r="I1020" s="52"/>
      <c r="J1020" s="52"/>
      <c r="K1020" s="52"/>
      <c r="L1020" s="52"/>
      <c r="M1020" s="52"/>
      <c r="O1020" s="19"/>
      <c r="P1020" s="19"/>
      <c r="Q1020" s="19"/>
    </row>
    <row r="1021" spans="2:17" x14ac:dyDescent="0.25">
      <c r="B1021" s="8" t="s">
        <v>183</v>
      </c>
      <c r="C1021" s="8">
        <v>2021</v>
      </c>
      <c r="D1021" s="8">
        <v>5</v>
      </c>
      <c r="E1021" s="49">
        <f>Data!F1021</f>
        <v>8922.4079999999994</v>
      </c>
      <c r="F1021" s="51">
        <f t="shared" si="31"/>
        <v>2000</v>
      </c>
      <c r="G1021" s="51">
        <f t="shared" si="30"/>
        <v>6922.4079999999994</v>
      </c>
      <c r="H1021" s="52">
        <f>+SUM(INDEX(Inputs!$D$24:$D$35,MATCH($D1021,Inputs!$B$24:$B$35,0))*$F1021,INDEX(Inputs!$E$24:$E$35,MATCH($D1021,Inputs!$B$24:$B$35,0))*$G1021)</f>
        <v>495.42674396799998</v>
      </c>
      <c r="I1021" s="52"/>
      <c r="J1021" s="52"/>
      <c r="K1021" s="52"/>
      <c r="L1021" s="52"/>
      <c r="M1021" s="52"/>
      <c r="O1021" s="19"/>
      <c r="P1021" s="19"/>
      <c r="Q1021" s="19"/>
    </row>
    <row r="1022" spans="2:17" x14ac:dyDescent="0.25">
      <c r="B1022" s="8" t="s">
        <v>183</v>
      </c>
      <c r="C1022" s="8">
        <v>2021</v>
      </c>
      <c r="D1022" s="8">
        <v>6</v>
      </c>
      <c r="E1022" s="49">
        <f>Data!F1022</f>
        <v>9632.2479999999996</v>
      </c>
      <c r="F1022" s="51">
        <f t="shared" si="31"/>
        <v>2000</v>
      </c>
      <c r="G1022" s="51">
        <f t="shared" si="30"/>
        <v>7632.2479999999996</v>
      </c>
      <c r="H1022" s="52">
        <f>+SUM(INDEX(Inputs!$D$24:$D$35,MATCH($D1022,Inputs!$B$24:$B$35,0))*$F1022,INDEX(Inputs!$E$24:$E$35,MATCH($D1022,Inputs!$B$24:$B$35,0))*$G1022)</f>
        <v>582.31259356800001</v>
      </c>
      <c r="I1022" s="52"/>
      <c r="J1022" s="52"/>
      <c r="K1022" s="52"/>
      <c r="L1022" s="52"/>
      <c r="M1022" s="52"/>
      <c r="O1022" s="19"/>
      <c r="P1022" s="19"/>
      <c r="Q1022" s="19"/>
    </row>
    <row r="1023" spans="2:17" x14ac:dyDescent="0.25">
      <c r="B1023" s="8" t="s">
        <v>183</v>
      </c>
      <c r="C1023" s="8">
        <v>2021</v>
      </c>
      <c r="D1023" s="8">
        <v>7</v>
      </c>
      <c r="E1023" s="49">
        <f>Data!F1023</f>
        <v>11127.736000000001</v>
      </c>
      <c r="F1023" s="51">
        <f t="shared" si="31"/>
        <v>2000</v>
      </c>
      <c r="G1023" s="51">
        <f t="shared" si="30"/>
        <v>9127.7360000000008</v>
      </c>
      <c r="H1023" s="52">
        <f>+SUM(INDEX(Inputs!$D$24:$D$35,MATCH($D1023,Inputs!$B$24:$B$35,0))*$F1023,INDEX(Inputs!$E$24:$E$35,MATCH($D1023,Inputs!$B$24:$B$35,0))*$G1023)</f>
        <v>655.16678697600014</v>
      </c>
      <c r="I1023" s="52"/>
      <c r="J1023" s="52"/>
      <c r="K1023" s="52"/>
      <c r="L1023" s="52"/>
      <c r="M1023" s="52"/>
      <c r="O1023" s="19"/>
      <c r="P1023" s="19"/>
      <c r="Q1023" s="19"/>
    </row>
    <row r="1024" spans="2:17" x14ac:dyDescent="0.25">
      <c r="B1024" s="8" t="s">
        <v>183</v>
      </c>
      <c r="C1024" s="8">
        <v>2021</v>
      </c>
      <c r="D1024" s="8">
        <v>8</v>
      </c>
      <c r="E1024" s="49">
        <f>Data!F1024</f>
        <v>9260.0159999999996</v>
      </c>
      <c r="F1024" s="51">
        <f t="shared" si="31"/>
        <v>2000</v>
      </c>
      <c r="G1024" s="51">
        <f t="shared" si="30"/>
        <v>7260.0159999999996</v>
      </c>
      <c r="H1024" s="52">
        <f>+SUM(INDEX(Inputs!$D$24:$D$35,MATCH($D1024,Inputs!$B$24:$B$35,0))*$F1024,INDEX(Inputs!$E$24:$E$35,MATCH($D1024,Inputs!$B$24:$B$35,0))*$G1024)</f>
        <v>564.17893945600008</v>
      </c>
      <c r="I1024" s="52"/>
      <c r="J1024" s="52"/>
      <c r="K1024" s="52"/>
      <c r="L1024" s="52"/>
      <c r="M1024" s="52"/>
      <c r="O1024" s="19"/>
      <c r="P1024" s="19"/>
      <c r="Q1024" s="19"/>
    </row>
    <row r="1025" spans="2:17" x14ac:dyDescent="0.25">
      <c r="B1025" s="8" t="s">
        <v>183</v>
      </c>
      <c r="C1025" s="8">
        <v>2021</v>
      </c>
      <c r="D1025" s="8">
        <v>9</v>
      </c>
      <c r="E1025" s="49">
        <f>Data!F1025</f>
        <v>8854.152</v>
      </c>
      <c r="F1025" s="51">
        <f t="shared" si="31"/>
        <v>2000</v>
      </c>
      <c r="G1025" s="51">
        <f t="shared" si="30"/>
        <v>6854.152</v>
      </c>
      <c r="H1025" s="52">
        <f>+SUM(INDEX(Inputs!$D$24:$D$35,MATCH($D1025,Inputs!$B$24:$B$35,0))*$F1025,INDEX(Inputs!$E$24:$E$35,MATCH($D1025,Inputs!$B$24:$B$35,0))*$G1025)</f>
        <v>492.41010179199998</v>
      </c>
      <c r="I1025" s="52"/>
      <c r="J1025" s="52"/>
      <c r="K1025" s="52"/>
      <c r="L1025" s="52"/>
      <c r="M1025" s="52"/>
      <c r="O1025" s="19"/>
      <c r="P1025" s="19"/>
      <c r="Q1025" s="19"/>
    </row>
    <row r="1026" spans="2:17" x14ac:dyDescent="0.25">
      <c r="B1026" s="8" t="s">
        <v>183</v>
      </c>
      <c r="C1026" s="8">
        <v>2021</v>
      </c>
      <c r="D1026" s="8">
        <v>10</v>
      </c>
      <c r="E1026" s="49">
        <f>Data!F1026</f>
        <v>11295.343999999999</v>
      </c>
      <c r="F1026" s="51">
        <f t="shared" si="31"/>
        <v>2000</v>
      </c>
      <c r="G1026" s="51">
        <f t="shared" si="30"/>
        <v>9295.3439999999991</v>
      </c>
      <c r="H1026" s="52">
        <f>+SUM(INDEX(Inputs!$D$24:$D$35,MATCH($D1026,Inputs!$B$24:$B$35,0))*$F1026,INDEX(Inputs!$E$24:$E$35,MATCH($D1026,Inputs!$B$24:$B$35,0))*$G1026)</f>
        <v>600.30102342399994</v>
      </c>
      <c r="I1026" s="52"/>
      <c r="J1026" s="52"/>
      <c r="K1026" s="52"/>
      <c r="L1026" s="52"/>
      <c r="M1026" s="52"/>
      <c r="O1026" s="19"/>
      <c r="P1026" s="19"/>
      <c r="Q1026" s="19"/>
    </row>
    <row r="1027" spans="2:17" x14ac:dyDescent="0.25">
      <c r="B1027" s="8" t="s">
        <v>183</v>
      </c>
      <c r="C1027" s="8">
        <v>2021</v>
      </c>
      <c r="D1027" s="8">
        <v>11</v>
      </c>
      <c r="E1027" s="49">
        <f>Data!F1027</f>
        <v>13219.472</v>
      </c>
      <c r="F1027" s="51">
        <f t="shared" si="31"/>
        <v>2000</v>
      </c>
      <c r="G1027" s="51">
        <f t="shared" si="30"/>
        <v>11219.472</v>
      </c>
      <c r="H1027" s="52">
        <f>+SUM(INDEX(Inputs!$D$24:$D$35,MATCH($D1027,Inputs!$B$24:$B$35,0))*$F1027,INDEX(Inputs!$E$24:$E$35,MATCH($D1027,Inputs!$B$24:$B$35,0))*$G1027)</f>
        <v>685.33978451199994</v>
      </c>
      <c r="I1027" s="52"/>
      <c r="J1027" s="52"/>
      <c r="K1027" s="52"/>
      <c r="L1027" s="52"/>
      <c r="M1027" s="52"/>
      <c r="O1027" s="19"/>
      <c r="P1027" s="19"/>
      <c r="Q1027" s="19"/>
    </row>
    <row r="1028" spans="2:17" x14ac:dyDescent="0.25">
      <c r="B1028" s="8" t="s">
        <v>183</v>
      </c>
      <c r="C1028" s="8">
        <v>2021</v>
      </c>
      <c r="D1028" s="8">
        <v>12</v>
      </c>
      <c r="E1028" s="49">
        <f>Data!F1028</f>
        <v>16859.88</v>
      </c>
      <c r="F1028" s="51">
        <f t="shared" si="31"/>
        <v>2000</v>
      </c>
      <c r="G1028" s="51">
        <f t="shared" si="30"/>
        <v>14859.880000000001</v>
      </c>
      <c r="H1028" s="52">
        <f>+SUM(INDEX(Inputs!$D$24:$D$35,MATCH($D1028,Inputs!$B$24:$B$35,0))*$F1028,INDEX(Inputs!$E$24:$E$35,MATCH($D1028,Inputs!$B$24:$B$35,0))*$G1028)</f>
        <v>846.23125648000007</v>
      </c>
      <c r="I1028" s="52"/>
      <c r="J1028" s="52"/>
      <c r="K1028" s="52"/>
      <c r="L1028" s="52"/>
      <c r="M1028" s="52"/>
      <c r="O1028" s="19"/>
      <c r="P1028" s="19"/>
      <c r="Q1028" s="19"/>
    </row>
    <row r="1029" spans="2:17" x14ac:dyDescent="0.25">
      <c r="B1029" s="8" t="s">
        <v>184</v>
      </c>
      <c r="C1029" s="8">
        <v>2021</v>
      </c>
      <c r="D1029" s="8">
        <v>1</v>
      </c>
      <c r="E1029" s="49">
        <f>Data!F1029</f>
        <v>1140.9838</v>
      </c>
      <c r="F1029" s="51">
        <f t="shared" si="31"/>
        <v>1140.9838</v>
      </c>
      <c r="G1029" s="51">
        <f t="shared" si="30"/>
        <v>0</v>
      </c>
      <c r="H1029" s="52">
        <f>+SUM(INDEX(Inputs!$D$24:$D$35,MATCH($D1029,Inputs!$B$24:$B$35,0))*$F1029,INDEX(Inputs!$E$24:$E$35,MATCH($D1029,Inputs!$B$24:$B$35,0))*$G1029)</f>
        <v>108.09908717960001</v>
      </c>
      <c r="I1029" s="52"/>
      <c r="J1029" s="52"/>
      <c r="K1029" s="52"/>
      <c r="L1029" s="52"/>
      <c r="M1029" s="52"/>
      <c r="O1029" s="19"/>
      <c r="P1029" s="19"/>
      <c r="Q1029" s="19"/>
    </row>
    <row r="1030" spans="2:17" x14ac:dyDescent="0.25">
      <c r="B1030" s="8" t="s">
        <v>184</v>
      </c>
      <c r="C1030" s="8">
        <v>2021</v>
      </c>
      <c r="D1030" s="8">
        <v>2</v>
      </c>
      <c r="E1030" s="49">
        <f>Data!F1030</f>
        <v>1044.2079000000001</v>
      </c>
      <c r="F1030" s="51">
        <f t="shared" si="31"/>
        <v>1044.2079000000001</v>
      </c>
      <c r="G1030" s="51">
        <f t="shared" si="30"/>
        <v>0</v>
      </c>
      <c r="H1030" s="52">
        <f>+SUM(INDEX(Inputs!$D$24:$D$35,MATCH($D1030,Inputs!$B$24:$B$35,0))*$F1030,INDEX(Inputs!$E$24:$E$35,MATCH($D1030,Inputs!$B$24:$B$35,0))*$G1030)</f>
        <v>98.930344861800023</v>
      </c>
      <c r="I1030" s="52"/>
      <c r="J1030" s="52"/>
      <c r="K1030" s="52"/>
      <c r="L1030" s="52"/>
      <c r="M1030" s="52"/>
      <c r="O1030" s="19"/>
      <c r="P1030" s="19"/>
      <c r="Q1030" s="19"/>
    </row>
    <row r="1031" spans="2:17" x14ac:dyDescent="0.25">
      <c r="B1031" s="8" t="s">
        <v>184</v>
      </c>
      <c r="C1031" s="8">
        <v>2021</v>
      </c>
      <c r="D1031" s="8">
        <v>3</v>
      </c>
      <c r="E1031" s="49">
        <f>Data!F1031</f>
        <v>827.81579999999997</v>
      </c>
      <c r="F1031" s="51">
        <f t="shared" si="31"/>
        <v>827.81579999999997</v>
      </c>
      <c r="G1031" s="51">
        <f t="shared" si="30"/>
        <v>0</v>
      </c>
      <c r="H1031" s="52">
        <f>+SUM(INDEX(Inputs!$D$24:$D$35,MATCH($D1031,Inputs!$B$24:$B$35,0))*$F1031,INDEX(Inputs!$E$24:$E$35,MATCH($D1031,Inputs!$B$24:$B$35,0))*$G1031)</f>
        <v>78.428924523600003</v>
      </c>
      <c r="I1031" s="52"/>
      <c r="J1031" s="52"/>
      <c r="K1031" s="52"/>
      <c r="L1031" s="52"/>
      <c r="M1031" s="52"/>
      <c r="O1031" s="19"/>
      <c r="P1031" s="19"/>
      <c r="Q1031" s="19"/>
    </row>
    <row r="1032" spans="2:17" x14ac:dyDescent="0.25">
      <c r="B1032" s="8" t="s">
        <v>184</v>
      </c>
      <c r="C1032" s="8">
        <v>2021</v>
      </c>
      <c r="D1032" s="8">
        <v>4</v>
      </c>
      <c r="E1032" s="49">
        <f>Data!F1032</f>
        <v>678.79970000000003</v>
      </c>
      <c r="F1032" s="51">
        <f t="shared" si="31"/>
        <v>678.79970000000003</v>
      </c>
      <c r="G1032" s="51">
        <f t="shared" si="30"/>
        <v>0</v>
      </c>
      <c r="H1032" s="52">
        <f>+SUM(INDEX(Inputs!$D$24:$D$35,MATCH($D1032,Inputs!$B$24:$B$35,0))*$F1032,INDEX(Inputs!$E$24:$E$35,MATCH($D1032,Inputs!$B$24:$B$35,0))*$G1032)</f>
        <v>64.310841177400007</v>
      </c>
      <c r="I1032" s="52"/>
      <c r="J1032" s="52"/>
      <c r="K1032" s="52"/>
      <c r="L1032" s="52"/>
      <c r="M1032" s="52"/>
      <c r="O1032" s="19"/>
      <c r="P1032" s="19"/>
      <c r="Q1032" s="19"/>
    </row>
    <row r="1033" spans="2:17" x14ac:dyDescent="0.25">
      <c r="B1033" s="8" t="s">
        <v>184</v>
      </c>
      <c r="C1033" s="8">
        <v>2021</v>
      </c>
      <c r="D1033" s="8">
        <v>5</v>
      </c>
      <c r="E1033" s="49">
        <f>Data!F1033</f>
        <v>972.92560000000003</v>
      </c>
      <c r="F1033" s="51">
        <f t="shared" si="31"/>
        <v>972.92560000000003</v>
      </c>
      <c r="G1033" s="51">
        <f t="shared" ref="G1033:G1096" si="32">+E1033-F1033</f>
        <v>0</v>
      </c>
      <c r="H1033" s="52">
        <f>+SUM(INDEX(Inputs!$D$24:$D$35,MATCH($D1033,Inputs!$B$24:$B$35,0))*$F1033,INDEX(Inputs!$E$24:$E$35,MATCH($D1033,Inputs!$B$24:$B$35,0))*$G1033)</f>
        <v>92.176917195200005</v>
      </c>
      <c r="I1033" s="52"/>
      <c r="J1033" s="52"/>
      <c r="K1033" s="52"/>
      <c r="L1033" s="52"/>
      <c r="M1033" s="52"/>
      <c r="O1033" s="19"/>
      <c r="P1033" s="19"/>
      <c r="Q1033" s="19"/>
    </row>
    <row r="1034" spans="2:17" x14ac:dyDescent="0.25">
      <c r="B1034" s="8" t="s">
        <v>184</v>
      </c>
      <c r="C1034" s="8">
        <v>2021</v>
      </c>
      <c r="D1034" s="8">
        <v>6</v>
      </c>
      <c r="E1034" s="49">
        <f>Data!F1034</f>
        <v>2417.7280000000001</v>
      </c>
      <c r="F1034" s="51">
        <f t="shared" ref="F1034:F1097" si="33">+MIN($E1034,2000)</f>
        <v>2000</v>
      </c>
      <c r="G1034" s="51">
        <f t="shared" si="32"/>
        <v>417.72800000000007</v>
      </c>
      <c r="H1034" s="52">
        <f>+SUM(INDEX(Inputs!$D$24:$D$35,MATCH($D1034,Inputs!$B$24:$B$35,0))*$F1034,INDEX(Inputs!$E$24:$E$35,MATCH($D1034,Inputs!$B$24:$B$35,0))*$G1034)</f>
        <v>230.85003724800001</v>
      </c>
      <c r="I1034" s="52"/>
      <c r="J1034" s="52"/>
      <c r="K1034" s="52"/>
      <c r="L1034" s="52"/>
      <c r="M1034" s="52"/>
      <c r="O1034" s="19"/>
      <c r="P1034" s="19"/>
      <c r="Q1034" s="19"/>
    </row>
    <row r="1035" spans="2:17" x14ac:dyDescent="0.25">
      <c r="B1035" s="8" t="s">
        <v>184</v>
      </c>
      <c r="C1035" s="8">
        <v>2021</v>
      </c>
      <c r="D1035" s="8">
        <v>7</v>
      </c>
      <c r="E1035" s="49">
        <f>Data!F1035</f>
        <v>2797.8548999999998</v>
      </c>
      <c r="F1035" s="51">
        <f t="shared" si="33"/>
        <v>2000</v>
      </c>
      <c r="G1035" s="51">
        <f t="shared" si="32"/>
        <v>797.85489999999982</v>
      </c>
      <c r="H1035" s="52">
        <f>+SUM(INDEX(Inputs!$D$24:$D$35,MATCH($D1035,Inputs!$B$24:$B$35,0))*$F1035,INDEX(Inputs!$E$24:$E$35,MATCH($D1035,Inputs!$B$24:$B$35,0))*$G1035)</f>
        <v>249.3682993084</v>
      </c>
      <c r="I1035" s="52"/>
      <c r="J1035" s="52"/>
      <c r="K1035" s="52"/>
      <c r="L1035" s="52"/>
      <c r="M1035" s="52"/>
      <c r="O1035" s="19"/>
      <c r="P1035" s="19"/>
      <c r="Q1035" s="19"/>
    </row>
    <row r="1036" spans="2:17" x14ac:dyDescent="0.25">
      <c r="B1036" s="8" t="s">
        <v>184</v>
      </c>
      <c r="C1036" s="8">
        <v>2021</v>
      </c>
      <c r="D1036" s="8">
        <v>8</v>
      </c>
      <c r="E1036" s="49">
        <f>Data!F1036</f>
        <v>1926.2639999999999</v>
      </c>
      <c r="F1036" s="51">
        <f t="shared" si="33"/>
        <v>1926.2639999999999</v>
      </c>
      <c r="G1036" s="51">
        <f t="shared" si="32"/>
        <v>0</v>
      </c>
      <c r="H1036" s="52">
        <f>+SUM(INDEX(Inputs!$D$24:$D$35,MATCH($D1036,Inputs!$B$24:$B$35,0))*$F1036,INDEX(Inputs!$E$24:$E$35,MATCH($D1036,Inputs!$B$24:$B$35,0))*$G1036)</f>
        <v>202.73928599999999</v>
      </c>
      <c r="I1036" s="52"/>
      <c r="J1036" s="52"/>
      <c r="K1036" s="52"/>
      <c r="L1036" s="52"/>
      <c r="M1036" s="52"/>
      <c r="O1036" s="19"/>
      <c r="P1036" s="19"/>
      <c r="Q1036" s="19"/>
    </row>
    <row r="1037" spans="2:17" x14ac:dyDescent="0.25">
      <c r="B1037" s="8" t="s">
        <v>184</v>
      </c>
      <c r="C1037" s="8">
        <v>2021</v>
      </c>
      <c r="D1037" s="8">
        <v>9</v>
      </c>
      <c r="E1037" s="49">
        <f>Data!F1037</f>
        <v>1098.9880000000001</v>
      </c>
      <c r="F1037" s="51">
        <f t="shared" si="33"/>
        <v>1098.9880000000001</v>
      </c>
      <c r="G1037" s="51">
        <f t="shared" si="32"/>
        <v>0</v>
      </c>
      <c r="H1037" s="52">
        <f>+SUM(INDEX(Inputs!$D$24:$D$35,MATCH($D1037,Inputs!$B$24:$B$35,0))*$F1037,INDEX(Inputs!$E$24:$E$35,MATCH($D1037,Inputs!$B$24:$B$35,0))*$G1037)</f>
        <v>104.12032109600001</v>
      </c>
      <c r="I1037" s="52"/>
      <c r="J1037" s="52"/>
      <c r="K1037" s="52"/>
      <c r="L1037" s="52"/>
      <c r="M1037" s="52"/>
      <c r="O1037" s="19"/>
      <c r="P1037" s="19"/>
      <c r="Q1037" s="19"/>
    </row>
    <row r="1038" spans="2:17" x14ac:dyDescent="0.25">
      <c r="B1038" s="8" t="s">
        <v>184</v>
      </c>
      <c r="C1038" s="8">
        <v>2021</v>
      </c>
      <c r="D1038" s="8">
        <v>10</v>
      </c>
      <c r="E1038" s="49">
        <f>Data!F1038</f>
        <v>1056.5989999999999</v>
      </c>
      <c r="F1038" s="51">
        <f t="shared" si="33"/>
        <v>1056.5989999999999</v>
      </c>
      <c r="G1038" s="51">
        <f t="shared" si="32"/>
        <v>0</v>
      </c>
      <c r="H1038" s="52">
        <f>+SUM(INDEX(Inputs!$D$24:$D$35,MATCH($D1038,Inputs!$B$24:$B$35,0))*$F1038,INDEX(Inputs!$E$24:$E$35,MATCH($D1038,Inputs!$B$24:$B$35,0))*$G1038)</f>
        <v>100.10430245800001</v>
      </c>
      <c r="I1038" s="52"/>
      <c r="J1038" s="52"/>
      <c r="K1038" s="52"/>
      <c r="L1038" s="52"/>
      <c r="M1038" s="52"/>
      <c r="O1038" s="19"/>
      <c r="P1038" s="19"/>
      <c r="Q1038" s="19"/>
    </row>
    <row r="1039" spans="2:17" x14ac:dyDescent="0.25">
      <c r="B1039" s="8" t="s">
        <v>184</v>
      </c>
      <c r="C1039" s="8">
        <v>2021</v>
      </c>
      <c r="D1039" s="8">
        <v>11</v>
      </c>
      <c r="E1039" s="49">
        <f>Data!F1039</f>
        <v>1501.9449999999999</v>
      </c>
      <c r="F1039" s="51">
        <f t="shared" si="33"/>
        <v>1501.9449999999999</v>
      </c>
      <c r="G1039" s="51">
        <f t="shared" si="32"/>
        <v>0</v>
      </c>
      <c r="H1039" s="52">
        <f>+SUM(INDEX(Inputs!$D$24:$D$35,MATCH($D1039,Inputs!$B$24:$B$35,0))*$F1039,INDEX(Inputs!$E$24:$E$35,MATCH($D1039,Inputs!$B$24:$B$35,0))*$G1039)</f>
        <v>142.29727319</v>
      </c>
      <c r="I1039" s="52"/>
      <c r="J1039" s="52"/>
      <c r="K1039" s="52"/>
      <c r="L1039" s="52"/>
      <c r="M1039" s="52"/>
      <c r="O1039" s="19"/>
      <c r="P1039" s="19"/>
      <c r="Q1039" s="19"/>
    </row>
    <row r="1040" spans="2:17" x14ac:dyDescent="0.25">
      <c r="B1040" s="8" t="s">
        <v>184</v>
      </c>
      <c r="C1040" s="8">
        <v>2021</v>
      </c>
      <c r="D1040" s="8">
        <v>12</v>
      </c>
      <c r="E1040" s="49">
        <f>Data!F1040</f>
        <v>1682.308</v>
      </c>
      <c r="F1040" s="51">
        <f t="shared" si="33"/>
        <v>1682.308</v>
      </c>
      <c r="G1040" s="51">
        <f t="shared" si="32"/>
        <v>0</v>
      </c>
      <c r="H1040" s="52">
        <f>+SUM(INDEX(Inputs!$D$24:$D$35,MATCH($D1040,Inputs!$B$24:$B$35,0))*$F1040,INDEX(Inputs!$E$24:$E$35,MATCH($D1040,Inputs!$B$24:$B$35,0))*$G1040)</f>
        <v>159.38522453600001</v>
      </c>
      <c r="I1040" s="52"/>
      <c r="J1040" s="52"/>
      <c r="K1040" s="52"/>
      <c r="L1040" s="52"/>
      <c r="M1040" s="52"/>
      <c r="O1040" s="19"/>
      <c r="P1040" s="19"/>
      <c r="Q1040" s="19"/>
    </row>
    <row r="1041" spans="2:17" x14ac:dyDescent="0.25">
      <c r="B1041" s="8" t="s">
        <v>185</v>
      </c>
      <c r="C1041" s="8">
        <v>2021</v>
      </c>
      <c r="D1041" s="8">
        <v>1</v>
      </c>
      <c r="E1041" s="49">
        <f>Data!F1041</f>
        <v>1002.884</v>
      </c>
      <c r="F1041" s="51">
        <f t="shared" si="33"/>
        <v>1002.884</v>
      </c>
      <c r="G1041" s="51">
        <f t="shared" si="32"/>
        <v>0</v>
      </c>
      <c r="H1041" s="52">
        <f>+SUM(INDEX(Inputs!$D$24:$D$35,MATCH($D1041,Inputs!$B$24:$B$35,0))*$F1041,INDEX(Inputs!$E$24:$E$35,MATCH($D1041,Inputs!$B$24:$B$35,0))*$G1041)</f>
        <v>95.01523592800001</v>
      </c>
      <c r="I1041" s="52"/>
      <c r="J1041" s="52"/>
      <c r="K1041" s="52"/>
      <c r="L1041" s="52"/>
      <c r="M1041" s="52"/>
      <c r="O1041" s="19"/>
      <c r="P1041" s="19"/>
      <c r="Q1041" s="19"/>
    </row>
    <row r="1042" spans="2:17" x14ac:dyDescent="0.25">
      <c r="B1042" s="8" t="s">
        <v>185</v>
      </c>
      <c r="C1042" s="8">
        <v>2021</v>
      </c>
      <c r="D1042" s="8">
        <v>2</v>
      </c>
      <c r="E1042" s="49">
        <f>Data!F1042</f>
        <v>821.97199999999998</v>
      </c>
      <c r="F1042" s="51">
        <f t="shared" si="33"/>
        <v>821.97199999999998</v>
      </c>
      <c r="G1042" s="51">
        <f t="shared" si="32"/>
        <v>0</v>
      </c>
      <c r="H1042" s="52">
        <f>+SUM(INDEX(Inputs!$D$24:$D$35,MATCH($D1042,Inputs!$B$24:$B$35,0))*$F1042,INDEX(Inputs!$E$24:$E$35,MATCH($D1042,Inputs!$B$24:$B$35,0))*$G1042)</f>
        <v>77.875271224000002</v>
      </c>
      <c r="I1042" s="52"/>
      <c r="J1042" s="52"/>
      <c r="K1042" s="52"/>
      <c r="L1042" s="52"/>
      <c r="M1042" s="52"/>
      <c r="O1042" s="19"/>
      <c r="P1042" s="19"/>
      <c r="Q1042" s="19"/>
    </row>
    <row r="1043" spans="2:17" x14ac:dyDescent="0.25">
      <c r="B1043" s="8" t="s">
        <v>185</v>
      </c>
      <c r="C1043" s="8">
        <v>2021</v>
      </c>
      <c r="D1043" s="8">
        <v>3</v>
      </c>
      <c r="E1043" s="49">
        <f>Data!F1043</f>
        <v>978.58</v>
      </c>
      <c r="F1043" s="51">
        <f t="shared" si="33"/>
        <v>978.58</v>
      </c>
      <c r="G1043" s="51">
        <f t="shared" si="32"/>
        <v>0</v>
      </c>
      <c r="H1043" s="52">
        <f>+SUM(INDEX(Inputs!$D$24:$D$35,MATCH($D1043,Inputs!$B$24:$B$35,0))*$F1043,INDEX(Inputs!$E$24:$E$35,MATCH($D1043,Inputs!$B$24:$B$35,0))*$G1043)</f>
        <v>92.712626360000016</v>
      </c>
      <c r="I1043" s="52"/>
      <c r="J1043" s="52"/>
      <c r="K1043" s="52"/>
      <c r="L1043" s="52"/>
      <c r="M1043" s="52"/>
      <c r="O1043" s="19"/>
      <c r="P1043" s="19"/>
      <c r="Q1043" s="19"/>
    </row>
    <row r="1044" spans="2:17" x14ac:dyDescent="0.25">
      <c r="B1044" s="8" t="s">
        <v>185</v>
      </c>
      <c r="C1044" s="8">
        <v>2021</v>
      </c>
      <c r="D1044" s="8">
        <v>4</v>
      </c>
      <c r="E1044" s="49">
        <f>Data!F1044</f>
        <v>1057.2159999999999</v>
      </c>
      <c r="F1044" s="51">
        <f t="shared" si="33"/>
        <v>1057.2159999999999</v>
      </c>
      <c r="G1044" s="51">
        <f t="shared" si="32"/>
        <v>0</v>
      </c>
      <c r="H1044" s="52">
        <f>+SUM(INDEX(Inputs!$D$24:$D$35,MATCH($D1044,Inputs!$B$24:$B$35,0))*$F1044,INDEX(Inputs!$E$24:$E$35,MATCH($D1044,Inputs!$B$24:$B$35,0))*$G1044)</f>
        <v>100.16275827199999</v>
      </c>
      <c r="I1044" s="52"/>
      <c r="J1044" s="52"/>
      <c r="K1044" s="52"/>
      <c r="L1044" s="52"/>
      <c r="M1044" s="52"/>
      <c r="O1044" s="19"/>
      <c r="P1044" s="19"/>
      <c r="Q1044" s="19"/>
    </row>
    <row r="1045" spans="2:17" x14ac:dyDescent="0.25">
      <c r="B1045" s="8" t="s">
        <v>185</v>
      </c>
      <c r="C1045" s="8">
        <v>2021</v>
      </c>
      <c r="D1045" s="8">
        <v>5</v>
      </c>
      <c r="E1045" s="49">
        <f>Data!F1045</f>
        <v>1036.18</v>
      </c>
      <c r="F1045" s="51">
        <f t="shared" si="33"/>
        <v>1036.18</v>
      </c>
      <c r="G1045" s="51">
        <f t="shared" si="32"/>
        <v>0</v>
      </c>
      <c r="H1045" s="52">
        <f>+SUM(INDEX(Inputs!$D$24:$D$35,MATCH($D1045,Inputs!$B$24:$B$35,0))*$F1045,INDEX(Inputs!$E$24:$E$35,MATCH($D1045,Inputs!$B$24:$B$35,0))*$G1045)</f>
        <v>98.169765560000016</v>
      </c>
      <c r="I1045" s="52"/>
      <c r="J1045" s="52"/>
      <c r="K1045" s="52"/>
      <c r="L1045" s="52"/>
      <c r="M1045" s="52"/>
      <c r="O1045" s="19"/>
      <c r="P1045" s="19"/>
      <c r="Q1045" s="19"/>
    </row>
    <row r="1046" spans="2:17" x14ac:dyDescent="0.25">
      <c r="B1046" s="8" t="s">
        <v>185</v>
      </c>
      <c r="C1046" s="8">
        <v>2021</v>
      </c>
      <c r="D1046" s="8">
        <v>6</v>
      </c>
      <c r="E1046" s="49">
        <f>Data!F1046</f>
        <v>1559.28</v>
      </c>
      <c r="F1046" s="51">
        <f t="shared" si="33"/>
        <v>1559.28</v>
      </c>
      <c r="G1046" s="51">
        <f t="shared" si="32"/>
        <v>0</v>
      </c>
      <c r="H1046" s="52">
        <f>+SUM(INDEX(Inputs!$D$24:$D$35,MATCH($D1046,Inputs!$B$24:$B$35,0))*$F1046,INDEX(Inputs!$E$24:$E$35,MATCH($D1046,Inputs!$B$24:$B$35,0))*$G1046)</f>
        <v>164.11421999999999</v>
      </c>
      <c r="I1046" s="52"/>
      <c r="J1046" s="52"/>
      <c r="K1046" s="52"/>
      <c r="L1046" s="52"/>
      <c r="M1046" s="52"/>
      <c r="O1046" s="19"/>
      <c r="P1046" s="19"/>
      <c r="Q1046" s="19"/>
    </row>
    <row r="1047" spans="2:17" x14ac:dyDescent="0.25">
      <c r="B1047" s="8" t="s">
        <v>185</v>
      </c>
      <c r="C1047" s="8">
        <v>2021</v>
      </c>
      <c r="D1047" s="8">
        <v>7</v>
      </c>
      <c r="E1047" s="49">
        <f>Data!F1047</f>
        <v>3117.076</v>
      </c>
      <c r="F1047" s="51">
        <f t="shared" si="33"/>
        <v>2000</v>
      </c>
      <c r="G1047" s="51">
        <f t="shared" si="32"/>
        <v>1117.076</v>
      </c>
      <c r="H1047" s="52">
        <f>+SUM(INDEX(Inputs!$D$24:$D$35,MATCH($D1047,Inputs!$B$24:$B$35,0))*$F1047,INDEX(Inputs!$E$24:$E$35,MATCH($D1047,Inputs!$B$24:$B$35,0))*$G1047)</f>
        <v>264.91947441600001</v>
      </c>
      <c r="I1047" s="52"/>
      <c r="J1047" s="52"/>
      <c r="K1047" s="52"/>
      <c r="L1047" s="52"/>
      <c r="M1047" s="52"/>
      <c r="O1047" s="19"/>
      <c r="P1047" s="19"/>
      <c r="Q1047" s="19"/>
    </row>
    <row r="1048" spans="2:17" x14ac:dyDescent="0.25">
      <c r="B1048" s="8" t="s">
        <v>185</v>
      </c>
      <c r="C1048" s="8">
        <v>2021</v>
      </c>
      <c r="D1048" s="8">
        <v>8</v>
      </c>
      <c r="E1048" s="49">
        <f>Data!F1048</f>
        <v>1596.528</v>
      </c>
      <c r="F1048" s="51">
        <f t="shared" si="33"/>
        <v>1596.528</v>
      </c>
      <c r="G1048" s="51">
        <f t="shared" si="32"/>
        <v>0</v>
      </c>
      <c r="H1048" s="52">
        <f>+SUM(INDEX(Inputs!$D$24:$D$35,MATCH($D1048,Inputs!$B$24:$B$35,0))*$F1048,INDEX(Inputs!$E$24:$E$35,MATCH($D1048,Inputs!$B$24:$B$35,0))*$G1048)</f>
        <v>168.034572</v>
      </c>
      <c r="I1048" s="52"/>
      <c r="J1048" s="52"/>
      <c r="K1048" s="52"/>
      <c r="L1048" s="52"/>
      <c r="M1048" s="52"/>
      <c r="O1048" s="19"/>
      <c r="P1048" s="19"/>
      <c r="Q1048" s="19"/>
    </row>
    <row r="1049" spans="2:17" x14ac:dyDescent="0.25">
      <c r="B1049" s="8" t="s">
        <v>185</v>
      </c>
      <c r="C1049" s="8">
        <v>2021</v>
      </c>
      <c r="D1049" s="8">
        <v>9</v>
      </c>
      <c r="E1049" s="49">
        <f>Data!F1049</f>
        <v>800.83199999999999</v>
      </c>
      <c r="F1049" s="51">
        <f t="shared" si="33"/>
        <v>800.83199999999999</v>
      </c>
      <c r="G1049" s="51">
        <f t="shared" si="32"/>
        <v>0</v>
      </c>
      <c r="H1049" s="52">
        <f>+SUM(INDEX(Inputs!$D$24:$D$35,MATCH($D1049,Inputs!$B$24:$B$35,0))*$F1049,INDEX(Inputs!$E$24:$E$35,MATCH($D1049,Inputs!$B$24:$B$35,0))*$G1049)</f>
        <v>75.872425344000007</v>
      </c>
      <c r="I1049" s="52"/>
      <c r="J1049" s="52"/>
      <c r="K1049" s="52"/>
      <c r="L1049" s="52"/>
      <c r="M1049" s="52"/>
      <c r="O1049" s="19"/>
      <c r="P1049" s="19"/>
      <c r="Q1049" s="19"/>
    </row>
    <row r="1050" spans="2:17" x14ac:dyDescent="0.25">
      <c r="B1050" s="8" t="s">
        <v>185</v>
      </c>
      <c r="C1050" s="8">
        <v>2021</v>
      </c>
      <c r="D1050" s="8">
        <v>10</v>
      </c>
      <c r="E1050" s="49">
        <f>Data!F1050</f>
        <v>994.3</v>
      </c>
      <c r="F1050" s="51">
        <f t="shared" si="33"/>
        <v>994.3</v>
      </c>
      <c r="G1050" s="51">
        <f t="shared" si="32"/>
        <v>0</v>
      </c>
      <c r="H1050" s="52">
        <f>+SUM(INDEX(Inputs!$D$24:$D$35,MATCH($D1050,Inputs!$B$24:$B$35,0))*$F1050,INDEX(Inputs!$E$24:$E$35,MATCH($D1050,Inputs!$B$24:$B$35,0))*$G1050)</f>
        <v>94.201970599999996</v>
      </c>
      <c r="I1050" s="52"/>
      <c r="J1050" s="52"/>
      <c r="K1050" s="52"/>
      <c r="L1050" s="52"/>
      <c r="M1050" s="52"/>
      <c r="O1050" s="19"/>
      <c r="P1050" s="19"/>
      <c r="Q1050" s="19"/>
    </row>
    <row r="1051" spans="2:17" x14ac:dyDescent="0.25">
      <c r="B1051" s="8" t="s">
        <v>185</v>
      </c>
      <c r="C1051" s="8">
        <v>2021</v>
      </c>
      <c r="D1051" s="8">
        <v>11</v>
      </c>
      <c r="E1051" s="49">
        <f>Data!F1051</f>
        <v>1118.7</v>
      </c>
      <c r="F1051" s="51">
        <f t="shared" si="33"/>
        <v>1118.7</v>
      </c>
      <c r="G1051" s="51">
        <f t="shared" si="32"/>
        <v>0</v>
      </c>
      <c r="H1051" s="52">
        <f>+SUM(INDEX(Inputs!$D$24:$D$35,MATCH($D1051,Inputs!$B$24:$B$35,0))*$F1051,INDEX(Inputs!$E$24:$E$35,MATCH($D1051,Inputs!$B$24:$B$35,0))*$G1051)</f>
        <v>105.98787540000001</v>
      </c>
      <c r="I1051" s="52"/>
      <c r="J1051" s="52"/>
      <c r="K1051" s="52"/>
      <c r="L1051" s="52"/>
      <c r="M1051" s="52"/>
      <c r="O1051" s="19"/>
      <c r="P1051" s="19"/>
      <c r="Q1051" s="19"/>
    </row>
    <row r="1052" spans="2:17" x14ac:dyDescent="0.25">
      <c r="B1052" s="8" t="s">
        <v>185</v>
      </c>
      <c r="C1052" s="8">
        <v>2021</v>
      </c>
      <c r="D1052" s="8">
        <v>12</v>
      </c>
      <c r="E1052" s="49">
        <f>Data!F1052</f>
        <v>942.12400000000002</v>
      </c>
      <c r="F1052" s="51">
        <f t="shared" si="33"/>
        <v>942.12400000000002</v>
      </c>
      <c r="G1052" s="51">
        <f t="shared" si="32"/>
        <v>0</v>
      </c>
      <c r="H1052" s="52">
        <f>+SUM(INDEX(Inputs!$D$24:$D$35,MATCH($D1052,Inputs!$B$24:$B$35,0))*$F1052,INDEX(Inputs!$E$24:$E$35,MATCH($D1052,Inputs!$B$24:$B$35,0))*$G1052)</f>
        <v>89.258712008000003</v>
      </c>
      <c r="I1052" s="52"/>
      <c r="J1052" s="52"/>
      <c r="K1052" s="52"/>
      <c r="L1052" s="52"/>
      <c r="M1052" s="52"/>
      <c r="O1052" s="19"/>
      <c r="P1052" s="19"/>
      <c r="Q1052" s="19"/>
    </row>
    <row r="1053" spans="2:17" x14ac:dyDescent="0.25">
      <c r="B1053" s="8" t="s">
        <v>186</v>
      </c>
      <c r="C1053" s="8">
        <v>2021</v>
      </c>
      <c r="D1053" s="8">
        <v>1</v>
      </c>
      <c r="E1053" s="49">
        <f>Data!F1053</f>
        <v>9841.7199000000001</v>
      </c>
      <c r="F1053" s="51">
        <f t="shared" si="33"/>
        <v>2000</v>
      </c>
      <c r="G1053" s="51">
        <f t="shared" si="32"/>
        <v>7841.7199000000001</v>
      </c>
      <c r="H1053" s="52">
        <f>+SUM(INDEX(Inputs!$D$24:$D$35,MATCH($D1053,Inputs!$B$24:$B$35,0))*$F1053,INDEX(Inputs!$E$24:$E$35,MATCH($D1053,Inputs!$B$24:$B$35,0))*$G1053)</f>
        <v>536.05665270040004</v>
      </c>
      <c r="I1053" s="52"/>
      <c r="J1053" s="52"/>
      <c r="K1053" s="52"/>
      <c r="L1053" s="52"/>
      <c r="M1053" s="52"/>
      <c r="O1053" s="19"/>
      <c r="P1053" s="19"/>
      <c r="Q1053" s="19"/>
    </row>
    <row r="1054" spans="2:17" x14ac:dyDescent="0.25">
      <c r="B1054" s="8" t="s">
        <v>186</v>
      </c>
      <c r="C1054" s="8">
        <v>2021</v>
      </c>
      <c r="D1054" s="8">
        <v>2</v>
      </c>
      <c r="E1054" s="49">
        <f>Data!F1054</f>
        <v>9173.0159999999996</v>
      </c>
      <c r="F1054" s="51">
        <f t="shared" si="33"/>
        <v>2000</v>
      </c>
      <c r="G1054" s="51">
        <f t="shared" si="32"/>
        <v>7173.0159999999996</v>
      </c>
      <c r="H1054" s="52">
        <f>+SUM(INDEX(Inputs!$D$24:$D$35,MATCH($D1054,Inputs!$B$24:$B$35,0))*$F1054,INDEX(Inputs!$E$24:$E$35,MATCH($D1054,Inputs!$B$24:$B$35,0))*$G1054)</f>
        <v>506.50261513600003</v>
      </c>
      <c r="I1054" s="52"/>
      <c r="J1054" s="52"/>
      <c r="K1054" s="52"/>
      <c r="L1054" s="52"/>
      <c r="M1054" s="52"/>
      <c r="O1054" s="19"/>
      <c r="P1054" s="19"/>
      <c r="Q1054" s="19"/>
    </row>
    <row r="1055" spans="2:17" x14ac:dyDescent="0.25">
      <c r="B1055" s="8" t="s">
        <v>186</v>
      </c>
      <c r="C1055" s="8">
        <v>2021</v>
      </c>
      <c r="D1055" s="8">
        <v>3</v>
      </c>
      <c r="E1055" s="49">
        <f>Data!F1055</f>
        <v>9570.9359000000004</v>
      </c>
      <c r="F1055" s="51">
        <f t="shared" si="33"/>
        <v>2000</v>
      </c>
      <c r="G1055" s="51">
        <f t="shared" si="32"/>
        <v>7570.9359000000004</v>
      </c>
      <c r="H1055" s="52">
        <f>+SUM(INDEX(Inputs!$D$24:$D$35,MATCH($D1055,Inputs!$B$24:$B$35,0))*$F1055,INDEX(Inputs!$E$24:$E$35,MATCH($D1055,Inputs!$B$24:$B$35,0))*$G1055)</f>
        <v>524.08908303639998</v>
      </c>
      <c r="I1055" s="52"/>
      <c r="J1055" s="52"/>
      <c r="K1055" s="52"/>
      <c r="L1055" s="52"/>
      <c r="M1055" s="52"/>
      <c r="O1055" s="19"/>
      <c r="P1055" s="19"/>
      <c r="Q1055" s="19"/>
    </row>
    <row r="1056" spans="2:17" x14ac:dyDescent="0.25">
      <c r="B1056" s="8" t="s">
        <v>186</v>
      </c>
      <c r="C1056" s="8">
        <v>2021</v>
      </c>
      <c r="D1056" s="8">
        <v>4</v>
      </c>
      <c r="E1056" s="49">
        <f>Data!F1056</f>
        <v>7837.2638999999999</v>
      </c>
      <c r="F1056" s="51">
        <f t="shared" si="33"/>
        <v>2000</v>
      </c>
      <c r="G1056" s="51">
        <f t="shared" si="32"/>
        <v>5837.2638999999999</v>
      </c>
      <c r="H1056" s="52">
        <f>+SUM(INDEX(Inputs!$D$24:$D$35,MATCH($D1056,Inputs!$B$24:$B$35,0))*$F1056,INDEX(Inputs!$E$24:$E$35,MATCH($D1056,Inputs!$B$24:$B$35,0))*$G1056)</f>
        <v>447.46771532440005</v>
      </c>
      <c r="I1056" s="52"/>
      <c r="J1056" s="52"/>
      <c r="K1056" s="52"/>
      <c r="L1056" s="52"/>
      <c r="M1056" s="52"/>
      <c r="O1056" s="19"/>
      <c r="P1056" s="19"/>
      <c r="Q1056" s="19"/>
    </row>
    <row r="1057" spans="2:17" x14ac:dyDescent="0.25">
      <c r="B1057" s="8" t="s">
        <v>186</v>
      </c>
      <c r="C1057" s="8">
        <v>2021</v>
      </c>
      <c r="D1057" s="8">
        <v>5</v>
      </c>
      <c r="E1057" s="49">
        <f>Data!F1057</f>
        <v>8969.2878000000001</v>
      </c>
      <c r="F1057" s="51">
        <f t="shared" si="33"/>
        <v>2000</v>
      </c>
      <c r="G1057" s="51">
        <f t="shared" si="32"/>
        <v>6969.2878000000001</v>
      </c>
      <c r="H1057" s="52">
        <f>+SUM(INDEX(Inputs!$D$24:$D$35,MATCH($D1057,Inputs!$B$24:$B$35,0))*$F1057,INDEX(Inputs!$E$24:$E$35,MATCH($D1057,Inputs!$B$24:$B$35,0))*$G1057)</f>
        <v>497.49864360879997</v>
      </c>
      <c r="I1057" s="52"/>
      <c r="J1057" s="52"/>
      <c r="K1057" s="52"/>
      <c r="L1057" s="52"/>
      <c r="M1057" s="52"/>
      <c r="O1057" s="19"/>
      <c r="P1057" s="19"/>
      <c r="Q1057" s="19"/>
    </row>
    <row r="1058" spans="2:17" x14ac:dyDescent="0.25">
      <c r="B1058" s="8" t="s">
        <v>186</v>
      </c>
      <c r="C1058" s="8">
        <v>2021</v>
      </c>
      <c r="D1058" s="8">
        <v>6</v>
      </c>
      <c r="E1058" s="49">
        <f>Data!F1058</f>
        <v>11114.312</v>
      </c>
      <c r="F1058" s="51">
        <f t="shared" si="33"/>
        <v>2000</v>
      </c>
      <c r="G1058" s="51">
        <f t="shared" si="32"/>
        <v>9114.3119999999999</v>
      </c>
      <c r="H1058" s="52">
        <f>+SUM(INDEX(Inputs!$D$24:$D$35,MATCH($D1058,Inputs!$B$24:$B$35,0))*$F1058,INDEX(Inputs!$E$24:$E$35,MATCH($D1058,Inputs!$B$24:$B$35,0))*$G1058)</f>
        <v>654.51282339199997</v>
      </c>
      <c r="I1058" s="52"/>
      <c r="J1058" s="52"/>
      <c r="K1058" s="52"/>
      <c r="L1058" s="52"/>
      <c r="M1058" s="52"/>
      <c r="O1058" s="19"/>
      <c r="P1058" s="19"/>
      <c r="Q1058" s="19"/>
    </row>
    <row r="1059" spans="2:17" x14ac:dyDescent="0.25">
      <c r="B1059" s="8" t="s">
        <v>186</v>
      </c>
      <c r="C1059" s="8">
        <v>2021</v>
      </c>
      <c r="D1059" s="8">
        <v>7</v>
      </c>
      <c r="E1059" s="49">
        <f>Data!F1059</f>
        <v>11310.791999999999</v>
      </c>
      <c r="F1059" s="51">
        <f t="shared" si="33"/>
        <v>2000</v>
      </c>
      <c r="G1059" s="51">
        <f t="shared" si="32"/>
        <v>9310.7919999999995</v>
      </c>
      <c r="H1059" s="52">
        <f>+SUM(INDEX(Inputs!$D$24:$D$35,MATCH($D1059,Inputs!$B$24:$B$35,0))*$F1059,INDEX(Inputs!$E$24:$E$35,MATCH($D1059,Inputs!$B$24:$B$35,0))*$G1059)</f>
        <v>664.08454307199997</v>
      </c>
      <c r="I1059" s="52"/>
      <c r="J1059" s="52"/>
      <c r="K1059" s="52"/>
      <c r="L1059" s="52"/>
      <c r="M1059" s="52"/>
      <c r="O1059" s="19"/>
      <c r="P1059" s="19"/>
      <c r="Q1059" s="19"/>
    </row>
    <row r="1060" spans="2:17" x14ac:dyDescent="0.25">
      <c r="B1060" s="8" t="s">
        <v>186</v>
      </c>
      <c r="C1060" s="8">
        <v>2021</v>
      </c>
      <c r="D1060" s="8">
        <v>8</v>
      </c>
      <c r="E1060" s="49">
        <f>Data!F1060</f>
        <v>9666.0560000000005</v>
      </c>
      <c r="F1060" s="51">
        <f t="shared" si="33"/>
        <v>2000</v>
      </c>
      <c r="G1060" s="51">
        <f t="shared" si="32"/>
        <v>7666.0560000000005</v>
      </c>
      <c r="H1060" s="52">
        <f>+SUM(INDEX(Inputs!$D$24:$D$35,MATCH($D1060,Inputs!$B$24:$B$35,0))*$F1060,INDEX(Inputs!$E$24:$E$35,MATCH($D1060,Inputs!$B$24:$B$35,0))*$G1060)</f>
        <v>583.95958409600007</v>
      </c>
      <c r="I1060" s="52"/>
      <c r="J1060" s="52"/>
      <c r="K1060" s="52"/>
      <c r="L1060" s="52"/>
      <c r="M1060" s="52"/>
      <c r="O1060" s="19"/>
      <c r="P1060" s="19"/>
      <c r="Q1060" s="19"/>
    </row>
    <row r="1061" spans="2:17" x14ac:dyDescent="0.25">
      <c r="B1061" s="8" t="s">
        <v>186</v>
      </c>
      <c r="C1061" s="8">
        <v>2021</v>
      </c>
      <c r="D1061" s="8">
        <v>9</v>
      </c>
      <c r="E1061" s="49">
        <f>Data!F1061</f>
        <v>8402.7880000000005</v>
      </c>
      <c r="F1061" s="51">
        <f t="shared" si="33"/>
        <v>2000</v>
      </c>
      <c r="G1061" s="51">
        <f t="shared" si="32"/>
        <v>6402.7880000000005</v>
      </c>
      <c r="H1061" s="52">
        <f>+SUM(INDEX(Inputs!$D$24:$D$35,MATCH($D1061,Inputs!$B$24:$B$35,0))*$F1061,INDEX(Inputs!$E$24:$E$35,MATCH($D1061,Inputs!$B$24:$B$35,0))*$G1061)</f>
        <v>472.46161844799997</v>
      </c>
      <c r="I1061" s="52"/>
      <c r="J1061" s="52"/>
      <c r="K1061" s="52"/>
      <c r="L1061" s="52"/>
      <c r="M1061" s="52"/>
      <c r="O1061" s="19"/>
      <c r="P1061" s="19"/>
      <c r="Q1061" s="19"/>
    </row>
    <row r="1062" spans="2:17" x14ac:dyDescent="0.25">
      <c r="B1062" s="8" t="s">
        <v>186</v>
      </c>
      <c r="C1062" s="8">
        <v>2021</v>
      </c>
      <c r="D1062" s="8">
        <v>10</v>
      </c>
      <c r="E1062" s="49">
        <f>Data!F1062</f>
        <v>8282.1620000000003</v>
      </c>
      <c r="F1062" s="51">
        <f t="shared" si="33"/>
        <v>2000</v>
      </c>
      <c r="G1062" s="51">
        <f t="shared" si="32"/>
        <v>6282.1620000000003</v>
      </c>
      <c r="H1062" s="52">
        <f>+SUM(INDEX(Inputs!$D$24:$D$35,MATCH($D1062,Inputs!$B$24:$B$35,0))*$F1062,INDEX(Inputs!$E$24:$E$35,MATCH($D1062,Inputs!$B$24:$B$35,0))*$G1062)</f>
        <v>467.13043175200005</v>
      </c>
      <c r="I1062" s="52"/>
      <c r="J1062" s="52"/>
      <c r="K1062" s="52"/>
      <c r="L1062" s="52"/>
      <c r="M1062" s="52"/>
      <c r="O1062" s="19"/>
      <c r="P1062" s="19"/>
      <c r="Q1062" s="19"/>
    </row>
    <row r="1063" spans="2:17" x14ac:dyDescent="0.25">
      <c r="B1063" s="8" t="s">
        <v>186</v>
      </c>
      <c r="C1063" s="8">
        <v>2021</v>
      </c>
      <c r="D1063" s="8">
        <v>11</v>
      </c>
      <c r="E1063" s="49">
        <f>Data!F1063</f>
        <v>7512.2049999999999</v>
      </c>
      <c r="F1063" s="51">
        <f t="shared" si="33"/>
        <v>2000</v>
      </c>
      <c r="G1063" s="51">
        <f t="shared" si="32"/>
        <v>5512.2049999999999</v>
      </c>
      <c r="H1063" s="52">
        <f>+SUM(INDEX(Inputs!$D$24:$D$35,MATCH($D1063,Inputs!$B$24:$B$35,0))*$F1063,INDEX(Inputs!$E$24:$E$35,MATCH($D1063,Inputs!$B$24:$B$35,0))*$G1063)</f>
        <v>433.10141218000001</v>
      </c>
      <c r="I1063" s="52"/>
      <c r="J1063" s="52"/>
      <c r="K1063" s="52"/>
      <c r="L1063" s="52"/>
      <c r="M1063" s="52"/>
      <c r="O1063" s="19"/>
      <c r="P1063" s="19"/>
      <c r="Q1063" s="19"/>
    </row>
    <row r="1064" spans="2:17" x14ac:dyDescent="0.25">
      <c r="B1064" s="8" t="s">
        <v>186</v>
      </c>
      <c r="C1064" s="8">
        <v>2021</v>
      </c>
      <c r="D1064" s="8">
        <v>12</v>
      </c>
      <c r="E1064" s="49">
        <f>Data!F1064</f>
        <v>10171.598</v>
      </c>
      <c r="F1064" s="51">
        <f t="shared" si="33"/>
        <v>2000</v>
      </c>
      <c r="G1064" s="51">
        <f t="shared" si="32"/>
        <v>8171.598</v>
      </c>
      <c r="H1064" s="52">
        <f>+SUM(INDEX(Inputs!$D$24:$D$35,MATCH($D1064,Inputs!$B$24:$B$35,0))*$F1064,INDEX(Inputs!$E$24:$E$35,MATCH($D1064,Inputs!$B$24:$B$35,0))*$G1064)</f>
        <v>550.63594520799995</v>
      </c>
      <c r="I1064" s="52"/>
      <c r="J1064" s="52"/>
      <c r="K1064" s="52"/>
      <c r="L1064" s="52"/>
      <c r="M1064" s="52"/>
      <c r="O1064" s="19"/>
      <c r="P1064" s="19"/>
      <c r="Q1064" s="19"/>
    </row>
    <row r="1065" spans="2:17" x14ac:dyDescent="0.25">
      <c r="B1065" s="8" t="s">
        <v>187</v>
      </c>
      <c r="C1065" s="8">
        <v>2021</v>
      </c>
      <c r="D1065" s="8">
        <v>1</v>
      </c>
      <c r="E1065" s="49">
        <f>Data!F1065</f>
        <v>785.75969999999995</v>
      </c>
      <c r="F1065" s="51">
        <f t="shared" si="33"/>
        <v>785.75969999999995</v>
      </c>
      <c r="G1065" s="51">
        <f t="shared" si="32"/>
        <v>0</v>
      </c>
      <c r="H1065" s="52">
        <f>+SUM(INDEX(Inputs!$D$24:$D$35,MATCH($D1065,Inputs!$B$24:$B$35,0))*$F1065,INDEX(Inputs!$E$24:$E$35,MATCH($D1065,Inputs!$B$24:$B$35,0))*$G1065)</f>
        <v>74.444445497399997</v>
      </c>
      <c r="I1065" s="52"/>
      <c r="J1065" s="52"/>
      <c r="K1065" s="52"/>
      <c r="L1065" s="52"/>
      <c r="M1065" s="52"/>
      <c r="O1065" s="19"/>
      <c r="P1065" s="19"/>
      <c r="Q1065" s="19"/>
    </row>
    <row r="1066" spans="2:17" x14ac:dyDescent="0.25">
      <c r="B1066" s="8" t="s">
        <v>187</v>
      </c>
      <c r="C1066" s="8">
        <v>2021</v>
      </c>
      <c r="D1066" s="8">
        <v>2</v>
      </c>
      <c r="E1066" s="49">
        <f>Data!F1066</f>
        <v>558.70389999999998</v>
      </c>
      <c r="F1066" s="51">
        <f t="shared" si="33"/>
        <v>558.70389999999998</v>
      </c>
      <c r="G1066" s="51">
        <f t="shared" si="32"/>
        <v>0</v>
      </c>
      <c r="H1066" s="52">
        <f>+SUM(INDEX(Inputs!$D$24:$D$35,MATCH($D1066,Inputs!$B$24:$B$35,0))*$F1066,INDEX(Inputs!$E$24:$E$35,MATCH($D1066,Inputs!$B$24:$B$35,0))*$G1066)</f>
        <v>52.9327248938</v>
      </c>
      <c r="I1066" s="52"/>
      <c r="J1066" s="52"/>
      <c r="K1066" s="52"/>
      <c r="L1066" s="52"/>
      <c r="M1066" s="52"/>
      <c r="O1066" s="19"/>
      <c r="P1066" s="19"/>
      <c r="Q1066" s="19"/>
    </row>
    <row r="1067" spans="2:17" x14ac:dyDescent="0.25">
      <c r="B1067" s="8" t="s">
        <v>187</v>
      </c>
      <c r="C1067" s="8">
        <v>2021</v>
      </c>
      <c r="D1067" s="8">
        <v>3</v>
      </c>
      <c r="E1067" s="49">
        <f>Data!F1067</f>
        <v>629.19179999999994</v>
      </c>
      <c r="F1067" s="51">
        <f t="shared" si="33"/>
        <v>629.19179999999994</v>
      </c>
      <c r="G1067" s="51">
        <f t="shared" si="32"/>
        <v>0</v>
      </c>
      <c r="H1067" s="52">
        <f>+SUM(INDEX(Inputs!$D$24:$D$35,MATCH($D1067,Inputs!$B$24:$B$35,0))*$F1067,INDEX(Inputs!$E$24:$E$35,MATCH($D1067,Inputs!$B$24:$B$35,0))*$G1067)</f>
        <v>59.6108895156</v>
      </c>
      <c r="I1067" s="52"/>
      <c r="J1067" s="52"/>
      <c r="K1067" s="52"/>
      <c r="L1067" s="52"/>
      <c r="M1067" s="52"/>
      <c r="O1067" s="19"/>
      <c r="P1067" s="19"/>
      <c r="Q1067" s="19"/>
    </row>
    <row r="1068" spans="2:17" x14ac:dyDescent="0.25">
      <c r="B1068" s="8" t="s">
        <v>187</v>
      </c>
      <c r="C1068" s="8">
        <v>2021</v>
      </c>
      <c r="D1068" s="8">
        <v>4</v>
      </c>
      <c r="E1068" s="49">
        <f>Data!F1068</f>
        <v>498.99979999999999</v>
      </c>
      <c r="F1068" s="51">
        <f t="shared" si="33"/>
        <v>498.99979999999999</v>
      </c>
      <c r="G1068" s="51">
        <f t="shared" si="32"/>
        <v>0</v>
      </c>
      <c r="H1068" s="52">
        <f>+SUM(INDEX(Inputs!$D$24:$D$35,MATCH($D1068,Inputs!$B$24:$B$35,0))*$F1068,INDEX(Inputs!$E$24:$E$35,MATCH($D1068,Inputs!$B$24:$B$35,0))*$G1068)</f>
        <v>47.276239051600001</v>
      </c>
      <c r="I1068" s="52"/>
      <c r="J1068" s="52"/>
      <c r="K1068" s="52"/>
      <c r="L1068" s="52"/>
      <c r="M1068" s="52"/>
      <c r="O1068" s="19"/>
      <c r="P1068" s="19"/>
      <c r="Q1068" s="19"/>
    </row>
    <row r="1069" spans="2:17" x14ac:dyDescent="0.25">
      <c r="B1069" s="8" t="s">
        <v>187</v>
      </c>
      <c r="C1069" s="8">
        <v>2021</v>
      </c>
      <c r="D1069" s="8">
        <v>5</v>
      </c>
      <c r="E1069" s="49">
        <f>Data!F1069</f>
        <v>552.14340000000004</v>
      </c>
      <c r="F1069" s="51">
        <f t="shared" si="33"/>
        <v>552.14340000000004</v>
      </c>
      <c r="G1069" s="51">
        <f t="shared" si="32"/>
        <v>0</v>
      </c>
      <c r="H1069" s="52">
        <f>+SUM(INDEX(Inputs!$D$24:$D$35,MATCH($D1069,Inputs!$B$24:$B$35,0))*$F1069,INDEX(Inputs!$E$24:$E$35,MATCH($D1069,Inputs!$B$24:$B$35,0))*$G1069)</f>
        <v>52.311170002800004</v>
      </c>
      <c r="I1069" s="52"/>
      <c r="J1069" s="52"/>
      <c r="K1069" s="52"/>
      <c r="L1069" s="52"/>
      <c r="M1069" s="52"/>
      <c r="O1069" s="19"/>
      <c r="P1069" s="19"/>
      <c r="Q1069" s="19"/>
    </row>
    <row r="1070" spans="2:17" x14ac:dyDescent="0.25">
      <c r="B1070" s="8" t="s">
        <v>187</v>
      </c>
      <c r="C1070" s="8">
        <v>2021</v>
      </c>
      <c r="D1070" s="8">
        <v>6</v>
      </c>
      <c r="E1070" s="49">
        <f>Data!F1070</f>
        <v>2273.1835000000001</v>
      </c>
      <c r="F1070" s="51">
        <f t="shared" si="33"/>
        <v>2000</v>
      </c>
      <c r="G1070" s="51">
        <f t="shared" si="32"/>
        <v>273.18350000000009</v>
      </c>
      <c r="H1070" s="52">
        <f>+SUM(INDEX(Inputs!$D$24:$D$35,MATCH($D1070,Inputs!$B$24:$B$35,0))*$F1070,INDEX(Inputs!$E$24:$E$35,MATCH($D1070,Inputs!$B$24:$B$35,0))*$G1070)</f>
        <v>223.808407386</v>
      </c>
      <c r="I1070" s="52"/>
      <c r="J1070" s="52"/>
      <c r="K1070" s="52"/>
      <c r="L1070" s="52"/>
      <c r="M1070" s="52"/>
      <c r="O1070" s="19"/>
      <c r="P1070" s="19"/>
      <c r="Q1070" s="19"/>
    </row>
    <row r="1071" spans="2:17" x14ac:dyDescent="0.25">
      <c r="B1071" s="8" t="s">
        <v>187</v>
      </c>
      <c r="C1071" s="8">
        <v>2021</v>
      </c>
      <c r="D1071" s="8">
        <v>7</v>
      </c>
      <c r="E1071" s="49">
        <f>Data!F1071</f>
        <v>2827.4</v>
      </c>
      <c r="F1071" s="51">
        <f t="shared" si="33"/>
        <v>2000</v>
      </c>
      <c r="G1071" s="51">
        <f t="shared" si="32"/>
        <v>827.40000000000009</v>
      </c>
      <c r="H1071" s="52">
        <f>+SUM(INDEX(Inputs!$D$24:$D$35,MATCH($D1071,Inputs!$B$24:$B$35,0))*$F1071,INDEX(Inputs!$E$24:$E$35,MATCH($D1071,Inputs!$B$24:$B$35,0))*$G1071)</f>
        <v>250.80761840000002</v>
      </c>
      <c r="I1071" s="52"/>
      <c r="J1071" s="52"/>
      <c r="K1071" s="52"/>
      <c r="L1071" s="52"/>
      <c r="M1071" s="52"/>
      <c r="O1071" s="19"/>
      <c r="P1071" s="19"/>
      <c r="Q1071" s="19"/>
    </row>
    <row r="1072" spans="2:17" x14ac:dyDescent="0.25">
      <c r="B1072" s="8" t="s">
        <v>187</v>
      </c>
      <c r="C1072" s="8">
        <v>2021</v>
      </c>
      <c r="D1072" s="8">
        <v>8</v>
      </c>
      <c r="E1072" s="49">
        <f>Data!F1072</f>
        <v>2072.48</v>
      </c>
      <c r="F1072" s="51">
        <f t="shared" si="33"/>
        <v>2000</v>
      </c>
      <c r="G1072" s="51">
        <f t="shared" si="32"/>
        <v>72.480000000000018</v>
      </c>
      <c r="H1072" s="52">
        <f>+SUM(INDEX(Inputs!$D$24:$D$35,MATCH($D1072,Inputs!$B$24:$B$35,0))*$F1072,INDEX(Inputs!$E$24:$E$35,MATCH($D1072,Inputs!$B$24:$B$35,0))*$G1072)</f>
        <v>214.03093568</v>
      </c>
      <c r="I1072" s="52"/>
      <c r="J1072" s="52"/>
      <c r="K1072" s="52"/>
      <c r="L1072" s="52"/>
      <c r="M1072" s="52"/>
      <c r="O1072" s="19"/>
      <c r="P1072" s="19"/>
      <c r="Q1072" s="19"/>
    </row>
    <row r="1073" spans="2:17" x14ac:dyDescent="0.25">
      <c r="B1073" s="8" t="s">
        <v>187</v>
      </c>
      <c r="C1073" s="8">
        <v>2021</v>
      </c>
      <c r="D1073" s="8">
        <v>9</v>
      </c>
      <c r="E1073" s="49">
        <f>Data!F1073</f>
        <v>1612.598</v>
      </c>
      <c r="F1073" s="51">
        <f t="shared" si="33"/>
        <v>1612.598</v>
      </c>
      <c r="G1073" s="51">
        <f t="shared" si="32"/>
        <v>0</v>
      </c>
      <c r="H1073" s="52">
        <f>+SUM(INDEX(Inputs!$D$24:$D$35,MATCH($D1073,Inputs!$B$24:$B$35,0))*$F1073,INDEX(Inputs!$E$24:$E$35,MATCH($D1073,Inputs!$B$24:$B$35,0))*$G1073)</f>
        <v>152.78075971600001</v>
      </c>
      <c r="I1073" s="52"/>
      <c r="J1073" s="52"/>
      <c r="K1073" s="52"/>
      <c r="L1073" s="52"/>
      <c r="M1073" s="52"/>
      <c r="O1073" s="19"/>
      <c r="P1073" s="19"/>
      <c r="Q1073" s="19"/>
    </row>
    <row r="1074" spans="2:17" x14ac:dyDescent="0.25">
      <c r="B1074" s="8" t="s">
        <v>187</v>
      </c>
      <c r="C1074" s="8">
        <v>2021</v>
      </c>
      <c r="D1074" s="8">
        <v>10</v>
      </c>
      <c r="E1074" s="49">
        <f>Data!F1074</f>
        <v>1272.5450000000001</v>
      </c>
      <c r="F1074" s="51">
        <f t="shared" si="33"/>
        <v>1272.5450000000001</v>
      </c>
      <c r="G1074" s="51">
        <f t="shared" si="32"/>
        <v>0</v>
      </c>
      <c r="H1074" s="52">
        <f>+SUM(INDEX(Inputs!$D$24:$D$35,MATCH($D1074,Inputs!$B$24:$B$35,0))*$F1074,INDEX(Inputs!$E$24:$E$35,MATCH($D1074,Inputs!$B$24:$B$35,0))*$G1074)</f>
        <v>120.56345839000002</v>
      </c>
      <c r="I1074" s="52"/>
      <c r="J1074" s="52"/>
      <c r="K1074" s="52"/>
      <c r="L1074" s="52"/>
      <c r="M1074" s="52"/>
      <c r="O1074" s="19"/>
      <c r="P1074" s="19"/>
      <c r="Q1074" s="19"/>
    </row>
    <row r="1075" spans="2:17" x14ac:dyDescent="0.25">
      <c r="B1075" s="8" t="s">
        <v>187</v>
      </c>
      <c r="C1075" s="8">
        <v>2021</v>
      </c>
      <c r="D1075" s="8">
        <v>11</v>
      </c>
      <c r="E1075" s="49">
        <f>Data!F1075</f>
        <v>699.29600000000005</v>
      </c>
      <c r="F1075" s="51">
        <f t="shared" si="33"/>
        <v>699.29600000000005</v>
      </c>
      <c r="G1075" s="51">
        <f t="shared" si="32"/>
        <v>0</v>
      </c>
      <c r="H1075" s="52">
        <f>+SUM(INDEX(Inputs!$D$24:$D$35,MATCH($D1075,Inputs!$B$24:$B$35,0))*$F1075,INDEX(Inputs!$E$24:$E$35,MATCH($D1075,Inputs!$B$24:$B$35,0))*$G1075)</f>
        <v>66.252701632000012</v>
      </c>
      <c r="I1075" s="52"/>
      <c r="J1075" s="52"/>
      <c r="K1075" s="52"/>
      <c r="L1075" s="52"/>
      <c r="M1075" s="52"/>
      <c r="O1075" s="19"/>
      <c r="P1075" s="19"/>
      <c r="Q1075" s="19"/>
    </row>
    <row r="1076" spans="2:17" x14ac:dyDescent="0.25">
      <c r="B1076" s="8" t="s">
        <v>187</v>
      </c>
      <c r="C1076" s="8">
        <v>2021</v>
      </c>
      <c r="D1076" s="8">
        <v>12</v>
      </c>
      <c r="E1076" s="49">
        <f>Data!F1076</f>
        <v>655.45899999999995</v>
      </c>
      <c r="F1076" s="51">
        <f t="shared" si="33"/>
        <v>655.45899999999995</v>
      </c>
      <c r="G1076" s="51">
        <f t="shared" si="32"/>
        <v>0</v>
      </c>
      <c r="H1076" s="52">
        <f>+SUM(INDEX(Inputs!$D$24:$D$35,MATCH($D1076,Inputs!$B$24:$B$35,0))*$F1076,INDEX(Inputs!$E$24:$E$35,MATCH($D1076,Inputs!$B$24:$B$35,0))*$G1076)</f>
        <v>62.099496578</v>
      </c>
      <c r="I1076" s="52"/>
      <c r="J1076" s="52"/>
      <c r="K1076" s="52"/>
      <c r="L1076" s="52"/>
      <c r="M1076" s="52"/>
      <c r="O1076" s="19"/>
      <c r="P1076" s="19"/>
      <c r="Q1076" s="19"/>
    </row>
    <row r="1077" spans="2:17" x14ac:dyDescent="0.25">
      <c r="B1077" s="8" t="s">
        <v>188</v>
      </c>
      <c r="C1077" s="8">
        <v>2021</v>
      </c>
      <c r="D1077" s="8">
        <v>1</v>
      </c>
      <c r="E1077" s="49">
        <f>Data!F1077</f>
        <v>5477.0280000000002</v>
      </c>
      <c r="F1077" s="51">
        <f t="shared" si="33"/>
        <v>2000</v>
      </c>
      <c r="G1077" s="51">
        <f t="shared" si="32"/>
        <v>3477.0280000000002</v>
      </c>
      <c r="H1077" s="52">
        <f>+SUM(INDEX(Inputs!$D$24:$D$35,MATCH($D1077,Inputs!$B$24:$B$35,0))*$F1077,INDEX(Inputs!$E$24:$E$35,MATCH($D1077,Inputs!$B$24:$B$35,0))*$G1077)</f>
        <v>343.15472948800004</v>
      </c>
      <c r="I1077" s="52"/>
      <c r="J1077" s="52"/>
      <c r="K1077" s="52"/>
      <c r="L1077" s="52"/>
      <c r="M1077" s="52"/>
      <c r="O1077" s="19"/>
      <c r="P1077" s="19"/>
      <c r="Q1077" s="19"/>
    </row>
    <row r="1078" spans="2:17" x14ac:dyDescent="0.25">
      <c r="B1078" s="8" t="s">
        <v>188</v>
      </c>
      <c r="C1078" s="8">
        <v>2021</v>
      </c>
      <c r="D1078" s="8">
        <v>2</v>
      </c>
      <c r="E1078" s="49">
        <f>Data!F1078</f>
        <v>5054.2640000000001</v>
      </c>
      <c r="F1078" s="51">
        <f t="shared" si="33"/>
        <v>2000</v>
      </c>
      <c r="G1078" s="51">
        <f t="shared" si="32"/>
        <v>3054.2640000000001</v>
      </c>
      <c r="H1078" s="52">
        <f>+SUM(INDEX(Inputs!$D$24:$D$35,MATCH($D1078,Inputs!$B$24:$B$35,0))*$F1078,INDEX(Inputs!$E$24:$E$35,MATCH($D1078,Inputs!$B$24:$B$35,0))*$G1078)</f>
        <v>324.47025174400005</v>
      </c>
      <c r="I1078" s="52"/>
      <c r="J1078" s="52"/>
      <c r="K1078" s="52"/>
      <c r="L1078" s="52"/>
      <c r="M1078" s="52"/>
      <c r="O1078" s="19"/>
      <c r="P1078" s="19"/>
      <c r="Q1078" s="19"/>
    </row>
    <row r="1079" spans="2:17" x14ac:dyDescent="0.25">
      <c r="B1079" s="8" t="s">
        <v>188</v>
      </c>
      <c r="C1079" s="8">
        <v>2021</v>
      </c>
      <c r="D1079" s="8">
        <v>3</v>
      </c>
      <c r="E1079" s="49">
        <f>Data!F1079</f>
        <v>4777.0320000000002</v>
      </c>
      <c r="F1079" s="51">
        <f t="shared" si="33"/>
        <v>2000</v>
      </c>
      <c r="G1079" s="51">
        <f t="shared" si="32"/>
        <v>2777.0320000000002</v>
      </c>
      <c r="H1079" s="52">
        <f>+SUM(INDEX(Inputs!$D$24:$D$35,MATCH($D1079,Inputs!$B$24:$B$35,0))*$F1079,INDEX(Inputs!$E$24:$E$35,MATCH($D1079,Inputs!$B$24:$B$35,0))*$G1079)</f>
        <v>312.21770627199999</v>
      </c>
      <c r="I1079" s="52"/>
      <c r="J1079" s="52"/>
      <c r="K1079" s="52"/>
      <c r="L1079" s="52"/>
      <c r="M1079" s="52"/>
      <c r="O1079" s="19"/>
      <c r="P1079" s="19"/>
      <c r="Q1079" s="19"/>
    </row>
    <row r="1080" spans="2:17" x14ac:dyDescent="0.25">
      <c r="B1080" s="8" t="s">
        <v>188</v>
      </c>
      <c r="C1080" s="8">
        <v>2021</v>
      </c>
      <c r="D1080" s="8">
        <v>4</v>
      </c>
      <c r="E1080" s="49">
        <f>Data!F1080</f>
        <v>3601.3719999999998</v>
      </c>
      <c r="F1080" s="51">
        <f t="shared" si="33"/>
        <v>2000</v>
      </c>
      <c r="G1080" s="51">
        <f t="shared" si="32"/>
        <v>1601.3719999999998</v>
      </c>
      <c r="H1080" s="52">
        <f>+SUM(INDEX(Inputs!$D$24:$D$35,MATCH($D1080,Inputs!$B$24:$B$35,0))*$F1080,INDEX(Inputs!$E$24:$E$35,MATCH($D1080,Inputs!$B$24:$B$35,0))*$G1080)</f>
        <v>260.25823691200003</v>
      </c>
      <c r="I1080" s="52"/>
      <c r="J1080" s="52"/>
      <c r="K1080" s="52"/>
      <c r="L1080" s="52"/>
      <c r="M1080" s="52"/>
      <c r="O1080" s="19"/>
      <c r="P1080" s="19"/>
      <c r="Q1080" s="19"/>
    </row>
    <row r="1081" spans="2:17" x14ac:dyDescent="0.25">
      <c r="B1081" s="8" t="s">
        <v>188</v>
      </c>
      <c r="C1081" s="8">
        <v>2021</v>
      </c>
      <c r="D1081" s="8">
        <v>5</v>
      </c>
      <c r="E1081" s="49">
        <f>Data!F1081</f>
        <v>3501.1959999999999</v>
      </c>
      <c r="F1081" s="51">
        <f t="shared" si="33"/>
        <v>2000</v>
      </c>
      <c r="G1081" s="51">
        <f t="shared" si="32"/>
        <v>1501.1959999999999</v>
      </c>
      <c r="H1081" s="52">
        <f>+SUM(INDEX(Inputs!$D$24:$D$35,MATCH($D1081,Inputs!$B$24:$B$35,0))*$F1081,INDEX(Inputs!$E$24:$E$35,MATCH($D1081,Inputs!$B$24:$B$35,0))*$G1081)</f>
        <v>255.83085841600001</v>
      </c>
      <c r="I1081" s="52"/>
      <c r="J1081" s="52"/>
      <c r="K1081" s="52"/>
      <c r="L1081" s="52"/>
      <c r="M1081" s="52"/>
      <c r="O1081" s="19"/>
      <c r="P1081" s="19"/>
      <c r="Q1081" s="19"/>
    </row>
    <row r="1082" spans="2:17" x14ac:dyDescent="0.25">
      <c r="B1082" s="8" t="s">
        <v>188</v>
      </c>
      <c r="C1082" s="8">
        <v>2021</v>
      </c>
      <c r="D1082" s="8">
        <v>6</v>
      </c>
      <c r="E1082" s="49">
        <f>Data!F1082</f>
        <v>5019.4399999999996</v>
      </c>
      <c r="F1082" s="51">
        <f t="shared" si="33"/>
        <v>2000</v>
      </c>
      <c r="G1082" s="51">
        <f t="shared" si="32"/>
        <v>3019.4399999999996</v>
      </c>
      <c r="H1082" s="52">
        <f>+SUM(INDEX(Inputs!$D$24:$D$35,MATCH($D1082,Inputs!$B$24:$B$35,0))*$F1082,INDEX(Inputs!$E$24:$E$35,MATCH($D1082,Inputs!$B$24:$B$35,0))*$G1082)</f>
        <v>357.59503903999996</v>
      </c>
      <c r="I1082" s="52"/>
      <c r="J1082" s="52"/>
      <c r="K1082" s="52"/>
      <c r="L1082" s="52"/>
      <c r="M1082" s="52"/>
      <c r="O1082" s="19"/>
      <c r="P1082" s="19"/>
      <c r="Q1082" s="19"/>
    </row>
    <row r="1083" spans="2:17" x14ac:dyDescent="0.25">
      <c r="B1083" s="8" t="s">
        <v>188</v>
      </c>
      <c r="C1083" s="8">
        <v>2021</v>
      </c>
      <c r="D1083" s="8">
        <v>7</v>
      </c>
      <c r="E1083" s="49">
        <f>Data!F1083</f>
        <v>5965.1440000000002</v>
      </c>
      <c r="F1083" s="51">
        <f t="shared" si="33"/>
        <v>2000</v>
      </c>
      <c r="G1083" s="51">
        <f t="shared" si="32"/>
        <v>3965.1440000000002</v>
      </c>
      <c r="H1083" s="52">
        <f>+SUM(INDEX(Inputs!$D$24:$D$35,MATCH($D1083,Inputs!$B$24:$B$35,0))*$F1083,INDEX(Inputs!$E$24:$E$35,MATCH($D1083,Inputs!$B$24:$B$35,0))*$G1083)</f>
        <v>403.66595510400003</v>
      </c>
      <c r="I1083" s="52"/>
      <c r="J1083" s="52"/>
      <c r="K1083" s="52"/>
      <c r="L1083" s="52"/>
      <c r="M1083" s="52"/>
      <c r="O1083" s="19"/>
      <c r="P1083" s="19"/>
      <c r="Q1083" s="19"/>
    </row>
    <row r="1084" spans="2:17" x14ac:dyDescent="0.25">
      <c r="B1084" s="8" t="s">
        <v>188</v>
      </c>
      <c r="C1084" s="8">
        <v>2021</v>
      </c>
      <c r="D1084" s="8">
        <v>8</v>
      </c>
      <c r="E1084" s="49">
        <f>Data!F1084</f>
        <v>5033.7</v>
      </c>
      <c r="F1084" s="51">
        <f t="shared" si="33"/>
        <v>2000</v>
      </c>
      <c r="G1084" s="51">
        <f t="shared" si="32"/>
        <v>3033.7</v>
      </c>
      <c r="H1084" s="52">
        <f>+SUM(INDEX(Inputs!$D$24:$D$35,MATCH($D1084,Inputs!$B$24:$B$35,0))*$F1084,INDEX(Inputs!$E$24:$E$35,MATCH($D1084,Inputs!$B$24:$B$35,0))*$G1084)</f>
        <v>358.28972920000001</v>
      </c>
      <c r="I1084" s="52"/>
      <c r="J1084" s="52"/>
      <c r="K1084" s="52"/>
      <c r="L1084" s="52"/>
      <c r="M1084" s="52"/>
      <c r="O1084" s="19"/>
      <c r="P1084" s="19"/>
      <c r="Q1084" s="19"/>
    </row>
    <row r="1085" spans="2:17" x14ac:dyDescent="0.25">
      <c r="B1085" s="8" t="s">
        <v>188</v>
      </c>
      <c r="C1085" s="8">
        <v>2021</v>
      </c>
      <c r="D1085" s="8">
        <v>9</v>
      </c>
      <c r="E1085" s="49">
        <f>Data!F1085</f>
        <v>3748.58</v>
      </c>
      <c r="F1085" s="51">
        <f t="shared" si="33"/>
        <v>2000</v>
      </c>
      <c r="G1085" s="51">
        <f t="shared" si="32"/>
        <v>1748.58</v>
      </c>
      <c r="H1085" s="52">
        <f>+SUM(INDEX(Inputs!$D$24:$D$35,MATCH($D1085,Inputs!$B$24:$B$35,0))*$F1085,INDEX(Inputs!$E$24:$E$35,MATCH($D1085,Inputs!$B$24:$B$35,0))*$G1085)</f>
        <v>266.76424168</v>
      </c>
      <c r="I1085" s="52"/>
      <c r="J1085" s="52"/>
      <c r="K1085" s="52"/>
      <c r="L1085" s="52"/>
      <c r="M1085" s="52"/>
      <c r="O1085" s="19"/>
      <c r="P1085" s="19"/>
      <c r="Q1085" s="19"/>
    </row>
    <row r="1086" spans="2:17" x14ac:dyDescent="0.25">
      <c r="B1086" s="8" t="s">
        <v>188</v>
      </c>
      <c r="C1086" s="8">
        <v>2021</v>
      </c>
      <c r="D1086" s="8">
        <v>10</v>
      </c>
      <c r="E1086" s="49">
        <f>Data!F1086</f>
        <v>3969.3040000000001</v>
      </c>
      <c r="F1086" s="51">
        <f t="shared" si="33"/>
        <v>2000</v>
      </c>
      <c r="G1086" s="51">
        <f t="shared" si="32"/>
        <v>1969.3040000000001</v>
      </c>
      <c r="H1086" s="52">
        <f>+SUM(INDEX(Inputs!$D$24:$D$35,MATCH($D1086,Inputs!$B$24:$B$35,0))*$F1086,INDEX(Inputs!$E$24:$E$35,MATCH($D1086,Inputs!$B$24:$B$35,0))*$G1086)</f>
        <v>276.51935958400003</v>
      </c>
      <c r="I1086" s="52"/>
      <c r="J1086" s="52"/>
      <c r="K1086" s="52"/>
      <c r="L1086" s="52"/>
      <c r="M1086" s="52"/>
      <c r="O1086" s="19"/>
      <c r="P1086" s="19"/>
      <c r="Q1086" s="19"/>
    </row>
    <row r="1087" spans="2:17" x14ac:dyDescent="0.25">
      <c r="B1087" s="8" t="s">
        <v>188</v>
      </c>
      <c r="C1087" s="8">
        <v>2021</v>
      </c>
      <c r="D1087" s="8">
        <v>11</v>
      </c>
      <c r="E1087" s="49">
        <f>Data!F1087</f>
        <v>4544.1360000000004</v>
      </c>
      <c r="F1087" s="51">
        <f t="shared" si="33"/>
        <v>2000</v>
      </c>
      <c r="G1087" s="51">
        <f t="shared" si="32"/>
        <v>2544.1360000000004</v>
      </c>
      <c r="H1087" s="52">
        <f>+SUM(INDEX(Inputs!$D$24:$D$35,MATCH($D1087,Inputs!$B$24:$B$35,0))*$F1087,INDEX(Inputs!$E$24:$E$35,MATCH($D1087,Inputs!$B$24:$B$35,0))*$G1087)</f>
        <v>301.92463465600002</v>
      </c>
      <c r="I1087" s="52"/>
      <c r="J1087" s="52"/>
      <c r="K1087" s="52"/>
      <c r="L1087" s="52"/>
      <c r="M1087" s="52"/>
      <c r="O1087" s="19"/>
      <c r="P1087" s="19"/>
      <c r="Q1087" s="19"/>
    </row>
    <row r="1088" spans="2:17" x14ac:dyDescent="0.25">
      <c r="B1088" s="8" t="s">
        <v>188</v>
      </c>
      <c r="C1088" s="8">
        <v>2021</v>
      </c>
      <c r="D1088" s="8">
        <v>12</v>
      </c>
      <c r="E1088" s="49">
        <f>Data!F1088</f>
        <v>4720.32</v>
      </c>
      <c r="F1088" s="51">
        <f t="shared" si="33"/>
        <v>2000</v>
      </c>
      <c r="G1088" s="51">
        <f t="shared" si="32"/>
        <v>2720.3199999999997</v>
      </c>
      <c r="H1088" s="52">
        <f>+SUM(INDEX(Inputs!$D$24:$D$35,MATCH($D1088,Inputs!$B$24:$B$35,0))*$F1088,INDEX(Inputs!$E$24:$E$35,MATCH($D1088,Inputs!$B$24:$B$35,0))*$G1088)</f>
        <v>309.71126271999998</v>
      </c>
      <c r="I1088" s="52"/>
      <c r="J1088" s="52"/>
      <c r="K1088" s="52"/>
      <c r="L1088" s="52"/>
      <c r="M1088" s="52"/>
      <c r="O1088" s="19"/>
      <c r="P1088" s="19"/>
      <c r="Q1088" s="19"/>
    </row>
    <row r="1089" spans="2:17" x14ac:dyDescent="0.25">
      <c r="B1089" s="8" t="s">
        <v>189</v>
      </c>
      <c r="C1089" s="8">
        <v>2021</v>
      </c>
      <c r="D1089" s="8">
        <v>1</v>
      </c>
      <c r="E1089" s="49">
        <f>Data!F1089</f>
        <v>2311.8883000000001</v>
      </c>
      <c r="F1089" s="51">
        <f t="shared" si="33"/>
        <v>2000</v>
      </c>
      <c r="G1089" s="51">
        <f t="shared" si="32"/>
        <v>311.88830000000007</v>
      </c>
      <c r="H1089" s="52">
        <f>+SUM(INDEX(Inputs!$D$24:$D$35,MATCH($D1089,Inputs!$B$24:$B$35,0))*$F1089,INDEX(Inputs!$E$24:$E$35,MATCH($D1089,Inputs!$B$24:$B$35,0))*$G1089)</f>
        <v>203.26821530680002</v>
      </c>
      <c r="I1089" s="52"/>
      <c r="J1089" s="52"/>
      <c r="K1089" s="52"/>
      <c r="L1089" s="52"/>
      <c r="M1089" s="52"/>
      <c r="O1089" s="19"/>
      <c r="P1089" s="19"/>
      <c r="Q1089" s="19"/>
    </row>
    <row r="1090" spans="2:17" x14ac:dyDescent="0.25">
      <c r="B1090" s="8" t="s">
        <v>189</v>
      </c>
      <c r="C1090" s="8">
        <v>2021</v>
      </c>
      <c r="D1090" s="8">
        <v>2</v>
      </c>
      <c r="E1090" s="49">
        <f>Data!F1090</f>
        <v>2328.4845999999998</v>
      </c>
      <c r="F1090" s="51">
        <f t="shared" si="33"/>
        <v>2000</v>
      </c>
      <c r="G1090" s="51">
        <f t="shared" si="32"/>
        <v>328.48459999999977</v>
      </c>
      <c r="H1090" s="52">
        <f>+SUM(INDEX(Inputs!$D$24:$D$35,MATCH($D1090,Inputs!$B$24:$B$35,0))*$F1090,INDEX(Inputs!$E$24:$E$35,MATCH($D1090,Inputs!$B$24:$B$35,0))*$G1090)</f>
        <v>204.0017053816</v>
      </c>
      <c r="I1090" s="52"/>
      <c r="J1090" s="52"/>
      <c r="K1090" s="52"/>
      <c r="L1090" s="52"/>
      <c r="M1090" s="52"/>
      <c r="O1090" s="19"/>
      <c r="P1090" s="19"/>
      <c r="Q1090" s="19"/>
    </row>
    <row r="1091" spans="2:17" x14ac:dyDescent="0.25">
      <c r="B1091" s="8" t="s">
        <v>189</v>
      </c>
      <c r="C1091" s="8">
        <v>2021</v>
      </c>
      <c r="D1091" s="8">
        <v>3</v>
      </c>
      <c r="E1091" s="49">
        <f>Data!F1091</f>
        <v>2219.7656999999999</v>
      </c>
      <c r="F1091" s="51">
        <f t="shared" si="33"/>
        <v>2000</v>
      </c>
      <c r="G1091" s="51">
        <f t="shared" si="32"/>
        <v>219.76569999999992</v>
      </c>
      <c r="H1091" s="52">
        <f>+SUM(INDEX(Inputs!$D$24:$D$35,MATCH($D1091,Inputs!$B$24:$B$35,0))*$F1091,INDEX(Inputs!$E$24:$E$35,MATCH($D1091,Inputs!$B$24:$B$35,0))*$G1091)</f>
        <v>199.1967648772</v>
      </c>
      <c r="I1091" s="52"/>
      <c r="J1091" s="52"/>
      <c r="K1091" s="52"/>
      <c r="L1091" s="52"/>
      <c r="M1091" s="52"/>
      <c r="O1091" s="19"/>
      <c r="P1091" s="19"/>
      <c r="Q1091" s="19"/>
    </row>
    <row r="1092" spans="2:17" x14ac:dyDescent="0.25">
      <c r="B1092" s="8" t="s">
        <v>189</v>
      </c>
      <c r="C1092" s="8">
        <v>2021</v>
      </c>
      <c r="D1092" s="8">
        <v>4</v>
      </c>
      <c r="E1092" s="49">
        <f>Data!F1092</f>
        <v>2337.3519999999999</v>
      </c>
      <c r="F1092" s="51">
        <f t="shared" si="33"/>
        <v>2000</v>
      </c>
      <c r="G1092" s="51">
        <f t="shared" si="32"/>
        <v>337.35199999999986</v>
      </c>
      <c r="H1092" s="52">
        <f>+SUM(INDEX(Inputs!$D$24:$D$35,MATCH($D1092,Inputs!$B$24:$B$35,0))*$F1092,INDEX(Inputs!$E$24:$E$35,MATCH($D1092,Inputs!$B$24:$B$35,0))*$G1092)</f>
        <v>204.393608992</v>
      </c>
      <c r="I1092" s="52"/>
      <c r="J1092" s="52"/>
      <c r="K1092" s="52"/>
      <c r="L1092" s="52"/>
      <c r="M1092" s="52"/>
      <c r="O1092" s="19"/>
      <c r="P1092" s="19"/>
      <c r="Q1092" s="19"/>
    </row>
    <row r="1093" spans="2:17" x14ac:dyDescent="0.25">
      <c r="B1093" s="8" t="s">
        <v>189</v>
      </c>
      <c r="C1093" s="8">
        <v>2021</v>
      </c>
      <c r="D1093" s="8">
        <v>5</v>
      </c>
      <c r="E1093" s="49">
        <f>Data!F1093</f>
        <v>1622.8633</v>
      </c>
      <c r="F1093" s="51">
        <f t="shared" si="33"/>
        <v>1622.8633</v>
      </c>
      <c r="G1093" s="51">
        <f t="shared" si="32"/>
        <v>0</v>
      </c>
      <c r="H1093" s="52">
        <f>+SUM(INDEX(Inputs!$D$24:$D$35,MATCH($D1093,Inputs!$B$24:$B$35,0))*$F1093,INDEX(Inputs!$E$24:$E$35,MATCH($D1093,Inputs!$B$24:$B$35,0))*$G1093)</f>
        <v>153.75331476860001</v>
      </c>
      <c r="I1093" s="52"/>
      <c r="J1093" s="52"/>
      <c r="K1093" s="52"/>
      <c r="L1093" s="52"/>
      <c r="M1093" s="52"/>
      <c r="O1093" s="19"/>
      <c r="P1093" s="19"/>
      <c r="Q1093" s="19"/>
    </row>
    <row r="1094" spans="2:17" x14ac:dyDescent="0.25">
      <c r="B1094" s="8" t="s">
        <v>189</v>
      </c>
      <c r="C1094" s="8">
        <v>2021</v>
      </c>
      <c r="D1094" s="8">
        <v>6</v>
      </c>
      <c r="E1094" s="49">
        <f>Data!F1094</f>
        <v>1959.3176000000001</v>
      </c>
      <c r="F1094" s="51">
        <f t="shared" si="33"/>
        <v>1959.3176000000001</v>
      </c>
      <c r="G1094" s="51">
        <f t="shared" si="32"/>
        <v>0</v>
      </c>
      <c r="H1094" s="52">
        <f>+SUM(INDEX(Inputs!$D$24:$D$35,MATCH($D1094,Inputs!$B$24:$B$35,0))*$F1094,INDEX(Inputs!$E$24:$E$35,MATCH($D1094,Inputs!$B$24:$B$35,0))*$G1094)</f>
        <v>206.2181774</v>
      </c>
      <c r="I1094" s="52"/>
      <c r="J1094" s="52"/>
      <c r="K1094" s="52"/>
      <c r="L1094" s="52"/>
      <c r="M1094" s="52"/>
      <c r="O1094" s="19"/>
      <c r="P1094" s="19"/>
      <c r="Q1094" s="19"/>
    </row>
    <row r="1095" spans="2:17" x14ac:dyDescent="0.25">
      <c r="B1095" s="8" t="s">
        <v>189</v>
      </c>
      <c r="C1095" s="8">
        <v>2021</v>
      </c>
      <c r="D1095" s="8">
        <v>7</v>
      </c>
      <c r="E1095" s="49">
        <f>Data!F1095</f>
        <v>2685.8761</v>
      </c>
      <c r="F1095" s="51">
        <f t="shared" si="33"/>
        <v>2000</v>
      </c>
      <c r="G1095" s="51">
        <f t="shared" si="32"/>
        <v>685.87609999999995</v>
      </c>
      <c r="H1095" s="52">
        <f>+SUM(INDEX(Inputs!$D$24:$D$35,MATCH($D1095,Inputs!$B$24:$B$35,0))*$F1095,INDEX(Inputs!$E$24:$E$35,MATCH($D1095,Inputs!$B$24:$B$35,0))*$G1095)</f>
        <v>243.9131400876</v>
      </c>
      <c r="I1095" s="52"/>
      <c r="J1095" s="52"/>
      <c r="K1095" s="52"/>
      <c r="L1095" s="52"/>
      <c r="M1095" s="52"/>
      <c r="O1095" s="19"/>
      <c r="P1095" s="19"/>
      <c r="Q1095" s="19"/>
    </row>
    <row r="1096" spans="2:17" x14ac:dyDescent="0.25">
      <c r="B1096" s="8" t="s">
        <v>189</v>
      </c>
      <c r="C1096" s="8">
        <v>2021</v>
      </c>
      <c r="D1096" s="8">
        <v>8</v>
      </c>
      <c r="E1096" s="49">
        <f>Data!F1096</f>
        <v>2934.6161999999999</v>
      </c>
      <c r="F1096" s="51">
        <f t="shared" si="33"/>
        <v>2000</v>
      </c>
      <c r="G1096" s="51">
        <f t="shared" si="32"/>
        <v>934.61619999999994</v>
      </c>
      <c r="H1096" s="52">
        <f>+SUM(INDEX(Inputs!$D$24:$D$35,MATCH($D1096,Inputs!$B$24:$B$35,0))*$F1096,INDEX(Inputs!$E$24:$E$35,MATCH($D1096,Inputs!$B$24:$B$35,0))*$G1096)</f>
        <v>256.03076279919998</v>
      </c>
      <c r="I1096" s="52"/>
      <c r="J1096" s="52"/>
      <c r="K1096" s="52"/>
      <c r="L1096" s="52"/>
      <c r="M1096" s="52"/>
      <c r="O1096" s="19"/>
      <c r="P1096" s="19"/>
      <c r="Q1096" s="19"/>
    </row>
    <row r="1097" spans="2:17" x14ac:dyDescent="0.25">
      <c r="B1097" s="8" t="s">
        <v>189</v>
      </c>
      <c r="C1097" s="8">
        <v>2021</v>
      </c>
      <c r="D1097" s="8">
        <v>9</v>
      </c>
      <c r="E1097" s="49">
        <f>Data!F1097</f>
        <v>2706.4456</v>
      </c>
      <c r="F1097" s="51">
        <f t="shared" si="33"/>
        <v>2000</v>
      </c>
      <c r="G1097" s="51">
        <f t="shared" ref="G1097:G1160" si="34">+E1097-F1097</f>
        <v>706.44560000000001</v>
      </c>
      <c r="H1097" s="52">
        <f>+SUM(INDEX(Inputs!$D$24:$D$35,MATCH($D1097,Inputs!$B$24:$B$35,0))*$F1097,INDEX(Inputs!$E$24:$E$35,MATCH($D1097,Inputs!$B$24:$B$35,0))*$G1097)</f>
        <v>220.70606973760002</v>
      </c>
      <c r="I1097" s="52"/>
      <c r="J1097" s="52"/>
      <c r="K1097" s="52"/>
      <c r="L1097" s="52"/>
      <c r="M1097" s="52"/>
      <c r="O1097" s="19"/>
      <c r="P1097" s="19"/>
      <c r="Q1097" s="19"/>
    </row>
    <row r="1098" spans="2:17" x14ac:dyDescent="0.25">
      <c r="B1098" s="8" t="s">
        <v>189</v>
      </c>
      <c r="C1098" s="8">
        <v>2021</v>
      </c>
      <c r="D1098" s="8">
        <v>10</v>
      </c>
      <c r="E1098" s="49">
        <f>Data!F1098</f>
        <v>3247.8890999999999</v>
      </c>
      <c r="F1098" s="51">
        <f t="shared" ref="F1098:F1161" si="35">+MIN($E1098,2000)</f>
        <v>2000</v>
      </c>
      <c r="G1098" s="51">
        <f t="shared" si="34"/>
        <v>1247.8890999999999</v>
      </c>
      <c r="H1098" s="52">
        <f>+SUM(INDEX(Inputs!$D$24:$D$35,MATCH($D1098,Inputs!$B$24:$B$35,0))*$F1098,INDEX(Inputs!$E$24:$E$35,MATCH($D1098,Inputs!$B$24:$B$35,0))*$G1098)</f>
        <v>244.63570666359999</v>
      </c>
      <c r="I1098" s="52"/>
      <c r="J1098" s="52"/>
      <c r="K1098" s="52"/>
      <c r="L1098" s="52"/>
      <c r="M1098" s="52"/>
      <c r="O1098" s="19"/>
      <c r="P1098" s="19"/>
      <c r="Q1098" s="19"/>
    </row>
    <row r="1099" spans="2:17" x14ac:dyDescent="0.25">
      <c r="B1099" s="8" t="s">
        <v>189</v>
      </c>
      <c r="C1099" s="8">
        <v>2021</v>
      </c>
      <c r="D1099" s="8">
        <v>11</v>
      </c>
      <c r="E1099" s="49">
        <f>Data!F1099</f>
        <v>3306.3672999999999</v>
      </c>
      <c r="F1099" s="51">
        <f t="shared" si="35"/>
        <v>2000</v>
      </c>
      <c r="G1099" s="51">
        <f t="shared" si="34"/>
        <v>1306.3672999999999</v>
      </c>
      <c r="H1099" s="52">
        <f>+SUM(INDEX(Inputs!$D$24:$D$35,MATCH($D1099,Inputs!$B$24:$B$35,0))*$F1099,INDEX(Inputs!$E$24:$E$35,MATCH($D1099,Inputs!$B$24:$B$35,0))*$G1099)</f>
        <v>247.22020919080001</v>
      </c>
      <c r="I1099" s="52"/>
      <c r="J1099" s="52"/>
      <c r="K1099" s="52"/>
      <c r="L1099" s="52"/>
      <c r="M1099" s="52"/>
      <c r="O1099" s="19"/>
      <c r="P1099" s="19"/>
      <c r="Q1099" s="19"/>
    </row>
    <row r="1100" spans="2:17" x14ac:dyDescent="0.25">
      <c r="B1100" s="8" t="s">
        <v>189</v>
      </c>
      <c r="C1100" s="8">
        <v>2021</v>
      </c>
      <c r="D1100" s="8">
        <v>12</v>
      </c>
      <c r="E1100" s="49">
        <f>Data!F1100</f>
        <v>3334.0718000000002</v>
      </c>
      <c r="F1100" s="51">
        <f t="shared" si="35"/>
        <v>2000</v>
      </c>
      <c r="G1100" s="51">
        <f t="shared" si="34"/>
        <v>1334.0718000000002</v>
      </c>
      <c r="H1100" s="52">
        <f>+SUM(INDEX(Inputs!$D$24:$D$35,MATCH($D1100,Inputs!$B$24:$B$35,0))*$F1100,INDEX(Inputs!$E$24:$E$35,MATCH($D1100,Inputs!$B$24:$B$35,0))*$G1100)</f>
        <v>248.44463727280001</v>
      </c>
      <c r="I1100" s="52"/>
      <c r="J1100" s="52"/>
      <c r="K1100" s="52"/>
      <c r="L1100" s="52"/>
      <c r="M1100" s="52"/>
      <c r="O1100" s="19"/>
      <c r="P1100" s="19"/>
      <c r="Q1100" s="19"/>
    </row>
    <row r="1101" spans="2:17" x14ac:dyDescent="0.25">
      <c r="B1101" s="8" t="s">
        <v>190</v>
      </c>
      <c r="C1101" s="8">
        <v>2021</v>
      </c>
      <c r="D1101" s="8">
        <v>1</v>
      </c>
      <c r="E1101" s="49">
        <f>Data!F1101</f>
        <v>1553.8879999999999</v>
      </c>
      <c r="F1101" s="51">
        <f t="shared" si="35"/>
        <v>1553.8879999999999</v>
      </c>
      <c r="G1101" s="51">
        <f t="shared" si="34"/>
        <v>0</v>
      </c>
      <c r="H1101" s="52">
        <f>+SUM(INDEX(Inputs!$D$24:$D$35,MATCH($D1101,Inputs!$B$24:$B$35,0))*$F1101,INDEX(Inputs!$E$24:$E$35,MATCH($D1101,Inputs!$B$24:$B$35,0))*$G1101)</f>
        <v>147.21845689599999</v>
      </c>
      <c r="I1101" s="52"/>
      <c r="J1101" s="52"/>
      <c r="K1101" s="52"/>
      <c r="L1101" s="52"/>
      <c r="M1101" s="52"/>
      <c r="O1101" s="19"/>
      <c r="P1101" s="19"/>
      <c r="Q1101" s="19"/>
    </row>
    <row r="1102" spans="2:17" x14ac:dyDescent="0.25">
      <c r="B1102" s="8" t="s">
        <v>190</v>
      </c>
      <c r="C1102" s="8">
        <v>2021</v>
      </c>
      <c r="D1102" s="8">
        <v>2</v>
      </c>
      <c r="E1102" s="49">
        <f>Data!F1102</f>
        <v>1371.0719999999999</v>
      </c>
      <c r="F1102" s="51">
        <f t="shared" si="35"/>
        <v>1371.0719999999999</v>
      </c>
      <c r="G1102" s="51">
        <f t="shared" si="34"/>
        <v>0</v>
      </c>
      <c r="H1102" s="52">
        <f>+SUM(INDEX(Inputs!$D$24:$D$35,MATCH($D1102,Inputs!$B$24:$B$35,0))*$F1102,INDEX(Inputs!$E$24:$E$35,MATCH($D1102,Inputs!$B$24:$B$35,0))*$G1102)</f>
        <v>129.898103424</v>
      </c>
      <c r="I1102" s="52"/>
      <c r="J1102" s="52"/>
      <c r="K1102" s="52"/>
      <c r="L1102" s="52"/>
      <c r="M1102" s="52"/>
      <c r="O1102" s="19"/>
      <c r="P1102" s="19"/>
      <c r="Q1102" s="19"/>
    </row>
    <row r="1103" spans="2:17" x14ac:dyDescent="0.25">
      <c r="B1103" s="8" t="s">
        <v>190</v>
      </c>
      <c r="C1103" s="8">
        <v>2021</v>
      </c>
      <c r="D1103" s="8">
        <v>3</v>
      </c>
      <c r="E1103" s="49">
        <f>Data!F1103</f>
        <v>1311.7159999999999</v>
      </c>
      <c r="F1103" s="51">
        <f t="shared" si="35"/>
        <v>1311.7159999999999</v>
      </c>
      <c r="G1103" s="51">
        <f t="shared" si="34"/>
        <v>0</v>
      </c>
      <c r="H1103" s="52">
        <f>+SUM(INDEX(Inputs!$D$24:$D$35,MATCH($D1103,Inputs!$B$24:$B$35,0))*$F1103,INDEX(Inputs!$E$24:$E$35,MATCH($D1103,Inputs!$B$24:$B$35,0))*$G1103)</f>
        <v>124.27459727199999</v>
      </c>
      <c r="I1103" s="52"/>
      <c r="J1103" s="52"/>
      <c r="K1103" s="52"/>
      <c r="L1103" s="52"/>
      <c r="M1103" s="52"/>
      <c r="O1103" s="19"/>
      <c r="P1103" s="19"/>
      <c r="Q1103" s="19"/>
    </row>
    <row r="1104" spans="2:17" x14ac:dyDescent="0.25">
      <c r="B1104" s="8" t="s">
        <v>190</v>
      </c>
      <c r="C1104" s="8">
        <v>2021</v>
      </c>
      <c r="D1104" s="8">
        <v>4</v>
      </c>
      <c r="E1104" s="49">
        <f>Data!F1104</f>
        <v>964.76800000000003</v>
      </c>
      <c r="F1104" s="51">
        <f t="shared" si="35"/>
        <v>964.76800000000003</v>
      </c>
      <c r="G1104" s="51">
        <f t="shared" si="34"/>
        <v>0</v>
      </c>
      <c r="H1104" s="52">
        <f>+SUM(INDEX(Inputs!$D$24:$D$35,MATCH($D1104,Inputs!$B$24:$B$35,0))*$F1104,INDEX(Inputs!$E$24:$E$35,MATCH($D1104,Inputs!$B$24:$B$35,0))*$G1104)</f>
        <v>91.404049856000015</v>
      </c>
      <c r="I1104" s="52"/>
      <c r="J1104" s="52"/>
      <c r="K1104" s="52"/>
      <c r="L1104" s="52"/>
      <c r="M1104" s="52"/>
      <c r="O1104" s="19"/>
      <c r="P1104" s="19"/>
      <c r="Q1104" s="19"/>
    </row>
    <row r="1105" spans="2:17" x14ac:dyDescent="0.25">
      <c r="B1105" s="8" t="s">
        <v>190</v>
      </c>
      <c r="C1105" s="8">
        <v>2021</v>
      </c>
      <c r="D1105" s="8">
        <v>5</v>
      </c>
      <c r="E1105" s="49">
        <f>Data!F1105</f>
        <v>776.68799999999999</v>
      </c>
      <c r="F1105" s="51">
        <f t="shared" si="35"/>
        <v>776.68799999999999</v>
      </c>
      <c r="G1105" s="51">
        <f t="shared" si="34"/>
        <v>0</v>
      </c>
      <c r="H1105" s="52">
        <f>+SUM(INDEX(Inputs!$D$24:$D$35,MATCH($D1105,Inputs!$B$24:$B$35,0))*$F1105,INDEX(Inputs!$E$24:$E$35,MATCH($D1105,Inputs!$B$24:$B$35,0))*$G1105)</f>
        <v>73.584974496000001</v>
      </c>
      <c r="I1105" s="52"/>
      <c r="J1105" s="52"/>
      <c r="K1105" s="52"/>
      <c r="L1105" s="52"/>
      <c r="M1105" s="52"/>
      <c r="O1105" s="19"/>
      <c r="P1105" s="19"/>
      <c r="Q1105" s="19"/>
    </row>
    <row r="1106" spans="2:17" x14ac:dyDescent="0.25">
      <c r="B1106" s="8" t="s">
        <v>190</v>
      </c>
      <c r="C1106" s="8">
        <v>2021</v>
      </c>
      <c r="D1106" s="8">
        <v>6</v>
      </c>
      <c r="E1106" s="49">
        <f>Data!F1106</f>
        <v>1034.0640000000001</v>
      </c>
      <c r="F1106" s="51">
        <f t="shared" si="35"/>
        <v>1034.0640000000001</v>
      </c>
      <c r="G1106" s="51">
        <f t="shared" si="34"/>
        <v>0</v>
      </c>
      <c r="H1106" s="52">
        <f>+SUM(INDEX(Inputs!$D$24:$D$35,MATCH($D1106,Inputs!$B$24:$B$35,0))*$F1106,INDEX(Inputs!$E$24:$E$35,MATCH($D1106,Inputs!$B$24:$B$35,0))*$G1106)</f>
        <v>108.83523600000001</v>
      </c>
      <c r="I1106" s="52"/>
      <c r="J1106" s="52"/>
      <c r="K1106" s="52"/>
      <c r="L1106" s="52"/>
      <c r="M1106" s="52"/>
      <c r="O1106" s="19"/>
      <c r="P1106" s="19"/>
      <c r="Q1106" s="19"/>
    </row>
    <row r="1107" spans="2:17" x14ac:dyDescent="0.25">
      <c r="B1107" s="8" t="s">
        <v>190</v>
      </c>
      <c r="C1107" s="8">
        <v>2021</v>
      </c>
      <c r="D1107" s="8">
        <v>7</v>
      </c>
      <c r="E1107" s="49">
        <f>Data!F1107</f>
        <v>1358.8720000000001</v>
      </c>
      <c r="F1107" s="51">
        <f t="shared" si="35"/>
        <v>1358.8720000000001</v>
      </c>
      <c r="G1107" s="51">
        <f t="shared" si="34"/>
        <v>0</v>
      </c>
      <c r="H1107" s="52">
        <f>+SUM(INDEX(Inputs!$D$24:$D$35,MATCH($D1107,Inputs!$B$24:$B$35,0))*$F1107,INDEX(Inputs!$E$24:$E$35,MATCH($D1107,Inputs!$B$24:$B$35,0))*$G1107)</f>
        <v>143.021278</v>
      </c>
      <c r="I1107" s="52"/>
      <c r="J1107" s="52"/>
      <c r="K1107" s="52"/>
      <c r="L1107" s="52"/>
      <c r="M1107" s="52"/>
      <c r="O1107" s="19"/>
      <c r="P1107" s="19"/>
      <c r="Q1107" s="19"/>
    </row>
    <row r="1108" spans="2:17" x14ac:dyDescent="0.25">
      <c r="B1108" s="8" t="s">
        <v>190</v>
      </c>
      <c r="C1108" s="8">
        <v>2021</v>
      </c>
      <c r="D1108" s="8">
        <v>8</v>
      </c>
      <c r="E1108" s="49">
        <f>Data!F1108</f>
        <v>1079.44</v>
      </c>
      <c r="F1108" s="51">
        <f t="shared" si="35"/>
        <v>1079.44</v>
      </c>
      <c r="G1108" s="51">
        <f t="shared" si="34"/>
        <v>0</v>
      </c>
      <c r="H1108" s="52">
        <f>+SUM(INDEX(Inputs!$D$24:$D$35,MATCH($D1108,Inputs!$B$24:$B$35,0))*$F1108,INDEX(Inputs!$E$24:$E$35,MATCH($D1108,Inputs!$B$24:$B$35,0))*$G1108)</f>
        <v>113.61105999999999</v>
      </c>
      <c r="I1108" s="52"/>
      <c r="J1108" s="52"/>
      <c r="K1108" s="52"/>
      <c r="L1108" s="52"/>
      <c r="M1108" s="52"/>
      <c r="O1108" s="19"/>
      <c r="P1108" s="19"/>
      <c r="Q1108" s="19"/>
    </row>
    <row r="1109" spans="2:17" x14ac:dyDescent="0.25">
      <c r="B1109" s="8" t="s">
        <v>190</v>
      </c>
      <c r="C1109" s="8">
        <v>2021</v>
      </c>
      <c r="D1109" s="8">
        <v>9</v>
      </c>
      <c r="E1109" s="49">
        <f>Data!F1109</f>
        <v>975.55600000000004</v>
      </c>
      <c r="F1109" s="51">
        <f t="shared" si="35"/>
        <v>975.55600000000004</v>
      </c>
      <c r="G1109" s="51">
        <f t="shared" si="34"/>
        <v>0</v>
      </c>
      <c r="H1109" s="52">
        <f>+SUM(INDEX(Inputs!$D$24:$D$35,MATCH($D1109,Inputs!$B$24:$B$35,0))*$F1109,INDEX(Inputs!$E$24:$E$35,MATCH($D1109,Inputs!$B$24:$B$35,0))*$G1109)</f>
        <v>92.426126552000014</v>
      </c>
      <c r="I1109" s="52"/>
      <c r="J1109" s="52"/>
      <c r="K1109" s="52"/>
      <c r="L1109" s="52"/>
      <c r="M1109" s="52"/>
      <c r="O1109" s="19"/>
      <c r="P1109" s="19"/>
      <c r="Q1109" s="19"/>
    </row>
    <row r="1110" spans="2:17" x14ac:dyDescent="0.25">
      <c r="B1110" s="8" t="s">
        <v>190</v>
      </c>
      <c r="C1110" s="8">
        <v>2021</v>
      </c>
      <c r="D1110" s="8">
        <v>10</v>
      </c>
      <c r="E1110" s="49">
        <f>Data!F1110</f>
        <v>941.25199999999995</v>
      </c>
      <c r="F1110" s="51">
        <f t="shared" si="35"/>
        <v>941.25199999999995</v>
      </c>
      <c r="G1110" s="51">
        <f t="shared" si="34"/>
        <v>0</v>
      </c>
      <c r="H1110" s="52">
        <f>+SUM(INDEX(Inputs!$D$24:$D$35,MATCH($D1110,Inputs!$B$24:$B$35,0))*$F1110,INDEX(Inputs!$E$24:$E$35,MATCH($D1110,Inputs!$B$24:$B$35,0))*$G1110)</f>
        <v>89.176096983999997</v>
      </c>
      <c r="I1110" s="52"/>
      <c r="J1110" s="52"/>
      <c r="K1110" s="52"/>
      <c r="L1110" s="52"/>
      <c r="M1110" s="52"/>
      <c r="O1110" s="19"/>
      <c r="P1110" s="19"/>
      <c r="Q1110" s="19"/>
    </row>
    <row r="1111" spans="2:17" x14ac:dyDescent="0.25">
      <c r="B1111" s="8" t="s">
        <v>190</v>
      </c>
      <c r="C1111" s="8">
        <v>2021</v>
      </c>
      <c r="D1111" s="8">
        <v>11</v>
      </c>
      <c r="E1111" s="49">
        <f>Data!F1111</f>
        <v>1193.2840000000001</v>
      </c>
      <c r="F1111" s="51">
        <f t="shared" si="35"/>
        <v>1193.2840000000001</v>
      </c>
      <c r="G1111" s="51">
        <f t="shared" si="34"/>
        <v>0</v>
      </c>
      <c r="H1111" s="52">
        <f>+SUM(INDEX(Inputs!$D$24:$D$35,MATCH($D1111,Inputs!$B$24:$B$35,0))*$F1111,INDEX(Inputs!$E$24:$E$35,MATCH($D1111,Inputs!$B$24:$B$35,0))*$G1111)</f>
        <v>113.05411272800002</v>
      </c>
      <c r="I1111" s="52"/>
      <c r="J1111" s="52"/>
      <c r="K1111" s="52"/>
      <c r="L1111" s="52"/>
      <c r="M1111" s="52"/>
      <c r="O1111" s="19"/>
      <c r="P1111" s="19"/>
      <c r="Q1111" s="19"/>
    </row>
    <row r="1112" spans="2:17" x14ac:dyDescent="0.25">
      <c r="B1112" s="8" t="s">
        <v>190</v>
      </c>
      <c r="C1112" s="8">
        <v>2021</v>
      </c>
      <c r="D1112" s="8">
        <v>12</v>
      </c>
      <c r="E1112" s="49">
        <f>Data!F1112</f>
        <v>1421</v>
      </c>
      <c r="F1112" s="51">
        <f t="shared" si="35"/>
        <v>1421</v>
      </c>
      <c r="G1112" s="51">
        <f t="shared" si="34"/>
        <v>0</v>
      </c>
      <c r="H1112" s="52">
        <f>+SUM(INDEX(Inputs!$D$24:$D$35,MATCH($D1112,Inputs!$B$24:$B$35,0))*$F1112,INDEX(Inputs!$E$24:$E$35,MATCH($D1112,Inputs!$B$24:$B$35,0))*$G1112)</f>
        <v>134.62838200000002</v>
      </c>
      <c r="I1112" s="52"/>
      <c r="J1112" s="52"/>
      <c r="K1112" s="52"/>
      <c r="L1112" s="52"/>
      <c r="M1112" s="52"/>
      <c r="O1112" s="19"/>
      <c r="P1112" s="19"/>
      <c r="Q1112" s="19"/>
    </row>
    <row r="1113" spans="2:17" x14ac:dyDescent="0.25">
      <c r="B1113" s="8" t="s">
        <v>191</v>
      </c>
      <c r="C1113" s="8">
        <v>2021</v>
      </c>
      <c r="D1113" s="8">
        <v>1</v>
      </c>
      <c r="E1113" s="49">
        <f>Data!F1113</f>
        <v>2493.6277</v>
      </c>
      <c r="F1113" s="51">
        <f t="shared" si="35"/>
        <v>2000</v>
      </c>
      <c r="G1113" s="51">
        <f t="shared" si="34"/>
        <v>493.6277</v>
      </c>
      <c r="H1113" s="52">
        <f>+SUM(INDEX(Inputs!$D$24:$D$35,MATCH($D1113,Inputs!$B$24:$B$35,0))*$F1113,INDEX(Inputs!$E$24:$E$35,MATCH($D1113,Inputs!$B$24:$B$35,0))*$G1113)</f>
        <v>211.30036982920001</v>
      </c>
      <c r="I1113" s="52"/>
      <c r="J1113" s="52"/>
      <c r="K1113" s="52"/>
      <c r="L1113" s="52"/>
      <c r="M1113" s="52"/>
      <c r="O1113" s="19"/>
      <c r="P1113" s="19"/>
      <c r="Q1113" s="19"/>
    </row>
    <row r="1114" spans="2:17" x14ac:dyDescent="0.25">
      <c r="B1114" s="8" t="s">
        <v>191</v>
      </c>
      <c r="C1114" s="8">
        <v>2021</v>
      </c>
      <c r="D1114" s="8">
        <v>2</v>
      </c>
      <c r="E1114" s="49">
        <f>Data!F1114</f>
        <v>2090.4157</v>
      </c>
      <c r="F1114" s="51">
        <f t="shared" si="35"/>
        <v>2000</v>
      </c>
      <c r="G1114" s="51">
        <f t="shared" si="34"/>
        <v>90.415700000000015</v>
      </c>
      <c r="H1114" s="52">
        <f>+SUM(INDEX(Inputs!$D$24:$D$35,MATCH($D1114,Inputs!$B$24:$B$35,0))*$F1114,INDEX(Inputs!$E$24:$E$35,MATCH($D1114,Inputs!$B$24:$B$35,0))*$G1114)</f>
        <v>193.48001227720002</v>
      </c>
      <c r="I1114" s="52"/>
      <c r="J1114" s="52"/>
      <c r="K1114" s="52"/>
      <c r="L1114" s="52"/>
      <c r="M1114" s="52"/>
      <c r="O1114" s="19"/>
      <c r="P1114" s="19"/>
      <c r="Q1114" s="19"/>
    </row>
    <row r="1115" spans="2:17" x14ac:dyDescent="0.25">
      <c r="B1115" s="8" t="s">
        <v>191</v>
      </c>
      <c r="C1115" s="8">
        <v>2021</v>
      </c>
      <c r="D1115" s="8">
        <v>3</v>
      </c>
      <c r="E1115" s="49">
        <f>Data!F1115</f>
        <v>2276.9083000000001</v>
      </c>
      <c r="F1115" s="51">
        <f t="shared" si="35"/>
        <v>2000</v>
      </c>
      <c r="G1115" s="51">
        <f t="shared" si="34"/>
        <v>276.90830000000005</v>
      </c>
      <c r="H1115" s="52">
        <f>+SUM(INDEX(Inputs!$D$24:$D$35,MATCH($D1115,Inputs!$B$24:$B$35,0))*$F1115,INDEX(Inputs!$E$24:$E$35,MATCH($D1115,Inputs!$B$24:$B$35,0))*$G1115)</f>
        <v>201.72223922680001</v>
      </c>
      <c r="I1115" s="52"/>
      <c r="J1115" s="52"/>
      <c r="K1115" s="52"/>
      <c r="L1115" s="52"/>
      <c r="M1115" s="52"/>
      <c r="O1115" s="19"/>
      <c r="P1115" s="19"/>
      <c r="Q1115" s="19"/>
    </row>
    <row r="1116" spans="2:17" x14ac:dyDescent="0.25">
      <c r="B1116" s="8" t="s">
        <v>191</v>
      </c>
      <c r="C1116" s="8">
        <v>2021</v>
      </c>
      <c r="D1116" s="8">
        <v>4</v>
      </c>
      <c r="E1116" s="49">
        <f>Data!F1116</f>
        <v>18499.749199999998</v>
      </c>
      <c r="F1116" s="51">
        <f t="shared" si="35"/>
        <v>2000</v>
      </c>
      <c r="G1116" s="51">
        <f t="shared" si="34"/>
        <v>16499.749199999998</v>
      </c>
      <c r="H1116" s="52">
        <f>+SUM(INDEX(Inputs!$D$24:$D$35,MATCH($D1116,Inputs!$B$24:$B$35,0))*$F1116,INDEX(Inputs!$E$24:$E$35,MATCH($D1116,Inputs!$B$24:$B$35,0))*$G1116)</f>
        <v>918.70691564319998</v>
      </c>
      <c r="I1116" s="52"/>
      <c r="J1116" s="52"/>
      <c r="K1116" s="52"/>
      <c r="L1116" s="52"/>
      <c r="M1116" s="52"/>
      <c r="O1116" s="19"/>
      <c r="P1116" s="19"/>
      <c r="Q1116" s="19"/>
    </row>
    <row r="1117" spans="2:17" x14ac:dyDescent="0.25">
      <c r="B1117" s="8" t="s">
        <v>191</v>
      </c>
      <c r="C1117" s="8">
        <v>2021</v>
      </c>
      <c r="D1117" s="8">
        <v>5</v>
      </c>
      <c r="E1117" s="49">
        <f>Data!F1117</f>
        <v>2056.0655000000002</v>
      </c>
      <c r="F1117" s="51">
        <f t="shared" si="35"/>
        <v>2000</v>
      </c>
      <c r="G1117" s="51">
        <f t="shared" si="34"/>
        <v>56.065500000000156</v>
      </c>
      <c r="H1117" s="52">
        <f>+SUM(INDEX(Inputs!$D$24:$D$35,MATCH($D1117,Inputs!$B$24:$B$35,0))*$F1117,INDEX(Inputs!$E$24:$E$35,MATCH($D1117,Inputs!$B$24:$B$35,0))*$G1117)</f>
        <v>191.96187083800001</v>
      </c>
      <c r="I1117" s="52"/>
      <c r="J1117" s="52"/>
      <c r="K1117" s="52"/>
      <c r="L1117" s="52"/>
      <c r="M1117" s="52"/>
      <c r="O1117" s="19"/>
      <c r="P1117" s="19"/>
      <c r="Q1117" s="19"/>
    </row>
    <row r="1118" spans="2:17" x14ac:dyDescent="0.25">
      <c r="B1118" s="8" t="s">
        <v>191</v>
      </c>
      <c r="C1118" s="8">
        <v>2021</v>
      </c>
      <c r="D1118" s="8">
        <v>6</v>
      </c>
      <c r="E1118" s="49">
        <f>Data!F1118</f>
        <v>1942.9228000000001</v>
      </c>
      <c r="F1118" s="51">
        <f t="shared" si="35"/>
        <v>1942.9228000000001</v>
      </c>
      <c r="G1118" s="51">
        <f t="shared" si="34"/>
        <v>0</v>
      </c>
      <c r="H1118" s="52">
        <f>+SUM(INDEX(Inputs!$D$24:$D$35,MATCH($D1118,Inputs!$B$24:$B$35,0))*$F1118,INDEX(Inputs!$E$24:$E$35,MATCH($D1118,Inputs!$B$24:$B$35,0))*$G1118)</f>
        <v>204.49262469999999</v>
      </c>
      <c r="I1118" s="52"/>
      <c r="J1118" s="52"/>
      <c r="K1118" s="52"/>
      <c r="L1118" s="52"/>
      <c r="M1118" s="52"/>
      <c r="O1118" s="19"/>
      <c r="P1118" s="19"/>
      <c r="Q1118" s="19"/>
    </row>
    <row r="1119" spans="2:17" x14ac:dyDescent="0.25">
      <c r="B1119" s="8" t="s">
        <v>191</v>
      </c>
      <c r="C1119" s="8">
        <v>2021</v>
      </c>
      <c r="D1119" s="8">
        <v>7</v>
      </c>
      <c r="E1119" s="49">
        <f>Data!F1119</f>
        <v>2003.2092</v>
      </c>
      <c r="F1119" s="51">
        <f t="shared" si="35"/>
        <v>2000</v>
      </c>
      <c r="G1119" s="51">
        <f t="shared" si="34"/>
        <v>3.2092000000000098</v>
      </c>
      <c r="H1119" s="52">
        <f>+SUM(INDEX(Inputs!$D$24:$D$35,MATCH($D1119,Inputs!$B$24:$B$35,0))*$F1119,INDEX(Inputs!$E$24:$E$35,MATCH($D1119,Inputs!$B$24:$B$35,0))*$G1119)</f>
        <v>210.65633938720001</v>
      </c>
      <c r="I1119" s="52"/>
      <c r="J1119" s="52"/>
      <c r="K1119" s="52"/>
      <c r="L1119" s="52"/>
      <c r="M1119" s="52"/>
      <c r="O1119" s="19"/>
      <c r="P1119" s="19"/>
      <c r="Q1119" s="19"/>
    </row>
    <row r="1120" spans="2:17" x14ac:dyDescent="0.25">
      <c r="B1120" s="8" t="s">
        <v>191</v>
      </c>
      <c r="C1120" s="8">
        <v>2021</v>
      </c>
      <c r="D1120" s="8">
        <v>8</v>
      </c>
      <c r="E1120" s="49">
        <f>Data!F1120</f>
        <v>2197.6392999999998</v>
      </c>
      <c r="F1120" s="51">
        <f t="shared" si="35"/>
        <v>2000</v>
      </c>
      <c r="G1120" s="51">
        <f t="shared" si="34"/>
        <v>197.63929999999982</v>
      </c>
      <c r="H1120" s="52">
        <f>+SUM(INDEX(Inputs!$D$24:$D$35,MATCH($D1120,Inputs!$B$24:$B$35,0))*$F1120,INDEX(Inputs!$E$24:$E$35,MATCH($D1120,Inputs!$B$24:$B$35,0))*$G1120)</f>
        <v>220.12819613879998</v>
      </c>
      <c r="I1120" s="52"/>
      <c r="J1120" s="52"/>
      <c r="K1120" s="52"/>
      <c r="L1120" s="52"/>
      <c r="M1120" s="52"/>
      <c r="O1120" s="19"/>
      <c r="P1120" s="19"/>
      <c r="Q1120" s="19"/>
    </row>
    <row r="1121" spans="2:17" x14ac:dyDescent="0.25">
      <c r="B1121" s="8" t="s">
        <v>191</v>
      </c>
      <c r="C1121" s="8">
        <v>2021</v>
      </c>
      <c r="D1121" s="8">
        <v>9</v>
      </c>
      <c r="E1121" s="49">
        <f>Data!F1121</f>
        <v>4652.1998000000003</v>
      </c>
      <c r="F1121" s="51">
        <f t="shared" si="35"/>
        <v>2000</v>
      </c>
      <c r="G1121" s="51">
        <f t="shared" si="34"/>
        <v>2652.1998000000003</v>
      </c>
      <c r="H1121" s="52">
        <f>+SUM(INDEX(Inputs!$D$24:$D$35,MATCH($D1121,Inputs!$B$24:$B$35,0))*$F1121,INDEX(Inputs!$E$24:$E$35,MATCH($D1121,Inputs!$B$24:$B$35,0))*$G1121)</f>
        <v>306.70062236080003</v>
      </c>
      <c r="I1121" s="52"/>
      <c r="J1121" s="52"/>
      <c r="K1121" s="52"/>
      <c r="L1121" s="52"/>
      <c r="M1121" s="52"/>
      <c r="O1121" s="19"/>
      <c r="P1121" s="19"/>
      <c r="Q1121" s="19"/>
    </row>
    <row r="1122" spans="2:17" x14ac:dyDescent="0.25">
      <c r="B1122" s="8" t="s">
        <v>191</v>
      </c>
      <c r="C1122" s="8">
        <v>2021</v>
      </c>
      <c r="D1122" s="8">
        <v>10</v>
      </c>
      <c r="E1122" s="49">
        <f>Data!F1122</f>
        <v>12976.111199999999</v>
      </c>
      <c r="F1122" s="51">
        <f t="shared" si="35"/>
        <v>2000</v>
      </c>
      <c r="G1122" s="51">
        <f t="shared" si="34"/>
        <v>10976.111199999999</v>
      </c>
      <c r="H1122" s="52">
        <f>+SUM(INDEX(Inputs!$D$24:$D$35,MATCH($D1122,Inputs!$B$24:$B$35,0))*$F1122,INDEX(Inputs!$E$24:$E$35,MATCH($D1122,Inputs!$B$24:$B$35,0))*$G1122)</f>
        <v>674.58421059519992</v>
      </c>
      <c r="I1122" s="52"/>
      <c r="J1122" s="52"/>
      <c r="K1122" s="52"/>
      <c r="L1122" s="52"/>
      <c r="M1122" s="52"/>
      <c r="O1122" s="19"/>
      <c r="P1122" s="19"/>
      <c r="Q1122" s="19"/>
    </row>
    <row r="1123" spans="2:17" x14ac:dyDescent="0.25">
      <c r="B1123" s="8" t="s">
        <v>191</v>
      </c>
      <c r="C1123" s="8">
        <v>2021</v>
      </c>
      <c r="D1123" s="8">
        <v>11</v>
      </c>
      <c r="E1123" s="49">
        <f>Data!F1123</f>
        <v>2126.8020999999999</v>
      </c>
      <c r="F1123" s="51">
        <f t="shared" si="35"/>
        <v>2000</v>
      </c>
      <c r="G1123" s="51">
        <f t="shared" si="34"/>
        <v>126.80209999999988</v>
      </c>
      <c r="H1123" s="52">
        <f>+SUM(INDEX(Inputs!$D$24:$D$35,MATCH($D1123,Inputs!$B$24:$B$35,0))*$F1123,INDEX(Inputs!$E$24:$E$35,MATCH($D1123,Inputs!$B$24:$B$35,0))*$G1123)</f>
        <v>195.0881456116</v>
      </c>
      <c r="I1123" s="52"/>
      <c r="J1123" s="52"/>
      <c r="K1123" s="52"/>
      <c r="L1123" s="52"/>
      <c r="M1123" s="52"/>
      <c r="O1123" s="19"/>
      <c r="P1123" s="19"/>
      <c r="Q1123" s="19"/>
    </row>
    <row r="1124" spans="2:17" x14ac:dyDescent="0.25">
      <c r="B1124" s="8" t="s">
        <v>191</v>
      </c>
      <c r="C1124" s="8">
        <v>2021</v>
      </c>
      <c r="D1124" s="8">
        <v>12</v>
      </c>
      <c r="E1124" s="49">
        <f>Data!F1124</f>
        <v>2394.2575999999999</v>
      </c>
      <c r="F1124" s="51">
        <f t="shared" si="35"/>
        <v>2000</v>
      </c>
      <c r="G1124" s="51">
        <f t="shared" si="34"/>
        <v>394.25759999999991</v>
      </c>
      <c r="H1124" s="52">
        <f>+SUM(INDEX(Inputs!$D$24:$D$35,MATCH($D1124,Inputs!$B$24:$B$35,0))*$F1124,INDEX(Inputs!$E$24:$E$35,MATCH($D1124,Inputs!$B$24:$B$35,0))*$G1124)</f>
        <v>206.9086088896</v>
      </c>
      <c r="I1124" s="52"/>
      <c r="J1124" s="52"/>
      <c r="K1124" s="52"/>
      <c r="L1124" s="52"/>
      <c r="M1124" s="52"/>
      <c r="O1124" s="19"/>
      <c r="P1124" s="19"/>
      <c r="Q1124" s="19"/>
    </row>
    <row r="1125" spans="2:17" x14ac:dyDescent="0.25">
      <c r="B1125" s="8" t="s">
        <v>192</v>
      </c>
      <c r="C1125" s="8">
        <v>2021</v>
      </c>
      <c r="D1125" s="8">
        <v>1</v>
      </c>
      <c r="E1125" s="49">
        <f>Data!F1125</f>
        <v>0</v>
      </c>
      <c r="F1125" s="51">
        <f t="shared" si="35"/>
        <v>0</v>
      </c>
      <c r="G1125" s="51">
        <f t="shared" si="34"/>
        <v>0</v>
      </c>
      <c r="H1125" s="52">
        <f>+SUM(INDEX(Inputs!$D$24:$D$35,MATCH($D1125,Inputs!$B$24:$B$35,0))*$F1125,INDEX(Inputs!$E$24:$E$35,MATCH($D1125,Inputs!$B$24:$B$35,0))*$G1125)</f>
        <v>0</v>
      </c>
      <c r="I1125" s="52"/>
      <c r="J1125" s="52"/>
      <c r="K1125" s="52"/>
      <c r="L1125" s="52"/>
      <c r="M1125" s="52"/>
      <c r="O1125" s="19"/>
      <c r="P1125" s="19"/>
      <c r="Q1125" s="19"/>
    </row>
    <row r="1126" spans="2:17" x14ac:dyDescent="0.25">
      <c r="B1126" s="8" t="s">
        <v>192</v>
      </c>
      <c r="C1126" s="8">
        <v>2021</v>
      </c>
      <c r="D1126" s="8">
        <v>2</v>
      </c>
      <c r="E1126" s="49">
        <f>Data!F1126</f>
        <v>0</v>
      </c>
      <c r="F1126" s="51">
        <f t="shared" si="35"/>
        <v>0</v>
      </c>
      <c r="G1126" s="51">
        <f t="shared" si="34"/>
        <v>0</v>
      </c>
      <c r="H1126" s="52">
        <f>+SUM(INDEX(Inputs!$D$24:$D$35,MATCH($D1126,Inputs!$B$24:$B$35,0))*$F1126,INDEX(Inputs!$E$24:$E$35,MATCH($D1126,Inputs!$B$24:$B$35,0))*$G1126)</f>
        <v>0</v>
      </c>
      <c r="I1126" s="52"/>
      <c r="J1126" s="52"/>
      <c r="K1126" s="52"/>
      <c r="L1126" s="52"/>
      <c r="M1126" s="52"/>
      <c r="O1126" s="19"/>
      <c r="P1126" s="19"/>
      <c r="Q1126" s="19"/>
    </row>
    <row r="1127" spans="2:17" x14ac:dyDescent="0.25">
      <c r="B1127" s="8" t="s">
        <v>192</v>
      </c>
      <c r="C1127" s="8">
        <v>2021</v>
      </c>
      <c r="D1127" s="8">
        <v>3</v>
      </c>
      <c r="E1127" s="49">
        <f>Data!F1127</f>
        <v>10.496</v>
      </c>
      <c r="F1127" s="51">
        <f t="shared" si="35"/>
        <v>10.496</v>
      </c>
      <c r="G1127" s="51">
        <f t="shared" si="34"/>
        <v>0</v>
      </c>
      <c r="H1127" s="52">
        <f>+SUM(INDEX(Inputs!$D$24:$D$35,MATCH($D1127,Inputs!$B$24:$B$35,0))*$F1127,INDEX(Inputs!$E$24:$E$35,MATCH($D1127,Inputs!$B$24:$B$35,0))*$G1127)</f>
        <v>0.99441203200000017</v>
      </c>
      <c r="I1127" s="52"/>
      <c r="J1127" s="52"/>
      <c r="K1127" s="52"/>
      <c r="L1127" s="52"/>
      <c r="M1127" s="52"/>
      <c r="O1127" s="19"/>
      <c r="P1127" s="19"/>
      <c r="Q1127" s="19"/>
    </row>
    <row r="1128" spans="2:17" x14ac:dyDescent="0.25">
      <c r="B1128" s="8" t="s">
        <v>192</v>
      </c>
      <c r="C1128" s="8">
        <v>2021</v>
      </c>
      <c r="D1128" s="8">
        <v>4</v>
      </c>
      <c r="E1128" s="49">
        <f>Data!F1128</f>
        <v>23.143999999999998</v>
      </c>
      <c r="F1128" s="51">
        <f t="shared" si="35"/>
        <v>23.143999999999998</v>
      </c>
      <c r="G1128" s="51">
        <f t="shared" si="34"/>
        <v>0</v>
      </c>
      <c r="H1128" s="52">
        <f>+SUM(INDEX(Inputs!$D$24:$D$35,MATCH($D1128,Inputs!$B$24:$B$35,0))*$F1128,INDEX(Inputs!$E$24:$E$35,MATCH($D1128,Inputs!$B$24:$B$35,0))*$G1128)</f>
        <v>2.1927088480000001</v>
      </c>
      <c r="I1128" s="52"/>
      <c r="J1128" s="52"/>
      <c r="K1128" s="52"/>
      <c r="L1128" s="52"/>
      <c r="M1128" s="52"/>
      <c r="O1128" s="19"/>
      <c r="P1128" s="19"/>
      <c r="Q1128" s="19"/>
    </row>
    <row r="1129" spans="2:17" x14ac:dyDescent="0.25">
      <c r="B1129" s="8" t="s">
        <v>192</v>
      </c>
      <c r="C1129" s="8">
        <v>2021</v>
      </c>
      <c r="D1129" s="8">
        <v>5</v>
      </c>
      <c r="E1129" s="49">
        <f>Data!F1129</f>
        <v>21.632000000000001</v>
      </c>
      <c r="F1129" s="51">
        <f t="shared" si="35"/>
        <v>21.632000000000001</v>
      </c>
      <c r="G1129" s="51">
        <f t="shared" si="34"/>
        <v>0</v>
      </c>
      <c r="H1129" s="52">
        <f>+SUM(INDEX(Inputs!$D$24:$D$35,MATCH($D1129,Inputs!$B$24:$B$35,0))*$F1129,INDEX(Inputs!$E$24:$E$35,MATCH($D1129,Inputs!$B$24:$B$35,0))*$G1129)</f>
        <v>2.0494589440000004</v>
      </c>
      <c r="I1129" s="52"/>
      <c r="J1129" s="52"/>
      <c r="K1129" s="52"/>
      <c r="L1129" s="52"/>
      <c r="M1129" s="52"/>
      <c r="O1129" s="19"/>
      <c r="P1129" s="19"/>
      <c r="Q1129" s="19"/>
    </row>
    <row r="1130" spans="2:17" x14ac:dyDescent="0.25">
      <c r="B1130" s="8" t="s">
        <v>192</v>
      </c>
      <c r="C1130" s="8">
        <v>2021</v>
      </c>
      <c r="D1130" s="8">
        <v>6</v>
      </c>
      <c r="E1130" s="49">
        <f>Data!F1130</f>
        <v>18.687999999999999</v>
      </c>
      <c r="F1130" s="51">
        <f t="shared" si="35"/>
        <v>18.687999999999999</v>
      </c>
      <c r="G1130" s="51">
        <f t="shared" si="34"/>
        <v>0</v>
      </c>
      <c r="H1130" s="52">
        <f>+SUM(INDEX(Inputs!$D$24:$D$35,MATCH($D1130,Inputs!$B$24:$B$35,0))*$F1130,INDEX(Inputs!$E$24:$E$35,MATCH($D1130,Inputs!$B$24:$B$35,0))*$G1130)</f>
        <v>1.9669119999999998</v>
      </c>
      <c r="I1130" s="52"/>
      <c r="J1130" s="52"/>
      <c r="K1130" s="52"/>
      <c r="L1130" s="52"/>
      <c r="M1130" s="52"/>
      <c r="O1130" s="19"/>
      <c r="P1130" s="19"/>
      <c r="Q1130" s="19"/>
    </row>
    <row r="1131" spans="2:17" x14ac:dyDescent="0.25">
      <c r="B1131" s="8" t="s">
        <v>192</v>
      </c>
      <c r="C1131" s="8">
        <v>2021</v>
      </c>
      <c r="D1131" s="8">
        <v>7</v>
      </c>
      <c r="E1131" s="49">
        <f>Data!F1131</f>
        <v>20.48</v>
      </c>
      <c r="F1131" s="51">
        <f t="shared" si="35"/>
        <v>20.48</v>
      </c>
      <c r="G1131" s="51">
        <f t="shared" si="34"/>
        <v>0</v>
      </c>
      <c r="H1131" s="52">
        <f>+SUM(INDEX(Inputs!$D$24:$D$35,MATCH($D1131,Inputs!$B$24:$B$35,0))*$F1131,INDEX(Inputs!$E$24:$E$35,MATCH($D1131,Inputs!$B$24:$B$35,0))*$G1131)</f>
        <v>2.1555200000000001</v>
      </c>
      <c r="I1131" s="52"/>
      <c r="J1131" s="52"/>
      <c r="K1131" s="52"/>
      <c r="L1131" s="52"/>
      <c r="M1131" s="52"/>
      <c r="O1131" s="19"/>
      <c r="P1131" s="19"/>
      <c r="Q1131" s="19"/>
    </row>
    <row r="1132" spans="2:17" x14ac:dyDescent="0.25">
      <c r="B1132" s="8" t="s">
        <v>192</v>
      </c>
      <c r="C1132" s="8">
        <v>2021</v>
      </c>
      <c r="D1132" s="8">
        <v>8</v>
      </c>
      <c r="E1132" s="49">
        <f>Data!F1132</f>
        <v>23.04</v>
      </c>
      <c r="F1132" s="51">
        <f t="shared" si="35"/>
        <v>23.04</v>
      </c>
      <c r="G1132" s="51">
        <f t="shared" si="34"/>
        <v>0</v>
      </c>
      <c r="H1132" s="52">
        <f>+SUM(INDEX(Inputs!$D$24:$D$35,MATCH($D1132,Inputs!$B$24:$B$35,0))*$F1132,INDEX(Inputs!$E$24:$E$35,MATCH($D1132,Inputs!$B$24:$B$35,0))*$G1132)</f>
        <v>2.42496</v>
      </c>
      <c r="I1132" s="52"/>
      <c r="J1132" s="52"/>
      <c r="K1132" s="52"/>
      <c r="L1132" s="52"/>
      <c r="M1132" s="52"/>
      <c r="O1132" s="19"/>
      <c r="P1132" s="19"/>
      <c r="Q1132" s="19"/>
    </row>
    <row r="1133" spans="2:17" x14ac:dyDescent="0.25">
      <c r="B1133" s="8" t="s">
        <v>192</v>
      </c>
      <c r="C1133" s="8">
        <v>2021</v>
      </c>
      <c r="D1133" s="8">
        <v>9</v>
      </c>
      <c r="E1133" s="49">
        <f>Data!F1133</f>
        <v>25.216000000000001</v>
      </c>
      <c r="F1133" s="51">
        <f t="shared" si="35"/>
        <v>25.216000000000001</v>
      </c>
      <c r="G1133" s="51">
        <f t="shared" si="34"/>
        <v>0</v>
      </c>
      <c r="H1133" s="52">
        <f>+SUM(INDEX(Inputs!$D$24:$D$35,MATCH($D1133,Inputs!$B$24:$B$35,0))*$F1133,INDEX(Inputs!$E$24:$E$35,MATCH($D1133,Inputs!$B$24:$B$35,0))*$G1133)</f>
        <v>2.3890142720000003</v>
      </c>
      <c r="I1133" s="52"/>
      <c r="J1133" s="52"/>
      <c r="K1133" s="52"/>
      <c r="L1133" s="52"/>
      <c r="M1133" s="52"/>
      <c r="O1133" s="19"/>
      <c r="P1133" s="19"/>
      <c r="Q1133" s="19"/>
    </row>
    <row r="1134" spans="2:17" x14ac:dyDescent="0.25">
      <c r="B1134" s="8" t="s">
        <v>192</v>
      </c>
      <c r="C1134" s="8">
        <v>2021</v>
      </c>
      <c r="D1134" s="8">
        <v>10</v>
      </c>
      <c r="E1134" s="49">
        <f>Data!F1134</f>
        <v>29.696000000000002</v>
      </c>
      <c r="F1134" s="51">
        <f t="shared" si="35"/>
        <v>29.696000000000002</v>
      </c>
      <c r="G1134" s="51">
        <f t="shared" si="34"/>
        <v>0</v>
      </c>
      <c r="H1134" s="52">
        <f>+SUM(INDEX(Inputs!$D$24:$D$35,MATCH($D1134,Inputs!$B$24:$B$35,0))*$F1134,INDEX(Inputs!$E$24:$E$35,MATCH($D1134,Inputs!$B$24:$B$35,0))*$G1134)</f>
        <v>2.8134584320000005</v>
      </c>
      <c r="I1134" s="52"/>
      <c r="J1134" s="52"/>
      <c r="K1134" s="52"/>
      <c r="L1134" s="52"/>
      <c r="M1134" s="52"/>
      <c r="O1134" s="19"/>
      <c r="P1134" s="19"/>
      <c r="Q1134" s="19"/>
    </row>
    <row r="1135" spans="2:17" x14ac:dyDescent="0.25">
      <c r="B1135" s="8" t="s">
        <v>192</v>
      </c>
      <c r="C1135" s="8">
        <v>2021</v>
      </c>
      <c r="D1135" s="8">
        <v>11</v>
      </c>
      <c r="E1135" s="49">
        <f>Data!F1135</f>
        <v>31.553999999999998</v>
      </c>
      <c r="F1135" s="51">
        <f t="shared" si="35"/>
        <v>31.553999999999998</v>
      </c>
      <c r="G1135" s="51">
        <f t="shared" si="34"/>
        <v>0</v>
      </c>
      <c r="H1135" s="52">
        <f>+SUM(INDEX(Inputs!$D$24:$D$35,MATCH($D1135,Inputs!$B$24:$B$35,0))*$F1135,INDEX(Inputs!$E$24:$E$35,MATCH($D1135,Inputs!$B$24:$B$35,0))*$G1135)</f>
        <v>2.9894890680000001</v>
      </c>
      <c r="I1135" s="52"/>
      <c r="J1135" s="52"/>
      <c r="K1135" s="52"/>
      <c r="L1135" s="52"/>
      <c r="M1135" s="52"/>
      <c r="O1135" s="19"/>
      <c r="P1135" s="19"/>
      <c r="Q1135" s="19"/>
    </row>
    <row r="1136" spans="2:17" x14ac:dyDescent="0.25">
      <c r="B1136" s="8" t="s">
        <v>192</v>
      </c>
      <c r="C1136" s="8">
        <v>2021</v>
      </c>
      <c r="D1136" s="8">
        <v>12</v>
      </c>
      <c r="E1136" s="49">
        <f>Data!F1136</f>
        <v>34.176000000000002</v>
      </c>
      <c r="F1136" s="51">
        <f t="shared" si="35"/>
        <v>34.176000000000002</v>
      </c>
      <c r="G1136" s="51">
        <f t="shared" si="34"/>
        <v>0</v>
      </c>
      <c r="H1136" s="52">
        <f>+SUM(INDEX(Inputs!$D$24:$D$35,MATCH($D1136,Inputs!$B$24:$B$35,0))*$F1136,INDEX(Inputs!$E$24:$E$35,MATCH($D1136,Inputs!$B$24:$B$35,0))*$G1136)</f>
        <v>3.2379025920000006</v>
      </c>
      <c r="I1136" s="52"/>
      <c r="J1136" s="52"/>
      <c r="K1136" s="52"/>
      <c r="L1136" s="52"/>
      <c r="M1136" s="52"/>
      <c r="O1136" s="19"/>
      <c r="P1136" s="19"/>
      <c r="Q1136" s="19"/>
    </row>
    <row r="1137" spans="2:17" x14ac:dyDescent="0.25">
      <c r="B1137" s="8" t="s">
        <v>193</v>
      </c>
      <c r="C1137" s="8">
        <v>2021</v>
      </c>
      <c r="D1137" s="8">
        <v>1</v>
      </c>
      <c r="E1137" s="49">
        <f>Data!F1137</f>
        <v>1198.588</v>
      </c>
      <c r="F1137" s="51">
        <f t="shared" si="35"/>
        <v>1198.588</v>
      </c>
      <c r="G1137" s="51">
        <f t="shared" si="34"/>
        <v>0</v>
      </c>
      <c r="H1137" s="52">
        <f>+SUM(INDEX(Inputs!$D$24:$D$35,MATCH($D1137,Inputs!$B$24:$B$35,0))*$F1137,INDEX(Inputs!$E$24:$E$35,MATCH($D1137,Inputs!$B$24:$B$35,0))*$G1137)</f>
        <v>113.55662429600001</v>
      </c>
      <c r="I1137" s="52"/>
      <c r="J1137" s="52"/>
      <c r="K1137" s="52"/>
      <c r="L1137" s="52"/>
      <c r="M1137" s="52"/>
      <c r="O1137" s="19"/>
      <c r="P1137" s="19"/>
      <c r="Q1137" s="19"/>
    </row>
    <row r="1138" spans="2:17" x14ac:dyDescent="0.25">
      <c r="B1138" s="8" t="s">
        <v>193</v>
      </c>
      <c r="C1138" s="8">
        <v>2021</v>
      </c>
      <c r="D1138" s="8">
        <v>2</v>
      </c>
      <c r="E1138" s="49">
        <f>Data!F1138</f>
        <v>950.55600000000004</v>
      </c>
      <c r="F1138" s="51">
        <f t="shared" si="35"/>
        <v>950.55600000000004</v>
      </c>
      <c r="G1138" s="51">
        <f t="shared" si="34"/>
        <v>0</v>
      </c>
      <c r="H1138" s="52">
        <f>+SUM(INDEX(Inputs!$D$24:$D$35,MATCH($D1138,Inputs!$B$24:$B$35,0))*$F1138,INDEX(Inputs!$E$24:$E$35,MATCH($D1138,Inputs!$B$24:$B$35,0))*$G1138)</f>
        <v>90.057576552000015</v>
      </c>
      <c r="I1138" s="52"/>
      <c r="J1138" s="52"/>
      <c r="K1138" s="52"/>
      <c r="L1138" s="52"/>
      <c r="M1138" s="52"/>
      <c r="O1138" s="19"/>
      <c r="P1138" s="19"/>
      <c r="Q1138" s="19"/>
    </row>
    <row r="1139" spans="2:17" x14ac:dyDescent="0.25">
      <c r="B1139" s="8" t="s">
        <v>193</v>
      </c>
      <c r="C1139" s="8">
        <v>2021</v>
      </c>
      <c r="D1139" s="8">
        <v>3</v>
      </c>
      <c r="E1139" s="49">
        <f>Data!F1139</f>
        <v>710.75199999999995</v>
      </c>
      <c r="F1139" s="51">
        <f t="shared" si="35"/>
        <v>710.75199999999995</v>
      </c>
      <c r="G1139" s="51">
        <f t="shared" si="34"/>
        <v>0</v>
      </c>
      <c r="H1139" s="52">
        <f>+SUM(INDEX(Inputs!$D$24:$D$35,MATCH($D1139,Inputs!$B$24:$B$35,0))*$F1139,INDEX(Inputs!$E$24:$E$35,MATCH($D1139,Inputs!$B$24:$B$35,0))*$G1139)</f>
        <v>67.338065983999996</v>
      </c>
      <c r="I1139" s="52"/>
      <c r="J1139" s="52"/>
      <c r="K1139" s="52"/>
      <c r="L1139" s="52"/>
      <c r="M1139" s="52"/>
      <c r="O1139" s="19"/>
      <c r="P1139" s="19"/>
      <c r="Q1139" s="19"/>
    </row>
    <row r="1140" spans="2:17" x14ac:dyDescent="0.25">
      <c r="B1140" s="8" t="s">
        <v>193</v>
      </c>
      <c r="C1140" s="8">
        <v>2021</v>
      </c>
      <c r="D1140" s="8">
        <v>4</v>
      </c>
      <c r="E1140" s="49">
        <f>Data!F1140</f>
        <v>598.12400000000002</v>
      </c>
      <c r="F1140" s="51">
        <f t="shared" si="35"/>
        <v>598.12400000000002</v>
      </c>
      <c r="G1140" s="51">
        <f t="shared" si="34"/>
        <v>0</v>
      </c>
      <c r="H1140" s="52">
        <f>+SUM(INDEX(Inputs!$D$24:$D$35,MATCH($D1140,Inputs!$B$24:$B$35,0))*$F1140,INDEX(Inputs!$E$24:$E$35,MATCH($D1140,Inputs!$B$24:$B$35,0))*$G1140)</f>
        <v>56.667464008000003</v>
      </c>
      <c r="I1140" s="52"/>
      <c r="J1140" s="52"/>
      <c r="K1140" s="52"/>
      <c r="L1140" s="52"/>
      <c r="M1140" s="52"/>
      <c r="O1140" s="19"/>
      <c r="P1140" s="19"/>
      <c r="Q1140" s="19"/>
    </row>
    <row r="1141" spans="2:17" x14ac:dyDescent="0.25">
      <c r="B1141" s="8" t="s">
        <v>193</v>
      </c>
      <c r="C1141" s="8">
        <v>2021</v>
      </c>
      <c r="D1141" s="8">
        <v>5</v>
      </c>
      <c r="E1141" s="49">
        <f>Data!F1141</f>
        <v>2972.8679999999999</v>
      </c>
      <c r="F1141" s="51">
        <f t="shared" si="35"/>
        <v>2000</v>
      </c>
      <c r="G1141" s="51">
        <f t="shared" si="34"/>
        <v>972.86799999999994</v>
      </c>
      <c r="H1141" s="52">
        <f>+SUM(INDEX(Inputs!$D$24:$D$35,MATCH($D1141,Inputs!$B$24:$B$35,0))*$F1141,INDEX(Inputs!$E$24:$E$35,MATCH($D1141,Inputs!$B$24:$B$35,0))*$G1141)</f>
        <v>232.48087412800001</v>
      </c>
      <c r="I1141" s="52"/>
      <c r="J1141" s="52"/>
      <c r="K1141" s="52"/>
      <c r="L1141" s="52"/>
      <c r="M1141" s="52"/>
      <c r="O1141" s="19"/>
      <c r="P1141" s="19"/>
      <c r="Q1141" s="19"/>
    </row>
    <row r="1142" spans="2:17" x14ac:dyDescent="0.25">
      <c r="B1142" s="8" t="s">
        <v>193</v>
      </c>
      <c r="C1142" s="8">
        <v>2021</v>
      </c>
      <c r="D1142" s="8">
        <v>6</v>
      </c>
      <c r="E1142" s="49">
        <f>Data!F1142</f>
        <v>7463.46</v>
      </c>
      <c r="F1142" s="51">
        <f t="shared" si="35"/>
        <v>2000</v>
      </c>
      <c r="G1142" s="51">
        <f t="shared" si="34"/>
        <v>5463.46</v>
      </c>
      <c r="H1142" s="52">
        <f>+SUM(INDEX(Inputs!$D$24:$D$35,MATCH($D1142,Inputs!$B$24:$B$35,0))*$F1142,INDEX(Inputs!$E$24:$E$35,MATCH($D1142,Inputs!$B$24:$B$35,0))*$G1142)</f>
        <v>476.65791736</v>
      </c>
      <c r="I1142" s="52"/>
      <c r="J1142" s="52"/>
      <c r="K1142" s="52"/>
      <c r="L1142" s="52"/>
      <c r="M1142" s="52"/>
      <c r="O1142" s="19"/>
      <c r="P1142" s="19"/>
      <c r="Q1142" s="19"/>
    </row>
    <row r="1143" spans="2:17" x14ac:dyDescent="0.25">
      <c r="B1143" s="8" t="s">
        <v>193</v>
      </c>
      <c r="C1143" s="8">
        <v>2021</v>
      </c>
      <c r="D1143" s="8">
        <v>7</v>
      </c>
      <c r="E1143" s="49">
        <f>Data!F1143</f>
        <v>9652.9320000000007</v>
      </c>
      <c r="F1143" s="51">
        <f t="shared" si="35"/>
        <v>2000</v>
      </c>
      <c r="G1143" s="51">
        <f t="shared" si="34"/>
        <v>7652.9320000000007</v>
      </c>
      <c r="H1143" s="52">
        <f>+SUM(INDEX(Inputs!$D$24:$D$35,MATCH($D1143,Inputs!$B$24:$B$35,0))*$F1143,INDEX(Inputs!$E$24:$E$35,MATCH($D1143,Inputs!$B$24:$B$35,0))*$G1143)</f>
        <v>583.32023531200002</v>
      </c>
      <c r="I1143" s="52"/>
      <c r="J1143" s="52"/>
      <c r="K1143" s="52"/>
      <c r="L1143" s="52"/>
      <c r="M1143" s="52"/>
      <c r="O1143" s="19"/>
      <c r="P1143" s="19"/>
      <c r="Q1143" s="19"/>
    </row>
    <row r="1144" spans="2:17" x14ac:dyDescent="0.25">
      <c r="B1144" s="8" t="s">
        <v>193</v>
      </c>
      <c r="C1144" s="8">
        <v>2021</v>
      </c>
      <c r="D1144" s="8">
        <v>8</v>
      </c>
      <c r="E1144" s="49">
        <f>Data!F1144</f>
        <v>7484.6480000000001</v>
      </c>
      <c r="F1144" s="51">
        <f t="shared" si="35"/>
        <v>2000</v>
      </c>
      <c r="G1144" s="51">
        <f t="shared" si="34"/>
        <v>5484.6480000000001</v>
      </c>
      <c r="H1144" s="52">
        <f>+SUM(INDEX(Inputs!$D$24:$D$35,MATCH($D1144,Inputs!$B$24:$B$35,0))*$F1144,INDEX(Inputs!$E$24:$E$35,MATCH($D1144,Inputs!$B$24:$B$35,0))*$G1144)</f>
        <v>477.690111968</v>
      </c>
      <c r="I1144" s="52"/>
      <c r="J1144" s="52"/>
      <c r="K1144" s="52"/>
      <c r="L1144" s="52"/>
      <c r="M1144" s="52"/>
      <c r="O1144" s="19"/>
      <c r="P1144" s="19"/>
      <c r="Q1144" s="19"/>
    </row>
    <row r="1145" spans="2:17" x14ac:dyDescent="0.25">
      <c r="B1145" s="8" t="s">
        <v>193</v>
      </c>
      <c r="C1145" s="8">
        <v>2021</v>
      </c>
      <c r="D1145" s="8">
        <v>9</v>
      </c>
      <c r="E1145" s="49">
        <f>Data!F1145</f>
        <v>3246.68</v>
      </c>
      <c r="F1145" s="51">
        <f t="shared" si="35"/>
        <v>2000</v>
      </c>
      <c r="G1145" s="51">
        <f t="shared" si="34"/>
        <v>1246.6799999999998</v>
      </c>
      <c r="H1145" s="52">
        <f>+SUM(INDEX(Inputs!$D$24:$D$35,MATCH($D1145,Inputs!$B$24:$B$35,0))*$F1145,INDEX(Inputs!$E$24:$E$35,MATCH($D1145,Inputs!$B$24:$B$35,0))*$G1145)</f>
        <v>244.58226927999999</v>
      </c>
      <c r="I1145" s="52"/>
      <c r="J1145" s="52"/>
      <c r="K1145" s="52"/>
      <c r="L1145" s="52"/>
      <c r="M1145" s="52"/>
      <c r="O1145" s="19"/>
      <c r="P1145" s="19"/>
      <c r="Q1145" s="19"/>
    </row>
    <row r="1146" spans="2:17" x14ac:dyDescent="0.25">
      <c r="B1146" s="8" t="s">
        <v>193</v>
      </c>
      <c r="C1146" s="8">
        <v>2021</v>
      </c>
      <c r="D1146" s="8">
        <v>10</v>
      </c>
      <c r="E1146" s="49">
        <f>Data!F1146</f>
        <v>250.952</v>
      </c>
      <c r="F1146" s="51">
        <f t="shared" si="35"/>
        <v>250.952</v>
      </c>
      <c r="G1146" s="51">
        <f t="shared" si="34"/>
        <v>0</v>
      </c>
      <c r="H1146" s="52">
        <f>+SUM(INDEX(Inputs!$D$24:$D$35,MATCH($D1146,Inputs!$B$24:$B$35,0))*$F1146,INDEX(Inputs!$E$24:$E$35,MATCH($D1146,Inputs!$B$24:$B$35,0))*$G1146)</f>
        <v>23.775694384000001</v>
      </c>
      <c r="I1146" s="52"/>
      <c r="J1146" s="52"/>
      <c r="K1146" s="52"/>
      <c r="L1146" s="52"/>
      <c r="M1146" s="52"/>
      <c r="O1146" s="19"/>
      <c r="P1146" s="19"/>
      <c r="Q1146" s="19"/>
    </row>
    <row r="1147" spans="2:17" x14ac:dyDescent="0.25">
      <c r="B1147" s="8" t="s">
        <v>193</v>
      </c>
      <c r="C1147" s="8">
        <v>2021</v>
      </c>
      <c r="D1147" s="8">
        <v>11</v>
      </c>
      <c r="E1147" s="49">
        <f>Data!F1147</f>
        <v>619.09199999999998</v>
      </c>
      <c r="F1147" s="51">
        <f t="shared" si="35"/>
        <v>619.09199999999998</v>
      </c>
      <c r="G1147" s="51">
        <f t="shared" si="34"/>
        <v>0</v>
      </c>
      <c r="H1147" s="52">
        <f>+SUM(INDEX(Inputs!$D$24:$D$35,MATCH($D1147,Inputs!$B$24:$B$35,0))*$F1147,INDEX(Inputs!$E$24:$E$35,MATCH($D1147,Inputs!$B$24:$B$35,0))*$G1147)</f>
        <v>58.654014264000004</v>
      </c>
      <c r="I1147" s="52"/>
      <c r="J1147" s="52"/>
      <c r="K1147" s="52"/>
      <c r="L1147" s="52"/>
      <c r="M1147" s="52"/>
      <c r="O1147" s="19"/>
      <c r="P1147" s="19"/>
      <c r="Q1147" s="19"/>
    </row>
    <row r="1148" spans="2:17" x14ac:dyDescent="0.25">
      <c r="B1148" s="8" t="s">
        <v>193</v>
      </c>
      <c r="C1148" s="8">
        <v>2021</v>
      </c>
      <c r="D1148" s="8">
        <v>12</v>
      </c>
      <c r="E1148" s="49">
        <f>Data!F1148</f>
        <v>1001.9640000000001</v>
      </c>
      <c r="F1148" s="51">
        <f t="shared" si="35"/>
        <v>1001.9640000000001</v>
      </c>
      <c r="G1148" s="51">
        <f t="shared" si="34"/>
        <v>0</v>
      </c>
      <c r="H1148" s="52">
        <f>+SUM(INDEX(Inputs!$D$24:$D$35,MATCH($D1148,Inputs!$B$24:$B$35,0))*$F1148,INDEX(Inputs!$E$24:$E$35,MATCH($D1148,Inputs!$B$24:$B$35,0))*$G1148)</f>
        <v>94.928073288000007</v>
      </c>
      <c r="I1148" s="52"/>
      <c r="J1148" s="52"/>
      <c r="K1148" s="52"/>
      <c r="L1148" s="52"/>
      <c r="M1148" s="52"/>
      <c r="O1148" s="19"/>
      <c r="P1148" s="19"/>
      <c r="Q1148" s="19"/>
    </row>
    <row r="1149" spans="2:17" x14ac:dyDescent="0.25">
      <c r="B1149" s="8" t="s">
        <v>194</v>
      </c>
      <c r="C1149" s="8">
        <v>2021</v>
      </c>
      <c r="D1149" s="8">
        <v>1</v>
      </c>
      <c r="E1149" s="49">
        <f>Data!F1149</f>
        <v>6040.2960000000003</v>
      </c>
      <c r="F1149" s="51">
        <f t="shared" si="35"/>
        <v>2000</v>
      </c>
      <c r="G1149" s="51">
        <f t="shared" si="34"/>
        <v>4040.2960000000003</v>
      </c>
      <c r="H1149" s="52">
        <f>+SUM(INDEX(Inputs!$D$24:$D$35,MATCH($D1149,Inputs!$B$24:$B$35,0))*$F1149,INDEX(Inputs!$E$24:$E$35,MATCH($D1149,Inputs!$B$24:$B$35,0))*$G1149)</f>
        <v>368.04892201600001</v>
      </c>
      <c r="I1149" s="52"/>
      <c r="J1149" s="52"/>
      <c r="K1149" s="52"/>
      <c r="L1149" s="52"/>
      <c r="M1149" s="52"/>
      <c r="O1149" s="19"/>
      <c r="P1149" s="19"/>
      <c r="Q1149" s="19"/>
    </row>
    <row r="1150" spans="2:17" x14ac:dyDescent="0.25">
      <c r="B1150" s="8" t="s">
        <v>194</v>
      </c>
      <c r="C1150" s="8">
        <v>2021</v>
      </c>
      <c r="D1150" s="8">
        <v>2</v>
      </c>
      <c r="E1150" s="49">
        <f>Data!F1150</f>
        <v>5705</v>
      </c>
      <c r="F1150" s="51">
        <f t="shared" si="35"/>
        <v>2000</v>
      </c>
      <c r="G1150" s="51">
        <f t="shared" si="34"/>
        <v>3705</v>
      </c>
      <c r="H1150" s="52">
        <f>+SUM(INDEX(Inputs!$D$24:$D$35,MATCH($D1150,Inputs!$B$24:$B$35,0))*$F1150,INDEX(Inputs!$E$24:$E$35,MATCH($D1150,Inputs!$B$24:$B$35,0))*$G1150)</f>
        <v>353.23018000000002</v>
      </c>
      <c r="I1150" s="52"/>
      <c r="J1150" s="52"/>
      <c r="K1150" s="52"/>
      <c r="L1150" s="52"/>
      <c r="M1150" s="52"/>
      <c r="O1150" s="19"/>
      <c r="P1150" s="19"/>
      <c r="Q1150" s="19"/>
    </row>
    <row r="1151" spans="2:17" x14ac:dyDescent="0.25">
      <c r="B1151" s="8" t="s">
        <v>194</v>
      </c>
      <c r="C1151" s="8">
        <v>2021</v>
      </c>
      <c r="D1151" s="8">
        <v>3</v>
      </c>
      <c r="E1151" s="49">
        <f>Data!F1151</f>
        <v>6351.3680000000004</v>
      </c>
      <c r="F1151" s="51">
        <f t="shared" si="35"/>
        <v>2000</v>
      </c>
      <c r="G1151" s="51">
        <f t="shared" si="34"/>
        <v>4351.3680000000004</v>
      </c>
      <c r="H1151" s="52">
        <f>+SUM(INDEX(Inputs!$D$24:$D$35,MATCH($D1151,Inputs!$B$24:$B$35,0))*$F1151,INDEX(Inputs!$E$24:$E$35,MATCH($D1151,Inputs!$B$24:$B$35,0))*$G1151)</f>
        <v>381.797060128</v>
      </c>
      <c r="I1151" s="52"/>
      <c r="J1151" s="52"/>
      <c r="K1151" s="52"/>
      <c r="L1151" s="52"/>
      <c r="M1151" s="52"/>
      <c r="O1151" s="19"/>
      <c r="P1151" s="19"/>
      <c r="Q1151" s="19"/>
    </row>
    <row r="1152" spans="2:17" x14ac:dyDescent="0.25">
      <c r="B1152" s="8" t="s">
        <v>194</v>
      </c>
      <c r="C1152" s="8">
        <v>2021</v>
      </c>
      <c r="D1152" s="8">
        <v>4</v>
      </c>
      <c r="E1152" s="49">
        <f>Data!F1152</f>
        <v>5741.9279999999999</v>
      </c>
      <c r="F1152" s="51">
        <f t="shared" si="35"/>
        <v>2000</v>
      </c>
      <c r="G1152" s="51">
        <f t="shared" si="34"/>
        <v>3741.9279999999999</v>
      </c>
      <c r="H1152" s="52">
        <f>+SUM(INDEX(Inputs!$D$24:$D$35,MATCH($D1152,Inputs!$B$24:$B$35,0))*$F1152,INDEX(Inputs!$E$24:$E$35,MATCH($D1152,Inputs!$B$24:$B$35,0))*$G1152)</f>
        <v>354.86224988800001</v>
      </c>
      <c r="I1152" s="52"/>
      <c r="J1152" s="52"/>
      <c r="K1152" s="52"/>
      <c r="L1152" s="52"/>
      <c r="M1152" s="52"/>
      <c r="O1152" s="19"/>
      <c r="P1152" s="19"/>
      <c r="Q1152" s="19"/>
    </row>
    <row r="1153" spans="2:17" x14ac:dyDescent="0.25">
      <c r="B1153" s="8" t="s">
        <v>194</v>
      </c>
      <c r="C1153" s="8">
        <v>2021</v>
      </c>
      <c r="D1153" s="8">
        <v>5</v>
      </c>
      <c r="E1153" s="49">
        <f>Data!F1153</f>
        <v>2624.7359999999999</v>
      </c>
      <c r="F1153" s="51">
        <f t="shared" si="35"/>
        <v>2000</v>
      </c>
      <c r="G1153" s="51">
        <f t="shared" si="34"/>
        <v>624.73599999999988</v>
      </c>
      <c r="H1153" s="52">
        <f>+SUM(INDEX(Inputs!$D$24:$D$35,MATCH($D1153,Inputs!$B$24:$B$35,0))*$F1153,INDEX(Inputs!$E$24:$E$35,MATCH($D1153,Inputs!$B$24:$B$35,0))*$G1153)</f>
        <v>217.09483225600002</v>
      </c>
      <c r="I1153" s="52"/>
      <c r="J1153" s="52"/>
      <c r="K1153" s="52"/>
      <c r="L1153" s="52"/>
      <c r="M1153" s="52"/>
      <c r="O1153" s="19"/>
      <c r="P1153" s="19"/>
      <c r="Q1153" s="19"/>
    </row>
    <row r="1154" spans="2:17" x14ac:dyDescent="0.25">
      <c r="B1154" s="8" t="s">
        <v>194</v>
      </c>
      <c r="C1154" s="8">
        <v>2021</v>
      </c>
      <c r="D1154" s="8">
        <v>6</v>
      </c>
      <c r="E1154" s="49">
        <f>Data!F1154</f>
        <v>4183.6080000000002</v>
      </c>
      <c r="F1154" s="51">
        <f t="shared" si="35"/>
        <v>2000</v>
      </c>
      <c r="G1154" s="51">
        <f t="shared" si="34"/>
        <v>2183.6080000000002</v>
      </c>
      <c r="H1154" s="52">
        <f>+SUM(INDEX(Inputs!$D$24:$D$35,MATCH($D1154,Inputs!$B$24:$B$35,0))*$F1154,INDEX(Inputs!$E$24:$E$35,MATCH($D1154,Inputs!$B$24:$B$35,0))*$G1154)</f>
        <v>316.87664732799999</v>
      </c>
      <c r="I1154" s="52"/>
      <c r="J1154" s="52"/>
      <c r="K1154" s="52"/>
      <c r="L1154" s="52"/>
      <c r="M1154" s="52"/>
      <c r="O1154" s="19"/>
      <c r="P1154" s="19"/>
      <c r="Q1154" s="19"/>
    </row>
    <row r="1155" spans="2:17" x14ac:dyDescent="0.25">
      <c r="B1155" s="8" t="s">
        <v>194</v>
      </c>
      <c r="C1155" s="8">
        <v>2021</v>
      </c>
      <c r="D1155" s="8">
        <v>7</v>
      </c>
      <c r="E1155" s="49">
        <f>Data!F1155</f>
        <v>4317.2479999999996</v>
      </c>
      <c r="F1155" s="51">
        <f t="shared" si="35"/>
        <v>2000</v>
      </c>
      <c r="G1155" s="51">
        <f t="shared" si="34"/>
        <v>2317.2479999999996</v>
      </c>
      <c r="H1155" s="52">
        <f>+SUM(INDEX(Inputs!$D$24:$D$35,MATCH($D1155,Inputs!$B$24:$B$35,0))*$F1155,INDEX(Inputs!$E$24:$E$35,MATCH($D1155,Inputs!$B$24:$B$35,0))*$G1155)</f>
        <v>323.387053568</v>
      </c>
      <c r="I1155" s="52"/>
      <c r="J1155" s="52"/>
      <c r="K1155" s="52"/>
      <c r="L1155" s="52"/>
      <c r="M1155" s="52"/>
      <c r="O1155" s="19"/>
      <c r="P1155" s="19"/>
      <c r="Q1155" s="19"/>
    </row>
    <row r="1156" spans="2:17" x14ac:dyDescent="0.25">
      <c r="B1156" s="8" t="s">
        <v>194</v>
      </c>
      <c r="C1156" s="8">
        <v>2021</v>
      </c>
      <c r="D1156" s="8">
        <v>8</v>
      </c>
      <c r="E1156" s="49">
        <f>Data!F1156</f>
        <v>6075.4880000000003</v>
      </c>
      <c r="F1156" s="51">
        <f t="shared" si="35"/>
        <v>2000</v>
      </c>
      <c r="G1156" s="51">
        <f t="shared" si="34"/>
        <v>4075.4880000000003</v>
      </c>
      <c r="H1156" s="52">
        <f>+SUM(INDEX(Inputs!$D$24:$D$35,MATCH($D1156,Inputs!$B$24:$B$35,0))*$F1156,INDEX(Inputs!$E$24:$E$35,MATCH($D1156,Inputs!$B$24:$B$35,0))*$G1156)</f>
        <v>409.041473408</v>
      </c>
      <c r="I1156" s="52"/>
      <c r="J1156" s="52"/>
      <c r="K1156" s="52"/>
      <c r="L1156" s="52"/>
      <c r="M1156" s="52"/>
      <c r="O1156" s="19"/>
      <c r="P1156" s="19"/>
      <c r="Q1156" s="19"/>
    </row>
    <row r="1157" spans="2:17" x14ac:dyDescent="0.25">
      <c r="B1157" s="8" t="s">
        <v>194</v>
      </c>
      <c r="C1157" s="8">
        <v>2021</v>
      </c>
      <c r="D1157" s="8">
        <v>9</v>
      </c>
      <c r="E1157" s="49">
        <f>Data!F1157</f>
        <v>5859.7120000000004</v>
      </c>
      <c r="F1157" s="51">
        <f t="shared" si="35"/>
        <v>2000</v>
      </c>
      <c r="G1157" s="51">
        <f t="shared" si="34"/>
        <v>3859.7120000000004</v>
      </c>
      <c r="H1157" s="52">
        <f>+SUM(INDEX(Inputs!$D$24:$D$35,MATCH($D1157,Inputs!$B$24:$B$35,0))*$F1157,INDEX(Inputs!$E$24:$E$35,MATCH($D1157,Inputs!$B$24:$B$35,0))*$G1157)</f>
        <v>360.06783155200003</v>
      </c>
      <c r="I1157" s="52"/>
      <c r="J1157" s="52"/>
      <c r="K1157" s="52"/>
      <c r="L1157" s="52"/>
      <c r="M1157" s="52"/>
      <c r="O1157" s="19"/>
      <c r="P1157" s="19"/>
      <c r="Q1157" s="19"/>
    </row>
    <row r="1158" spans="2:17" x14ac:dyDescent="0.25">
      <c r="B1158" s="8" t="s">
        <v>194</v>
      </c>
      <c r="C1158" s="8">
        <v>2021</v>
      </c>
      <c r="D1158" s="8">
        <v>10</v>
      </c>
      <c r="E1158" s="49">
        <f>Data!F1158</f>
        <v>5419.9520000000002</v>
      </c>
      <c r="F1158" s="51">
        <f t="shared" si="35"/>
        <v>2000</v>
      </c>
      <c r="G1158" s="51">
        <f t="shared" si="34"/>
        <v>3419.9520000000002</v>
      </c>
      <c r="H1158" s="52">
        <f>+SUM(INDEX(Inputs!$D$24:$D$35,MATCH($D1158,Inputs!$B$24:$B$35,0))*$F1158,INDEX(Inputs!$E$24:$E$35,MATCH($D1158,Inputs!$B$24:$B$35,0))*$G1158)</f>
        <v>340.63219859200001</v>
      </c>
      <c r="I1158" s="52"/>
      <c r="J1158" s="52"/>
      <c r="K1158" s="52"/>
      <c r="L1158" s="52"/>
      <c r="M1158" s="52"/>
      <c r="O1158" s="19"/>
      <c r="P1158" s="19"/>
      <c r="Q1158" s="19"/>
    </row>
    <row r="1159" spans="2:17" x14ac:dyDescent="0.25">
      <c r="B1159" s="8" t="s">
        <v>194</v>
      </c>
      <c r="C1159" s="8">
        <v>2021</v>
      </c>
      <c r="D1159" s="8">
        <v>11</v>
      </c>
      <c r="E1159" s="49">
        <f>Data!F1159</f>
        <v>6259.0079999999998</v>
      </c>
      <c r="F1159" s="51">
        <f t="shared" si="35"/>
        <v>2000</v>
      </c>
      <c r="G1159" s="51">
        <f t="shared" si="34"/>
        <v>4259.0079999999998</v>
      </c>
      <c r="H1159" s="52">
        <f>+SUM(INDEX(Inputs!$D$24:$D$35,MATCH($D1159,Inputs!$B$24:$B$35,0))*$F1159,INDEX(Inputs!$E$24:$E$35,MATCH($D1159,Inputs!$B$24:$B$35,0))*$G1159)</f>
        <v>377.71511756799998</v>
      </c>
      <c r="I1159" s="52"/>
      <c r="J1159" s="52"/>
      <c r="K1159" s="52"/>
      <c r="L1159" s="52"/>
      <c r="M1159" s="52"/>
      <c r="O1159" s="19"/>
      <c r="P1159" s="19"/>
      <c r="Q1159" s="19"/>
    </row>
    <row r="1160" spans="2:17" x14ac:dyDescent="0.25">
      <c r="B1160" s="8" t="s">
        <v>194</v>
      </c>
      <c r="C1160" s="8">
        <v>2021</v>
      </c>
      <c r="D1160" s="8">
        <v>12</v>
      </c>
      <c r="E1160" s="49">
        <f>Data!F1160</f>
        <v>4796.152</v>
      </c>
      <c r="F1160" s="51">
        <f t="shared" si="35"/>
        <v>2000</v>
      </c>
      <c r="G1160" s="51">
        <f t="shared" si="34"/>
        <v>2796.152</v>
      </c>
      <c r="H1160" s="52">
        <f>+SUM(INDEX(Inputs!$D$24:$D$35,MATCH($D1160,Inputs!$B$24:$B$35,0))*$F1160,INDEX(Inputs!$E$24:$E$35,MATCH($D1160,Inputs!$B$24:$B$35,0))*$G1160)</f>
        <v>313.06273379200002</v>
      </c>
      <c r="I1160" s="52"/>
      <c r="J1160" s="52"/>
      <c r="K1160" s="52"/>
      <c r="L1160" s="52"/>
      <c r="M1160" s="52"/>
      <c r="O1160" s="19"/>
      <c r="P1160" s="19"/>
      <c r="Q1160" s="19"/>
    </row>
    <row r="1161" spans="2:17" x14ac:dyDescent="0.25">
      <c r="B1161" s="8" t="s">
        <v>195</v>
      </c>
      <c r="C1161" s="8">
        <v>2021</v>
      </c>
      <c r="D1161" s="8">
        <v>1</v>
      </c>
      <c r="E1161" s="49">
        <f>Data!F1161</f>
        <v>2104.88</v>
      </c>
      <c r="F1161" s="51">
        <f t="shared" si="35"/>
        <v>2000</v>
      </c>
      <c r="G1161" s="51">
        <f t="shared" ref="G1161:G1224" si="36">+E1161-F1161</f>
        <v>104.88000000000011</v>
      </c>
      <c r="H1161" s="52">
        <f>+SUM(INDEX(Inputs!$D$24:$D$35,MATCH($D1161,Inputs!$B$24:$B$35,0))*$F1161,INDEX(Inputs!$E$24:$E$35,MATCH($D1161,Inputs!$B$24:$B$35,0))*$G1161)</f>
        <v>194.11927648000002</v>
      </c>
      <c r="I1161" s="52"/>
      <c r="J1161" s="52"/>
      <c r="K1161" s="52"/>
      <c r="L1161" s="52"/>
      <c r="M1161" s="52"/>
      <c r="O1161" s="19"/>
      <c r="P1161" s="19"/>
      <c r="Q1161" s="19"/>
    </row>
    <row r="1162" spans="2:17" x14ac:dyDescent="0.25">
      <c r="B1162" s="8" t="s">
        <v>195</v>
      </c>
      <c r="C1162" s="8">
        <v>2021</v>
      </c>
      <c r="D1162" s="8">
        <v>2</v>
      </c>
      <c r="E1162" s="49">
        <f>Data!F1162</f>
        <v>2313.8240000000001</v>
      </c>
      <c r="F1162" s="51">
        <f t="shared" ref="F1162:F1225" si="37">+MIN($E1162,2000)</f>
        <v>2000</v>
      </c>
      <c r="G1162" s="51">
        <f t="shared" si="36"/>
        <v>313.82400000000007</v>
      </c>
      <c r="H1162" s="52">
        <f>+SUM(INDEX(Inputs!$D$24:$D$35,MATCH($D1162,Inputs!$B$24:$B$35,0))*$F1162,INDEX(Inputs!$E$24:$E$35,MATCH($D1162,Inputs!$B$24:$B$35,0))*$G1162)</f>
        <v>203.35376550400002</v>
      </c>
      <c r="I1162" s="52"/>
      <c r="J1162" s="52"/>
      <c r="K1162" s="52"/>
      <c r="L1162" s="52"/>
      <c r="M1162" s="52"/>
      <c r="O1162" s="19"/>
      <c r="P1162" s="19"/>
      <c r="Q1162" s="19"/>
    </row>
    <row r="1163" spans="2:17" x14ac:dyDescent="0.25">
      <c r="B1163" s="8" t="s">
        <v>195</v>
      </c>
      <c r="C1163" s="8">
        <v>2021</v>
      </c>
      <c r="D1163" s="8">
        <v>3</v>
      </c>
      <c r="E1163" s="49">
        <f>Data!F1163</f>
        <v>2696.5439999999999</v>
      </c>
      <c r="F1163" s="51">
        <f t="shared" si="37"/>
        <v>2000</v>
      </c>
      <c r="G1163" s="51">
        <f t="shared" si="36"/>
        <v>696.54399999999987</v>
      </c>
      <c r="H1163" s="52">
        <f>+SUM(INDEX(Inputs!$D$24:$D$35,MATCH($D1163,Inputs!$B$24:$B$35,0))*$F1163,INDEX(Inputs!$E$24:$E$35,MATCH($D1163,Inputs!$B$24:$B$35,0))*$G1163)</f>
        <v>220.268458624</v>
      </c>
      <c r="I1163" s="52"/>
      <c r="J1163" s="52"/>
      <c r="K1163" s="52"/>
      <c r="L1163" s="52"/>
      <c r="M1163" s="52"/>
      <c r="O1163" s="19"/>
      <c r="P1163" s="19"/>
      <c r="Q1163" s="19"/>
    </row>
    <row r="1164" spans="2:17" x14ac:dyDescent="0.25">
      <c r="B1164" s="8" t="s">
        <v>195</v>
      </c>
      <c r="C1164" s="8">
        <v>2021</v>
      </c>
      <c r="D1164" s="8">
        <v>4</v>
      </c>
      <c r="E1164" s="49">
        <f>Data!F1164</f>
        <v>1936.1679999999999</v>
      </c>
      <c r="F1164" s="51">
        <f t="shared" si="37"/>
        <v>1936.1679999999999</v>
      </c>
      <c r="G1164" s="51">
        <f t="shared" si="36"/>
        <v>0</v>
      </c>
      <c r="H1164" s="52">
        <f>+SUM(INDEX(Inputs!$D$24:$D$35,MATCH($D1164,Inputs!$B$24:$B$35,0))*$F1164,INDEX(Inputs!$E$24:$E$35,MATCH($D1164,Inputs!$B$24:$B$35,0))*$G1164)</f>
        <v>183.436428656</v>
      </c>
      <c r="I1164" s="52"/>
      <c r="J1164" s="52"/>
      <c r="K1164" s="52"/>
      <c r="L1164" s="52"/>
      <c r="M1164" s="52"/>
      <c r="O1164" s="19"/>
      <c r="P1164" s="19"/>
      <c r="Q1164" s="19"/>
    </row>
    <row r="1165" spans="2:17" x14ac:dyDescent="0.25">
      <c r="B1165" s="8" t="s">
        <v>195</v>
      </c>
      <c r="C1165" s="8">
        <v>2021</v>
      </c>
      <c r="D1165" s="8">
        <v>5</v>
      </c>
      <c r="E1165" s="49">
        <f>Data!F1165</f>
        <v>2815.6640000000002</v>
      </c>
      <c r="F1165" s="51">
        <f t="shared" si="37"/>
        <v>2000</v>
      </c>
      <c r="G1165" s="51">
        <f t="shared" si="36"/>
        <v>815.66400000000021</v>
      </c>
      <c r="H1165" s="52">
        <f>+SUM(INDEX(Inputs!$D$24:$D$35,MATCH($D1165,Inputs!$B$24:$B$35,0))*$F1165,INDEX(Inputs!$E$24:$E$35,MATCH($D1165,Inputs!$B$24:$B$35,0))*$G1165)</f>
        <v>225.53308614400001</v>
      </c>
      <c r="I1165" s="52"/>
      <c r="J1165" s="52"/>
      <c r="K1165" s="52"/>
      <c r="L1165" s="52"/>
      <c r="M1165" s="52"/>
      <c r="O1165" s="19"/>
      <c r="P1165" s="19"/>
      <c r="Q1165" s="19"/>
    </row>
    <row r="1166" spans="2:17" x14ac:dyDescent="0.25">
      <c r="B1166" s="8" t="s">
        <v>195</v>
      </c>
      <c r="C1166" s="8">
        <v>2021</v>
      </c>
      <c r="D1166" s="8">
        <v>6</v>
      </c>
      <c r="E1166" s="49">
        <f>Data!F1166</f>
        <v>2846.9520000000002</v>
      </c>
      <c r="F1166" s="51">
        <f t="shared" si="37"/>
        <v>2000</v>
      </c>
      <c r="G1166" s="51">
        <f t="shared" si="36"/>
        <v>846.95200000000023</v>
      </c>
      <c r="H1166" s="52">
        <f>+SUM(INDEX(Inputs!$D$24:$D$35,MATCH($D1166,Inputs!$B$24:$B$35,0))*$F1166,INDEX(Inputs!$E$24:$E$35,MATCH($D1166,Inputs!$B$24:$B$35,0))*$G1166)</f>
        <v>251.76011363200001</v>
      </c>
      <c r="I1166" s="52"/>
      <c r="J1166" s="52"/>
      <c r="K1166" s="52"/>
      <c r="L1166" s="52"/>
      <c r="M1166" s="52"/>
      <c r="O1166" s="19"/>
      <c r="P1166" s="19"/>
      <c r="Q1166" s="19"/>
    </row>
    <row r="1167" spans="2:17" x14ac:dyDescent="0.25">
      <c r="B1167" s="8" t="s">
        <v>195</v>
      </c>
      <c r="C1167" s="8">
        <v>2021</v>
      </c>
      <c r="D1167" s="8">
        <v>7</v>
      </c>
      <c r="E1167" s="49">
        <f>Data!F1167</f>
        <v>3924.0880000000002</v>
      </c>
      <c r="F1167" s="51">
        <f t="shared" si="37"/>
        <v>2000</v>
      </c>
      <c r="G1167" s="51">
        <f t="shared" si="36"/>
        <v>1924.0880000000002</v>
      </c>
      <c r="H1167" s="52">
        <f>+SUM(INDEX(Inputs!$D$24:$D$35,MATCH($D1167,Inputs!$B$24:$B$35,0))*$F1167,INDEX(Inputs!$E$24:$E$35,MATCH($D1167,Inputs!$B$24:$B$35,0))*$G1167)</f>
        <v>304.23387100799999</v>
      </c>
      <c r="I1167" s="52"/>
      <c r="J1167" s="52"/>
      <c r="K1167" s="52"/>
      <c r="L1167" s="52"/>
      <c r="M1167" s="52"/>
      <c r="O1167" s="19"/>
      <c r="P1167" s="19"/>
      <c r="Q1167" s="19"/>
    </row>
    <row r="1168" spans="2:17" x14ac:dyDescent="0.25">
      <c r="B1168" s="8" t="s">
        <v>195</v>
      </c>
      <c r="C1168" s="8">
        <v>2021</v>
      </c>
      <c r="D1168" s="8">
        <v>8</v>
      </c>
      <c r="E1168" s="49">
        <f>Data!F1168</f>
        <v>23037.24</v>
      </c>
      <c r="F1168" s="51">
        <f t="shared" si="37"/>
        <v>2000</v>
      </c>
      <c r="G1168" s="51">
        <f t="shared" si="36"/>
        <v>21037.24</v>
      </c>
      <c r="H1168" s="52">
        <f>+SUM(INDEX(Inputs!$D$24:$D$35,MATCH($D1168,Inputs!$B$24:$B$35,0))*$F1168,INDEX(Inputs!$E$24:$E$35,MATCH($D1168,Inputs!$B$24:$B$35,0))*$G1168)</f>
        <v>1235.3501838400002</v>
      </c>
      <c r="I1168" s="52"/>
      <c r="J1168" s="52"/>
      <c r="K1168" s="52"/>
      <c r="L1168" s="52"/>
      <c r="M1168" s="52"/>
      <c r="O1168" s="19"/>
      <c r="P1168" s="19"/>
      <c r="Q1168" s="19"/>
    </row>
    <row r="1169" spans="2:17" x14ac:dyDescent="0.25">
      <c r="B1169" s="8" t="s">
        <v>195</v>
      </c>
      <c r="C1169" s="8">
        <v>2021</v>
      </c>
      <c r="D1169" s="8">
        <v>9</v>
      </c>
      <c r="E1169" s="49">
        <f>Data!F1169</f>
        <v>105418.45600000001</v>
      </c>
      <c r="F1169" s="51">
        <f t="shared" si="37"/>
        <v>2000</v>
      </c>
      <c r="G1169" s="51">
        <f t="shared" si="36"/>
        <v>103418.45600000001</v>
      </c>
      <c r="H1169" s="52">
        <f>+SUM(INDEX(Inputs!$D$24:$D$35,MATCH($D1169,Inputs!$B$24:$B$35,0))*$F1169,INDEX(Inputs!$E$24:$E$35,MATCH($D1169,Inputs!$B$24:$B$35,0))*$G1169)</f>
        <v>4760.1660813760009</v>
      </c>
      <c r="I1169" s="52"/>
      <c r="J1169" s="52"/>
      <c r="K1169" s="52"/>
      <c r="L1169" s="52"/>
      <c r="M1169" s="52"/>
      <c r="O1169" s="19"/>
      <c r="P1169" s="19"/>
      <c r="Q1169" s="19"/>
    </row>
    <row r="1170" spans="2:17" x14ac:dyDescent="0.25">
      <c r="B1170" s="8" t="s">
        <v>195</v>
      </c>
      <c r="C1170" s="8">
        <v>2021</v>
      </c>
      <c r="D1170" s="8">
        <v>10</v>
      </c>
      <c r="E1170" s="49">
        <f>Data!F1170</f>
        <v>4024.4960000000001</v>
      </c>
      <c r="F1170" s="51">
        <f t="shared" si="37"/>
        <v>2000</v>
      </c>
      <c r="G1170" s="51">
        <f t="shared" si="36"/>
        <v>2024.4960000000001</v>
      </c>
      <c r="H1170" s="52">
        <f>+SUM(INDEX(Inputs!$D$24:$D$35,MATCH($D1170,Inputs!$B$24:$B$35,0))*$F1170,INDEX(Inputs!$E$24:$E$35,MATCH($D1170,Inputs!$B$24:$B$35,0))*$G1170)</f>
        <v>278.95862521600003</v>
      </c>
      <c r="I1170" s="52"/>
      <c r="J1170" s="52"/>
      <c r="K1170" s="52"/>
      <c r="L1170" s="52"/>
      <c r="M1170" s="52"/>
      <c r="O1170" s="19"/>
      <c r="P1170" s="19"/>
      <c r="Q1170" s="19"/>
    </row>
    <row r="1171" spans="2:17" x14ac:dyDescent="0.25">
      <c r="B1171" s="8" t="s">
        <v>195</v>
      </c>
      <c r="C1171" s="8">
        <v>2021</v>
      </c>
      <c r="D1171" s="8">
        <v>11</v>
      </c>
      <c r="E1171" s="49">
        <f>Data!F1171</f>
        <v>2240.2959999999998</v>
      </c>
      <c r="F1171" s="51">
        <f t="shared" si="37"/>
        <v>2000</v>
      </c>
      <c r="G1171" s="51">
        <f t="shared" si="36"/>
        <v>240.29599999999982</v>
      </c>
      <c r="H1171" s="52">
        <f>+SUM(INDEX(Inputs!$D$24:$D$35,MATCH($D1171,Inputs!$B$24:$B$35,0))*$F1171,INDEX(Inputs!$E$24:$E$35,MATCH($D1171,Inputs!$B$24:$B$35,0))*$G1171)</f>
        <v>200.10412201599999</v>
      </c>
      <c r="I1171" s="52"/>
      <c r="J1171" s="52"/>
      <c r="K1171" s="52"/>
      <c r="L1171" s="52"/>
      <c r="M1171" s="52"/>
      <c r="O1171" s="19"/>
      <c r="P1171" s="19"/>
      <c r="Q1171" s="19"/>
    </row>
    <row r="1172" spans="2:17" x14ac:dyDescent="0.25">
      <c r="B1172" s="8" t="s">
        <v>195</v>
      </c>
      <c r="C1172" s="8">
        <v>2021</v>
      </c>
      <c r="D1172" s="8">
        <v>12</v>
      </c>
      <c r="E1172" s="49">
        <f>Data!F1172</f>
        <v>2496.6880000000001</v>
      </c>
      <c r="F1172" s="51">
        <f t="shared" si="37"/>
        <v>2000</v>
      </c>
      <c r="G1172" s="51">
        <f t="shared" si="36"/>
        <v>496.6880000000001</v>
      </c>
      <c r="H1172" s="52">
        <f>+SUM(INDEX(Inputs!$D$24:$D$35,MATCH($D1172,Inputs!$B$24:$B$35,0))*$F1172,INDEX(Inputs!$E$24:$E$35,MATCH($D1172,Inputs!$B$24:$B$35,0))*$G1172)</f>
        <v>211.43562284800001</v>
      </c>
      <c r="I1172" s="52"/>
      <c r="J1172" s="52"/>
      <c r="K1172" s="52"/>
      <c r="L1172" s="52"/>
      <c r="M1172" s="52"/>
      <c r="O1172" s="19"/>
      <c r="P1172" s="19"/>
      <c r="Q1172" s="19"/>
    </row>
    <row r="1173" spans="2:17" x14ac:dyDescent="0.25">
      <c r="B1173" s="8" t="s">
        <v>196</v>
      </c>
      <c r="C1173" s="8">
        <v>2021</v>
      </c>
      <c r="D1173" s="8">
        <v>1</v>
      </c>
      <c r="E1173" s="49">
        <f>Data!F1173</f>
        <v>2415.3678</v>
      </c>
      <c r="F1173" s="51">
        <f t="shared" si="37"/>
        <v>2000</v>
      </c>
      <c r="G1173" s="51">
        <f t="shared" si="36"/>
        <v>415.36779999999999</v>
      </c>
      <c r="H1173" s="52">
        <f>+SUM(INDEX(Inputs!$D$24:$D$35,MATCH($D1173,Inputs!$B$24:$B$35,0))*$F1173,INDEX(Inputs!$E$24:$E$35,MATCH($D1173,Inputs!$B$24:$B$35,0))*$G1173)</f>
        <v>207.84159528880002</v>
      </c>
      <c r="I1173" s="52"/>
      <c r="J1173" s="52"/>
      <c r="K1173" s="52"/>
      <c r="L1173" s="52"/>
      <c r="M1173" s="52"/>
      <c r="O1173" s="19"/>
      <c r="P1173" s="19"/>
      <c r="Q1173" s="19"/>
    </row>
    <row r="1174" spans="2:17" x14ac:dyDescent="0.25">
      <c r="B1174" s="8" t="s">
        <v>196</v>
      </c>
      <c r="C1174" s="8">
        <v>2021</v>
      </c>
      <c r="D1174" s="8">
        <v>2</v>
      </c>
      <c r="E1174" s="49">
        <f>Data!F1174</f>
        <v>1466.5038</v>
      </c>
      <c r="F1174" s="51">
        <f t="shared" si="37"/>
        <v>1466.5038</v>
      </c>
      <c r="G1174" s="51">
        <f t="shared" si="36"/>
        <v>0</v>
      </c>
      <c r="H1174" s="52">
        <f>+SUM(INDEX(Inputs!$D$24:$D$35,MATCH($D1174,Inputs!$B$24:$B$35,0))*$F1174,INDEX(Inputs!$E$24:$E$35,MATCH($D1174,Inputs!$B$24:$B$35,0))*$G1174)</f>
        <v>138.93950301960001</v>
      </c>
      <c r="I1174" s="52"/>
      <c r="J1174" s="52"/>
      <c r="K1174" s="52"/>
      <c r="L1174" s="52"/>
      <c r="M1174" s="52"/>
      <c r="O1174" s="19"/>
      <c r="P1174" s="19"/>
      <c r="Q1174" s="19"/>
    </row>
    <row r="1175" spans="2:17" x14ac:dyDescent="0.25">
      <c r="B1175" s="8" t="s">
        <v>196</v>
      </c>
      <c r="C1175" s="8">
        <v>2021</v>
      </c>
      <c r="D1175" s="8">
        <v>3</v>
      </c>
      <c r="E1175" s="49">
        <f>Data!F1175</f>
        <v>1719.1516999999999</v>
      </c>
      <c r="F1175" s="51">
        <f t="shared" si="37"/>
        <v>1719.1516999999999</v>
      </c>
      <c r="G1175" s="51">
        <f t="shared" si="36"/>
        <v>0</v>
      </c>
      <c r="H1175" s="52">
        <f>+SUM(INDEX(Inputs!$D$24:$D$35,MATCH($D1175,Inputs!$B$24:$B$35,0))*$F1175,INDEX(Inputs!$E$24:$E$35,MATCH($D1175,Inputs!$B$24:$B$35,0))*$G1175)</f>
        <v>162.87587036139999</v>
      </c>
      <c r="I1175" s="52"/>
      <c r="J1175" s="52"/>
      <c r="K1175" s="52"/>
      <c r="L1175" s="52"/>
      <c r="M1175" s="52"/>
      <c r="O1175" s="19"/>
      <c r="P1175" s="19"/>
      <c r="Q1175" s="19"/>
    </row>
    <row r="1176" spans="2:17" x14ac:dyDescent="0.25">
      <c r="B1176" s="8" t="s">
        <v>196</v>
      </c>
      <c r="C1176" s="8">
        <v>2021</v>
      </c>
      <c r="D1176" s="8">
        <v>4</v>
      </c>
      <c r="E1176" s="49">
        <f>Data!F1176</f>
        <v>1570.7838999999999</v>
      </c>
      <c r="F1176" s="51">
        <f t="shared" si="37"/>
        <v>1570.7838999999999</v>
      </c>
      <c r="G1176" s="51">
        <f t="shared" si="36"/>
        <v>0</v>
      </c>
      <c r="H1176" s="52">
        <f>+SUM(INDEX(Inputs!$D$24:$D$35,MATCH($D1176,Inputs!$B$24:$B$35,0))*$F1176,INDEX(Inputs!$E$24:$E$35,MATCH($D1176,Inputs!$B$24:$B$35,0))*$G1176)</f>
        <v>148.81920825380001</v>
      </c>
      <c r="I1176" s="52"/>
      <c r="J1176" s="52"/>
      <c r="K1176" s="52"/>
      <c r="L1176" s="52"/>
      <c r="M1176" s="52"/>
      <c r="O1176" s="19"/>
      <c r="P1176" s="19"/>
      <c r="Q1176" s="19"/>
    </row>
    <row r="1177" spans="2:17" x14ac:dyDescent="0.25">
      <c r="B1177" s="8" t="s">
        <v>196</v>
      </c>
      <c r="C1177" s="8">
        <v>2021</v>
      </c>
      <c r="D1177" s="8">
        <v>5</v>
      </c>
      <c r="E1177" s="49">
        <f>Data!F1177</f>
        <v>1618.5358000000001</v>
      </c>
      <c r="F1177" s="51">
        <f t="shared" si="37"/>
        <v>1618.5358000000001</v>
      </c>
      <c r="G1177" s="51">
        <f t="shared" si="36"/>
        <v>0</v>
      </c>
      <c r="H1177" s="52">
        <f>+SUM(INDEX(Inputs!$D$24:$D$35,MATCH($D1177,Inputs!$B$24:$B$35,0))*$F1177,INDEX(Inputs!$E$24:$E$35,MATCH($D1177,Inputs!$B$24:$B$35,0))*$G1177)</f>
        <v>153.34331876360002</v>
      </c>
      <c r="I1177" s="52"/>
      <c r="J1177" s="52"/>
      <c r="K1177" s="52"/>
      <c r="L1177" s="52"/>
      <c r="M1177" s="52"/>
      <c r="O1177" s="19"/>
      <c r="P1177" s="19"/>
      <c r="Q1177" s="19"/>
    </row>
    <row r="1178" spans="2:17" x14ac:dyDescent="0.25">
      <c r="B1178" s="8" t="s">
        <v>196</v>
      </c>
      <c r="C1178" s="8">
        <v>2021</v>
      </c>
      <c r="D1178" s="8">
        <v>6</v>
      </c>
      <c r="E1178" s="49">
        <f>Data!F1178</f>
        <v>1728.8878</v>
      </c>
      <c r="F1178" s="51">
        <f t="shared" si="37"/>
        <v>1728.8878</v>
      </c>
      <c r="G1178" s="51">
        <f t="shared" si="36"/>
        <v>0</v>
      </c>
      <c r="H1178" s="52">
        <f>+SUM(INDEX(Inputs!$D$24:$D$35,MATCH($D1178,Inputs!$B$24:$B$35,0))*$F1178,INDEX(Inputs!$E$24:$E$35,MATCH($D1178,Inputs!$B$24:$B$35,0))*$G1178)</f>
        <v>181.96544094999999</v>
      </c>
      <c r="I1178" s="52"/>
      <c r="J1178" s="52"/>
      <c r="K1178" s="52"/>
      <c r="L1178" s="52"/>
      <c r="M1178" s="52"/>
      <c r="O1178" s="19"/>
      <c r="P1178" s="19"/>
      <c r="Q1178" s="19"/>
    </row>
    <row r="1179" spans="2:17" x14ac:dyDescent="0.25">
      <c r="B1179" s="8" t="s">
        <v>196</v>
      </c>
      <c r="C1179" s="8">
        <v>2021</v>
      </c>
      <c r="D1179" s="8">
        <v>7</v>
      </c>
      <c r="E1179" s="49">
        <f>Data!F1179</f>
        <v>1710.3118999999999</v>
      </c>
      <c r="F1179" s="51">
        <f t="shared" si="37"/>
        <v>1710.3118999999999</v>
      </c>
      <c r="G1179" s="51">
        <f t="shared" si="36"/>
        <v>0</v>
      </c>
      <c r="H1179" s="52">
        <f>+SUM(INDEX(Inputs!$D$24:$D$35,MATCH($D1179,Inputs!$B$24:$B$35,0))*$F1179,INDEX(Inputs!$E$24:$E$35,MATCH($D1179,Inputs!$B$24:$B$35,0))*$G1179)</f>
        <v>180.010327475</v>
      </c>
      <c r="I1179" s="52"/>
      <c r="J1179" s="52"/>
      <c r="K1179" s="52"/>
      <c r="L1179" s="52"/>
      <c r="M1179" s="52"/>
      <c r="O1179" s="19"/>
      <c r="P1179" s="19"/>
      <c r="Q1179" s="19"/>
    </row>
    <row r="1180" spans="2:17" x14ac:dyDescent="0.25">
      <c r="B1180" s="8" t="s">
        <v>196</v>
      </c>
      <c r="C1180" s="8">
        <v>2021</v>
      </c>
      <c r="D1180" s="8">
        <v>8</v>
      </c>
      <c r="E1180" s="49">
        <f>Data!F1180</f>
        <v>1662.992</v>
      </c>
      <c r="F1180" s="51">
        <f t="shared" si="37"/>
        <v>1662.992</v>
      </c>
      <c r="G1180" s="51">
        <f t="shared" si="36"/>
        <v>0</v>
      </c>
      <c r="H1180" s="52">
        <f>+SUM(INDEX(Inputs!$D$24:$D$35,MATCH($D1180,Inputs!$B$24:$B$35,0))*$F1180,INDEX(Inputs!$E$24:$E$35,MATCH($D1180,Inputs!$B$24:$B$35,0))*$G1180)</f>
        <v>175.02990799999998</v>
      </c>
      <c r="I1180" s="52"/>
      <c r="J1180" s="52"/>
      <c r="K1180" s="52"/>
      <c r="L1180" s="52"/>
      <c r="M1180" s="52"/>
      <c r="O1180" s="19"/>
      <c r="P1180" s="19"/>
      <c r="Q1180" s="19"/>
    </row>
    <row r="1181" spans="2:17" x14ac:dyDescent="0.25">
      <c r="B1181" s="8" t="s">
        <v>196</v>
      </c>
      <c r="C1181" s="8">
        <v>2021</v>
      </c>
      <c r="D1181" s="8">
        <v>9</v>
      </c>
      <c r="E1181" s="49">
        <f>Data!F1181</f>
        <v>1353.241</v>
      </c>
      <c r="F1181" s="51">
        <f t="shared" si="37"/>
        <v>1353.241</v>
      </c>
      <c r="G1181" s="51">
        <f t="shared" si="36"/>
        <v>0</v>
      </c>
      <c r="H1181" s="52">
        <f>+SUM(INDEX(Inputs!$D$24:$D$35,MATCH($D1181,Inputs!$B$24:$B$35,0))*$F1181,INDEX(Inputs!$E$24:$E$35,MATCH($D1181,Inputs!$B$24:$B$35,0))*$G1181)</f>
        <v>128.20875882200002</v>
      </c>
      <c r="I1181" s="52"/>
      <c r="J1181" s="52"/>
      <c r="K1181" s="52"/>
      <c r="L1181" s="52"/>
      <c r="M1181" s="52"/>
      <c r="O1181" s="19"/>
      <c r="P1181" s="19"/>
      <c r="Q1181" s="19"/>
    </row>
    <row r="1182" spans="2:17" x14ac:dyDescent="0.25">
      <c r="B1182" s="8" t="s">
        <v>196</v>
      </c>
      <c r="C1182" s="8">
        <v>2021</v>
      </c>
      <c r="D1182" s="8">
        <v>10</v>
      </c>
      <c r="E1182" s="49">
        <f>Data!F1182</f>
        <v>1501.9670000000001</v>
      </c>
      <c r="F1182" s="51">
        <f t="shared" si="37"/>
        <v>1501.9670000000001</v>
      </c>
      <c r="G1182" s="51">
        <f t="shared" si="36"/>
        <v>0</v>
      </c>
      <c r="H1182" s="52">
        <f>+SUM(INDEX(Inputs!$D$24:$D$35,MATCH($D1182,Inputs!$B$24:$B$35,0))*$F1182,INDEX(Inputs!$E$24:$E$35,MATCH($D1182,Inputs!$B$24:$B$35,0))*$G1182)</f>
        <v>142.29935751400001</v>
      </c>
      <c r="I1182" s="52"/>
      <c r="J1182" s="52"/>
      <c r="K1182" s="52"/>
      <c r="L1182" s="52"/>
      <c r="M1182" s="52"/>
      <c r="O1182" s="19"/>
      <c r="P1182" s="19"/>
      <c r="Q1182" s="19"/>
    </row>
    <row r="1183" spans="2:17" x14ac:dyDescent="0.25">
      <c r="B1183" s="8" t="s">
        <v>196</v>
      </c>
      <c r="C1183" s="8">
        <v>2021</v>
      </c>
      <c r="D1183" s="8">
        <v>11</v>
      </c>
      <c r="E1183" s="49">
        <f>Data!F1183</f>
        <v>1598.5619999999999</v>
      </c>
      <c r="F1183" s="51">
        <f t="shared" si="37"/>
        <v>1598.5619999999999</v>
      </c>
      <c r="G1183" s="51">
        <f t="shared" si="36"/>
        <v>0</v>
      </c>
      <c r="H1183" s="52">
        <f>+SUM(INDEX(Inputs!$D$24:$D$35,MATCH($D1183,Inputs!$B$24:$B$35,0))*$F1183,INDEX(Inputs!$E$24:$E$35,MATCH($D1183,Inputs!$B$24:$B$35,0))*$G1183)</f>
        <v>151.45096100399999</v>
      </c>
      <c r="I1183" s="52"/>
      <c r="J1183" s="52"/>
      <c r="K1183" s="52"/>
      <c r="L1183" s="52"/>
      <c r="M1183" s="52"/>
      <c r="O1183" s="19"/>
      <c r="P1183" s="19"/>
      <c r="Q1183" s="19"/>
    </row>
    <row r="1184" spans="2:17" x14ac:dyDescent="0.25">
      <c r="B1184" s="8" t="s">
        <v>196</v>
      </c>
      <c r="C1184" s="8">
        <v>2021</v>
      </c>
      <c r="D1184" s="8">
        <v>12</v>
      </c>
      <c r="E1184" s="49">
        <f>Data!F1184</f>
        <v>1878.0609999999999</v>
      </c>
      <c r="F1184" s="51">
        <f t="shared" si="37"/>
        <v>1878.0609999999999</v>
      </c>
      <c r="G1184" s="51">
        <f t="shared" si="36"/>
        <v>0</v>
      </c>
      <c r="H1184" s="52">
        <f>+SUM(INDEX(Inputs!$D$24:$D$35,MATCH($D1184,Inputs!$B$24:$B$35,0))*$F1184,INDEX(Inputs!$E$24:$E$35,MATCH($D1184,Inputs!$B$24:$B$35,0))*$G1184)</f>
        <v>177.93125526200001</v>
      </c>
      <c r="I1184" s="52"/>
      <c r="J1184" s="52"/>
      <c r="K1184" s="52"/>
      <c r="L1184" s="52"/>
      <c r="M1184" s="52"/>
      <c r="O1184" s="19"/>
      <c r="P1184" s="19"/>
      <c r="Q1184" s="19"/>
    </row>
    <row r="1185" spans="2:17" x14ac:dyDescent="0.25">
      <c r="B1185" s="8" t="s">
        <v>197</v>
      </c>
      <c r="C1185" s="8">
        <v>2021</v>
      </c>
      <c r="D1185" s="8">
        <v>1</v>
      </c>
      <c r="E1185" s="49">
        <f>Data!F1185</f>
        <v>7285.7879999999996</v>
      </c>
      <c r="F1185" s="51">
        <f t="shared" si="37"/>
        <v>2000</v>
      </c>
      <c r="G1185" s="51">
        <f t="shared" si="36"/>
        <v>5285.7879999999996</v>
      </c>
      <c r="H1185" s="52">
        <f>+SUM(INDEX(Inputs!$D$24:$D$35,MATCH($D1185,Inputs!$B$24:$B$35,0))*$F1185,INDEX(Inputs!$E$24:$E$35,MATCH($D1185,Inputs!$B$24:$B$35,0))*$G1185)</f>
        <v>423.09468644799995</v>
      </c>
      <c r="I1185" s="52"/>
      <c r="J1185" s="52"/>
      <c r="K1185" s="52"/>
      <c r="L1185" s="52"/>
      <c r="M1185" s="52"/>
      <c r="O1185" s="19"/>
      <c r="P1185" s="19"/>
      <c r="Q1185" s="19"/>
    </row>
    <row r="1186" spans="2:17" x14ac:dyDescent="0.25">
      <c r="B1186" s="8" t="s">
        <v>197</v>
      </c>
      <c r="C1186" s="8">
        <v>2021</v>
      </c>
      <c r="D1186" s="8">
        <v>2</v>
      </c>
      <c r="E1186" s="49">
        <f>Data!F1186</f>
        <v>6859.1880000000001</v>
      </c>
      <c r="F1186" s="51">
        <f t="shared" si="37"/>
        <v>2000</v>
      </c>
      <c r="G1186" s="51">
        <f t="shared" si="36"/>
        <v>4859.1880000000001</v>
      </c>
      <c r="H1186" s="52">
        <f>+SUM(INDEX(Inputs!$D$24:$D$35,MATCH($D1186,Inputs!$B$24:$B$35,0))*$F1186,INDEX(Inputs!$E$24:$E$35,MATCH($D1186,Inputs!$B$24:$B$35,0))*$G1186)</f>
        <v>404.24067284800003</v>
      </c>
      <c r="I1186" s="52"/>
      <c r="J1186" s="52"/>
      <c r="K1186" s="52"/>
      <c r="L1186" s="52"/>
      <c r="M1186" s="52"/>
      <c r="O1186" s="19"/>
      <c r="P1186" s="19"/>
      <c r="Q1186" s="19"/>
    </row>
    <row r="1187" spans="2:17" x14ac:dyDescent="0.25">
      <c r="B1187" s="8" t="s">
        <v>197</v>
      </c>
      <c r="C1187" s="8">
        <v>2021</v>
      </c>
      <c r="D1187" s="8">
        <v>3</v>
      </c>
      <c r="E1187" s="49">
        <f>Data!F1187</f>
        <v>7169.5119999999997</v>
      </c>
      <c r="F1187" s="51">
        <f t="shared" si="37"/>
        <v>2000</v>
      </c>
      <c r="G1187" s="51">
        <f t="shared" si="36"/>
        <v>5169.5119999999997</v>
      </c>
      <c r="H1187" s="52">
        <f>+SUM(INDEX(Inputs!$D$24:$D$35,MATCH($D1187,Inputs!$B$24:$B$35,0))*$F1187,INDEX(Inputs!$E$24:$E$35,MATCH($D1187,Inputs!$B$24:$B$35,0))*$G1187)</f>
        <v>417.95575235199999</v>
      </c>
      <c r="I1187" s="52"/>
      <c r="J1187" s="52"/>
      <c r="K1187" s="52"/>
      <c r="L1187" s="52"/>
      <c r="M1187" s="52"/>
      <c r="O1187" s="19"/>
      <c r="P1187" s="19"/>
      <c r="Q1187" s="19"/>
    </row>
    <row r="1188" spans="2:17" x14ac:dyDescent="0.25">
      <c r="B1188" s="8" t="s">
        <v>197</v>
      </c>
      <c r="C1188" s="8">
        <v>2021</v>
      </c>
      <c r="D1188" s="8">
        <v>4</v>
      </c>
      <c r="E1188" s="49">
        <f>Data!F1188</f>
        <v>6400.38</v>
      </c>
      <c r="F1188" s="51">
        <f t="shared" si="37"/>
        <v>2000</v>
      </c>
      <c r="G1188" s="51">
        <f t="shared" si="36"/>
        <v>4400.38</v>
      </c>
      <c r="H1188" s="52">
        <f>+SUM(INDEX(Inputs!$D$24:$D$35,MATCH($D1188,Inputs!$B$24:$B$35,0))*$F1188,INDEX(Inputs!$E$24:$E$35,MATCH($D1188,Inputs!$B$24:$B$35,0))*$G1188)</f>
        <v>383.96319447999997</v>
      </c>
      <c r="I1188" s="52"/>
      <c r="J1188" s="52"/>
      <c r="K1188" s="52"/>
      <c r="L1188" s="52"/>
      <c r="M1188" s="52"/>
      <c r="O1188" s="19"/>
      <c r="P1188" s="19"/>
      <c r="Q1188" s="19"/>
    </row>
    <row r="1189" spans="2:17" x14ac:dyDescent="0.25">
      <c r="B1189" s="8" t="s">
        <v>197</v>
      </c>
      <c r="C1189" s="8">
        <v>2021</v>
      </c>
      <c r="D1189" s="8">
        <v>5</v>
      </c>
      <c r="E1189" s="49">
        <f>Data!F1189</f>
        <v>5579.1080000000002</v>
      </c>
      <c r="F1189" s="51">
        <f t="shared" si="37"/>
        <v>2000</v>
      </c>
      <c r="G1189" s="51">
        <f t="shared" si="36"/>
        <v>3579.1080000000002</v>
      </c>
      <c r="H1189" s="52">
        <f>+SUM(INDEX(Inputs!$D$24:$D$35,MATCH($D1189,Inputs!$B$24:$B$35,0))*$F1189,INDEX(Inputs!$E$24:$E$35,MATCH($D1189,Inputs!$B$24:$B$35,0))*$G1189)</f>
        <v>347.66625716800002</v>
      </c>
      <c r="I1189" s="52"/>
      <c r="J1189" s="52"/>
      <c r="K1189" s="52"/>
      <c r="L1189" s="52"/>
      <c r="M1189" s="52"/>
      <c r="O1189" s="19"/>
      <c r="P1189" s="19"/>
      <c r="Q1189" s="19"/>
    </row>
    <row r="1190" spans="2:17" x14ac:dyDescent="0.25">
      <c r="B1190" s="8" t="s">
        <v>197</v>
      </c>
      <c r="C1190" s="8">
        <v>2021</v>
      </c>
      <c r="D1190" s="8">
        <v>6</v>
      </c>
      <c r="E1190" s="49">
        <f>Data!F1190</f>
        <v>8056.8639999999996</v>
      </c>
      <c r="F1190" s="51">
        <f t="shared" si="37"/>
        <v>2000</v>
      </c>
      <c r="G1190" s="51">
        <f t="shared" si="36"/>
        <v>6056.8639999999996</v>
      </c>
      <c r="H1190" s="52">
        <f>+SUM(INDEX(Inputs!$D$24:$D$35,MATCH($D1190,Inputs!$B$24:$B$35,0))*$F1190,INDEX(Inputs!$E$24:$E$35,MATCH($D1190,Inputs!$B$24:$B$35,0))*$G1190)</f>
        <v>505.56618662400001</v>
      </c>
      <c r="I1190" s="52"/>
      <c r="J1190" s="52"/>
      <c r="K1190" s="52"/>
      <c r="L1190" s="52"/>
      <c r="M1190" s="52"/>
      <c r="O1190" s="19"/>
      <c r="P1190" s="19"/>
      <c r="Q1190" s="19"/>
    </row>
    <row r="1191" spans="2:17" x14ac:dyDescent="0.25">
      <c r="B1191" s="8" t="s">
        <v>197</v>
      </c>
      <c r="C1191" s="8">
        <v>2021</v>
      </c>
      <c r="D1191" s="8">
        <v>7</v>
      </c>
      <c r="E1191" s="49">
        <f>Data!F1191</f>
        <v>9866.8960000000006</v>
      </c>
      <c r="F1191" s="51">
        <f t="shared" si="37"/>
        <v>2000</v>
      </c>
      <c r="G1191" s="51">
        <f t="shared" si="36"/>
        <v>7866.8960000000006</v>
      </c>
      <c r="H1191" s="52">
        <f>+SUM(INDEX(Inputs!$D$24:$D$35,MATCH($D1191,Inputs!$B$24:$B$35,0))*$F1191,INDEX(Inputs!$E$24:$E$35,MATCH($D1191,Inputs!$B$24:$B$35,0))*$G1191)</f>
        <v>593.74370553600011</v>
      </c>
      <c r="I1191" s="52"/>
      <c r="J1191" s="52"/>
      <c r="K1191" s="52"/>
      <c r="L1191" s="52"/>
      <c r="M1191" s="52"/>
      <c r="O1191" s="19"/>
      <c r="P1191" s="19"/>
      <c r="Q1191" s="19"/>
    </row>
    <row r="1192" spans="2:17" x14ac:dyDescent="0.25">
      <c r="B1192" s="8" t="s">
        <v>197</v>
      </c>
      <c r="C1192" s="8">
        <v>2021</v>
      </c>
      <c r="D1192" s="8">
        <v>8</v>
      </c>
      <c r="E1192" s="49">
        <f>Data!F1192</f>
        <v>7699.8040000000001</v>
      </c>
      <c r="F1192" s="51">
        <f t="shared" si="37"/>
        <v>2000</v>
      </c>
      <c r="G1192" s="51">
        <f t="shared" si="36"/>
        <v>5699.8040000000001</v>
      </c>
      <c r="H1192" s="52">
        <f>+SUM(INDEX(Inputs!$D$24:$D$35,MATCH($D1192,Inputs!$B$24:$B$35,0))*$F1192,INDEX(Inputs!$E$24:$E$35,MATCH($D1192,Inputs!$B$24:$B$35,0))*$G1192)</f>
        <v>488.17165166400002</v>
      </c>
      <c r="I1192" s="52"/>
      <c r="J1192" s="52"/>
      <c r="K1192" s="52"/>
      <c r="L1192" s="52"/>
      <c r="M1192" s="52"/>
      <c r="O1192" s="19"/>
      <c r="P1192" s="19"/>
      <c r="Q1192" s="19"/>
    </row>
    <row r="1193" spans="2:17" x14ac:dyDescent="0.25">
      <c r="B1193" s="8" t="s">
        <v>197</v>
      </c>
      <c r="C1193" s="8">
        <v>2021</v>
      </c>
      <c r="D1193" s="8">
        <v>9</v>
      </c>
      <c r="E1193" s="49">
        <f>Data!F1193</f>
        <v>6778.6319999999996</v>
      </c>
      <c r="F1193" s="51">
        <f t="shared" si="37"/>
        <v>2000</v>
      </c>
      <c r="G1193" s="51">
        <f t="shared" si="36"/>
        <v>4778.6319999999996</v>
      </c>
      <c r="H1193" s="52">
        <f>+SUM(INDEX(Inputs!$D$24:$D$35,MATCH($D1193,Inputs!$B$24:$B$35,0))*$F1193,INDEX(Inputs!$E$24:$E$35,MATCH($D1193,Inputs!$B$24:$B$35,0))*$G1193)</f>
        <v>400.68041987200002</v>
      </c>
      <c r="I1193" s="52"/>
      <c r="J1193" s="52"/>
      <c r="K1193" s="52"/>
      <c r="L1193" s="52"/>
      <c r="M1193" s="52"/>
      <c r="O1193" s="19"/>
      <c r="P1193" s="19"/>
      <c r="Q1193" s="19"/>
    </row>
    <row r="1194" spans="2:17" x14ac:dyDescent="0.25">
      <c r="B1194" s="8" t="s">
        <v>197</v>
      </c>
      <c r="C1194" s="8">
        <v>2021</v>
      </c>
      <c r="D1194" s="8">
        <v>10</v>
      </c>
      <c r="E1194" s="49">
        <f>Data!F1194</f>
        <v>6200.9639999999999</v>
      </c>
      <c r="F1194" s="51">
        <f t="shared" si="37"/>
        <v>2000</v>
      </c>
      <c r="G1194" s="51">
        <f t="shared" si="36"/>
        <v>4200.9639999999999</v>
      </c>
      <c r="H1194" s="52">
        <f>+SUM(INDEX(Inputs!$D$24:$D$35,MATCH($D1194,Inputs!$B$24:$B$35,0))*$F1194,INDEX(Inputs!$E$24:$E$35,MATCH($D1194,Inputs!$B$24:$B$35,0))*$G1194)</f>
        <v>375.14980494400004</v>
      </c>
      <c r="I1194" s="52"/>
      <c r="J1194" s="52"/>
      <c r="K1194" s="52"/>
      <c r="L1194" s="52"/>
      <c r="M1194" s="52"/>
      <c r="O1194" s="19"/>
      <c r="P1194" s="19"/>
      <c r="Q1194" s="19"/>
    </row>
    <row r="1195" spans="2:17" x14ac:dyDescent="0.25">
      <c r="B1195" s="8" t="s">
        <v>197</v>
      </c>
      <c r="C1195" s="8">
        <v>2021</v>
      </c>
      <c r="D1195" s="8">
        <v>11</v>
      </c>
      <c r="E1195" s="49">
        <f>Data!F1195</f>
        <v>5931.98</v>
      </c>
      <c r="F1195" s="51">
        <f t="shared" si="37"/>
        <v>2000</v>
      </c>
      <c r="G1195" s="51">
        <f t="shared" si="36"/>
        <v>3931.9799999999996</v>
      </c>
      <c r="H1195" s="52">
        <f>+SUM(INDEX(Inputs!$D$24:$D$35,MATCH($D1195,Inputs!$B$24:$B$35,0))*$F1195,INDEX(Inputs!$E$24:$E$35,MATCH($D1195,Inputs!$B$24:$B$35,0))*$G1195)</f>
        <v>363.26178807999997</v>
      </c>
      <c r="I1195" s="52"/>
      <c r="J1195" s="52"/>
      <c r="K1195" s="52"/>
      <c r="L1195" s="52"/>
      <c r="M1195" s="52"/>
      <c r="O1195" s="19"/>
      <c r="P1195" s="19"/>
      <c r="Q1195" s="19"/>
    </row>
    <row r="1196" spans="2:17" x14ac:dyDescent="0.25">
      <c r="B1196" s="8" t="s">
        <v>197</v>
      </c>
      <c r="C1196" s="8">
        <v>2021</v>
      </c>
      <c r="D1196" s="8">
        <v>12</v>
      </c>
      <c r="E1196" s="49">
        <f>Data!F1196</f>
        <v>6507.22</v>
      </c>
      <c r="F1196" s="51">
        <f t="shared" si="37"/>
        <v>2000</v>
      </c>
      <c r="G1196" s="51">
        <f t="shared" si="36"/>
        <v>4507.22</v>
      </c>
      <c r="H1196" s="52">
        <f>+SUM(INDEX(Inputs!$D$24:$D$35,MATCH($D1196,Inputs!$B$24:$B$35,0))*$F1196,INDEX(Inputs!$E$24:$E$35,MATCH($D1196,Inputs!$B$24:$B$35,0))*$G1196)</f>
        <v>388.68509512000003</v>
      </c>
      <c r="I1196" s="52"/>
      <c r="J1196" s="52"/>
      <c r="K1196" s="52"/>
      <c r="L1196" s="52"/>
      <c r="M1196" s="52"/>
      <c r="O1196" s="19"/>
      <c r="P1196" s="19"/>
      <c r="Q1196" s="19"/>
    </row>
    <row r="1197" spans="2:17" x14ac:dyDescent="0.25">
      <c r="B1197" s="8" t="s">
        <v>198</v>
      </c>
      <c r="C1197" s="8">
        <v>2021</v>
      </c>
      <c r="D1197" s="8">
        <v>1</v>
      </c>
      <c r="E1197" s="49">
        <f>Data!F1197</f>
        <v>10186.844499999999</v>
      </c>
      <c r="F1197" s="51">
        <f t="shared" si="37"/>
        <v>2000</v>
      </c>
      <c r="G1197" s="51">
        <f t="shared" si="36"/>
        <v>8186.8444999999992</v>
      </c>
      <c r="H1197" s="52">
        <f>+SUM(INDEX(Inputs!$D$24:$D$35,MATCH($D1197,Inputs!$B$24:$B$35,0))*$F1197,INDEX(Inputs!$E$24:$E$35,MATCH($D1197,Inputs!$B$24:$B$35,0))*$G1197)</f>
        <v>551.30977952199999</v>
      </c>
      <c r="I1197" s="52"/>
      <c r="J1197" s="52"/>
      <c r="K1197" s="52"/>
      <c r="L1197" s="52"/>
      <c r="M1197" s="52"/>
      <c r="O1197" s="19"/>
      <c r="P1197" s="19"/>
      <c r="Q1197" s="19"/>
    </row>
    <row r="1198" spans="2:17" x14ac:dyDescent="0.25">
      <c r="B1198" s="8" t="s">
        <v>198</v>
      </c>
      <c r="C1198" s="8">
        <v>2021</v>
      </c>
      <c r="D1198" s="8">
        <v>2</v>
      </c>
      <c r="E1198" s="49">
        <f>Data!F1198</f>
        <v>22343.569</v>
      </c>
      <c r="F1198" s="51">
        <f t="shared" si="37"/>
        <v>2000</v>
      </c>
      <c r="G1198" s="51">
        <f t="shared" si="36"/>
        <v>20343.569</v>
      </c>
      <c r="H1198" s="52">
        <f>+SUM(INDEX(Inputs!$D$24:$D$35,MATCH($D1198,Inputs!$B$24:$B$35,0))*$F1198,INDEX(Inputs!$E$24:$E$35,MATCH($D1198,Inputs!$B$24:$B$35,0))*$G1198)</f>
        <v>1088.588375524</v>
      </c>
      <c r="I1198" s="52"/>
      <c r="J1198" s="52"/>
      <c r="K1198" s="52"/>
      <c r="L1198" s="52"/>
      <c r="M1198" s="52"/>
      <c r="O1198" s="19"/>
      <c r="P1198" s="19"/>
      <c r="Q1198" s="19"/>
    </row>
    <row r="1199" spans="2:17" x14ac:dyDescent="0.25">
      <c r="B1199" s="8" t="s">
        <v>198</v>
      </c>
      <c r="C1199" s="8">
        <v>2021</v>
      </c>
      <c r="D1199" s="8">
        <v>3</v>
      </c>
      <c r="E1199" s="49">
        <f>Data!F1199</f>
        <v>41274.813399999999</v>
      </c>
      <c r="F1199" s="51">
        <f t="shared" si="37"/>
        <v>2000</v>
      </c>
      <c r="G1199" s="51">
        <f t="shared" si="36"/>
        <v>39274.813399999999</v>
      </c>
      <c r="H1199" s="52">
        <f>+SUM(INDEX(Inputs!$D$24:$D$35,MATCH($D1199,Inputs!$B$24:$B$35,0))*$F1199,INDEX(Inputs!$E$24:$E$35,MATCH($D1199,Inputs!$B$24:$B$35,0))*$G1199)</f>
        <v>1925.2736530263999</v>
      </c>
      <c r="I1199" s="52"/>
      <c r="J1199" s="52"/>
      <c r="K1199" s="52"/>
      <c r="L1199" s="52"/>
      <c r="M1199" s="52"/>
      <c r="O1199" s="19"/>
      <c r="P1199" s="19"/>
      <c r="Q1199" s="19"/>
    </row>
    <row r="1200" spans="2:17" x14ac:dyDescent="0.25">
      <c r="B1200" s="8" t="s">
        <v>198</v>
      </c>
      <c r="C1200" s="8">
        <v>2021</v>
      </c>
      <c r="D1200" s="8">
        <v>4</v>
      </c>
      <c r="E1200" s="49">
        <f>Data!F1200</f>
        <v>24985.1888</v>
      </c>
      <c r="F1200" s="51">
        <f t="shared" si="37"/>
        <v>2000</v>
      </c>
      <c r="G1200" s="51">
        <f t="shared" si="36"/>
        <v>22985.1888</v>
      </c>
      <c r="H1200" s="52">
        <f>+SUM(INDEX(Inputs!$D$24:$D$35,MATCH($D1200,Inputs!$B$24:$B$35,0))*$F1200,INDEX(Inputs!$E$24:$E$35,MATCH($D1200,Inputs!$B$24:$B$35,0))*$G1200)</f>
        <v>1205.3374042047999</v>
      </c>
      <c r="I1200" s="52"/>
      <c r="J1200" s="52"/>
      <c r="K1200" s="52"/>
      <c r="L1200" s="52"/>
      <c r="M1200" s="52"/>
      <c r="O1200" s="19"/>
      <c r="P1200" s="19"/>
      <c r="Q1200" s="19"/>
    </row>
    <row r="1201" spans="2:17" x14ac:dyDescent="0.25">
      <c r="B1201" s="8" t="s">
        <v>198</v>
      </c>
      <c r="C1201" s="8">
        <v>2021</v>
      </c>
      <c r="D1201" s="8">
        <v>5</v>
      </c>
      <c r="E1201" s="49">
        <f>Data!F1201</f>
        <v>27754.978899999998</v>
      </c>
      <c r="F1201" s="51">
        <f t="shared" si="37"/>
        <v>2000</v>
      </c>
      <c r="G1201" s="51">
        <f t="shared" si="36"/>
        <v>25754.978899999998</v>
      </c>
      <c r="H1201" s="52">
        <f>+SUM(INDEX(Inputs!$D$24:$D$35,MATCH($D1201,Inputs!$B$24:$B$35,0))*$F1201,INDEX(Inputs!$E$24:$E$35,MATCH($D1201,Inputs!$B$24:$B$35,0))*$G1201)</f>
        <v>1327.7510474643998</v>
      </c>
      <c r="I1201" s="52"/>
      <c r="J1201" s="52"/>
      <c r="K1201" s="52"/>
      <c r="L1201" s="52"/>
      <c r="M1201" s="52"/>
      <c r="O1201" s="19"/>
      <c r="P1201" s="19"/>
      <c r="Q1201" s="19"/>
    </row>
    <row r="1202" spans="2:17" x14ac:dyDescent="0.25">
      <c r="B1202" s="8" t="s">
        <v>198</v>
      </c>
      <c r="C1202" s="8">
        <v>2021</v>
      </c>
      <c r="D1202" s="8">
        <v>6</v>
      </c>
      <c r="E1202" s="49">
        <f>Data!F1202</f>
        <v>37807.750899999999</v>
      </c>
      <c r="F1202" s="51">
        <f t="shared" si="37"/>
        <v>2000</v>
      </c>
      <c r="G1202" s="51">
        <f t="shared" si="36"/>
        <v>35807.750899999999</v>
      </c>
      <c r="H1202" s="52">
        <f>+SUM(INDEX(Inputs!$D$24:$D$35,MATCH($D1202,Inputs!$B$24:$B$35,0))*$F1202,INDEX(Inputs!$E$24:$E$35,MATCH($D1202,Inputs!$B$24:$B$35,0))*$G1202)</f>
        <v>1954.9103928444001</v>
      </c>
      <c r="I1202" s="52"/>
      <c r="J1202" s="52"/>
      <c r="K1202" s="52"/>
      <c r="L1202" s="52"/>
      <c r="M1202" s="52"/>
      <c r="O1202" s="19"/>
      <c r="P1202" s="19"/>
      <c r="Q1202" s="19"/>
    </row>
    <row r="1203" spans="2:17" x14ac:dyDescent="0.25">
      <c r="B1203" s="8" t="s">
        <v>198</v>
      </c>
      <c r="C1203" s="8">
        <v>2021</v>
      </c>
      <c r="D1203" s="8">
        <v>7</v>
      </c>
      <c r="E1203" s="49">
        <f>Data!F1203</f>
        <v>41507.275800000003</v>
      </c>
      <c r="F1203" s="51">
        <f t="shared" si="37"/>
        <v>2000</v>
      </c>
      <c r="G1203" s="51">
        <f t="shared" si="36"/>
        <v>39507.275800000003</v>
      </c>
      <c r="H1203" s="52">
        <f>+SUM(INDEX(Inputs!$D$24:$D$35,MATCH($D1203,Inputs!$B$24:$B$35,0))*$F1203,INDEX(Inputs!$E$24:$E$35,MATCH($D1203,Inputs!$B$24:$B$35,0))*$G1203)</f>
        <v>2135.1364478728001</v>
      </c>
      <c r="I1203" s="52"/>
      <c r="J1203" s="52"/>
      <c r="K1203" s="52"/>
      <c r="L1203" s="52"/>
      <c r="M1203" s="52"/>
      <c r="O1203" s="19"/>
      <c r="P1203" s="19"/>
      <c r="Q1203" s="19"/>
    </row>
    <row r="1204" spans="2:17" x14ac:dyDescent="0.25">
      <c r="B1204" s="8" t="s">
        <v>198</v>
      </c>
      <c r="C1204" s="8">
        <v>2021</v>
      </c>
      <c r="D1204" s="8">
        <v>8</v>
      </c>
      <c r="E1204" s="49">
        <f>Data!F1204</f>
        <v>36346.3773</v>
      </c>
      <c r="F1204" s="51">
        <f t="shared" si="37"/>
        <v>2000</v>
      </c>
      <c r="G1204" s="51">
        <f t="shared" si="36"/>
        <v>34346.3773</v>
      </c>
      <c r="H1204" s="52">
        <f>+SUM(INDEX(Inputs!$D$24:$D$35,MATCH($D1204,Inputs!$B$24:$B$35,0))*$F1204,INDEX(Inputs!$E$24:$E$35,MATCH($D1204,Inputs!$B$24:$B$35,0))*$G1204)</f>
        <v>1883.7181165468</v>
      </c>
      <c r="I1204" s="52"/>
      <c r="J1204" s="52"/>
      <c r="K1204" s="52"/>
      <c r="L1204" s="52"/>
      <c r="M1204" s="52"/>
      <c r="O1204" s="19"/>
      <c r="P1204" s="19"/>
      <c r="Q1204" s="19"/>
    </row>
    <row r="1205" spans="2:17" x14ac:dyDescent="0.25">
      <c r="B1205" s="8" t="s">
        <v>198</v>
      </c>
      <c r="C1205" s="8">
        <v>2021</v>
      </c>
      <c r="D1205" s="8">
        <v>9</v>
      </c>
      <c r="E1205" s="49">
        <f>Data!F1205</f>
        <v>31962.088400000001</v>
      </c>
      <c r="F1205" s="51">
        <f t="shared" si="37"/>
        <v>2000</v>
      </c>
      <c r="G1205" s="51">
        <f t="shared" si="36"/>
        <v>29962.088400000001</v>
      </c>
      <c r="H1205" s="52">
        <f>+SUM(INDEX(Inputs!$D$24:$D$35,MATCH($D1205,Inputs!$B$24:$B$35,0))*$F1205,INDEX(Inputs!$E$24:$E$35,MATCH($D1205,Inputs!$B$24:$B$35,0))*$G1205)</f>
        <v>1513.6884589264</v>
      </c>
      <c r="I1205" s="52"/>
      <c r="J1205" s="52"/>
      <c r="K1205" s="52"/>
      <c r="L1205" s="52"/>
      <c r="M1205" s="52"/>
      <c r="O1205" s="19"/>
      <c r="P1205" s="19"/>
      <c r="Q1205" s="19"/>
    </row>
    <row r="1206" spans="2:17" x14ac:dyDescent="0.25">
      <c r="B1206" s="8" t="s">
        <v>198</v>
      </c>
      <c r="C1206" s="8">
        <v>2021</v>
      </c>
      <c r="D1206" s="8">
        <v>10</v>
      </c>
      <c r="E1206" s="49">
        <f>Data!F1206</f>
        <v>21553.752700000001</v>
      </c>
      <c r="F1206" s="51">
        <f t="shared" si="37"/>
        <v>2000</v>
      </c>
      <c r="G1206" s="51">
        <f t="shared" si="36"/>
        <v>19553.752700000001</v>
      </c>
      <c r="H1206" s="52">
        <f>+SUM(INDEX(Inputs!$D$24:$D$35,MATCH($D1206,Inputs!$B$24:$B$35,0))*$F1206,INDEX(Inputs!$E$24:$E$35,MATCH($D1206,Inputs!$B$24:$B$35,0))*$G1206)</f>
        <v>1053.6816543292</v>
      </c>
      <c r="I1206" s="52"/>
      <c r="J1206" s="52"/>
      <c r="K1206" s="52"/>
      <c r="L1206" s="52"/>
      <c r="M1206" s="52"/>
      <c r="O1206" s="19"/>
      <c r="P1206" s="19"/>
      <c r="Q1206" s="19"/>
    </row>
    <row r="1207" spans="2:17" x14ac:dyDescent="0.25">
      <c r="B1207" s="8" t="s">
        <v>198</v>
      </c>
      <c r="C1207" s="8">
        <v>2021</v>
      </c>
      <c r="D1207" s="8">
        <v>11</v>
      </c>
      <c r="E1207" s="49">
        <f>Data!F1207</f>
        <v>19024.5324</v>
      </c>
      <c r="F1207" s="51">
        <f t="shared" si="37"/>
        <v>2000</v>
      </c>
      <c r="G1207" s="51">
        <f t="shared" si="36"/>
        <v>17024.5324</v>
      </c>
      <c r="H1207" s="52">
        <f>+SUM(INDEX(Inputs!$D$24:$D$35,MATCH($D1207,Inputs!$B$24:$B$35,0))*$F1207,INDEX(Inputs!$E$24:$E$35,MATCH($D1207,Inputs!$B$24:$B$35,0))*$G1207)</f>
        <v>941.90023395039998</v>
      </c>
      <c r="I1207" s="52"/>
      <c r="J1207" s="52"/>
      <c r="K1207" s="52"/>
      <c r="L1207" s="52"/>
      <c r="M1207" s="52"/>
      <c r="O1207" s="19"/>
      <c r="P1207" s="19"/>
      <c r="Q1207" s="19"/>
    </row>
    <row r="1208" spans="2:17" x14ac:dyDescent="0.25">
      <c r="B1208" s="8" t="s">
        <v>198</v>
      </c>
      <c r="C1208" s="8">
        <v>2021</v>
      </c>
      <c r="D1208" s="8">
        <v>12</v>
      </c>
      <c r="E1208" s="49">
        <f>Data!F1208</f>
        <v>15358.4444</v>
      </c>
      <c r="F1208" s="51">
        <f t="shared" si="37"/>
        <v>2000</v>
      </c>
      <c r="G1208" s="51">
        <f t="shared" si="36"/>
        <v>13358.4444</v>
      </c>
      <c r="H1208" s="52">
        <f>+SUM(INDEX(Inputs!$D$24:$D$35,MATCH($D1208,Inputs!$B$24:$B$35,0))*$F1208,INDEX(Inputs!$E$24:$E$35,MATCH($D1208,Inputs!$B$24:$B$35,0))*$G1208)</f>
        <v>779.87380870240008</v>
      </c>
      <c r="I1208" s="52"/>
      <c r="J1208" s="52"/>
      <c r="K1208" s="52"/>
      <c r="L1208" s="52"/>
      <c r="M1208" s="52"/>
      <c r="O1208" s="19"/>
      <c r="P1208" s="19"/>
      <c r="Q1208" s="19"/>
    </row>
    <row r="1209" spans="2:17" x14ac:dyDescent="0.25">
      <c r="B1209" s="8" t="s">
        <v>199</v>
      </c>
      <c r="C1209" s="8">
        <v>2021</v>
      </c>
      <c r="D1209" s="8">
        <v>1</v>
      </c>
      <c r="E1209" s="49">
        <f>Data!F1209</f>
        <v>11996.152</v>
      </c>
      <c r="F1209" s="51">
        <f t="shared" si="37"/>
        <v>2000</v>
      </c>
      <c r="G1209" s="51">
        <f t="shared" si="36"/>
        <v>9996.152</v>
      </c>
      <c r="H1209" s="52">
        <f>+SUM(INDEX(Inputs!$D$24:$D$35,MATCH($D1209,Inputs!$B$24:$B$35,0))*$F1209,INDEX(Inputs!$E$24:$E$35,MATCH($D1209,Inputs!$B$24:$B$35,0))*$G1209)</f>
        <v>631.27393379199998</v>
      </c>
      <c r="I1209" s="52"/>
      <c r="J1209" s="52"/>
      <c r="K1209" s="52"/>
      <c r="L1209" s="52"/>
      <c r="M1209" s="52"/>
      <c r="O1209" s="19"/>
      <c r="P1209" s="19"/>
      <c r="Q1209" s="19"/>
    </row>
    <row r="1210" spans="2:17" x14ac:dyDescent="0.25">
      <c r="B1210" s="8" t="s">
        <v>199</v>
      </c>
      <c r="C1210" s="8">
        <v>2021</v>
      </c>
      <c r="D1210" s="8">
        <v>2</v>
      </c>
      <c r="E1210" s="49">
        <f>Data!F1210</f>
        <v>10924.156000000001</v>
      </c>
      <c r="F1210" s="51">
        <f t="shared" si="37"/>
        <v>2000</v>
      </c>
      <c r="G1210" s="51">
        <f t="shared" si="36"/>
        <v>8924.1560000000009</v>
      </c>
      <c r="H1210" s="52">
        <f>+SUM(INDEX(Inputs!$D$24:$D$35,MATCH($D1210,Inputs!$B$24:$B$35,0))*$F1210,INDEX(Inputs!$E$24:$E$35,MATCH($D1210,Inputs!$B$24:$B$35,0))*$G1210)</f>
        <v>583.89599857600001</v>
      </c>
      <c r="I1210" s="52"/>
      <c r="J1210" s="52"/>
      <c r="K1210" s="52"/>
      <c r="L1210" s="52"/>
      <c r="M1210" s="52"/>
      <c r="O1210" s="19"/>
      <c r="P1210" s="19"/>
      <c r="Q1210" s="19"/>
    </row>
    <row r="1211" spans="2:17" x14ac:dyDescent="0.25">
      <c r="B1211" s="8" t="s">
        <v>199</v>
      </c>
      <c r="C1211" s="8">
        <v>2021</v>
      </c>
      <c r="D1211" s="8">
        <v>3</v>
      </c>
      <c r="E1211" s="49">
        <f>Data!F1211</f>
        <v>9863.9920000000002</v>
      </c>
      <c r="F1211" s="51">
        <f t="shared" si="37"/>
        <v>2000</v>
      </c>
      <c r="G1211" s="51">
        <f t="shared" si="36"/>
        <v>7863.9920000000002</v>
      </c>
      <c r="H1211" s="52">
        <f>+SUM(INDEX(Inputs!$D$24:$D$35,MATCH($D1211,Inputs!$B$24:$B$35,0))*$F1211,INDEX(Inputs!$E$24:$E$35,MATCH($D1211,Inputs!$B$24:$B$35,0))*$G1211)</f>
        <v>537.04099043200006</v>
      </c>
      <c r="I1211" s="52"/>
      <c r="J1211" s="52"/>
      <c r="K1211" s="52"/>
      <c r="L1211" s="52"/>
      <c r="M1211" s="52"/>
      <c r="O1211" s="19"/>
      <c r="P1211" s="19"/>
      <c r="Q1211" s="19"/>
    </row>
    <row r="1212" spans="2:17" x14ac:dyDescent="0.25">
      <c r="B1212" s="8" t="s">
        <v>199</v>
      </c>
      <c r="C1212" s="8">
        <v>2021</v>
      </c>
      <c r="D1212" s="8">
        <v>4</v>
      </c>
      <c r="E1212" s="49">
        <f>Data!F1212</f>
        <v>6104.9520000000002</v>
      </c>
      <c r="F1212" s="51">
        <f t="shared" si="37"/>
        <v>2000</v>
      </c>
      <c r="G1212" s="51">
        <f t="shared" si="36"/>
        <v>4104.9520000000002</v>
      </c>
      <c r="H1212" s="52">
        <f>+SUM(INDEX(Inputs!$D$24:$D$35,MATCH($D1212,Inputs!$B$24:$B$35,0))*$F1212,INDEX(Inputs!$E$24:$E$35,MATCH($D1212,Inputs!$B$24:$B$35,0))*$G1212)</f>
        <v>370.90645859200004</v>
      </c>
      <c r="I1212" s="52"/>
      <c r="J1212" s="52"/>
      <c r="K1212" s="52"/>
      <c r="L1212" s="52"/>
      <c r="M1212" s="52"/>
      <c r="O1212" s="19"/>
      <c r="P1212" s="19"/>
      <c r="Q1212" s="19"/>
    </row>
    <row r="1213" spans="2:17" x14ac:dyDescent="0.25">
      <c r="B1213" s="8" t="s">
        <v>199</v>
      </c>
      <c r="C1213" s="8">
        <v>2021</v>
      </c>
      <c r="D1213" s="8">
        <v>5</v>
      </c>
      <c r="E1213" s="49">
        <f>Data!F1213</f>
        <v>4645.4359999999997</v>
      </c>
      <c r="F1213" s="51">
        <f t="shared" si="37"/>
        <v>2000</v>
      </c>
      <c r="G1213" s="51">
        <f t="shared" si="36"/>
        <v>2645.4359999999997</v>
      </c>
      <c r="H1213" s="52">
        <f>+SUM(INDEX(Inputs!$D$24:$D$35,MATCH($D1213,Inputs!$B$24:$B$35,0))*$F1213,INDEX(Inputs!$E$24:$E$35,MATCH($D1213,Inputs!$B$24:$B$35,0))*$G1213)</f>
        <v>306.40168945599999</v>
      </c>
      <c r="I1213" s="52"/>
      <c r="J1213" s="52"/>
      <c r="K1213" s="52"/>
      <c r="L1213" s="52"/>
      <c r="M1213" s="52"/>
      <c r="O1213" s="19"/>
      <c r="P1213" s="19"/>
      <c r="Q1213" s="19"/>
    </row>
    <row r="1214" spans="2:17" x14ac:dyDescent="0.25">
      <c r="B1214" s="8" t="s">
        <v>199</v>
      </c>
      <c r="C1214" s="8">
        <v>2021</v>
      </c>
      <c r="D1214" s="8">
        <v>6</v>
      </c>
      <c r="E1214" s="49">
        <f>Data!F1214</f>
        <v>3830.06</v>
      </c>
      <c r="F1214" s="51">
        <f t="shared" si="37"/>
        <v>2000</v>
      </c>
      <c r="G1214" s="51">
        <f t="shared" si="36"/>
        <v>1830.06</v>
      </c>
      <c r="H1214" s="52">
        <f>+SUM(INDEX(Inputs!$D$24:$D$35,MATCH($D1214,Inputs!$B$24:$B$35,0))*$F1214,INDEX(Inputs!$E$24:$E$35,MATCH($D1214,Inputs!$B$24:$B$35,0))*$G1214)</f>
        <v>299.65320295999999</v>
      </c>
      <c r="I1214" s="52"/>
      <c r="J1214" s="52"/>
      <c r="K1214" s="52"/>
      <c r="L1214" s="52"/>
      <c r="M1214" s="52"/>
      <c r="O1214" s="19"/>
      <c r="P1214" s="19"/>
      <c r="Q1214" s="19"/>
    </row>
    <row r="1215" spans="2:17" x14ac:dyDescent="0.25">
      <c r="B1215" s="8" t="s">
        <v>199</v>
      </c>
      <c r="C1215" s="8">
        <v>2021</v>
      </c>
      <c r="D1215" s="8">
        <v>7</v>
      </c>
      <c r="E1215" s="49">
        <f>Data!F1215</f>
        <v>4181.4319999999998</v>
      </c>
      <c r="F1215" s="51">
        <f t="shared" si="37"/>
        <v>2000</v>
      </c>
      <c r="G1215" s="51">
        <f t="shared" si="36"/>
        <v>2181.4319999999998</v>
      </c>
      <c r="H1215" s="52">
        <f>+SUM(INDEX(Inputs!$D$24:$D$35,MATCH($D1215,Inputs!$B$24:$B$35,0))*$F1215,INDEX(Inputs!$E$24:$E$35,MATCH($D1215,Inputs!$B$24:$B$35,0))*$G1215)</f>
        <v>316.77064131200001</v>
      </c>
      <c r="I1215" s="52"/>
      <c r="J1215" s="52"/>
      <c r="K1215" s="52"/>
      <c r="L1215" s="52"/>
      <c r="M1215" s="52"/>
      <c r="O1215" s="19"/>
      <c r="P1215" s="19"/>
      <c r="Q1215" s="19"/>
    </row>
    <row r="1216" spans="2:17" x14ac:dyDescent="0.25">
      <c r="B1216" s="8" t="s">
        <v>199</v>
      </c>
      <c r="C1216" s="8">
        <v>2021</v>
      </c>
      <c r="D1216" s="8">
        <v>8</v>
      </c>
      <c r="E1216" s="49">
        <f>Data!F1216</f>
        <v>3974.08</v>
      </c>
      <c r="F1216" s="51">
        <f t="shared" si="37"/>
        <v>2000</v>
      </c>
      <c r="G1216" s="51">
        <f t="shared" si="36"/>
        <v>1974.08</v>
      </c>
      <c r="H1216" s="52">
        <f>+SUM(INDEX(Inputs!$D$24:$D$35,MATCH($D1216,Inputs!$B$24:$B$35,0))*$F1216,INDEX(Inputs!$E$24:$E$35,MATCH($D1216,Inputs!$B$24:$B$35,0))*$G1216)</f>
        <v>306.66928128000001</v>
      </c>
      <c r="I1216" s="52"/>
      <c r="J1216" s="52"/>
      <c r="K1216" s="52"/>
      <c r="L1216" s="52"/>
      <c r="M1216" s="52"/>
      <c r="O1216" s="19"/>
      <c r="P1216" s="19"/>
      <c r="Q1216" s="19"/>
    </row>
    <row r="1217" spans="2:17" x14ac:dyDescent="0.25">
      <c r="B1217" s="8" t="s">
        <v>199</v>
      </c>
      <c r="C1217" s="8">
        <v>2021</v>
      </c>
      <c r="D1217" s="8">
        <v>9</v>
      </c>
      <c r="E1217" s="49">
        <f>Data!F1217</f>
        <v>3934.28</v>
      </c>
      <c r="F1217" s="51">
        <f t="shared" si="37"/>
        <v>2000</v>
      </c>
      <c r="G1217" s="51">
        <f t="shared" si="36"/>
        <v>1934.2800000000002</v>
      </c>
      <c r="H1217" s="52">
        <f>+SUM(INDEX(Inputs!$D$24:$D$35,MATCH($D1217,Inputs!$B$24:$B$35,0))*$F1217,INDEX(Inputs!$E$24:$E$35,MATCH($D1217,Inputs!$B$24:$B$35,0))*$G1217)</f>
        <v>274.97143888000005</v>
      </c>
      <c r="I1217" s="52"/>
      <c r="J1217" s="52"/>
      <c r="K1217" s="52"/>
      <c r="L1217" s="52"/>
      <c r="M1217" s="52"/>
      <c r="O1217" s="19"/>
      <c r="P1217" s="19"/>
      <c r="Q1217" s="19"/>
    </row>
    <row r="1218" spans="2:17" x14ac:dyDescent="0.25">
      <c r="B1218" s="8" t="s">
        <v>199</v>
      </c>
      <c r="C1218" s="8">
        <v>2021</v>
      </c>
      <c r="D1218" s="8">
        <v>10</v>
      </c>
      <c r="E1218" s="49">
        <f>Data!F1218</f>
        <v>6245.8</v>
      </c>
      <c r="F1218" s="51">
        <f t="shared" si="37"/>
        <v>2000</v>
      </c>
      <c r="G1218" s="51">
        <f t="shared" si="36"/>
        <v>4245.8</v>
      </c>
      <c r="H1218" s="52">
        <f>+SUM(INDEX(Inputs!$D$24:$D$35,MATCH($D1218,Inputs!$B$24:$B$35,0))*$F1218,INDEX(Inputs!$E$24:$E$35,MATCH($D1218,Inputs!$B$24:$B$35,0))*$G1218)</f>
        <v>377.1313768</v>
      </c>
      <c r="I1218" s="52"/>
      <c r="J1218" s="52"/>
      <c r="K1218" s="52"/>
      <c r="L1218" s="52"/>
      <c r="M1218" s="52"/>
      <c r="O1218" s="19"/>
      <c r="P1218" s="19"/>
      <c r="Q1218" s="19"/>
    </row>
    <row r="1219" spans="2:17" x14ac:dyDescent="0.25">
      <c r="B1219" s="8" t="s">
        <v>199</v>
      </c>
      <c r="C1219" s="8">
        <v>2021</v>
      </c>
      <c r="D1219" s="8">
        <v>11</v>
      </c>
      <c r="E1219" s="49">
        <f>Data!F1219</f>
        <v>8503.84</v>
      </c>
      <c r="F1219" s="51">
        <f t="shared" si="37"/>
        <v>2000</v>
      </c>
      <c r="G1219" s="51">
        <f t="shared" si="36"/>
        <v>6503.84</v>
      </c>
      <c r="H1219" s="52">
        <f>+SUM(INDEX(Inputs!$D$24:$D$35,MATCH($D1219,Inputs!$B$24:$B$35,0))*$F1219,INDEX(Inputs!$E$24:$E$35,MATCH($D1219,Inputs!$B$24:$B$35,0))*$G1219)</f>
        <v>476.92771263999998</v>
      </c>
      <c r="I1219" s="52"/>
      <c r="J1219" s="52"/>
      <c r="K1219" s="52"/>
      <c r="L1219" s="52"/>
      <c r="M1219" s="52"/>
      <c r="O1219" s="19"/>
      <c r="P1219" s="19"/>
      <c r="Q1219" s="19"/>
    </row>
    <row r="1220" spans="2:17" x14ac:dyDescent="0.25">
      <c r="B1220" s="8" t="s">
        <v>199</v>
      </c>
      <c r="C1220" s="8">
        <v>2021</v>
      </c>
      <c r="D1220" s="8">
        <v>12</v>
      </c>
      <c r="E1220" s="49">
        <f>Data!F1220</f>
        <v>11312.2</v>
      </c>
      <c r="F1220" s="51">
        <f t="shared" si="37"/>
        <v>2000</v>
      </c>
      <c r="G1220" s="51">
        <f t="shared" si="36"/>
        <v>9312.2000000000007</v>
      </c>
      <c r="H1220" s="52">
        <f>+SUM(INDEX(Inputs!$D$24:$D$35,MATCH($D1220,Inputs!$B$24:$B$35,0))*$F1220,INDEX(Inputs!$E$24:$E$35,MATCH($D1220,Inputs!$B$24:$B$35,0))*$G1220)</f>
        <v>601.0459912</v>
      </c>
      <c r="I1220" s="52"/>
      <c r="J1220" s="52"/>
      <c r="K1220" s="52"/>
      <c r="L1220" s="52"/>
      <c r="M1220" s="52"/>
      <c r="O1220" s="19"/>
      <c r="P1220" s="19"/>
      <c r="Q1220" s="19"/>
    </row>
    <row r="1221" spans="2:17" x14ac:dyDescent="0.25">
      <c r="B1221" s="8" t="s">
        <v>200</v>
      </c>
      <c r="C1221" s="8">
        <v>2021</v>
      </c>
      <c r="D1221" s="8">
        <v>1</v>
      </c>
      <c r="E1221" s="49">
        <f>Data!F1221</f>
        <v>887.17550000000006</v>
      </c>
      <c r="F1221" s="51">
        <f t="shared" si="37"/>
        <v>887.17550000000006</v>
      </c>
      <c r="G1221" s="51">
        <f t="shared" si="36"/>
        <v>0</v>
      </c>
      <c r="H1221" s="52">
        <f>+SUM(INDEX(Inputs!$D$24:$D$35,MATCH($D1221,Inputs!$B$24:$B$35,0))*$F1221,INDEX(Inputs!$E$24:$E$35,MATCH($D1221,Inputs!$B$24:$B$35,0))*$G1221)</f>
        <v>84.052781221000018</v>
      </c>
      <c r="I1221" s="52"/>
      <c r="J1221" s="52"/>
      <c r="K1221" s="52"/>
      <c r="L1221" s="52"/>
      <c r="M1221" s="52"/>
      <c r="O1221" s="19"/>
      <c r="P1221" s="19"/>
      <c r="Q1221" s="19"/>
    </row>
    <row r="1222" spans="2:17" x14ac:dyDescent="0.25">
      <c r="B1222" s="8" t="s">
        <v>200</v>
      </c>
      <c r="C1222" s="8">
        <v>2021</v>
      </c>
      <c r="D1222" s="8">
        <v>2</v>
      </c>
      <c r="E1222" s="49">
        <f>Data!F1222</f>
        <v>766.84810000000004</v>
      </c>
      <c r="F1222" s="51">
        <f t="shared" si="37"/>
        <v>766.84810000000004</v>
      </c>
      <c r="G1222" s="51">
        <f t="shared" si="36"/>
        <v>0</v>
      </c>
      <c r="H1222" s="52">
        <f>+SUM(INDEX(Inputs!$D$24:$D$35,MATCH($D1222,Inputs!$B$24:$B$35,0))*$F1222,INDEX(Inputs!$E$24:$E$35,MATCH($D1222,Inputs!$B$24:$B$35,0))*$G1222)</f>
        <v>72.652722690200008</v>
      </c>
      <c r="I1222" s="52"/>
      <c r="J1222" s="52"/>
      <c r="K1222" s="52"/>
      <c r="L1222" s="52"/>
      <c r="M1222" s="52"/>
      <c r="O1222" s="19"/>
      <c r="P1222" s="19"/>
      <c r="Q1222" s="19"/>
    </row>
    <row r="1223" spans="2:17" x14ac:dyDescent="0.25">
      <c r="B1223" s="8" t="s">
        <v>200</v>
      </c>
      <c r="C1223" s="8">
        <v>2021</v>
      </c>
      <c r="D1223" s="8">
        <v>3</v>
      </c>
      <c r="E1223" s="49">
        <f>Data!F1223</f>
        <v>1763.8848</v>
      </c>
      <c r="F1223" s="51">
        <f t="shared" si="37"/>
        <v>1763.8848</v>
      </c>
      <c r="G1223" s="51">
        <f t="shared" si="36"/>
        <v>0</v>
      </c>
      <c r="H1223" s="52">
        <f>+SUM(INDEX(Inputs!$D$24:$D$35,MATCH($D1223,Inputs!$B$24:$B$35,0))*$F1223,INDEX(Inputs!$E$24:$E$35,MATCH($D1223,Inputs!$B$24:$B$35,0))*$G1223)</f>
        <v>167.11397372160002</v>
      </c>
      <c r="I1223" s="52"/>
      <c r="J1223" s="52"/>
      <c r="K1223" s="52"/>
      <c r="L1223" s="52"/>
      <c r="M1223" s="52"/>
      <c r="O1223" s="19"/>
      <c r="P1223" s="19"/>
      <c r="Q1223" s="19"/>
    </row>
    <row r="1224" spans="2:17" x14ac:dyDescent="0.25">
      <c r="B1224" s="8" t="s">
        <v>200</v>
      </c>
      <c r="C1224" s="8">
        <v>2021</v>
      </c>
      <c r="D1224" s="8">
        <v>4</v>
      </c>
      <c r="E1224" s="49">
        <f>Data!F1224</f>
        <v>1636.9519</v>
      </c>
      <c r="F1224" s="51">
        <f t="shared" si="37"/>
        <v>1636.9519</v>
      </c>
      <c r="G1224" s="51">
        <f t="shared" si="36"/>
        <v>0</v>
      </c>
      <c r="H1224" s="52">
        <f>+SUM(INDEX(Inputs!$D$24:$D$35,MATCH($D1224,Inputs!$B$24:$B$35,0))*$F1224,INDEX(Inputs!$E$24:$E$35,MATCH($D1224,Inputs!$B$24:$B$35,0))*$G1224)</f>
        <v>155.08809690980002</v>
      </c>
      <c r="I1224" s="52"/>
      <c r="J1224" s="52"/>
      <c r="K1224" s="52"/>
      <c r="L1224" s="52"/>
      <c r="M1224" s="52"/>
      <c r="O1224" s="19"/>
      <c r="P1224" s="19"/>
      <c r="Q1224" s="19"/>
    </row>
    <row r="1225" spans="2:17" x14ac:dyDescent="0.25">
      <c r="B1225" s="8" t="s">
        <v>200</v>
      </c>
      <c r="C1225" s="8">
        <v>2021</v>
      </c>
      <c r="D1225" s="8">
        <v>5</v>
      </c>
      <c r="E1225" s="49">
        <f>Data!F1225</f>
        <v>5957.0808999999999</v>
      </c>
      <c r="F1225" s="51">
        <f t="shared" si="37"/>
        <v>2000</v>
      </c>
      <c r="G1225" s="51">
        <f t="shared" ref="G1225:G1288" si="38">+E1225-F1225</f>
        <v>3957.0808999999999</v>
      </c>
      <c r="H1225" s="52">
        <f>+SUM(INDEX(Inputs!$D$24:$D$35,MATCH($D1225,Inputs!$B$24:$B$35,0))*$F1225,INDEX(Inputs!$E$24:$E$35,MATCH($D1225,Inputs!$B$24:$B$35,0))*$G1225)</f>
        <v>364.37114745639997</v>
      </c>
      <c r="I1225" s="52"/>
      <c r="J1225" s="52"/>
      <c r="K1225" s="52"/>
      <c r="L1225" s="52"/>
      <c r="M1225" s="52"/>
      <c r="O1225" s="19"/>
      <c r="P1225" s="19"/>
      <c r="Q1225" s="19"/>
    </row>
    <row r="1226" spans="2:17" x14ac:dyDescent="0.25">
      <c r="B1226" s="8" t="s">
        <v>200</v>
      </c>
      <c r="C1226" s="8">
        <v>2021</v>
      </c>
      <c r="D1226" s="8">
        <v>6</v>
      </c>
      <c r="E1226" s="49">
        <f>Data!F1226</f>
        <v>16301.8585</v>
      </c>
      <c r="F1226" s="51">
        <f t="shared" ref="F1226:F1289" si="39">+MIN($E1226,2000)</f>
        <v>2000</v>
      </c>
      <c r="G1226" s="51">
        <f t="shared" si="38"/>
        <v>14301.8585</v>
      </c>
      <c r="H1226" s="52">
        <f>+SUM(INDEX(Inputs!$D$24:$D$35,MATCH($D1226,Inputs!$B$24:$B$35,0))*$F1226,INDEX(Inputs!$E$24:$E$35,MATCH($D1226,Inputs!$B$24:$B$35,0))*$G1226)</f>
        <v>907.22933868600001</v>
      </c>
      <c r="I1226" s="52"/>
      <c r="J1226" s="52"/>
      <c r="K1226" s="52"/>
      <c r="L1226" s="52"/>
      <c r="M1226" s="52"/>
      <c r="O1226" s="19"/>
      <c r="P1226" s="19"/>
      <c r="Q1226" s="19"/>
    </row>
    <row r="1227" spans="2:17" x14ac:dyDescent="0.25">
      <c r="B1227" s="8" t="s">
        <v>200</v>
      </c>
      <c r="C1227" s="8">
        <v>2021</v>
      </c>
      <c r="D1227" s="8">
        <v>7</v>
      </c>
      <c r="E1227" s="49">
        <f>Data!F1227</f>
        <v>877.51679999999999</v>
      </c>
      <c r="F1227" s="51">
        <f t="shared" si="39"/>
        <v>877.51679999999999</v>
      </c>
      <c r="G1227" s="51">
        <f t="shared" si="38"/>
        <v>0</v>
      </c>
      <c r="H1227" s="52">
        <f>+SUM(INDEX(Inputs!$D$24:$D$35,MATCH($D1227,Inputs!$B$24:$B$35,0))*$F1227,INDEX(Inputs!$E$24:$E$35,MATCH($D1227,Inputs!$B$24:$B$35,0))*$G1227)</f>
        <v>92.358643199999989</v>
      </c>
      <c r="I1227" s="52"/>
      <c r="J1227" s="52"/>
      <c r="K1227" s="52"/>
      <c r="L1227" s="52"/>
      <c r="M1227" s="52"/>
      <c r="O1227" s="19"/>
      <c r="P1227" s="19"/>
      <c r="Q1227" s="19"/>
    </row>
    <row r="1228" spans="2:17" x14ac:dyDescent="0.25">
      <c r="B1228" s="8" t="s">
        <v>200</v>
      </c>
      <c r="C1228" s="8">
        <v>2021</v>
      </c>
      <c r="D1228" s="8">
        <v>8</v>
      </c>
      <c r="E1228" s="49">
        <f>Data!F1228</f>
        <v>141.43709999999999</v>
      </c>
      <c r="F1228" s="51">
        <f t="shared" si="39"/>
        <v>141.43709999999999</v>
      </c>
      <c r="G1228" s="51">
        <f t="shared" si="38"/>
        <v>0</v>
      </c>
      <c r="H1228" s="52">
        <f>+SUM(INDEX(Inputs!$D$24:$D$35,MATCH($D1228,Inputs!$B$24:$B$35,0))*$F1228,INDEX(Inputs!$E$24:$E$35,MATCH($D1228,Inputs!$B$24:$B$35,0))*$G1228)</f>
        <v>14.886254774999998</v>
      </c>
      <c r="I1228" s="52"/>
      <c r="J1228" s="52"/>
      <c r="K1228" s="52"/>
      <c r="L1228" s="52"/>
      <c r="M1228" s="52"/>
      <c r="O1228" s="19"/>
      <c r="P1228" s="19"/>
      <c r="Q1228" s="19"/>
    </row>
    <row r="1229" spans="2:17" x14ac:dyDescent="0.25">
      <c r="B1229" s="8" t="s">
        <v>200</v>
      </c>
      <c r="C1229" s="8">
        <v>2021</v>
      </c>
      <c r="D1229" s="8">
        <v>9</v>
      </c>
      <c r="E1229" s="49">
        <f>Data!F1229</f>
        <v>136.44329999999999</v>
      </c>
      <c r="F1229" s="51">
        <f t="shared" si="39"/>
        <v>136.44329999999999</v>
      </c>
      <c r="G1229" s="51">
        <f t="shared" si="38"/>
        <v>0</v>
      </c>
      <c r="H1229" s="52">
        <f>+SUM(INDEX(Inputs!$D$24:$D$35,MATCH($D1229,Inputs!$B$24:$B$35,0))*$F1229,INDEX(Inputs!$E$24:$E$35,MATCH($D1229,Inputs!$B$24:$B$35,0))*$G1229)</f>
        <v>12.9269111286</v>
      </c>
      <c r="I1229" s="52"/>
      <c r="J1229" s="52"/>
      <c r="K1229" s="52"/>
      <c r="L1229" s="52"/>
      <c r="M1229" s="52"/>
      <c r="O1229" s="19"/>
      <c r="P1229" s="19"/>
      <c r="Q1229" s="19"/>
    </row>
    <row r="1230" spans="2:17" x14ac:dyDescent="0.25">
      <c r="B1230" s="8" t="s">
        <v>200</v>
      </c>
      <c r="C1230" s="8">
        <v>2021</v>
      </c>
      <c r="D1230" s="8">
        <v>10</v>
      </c>
      <c r="E1230" s="49">
        <f>Data!F1230</f>
        <v>161.4263</v>
      </c>
      <c r="F1230" s="51">
        <f t="shared" si="39"/>
        <v>161.4263</v>
      </c>
      <c r="G1230" s="51">
        <f t="shared" si="38"/>
        <v>0</v>
      </c>
      <c r="H1230" s="52">
        <f>+SUM(INDEX(Inputs!$D$24:$D$35,MATCH($D1230,Inputs!$B$24:$B$35,0))*$F1230,INDEX(Inputs!$E$24:$E$35,MATCH($D1230,Inputs!$B$24:$B$35,0))*$G1230)</f>
        <v>15.293850514600001</v>
      </c>
      <c r="I1230" s="52"/>
      <c r="J1230" s="52"/>
      <c r="K1230" s="52"/>
      <c r="L1230" s="52"/>
      <c r="M1230" s="52"/>
      <c r="O1230" s="19"/>
      <c r="P1230" s="19"/>
      <c r="Q1230" s="19"/>
    </row>
    <row r="1231" spans="2:17" x14ac:dyDescent="0.25">
      <c r="B1231" s="8" t="s">
        <v>200</v>
      </c>
      <c r="C1231" s="8">
        <v>2021</v>
      </c>
      <c r="D1231" s="8">
        <v>11</v>
      </c>
      <c r="E1231" s="49">
        <f>Data!F1231</f>
        <v>238.63249999999999</v>
      </c>
      <c r="F1231" s="51">
        <f t="shared" si="39"/>
        <v>238.63249999999999</v>
      </c>
      <c r="G1231" s="51">
        <f t="shared" si="38"/>
        <v>0</v>
      </c>
      <c r="H1231" s="52">
        <f>+SUM(INDEX(Inputs!$D$24:$D$35,MATCH($D1231,Inputs!$B$24:$B$35,0))*$F1231,INDEX(Inputs!$E$24:$E$35,MATCH($D1231,Inputs!$B$24:$B$35,0))*$G1231)</f>
        <v>22.608520315</v>
      </c>
      <c r="I1231" s="52"/>
      <c r="J1231" s="52"/>
      <c r="K1231" s="52"/>
      <c r="L1231" s="52"/>
      <c r="M1231" s="52"/>
      <c r="O1231" s="19"/>
      <c r="P1231" s="19"/>
      <c r="Q1231" s="19"/>
    </row>
    <row r="1232" spans="2:17" x14ac:dyDescent="0.25">
      <c r="B1232" s="8" t="s">
        <v>200</v>
      </c>
      <c r="C1232" s="8">
        <v>2021</v>
      </c>
      <c r="D1232" s="8">
        <v>12</v>
      </c>
      <c r="E1232" s="49">
        <f>Data!F1232</f>
        <v>327.30130000000003</v>
      </c>
      <c r="F1232" s="51">
        <f t="shared" si="39"/>
        <v>327.30130000000003</v>
      </c>
      <c r="G1232" s="51">
        <f t="shared" si="38"/>
        <v>0</v>
      </c>
      <c r="H1232" s="52">
        <f>+SUM(INDEX(Inputs!$D$24:$D$35,MATCH($D1232,Inputs!$B$24:$B$35,0))*$F1232,INDEX(Inputs!$E$24:$E$35,MATCH($D1232,Inputs!$B$24:$B$35,0))*$G1232)</f>
        <v>31.009179764600006</v>
      </c>
      <c r="I1232" s="52"/>
      <c r="J1232" s="52"/>
      <c r="K1232" s="52"/>
      <c r="L1232" s="52"/>
      <c r="M1232" s="52"/>
      <c r="O1232" s="19"/>
      <c r="P1232" s="19"/>
      <c r="Q1232" s="19"/>
    </row>
    <row r="1233" spans="2:17" x14ac:dyDescent="0.25">
      <c r="B1233" s="8" t="s">
        <v>201</v>
      </c>
      <c r="C1233" s="8">
        <v>2021</v>
      </c>
      <c r="D1233" s="8">
        <v>1</v>
      </c>
      <c r="E1233" s="49">
        <f>Data!F1233</f>
        <v>10506.691999999999</v>
      </c>
      <c r="F1233" s="51">
        <f t="shared" si="39"/>
        <v>2000</v>
      </c>
      <c r="G1233" s="51">
        <f t="shared" si="38"/>
        <v>8506.6919999999991</v>
      </c>
      <c r="H1233" s="52">
        <f>+SUM(INDEX(Inputs!$D$24:$D$35,MATCH($D1233,Inputs!$B$24:$B$35,0))*$F1233,INDEX(Inputs!$E$24:$E$35,MATCH($D1233,Inputs!$B$24:$B$35,0))*$G1233)</f>
        <v>565.44575963199998</v>
      </c>
      <c r="I1233" s="52"/>
      <c r="J1233" s="52"/>
      <c r="K1233" s="52"/>
      <c r="L1233" s="52"/>
      <c r="M1233" s="52"/>
      <c r="O1233" s="19"/>
      <c r="P1233" s="19"/>
      <c r="Q1233" s="19"/>
    </row>
    <row r="1234" spans="2:17" x14ac:dyDescent="0.25">
      <c r="B1234" s="8" t="s">
        <v>201</v>
      </c>
      <c r="C1234" s="8">
        <v>2021</v>
      </c>
      <c r="D1234" s="8">
        <v>2</v>
      </c>
      <c r="E1234" s="49">
        <f>Data!F1234</f>
        <v>9471.9159999999993</v>
      </c>
      <c r="F1234" s="51">
        <f t="shared" si="39"/>
        <v>2000</v>
      </c>
      <c r="G1234" s="51">
        <f t="shared" si="38"/>
        <v>7471.9159999999993</v>
      </c>
      <c r="H1234" s="52">
        <f>+SUM(INDEX(Inputs!$D$24:$D$35,MATCH($D1234,Inputs!$B$24:$B$35,0))*$F1234,INDEX(Inputs!$E$24:$E$35,MATCH($D1234,Inputs!$B$24:$B$35,0))*$G1234)</f>
        <v>519.71279953599992</v>
      </c>
      <c r="I1234" s="52"/>
      <c r="J1234" s="52"/>
      <c r="K1234" s="52"/>
      <c r="L1234" s="52"/>
      <c r="M1234" s="52"/>
      <c r="O1234" s="19"/>
      <c r="P1234" s="19"/>
      <c r="Q1234" s="19"/>
    </row>
    <row r="1235" spans="2:17" x14ac:dyDescent="0.25">
      <c r="B1235" s="8" t="s">
        <v>201</v>
      </c>
      <c r="C1235" s="8">
        <v>2021</v>
      </c>
      <c r="D1235" s="8">
        <v>3</v>
      </c>
      <c r="E1235" s="49">
        <f>Data!F1235</f>
        <v>11285.371999999999</v>
      </c>
      <c r="F1235" s="51">
        <f t="shared" si="39"/>
        <v>2000</v>
      </c>
      <c r="G1235" s="51">
        <f t="shared" si="38"/>
        <v>9285.3719999999994</v>
      </c>
      <c r="H1235" s="52">
        <f>+SUM(INDEX(Inputs!$D$24:$D$35,MATCH($D1235,Inputs!$B$24:$B$35,0))*$F1235,INDEX(Inputs!$E$24:$E$35,MATCH($D1235,Inputs!$B$24:$B$35,0))*$G1235)</f>
        <v>599.86030091199996</v>
      </c>
      <c r="I1235" s="52"/>
      <c r="J1235" s="52"/>
      <c r="K1235" s="52"/>
      <c r="L1235" s="52"/>
      <c r="M1235" s="52"/>
      <c r="O1235" s="19"/>
      <c r="P1235" s="19"/>
      <c r="Q1235" s="19"/>
    </row>
    <row r="1236" spans="2:17" x14ac:dyDescent="0.25">
      <c r="B1236" s="8" t="s">
        <v>201</v>
      </c>
      <c r="C1236" s="8">
        <v>2021</v>
      </c>
      <c r="D1236" s="8">
        <v>4</v>
      </c>
      <c r="E1236" s="49">
        <f>Data!F1236</f>
        <v>11012.48</v>
      </c>
      <c r="F1236" s="51">
        <f t="shared" si="39"/>
        <v>2000</v>
      </c>
      <c r="G1236" s="51">
        <f t="shared" si="38"/>
        <v>9012.48</v>
      </c>
      <c r="H1236" s="52">
        <f>+SUM(INDEX(Inputs!$D$24:$D$35,MATCH($D1236,Inputs!$B$24:$B$35,0))*$F1236,INDEX(Inputs!$E$24:$E$35,MATCH($D1236,Inputs!$B$24:$B$35,0))*$G1236)</f>
        <v>587.79956607999998</v>
      </c>
      <c r="I1236" s="52"/>
      <c r="J1236" s="52"/>
      <c r="K1236" s="52"/>
      <c r="L1236" s="52"/>
      <c r="M1236" s="52"/>
      <c r="O1236" s="19"/>
      <c r="P1236" s="19"/>
      <c r="Q1236" s="19"/>
    </row>
    <row r="1237" spans="2:17" x14ac:dyDescent="0.25">
      <c r="B1237" s="8" t="s">
        <v>201</v>
      </c>
      <c r="C1237" s="8">
        <v>2021</v>
      </c>
      <c r="D1237" s="8">
        <v>5</v>
      </c>
      <c r="E1237" s="49">
        <f>Data!F1237</f>
        <v>11802.404</v>
      </c>
      <c r="F1237" s="51">
        <f t="shared" si="39"/>
        <v>2000</v>
      </c>
      <c r="G1237" s="51">
        <f t="shared" si="38"/>
        <v>9802.4040000000005</v>
      </c>
      <c r="H1237" s="52">
        <f>+SUM(INDEX(Inputs!$D$24:$D$35,MATCH($D1237,Inputs!$B$24:$B$35,0))*$F1237,INDEX(Inputs!$E$24:$E$35,MATCH($D1237,Inputs!$B$24:$B$35,0))*$G1237)</f>
        <v>622.71104718399999</v>
      </c>
      <c r="I1237" s="52"/>
      <c r="J1237" s="52"/>
      <c r="K1237" s="52"/>
      <c r="L1237" s="52"/>
      <c r="M1237" s="52"/>
      <c r="O1237" s="19"/>
      <c r="P1237" s="19"/>
      <c r="Q1237" s="19"/>
    </row>
    <row r="1238" spans="2:17" x14ac:dyDescent="0.25">
      <c r="B1238" s="8" t="s">
        <v>201</v>
      </c>
      <c r="C1238" s="8">
        <v>2021</v>
      </c>
      <c r="D1238" s="8">
        <v>6</v>
      </c>
      <c r="E1238" s="49">
        <f>Data!F1238</f>
        <v>16142.976000000001</v>
      </c>
      <c r="F1238" s="51">
        <f t="shared" si="39"/>
        <v>2000</v>
      </c>
      <c r="G1238" s="51">
        <f t="shared" si="38"/>
        <v>14142.976000000001</v>
      </c>
      <c r="H1238" s="52">
        <f>+SUM(INDEX(Inputs!$D$24:$D$35,MATCH($D1238,Inputs!$B$24:$B$35,0))*$F1238,INDEX(Inputs!$E$24:$E$35,MATCH($D1238,Inputs!$B$24:$B$35,0))*$G1238)</f>
        <v>899.48921881600006</v>
      </c>
      <c r="I1238" s="52"/>
      <c r="J1238" s="52"/>
      <c r="K1238" s="52"/>
      <c r="L1238" s="52"/>
      <c r="M1238" s="52"/>
      <c r="O1238" s="19"/>
      <c r="P1238" s="19"/>
      <c r="Q1238" s="19"/>
    </row>
    <row r="1239" spans="2:17" x14ac:dyDescent="0.25">
      <c r="B1239" s="8" t="s">
        <v>201</v>
      </c>
      <c r="C1239" s="8">
        <v>2021</v>
      </c>
      <c r="D1239" s="8">
        <v>7</v>
      </c>
      <c r="E1239" s="49">
        <f>Data!F1239</f>
        <v>19843.34</v>
      </c>
      <c r="F1239" s="51">
        <f t="shared" si="39"/>
        <v>2000</v>
      </c>
      <c r="G1239" s="51">
        <f t="shared" si="38"/>
        <v>17843.34</v>
      </c>
      <c r="H1239" s="52">
        <f>+SUM(INDEX(Inputs!$D$24:$D$35,MATCH($D1239,Inputs!$B$24:$B$35,0))*$F1239,INDEX(Inputs!$E$24:$E$35,MATCH($D1239,Inputs!$B$24:$B$35,0))*$G1239)</f>
        <v>1079.7561514399999</v>
      </c>
      <c r="I1239" s="52"/>
      <c r="J1239" s="52"/>
      <c r="K1239" s="52"/>
      <c r="L1239" s="52"/>
      <c r="M1239" s="52"/>
      <c r="O1239" s="19"/>
      <c r="P1239" s="19"/>
      <c r="Q1239" s="19"/>
    </row>
    <row r="1240" spans="2:17" x14ac:dyDescent="0.25">
      <c r="B1240" s="8" t="s">
        <v>201</v>
      </c>
      <c r="C1240" s="8">
        <v>2021</v>
      </c>
      <c r="D1240" s="8">
        <v>8</v>
      </c>
      <c r="E1240" s="49">
        <f>Data!F1240</f>
        <v>16162.536</v>
      </c>
      <c r="F1240" s="51">
        <f t="shared" si="39"/>
        <v>2000</v>
      </c>
      <c r="G1240" s="51">
        <f t="shared" si="38"/>
        <v>14162.536</v>
      </c>
      <c r="H1240" s="52">
        <f>+SUM(INDEX(Inputs!$D$24:$D$35,MATCH($D1240,Inputs!$B$24:$B$35,0))*$F1240,INDEX(Inputs!$E$24:$E$35,MATCH($D1240,Inputs!$B$24:$B$35,0))*$G1240)</f>
        <v>900.44210377600007</v>
      </c>
      <c r="I1240" s="52"/>
      <c r="J1240" s="52"/>
      <c r="K1240" s="52"/>
      <c r="L1240" s="52"/>
      <c r="M1240" s="52"/>
      <c r="O1240" s="19"/>
      <c r="P1240" s="19"/>
      <c r="Q1240" s="19"/>
    </row>
    <row r="1241" spans="2:17" x14ac:dyDescent="0.25">
      <c r="B1241" s="8" t="s">
        <v>201</v>
      </c>
      <c r="C1241" s="8">
        <v>2021</v>
      </c>
      <c r="D1241" s="8">
        <v>9</v>
      </c>
      <c r="E1241" s="49">
        <f>Data!F1241</f>
        <v>14158.668</v>
      </c>
      <c r="F1241" s="51">
        <f t="shared" si="39"/>
        <v>2000</v>
      </c>
      <c r="G1241" s="51">
        <f t="shared" si="38"/>
        <v>12158.668</v>
      </c>
      <c r="H1241" s="52">
        <f>+SUM(INDEX(Inputs!$D$24:$D$35,MATCH($D1241,Inputs!$B$24:$B$35,0))*$F1241,INDEX(Inputs!$E$24:$E$35,MATCH($D1241,Inputs!$B$24:$B$35,0))*$G1241)</f>
        <v>726.84849092800005</v>
      </c>
      <c r="I1241" s="52"/>
      <c r="J1241" s="52"/>
      <c r="K1241" s="52"/>
      <c r="L1241" s="52"/>
      <c r="M1241" s="52"/>
      <c r="O1241" s="19"/>
      <c r="P1241" s="19"/>
      <c r="Q1241" s="19"/>
    </row>
    <row r="1242" spans="2:17" x14ac:dyDescent="0.25">
      <c r="B1242" s="8" t="s">
        <v>201</v>
      </c>
      <c r="C1242" s="8">
        <v>2021</v>
      </c>
      <c r="D1242" s="8">
        <v>10</v>
      </c>
      <c r="E1242" s="49">
        <f>Data!F1242</f>
        <v>11383.848</v>
      </c>
      <c r="F1242" s="51">
        <f t="shared" si="39"/>
        <v>2000</v>
      </c>
      <c r="G1242" s="51">
        <f t="shared" si="38"/>
        <v>9383.848</v>
      </c>
      <c r="H1242" s="52">
        <f>+SUM(INDEX(Inputs!$D$24:$D$35,MATCH($D1242,Inputs!$B$24:$B$35,0))*$F1242,INDEX(Inputs!$E$24:$E$35,MATCH($D1242,Inputs!$B$24:$B$35,0))*$G1242)</f>
        <v>604.21254620800005</v>
      </c>
      <c r="I1242" s="52"/>
      <c r="J1242" s="52"/>
      <c r="K1242" s="52"/>
      <c r="L1242" s="52"/>
      <c r="M1242" s="52"/>
      <c r="O1242" s="19"/>
      <c r="P1242" s="19"/>
      <c r="Q1242" s="19"/>
    </row>
    <row r="1243" spans="2:17" x14ac:dyDescent="0.25">
      <c r="B1243" s="8" t="s">
        <v>201</v>
      </c>
      <c r="C1243" s="8">
        <v>2021</v>
      </c>
      <c r="D1243" s="8">
        <v>11</v>
      </c>
      <c r="E1243" s="49">
        <f>Data!F1243</f>
        <v>9535.8919999999998</v>
      </c>
      <c r="F1243" s="51">
        <f t="shared" si="39"/>
        <v>2000</v>
      </c>
      <c r="G1243" s="51">
        <f t="shared" si="38"/>
        <v>7535.8919999999998</v>
      </c>
      <c r="H1243" s="52">
        <f>+SUM(INDEX(Inputs!$D$24:$D$35,MATCH($D1243,Inputs!$B$24:$B$35,0))*$F1243,INDEX(Inputs!$E$24:$E$35,MATCH($D1243,Inputs!$B$24:$B$35,0))*$G1243)</f>
        <v>522.540282832</v>
      </c>
      <c r="I1243" s="52"/>
      <c r="J1243" s="52"/>
      <c r="K1243" s="52"/>
      <c r="L1243" s="52"/>
      <c r="M1243" s="52"/>
      <c r="O1243" s="19"/>
      <c r="P1243" s="19"/>
      <c r="Q1243" s="19"/>
    </row>
    <row r="1244" spans="2:17" x14ac:dyDescent="0.25">
      <c r="B1244" s="8" t="s">
        <v>201</v>
      </c>
      <c r="C1244" s="8">
        <v>2021</v>
      </c>
      <c r="D1244" s="8">
        <v>12</v>
      </c>
      <c r="E1244" s="49">
        <f>Data!F1244</f>
        <v>10204.255999999999</v>
      </c>
      <c r="F1244" s="51">
        <f t="shared" si="39"/>
        <v>2000</v>
      </c>
      <c r="G1244" s="51">
        <f t="shared" si="38"/>
        <v>8204.2559999999994</v>
      </c>
      <c r="H1244" s="52">
        <f>+SUM(INDEX(Inputs!$D$24:$D$35,MATCH($D1244,Inputs!$B$24:$B$35,0))*$F1244,INDEX(Inputs!$E$24:$E$35,MATCH($D1244,Inputs!$B$24:$B$35,0))*$G1244)</f>
        <v>552.07929817599995</v>
      </c>
      <c r="I1244" s="52"/>
      <c r="J1244" s="52"/>
      <c r="K1244" s="52"/>
      <c r="L1244" s="52"/>
      <c r="M1244" s="52"/>
      <c r="O1244" s="19"/>
      <c r="P1244" s="19"/>
      <c r="Q1244" s="19"/>
    </row>
    <row r="1245" spans="2:17" x14ac:dyDescent="0.25">
      <c r="B1245" s="8" t="s">
        <v>202</v>
      </c>
      <c r="C1245" s="8">
        <v>2021</v>
      </c>
      <c r="D1245" s="8">
        <v>1</v>
      </c>
      <c r="E1245" s="49">
        <f>Data!F1245</f>
        <v>48193.743999999999</v>
      </c>
      <c r="F1245" s="51">
        <f t="shared" si="39"/>
        <v>2000</v>
      </c>
      <c r="G1245" s="51">
        <f t="shared" si="38"/>
        <v>46193.743999999999</v>
      </c>
      <c r="H1245" s="52">
        <f>+SUM(INDEX(Inputs!$D$24:$D$35,MATCH($D1245,Inputs!$B$24:$B$35,0))*$F1245,INDEX(Inputs!$E$24:$E$35,MATCH($D1245,Inputs!$B$24:$B$35,0))*$G1245)</f>
        <v>2231.0627098239997</v>
      </c>
      <c r="I1245" s="52"/>
      <c r="J1245" s="52"/>
      <c r="K1245" s="52"/>
      <c r="L1245" s="52"/>
      <c r="M1245" s="52"/>
      <c r="O1245" s="19"/>
      <c r="P1245" s="19"/>
      <c r="Q1245" s="19"/>
    </row>
    <row r="1246" spans="2:17" x14ac:dyDescent="0.25">
      <c r="B1246" s="8" t="s">
        <v>202</v>
      </c>
      <c r="C1246" s="8">
        <v>2021</v>
      </c>
      <c r="D1246" s="8">
        <v>2</v>
      </c>
      <c r="E1246" s="49">
        <f>Data!F1246</f>
        <v>40501.936000000002</v>
      </c>
      <c r="F1246" s="51">
        <f t="shared" si="39"/>
        <v>2000</v>
      </c>
      <c r="G1246" s="51">
        <f t="shared" si="38"/>
        <v>38501.936000000002</v>
      </c>
      <c r="H1246" s="52">
        <f>+SUM(INDEX(Inputs!$D$24:$D$35,MATCH($D1246,Inputs!$B$24:$B$35,0))*$F1246,INDEX(Inputs!$E$24:$E$35,MATCH($D1246,Inputs!$B$24:$B$35,0))*$G1246)</f>
        <v>1891.115563456</v>
      </c>
      <c r="I1246" s="52"/>
      <c r="J1246" s="52"/>
      <c r="K1246" s="52"/>
      <c r="L1246" s="52"/>
      <c r="M1246" s="52"/>
      <c r="O1246" s="19"/>
      <c r="P1246" s="19"/>
      <c r="Q1246" s="19"/>
    </row>
    <row r="1247" spans="2:17" x14ac:dyDescent="0.25">
      <c r="B1247" s="8" t="s">
        <v>202</v>
      </c>
      <c r="C1247" s="8">
        <v>2021</v>
      </c>
      <c r="D1247" s="8">
        <v>3</v>
      </c>
      <c r="E1247" s="49">
        <f>Data!F1247</f>
        <v>45629.152000000002</v>
      </c>
      <c r="F1247" s="51">
        <f t="shared" si="39"/>
        <v>2000</v>
      </c>
      <c r="G1247" s="51">
        <f t="shared" si="38"/>
        <v>43629.152000000002</v>
      </c>
      <c r="H1247" s="52">
        <f>+SUM(INDEX(Inputs!$D$24:$D$35,MATCH($D1247,Inputs!$B$24:$B$35,0))*$F1247,INDEX(Inputs!$E$24:$E$35,MATCH($D1247,Inputs!$B$24:$B$35,0))*$G1247)</f>
        <v>2117.718001792</v>
      </c>
      <c r="I1247" s="52"/>
      <c r="J1247" s="52"/>
      <c r="K1247" s="52"/>
      <c r="L1247" s="52"/>
      <c r="M1247" s="52"/>
      <c r="O1247" s="19"/>
      <c r="P1247" s="19"/>
      <c r="Q1247" s="19"/>
    </row>
    <row r="1248" spans="2:17" x14ac:dyDescent="0.25">
      <c r="B1248" s="8" t="s">
        <v>202</v>
      </c>
      <c r="C1248" s="8">
        <v>2021</v>
      </c>
      <c r="D1248" s="8">
        <v>4</v>
      </c>
      <c r="E1248" s="49">
        <f>Data!F1248</f>
        <v>43043.184000000001</v>
      </c>
      <c r="F1248" s="51">
        <f t="shared" si="39"/>
        <v>2000</v>
      </c>
      <c r="G1248" s="51">
        <f t="shared" si="38"/>
        <v>41043.184000000001</v>
      </c>
      <c r="H1248" s="52">
        <f>+SUM(INDEX(Inputs!$D$24:$D$35,MATCH($D1248,Inputs!$B$24:$B$35,0))*$F1248,INDEX(Inputs!$E$24:$E$35,MATCH($D1248,Inputs!$B$24:$B$35,0))*$G1248)</f>
        <v>2003.4285600639998</v>
      </c>
      <c r="I1248" s="52"/>
      <c r="J1248" s="52"/>
      <c r="K1248" s="52"/>
      <c r="L1248" s="52"/>
      <c r="M1248" s="52"/>
      <c r="O1248" s="19"/>
      <c r="P1248" s="19"/>
      <c r="Q1248" s="19"/>
    </row>
    <row r="1249" spans="2:17" x14ac:dyDescent="0.25">
      <c r="B1249" s="8" t="s">
        <v>202</v>
      </c>
      <c r="C1249" s="8">
        <v>2021</v>
      </c>
      <c r="D1249" s="8">
        <v>5</v>
      </c>
      <c r="E1249" s="49">
        <f>Data!F1249</f>
        <v>41130.127999999997</v>
      </c>
      <c r="F1249" s="51">
        <f t="shared" si="39"/>
        <v>2000</v>
      </c>
      <c r="G1249" s="51">
        <f t="shared" si="38"/>
        <v>39130.127999999997</v>
      </c>
      <c r="H1249" s="52">
        <f>+SUM(INDEX(Inputs!$D$24:$D$35,MATCH($D1249,Inputs!$B$24:$B$35,0))*$F1249,INDEX(Inputs!$E$24:$E$35,MATCH($D1249,Inputs!$B$24:$B$35,0))*$G1249)</f>
        <v>1918.8791370879997</v>
      </c>
      <c r="I1249" s="52"/>
      <c r="J1249" s="52"/>
      <c r="K1249" s="52"/>
      <c r="L1249" s="52"/>
      <c r="M1249" s="52"/>
      <c r="O1249" s="19"/>
      <c r="P1249" s="19"/>
      <c r="Q1249" s="19"/>
    </row>
    <row r="1250" spans="2:17" x14ac:dyDescent="0.25">
      <c r="B1250" s="8" t="s">
        <v>202</v>
      </c>
      <c r="C1250" s="8">
        <v>2021</v>
      </c>
      <c r="D1250" s="8">
        <v>6</v>
      </c>
      <c r="E1250" s="49">
        <f>Data!F1250</f>
        <v>46744.12</v>
      </c>
      <c r="F1250" s="51">
        <f t="shared" si="39"/>
        <v>2000</v>
      </c>
      <c r="G1250" s="51">
        <f t="shared" si="38"/>
        <v>44744.12</v>
      </c>
      <c r="H1250" s="52">
        <f>+SUM(INDEX(Inputs!$D$24:$D$35,MATCH($D1250,Inputs!$B$24:$B$35,0))*$F1250,INDEX(Inputs!$E$24:$E$35,MATCH($D1250,Inputs!$B$24:$B$35,0))*$G1250)</f>
        <v>2390.25454992</v>
      </c>
      <c r="I1250" s="52"/>
      <c r="J1250" s="52"/>
      <c r="K1250" s="52"/>
      <c r="L1250" s="52"/>
      <c r="M1250" s="52"/>
      <c r="O1250" s="19"/>
      <c r="P1250" s="19"/>
      <c r="Q1250" s="19"/>
    </row>
    <row r="1251" spans="2:17" x14ac:dyDescent="0.25">
      <c r="B1251" s="8" t="s">
        <v>202</v>
      </c>
      <c r="C1251" s="8">
        <v>2021</v>
      </c>
      <c r="D1251" s="8">
        <v>7</v>
      </c>
      <c r="E1251" s="49">
        <f>Data!F1251</f>
        <v>49704.864000000001</v>
      </c>
      <c r="F1251" s="51">
        <f t="shared" si="39"/>
        <v>2000</v>
      </c>
      <c r="G1251" s="51">
        <f t="shared" si="38"/>
        <v>47704.864000000001</v>
      </c>
      <c r="H1251" s="52">
        <f>+SUM(INDEX(Inputs!$D$24:$D$35,MATCH($D1251,Inputs!$B$24:$B$35,0))*$F1251,INDEX(Inputs!$E$24:$E$35,MATCH($D1251,Inputs!$B$24:$B$35,0))*$G1251)</f>
        <v>2534.4901546240003</v>
      </c>
      <c r="I1251" s="52"/>
      <c r="J1251" s="52"/>
      <c r="K1251" s="52"/>
      <c r="L1251" s="52"/>
      <c r="M1251" s="52"/>
      <c r="O1251" s="19"/>
      <c r="P1251" s="19"/>
      <c r="Q1251" s="19"/>
    </row>
    <row r="1252" spans="2:17" x14ac:dyDescent="0.25">
      <c r="B1252" s="8" t="s">
        <v>202</v>
      </c>
      <c r="C1252" s="8">
        <v>2021</v>
      </c>
      <c r="D1252" s="8">
        <v>8</v>
      </c>
      <c r="E1252" s="49">
        <f>Data!F1252</f>
        <v>46282.04</v>
      </c>
      <c r="F1252" s="51">
        <f t="shared" si="39"/>
        <v>2000</v>
      </c>
      <c r="G1252" s="51">
        <f t="shared" si="38"/>
        <v>44282.04</v>
      </c>
      <c r="H1252" s="52">
        <f>+SUM(INDEX(Inputs!$D$24:$D$35,MATCH($D1252,Inputs!$B$24:$B$35,0))*$F1252,INDEX(Inputs!$E$24:$E$35,MATCH($D1252,Inputs!$B$24:$B$35,0))*$G1252)</f>
        <v>2367.7438606400001</v>
      </c>
      <c r="I1252" s="52"/>
      <c r="J1252" s="52"/>
      <c r="K1252" s="52"/>
      <c r="L1252" s="52"/>
      <c r="M1252" s="52"/>
      <c r="O1252" s="19"/>
      <c r="P1252" s="19"/>
      <c r="Q1252" s="19"/>
    </row>
    <row r="1253" spans="2:17" x14ac:dyDescent="0.25">
      <c r="B1253" s="8" t="s">
        <v>202</v>
      </c>
      <c r="C1253" s="8">
        <v>2021</v>
      </c>
      <c r="D1253" s="8">
        <v>9</v>
      </c>
      <c r="E1253" s="49">
        <f>Data!F1253</f>
        <v>41710.928</v>
      </c>
      <c r="F1253" s="51">
        <f t="shared" si="39"/>
        <v>2000</v>
      </c>
      <c r="G1253" s="51">
        <f t="shared" si="38"/>
        <v>39710.928</v>
      </c>
      <c r="H1253" s="52">
        <f>+SUM(INDEX(Inputs!$D$24:$D$35,MATCH($D1253,Inputs!$B$24:$B$35,0))*$F1253,INDEX(Inputs!$E$24:$E$35,MATCH($D1253,Inputs!$B$24:$B$35,0))*$G1253)</f>
        <v>1944.5481738879998</v>
      </c>
      <c r="I1253" s="52"/>
      <c r="J1253" s="52"/>
      <c r="K1253" s="52"/>
      <c r="L1253" s="52"/>
      <c r="M1253" s="52"/>
      <c r="O1253" s="19"/>
      <c r="P1253" s="19"/>
      <c r="Q1253" s="19"/>
    </row>
    <row r="1254" spans="2:17" x14ac:dyDescent="0.25">
      <c r="B1254" s="8" t="s">
        <v>202</v>
      </c>
      <c r="C1254" s="8">
        <v>2021</v>
      </c>
      <c r="D1254" s="8">
        <v>10</v>
      </c>
      <c r="E1254" s="49">
        <f>Data!F1254</f>
        <v>42936.639999999999</v>
      </c>
      <c r="F1254" s="51">
        <f t="shared" si="39"/>
        <v>2000</v>
      </c>
      <c r="G1254" s="51">
        <f t="shared" si="38"/>
        <v>40936.639999999999</v>
      </c>
      <c r="H1254" s="52">
        <f>+SUM(INDEX(Inputs!$D$24:$D$35,MATCH($D1254,Inputs!$B$24:$B$35,0))*$F1254,INDEX(Inputs!$E$24:$E$35,MATCH($D1254,Inputs!$B$24:$B$35,0))*$G1254)</f>
        <v>1998.7197414399998</v>
      </c>
      <c r="I1254" s="52"/>
      <c r="J1254" s="52"/>
      <c r="K1254" s="52"/>
      <c r="L1254" s="52"/>
      <c r="M1254" s="52"/>
      <c r="O1254" s="19"/>
      <c r="P1254" s="19"/>
      <c r="Q1254" s="19"/>
    </row>
    <row r="1255" spans="2:17" x14ac:dyDescent="0.25">
      <c r="B1255" s="8" t="s">
        <v>202</v>
      </c>
      <c r="C1255" s="8">
        <v>2021</v>
      </c>
      <c r="D1255" s="8">
        <v>11</v>
      </c>
      <c r="E1255" s="49">
        <f>Data!F1255</f>
        <v>43287.591999999997</v>
      </c>
      <c r="F1255" s="51">
        <f t="shared" si="39"/>
        <v>2000</v>
      </c>
      <c r="G1255" s="51">
        <f t="shared" si="38"/>
        <v>41287.591999999997</v>
      </c>
      <c r="H1255" s="52">
        <f>+SUM(INDEX(Inputs!$D$24:$D$35,MATCH($D1255,Inputs!$B$24:$B$35,0))*$F1255,INDEX(Inputs!$E$24:$E$35,MATCH($D1255,Inputs!$B$24:$B$35,0))*$G1255)</f>
        <v>2014.2304160319998</v>
      </c>
      <c r="I1255" s="52"/>
      <c r="J1255" s="52"/>
      <c r="K1255" s="52"/>
      <c r="L1255" s="52"/>
      <c r="M1255" s="52"/>
      <c r="O1255" s="19"/>
      <c r="P1255" s="19"/>
      <c r="Q1255" s="19"/>
    </row>
    <row r="1256" spans="2:17" x14ac:dyDescent="0.25">
      <c r="B1256" s="8" t="s">
        <v>202</v>
      </c>
      <c r="C1256" s="8">
        <v>2021</v>
      </c>
      <c r="D1256" s="8">
        <v>12</v>
      </c>
      <c r="E1256" s="49">
        <f>Data!F1256</f>
        <v>45783.864000000001</v>
      </c>
      <c r="F1256" s="51">
        <f t="shared" si="39"/>
        <v>2000</v>
      </c>
      <c r="G1256" s="51">
        <f t="shared" si="38"/>
        <v>43783.864000000001</v>
      </c>
      <c r="H1256" s="52">
        <f>+SUM(INDEX(Inputs!$D$24:$D$35,MATCH($D1256,Inputs!$B$24:$B$35,0))*$F1256,INDEX(Inputs!$E$24:$E$35,MATCH($D1256,Inputs!$B$24:$B$35,0))*$G1256)</f>
        <v>2124.5556533439999</v>
      </c>
      <c r="I1256" s="52"/>
      <c r="J1256" s="52"/>
      <c r="K1256" s="52"/>
      <c r="L1256" s="52"/>
      <c r="M1256" s="52"/>
      <c r="O1256" s="19"/>
      <c r="P1256" s="19"/>
      <c r="Q1256" s="19"/>
    </row>
    <row r="1257" spans="2:17" x14ac:dyDescent="0.25">
      <c r="B1257" s="8" t="s">
        <v>203</v>
      </c>
      <c r="C1257" s="8">
        <v>2021</v>
      </c>
      <c r="D1257" s="8">
        <v>1</v>
      </c>
      <c r="E1257" s="49">
        <f>Data!F1257</f>
        <v>66870.895999999993</v>
      </c>
      <c r="F1257" s="51">
        <f t="shared" si="39"/>
        <v>2000</v>
      </c>
      <c r="G1257" s="51">
        <f t="shared" si="38"/>
        <v>64870.895999999993</v>
      </c>
      <c r="H1257" s="52">
        <f>+SUM(INDEX(Inputs!$D$24:$D$35,MATCH($D1257,Inputs!$B$24:$B$35,0))*$F1257,INDEX(Inputs!$E$24:$E$35,MATCH($D1257,Inputs!$B$24:$B$35,0))*$G1257)</f>
        <v>3056.5181196159997</v>
      </c>
      <c r="I1257" s="52"/>
      <c r="J1257" s="52"/>
      <c r="K1257" s="52"/>
      <c r="L1257" s="52"/>
      <c r="M1257" s="52"/>
      <c r="O1257" s="19"/>
      <c r="P1257" s="19"/>
      <c r="Q1257" s="19"/>
    </row>
    <row r="1258" spans="2:17" x14ac:dyDescent="0.25">
      <c r="B1258" s="8" t="s">
        <v>203</v>
      </c>
      <c r="C1258" s="8">
        <v>2021</v>
      </c>
      <c r="D1258" s="8">
        <v>2</v>
      </c>
      <c r="E1258" s="49">
        <f>Data!F1258</f>
        <v>57869.84</v>
      </c>
      <c r="F1258" s="51">
        <f t="shared" si="39"/>
        <v>2000</v>
      </c>
      <c r="G1258" s="51">
        <f t="shared" si="38"/>
        <v>55869.84</v>
      </c>
      <c r="H1258" s="52">
        <f>+SUM(INDEX(Inputs!$D$24:$D$35,MATCH($D1258,Inputs!$B$24:$B$35,0))*$F1258,INDEX(Inputs!$E$24:$E$35,MATCH($D1258,Inputs!$B$24:$B$35,0))*$G1258)</f>
        <v>2658.7074486399997</v>
      </c>
      <c r="I1258" s="52"/>
      <c r="J1258" s="52"/>
      <c r="K1258" s="52"/>
      <c r="L1258" s="52"/>
      <c r="M1258" s="52"/>
      <c r="O1258" s="19"/>
      <c r="P1258" s="19"/>
      <c r="Q1258" s="19"/>
    </row>
    <row r="1259" spans="2:17" x14ac:dyDescent="0.25">
      <c r="B1259" s="8" t="s">
        <v>203</v>
      </c>
      <c r="C1259" s="8">
        <v>2021</v>
      </c>
      <c r="D1259" s="8">
        <v>3</v>
      </c>
      <c r="E1259" s="49">
        <f>Data!F1259</f>
        <v>47917.856</v>
      </c>
      <c r="F1259" s="51">
        <f t="shared" si="39"/>
        <v>2000</v>
      </c>
      <c r="G1259" s="51">
        <f t="shared" si="38"/>
        <v>45917.856</v>
      </c>
      <c r="H1259" s="52">
        <f>+SUM(INDEX(Inputs!$D$24:$D$35,MATCH($D1259,Inputs!$B$24:$B$35,0))*$F1259,INDEX(Inputs!$E$24:$E$35,MATCH($D1259,Inputs!$B$24:$B$35,0))*$G1259)</f>
        <v>2218.8695637760002</v>
      </c>
      <c r="I1259" s="52"/>
      <c r="J1259" s="52"/>
      <c r="K1259" s="52"/>
      <c r="L1259" s="52"/>
      <c r="M1259" s="52"/>
      <c r="O1259" s="19"/>
      <c r="P1259" s="19"/>
      <c r="Q1259" s="19"/>
    </row>
    <row r="1260" spans="2:17" x14ac:dyDescent="0.25">
      <c r="B1260" s="8" t="s">
        <v>203</v>
      </c>
      <c r="C1260" s="8">
        <v>2021</v>
      </c>
      <c r="D1260" s="8">
        <v>4</v>
      </c>
      <c r="E1260" s="49">
        <f>Data!F1260</f>
        <v>36789.68</v>
      </c>
      <c r="F1260" s="51">
        <f t="shared" si="39"/>
        <v>2000</v>
      </c>
      <c r="G1260" s="51">
        <f t="shared" si="38"/>
        <v>34789.68</v>
      </c>
      <c r="H1260" s="52">
        <f>+SUM(INDEX(Inputs!$D$24:$D$35,MATCH($D1260,Inputs!$B$24:$B$35,0))*$F1260,INDEX(Inputs!$E$24:$E$35,MATCH($D1260,Inputs!$B$24:$B$35,0))*$G1260)</f>
        <v>1727.0486972799999</v>
      </c>
      <c r="I1260" s="52"/>
      <c r="J1260" s="52"/>
      <c r="K1260" s="52"/>
      <c r="L1260" s="52"/>
      <c r="M1260" s="52"/>
      <c r="O1260" s="19"/>
      <c r="P1260" s="19"/>
      <c r="Q1260" s="19"/>
    </row>
    <row r="1261" spans="2:17" x14ac:dyDescent="0.25">
      <c r="B1261" s="8" t="s">
        <v>203</v>
      </c>
      <c r="C1261" s="8">
        <v>2021</v>
      </c>
      <c r="D1261" s="8">
        <v>5</v>
      </c>
      <c r="E1261" s="49">
        <f>Data!F1261</f>
        <v>34666.688000000002</v>
      </c>
      <c r="F1261" s="51">
        <f t="shared" si="39"/>
        <v>2000</v>
      </c>
      <c r="G1261" s="51">
        <f t="shared" si="38"/>
        <v>32666.688000000002</v>
      </c>
      <c r="H1261" s="52">
        <f>+SUM(INDEX(Inputs!$D$24:$D$35,MATCH($D1261,Inputs!$B$24:$B$35,0))*$F1261,INDEX(Inputs!$E$24:$E$35,MATCH($D1261,Inputs!$B$24:$B$35,0))*$G1261)</f>
        <v>1633.220942848</v>
      </c>
      <c r="I1261" s="52"/>
      <c r="J1261" s="52"/>
      <c r="K1261" s="52"/>
      <c r="L1261" s="52"/>
      <c r="M1261" s="52"/>
      <c r="O1261" s="19"/>
      <c r="P1261" s="19"/>
      <c r="Q1261" s="19"/>
    </row>
    <row r="1262" spans="2:17" x14ac:dyDescent="0.25">
      <c r="B1262" s="8" t="s">
        <v>203</v>
      </c>
      <c r="C1262" s="8">
        <v>2021</v>
      </c>
      <c r="D1262" s="8">
        <v>6</v>
      </c>
      <c r="E1262" s="49">
        <f>Data!F1262</f>
        <v>36714.864000000001</v>
      </c>
      <c r="F1262" s="51">
        <f t="shared" si="39"/>
        <v>2000</v>
      </c>
      <c r="G1262" s="51">
        <f t="shared" si="38"/>
        <v>34714.864000000001</v>
      </c>
      <c r="H1262" s="52">
        <f>+SUM(INDEX(Inputs!$D$24:$D$35,MATCH($D1262,Inputs!$B$24:$B$35,0))*$F1262,INDEX(Inputs!$E$24:$E$35,MATCH($D1262,Inputs!$B$24:$B$35,0))*$G1262)</f>
        <v>1901.6693146240002</v>
      </c>
      <c r="I1262" s="52"/>
      <c r="J1262" s="52"/>
      <c r="K1262" s="52"/>
      <c r="L1262" s="52"/>
      <c r="M1262" s="52"/>
      <c r="O1262" s="19"/>
      <c r="P1262" s="19"/>
      <c r="Q1262" s="19"/>
    </row>
    <row r="1263" spans="2:17" x14ac:dyDescent="0.25">
      <c r="B1263" s="8" t="s">
        <v>203</v>
      </c>
      <c r="C1263" s="8">
        <v>2021</v>
      </c>
      <c r="D1263" s="8">
        <v>7</v>
      </c>
      <c r="E1263" s="49">
        <f>Data!F1263</f>
        <v>39815.743999999999</v>
      </c>
      <c r="F1263" s="51">
        <f t="shared" si="39"/>
        <v>2000</v>
      </c>
      <c r="G1263" s="51">
        <f t="shared" si="38"/>
        <v>37815.743999999999</v>
      </c>
      <c r="H1263" s="52">
        <f>+SUM(INDEX(Inputs!$D$24:$D$35,MATCH($D1263,Inputs!$B$24:$B$35,0))*$F1263,INDEX(Inputs!$E$24:$E$35,MATCH($D1263,Inputs!$B$24:$B$35,0))*$G1263)</f>
        <v>2052.7317847040003</v>
      </c>
      <c r="I1263" s="52"/>
      <c r="J1263" s="52"/>
      <c r="K1263" s="52"/>
      <c r="L1263" s="52"/>
      <c r="M1263" s="52"/>
      <c r="O1263" s="19"/>
      <c r="P1263" s="19"/>
      <c r="Q1263" s="19"/>
    </row>
    <row r="1264" spans="2:17" x14ac:dyDescent="0.25">
      <c r="B1264" s="8" t="s">
        <v>203</v>
      </c>
      <c r="C1264" s="8">
        <v>2021</v>
      </c>
      <c r="D1264" s="8">
        <v>8</v>
      </c>
      <c r="E1264" s="49">
        <f>Data!F1264</f>
        <v>35310.288</v>
      </c>
      <c r="F1264" s="51">
        <f t="shared" si="39"/>
        <v>2000</v>
      </c>
      <c r="G1264" s="51">
        <f t="shared" si="38"/>
        <v>33310.288</v>
      </c>
      <c r="H1264" s="52">
        <f>+SUM(INDEX(Inputs!$D$24:$D$35,MATCH($D1264,Inputs!$B$24:$B$35,0))*$F1264,INDEX(Inputs!$E$24:$E$35,MATCH($D1264,Inputs!$B$24:$B$35,0))*$G1264)</f>
        <v>1833.243990208</v>
      </c>
      <c r="I1264" s="52"/>
      <c r="J1264" s="52"/>
      <c r="K1264" s="52"/>
      <c r="L1264" s="52"/>
      <c r="M1264" s="52"/>
      <c r="O1264" s="19"/>
      <c r="P1264" s="19"/>
      <c r="Q1264" s="19"/>
    </row>
    <row r="1265" spans="2:17" x14ac:dyDescent="0.25">
      <c r="B1265" s="8" t="s">
        <v>203</v>
      </c>
      <c r="C1265" s="8">
        <v>2021</v>
      </c>
      <c r="D1265" s="8">
        <v>9</v>
      </c>
      <c r="E1265" s="49">
        <f>Data!F1265</f>
        <v>31330.351999999999</v>
      </c>
      <c r="F1265" s="51">
        <f t="shared" si="39"/>
        <v>2000</v>
      </c>
      <c r="G1265" s="51">
        <f t="shared" si="38"/>
        <v>29330.351999999999</v>
      </c>
      <c r="H1265" s="52">
        <f>+SUM(INDEX(Inputs!$D$24:$D$35,MATCH($D1265,Inputs!$B$24:$B$35,0))*$F1265,INDEX(Inputs!$E$24:$E$35,MATCH($D1265,Inputs!$B$24:$B$35,0))*$G1265)</f>
        <v>1485.7682369919999</v>
      </c>
      <c r="I1265" s="52"/>
      <c r="J1265" s="52"/>
      <c r="K1265" s="52"/>
      <c r="L1265" s="52"/>
      <c r="M1265" s="52"/>
      <c r="O1265" s="19"/>
      <c r="P1265" s="19"/>
      <c r="Q1265" s="19"/>
    </row>
    <row r="1266" spans="2:17" x14ac:dyDescent="0.25">
      <c r="B1266" s="8" t="s">
        <v>203</v>
      </c>
      <c r="C1266" s="8">
        <v>2021</v>
      </c>
      <c r="D1266" s="8">
        <v>10</v>
      </c>
      <c r="E1266" s="49">
        <f>Data!F1266</f>
        <v>34649.936000000002</v>
      </c>
      <c r="F1266" s="51">
        <f t="shared" si="39"/>
        <v>2000</v>
      </c>
      <c r="G1266" s="51">
        <f t="shared" si="38"/>
        <v>32649.936000000002</v>
      </c>
      <c r="H1266" s="52">
        <f>+SUM(INDEX(Inputs!$D$24:$D$35,MATCH($D1266,Inputs!$B$24:$B$35,0))*$F1266,INDEX(Inputs!$E$24:$E$35,MATCH($D1266,Inputs!$B$24:$B$35,0))*$G1266)</f>
        <v>1632.480571456</v>
      </c>
      <c r="I1266" s="52"/>
      <c r="J1266" s="52"/>
      <c r="K1266" s="52"/>
      <c r="L1266" s="52"/>
      <c r="M1266" s="52"/>
      <c r="O1266" s="19"/>
      <c r="P1266" s="19"/>
      <c r="Q1266" s="19"/>
    </row>
    <row r="1267" spans="2:17" x14ac:dyDescent="0.25">
      <c r="B1267" s="8" t="s">
        <v>203</v>
      </c>
      <c r="C1267" s="8">
        <v>2021</v>
      </c>
      <c r="D1267" s="8">
        <v>11</v>
      </c>
      <c r="E1267" s="49">
        <f>Data!F1267</f>
        <v>47593.887999999999</v>
      </c>
      <c r="F1267" s="51">
        <f t="shared" si="39"/>
        <v>2000</v>
      </c>
      <c r="G1267" s="51">
        <f t="shared" si="38"/>
        <v>45593.887999999999</v>
      </c>
      <c r="H1267" s="52">
        <f>+SUM(INDEX(Inputs!$D$24:$D$35,MATCH($D1267,Inputs!$B$24:$B$35,0))*$F1267,INDEX(Inputs!$E$24:$E$35,MATCH($D1267,Inputs!$B$24:$B$35,0))*$G1267)</f>
        <v>2204.5514740479998</v>
      </c>
      <c r="I1267" s="52"/>
      <c r="J1267" s="52"/>
      <c r="K1267" s="52"/>
      <c r="L1267" s="52"/>
      <c r="M1267" s="52"/>
      <c r="O1267" s="19"/>
      <c r="P1267" s="19"/>
      <c r="Q1267" s="19"/>
    </row>
    <row r="1268" spans="2:17" x14ac:dyDescent="0.25">
      <c r="B1268" s="8" t="s">
        <v>203</v>
      </c>
      <c r="C1268" s="8">
        <v>2021</v>
      </c>
      <c r="D1268" s="8">
        <v>12</v>
      </c>
      <c r="E1268" s="49">
        <f>Data!F1268</f>
        <v>69966.784</v>
      </c>
      <c r="F1268" s="51">
        <f t="shared" si="39"/>
        <v>2000</v>
      </c>
      <c r="G1268" s="51">
        <f t="shared" si="38"/>
        <v>67966.784</v>
      </c>
      <c r="H1268" s="52">
        <f>+SUM(INDEX(Inputs!$D$24:$D$35,MATCH($D1268,Inputs!$B$24:$B$35,0))*$F1268,INDEX(Inputs!$E$24:$E$35,MATCH($D1268,Inputs!$B$24:$B$35,0))*$G1268)</f>
        <v>3193.3439856639998</v>
      </c>
      <c r="I1268" s="52"/>
      <c r="J1268" s="52"/>
      <c r="K1268" s="52"/>
      <c r="L1268" s="52"/>
      <c r="M1268" s="52"/>
      <c r="O1268" s="19"/>
      <c r="P1268" s="19"/>
      <c r="Q1268" s="19"/>
    </row>
    <row r="1269" spans="2:17" x14ac:dyDescent="0.25">
      <c r="B1269" s="8" t="s">
        <v>204</v>
      </c>
      <c r="C1269" s="8">
        <v>2021</v>
      </c>
      <c r="D1269" s="8">
        <v>1</v>
      </c>
      <c r="E1269" s="49">
        <f>Data!F1269</f>
        <v>4410.232</v>
      </c>
      <c r="F1269" s="51">
        <f t="shared" si="39"/>
        <v>2000</v>
      </c>
      <c r="G1269" s="51">
        <f t="shared" si="38"/>
        <v>2410.232</v>
      </c>
      <c r="H1269" s="52">
        <f>+SUM(INDEX(Inputs!$D$24:$D$35,MATCH($D1269,Inputs!$B$24:$B$35,0))*$F1269,INDEX(Inputs!$E$24:$E$35,MATCH($D1269,Inputs!$B$24:$B$35,0))*$G1269)</f>
        <v>296.00661347200003</v>
      </c>
      <c r="I1269" s="52"/>
      <c r="J1269" s="52"/>
      <c r="K1269" s="52"/>
      <c r="L1269" s="52"/>
      <c r="M1269" s="52"/>
      <c r="O1269" s="19"/>
      <c r="P1269" s="19"/>
      <c r="Q1269" s="19"/>
    </row>
    <row r="1270" spans="2:17" x14ac:dyDescent="0.25">
      <c r="B1270" s="8" t="s">
        <v>204</v>
      </c>
      <c r="C1270" s="8">
        <v>2021</v>
      </c>
      <c r="D1270" s="8">
        <v>2</v>
      </c>
      <c r="E1270" s="49">
        <f>Data!F1270</f>
        <v>4160.12</v>
      </c>
      <c r="F1270" s="51">
        <f t="shared" si="39"/>
        <v>2000</v>
      </c>
      <c r="G1270" s="51">
        <f t="shared" si="38"/>
        <v>2160.12</v>
      </c>
      <c r="H1270" s="52">
        <f>+SUM(INDEX(Inputs!$D$24:$D$35,MATCH($D1270,Inputs!$B$24:$B$35,0))*$F1270,INDEX(Inputs!$E$24:$E$35,MATCH($D1270,Inputs!$B$24:$B$35,0))*$G1270)</f>
        <v>284.95266351999999</v>
      </c>
      <c r="I1270" s="52"/>
      <c r="J1270" s="52"/>
      <c r="K1270" s="52"/>
      <c r="L1270" s="52"/>
      <c r="M1270" s="52"/>
      <c r="O1270" s="19"/>
      <c r="P1270" s="19"/>
      <c r="Q1270" s="19"/>
    </row>
    <row r="1271" spans="2:17" x14ac:dyDescent="0.25">
      <c r="B1271" s="8" t="s">
        <v>204</v>
      </c>
      <c r="C1271" s="8">
        <v>2021</v>
      </c>
      <c r="D1271" s="8">
        <v>3</v>
      </c>
      <c r="E1271" s="49">
        <f>Data!F1271</f>
        <v>4260.232</v>
      </c>
      <c r="F1271" s="51">
        <f t="shared" si="39"/>
        <v>2000</v>
      </c>
      <c r="G1271" s="51">
        <f t="shared" si="38"/>
        <v>2260.232</v>
      </c>
      <c r="H1271" s="52">
        <f>+SUM(INDEX(Inputs!$D$24:$D$35,MATCH($D1271,Inputs!$B$24:$B$35,0))*$F1271,INDEX(Inputs!$E$24:$E$35,MATCH($D1271,Inputs!$B$24:$B$35,0))*$G1271)</f>
        <v>289.37721347199999</v>
      </c>
      <c r="I1271" s="52"/>
      <c r="J1271" s="52"/>
      <c r="K1271" s="52"/>
      <c r="L1271" s="52"/>
      <c r="M1271" s="52"/>
      <c r="O1271" s="19"/>
      <c r="P1271" s="19"/>
      <c r="Q1271" s="19"/>
    </row>
    <row r="1272" spans="2:17" x14ac:dyDescent="0.25">
      <c r="B1272" s="8" t="s">
        <v>204</v>
      </c>
      <c r="C1272" s="8">
        <v>2021</v>
      </c>
      <c r="D1272" s="8">
        <v>4</v>
      </c>
      <c r="E1272" s="49">
        <f>Data!F1272</f>
        <v>10919.432000000001</v>
      </c>
      <c r="F1272" s="51">
        <f t="shared" si="39"/>
        <v>2000</v>
      </c>
      <c r="G1272" s="51">
        <f t="shared" si="38"/>
        <v>8919.4320000000007</v>
      </c>
      <c r="H1272" s="52">
        <f>+SUM(INDEX(Inputs!$D$24:$D$35,MATCH($D1272,Inputs!$B$24:$B$35,0))*$F1272,INDEX(Inputs!$E$24:$E$35,MATCH($D1272,Inputs!$B$24:$B$35,0))*$G1272)</f>
        <v>583.68721667199998</v>
      </c>
      <c r="I1272" s="52"/>
      <c r="J1272" s="52"/>
      <c r="K1272" s="52"/>
      <c r="L1272" s="52"/>
      <c r="M1272" s="52"/>
      <c r="O1272" s="19"/>
      <c r="P1272" s="19"/>
      <c r="Q1272" s="19"/>
    </row>
    <row r="1273" spans="2:17" x14ac:dyDescent="0.25">
      <c r="B1273" s="8" t="s">
        <v>204</v>
      </c>
      <c r="C1273" s="8">
        <v>2021</v>
      </c>
      <c r="D1273" s="8">
        <v>5</v>
      </c>
      <c r="E1273" s="49">
        <f>Data!F1273</f>
        <v>17515.864000000001</v>
      </c>
      <c r="F1273" s="51">
        <f t="shared" si="39"/>
        <v>2000</v>
      </c>
      <c r="G1273" s="51">
        <f t="shared" si="38"/>
        <v>15515.864000000001</v>
      </c>
      <c r="H1273" s="52">
        <f>+SUM(INDEX(Inputs!$D$24:$D$35,MATCH($D1273,Inputs!$B$24:$B$35,0))*$F1273,INDEX(Inputs!$E$24:$E$35,MATCH($D1273,Inputs!$B$24:$B$35,0))*$G1273)</f>
        <v>875.2231253440001</v>
      </c>
      <c r="I1273" s="52"/>
      <c r="J1273" s="52"/>
      <c r="K1273" s="52"/>
      <c r="L1273" s="52"/>
      <c r="M1273" s="52"/>
      <c r="O1273" s="19"/>
      <c r="P1273" s="19"/>
      <c r="Q1273" s="19"/>
    </row>
    <row r="1274" spans="2:17" x14ac:dyDescent="0.25">
      <c r="B1274" s="8" t="s">
        <v>204</v>
      </c>
      <c r="C1274" s="8">
        <v>2021</v>
      </c>
      <c r="D1274" s="8">
        <v>6</v>
      </c>
      <c r="E1274" s="49">
        <f>Data!F1274</f>
        <v>18797.88</v>
      </c>
      <c r="F1274" s="51">
        <f t="shared" si="39"/>
        <v>2000</v>
      </c>
      <c r="G1274" s="51">
        <f t="shared" si="38"/>
        <v>16797.88</v>
      </c>
      <c r="H1274" s="52">
        <f>+SUM(INDEX(Inputs!$D$24:$D$35,MATCH($D1274,Inputs!$B$24:$B$35,0))*$F1274,INDEX(Inputs!$E$24:$E$35,MATCH($D1274,Inputs!$B$24:$B$35,0))*$G1274)</f>
        <v>1028.8255220800002</v>
      </c>
      <c r="I1274" s="52"/>
      <c r="J1274" s="52"/>
      <c r="K1274" s="52"/>
      <c r="L1274" s="52"/>
      <c r="M1274" s="52"/>
      <c r="O1274" s="19"/>
      <c r="P1274" s="19"/>
      <c r="Q1274" s="19"/>
    </row>
    <row r="1275" spans="2:17" x14ac:dyDescent="0.25">
      <c r="B1275" s="8" t="s">
        <v>204</v>
      </c>
      <c r="C1275" s="8">
        <v>2021</v>
      </c>
      <c r="D1275" s="8">
        <v>7</v>
      </c>
      <c r="E1275" s="49">
        <f>Data!F1275</f>
        <v>25238.256000000001</v>
      </c>
      <c r="F1275" s="51">
        <f t="shared" si="39"/>
        <v>2000</v>
      </c>
      <c r="G1275" s="51">
        <f t="shared" si="38"/>
        <v>23238.256000000001</v>
      </c>
      <c r="H1275" s="52">
        <f>+SUM(INDEX(Inputs!$D$24:$D$35,MATCH($D1275,Inputs!$B$24:$B$35,0))*$F1275,INDEX(Inputs!$E$24:$E$35,MATCH($D1275,Inputs!$B$24:$B$35,0))*$G1275)</f>
        <v>1342.5748792960001</v>
      </c>
      <c r="I1275" s="52"/>
      <c r="J1275" s="52"/>
      <c r="K1275" s="52"/>
      <c r="L1275" s="52"/>
      <c r="M1275" s="52"/>
      <c r="O1275" s="19"/>
      <c r="P1275" s="19"/>
      <c r="Q1275" s="19"/>
    </row>
    <row r="1276" spans="2:17" x14ac:dyDescent="0.25">
      <c r="B1276" s="8" t="s">
        <v>204</v>
      </c>
      <c r="C1276" s="8">
        <v>2021</v>
      </c>
      <c r="D1276" s="8">
        <v>8</v>
      </c>
      <c r="E1276" s="49">
        <f>Data!F1276</f>
        <v>24793.144</v>
      </c>
      <c r="F1276" s="51">
        <f t="shared" si="39"/>
        <v>2000</v>
      </c>
      <c r="G1276" s="51">
        <f t="shared" si="38"/>
        <v>22793.144</v>
      </c>
      <c r="H1276" s="52">
        <f>+SUM(INDEX(Inputs!$D$24:$D$35,MATCH($D1276,Inputs!$B$24:$B$35,0))*$F1276,INDEX(Inputs!$E$24:$E$35,MATCH($D1276,Inputs!$B$24:$B$35,0))*$G1276)</f>
        <v>1320.890803104</v>
      </c>
      <c r="I1276" s="52"/>
      <c r="J1276" s="52"/>
      <c r="K1276" s="52"/>
      <c r="L1276" s="52"/>
      <c r="M1276" s="52"/>
      <c r="O1276" s="19"/>
      <c r="P1276" s="19"/>
      <c r="Q1276" s="19"/>
    </row>
    <row r="1277" spans="2:17" x14ac:dyDescent="0.25">
      <c r="B1277" s="8" t="s">
        <v>204</v>
      </c>
      <c r="C1277" s="8">
        <v>2021</v>
      </c>
      <c r="D1277" s="8">
        <v>9</v>
      </c>
      <c r="E1277" s="49">
        <f>Data!F1277</f>
        <v>8545.8960000000006</v>
      </c>
      <c r="F1277" s="51">
        <f t="shared" si="39"/>
        <v>2000</v>
      </c>
      <c r="G1277" s="51">
        <f t="shared" si="38"/>
        <v>6545.8960000000006</v>
      </c>
      <c r="H1277" s="52">
        <f>+SUM(INDEX(Inputs!$D$24:$D$35,MATCH($D1277,Inputs!$B$24:$B$35,0))*$F1277,INDEX(Inputs!$E$24:$E$35,MATCH($D1277,Inputs!$B$24:$B$35,0))*$G1277)</f>
        <v>478.78641961599999</v>
      </c>
      <c r="I1277" s="52"/>
      <c r="J1277" s="52"/>
      <c r="K1277" s="52"/>
      <c r="L1277" s="52"/>
      <c r="M1277" s="52"/>
      <c r="O1277" s="19"/>
      <c r="P1277" s="19"/>
      <c r="Q1277" s="19"/>
    </row>
    <row r="1278" spans="2:17" x14ac:dyDescent="0.25">
      <c r="B1278" s="8" t="s">
        <v>204</v>
      </c>
      <c r="C1278" s="8">
        <v>2021</v>
      </c>
      <c r="D1278" s="8">
        <v>10</v>
      </c>
      <c r="E1278" s="49">
        <f>Data!F1278</f>
        <v>8336.5439999999999</v>
      </c>
      <c r="F1278" s="51">
        <f t="shared" si="39"/>
        <v>2000</v>
      </c>
      <c r="G1278" s="51">
        <f t="shared" si="38"/>
        <v>6336.5439999999999</v>
      </c>
      <c r="H1278" s="52">
        <f>+SUM(INDEX(Inputs!$D$24:$D$35,MATCH($D1278,Inputs!$B$24:$B$35,0))*$F1278,INDEX(Inputs!$E$24:$E$35,MATCH($D1278,Inputs!$B$24:$B$35,0))*$G1278)</f>
        <v>469.53389862400002</v>
      </c>
      <c r="I1278" s="52"/>
      <c r="J1278" s="52"/>
      <c r="K1278" s="52"/>
      <c r="L1278" s="52"/>
      <c r="M1278" s="52"/>
      <c r="O1278" s="19"/>
      <c r="P1278" s="19"/>
      <c r="Q1278" s="19"/>
    </row>
    <row r="1279" spans="2:17" x14ac:dyDescent="0.25">
      <c r="B1279" s="8" t="s">
        <v>204</v>
      </c>
      <c r="C1279" s="8">
        <v>2021</v>
      </c>
      <c r="D1279" s="8">
        <v>11</v>
      </c>
      <c r="E1279" s="49">
        <f>Data!F1279</f>
        <v>5276.6559999999999</v>
      </c>
      <c r="F1279" s="51">
        <f t="shared" si="39"/>
        <v>2000</v>
      </c>
      <c r="G1279" s="51">
        <f t="shared" si="38"/>
        <v>3276.6559999999999</v>
      </c>
      <c r="H1279" s="52">
        <f>+SUM(INDEX(Inputs!$D$24:$D$35,MATCH($D1279,Inputs!$B$24:$B$35,0))*$F1279,INDEX(Inputs!$E$24:$E$35,MATCH($D1279,Inputs!$B$24:$B$35,0))*$G1279)</f>
        <v>334.29908857600003</v>
      </c>
      <c r="I1279" s="52"/>
      <c r="J1279" s="52"/>
      <c r="K1279" s="52"/>
      <c r="L1279" s="52"/>
      <c r="M1279" s="52"/>
      <c r="O1279" s="19"/>
      <c r="P1279" s="19"/>
      <c r="Q1279" s="19"/>
    </row>
    <row r="1280" spans="2:17" x14ac:dyDescent="0.25">
      <c r="B1280" s="8" t="s">
        <v>204</v>
      </c>
      <c r="C1280" s="8">
        <v>2021</v>
      </c>
      <c r="D1280" s="8">
        <v>12</v>
      </c>
      <c r="E1280" s="49">
        <f>Data!F1280</f>
        <v>5598.7839999999997</v>
      </c>
      <c r="F1280" s="51">
        <f t="shared" si="39"/>
        <v>2000</v>
      </c>
      <c r="G1280" s="51">
        <f t="shared" si="38"/>
        <v>3598.7839999999997</v>
      </c>
      <c r="H1280" s="52">
        <f>+SUM(INDEX(Inputs!$D$24:$D$35,MATCH($D1280,Inputs!$B$24:$B$35,0))*$F1280,INDEX(Inputs!$E$24:$E$35,MATCH($D1280,Inputs!$B$24:$B$35,0))*$G1280)</f>
        <v>348.53585766399999</v>
      </c>
      <c r="I1280" s="52"/>
      <c r="J1280" s="52"/>
      <c r="K1280" s="52"/>
      <c r="L1280" s="52"/>
      <c r="M1280" s="52"/>
      <c r="O1280" s="19"/>
      <c r="P1280" s="19"/>
      <c r="Q1280" s="19"/>
    </row>
    <row r="1281" spans="2:17" x14ac:dyDescent="0.25">
      <c r="B1281" s="8" t="s">
        <v>205</v>
      </c>
      <c r="C1281" s="8">
        <v>2021</v>
      </c>
      <c r="D1281" s="8">
        <v>1</v>
      </c>
      <c r="E1281" s="49">
        <f>Data!F1281</f>
        <v>2395.7918</v>
      </c>
      <c r="F1281" s="51">
        <f t="shared" si="39"/>
        <v>2000</v>
      </c>
      <c r="G1281" s="51">
        <f t="shared" si="38"/>
        <v>395.79179999999997</v>
      </c>
      <c r="H1281" s="52">
        <f>+SUM(INDEX(Inputs!$D$24:$D$35,MATCH($D1281,Inputs!$B$24:$B$35,0))*$F1281,INDEX(Inputs!$E$24:$E$35,MATCH($D1281,Inputs!$B$24:$B$35,0))*$G1281)</f>
        <v>206.9764143928</v>
      </c>
      <c r="I1281" s="52"/>
      <c r="J1281" s="52"/>
      <c r="K1281" s="52"/>
      <c r="L1281" s="52"/>
      <c r="M1281" s="52"/>
      <c r="O1281" s="19"/>
      <c r="P1281" s="19"/>
      <c r="Q1281" s="19"/>
    </row>
    <row r="1282" spans="2:17" x14ac:dyDescent="0.25">
      <c r="B1282" s="8" t="s">
        <v>205</v>
      </c>
      <c r="C1282" s="8">
        <v>2021</v>
      </c>
      <c r="D1282" s="8">
        <v>2</v>
      </c>
      <c r="E1282" s="49">
        <f>Data!F1282</f>
        <v>2412.6</v>
      </c>
      <c r="F1282" s="51">
        <f t="shared" si="39"/>
        <v>2000</v>
      </c>
      <c r="G1282" s="51">
        <f t="shared" si="38"/>
        <v>412.59999999999991</v>
      </c>
      <c r="H1282" s="52">
        <f>+SUM(INDEX(Inputs!$D$24:$D$35,MATCH($D1282,Inputs!$B$24:$B$35,0))*$F1282,INDEX(Inputs!$E$24:$E$35,MATCH($D1282,Inputs!$B$24:$B$35,0))*$G1282)</f>
        <v>207.71926960000002</v>
      </c>
      <c r="I1282" s="52"/>
      <c r="J1282" s="52"/>
      <c r="K1282" s="52"/>
      <c r="L1282" s="52"/>
      <c r="M1282" s="52"/>
      <c r="O1282" s="19"/>
      <c r="P1282" s="19"/>
      <c r="Q1282" s="19"/>
    </row>
    <row r="1283" spans="2:17" x14ac:dyDescent="0.25">
      <c r="B1283" s="8" t="s">
        <v>205</v>
      </c>
      <c r="C1283" s="8">
        <v>2021</v>
      </c>
      <c r="D1283" s="8">
        <v>3</v>
      </c>
      <c r="E1283" s="49">
        <f>Data!F1283</f>
        <v>2169.9753000000001</v>
      </c>
      <c r="F1283" s="51">
        <f t="shared" si="39"/>
        <v>2000</v>
      </c>
      <c r="G1283" s="51">
        <f t="shared" si="38"/>
        <v>169.97530000000006</v>
      </c>
      <c r="H1283" s="52">
        <f>+SUM(INDEX(Inputs!$D$24:$D$35,MATCH($D1283,Inputs!$B$24:$B$35,0))*$F1283,INDEX(Inputs!$E$24:$E$35,MATCH($D1283,Inputs!$B$24:$B$35,0))*$G1283)</f>
        <v>196.99622835880001</v>
      </c>
      <c r="I1283" s="52"/>
      <c r="J1283" s="52"/>
      <c r="K1283" s="52"/>
      <c r="L1283" s="52"/>
      <c r="M1283" s="52"/>
      <c r="O1283" s="19"/>
      <c r="P1283" s="19"/>
      <c r="Q1283" s="19"/>
    </row>
    <row r="1284" spans="2:17" x14ac:dyDescent="0.25">
      <c r="B1284" s="8" t="s">
        <v>205</v>
      </c>
      <c r="C1284" s="8">
        <v>2021</v>
      </c>
      <c r="D1284" s="8">
        <v>4</v>
      </c>
      <c r="E1284" s="49">
        <f>Data!F1284</f>
        <v>1849.9597000000001</v>
      </c>
      <c r="F1284" s="51">
        <f t="shared" si="39"/>
        <v>1849.9597000000001</v>
      </c>
      <c r="G1284" s="51">
        <f t="shared" si="38"/>
        <v>0</v>
      </c>
      <c r="H1284" s="52">
        <f>+SUM(INDEX(Inputs!$D$24:$D$35,MATCH($D1284,Inputs!$B$24:$B$35,0))*$F1284,INDEX(Inputs!$E$24:$E$35,MATCH($D1284,Inputs!$B$24:$B$35,0))*$G1284)</f>
        <v>175.26888189740004</v>
      </c>
      <c r="I1284" s="52"/>
      <c r="J1284" s="52"/>
      <c r="K1284" s="52"/>
      <c r="L1284" s="52"/>
      <c r="M1284" s="52"/>
      <c r="O1284" s="19"/>
      <c r="P1284" s="19"/>
      <c r="Q1284" s="19"/>
    </row>
    <row r="1285" spans="2:17" x14ac:dyDescent="0.25">
      <c r="B1285" s="8" t="s">
        <v>205</v>
      </c>
      <c r="C1285" s="8">
        <v>2021</v>
      </c>
      <c r="D1285" s="8">
        <v>5</v>
      </c>
      <c r="E1285" s="49">
        <f>Data!F1285</f>
        <v>1908.7276999999999</v>
      </c>
      <c r="F1285" s="51">
        <f t="shared" si="39"/>
        <v>1908.7276999999999</v>
      </c>
      <c r="G1285" s="51">
        <f t="shared" si="38"/>
        <v>0</v>
      </c>
      <c r="H1285" s="52">
        <f>+SUM(INDEX(Inputs!$D$24:$D$35,MATCH($D1285,Inputs!$B$24:$B$35,0))*$F1285,INDEX(Inputs!$E$24:$E$35,MATCH($D1285,Inputs!$B$24:$B$35,0))*$G1285)</f>
        <v>180.83667975340001</v>
      </c>
      <c r="I1285" s="52"/>
      <c r="J1285" s="52"/>
      <c r="K1285" s="52"/>
      <c r="L1285" s="52"/>
      <c r="M1285" s="52"/>
      <c r="O1285" s="19"/>
      <c r="P1285" s="19"/>
      <c r="Q1285" s="19"/>
    </row>
    <row r="1286" spans="2:17" x14ac:dyDescent="0.25">
      <c r="B1286" s="8" t="s">
        <v>205</v>
      </c>
      <c r="C1286" s="8">
        <v>2021</v>
      </c>
      <c r="D1286" s="8">
        <v>6</v>
      </c>
      <c r="E1286" s="49">
        <f>Data!F1286</f>
        <v>2047.0708</v>
      </c>
      <c r="F1286" s="51">
        <f t="shared" si="39"/>
        <v>2000</v>
      </c>
      <c r="G1286" s="51">
        <f t="shared" si="38"/>
        <v>47.070799999999963</v>
      </c>
      <c r="H1286" s="52">
        <f>+SUM(INDEX(Inputs!$D$24:$D$35,MATCH($D1286,Inputs!$B$24:$B$35,0))*$F1286,INDEX(Inputs!$E$24:$E$35,MATCH($D1286,Inputs!$B$24:$B$35,0))*$G1286)</f>
        <v>212.79310109279999</v>
      </c>
      <c r="I1286" s="52"/>
      <c r="J1286" s="52"/>
      <c r="K1286" s="52"/>
      <c r="L1286" s="52"/>
      <c r="M1286" s="52"/>
      <c r="O1286" s="19"/>
      <c r="P1286" s="19"/>
      <c r="Q1286" s="19"/>
    </row>
    <row r="1287" spans="2:17" x14ac:dyDescent="0.25">
      <c r="B1287" s="8" t="s">
        <v>205</v>
      </c>
      <c r="C1287" s="8">
        <v>2021</v>
      </c>
      <c r="D1287" s="8">
        <v>7</v>
      </c>
      <c r="E1287" s="49">
        <f>Data!F1287</f>
        <v>2561.8798999999999</v>
      </c>
      <c r="F1287" s="51">
        <f t="shared" si="39"/>
        <v>2000</v>
      </c>
      <c r="G1287" s="51">
        <f t="shared" si="38"/>
        <v>561.87989999999991</v>
      </c>
      <c r="H1287" s="52">
        <f>+SUM(INDEX(Inputs!$D$24:$D$35,MATCH($D1287,Inputs!$B$24:$B$35,0))*$F1287,INDEX(Inputs!$E$24:$E$35,MATCH($D1287,Inputs!$B$24:$B$35,0))*$G1287)</f>
        <v>237.87254120840001</v>
      </c>
      <c r="I1287" s="52"/>
      <c r="J1287" s="52"/>
      <c r="K1287" s="52"/>
      <c r="L1287" s="52"/>
      <c r="M1287" s="52"/>
      <c r="O1287" s="19"/>
      <c r="P1287" s="19"/>
      <c r="Q1287" s="19"/>
    </row>
    <row r="1288" spans="2:17" x14ac:dyDescent="0.25">
      <c r="B1288" s="8" t="s">
        <v>205</v>
      </c>
      <c r="C1288" s="8">
        <v>2021</v>
      </c>
      <c r="D1288" s="8">
        <v>8</v>
      </c>
      <c r="E1288" s="49">
        <f>Data!F1288</f>
        <v>2046.7360000000001</v>
      </c>
      <c r="F1288" s="51">
        <f t="shared" si="39"/>
        <v>2000</v>
      </c>
      <c r="G1288" s="51">
        <f t="shared" si="38"/>
        <v>46.736000000000104</v>
      </c>
      <c r="H1288" s="52">
        <f>+SUM(INDEX(Inputs!$D$24:$D$35,MATCH($D1288,Inputs!$B$24:$B$35,0))*$F1288,INDEX(Inputs!$E$24:$E$35,MATCH($D1288,Inputs!$B$24:$B$35,0))*$G1288)</f>
        <v>212.776790976</v>
      </c>
      <c r="I1288" s="52"/>
      <c r="J1288" s="52"/>
      <c r="K1288" s="52"/>
      <c r="L1288" s="52"/>
      <c r="M1288" s="52"/>
      <c r="O1288" s="19"/>
      <c r="P1288" s="19"/>
      <c r="Q1288" s="19"/>
    </row>
    <row r="1289" spans="2:17" x14ac:dyDescent="0.25">
      <c r="B1289" s="8" t="s">
        <v>205</v>
      </c>
      <c r="C1289" s="8">
        <v>2021</v>
      </c>
      <c r="D1289" s="8">
        <v>9</v>
      </c>
      <c r="E1289" s="49">
        <f>Data!F1289</f>
        <v>1418.104</v>
      </c>
      <c r="F1289" s="51">
        <f t="shared" si="39"/>
        <v>1418.104</v>
      </c>
      <c r="G1289" s="51">
        <f t="shared" ref="G1289:G1352" si="40">+E1289-F1289</f>
        <v>0</v>
      </c>
      <c r="H1289" s="52">
        <f>+SUM(INDEX(Inputs!$D$24:$D$35,MATCH($D1289,Inputs!$B$24:$B$35,0))*$F1289,INDEX(Inputs!$E$24:$E$35,MATCH($D1289,Inputs!$B$24:$B$35,0))*$G1289)</f>
        <v>134.354009168</v>
      </c>
      <c r="I1289" s="52"/>
      <c r="J1289" s="52"/>
      <c r="K1289" s="52"/>
      <c r="L1289" s="52"/>
      <c r="M1289" s="52"/>
      <c r="O1289" s="19"/>
      <c r="P1289" s="19"/>
      <c r="Q1289" s="19"/>
    </row>
    <row r="1290" spans="2:17" x14ac:dyDescent="0.25">
      <c r="B1290" s="8" t="s">
        <v>205</v>
      </c>
      <c r="C1290" s="8">
        <v>2021</v>
      </c>
      <c r="D1290" s="8">
        <v>10</v>
      </c>
      <c r="E1290" s="49">
        <f>Data!F1290</f>
        <v>1614.518</v>
      </c>
      <c r="F1290" s="51">
        <f t="shared" ref="F1290:F1353" si="41">+MIN($E1290,2000)</f>
        <v>1614.518</v>
      </c>
      <c r="G1290" s="51">
        <f t="shared" si="40"/>
        <v>0</v>
      </c>
      <c r="H1290" s="52">
        <f>+SUM(INDEX(Inputs!$D$24:$D$35,MATCH($D1290,Inputs!$B$24:$B$35,0))*$F1290,INDEX(Inputs!$E$24:$E$35,MATCH($D1290,Inputs!$B$24:$B$35,0))*$G1290)</f>
        <v>152.962664356</v>
      </c>
      <c r="I1290" s="52"/>
      <c r="J1290" s="52"/>
      <c r="K1290" s="52"/>
      <c r="L1290" s="52"/>
      <c r="M1290" s="52"/>
      <c r="O1290" s="19"/>
      <c r="P1290" s="19"/>
      <c r="Q1290" s="19"/>
    </row>
    <row r="1291" spans="2:17" x14ac:dyDescent="0.25">
      <c r="B1291" s="8" t="s">
        <v>205</v>
      </c>
      <c r="C1291" s="8">
        <v>2021</v>
      </c>
      <c r="D1291" s="8">
        <v>11</v>
      </c>
      <c r="E1291" s="49">
        <f>Data!F1291</f>
        <v>1837.942</v>
      </c>
      <c r="F1291" s="51">
        <f t="shared" si="41"/>
        <v>1837.942</v>
      </c>
      <c r="G1291" s="51">
        <f t="shared" si="40"/>
        <v>0</v>
      </c>
      <c r="H1291" s="52">
        <f>+SUM(INDEX(Inputs!$D$24:$D$35,MATCH($D1291,Inputs!$B$24:$B$35,0))*$F1291,INDEX(Inputs!$E$24:$E$35,MATCH($D1291,Inputs!$B$24:$B$35,0))*$G1291)</f>
        <v>174.13030096400001</v>
      </c>
      <c r="I1291" s="52"/>
      <c r="J1291" s="52"/>
      <c r="K1291" s="52"/>
      <c r="L1291" s="52"/>
      <c r="M1291" s="52"/>
      <c r="O1291" s="19"/>
      <c r="P1291" s="19"/>
      <c r="Q1291" s="19"/>
    </row>
    <row r="1292" spans="2:17" x14ac:dyDescent="0.25">
      <c r="B1292" s="8" t="s">
        <v>205</v>
      </c>
      <c r="C1292" s="8">
        <v>2021</v>
      </c>
      <c r="D1292" s="8">
        <v>12</v>
      </c>
      <c r="E1292" s="49">
        <f>Data!F1292</f>
        <v>2778.2190000000001</v>
      </c>
      <c r="F1292" s="51">
        <f t="shared" si="41"/>
        <v>2000</v>
      </c>
      <c r="G1292" s="51">
        <f t="shared" si="40"/>
        <v>778.21900000000005</v>
      </c>
      <c r="H1292" s="52">
        <f>+SUM(INDEX(Inputs!$D$24:$D$35,MATCH($D1292,Inputs!$B$24:$B$35,0))*$F1292,INDEX(Inputs!$E$24:$E$35,MATCH($D1292,Inputs!$B$24:$B$35,0))*$G1292)</f>
        <v>223.87816692400003</v>
      </c>
      <c r="I1292" s="52"/>
      <c r="J1292" s="52"/>
      <c r="K1292" s="52"/>
      <c r="L1292" s="52"/>
      <c r="M1292" s="52"/>
      <c r="O1292" s="19"/>
      <c r="P1292" s="19"/>
      <c r="Q1292" s="19"/>
    </row>
    <row r="1293" spans="2:17" x14ac:dyDescent="0.25">
      <c r="B1293" s="8" t="s">
        <v>206</v>
      </c>
      <c r="C1293" s="8">
        <v>2021</v>
      </c>
      <c r="D1293" s="8">
        <v>1</v>
      </c>
      <c r="E1293" s="49">
        <f>Data!F1293</f>
        <v>10236.632</v>
      </c>
      <c r="F1293" s="51">
        <f t="shared" si="41"/>
        <v>2000</v>
      </c>
      <c r="G1293" s="51">
        <f t="shared" si="40"/>
        <v>8236.6319999999996</v>
      </c>
      <c r="H1293" s="52">
        <f>+SUM(INDEX(Inputs!$D$24:$D$35,MATCH($D1293,Inputs!$B$24:$B$35,0))*$F1293,INDEX(Inputs!$E$24:$E$35,MATCH($D1293,Inputs!$B$24:$B$35,0))*$G1293)</f>
        <v>553.51018787199996</v>
      </c>
      <c r="I1293" s="52"/>
      <c r="J1293" s="52"/>
      <c r="K1293" s="52"/>
      <c r="L1293" s="52"/>
      <c r="M1293" s="52"/>
      <c r="O1293" s="19"/>
      <c r="P1293" s="19"/>
      <c r="Q1293" s="19"/>
    </row>
    <row r="1294" spans="2:17" x14ac:dyDescent="0.25">
      <c r="B1294" s="8" t="s">
        <v>206</v>
      </c>
      <c r="C1294" s="8">
        <v>2021</v>
      </c>
      <c r="D1294" s="8">
        <v>2</v>
      </c>
      <c r="E1294" s="49">
        <f>Data!F1294</f>
        <v>10794.103999999999</v>
      </c>
      <c r="F1294" s="51">
        <f t="shared" si="41"/>
        <v>2000</v>
      </c>
      <c r="G1294" s="51">
        <f t="shared" si="40"/>
        <v>8794.1039999999994</v>
      </c>
      <c r="H1294" s="52">
        <f>+SUM(INDEX(Inputs!$D$24:$D$35,MATCH($D1294,Inputs!$B$24:$B$35,0))*$F1294,INDEX(Inputs!$E$24:$E$35,MATCH($D1294,Inputs!$B$24:$B$35,0))*$G1294)</f>
        <v>578.14822038399996</v>
      </c>
      <c r="I1294" s="52"/>
      <c r="J1294" s="52"/>
      <c r="K1294" s="52"/>
      <c r="L1294" s="52"/>
      <c r="M1294" s="52"/>
      <c r="O1294" s="19"/>
      <c r="P1294" s="19"/>
      <c r="Q1294" s="19"/>
    </row>
    <row r="1295" spans="2:17" x14ac:dyDescent="0.25">
      <c r="B1295" s="8" t="s">
        <v>206</v>
      </c>
      <c r="C1295" s="8">
        <v>2021</v>
      </c>
      <c r="D1295" s="8">
        <v>3</v>
      </c>
      <c r="E1295" s="49">
        <f>Data!F1295</f>
        <v>9925.32</v>
      </c>
      <c r="F1295" s="51">
        <f t="shared" si="41"/>
        <v>2000</v>
      </c>
      <c r="G1295" s="51">
        <f t="shared" si="40"/>
        <v>7925.32</v>
      </c>
      <c r="H1295" s="52">
        <f>+SUM(INDEX(Inputs!$D$24:$D$35,MATCH($D1295,Inputs!$B$24:$B$35,0))*$F1295,INDEX(Inputs!$E$24:$E$35,MATCH($D1295,Inputs!$B$24:$B$35,0))*$G1295)</f>
        <v>539.75144272</v>
      </c>
      <c r="I1295" s="52"/>
      <c r="J1295" s="52"/>
      <c r="K1295" s="52"/>
      <c r="L1295" s="52"/>
      <c r="M1295" s="52"/>
      <c r="O1295" s="19"/>
      <c r="P1295" s="19"/>
      <c r="Q1295" s="19"/>
    </row>
    <row r="1296" spans="2:17" x14ac:dyDescent="0.25">
      <c r="B1296" s="8" t="s">
        <v>206</v>
      </c>
      <c r="C1296" s="8">
        <v>2021</v>
      </c>
      <c r="D1296" s="8">
        <v>4</v>
      </c>
      <c r="E1296" s="49">
        <f>Data!F1296</f>
        <v>8829.7360000000008</v>
      </c>
      <c r="F1296" s="51">
        <f t="shared" si="41"/>
        <v>2000</v>
      </c>
      <c r="G1296" s="51">
        <f t="shared" si="40"/>
        <v>6829.7360000000008</v>
      </c>
      <c r="H1296" s="52">
        <f>+SUM(INDEX(Inputs!$D$24:$D$35,MATCH($D1296,Inputs!$B$24:$B$35,0))*$F1296,INDEX(Inputs!$E$24:$E$35,MATCH($D1296,Inputs!$B$24:$B$35,0))*$G1296)</f>
        <v>491.33101225600001</v>
      </c>
      <c r="I1296" s="52"/>
      <c r="J1296" s="52"/>
      <c r="K1296" s="52"/>
      <c r="L1296" s="52"/>
      <c r="M1296" s="52"/>
      <c r="O1296" s="19"/>
      <c r="P1296" s="19"/>
      <c r="Q1296" s="19"/>
    </row>
    <row r="1297" spans="2:17" x14ac:dyDescent="0.25">
      <c r="B1297" s="8" t="s">
        <v>206</v>
      </c>
      <c r="C1297" s="8">
        <v>2021</v>
      </c>
      <c r="D1297" s="8">
        <v>5</v>
      </c>
      <c r="E1297" s="49">
        <f>Data!F1297</f>
        <v>7897.9840000000004</v>
      </c>
      <c r="F1297" s="51">
        <f t="shared" si="41"/>
        <v>2000</v>
      </c>
      <c r="G1297" s="51">
        <f t="shared" si="40"/>
        <v>5897.9840000000004</v>
      </c>
      <c r="H1297" s="52">
        <f>+SUM(INDEX(Inputs!$D$24:$D$35,MATCH($D1297,Inputs!$B$24:$B$35,0))*$F1297,INDEX(Inputs!$E$24:$E$35,MATCH($D1297,Inputs!$B$24:$B$35,0))*$G1297)</f>
        <v>450.15130086400006</v>
      </c>
      <c r="I1297" s="52"/>
      <c r="J1297" s="52"/>
      <c r="K1297" s="52"/>
      <c r="L1297" s="52"/>
      <c r="M1297" s="52"/>
      <c r="O1297" s="19"/>
      <c r="P1297" s="19"/>
      <c r="Q1297" s="19"/>
    </row>
    <row r="1298" spans="2:17" x14ac:dyDescent="0.25">
      <c r="B1298" s="8" t="s">
        <v>206</v>
      </c>
      <c r="C1298" s="8">
        <v>2021</v>
      </c>
      <c r="D1298" s="8">
        <v>6</v>
      </c>
      <c r="E1298" s="49">
        <f>Data!F1298</f>
        <v>8236.3760000000002</v>
      </c>
      <c r="F1298" s="51">
        <f t="shared" si="41"/>
        <v>2000</v>
      </c>
      <c r="G1298" s="51">
        <f t="shared" si="40"/>
        <v>6236.3760000000002</v>
      </c>
      <c r="H1298" s="52">
        <f>+SUM(INDEX(Inputs!$D$24:$D$35,MATCH($D1298,Inputs!$B$24:$B$35,0))*$F1298,INDEX(Inputs!$E$24:$E$35,MATCH($D1298,Inputs!$B$24:$B$35,0))*$G1298)</f>
        <v>514.31129321599997</v>
      </c>
      <c r="I1298" s="52"/>
      <c r="J1298" s="52"/>
      <c r="K1298" s="52"/>
      <c r="L1298" s="52"/>
      <c r="M1298" s="52"/>
      <c r="O1298" s="19"/>
      <c r="P1298" s="19"/>
      <c r="Q1298" s="19"/>
    </row>
    <row r="1299" spans="2:17" x14ac:dyDescent="0.25">
      <c r="B1299" s="8" t="s">
        <v>206</v>
      </c>
      <c r="C1299" s="8">
        <v>2021</v>
      </c>
      <c r="D1299" s="8">
        <v>7</v>
      </c>
      <c r="E1299" s="49">
        <f>Data!F1299</f>
        <v>9983.4879999999994</v>
      </c>
      <c r="F1299" s="51">
        <f t="shared" si="41"/>
        <v>2000</v>
      </c>
      <c r="G1299" s="51">
        <f t="shared" si="40"/>
        <v>7983.4879999999994</v>
      </c>
      <c r="H1299" s="52">
        <f>+SUM(INDEX(Inputs!$D$24:$D$35,MATCH($D1299,Inputs!$B$24:$B$35,0))*$F1299,INDEX(Inputs!$E$24:$E$35,MATCH($D1299,Inputs!$B$24:$B$35,0))*$G1299)</f>
        <v>599.42360140799997</v>
      </c>
      <c r="I1299" s="52"/>
      <c r="J1299" s="52"/>
      <c r="K1299" s="52"/>
      <c r="L1299" s="52"/>
      <c r="M1299" s="52"/>
      <c r="O1299" s="19"/>
      <c r="P1299" s="19"/>
      <c r="Q1299" s="19"/>
    </row>
    <row r="1300" spans="2:17" x14ac:dyDescent="0.25">
      <c r="B1300" s="8" t="s">
        <v>206</v>
      </c>
      <c r="C1300" s="8">
        <v>2021</v>
      </c>
      <c r="D1300" s="8">
        <v>8</v>
      </c>
      <c r="E1300" s="49">
        <f>Data!F1300</f>
        <v>11475.384</v>
      </c>
      <c r="F1300" s="51">
        <f t="shared" si="41"/>
        <v>2000</v>
      </c>
      <c r="G1300" s="51">
        <f t="shared" si="40"/>
        <v>9475.384</v>
      </c>
      <c r="H1300" s="52">
        <f>+SUM(INDEX(Inputs!$D$24:$D$35,MATCH($D1300,Inputs!$B$24:$B$35,0))*$F1300,INDEX(Inputs!$E$24:$E$35,MATCH($D1300,Inputs!$B$24:$B$35,0))*$G1300)</f>
        <v>672.10280694400001</v>
      </c>
      <c r="I1300" s="52"/>
      <c r="J1300" s="52"/>
      <c r="K1300" s="52"/>
      <c r="L1300" s="52"/>
      <c r="M1300" s="52"/>
      <c r="O1300" s="19"/>
      <c r="P1300" s="19"/>
      <c r="Q1300" s="19"/>
    </row>
    <row r="1301" spans="2:17" x14ac:dyDescent="0.25">
      <c r="B1301" s="8" t="s">
        <v>206</v>
      </c>
      <c r="C1301" s="8">
        <v>2021</v>
      </c>
      <c r="D1301" s="8">
        <v>9</v>
      </c>
      <c r="E1301" s="49">
        <f>Data!F1301</f>
        <v>10926.52</v>
      </c>
      <c r="F1301" s="51">
        <f t="shared" si="41"/>
        <v>2000</v>
      </c>
      <c r="G1301" s="51">
        <f t="shared" si="40"/>
        <v>8926.52</v>
      </c>
      <c r="H1301" s="52">
        <f>+SUM(INDEX(Inputs!$D$24:$D$35,MATCH($D1301,Inputs!$B$24:$B$35,0))*$F1301,INDEX(Inputs!$E$24:$E$35,MATCH($D1301,Inputs!$B$24:$B$35,0))*$G1301)</f>
        <v>584.00047791999998</v>
      </c>
      <c r="I1301" s="52"/>
      <c r="J1301" s="52"/>
      <c r="K1301" s="52"/>
      <c r="L1301" s="52"/>
      <c r="M1301" s="52"/>
      <c r="O1301" s="19"/>
      <c r="P1301" s="19"/>
      <c r="Q1301" s="19"/>
    </row>
    <row r="1302" spans="2:17" x14ac:dyDescent="0.25">
      <c r="B1302" s="8" t="s">
        <v>206</v>
      </c>
      <c r="C1302" s="8">
        <v>2021</v>
      </c>
      <c r="D1302" s="8">
        <v>10</v>
      </c>
      <c r="E1302" s="49">
        <f>Data!F1302</f>
        <v>10258.280000000001</v>
      </c>
      <c r="F1302" s="51">
        <f t="shared" si="41"/>
        <v>2000</v>
      </c>
      <c r="G1302" s="51">
        <f t="shared" si="40"/>
        <v>8258.2800000000007</v>
      </c>
      <c r="H1302" s="52">
        <f>+SUM(INDEX(Inputs!$D$24:$D$35,MATCH($D1302,Inputs!$B$24:$B$35,0))*$F1302,INDEX(Inputs!$E$24:$E$35,MATCH($D1302,Inputs!$B$24:$B$35,0))*$G1302)</f>
        <v>554.46694288000003</v>
      </c>
      <c r="I1302" s="52"/>
      <c r="J1302" s="52"/>
      <c r="K1302" s="52"/>
      <c r="L1302" s="52"/>
      <c r="M1302" s="52"/>
      <c r="O1302" s="19"/>
      <c r="P1302" s="19"/>
      <c r="Q1302" s="19"/>
    </row>
    <row r="1303" spans="2:17" x14ac:dyDescent="0.25">
      <c r="B1303" s="8" t="s">
        <v>206</v>
      </c>
      <c r="C1303" s="8">
        <v>2021</v>
      </c>
      <c r="D1303" s="8">
        <v>11</v>
      </c>
      <c r="E1303" s="49">
        <f>Data!F1303</f>
        <v>10729.255999999999</v>
      </c>
      <c r="F1303" s="51">
        <f t="shared" si="41"/>
        <v>2000</v>
      </c>
      <c r="G1303" s="51">
        <f t="shared" si="40"/>
        <v>8729.2559999999994</v>
      </c>
      <c r="H1303" s="52">
        <f>+SUM(INDEX(Inputs!$D$24:$D$35,MATCH($D1303,Inputs!$B$24:$B$35,0))*$F1303,INDEX(Inputs!$E$24:$E$35,MATCH($D1303,Inputs!$B$24:$B$35,0))*$G1303)</f>
        <v>575.28219817599995</v>
      </c>
      <c r="I1303" s="52"/>
      <c r="J1303" s="52"/>
      <c r="K1303" s="52"/>
      <c r="L1303" s="52"/>
      <c r="M1303" s="52"/>
      <c r="O1303" s="19"/>
      <c r="P1303" s="19"/>
      <c r="Q1303" s="19"/>
    </row>
    <row r="1304" spans="2:17" x14ac:dyDescent="0.25">
      <c r="B1304" s="8" t="s">
        <v>206</v>
      </c>
      <c r="C1304" s="8">
        <v>2021</v>
      </c>
      <c r="D1304" s="8">
        <v>12</v>
      </c>
      <c r="E1304" s="49">
        <f>Data!F1304</f>
        <v>12340.736000000001</v>
      </c>
      <c r="F1304" s="51">
        <f t="shared" si="41"/>
        <v>2000</v>
      </c>
      <c r="G1304" s="51">
        <f t="shared" si="40"/>
        <v>10340.736000000001</v>
      </c>
      <c r="H1304" s="52">
        <f>+SUM(INDEX(Inputs!$D$24:$D$35,MATCH($D1304,Inputs!$B$24:$B$35,0))*$F1304,INDEX(Inputs!$E$24:$E$35,MATCH($D1304,Inputs!$B$24:$B$35,0))*$G1304)</f>
        <v>646.50316825599998</v>
      </c>
      <c r="I1304" s="52"/>
      <c r="J1304" s="52"/>
      <c r="K1304" s="52"/>
      <c r="L1304" s="52"/>
      <c r="M1304" s="52"/>
      <c r="O1304" s="19"/>
      <c r="P1304" s="19"/>
      <c r="Q1304" s="19"/>
    </row>
    <row r="1305" spans="2:17" x14ac:dyDescent="0.25">
      <c r="B1305" s="8" t="s">
        <v>207</v>
      </c>
      <c r="C1305" s="8">
        <v>2021</v>
      </c>
      <c r="D1305" s="8">
        <v>1</v>
      </c>
      <c r="E1305" s="49">
        <f>Data!F1305</f>
        <v>18536.392</v>
      </c>
      <c r="F1305" s="51">
        <f t="shared" si="41"/>
        <v>2000</v>
      </c>
      <c r="G1305" s="51">
        <f t="shared" si="40"/>
        <v>16536.392</v>
      </c>
      <c r="H1305" s="52">
        <f>+SUM(INDEX(Inputs!$D$24:$D$35,MATCH($D1305,Inputs!$B$24:$B$35,0))*$F1305,INDEX(Inputs!$E$24:$E$35,MATCH($D1305,Inputs!$B$24:$B$35,0))*$G1305)</f>
        <v>920.32638083200004</v>
      </c>
      <c r="I1305" s="52"/>
      <c r="J1305" s="52"/>
      <c r="K1305" s="52"/>
      <c r="L1305" s="52"/>
      <c r="M1305" s="52"/>
      <c r="O1305" s="19"/>
      <c r="P1305" s="19"/>
      <c r="Q1305" s="19"/>
    </row>
    <row r="1306" spans="2:17" x14ac:dyDescent="0.25">
      <c r="B1306" s="8" t="s">
        <v>207</v>
      </c>
      <c r="C1306" s="8">
        <v>2021</v>
      </c>
      <c r="D1306" s="8">
        <v>2</v>
      </c>
      <c r="E1306" s="49">
        <f>Data!F1306</f>
        <v>16532.063999999998</v>
      </c>
      <c r="F1306" s="51">
        <f t="shared" si="41"/>
        <v>2000</v>
      </c>
      <c r="G1306" s="51">
        <f t="shared" si="40"/>
        <v>14532.063999999998</v>
      </c>
      <c r="H1306" s="52">
        <f>+SUM(INDEX(Inputs!$D$24:$D$35,MATCH($D1306,Inputs!$B$24:$B$35,0))*$F1306,INDEX(Inputs!$E$24:$E$35,MATCH($D1306,Inputs!$B$24:$B$35,0))*$G1306)</f>
        <v>831.74310054399996</v>
      </c>
      <c r="I1306" s="52"/>
      <c r="J1306" s="52"/>
      <c r="K1306" s="52"/>
      <c r="L1306" s="52"/>
      <c r="M1306" s="52"/>
      <c r="O1306" s="19"/>
      <c r="P1306" s="19"/>
      <c r="Q1306" s="19"/>
    </row>
    <row r="1307" spans="2:17" x14ac:dyDescent="0.25">
      <c r="B1307" s="8" t="s">
        <v>207</v>
      </c>
      <c r="C1307" s="8">
        <v>2021</v>
      </c>
      <c r="D1307" s="8">
        <v>3</v>
      </c>
      <c r="E1307" s="49">
        <f>Data!F1307</f>
        <v>15099.164000000001</v>
      </c>
      <c r="F1307" s="51">
        <f t="shared" si="41"/>
        <v>2000</v>
      </c>
      <c r="G1307" s="51">
        <f t="shared" si="40"/>
        <v>13099.164000000001</v>
      </c>
      <c r="H1307" s="52">
        <f>+SUM(INDEX(Inputs!$D$24:$D$35,MATCH($D1307,Inputs!$B$24:$B$35,0))*$F1307,INDEX(Inputs!$E$24:$E$35,MATCH($D1307,Inputs!$B$24:$B$35,0))*$G1307)</f>
        <v>768.414652144</v>
      </c>
      <c r="I1307" s="52"/>
      <c r="J1307" s="52"/>
      <c r="K1307" s="52"/>
      <c r="L1307" s="52"/>
      <c r="M1307" s="52"/>
      <c r="O1307" s="19"/>
      <c r="P1307" s="19"/>
      <c r="Q1307" s="19"/>
    </row>
    <row r="1308" spans="2:17" x14ac:dyDescent="0.25">
      <c r="B1308" s="8" t="s">
        <v>207</v>
      </c>
      <c r="C1308" s="8">
        <v>2021</v>
      </c>
      <c r="D1308" s="8">
        <v>4</v>
      </c>
      <c r="E1308" s="49">
        <f>Data!F1308</f>
        <v>12404.392</v>
      </c>
      <c r="F1308" s="51">
        <f t="shared" si="41"/>
        <v>2000</v>
      </c>
      <c r="G1308" s="51">
        <f t="shared" si="40"/>
        <v>10404.392</v>
      </c>
      <c r="H1308" s="52">
        <f>+SUM(INDEX(Inputs!$D$24:$D$35,MATCH($D1308,Inputs!$B$24:$B$35,0))*$F1308,INDEX(Inputs!$E$24:$E$35,MATCH($D1308,Inputs!$B$24:$B$35,0))*$G1308)</f>
        <v>649.31650883199995</v>
      </c>
      <c r="I1308" s="52"/>
      <c r="J1308" s="52"/>
      <c r="K1308" s="52"/>
      <c r="L1308" s="52"/>
      <c r="M1308" s="52"/>
      <c r="O1308" s="19"/>
      <c r="P1308" s="19"/>
      <c r="Q1308" s="19"/>
    </row>
    <row r="1309" spans="2:17" x14ac:dyDescent="0.25">
      <c r="B1309" s="8" t="s">
        <v>207</v>
      </c>
      <c r="C1309" s="8">
        <v>2021</v>
      </c>
      <c r="D1309" s="8">
        <v>5</v>
      </c>
      <c r="E1309" s="49">
        <f>Data!F1309</f>
        <v>10130.52</v>
      </c>
      <c r="F1309" s="51">
        <f t="shared" si="41"/>
        <v>2000</v>
      </c>
      <c r="G1309" s="51">
        <f t="shared" si="40"/>
        <v>8130.52</v>
      </c>
      <c r="H1309" s="52">
        <f>+SUM(INDEX(Inputs!$D$24:$D$35,MATCH($D1309,Inputs!$B$24:$B$35,0))*$F1309,INDEX(Inputs!$E$24:$E$35,MATCH($D1309,Inputs!$B$24:$B$35,0))*$G1309)</f>
        <v>548.82046192000007</v>
      </c>
      <c r="I1309" s="52"/>
      <c r="J1309" s="52"/>
      <c r="K1309" s="52"/>
      <c r="L1309" s="52"/>
      <c r="M1309" s="52"/>
      <c r="O1309" s="19"/>
      <c r="P1309" s="19"/>
      <c r="Q1309" s="19"/>
    </row>
    <row r="1310" spans="2:17" x14ac:dyDescent="0.25">
      <c r="B1310" s="8" t="s">
        <v>207</v>
      </c>
      <c r="C1310" s="8">
        <v>2021</v>
      </c>
      <c r="D1310" s="8">
        <v>6</v>
      </c>
      <c r="E1310" s="49">
        <f>Data!F1310</f>
        <v>7293.4160000000002</v>
      </c>
      <c r="F1310" s="51">
        <f t="shared" si="41"/>
        <v>2000</v>
      </c>
      <c r="G1310" s="51">
        <f t="shared" si="40"/>
        <v>5293.4160000000002</v>
      </c>
      <c r="H1310" s="52">
        <f>+SUM(INDEX(Inputs!$D$24:$D$35,MATCH($D1310,Inputs!$B$24:$B$35,0))*$F1310,INDEX(Inputs!$E$24:$E$35,MATCH($D1310,Inputs!$B$24:$B$35,0))*$G1310)</f>
        <v>468.37405385600005</v>
      </c>
      <c r="I1310" s="52"/>
      <c r="J1310" s="52"/>
      <c r="K1310" s="52"/>
      <c r="L1310" s="52"/>
      <c r="M1310" s="52"/>
      <c r="O1310" s="19"/>
      <c r="P1310" s="19"/>
      <c r="Q1310" s="19"/>
    </row>
    <row r="1311" spans="2:17" x14ac:dyDescent="0.25">
      <c r="B1311" s="8" t="s">
        <v>207</v>
      </c>
      <c r="C1311" s="8">
        <v>2021</v>
      </c>
      <c r="D1311" s="8">
        <v>7</v>
      </c>
      <c r="E1311" s="49">
        <f>Data!F1311</f>
        <v>8991.5400000000009</v>
      </c>
      <c r="F1311" s="51">
        <f t="shared" si="41"/>
        <v>2000</v>
      </c>
      <c r="G1311" s="51">
        <f t="shared" si="40"/>
        <v>6991.5400000000009</v>
      </c>
      <c r="H1311" s="52">
        <f>+SUM(INDEX(Inputs!$D$24:$D$35,MATCH($D1311,Inputs!$B$24:$B$35,0))*$F1311,INDEX(Inputs!$E$24:$E$35,MATCH($D1311,Inputs!$B$24:$B$35,0))*$G1311)</f>
        <v>551.09986264000008</v>
      </c>
      <c r="I1311" s="52"/>
      <c r="J1311" s="52"/>
      <c r="K1311" s="52"/>
      <c r="L1311" s="52"/>
      <c r="M1311" s="52"/>
      <c r="O1311" s="19"/>
      <c r="P1311" s="19"/>
      <c r="Q1311" s="19"/>
    </row>
    <row r="1312" spans="2:17" x14ac:dyDescent="0.25">
      <c r="B1312" s="8" t="s">
        <v>207</v>
      </c>
      <c r="C1312" s="8">
        <v>2021</v>
      </c>
      <c r="D1312" s="8">
        <v>8</v>
      </c>
      <c r="E1312" s="49">
        <f>Data!F1312</f>
        <v>9808.16</v>
      </c>
      <c r="F1312" s="51">
        <f t="shared" si="41"/>
        <v>2000</v>
      </c>
      <c r="G1312" s="51">
        <f t="shared" si="40"/>
        <v>7808.16</v>
      </c>
      <c r="H1312" s="52">
        <f>+SUM(INDEX(Inputs!$D$24:$D$35,MATCH($D1312,Inputs!$B$24:$B$35,0))*$F1312,INDEX(Inputs!$E$24:$E$35,MATCH($D1312,Inputs!$B$24:$B$35,0))*$G1312)</f>
        <v>590.88232256000003</v>
      </c>
      <c r="I1312" s="52"/>
      <c r="J1312" s="52"/>
      <c r="K1312" s="52"/>
      <c r="L1312" s="52"/>
      <c r="M1312" s="52"/>
      <c r="O1312" s="19"/>
      <c r="P1312" s="19"/>
      <c r="Q1312" s="19"/>
    </row>
    <row r="1313" spans="2:17" x14ac:dyDescent="0.25">
      <c r="B1313" s="8" t="s">
        <v>207</v>
      </c>
      <c r="C1313" s="8">
        <v>2021</v>
      </c>
      <c r="D1313" s="8">
        <v>9</v>
      </c>
      <c r="E1313" s="49">
        <f>Data!F1313</f>
        <v>9000.768</v>
      </c>
      <c r="F1313" s="51">
        <f t="shared" si="41"/>
        <v>2000</v>
      </c>
      <c r="G1313" s="51">
        <f t="shared" si="40"/>
        <v>7000.768</v>
      </c>
      <c r="H1313" s="52">
        <f>+SUM(INDEX(Inputs!$D$24:$D$35,MATCH($D1313,Inputs!$B$24:$B$35,0))*$F1313,INDEX(Inputs!$E$24:$E$35,MATCH($D1313,Inputs!$B$24:$B$35,0))*$G1313)</f>
        <v>498.88994252800001</v>
      </c>
      <c r="I1313" s="52"/>
      <c r="J1313" s="52"/>
      <c r="K1313" s="52"/>
      <c r="L1313" s="52"/>
      <c r="M1313" s="52"/>
      <c r="O1313" s="19"/>
      <c r="P1313" s="19"/>
      <c r="Q1313" s="19"/>
    </row>
    <row r="1314" spans="2:17" x14ac:dyDescent="0.25">
      <c r="B1314" s="8" t="s">
        <v>207</v>
      </c>
      <c r="C1314" s="8">
        <v>2021</v>
      </c>
      <c r="D1314" s="8">
        <v>10</v>
      </c>
      <c r="E1314" s="49">
        <f>Data!F1314</f>
        <v>10201.472</v>
      </c>
      <c r="F1314" s="51">
        <f t="shared" si="41"/>
        <v>2000</v>
      </c>
      <c r="G1314" s="51">
        <f t="shared" si="40"/>
        <v>8201.4719999999998</v>
      </c>
      <c r="H1314" s="52">
        <f>+SUM(INDEX(Inputs!$D$24:$D$35,MATCH($D1314,Inputs!$B$24:$B$35,0))*$F1314,INDEX(Inputs!$E$24:$E$35,MATCH($D1314,Inputs!$B$24:$B$35,0))*$G1314)</f>
        <v>551.95625651199998</v>
      </c>
      <c r="I1314" s="52"/>
      <c r="J1314" s="52"/>
      <c r="K1314" s="52"/>
      <c r="L1314" s="52"/>
      <c r="M1314" s="52"/>
      <c r="O1314" s="19"/>
      <c r="P1314" s="19"/>
      <c r="Q1314" s="19"/>
    </row>
    <row r="1315" spans="2:17" x14ac:dyDescent="0.25">
      <c r="B1315" s="8" t="s">
        <v>207</v>
      </c>
      <c r="C1315" s="8">
        <v>2021</v>
      </c>
      <c r="D1315" s="8">
        <v>11</v>
      </c>
      <c r="E1315" s="49">
        <f>Data!F1315</f>
        <v>15956.752</v>
      </c>
      <c r="F1315" s="51">
        <f t="shared" si="41"/>
        <v>2000</v>
      </c>
      <c r="G1315" s="51">
        <f t="shared" si="40"/>
        <v>13956.752</v>
      </c>
      <c r="H1315" s="52">
        <f>+SUM(INDEX(Inputs!$D$24:$D$35,MATCH($D1315,Inputs!$B$24:$B$35,0))*$F1315,INDEX(Inputs!$E$24:$E$35,MATCH($D1315,Inputs!$B$24:$B$35,0))*$G1315)</f>
        <v>806.31661139200003</v>
      </c>
      <c r="I1315" s="52"/>
      <c r="J1315" s="52"/>
      <c r="K1315" s="52"/>
      <c r="L1315" s="52"/>
      <c r="M1315" s="52"/>
      <c r="O1315" s="19"/>
      <c r="P1315" s="19"/>
      <c r="Q1315" s="19"/>
    </row>
    <row r="1316" spans="2:17" x14ac:dyDescent="0.25">
      <c r="B1316" s="8" t="s">
        <v>207</v>
      </c>
      <c r="C1316" s="8">
        <v>2021</v>
      </c>
      <c r="D1316" s="8">
        <v>12</v>
      </c>
      <c r="E1316" s="49">
        <f>Data!F1316</f>
        <v>17557.668000000001</v>
      </c>
      <c r="F1316" s="51">
        <f t="shared" si="41"/>
        <v>2000</v>
      </c>
      <c r="G1316" s="51">
        <f t="shared" si="40"/>
        <v>15557.668000000001</v>
      </c>
      <c r="H1316" s="52">
        <f>+SUM(INDEX(Inputs!$D$24:$D$35,MATCH($D1316,Inputs!$B$24:$B$35,0))*$F1316,INDEX(Inputs!$E$24:$E$35,MATCH($D1316,Inputs!$B$24:$B$35,0))*$G1316)</f>
        <v>877.07069492800008</v>
      </c>
      <c r="I1316" s="52"/>
      <c r="J1316" s="52"/>
      <c r="K1316" s="52"/>
      <c r="L1316" s="52"/>
      <c r="M1316" s="52"/>
      <c r="O1316" s="19"/>
      <c r="P1316" s="19"/>
      <c r="Q1316" s="19"/>
    </row>
    <row r="1317" spans="2:17" x14ac:dyDescent="0.25">
      <c r="B1317" s="8" t="s">
        <v>208</v>
      </c>
      <c r="C1317" s="8">
        <v>2021</v>
      </c>
      <c r="D1317" s="8">
        <v>1</v>
      </c>
      <c r="E1317" s="49">
        <f>Data!F1317</f>
        <v>2195.8719999999998</v>
      </c>
      <c r="F1317" s="51">
        <f t="shared" si="41"/>
        <v>2000</v>
      </c>
      <c r="G1317" s="51">
        <f t="shared" si="40"/>
        <v>195.87199999999984</v>
      </c>
      <c r="H1317" s="52">
        <f>+SUM(INDEX(Inputs!$D$24:$D$35,MATCH($D1317,Inputs!$B$24:$B$35,0))*$F1317,INDEX(Inputs!$E$24:$E$35,MATCH($D1317,Inputs!$B$24:$B$35,0))*$G1317)</f>
        <v>198.140758912</v>
      </c>
      <c r="I1317" s="52"/>
      <c r="J1317" s="52"/>
      <c r="K1317" s="52"/>
      <c r="L1317" s="52"/>
      <c r="M1317" s="52"/>
      <c r="O1317" s="19"/>
      <c r="P1317" s="19"/>
      <c r="Q1317" s="19"/>
    </row>
    <row r="1318" spans="2:17" x14ac:dyDescent="0.25">
      <c r="B1318" s="8" t="s">
        <v>208</v>
      </c>
      <c r="C1318" s="8">
        <v>2021</v>
      </c>
      <c r="D1318" s="8">
        <v>2</v>
      </c>
      <c r="E1318" s="49">
        <f>Data!F1318</f>
        <v>2013.6479999999999</v>
      </c>
      <c r="F1318" s="51">
        <f t="shared" si="41"/>
        <v>2000</v>
      </c>
      <c r="G1318" s="51">
        <f t="shared" si="40"/>
        <v>13.647999999999911</v>
      </c>
      <c r="H1318" s="52">
        <f>+SUM(INDEX(Inputs!$D$24:$D$35,MATCH($D1318,Inputs!$B$24:$B$35,0))*$F1318,INDEX(Inputs!$E$24:$E$35,MATCH($D1318,Inputs!$B$24:$B$35,0))*$G1318)</f>
        <v>190.087187008</v>
      </c>
      <c r="I1318" s="52"/>
      <c r="J1318" s="52"/>
      <c r="K1318" s="52"/>
      <c r="L1318" s="52"/>
      <c r="M1318" s="52"/>
      <c r="O1318" s="19"/>
      <c r="P1318" s="19"/>
      <c r="Q1318" s="19"/>
    </row>
    <row r="1319" spans="2:17" x14ac:dyDescent="0.25">
      <c r="B1319" s="8" t="s">
        <v>208</v>
      </c>
      <c r="C1319" s="8">
        <v>2021</v>
      </c>
      <c r="D1319" s="8">
        <v>3</v>
      </c>
      <c r="E1319" s="49">
        <f>Data!F1319</f>
        <v>1815.152</v>
      </c>
      <c r="F1319" s="51">
        <f t="shared" si="41"/>
        <v>1815.152</v>
      </c>
      <c r="G1319" s="51">
        <f t="shared" si="40"/>
        <v>0</v>
      </c>
      <c r="H1319" s="52">
        <f>+SUM(INDEX(Inputs!$D$24:$D$35,MATCH($D1319,Inputs!$B$24:$B$35,0))*$F1319,INDEX(Inputs!$E$24:$E$35,MATCH($D1319,Inputs!$B$24:$B$35,0))*$G1319)</f>
        <v>171.97113078400002</v>
      </c>
      <c r="I1319" s="52"/>
      <c r="J1319" s="52"/>
      <c r="K1319" s="52"/>
      <c r="L1319" s="52"/>
      <c r="M1319" s="52"/>
      <c r="O1319" s="19"/>
      <c r="P1319" s="19"/>
      <c r="Q1319" s="19"/>
    </row>
    <row r="1320" spans="2:17" x14ac:dyDescent="0.25">
      <c r="B1320" s="8" t="s">
        <v>208</v>
      </c>
      <c r="C1320" s="8">
        <v>2021</v>
      </c>
      <c r="D1320" s="8">
        <v>4</v>
      </c>
      <c r="E1320" s="49">
        <f>Data!F1320</f>
        <v>1443.184</v>
      </c>
      <c r="F1320" s="51">
        <f t="shared" si="41"/>
        <v>1443.184</v>
      </c>
      <c r="G1320" s="51">
        <f t="shared" si="40"/>
        <v>0</v>
      </c>
      <c r="H1320" s="52">
        <f>+SUM(INDEX(Inputs!$D$24:$D$35,MATCH($D1320,Inputs!$B$24:$B$35,0))*$F1320,INDEX(Inputs!$E$24:$E$35,MATCH($D1320,Inputs!$B$24:$B$35,0))*$G1320)</f>
        <v>136.730138528</v>
      </c>
      <c r="I1320" s="52"/>
      <c r="J1320" s="52"/>
      <c r="K1320" s="52"/>
      <c r="L1320" s="52"/>
      <c r="M1320" s="52"/>
      <c r="O1320" s="19"/>
      <c r="P1320" s="19"/>
      <c r="Q1320" s="19"/>
    </row>
    <row r="1321" spans="2:17" x14ac:dyDescent="0.25">
      <c r="B1321" s="8" t="s">
        <v>208</v>
      </c>
      <c r="C1321" s="8">
        <v>2021</v>
      </c>
      <c r="D1321" s="8">
        <v>5</v>
      </c>
      <c r="E1321" s="49">
        <f>Data!F1321</f>
        <v>1228.384</v>
      </c>
      <c r="F1321" s="51">
        <f t="shared" si="41"/>
        <v>1228.384</v>
      </c>
      <c r="G1321" s="51">
        <f t="shared" si="40"/>
        <v>0</v>
      </c>
      <c r="H1321" s="52">
        <f>+SUM(INDEX(Inputs!$D$24:$D$35,MATCH($D1321,Inputs!$B$24:$B$35,0))*$F1321,INDEX(Inputs!$E$24:$E$35,MATCH($D1321,Inputs!$B$24:$B$35,0))*$G1321)</f>
        <v>116.37955692800001</v>
      </c>
      <c r="I1321" s="52"/>
      <c r="J1321" s="52"/>
      <c r="K1321" s="52"/>
      <c r="L1321" s="52"/>
      <c r="M1321" s="52"/>
      <c r="O1321" s="19"/>
      <c r="P1321" s="19"/>
      <c r="Q1321" s="19"/>
    </row>
    <row r="1322" spans="2:17" x14ac:dyDescent="0.25">
      <c r="B1322" s="8" t="s">
        <v>208</v>
      </c>
      <c r="C1322" s="8">
        <v>2021</v>
      </c>
      <c r="D1322" s="8">
        <v>6</v>
      </c>
      <c r="E1322" s="49">
        <f>Data!F1322</f>
        <v>567.47199999999998</v>
      </c>
      <c r="F1322" s="51">
        <f t="shared" si="41"/>
        <v>567.47199999999998</v>
      </c>
      <c r="G1322" s="51">
        <f t="shared" si="40"/>
        <v>0</v>
      </c>
      <c r="H1322" s="52">
        <f>+SUM(INDEX(Inputs!$D$24:$D$35,MATCH($D1322,Inputs!$B$24:$B$35,0))*$F1322,INDEX(Inputs!$E$24:$E$35,MATCH($D1322,Inputs!$B$24:$B$35,0))*$G1322)</f>
        <v>59.726427999999999</v>
      </c>
      <c r="I1322" s="52"/>
      <c r="J1322" s="52"/>
      <c r="K1322" s="52"/>
      <c r="L1322" s="52"/>
      <c r="M1322" s="52"/>
      <c r="O1322" s="19"/>
      <c r="P1322" s="19"/>
      <c r="Q1322" s="19"/>
    </row>
    <row r="1323" spans="2:17" x14ac:dyDescent="0.25">
      <c r="B1323" s="8" t="s">
        <v>208</v>
      </c>
      <c r="C1323" s="8">
        <v>2021</v>
      </c>
      <c r="D1323" s="8">
        <v>7</v>
      </c>
      <c r="E1323" s="49">
        <f>Data!F1323</f>
        <v>463.26400000000001</v>
      </c>
      <c r="F1323" s="51">
        <f t="shared" si="41"/>
        <v>463.26400000000001</v>
      </c>
      <c r="G1323" s="51">
        <f t="shared" si="40"/>
        <v>0</v>
      </c>
      <c r="H1323" s="52">
        <f>+SUM(INDEX(Inputs!$D$24:$D$35,MATCH($D1323,Inputs!$B$24:$B$35,0))*$F1323,INDEX(Inputs!$E$24:$E$35,MATCH($D1323,Inputs!$B$24:$B$35,0))*$G1323)</f>
        <v>48.758535999999999</v>
      </c>
      <c r="I1323" s="52"/>
      <c r="J1323" s="52"/>
      <c r="K1323" s="52"/>
      <c r="L1323" s="52"/>
      <c r="M1323" s="52"/>
      <c r="O1323" s="19"/>
      <c r="P1323" s="19"/>
      <c r="Q1323" s="19"/>
    </row>
    <row r="1324" spans="2:17" x14ac:dyDescent="0.25">
      <c r="B1324" s="8" t="s">
        <v>208</v>
      </c>
      <c r="C1324" s="8">
        <v>2021</v>
      </c>
      <c r="D1324" s="8">
        <v>8</v>
      </c>
      <c r="E1324" s="49">
        <f>Data!F1324</f>
        <v>769.36</v>
      </c>
      <c r="F1324" s="51">
        <f t="shared" si="41"/>
        <v>769.36</v>
      </c>
      <c r="G1324" s="51">
        <f t="shared" si="40"/>
        <v>0</v>
      </c>
      <c r="H1324" s="52">
        <f>+SUM(INDEX(Inputs!$D$24:$D$35,MATCH($D1324,Inputs!$B$24:$B$35,0))*$F1324,INDEX(Inputs!$E$24:$E$35,MATCH($D1324,Inputs!$B$24:$B$35,0))*$G1324)</f>
        <v>80.975139999999996</v>
      </c>
      <c r="I1324" s="52"/>
      <c r="J1324" s="52"/>
      <c r="K1324" s="52"/>
      <c r="L1324" s="52"/>
      <c r="M1324" s="52"/>
      <c r="O1324" s="19"/>
      <c r="P1324" s="19"/>
      <c r="Q1324" s="19"/>
    </row>
    <row r="1325" spans="2:17" x14ac:dyDescent="0.25">
      <c r="B1325" s="8" t="s">
        <v>208</v>
      </c>
      <c r="C1325" s="8">
        <v>2021</v>
      </c>
      <c r="D1325" s="8">
        <v>9</v>
      </c>
      <c r="E1325" s="49">
        <f>Data!F1325</f>
        <v>756.81600000000003</v>
      </c>
      <c r="F1325" s="51">
        <f t="shared" si="41"/>
        <v>756.81600000000003</v>
      </c>
      <c r="G1325" s="51">
        <f t="shared" si="40"/>
        <v>0</v>
      </c>
      <c r="H1325" s="52">
        <f>+SUM(INDEX(Inputs!$D$24:$D$35,MATCH($D1325,Inputs!$B$24:$B$35,0))*$F1325,INDEX(Inputs!$E$24:$E$35,MATCH($D1325,Inputs!$B$24:$B$35,0))*$G1325)</f>
        <v>71.702261472000004</v>
      </c>
      <c r="I1325" s="52"/>
      <c r="J1325" s="52"/>
      <c r="K1325" s="52"/>
      <c r="L1325" s="52"/>
      <c r="M1325" s="52"/>
      <c r="O1325" s="19"/>
      <c r="P1325" s="19"/>
      <c r="Q1325" s="19"/>
    </row>
    <row r="1326" spans="2:17" x14ac:dyDescent="0.25">
      <c r="B1326" s="8" t="s">
        <v>208</v>
      </c>
      <c r="C1326" s="8">
        <v>2021</v>
      </c>
      <c r="D1326" s="8">
        <v>10</v>
      </c>
      <c r="E1326" s="49">
        <f>Data!F1326</f>
        <v>1298.336</v>
      </c>
      <c r="F1326" s="51">
        <f t="shared" si="41"/>
        <v>1298.336</v>
      </c>
      <c r="G1326" s="51">
        <f t="shared" si="40"/>
        <v>0</v>
      </c>
      <c r="H1326" s="52">
        <f>+SUM(INDEX(Inputs!$D$24:$D$35,MATCH($D1326,Inputs!$B$24:$B$35,0))*$F1326,INDEX(Inputs!$E$24:$E$35,MATCH($D1326,Inputs!$B$24:$B$35,0))*$G1326)</f>
        <v>123.006949312</v>
      </c>
      <c r="I1326" s="52"/>
      <c r="J1326" s="52"/>
      <c r="K1326" s="52"/>
      <c r="L1326" s="52"/>
      <c r="M1326" s="52"/>
      <c r="O1326" s="19"/>
      <c r="P1326" s="19"/>
      <c r="Q1326" s="19"/>
    </row>
    <row r="1327" spans="2:17" x14ac:dyDescent="0.25">
      <c r="B1327" s="8" t="s">
        <v>208</v>
      </c>
      <c r="C1327" s="8">
        <v>2021</v>
      </c>
      <c r="D1327" s="8">
        <v>11</v>
      </c>
      <c r="E1327" s="49">
        <f>Data!F1327</f>
        <v>1460.88</v>
      </c>
      <c r="F1327" s="51">
        <f t="shared" si="41"/>
        <v>1460.88</v>
      </c>
      <c r="G1327" s="51">
        <f t="shared" si="40"/>
        <v>0</v>
      </c>
      <c r="H1327" s="52">
        <f>+SUM(INDEX(Inputs!$D$24:$D$35,MATCH($D1327,Inputs!$B$24:$B$35,0))*$F1327,INDEX(Inputs!$E$24:$E$35,MATCH($D1327,Inputs!$B$24:$B$35,0))*$G1327)</f>
        <v>138.40669296000002</v>
      </c>
      <c r="I1327" s="52"/>
      <c r="J1327" s="52"/>
      <c r="K1327" s="52"/>
      <c r="L1327" s="52"/>
      <c r="M1327" s="52"/>
      <c r="O1327" s="19"/>
      <c r="P1327" s="19"/>
      <c r="Q1327" s="19"/>
    </row>
    <row r="1328" spans="2:17" x14ac:dyDescent="0.25">
      <c r="B1328" s="8" t="s">
        <v>208</v>
      </c>
      <c r="C1328" s="8">
        <v>2021</v>
      </c>
      <c r="D1328" s="8">
        <v>12</v>
      </c>
      <c r="E1328" s="49">
        <f>Data!F1328</f>
        <v>1938.4480000000001</v>
      </c>
      <c r="F1328" s="51">
        <f t="shared" si="41"/>
        <v>1938.4480000000001</v>
      </c>
      <c r="G1328" s="51">
        <f t="shared" si="40"/>
        <v>0</v>
      </c>
      <c r="H1328" s="52">
        <f>+SUM(INDEX(Inputs!$D$24:$D$35,MATCH($D1328,Inputs!$B$24:$B$35,0))*$F1328,INDEX(Inputs!$E$24:$E$35,MATCH($D1328,Inputs!$B$24:$B$35,0))*$G1328)</f>
        <v>183.65244041600002</v>
      </c>
      <c r="I1328" s="52"/>
      <c r="J1328" s="52"/>
      <c r="K1328" s="52"/>
      <c r="L1328" s="52"/>
      <c r="M1328" s="52"/>
      <c r="O1328" s="19"/>
      <c r="P1328" s="19"/>
      <c r="Q1328" s="19"/>
    </row>
    <row r="1329" spans="2:17" x14ac:dyDescent="0.25">
      <c r="B1329" s="8" t="s">
        <v>209</v>
      </c>
      <c r="C1329" s="8">
        <v>2021</v>
      </c>
      <c r="D1329" s="8">
        <v>1</v>
      </c>
      <c r="E1329" s="49">
        <f>Data!F1329</f>
        <v>4809.9039000000002</v>
      </c>
      <c r="F1329" s="51">
        <f t="shared" si="41"/>
        <v>2000</v>
      </c>
      <c r="G1329" s="51">
        <f t="shared" si="40"/>
        <v>2809.9039000000002</v>
      </c>
      <c r="H1329" s="52">
        <f>+SUM(INDEX(Inputs!$D$24:$D$35,MATCH($D1329,Inputs!$B$24:$B$35,0))*$F1329,INDEX(Inputs!$E$24:$E$35,MATCH($D1329,Inputs!$B$24:$B$35,0))*$G1329)</f>
        <v>313.67051276440003</v>
      </c>
      <c r="I1329" s="52"/>
      <c r="J1329" s="52"/>
      <c r="K1329" s="52"/>
      <c r="L1329" s="52"/>
      <c r="M1329" s="52"/>
      <c r="O1329" s="19"/>
      <c r="P1329" s="19"/>
      <c r="Q1329" s="19"/>
    </row>
    <row r="1330" spans="2:17" x14ac:dyDescent="0.25">
      <c r="B1330" s="8" t="s">
        <v>209</v>
      </c>
      <c r="C1330" s="8">
        <v>2021</v>
      </c>
      <c r="D1330" s="8">
        <v>2</v>
      </c>
      <c r="E1330" s="49">
        <f>Data!F1330</f>
        <v>4081.7039</v>
      </c>
      <c r="F1330" s="51">
        <f t="shared" si="41"/>
        <v>2000</v>
      </c>
      <c r="G1330" s="51">
        <f t="shared" si="40"/>
        <v>2081.7039</v>
      </c>
      <c r="H1330" s="52">
        <f>+SUM(INDEX(Inputs!$D$24:$D$35,MATCH($D1330,Inputs!$B$24:$B$35,0))*$F1330,INDEX(Inputs!$E$24:$E$35,MATCH($D1330,Inputs!$B$24:$B$35,0))*$G1330)</f>
        <v>281.48698556440002</v>
      </c>
      <c r="I1330" s="52"/>
      <c r="J1330" s="52"/>
      <c r="K1330" s="52"/>
      <c r="L1330" s="52"/>
      <c r="M1330" s="52"/>
      <c r="O1330" s="19"/>
      <c r="P1330" s="19"/>
      <c r="Q1330" s="19"/>
    </row>
    <row r="1331" spans="2:17" x14ac:dyDescent="0.25">
      <c r="B1331" s="8" t="s">
        <v>209</v>
      </c>
      <c r="C1331" s="8">
        <v>2021</v>
      </c>
      <c r="D1331" s="8">
        <v>3</v>
      </c>
      <c r="E1331" s="49">
        <f>Data!F1331</f>
        <v>3396.424</v>
      </c>
      <c r="F1331" s="51">
        <f t="shared" si="41"/>
        <v>2000</v>
      </c>
      <c r="G1331" s="51">
        <f t="shared" si="40"/>
        <v>1396.424</v>
      </c>
      <c r="H1331" s="52">
        <f>+SUM(INDEX(Inputs!$D$24:$D$35,MATCH($D1331,Inputs!$B$24:$B$35,0))*$F1331,INDEX(Inputs!$E$24:$E$35,MATCH($D1331,Inputs!$B$24:$B$35,0))*$G1331)</f>
        <v>251.20035510400001</v>
      </c>
      <c r="I1331" s="52"/>
      <c r="J1331" s="52"/>
      <c r="K1331" s="52"/>
      <c r="L1331" s="52"/>
      <c r="M1331" s="52"/>
      <c r="O1331" s="19"/>
      <c r="P1331" s="19"/>
      <c r="Q1331" s="19"/>
    </row>
    <row r="1332" spans="2:17" x14ac:dyDescent="0.25">
      <c r="B1332" s="8" t="s">
        <v>209</v>
      </c>
      <c r="C1332" s="8">
        <v>2021</v>
      </c>
      <c r="D1332" s="8">
        <v>4</v>
      </c>
      <c r="E1332" s="49">
        <f>Data!F1332</f>
        <v>2303.0879</v>
      </c>
      <c r="F1332" s="51">
        <f t="shared" si="41"/>
        <v>2000</v>
      </c>
      <c r="G1332" s="51">
        <f t="shared" si="40"/>
        <v>303.08789999999999</v>
      </c>
      <c r="H1332" s="52">
        <f>+SUM(INDEX(Inputs!$D$24:$D$35,MATCH($D1332,Inputs!$B$24:$B$35,0))*$F1332,INDEX(Inputs!$E$24:$E$35,MATCH($D1332,Inputs!$B$24:$B$35,0))*$G1332)</f>
        <v>202.87927282840002</v>
      </c>
      <c r="I1332" s="52"/>
      <c r="J1332" s="52"/>
      <c r="K1332" s="52"/>
      <c r="L1332" s="52"/>
      <c r="M1332" s="52"/>
      <c r="O1332" s="19"/>
      <c r="P1332" s="19"/>
      <c r="Q1332" s="19"/>
    </row>
    <row r="1333" spans="2:17" x14ac:dyDescent="0.25">
      <c r="B1333" s="8" t="s">
        <v>209</v>
      </c>
      <c r="C1333" s="8">
        <v>2021</v>
      </c>
      <c r="D1333" s="8">
        <v>5</v>
      </c>
      <c r="E1333" s="49">
        <f>Data!F1333</f>
        <v>1569.4078999999999</v>
      </c>
      <c r="F1333" s="51">
        <f t="shared" si="41"/>
        <v>1569.4078999999999</v>
      </c>
      <c r="G1333" s="51">
        <f t="shared" si="40"/>
        <v>0</v>
      </c>
      <c r="H1333" s="52">
        <f>+SUM(INDEX(Inputs!$D$24:$D$35,MATCH($D1333,Inputs!$B$24:$B$35,0))*$F1333,INDEX(Inputs!$E$24:$E$35,MATCH($D1333,Inputs!$B$24:$B$35,0))*$G1333)</f>
        <v>148.6888432618</v>
      </c>
      <c r="I1333" s="52"/>
      <c r="J1333" s="52"/>
      <c r="K1333" s="52"/>
      <c r="L1333" s="52"/>
      <c r="M1333" s="52"/>
      <c r="O1333" s="19"/>
      <c r="P1333" s="19"/>
      <c r="Q1333" s="19"/>
    </row>
    <row r="1334" spans="2:17" x14ac:dyDescent="0.25">
      <c r="B1334" s="8" t="s">
        <v>209</v>
      </c>
      <c r="C1334" s="8">
        <v>2021</v>
      </c>
      <c r="D1334" s="8">
        <v>6</v>
      </c>
      <c r="E1334" s="49">
        <f>Data!F1334</f>
        <v>1475.848</v>
      </c>
      <c r="F1334" s="51">
        <f t="shared" si="41"/>
        <v>1475.848</v>
      </c>
      <c r="G1334" s="51">
        <f t="shared" si="40"/>
        <v>0</v>
      </c>
      <c r="H1334" s="52">
        <f>+SUM(INDEX(Inputs!$D$24:$D$35,MATCH($D1334,Inputs!$B$24:$B$35,0))*$F1334,INDEX(Inputs!$E$24:$E$35,MATCH($D1334,Inputs!$B$24:$B$35,0))*$G1334)</f>
        <v>155.33300199999999</v>
      </c>
      <c r="I1334" s="52"/>
      <c r="J1334" s="52"/>
      <c r="K1334" s="52"/>
      <c r="L1334" s="52"/>
      <c r="M1334" s="52"/>
      <c r="O1334" s="19"/>
      <c r="P1334" s="19"/>
      <c r="Q1334" s="19"/>
    </row>
    <row r="1335" spans="2:17" x14ac:dyDescent="0.25">
      <c r="B1335" s="8" t="s">
        <v>209</v>
      </c>
      <c r="C1335" s="8">
        <v>2021</v>
      </c>
      <c r="D1335" s="8">
        <v>7</v>
      </c>
      <c r="E1335" s="49">
        <f>Data!F1335</f>
        <v>1639.9278999999999</v>
      </c>
      <c r="F1335" s="51">
        <f t="shared" si="41"/>
        <v>1639.9278999999999</v>
      </c>
      <c r="G1335" s="51">
        <f t="shared" si="40"/>
        <v>0</v>
      </c>
      <c r="H1335" s="52">
        <f>+SUM(INDEX(Inputs!$D$24:$D$35,MATCH($D1335,Inputs!$B$24:$B$35,0))*$F1335,INDEX(Inputs!$E$24:$E$35,MATCH($D1335,Inputs!$B$24:$B$35,0))*$G1335)</f>
        <v>172.602411475</v>
      </c>
      <c r="I1335" s="52"/>
      <c r="J1335" s="52"/>
      <c r="K1335" s="52"/>
      <c r="L1335" s="52"/>
      <c r="M1335" s="52"/>
      <c r="O1335" s="19"/>
      <c r="P1335" s="19"/>
      <c r="Q1335" s="19"/>
    </row>
    <row r="1336" spans="2:17" x14ac:dyDescent="0.25">
      <c r="B1336" s="8" t="s">
        <v>209</v>
      </c>
      <c r="C1336" s="8">
        <v>2021</v>
      </c>
      <c r="D1336" s="8">
        <v>8</v>
      </c>
      <c r="E1336" s="49">
        <f>Data!F1336</f>
        <v>1420.056</v>
      </c>
      <c r="F1336" s="51">
        <f t="shared" si="41"/>
        <v>1420.056</v>
      </c>
      <c r="G1336" s="51">
        <f t="shared" si="40"/>
        <v>0</v>
      </c>
      <c r="H1336" s="52">
        <f>+SUM(INDEX(Inputs!$D$24:$D$35,MATCH($D1336,Inputs!$B$24:$B$35,0))*$F1336,INDEX(Inputs!$E$24:$E$35,MATCH($D1336,Inputs!$B$24:$B$35,0))*$G1336)</f>
        <v>149.460894</v>
      </c>
      <c r="I1336" s="52"/>
      <c r="J1336" s="52"/>
      <c r="K1336" s="52"/>
      <c r="L1336" s="52"/>
      <c r="M1336" s="52"/>
      <c r="O1336" s="19"/>
      <c r="P1336" s="19"/>
      <c r="Q1336" s="19"/>
    </row>
    <row r="1337" spans="2:17" x14ac:dyDescent="0.25">
      <c r="B1337" s="8" t="s">
        <v>209</v>
      </c>
      <c r="C1337" s="8">
        <v>2021</v>
      </c>
      <c r="D1337" s="8">
        <v>9</v>
      </c>
      <c r="E1337" s="49">
        <f>Data!F1337</f>
        <v>1141.7670000000001</v>
      </c>
      <c r="F1337" s="51">
        <f t="shared" si="41"/>
        <v>1141.7670000000001</v>
      </c>
      <c r="G1337" s="51">
        <f t="shared" si="40"/>
        <v>0</v>
      </c>
      <c r="H1337" s="52">
        <f>+SUM(INDEX(Inputs!$D$24:$D$35,MATCH($D1337,Inputs!$B$24:$B$35,0))*$F1337,INDEX(Inputs!$E$24:$E$35,MATCH($D1337,Inputs!$B$24:$B$35,0))*$G1337)</f>
        <v>108.17328911400001</v>
      </c>
      <c r="I1337" s="52"/>
      <c r="J1337" s="52"/>
      <c r="K1337" s="52"/>
      <c r="L1337" s="52"/>
      <c r="M1337" s="52"/>
      <c r="O1337" s="19"/>
      <c r="P1337" s="19"/>
      <c r="Q1337" s="19"/>
    </row>
    <row r="1338" spans="2:17" x14ac:dyDescent="0.25">
      <c r="B1338" s="8" t="s">
        <v>209</v>
      </c>
      <c r="C1338" s="8">
        <v>2021</v>
      </c>
      <c r="D1338" s="8">
        <v>10</v>
      </c>
      <c r="E1338" s="49">
        <f>Data!F1338</f>
        <v>1759.2560000000001</v>
      </c>
      <c r="F1338" s="51">
        <f t="shared" si="41"/>
        <v>1759.2560000000001</v>
      </c>
      <c r="G1338" s="51">
        <f t="shared" si="40"/>
        <v>0</v>
      </c>
      <c r="H1338" s="52">
        <f>+SUM(INDEX(Inputs!$D$24:$D$35,MATCH($D1338,Inputs!$B$24:$B$35,0))*$F1338,INDEX(Inputs!$E$24:$E$35,MATCH($D1338,Inputs!$B$24:$B$35,0))*$G1338)</f>
        <v>166.67543195200003</v>
      </c>
      <c r="I1338" s="52"/>
      <c r="J1338" s="52"/>
      <c r="K1338" s="52"/>
      <c r="L1338" s="52"/>
      <c r="M1338" s="52"/>
      <c r="O1338" s="19"/>
      <c r="P1338" s="19"/>
      <c r="Q1338" s="19"/>
    </row>
    <row r="1339" spans="2:17" x14ac:dyDescent="0.25">
      <c r="B1339" s="8" t="s">
        <v>209</v>
      </c>
      <c r="C1339" s="8">
        <v>2021</v>
      </c>
      <c r="D1339" s="8">
        <v>11</v>
      </c>
      <c r="E1339" s="49">
        <f>Data!F1339</f>
        <v>2962.761</v>
      </c>
      <c r="F1339" s="51">
        <f t="shared" si="41"/>
        <v>2000</v>
      </c>
      <c r="G1339" s="51">
        <f t="shared" si="40"/>
        <v>962.76099999999997</v>
      </c>
      <c r="H1339" s="52">
        <f>+SUM(INDEX(Inputs!$D$24:$D$35,MATCH($D1339,Inputs!$B$24:$B$35,0))*$F1339,INDEX(Inputs!$E$24:$E$35,MATCH($D1339,Inputs!$B$24:$B$35,0))*$G1339)</f>
        <v>232.03418515600001</v>
      </c>
      <c r="I1339" s="52"/>
      <c r="J1339" s="52"/>
      <c r="K1339" s="52"/>
      <c r="L1339" s="52"/>
      <c r="M1339" s="52"/>
      <c r="O1339" s="19"/>
      <c r="P1339" s="19"/>
      <c r="Q1339" s="19"/>
    </row>
    <row r="1340" spans="2:17" x14ac:dyDescent="0.25">
      <c r="B1340" s="8" t="s">
        <v>209</v>
      </c>
      <c r="C1340" s="8">
        <v>2021</v>
      </c>
      <c r="D1340" s="8">
        <v>12</v>
      </c>
      <c r="E1340" s="49">
        <f>Data!F1340</f>
        <v>4190.3360000000002</v>
      </c>
      <c r="F1340" s="51">
        <f t="shared" si="41"/>
        <v>2000</v>
      </c>
      <c r="G1340" s="51">
        <f t="shared" si="40"/>
        <v>2190.3360000000002</v>
      </c>
      <c r="H1340" s="52">
        <f>+SUM(INDEX(Inputs!$D$24:$D$35,MATCH($D1340,Inputs!$B$24:$B$35,0))*$F1340,INDEX(Inputs!$E$24:$E$35,MATCH($D1340,Inputs!$B$24:$B$35,0))*$G1340)</f>
        <v>286.288089856</v>
      </c>
      <c r="I1340" s="52"/>
      <c r="J1340" s="52"/>
      <c r="K1340" s="52"/>
      <c r="L1340" s="52"/>
      <c r="M1340" s="52"/>
      <c r="O1340" s="19"/>
      <c r="P1340" s="19"/>
      <c r="Q1340" s="19"/>
    </row>
    <row r="1341" spans="2:17" x14ac:dyDescent="0.25">
      <c r="B1341" s="8" t="s">
        <v>210</v>
      </c>
      <c r="C1341" s="8">
        <v>2021</v>
      </c>
      <c r="D1341" s="8">
        <v>1</v>
      </c>
      <c r="E1341" s="49">
        <f>Data!F1341</f>
        <v>3099.6505000000002</v>
      </c>
      <c r="F1341" s="51">
        <f t="shared" si="41"/>
        <v>2000</v>
      </c>
      <c r="G1341" s="51">
        <f t="shared" si="40"/>
        <v>1099.6505000000002</v>
      </c>
      <c r="H1341" s="52">
        <f>+SUM(INDEX(Inputs!$D$24:$D$35,MATCH($D1341,Inputs!$B$24:$B$35,0))*$F1341,INDEX(Inputs!$E$24:$E$35,MATCH($D1341,Inputs!$B$24:$B$35,0))*$G1341)</f>
        <v>238.08415349800001</v>
      </c>
      <c r="I1341" s="52"/>
      <c r="J1341" s="52"/>
      <c r="K1341" s="52"/>
      <c r="L1341" s="52"/>
      <c r="M1341" s="52"/>
      <c r="O1341" s="19"/>
      <c r="P1341" s="19"/>
      <c r="Q1341" s="19"/>
    </row>
    <row r="1342" spans="2:17" x14ac:dyDescent="0.25">
      <c r="B1342" s="8" t="s">
        <v>210</v>
      </c>
      <c r="C1342" s="8">
        <v>2021</v>
      </c>
      <c r="D1342" s="8">
        <v>2</v>
      </c>
      <c r="E1342" s="49">
        <f>Data!F1342</f>
        <v>2942.1495</v>
      </c>
      <c r="F1342" s="51">
        <f t="shared" si="41"/>
        <v>2000</v>
      </c>
      <c r="G1342" s="51">
        <f t="shared" si="40"/>
        <v>942.14949999999999</v>
      </c>
      <c r="H1342" s="52">
        <f>+SUM(INDEX(Inputs!$D$24:$D$35,MATCH($D1342,Inputs!$B$24:$B$35,0))*$F1342,INDEX(Inputs!$E$24:$E$35,MATCH($D1342,Inputs!$B$24:$B$35,0))*$G1342)</f>
        <v>231.123239302</v>
      </c>
      <c r="I1342" s="52"/>
      <c r="J1342" s="52"/>
      <c r="K1342" s="52"/>
      <c r="L1342" s="52"/>
      <c r="M1342" s="52"/>
      <c r="O1342" s="19"/>
      <c r="P1342" s="19"/>
      <c r="Q1342" s="19"/>
    </row>
    <row r="1343" spans="2:17" x14ac:dyDescent="0.25">
      <c r="B1343" s="8" t="s">
        <v>210</v>
      </c>
      <c r="C1343" s="8">
        <v>2021</v>
      </c>
      <c r="D1343" s="8">
        <v>3</v>
      </c>
      <c r="E1343" s="49">
        <f>Data!F1343</f>
        <v>3007.6122999999998</v>
      </c>
      <c r="F1343" s="51">
        <f t="shared" si="41"/>
        <v>2000</v>
      </c>
      <c r="G1343" s="51">
        <f t="shared" si="40"/>
        <v>1007.6122999999998</v>
      </c>
      <c r="H1343" s="52">
        <f>+SUM(INDEX(Inputs!$D$24:$D$35,MATCH($D1343,Inputs!$B$24:$B$35,0))*$F1343,INDEX(Inputs!$E$24:$E$35,MATCH($D1343,Inputs!$B$24:$B$35,0))*$G1343)</f>
        <v>234.01643321079999</v>
      </c>
      <c r="I1343" s="52"/>
      <c r="J1343" s="52"/>
      <c r="K1343" s="52"/>
      <c r="L1343" s="52"/>
      <c r="M1343" s="52"/>
      <c r="O1343" s="19"/>
      <c r="P1343" s="19"/>
      <c r="Q1343" s="19"/>
    </row>
    <row r="1344" spans="2:17" x14ac:dyDescent="0.25">
      <c r="B1344" s="8" t="s">
        <v>210</v>
      </c>
      <c r="C1344" s="8">
        <v>2021</v>
      </c>
      <c r="D1344" s="8">
        <v>4</v>
      </c>
      <c r="E1344" s="49">
        <f>Data!F1344</f>
        <v>2281.0241000000001</v>
      </c>
      <c r="F1344" s="51">
        <f t="shared" si="41"/>
        <v>2000</v>
      </c>
      <c r="G1344" s="51">
        <f t="shared" si="40"/>
        <v>281.02410000000009</v>
      </c>
      <c r="H1344" s="52">
        <f>+SUM(INDEX(Inputs!$D$24:$D$35,MATCH($D1344,Inputs!$B$24:$B$35,0))*$F1344,INDEX(Inputs!$E$24:$E$35,MATCH($D1344,Inputs!$B$24:$B$35,0))*$G1344)</f>
        <v>201.90414112360003</v>
      </c>
      <c r="I1344" s="52"/>
      <c r="J1344" s="52"/>
      <c r="K1344" s="52"/>
      <c r="L1344" s="52"/>
      <c r="M1344" s="52"/>
      <c r="O1344" s="19"/>
      <c r="P1344" s="19"/>
      <c r="Q1344" s="19"/>
    </row>
    <row r="1345" spans="2:17" x14ac:dyDescent="0.25">
      <c r="B1345" s="8" t="s">
        <v>210</v>
      </c>
      <c r="C1345" s="8">
        <v>2021</v>
      </c>
      <c r="D1345" s="8">
        <v>5</v>
      </c>
      <c r="E1345" s="49">
        <f>Data!F1345</f>
        <v>1465.8312000000001</v>
      </c>
      <c r="F1345" s="51">
        <f t="shared" si="41"/>
        <v>1465.8312000000001</v>
      </c>
      <c r="G1345" s="51">
        <f t="shared" si="40"/>
        <v>0</v>
      </c>
      <c r="H1345" s="52">
        <f>+SUM(INDEX(Inputs!$D$24:$D$35,MATCH($D1345,Inputs!$B$24:$B$35,0))*$F1345,INDEX(Inputs!$E$24:$E$35,MATCH($D1345,Inputs!$B$24:$B$35,0))*$G1345)</f>
        <v>138.87577955040001</v>
      </c>
      <c r="I1345" s="52"/>
      <c r="J1345" s="52"/>
      <c r="K1345" s="52"/>
      <c r="L1345" s="52"/>
      <c r="M1345" s="52"/>
      <c r="O1345" s="19"/>
      <c r="P1345" s="19"/>
      <c r="Q1345" s="19"/>
    </row>
    <row r="1346" spans="2:17" x14ac:dyDescent="0.25">
      <c r="B1346" s="8" t="s">
        <v>210</v>
      </c>
      <c r="C1346" s="8">
        <v>2021</v>
      </c>
      <c r="D1346" s="8">
        <v>6</v>
      </c>
      <c r="E1346" s="49">
        <f>Data!F1346</f>
        <v>905.34569999999997</v>
      </c>
      <c r="F1346" s="51">
        <f t="shared" si="41"/>
        <v>905.34569999999997</v>
      </c>
      <c r="G1346" s="51">
        <f t="shared" si="40"/>
        <v>0</v>
      </c>
      <c r="H1346" s="52">
        <f>+SUM(INDEX(Inputs!$D$24:$D$35,MATCH($D1346,Inputs!$B$24:$B$35,0))*$F1346,INDEX(Inputs!$E$24:$E$35,MATCH($D1346,Inputs!$B$24:$B$35,0))*$G1346)</f>
        <v>95.287634924999992</v>
      </c>
      <c r="I1346" s="52"/>
      <c r="J1346" s="52"/>
      <c r="K1346" s="52"/>
      <c r="L1346" s="52"/>
      <c r="M1346" s="52"/>
      <c r="O1346" s="19"/>
      <c r="P1346" s="19"/>
      <c r="Q1346" s="19"/>
    </row>
    <row r="1347" spans="2:17" x14ac:dyDescent="0.25">
      <c r="B1347" s="8" t="s">
        <v>210</v>
      </c>
      <c r="C1347" s="8">
        <v>2021</v>
      </c>
      <c r="D1347" s="8">
        <v>7</v>
      </c>
      <c r="E1347" s="49">
        <f>Data!F1347</f>
        <v>803.62720000000002</v>
      </c>
      <c r="F1347" s="51">
        <f t="shared" si="41"/>
        <v>803.62720000000002</v>
      </c>
      <c r="G1347" s="51">
        <f t="shared" si="40"/>
        <v>0</v>
      </c>
      <c r="H1347" s="52">
        <f>+SUM(INDEX(Inputs!$D$24:$D$35,MATCH($D1347,Inputs!$B$24:$B$35,0))*$F1347,INDEX(Inputs!$E$24:$E$35,MATCH($D1347,Inputs!$B$24:$B$35,0))*$G1347)</f>
        <v>84.581762799999993</v>
      </c>
      <c r="I1347" s="52"/>
      <c r="J1347" s="52"/>
      <c r="K1347" s="52"/>
      <c r="L1347" s="52"/>
      <c r="M1347" s="52"/>
      <c r="O1347" s="19"/>
      <c r="P1347" s="19"/>
      <c r="Q1347" s="19"/>
    </row>
    <row r="1348" spans="2:17" x14ac:dyDescent="0.25">
      <c r="B1348" s="8" t="s">
        <v>210</v>
      </c>
      <c r="C1348" s="8">
        <v>2021</v>
      </c>
      <c r="D1348" s="8">
        <v>8</v>
      </c>
      <c r="E1348" s="49">
        <f>Data!F1348</f>
        <v>841.19230000000005</v>
      </c>
      <c r="F1348" s="51">
        <f t="shared" si="41"/>
        <v>841.19230000000005</v>
      </c>
      <c r="G1348" s="51">
        <f t="shared" si="40"/>
        <v>0</v>
      </c>
      <c r="H1348" s="52">
        <f>+SUM(INDEX(Inputs!$D$24:$D$35,MATCH($D1348,Inputs!$B$24:$B$35,0))*$F1348,INDEX(Inputs!$E$24:$E$35,MATCH($D1348,Inputs!$B$24:$B$35,0))*$G1348)</f>
        <v>88.535489575</v>
      </c>
      <c r="I1348" s="52"/>
      <c r="J1348" s="52"/>
      <c r="K1348" s="52"/>
      <c r="L1348" s="52"/>
      <c r="M1348" s="52"/>
      <c r="O1348" s="19"/>
      <c r="P1348" s="19"/>
      <c r="Q1348" s="19"/>
    </row>
    <row r="1349" spans="2:17" x14ac:dyDescent="0.25">
      <c r="B1349" s="8" t="s">
        <v>210</v>
      </c>
      <c r="C1349" s="8">
        <v>2021</v>
      </c>
      <c r="D1349" s="8">
        <v>9</v>
      </c>
      <c r="E1349" s="49">
        <f>Data!F1349</f>
        <v>931.11940000000004</v>
      </c>
      <c r="F1349" s="51">
        <f t="shared" si="41"/>
        <v>931.11940000000004</v>
      </c>
      <c r="G1349" s="51">
        <f t="shared" si="40"/>
        <v>0</v>
      </c>
      <c r="H1349" s="52">
        <f>+SUM(INDEX(Inputs!$D$24:$D$35,MATCH($D1349,Inputs!$B$24:$B$35,0))*$F1349,INDEX(Inputs!$E$24:$E$35,MATCH($D1349,Inputs!$B$24:$B$35,0))*$G1349)</f>
        <v>88.216114194800014</v>
      </c>
      <c r="I1349" s="52"/>
      <c r="J1349" s="52"/>
      <c r="K1349" s="52"/>
      <c r="L1349" s="52"/>
      <c r="M1349" s="52"/>
      <c r="O1349" s="19"/>
      <c r="P1349" s="19"/>
      <c r="Q1349" s="19"/>
    </row>
    <row r="1350" spans="2:17" x14ac:dyDescent="0.25">
      <c r="B1350" s="8" t="s">
        <v>210</v>
      </c>
      <c r="C1350" s="8">
        <v>2021</v>
      </c>
      <c r="D1350" s="8">
        <v>10</v>
      </c>
      <c r="E1350" s="49">
        <f>Data!F1350</f>
        <v>1436.8454999999999</v>
      </c>
      <c r="F1350" s="51">
        <f t="shared" si="41"/>
        <v>1436.8454999999999</v>
      </c>
      <c r="G1350" s="51">
        <f t="shared" si="40"/>
        <v>0</v>
      </c>
      <c r="H1350" s="52">
        <f>+SUM(INDEX(Inputs!$D$24:$D$35,MATCH($D1350,Inputs!$B$24:$B$35,0))*$F1350,INDEX(Inputs!$E$24:$E$35,MATCH($D1350,Inputs!$B$24:$B$35,0))*$G1350)</f>
        <v>136.12961636099999</v>
      </c>
      <c r="I1350" s="52"/>
      <c r="J1350" s="52"/>
      <c r="K1350" s="52"/>
      <c r="L1350" s="52"/>
      <c r="M1350" s="52"/>
      <c r="O1350" s="19"/>
      <c r="P1350" s="19"/>
      <c r="Q1350" s="19"/>
    </row>
    <row r="1351" spans="2:17" x14ac:dyDescent="0.25">
      <c r="B1351" s="8" t="s">
        <v>210</v>
      </c>
      <c r="C1351" s="8">
        <v>2021</v>
      </c>
      <c r="D1351" s="8">
        <v>11</v>
      </c>
      <c r="E1351" s="49">
        <f>Data!F1351</f>
        <v>2139.3937999999998</v>
      </c>
      <c r="F1351" s="51">
        <f t="shared" si="41"/>
        <v>2000</v>
      </c>
      <c r="G1351" s="51">
        <f t="shared" si="40"/>
        <v>139.39379999999983</v>
      </c>
      <c r="H1351" s="52">
        <f>+SUM(INDEX(Inputs!$D$24:$D$35,MATCH($D1351,Inputs!$B$24:$B$35,0))*$F1351,INDEX(Inputs!$E$24:$E$35,MATCH($D1351,Inputs!$B$24:$B$35,0))*$G1351)</f>
        <v>195.64464838480001</v>
      </c>
      <c r="I1351" s="52"/>
      <c r="J1351" s="52"/>
      <c r="K1351" s="52"/>
      <c r="L1351" s="52"/>
      <c r="M1351" s="52"/>
      <c r="O1351" s="19"/>
      <c r="P1351" s="19"/>
      <c r="Q1351" s="19"/>
    </row>
    <row r="1352" spans="2:17" x14ac:dyDescent="0.25">
      <c r="B1352" s="8" t="s">
        <v>210</v>
      </c>
      <c r="C1352" s="8">
        <v>2021</v>
      </c>
      <c r="D1352" s="8">
        <v>12</v>
      </c>
      <c r="E1352" s="49">
        <f>Data!F1352</f>
        <v>2964.5886999999998</v>
      </c>
      <c r="F1352" s="51">
        <f t="shared" si="41"/>
        <v>2000</v>
      </c>
      <c r="G1352" s="51">
        <f t="shared" si="40"/>
        <v>964.58869999999979</v>
      </c>
      <c r="H1352" s="52">
        <f>+SUM(INDEX(Inputs!$D$24:$D$35,MATCH($D1352,Inputs!$B$24:$B$35,0))*$F1352,INDEX(Inputs!$E$24:$E$35,MATCH($D1352,Inputs!$B$24:$B$35,0))*$G1352)</f>
        <v>232.1149621852</v>
      </c>
      <c r="I1352" s="52"/>
      <c r="J1352" s="52"/>
      <c r="K1352" s="52"/>
      <c r="L1352" s="52"/>
      <c r="M1352" s="52"/>
      <c r="O1352" s="19"/>
      <c r="P1352" s="19"/>
      <c r="Q1352" s="19"/>
    </row>
    <row r="1353" spans="2:17" x14ac:dyDescent="0.25">
      <c r="B1353" s="8" t="s">
        <v>211</v>
      </c>
      <c r="C1353" s="8">
        <v>2021</v>
      </c>
      <c r="D1353" s="8">
        <v>1</v>
      </c>
      <c r="E1353" s="49">
        <f>Data!F1353</f>
        <v>1054.528</v>
      </c>
      <c r="F1353" s="51">
        <f t="shared" si="41"/>
        <v>1054.528</v>
      </c>
      <c r="G1353" s="51">
        <f t="shared" ref="G1353:G1416" si="42">+E1353-F1353</f>
        <v>0</v>
      </c>
      <c r="H1353" s="52">
        <f>+SUM(INDEX(Inputs!$D$24:$D$35,MATCH($D1353,Inputs!$B$24:$B$35,0))*$F1353,INDEX(Inputs!$E$24:$E$35,MATCH($D1353,Inputs!$B$24:$B$35,0))*$G1353)</f>
        <v>99.908091776000006</v>
      </c>
      <c r="I1353" s="52"/>
      <c r="J1353" s="52"/>
      <c r="K1353" s="52"/>
      <c r="L1353" s="52"/>
      <c r="M1353" s="52"/>
      <c r="O1353" s="19"/>
      <c r="P1353" s="19"/>
      <c r="Q1353" s="19"/>
    </row>
    <row r="1354" spans="2:17" x14ac:dyDescent="0.25">
      <c r="B1354" s="8" t="s">
        <v>211</v>
      </c>
      <c r="C1354" s="8">
        <v>2021</v>
      </c>
      <c r="D1354" s="8">
        <v>2</v>
      </c>
      <c r="E1354" s="49">
        <f>Data!F1354</f>
        <v>910.59199999999998</v>
      </c>
      <c r="F1354" s="51">
        <f t="shared" ref="F1354:F1417" si="43">+MIN($E1354,2000)</f>
        <v>910.59199999999998</v>
      </c>
      <c r="G1354" s="51">
        <f t="shared" si="42"/>
        <v>0</v>
      </c>
      <c r="H1354" s="52">
        <f>+SUM(INDEX(Inputs!$D$24:$D$35,MATCH($D1354,Inputs!$B$24:$B$35,0))*$F1354,INDEX(Inputs!$E$24:$E$35,MATCH($D1354,Inputs!$B$24:$B$35,0))*$G1354)</f>
        <v>86.271307264000001</v>
      </c>
      <c r="I1354" s="52"/>
      <c r="J1354" s="52"/>
      <c r="K1354" s="52"/>
      <c r="L1354" s="52"/>
      <c r="M1354" s="52"/>
      <c r="O1354" s="19"/>
      <c r="P1354" s="19"/>
      <c r="Q1354" s="19"/>
    </row>
    <row r="1355" spans="2:17" x14ac:dyDescent="0.25">
      <c r="B1355" s="8" t="s">
        <v>211</v>
      </c>
      <c r="C1355" s="8">
        <v>2021</v>
      </c>
      <c r="D1355" s="8">
        <v>3</v>
      </c>
      <c r="E1355" s="49">
        <f>Data!F1355</f>
        <v>815.35990000000004</v>
      </c>
      <c r="F1355" s="51">
        <f t="shared" si="43"/>
        <v>815.35990000000004</v>
      </c>
      <c r="G1355" s="51">
        <f t="shared" si="42"/>
        <v>0</v>
      </c>
      <c r="H1355" s="52">
        <f>+SUM(INDEX(Inputs!$D$24:$D$35,MATCH($D1355,Inputs!$B$24:$B$35,0))*$F1355,INDEX(Inputs!$E$24:$E$35,MATCH($D1355,Inputs!$B$24:$B$35,0))*$G1355)</f>
        <v>77.248827645800006</v>
      </c>
      <c r="I1355" s="52"/>
      <c r="J1355" s="52"/>
      <c r="K1355" s="52"/>
      <c r="L1355" s="52"/>
      <c r="M1355" s="52"/>
      <c r="O1355" s="19"/>
      <c r="P1355" s="19"/>
      <c r="Q1355" s="19"/>
    </row>
    <row r="1356" spans="2:17" x14ac:dyDescent="0.25">
      <c r="B1356" s="8" t="s">
        <v>211</v>
      </c>
      <c r="C1356" s="8">
        <v>2021</v>
      </c>
      <c r="D1356" s="8">
        <v>4</v>
      </c>
      <c r="E1356" s="49">
        <f>Data!F1356</f>
        <v>681.98400000000004</v>
      </c>
      <c r="F1356" s="51">
        <f t="shared" si="43"/>
        <v>681.98400000000004</v>
      </c>
      <c r="G1356" s="51">
        <f t="shared" si="42"/>
        <v>0</v>
      </c>
      <c r="H1356" s="52">
        <f>+SUM(INDEX(Inputs!$D$24:$D$35,MATCH($D1356,Inputs!$B$24:$B$35,0))*$F1356,INDEX(Inputs!$E$24:$E$35,MATCH($D1356,Inputs!$B$24:$B$35,0))*$G1356)</f>
        <v>64.612528128000008</v>
      </c>
      <c r="I1356" s="52"/>
      <c r="J1356" s="52"/>
      <c r="K1356" s="52"/>
      <c r="L1356" s="52"/>
      <c r="M1356" s="52"/>
      <c r="O1356" s="19"/>
      <c r="P1356" s="19"/>
      <c r="Q1356" s="19"/>
    </row>
    <row r="1357" spans="2:17" x14ac:dyDescent="0.25">
      <c r="B1357" s="8" t="s">
        <v>211</v>
      </c>
      <c r="C1357" s="8">
        <v>2021</v>
      </c>
      <c r="D1357" s="8">
        <v>5</v>
      </c>
      <c r="E1357" s="49">
        <f>Data!F1357</f>
        <v>849.00750000000005</v>
      </c>
      <c r="F1357" s="51">
        <f t="shared" si="43"/>
        <v>849.00750000000005</v>
      </c>
      <c r="G1357" s="51">
        <f t="shared" si="42"/>
        <v>0</v>
      </c>
      <c r="H1357" s="52">
        <f>+SUM(INDEX(Inputs!$D$24:$D$35,MATCH($D1357,Inputs!$B$24:$B$35,0))*$F1357,INDEX(Inputs!$E$24:$E$35,MATCH($D1357,Inputs!$B$24:$B$35,0))*$G1357)</f>
        <v>80.436668565000005</v>
      </c>
      <c r="I1357" s="52"/>
      <c r="J1357" s="52"/>
      <c r="K1357" s="52"/>
      <c r="L1357" s="52"/>
      <c r="M1357" s="52"/>
      <c r="O1357" s="19"/>
      <c r="P1357" s="19"/>
      <c r="Q1357" s="19"/>
    </row>
    <row r="1358" spans="2:17" x14ac:dyDescent="0.25">
      <c r="B1358" s="8" t="s">
        <v>211</v>
      </c>
      <c r="C1358" s="8">
        <v>2021</v>
      </c>
      <c r="D1358" s="8">
        <v>6</v>
      </c>
      <c r="E1358" s="49">
        <f>Data!F1358</f>
        <v>1938.7098000000001</v>
      </c>
      <c r="F1358" s="51">
        <f t="shared" si="43"/>
        <v>1938.7098000000001</v>
      </c>
      <c r="G1358" s="51">
        <f t="shared" si="42"/>
        <v>0</v>
      </c>
      <c r="H1358" s="52">
        <f>+SUM(INDEX(Inputs!$D$24:$D$35,MATCH($D1358,Inputs!$B$24:$B$35,0))*$F1358,INDEX(Inputs!$E$24:$E$35,MATCH($D1358,Inputs!$B$24:$B$35,0))*$G1358)</f>
        <v>204.04920645000001</v>
      </c>
      <c r="I1358" s="52"/>
      <c r="J1358" s="52"/>
      <c r="K1358" s="52"/>
      <c r="L1358" s="52"/>
      <c r="M1358" s="52"/>
      <c r="O1358" s="19"/>
      <c r="P1358" s="19"/>
      <c r="Q1358" s="19"/>
    </row>
    <row r="1359" spans="2:17" x14ac:dyDescent="0.25">
      <c r="B1359" s="8" t="s">
        <v>211</v>
      </c>
      <c r="C1359" s="8">
        <v>2021</v>
      </c>
      <c r="D1359" s="8">
        <v>7</v>
      </c>
      <c r="E1359" s="49">
        <f>Data!F1359</f>
        <v>2568.8319999999999</v>
      </c>
      <c r="F1359" s="51">
        <f t="shared" si="43"/>
        <v>2000</v>
      </c>
      <c r="G1359" s="51">
        <f t="shared" si="42"/>
        <v>568.83199999999988</v>
      </c>
      <c r="H1359" s="52">
        <f>+SUM(INDEX(Inputs!$D$24:$D$35,MATCH($D1359,Inputs!$B$24:$B$35,0))*$F1359,INDEX(Inputs!$E$24:$E$35,MATCH($D1359,Inputs!$B$24:$B$35,0))*$G1359)</f>
        <v>238.211219712</v>
      </c>
      <c r="I1359" s="52"/>
      <c r="J1359" s="52"/>
      <c r="K1359" s="52"/>
      <c r="L1359" s="52"/>
      <c r="M1359" s="52"/>
      <c r="O1359" s="19"/>
      <c r="P1359" s="19"/>
      <c r="Q1359" s="19"/>
    </row>
    <row r="1360" spans="2:17" x14ac:dyDescent="0.25">
      <c r="B1360" s="8" t="s">
        <v>211</v>
      </c>
      <c r="C1360" s="8">
        <v>2021</v>
      </c>
      <c r="D1360" s="8">
        <v>8</v>
      </c>
      <c r="E1360" s="49">
        <f>Data!F1360</f>
        <v>1554.4960000000001</v>
      </c>
      <c r="F1360" s="51">
        <f t="shared" si="43"/>
        <v>1554.4960000000001</v>
      </c>
      <c r="G1360" s="51">
        <f t="shared" si="42"/>
        <v>0</v>
      </c>
      <c r="H1360" s="52">
        <f>+SUM(INDEX(Inputs!$D$24:$D$35,MATCH($D1360,Inputs!$B$24:$B$35,0))*$F1360,INDEX(Inputs!$E$24:$E$35,MATCH($D1360,Inputs!$B$24:$B$35,0))*$G1360)</f>
        <v>163.610704</v>
      </c>
      <c r="I1360" s="52"/>
      <c r="J1360" s="52"/>
      <c r="K1360" s="52"/>
      <c r="L1360" s="52"/>
      <c r="M1360" s="52"/>
      <c r="O1360" s="19"/>
      <c r="P1360" s="19"/>
      <c r="Q1360" s="19"/>
    </row>
    <row r="1361" spans="2:17" x14ac:dyDescent="0.25">
      <c r="B1361" s="8" t="s">
        <v>211</v>
      </c>
      <c r="C1361" s="8">
        <v>2021</v>
      </c>
      <c r="D1361" s="8">
        <v>9</v>
      </c>
      <c r="E1361" s="49">
        <f>Data!F1361</f>
        <v>840.61609999999996</v>
      </c>
      <c r="F1361" s="51">
        <f t="shared" si="43"/>
        <v>840.61609999999996</v>
      </c>
      <c r="G1361" s="51">
        <f t="shared" si="42"/>
        <v>0</v>
      </c>
      <c r="H1361" s="52">
        <f>+SUM(INDEX(Inputs!$D$24:$D$35,MATCH($D1361,Inputs!$B$24:$B$35,0))*$F1361,INDEX(Inputs!$E$24:$E$35,MATCH($D1361,Inputs!$B$24:$B$35,0))*$G1361)</f>
        <v>79.641650546199998</v>
      </c>
      <c r="I1361" s="52"/>
      <c r="J1361" s="52"/>
      <c r="K1361" s="52"/>
      <c r="L1361" s="52"/>
      <c r="M1361" s="52"/>
      <c r="O1361" s="19"/>
      <c r="P1361" s="19"/>
      <c r="Q1361" s="19"/>
    </row>
    <row r="1362" spans="2:17" x14ac:dyDescent="0.25">
      <c r="B1362" s="8" t="s">
        <v>211</v>
      </c>
      <c r="C1362" s="8">
        <v>2021</v>
      </c>
      <c r="D1362" s="8">
        <v>10</v>
      </c>
      <c r="E1362" s="49">
        <f>Data!F1362</f>
        <v>640.38400000000001</v>
      </c>
      <c r="F1362" s="51">
        <f t="shared" si="43"/>
        <v>640.38400000000001</v>
      </c>
      <c r="G1362" s="51">
        <f t="shared" si="42"/>
        <v>0</v>
      </c>
      <c r="H1362" s="52">
        <f>+SUM(INDEX(Inputs!$D$24:$D$35,MATCH($D1362,Inputs!$B$24:$B$35,0))*$F1362,INDEX(Inputs!$E$24:$E$35,MATCH($D1362,Inputs!$B$24:$B$35,0))*$G1362)</f>
        <v>60.671260928000002</v>
      </c>
      <c r="I1362" s="52"/>
      <c r="J1362" s="52"/>
      <c r="K1362" s="52"/>
      <c r="L1362" s="52"/>
      <c r="M1362" s="52"/>
      <c r="O1362" s="19"/>
      <c r="P1362" s="19"/>
      <c r="Q1362" s="19"/>
    </row>
    <row r="1363" spans="2:17" x14ac:dyDescent="0.25">
      <c r="B1363" s="8" t="s">
        <v>211</v>
      </c>
      <c r="C1363" s="8">
        <v>2021</v>
      </c>
      <c r="D1363" s="8">
        <v>11</v>
      </c>
      <c r="E1363" s="49">
        <f>Data!F1363</f>
        <v>692.82500000000005</v>
      </c>
      <c r="F1363" s="51">
        <f t="shared" si="43"/>
        <v>692.82500000000005</v>
      </c>
      <c r="G1363" s="51">
        <f t="shared" si="42"/>
        <v>0</v>
      </c>
      <c r="H1363" s="52">
        <f>+SUM(INDEX(Inputs!$D$24:$D$35,MATCH($D1363,Inputs!$B$24:$B$35,0))*$F1363,INDEX(Inputs!$E$24:$E$35,MATCH($D1363,Inputs!$B$24:$B$35,0))*$G1363)</f>
        <v>65.639626150000012</v>
      </c>
      <c r="I1363" s="52"/>
      <c r="J1363" s="52"/>
      <c r="K1363" s="52"/>
      <c r="L1363" s="52"/>
      <c r="M1363" s="52"/>
      <c r="O1363" s="19"/>
      <c r="P1363" s="19"/>
      <c r="Q1363" s="19"/>
    </row>
    <row r="1364" spans="2:17" x14ac:dyDescent="0.25">
      <c r="B1364" s="8" t="s">
        <v>211</v>
      </c>
      <c r="C1364" s="8">
        <v>2021</v>
      </c>
      <c r="D1364" s="8">
        <v>12</v>
      </c>
      <c r="E1364" s="49">
        <f>Data!F1364</f>
        <v>819.32799999999997</v>
      </c>
      <c r="F1364" s="51">
        <f t="shared" si="43"/>
        <v>819.32799999999997</v>
      </c>
      <c r="G1364" s="51">
        <f t="shared" si="42"/>
        <v>0</v>
      </c>
      <c r="H1364" s="52">
        <f>+SUM(INDEX(Inputs!$D$24:$D$35,MATCH($D1364,Inputs!$B$24:$B$35,0))*$F1364,INDEX(Inputs!$E$24:$E$35,MATCH($D1364,Inputs!$B$24:$B$35,0))*$G1364)</f>
        <v>77.624773376000007</v>
      </c>
      <c r="I1364" s="52"/>
      <c r="J1364" s="52"/>
      <c r="K1364" s="52"/>
      <c r="L1364" s="52"/>
      <c r="M1364" s="52"/>
      <c r="O1364" s="19"/>
      <c r="P1364" s="19"/>
      <c r="Q1364" s="19"/>
    </row>
    <row r="1365" spans="2:17" x14ac:dyDescent="0.25">
      <c r="B1365" s="8" t="s">
        <v>212</v>
      </c>
      <c r="C1365" s="8">
        <v>2021</v>
      </c>
      <c r="D1365" s="8">
        <v>1</v>
      </c>
      <c r="E1365" s="49">
        <f>Data!F1365</f>
        <v>13404.224</v>
      </c>
      <c r="F1365" s="51">
        <f t="shared" si="43"/>
        <v>2000</v>
      </c>
      <c r="G1365" s="51">
        <f t="shared" si="42"/>
        <v>11404.224</v>
      </c>
      <c r="H1365" s="52">
        <f>+SUM(INDEX(Inputs!$D$24:$D$35,MATCH($D1365,Inputs!$B$24:$B$35,0))*$F1365,INDEX(Inputs!$E$24:$E$35,MATCH($D1365,Inputs!$B$24:$B$35,0))*$G1365)</f>
        <v>693.505083904</v>
      </c>
      <c r="I1365" s="52"/>
      <c r="J1365" s="52"/>
      <c r="K1365" s="52"/>
      <c r="L1365" s="52"/>
      <c r="M1365" s="52"/>
      <c r="O1365" s="19"/>
      <c r="P1365" s="19"/>
      <c r="Q1365" s="19"/>
    </row>
    <row r="1366" spans="2:17" x14ac:dyDescent="0.25">
      <c r="B1366" s="8" t="s">
        <v>212</v>
      </c>
      <c r="C1366" s="8">
        <v>2021</v>
      </c>
      <c r="D1366" s="8">
        <v>2</v>
      </c>
      <c r="E1366" s="49">
        <f>Data!F1366</f>
        <v>12987.023999999999</v>
      </c>
      <c r="F1366" s="51">
        <f t="shared" si="43"/>
        <v>2000</v>
      </c>
      <c r="G1366" s="51">
        <f t="shared" si="42"/>
        <v>10987.023999999999</v>
      </c>
      <c r="H1366" s="52">
        <f>+SUM(INDEX(Inputs!$D$24:$D$35,MATCH($D1366,Inputs!$B$24:$B$35,0))*$F1366,INDEX(Inputs!$E$24:$E$35,MATCH($D1366,Inputs!$B$24:$B$35,0))*$G1366)</f>
        <v>675.06651270399993</v>
      </c>
      <c r="I1366" s="52"/>
      <c r="J1366" s="52"/>
      <c r="K1366" s="52"/>
      <c r="L1366" s="52"/>
      <c r="M1366" s="52"/>
      <c r="O1366" s="19"/>
      <c r="P1366" s="19"/>
      <c r="Q1366" s="19"/>
    </row>
    <row r="1367" spans="2:17" x14ac:dyDescent="0.25">
      <c r="B1367" s="8" t="s">
        <v>212</v>
      </c>
      <c r="C1367" s="8">
        <v>2021</v>
      </c>
      <c r="D1367" s="8">
        <v>3</v>
      </c>
      <c r="E1367" s="49">
        <f>Data!F1367</f>
        <v>14399.172</v>
      </c>
      <c r="F1367" s="51">
        <f t="shared" si="43"/>
        <v>2000</v>
      </c>
      <c r="G1367" s="51">
        <f t="shared" si="42"/>
        <v>12399.172</v>
      </c>
      <c r="H1367" s="52">
        <f>+SUM(INDEX(Inputs!$D$24:$D$35,MATCH($D1367,Inputs!$B$24:$B$35,0))*$F1367,INDEX(Inputs!$E$24:$E$35,MATCH($D1367,Inputs!$B$24:$B$35,0))*$G1367)</f>
        <v>737.47780571200008</v>
      </c>
      <c r="I1367" s="52"/>
      <c r="J1367" s="52"/>
      <c r="K1367" s="52"/>
      <c r="L1367" s="52"/>
      <c r="M1367" s="52"/>
      <c r="O1367" s="19"/>
      <c r="P1367" s="19"/>
      <c r="Q1367" s="19"/>
    </row>
    <row r="1368" spans="2:17" x14ac:dyDescent="0.25">
      <c r="B1368" s="8" t="s">
        <v>212</v>
      </c>
      <c r="C1368" s="8">
        <v>2021</v>
      </c>
      <c r="D1368" s="8">
        <v>4</v>
      </c>
      <c r="E1368" s="49">
        <f>Data!F1368</f>
        <v>8062.1760000000004</v>
      </c>
      <c r="F1368" s="51">
        <f t="shared" si="43"/>
        <v>2000</v>
      </c>
      <c r="G1368" s="51">
        <f t="shared" si="42"/>
        <v>6062.1760000000004</v>
      </c>
      <c r="H1368" s="52">
        <f>+SUM(INDEX(Inputs!$D$24:$D$35,MATCH($D1368,Inputs!$B$24:$B$35,0))*$F1368,INDEX(Inputs!$E$24:$E$35,MATCH($D1368,Inputs!$B$24:$B$35,0))*$G1368)</f>
        <v>457.40793049600006</v>
      </c>
      <c r="I1368" s="52"/>
      <c r="J1368" s="52"/>
      <c r="K1368" s="52"/>
      <c r="L1368" s="52"/>
      <c r="M1368" s="52"/>
      <c r="O1368" s="19"/>
      <c r="P1368" s="19"/>
      <c r="Q1368" s="19"/>
    </row>
    <row r="1369" spans="2:17" x14ac:dyDescent="0.25">
      <c r="B1369" s="8" t="s">
        <v>212</v>
      </c>
      <c r="C1369" s="8">
        <v>2021</v>
      </c>
      <c r="D1369" s="8">
        <v>5</v>
      </c>
      <c r="E1369" s="49">
        <f>Data!F1369</f>
        <v>2633.5479999999998</v>
      </c>
      <c r="F1369" s="51">
        <f t="shared" si="43"/>
        <v>2000</v>
      </c>
      <c r="G1369" s="51">
        <f t="shared" si="42"/>
        <v>633.54799999999977</v>
      </c>
      <c r="H1369" s="52">
        <f>+SUM(INDEX(Inputs!$D$24:$D$35,MATCH($D1369,Inputs!$B$24:$B$35,0))*$F1369,INDEX(Inputs!$E$24:$E$35,MATCH($D1369,Inputs!$B$24:$B$35,0))*$G1369)</f>
        <v>217.484287408</v>
      </c>
      <c r="I1369" s="52"/>
      <c r="J1369" s="52"/>
      <c r="K1369" s="52"/>
      <c r="L1369" s="52"/>
      <c r="M1369" s="52"/>
      <c r="O1369" s="19"/>
      <c r="P1369" s="19"/>
      <c r="Q1369" s="19"/>
    </row>
    <row r="1370" spans="2:17" x14ac:dyDescent="0.25">
      <c r="B1370" s="8" t="s">
        <v>212</v>
      </c>
      <c r="C1370" s="8">
        <v>2021</v>
      </c>
      <c r="D1370" s="8">
        <v>6</v>
      </c>
      <c r="E1370" s="49">
        <f>Data!F1370</f>
        <v>2430.98</v>
      </c>
      <c r="F1370" s="51">
        <f t="shared" si="43"/>
        <v>2000</v>
      </c>
      <c r="G1370" s="51">
        <f t="shared" si="42"/>
        <v>430.98</v>
      </c>
      <c r="H1370" s="52">
        <f>+SUM(INDEX(Inputs!$D$24:$D$35,MATCH($D1370,Inputs!$B$24:$B$35,0))*$F1370,INDEX(Inputs!$E$24:$E$35,MATCH($D1370,Inputs!$B$24:$B$35,0))*$G1370)</f>
        <v>231.49562168</v>
      </c>
      <c r="I1370" s="52"/>
      <c r="J1370" s="52"/>
      <c r="K1370" s="52"/>
      <c r="L1370" s="52"/>
      <c r="M1370" s="52"/>
      <c r="O1370" s="19"/>
      <c r="P1370" s="19"/>
      <c r="Q1370" s="19"/>
    </row>
    <row r="1371" spans="2:17" x14ac:dyDescent="0.25">
      <c r="B1371" s="8" t="s">
        <v>212</v>
      </c>
      <c r="C1371" s="8">
        <v>2021</v>
      </c>
      <c r="D1371" s="8">
        <v>7</v>
      </c>
      <c r="E1371" s="49">
        <f>Data!F1371</f>
        <v>2396.672</v>
      </c>
      <c r="F1371" s="51">
        <f t="shared" si="43"/>
        <v>2000</v>
      </c>
      <c r="G1371" s="51">
        <f t="shared" si="42"/>
        <v>396.67200000000003</v>
      </c>
      <c r="H1371" s="52">
        <f>+SUM(INDEX(Inputs!$D$24:$D$35,MATCH($D1371,Inputs!$B$24:$B$35,0))*$F1371,INDEX(Inputs!$E$24:$E$35,MATCH($D1371,Inputs!$B$24:$B$35,0))*$G1371)</f>
        <v>229.82427315199999</v>
      </c>
      <c r="I1371" s="52"/>
      <c r="J1371" s="52"/>
      <c r="K1371" s="52"/>
      <c r="L1371" s="52"/>
      <c r="M1371" s="52"/>
      <c r="O1371" s="19"/>
      <c r="P1371" s="19"/>
      <c r="Q1371" s="19"/>
    </row>
    <row r="1372" spans="2:17" x14ac:dyDescent="0.25">
      <c r="B1372" s="8" t="s">
        <v>212</v>
      </c>
      <c r="C1372" s="8">
        <v>2021</v>
      </c>
      <c r="D1372" s="8">
        <v>8</v>
      </c>
      <c r="E1372" s="49">
        <f>Data!F1372</f>
        <v>10832.487999999999</v>
      </c>
      <c r="F1372" s="51">
        <f t="shared" si="43"/>
        <v>2000</v>
      </c>
      <c r="G1372" s="51">
        <f t="shared" si="42"/>
        <v>8832.4879999999994</v>
      </c>
      <c r="H1372" s="52">
        <f>+SUM(INDEX(Inputs!$D$24:$D$35,MATCH($D1372,Inputs!$B$24:$B$35,0))*$F1372,INDEX(Inputs!$E$24:$E$35,MATCH($D1372,Inputs!$B$24:$B$35,0))*$G1372)</f>
        <v>640.78348540799993</v>
      </c>
      <c r="I1372" s="52"/>
      <c r="J1372" s="52"/>
      <c r="K1372" s="52"/>
      <c r="L1372" s="52"/>
      <c r="M1372" s="52"/>
      <c r="O1372" s="19"/>
      <c r="P1372" s="19"/>
      <c r="Q1372" s="19"/>
    </row>
    <row r="1373" spans="2:17" x14ac:dyDescent="0.25">
      <c r="B1373" s="8" t="s">
        <v>212</v>
      </c>
      <c r="C1373" s="8">
        <v>2021</v>
      </c>
      <c r="D1373" s="8">
        <v>9</v>
      </c>
      <c r="E1373" s="49">
        <f>Data!F1373</f>
        <v>13896.868</v>
      </c>
      <c r="F1373" s="51">
        <f t="shared" si="43"/>
        <v>2000</v>
      </c>
      <c r="G1373" s="51">
        <f t="shared" si="42"/>
        <v>11896.868</v>
      </c>
      <c r="H1373" s="52">
        <f>+SUM(INDEX(Inputs!$D$24:$D$35,MATCH($D1373,Inputs!$B$24:$B$35,0))*$F1373,INDEX(Inputs!$E$24:$E$35,MATCH($D1373,Inputs!$B$24:$B$35,0))*$G1373)</f>
        <v>715.27797812800009</v>
      </c>
      <c r="I1373" s="52"/>
      <c r="J1373" s="52"/>
      <c r="K1373" s="52"/>
      <c r="L1373" s="52"/>
      <c r="M1373" s="52"/>
      <c r="O1373" s="19"/>
      <c r="P1373" s="19"/>
      <c r="Q1373" s="19"/>
    </row>
    <row r="1374" spans="2:17" x14ac:dyDescent="0.25">
      <c r="B1374" s="8" t="s">
        <v>212</v>
      </c>
      <c r="C1374" s="8">
        <v>2021</v>
      </c>
      <c r="D1374" s="8">
        <v>10</v>
      </c>
      <c r="E1374" s="49">
        <f>Data!F1374</f>
        <v>10729.072</v>
      </c>
      <c r="F1374" s="51">
        <f t="shared" si="43"/>
        <v>2000</v>
      </c>
      <c r="G1374" s="51">
        <f t="shared" si="42"/>
        <v>8729.0720000000001</v>
      </c>
      <c r="H1374" s="52">
        <f>+SUM(INDEX(Inputs!$D$24:$D$35,MATCH($D1374,Inputs!$B$24:$B$35,0))*$F1374,INDEX(Inputs!$E$24:$E$35,MATCH($D1374,Inputs!$B$24:$B$35,0))*$G1374)</f>
        <v>575.27406611200001</v>
      </c>
      <c r="I1374" s="52"/>
      <c r="J1374" s="52"/>
      <c r="K1374" s="52"/>
      <c r="L1374" s="52"/>
      <c r="M1374" s="52"/>
      <c r="O1374" s="19"/>
      <c r="P1374" s="19"/>
      <c r="Q1374" s="19"/>
    </row>
    <row r="1375" spans="2:17" x14ac:dyDescent="0.25">
      <c r="B1375" s="8" t="s">
        <v>212</v>
      </c>
      <c r="C1375" s="8">
        <v>2021</v>
      </c>
      <c r="D1375" s="8">
        <v>11</v>
      </c>
      <c r="E1375" s="49">
        <f>Data!F1375</f>
        <v>12267.492</v>
      </c>
      <c r="F1375" s="51">
        <f t="shared" si="43"/>
        <v>2000</v>
      </c>
      <c r="G1375" s="51">
        <f t="shared" si="42"/>
        <v>10267.492</v>
      </c>
      <c r="H1375" s="52">
        <f>+SUM(INDEX(Inputs!$D$24:$D$35,MATCH($D1375,Inputs!$B$24:$B$35,0))*$F1375,INDEX(Inputs!$E$24:$E$35,MATCH($D1375,Inputs!$B$24:$B$35,0))*$G1375)</f>
        <v>643.26607643199998</v>
      </c>
      <c r="I1375" s="52"/>
      <c r="J1375" s="52"/>
      <c r="K1375" s="52"/>
      <c r="L1375" s="52"/>
      <c r="M1375" s="52"/>
      <c r="O1375" s="19"/>
      <c r="P1375" s="19"/>
      <c r="Q1375" s="19"/>
    </row>
    <row r="1376" spans="2:17" x14ac:dyDescent="0.25">
      <c r="B1376" s="8" t="s">
        <v>212</v>
      </c>
      <c r="C1376" s="8">
        <v>2021</v>
      </c>
      <c r="D1376" s="8">
        <v>12</v>
      </c>
      <c r="E1376" s="49">
        <f>Data!F1376</f>
        <v>12923.26</v>
      </c>
      <c r="F1376" s="51">
        <f t="shared" si="43"/>
        <v>2000</v>
      </c>
      <c r="G1376" s="51">
        <f t="shared" si="42"/>
        <v>10923.26</v>
      </c>
      <c r="H1376" s="52">
        <f>+SUM(INDEX(Inputs!$D$24:$D$35,MATCH($D1376,Inputs!$B$24:$B$35,0))*$F1376,INDEX(Inputs!$E$24:$E$35,MATCH($D1376,Inputs!$B$24:$B$35,0))*$G1376)</f>
        <v>672.24839896000003</v>
      </c>
      <c r="I1376" s="52"/>
      <c r="J1376" s="52"/>
      <c r="K1376" s="52"/>
      <c r="L1376" s="52"/>
      <c r="M1376" s="52"/>
      <c r="O1376" s="19"/>
      <c r="P1376" s="19"/>
      <c r="Q1376" s="19"/>
    </row>
    <row r="1377" spans="2:17" x14ac:dyDescent="0.25">
      <c r="B1377" s="8" t="s">
        <v>213</v>
      </c>
      <c r="C1377" s="8">
        <v>2021</v>
      </c>
      <c r="D1377" s="8">
        <v>1</v>
      </c>
      <c r="E1377" s="49">
        <f>Data!F1377</f>
        <v>53229.9</v>
      </c>
      <c r="F1377" s="51">
        <f t="shared" si="43"/>
        <v>2000</v>
      </c>
      <c r="G1377" s="51">
        <f t="shared" si="42"/>
        <v>51229.9</v>
      </c>
      <c r="H1377" s="52">
        <f>+SUM(INDEX(Inputs!$D$24:$D$35,MATCH($D1377,Inputs!$B$24:$B$35,0))*$F1377,INDEX(Inputs!$E$24:$E$35,MATCH($D1377,Inputs!$B$24:$B$35,0))*$G1377)</f>
        <v>2453.6406603999999</v>
      </c>
      <c r="I1377" s="52"/>
      <c r="J1377" s="52"/>
      <c r="K1377" s="52"/>
      <c r="L1377" s="52"/>
      <c r="M1377" s="52"/>
      <c r="O1377" s="19"/>
      <c r="P1377" s="19"/>
      <c r="Q1377" s="19"/>
    </row>
    <row r="1378" spans="2:17" x14ac:dyDescent="0.25">
      <c r="B1378" s="8" t="s">
        <v>213</v>
      </c>
      <c r="C1378" s="8">
        <v>2021</v>
      </c>
      <c r="D1378" s="8">
        <v>2</v>
      </c>
      <c r="E1378" s="49">
        <f>Data!F1378</f>
        <v>46715.1</v>
      </c>
      <c r="F1378" s="51">
        <f t="shared" si="43"/>
        <v>2000</v>
      </c>
      <c r="G1378" s="51">
        <f t="shared" si="42"/>
        <v>44715.1</v>
      </c>
      <c r="H1378" s="52">
        <f>+SUM(INDEX(Inputs!$D$24:$D$35,MATCH($D1378,Inputs!$B$24:$B$35,0))*$F1378,INDEX(Inputs!$E$24:$E$35,MATCH($D1378,Inputs!$B$24:$B$35,0))*$G1378)</f>
        <v>2165.7125596000001</v>
      </c>
      <c r="I1378" s="52"/>
      <c r="J1378" s="52"/>
      <c r="K1378" s="52"/>
      <c r="L1378" s="52"/>
      <c r="M1378" s="52"/>
      <c r="O1378" s="19"/>
      <c r="P1378" s="19"/>
      <c r="Q1378" s="19"/>
    </row>
    <row r="1379" spans="2:17" x14ac:dyDescent="0.25">
      <c r="B1379" s="8" t="s">
        <v>213</v>
      </c>
      <c r="C1379" s="8">
        <v>2021</v>
      </c>
      <c r="D1379" s="8">
        <v>3</v>
      </c>
      <c r="E1379" s="49">
        <f>Data!F1379</f>
        <v>38215.019999999997</v>
      </c>
      <c r="F1379" s="51">
        <f t="shared" si="43"/>
        <v>2000</v>
      </c>
      <c r="G1379" s="51">
        <f t="shared" si="42"/>
        <v>36215.019999999997</v>
      </c>
      <c r="H1379" s="52">
        <f>+SUM(INDEX(Inputs!$D$24:$D$35,MATCH($D1379,Inputs!$B$24:$B$35,0))*$F1379,INDEX(Inputs!$E$24:$E$35,MATCH($D1379,Inputs!$B$24:$B$35,0))*$G1379)</f>
        <v>1790.0430239199998</v>
      </c>
      <c r="I1379" s="52"/>
      <c r="J1379" s="52"/>
      <c r="K1379" s="52"/>
      <c r="L1379" s="52"/>
      <c r="M1379" s="52"/>
      <c r="O1379" s="19"/>
      <c r="P1379" s="19"/>
      <c r="Q1379" s="19"/>
    </row>
    <row r="1380" spans="2:17" x14ac:dyDescent="0.25">
      <c r="B1380" s="8" t="s">
        <v>213</v>
      </c>
      <c r="C1380" s="8">
        <v>2021</v>
      </c>
      <c r="D1380" s="8">
        <v>4</v>
      </c>
      <c r="E1380" s="49">
        <f>Data!F1380</f>
        <v>25324.44</v>
      </c>
      <c r="F1380" s="51">
        <f t="shared" si="43"/>
        <v>2000</v>
      </c>
      <c r="G1380" s="51">
        <f t="shared" si="42"/>
        <v>23324.44</v>
      </c>
      <c r="H1380" s="52">
        <f>+SUM(INDEX(Inputs!$D$24:$D$35,MATCH($D1380,Inputs!$B$24:$B$35,0))*$F1380,INDEX(Inputs!$E$24:$E$35,MATCH($D1380,Inputs!$B$24:$B$35,0))*$G1380)</f>
        <v>1220.3309502399998</v>
      </c>
      <c r="I1380" s="52"/>
      <c r="J1380" s="52"/>
      <c r="K1380" s="52"/>
      <c r="L1380" s="52"/>
      <c r="M1380" s="52"/>
      <c r="O1380" s="19"/>
      <c r="P1380" s="19"/>
      <c r="Q1380" s="19"/>
    </row>
    <row r="1381" spans="2:17" x14ac:dyDescent="0.25">
      <c r="B1381" s="8" t="s">
        <v>213</v>
      </c>
      <c r="C1381" s="8">
        <v>2021</v>
      </c>
      <c r="D1381" s="8">
        <v>5</v>
      </c>
      <c r="E1381" s="49">
        <f>Data!F1381</f>
        <v>17370.36</v>
      </c>
      <c r="F1381" s="51">
        <f t="shared" si="43"/>
        <v>2000</v>
      </c>
      <c r="G1381" s="51">
        <f t="shared" si="42"/>
        <v>15370.36</v>
      </c>
      <c r="H1381" s="52">
        <f>+SUM(INDEX(Inputs!$D$24:$D$35,MATCH($D1381,Inputs!$B$24:$B$35,0))*$F1381,INDEX(Inputs!$E$24:$E$35,MATCH($D1381,Inputs!$B$24:$B$35,0))*$G1381)</f>
        <v>868.79243056000007</v>
      </c>
      <c r="I1381" s="52"/>
      <c r="J1381" s="52"/>
      <c r="K1381" s="52"/>
      <c r="L1381" s="52"/>
      <c r="M1381" s="52"/>
      <c r="O1381" s="19"/>
      <c r="P1381" s="19"/>
      <c r="Q1381" s="19"/>
    </row>
    <row r="1382" spans="2:17" x14ac:dyDescent="0.25">
      <c r="B1382" s="8" t="s">
        <v>213</v>
      </c>
      <c r="C1382" s="8">
        <v>2021</v>
      </c>
      <c r="D1382" s="8">
        <v>6</v>
      </c>
      <c r="E1382" s="49">
        <f>Data!F1382</f>
        <v>17836.32</v>
      </c>
      <c r="F1382" s="51">
        <f t="shared" si="43"/>
        <v>2000</v>
      </c>
      <c r="G1382" s="51">
        <f t="shared" si="42"/>
        <v>15836.32</v>
      </c>
      <c r="H1382" s="52">
        <f>+SUM(INDEX(Inputs!$D$24:$D$35,MATCH($D1382,Inputs!$B$24:$B$35,0))*$F1382,INDEX(Inputs!$E$24:$E$35,MATCH($D1382,Inputs!$B$24:$B$35,0))*$G1382)</f>
        <v>981.98216511999999</v>
      </c>
      <c r="I1382" s="52"/>
      <c r="J1382" s="52"/>
      <c r="K1382" s="52"/>
      <c r="L1382" s="52"/>
      <c r="M1382" s="52"/>
      <c r="O1382" s="19"/>
      <c r="P1382" s="19"/>
      <c r="Q1382" s="19"/>
    </row>
    <row r="1383" spans="2:17" x14ac:dyDescent="0.25">
      <c r="B1383" s="8" t="s">
        <v>213</v>
      </c>
      <c r="C1383" s="8">
        <v>2021</v>
      </c>
      <c r="D1383" s="8">
        <v>7</v>
      </c>
      <c r="E1383" s="49">
        <f>Data!F1383</f>
        <v>19077.72</v>
      </c>
      <c r="F1383" s="51">
        <f t="shared" si="43"/>
        <v>2000</v>
      </c>
      <c r="G1383" s="51">
        <f t="shared" si="42"/>
        <v>17077.72</v>
      </c>
      <c r="H1383" s="52">
        <f>+SUM(INDEX(Inputs!$D$24:$D$35,MATCH($D1383,Inputs!$B$24:$B$35,0))*$F1383,INDEX(Inputs!$E$24:$E$35,MATCH($D1383,Inputs!$B$24:$B$35,0))*$G1383)</f>
        <v>1042.4582075200001</v>
      </c>
      <c r="I1383" s="52"/>
      <c r="J1383" s="52"/>
      <c r="K1383" s="52"/>
      <c r="L1383" s="52"/>
      <c r="M1383" s="52"/>
      <c r="O1383" s="19"/>
      <c r="P1383" s="19"/>
      <c r="Q1383" s="19"/>
    </row>
    <row r="1384" spans="2:17" x14ac:dyDescent="0.25">
      <c r="B1384" s="8" t="s">
        <v>213</v>
      </c>
      <c r="C1384" s="8">
        <v>2021</v>
      </c>
      <c r="D1384" s="8">
        <v>8</v>
      </c>
      <c r="E1384" s="49">
        <f>Data!F1384</f>
        <v>17189.16</v>
      </c>
      <c r="F1384" s="51">
        <f t="shared" si="43"/>
        <v>2000</v>
      </c>
      <c r="G1384" s="51">
        <f t="shared" si="42"/>
        <v>15189.16</v>
      </c>
      <c r="H1384" s="52">
        <f>+SUM(INDEX(Inputs!$D$24:$D$35,MATCH($D1384,Inputs!$B$24:$B$35,0))*$F1384,INDEX(Inputs!$E$24:$E$35,MATCH($D1384,Inputs!$B$24:$B$35,0))*$G1384)</f>
        <v>950.45511856000007</v>
      </c>
      <c r="I1384" s="52"/>
      <c r="J1384" s="52"/>
      <c r="K1384" s="52"/>
      <c r="L1384" s="52"/>
      <c r="M1384" s="52"/>
      <c r="O1384" s="19"/>
      <c r="P1384" s="19"/>
      <c r="Q1384" s="19"/>
    </row>
    <row r="1385" spans="2:17" x14ac:dyDescent="0.25">
      <c r="B1385" s="8" t="s">
        <v>213</v>
      </c>
      <c r="C1385" s="8">
        <v>2021</v>
      </c>
      <c r="D1385" s="8">
        <v>9</v>
      </c>
      <c r="E1385" s="49">
        <f>Data!F1385</f>
        <v>15385.56</v>
      </c>
      <c r="F1385" s="51">
        <f t="shared" si="43"/>
        <v>2000</v>
      </c>
      <c r="G1385" s="51">
        <f t="shared" si="42"/>
        <v>13385.56</v>
      </c>
      <c r="H1385" s="52">
        <f>+SUM(INDEX(Inputs!$D$24:$D$35,MATCH($D1385,Inputs!$B$24:$B$35,0))*$F1385,INDEX(Inputs!$E$24:$E$35,MATCH($D1385,Inputs!$B$24:$B$35,0))*$G1385)</f>
        <v>781.07220975999996</v>
      </c>
      <c r="I1385" s="52"/>
      <c r="J1385" s="52"/>
      <c r="K1385" s="52"/>
      <c r="L1385" s="52"/>
      <c r="M1385" s="52"/>
      <c r="O1385" s="19"/>
      <c r="P1385" s="19"/>
      <c r="Q1385" s="19"/>
    </row>
    <row r="1386" spans="2:17" x14ac:dyDescent="0.25">
      <c r="B1386" s="8" t="s">
        <v>213</v>
      </c>
      <c r="C1386" s="8">
        <v>2021</v>
      </c>
      <c r="D1386" s="8">
        <v>10</v>
      </c>
      <c r="E1386" s="49">
        <f>Data!F1386</f>
        <v>21112.98</v>
      </c>
      <c r="F1386" s="51">
        <f t="shared" si="43"/>
        <v>2000</v>
      </c>
      <c r="G1386" s="51">
        <f t="shared" si="42"/>
        <v>19112.98</v>
      </c>
      <c r="H1386" s="52">
        <f>+SUM(INDEX(Inputs!$D$24:$D$35,MATCH($D1386,Inputs!$B$24:$B$35,0))*$F1386,INDEX(Inputs!$E$24:$E$35,MATCH($D1386,Inputs!$B$24:$B$35,0))*$G1386)</f>
        <v>1034.2012640799999</v>
      </c>
      <c r="I1386" s="52"/>
      <c r="J1386" s="52"/>
      <c r="K1386" s="52"/>
      <c r="L1386" s="52"/>
      <c r="M1386" s="52"/>
      <c r="O1386" s="19"/>
      <c r="P1386" s="19"/>
      <c r="Q1386" s="19"/>
    </row>
    <row r="1387" spans="2:17" x14ac:dyDescent="0.25">
      <c r="B1387" s="8" t="s">
        <v>213</v>
      </c>
      <c r="C1387" s="8">
        <v>2021</v>
      </c>
      <c r="D1387" s="8">
        <v>11</v>
      </c>
      <c r="E1387" s="49">
        <f>Data!F1387</f>
        <v>34251.660000000003</v>
      </c>
      <c r="F1387" s="51">
        <f t="shared" si="43"/>
        <v>2000</v>
      </c>
      <c r="G1387" s="51">
        <f t="shared" si="42"/>
        <v>32251.660000000003</v>
      </c>
      <c r="H1387" s="52">
        <f>+SUM(INDEX(Inputs!$D$24:$D$35,MATCH($D1387,Inputs!$B$24:$B$35,0))*$F1387,INDEX(Inputs!$E$24:$E$35,MATCH($D1387,Inputs!$B$24:$B$35,0))*$G1387)</f>
        <v>1614.8783653600001</v>
      </c>
      <c r="I1387" s="52"/>
      <c r="J1387" s="52"/>
      <c r="K1387" s="52"/>
      <c r="L1387" s="52"/>
      <c r="M1387" s="52"/>
      <c r="O1387" s="19"/>
      <c r="P1387" s="19"/>
      <c r="Q1387" s="19"/>
    </row>
    <row r="1388" spans="2:17" x14ac:dyDescent="0.25">
      <c r="B1388" s="8" t="s">
        <v>213</v>
      </c>
      <c r="C1388" s="8">
        <v>2021</v>
      </c>
      <c r="D1388" s="8">
        <v>12</v>
      </c>
      <c r="E1388" s="49">
        <f>Data!F1388</f>
        <v>53407.62</v>
      </c>
      <c r="F1388" s="51">
        <f t="shared" si="43"/>
        <v>2000</v>
      </c>
      <c r="G1388" s="51">
        <f t="shared" si="42"/>
        <v>51407.62</v>
      </c>
      <c r="H1388" s="52">
        <f>+SUM(INDEX(Inputs!$D$24:$D$35,MATCH($D1388,Inputs!$B$24:$B$35,0))*$F1388,INDEX(Inputs!$E$24:$E$35,MATCH($D1388,Inputs!$B$24:$B$35,0))*$G1388)</f>
        <v>2461.4951735200002</v>
      </c>
      <c r="I1388" s="52"/>
      <c r="J1388" s="52"/>
      <c r="K1388" s="52"/>
      <c r="L1388" s="52"/>
      <c r="M1388" s="52"/>
      <c r="O1388" s="19"/>
      <c r="P1388" s="19"/>
      <c r="Q1388" s="19"/>
    </row>
    <row r="1389" spans="2:17" x14ac:dyDescent="0.25">
      <c r="B1389" s="8" t="s">
        <v>214</v>
      </c>
      <c r="C1389" s="8">
        <v>2021</v>
      </c>
      <c r="D1389" s="8">
        <v>1</v>
      </c>
      <c r="E1389" s="49">
        <f>Data!F1389</f>
        <v>2759.4234000000001</v>
      </c>
      <c r="F1389" s="51">
        <f t="shared" si="43"/>
        <v>2000</v>
      </c>
      <c r="G1389" s="51">
        <f t="shared" si="42"/>
        <v>759.42340000000013</v>
      </c>
      <c r="H1389" s="52">
        <f>+SUM(INDEX(Inputs!$D$24:$D$35,MATCH($D1389,Inputs!$B$24:$B$35,0))*$F1389,INDEX(Inputs!$E$24:$E$35,MATCH($D1389,Inputs!$B$24:$B$35,0))*$G1389)</f>
        <v>223.04747658640002</v>
      </c>
      <c r="I1389" s="52"/>
      <c r="J1389" s="52"/>
      <c r="K1389" s="52"/>
      <c r="L1389" s="52"/>
      <c r="M1389" s="52"/>
      <c r="O1389" s="19"/>
      <c r="P1389" s="19"/>
      <c r="Q1389" s="19"/>
    </row>
    <row r="1390" spans="2:17" x14ac:dyDescent="0.25">
      <c r="B1390" s="8" t="s">
        <v>214</v>
      </c>
      <c r="C1390" s="8">
        <v>2021</v>
      </c>
      <c r="D1390" s="8">
        <v>2</v>
      </c>
      <c r="E1390" s="49">
        <f>Data!F1390</f>
        <v>1587.7012</v>
      </c>
      <c r="F1390" s="51">
        <f t="shared" si="43"/>
        <v>1587.7012</v>
      </c>
      <c r="G1390" s="51">
        <f t="shared" si="42"/>
        <v>0</v>
      </c>
      <c r="H1390" s="52">
        <f>+SUM(INDEX(Inputs!$D$24:$D$35,MATCH($D1390,Inputs!$B$24:$B$35,0))*$F1390,INDEX(Inputs!$E$24:$E$35,MATCH($D1390,Inputs!$B$24:$B$35,0))*$G1390)</f>
        <v>150.42198709039999</v>
      </c>
      <c r="I1390" s="52"/>
      <c r="J1390" s="52"/>
      <c r="K1390" s="52"/>
      <c r="L1390" s="52"/>
      <c r="M1390" s="52"/>
      <c r="O1390" s="19"/>
      <c r="P1390" s="19"/>
      <c r="Q1390" s="19"/>
    </row>
    <row r="1391" spans="2:17" x14ac:dyDescent="0.25">
      <c r="B1391" s="8" t="s">
        <v>214</v>
      </c>
      <c r="C1391" s="8">
        <v>2021</v>
      </c>
      <c r="D1391" s="8">
        <v>3</v>
      </c>
      <c r="E1391" s="49">
        <f>Data!F1391</f>
        <v>1555.1225999999999</v>
      </c>
      <c r="F1391" s="51">
        <f t="shared" si="43"/>
        <v>1555.1225999999999</v>
      </c>
      <c r="G1391" s="51">
        <f t="shared" si="42"/>
        <v>0</v>
      </c>
      <c r="H1391" s="52">
        <f>+SUM(INDEX(Inputs!$D$24:$D$35,MATCH($D1391,Inputs!$B$24:$B$35,0))*$F1391,INDEX(Inputs!$E$24:$E$35,MATCH($D1391,Inputs!$B$24:$B$35,0))*$G1391)</f>
        <v>147.33542536920001</v>
      </c>
      <c r="I1391" s="52"/>
      <c r="J1391" s="52"/>
      <c r="K1391" s="52"/>
      <c r="L1391" s="52"/>
      <c r="M1391" s="52"/>
      <c r="O1391" s="19"/>
      <c r="P1391" s="19"/>
      <c r="Q1391" s="19"/>
    </row>
    <row r="1392" spans="2:17" x14ac:dyDescent="0.25">
      <c r="B1392" s="8" t="s">
        <v>214</v>
      </c>
      <c r="C1392" s="8">
        <v>2021</v>
      </c>
      <c r="D1392" s="8">
        <v>4</v>
      </c>
      <c r="E1392" s="49">
        <f>Data!F1392</f>
        <v>1562.7535</v>
      </c>
      <c r="F1392" s="51">
        <f t="shared" si="43"/>
        <v>1562.7535</v>
      </c>
      <c r="G1392" s="51">
        <f t="shared" si="42"/>
        <v>0</v>
      </c>
      <c r="H1392" s="52">
        <f>+SUM(INDEX(Inputs!$D$24:$D$35,MATCH($D1392,Inputs!$B$24:$B$35,0))*$F1392,INDEX(Inputs!$E$24:$E$35,MATCH($D1392,Inputs!$B$24:$B$35,0))*$G1392)</f>
        <v>148.05839209700002</v>
      </c>
      <c r="I1392" s="52"/>
      <c r="J1392" s="52"/>
      <c r="K1392" s="52"/>
      <c r="L1392" s="52"/>
      <c r="M1392" s="52"/>
      <c r="O1392" s="19"/>
      <c r="P1392" s="19"/>
      <c r="Q1392" s="19"/>
    </row>
    <row r="1393" spans="2:17" x14ac:dyDescent="0.25">
      <c r="B1393" s="8" t="s">
        <v>214</v>
      </c>
      <c r="C1393" s="8">
        <v>2021</v>
      </c>
      <c r="D1393" s="8">
        <v>5</v>
      </c>
      <c r="E1393" s="49">
        <f>Data!F1393</f>
        <v>1734.2213999999999</v>
      </c>
      <c r="F1393" s="51">
        <f t="shared" si="43"/>
        <v>1734.2213999999999</v>
      </c>
      <c r="G1393" s="51">
        <f t="shared" si="42"/>
        <v>0</v>
      </c>
      <c r="H1393" s="52">
        <f>+SUM(INDEX(Inputs!$D$24:$D$35,MATCH($D1393,Inputs!$B$24:$B$35,0))*$F1393,INDEX(Inputs!$E$24:$E$35,MATCH($D1393,Inputs!$B$24:$B$35,0))*$G1393)</f>
        <v>164.3036038788</v>
      </c>
      <c r="I1393" s="52"/>
      <c r="J1393" s="52"/>
      <c r="K1393" s="52"/>
      <c r="L1393" s="52"/>
      <c r="M1393" s="52"/>
      <c r="O1393" s="19"/>
      <c r="P1393" s="19"/>
      <c r="Q1393" s="19"/>
    </row>
    <row r="1394" spans="2:17" x14ac:dyDescent="0.25">
      <c r="B1394" s="8" t="s">
        <v>214</v>
      </c>
      <c r="C1394" s="8">
        <v>2021</v>
      </c>
      <c r="D1394" s="8">
        <v>6</v>
      </c>
      <c r="E1394" s="49">
        <f>Data!F1394</f>
        <v>1549.8968</v>
      </c>
      <c r="F1394" s="51">
        <f t="shared" si="43"/>
        <v>1549.8968</v>
      </c>
      <c r="G1394" s="51">
        <f t="shared" si="42"/>
        <v>0</v>
      </c>
      <c r="H1394" s="52">
        <f>+SUM(INDEX(Inputs!$D$24:$D$35,MATCH($D1394,Inputs!$B$24:$B$35,0))*$F1394,INDEX(Inputs!$E$24:$E$35,MATCH($D1394,Inputs!$B$24:$B$35,0))*$G1394)</f>
        <v>163.1266382</v>
      </c>
      <c r="I1394" s="52"/>
      <c r="J1394" s="52"/>
      <c r="K1394" s="52"/>
      <c r="L1394" s="52"/>
      <c r="M1394" s="52"/>
      <c r="O1394" s="19"/>
      <c r="P1394" s="19"/>
      <c r="Q1394" s="19"/>
    </row>
    <row r="1395" spans="2:17" x14ac:dyDescent="0.25">
      <c r="B1395" s="8" t="s">
        <v>214</v>
      </c>
      <c r="C1395" s="8">
        <v>2021</v>
      </c>
      <c r="D1395" s="8">
        <v>7</v>
      </c>
      <c r="E1395" s="49">
        <f>Data!F1395</f>
        <v>1616.8016</v>
      </c>
      <c r="F1395" s="51">
        <f t="shared" si="43"/>
        <v>1616.8016</v>
      </c>
      <c r="G1395" s="51">
        <f t="shared" si="42"/>
        <v>0</v>
      </c>
      <c r="H1395" s="52">
        <f>+SUM(INDEX(Inputs!$D$24:$D$35,MATCH($D1395,Inputs!$B$24:$B$35,0))*$F1395,INDEX(Inputs!$E$24:$E$35,MATCH($D1395,Inputs!$B$24:$B$35,0))*$G1395)</f>
        <v>170.16836839999999</v>
      </c>
      <c r="I1395" s="52"/>
      <c r="J1395" s="52"/>
      <c r="K1395" s="52"/>
      <c r="L1395" s="52"/>
      <c r="M1395" s="52"/>
      <c r="O1395" s="19"/>
      <c r="P1395" s="19"/>
      <c r="Q1395" s="19"/>
    </row>
    <row r="1396" spans="2:17" x14ac:dyDescent="0.25">
      <c r="B1396" s="8" t="s">
        <v>214</v>
      </c>
      <c r="C1396" s="8">
        <v>2021</v>
      </c>
      <c r="D1396" s="8">
        <v>8</v>
      </c>
      <c r="E1396" s="49">
        <f>Data!F1396</f>
        <v>1925.0224000000001</v>
      </c>
      <c r="F1396" s="51">
        <f t="shared" si="43"/>
        <v>1925.0224000000001</v>
      </c>
      <c r="G1396" s="51">
        <f t="shared" si="42"/>
        <v>0</v>
      </c>
      <c r="H1396" s="52">
        <f>+SUM(INDEX(Inputs!$D$24:$D$35,MATCH($D1396,Inputs!$B$24:$B$35,0))*$F1396,INDEX(Inputs!$E$24:$E$35,MATCH($D1396,Inputs!$B$24:$B$35,0))*$G1396)</f>
        <v>202.6086076</v>
      </c>
      <c r="I1396" s="52"/>
      <c r="J1396" s="52"/>
      <c r="K1396" s="52"/>
      <c r="L1396" s="52"/>
      <c r="M1396" s="52"/>
      <c r="O1396" s="19"/>
      <c r="P1396" s="19"/>
      <c r="Q1396" s="19"/>
    </row>
    <row r="1397" spans="2:17" x14ac:dyDescent="0.25">
      <c r="B1397" s="8" t="s">
        <v>214</v>
      </c>
      <c r="C1397" s="8">
        <v>2021</v>
      </c>
      <c r="D1397" s="8">
        <v>9</v>
      </c>
      <c r="E1397" s="49">
        <f>Data!F1397</f>
        <v>6862.1661999999997</v>
      </c>
      <c r="F1397" s="51">
        <f t="shared" si="43"/>
        <v>2000</v>
      </c>
      <c r="G1397" s="51">
        <f t="shared" si="42"/>
        <v>4862.1661999999997</v>
      </c>
      <c r="H1397" s="52">
        <f>+SUM(INDEX(Inputs!$D$24:$D$35,MATCH($D1397,Inputs!$B$24:$B$35,0))*$F1397,INDEX(Inputs!$E$24:$E$35,MATCH($D1397,Inputs!$B$24:$B$35,0))*$G1397)</f>
        <v>404.37229737519999</v>
      </c>
      <c r="I1397" s="52"/>
      <c r="J1397" s="52"/>
      <c r="K1397" s="52"/>
      <c r="L1397" s="52"/>
      <c r="M1397" s="52"/>
      <c r="O1397" s="19"/>
      <c r="P1397" s="19"/>
      <c r="Q1397" s="19"/>
    </row>
    <row r="1398" spans="2:17" x14ac:dyDescent="0.25">
      <c r="B1398" s="8" t="s">
        <v>214</v>
      </c>
      <c r="C1398" s="8">
        <v>2021</v>
      </c>
      <c r="D1398" s="8">
        <v>10</v>
      </c>
      <c r="E1398" s="49">
        <f>Data!F1398</f>
        <v>1504.1795999999999</v>
      </c>
      <c r="F1398" s="51">
        <f t="shared" si="43"/>
        <v>1504.1795999999999</v>
      </c>
      <c r="G1398" s="51">
        <f t="shared" si="42"/>
        <v>0</v>
      </c>
      <c r="H1398" s="52">
        <f>+SUM(INDEX(Inputs!$D$24:$D$35,MATCH($D1398,Inputs!$B$24:$B$35,0))*$F1398,INDEX(Inputs!$E$24:$E$35,MATCH($D1398,Inputs!$B$24:$B$35,0))*$G1398)</f>
        <v>142.50898366320001</v>
      </c>
      <c r="I1398" s="52"/>
      <c r="J1398" s="52"/>
      <c r="K1398" s="52"/>
      <c r="L1398" s="52"/>
      <c r="M1398" s="52"/>
      <c r="O1398" s="19"/>
      <c r="P1398" s="19"/>
      <c r="Q1398" s="19"/>
    </row>
    <row r="1399" spans="2:17" x14ac:dyDescent="0.25">
      <c r="B1399" s="8" t="s">
        <v>214</v>
      </c>
      <c r="C1399" s="8">
        <v>2021</v>
      </c>
      <c r="D1399" s="8">
        <v>11</v>
      </c>
      <c r="E1399" s="49">
        <f>Data!F1399</f>
        <v>1090.1434999999999</v>
      </c>
      <c r="F1399" s="51">
        <f t="shared" si="43"/>
        <v>1090.1434999999999</v>
      </c>
      <c r="G1399" s="51">
        <f t="shared" si="42"/>
        <v>0</v>
      </c>
      <c r="H1399" s="52">
        <f>+SUM(INDEX(Inputs!$D$24:$D$35,MATCH($D1399,Inputs!$B$24:$B$35,0))*$F1399,INDEX(Inputs!$E$24:$E$35,MATCH($D1399,Inputs!$B$24:$B$35,0))*$G1399)</f>
        <v>103.282375477</v>
      </c>
      <c r="I1399" s="52"/>
      <c r="J1399" s="52"/>
      <c r="K1399" s="52"/>
      <c r="L1399" s="52"/>
      <c r="M1399" s="52"/>
      <c r="O1399" s="19"/>
      <c r="P1399" s="19"/>
      <c r="Q1399" s="19"/>
    </row>
    <row r="1400" spans="2:17" x14ac:dyDescent="0.25">
      <c r="B1400" s="8" t="s">
        <v>214</v>
      </c>
      <c r="C1400" s="8">
        <v>2021</v>
      </c>
      <c r="D1400" s="8">
        <v>12</v>
      </c>
      <c r="E1400" s="49">
        <f>Data!F1400</f>
        <v>1351.3891000000001</v>
      </c>
      <c r="F1400" s="51">
        <f t="shared" si="43"/>
        <v>1351.3891000000001</v>
      </c>
      <c r="G1400" s="51">
        <f t="shared" si="42"/>
        <v>0</v>
      </c>
      <c r="H1400" s="52">
        <f>+SUM(INDEX(Inputs!$D$24:$D$35,MATCH($D1400,Inputs!$B$24:$B$35,0))*$F1400,INDEX(Inputs!$E$24:$E$35,MATCH($D1400,Inputs!$B$24:$B$35,0))*$G1400)</f>
        <v>128.03330611220002</v>
      </c>
      <c r="I1400" s="52"/>
      <c r="J1400" s="52"/>
      <c r="K1400" s="52"/>
      <c r="L1400" s="52"/>
      <c r="M1400" s="52"/>
      <c r="O1400" s="19"/>
      <c r="P1400" s="19"/>
      <c r="Q1400" s="19"/>
    </row>
    <row r="1401" spans="2:17" x14ac:dyDescent="0.25">
      <c r="B1401" s="8" t="s">
        <v>215</v>
      </c>
      <c r="C1401" s="8">
        <v>2021</v>
      </c>
      <c r="D1401" s="8">
        <v>1</v>
      </c>
      <c r="E1401" s="49">
        <f>Data!F1401</f>
        <v>8547.8799999999992</v>
      </c>
      <c r="F1401" s="51">
        <f t="shared" si="43"/>
        <v>2000</v>
      </c>
      <c r="G1401" s="51">
        <f t="shared" si="42"/>
        <v>6547.8799999999992</v>
      </c>
      <c r="H1401" s="52">
        <f>+SUM(INDEX(Inputs!$D$24:$D$35,MATCH($D1401,Inputs!$B$24:$B$35,0))*$F1401,INDEX(Inputs!$E$24:$E$35,MATCH($D1401,Inputs!$B$24:$B$35,0))*$G1401)</f>
        <v>478.87410447999991</v>
      </c>
      <c r="I1401" s="52"/>
      <c r="J1401" s="52"/>
      <c r="K1401" s="52"/>
      <c r="L1401" s="52"/>
      <c r="M1401" s="52"/>
      <c r="O1401" s="19"/>
      <c r="P1401" s="19"/>
      <c r="Q1401" s="19"/>
    </row>
    <row r="1402" spans="2:17" x14ac:dyDescent="0.25">
      <c r="B1402" s="8" t="s">
        <v>215</v>
      </c>
      <c r="C1402" s="8">
        <v>2021</v>
      </c>
      <c r="D1402" s="8">
        <v>2</v>
      </c>
      <c r="E1402" s="49">
        <f>Data!F1402</f>
        <v>8196.64</v>
      </c>
      <c r="F1402" s="51">
        <f t="shared" si="43"/>
        <v>2000</v>
      </c>
      <c r="G1402" s="51">
        <f t="shared" si="42"/>
        <v>6196.6399999999994</v>
      </c>
      <c r="H1402" s="52">
        <f>+SUM(INDEX(Inputs!$D$24:$D$35,MATCH($D1402,Inputs!$B$24:$B$35,0))*$F1402,INDEX(Inputs!$E$24:$E$35,MATCH($D1402,Inputs!$B$24:$B$35,0))*$G1402)</f>
        <v>463.35070143999997</v>
      </c>
      <c r="I1402" s="52"/>
      <c r="J1402" s="52"/>
      <c r="K1402" s="52"/>
      <c r="L1402" s="52"/>
      <c r="M1402" s="52"/>
      <c r="O1402" s="19"/>
      <c r="P1402" s="19"/>
      <c r="Q1402" s="19"/>
    </row>
    <row r="1403" spans="2:17" x14ac:dyDescent="0.25">
      <c r="B1403" s="8" t="s">
        <v>215</v>
      </c>
      <c r="C1403" s="8">
        <v>2021</v>
      </c>
      <c r="D1403" s="8">
        <v>3</v>
      </c>
      <c r="E1403" s="49">
        <f>Data!F1403</f>
        <v>8293.6</v>
      </c>
      <c r="F1403" s="51">
        <f t="shared" si="43"/>
        <v>2000</v>
      </c>
      <c r="G1403" s="51">
        <f t="shared" si="42"/>
        <v>6293.6</v>
      </c>
      <c r="H1403" s="52">
        <f>+SUM(INDEX(Inputs!$D$24:$D$35,MATCH($D1403,Inputs!$B$24:$B$35,0))*$F1403,INDEX(Inputs!$E$24:$E$35,MATCH($D1403,Inputs!$B$24:$B$35,0))*$G1403)</f>
        <v>467.63594560000001</v>
      </c>
      <c r="I1403" s="52"/>
      <c r="J1403" s="52"/>
      <c r="K1403" s="52"/>
      <c r="L1403" s="52"/>
      <c r="M1403" s="52"/>
      <c r="O1403" s="19"/>
      <c r="P1403" s="19"/>
      <c r="Q1403" s="19"/>
    </row>
    <row r="1404" spans="2:17" x14ac:dyDescent="0.25">
      <c r="B1404" s="8" t="s">
        <v>215</v>
      </c>
      <c r="C1404" s="8">
        <v>2021</v>
      </c>
      <c r="D1404" s="8">
        <v>4</v>
      </c>
      <c r="E1404" s="49">
        <f>Data!F1404</f>
        <v>5939.5118000000002</v>
      </c>
      <c r="F1404" s="51">
        <f t="shared" si="43"/>
        <v>2000</v>
      </c>
      <c r="G1404" s="51">
        <f t="shared" si="42"/>
        <v>3939.5118000000002</v>
      </c>
      <c r="H1404" s="52">
        <f>+SUM(INDEX(Inputs!$D$24:$D$35,MATCH($D1404,Inputs!$B$24:$B$35,0))*$F1404,INDEX(Inputs!$E$24:$E$35,MATCH($D1404,Inputs!$B$24:$B$35,0))*$G1404)</f>
        <v>363.59466351280003</v>
      </c>
      <c r="I1404" s="52"/>
      <c r="J1404" s="52"/>
      <c r="K1404" s="52"/>
      <c r="L1404" s="52"/>
      <c r="M1404" s="52"/>
      <c r="O1404" s="19"/>
      <c r="P1404" s="19"/>
      <c r="Q1404" s="19"/>
    </row>
    <row r="1405" spans="2:17" x14ac:dyDescent="0.25">
      <c r="B1405" s="8" t="s">
        <v>215</v>
      </c>
      <c r="C1405" s="8">
        <v>2021</v>
      </c>
      <c r="D1405" s="8">
        <v>5</v>
      </c>
      <c r="E1405" s="49">
        <f>Data!F1405</f>
        <v>3853.9998000000001</v>
      </c>
      <c r="F1405" s="51">
        <f t="shared" si="43"/>
        <v>2000</v>
      </c>
      <c r="G1405" s="51">
        <f t="shared" si="42"/>
        <v>1853.9998000000001</v>
      </c>
      <c r="H1405" s="52">
        <f>+SUM(INDEX(Inputs!$D$24:$D$35,MATCH($D1405,Inputs!$B$24:$B$35,0))*$F1405,INDEX(Inputs!$E$24:$E$35,MATCH($D1405,Inputs!$B$24:$B$35,0))*$G1405)</f>
        <v>271.42337516079999</v>
      </c>
      <c r="I1405" s="52"/>
      <c r="J1405" s="52"/>
      <c r="K1405" s="52"/>
      <c r="L1405" s="52"/>
      <c r="M1405" s="52"/>
      <c r="O1405" s="19"/>
      <c r="P1405" s="19"/>
      <c r="Q1405" s="19"/>
    </row>
    <row r="1406" spans="2:17" x14ac:dyDescent="0.25">
      <c r="B1406" s="8" t="s">
        <v>215</v>
      </c>
      <c r="C1406" s="8">
        <v>2021</v>
      </c>
      <c r="D1406" s="8">
        <v>6</v>
      </c>
      <c r="E1406" s="49">
        <f>Data!F1406</f>
        <v>2545.5517</v>
      </c>
      <c r="F1406" s="51">
        <f t="shared" si="43"/>
        <v>2000</v>
      </c>
      <c r="G1406" s="51">
        <f t="shared" si="42"/>
        <v>545.55169999999998</v>
      </c>
      <c r="H1406" s="52">
        <f>+SUM(INDEX(Inputs!$D$24:$D$35,MATCH($D1406,Inputs!$B$24:$B$35,0))*$F1406,INDEX(Inputs!$E$24:$E$35,MATCH($D1406,Inputs!$B$24:$B$35,0))*$G1406)</f>
        <v>237.0770966172</v>
      </c>
      <c r="I1406" s="52"/>
      <c r="J1406" s="52"/>
      <c r="K1406" s="52"/>
      <c r="L1406" s="52"/>
      <c r="M1406" s="52"/>
      <c r="O1406" s="19"/>
      <c r="P1406" s="19"/>
      <c r="Q1406" s="19"/>
    </row>
    <row r="1407" spans="2:17" x14ac:dyDescent="0.25">
      <c r="B1407" s="8" t="s">
        <v>215</v>
      </c>
      <c r="C1407" s="8">
        <v>2021</v>
      </c>
      <c r="D1407" s="8">
        <v>7</v>
      </c>
      <c r="E1407" s="49">
        <f>Data!F1407</f>
        <v>4408.4638000000004</v>
      </c>
      <c r="F1407" s="51">
        <f t="shared" si="43"/>
        <v>2000</v>
      </c>
      <c r="G1407" s="51">
        <f t="shared" si="42"/>
        <v>2408.4638000000004</v>
      </c>
      <c r="H1407" s="52">
        <f>+SUM(INDEX(Inputs!$D$24:$D$35,MATCH($D1407,Inputs!$B$24:$B$35,0))*$F1407,INDEX(Inputs!$E$24:$E$35,MATCH($D1407,Inputs!$B$24:$B$35,0))*$G1407)</f>
        <v>327.83072248080003</v>
      </c>
      <c r="I1407" s="52"/>
      <c r="J1407" s="52"/>
      <c r="K1407" s="52"/>
      <c r="L1407" s="52"/>
      <c r="M1407" s="52"/>
      <c r="O1407" s="19"/>
      <c r="P1407" s="19"/>
      <c r="Q1407" s="19"/>
    </row>
    <row r="1408" spans="2:17" x14ac:dyDescent="0.25">
      <c r="B1408" s="8" t="s">
        <v>215</v>
      </c>
      <c r="C1408" s="8">
        <v>2021</v>
      </c>
      <c r="D1408" s="8">
        <v>8</v>
      </c>
      <c r="E1408" s="49">
        <f>Data!F1408</f>
        <v>3071.6320000000001</v>
      </c>
      <c r="F1408" s="51">
        <f t="shared" si="43"/>
        <v>2000</v>
      </c>
      <c r="G1408" s="51">
        <f t="shared" si="42"/>
        <v>1071.6320000000001</v>
      </c>
      <c r="H1408" s="52">
        <f>+SUM(INDEX(Inputs!$D$24:$D$35,MATCH($D1408,Inputs!$B$24:$B$35,0))*$F1408,INDEX(Inputs!$E$24:$E$35,MATCH($D1408,Inputs!$B$24:$B$35,0))*$G1408)</f>
        <v>262.70562451199999</v>
      </c>
      <c r="I1408" s="52"/>
      <c r="J1408" s="52"/>
      <c r="K1408" s="52"/>
      <c r="L1408" s="52"/>
      <c r="M1408" s="52"/>
      <c r="O1408" s="19"/>
      <c r="P1408" s="19"/>
      <c r="Q1408" s="19"/>
    </row>
    <row r="1409" spans="2:17" x14ac:dyDescent="0.25">
      <c r="B1409" s="8" t="s">
        <v>215</v>
      </c>
      <c r="C1409" s="8">
        <v>2021</v>
      </c>
      <c r="D1409" s="8">
        <v>9</v>
      </c>
      <c r="E1409" s="49">
        <f>Data!F1409</f>
        <v>2544.6950000000002</v>
      </c>
      <c r="F1409" s="51">
        <f t="shared" si="43"/>
        <v>2000</v>
      </c>
      <c r="G1409" s="51">
        <f t="shared" si="42"/>
        <v>544.69500000000016</v>
      </c>
      <c r="H1409" s="52">
        <f>+SUM(INDEX(Inputs!$D$24:$D$35,MATCH($D1409,Inputs!$B$24:$B$35,0))*$F1409,INDEX(Inputs!$E$24:$E$35,MATCH($D1409,Inputs!$B$24:$B$35,0))*$G1409)</f>
        <v>213.55734022000001</v>
      </c>
      <c r="I1409" s="52"/>
      <c r="J1409" s="52"/>
      <c r="K1409" s="52"/>
      <c r="L1409" s="52"/>
      <c r="M1409" s="52"/>
      <c r="O1409" s="19"/>
      <c r="P1409" s="19"/>
      <c r="Q1409" s="19"/>
    </row>
    <row r="1410" spans="2:17" x14ac:dyDescent="0.25">
      <c r="B1410" s="8" t="s">
        <v>215</v>
      </c>
      <c r="C1410" s="8">
        <v>2021</v>
      </c>
      <c r="D1410" s="8">
        <v>10</v>
      </c>
      <c r="E1410" s="49">
        <f>Data!F1410</f>
        <v>3768.5059999999999</v>
      </c>
      <c r="F1410" s="51">
        <f t="shared" si="43"/>
        <v>2000</v>
      </c>
      <c r="G1410" s="51">
        <f t="shared" si="42"/>
        <v>1768.5059999999999</v>
      </c>
      <c r="H1410" s="52">
        <f>+SUM(INDEX(Inputs!$D$24:$D$35,MATCH($D1410,Inputs!$B$24:$B$35,0))*$F1410,INDEX(Inputs!$E$24:$E$35,MATCH($D1410,Inputs!$B$24:$B$35,0))*$G1410)</f>
        <v>267.64489117599999</v>
      </c>
      <c r="I1410" s="52"/>
      <c r="J1410" s="52"/>
      <c r="K1410" s="52"/>
      <c r="L1410" s="52"/>
      <c r="M1410" s="52"/>
      <c r="O1410" s="19"/>
      <c r="P1410" s="19"/>
      <c r="Q1410" s="19"/>
    </row>
    <row r="1411" spans="2:17" x14ac:dyDescent="0.25">
      <c r="B1411" s="8" t="s">
        <v>215</v>
      </c>
      <c r="C1411" s="8">
        <v>2021</v>
      </c>
      <c r="D1411" s="8">
        <v>11</v>
      </c>
      <c r="E1411" s="49">
        <f>Data!F1411</f>
        <v>6260.9790000000003</v>
      </c>
      <c r="F1411" s="51">
        <f t="shared" si="43"/>
        <v>2000</v>
      </c>
      <c r="G1411" s="51">
        <f t="shared" si="42"/>
        <v>4260.9790000000003</v>
      </c>
      <c r="H1411" s="52">
        <f>+SUM(INDEX(Inputs!$D$24:$D$35,MATCH($D1411,Inputs!$B$24:$B$35,0))*$F1411,INDEX(Inputs!$E$24:$E$35,MATCH($D1411,Inputs!$B$24:$B$35,0))*$G1411)</f>
        <v>377.80222788399999</v>
      </c>
      <c r="I1411" s="52"/>
      <c r="J1411" s="52"/>
      <c r="K1411" s="52"/>
      <c r="L1411" s="52"/>
      <c r="M1411" s="52"/>
      <c r="O1411" s="19"/>
      <c r="P1411" s="19"/>
      <c r="Q1411" s="19"/>
    </row>
    <row r="1412" spans="2:17" x14ac:dyDescent="0.25">
      <c r="B1412" s="8" t="s">
        <v>215</v>
      </c>
      <c r="C1412" s="8">
        <v>2021</v>
      </c>
      <c r="D1412" s="8">
        <v>12</v>
      </c>
      <c r="E1412" s="49">
        <f>Data!F1412</f>
        <v>8660.0959999999995</v>
      </c>
      <c r="F1412" s="51">
        <f t="shared" si="43"/>
        <v>2000</v>
      </c>
      <c r="G1412" s="51">
        <f t="shared" si="42"/>
        <v>6660.0959999999995</v>
      </c>
      <c r="H1412" s="52">
        <f>+SUM(INDEX(Inputs!$D$24:$D$35,MATCH($D1412,Inputs!$B$24:$B$35,0))*$F1412,INDEX(Inputs!$E$24:$E$35,MATCH($D1412,Inputs!$B$24:$B$35,0))*$G1412)</f>
        <v>483.83360281599994</v>
      </c>
      <c r="I1412" s="52"/>
      <c r="J1412" s="52"/>
      <c r="K1412" s="52"/>
      <c r="L1412" s="52"/>
      <c r="M1412" s="52"/>
      <c r="O1412" s="19"/>
      <c r="P1412" s="19"/>
      <c r="Q1412" s="19"/>
    </row>
    <row r="1413" spans="2:17" x14ac:dyDescent="0.25">
      <c r="B1413" s="8" t="s">
        <v>216</v>
      </c>
      <c r="C1413" s="8">
        <v>2021</v>
      </c>
      <c r="D1413" s="8">
        <v>1</v>
      </c>
      <c r="E1413" s="49">
        <f>Data!F1413</f>
        <v>427.56310000000002</v>
      </c>
      <c r="F1413" s="51">
        <f t="shared" si="43"/>
        <v>427.56310000000002</v>
      </c>
      <c r="G1413" s="51">
        <f t="shared" si="42"/>
        <v>0</v>
      </c>
      <c r="H1413" s="52">
        <f>+SUM(INDEX(Inputs!$D$24:$D$35,MATCH($D1413,Inputs!$B$24:$B$35,0))*$F1413,INDEX(Inputs!$E$24:$E$35,MATCH($D1413,Inputs!$B$24:$B$35,0))*$G1413)</f>
        <v>40.508183220200003</v>
      </c>
      <c r="I1413" s="52"/>
      <c r="J1413" s="52"/>
      <c r="K1413" s="52"/>
      <c r="L1413" s="52"/>
      <c r="M1413" s="52"/>
      <c r="O1413" s="19"/>
      <c r="P1413" s="19"/>
      <c r="Q1413" s="19"/>
    </row>
    <row r="1414" spans="2:17" x14ac:dyDescent="0.25">
      <c r="B1414" s="8" t="s">
        <v>216</v>
      </c>
      <c r="C1414" s="8">
        <v>2021</v>
      </c>
      <c r="D1414" s="8">
        <v>2</v>
      </c>
      <c r="E1414" s="49">
        <f>Data!F1414</f>
        <v>373.74059999999997</v>
      </c>
      <c r="F1414" s="51">
        <f t="shared" si="43"/>
        <v>373.74059999999997</v>
      </c>
      <c r="G1414" s="51">
        <f t="shared" si="42"/>
        <v>0</v>
      </c>
      <c r="H1414" s="52">
        <f>+SUM(INDEX(Inputs!$D$24:$D$35,MATCH($D1414,Inputs!$B$24:$B$35,0))*$F1414,INDEX(Inputs!$E$24:$E$35,MATCH($D1414,Inputs!$B$24:$B$35,0))*$G1414)</f>
        <v>35.408931925200001</v>
      </c>
      <c r="I1414" s="52"/>
      <c r="J1414" s="52"/>
      <c r="K1414" s="52"/>
      <c r="L1414" s="52"/>
      <c r="M1414" s="52"/>
      <c r="O1414" s="19"/>
      <c r="P1414" s="19"/>
      <c r="Q1414" s="19"/>
    </row>
    <row r="1415" spans="2:17" x14ac:dyDescent="0.25">
      <c r="B1415" s="8" t="s">
        <v>216</v>
      </c>
      <c r="C1415" s="8">
        <v>2021</v>
      </c>
      <c r="D1415" s="8">
        <v>3</v>
      </c>
      <c r="E1415" s="49">
        <f>Data!F1415</f>
        <v>204.9632</v>
      </c>
      <c r="F1415" s="51">
        <f t="shared" si="43"/>
        <v>204.9632</v>
      </c>
      <c r="G1415" s="51">
        <f t="shared" si="42"/>
        <v>0</v>
      </c>
      <c r="H1415" s="52">
        <f>+SUM(INDEX(Inputs!$D$24:$D$35,MATCH($D1415,Inputs!$B$24:$B$35,0))*$F1415,INDEX(Inputs!$E$24:$E$35,MATCH($D1415,Inputs!$B$24:$B$35,0))*$G1415)</f>
        <v>19.418623494400002</v>
      </c>
      <c r="I1415" s="52"/>
      <c r="J1415" s="52"/>
      <c r="K1415" s="52"/>
      <c r="L1415" s="52"/>
      <c r="M1415" s="52"/>
      <c r="O1415" s="19"/>
      <c r="P1415" s="19"/>
      <c r="Q1415" s="19"/>
    </row>
    <row r="1416" spans="2:17" x14ac:dyDescent="0.25">
      <c r="B1416" s="8" t="s">
        <v>216</v>
      </c>
      <c r="C1416" s="8">
        <v>2021</v>
      </c>
      <c r="D1416" s="8">
        <v>4</v>
      </c>
      <c r="E1416" s="49">
        <f>Data!F1416</f>
        <v>302.53089999999997</v>
      </c>
      <c r="F1416" s="51">
        <f t="shared" si="43"/>
        <v>302.53089999999997</v>
      </c>
      <c r="G1416" s="51">
        <f t="shared" si="42"/>
        <v>0</v>
      </c>
      <c r="H1416" s="52">
        <f>+SUM(INDEX(Inputs!$D$24:$D$35,MATCH($D1416,Inputs!$B$24:$B$35,0))*$F1416,INDEX(Inputs!$E$24:$E$35,MATCH($D1416,Inputs!$B$24:$B$35,0))*$G1416)</f>
        <v>28.662382527799998</v>
      </c>
      <c r="I1416" s="52"/>
      <c r="J1416" s="52"/>
      <c r="K1416" s="52"/>
      <c r="L1416" s="52"/>
      <c r="M1416" s="52"/>
      <c r="O1416" s="19"/>
      <c r="P1416" s="19"/>
      <c r="Q1416" s="19"/>
    </row>
    <row r="1417" spans="2:17" x14ac:dyDescent="0.25">
      <c r="B1417" s="8" t="s">
        <v>216</v>
      </c>
      <c r="C1417" s="8">
        <v>2021</v>
      </c>
      <c r="D1417" s="8">
        <v>5</v>
      </c>
      <c r="E1417" s="49">
        <f>Data!F1417</f>
        <v>121.2859</v>
      </c>
      <c r="F1417" s="51">
        <f t="shared" si="43"/>
        <v>121.2859</v>
      </c>
      <c r="G1417" s="51">
        <f t="shared" ref="G1417:G1480" si="44">+E1417-F1417</f>
        <v>0</v>
      </c>
      <c r="H1417" s="52">
        <f>+SUM(INDEX(Inputs!$D$24:$D$35,MATCH($D1417,Inputs!$B$24:$B$35,0))*$F1417,INDEX(Inputs!$E$24:$E$35,MATCH($D1417,Inputs!$B$24:$B$35,0))*$G1417)</f>
        <v>11.490868737800001</v>
      </c>
      <c r="I1417" s="52"/>
      <c r="J1417" s="52"/>
      <c r="K1417" s="52"/>
      <c r="L1417" s="52"/>
      <c r="M1417" s="52"/>
      <c r="O1417" s="19"/>
      <c r="P1417" s="19"/>
      <c r="Q1417" s="19"/>
    </row>
    <row r="1418" spans="2:17" x14ac:dyDescent="0.25">
      <c r="B1418" s="8" t="s">
        <v>216</v>
      </c>
      <c r="C1418" s="8">
        <v>2021</v>
      </c>
      <c r="D1418" s="8">
        <v>6</v>
      </c>
      <c r="E1418" s="49">
        <f>Data!F1418</f>
        <v>111.1335</v>
      </c>
      <c r="F1418" s="51">
        <f t="shared" ref="F1418:F1481" si="45">+MIN($E1418,2000)</f>
        <v>111.1335</v>
      </c>
      <c r="G1418" s="51">
        <f t="shared" si="44"/>
        <v>0</v>
      </c>
      <c r="H1418" s="52">
        <f>+SUM(INDEX(Inputs!$D$24:$D$35,MATCH($D1418,Inputs!$B$24:$B$35,0))*$F1418,INDEX(Inputs!$E$24:$E$35,MATCH($D1418,Inputs!$B$24:$B$35,0))*$G1418)</f>
        <v>11.696800874999999</v>
      </c>
      <c r="I1418" s="52"/>
      <c r="J1418" s="52"/>
      <c r="K1418" s="52"/>
      <c r="L1418" s="52"/>
      <c r="M1418" s="52"/>
      <c r="O1418" s="19"/>
      <c r="P1418" s="19"/>
      <c r="Q1418" s="19"/>
    </row>
    <row r="1419" spans="2:17" x14ac:dyDescent="0.25">
      <c r="B1419" s="8" t="s">
        <v>216</v>
      </c>
      <c r="C1419" s="8">
        <v>2021</v>
      </c>
      <c r="D1419" s="8">
        <v>7</v>
      </c>
      <c r="E1419" s="49">
        <f>Data!F1419</f>
        <v>144.571</v>
      </c>
      <c r="F1419" s="51">
        <f t="shared" si="45"/>
        <v>144.571</v>
      </c>
      <c r="G1419" s="51">
        <f t="shared" si="44"/>
        <v>0</v>
      </c>
      <c r="H1419" s="52">
        <f>+SUM(INDEX(Inputs!$D$24:$D$35,MATCH($D1419,Inputs!$B$24:$B$35,0))*$F1419,INDEX(Inputs!$E$24:$E$35,MATCH($D1419,Inputs!$B$24:$B$35,0))*$G1419)</f>
        <v>15.216097749999999</v>
      </c>
      <c r="I1419" s="52"/>
      <c r="J1419" s="52"/>
      <c r="K1419" s="52"/>
      <c r="L1419" s="52"/>
      <c r="M1419" s="52"/>
      <c r="O1419" s="19"/>
      <c r="P1419" s="19"/>
      <c r="Q1419" s="19"/>
    </row>
    <row r="1420" spans="2:17" x14ac:dyDescent="0.25">
      <c r="B1420" s="8" t="s">
        <v>216</v>
      </c>
      <c r="C1420" s="8">
        <v>2021</v>
      </c>
      <c r="D1420" s="8">
        <v>8</v>
      </c>
      <c r="E1420" s="49">
        <f>Data!F1420</f>
        <v>143.38290000000001</v>
      </c>
      <c r="F1420" s="51">
        <f t="shared" si="45"/>
        <v>143.38290000000001</v>
      </c>
      <c r="G1420" s="51">
        <f t="shared" si="44"/>
        <v>0</v>
      </c>
      <c r="H1420" s="52">
        <f>+SUM(INDEX(Inputs!$D$24:$D$35,MATCH($D1420,Inputs!$B$24:$B$35,0))*$F1420,INDEX(Inputs!$E$24:$E$35,MATCH($D1420,Inputs!$B$24:$B$35,0))*$G1420)</f>
        <v>15.091050225</v>
      </c>
      <c r="I1420" s="52"/>
      <c r="J1420" s="52"/>
      <c r="K1420" s="52"/>
      <c r="L1420" s="52"/>
      <c r="M1420" s="52"/>
      <c r="O1420" s="19"/>
      <c r="P1420" s="19"/>
      <c r="Q1420" s="19"/>
    </row>
    <row r="1421" spans="2:17" x14ac:dyDescent="0.25">
      <c r="B1421" s="8" t="s">
        <v>216</v>
      </c>
      <c r="C1421" s="8">
        <v>2021</v>
      </c>
      <c r="D1421" s="8">
        <v>9</v>
      </c>
      <c r="E1421" s="49">
        <f>Data!F1421</f>
        <v>138.8794</v>
      </c>
      <c r="F1421" s="51">
        <f t="shared" si="45"/>
        <v>138.8794</v>
      </c>
      <c r="G1421" s="51">
        <f t="shared" si="44"/>
        <v>0</v>
      </c>
      <c r="H1421" s="52">
        <f>+SUM(INDEX(Inputs!$D$24:$D$35,MATCH($D1421,Inputs!$B$24:$B$35,0))*$F1421,INDEX(Inputs!$E$24:$E$35,MATCH($D1421,Inputs!$B$24:$B$35,0))*$G1421)</f>
        <v>13.157712114800001</v>
      </c>
      <c r="I1421" s="52"/>
      <c r="J1421" s="52"/>
      <c r="K1421" s="52"/>
      <c r="L1421" s="52"/>
      <c r="M1421" s="52"/>
      <c r="O1421" s="19"/>
      <c r="P1421" s="19"/>
      <c r="Q1421" s="19"/>
    </row>
    <row r="1422" spans="2:17" x14ac:dyDescent="0.25">
      <c r="B1422" s="8" t="s">
        <v>216</v>
      </c>
      <c r="C1422" s="8">
        <v>2021</v>
      </c>
      <c r="D1422" s="8">
        <v>10</v>
      </c>
      <c r="E1422" s="49">
        <f>Data!F1422</f>
        <v>139.96029999999999</v>
      </c>
      <c r="F1422" s="51">
        <f t="shared" si="45"/>
        <v>139.96029999999999</v>
      </c>
      <c r="G1422" s="51">
        <f t="shared" si="44"/>
        <v>0</v>
      </c>
      <c r="H1422" s="52">
        <f>+SUM(INDEX(Inputs!$D$24:$D$35,MATCH($D1422,Inputs!$B$24:$B$35,0))*$F1422,INDEX(Inputs!$E$24:$E$35,MATCH($D1422,Inputs!$B$24:$B$35,0))*$G1422)</f>
        <v>13.2601187426</v>
      </c>
      <c r="I1422" s="52"/>
      <c r="J1422" s="52"/>
      <c r="K1422" s="52"/>
      <c r="L1422" s="52"/>
      <c r="M1422" s="52"/>
      <c r="O1422" s="19"/>
      <c r="P1422" s="19"/>
      <c r="Q1422" s="19"/>
    </row>
    <row r="1423" spans="2:17" x14ac:dyDescent="0.25">
      <c r="B1423" s="8" t="s">
        <v>216</v>
      </c>
      <c r="C1423" s="8">
        <v>2021</v>
      </c>
      <c r="D1423" s="8">
        <v>11</v>
      </c>
      <c r="E1423" s="49">
        <f>Data!F1423</f>
        <v>136.8449</v>
      </c>
      <c r="F1423" s="51">
        <f t="shared" si="45"/>
        <v>136.8449</v>
      </c>
      <c r="G1423" s="51">
        <f t="shared" si="44"/>
        <v>0</v>
      </c>
      <c r="H1423" s="52">
        <f>+SUM(INDEX(Inputs!$D$24:$D$35,MATCH($D1423,Inputs!$B$24:$B$35,0))*$F1423,INDEX(Inputs!$E$24:$E$35,MATCH($D1423,Inputs!$B$24:$B$35,0))*$G1423)</f>
        <v>12.9649595158</v>
      </c>
      <c r="I1423" s="52"/>
      <c r="J1423" s="52"/>
      <c r="K1423" s="52"/>
      <c r="L1423" s="52"/>
      <c r="M1423" s="52"/>
      <c r="O1423" s="19"/>
      <c r="P1423" s="19"/>
      <c r="Q1423" s="19"/>
    </row>
    <row r="1424" spans="2:17" x14ac:dyDescent="0.25">
      <c r="B1424" s="8" t="s">
        <v>216</v>
      </c>
      <c r="C1424" s="8">
        <v>2021</v>
      </c>
      <c r="D1424" s="8">
        <v>12</v>
      </c>
      <c r="E1424" s="49">
        <f>Data!F1424</f>
        <v>332.82069999999999</v>
      </c>
      <c r="F1424" s="51">
        <f t="shared" si="45"/>
        <v>332.82069999999999</v>
      </c>
      <c r="G1424" s="51">
        <f t="shared" si="44"/>
        <v>0</v>
      </c>
      <c r="H1424" s="52">
        <f>+SUM(INDEX(Inputs!$D$24:$D$35,MATCH($D1424,Inputs!$B$24:$B$35,0))*$F1424,INDEX(Inputs!$E$24:$E$35,MATCH($D1424,Inputs!$B$24:$B$35,0))*$G1424)</f>
        <v>31.5320987594</v>
      </c>
      <c r="I1424" s="52"/>
      <c r="J1424" s="52"/>
      <c r="K1424" s="52"/>
      <c r="L1424" s="52"/>
      <c r="M1424" s="52"/>
      <c r="O1424" s="19"/>
      <c r="P1424" s="19"/>
      <c r="Q1424" s="19"/>
    </row>
    <row r="1425" spans="2:17" x14ac:dyDescent="0.25">
      <c r="B1425" s="8" t="s">
        <v>217</v>
      </c>
      <c r="C1425" s="8">
        <v>2021</v>
      </c>
      <c r="D1425" s="8">
        <v>1</v>
      </c>
      <c r="E1425" s="49">
        <f>Data!F1425</f>
        <v>4128.6400000000003</v>
      </c>
      <c r="F1425" s="51">
        <f t="shared" si="45"/>
        <v>2000</v>
      </c>
      <c r="G1425" s="51">
        <f t="shared" si="44"/>
        <v>2128.6400000000003</v>
      </c>
      <c r="H1425" s="52">
        <f>+SUM(INDEX(Inputs!$D$24:$D$35,MATCH($D1425,Inputs!$B$24:$B$35,0))*$F1425,INDEX(Inputs!$E$24:$E$35,MATCH($D1425,Inputs!$B$24:$B$35,0))*$G1425)</f>
        <v>283.56137344000001</v>
      </c>
      <c r="I1425" s="52"/>
      <c r="J1425" s="52"/>
      <c r="K1425" s="52"/>
      <c r="L1425" s="52"/>
      <c r="M1425" s="52"/>
      <c r="O1425" s="19"/>
      <c r="P1425" s="19"/>
      <c r="Q1425" s="19"/>
    </row>
    <row r="1426" spans="2:17" x14ac:dyDescent="0.25">
      <c r="B1426" s="8" t="s">
        <v>217</v>
      </c>
      <c r="C1426" s="8">
        <v>2021</v>
      </c>
      <c r="D1426" s="8">
        <v>2</v>
      </c>
      <c r="E1426" s="49">
        <f>Data!F1426</f>
        <v>3732.1579999999999</v>
      </c>
      <c r="F1426" s="51">
        <f t="shared" si="45"/>
        <v>2000</v>
      </c>
      <c r="G1426" s="51">
        <f t="shared" si="44"/>
        <v>1732.1579999999999</v>
      </c>
      <c r="H1426" s="52">
        <f>+SUM(INDEX(Inputs!$D$24:$D$35,MATCH($D1426,Inputs!$B$24:$B$35,0))*$F1426,INDEX(Inputs!$E$24:$E$35,MATCH($D1426,Inputs!$B$24:$B$35,0))*$G1426)</f>
        <v>266.038454968</v>
      </c>
      <c r="I1426" s="52"/>
      <c r="J1426" s="52"/>
      <c r="K1426" s="52"/>
      <c r="L1426" s="52"/>
      <c r="M1426" s="52"/>
      <c r="O1426" s="19"/>
      <c r="P1426" s="19"/>
      <c r="Q1426" s="19"/>
    </row>
    <row r="1427" spans="2:17" x14ac:dyDescent="0.25">
      <c r="B1427" s="8" t="s">
        <v>217</v>
      </c>
      <c r="C1427" s="8">
        <v>2021</v>
      </c>
      <c r="D1427" s="8">
        <v>3</v>
      </c>
      <c r="E1427" s="49">
        <f>Data!F1427</f>
        <v>3314.556</v>
      </c>
      <c r="F1427" s="51">
        <f t="shared" si="45"/>
        <v>2000</v>
      </c>
      <c r="G1427" s="51">
        <f t="shared" si="44"/>
        <v>1314.556</v>
      </c>
      <c r="H1427" s="52">
        <f>+SUM(INDEX(Inputs!$D$24:$D$35,MATCH($D1427,Inputs!$B$24:$B$35,0))*$F1427,INDEX(Inputs!$E$24:$E$35,MATCH($D1427,Inputs!$B$24:$B$35,0))*$G1427)</f>
        <v>247.58211697600001</v>
      </c>
      <c r="I1427" s="52"/>
      <c r="J1427" s="52"/>
      <c r="K1427" s="52"/>
      <c r="L1427" s="52"/>
      <c r="M1427" s="52"/>
      <c r="O1427" s="19"/>
      <c r="P1427" s="19"/>
      <c r="Q1427" s="19"/>
    </row>
    <row r="1428" spans="2:17" x14ac:dyDescent="0.25">
      <c r="B1428" s="8" t="s">
        <v>217</v>
      </c>
      <c r="C1428" s="8">
        <v>2021</v>
      </c>
      <c r="D1428" s="8">
        <v>4</v>
      </c>
      <c r="E1428" s="49">
        <f>Data!F1428</f>
        <v>3195.1959999999999</v>
      </c>
      <c r="F1428" s="51">
        <f t="shared" si="45"/>
        <v>2000</v>
      </c>
      <c r="G1428" s="51">
        <f t="shared" si="44"/>
        <v>1195.1959999999999</v>
      </c>
      <c r="H1428" s="52">
        <f>+SUM(INDEX(Inputs!$D$24:$D$35,MATCH($D1428,Inputs!$B$24:$B$35,0))*$F1428,INDEX(Inputs!$E$24:$E$35,MATCH($D1428,Inputs!$B$24:$B$35,0))*$G1428)</f>
        <v>242.30688241600001</v>
      </c>
      <c r="I1428" s="52"/>
      <c r="J1428" s="52"/>
      <c r="K1428" s="52"/>
      <c r="L1428" s="52"/>
      <c r="M1428" s="52"/>
      <c r="O1428" s="19"/>
      <c r="P1428" s="19"/>
      <c r="Q1428" s="19"/>
    </row>
    <row r="1429" spans="2:17" x14ac:dyDescent="0.25">
      <c r="B1429" s="8" t="s">
        <v>217</v>
      </c>
      <c r="C1429" s="8">
        <v>2021</v>
      </c>
      <c r="D1429" s="8">
        <v>5</v>
      </c>
      <c r="E1429" s="49">
        <f>Data!F1429</f>
        <v>3179.6680000000001</v>
      </c>
      <c r="F1429" s="51">
        <f t="shared" si="45"/>
        <v>2000</v>
      </c>
      <c r="G1429" s="51">
        <f t="shared" si="44"/>
        <v>1179.6680000000001</v>
      </c>
      <c r="H1429" s="52">
        <f>+SUM(INDEX(Inputs!$D$24:$D$35,MATCH($D1429,Inputs!$B$24:$B$35,0))*$F1429,INDEX(Inputs!$E$24:$E$35,MATCH($D1429,Inputs!$B$24:$B$35,0))*$G1429)</f>
        <v>241.62060692800003</v>
      </c>
      <c r="I1429" s="52"/>
      <c r="J1429" s="52"/>
      <c r="K1429" s="52"/>
      <c r="L1429" s="52"/>
      <c r="M1429" s="52"/>
      <c r="O1429" s="19"/>
      <c r="P1429" s="19"/>
      <c r="Q1429" s="19"/>
    </row>
    <row r="1430" spans="2:17" x14ac:dyDescent="0.25">
      <c r="B1430" s="8" t="s">
        <v>217</v>
      </c>
      <c r="C1430" s="8">
        <v>2021</v>
      </c>
      <c r="D1430" s="8">
        <v>6</v>
      </c>
      <c r="E1430" s="49">
        <f>Data!F1430</f>
        <v>2068.6260000000002</v>
      </c>
      <c r="F1430" s="51">
        <f t="shared" si="45"/>
        <v>2000</v>
      </c>
      <c r="G1430" s="51">
        <f t="shared" si="44"/>
        <v>68.626000000000204</v>
      </c>
      <c r="H1430" s="52">
        <f>+SUM(INDEX(Inputs!$D$24:$D$35,MATCH($D1430,Inputs!$B$24:$B$35,0))*$F1430,INDEX(Inputs!$E$24:$E$35,MATCH($D1430,Inputs!$B$24:$B$35,0))*$G1430)</f>
        <v>213.843184216</v>
      </c>
      <c r="I1430" s="52"/>
      <c r="J1430" s="52"/>
      <c r="K1430" s="52"/>
      <c r="L1430" s="52"/>
      <c r="M1430" s="52"/>
      <c r="O1430" s="19"/>
      <c r="P1430" s="19"/>
      <c r="Q1430" s="19"/>
    </row>
    <row r="1431" spans="2:17" x14ac:dyDescent="0.25">
      <c r="B1431" s="8" t="s">
        <v>217</v>
      </c>
      <c r="C1431" s="8">
        <v>2021</v>
      </c>
      <c r="D1431" s="8">
        <v>7</v>
      </c>
      <c r="E1431" s="49">
        <f>Data!F1431</f>
        <v>2522.56</v>
      </c>
      <c r="F1431" s="51">
        <f t="shared" si="45"/>
        <v>2000</v>
      </c>
      <c r="G1431" s="51">
        <f t="shared" si="44"/>
        <v>522.55999999999995</v>
      </c>
      <c r="H1431" s="52">
        <f>+SUM(INDEX(Inputs!$D$24:$D$35,MATCH($D1431,Inputs!$B$24:$B$35,0))*$F1431,INDEX(Inputs!$E$24:$E$35,MATCH($D1431,Inputs!$B$24:$B$35,0))*$G1431)</f>
        <v>235.95703295999999</v>
      </c>
      <c r="I1431" s="52"/>
      <c r="J1431" s="52"/>
      <c r="K1431" s="52"/>
      <c r="L1431" s="52"/>
      <c r="M1431" s="52"/>
      <c r="O1431" s="19"/>
      <c r="P1431" s="19"/>
      <c r="Q1431" s="19"/>
    </row>
    <row r="1432" spans="2:17" x14ac:dyDescent="0.25">
      <c r="B1432" s="8" t="s">
        <v>217</v>
      </c>
      <c r="C1432" s="8">
        <v>2021</v>
      </c>
      <c r="D1432" s="8">
        <v>8</v>
      </c>
      <c r="E1432" s="49">
        <f>Data!F1432</f>
        <v>4851.3599999999997</v>
      </c>
      <c r="F1432" s="51">
        <f t="shared" si="45"/>
        <v>2000</v>
      </c>
      <c r="G1432" s="51">
        <f t="shared" si="44"/>
        <v>2851.3599999999997</v>
      </c>
      <c r="H1432" s="52">
        <f>+SUM(INDEX(Inputs!$D$24:$D$35,MATCH($D1432,Inputs!$B$24:$B$35,0))*$F1432,INDEX(Inputs!$E$24:$E$35,MATCH($D1432,Inputs!$B$24:$B$35,0))*$G1432)</f>
        <v>349.40685375999999</v>
      </c>
      <c r="I1432" s="52"/>
      <c r="J1432" s="52"/>
      <c r="K1432" s="52"/>
      <c r="L1432" s="52"/>
      <c r="M1432" s="52"/>
      <c r="O1432" s="19"/>
      <c r="P1432" s="19"/>
      <c r="Q1432" s="19"/>
    </row>
    <row r="1433" spans="2:17" x14ac:dyDescent="0.25">
      <c r="B1433" s="8" t="s">
        <v>217</v>
      </c>
      <c r="C1433" s="8">
        <v>2021</v>
      </c>
      <c r="D1433" s="8">
        <v>9</v>
      </c>
      <c r="E1433" s="49">
        <f>Data!F1433</f>
        <v>3979.62</v>
      </c>
      <c r="F1433" s="51">
        <f t="shared" si="45"/>
        <v>2000</v>
      </c>
      <c r="G1433" s="51">
        <f t="shared" si="44"/>
        <v>1979.62</v>
      </c>
      <c r="H1433" s="52">
        <f>+SUM(INDEX(Inputs!$D$24:$D$35,MATCH($D1433,Inputs!$B$24:$B$35,0))*$F1433,INDEX(Inputs!$E$24:$E$35,MATCH($D1433,Inputs!$B$24:$B$35,0))*$G1433)</f>
        <v>276.97528552</v>
      </c>
      <c r="I1433" s="52"/>
      <c r="J1433" s="52"/>
      <c r="K1433" s="52"/>
      <c r="L1433" s="52"/>
      <c r="M1433" s="52"/>
      <c r="O1433" s="19"/>
      <c r="P1433" s="19"/>
      <c r="Q1433" s="19"/>
    </row>
    <row r="1434" spans="2:17" x14ac:dyDescent="0.25">
      <c r="B1434" s="8" t="s">
        <v>217</v>
      </c>
      <c r="C1434" s="8">
        <v>2021</v>
      </c>
      <c r="D1434" s="8">
        <v>10</v>
      </c>
      <c r="E1434" s="49">
        <f>Data!F1434</f>
        <v>3434.498</v>
      </c>
      <c r="F1434" s="51">
        <f t="shared" si="45"/>
        <v>2000</v>
      </c>
      <c r="G1434" s="51">
        <f t="shared" si="44"/>
        <v>1434.498</v>
      </c>
      <c r="H1434" s="52">
        <f>+SUM(INDEX(Inputs!$D$24:$D$35,MATCH($D1434,Inputs!$B$24:$B$35,0))*$F1434,INDEX(Inputs!$E$24:$E$35,MATCH($D1434,Inputs!$B$24:$B$35,0))*$G1434)</f>
        <v>252.88307360800002</v>
      </c>
      <c r="I1434" s="52"/>
      <c r="J1434" s="52"/>
      <c r="K1434" s="52"/>
      <c r="L1434" s="52"/>
      <c r="M1434" s="52"/>
      <c r="O1434" s="19"/>
      <c r="P1434" s="19"/>
      <c r="Q1434" s="19"/>
    </row>
    <row r="1435" spans="2:17" x14ac:dyDescent="0.25">
      <c r="B1435" s="8" t="s">
        <v>217</v>
      </c>
      <c r="C1435" s="8">
        <v>2021</v>
      </c>
      <c r="D1435" s="8">
        <v>11</v>
      </c>
      <c r="E1435" s="49">
        <f>Data!F1435</f>
        <v>2993.96</v>
      </c>
      <c r="F1435" s="51">
        <f t="shared" si="45"/>
        <v>2000</v>
      </c>
      <c r="G1435" s="51">
        <f t="shared" si="44"/>
        <v>993.96</v>
      </c>
      <c r="H1435" s="52">
        <f>+SUM(INDEX(Inputs!$D$24:$D$35,MATCH($D1435,Inputs!$B$24:$B$35,0))*$F1435,INDEX(Inputs!$E$24:$E$35,MATCH($D1435,Inputs!$B$24:$B$35,0))*$G1435)</f>
        <v>233.41305616</v>
      </c>
      <c r="I1435" s="52"/>
      <c r="J1435" s="52"/>
      <c r="K1435" s="52"/>
      <c r="L1435" s="52"/>
      <c r="M1435" s="52"/>
      <c r="O1435" s="19"/>
      <c r="P1435" s="19"/>
      <c r="Q1435" s="19"/>
    </row>
    <row r="1436" spans="2:17" x14ac:dyDescent="0.25">
      <c r="B1436" s="8" t="s">
        <v>217</v>
      </c>
      <c r="C1436" s="8">
        <v>2021</v>
      </c>
      <c r="D1436" s="8">
        <v>12</v>
      </c>
      <c r="E1436" s="49">
        <f>Data!F1436</f>
        <v>3001.76</v>
      </c>
      <c r="F1436" s="51">
        <f t="shared" si="45"/>
        <v>2000</v>
      </c>
      <c r="G1436" s="51">
        <f t="shared" si="44"/>
        <v>1001.7600000000002</v>
      </c>
      <c r="H1436" s="52">
        <f>+SUM(INDEX(Inputs!$D$24:$D$35,MATCH($D1436,Inputs!$B$24:$B$35,0))*$F1436,INDEX(Inputs!$E$24:$E$35,MATCH($D1436,Inputs!$B$24:$B$35,0))*$G1436)</f>
        <v>233.75778496000001</v>
      </c>
      <c r="I1436" s="52"/>
      <c r="J1436" s="52"/>
      <c r="K1436" s="52"/>
      <c r="L1436" s="52"/>
      <c r="M1436" s="52"/>
      <c r="O1436" s="19"/>
      <c r="P1436" s="19"/>
      <c r="Q1436" s="19"/>
    </row>
    <row r="1437" spans="2:17" x14ac:dyDescent="0.25">
      <c r="B1437" s="8" t="s">
        <v>218</v>
      </c>
      <c r="C1437" s="8">
        <v>2021</v>
      </c>
      <c r="D1437" s="8">
        <v>1</v>
      </c>
      <c r="E1437" s="49">
        <f>Data!F1437</f>
        <v>21112.614000000001</v>
      </c>
      <c r="F1437" s="51">
        <f t="shared" si="45"/>
        <v>2000</v>
      </c>
      <c r="G1437" s="51">
        <f t="shared" si="44"/>
        <v>19112.614000000001</v>
      </c>
      <c r="H1437" s="52">
        <f>+SUM(INDEX(Inputs!$D$24:$D$35,MATCH($D1437,Inputs!$B$24:$B$35,0))*$F1437,INDEX(Inputs!$E$24:$E$35,MATCH($D1437,Inputs!$B$24:$B$35,0))*$G1437)</f>
        <v>1034.185088344</v>
      </c>
      <c r="I1437" s="52"/>
      <c r="J1437" s="52"/>
      <c r="K1437" s="52"/>
      <c r="L1437" s="52"/>
      <c r="M1437" s="52"/>
      <c r="O1437" s="19"/>
      <c r="P1437" s="19"/>
      <c r="Q1437" s="19"/>
    </row>
    <row r="1438" spans="2:17" x14ac:dyDescent="0.25">
      <c r="B1438" s="8" t="s">
        <v>218</v>
      </c>
      <c r="C1438" s="8">
        <v>2021</v>
      </c>
      <c r="D1438" s="8">
        <v>2</v>
      </c>
      <c r="E1438" s="49">
        <f>Data!F1438</f>
        <v>19005.804</v>
      </c>
      <c r="F1438" s="51">
        <f t="shared" si="45"/>
        <v>2000</v>
      </c>
      <c r="G1438" s="51">
        <f t="shared" si="44"/>
        <v>17005.804</v>
      </c>
      <c r="H1438" s="52">
        <f>+SUM(INDEX(Inputs!$D$24:$D$35,MATCH($D1438,Inputs!$B$24:$B$35,0))*$F1438,INDEX(Inputs!$E$24:$E$35,MATCH($D1438,Inputs!$B$24:$B$35,0))*$G1438)</f>
        <v>941.07251358400003</v>
      </c>
      <c r="I1438" s="52"/>
      <c r="J1438" s="52"/>
      <c r="K1438" s="52"/>
      <c r="L1438" s="52"/>
      <c r="M1438" s="52"/>
      <c r="O1438" s="19"/>
      <c r="P1438" s="19"/>
      <c r="Q1438" s="19"/>
    </row>
    <row r="1439" spans="2:17" x14ac:dyDescent="0.25">
      <c r="B1439" s="8" t="s">
        <v>218</v>
      </c>
      <c r="C1439" s="8">
        <v>2021</v>
      </c>
      <c r="D1439" s="8">
        <v>3</v>
      </c>
      <c r="E1439" s="49">
        <f>Data!F1439</f>
        <v>14822.436</v>
      </c>
      <c r="F1439" s="51">
        <f t="shared" si="45"/>
        <v>2000</v>
      </c>
      <c r="G1439" s="51">
        <f t="shared" si="44"/>
        <v>12822.436</v>
      </c>
      <c r="H1439" s="52">
        <f>+SUM(INDEX(Inputs!$D$24:$D$35,MATCH($D1439,Inputs!$B$24:$B$35,0))*$F1439,INDEX(Inputs!$E$24:$E$35,MATCH($D1439,Inputs!$B$24:$B$35,0))*$G1439)</f>
        <v>756.18438145599998</v>
      </c>
      <c r="I1439" s="52"/>
      <c r="J1439" s="52"/>
      <c r="K1439" s="52"/>
      <c r="L1439" s="52"/>
      <c r="M1439" s="52"/>
      <c r="O1439" s="19"/>
      <c r="P1439" s="19"/>
      <c r="Q1439" s="19"/>
    </row>
    <row r="1440" spans="2:17" x14ac:dyDescent="0.25">
      <c r="B1440" s="8" t="s">
        <v>218</v>
      </c>
      <c r="C1440" s="8">
        <v>2021</v>
      </c>
      <c r="D1440" s="8">
        <v>4</v>
      </c>
      <c r="E1440" s="49">
        <f>Data!F1440</f>
        <v>9066.6540000000005</v>
      </c>
      <c r="F1440" s="51">
        <f t="shared" si="45"/>
        <v>2000</v>
      </c>
      <c r="G1440" s="51">
        <f t="shared" si="44"/>
        <v>7066.6540000000005</v>
      </c>
      <c r="H1440" s="52">
        <f>+SUM(INDEX(Inputs!$D$24:$D$35,MATCH($D1440,Inputs!$B$24:$B$35,0))*$F1440,INDEX(Inputs!$E$24:$E$35,MATCH($D1440,Inputs!$B$24:$B$35,0))*$G1440)</f>
        <v>501.80184018400007</v>
      </c>
      <c r="I1440" s="52"/>
      <c r="J1440" s="52"/>
      <c r="K1440" s="52"/>
      <c r="L1440" s="52"/>
      <c r="M1440" s="52"/>
      <c r="O1440" s="19"/>
      <c r="P1440" s="19"/>
      <c r="Q1440" s="19"/>
    </row>
    <row r="1441" spans="2:17" x14ac:dyDescent="0.25">
      <c r="B1441" s="8" t="s">
        <v>218</v>
      </c>
      <c r="C1441" s="8">
        <v>2021</v>
      </c>
      <c r="D1441" s="8">
        <v>5</v>
      </c>
      <c r="E1441" s="49">
        <f>Data!F1441</f>
        <v>6486.3779999999997</v>
      </c>
      <c r="F1441" s="51">
        <f t="shared" si="45"/>
        <v>2000</v>
      </c>
      <c r="G1441" s="51">
        <f t="shared" si="44"/>
        <v>4486.3779999999997</v>
      </c>
      <c r="H1441" s="52">
        <f>+SUM(INDEX(Inputs!$D$24:$D$35,MATCH($D1441,Inputs!$B$24:$B$35,0))*$F1441,INDEX(Inputs!$E$24:$E$35,MATCH($D1441,Inputs!$B$24:$B$35,0))*$G1441)</f>
        <v>387.76396208799997</v>
      </c>
      <c r="I1441" s="52"/>
      <c r="J1441" s="52"/>
      <c r="K1441" s="52"/>
      <c r="L1441" s="52"/>
      <c r="M1441" s="52"/>
      <c r="O1441" s="19"/>
      <c r="P1441" s="19"/>
      <c r="Q1441" s="19"/>
    </row>
    <row r="1442" spans="2:17" x14ac:dyDescent="0.25">
      <c r="B1442" s="8" t="s">
        <v>218</v>
      </c>
      <c r="C1442" s="8">
        <v>2021</v>
      </c>
      <c r="D1442" s="8">
        <v>6</v>
      </c>
      <c r="E1442" s="49">
        <f>Data!F1442</f>
        <v>8023.95</v>
      </c>
      <c r="F1442" s="51">
        <f t="shared" si="45"/>
        <v>2000</v>
      </c>
      <c r="G1442" s="51">
        <f t="shared" si="44"/>
        <v>6023.95</v>
      </c>
      <c r="H1442" s="52">
        <f>+SUM(INDEX(Inputs!$D$24:$D$35,MATCH($D1442,Inputs!$B$24:$B$35,0))*$F1442,INDEX(Inputs!$E$24:$E$35,MATCH($D1442,Inputs!$B$24:$B$35,0))*$G1442)</f>
        <v>503.96274820000002</v>
      </c>
      <c r="I1442" s="52"/>
      <c r="J1442" s="52"/>
      <c r="K1442" s="52"/>
      <c r="L1442" s="52"/>
      <c r="M1442" s="52"/>
      <c r="O1442" s="19"/>
      <c r="P1442" s="19"/>
      <c r="Q1442" s="19"/>
    </row>
    <row r="1443" spans="2:17" x14ac:dyDescent="0.25">
      <c r="B1443" s="8" t="s">
        <v>218</v>
      </c>
      <c r="C1443" s="8">
        <v>2021</v>
      </c>
      <c r="D1443" s="8">
        <v>7</v>
      </c>
      <c r="E1443" s="49">
        <f>Data!F1443</f>
        <v>10392.846</v>
      </c>
      <c r="F1443" s="51">
        <f t="shared" si="45"/>
        <v>2000</v>
      </c>
      <c r="G1443" s="51">
        <f t="shared" si="44"/>
        <v>8392.8459999999995</v>
      </c>
      <c r="H1443" s="52">
        <f>+SUM(INDEX(Inputs!$D$24:$D$35,MATCH($D1443,Inputs!$B$24:$B$35,0))*$F1443,INDEX(Inputs!$E$24:$E$35,MATCH($D1443,Inputs!$B$24:$B$35,0))*$G1443)</f>
        <v>619.365885736</v>
      </c>
      <c r="I1443" s="52"/>
      <c r="J1443" s="52"/>
      <c r="K1443" s="52"/>
      <c r="L1443" s="52"/>
      <c r="M1443" s="52"/>
      <c r="O1443" s="19"/>
      <c r="P1443" s="19"/>
      <c r="Q1443" s="19"/>
    </row>
    <row r="1444" spans="2:17" x14ac:dyDescent="0.25">
      <c r="B1444" s="8" t="s">
        <v>218</v>
      </c>
      <c r="C1444" s="8">
        <v>2021</v>
      </c>
      <c r="D1444" s="8">
        <v>8</v>
      </c>
      <c r="E1444" s="49">
        <f>Data!F1444</f>
        <v>8276.7659999999996</v>
      </c>
      <c r="F1444" s="51">
        <f t="shared" si="45"/>
        <v>2000</v>
      </c>
      <c r="G1444" s="51">
        <f t="shared" si="44"/>
        <v>6276.7659999999996</v>
      </c>
      <c r="H1444" s="52">
        <f>+SUM(INDEX(Inputs!$D$24:$D$35,MATCH($D1444,Inputs!$B$24:$B$35,0))*$F1444,INDEX(Inputs!$E$24:$E$35,MATCH($D1444,Inputs!$B$24:$B$35,0))*$G1444)</f>
        <v>516.27893245600001</v>
      </c>
      <c r="I1444" s="52"/>
      <c r="J1444" s="52"/>
      <c r="K1444" s="52"/>
      <c r="L1444" s="52"/>
      <c r="M1444" s="52"/>
      <c r="O1444" s="19"/>
      <c r="P1444" s="19"/>
      <c r="Q1444" s="19"/>
    </row>
    <row r="1445" spans="2:17" x14ac:dyDescent="0.25">
      <c r="B1445" s="8" t="s">
        <v>218</v>
      </c>
      <c r="C1445" s="8">
        <v>2021</v>
      </c>
      <c r="D1445" s="8">
        <v>9</v>
      </c>
      <c r="E1445" s="49">
        <f>Data!F1445</f>
        <v>6112.5420000000004</v>
      </c>
      <c r="F1445" s="51">
        <f t="shared" si="45"/>
        <v>2000</v>
      </c>
      <c r="G1445" s="51">
        <f t="shared" si="44"/>
        <v>4112.5420000000004</v>
      </c>
      <c r="H1445" s="52">
        <f>+SUM(INDEX(Inputs!$D$24:$D$35,MATCH($D1445,Inputs!$B$24:$B$35,0))*$F1445,INDEX(Inputs!$E$24:$E$35,MATCH($D1445,Inputs!$B$24:$B$35,0))*$G1445)</f>
        <v>371.24190623200002</v>
      </c>
      <c r="I1445" s="52"/>
      <c r="J1445" s="52"/>
      <c r="K1445" s="52"/>
      <c r="L1445" s="52"/>
      <c r="M1445" s="52"/>
      <c r="O1445" s="19"/>
      <c r="P1445" s="19"/>
      <c r="Q1445" s="19"/>
    </row>
    <row r="1446" spans="2:17" x14ac:dyDescent="0.25">
      <c r="B1446" s="8" t="s">
        <v>218</v>
      </c>
      <c r="C1446" s="8">
        <v>2021</v>
      </c>
      <c r="D1446" s="8">
        <v>10</v>
      </c>
      <c r="E1446" s="49">
        <f>Data!F1446</f>
        <v>8040.96</v>
      </c>
      <c r="F1446" s="51">
        <f t="shared" si="45"/>
        <v>2000</v>
      </c>
      <c r="G1446" s="51">
        <f t="shared" si="44"/>
        <v>6040.96</v>
      </c>
      <c r="H1446" s="52">
        <f>+SUM(INDEX(Inputs!$D$24:$D$35,MATCH($D1446,Inputs!$B$24:$B$35,0))*$F1446,INDEX(Inputs!$E$24:$E$35,MATCH($D1446,Inputs!$B$24:$B$35,0))*$G1446)</f>
        <v>456.47026816000005</v>
      </c>
      <c r="I1446" s="52"/>
      <c r="J1446" s="52"/>
      <c r="K1446" s="52"/>
      <c r="L1446" s="52"/>
      <c r="M1446" s="52"/>
      <c r="O1446" s="19"/>
      <c r="P1446" s="19"/>
      <c r="Q1446" s="19"/>
    </row>
    <row r="1447" spans="2:17" x14ac:dyDescent="0.25">
      <c r="B1447" s="8" t="s">
        <v>218</v>
      </c>
      <c r="C1447" s="8">
        <v>2021</v>
      </c>
      <c r="D1447" s="8">
        <v>11</v>
      </c>
      <c r="E1447" s="49">
        <f>Data!F1447</f>
        <v>14642.406000000001</v>
      </c>
      <c r="F1447" s="51">
        <f t="shared" si="45"/>
        <v>2000</v>
      </c>
      <c r="G1447" s="51">
        <f t="shared" si="44"/>
        <v>12642.406000000001</v>
      </c>
      <c r="H1447" s="52">
        <f>+SUM(INDEX(Inputs!$D$24:$D$35,MATCH($D1447,Inputs!$B$24:$B$35,0))*$F1447,INDEX(Inputs!$E$24:$E$35,MATCH($D1447,Inputs!$B$24:$B$35,0))*$G1447)</f>
        <v>748.22777557600011</v>
      </c>
      <c r="I1447" s="52"/>
      <c r="J1447" s="52"/>
      <c r="K1447" s="52"/>
      <c r="L1447" s="52"/>
      <c r="M1447" s="52"/>
      <c r="O1447" s="19"/>
      <c r="P1447" s="19"/>
      <c r="Q1447" s="19"/>
    </row>
    <row r="1448" spans="2:17" x14ac:dyDescent="0.25">
      <c r="B1448" s="8" t="s">
        <v>218</v>
      </c>
      <c r="C1448" s="8">
        <v>2021</v>
      </c>
      <c r="D1448" s="8">
        <v>12</v>
      </c>
      <c r="E1448" s="49">
        <f>Data!F1448</f>
        <v>23228.556</v>
      </c>
      <c r="F1448" s="51">
        <f t="shared" si="45"/>
        <v>2000</v>
      </c>
      <c r="G1448" s="51">
        <f t="shared" si="44"/>
        <v>21228.556</v>
      </c>
      <c r="H1448" s="52">
        <f>+SUM(INDEX(Inputs!$D$24:$D$35,MATCH($D1448,Inputs!$B$24:$B$35,0))*$F1448,INDEX(Inputs!$E$24:$E$35,MATCH($D1448,Inputs!$B$24:$B$35,0))*$G1448)</f>
        <v>1127.701260976</v>
      </c>
      <c r="I1448" s="52"/>
      <c r="J1448" s="52"/>
      <c r="K1448" s="52"/>
      <c r="L1448" s="52"/>
      <c r="M1448" s="52"/>
      <c r="O1448" s="19"/>
      <c r="P1448" s="19"/>
      <c r="Q1448" s="19"/>
    </row>
    <row r="1449" spans="2:17" x14ac:dyDescent="0.25">
      <c r="B1449" s="8" t="s">
        <v>219</v>
      </c>
      <c r="C1449" s="8">
        <v>2021</v>
      </c>
      <c r="D1449" s="8">
        <v>1</v>
      </c>
      <c r="E1449" s="49">
        <f>Data!F1449</f>
        <v>5350.24</v>
      </c>
      <c r="F1449" s="51">
        <f t="shared" si="45"/>
        <v>2000</v>
      </c>
      <c r="G1449" s="51">
        <f t="shared" si="44"/>
        <v>3350.24</v>
      </c>
      <c r="H1449" s="52">
        <f>+SUM(INDEX(Inputs!$D$24:$D$35,MATCH($D1449,Inputs!$B$24:$B$35,0))*$F1449,INDEX(Inputs!$E$24:$E$35,MATCH($D1449,Inputs!$B$24:$B$35,0))*$G1449)</f>
        <v>337.55120704000001</v>
      </c>
      <c r="I1449" s="52"/>
      <c r="J1449" s="52"/>
      <c r="K1449" s="52"/>
      <c r="L1449" s="52"/>
      <c r="M1449" s="52"/>
      <c r="O1449" s="19"/>
      <c r="P1449" s="19"/>
      <c r="Q1449" s="19"/>
    </row>
    <row r="1450" spans="2:17" x14ac:dyDescent="0.25">
      <c r="B1450" s="8" t="s">
        <v>219</v>
      </c>
      <c r="C1450" s="8">
        <v>2021</v>
      </c>
      <c r="D1450" s="8">
        <v>2</v>
      </c>
      <c r="E1450" s="49">
        <f>Data!F1450</f>
        <v>2847.9038</v>
      </c>
      <c r="F1450" s="51">
        <f t="shared" si="45"/>
        <v>2000</v>
      </c>
      <c r="G1450" s="51">
        <f t="shared" si="44"/>
        <v>847.90380000000005</v>
      </c>
      <c r="H1450" s="52">
        <f>+SUM(INDEX(Inputs!$D$24:$D$35,MATCH($D1450,Inputs!$B$24:$B$35,0))*$F1450,INDEX(Inputs!$E$24:$E$35,MATCH($D1450,Inputs!$B$24:$B$35,0))*$G1450)</f>
        <v>226.95795634480001</v>
      </c>
      <c r="I1450" s="52"/>
      <c r="J1450" s="52"/>
      <c r="K1450" s="52"/>
      <c r="L1450" s="52"/>
      <c r="M1450" s="52"/>
      <c r="O1450" s="19"/>
      <c r="P1450" s="19"/>
      <c r="Q1450" s="19"/>
    </row>
    <row r="1451" spans="2:17" x14ac:dyDescent="0.25">
      <c r="B1451" s="8" t="s">
        <v>219</v>
      </c>
      <c r="C1451" s="8">
        <v>2021</v>
      </c>
      <c r="D1451" s="8">
        <v>3</v>
      </c>
      <c r="E1451" s="49">
        <f>Data!F1451</f>
        <v>2836.8955000000001</v>
      </c>
      <c r="F1451" s="51">
        <f t="shared" si="45"/>
        <v>2000</v>
      </c>
      <c r="G1451" s="51">
        <f t="shared" si="44"/>
        <v>836.89550000000008</v>
      </c>
      <c r="H1451" s="52">
        <f>+SUM(INDEX(Inputs!$D$24:$D$35,MATCH($D1451,Inputs!$B$24:$B$35,0))*$F1451,INDEX(Inputs!$E$24:$E$35,MATCH($D1451,Inputs!$B$24:$B$35,0))*$G1451)</f>
        <v>226.47143351800003</v>
      </c>
      <c r="I1451" s="52"/>
      <c r="J1451" s="52"/>
      <c r="K1451" s="52"/>
      <c r="L1451" s="52"/>
      <c r="M1451" s="52"/>
      <c r="O1451" s="19"/>
      <c r="P1451" s="19"/>
      <c r="Q1451" s="19"/>
    </row>
    <row r="1452" spans="2:17" x14ac:dyDescent="0.25">
      <c r="B1452" s="8" t="s">
        <v>219</v>
      </c>
      <c r="C1452" s="8">
        <v>2021</v>
      </c>
      <c r="D1452" s="8">
        <v>4</v>
      </c>
      <c r="E1452" s="49">
        <f>Data!F1452</f>
        <v>2976.2638000000002</v>
      </c>
      <c r="F1452" s="51">
        <f t="shared" si="45"/>
        <v>2000</v>
      </c>
      <c r="G1452" s="51">
        <f t="shared" si="44"/>
        <v>976.26380000000017</v>
      </c>
      <c r="H1452" s="52">
        <f>+SUM(INDEX(Inputs!$D$24:$D$35,MATCH($D1452,Inputs!$B$24:$B$35,0))*$F1452,INDEX(Inputs!$E$24:$E$35,MATCH($D1452,Inputs!$B$24:$B$35,0))*$G1452)</f>
        <v>232.63095490480001</v>
      </c>
      <c r="I1452" s="52"/>
      <c r="J1452" s="52"/>
      <c r="K1452" s="52"/>
      <c r="L1452" s="52"/>
      <c r="M1452" s="52"/>
      <c r="O1452" s="19"/>
      <c r="P1452" s="19"/>
      <c r="Q1452" s="19"/>
    </row>
    <row r="1453" spans="2:17" x14ac:dyDescent="0.25">
      <c r="B1453" s="8" t="s">
        <v>219</v>
      </c>
      <c r="C1453" s="8">
        <v>2021</v>
      </c>
      <c r="D1453" s="8">
        <v>5</v>
      </c>
      <c r="E1453" s="49">
        <f>Data!F1453</f>
        <v>2667.6550999999999</v>
      </c>
      <c r="F1453" s="51">
        <f t="shared" si="45"/>
        <v>2000</v>
      </c>
      <c r="G1453" s="51">
        <f t="shared" si="44"/>
        <v>667.65509999999995</v>
      </c>
      <c r="H1453" s="52">
        <f>+SUM(INDEX(Inputs!$D$24:$D$35,MATCH($D1453,Inputs!$B$24:$B$35,0))*$F1453,INDEX(Inputs!$E$24:$E$35,MATCH($D1453,Inputs!$B$24:$B$35,0))*$G1453)</f>
        <v>218.99168479959999</v>
      </c>
      <c r="I1453" s="52"/>
      <c r="J1453" s="52"/>
      <c r="K1453" s="52"/>
      <c r="L1453" s="52"/>
      <c r="M1453" s="52"/>
      <c r="O1453" s="19"/>
      <c r="P1453" s="19"/>
      <c r="Q1453" s="19"/>
    </row>
    <row r="1454" spans="2:17" x14ac:dyDescent="0.25">
      <c r="B1454" s="8" t="s">
        <v>219</v>
      </c>
      <c r="C1454" s="8">
        <v>2021</v>
      </c>
      <c r="D1454" s="8">
        <v>6</v>
      </c>
      <c r="E1454" s="49">
        <f>Data!F1454</f>
        <v>2877.0798</v>
      </c>
      <c r="F1454" s="51">
        <f t="shared" si="45"/>
        <v>2000</v>
      </c>
      <c r="G1454" s="51">
        <f t="shared" si="44"/>
        <v>877.07979999999998</v>
      </c>
      <c r="H1454" s="52">
        <f>+SUM(INDEX(Inputs!$D$24:$D$35,MATCH($D1454,Inputs!$B$24:$B$35,0))*$F1454,INDEX(Inputs!$E$24:$E$35,MATCH($D1454,Inputs!$B$24:$B$35,0))*$G1454)</f>
        <v>253.22781953679998</v>
      </c>
      <c r="I1454" s="52"/>
      <c r="J1454" s="52"/>
      <c r="K1454" s="52"/>
      <c r="L1454" s="52"/>
      <c r="M1454" s="52"/>
      <c r="O1454" s="19"/>
      <c r="P1454" s="19"/>
      <c r="Q1454" s="19"/>
    </row>
    <row r="1455" spans="2:17" x14ac:dyDescent="0.25">
      <c r="B1455" s="8" t="s">
        <v>219</v>
      </c>
      <c r="C1455" s="8">
        <v>2021</v>
      </c>
      <c r="D1455" s="8">
        <v>7</v>
      </c>
      <c r="E1455" s="49">
        <f>Data!F1455</f>
        <v>3376.0799000000002</v>
      </c>
      <c r="F1455" s="51">
        <f t="shared" si="45"/>
        <v>2000</v>
      </c>
      <c r="G1455" s="51">
        <f t="shared" si="44"/>
        <v>1376.0799000000002</v>
      </c>
      <c r="H1455" s="52">
        <f>+SUM(INDEX(Inputs!$D$24:$D$35,MATCH($D1455,Inputs!$B$24:$B$35,0))*$F1455,INDEX(Inputs!$E$24:$E$35,MATCH($D1455,Inputs!$B$24:$B$35,0))*$G1455)</f>
        <v>277.5371084084</v>
      </c>
      <c r="I1455" s="52"/>
      <c r="J1455" s="52"/>
      <c r="K1455" s="52"/>
      <c r="L1455" s="52"/>
      <c r="M1455" s="52"/>
      <c r="O1455" s="19"/>
      <c r="P1455" s="19"/>
      <c r="Q1455" s="19"/>
    </row>
    <row r="1456" spans="2:17" x14ac:dyDescent="0.25">
      <c r="B1456" s="8" t="s">
        <v>219</v>
      </c>
      <c r="C1456" s="8">
        <v>2021</v>
      </c>
      <c r="D1456" s="8">
        <v>8</v>
      </c>
      <c r="E1456" s="49">
        <f>Data!F1456</f>
        <v>3168.944</v>
      </c>
      <c r="F1456" s="51">
        <f t="shared" si="45"/>
        <v>2000</v>
      </c>
      <c r="G1456" s="51">
        <f t="shared" si="44"/>
        <v>1168.944</v>
      </c>
      <c r="H1456" s="52">
        <f>+SUM(INDEX(Inputs!$D$24:$D$35,MATCH($D1456,Inputs!$B$24:$B$35,0))*$F1456,INDEX(Inputs!$E$24:$E$35,MATCH($D1456,Inputs!$B$24:$B$35,0))*$G1456)</f>
        <v>267.446275904</v>
      </c>
      <c r="I1456" s="52"/>
      <c r="J1456" s="52"/>
      <c r="K1456" s="52"/>
      <c r="L1456" s="52"/>
      <c r="M1456" s="52"/>
      <c r="O1456" s="19"/>
      <c r="P1456" s="19"/>
      <c r="Q1456" s="19"/>
    </row>
    <row r="1457" spans="2:17" x14ac:dyDescent="0.25">
      <c r="B1457" s="8" t="s">
        <v>219</v>
      </c>
      <c r="C1457" s="8">
        <v>2021</v>
      </c>
      <c r="D1457" s="8">
        <v>9</v>
      </c>
      <c r="E1457" s="49">
        <f>Data!F1457</f>
        <v>2791.35</v>
      </c>
      <c r="F1457" s="51">
        <f t="shared" si="45"/>
        <v>2000</v>
      </c>
      <c r="G1457" s="51">
        <f t="shared" si="44"/>
        <v>791.34999999999991</v>
      </c>
      <c r="H1457" s="52">
        <f>+SUM(INDEX(Inputs!$D$24:$D$35,MATCH($D1457,Inputs!$B$24:$B$35,0))*$F1457,INDEX(Inputs!$E$24:$E$35,MATCH($D1457,Inputs!$B$24:$B$35,0))*$G1457)</f>
        <v>224.4585046</v>
      </c>
      <c r="I1457" s="52"/>
      <c r="J1457" s="52"/>
      <c r="K1457" s="52"/>
      <c r="L1457" s="52"/>
      <c r="M1457" s="52"/>
      <c r="O1457" s="19"/>
      <c r="P1457" s="19"/>
      <c r="Q1457" s="19"/>
    </row>
    <row r="1458" spans="2:17" x14ac:dyDescent="0.25">
      <c r="B1458" s="8" t="s">
        <v>219</v>
      </c>
      <c r="C1458" s="8">
        <v>2021</v>
      </c>
      <c r="D1458" s="8">
        <v>10</v>
      </c>
      <c r="E1458" s="49">
        <f>Data!F1458</f>
        <v>2339.777</v>
      </c>
      <c r="F1458" s="51">
        <f t="shared" si="45"/>
        <v>2000</v>
      </c>
      <c r="G1458" s="51">
        <f t="shared" si="44"/>
        <v>339.77700000000004</v>
      </c>
      <c r="H1458" s="52">
        <f>+SUM(INDEX(Inputs!$D$24:$D$35,MATCH($D1458,Inputs!$B$24:$B$35,0))*$F1458,INDEX(Inputs!$E$24:$E$35,MATCH($D1458,Inputs!$B$24:$B$35,0))*$G1458)</f>
        <v>204.50078429200002</v>
      </c>
      <c r="I1458" s="52"/>
      <c r="J1458" s="52"/>
      <c r="K1458" s="52"/>
      <c r="L1458" s="52"/>
      <c r="M1458" s="52"/>
      <c r="O1458" s="19"/>
      <c r="P1458" s="19"/>
      <c r="Q1458" s="19"/>
    </row>
    <row r="1459" spans="2:17" x14ac:dyDescent="0.25">
      <c r="B1459" s="8" t="s">
        <v>219</v>
      </c>
      <c r="C1459" s="8">
        <v>2021</v>
      </c>
      <c r="D1459" s="8">
        <v>11</v>
      </c>
      <c r="E1459" s="49">
        <f>Data!F1459</f>
        <v>2456.7449999999999</v>
      </c>
      <c r="F1459" s="51">
        <f t="shared" si="45"/>
        <v>2000</v>
      </c>
      <c r="G1459" s="51">
        <f t="shared" si="44"/>
        <v>456.74499999999989</v>
      </c>
      <c r="H1459" s="52">
        <f>+SUM(INDEX(Inputs!$D$24:$D$35,MATCH($D1459,Inputs!$B$24:$B$35,0))*$F1459,INDEX(Inputs!$E$24:$E$35,MATCH($D1459,Inputs!$B$24:$B$35,0))*$G1459)</f>
        <v>209.67030202000001</v>
      </c>
      <c r="I1459" s="52"/>
      <c r="J1459" s="52"/>
      <c r="K1459" s="52"/>
      <c r="L1459" s="52"/>
      <c r="M1459" s="52"/>
      <c r="O1459" s="19"/>
      <c r="P1459" s="19"/>
      <c r="Q1459" s="19"/>
    </row>
    <row r="1460" spans="2:17" x14ac:dyDescent="0.25">
      <c r="B1460" s="8" t="s">
        <v>219</v>
      </c>
      <c r="C1460" s="8">
        <v>2021</v>
      </c>
      <c r="D1460" s="8">
        <v>12</v>
      </c>
      <c r="E1460" s="49">
        <f>Data!F1460</f>
        <v>4669.5879999999997</v>
      </c>
      <c r="F1460" s="51">
        <f t="shared" si="45"/>
        <v>2000</v>
      </c>
      <c r="G1460" s="51">
        <f t="shared" si="44"/>
        <v>2669.5879999999997</v>
      </c>
      <c r="H1460" s="52">
        <f>+SUM(INDEX(Inputs!$D$24:$D$35,MATCH($D1460,Inputs!$B$24:$B$35,0))*$F1460,INDEX(Inputs!$E$24:$E$35,MATCH($D1460,Inputs!$B$24:$B$35,0))*$G1460)</f>
        <v>307.46911124799999</v>
      </c>
      <c r="I1460" s="52"/>
      <c r="J1460" s="52"/>
      <c r="K1460" s="52"/>
      <c r="L1460" s="52"/>
      <c r="M1460" s="52"/>
      <c r="O1460" s="19"/>
      <c r="P1460" s="19"/>
      <c r="Q1460" s="19"/>
    </row>
    <row r="1461" spans="2:17" x14ac:dyDescent="0.25">
      <c r="B1461" s="8" t="s">
        <v>220</v>
      </c>
      <c r="C1461" s="8">
        <v>2021</v>
      </c>
      <c r="D1461" s="8">
        <v>1</v>
      </c>
      <c r="E1461" s="49">
        <f>Data!F1461</f>
        <v>2167.3701999999998</v>
      </c>
      <c r="F1461" s="51">
        <f t="shared" si="45"/>
        <v>2000</v>
      </c>
      <c r="G1461" s="51">
        <f t="shared" si="44"/>
        <v>167.37019999999984</v>
      </c>
      <c r="H1461" s="52">
        <f>+SUM(INDEX(Inputs!$D$24:$D$35,MATCH($D1461,Inputs!$B$24:$B$35,0))*$F1461,INDEX(Inputs!$E$24:$E$35,MATCH($D1461,Inputs!$B$24:$B$35,0))*$G1461)</f>
        <v>196.88109335920001</v>
      </c>
      <c r="I1461" s="52"/>
      <c r="J1461" s="52"/>
      <c r="K1461" s="52"/>
      <c r="L1461" s="52"/>
      <c r="M1461" s="52"/>
      <c r="O1461" s="19"/>
      <c r="P1461" s="19"/>
      <c r="Q1461" s="19"/>
    </row>
    <row r="1462" spans="2:17" x14ac:dyDescent="0.25">
      <c r="B1462" s="8" t="s">
        <v>220</v>
      </c>
      <c r="C1462" s="8">
        <v>2021</v>
      </c>
      <c r="D1462" s="8">
        <v>2</v>
      </c>
      <c r="E1462" s="49">
        <f>Data!F1462</f>
        <v>1476.5011</v>
      </c>
      <c r="F1462" s="51">
        <f t="shared" si="45"/>
        <v>1476.5011</v>
      </c>
      <c r="G1462" s="51">
        <f t="shared" si="44"/>
        <v>0</v>
      </c>
      <c r="H1462" s="52">
        <f>+SUM(INDEX(Inputs!$D$24:$D$35,MATCH($D1462,Inputs!$B$24:$B$35,0))*$F1462,INDEX(Inputs!$E$24:$E$35,MATCH($D1462,Inputs!$B$24:$B$35,0))*$G1462)</f>
        <v>139.88666721620001</v>
      </c>
      <c r="I1462" s="52"/>
      <c r="J1462" s="52"/>
      <c r="K1462" s="52"/>
      <c r="L1462" s="52"/>
      <c r="M1462" s="52"/>
      <c r="O1462" s="19"/>
      <c r="P1462" s="19"/>
      <c r="Q1462" s="19"/>
    </row>
    <row r="1463" spans="2:17" x14ac:dyDescent="0.25">
      <c r="B1463" s="8" t="s">
        <v>220</v>
      </c>
      <c r="C1463" s="8">
        <v>2021</v>
      </c>
      <c r="D1463" s="8">
        <v>3</v>
      </c>
      <c r="E1463" s="49">
        <f>Data!F1463</f>
        <v>1389.3387</v>
      </c>
      <c r="F1463" s="51">
        <f t="shared" si="45"/>
        <v>1389.3387</v>
      </c>
      <c r="G1463" s="51">
        <f t="shared" si="44"/>
        <v>0</v>
      </c>
      <c r="H1463" s="52">
        <f>+SUM(INDEX(Inputs!$D$24:$D$35,MATCH($D1463,Inputs!$B$24:$B$35,0))*$F1463,INDEX(Inputs!$E$24:$E$35,MATCH($D1463,Inputs!$B$24:$B$35,0))*$G1463)</f>
        <v>131.62872711540001</v>
      </c>
      <c r="I1463" s="52"/>
      <c r="J1463" s="52"/>
      <c r="K1463" s="52"/>
      <c r="L1463" s="52"/>
      <c r="M1463" s="52"/>
      <c r="O1463" s="19"/>
      <c r="P1463" s="19"/>
      <c r="Q1463" s="19"/>
    </row>
    <row r="1464" spans="2:17" x14ac:dyDescent="0.25">
      <c r="B1464" s="8" t="s">
        <v>220</v>
      </c>
      <c r="C1464" s="8">
        <v>2021</v>
      </c>
      <c r="D1464" s="8">
        <v>4</v>
      </c>
      <c r="E1464" s="49">
        <f>Data!F1464</f>
        <v>883.12540000000001</v>
      </c>
      <c r="F1464" s="51">
        <f t="shared" si="45"/>
        <v>883.12540000000001</v>
      </c>
      <c r="G1464" s="51">
        <f t="shared" si="44"/>
        <v>0</v>
      </c>
      <c r="H1464" s="52">
        <f>+SUM(INDEX(Inputs!$D$24:$D$35,MATCH($D1464,Inputs!$B$24:$B$35,0))*$F1464,INDEX(Inputs!$E$24:$E$35,MATCH($D1464,Inputs!$B$24:$B$35,0))*$G1464)</f>
        <v>83.669066646800005</v>
      </c>
      <c r="I1464" s="52"/>
      <c r="J1464" s="52"/>
      <c r="K1464" s="52"/>
      <c r="L1464" s="52"/>
      <c r="M1464" s="52"/>
      <c r="O1464" s="19"/>
      <c r="P1464" s="19"/>
      <c r="Q1464" s="19"/>
    </row>
    <row r="1465" spans="2:17" x14ac:dyDescent="0.25">
      <c r="B1465" s="8" t="s">
        <v>220</v>
      </c>
      <c r="C1465" s="8">
        <v>2021</v>
      </c>
      <c r="D1465" s="8">
        <v>5</v>
      </c>
      <c r="E1465" s="49">
        <f>Data!F1465</f>
        <v>674.87130000000002</v>
      </c>
      <c r="F1465" s="51">
        <f t="shared" si="45"/>
        <v>674.87130000000002</v>
      </c>
      <c r="G1465" s="51">
        <f t="shared" si="44"/>
        <v>0</v>
      </c>
      <c r="H1465" s="52">
        <f>+SUM(INDEX(Inputs!$D$24:$D$35,MATCH($D1465,Inputs!$B$24:$B$35,0))*$F1465,INDEX(Inputs!$E$24:$E$35,MATCH($D1465,Inputs!$B$24:$B$35,0))*$G1465)</f>
        <v>63.938656704600007</v>
      </c>
      <c r="I1465" s="52"/>
      <c r="J1465" s="52"/>
      <c r="K1465" s="52"/>
      <c r="L1465" s="52"/>
      <c r="M1465" s="52"/>
      <c r="O1465" s="19"/>
      <c r="P1465" s="19"/>
      <c r="Q1465" s="19"/>
    </row>
    <row r="1466" spans="2:17" x14ac:dyDescent="0.25">
      <c r="B1466" s="8" t="s">
        <v>220</v>
      </c>
      <c r="C1466" s="8">
        <v>2021</v>
      </c>
      <c r="D1466" s="8">
        <v>6</v>
      </c>
      <c r="E1466" s="49">
        <f>Data!F1466</f>
        <v>660.28650000000005</v>
      </c>
      <c r="F1466" s="51">
        <f t="shared" si="45"/>
        <v>660.28650000000005</v>
      </c>
      <c r="G1466" s="51">
        <f t="shared" si="44"/>
        <v>0</v>
      </c>
      <c r="H1466" s="52">
        <f>+SUM(INDEX(Inputs!$D$24:$D$35,MATCH($D1466,Inputs!$B$24:$B$35,0))*$F1466,INDEX(Inputs!$E$24:$E$35,MATCH($D1466,Inputs!$B$24:$B$35,0))*$G1466)</f>
        <v>69.495154124999999</v>
      </c>
      <c r="I1466" s="52"/>
      <c r="J1466" s="52"/>
      <c r="K1466" s="52"/>
      <c r="L1466" s="52"/>
      <c r="M1466" s="52"/>
      <c r="O1466" s="19"/>
      <c r="P1466" s="19"/>
      <c r="Q1466" s="19"/>
    </row>
    <row r="1467" spans="2:17" x14ac:dyDescent="0.25">
      <c r="B1467" s="8" t="s">
        <v>220</v>
      </c>
      <c r="C1467" s="8">
        <v>2021</v>
      </c>
      <c r="D1467" s="8">
        <v>7</v>
      </c>
      <c r="E1467" s="49">
        <f>Data!F1467</f>
        <v>739.19479999999999</v>
      </c>
      <c r="F1467" s="51">
        <f t="shared" si="45"/>
        <v>739.19479999999999</v>
      </c>
      <c r="G1467" s="51">
        <f t="shared" si="44"/>
        <v>0</v>
      </c>
      <c r="H1467" s="52">
        <f>+SUM(INDEX(Inputs!$D$24:$D$35,MATCH($D1467,Inputs!$B$24:$B$35,0))*$F1467,INDEX(Inputs!$E$24:$E$35,MATCH($D1467,Inputs!$B$24:$B$35,0))*$G1467)</f>
        <v>77.800252700000001</v>
      </c>
      <c r="I1467" s="52"/>
      <c r="J1467" s="52"/>
      <c r="K1467" s="52"/>
      <c r="L1467" s="52"/>
      <c r="M1467" s="52"/>
      <c r="O1467" s="19"/>
      <c r="P1467" s="19"/>
      <c r="Q1467" s="19"/>
    </row>
    <row r="1468" spans="2:17" x14ac:dyDescent="0.25">
      <c r="B1468" s="8" t="s">
        <v>220</v>
      </c>
      <c r="C1468" s="8">
        <v>2021</v>
      </c>
      <c r="D1468" s="8">
        <v>8</v>
      </c>
      <c r="E1468" s="49">
        <f>Data!F1468</f>
        <v>738.6078</v>
      </c>
      <c r="F1468" s="51">
        <f t="shared" si="45"/>
        <v>738.6078</v>
      </c>
      <c r="G1468" s="51">
        <f t="shared" si="44"/>
        <v>0</v>
      </c>
      <c r="H1468" s="52">
        <f>+SUM(INDEX(Inputs!$D$24:$D$35,MATCH($D1468,Inputs!$B$24:$B$35,0))*$F1468,INDEX(Inputs!$E$24:$E$35,MATCH($D1468,Inputs!$B$24:$B$35,0))*$G1468)</f>
        <v>77.738470949999993</v>
      </c>
      <c r="I1468" s="52"/>
      <c r="J1468" s="52"/>
      <c r="K1468" s="52"/>
      <c r="L1468" s="52"/>
      <c r="M1468" s="52"/>
      <c r="O1468" s="19"/>
      <c r="P1468" s="19"/>
      <c r="Q1468" s="19"/>
    </row>
    <row r="1469" spans="2:17" x14ac:dyDescent="0.25">
      <c r="B1469" s="8" t="s">
        <v>220</v>
      </c>
      <c r="C1469" s="8">
        <v>2021</v>
      </c>
      <c r="D1469" s="8">
        <v>9</v>
      </c>
      <c r="E1469" s="49">
        <f>Data!F1469</f>
        <v>688.48429999999996</v>
      </c>
      <c r="F1469" s="51">
        <f t="shared" si="45"/>
        <v>688.48429999999996</v>
      </c>
      <c r="G1469" s="51">
        <f t="shared" si="44"/>
        <v>0</v>
      </c>
      <c r="H1469" s="52">
        <f>+SUM(INDEX(Inputs!$D$24:$D$35,MATCH($D1469,Inputs!$B$24:$B$35,0))*$F1469,INDEX(Inputs!$E$24:$E$35,MATCH($D1469,Inputs!$B$24:$B$35,0))*$G1469)</f>
        <v>65.228379550599996</v>
      </c>
      <c r="I1469" s="52"/>
      <c r="J1469" s="52"/>
      <c r="K1469" s="52"/>
      <c r="L1469" s="52"/>
      <c r="M1469" s="52"/>
      <c r="O1469" s="19"/>
      <c r="P1469" s="19"/>
      <c r="Q1469" s="19"/>
    </row>
    <row r="1470" spans="2:17" x14ac:dyDescent="0.25">
      <c r="B1470" s="8" t="s">
        <v>220</v>
      </c>
      <c r="C1470" s="8">
        <v>2021</v>
      </c>
      <c r="D1470" s="8">
        <v>10</v>
      </c>
      <c r="E1470" s="49">
        <f>Data!F1470</f>
        <v>804.52089999999998</v>
      </c>
      <c r="F1470" s="51">
        <f t="shared" si="45"/>
        <v>804.52089999999998</v>
      </c>
      <c r="G1470" s="51">
        <f t="shared" si="44"/>
        <v>0</v>
      </c>
      <c r="H1470" s="52">
        <f>+SUM(INDEX(Inputs!$D$24:$D$35,MATCH($D1470,Inputs!$B$24:$B$35,0))*$F1470,INDEX(Inputs!$E$24:$E$35,MATCH($D1470,Inputs!$B$24:$B$35,0))*$G1470)</f>
        <v>76.221919107800005</v>
      </c>
      <c r="I1470" s="52"/>
      <c r="J1470" s="52"/>
      <c r="K1470" s="52"/>
      <c r="L1470" s="52"/>
      <c r="M1470" s="52"/>
      <c r="O1470" s="19"/>
      <c r="P1470" s="19"/>
      <c r="Q1470" s="19"/>
    </row>
    <row r="1471" spans="2:17" x14ac:dyDescent="0.25">
      <c r="B1471" s="8" t="s">
        <v>220</v>
      </c>
      <c r="C1471" s="8">
        <v>2021</v>
      </c>
      <c r="D1471" s="8">
        <v>11</v>
      </c>
      <c r="E1471" s="49">
        <f>Data!F1471</f>
        <v>1344.9427000000001</v>
      </c>
      <c r="F1471" s="51">
        <f t="shared" si="45"/>
        <v>1344.9427000000001</v>
      </c>
      <c r="G1471" s="51">
        <f t="shared" si="44"/>
        <v>0</v>
      </c>
      <c r="H1471" s="52">
        <f>+SUM(INDEX(Inputs!$D$24:$D$35,MATCH($D1471,Inputs!$B$24:$B$35,0))*$F1471,INDEX(Inputs!$E$24:$E$35,MATCH($D1471,Inputs!$B$24:$B$35,0))*$G1471)</f>
        <v>127.42256128340001</v>
      </c>
      <c r="I1471" s="52"/>
      <c r="J1471" s="52"/>
      <c r="K1471" s="52"/>
      <c r="L1471" s="52"/>
      <c r="M1471" s="52"/>
      <c r="O1471" s="19"/>
      <c r="P1471" s="19"/>
      <c r="Q1471" s="19"/>
    </row>
    <row r="1472" spans="2:17" x14ac:dyDescent="0.25">
      <c r="B1472" s="8" t="s">
        <v>220</v>
      </c>
      <c r="C1472" s="8">
        <v>2021</v>
      </c>
      <c r="D1472" s="8">
        <v>12</v>
      </c>
      <c r="E1472" s="49">
        <f>Data!F1472</f>
        <v>2049.6246000000001</v>
      </c>
      <c r="F1472" s="51">
        <f t="shared" si="45"/>
        <v>2000</v>
      </c>
      <c r="G1472" s="51">
        <f t="shared" si="44"/>
        <v>49.6246000000001</v>
      </c>
      <c r="H1472" s="52">
        <f>+SUM(INDEX(Inputs!$D$24:$D$35,MATCH($D1472,Inputs!$B$24:$B$35,0))*$F1472,INDEX(Inputs!$E$24:$E$35,MATCH($D1472,Inputs!$B$24:$B$35,0))*$G1472)</f>
        <v>191.6772088216</v>
      </c>
      <c r="I1472" s="52"/>
      <c r="J1472" s="52"/>
      <c r="K1472" s="52"/>
      <c r="L1472" s="52"/>
      <c r="M1472" s="52"/>
      <c r="O1472" s="19"/>
      <c r="P1472" s="19"/>
      <c r="Q1472" s="19"/>
    </row>
    <row r="1473" spans="2:17" x14ac:dyDescent="0.25">
      <c r="B1473" s="8" t="s">
        <v>221</v>
      </c>
      <c r="C1473" s="8">
        <v>2021</v>
      </c>
      <c r="D1473" s="8">
        <v>1</v>
      </c>
      <c r="E1473" s="49">
        <f>Data!F1473</f>
        <v>6612.9345000000003</v>
      </c>
      <c r="F1473" s="51">
        <f t="shared" si="45"/>
        <v>2000</v>
      </c>
      <c r="G1473" s="51">
        <f t="shared" si="44"/>
        <v>4612.9345000000003</v>
      </c>
      <c r="H1473" s="52">
        <f>+SUM(INDEX(Inputs!$D$24:$D$35,MATCH($D1473,Inputs!$B$24:$B$35,0))*$F1473,INDEX(Inputs!$E$24:$E$35,MATCH($D1473,Inputs!$B$24:$B$35,0))*$G1473)</f>
        <v>393.35725316200001</v>
      </c>
      <c r="I1473" s="52"/>
      <c r="J1473" s="52"/>
      <c r="K1473" s="52"/>
      <c r="L1473" s="52"/>
      <c r="M1473" s="52"/>
      <c r="O1473" s="19"/>
      <c r="P1473" s="19"/>
      <c r="Q1473" s="19"/>
    </row>
    <row r="1474" spans="2:17" x14ac:dyDescent="0.25">
      <c r="B1474" s="8" t="s">
        <v>221</v>
      </c>
      <c r="C1474" s="8">
        <v>2021</v>
      </c>
      <c r="D1474" s="8">
        <v>2</v>
      </c>
      <c r="E1474" s="49">
        <f>Data!F1474</f>
        <v>5849.7281999999996</v>
      </c>
      <c r="F1474" s="51">
        <f t="shared" si="45"/>
        <v>2000</v>
      </c>
      <c r="G1474" s="51">
        <f t="shared" si="44"/>
        <v>3849.7281999999996</v>
      </c>
      <c r="H1474" s="52">
        <f>+SUM(INDEX(Inputs!$D$24:$D$35,MATCH($D1474,Inputs!$B$24:$B$35,0))*$F1474,INDEX(Inputs!$E$24:$E$35,MATCH($D1474,Inputs!$B$24:$B$35,0))*$G1474)</f>
        <v>359.62658752719994</v>
      </c>
      <c r="I1474" s="52"/>
      <c r="J1474" s="52"/>
      <c r="K1474" s="52"/>
      <c r="L1474" s="52"/>
      <c r="M1474" s="52"/>
      <c r="O1474" s="19"/>
      <c r="P1474" s="19"/>
      <c r="Q1474" s="19"/>
    </row>
    <row r="1475" spans="2:17" x14ac:dyDescent="0.25">
      <c r="B1475" s="8" t="s">
        <v>221</v>
      </c>
      <c r="C1475" s="8">
        <v>2021</v>
      </c>
      <c r="D1475" s="8">
        <v>3</v>
      </c>
      <c r="E1475" s="49">
        <f>Data!F1475</f>
        <v>6060.9422999999997</v>
      </c>
      <c r="F1475" s="51">
        <f t="shared" si="45"/>
        <v>2000</v>
      </c>
      <c r="G1475" s="51">
        <f t="shared" si="44"/>
        <v>4060.9422999999997</v>
      </c>
      <c r="H1475" s="52">
        <f>+SUM(INDEX(Inputs!$D$24:$D$35,MATCH($D1475,Inputs!$B$24:$B$35,0))*$F1475,INDEX(Inputs!$E$24:$E$35,MATCH($D1475,Inputs!$B$24:$B$35,0))*$G1475)</f>
        <v>368.96140589079999</v>
      </c>
      <c r="I1475" s="52"/>
      <c r="J1475" s="52"/>
      <c r="K1475" s="52"/>
      <c r="L1475" s="52"/>
      <c r="M1475" s="52"/>
      <c r="O1475" s="19"/>
      <c r="P1475" s="19"/>
      <c r="Q1475" s="19"/>
    </row>
    <row r="1476" spans="2:17" x14ac:dyDescent="0.25">
      <c r="B1476" s="8" t="s">
        <v>221</v>
      </c>
      <c r="C1476" s="8">
        <v>2021</v>
      </c>
      <c r="D1476" s="8">
        <v>4</v>
      </c>
      <c r="E1476" s="49">
        <f>Data!F1476</f>
        <v>5862.0061999999998</v>
      </c>
      <c r="F1476" s="51">
        <f t="shared" si="45"/>
        <v>2000</v>
      </c>
      <c r="G1476" s="51">
        <f t="shared" si="44"/>
        <v>3862.0061999999998</v>
      </c>
      <c r="H1476" s="52">
        <f>+SUM(INDEX(Inputs!$D$24:$D$35,MATCH($D1476,Inputs!$B$24:$B$35,0))*$F1476,INDEX(Inputs!$E$24:$E$35,MATCH($D1476,Inputs!$B$24:$B$35,0))*$G1476)</f>
        <v>360.16922601520002</v>
      </c>
      <c r="I1476" s="52"/>
      <c r="J1476" s="52"/>
      <c r="K1476" s="52"/>
      <c r="L1476" s="52"/>
      <c r="M1476" s="52"/>
      <c r="O1476" s="19"/>
      <c r="P1476" s="19"/>
      <c r="Q1476" s="19"/>
    </row>
    <row r="1477" spans="2:17" x14ac:dyDescent="0.25">
      <c r="B1477" s="8" t="s">
        <v>221</v>
      </c>
      <c r="C1477" s="8">
        <v>2021</v>
      </c>
      <c r="D1477" s="8">
        <v>5</v>
      </c>
      <c r="E1477" s="49">
        <f>Data!F1477</f>
        <v>5911.4489000000003</v>
      </c>
      <c r="F1477" s="51">
        <f t="shared" si="45"/>
        <v>2000</v>
      </c>
      <c r="G1477" s="51">
        <f t="shared" si="44"/>
        <v>3911.4489000000003</v>
      </c>
      <c r="H1477" s="52">
        <f>+SUM(INDEX(Inputs!$D$24:$D$35,MATCH($D1477,Inputs!$B$24:$B$35,0))*$F1477,INDEX(Inputs!$E$24:$E$35,MATCH($D1477,Inputs!$B$24:$B$35,0))*$G1477)</f>
        <v>362.35439558439998</v>
      </c>
      <c r="I1477" s="52"/>
      <c r="J1477" s="52"/>
      <c r="K1477" s="52"/>
      <c r="L1477" s="52"/>
      <c r="M1477" s="52"/>
      <c r="O1477" s="19"/>
      <c r="P1477" s="19"/>
      <c r="Q1477" s="19"/>
    </row>
    <row r="1478" spans="2:17" x14ac:dyDescent="0.25">
      <c r="B1478" s="8" t="s">
        <v>221</v>
      </c>
      <c r="C1478" s="8">
        <v>2021</v>
      </c>
      <c r="D1478" s="8">
        <v>6</v>
      </c>
      <c r="E1478" s="49">
        <f>Data!F1478</f>
        <v>7369.8892999999998</v>
      </c>
      <c r="F1478" s="51">
        <f t="shared" si="45"/>
        <v>2000</v>
      </c>
      <c r="G1478" s="51">
        <f t="shared" si="44"/>
        <v>5369.8892999999998</v>
      </c>
      <c r="H1478" s="52">
        <f>+SUM(INDEX(Inputs!$D$24:$D$35,MATCH($D1478,Inputs!$B$24:$B$35,0))*$F1478,INDEX(Inputs!$E$24:$E$35,MATCH($D1478,Inputs!$B$24:$B$35,0))*$G1478)</f>
        <v>472.0995271388</v>
      </c>
      <c r="I1478" s="52"/>
      <c r="J1478" s="52"/>
      <c r="K1478" s="52"/>
      <c r="L1478" s="52"/>
      <c r="M1478" s="52"/>
      <c r="O1478" s="19"/>
      <c r="P1478" s="19"/>
      <c r="Q1478" s="19"/>
    </row>
    <row r="1479" spans="2:17" x14ac:dyDescent="0.25">
      <c r="B1479" s="8" t="s">
        <v>221</v>
      </c>
      <c r="C1479" s="8">
        <v>2021</v>
      </c>
      <c r="D1479" s="8">
        <v>7</v>
      </c>
      <c r="E1479" s="49">
        <f>Data!F1479</f>
        <v>7911.0600999999997</v>
      </c>
      <c r="F1479" s="51">
        <f t="shared" si="45"/>
        <v>2000</v>
      </c>
      <c r="G1479" s="51">
        <f t="shared" si="44"/>
        <v>5911.0600999999997</v>
      </c>
      <c r="H1479" s="52">
        <f>+SUM(INDEX(Inputs!$D$24:$D$35,MATCH($D1479,Inputs!$B$24:$B$35,0))*$F1479,INDEX(Inputs!$E$24:$E$35,MATCH($D1479,Inputs!$B$24:$B$35,0))*$G1479)</f>
        <v>498.46320383160003</v>
      </c>
      <c r="I1479" s="52"/>
      <c r="J1479" s="52"/>
      <c r="K1479" s="52"/>
      <c r="L1479" s="52"/>
      <c r="M1479" s="52"/>
      <c r="O1479" s="19"/>
      <c r="P1479" s="19"/>
      <c r="Q1479" s="19"/>
    </row>
    <row r="1480" spans="2:17" x14ac:dyDescent="0.25">
      <c r="B1480" s="8" t="s">
        <v>221</v>
      </c>
      <c r="C1480" s="8">
        <v>2021</v>
      </c>
      <c r="D1480" s="8">
        <v>8</v>
      </c>
      <c r="E1480" s="49">
        <f>Data!F1480</f>
        <v>7156.4648999999999</v>
      </c>
      <c r="F1480" s="51">
        <f t="shared" si="45"/>
        <v>2000</v>
      </c>
      <c r="G1480" s="51">
        <f t="shared" si="44"/>
        <v>5156.4648999999999</v>
      </c>
      <c r="H1480" s="52">
        <f>+SUM(INDEX(Inputs!$D$24:$D$35,MATCH($D1480,Inputs!$B$24:$B$35,0))*$F1480,INDEX(Inputs!$E$24:$E$35,MATCH($D1480,Inputs!$B$24:$B$35,0))*$G1480)</f>
        <v>461.70234406840001</v>
      </c>
      <c r="I1480" s="52"/>
      <c r="J1480" s="52"/>
      <c r="K1480" s="52"/>
      <c r="L1480" s="52"/>
      <c r="M1480" s="52"/>
      <c r="O1480" s="19"/>
      <c r="P1480" s="19"/>
      <c r="Q1480" s="19"/>
    </row>
    <row r="1481" spans="2:17" x14ac:dyDescent="0.25">
      <c r="B1481" s="8" t="s">
        <v>221</v>
      </c>
      <c r="C1481" s="8">
        <v>2021</v>
      </c>
      <c r="D1481" s="8">
        <v>9</v>
      </c>
      <c r="E1481" s="49">
        <f>Data!F1481</f>
        <v>6510.5559999999996</v>
      </c>
      <c r="F1481" s="51">
        <f t="shared" si="45"/>
        <v>2000</v>
      </c>
      <c r="G1481" s="51">
        <f t="shared" ref="G1481:G1532" si="46">+E1481-F1481</f>
        <v>4510.5559999999996</v>
      </c>
      <c r="H1481" s="52">
        <f>+SUM(INDEX(Inputs!$D$24:$D$35,MATCH($D1481,Inputs!$B$24:$B$35,0))*$F1481,INDEX(Inputs!$E$24:$E$35,MATCH($D1481,Inputs!$B$24:$B$35,0))*$G1481)</f>
        <v>388.83253297599998</v>
      </c>
      <c r="I1481" s="52"/>
      <c r="J1481" s="52"/>
      <c r="K1481" s="52"/>
      <c r="L1481" s="52"/>
      <c r="M1481" s="52"/>
      <c r="O1481" s="19"/>
      <c r="P1481" s="19"/>
      <c r="Q1481" s="19"/>
    </row>
    <row r="1482" spans="2:17" x14ac:dyDescent="0.25">
      <c r="B1482" s="8" t="s">
        <v>221</v>
      </c>
      <c r="C1482" s="8">
        <v>2021</v>
      </c>
      <c r="D1482" s="8">
        <v>10</v>
      </c>
      <c r="E1482" s="49">
        <f>Data!F1482</f>
        <v>6048.1278000000002</v>
      </c>
      <c r="F1482" s="51">
        <f t="shared" ref="F1482:F1532" si="47">+MIN($E1482,2000)</f>
        <v>2000</v>
      </c>
      <c r="G1482" s="51">
        <f t="shared" si="46"/>
        <v>4048.1278000000002</v>
      </c>
      <c r="H1482" s="52">
        <f>+SUM(INDEX(Inputs!$D$24:$D$35,MATCH($D1482,Inputs!$B$24:$B$35,0))*$F1482,INDEX(Inputs!$E$24:$E$35,MATCH($D1482,Inputs!$B$24:$B$35,0))*$G1482)</f>
        <v>368.39505624880002</v>
      </c>
      <c r="I1482" s="52"/>
      <c r="J1482" s="52"/>
      <c r="K1482" s="52"/>
      <c r="L1482" s="52"/>
      <c r="M1482" s="52"/>
      <c r="O1482" s="19"/>
      <c r="P1482" s="19"/>
      <c r="Q1482" s="19"/>
    </row>
    <row r="1483" spans="2:17" x14ac:dyDescent="0.25">
      <c r="B1483" s="8" t="s">
        <v>221</v>
      </c>
      <c r="C1483" s="8">
        <v>2021</v>
      </c>
      <c r="D1483" s="8">
        <v>11</v>
      </c>
      <c r="E1483" s="49">
        <f>Data!F1483</f>
        <v>6738.2745999999997</v>
      </c>
      <c r="F1483" s="51">
        <f t="shared" si="47"/>
        <v>2000</v>
      </c>
      <c r="G1483" s="51">
        <f t="shared" si="46"/>
        <v>4738.2745999999997</v>
      </c>
      <c r="H1483" s="52">
        <f>+SUM(INDEX(Inputs!$D$24:$D$35,MATCH($D1483,Inputs!$B$24:$B$35,0))*$F1483,INDEX(Inputs!$E$24:$E$35,MATCH($D1483,Inputs!$B$24:$B$35,0))*$G1483)</f>
        <v>398.8967842216</v>
      </c>
      <c r="I1483" s="52"/>
      <c r="J1483" s="52"/>
      <c r="K1483" s="52"/>
      <c r="L1483" s="52"/>
      <c r="M1483" s="52"/>
      <c r="O1483" s="19"/>
      <c r="P1483" s="19"/>
      <c r="Q1483" s="19"/>
    </row>
    <row r="1484" spans="2:17" x14ac:dyDescent="0.25">
      <c r="B1484" s="8" t="s">
        <v>221</v>
      </c>
      <c r="C1484" s="8">
        <v>2021</v>
      </c>
      <c r="D1484" s="8">
        <v>12</v>
      </c>
      <c r="E1484" s="49">
        <f>Data!F1484</f>
        <v>7972.8302000000003</v>
      </c>
      <c r="F1484" s="51">
        <f t="shared" si="47"/>
        <v>2000</v>
      </c>
      <c r="G1484" s="51">
        <f t="shared" si="46"/>
        <v>5972.8302000000003</v>
      </c>
      <c r="H1484" s="52">
        <f>+SUM(INDEX(Inputs!$D$24:$D$35,MATCH($D1484,Inputs!$B$24:$B$35,0))*$F1484,INDEX(Inputs!$E$24:$E$35,MATCH($D1484,Inputs!$B$24:$B$35,0))*$G1484)</f>
        <v>453.45920351920006</v>
      </c>
      <c r="I1484" s="52"/>
      <c r="J1484" s="52"/>
      <c r="K1484" s="52"/>
      <c r="L1484" s="52"/>
      <c r="M1484" s="52"/>
      <c r="O1484" s="19"/>
      <c r="P1484" s="19"/>
      <c r="Q1484" s="19"/>
    </row>
    <row r="1485" spans="2:17" x14ac:dyDescent="0.25">
      <c r="B1485" s="8" t="s">
        <v>222</v>
      </c>
      <c r="C1485" s="8">
        <v>2021</v>
      </c>
      <c r="D1485" s="8">
        <v>1</v>
      </c>
      <c r="E1485" s="49">
        <f>Data!F1485</f>
        <v>5767.1118999999999</v>
      </c>
      <c r="F1485" s="51">
        <f t="shared" si="47"/>
        <v>2000</v>
      </c>
      <c r="G1485" s="51">
        <f t="shared" si="46"/>
        <v>3767.1118999999999</v>
      </c>
      <c r="H1485" s="52">
        <f>+SUM(INDEX(Inputs!$D$24:$D$35,MATCH($D1485,Inputs!$B$24:$B$35,0))*$F1485,INDEX(Inputs!$E$24:$E$35,MATCH($D1485,Inputs!$B$24:$B$35,0))*$G1485)</f>
        <v>355.97527753240001</v>
      </c>
      <c r="I1485" s="52"/>
      <c r="J1485" s="52"/>
      <c r="K1485" s="52"/>
      <c r="L1485" s="52"/>
      <c r="M1485" s="52"/>
      <c r="O1485" s="19"/>
      <c r="P1485" s="19"/>
      <c r="Q1485" s="19"/>
    </row>
    <row r="1486" spans="2:17" x14ac:dyDescent="0.25">
      <c r="B1486" s="8" t="s">
        <v>222</v>
      </c>
      <c r="C1486" s="8">
        <v>2021</v>
      </c>
      <c r="D1486" s="8">
        <v>2</v>
      </c>
      <c r="E1486" s="49">
        <f>Data!F1486</f>
        <v>4495.3360000000002</v>
      </c>
      <c r="F1486" s="51">
        <f t="shared" si="47"/>
        <v>2000</v>
      </c>
      <c r="G1486" s="51">
        <f t="shared" si="46"/>
        <v>2495.3360000000002</v>
      </c>
      <c r="H1486" s="52">
        <f>+SUM(INDEX(Inputs!$D$24:$D$35,MATCH($D1486,Inputs!$B$24:$B$35,0))*$F1486,INDEX(Inputs!$E$24:$E$35,MATCH($D1486,Inputs!$B$24:$B$35,0))*$G1486)</f>
        <v>299.767869856</v>
      </c>
      <c r="I1486" s="52"/>
      <c r="J1486" s="52"/>
      <c r="K1486" s="52"/>
      <c r="L1486" s="52"/>
      <c r="M1486" s="52"/>
      <c r="O1486" s="19"/>
      <c r="P1486" s="19"/>
      <c r="Q1486" s="19"/>
    </row>
    <row r="1487" spans="2:17" x14ac:dyDescent="0.25">
      <c r="B1487" s="8" t="s">
        <v>222</v>
      </c>
      <c r="C1487" s="8">
        <v>2021</v>
      </c>
      <c r="D1487" s="8">
        <v>3</v>
      </c>
      <c r="E1487" s="49">
        <f>Data!F1487</f>
        <v>3826.0477999999998</v>
      </c>
      <c r="F1487" s="51">
        <f t="shared" si="47"/>
        <v>2000</v>
      </c>
      <c r="G1487" s="51">
        <f t="shared" si="46"/>
        <v>1826.0477999999998</v>
      </c>
      <c r="H1487" s="52">
        <f>+SUM(INDEX(Inputs!$D$24:$D$35,MATCH($D1487,Inputs!$B$24:$B$35,0))*$F1487,INDEX(Inputs!$E$24:$E$35,MATCH($D1487,Inputs!$B$24:$B$35,0))*$G1487)</f>
        <v>270.1880085688</v>
      </c>
      <c r="I1487" s="52"/>
      <c r="J1487" s="52"/>
      <c r="K1487" s="52"/>
      <c r="L1487" s="52"/>
      <c r="M1487" s="52"/>
      <c r="O1487" s="19"/>
      <c r="P1487" s="19"/>
      <c r="Q1487" s="19"/>
    </row>
    <row r="1488" spans="2:17" x14ac:dyDescent="0.25">
      <c r="B1488" s="8" t="s">
        <v>222</v>
      </c>
      <c r="C1488" s="8">
        <v>2021</v>
      </c>
      <c r="D1488" s="8">
        <v>4</v>
      </c>
      <c r="E1488" s="49">
        <f>Data!F1488</f>
        <v>2894.6478999999999</v>
      </c>
      <c r="F1488" s="51">
        <f t="shared" si="47"/>
        <v>2000</v>
      </c>
      <c r="G1488" s="51">
        <f t="shared" si="46"/>
        <v>894.64789999999994</v>
      </c>
      <c r="H1488" s="52">
        <f>+SUM(INDEX(Inputs!$D$24:$D$35,MATCH($D1488,Inputs!$B$24:$B$35,0))*$F1488,INDEX(Inputs!$E$24:$E$35,MATCH($D1488,Inputs!$B$24:$B$35,0))*$G1488)</f>
        <v>229.0238585884</v>
      </c>
      <c r="I1488" s="52"/>
      <c r="J1488" s="52"/>
      <c r="K1488" s="52"/>
      <c r="L1488" s="52"/>
      <c r="M1488" s="52"/>
      <c r="O1488" s="19"/>
      <c r="P1488" s="19"/>
      <c r="Q1488" s="19"/>
    </row>
    <row r="1489" spans="2:17" x14ac:dyDescent="0.25">
      <c r="B1489" s="8" t="s">
        <v>222</v>
      </c>
      <c r="C1489" s="8">
        <v>2021</v>
      </c>
      <c r="D1489" s="8">
        <v>5</v>
      </c>
      <c r="E1489" s="49">
        <f>Data!F1489</f>
        <v>2472.8560000000002</v>
      </c>
      <c r="F1489" s="51">
        <f t="shared" si="47"/>
        <v>2000</v>
      </c>
      <c r="G1489" s="51">
        <f t="shared" si="46"/>
        <v>472.85600000000022</v>
      </c>
      <c r="H1489" s="52">
        <f>+SUM(INDEX(Inputs!$D$24:$D$35,MATCH($D1489,Inputs!$B$24:$B$35,0))*$F1489,INDEX(Inputs!$E$24:$E$35,MATCH($D1489,Inputs!$B$24:$B$35,0))*$G1489)</f>
        <v>210.38234377600003</v>
      </c>
      <c r="I1489" s="52"/>
      <c r="J1489" s="52"/>
      <c r="K1489" s="52"/>
      <c r="L1489" s="52"/>
      <c r="M1489" s="52"/>
      <c r="O1489" s="19"/>
      <c r="P1489" s="19"/>
      <c r="Q1489" s="19"/>
    </row>
    <row r="1490" spans="2:17" x14ac:dyDescent="0.25">
      <c r="B1490" s="8" t="s">
        <v>222</v>
      </c>
      <c r="C1490" s="8">
        <v>2021</v>
      </c>
      <c r="D1490" s="8">
        <v>6</v>
      </c>
      <c r="E1490" s="49">
        <f>Data!F1490</f>
        <v>2435.848</v>
      </c>
      <c r="F1490" s="51">
        <f t="shared" si="47"/>
        <v>2000</v>
      </c>
      <c r="G1490" s="51">
        <f t="shared" si="46"/>
        <v>435.84799999999996</v>
      </c>
      <c r="H1490" s="52">
        <f>+SUM(INDEX(Inputs!$D$24:$D$35,MATCH($D1490,Inputs!$B$24:$B$35,0))*$F1490,INDEX(Inputs!$E$24:$E$35,MATCH($D1490,Inputs!$B$24:$B$35,0))*$G1490)</f>
        <v>231.732771168</v>
      </c>
      <c r="I1490" s="52"/>
      <c r="J1490" s="52"/>
      <c r="K1490" s="52"/>
      <c r="L1490" s="52"/>
      <c r="M1490" s="52"/>
      <c r="O1490" s="19"/>
      <c r="P1490" s="19"/>
      <c r="Q1490" s="19"/>
    </row>
    <row r="1491" spans="2:17" x14ac:dyDescent="0.25">
      <c r="B1491" s="8" t="s">
        <v>222</v>
      </c>
      <c r="C1491" s="8">
        <v>2021</v>
      </c>
      <c r="D1491" s="8">
        <v>7</v>
      </c>
      <c r="E1491" s="49">
        <f>Data!F1491</f>
        <v>2174.1918999999998</v>
      </c>
      <c r="F1491" s="51">
        <f t="shared" si="47"/>
        <v>2000</v>
      </c>
      <c r="G1491" s="51">
        <f t="shared" si="46"/>
        <v>174.19189999999981</v>
      </c>
      <c r="H1491" s="52">
        <f>+SUM(INDEX(Inputs!$D$24:$D$35,MATCH($D1491,Inputs!$B$24:$B$35,0))*$F1491,INDEX(Inputs!$E$24:$E$35,MATCH($D1491,Inputs!$B$24:$B$35,0))*$G1491)</f>
        <v>218.98593260039999</v>
      </c>
      <c r="I1491" s="52"/>
      <c r="J1491" s="52"/>
      <c r="K1491" s="52"/>
      <c r="L1491" s="52"/>
      <c r="M1491" s="52"/>
      <c r="O1491" s="19"/>
      <c r="P1491" s="19"/>
      <c r="Q1491" s="19"/>
    </row>
    <row r="1492" spans="2:17" x14ac:dyDescent="0.25">
      <c r="B1492" s="8" t="s">
        <v>222</v>
      </c>
      <c r="C1492" s="8">
        <v>2021</v>
      </c>
      <c r="D1492" s="8">
        <v>8</v>
      </c>
      <c r="E1492" s="49">
        <f>Data!F1492</f>
        <v>1750.992</v>
      </c>
      <c r="F1492" s="51">
        <f t="shared" si="47"/>
        <v>1750.992</v>
      </c>
      <c r="G1492" s="51">
        <f t="shared" si="46"/>
        <v>0</v>
      </c>
      <c r="H1492" s="52">
        <f>+SUM(INDEX(Inputs!$D$24:$D$35,MATCH($D1492,Inputs!$B$24:$B$35,0))*$F1492,INDEX(Inputs!$E$24:$E$35,MATCH($D1492,Inputs!$B$24:$B$35,0))*$G1492)</f>
        <v>184.29190799999998</v>
      </c>
      <c r="I1492" s="52"/>
      <c r="J1492" s="52"/>
      <c r="K1492" s="52"/>
      <c r="L1492" s="52"/>
      <c r="M1492" s="52"/>
      <c r="O1492" s="19"/>
      <c r="P1492" s="19"/>
      <c r="Q1492" s="19"/>
    </row>
    <row r="1493" spans="2:17" x14ac:dyDescent="0.25">
      <c r="B1493" s="8" t="s">
        <v>222</v>
      </c>
      <c r="C1493" s="8">
        <v>2021</v>
      </c>
      <c r="D1493" s="8">
        <v>9</v>
      </c>
      <c r="E1493" s="49">
        <f>Data!F1493</f>
        <v>1386.126</v>
      </c>
      <c r="F1493" s="51">
        <f t="shared" si="47"/>
        <v>1386.126</v>
      </c>
      <c r="G1493" s="51">
        <f t="shared" si="46"/>
        <v>0</v>
      </c>
      <c r="H1493" s="52">
        <f>+SUM(INDEX(Inputs!$D$24:$D$35,MATCH($D1493,Inputs!$B$24:$B$35,0))*$F1493,INDEX(Inputs!$E$24:$E$35,MATCH($D1493,Inputs!$B$24:$B$35,0))*$G1493)</f>
        <v>131.32434949200001</v>
      </c>
      <c r="I1493" s="52"/>
      <c r="J1493" s="52"/>
      <c r="K1493" s="52"/>
      <c r="L1493" s="52"/>
      <c r="M1493" s="52"/>
      <c r="O1493" s="19"/>
      <c r="P1493" s="19"/>
      <c r="Q1493" s="19"/>
    </row>
    <row r="1494" spans="2:17" x14ac:dyDescent="0.25">
      <c r="B1494" s="8" t="s">
        <v>222</v>
      </c>
      <c r="C1494" s="8">
        <v>2021</v>
      </c>
      <c r="D1494" s="8">
        <v>10</v>
      </c>
      <c r="E1494" s="49">
        <f>Data!F1494</f>
        <v>1920.779</v>
      </c>
      <c r="F1494" s="51">
        <f t="shared" si="47"/>
        <v>1920.779</v>
      </c>
      <c r="G1494" s="51">
        <f t="shared" si="46"/>
        <v>0</v>
      </c>
      <c r="H1494" s="52">
        <f>+SUM(INDEX(Inputs!$D$24:$D$35,MATCH($D1494,Inputs!$B$24:$B$35,0))*$F1494,INDEX(Inputs!$E$24:$E$35,MATCH($D1494,Inputs!$B$24:$B$35,0))*$G1494)</f>
        <v>181.978444018</v>
      </c>
      <c r="I1494" s="52"/>
      <c r="J1494" s="52"/>
      <c r="K1494" s="52"/>
      <c r="L1494" s="52"/>
      <c r="M1494" s="52"/>
      <c r="O1494" s="19"/>
      <c r="P1494" s="19"/>
      <c r="Q1494" s="19"/>
    </row>
    <row r="1495" spans="2:17" x14ac:dyDescent="0.25">
      <c r="B1495" s="8" t="s">
        <v>222</v>
      </c>
      <c r="C1495" s="8">
        <v>2021</v>
      </c>
      <c r="D1495" s="8">
        <v>11</v>
      </c>
      <c r="E1495" s="49">
        <f>Data!F1495</f>
        <v>3742.98</v>
      </c>
      <c r="F1495" s="51">
        <f t="shared" si="47"/>
        <v>2000</v>
      </c>
      <c r="G1495" s="51">
        <f t="shared" si="46"/>
        <v>1742.98</v>
      </c>
      <c r="H1495" s="52">
        <f>+SUM(INDEX(Inputs!$D$24:$D$35,MATCH($D1495,Inputs!$B$24:$B$35,0))*$F1495,INDEX(Inputs!$E$24:$E$35,MATCH($D1495,Inputs!$B$24:$B$35,0))*$G1495)</f>
        <v>266.51674408000002</v>
      </c>
      <c r="I1495" s="52"/>
      <c r="J1495" s="52"/>
      <c r="K1495" s="52"/>
      <c r="L1495" s="52"/>
      <c r="M1495" s="52"/>
      <c r="O1495" s="19"/>
      <c r="P1495" s="19"/>
      <c r="Q1495" s="19"/>
    </row>
    <row r="1496" spans="2:17" x14ac:dyDescent="0.25">
      <c r="B1496" s="8" t="s">
        <v>222</v>
      </c>
      <c r="C1496" s="8">
        <v>2021</v>
      </c>
      <c r="D1496" s="8">
        <v>12</v>
      </c>
      <c r="E1496" s="49">
        <f>Data!F1496</f>
        <v>5500.9</v>
      </c>
      <c r="F1496" s="51">
        <f t="shared" si="47"/>
        <v>2000</v>
      </c>
      <c r="G1496" s="51">
        <f t="shared" si="46"/>
        <v>3500.8999999999996</v>
      </c>
      <c r="H1496" s="52">
        <f>+SUM(INDEX(Inputs!$D$24:$D$35,MATCH($D1496,Inputs!$B$24:$B$35,0))*$F1496,INDEX(Inputs!$E$24:$E$35,MATCH($D1496,Inputs!$B$24:$B$35,0))*$G1496)</f>
        <v>344.20977640000001</v>
      </c>
      <c r="I1496" s="52"/>
      <c r="J1496" s="52"/>
      <c r="K1496" s="52"/>
      <c r="L1496" s="52"/>
      <c r="M1496" s="52"/>
      <c r="O1496" s="19"/>
      <c r="P1496" s="19"/>
      <c r="Q1496" s="19"/>
    </row>
    <row r="1497" spans="2:17" x14ac:dyDescent="0.25">
      <c r="B1497" s="8" t="s">
        <v>223</v>
      </c>
      <c r="C1497" s="8">
        <v>2021</v>
      </c>
      <c r="D1497" s="8">
        <v>1</v>
      </c>
      <c r="E1497" s="49">
        <f>Data!F1497</f>
        <v>26329.536</v>
      </c>
      <c r="F1497" s="51">
        <f t="shared" si="47"/>
        <v>2000</v>
      </c>
      <c r="G1497" s="51">
        <f t="shared" si="46"/>
        <v>24329.536</v>
      </c>
      <c r="H1497" s="52">
        <f>+SUM(INDEX(Inputs!$D$24:$D$35,MATCH($D1497,Inputs!$B$24:$B$35,0))*$F1497,INDEX(Inputs!$E$24:$E$35,MATCH($D1497,Inputs!$B$24:$B$35,0))*$G1497)</f>
        <v>1264.7521730559999</v>
      </c>
      <c r="I1497" s="52"/>
      <c r="J1497" s="52"/>
      <c r="K1497" s="52"/>
      <c r="L1497" s="52"/>
      <c r="M1497" s="52"/>
      <c r="O1497" s="19"/>
      <c r="P1497" s="19"/>
      <c r="Q1497" s="19"/>
    </row>
    <row r="1498" spans="2:17" x14ac:dyDescent="0.25">
      <c r="B1498" s="8" t="s">
        <v>223</v>
      </c>
      <c r="C1498" s="8">
        <v>2021</v>
      </c>
      <c r="D1498" s="8">
        <v>2</v>
      </c>
      <c r="E1498" s="49">
        <f>Data!F1498</f>
        <v>22996.448</v>
      </c>
      <c r="F1498" s="51">
        <f t="shared" si="47"/>
        <v>2000</v>
      </c>
      <c r="G1498" s="51">
        <f t="shared" si="46"/>
        <v>20996.448</v>
      </c>
      <c r="H1498" s="52">
        <f>+SUM(INDEX(Inputs!$D$24:$D$35,MATCH($D1498,Inputs!$B$24:$B$35,0))*$F1498,INDEX(Inputs!$E$24:$E$35,MATCH($D1498,Inputs!$B$24:$B$35,0))*$G1498)</f>
        <v>1117.4430158079999</v>
      </c>
      <c r="I1498" s="52"/>
      <c r="J1498" s="52"/>
      <c r="K1498" s="52"/>
      <c r="L1498" s="52"/>
      <c r="M1498" s="52"/>
      <c r="O1498" s="19"/>
      <c r="P1498" s="19"/>
      <c r="Q1498" s="19"/>
    </row>
    <row r="1499" spans="2:17" x14ac:dyDescent="0.25">
      <c r="B1499" s="8" t="s">
        <v>223</v>
      </c>
      <c r="C1499" s="8">
        <v>2021</v>
      </c>
      <c r="D1499" s="8">
        <v>3</v>
      </c>
      <c r="E1499" s="49">
        <f>Data!F1499</f>
        <v>19573.567999999999</v>
      </c>
      <c r="F1499" s="51">
        <f t="shared" si="47"/>
        <v>2000</v>
      </c>
      <c r="G1499" s="51">
        <f t="shared" si="46"/>
        <v>17573.567999999999</v>
      </c>
      <c r="H1499" s="52">
        <f>+SUM(INDEX(Inputs!$D$24:$D$35,MATCH($D1499,Inputs!$B$24:$B$35,0))*$F1499,INDEX(Inputs!$E$24:$E$35,MATCH($D1499,Inputs!$B$24:$B$35,0))*$G1499)</f>
        <v>966.165411328</v>
      </c>
      <c r="I1499" s="52"/>
      <c r="J1499" s="52"/>
      <c r="K1499" s="52"/>
      <c r="L1499" s="52"/>
      <c r="M1499" s="52"/>
      <c r="O1499" s="19"/>
      <c r="P1499" s="19"/>
      <c r="Q1499" s="19"/>
    </row>
    <row r="1500" spans="2:17" x14ac:dyDescent="0.25">
      <c r="B1500" s="8" t="s">
        <v>223</v>
      </c>
      <c r="C1500" s="8">
        <v>2021</v>
      </c>
      <c r="D1500" s="8">
        <v>4</v>
      </c>
      <c r="E1500" s="49">
        <f>Data!F1500</f>
        <v>12155.4</v>
      </c>
      <c r="F1500" s="51">
        <f t="shared" si="47"/>
        <v>2000</v>
      </c>
      <c r="G1500" s="51">
        <f t="shared" si="46"/>
        <v>10155.4</v>
      </c>
      <c r="H1500" s="52">
        <f>+SUM(INDEX(Inputs!$D$24:$D$35,MATCH($D1500,Inputs!$B$24:$B$35,0))*$F1500,INDEX(Inputs!$E$24:$E$35,MATCH($D1500,Inputs!$B$24:$B$35,0))*$G1500)</f>
        <v>638.31205839999996</v>
      </c>
      <c r="I1500" s="52"/>
      <c r="J1500" s="52"/>
      <c r="K1500" s="52"/>
      <c r="L1500" s="52"/>
      <c r="M1500" s="52"/>
      <c r="O1500" s="19"/>
      <c r="P1500" s="19"/>
      <c r="Q1500" s="19"/>
    </row>
    <row r="1501" spans="2:17" x14ac:dyDescent="0.25">
      <c r="B1501" s="8" t="s">
        <v>223</v>
      </c>
      <c r="C1501" s="8">
        <v>2021</v>
      </c>
      <c r="D1501" s="8">
        <v>5</v>
      </c>
      <c r="E1501" s="49">
        <f>Data!F1501</f>
        <v>4807.5200000000004</v>
      </c>
      <c r="F1501" s="51">
        <f t="shared" si="47"/>
        <v>2000</v>
      </c>
      <c r="G1501" s="51">
        <f t="shared" si="46"/>
        <v>2807.5200000000004</v>
      </c>
      <c r="H1501" s="52">
        <f>+SUM(INDEX(Inputs!$D$24:$D$35,MATCH($D1501,Inputs!$B$24:$B$35,0))*$F1501,INDEX(Inputs!$E$24:$E$35,MATCH($D1501,Inputs!$B$24:$B$35,0))*$G1501)</f>
        <v>313.56515392000006</v>
      </c>
      <c r="I1501" s="52"/>
      <c r="J1501" s="52"/>
      <c r="K1501" s="52"/>
      <c r="L1501" s="52"/>
      <c r="M1501" s="52"/>
      <c r="O1501" s="19"/>
      <c r="P1501" s="19"/>
      <c r="Q1501" s="19"/>
    </row>
    <row r="1502" spans="2:17" x14ac:dyDescent="0.25">
      <c r="B1502" s="8" t="s">
        <v>223</v>
      </c>
      <c r="C1502" s="8">
        <v>2021</v>
      </c>
      <c r="D1502" s="8">
        <v>6</v>
      </c>
      <c r="E1502" s="49">
        <f>Data!F1502</f>
        <v>3322.288</v>
      </c>
      <c r="F1502" s="51">
        <f t="shared" si="47"/>
        <v>2000</v>
      </c>
      <c r="G1502" s="51">
        <f t="shared" si="46"/>
        <v>1322.288</v>
      </c>
      <c r="H1502" s="52">
        <f>+SUM(INDEX(Inputs!$D$24:$D$35,MATCH($D1502,Inputs!$B$24:$B$35,0))*$F1502,INDEX(Inputs!$E$24:$E$35,MATCH($D1502,Inputs!$B$24:$B$35,0))*$G1502)</f>
        <v>274.91658220800002</v>
      </c>
      <c r="I1502" s="52"/>
      <c r="J1502" s="52"/>
      <c r="K1502" s="52"/>
      <c r="L1502" s="52"/>
      <c r="M1502" s="52"/>
      <c r="O1502" s="19"/>
      <c r="P1502" s="19"/>
      <c r="Q1502" s="19"/>
    </row>
    <row r="1503" spans="2:17" x14ac:dyDescent="0.25">
      <c r="B1503" s="8" t="s">
        <v>223</v>
      </c>
      <c r="C1503" s="8">
        <v>2021</v>
      </c>
      <c r="D1503" s="8">
        <v>7</v>
      </c>
      <c r="E1503" s="49">
        <f>Data!F1503</f>
        <v>2808.1759999999999</v>
      </c>
      <c r="F1503" s="51">
        <f t="shared" si="47"/>
        <v>2000</v>
      </c>
      <c r="G1503" s="51">
        <f t="shared" si="46"/>
        <v>808.17599999999993</v>
      </c>
      <c r="H1503" s="52">
        <f>+SUM(INDEX(Inputs!$D$24:$D$35,MATCH($D1503,Inputs!$B$24:$B$35,0))*$F1503,INDEX(Inputs!$E$24:$E$35,MATCH($D1503,Inputs!$B$24:$B$35,0))*$G1503)</f>
        <v>249.87110201600001</v>
      </c>
      <c r="I1503" s="52"/>
      <c r="J1503" s="52"/>
      <c r="K1503" s="52"/>
      <c r="L1503" s="52"/>
      <c r="M1503" s="52"/>
      <c r="O1503" s="19"/>
      <c r="P1503" s="19"/>
      <c r="Q1503" s="19"/>
    </row>
    <row r="1504" spans="2:17" x14ac:dyDescent="0.25">
      <c r="B1504" s="8" t="s">
        <v>223</v>
      </c>
      <c r="C1504" s="8">
        <v>2021</v>
      </c>
      <c r="D1504" s="8">
        <v>8</v>
      </c>
      <c r="E1504" s="49">
        <f>Data!F1504</f>
        <v>3044.3319999999999</v>
      </c>
      <c r="F1504" s="51">
        <f t="shared" si="47"/>
        <v>2000</v>
      </c>
      <c r="G1504" s="51">
        <f t="shared" si="46"/>
        <v>1044.3319999999999</v>
      </c>
      <c r="H1504" s="52">
        <f>+SUM(INDEX(Inputs!$D$24:$D$35,MATCH($D1504,Inputs!$B$24:$B$35,0))*$F1504,INDEX(Inputs!$E$24:$E$35,MATCH($D1504,Inputs!$B$24:$B$35,0))*$G1504)</f>
        <v>261.37567771199997</v>
      </c>
      <c r="I1504" s="52"/>
      <c r="J1504" s="52"/>
      <c r="K1504" s="52"/>
      <c r="L1504" s="52"/>
      <c r="M1504" s="52"/>
      <c r="O1504" s="19"/>
      <c r="P1504" s="19"/>
      <c r="Q1504" s="19"/>
    </row>
    <row r="1505" spans="2:17" x14ac:dyDescent="0.25">
      <c r="B1505" s="8" t="s">
        <v>223</v>
      </c>
      <c r="C1505" s="8">
        <v>2021</v>
      </c>
      <c r="D1505" s="8">
        <v>9</v>
      </c>
      <c r="E1505" s="49">
        <f>Data!F1505</f>
        <v>3430.328</v>
      </c>
      <c r="F1505" s="51">
        <f t="shared" si="47"/>
        <v>2000</v>
      </c>
      <c r="G1505" s="51">
        <f t="shared" si="46"/>
        <v>1430.328</v>
      </c>
      <c r="H1505" s="52">
        <f>+SUM(INDEX(Inputs!$D$24:$D$35,MATCH($D1505,Inputs!$B$24:$B$35,0))*$F1505,INDEX(Inputs!$E$24:$E$35,MATCH($D1505,Inputs!$B$24:$B$35,0))*$G1505)</f>
        <v>252.698776288</v>
      </c>
      <c r="I1505" s="52"/>
      <c r="J1505" s="52"/>
      <c r="K1505" s="52"/>
      <c r="L1505" s="52"/>
      <c r="M1505" s="52"/>
      <c r="O1505" s="19"/>
      <c r="P1505" s="19"/>
      <c r="Q1505" s="19"/>
    </row>
    <row r="1506" spans="2:17" x14ac:dyDescent="0.25">
      <c r="B1506" s="8" t="s">
        <v>223</v>
      </c>
      <c r="C1506" s="8">
        <v>2021</v>
      </c>
      <c r="D1506" s="8">
        <v>10</v>
      </c>
      <c r="E1506" s="49">
        <f>Data!F1506</f>
        <v>8171.32</v>
      </c>
      <c r="F1506" s="51">
        <f t="shared" si="47"/>
        <v>2000</v>
      </c>
      <c r="G1506" s="51">
        <f t="shared" si="46"/>
        <v>6171.32</v>
      </c>
      <c r="H1506" s="52">
        <f>+SUM(INDEX(Inputs!$D$24:$D$35,MATCH($D1506,Inputs!$B$24:$B$35,0))*$F1506,INDEX(Inputs!$E$24:$E$35,MATCH($D1506,Inputs!$B$24:$B$35,0))*$G1506)</f>
        <v>462.23165872000004</v>
      </c>
      <c r="I1506" s="52"/>
      <c r="J1506" s="52"/>
      <c r="K1506" s="52"/>
      <c r="L1506" s="52"/>
      <c r="M1506" s="52"/>
      <c r="O1506" s="19"/>
      <c r="P1506" s="19"/>
      <c r="Q1506" s="19"/>
    </row>
    <row r="1507" spans="2:17" x14ac:dyDescent="0.25">
      <c r="B1507" s="8" t="s">
        <v>223</v>
      </c>
      <c r="C1507" s="8">
        <v>2021</v>
      </c>
      <c r="D1507" s="8">
        <v>11</v>
      </c>
      <c r="E1507" s="49">
        <f>Data!F1507</f>
        <v>17465.407999999999</v>
      </c>
      <c r="F1507" s="51">
        <f t="shared" si="47"/>
        <v>2000</v>
      </c>
      <c r="G1507" s="51">
        <f t="shared" si="46"/>
        <v>15465.407999999999</v>
      </c>
      <c r="H1507" s="52">
        <f>+SUM(INDEX(Inputs!$D$24:$D$35,MATCH($D1507,Inputs!$B$24:$B$35,0))*$F1507,INDEX(Inputs!$E$24:$E$35,MATCH($D1507,Inputs!$B$24:$B$35,0))*$G1507)</f>
        <v>872.99317196799996</v>
      </c>
      <c r="I1507" s="52"/>
      <c r="J1507" s="52"/>
      <c r="K1507" s="52"/>
      <c r="L1507" s="52"/>
      <c r="M1507" s="52"/>
      <c r="O1507" s="19"/>
      <c r="P1507" s="19"/>
      <c r="Q1507" s="19"/>
    </row>
    <row r="1508" spans="2:17" x14ac:dyDescent="0.25">
      <c r="B1508" s="8" t="s">
        <v>223</v>
      </c>
      <c r="C1508" s="8">
        <v>2021</v>
      </c>
      <c r="D1508" s="8">
        <v>12</v>
      </c>
      <c r="E1508" s="49">
        <f>Data!F1508</f>
        <v>23383.383999999998</v>
      </c>
      <c r="F1508" s="51">
        <f t="shared" si="47"/>
        <v>2000</v>
      </c>
      <c r="G1508" s="51">
        <f t="shared" si="46"/>
        <v>21383.383999999998</v>
      </c>
      <c r="H1508" s="52">
        <f>+SUM(INDEX(Inputs!$D$24:$D$35,MATCH($D1508,Inputs!$B$24:$B$35,0))*$F1508,INDEX(Inputs!$E$24:$E$35,MATCH($D1508,Inputs!$B$24:$B$35,0))*$G1508)</f>
        <v>1134.5440392639998</v>
      </c>
      <c r="I1508" s="52"/>
      <c r="J1508" s="52"/>
      <c r="K1508" s="52"/>
      <c r="L1508" s="52"/>
      <c r="M1508" s="52"/>
      <c r="O1508" s="19"/>
      <c r="P1508" s="19"/>
      <c r="Q1508" s="19"/>
    </row>
    <row r="1509" spans="2:17" x14ac:dyDescent="0.25">
      <c r="B1509" s="8" t="s">
        <v>224</v>
      </c>
      <c r="C1509" s="8">
        <v>2021</v>
      </c>
      <c r="D1509" s="8">
        <v>1</v>
      </c>
      <c r="E1509" s="49">
        <f>Data!F1509</f>
        <v>2476.7375000000002</v>
      </c>
      <c r="F1509" s="51">
        <f t="shared" si="47"/>
        <v>2000</v>
      </c>
      <c r="G1509" s="51">
        <f t="shared" si="46"/>
        <v>476.73750000000018</v>
      </c>
      <c r="H1509" s="52">
        <f>+SUM(INDEX(Inputs!$D$24:$D$35,MATCH($D1509,Inputs!$B$24:$B$35,0))*$F1509,INDEX(Inputs!$E$24:$E$35,MATCH($D1509,Inputs!$B$24:$B$35,0))*$G1509)</f>
        <v>210.55389055000001</v>
      </c>
      <c r="I1509" s="52"/>
      <c r="J1509" s="52"/>
      <c r="K1509" s="52"/>
      <c r="L1509" s="52"/>
      <c r="M1509" s="52"/>
      <c r="O1509" s="19"/>
      <c r="P1509" s="19"/>
      <c r="Q1509" s="19"/>
    </row>
    <row r="1510" spans="2:17" x14ac:dyDescent="0.25">
      <c r="B1510" s="8" t="s">
        <v>224</v>
      </c>
      <c r="C1510" s="8">
        <v>2021</v>
      </c>
      <c r="D1510" s="8">
        <v>2</v>
      </c>
      <c r="E1510" s="49">
        <f>Data!F1510</f>
        <v>2135.4041999999999</v>
      </c>
      <c r="F1510" s="51">
        <f t="shared" si="47"/>
        <v>2000</v>
      </c>
      <c r="G1510" s="51">
        <f t="shared" si="46"/>
        <v>135.40419999999995</v>
      </c>
      <c r="H1510" s="52">
        <f>+SUM(INDEX(Inputs!$D$24:$D$35,MATCH($D1510,Inputs!$B$24:$B$35,0))*$F1510,INDEX(Inputs!$E$24:$E$35,MATCH($D1510,Inputs!$B$24:$B$35,0))*$G1510)</f>
        <v>195.46832402320001</v>
      </c>
      <c r="I1510" s="52"/>
      <c r="J1510" s="52"/>
      <c r="K1510" s="52"/>
      <c r="L1510" s="52"/>
      <c r="M1510" s="52"/>
      <c r="O1510" s="19"/>
      <c r="P1510" s="19"/>
      <c r="Q1510" s="19"/>
    </row>
    <row r="1511" spans="2:17" x14ac:dyDescent="0.25">
      <c r="B1511" s="8" t="s">
        <v>224</v>
      </c>
      <c r="C1511" s="8">
        <v>2021</v>
      </c>
      <c r="D1511" s="8">
        <v>3</v>
      </c>
      <c r="E1511" s="49">
        <f>Data!F1511</f>
        <v>1381.0959</v>
      </c>
      <c r="F1511" s="51">
        <f t="shared" si="47"/>
        <v>1381.0959</v>
      </c>
      <c r="G1511" s="51">
        <f t="shared" si="46"/>
        <v>0</v>
      </c>
      <c r="H1511" s="52">
        <f>+SUM(INDEX(Inputs!$D$24:$D$35,MATCH($D1511,Inputs!$B$24:$B$35,0))*$F1511,INDEX(Inputs!$E$24:$E$35,MATCH($D1511,Inputs!$B$24:$B$35,0))*$G1511)</f>
        <v>130.84778775780001</v>
      </c>
      <c r="I1511" s="52"/>
      <c r="J1511" s="52"/>
      <c r="K1511" s="52"/>
      <c r="L1511" s="52"/>
      <c r="M1511" s="52"/>
      <c r="O1511" s="19"/>
      <c r="P1511" s="19"/>
      <c r="Q1511" s="19"/>
    </row>
    <row r="1512" spans="2:17" x14ac:dyDescent="0.25">
      <c r="B1512" s="8" t="s">
        <v>224</v>
      </c>
      <c r="C1512" s="8">
        <v>2021</v>
      </c>
      <c r="D1512" s="8">
        <v>4</v>
      </c>
      <c r="E1512" s="49">
        <f>Data!F1512</f>
        <v>831.34810000000004</v>
      </c>
      <c r="F1512" s="51">
        <f t="shared" si="47"/>
        <v>831.34810000000004</v>
      </c>
      <c r="G1512" s="51">
        <f t="shared" si="46"/>
        <v>0</v>
      </c>
      <c r="H1512" s="52">
        <f>+SUM(INDEX(Inputs!$D$24:$D$35,MATCH($D1512,Inputs!$B$24:$B$35,0))*$F1512,INDEX(Inputs!$E$24:$E$35,MATCH($D1512,Inputs!$B$24:$B$35,0))*$G1512)</f>
        <v>78.763581690200013</v>
      </c>
      <c r="I1512" s="52"/>
      <c r="J1512" s="52"/>
      <c r="K1512" s="52"/>
      <c r="L1512" s="52"/>
      <c r="M1512" s="52"/>
      <c r="O1512" s="19"/>
      <c r="P1512" s="19"/>
      <c r="Q1512" s="19"/>
    </row>
    <row r="1513" spans="2:17" x14ac:dyDescent="0.25">
      <c r="B1513" s="8" t="s">
        <v>224</v>
      </c>
      <c r="C1513" s="8">
        <v>2021</v>
      </c>
      <c r="D1513" s="8">
        <v>5</v>
      </c>
      <c r="E1513" s="49">
        <f>Data!F1513</f>
        <v>699.94590000000005</v>
      </c>
      <c r="F1513" s="51">
        <f t="shared" si="47"/>
        <v>699.94590000000005</v>
      </c>
      <c r="G1513" s="51">
        <f t="shared" si="46"/>
        <v>0</v>
      </c>
      <c r="H1513" s="52">
        <f>+SUM(INDEX(Inputs!$D$24:$D$35,MATCH($D1513,Inputs!$B$24:$B$35,0))*$F1513,INDEX(Inputs!$E$24:$E$35,MATCH($D1513,Inputs!$B$24:$B$35,0))*$G1513)</f>
        <v>66.314274457800011</v>
      </c>
      <c r="I1513" s="52"/>
      <c r="J1513" s="52"/>
      <c r="K1513" s="52"/>
      <c r="L1513" s="52"/>
      <c r="M1513" s="52"/>
      <c r="O1513" s="19"/>
      <c r="P1513" s="19"/>
      <c r="Q1513" s="19"/>
    </row>
    <row r="1514" spans="2:17" x14ac:dyDescent="0.25">
      <c r="B1514" s="8" t="s">
        <v>224</v>
      </c>
      <c r="C1514" s="8">
        <v>2021</v>
      </c>
      <c r="D1514" s="8">
        <v>6</v>
      </c>
      <c r="E1514" s="49">
        <f>Data!F1514</f>
        <v>1343.5717</v>
      </c>
      <c r="F1514" s="51">
        <f t="shared" si="47"/>
        <v>1343.5717</v>
      </c>
      <c r="G1514" s="51">
        <f t="shared" si="46"/>
        <v>0</v>
      </c>
      <c r="H1514" s="52">
        <f>+SUM(INDEX(Inputs!$D$24:$D$35,MATCH($D1514,Inputs!$B$24:$B$35,0))*$F1514,INDEX(Inputs!$E$24:$E$35,MATCH($D1514,Inputs!$B$24:$B$35,0))*$G1514)</f>
        <v>141.410921425</v>
      </c>
      <c r="I1514" s="52"/>
      <c r="J1514" s="52"/>
      <c r="K1514" s="52"/>
      <c r="L1514" s="52"/>
      <c r="M1514" s="52"/>
      <c r="O1514" s="19"/>
      <c r="P1514" s="19"/>
      <c r="Q1514" s="19"/>
    </row>
    <row r="1515" spans="2:17" x14ac:dyDescent="0.25">
      <c r="B1515" s="8" t="s">
        <v>224</v>
      </c>
      <c r="C1515" s="8">
        <v>2021</v>
      </c>
      <c r="D1515" s="8">
        <v>7</v>
      </c>
      <c r="E1515" s="49">
        <f>Data!F1515</f>
        <v>1654.5681999999999</v>
      </c>
      <c r="F1515" s="51">
        <f t="shared" si="47"/>
        <v>1654.5681999999999</v>
      </c>
      <c r="G1515" s="51">
        <f t="shared" si="46"/>
        <v>0</v>
      </c>
      <c r="H1515" s="52">
        <f>+SUM(INDEX(Inputs!$D$24:$D$35,MATCH($D1515,Inputs!$B$24:$B$35,0))*$F1515,INDEX(Inputs!$E$24:$E$35,MATCH($D1515,Inputs!$B$24:$B$35,0))*$G1515)</f>
        <v>174.14330304999999</v>
      </c>
      <c r="I1515" s="52"/>
      <c r="J1515" s="52"/>
      <c r="K1515" s="52"/>
      <c r="L1515" s="52"/>
      <c r="M1515" s="52"/>
      <c r="O1515" s="19"/>
      <c r="P1515" s="19"/>
      <c r="Q1515" s="19"/>
    </row>
    <row r="1516" spans="2:17" x14ac:dyDescent="0.25">
      <c r="B1516" s="8" t="s">
        <v>224</v>
      </c>
      <c r="C1516" s="8">
        <v>2021</v>
      </c>
      <c r="D1516" s="8">
        <v>8</v>
      </c>
      <c r="E1516" s="49">
        <f>Data!F1516</f>
        <v>1098.8919000000001</v>
      </c>
      <c r="F1516" s="51">
        <f t="shared" si="47"/>
        <v>1098.8919000000001</v>
      </c>
      <c r="G1516" s="51">
        <f t="shared" si="46"/>
        <v>0</v>
      </c>
      <c r="H1516" s="52">
        <f>+SUM(INDEX(Inputs!$D$24:$D$35,MATCH($D1516,Inputs!$B$24:$B$35,0))*$F1516,INDEX(Inputs!$E$24:$E$35,MATCH($D1516,Inputs!$B$24:$B$35,0))*$G1516)</f>
        <v>115.65837247500001</v>
      </c>
      <c r="I1516" s="52"/>
      <c r="J1516" s="52"/>
      <c r="K1516" s="52"/>
      <c r="L1516" s="52"/>
      <c r="M1516" s="52"/>
      <c r="O1516" s="19"/>
      <c r="P1516" s="19"/>
      <c r="Q1516" s="19"/>
    </row>
    <row r="1517" spans="2:17" x14ac:dyDescent="0.25">
      <c r="B1517" s="8" t="s">
        <v>224</v>
      </c>
      <c r="C1517" s="8">
        <v>2021</v>
      </c>
      <c r="D1517" s="8">
        <v>9</v>
      </c>
      <c r="E1517" s="49">
        <f>Data!F1517</f>
        <v>680.80790000000002</v>
      </c>
      <c r="F1517" s="51">
        <f t="shared" si="47"/>
        <v>680.80790000000002</v>
      </c>
      <c r="G1517" s="51">
        <f t="shared" si="46"/>
        <v>0</v>
      </c>
      <c r="H1517" s="52">
        <f>+SUM(INDEX(Inputs!$D$24:$D$35,MATCH($D1517,Inputs!$B$24:$B$35,0))*$F1517,INDEX(Inputs!$E$24:$E$35,MATCH($D1517,Inputs!$B$24:$B$35,0))*$G1517)</f>
        <v>64.501102061800012</v>
      </c>
      <c r="I1517" s="52"/>
      <c r="J1517" s="52"/>
      <c r="K1517" s="52"/>
      <c r="L1517" s="52"/>
      <c r="M1517" s="52"/>
      <c r="O1517" s="19"/>
      <c r="P1517" s="19"/>
      <c r="Q1517" s="19"/>
    </row>
    <row r="1518" spans="2:17" x14ac:dyDescent="0.25">
      <c r="B1518" s="8" t="s">
        <v>224</v>
      </c>
      <c r="C1518" s="8">
        <v>2021</v>
      </c>
      <c r="D1518" s="8">
        <v>10</v>
      </c>
      <c r="E1518" s="49">
        <f>Data!F1518</f>
        <v>699.57460000000003</v>
      </c>
      <c r="F1518" s="51">
        <f t="shared" si="47"/>
        <v>699.57460000000003</v>
      </c>
      <c r="G1518" s="51">
        <f t="shared" si="46"/>
        <v>0</v>
      </c>
      <c r="H1518" s="52">
        <f>+SUM(INDEX(Inputs!$D$24:$D$35,MATCH($D1518,Inputs!$B$24:$B$35,0))*$F1518,INDEX(Inputs!$E$24:$E$35,MATCH($D1518,Inputs!$B$24:$B$35,0))*$G1518)</f>
        <v>66.279096753200008</v>
      </c>
      <c r="I1518" s="52"/>
      <c r="J1518" s="52"/>
      <c r="K1518" s="52"/>
      <c r="L1518" s="52"/>
      <c r="M1518" s="52"/>
      <c r="O1518" s="19"/>
      <c r="P1518" s="19"/>
      <c r="Q1518" s="19"/>
    </row>
    <row r="1519" spans="2:17" x14ac:dyDescent="0.25">
      <c r="B1519" s="8" t="s">
        <v>224</v>
      </c>
      <c r="C1519" s="8">
        <v>2021</v>
      </c>
      <c r="D1519" s="8">
        <v>11</v>
      </c>
      <c r="E1519" s="49">
        <f>Data!F1519</f>
        <v>1249.8203000000001</v>
      </c>
      <c r="F1519" s="51">
        <f t="shared" si="47"/>
        <v>1249.8203000000001</v>
      </c>
      <c r="G1519" s="51">
        <f t="shared" si="46"/>
        <v>0</v>
      </c>
      <c r="H1519" s="52">
        <f>+SUM(INDEX(Inputs!$D$24:$D$35,MATCH($D1519,Inputs!$B$24:$B$35,0))*$F1519,INDEX(Inputs!$E$24:$E$35,MATCH($D1519,Inputs!$B$24:$B$35,0))*$G1519)</f>
        <v>118.41047486260001</v>
      </c>
      <c r="I1519" s="52"/>
      <c r="J1519" s="52"/>
      <c r="K1519" s="52"/>
      <c r="L1519" s="52"/>
      <c r="M1519" s="52"/>
      <c r="O1519" s="19"/>
      <c r="P1519" s="19"/>
      <c r="Q1519" s="19"/>
    </row>
    <row r="1520" spans="2:17" x14ac:dyDescent="0.25">
      <c r="B1520" s="8" t="s">
        <v>224</v>
      </c>
      <c r="C1520" s="8">
        <v>2021</v>
      </c>
      <c r="D1520" s="8">
        <v>12</v>
      </c>
      <c r="E1520" s="49">
        <f>Data!F1520</f>
        <v>2520.4025999999999</v>
      </c>
      <c r="F1520" s="51">
        <f t="shared" si="47"/>
        <v>2000</v>
      </c>
      <c r="G1520" s="51">
        <f t="shared" si="46"/>
        <v>520.40259999999989</v>
      </c>
      <c r="H1520" s="52">
        <f>+SUM(INDEX(Inputs!$D$24:$D$35,MATCH($D1520,Inputs!$B$24:$B$35,0))*$F1520,INDEX(Inputs!$E$24:$E$35,MATCH($D1520,Inputs!$B$24:$B$35,0))*$G1520)</f>
        <v>212.48371330960001</v>
      </c>
      <c r="I1520" s="52"/>
      <c r="J1520" s="52"/>
      <c r="K1520" s="52"/>
      <c r="L1520" s="52"/>
      <c r="M1520" s="52"/>
      <c r="O1520" s="19"/>
      <c r="P1520" s="19"/>
      <c r="Q1520" s="19"/>
    </row>
    <row r="1521" spans="2:17" x14ac:dyDescent="0.25">
      <c r="B1521" s="8" t="s">
        <v>225</v>
      </c>
      <c r="C1521" s="8">
        <v>2021</v>
      </c>
      <c r="D1521" s="8">
        <v>1</v>
      </c>
      <c r="E1521" s="49">
        <f>Data!F1521</f>
        <v>19586.144</v>
      </c>
      <c r="F1521" s="51">
        <f t="shared" si="47"/>
        <v>2000</v>
      </c>
      <c r="G1521" s="51">
        <f t="shared" si="46"/>
        <v>17586.144</v>
      </c>
      <c r="H1521" s="52">
        <f>+SUM(INDEX(Inputs!$D$24:$D$35,MATCH($D1521,Inputs!$B$24:$B$35,0))*$F1521,INDEX(Inputs!$E$24:$E$35,MATCH($D1521,Inputs!$B$24:$B$35,0))*$G1521)</f>
        <v>966.72122022400004</v>
      </c>
      <c r="I1521" s="52"/>
      <c r="J1521" s="52"/>
      <c r="K1521" s="52"/>
      <c r="L1521" s="52"/>
      <c r="M1521" s="52"/>
      <c r="O1521" s="19"/>
      <c r="P1521" s="19"/>
      <c r="Q1521" s="19"/>
    </row>
    <row r="1522" spans="2:17" x14ac:dyDescent="0.25">
      <c r="B1522" s="8" t="s">
        <v>225</v>
      </c>
      <c r="C1522" s="8">
        <v>2021</v>
      </c>
      <c r="D1522" s="8">
        <v>2</v>
      </c>
      <c r="E1522" s="49">
        <f>Data!F1522</f>
        <v>17519.016</v>
      </c>
      <c r="F1522" s="51">
        <f t="shared" si="47"/>
        <v>2000</v>
      </c>
      <c r="G1522" s="51">
        <f t="shared" si="46"/>
        <v>15519.016</v>
      </c>
      <c r="H1522" s="52">
        <f>+SUM(INDEX(Inputs!$D$24:$D$35,MATCH($D1522,Inputs!$B$24:$B$35,0))*$F1522,INDEX(Inputs!$E$24:$E$35,MATCH($D1522,Inputs!$B$24:$B$35,0))*$G1522)</f>
        <v>875.36243113600005</v>
      </c>
      <c r="I1522" s="52"/>
      <c r="J1522" s="52"/>
      <c r="K1522" s="52"/>
      <c r="L1522" s="52"/>
      <c r="M1522" s="52"/>
      <c r="O1522" s="19"/>
      <c r="P1522" s="19"/>
      <c r="Q1522" s="19"/>
    </row>
    <row r="1523" spans="2:17" x14ac:dyDescent="0.25">
      <c r="B1523" s="8" t="s">
        <v>225</v>
      </c>
      <c r="C1523" s="8">
        <v>2021</v>
      </c>
      <c r="D1523" s="8">
        <v>3</v>
      </c>
      <c r="E1523" s="49">
        <f>Data!F1523</f>
        <v>16543.824000000001</v>
      </c>
      <c r="F1523" s="51">
        <f t="shared" si="47"/>
        <v>2000</v>
      </c>
      <c r="G1523" s="51">
        <f t="shared" si="46"/>
        <v>14543.824000000001</v>
      </c>
      <c r="H1523" s="52">
        <f>+SUM(INDEX(Inputs!$D$24:$D$35,MATCH($D1523,Inputs!$B$24:$B$35,0))*$F1523,INDEX(Inputs!$E$24:$E$35,MATCH($D1523,Inputs!$B$24:$B$35,0))*$G1523)</f>
        <v>832.2628455040001</v>
      </c>
      <c r="I1523" s="52"/>
      <c r="J1523" s="52"/>
      <c r="K1523" s="52"/>
      <c r="L1523" s="52"/>
      <c r="M1523" s="52"/>
      <c r="O1523" s="19"/>
      <c r="P1523" s="19"/>
      <c r="Q1523" s="19"/>
    </row>
    <row r="1524" spans="2:17" x14ac:dyDescent="0.25">
      <c r="B1524" s="8" t="s">
        <v>225</v>
      </c>
      <c r="C1524" s="8">
        <v>2021</v>
      </c>
      <c r="D1524" s="8">
        <v>4</v>
      </c>
      <c r="E1524" s="49">
        <f>Data!F1524</f>
        <v>14420.495999999999</v>
      </c>
      <c r="F1524" s="51">
        <f t="shared" si="47"/>
        <v>2000</v>
      </c>
      <c r="G1524" s="51">
        <f t="shared" si="46"/>
        <v>12420.495999999999</v>
      </c>
      <c r="H1524" s="52">
        <f>+SUM(INDEX(Inputs!$D$24:$D$35,MATCH($D1524,Inputs!$B$24:$B$35,0))*$F1524,INDEX(Inputs!$E$24:$E$35,MATCH($D1524,Inputs!$B$24:$B$35,0))*$G1524)</f>
        <v>738.42024121600002</v>
      </c>
      <c r="I1524" s="52"/>
      <c r="J1524" s="52"/>
      <c r="K1524" s="52"/>
      <c r="L1524" s="52"/>
      <c r="M1524" s="52"/>
      <c r="O1524" s="19"/>
      <c r="P1524" s="19"/>
      <c r="Q1524" s="19"/>
    </row>
    <row r="1525" spans="2:17" x14ac:dyDescent="0.25">
      <c r="B1525" s="8" t="s">
        <v>225</v>
      </c>
      <c r="C1525" s="8">
        <v>2021</v>
      </c>
      <c r="D1525" s="8">
        <v>5</v>
      </c>
      <c r="E1525" s="49">
        <f>Data!F1525</f>
        <v>15328.248</v>
      </c>
      <c r="F1525" s="51">
        <f t="shared" si="47"/>
        <v>2000</v>
      </c>
      <c r="G1525" s="51">
        <f t="shared" si="46"/>
        <v>13328.248</v>
      </c>
      <c r="H1525" s="52">
        <f>+SUM(INDEX(Inputs!$D$24:$D$35,MATCH($D1525,Inputs!$B$24:$B$35,0))*$F1525,INDEX(Inputs!$E$24:$E$35,MATCH($D1525,Inputs!$B$24:$B$35,0))*$G1525)</f>
        <v>778.53924860799998</v>
      </c>
      <c r="I1525" s="52"/>
      <c r="J1525" s="52"/>
      <c r="K1525" s="52"/>
      <c r="L1525" s="52"/>
      <c r="M1525" s="52"/>
      <c r="O1525" s="19"/>
      <c r="P1525" s="19"/>
      <c r="Q1525" s="19"/>
    </row>
    <row r="1526" spans="2:17" x14ac:dyDescent="0.25">
      <c r="B1526" s="8" t="s">
        <v>225</v>
      </c>
      <c r="C1526" s="8">
        <v>2021</v>
      </c>
      <c r="D1526" s="8">
        <v>6</v>
      </c>
      <c r="E1526" s="49">
        <f>Data!F1526</f>
        <v>15532.544</v>
      </c>
      <c r="F1526" s="51">
        <f t="shared" si="47"/>
        <v>2000</v>
      </c>
      <c r="G1526" s="51">
        <f t="shared" si="46"/>
        <v>13532.544</v>
      </c>
      <c r="H1526" s="52">
        <f>+SUM(INDEX(Inputs!$D$24:$D$35,MATCH($D1526,Inputs!$B$24:$B$35,0))*$F1526,INDEX(Inputs!$E$24:$E$35,MATCH($D1526,Inputs!$B$24:$B$35,0))*$G1526)</f>
        <v>869.75141350399997</v>
      </c>
      <c r="I1526" s="52"/>
      <c r="J1526" s="52"/>
      <c r="K1526" s="52"/>
      <c r="L1526" s="52"/>
      <c r="M1526" s="52"/>
      <c r="O1526" s="19"/>
      <c r="P1526" s="19"/>
      <c r="Q1526" s="19"/>
    </row>
    <row r="1527" spans="2:17" x14ac:dyDescent="0.25">
      <c r="B1527" s="8" t="s">
        <v>225</v>
      </c>
      <c r="C1527" s="8">
        <v>2021</v>
      </c>
      <c r="D1527" s="8">
        <v>7</v>
      </c>
      <c r="E1527" s="49">
        <f>Data!F1527</f>
        <v>17510.704000000002</v>
      </c>
      <c r="F1527" s="51">
        <f t="shared" si="47"/>
        <v>2000</v>
      </c>
      <c r="G1527" s="51">
        <f t="shared" si="46"/>
        <v>15510.704000000002</v>
      </c>
      <c r="H1527" s="52">
        <f>+SUM(INDEX(Inputs!$D$24:$D$35,MATCH($D1527,Inputs!$B$24:$B$35,0))*$F1527,INDEX(Inputs!$E$24:$E$35,MATCH($D1527,Inputs!$B$24:$B$35,0))*$G1527)</f>
        <v>966.11945606400013</v>
      </c>
      <c r="I1527" s="52"/>
      <c r="J1527" s="52"/>
      <c r="K1527" s="52"/>
      <c r="L1527" s="52"/>
      <c r="M1527" s="52"/>
      <c r="O1527" s="19"/>
      <c r="P1527" s="19"/>
      <c r="Q1527" s="19"/>
    </row>
    <row r="1528" spans="2:17" x14ac:dyDescent="0.25">
      <c r="B1528" s="8" t="s">
        <v>225</v>
      </c>
      <c r="C1528" s="8">
        <v>2021</v>
      </c>
      <c r="D1528" s="8">
        <v>8</v>
      </c>
      <c r="E1528" s="49">
        <f>Data!F1528</f>
        <v>15546</v>
      </c>
      <c r="F1528" s="51">
        <f t="shared" si="47"/>
        <v>2000</v>
      </c>
      <c r="G1528" s="51">
        <f t="shared" si="46"/>
        <v>13546</v>
      </c>
      <c r="H1528" s="52">
        <f>+SUM(INDEX(Inputs!$D$24:$D$35,MATCH($D1528,Inputs!$B$24:$B$35,0))*$F1528,INDEX(Inputs!$E$24:$E$35,MATCH($D1528,Inputs!$B$24:$B$35,0))*$G1528)</f>
        <v>870.40693600000009</v>
      </c>
      <c r="I1528" s="52"/>
      <c r="J1528" s="52"/>
      <c r="K1528" s="52"/>
      <c r="L1528" s="52"/>
      <c r="M1528" s="52"/>
      <c r="O1528" s="19"/>
      <c r="P1528" s="19"/>
      <c r="Q1528" s="19"/>
    </row>
    <row r="1529" spans="2:17" x14ac:dyDescent="0.25">
      <c r="B1529" s="8" t="s">
        <v>225</v>
      </c>
      <c r="C1529" s="8">
        <v>2021</v>
      </c>
      <c r="D1529" s="8">
        <v>9</v>
      </c>
      <c r="E1529" s="49">
        <f>Data!F1529</f>
        <v>13098.984</v>
      </c>
      <c r="F1529" s="51">
        <f t="shared" si="47"/>
        <v>2000</v>
      </c>
      <c r="G1529" s="51">
        <f t="shared" si="46"/>
        <v>11098.984</v>
      </c>
      <c r="H1529" s="52">
        <f>+SUM(INDEX(Inputs!$D$24:$D$35,MATCH($D1529,Inputs!$B$24:$B$35,0))*$F1529,INDEX(Inputs!$E$24:$E$35,MATCH($D1529,Inputs!$B$24:$B$35,0))*$G1529)</f>
        <v>680.01469686400003</v>
      </c>
      <c r="I1529" s="52"/>
      <c r="J1529" s="52"/>
      <c r="K1529" s="52"/>
      <c r="L1529" s="52"/>
      <c r="M1529" s="52"/>
      <c r="O1529" s="19"/>
      <c r="P1529" s="19"/>
      <c r="Q1529" s="19"/>
    </row>
    <row r="1530" spans="2:17" x14ac:dyDescent="0.25">
      <c r="B1530" s="8" t="s">
        <v>225</v>
      </c>
      <c r="C1530" s="8">
        <v>2021</v>
      </c>
      <c r="D1530" s="8">
        <v>10</v>
      </c>
      <c r="E1530" s="49">
        <f>Data!F1530</f>
        <v>14065.28</v>
      </c>
      <c r="F1530" s="51">
        <f t="shared" si="47"/>
        <v>2000</v>
      </c>
      <c r="G1530" s="51">
        <f t="shared" si="46"/>
        <v>12065.28</v>
      </c>
      <c r="H1530" s="52">
        <f>+SUM(INDEX(Inputs!$D$24:$D$35,MATCH($D1530,Inputs!$B$24:$B$35,0))*$F1530,INDEX(Inputs!$E$24:$E$35,MATCH($D1530,Inputs!$B$24:$B$35,0))*$G1530)</f>
        <v>722.72111488000007</v>
      </c>
      <c r="I1530" s="52"/>
      <c r="J1530" s="52"/>
      <c r="K1530" s="52"/>
      <c r="L1530" s="52"/>
      <c r="M1530" s="52"/>
      <c r="O1530" s="19"/>
      <c r="P1530" s="19"/>
      <c r="Q1530" s="19"/>
    </row>
    <row r="1531" spans="2:17" x14ac:dyDescent="0.25">
      <c r="B1531" s="8" t="s">
        <v>225</v>
      </c>
      <c r="C1531" s="8">
        <v>2021</v>
      </c>
      <c r="D1531" s="8">
        <v>11</v>
      </c>
      <c r="E1531" s="49">
        <f>Data!F1531</f>
        <v>18725.464</v>
      </c>
      <c r="F1531" s="51">
        <f t="shared" si="47"/>
        <v>2000</v>
      </c>
      <c r="G1531" s="51">
        <f t="shared" si="46"/>
        <v>16725.464</v>
      </c>
      <c r="H1531" s="52">
        <f>+SUM(INDEX(Inputs!$D$24:$D$35,MATCH($D1531,Inputs!$B$24:$B$35,0))*$F1531,INDEX(Inputs!$E$24:$E$35,MATCH($D1531,Inputs!$B$24:$B$35,0))*$G1531)</f>
        <v>928.68260694399999</v>
      </c>
      <c r="I1531" s="52"/>
      <c r="J1531" s="52"/>
      <c r="K1531" s="52"/>
      <c r="L1531" s="52"/>
      <c r="M1531" s="52"/>
      <c r="O1531" s="19"/>
      <c r="P1531" s="19"/>
      <c r="Q1531" s="19"/>
    </row>
    <row r="1532" spans="2:17" x14ac:dyDescent="0.25">
      <c r="B1532" s="8" t="s">
        <v>225</v>
      </c>
      <c r="C1532" s="8">
        <v>2021</v>
      </c>
      <c r="D1532" s="8">
        <v>12</v>
      </c>
      <c r="E1532" s="49">
        <f>Data!F1532</f>
        <v>20241.536</v>
      </c>
      <c r="F1532" s="51">
        <f t="shared" si="47"/>
        <v>2000</v>
      </c>
      <c r="G1532" s="51">
        <f t="shared" si="46"/>
        <v>18241.536</v>
      </c>
      <c r="H1532" s="52">
        <f>+SUM(INDEX(Inputs!$D$24:$D$35,MATCH($D1532,Inputs!$B$24:$B$35,0))*$F1532,INDEX(Inputs!$E$24:$E$35,MATCH($D1532,Inputs!$B$24:$B$35,0))*$G1532)</f>
        <v>995.68692505600006</v>
      </c>
      <c r="I1532" s="52"/>
      <c r="J1532" s="52"/>
      <c r="K1532" s="52"/>
      <c r="L1532" s="52"/>
      <c r="M1532" s="52"/>
      <c r="O1532" s="19"/>
      <c r="P1532" s="19"/>
      <c r="Q1532" s="19"/>
    </row>
  </sheetData>
  <pageMargins left="0.7" right="0.7" top="0.75" bottom="0.75" header="0.3" footer="0.3"/>
  <pageSetup scale="56" orientation="landscape" r:id="rId1"/>
  <headerFooter scaleWithDoc="0">
    <oddFooter>&amp;L&amp;"Calibri,Regular"&amp;A&amp;R&amp;"Calibri,Regular"Page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F76B6-DA77-4765-BC3A-81424AD624E9}">
  <sheetPr>
    <tabColor theme="0"/>
  </sheetPr>
  <dimension ref="A1:N1532"/>
  <sheetViews>
    <sheetView showGridLines="0" view="pageBreakPreview" zoomScaleNormal="100" zoomScaleSheetLayoutView="100" workbookViewId="0">
      <pane xSplit="4" ySplit="8" topLeftCell="E9" activePane="bottomRight" state="frozen"/>
      <selection pane="topRight"/>
      <selection pane="bottomLeft"/>
      <selection pane="bottomRight"/>
    </sheetView>
  </sheetViews>
  <sheetFormatPr defaultColWidth="9.140625" defaultRowHeight="15" x14ac:dyDescent="0.25"/>
  <cols>
    <col min="1" max="1" width="1.7109375" style="46" customWidth="1"/>
    <col min="2" max="4" width="13.5703125" style="46" customWidth="1"/>
    <col min="5" max="11" width="13.5703125" style="45" customWidth="1"/>
    <col min="12" max="12" width="1.7109375" style="46" customWidth="1"/>
    <col min="13" max="13" width="12.7109375" style="46" customWidth="1"/>
    <col min="14" max="14" width="1.7109375" style="46" customWidth="1"/>
    <col min="15" max="15" width="9.140625" style="46"/>
    <col min="16" max="16" width="11" style="46" bestFit="1" customWidth="1"/>
    <col min="17" max="16384" width="9.140625" style="46"/>
  </cols>
  <sheetData>
    <row r="1" spans="1:14" x14ac:dyDescent="0.25">
      <c r="A1" s="47" t="str">
        <f>Inputs!A1</f>
        <v>Appendix 3.5</v>
      </c>
      <c r="E1" s="46"/>
      <c r="F1" s="46"/>
      <c r="G1" s="46"/>
      <c r="H1" s="46"/>
      <c r="I1" s="46"/>
      <c r="J1" s="46"/>
      <c r="K1" s="46"/>
    </row>
    <row r="2" spans="1:14" x14ac:dyDescent="0.25">
      <c r="A2" s="46" t="str">
        <f>Inputs!A2</f>
        <v>Measurement and Bill Impact Analysis - Schedule 84 (Commercial)</v>
      </c>
      <c r="E2" s="46"/>
      <c r="F2" s="46"/>
      <c r="G2" s="46"/>
      <c r="H2" s="46"/>
      <c r="I2" s="46"/>
      <c r="J2" s="46"/>
      <c r="K2" s="46"/>
    </row>
    <row r="3" spans="1:14" ht="5.0999999999999996" customHeight="1" x14ac:dyDescent="0.25">
      <c r="E3" s="46"/>
      <c r="F3" s="46"/>
      <c r="G3" s="46"/>
      <c r="H3" s="46"/>
      <c r="I3" s="46"/>
      <c r="J3" s="46"/>
      <c r="K3" s="46"/>
    </row>
    <row r="4" spans="1:14" ht="21" x14ac:dyDescent="0.35">
      <c r="B4" s="1" t="s">
        <v>236</v>
      </c>
      <c r="C4" s="12"/>
      <c r="D4" s="12"/>
      <c r="E4" s="12"/>
      <c r="F4" s="12"/>
      <c r="G4" s="12"/>
      <c r="H4" s="2"/>
      <c r="I4" s="2"/>
      <c r="J4" s="2"/>
      <c r="K4" s="2"/>
      <c r="L4" s="2"/>
      <c r="M4" s="2" t="s">
        <v>75</v>
      </c>
    </row>
    <row r="5" spans="1:14" ht="5.0999999999999996" customHeight="1" x14ac:dyDescent="0.25">
      <c r="E5" s="46"/>
      <c r="F5" s="46"/>
      <c r="G5" s="46"/>
      <c r="H5" s="46"/>
      <c r="I5" s="46"/>
      <c r="J5" s="46"/>
      <c r="K5" s="46"/>
    </row>
    <row r="6" spans="1:14" x14ac:dyDescent="0.25">
      <c r="B6" s="40"/>
      <c r="E6" s="11" t="s">
        <v>62</v>
      </c>
      <c r="F6" s="11" t="s">
        <v>62</v>
      </c>
      <c r="G6" s="11" t="s">
        <v>62</v>
      </c>
      <c r="H6" s="11" t="s">
        <v>62</v>
      </c>
      <c r="I6" s="11"/>
      <c r="J6" s="11"/>
      <c r="K6" s="11"/>
      <c r="L6" s="11"/>
      <c r="M6" s="11" t="s">
        <v>62</v>
      </c>
    </row>
    <row r="7" spans="1:14" x14ac:dyDescent="0.25">
      <c r="B7" s="23" t="s">
        <v>28</v>
      </c>
      <c r="C7" s="24"/>
      <c r="D7" s="24"/>
      <c r="E7" s="25" t="s">
        <v>48</v>
      </c>
      <c r="F7" s="41"/>
      <c r="G7" s="41"/>
      <c r="H7" s="41"/>
      <c r="I7" s="41"/>
      <c r="J7" s="41"/>
      <c r="K7" s="25" t="s">
        <v>12</v>
      </c>
      <c r="M7" s="42" t="s">
        <v>63</v>
      </c>
    </row>
    <row r="8" spans="1:14" ht="30" x14ac:dyDescent="0.25">
      <c r="B8" s="27" t="s">
        <v>78</v>
      </c>
      <c r="C8" s="43" t="s">
        <v>35</v>
      </c>
      <c r="D8" s="43" t="s">
        <v>5</v>
      </c>
      <c r="E8" s="28" t="s">
        <v>79</v>
      </c>
      <c r="F8" s="28" t="s">
        <v>80</v>
      </c>
      <c r="G8" s="28" t="s">
        <v>56</v>
      </c>
      <c r="H8" s="29" t="s">
        <v>59</v>
      </c>
      <c r="I8" s="29" t="s">
        <v>250</v>
      </c>
      <c r="J8" s="29" t="s">
        <v>229</v>
      </c>
      <c r="K8" s="38" t="s">
        <v>45</v>
      </c>
      <c r="M8" s="44" t="s">
        <v>64</v>
      </c>
    </row>
    <row r="9" spans="1:14" x14ac:dyDescent="0.25">
      <c r="A9" s="46" t="s">
        <v>85</v>
      </c>
      <c r="B9" s="8" t="s">
        <v>99</v>
      </c>
      <c r="C9" s="8">
        <v>2021</v>
      </c>
      <c r="D9" s="8">
        <v>1</v>
      </c>
      <c r="E9" s="55">
        <v>1452.2731000000001</v>
      </c>
      <c r="F9" s="55">
        <v>5571.1170000000002</v>
      </c>
      <c r="G9" s="55">
        <v>4414.3697000000002</v>
      </c>
      <c r="H9" s="55">
        <v>-295.5258</v>
      </c>
      <c r="I9" s="55">
        <v>16.6297</v>
      </c>
      <c r="J9" s="55">
        <v>21</v>
      </c>
      <c r="K9" s="8" t="s">
        <v>65</v>
      </c>
      <c r="M9" s="45">
        <v>0</v>
      </c>
      <c r="N9" s="36"/>
    </row>
    <row r="10" spans="1:14" x14ac:dyDescent="0.25">
      <c r="B10" s="8" t="s">
        <v>99</v>
      </c>
      <c r="C10" s="8">
        <v>2021</v>
      </c>
      <c r="D10" s="8">
        <v>2</v>
      </c>
      <c r="E10" s="55">
        <v>1580.2257999999999</v>
      </c>
      <c r="F10" s="55">
        <v>5089.5955999999996</v>
      </c>
      <c r="G10" s="55">
        <v>3936.5014000000001</v>
      </c>
      <c r="H10" s="55">
        <v>-427.13159999999999</v>
      </c>
      <c r="I10" s="55">
        <v>15.339499999999999</v>
      </c>
      <c r="J10" s="55">
        <v>21</v>
      </c>
      <c r="K10" s="8" t="s">
        <v>65</v>
      </c>
      <c r="M10" s="45">
        <v>0</v>
      </c>
      <c r="N10" s="36"/>
    </row>
    <row r="11" spans="1:14" x14ac:dyDescent="0.25">
      <c r="B11" s="8" t="s">
        <v>99</v>
      </c>
      <c r="C11" s="8">
        <v>2021</v>
      </c>
      <c r="D11" s="8">
        <v>3</v>
      </c>
      <c r="E11" s="55">
        <v>3304.1844000000001</v>
      </c>
      <c r="F11" s="55">
        <v>5329.7290999999996</v>
      </c>
      <c r="G11" s="55">
        <v>3089.5916999999995</v>
      </c>
      <c r="H11" s="55">
        <v>-1064.047</v>
      </c>
      <c r="I11" s="55">
        <v>14.6227</v>
      </c>
      <c r="J11" s="55">
        <v>21</v>
      </c>
      <c r="K11" s="8" t="s">
        <v>65</v>
      </c>
      <c r="M11" s="45">
        <v>0</v>
      </c>
      <c r="N11" s="36"/>
    </row>
    <row r="12" spans="1:14" x14ac:dyDescent="0.25">
      <c r="B12" s="8" t="s">
        <v>99</v>
      </c>
      <c r="C12" s="8">
        <v>2021</v>
      </c>
      <c r="D12" s="8">
        <v>4</v>
      </c>
      <c r="E12" s="55">
        <v>3330.2066</v>
      </c>
      <c r="F12" s="55">
        <v>5096.0411999999997</v>
      </c>
      <c r="G12" s="55">
        <v>2632.9776999999999</v>
      </c>
      <c r="H12" s="55">
        <v>-867.1431</v>
      </c>
      <c r="I12" s="55">
        <v>19.742699999999999</v>
      </c>
      <c r="J12" s="55">
        <v>21</v>
      </c>
      <c r="K12" s="8" t="s">
        <v>65</v>
      </c>
      <c r="M12" s="45">
        <v>0</v>
      </c>
      <c r="N12" s="36"/>
    </row>
    <row r="13" spans="1:14" x14ac:dyDescent="0.25">
      <c r="B13" s="8" t="s">
        <v>99</v>
      </c>
      <c r="C13" s="8">
        <v>2021</v>
      </c>
      <c r="D13" s="8">
        <v>5</v>
      </c>
      <c r="E13" s="55">
        <v>3532.8629000000001</v>
      </c>
      <c r="F13" s="55">
        <v>4822.7642999999998</v>
      </c>
      <c r="G13" s="55">
        <v>2033.0384999999997</v>
      </c>
      <c r="H13" s="55">
        <v>-743.13710000000003</v>
      </c>
      <c r="I13" s="55">
        <v>17.920000000000002</v>
      </c>
      <c r="J13" s="55">
        <v>21</v>
      </c>
      <c r="K13" s="8" t="s">
        <v>65</v>
      </c>
      <c r="M13" s="45">
        <v>0</v>
      </c>
      <c r="N13" s="36"/>
    </row>
    <row r="14" spans="1:14" x14ac:dyDescent="0.25">
      <c r="B14" s="8" t="s">
        <v>99</v>
      </c>
      <c r="C14" s="8">
        <v>2021</v>
      </c>
      <c r="D14" s="8">
        <v>6</v>
      </c>
      <c r="E14" s="55">
        <v>3816.3616999999999</v>
      </c>
      <c r="F14" s="55">
        <v>7620.8342000000002</v>
      </c>
      <c r="G14" s="55">
        <v>4067.0059999999999</v>
      </c>
      <c r="H14" s="55">
        <v>-262.5335</v>
      </c>
      <c r="I14" s="55">
        <v>22.917100000000001</v>
      </c>
      <c r="J14" s="55">
        <v>21</v>
      </c>
      <c r="K14" s="8" t="s">
        <v>65</v>
      </c>
      <c r="M14" s="45">
        <v>0</v>
      </c>
      <c r="N14" s="36"/>
    </row>
    <row r="15" spans="1:14" x14ac:dyDescent="0.25">
      <c r="B15" s="8" t="s">
        <v>99</v>
      </c>
      <c r="C15" s="8">
        <v>2021</v>
      </c>
      <c r="D15" s="8">
        <v>7</v>
      </c>
      <c r="E15" s="55">
        <v>2175.1624999999999</v>
      </c>
      <c r="F15" s="55">
        <v>7093.8032000000003</v>
      </c>
      <c r="G15" s="55">
        <v>4925.1737999999996</v>
      </c>
      <c r="H15" s="55">
        <v>-6.5331000000000001</v>
      </c>
      <c r="I15" s="55">
        <v>23.0809</v>
      </c>
      <c r="J15" s="55">
        <v>23</v>
      </c>
      <c r="K15" s="8" t="s">
        <v>65</v>
      </c>
      <c r="M15" s="45">
        <v>0</v>
      </c>
      <c r="N15" s="36"/>
    </row>
    <row r="16" spans="1:14" x14ac:dyDescent="0.25">
      <c r="B16" s="8" t="s">
        <v>99</v>
      </c>
      <c r="C16" s="8">
        <v>2021</v>
      </c>
      <c r="D16" s="8">
        <v>8</v>
      </c>
      <c r="E16" s="55">
        <v>1930.4537</v>
      </c>
      <c r="F16" s="55">
        <v>6430.6226999999999</v>
      </c>
      <c r="G16" s="55">
        <v>4546.1466</v>
      </c>
      <c r="H16" s="55">
        <v>-45.977600000000002</v>
      </c>
      <c r="I16" s="55">
        <v>21.135300000000001</v>
      </c>
      <c r="J16" s="55">
        <v>24</v>
      </c>
      <c r="K16" s="8" t="s">
        <v>65</v>
      </c>
      <c r="M16" s="45">
        <v>0</v>
      </c>
      <c r="N16" s="36"/>
    </row>
    <row r="17" spans="2:14" x14ac:dyDescent="0.25">
      <c r="B17" s="8" t="s">
        <v>99</v>
      </c>
      <c r="C17" s="8">
        <v>2021</v>
      </c>
      <c r="D17" s="8">
        <v>9</v>
      </c>
      <c r="E17" s="55">
        <v>3378.4409000000001</v>
      </c>
      <c r="F17" s="55">
        <v>6098.7560000000003</v>
      </c>
      <c r="G17" s="55">
        <v>3223.9998999999998</v>
      </c>
      <c r="H17" s="55">
        <v>-503.6848</v>
      </c>
      <c r="I17" s="55">
        <v>21.032900000000001</v>
      </c>
      <c r="J17" s="55">
        <v>24</v>
      </c>
      <c r="K17" s="8" t="s">
        <v>65</v>
      </c>
      <c r="M17" s="45">
        <v>0</v>
      </c>
      <c r="N17" s="36"/>
    </row>
    <row r="18" spans="2:14" x14ac:dyDescent="0.25">
      <c r="B18" s="8" t="s">
        <v>99</v>
      </c>
      <c r="C18" s="8">
        <v>2021</v>
      </c>
      <c r="D18" s="8">
        <v>10</v>
      </c>
      <c r="E18" s="55">
        <v>2538.4839999999999</v>
      </c>
      <c r="F18" s="55">
        <v>4822.3019999999997</v>
      </c>
      <c r="G18" s="55">
        <v>3042.1360999999997</v>
      </c>
      <c r="H18" s="55">
        <v>-758.31809999999996</v>
      </c>
      <c r="I18" s="55">
        <v>20.029399999999999</v>
      </c>
      <c r="J18" s="55">
        <v>24</v>
      </c>
      <c r="K18" s="8" t="s">
        <v>65</v>
      </c>
      <c r="M18" s="45">
        <v>0</v>
      </c>
      <c r="N18" s="36"/>
    </row>
    <row r="19" spans="2:14" x14ac:dyDescent="0.25">
      <c r="B19" s="8" t="s">
        <v>99</v>
      </c>
      <c r="C19" s="8">
        <v>2021</v>
      </c>
      <c r="D19" s="8">
        <v>11</v>
      </c>
      <c r="E19" s="55">
        <v>2025.97</v>
      </c>
      <c r="F19" s="55">
        <v>5366.3896999999997</v>
      </c>
      <c r="G19" s="55">
        <v>3902.8825999999995</v>
      </c>
      <c r="H19" s="55">
        <v>-562.46289999999999</v>
      </c>
      <c r="I19" s="55">
        <v>17.1008</v>
      </c>
      <c r="J19" s="55">
        <v>24</v>
      </c>
      <c r="K19" s="8" t="s">
        <v>65</v>
      </c>
      <c r="M19" s="45">
        <v>0</v>
      </c>
      <c r="N19" s="36"/>
    </row>
    <row r="20" spans="2:14" x14ac:dyDescent="0.25">
      <c r="B20" s="8" t="s">
        <v>99</v>
      </c>
      <c r="C20" s="8">
        <v>2021</v>
      </c>
      <c r="D20" s="8">
        <v>12</v>
      </c>
      <c r="E20" s="55">
        <v>1143.4862000000001</v>
      </c>
      <c r="F20" s="55">
        <v>5953.2145</v>
      </c>
      <c r="G20" s="55">
        <v>5059.4615000000003</v>
      </c>
      <c r="H20" s="55">
        <v>-249.73320000000001</v>
      </c>
      <c r="I20" s="55">
        <v>17.018799999999999</v>
      </c>
      <c r="J20" s="55">
        <v>24</v>
      </c>
      <c r="K20" s="8" t="s">
        <v>65</v>
      </c>
      <c r="M20" s="45">
        <v>0</v>
      </c>
      <c r="N20" s="36"/>
    </row>
    <row r="21" spans="2:14" x14ac:dyDescent="0.25">
      <c r="B21" s="8" t="s">
        <v>100</v>
      </c>
      <c r="C21" s="8">
        <v>2021</v>
      </c>
      <c r="D21" s="8">
        <v>1</v>
      </c>
      <c r="E21" s="55">
        <v>1754.6529</v>
      </c>
      <c r="F21" s="55">
        <v>9508.4639000000006</v>
      </c>
      <c r="G21" s="55">
        <v>7910.8672999999999</v>
      </c>
      <c r="H21" s="55">
        <v>-157.05629999999999</v>
      </c>
      <c r="I21" s="55">
        <v>15.231999999999999</v>
      </c>
      <c r="J21" s="55">
        <v>16</v>
      </c>
      <c r="K21" s="8" t="s">
        <v>65</v>
      </c>
      <c r="M21" s="45">
        <v>0</v>
      </c>
      <c r="N21" s="36"/>
    </row>
    <row r="22" spans="2:14" x14ac:dyDescent="0.25">
      <c r="B22" s="8" t="s">
        <v>100</v>
      </c>
      <c r="C22" s="8">
        <v>2021</v>
      </c>
      <c r="D22" s="8">
        <v>2</v>
      </c>
      <c r="E22" s="55">
        <v>2713.8296999999998</v>
      </c>
      <c r="F22" s="55">
        <v>8095.5839999999998</v>
      </c>
      <c r="G22" s="55">
        <v>6017.5104000000001</v>
      </c>
      <c r="H22" s="55">
        <v>-635.75609999999995</v>
      </c>
      <c r="I22" s="55">
        <v>31.687999999999999</v>
      </c>
      <c r="J22" s="55">
        <v>16</v>
      </c>
      <c r="K22" s="8" t="s">
        <v>65</v>
      </c>
      <c r="M22" s="45">
        <v>0</v>
      </c>
      <c r="N22" s="36"/>
    </row>
    <row r="23" spans="2:14" x14ac:dyDescent="0.25">
      <c r="B23" s="8" t="s">
        <v>100</v>
      </c>
      <c r="C23" s="8">
        <v>2021</v>
      </c>
      <c r="D23" s="8">
        <v>3</v>
      </c>
      <c r="E23" s="55">
        <v>4013.2494000000002</v>
      </c>
      <c r="F23" s="55">
        <v>6626.44</v>
      </c>
      <c r="G23" s="55">
        <v>5112.146999999999</v>
      </c>
      <c r="H23" s="55">
        <v>-2498.9564</v>
      </c>
      <c r="I23" s="55">
        <v>14.208</v>
      </c>
      <c r="J23" s="55">
        <v>16</v>
      </c>
      <c r="K23" s="8" t="s">
        <v>65</v>
      </c>
      <c r="M23" s="45">
        <v>0</v>
      </c>
      <c r="N23" s="36"/>
    </row>
    <row r="24" spans="2:14" x14ac:dyDescent="0.25">
      <c r="B24" s="8" t="s">
        <v>100</v>
      </c>
      <c r="C24" s="8">
        <v>2021</v>
      </c>
      <c r="D24" s="8">
        <v>4</v>
      </c>
      <c r="E24" s="55">
        <v>4431.2520000000004</v>
      </c>
      <c r="F24" s="55">
        <v>4660.4399999999996</v>
      </c>
      <c r="G24" s="55">
        <v>3673.0395999999992</v>
      </c>
      <c r="H24" s="55">
        <v>-3443.8516</v>
      </c>
      <c r="I24" s="55">
        <v>13.632</v>
      </c>
      <c r="J24" s="55">
        <v>16</v>
      </c>
      <c r="K24" s="8" t="s">
        <v>65</v>
      </c>
      <c r="M24" s="45">
        <v>0</v>
      </c>
      <c r="N24" s="36"/>
    </row>
    <row r="25" spans="2:14" x14ac:dyDescent="0.25">
      <c r="B25" s="8" t="s">
        <v>100</v>
      </c>
      <c r="C25" s="8">
        <v>2021</v>
      </c>
      <c r="D25" s="8">
        <v>5</v>
      </c>
      <c r="E25" s="55">
        <v>4835.3899000000001</v>
      </c>
      <c r="F25" s="55">
        <v>1302.7599</v>
      </c>
      <c r="G25" s="55">
        <v>990.42619999999999</v>
      </c>
      <c r="H25" s="55">
        <v>-4523.0562</v>
      </c>
      <c r="I25" s="55">
        <v>11.2</v>
      </c>
      <c r="J25" s="55">
        <v>16</v>
      </c>
      <c r="K25" s="8" t="s">
        <v>65</v>
      </c>
      <c r="M25" s="45">
        <v>0</v>
      </c>
      <c r="N25" s="36"/>
    </row>
    <row r="26" spans="2:14" x14ac:dyDescent="0.25">
      <c r="B26" s="8" t="s">
        <v>100</v>
      </c>
      <c r="C26" s="8">
        <v>2021</v>
      </c>
      <c r="D26" s="8">
        <v>6</v>
      </c>
      <c r="E26" s="55">
        <v>5016.7821999999996</v>
      </c>
      <c r="F26" s="55">
        <v>234.88</v>
      </c>
      <c r="G26" s="55">
        <v>76.932199999999995</v>
      </c>
      <c r="H26" s="55">
        <v>-4858.8343999999997</v>
      </c>
      <c r="I26" s="55">
        <v>1.4079999999999999</v>
      </c>
      <c r="J26" s="55">
        <v>16</v>
      </c>
      <c r="K26" s="8" t="s">
        <v>65</v>
      </c>
      <c r="M26" s="45">
        <v>0</v>
      </c>
      <c r="N26" s="36"/>
    </row>
    <row r="27" spans="2:14" x14ac:dyDescent="0.25">
      <c r="B27" s="8" t="s">
        <v>100</v>
      </c>
      <c r="C27" s="8">
        <v>2021</v>
      </c>
      <c r="D27" s="8">
        <v>7</v>
      </c>
      <c r="E27" s="55">
        <v>4241.4364999999998</v>
      </c>
      <c r="F27" s="55">
        <v>501.82400000000001</v>
      </c>
      <c r="G27" s="55">
        <v>202.74209999999999</v>
      </c>
      <c r="H27" s="55">
        <v>-3942.3546000000001</v>
      </c>
      <c r="I27" s="55">
        <v>1.984</v>
      </c>
      <c r="J27" s="55">
        <v>16</v>
      </c>
      <c r="K27" s="8" t="s">
        <v>65</v>
      </c>
      <c r="M27" s="45">
        <v>0</v>
      </c>
      <c r="N27" s="36"/>
    </row>
    <row r="28" spans="2:14" x14ac:dyDescent="0.25">
      <c r="B28" s="8" t="s">
        <v>100</v>
      </c>
      <c r="C28" s="8">
        <v>2021</v>
      </c>
      <c r="D28" s="8">
        <v>8</v>
      </c>
      <c r="E28" s="55">
        <v>3983.9265</v>
      </c>
      <c r="F28" s="55">
        <v>332.76</v>
      </c>
      <c r="G28" s="55">
        <v>149.98309999999975</v>
      </c>
      <c r="H28" s="55">
        <v>-3801.1496000000002</v>
      </c>
      <c r="I28" s="55">
        <v>1.4079999999999999</v>
      </c>
      <c r="J28" s="55">
        <v>16</v>
      </c>
      <c r="K28" s="8" t="s">
        <v>65</v>
      </c>
      <c r="M28" s="45">
        <v>0</v>
      </c>
      <c r="N28" s="36"/>
    </row>
    <row r="29" spans="2:14" x14ac:dyDescent="0.25">
      <c r="B29" s="8" t="s">
        <v>100</v>
      </c>
      <c r="C29" s="8">
        <v>2021</v>
      </c>
      <c r="D29" s="8">
        <v>9</v>
      </c>
      <c r="E29" s="55">
        <v>3911.3492000000001</v>
      </c>
      <c r="F29" s="55">
        <v>643.58699999999999</v>
      </c>
      <c r="G29" s="55">
        <v>480.17549999999977</v>
      </c>
      <c r="H29" s="55">
        <v>-3747.9376999999999</v>
      </c>
      <c r="I29" s="55">
        <v>10.88</v>
      </c>
      <c r="J29" s="55">
        <v>16</v>
      </c>
      <c r="K29" s="8" t="s">
        <v>65</v>
      </c>
      <c r="M29" s="45">
        <v>0</v>
      </c>
      <c r="N29" s="36"/>
    </row>
    <row r="30" spans="2:14" x14ac:dyDescent="0.25">
      <c r="B30" s="8" t="s">
        <v>100</v>
      </c>
      <c r="C30" s="8">
        <v>2021</v>
      </c>
      <c r="D30" s="8">
        <v>10</v>
      </c>
      <c r="E30" s="55">
        <v>2779.3321000000001</v>
      </c>
      <c r="F30" s="55">
        <v>2420.5050000000001</v>
      </c>
      <c r="G30" s="55">
        <v>2257.4328999999902</v>
      </c>
      <c r="H30" s="55">
        <v>-2616.2599999999902</v>
      </c>
      <c r="I30" s="55">
        <v>12.992000000000001</v>
      </c>
      <c r="J30" s="55">
        <v>16</v>
      </c>
      <c r="K30" s="8" t="s">
        <v>65</v>
      </c>
      <c r="M30" s="45">
        <v>0</v>
      </c>
      <c r="N30" s="36"/>
    </row>
    <row r="31" spans="2:14" x14ac:dyDescent="0.25">
      <c r="B31" s="8" t="s">
        <v>100</v>
      </c>
      <c r="C31" s="8">
        <v>2021</v>
      </c>
      <c r="D31" s="8">
        <v>11</v>
      </c>
      <c r="E31" s="55">
        <v>2197.4623999999999</v>
      </c>
      <c r="F31" s="55">
        <v>6270.9579999999996</v>
      </c>
      <c r="G31" s="55">
        <v>5559.9922999999999</v>
      </c>
      <c r="H31" s="55">
        <v>-1486.4966999999999</v>
      </c>
      <c r="I31" s="55">
        <v>21.702999999999999</v>
      </c>
      <c r="J31" s="55">
        <v>16</v>
      </c>
      <c r="K31" s="8" t="s">
        <v>65</v>
      </c>
      <c r="M31" s="45">
        <v>0</v>
      </c>
      <c r="N31" s="36"/>
    </row>
    <row r="32" spans="2:14" x14ac:dyDescent="0.25">
      <c r="B32" s="8" t="s">
        <v>100</v>
      </c>
      <c r="C32" s="8">
        <v>2021</v>
      </c>
      <c r="D32" s="8">
        <v>12</v>
      </c>
      <c r="E32" s="55">
        <v>1173.4328</v>
      </c>
      <c r="F32" s="55">
        <v>8783.5010000000002</v>
      </c>
      <c r="G32" s="55">
        <v>8075.6310000000003</v>
      </c>
      <c r="H32" s="55">
        <v>-465.56279999999998</v>
      </c>
      <c r="I32" s="55">
        <v>15.231999999999999</v>
      </c>
      <c r="J32" s="55">
        <v>16</v>
      </c>
      <c r="K32" s="8" t="s">
        <v>65</v>
      </c>
      <c r="M32" s="45">
        <v>0</v>
      </c>
      <c r="N32" s="36"/>
    </row>
    <row r="33" spans="2:14" x14ac:dyDescent="0.25">
      <c r="B33" s="8" t="s">
        <v>101</v>
      </c>
      <c r="C33" s="8">
        <v>2021</v>
      </c>
      <c r="D33" s="8">
        <v>1</v>
      </c>
      <c r="E33" s="55">
        <v>328.65600000000001</v>
      </c>
      <c r="F33" s="55">
        <v>2862.8717999999999</v>
      </c>
      <c r="G33" s="55">
        <v>2554.8159000000001</v>
      </c>
      <c r="H33" s="55">
        <v>-20.600100000000001</v>
      </c>
      <c r="I33" s="55">
        <v>10.176</v>
      </c>
      <c r="J33" s="55">
        <v>14</v>
      </c>
      <c r="K33" s="8" t="s">
        <v>65</v>
      </c>
      <c r="M33" s="45">
        <v>0</v>
      </c>
      <c r="N33" s="36"/>
    </row>
    <row r="34" spans="2:14" x14ac:dyDescent="0.25">
      <c r="B34" s="8" t="s">
        <v>101</v>
      </c>
      <c r="C34" s="8">
        <v>2021</v>
      </c>
      <c r="D34" s="8">
        <v>2</v>
      </c>
      <c r="E34" s="55">
        <v>405.76</v>
      </c>
      <c r="F34" s="55">
        <v>2587.3359999999998</v>
      </c>
      <c r="G34" s="55">
        <v>2210.8240000000001</v>
      </c>
      <c r="H34" s="55">
        <v>-29.248000000000001</v>
      </c>
      <c r="I34" s="55">
        <v>9.984</v>
      </c>
      <c r="J34" s="55">
        <v>14</v>
      </c>
      <c r="K34" s="8" t="s">
        <v>65</v>
      </c>
      <c r="M34" s="45">
        <v>0</v>
      </c>
      <c r="N34" s="36"/>
    </row>
    <row r="35" spans="2:14" x14ac:dyDescent="0.25">
      <c r="B35" s="8" t="s">
        <v>101</v>
      </c>
      <c r="C35" s="8">
        <v>2021</v>
      </c>
      <c r="D35" s="8">
        <v>3</v>
      </c>
      <c r="E35" s="55">
        <v>818.6558</v>
      </c>
      <c r="F35" s="55">
        <v>2620.0794999999998</v>
      </c>
      <c r="G35" s="55">
        <v>1877.2636999999997</v>
      </c>
      <c r="H35" s="55">
        <v>-75.84</v>
      </c>
      <c r="I35" s="55">
        <v>9.1519999999999992</v>
      </c>
      <c r="J35" s="55">
        <v>14</v>
      </c>
      <c r="K35" s="8" t="s">
        <v>65</v>
      </c>
      <c r="M35" s="45">
        <v>0</v>
      </c>
      <c r="N35" s="36"/>
    </row>
    <row r="36" spans="2:14" x14ac:dyDescent="0.25">
      <c r="B36" s="8" t="s">
        <v>101</v>
      </c>
      <c r="C36" s="8">
        <v>2021</v>
      </c>
      <c r="D36" s="8">
        <v>4</v>
      </c>
      <c r="E36" s="55">
        <v>874.23929999999996</v>
      </c>
      <c r="F36" s="55">
        <v>2403.7511</v>
      </c>
      <c r="G36" s="55">
        <v>1619.1015</v>
      </c>
      <c r="H36" s="55">
        <v>-89.589699999999993</v>
      </c>
      <c r="I36" s="55">
        <v>8.32</v>
      </c>
      <c r="J36" s="55">
        <v>14</v>
      </c>
      <c r="K36" s="8" t="s">
        <v>65</v>
      </c>
      <c r="M36" s="45">
        <v>0</v>
      </c>
      <c r="N36" s="36"/>
    </row>
    <row r="37" spans="2:14" x14ac:dyDescent="0.25">
      <c r="B37" s="8" t="s">
        <v>101</v>
      </c>
      <c r="C37" s="8">
        <v>2021</v>
      </c>
      <c r="D37" s="8">
        <v>5</v>
      </c>
      <c r="E37" s="55">
        <v>868.952</v>
      </c>
      <c r="F37" s="55">
        <v>2250.5198999999998</v>
      </c>
      <c r="G37" s="55">
        <v>1507.08</v>
      </c>
      <c r="H37" s="55">
        <v>-125.5121</v>
      </c>
      <c r="I37" s="55">
        <v>7.4880000000000004</v>
      </c>
      <c r="J37" s="55">
        <v>14</v>
      </c>
      <c r="K37" s="8" t="s">
        <v>65</v>
      </c>
      <c r="M37" s="45">
        <v>0</v>
      </c>
      <c r="N37" s="36"/>
    </row>
    <row r="38" spans="2:14" x14ac:dyDescent="0.25">
      <c r="B38" s="8" t="s">
        <v>101</v>
      </c>
      <c r="C38" s="8">
        <v>2021</v>
      </c>
      <c r="D38" s="8">
        <v>6</v>
      </c>
      <c r="E38" s="55">
        <v>876.50400000000002</v>
      </c>
      <c r="F38" s="55">
        <v>2760.2478999999998</v>
      </c>
      <c r="G38" s="55">
        <v>2015.68</v>
      </c>
      <c r="H38" s="55">
        <v>-131.93610000000001</v>
      </c>
      <c r="I38" s="55">
        <v>10.496</v>
      </c>
      <c r="J38" s="55">
        <v>14</v>
      </c>
      <c r="K38" s="8" t="s">
        <v>65</v>
      </c>
      <c r="M38" s="45">
        <v>0</v>
      </c>
      <c r="N38" s="36"/>
    </row>
    <row r="39" spans="2:14" x14ac:dyDescent="0.25">
      <c r="B39" s="8" t="s">
        <v>101</v>
      </c>
      <c r="C39" s="8">
        <v>2021</v>
      </c>
      <c r="D39" s="8">
        <v>7</v>
      </c>
      <c r="E39" s="55">
        <v>730.39200000000005</v>
      </c>
      <c r="F39" s="55">
        <v>3208.6959999999999</v>
      </c>
      <c r="G39" s="55">
        <v>2547.9360000000001</v>
      </c>
      <c r="H39" s="55">
        <v>-69.632000000000005</v>
      </c>
      <c r="I39" s="55">
        <v>11.263999999999999</v>
      </c>
      <c r="J39" s="55">
        <v>14</v>
      </c>
      <c r="K39" s="8" t="s">
        <v>65</v>
      </c>
      <c r="M39" s="45">
        <v>0</v>
      </c>
      <c r="N39" s="36"/>
    </row>
    <row r="40" spans="2:14" x14ac:dyDescent="0.25">
      <c r="B40" s="8" t="s">
        <v>101</v>
      </c>
      <c r="C40" s="8">
        <v>2021</v>
      </c>
      <c r="D40" s="8">
        <v>8</v>
      </c>
      <c r="E40" s="55">
        <v>759.48800000000006</v>
      </c>
      <c r="F40" s="55">
        <v>2807.616</v>
      </c>
      <c r="G40" s="55">
        <v>2140.4480999999996</v>
      </c>
      <c r="H40" s="55">
        <v>-92.320099999999996</v>
      </c>
      <c r="I40" s="55">
        <v>10.496</v>
      </c>
      <c r="J40" s="55">
        <v>14</v>
      </c>
      <c r="K40" s="8" t="s">
        <v>65</v>
      </c>
      <c r="M40" s="45">
        <v>0</v>
      </c>
      <c r="N40" s="36"/>
    </row>
    <row r="41" spans="2:14" x14ac:dyDescent="0.25">
      <c r="B41" s="8" t="s">
        <v>101</v>
      </c>
      <c r="C41" s="8">
        <v>2021</v>
      </c>
      <c r="D41" s="8">
        <v>9</v>
      </c>
      <c r="E41" s="55">
        <v>758.12800000000004</v>
      </c>
      <c r="F41" s="55">
        <v>2285.576</v>
      </c>
      <c r="G41" s="55">
        <v>1614.5519999999999</v>
      </c>
      <c r="H41" s="55">
        <v>-87.103999999999999</v>
      </c>
      <c r="I41" s="55">
        <v>9.3279999999999994</v>
      </c>
      <c r="J41" s="55">
        <v>13</v>
      </c>
      <c r="K41" s="8" t="s">
        <v>65</v>
      </c>
      <c r="M41" s="45">
        <v>0</v>
      </c>
      <c r="N41" s="36"/>
    </row>
    <row r="42" spans="2:14" x14ac:dyDescent="0.25">
      <c r="B42" s="8" t="s">
        <v>101</v>
      </c>
      <c r="C42" s="8">
        <v>2021</v>
      </c>
      <c r="D42" s="8">
        <v>10</v>
      </c>
      <c r="E42" s="55">
        <v>544.25400000000002</v>
      </c>
      <c r="F42" s="55">
        <v>2229.9929999999999</v>
      </c>
      <c r="G42" s="55">
        <v>1757.5891000000001</v>
      </c>
      <c r="H42" s="55">
        <v>-71.850099999999998</v>
      </c>
      <c r="I42" s="55">
        <v>7.4240000000000004</v>
      </c>
      <c r="J42" s="55">
        <v>13</v>
      </c>
      <c r="K42" s="8" t="s">
        <v>65</v>
      </c>
      <c r="M42" s="45">
        <v>0</v>
      </c>
      <c r="N42" s="36"/>
    </row>
    <row r="43" spans="2:14" x14ac:dyDescent="0.25">
      <c r="B43" s="8" t="s">
        <v>101</v>
      </c>
      <c r="C43" s="8">
        <v>2021</v>
      </c>
      <c r="D43" s="8">
        <v>11</v>
      </c>
      <c r="E43" s="55">
        <v>372.81200000000001</v>
      </c>
      <c r="F43" s="55">
        <v>2380.4290000000001</v>
      </c>
      <c r="G43" s="55">
        <v>2034.9450000000002</v>
      </c>
      <c r="H43" s="55">
        <v>-27.327999999999999</v>
      </c>
      <c r="I43" s="55">
        <v>9.0879999999999992</v>
      </c>
      <c r="J43" s="55">
        <v>13</v>
      </c>
      <c r="K43" s="8" t="s">
        <v>65</v>
      </c>
      <c r="M43" s="45">
        <v>0</v>
      </c>
      <c r="N43" s="36"/>
    </row>
    <row r="44" spans="2:14" x14ac:dyDescent="0.25">
      <c r="B44" s="8" t="s">
        <v>101</v>
      </c>
      <c r="C44" s="8">
        <v>2021</v>
      </c>
      <c r="D44" s="8">
        <v>12</v>
      </c>
      <c r="E44" s="55">
        <v>223.93600000000001</v>
      </c>
      <c r="F44" s="55">
        <v>2560.2689999999998</v>
      </c>
      <c r="G44" s="55">
        <v>2353.2929999999997</v>
      </c>
      <c r="H44" s="55">
        <v>-16.96</v>
      </c>
      <c r="I44" s="55">
        <v>9.6</v>
      </c>
      <c r="J44" s="55">
        <v>13</v>
      </c>
      <c r="K44" s="8" t="s">
        <v>65</v>
      </c>
      <c r="M44" s="45">
        <v>0</v>
      </c>
      <c r="N44" s="36"/>
    </row>
    <row r="45" spans="2:14" x14ac:dyDescent="0.25">
      <c r="B45" s="8" t="s">
        <v>102</v>
      </c>
      <c r="C45" s="8">
        <v>2021</v>
      </c>
      <c r="D45" s="8">
        <v>1</v>
      </c>
      <c r="E45" s="55">
        <v>1455.6211000000001</v>
      </c>
      <c r="F45" s="55">
        <v>3116.5761000000002</v>
      </c>
      <c r="G45" s="55">
        <v>2120.9746</v>
      </c>
      <c r="H45" s="55">
        <v>-460.01960000000003</v>
      </c>
      <c r="I45" s="55">
        <v>13.3324</v>
      </c>
      <c r="J45" s="55">
        <v>15</v>
      </c>
      <c r="K45" s="8" t="s">
        <v>65</v>
      </c>
      <c r="M45" s="45">
        <v>0</v>
      </c>
      <c r="N45" s="36"/>
    </row>
    <row r="46" spans="2:14" x14ac:dyDescent="0.25">
      <c r="B46" s="8" t="s">
        <v>102</v>
      </c>
      <c r="C46" s="8">
        <v>2021</v>
      </c>
      <c r="D46" s="8">
        <v>2</v>
      </c>
      <c r="E46" s="55">
        <v>1841.0549000000001</v>
      </c>
      <c r="F46" s="55">
        <v>3430.7103000000002</v>
      </c>
      <c r="G46" s="55">
        <v>2159.7982000000002</v>
      </c>
      <c r="H46" s="55">
        <v>-570.14279999999997</v>
      </c>
      <c r="I46" s="55">
        <v>13.9468</v>
      </c>
      <c r="J46" s="55">
        <v>15</v>
      </c>
      <c r="K46" s="8" t="s">
        <v>65</v>
      </c>
      <c r="M46" s="45">
        <v>0</v>
      </c>
      <c r="N46" s="36"/>
    </row>
    <row r="47" spans="2:14" x14ac:dyDescent="0.25">
      <c r="B47" s="8" t="s">
        <v>102</v>
      </c>
      <c r="C47" s="8">
        <v>2021</v>
      </c>
      <c r="D47" s="8">
        <v>3</v>
      </c>
      <c r="E47" s="55">
        <v>4017.0284000000001</v>
      </c>
      <c r="F47" s="55">
        <v>3451.8125</v>
      </c>
      <c r="G47" s="55">
        <v>1647.7696999999998</v>
      </c>
      <c r="H47" s="55">
        <v>-2212.9856</v>
      </c>
      <c r="I47" s="55">
        <v>13.578200000000001</v>
      </c>
      <c r="J47" s="55">
        <v>15</v>
      </c>
      <c r="K47" s="8" t="s">
        <v>65</v>
      </c>
      <c r="M47" s="45">
        <v>0</v>
      </c>
      <c r="N47" s="36"/>
    </row>
    <row r="48" spans="2:14" x14ac:dyDescent="0.25">
      <c r="B48" s="8" t="s">
        <v>102</v>
      </c>
      <c r="C48" s="8">
        <v>2021</v>
      </c>
      <c r="D48" s="8">
        <v>4</v>
      </c>
      <c r="E48" s="55">
        <v>4885.9789000000001</v>
      </c>
      <c r="F48" s="55">
        <v>2844.3000999999999</v>
      </c>
      <c r="G48" s="55">
        <v>1109.5787</v>
      </c>
      <c r="H48" s="55">
        <v>-3151.2575000000002</v>
      </c>
      <c r="I48" s="55">
        <v>13.0252</v>
      </c>
      <c r="J48" s="55">
        <v>16</v>
      </c>
      <c r="K48" s="8" t="s">
        <v>65</v>
      </c>
      <c r="M48" s="45">
        <v>0</v>
      </c>
      <c r="N48" s="36"/>
    </row>
    <row r="49" spans="2:14" x14ac:dyDescent="0.25">
      <c r="B49" s="8" t="s">
        <v>102</v>
      </c>
      <c r="C49" s="8">
        <v>2021</v>
      </c>
      <c r="D49" s="8">
        <v>5</v>
      </c>
      <c r="E49" s="55">
        <v>5761.8293000000003</v>
      </c>
      <c r="F49" s="55">
        <v>2629.8440999999998</v>
      </c>
      <c r="G49" s="55">
        <v>789.03380000000004</v>
      </c>
      <c r="H49" s="55">
        <v>-3921.0189999999998</v>
      </c>
      <c r="I49" s="55">
        <v>7.2088999999999999</v>
      </c>
      <c r="J49" s="55">
        <v>16</v>
      </c>
      <c r="K49" s="8" t="s">
        <v>65</v>
      </c>
      <c r="M49" s="45">
        <v>0</v>
      </c>
      <c r="N49" s="36"/>
    </row>
    <row r="50" spans="2:14" x14ac:dyDescent="0.25">
      <c r="B50" s="8" t="s">
        <v>102</v>
      </c>
      <c r="C50" s="8">
        <v>2021</v>
      </c>
      <c r="D50" s="8">
        <v>6</v>
      </c>
      <c r="E50" s="55">
        <v>6292.3208000000004</v>
      </c>
      <c r="F50" s="55">
        <v>2528.7312000000002</v>
      </c>
      <c r="G50" s="55">
        <v>701.42769999999996</v>
      </c>
      <c r="H50" s="55">
        <v>-4465.0173000000004</v>
      </c>
      <c r="I50" s="55">
        <v>7.3727999999999998</v>
      </c>
      <c r="J50" s="55">
        <v>16</v>
      </c>
      <c r="K50" s="8" t="s">
        <v>65</v>
      </c>
      <c r="M50" s="45">
        <v>0</v>
      </c>
      <c r="N50" s="36"/>
    </row>
    <row r="51" spans="2:14" x14ac:dyDescent="0.25">
      <c r="B51" s="8" t="s">
        <v>102</v>
      </c>
      <c r="C51" s="8">
        <v>2021</v>
      </c>
      <c r="D51" s="8">
        <v>7</v>
      </c>
      <c r="E51" s="55">
        <v>5401.2187000000004</v>
      </c>
      <c r="F51" s="55">
        <v>2541.0356999999999</v>
      </c>
      <c r="G51" s="55">
        <v>721.39679999999998</v>
      </c>
      <c r="H51" s="55">
        <v>-3581.5798</v>
      </c>
      <c r="I51" s="55">
        <v>7.1883999999999997</v>
      </c>
      <c r="J51" s="55">
        <v>16</v>
      </c>
      <c r="K51" s="8" t="s">
        <v>65</v>
      </c>
      <c r="M51" s="45">
        <v>0</v>
      </c>
      <c r="N51" s="36"/>
    </row>
    <row r="52" spans="2:14" x14ac:dyDescent="0.25">
      <c r="B52" s="8" t="s">
        <v>102</v>
      </c>
      <c r="C52" s="8">
        <v>2021</v>
      </c>
      <c r="D52" s="8">
        <v>8</v>
      </c>
      <c r="E52" s="55">
        <v>4943.3941999999997</v>
      </c>
      <c r="F52" s="55">
        <v>2621.1383999999998</v>
      </c>
      <c r="G52" s="55">
        <v>851.90180000000021</v>
      </c>
      <c r="H52" s="55">
        <v>-3174.1576</v>
      </c>
      <c r="I52" s="55">
        <v>7.1064999999999996</v>
      </c>
      <c r="J52" s="55">
        <v>16</v>
      </c>
      <c r="K52" s="8" t="s">
        <v>65</v>
      </c>
      <c r="M52" s="45">
        <v>0</v>
      </c>
      <c r="N52" s="36"/>
    </row>
    <row r="53" spans="2:14" x14ac:dyDescent="0.25">
      <c r="B53" s="8" t="s">
        <v>102</v>
      </c>
      <c r="C53" s="8">
        <v>2021</v>
      </c>
      <c r="D53" s="8">
        <v>9</v>
      </c>
      <c r="E53" s="55">
        <v>3986.8548000000001</v>
      </c>
      <c r="F53" s="55">
        <v>2504.884</v>
      </c>
      <c r="G53" s="55">
        <v>934.79629999999997</v>
      </c>
      <c r="H53" s="55">
        <v>-2416.7671</v>
      </c>
      <c r="I53" s="55">
        <v>7.3932000000000002</v>
      </c>
      <c r="J53" s="55">
        <v>16</v>
      </c>
      <c r="K53" s="8" t="s">
        <v>65</v>
      </c>
      <c r="M53" s="45">
        <v>0</v>
      </c>
      <c r="N53" s="36"/>
    </row>
    <row r="54" spans="2:14" x14ac:dyDescent="0.25">
      <c r="B54" s="8" t="s">
        <v>102</v>
      </c>
      <c r="C54" s="8">
        <v>2021</v>
      </c>
      <c r="D54" s="8">
        <v>10</v>
      </c>
      <c r="E54" s="55">
        <v>2570.4157</v>
      </c>
      <c r="F54" s="55">
        <v>2621.3332</v>
      </c>
      <c r="G54" s="55">
        <v>1332.0435</v>
      </c>
      <c r="H54" s="55">
        <v>-1281.126</v>
      </c>
      <c r="I54" s="55">
        <v>12.6976</v>
      </c>
      <c r="J54" s="55">
        <v>16</v>
      </c>
      <c r="K54" s="8" t="s">
        <v>65</v>
      </c>
      <c r="M54" s="45">
        <v>0</v>
      </c>
      <c r="N54" s="36"/>
    </row>
    <row r="55" spans="2:14" x14ac:dyDescent="0.25">
      <c r="B55" s="8" t="s">
        <v>102</v>
      </c>
      <c r="C55" s="8">
        <v>2021</v>
      </c>
      <c r="D55" s="8">
        <v>11</v>
      </c>
      <c r="E55" s="55">
        <v>1665.2746</v>
      </c>
      <c r="F55" s="55">
        <v>3178.6695</v>
      </c>
      <c r="G55" s="55">
        <v>2069.0330000000004</v>
      </c>
      <c r="H55" s="55">
        <v>-555.63810000000001</v>
      </c>
      <c r="I55" s="55">
        <v>14.233599999999999</v>
      </c>
      <c r="J55" s="55">
        <v>16</v>
      </c>
      <c r="K55" s="8" t="s">
        <v>65</v>
      </c>
      <c r="M55" s="45">
        <v>0</v>
      </c>
      <c r="N55" s="36"/>
    </row>
    <row r="56" spans="2:14" x14ac:dyDescent="0.25">
      <c r="B56" s="8" t="s">
        <v>102</v>
      </c>
      <c r="C56" s="8">
        <v>2021</v>
      </c>
      <c r="D56" s="8">
        <v>12</v>
      </c>
      <c r="E56" s="55">
        <v>919.76829999999995</v>
      </c>
      <c r="F56" s="55">
        <v>3985.8640999999998</v>
      </c>
      <c r="G56" s="55">
        <v>3229.1986000000002</v>
      </c>
      <c r="H56" s="55">
        <v>-163.1028</v>
      </c>
      <c r="I56" s="55">
        <v>14.4793</v>
      </c>
      <c r="J56" s="55">
        <v>16</v>
      </c>
      <c r="K56" s="8" t="s">
        <v>65</v>
      </c>
      <c r="M56" s="45">
        <v>0</v>
      </c>
      <c r="N56" s="36"/>
    </row>
    <row r="57" spans="2:14" x14ac:dyDescent="0.25">
      <c r="B57" s="8" t="s">
        <v>103</v>
      </c>
      <c r="C57" s="8">
        <v>2021</v>
      </c>
      <c r="D57" s="8">
        <v>1</v>
      </c>
      <c r="E57" s="55">
        <v>617.20420000000001</v>
      </c>
      <c r="F57" s="55">
        <v>2782.3126000000002</v>
      </c>
      <c r="G57" s="55">
        <v>2326.2858000000001</v>
      </c>
      <c r="H57" s="55">
        <v>-161.17740000000001</v>
      </c>
      <c r="I57" s="55">
        <v>15.503299999999999</v>
      </c>
      <c r="J57" s="55">
        <v>21</v>
      </c>
      <c r="K57" s="8" t="s">
        <v>65</v>
      </c>
      <c r="M57" s="45">
        <v>0</v>
      </c>
      <c r="N57" s="36"/>
    </row>
    <row r="58" spans="2:14" x14ac:dyDescent="0.25">
      <c r="B58" s="8" t="s">
        <v>103</v>
      </c>
      <c r="C58" s="8">
        <v>2021</v>
      </c>
      <c r="D58" s="8">
        <v>2</v>
      </c>
      <c r="E58" s="55">
        <v>778.39120000000003</v>
      </c>
      <c r="F58" s="55">
        <v>2710.3615</v>
      </c>
      <c r="G58" s="55">
        <v>2107.4431</v>
      </c>
      <c r="H58" s="55">
        <v>-175.47280000000001</v>
      </c>
      <c r="I58" s="55">
        <v>15.482799999999999</v>
      </c>
      <c r="J58" s="55">
        <v>21</v>
      </c>
      <c r="K58" s="8" t="s">
        <v>65</v>
      </c>
      <c r="M58" s="45">
        <v>0</v>
      </c>
      <c r="N58" s="36"/>
    </row>
    <row r="59" spans="2:14" x14ac:dyDescent="0.25">
      <c r="B59" s="8" t="s">
        <v>103</v>
      </c>
      <c r="C59" s="8">
        <v>2021</v>
      </c>
      <c r="D59" s="8">
        <v>3</v>
      </c>
      <c r="E59" s="55">
        <v>1608.3304000000001</v>
      </c>
      <c r="F59" s="55">
        <v>2218.4494</v>
      </c>
      <c r="G59" s="55">
        <v>1281.8856000000001</v>
      </c>
      <c r="H59" s="55">
        <v>-671.76660000000004</v>
      </c>
      <c r="I59" s="55">
        <v>14.9299</v>
      </c>
      <c r="J59" s="55">
        <v>21</v>
      </c>
      <c r="K59" s="8" t="s">
        <v>65</v>
      </c>
      <c r="M59" s="45">
        <v>0</v>
      </c>
      <c r="N59" s="36"/>
    </row>
    <row r="60" spans="2:14" x14ac:dyDescent="0.25">
      <c r="B60" s="8" t="s">
        <v>103</v>
      </c>
      <c r="C60" s="8">
        <v>2021</v>
      </c>
      <c r="D60" s="8">
        <v>4</v>
      </c>
      <c r="E60" s="55">
        <v>1850.4940999999999</v>
      </c>
      <c r="F60" s="55">
        <v>1406.6811</v>
      </c>
      <c r="G60" s="55">
        <v>634.27279999999996</v>
      </c>
      <c r="H60" s="55">
        <v>-1078.0858000000001</v>
      </c>
      <c r="I60" s="55">
        <v>14.069699999999999</v>
      </c>
      <c r="J60" s="55">
        <v>21</v>
      </c>
      <c r="K60" s="8" t="s">
        <v>65</v>
      </c>
      <c r="M60" s="45">
        <v>0</v>
      </c>
      <c r="N60" s="36"/>
    </row>
    <row r="61" spans="2:14" x14ac:dyDescent="0.25">
      <c r="B61" s="8" t="s">
        <v>103</v>
      </c>
      <c r="C61" s="8">
        <v>2021</v>
      </c>
      <c r="D61" s="8">
        <v>5</v>
      </c>
      <c r="E61" s="55">
        <v>2095.4598000000001</v>
      </c>
      <c r="F61" s="55">
        <v>1063.3268</v>
      </c>
      <c r="G61" s="55">
        <v>262.6035</v>
      </c>
      <c r="H61" s="55">
        <v>-1294.7365</v>
      </c>
      <c r="I61" s="55">
        <v>4.8742000000000001</v>
      </c>
      <c r="J61" s="55">
        <v>21</v>
      </c>
      <c r="K61" s="8" t="s">
        <v>65</v>
      </c>
      <c r="M61" s="45">
        <v>0</v>
      </c>
      <c r="N61" s="36"/>
    </row>
    <row r="62" spans="2:14" x14ac:dyDescent="0.25">
      <c r="B62" s="8" t="s">
        <v>103</v>
      </c>
      <c r="C62" s="8">
        <v>2021</v>
      </c>
      <c r="D62" s="8">
        <v>6</v>
      </c>
      <c r="E62" s="55">
        <v>2225.3398000000002</v>
      </c>
      <c r="F62" s="55">
        <v>1730.1883</v>
      </c>
      <c r="G62" s="55">
        <v>504.5557</v>
      </c>
      <c r="H62" s="55">
        <v>-999.70719999999994</v>
      </c>
      <c r="I62" s="55">
        <v>6.6969000000000003</v>
      </c>
      <c r="J62" s="55">
        <v>21</v>
      </c>
      <c r="K62" s="8" t="s">
        <v>65</v>
      </c>
      <c r="M62" s="45">
        <v>0</v>
      </c>
      <c r="N62" s="36"/>
    </row>
    <row r="63" spans="2:14" x14ac:dyDescent="0.25">
      <c r="B63" s="8" t="s">
        <v>103</v>
      </c>
      <c r="C63" s="8">
        <v>2021</v>
      </c>
      <c r="D63" s="8">
        <v>7</v>
      </c>
      <c r="E63" s="55">
        <v>1946.5209</v>
      </c>
      <c r="F63" s="55">
        <v>1943.6857</v>
      </c>
      <c r="G63" s="55">
        <v>674.56050000000005</v>
      </c>
      <c r="H63" s="55">
        <v>-677.39570000000003</v>
      </c>
      <c r="I63" s="55">
        <v>6.3487999999999998</v>
      </c>
      <c r="J63" s="55">
        <v>21</v>
      </c>
      <c r="K63" s="8" t="s">
        <v>65</v>
      </c>
      <c r="M63" s="45">
        <v>0</v>
      </c>
      <c r="N63" s="36"/>
    </row>
    <row r="64" spans="2:14" x14ac:dyDescent="0.25">
      <c r="B64" s="8" t="s">
        <v>103</v>
      </c>
      <c r="C64" s="8">
        <v>2021</v>
      </c>
      <c r="D64" s="8">
        <v>8</v>
      </c>
      <c r="E64" s="55">
        <v>1809.2693999999999</v>
      </c>
      <c r="F64" s="55">
        <v>1436.3453999999999</v>
      </c>
      <c r="G64" s="55">
        <v>515.50810000000001</v>
      </c>
      <c r="H64" s="55">
        <v>-888.43209999999999</v>
      </c>
      <c r="I64" s="55">
        <v>6.3078000000000003</v>
      </c>
      <c r="J64" s="55">
        <v>21</v>
      </c>
      <c r="K64" s="8" t="s">
        <v>65</v>
      </c>
      <c r="M64" s="45">
        <v>0</v>
      </c>
      <c r="N64" s="36"/>
    </row>
    <row r="65" spans="2:14" x14ac:dyDescent="0.25">
      <c r="B65" s="8" t="s">
        <v>103</v>
      </c>
      <c r="C65" s="8">
        <v>2021</v>
      </c>
      <c r="D65" s="8">
        <v>9</v>
      </c>
      <c r="E65" s="55">
        <v>1232.999</v>
      </c>
      <c r="F65" s="55">
        <v>1051.9617000000001</v>
      </c>
      <c r="G65" s="55">
        <v>434.44380000000001</v>
      </c>
      <c r="H65" s="55">
        <v>-615.48109999999997</v>
      </c>
      <c r="I65" s="55">
        <v>5.1814</v>
      </c>
      <c r="J65" s="55">
        <v>21</v>
      </c>
      <c r="K65" s="8" t="s">
        <v>65</v>
      </c>
      <c r="M65" s="45">
        <v>0</v>
      </c>
      <c r="N65" s="36"/>
    </row>
    <row r="66" spans="2:14" x14ac:dyDescent="0.25">
      <c r="B66" s="8" t="s">
        <v>103</v>
      </c>
      <c r="C66" s="8">
        <v>2021</v>
      </c>
      <c r="D66" s="8">
        <v>10</v>
      </c>
      <c r="E66" s="55">
        <v>521.62929999999994</v>
      </c>
      <c r="F66" s="55">
        <v>793.56479999999999</v>
      </c>
      <c r="G66" s="55">
        <v>474.64710000000008</v>
      </c>
      <c r="H66" s="55">
        <v>-202.7116</v>
      </c>
      <c r="I66" s="55">
        <v>11.714499999999999</v>
      </c>
      <c r="J66" s="55">
        <v>21</v>
      </c>
      <c r="K66" s="8" t="s">
        <v>65</v>
      </c>
      <c r="M66" s="45">
        <v>0</v>
      </c>
      <c r="N66" s="36"/>
    </row>
    <row r="67" spans="2:14" x14ac:dyDescent="0.25">
      <c r="B67" s="8" t="s">
        <v>103</v>
      </c>
      <c r="C67" s="8">
        <v>2021</v>
      </c>
      <c r="D67" s="8">
        <v>11</v>
      </c>
      <c r="E67" s="55">
        <v>352.05220000000003</v>
      </c>
      <c r="F67" s="55">
        <v>719.82299999999998</v>
      </c>
      <c r="G67" s="55">
        <v>479.88059999999894</v>
      </c>
      <c r="H67" s="55">
        <v>-112.109799999999</v>
      </c>
      <c r="I67" s="55">
        <v>3.8912</v>
      </c>
      <c r="J67" s="55">
        <v>21</v>
      </c>
      <c r="K67" s="8" t="s">
        <v>65</v>
      </c>
      <c r="M67" s="45">
        <v>0</v>
      </c>
      <c r="N67" s="36"/>
    </row>
    <row r="68" spans="2:14" x14ac:dyDescent="0.25">
      <c r="B68" s="8" t="s">
        <v>103</v>
      </c>
      <c r="C68" s="8">
        <v>2021</v>
      </c>
      <c r="D68" s="8">
        <v>12</v>
      </c>
      <c r="E68" s="55">
        <v>195.595</v>
      </c>
      <c r="F68" s="55">
        <v>1596.9867999999999</v>
      </c>
      <c r="G68" s="55">
        <v>1445.4853999999998</v>
      </c>
      <c r="H68" s="55">
        <v>-44.093600000000002</v>
      </c>
      <c r="I68" s="55">
        <v>20.418500000000002</v>
      </c>
      <c r="J68" s="55">
        <v>21</v>
      </c>
      <c r="K68" s="8" t="s">
        <v>65</v>
      </c>
      <c r="M68" s="45">
        <v>0</v>
      </c>
      <c r="N68" s="36"/>
    </row>
    <row r="69" spans="2:14" x14ac:dyDescent="0.25">
      <c r="B69" s="8" t="s">
        <v>104</v>
      </c>
      <c r="C69" s="8">
        <v>2021</v>
      </c>
      <c r="D69" s="8">
        <v>1</v>
      </c>
      <c r="E69" s="55">
        <v>589.25890000000004</v>
      </c>
      <c r="F69" s="55">
        <v>1396.0353</v>
      </c>
      <c r="G69" s="55">
        <v>995.88900000000001</v>
      </c>
      <c r="H69" s="55">
        <v>-189.11259999999999</v>
      </c>
      <c r="I69" s="55">
        <v>10.3833</v>
      </c>
      <c r="J69" s="55">
        <v>13</v>
      </c>
      <c r="K69" s="8" t="s">
        <v>65</v>
      </c>
      <c r="M69" s="45">
        <v>0</v>
      </c>
      <c r="N69" s="36"/>
    </row>
    <row r="70" spans="2:14" x14ac:dyDescent="0.25">
      <c r="B70" s="8" t="s">
        <v>104</v>
      </c>
      <c r="C70" s="8">
        <v>2021</v>
      </c>
      <c r="D70" s="8">
        <v>2</v>
      </c>
      <c r="E70" s="55">
        <v>839.75019999999995</v>
      </c>
      <c r="F70" s="55">
        <v>1249.0600999999999</v>
      </c>
      <c r="G70" s="55">
        <v>775.49090000000001</v>
      </c>
      <c r="H70" s="55">
        <v>-366.18099999999998</v>
      </c>
      <c r="I70" s="55">
        <v>10.24</v>
      </c>
      <c r="J70" s="55">
        <v>13</v>
      </c>
      <c r="K70" s="8" t="s">
        <v>65</v>
      </c>
      <c r="M70" s="45">
        <v>0</v>
      </c>
      <c r="N70" s="36"/>
    </row>
    <row r="71" spans="2:14" x14ac:dyDescent="0.25">
      <c r="B71" s="8" t="s">
        <v>104</v>
      </c>
      <c r="C71" s="8">
        <v>2021</v>
      </c>
      <c r="D71" s="8">
        <v>3</v>
      </c>
      <c r="E71" s="55">
        <v>1820.9584</v>
      </c>
      <c r="F71" s="55">
        <v>1228.3628000000001</v>
      </c>
      <c r="G71" s="55">
        <v>579.59010000000012</v>
      </c>
      <c r="H71" s="55">
        <v>-1172.1857</v>
      </c>
      <c r="I71" s="55">
        <v>6.8811999999999998</v>
      </c>
      <c r="J71" s="55">
        <v>12</v>
      </c>
      <c r="K71" s="8" t="s">
        <v>65</v>
      </c>
      <c r="M71" s="45">
        <v>0</v>
      </c>
      <c r="N71" s="36"/>
    </row>
    <row r="72" spans="2:14" x14ac:dyDescent="0.25">
      <c r="B72" s="8" t="s">
        <v>104</v>
      </c>
      <c r="C72" s="8">
        <v>2021</v>
      </c>
      <c r="D72" s="8">
        <v>4</v>
      </c>
      <c r="E72" s="55">
        <v>2337.0664999999999</v>
      </c>
      <c r="F72" s="55">
        <v>1164.0340000000001</v>
      </c>
      <c r="G72" s="55">
        <v>511.94650000000001</v>
      </c>
      <c r="H72" s="55">
        <v>-1684.979</v>
      </c>
      <c r="I72" s="55">
        <v>5.9801000000000002</v>
      </c>
      <c r="J72" s="55">
        <v>11</v>
      </c>
      <c r="K72" s="8" t="s">
        <v>65</v>
      </c>
      <c r="M72" s="45">
        <v>0</v>
      </c>
      <c r="N72" s="36"/>
    </row>
    <row r="73" spans="2:14" x14ac:dyDescent="0.25">
      <c r="B73" s="8" t="s">
        <v>104</v>
      </c>
      <c r="C73" s="8">
        <v>2021</v>
      </c>
      <c r="D73" s="8">
        <v>5</v>
      </c>
      <c r="E73" s="55">
        <v>2873.7431000000001</v>
      </c>
      <c r="F73" s="55">
        <v>909.64869999999996</v>
      </c>
      <c r="G73" s="55">
        <v>173.0635</v>
      </c>
      <c r="H73" s="55">
        <v>-2137.1579000000002</v>
      </c>
      <c r="I73" s="55">
        <v>5.3861999999999997</v>
      </c>
      <c r="J73" s="55">
        <v>11</v>
      </c>
      <c r="K73" s="8" t="s">
        <v>65</v>
      </c>
      <c r="M73" s="45">
        <v>0</v>
      </c>
      <c r="N73" s="36"/>
    </row>
    <row r="74" spans="2:14" x14ac:dyDescent="0.25">
      <c r="B74" s="8" t="s">
        <v>104</v>
      </c>
      <c r="C74" s="8">
        <v>2021</v>
      </c>
      <c r="D74" s="8">
        <v>6</v>
      </c>
      <c r="E74" s="55">
        <v>3170.9947000000002</v>
      </c>
      <c r="F74" s="55">
        <v>1727.3816999999999</v>
      </c>
      <c r="G74" s="55">
        <v>306.3075</v>
      </c>
      <c r="H74" s="55">
        <v>-1749.9204999999999</v>
      </c>
      <c r="I74" s="55">
        <v>9.0315999999999992</v>
      </c>
      <c r="J74" s="55">
        <v>11</v>
      </c>
      <c r="K74" s="8" t="s">
        <v>65</v>
      </c>
      <c r="M74" s="45">
        <v>0</v>
      </c>
      <c r="N74" s="36"/>
    </row>
    <row r="75" spans="2:14" x14ac:dyDescent="0.25">
      <c r="B75" s="8" t="s">
        <v>104</v>
      </c>
      <c r="C75" s="8">
        <v>2021</v>
      </c>
      <c r="D75" s="8">
        <v>7</v>
      </c>
      <c r="E75" s="55">
        <v>2690.0088999999998</v>
      </c>
      <c r="F75" s="55">
        <v>2237.8085999999998</v>
      </c>
      <c r="G75" s="55">
        <v>482.85820000000001</v>
      </c>
      <c r="H75" s="55">
        <v>-935.05849999999998</v>
      </c>
      <c r="I75" s="55">
        <v>8.8064</v>
      </c>
      <c r="J75" s="55">
        <v>11</v>
      </c>
      <c r="K75" s="8" t="s">
        <v>65</v>
      </c>
      <c r="M75" s="45">
        <v>0</v>
      </c>
      <c r="N75" s="36"/>
    </row>
    <row r="76" spans="2:14" x14ac:dyDescent="0.25">
      <c r="B76" s="8" t="s">
        <v>104</v>
      </c>
      <c r="C76" s="8">
        <v>2021</v>
      </c>
      <c r="D76" s="8">
        <v>8</v>
      </c>
      <c r="E76" s="55">
        <v>2402.7175999999999</v>
      </c>
      <c r="F76" s="55">
        <v>1884.7578000000001</v>
      </c>
      <c r="G76" s="55">
        <v>473.72700000000009</v>
      </c>
      <c r="H76" s="55">
        <v>-991.68679999999995</v>
      </c>
      <c r="I76" s="55">
        <v>8.1509999999999998</v>
      </c>
      <c r="J76" s="55">
        <v>11</v>
      </c>
      <c r="K76" s="8" t="s">
        <v>65</v>
      </c>
      <c r="M76" s="45">
        <v>0</v>
      </c>
      <c r="N76" s="36"/>
    </row>
    <row r="77" spans="2:14" x14ac:dyDescent="0.25">
      <c r="B77" s="8" t="s">
        <v>104</v>
      </c>
      <c r="C77" s="8">
        <v>2021</v>
      </c>
      <c r="D77" s="8">
        <v>9</v>
      </c>
      <c r="E77" s="55">
        <v>1841.4837</v>
      </c>
      <c r="F77" s="55">
        <v>1388.3109999999999</v>
      </c>
      <c r="G77" s="55">
        <v>385.01229999999987</v>
      </c>
      <c r="H77" s="55">
        <v>-838.18499999999995</v>
      </c>
      <c r="I77" s="55">
        <v>7.2704000000000004</v>
      </c>
      <c r="J77" s="55">
        <v>11</v>
      </c>
      <c r="K77" s="8" t="s">
        <v>65</v>
      </c>
      <c r="M77" s="45">
        <v>0</v>
      </c>
      <c r="N77" s="36"/>
    </row>
    <row r="78" spans="2:14" x14ac:dyDescent="0.25">
      <c r="B78" s="8" t="s">
        <v>104</v>
      </c>
      <c r="C78" s="8">
        <v>2021</v>
      </c>
      <c r="D78" s="8">
        <v>10</v>
      </c>
      <c r="E78" s="55">
        <v>1127.2855</v>
      </c>
      <c r="F78" s="55">
        <v>1543.7557999999999</v>
      </c>
      <c r="G78" s="55">
        <v>847.63480000000004</v>
      </c>
      <c r="H78" s="55">
        <v>-431.16449999999998</v>
      </c>
      <c r="I78" s="55">
        <v>6.0210999999999997</v>
      </c>
      <c r="J78" s="55">
        <v>11</v>
      </c>
      <c r="K78" s="8" t="s">
        <v>65</v>
      </c>
      <c r="M78" s="45">
        <v>0</v>
      </c>
      <c r="N78" s="36"/>
    </row>
    <row r="79" spans="2:14" x14ac:dyDescent="0.25">
      <c r="B79" s="8" t="s">
        <v>104</v>
      </c>
      <c r="C79" s="8">
        <v>2021</v>
      </c>
      <c r="D79" s="8">
        <v>11</v>
      </c>
      <c r="E79" s="55">
        <v>666.92280000000005</v>
      </c>
      <c r="F79" s="55">
        <v>1816.7909</v>
      </c>
      <c r="G79" s="55">
        <v>1220.6628999999998</v>
      </c>
      <c r="H79" s="55">
        <v>-70.794799999999995</v>
      </c>
      <c r="I79" s="55">
        <v>6.3897000000000004</v>
      </c>
      <c r="J79" s="55">
        <v>11</v>
      </c>
      <c r="K79" s="8" t="s">
        <v>65</v>
      </c>
      <c r="M79" s="45">
        <v>0</v>
      </c>
      <c r="N79" s="36"/>
    </row>
    <row r="80" spans="2:14" x14ac:dyDescent="0.25">
      <c r="B80" s="8" t="s">
        <v>104</v>
      </c>
      <c r="C80" s="8">
        <v>2021</v>
      </c>
      <c r="D80" s="8">
        <v>12</v>
      </c>
      <c r="E80" s="55">
        <v>362.30239999999998</v>
      </c>
      <c r="F80" s="55">
        <v>2064.7112000000002</v>
      </c>
      <c r="G80" s="55">
        <v>1705.7879000000003</v>
      </c>
      <c r="H80" s="55">
        <v>-3.3791000000000002</v>
      </c>
      <c r="I80" s="55">
        <v>9.7484000000000002</v>
      </c>
      <c r="J80" s="55">
        <v>11</v>
      </c>
      <c r="K80" s="8" t="s">
        <v>65</v>
      </c>
      <c r="M80" s="45">
        <v>0</v>
      </c>
      <c r="N80" s="36"/>
    </row>
    <row r="81" spans="2:14" x14ac:dyDescent="0.25">
      <c r="B81" s="8" t="s">
        <v>105</v>
      </c>
      <c r="C81" s="8">
        <v>2021</v>
      </c>
      <c r="D81" s="8">
        <v>1</v>
      </c>
      <c r="E81" s="55">
        <v>1843.6116999999999</v>
      </c>
      <c r="F81" s="55">
        <v>31908.144</v>
      </c>
      <c r="G81" s="55">
        <v>30064.532299999999</v>
      </c>
      <c r="H81" s="55">
        <v>0</v>
      </c>
      <c r="I81" s="55">
        <v>109.11199999999999</v>
      </c>
      <c r="J81" s="55">
        <v>113</v>
      </c>
      <c r="K81" s="8" t="s">
        <v>65</v>
      </c>
      <c r="M81" s="45">
        <v>0</v>
      </c>
      <c r="N81" s="36"/>
    </row>
    <row r="82" spans="2:14" x14ac:dyDescent="0.25">
      <c r="B82" s="8" t="s">
        <v>105</v>
      </c>
      <c r="C82" s="8">
        <v>2021</v>
      </c>
      <c r="D82" s="8">
        <v>2</v>
      </c>
      <c r="E82" s="55">
        <v>2215.5522999999998</v>
      </c>
      <c r="F82" s="55">
        <v>30052.696</v>
      </c>
      <c r="G82" s="55">
        <v>27844.655200000001</v>
      </c>
      <c r="H82" s="55">
        <v>-7.5114999999999998</v>
      </c>
      <c r="I82" s="55">
        <v>98.304000000000002</v>
      </c>
      <c r="J82" s="55">
        <v>115</v>
      </c>
      <c r="K82" s="8" t="s">
        <v>65</v>
      </c>
      <c r="M82" s="45">
        <v>0</v>
      </c>
      <c r="N82" s="36"/>
    </row>
    <row r="83" spans="2:14" x14ac:dyDescent="0.25">
      <c r="B83" s="8" t="s">
        <v>105</v>
      </c>
      <c r="C83" s="8">
        <v>2021</v>
      </c>
      <c r="D83" s="8">
        <v>3</v>
      </c>
      <c r="E83" s="55">
        <v>4755.5086000000001</v>
      </c>
      <c r="F83" s="55">
        <v>30920.240000000002</v>
      </c>
      <c r="G83" s="55">
        <v>26164.731400000001</v>
      </c>
      <c r="H83" s="55">
        <v>0</v>
      </c>
      <c r="I83" s="55">
        <v>98.951999999999998</v>
      </c>
      <c r="J83" s="55">
        <v>113</v>
      </c>
      <c r="K83" s="8" t="s">
        <v>65</v>
      </c>
      <c r="M83" s="45">
        <v>0</v>
      </c>
      <c r="N83" s="36"/>
    </row>
    <row r="84" spans="2:14" x14ac:dyDescent="0.25">
      <c r="B84" s="8" t="s">
        <v>105</v>
      </c>
      <c r="C84" s="8">
        <v>2021</v>
      </c>
      <c r="D84" s="8">
        <v>4</v>
      </c>
      <c r="E84" s="55">
        <v>5713.5753000000004</v>
      </c>
      <c r="F84" s="55">
        <v>27997.624</v>
      </c>
      <c r="G84" s="55">
        <v>22284.611799999999</v>
      </c>
      <c r="H84" s="55">
        <v>-0.56310000000000004</v>
      </c>
      <c r="I84" s="55">
        <v>71.760000000000005</v>
      </c>
      <c r="J84" s="55">
        <v>113</v>
      </c>
      <c r="K84" s="8" t="s">
        <v>65</v>
      </c>
      <c r="M84" s="45">
        <v>0</v>
      </c>
      <c r="N84" s="36"/>
    </row>
    <row r="85" spans="2:14" x14ac:dyDescent="0.25">
      <c r="B85" s="8" t="s">
        <v>105</v>
      </c>
      <c r="C85" s="8">
        <v>2021</v>
      </c>
      <c r="D85" s="8">
        <v>5</v>
      </c>
      <c r="E85" s="55">
        <v>6566.5739999999996</v>
      </c>
      <c r="F85" s="55">
        <v>25119.32</v>
      </c>
      <c r="G85" s="55">
        <v>18639.1944</v>
      </c>
      <c r="H85" s="55">
        <v>-86.448400000000007</v>
      </c>
      <c r="I85" s="55">
        <v>67.495999999999995</v>
      </c>
      <c r="J85" s="55">
        <v>113</v>
      </c>
      <c r="K85" s="8" t="s">
        <v>65</v>
      </c>
      <c r="M85" s="45">
        <v>0</v>
      </c>
      <c r="N85" s="36"/>
    </row>
    <row r="86" spans="2:14" x14ac:dyDescent="0.25">
      <c r="B86" s="8" t="s">
        <v>105</v>
      </c>
      <c r="C86" s="8">
        <v>2021</v>
      </c>
      <c r="D86" s="8">
        <v>6</v>
      </c>
      <c r="E86" s="55">
        <v>6962.9029</v>
      </c>
      <c r="F86" s="55">
        <v>26518.168000000001</v>
      </c>
      <c r="G86" s="55">
        <v>19622.318899999998</v>
      </c>
      <c r="H86" s="55">
        <v>-67.053799999999995</v>
      </c>
      <c r="I86" s="55">
        <v>85.52</v>
      </c>
      <c r="J86" s="55">
        <v>113</v>
      </c>
      <c r="K86" s="8" t="s">
        <v>65</v>
      </c>
      <c r="M86" s="45">
        <v>0</v>
      </c>
      <c r="N86" s="36"/>
    </row>
    <row r="87" spans="2:14" x14ac:dyDescent="0.25">
      <c r="B87" s="8" t="s">
        <v>105</v>
      </c>
      <c r="C87" s="8">
        <v>2021</v>
      </c>
      <c r="D87" s="8">
        <v>7</v>
      </c>
      <c r="E87" s="55">
        <v>5964.5585000000001</v>
      </c>
      <c r="F87" s="55">
        <v>27858.272000000001</v>
      </c>
      <c r="G87" s="55">
        <v>21898.2395</v>
      </c>
      <c r="H87" s="55">
        <v>-4.5259999999999998</v>
      </c>
      <c r="I87" s="55">
        <v>85.191999999999993</v>
      </c>
      <c r="J87" s="55">
        <v>113</v>
      </c>
      <c r="K87" s="8" t="s">
        <v>65</v>
      </c>
      <c r="M87" s="45">
        <v>0</v>
      </c>
      <c r="N87" s="36"/>
    </row>
    <row r="88" spans="2:14" x14ac:dyDescent="0.25">
      <c r="B88" s="8" t="s">
        <v>105</v>
      </c>
      <c r="C88" s="8">
        <v>2021</v>
      </c>
      <c r="D88" s="8">
        <v>8</v>
      </c>
      <c r="E88" s="55">
        <v>5556.3872000000001</v>
      </c>
      <c r="F88" s="55">
        <v>25031.439999999999</v>
      </c>
      <c r="G88" s="55">
        <v>19510.611999999997</v>
      </c>
      <c r="H88" s="55">
        <v>-35.559199999999997</v>
      </c>
      <c r="I88" s="55">
        <v>75.616</v>
      </c>
      <c r="J88" s="55">
        <v>113</v>
      </c>
      <c r="K88" s="8" t="s">
        <v>65</v>
      </c>
      <c r="M88" s="45">
        <v>0</v>
      </c>
      <c r="N88" s="36"/>
    </row>
    <row r="89" spans="2:14" x14ac:dyDescent="0.25">
      <c r="B89" s="8" t="s">
        <v>105</v>
      </c>
      <c r="C89" s="8">
        <v>2021</v>
      </c>
      <c r="D89" s="8">
        <v>9</v>
      </c>
      <c r="E89" s="55">
        <v>4641.692</v>
      </c>
      <c r="F89" s="55">
        <v>21891.68</v>
      </c>
      <c r="G89" s="55">
        <v>17290.918900000001</v>
      </c>
      <c r="H89" s="55">
        <v>-40.930900000000001</v>
      </c>
      <c r="I89" s="55">
        <v>62.911999999999999</v>
      </c>
      <c r="J89" s="55">
        <v>113</v>
      </c>
      <c r="K89" s="8" t="s">
        <v>65</v>
      </c>
      <c r="M89" s="45">
        <v>0</v>
      </c>
      <c r="N89" s="36"/>
    </row>
    <row r="90" spans="2:14" x14ac:dyDescent="0.25">
      <c r="B90" s="8" t="s">
        <v>105</v>
      </c>
      <c r="C90" s="8">
        <v>2021</v>
      </c>
      <c r="D90" s="8">
        <v>10</v>
      </c>
      <c r="E90" s="55">
        <v>3053.1455999999998</v>
      </c>
      <c r="F90" s="55">
        <v>22276.808000000001</v>
      </c>
      <c r="G90" s="55">
        <v>19231.393</v>
      </c>
      <c r="H90" s="55">
        <v>-7.7305999999999999</v>
      </c>
      <c r="I90" s="55">
        <v>60.616</v>
      </c>
      <c r="J90" s="55">
        <v>113</v>
      </c>
      <c r="K90" s="8" t="s">
        <v>65</v>
      </c>
      <c r="M90" s="45">
        <v>0</v>
      </c>
      <c r="N90" s="36"/>
    </row>
    <row r="91" spans="2:14" x14ac:dyDescent="0.25">
      <c r="B91" s="8" t="s">
        <v>105</v>
      </c>
      <c r="C91" s="8">
        <v>2021</v>
      </c>
      <c r="D91" s="8">
        <v>11</v>
      </c>
      <c r="E91" s="55">
        <v>2063.7867000000001</v>
      </c>
      <c r="F91" s="55">
        <v>26321.24</v>
      </c>
      <c r="G91" s="55">
        <v>24257.453300000001</v>
      </c>
      <c r="H91" s="55">
        <v>0</v>
      </c>
      <c r="I91" s="55">
        <v>86.504000000000005</v>
      </c>
      <c r="J91" s="55">
        <v>113</v>
      </c>
      <c r="K91" s="8" t="s">
        <v>65</v>
      </c>
      <c r="M91" s="45">
        <v>0</v>
      </c>
      <c r="N91" s="36"/>
    </row>
    <row r="92" spans="2:14" x14ac:dyDescent="0.25">
      <c r="B92" s="8" t="s">
        <v>105</v>
      </c>
      <c r="C92" s="8">
        <v>2021</v>
      </c>
      <c r="D92" s="8">
        <v>12</v>
      </c>
      <c r="E92" s="55">
        <v>1167.6332</v>
      </c>
      <c r="F92" s="55">
        <v>35331.343999999997</v>
      </c>
      <c r="G92" s="55">
        <v>34163.710800000001</v>
      </c>
      <c r="H92" s="55">
        <v>0</v>
      </c>
      <c r="I92" s="55">
        <v>92.727999999999994</v>
      </c>
      <c r="J92" s="55">
        <v>113</v>
      </c>
      <c r="K92" s="8" t="s">
        <v>65</v>
      </c>
      <c r="M92" s="45">
        <v>0</v>
      </c>
      <c r="N92" s="36"/>
    </row>
    <row r="93" spans="2:14" x14ac:dyDescent="0.25">
      <c r="B93" s="8" t="s">
        <v>106</v>
      </c>
      <c r="C93" s="8">
        <v>2021</v>
      </c>
      <c r="D93" s="8">
        <v>1</v>
      </c>
      <c r="E93" s="55">
        <v>2903.848</v>
      </c>
      <c r="F93" s="55">
        <v>5938.6080000000002</v>
      </c>
      <c r="G93" s="55">
        <v>4262.8559999999998</v>
      </c>
      <c r="H93" s="55">
        <v>-1228.096</v>
      </c>
      <c r="I93" s="55">
        <v>38.543999999999997</v>
      </c>
      <c r="J93" s="55">
        <v>36</v>
      </c>
      <c r="K93" s="8" t="s">
        <v>65</v>
      </c>
      <c r="M93" s="45">
        <v>0</v>
      </c>
      <c r="N93" s="36"/>
    </row>
    <row r="94" spans="2:14" x14ac:dyDescent="0.25">
      <c r="B94" s="8" t="s">
        <v>106</v>
      </c>
      <c r="C94" s="8">
        <v>2021</v>
      </c>
      <c r="D94" s="8">
        <v>2</v>
      </c>
      <c r="E94" s="55">
        <v>3055.6320000000001</v>
      </c>
      <c r="F94" s="55">
        <v>5608.6480000000001</v>
      </c>
      <c r="G94" s="55">
        <v>3964.8319999999999</v>
      </c>
      <c r="H94" s="55">
        <v>-1411.816</v>
      </c>
      <c r="I94" s="55">
        <v>51.335999999999999</v>
      </c>
      <c r="J94" s="55">
        <v>36</v>
      </c>
      <c r="K94" s="8" t="s">
        <v>65</v>
      </c>
      <c r="M94" s="45">
        <v>0</v>
      </c>
      <c r="N94" s="36"/>
    </row>
    <row r="95" spans="2:14" x14ac:dyDescent="0.25">
      <c r="B95" s="8" t="s">
        <v>106</v>
      </c>
      <c r="C95" s="8">
        <v>2021</v>
      </c>
      <c r="D95" s="8">
        <v>3</v>
      </c>
      <c r="E95" s="55">
        <v>7477.52</v>
      </c>
      <c r="F95" s="55">
        <v>6147.8320000000003</v>
      </c>
      <c r="G95" s="55">
        <v>3023.9039999999995</v>
      </c>
      <c r="H95" s="55">
        <v>-4353.5919999999996</v>
      </c>
      <c r="I95" s="55">
        <v>21.623999999999999</v>
      </c>
      <c r="J95" s="55">
        <v>36</v>
      </c>
      <c r="K95" s="8" t="s">
        <v>65</v>
      </c>
      <c r="M95" s="45">
        <v>0</v>
      </c>
      <c r="N95" s="36"/>
    </row>
    <row r="96" spans="2:14" x14ac:dyDescent="0.25">
      <c r="B96" s="8" t="s">
        <v>106</v>
      </c>
      <c r="C96" s="8">
        <v>2021</v>
      </c>
      <c r="D96" s="8">
        <v>4</v>
      </c>
      <c r="E96" s="55">
        <v>8450.52</v>
      </c>
      <c r="F96" s="55">
        <v>5890.808</v>
      </c>
      <c r="G96" s="55">
        <v>2660.2</v>
      </c>
      <c r="H96" s="55">
        <v>-5219.9120000000003</v>
      </c>
      <c r="I96" s="55">
        <v>79.8</v>
      </c>
      <c r="J96" s="55">
        <v>36</v>
      </c>
      <c r="K96" s="8" t="s">
        <v>65</v>
      </c>
      <c r="M96" s="45">
        <v>0</v>
      </c>
      <c r="N96" s="36"/>
    </row>
    <row r="97" spans="2:14" x14ac:dyDescent="0.25">
      <c r="B97" s="8" t="s">
        <v>106</v>
      </c>
      <c r="C97" s="8">
        <v>2021</v>
      </c>
      <c r="D97" s="8">
        <v>5</v>
      </c>
      <c r="E97" s="55">
        <v>8918.8160000000007</v>
      </c>
      <c r="F97" s="55">
        <v>7112.5680000000002</v>
      </c>
      <c r="G97" s="55">
        <v>2748.36</v>
      </c>
      <c r="H97" s="55">
        <v>-4554.6080000000002</v>
      </c>
      <c r="I97" s="55">
        <v>34.951999999999998</v>
      </c>
      <c r="J97" s="55">
        <v>36</v>
      </c>
      <c r="K97" s="8" t="s">
        <v>65</v>
      </c>
      <c r="M97" s="45">
        <v>0</v>
      </c>
      <c r="N97" s="36"/>
    </row>
    <row r="98" spans="2:14" x14ac:dyDescent="0.25">
      <c r="B98" s="8" t="s">
        <v>106</v>
      </c>
      <c r="C98" s="8">
        <v>2021</v>
      </c>
      <c r="D98" s="8">
        <v>6</v>
      </c>
      <c r="E98" s="55">
        <v>9103.5439999999999</v>
      </c>
      <c r="F98" s="55">
        <v>9145.7440000000006</v>
      </c>
      <c r="G98" s="55">
        <v>3712.1360000000009</v>
      </c>
      <c r="H98" s="55">
        <v>-3669.9360000000001</v>
      </c>
      <c r="I98" s="55">
        <v>26.207999999999998</v>
      </c>
      <c r="J98" s="55">
        <v>36</v>
      </c>
      <c r="K98" s="8" t="s">
        <v>65</v>
      </c>
      <c r="M98" s="45">
        <v>0</v>
      </c>
      <c r="N98" s="36"/>
    </row>
    <row r="99" spans="2:14" x14ac:dyDescent="0.25">
      <c r="B99" s="8" t="s">
        <v>106</v>
      </c>
      <c r="C99" s="8">
        <v>2021</v>
      </c>
      <c r="D99" s="8">
        <v>7</v>
      </c>
      <c r="E99" s="55">
        <v>8219.5519999999997</v>
      </c>
      <c r="F99" s="55">
        <v>10875.791999999999</v>
      </c>
      <c r="G99" s="55">
        <v>5072.384</v>
      </c>
      <c r="H99" s="55">
        <v>-2416.1439999999998</v>
      </c>
      <c r="I99" s="55">
        <v>62.591999999999999</v>
      </c>
      <c r="J99" s="55">
        <v>36</v>
      </c>
      <c r="K99" s="8" t="s">
        <v>65</v>
      </c>
      <c r="M99" s="45">
        <v>0</v>
      </c>
      <c r="N99" s="36"/>
    </row>
    <row r="100" spans="2:14" x14ac:dyDescent="0.25">
      <c r="B100" s="8" t="s">
        <v>106</v>
      </c>
      <c r="C100" s="8">
        <v>2021</v>
      </c>
      <c r="D100" s="8">
        <v>8</v>
      </c>
      <c r="E100" s="55">
        <v>7722.52</v>
      </c>
      <c r="F100" s="55">
        <v>14721.208000000001</v>
      </c>
      <c r="G100" s="55">
        <v>8237.5840000000007</v>
      </c>
      <c r="H100" s="55">
        <v>-1238.896</v>
      </c>
      <c r="I100" s="55">
        <v>84.656000000000006</v>
      </c>
      <c r="J100" s="55">
        <v>36</v>
      </c>
      <c r="K100" s="8" t="s">
        <v>65</v>
      </c>
      <c r="M100" s="45">
        <v>0</v>
      </c>
      <c r="N100" s="36"/>
    </row>
    <row r="101" spans="2:14" x14ac:dyDescent="0.25">
      <c r="B101" s="8" t="s">
        <v>106</v>
      </c>
      <c r="C101" s="8">
        <v>2021</v>
      </c>
      <c r="D101" s="8">
        <v>9</v>
      </c>
      <c r="E101" s="55">
        <v>6602.12</v>
      </c>
      <c r="F101" s="55">
        <v>7693.2719999999999</v>
      </c>
      <c r="G101" s="55">
        <v>4018.712</v>
      </c>
      <c r="H101" s="55">
        <v>-2927.56</v>
      </c>
      <c r="I101" s="55">
        <v>22.936</v>
      </c>
      <c r="J101" s="55">
        <v>36</v>
      </c>
      <c r="K101" s="8" t="s">
        <v>65</v>
      </c>
      <c r="M101" s="45">
        <v>0</v>
      </c>
      <c r="N101" s="36"/>
    </row>
    <row r="102" spans="2:14" x14ac:dyDescent="0.25">
      <c r="B102" s="8" t="s">
        <v>106</v>
      </c>
      <c r="C102" s="8">
        <v>2021</v>
      </c>
      <c r="D102" s="8">
        <v>10</v>
      </c>
      <c r="E102" s="55">
        <v>4604.2479999999996</v>
      </c>
      <c r="F102" s="55">
        <v>6742.36</v>
      </c>
      <c r="G102" s="55">
        <v>4030.48</v>
      </c>
      <c r="H102" s="55">
        <v>-1892.3679999999999</v>
      </c>
      <c r="I102" s="55">
        <v>20.968</v>
      </c>
      <c r="J102" s="55">
        <v>36</v>
      </c>
      <c r="K102" s="8" t="s">
        <v>65</v>
      </c>
      <c r="M102" s="45">
        <v>0</v>
      </c>
      <c r="N102" s="36"/>
    </row>
    <row r="103" spans="2:14" x14ac:dyDescent="0.25">
      <c r="B103" s="8" t="s">
        <v>106</v>
      </c>
      <c r="C103" s="8">
        <v>2021</v>
      </c>
      <c r="D103" s="8">
        <v>11</v>
      </c>
      <c r="E103" s="55">
        <v>3017.6559999999999</v>
      </c>
      <c r="F103" s="55">
        <v>5848.0879999999997</v>
      </c>
      <c r="G103" s="55">
        <v>3955.7279999999996</v>
      </c>
      <c r="H103" s="55">
        <v>-1125.296</v>
      </c>
      <c r="I103" s="55">
        <v>15.4</v>
      </c>
      <c r="J103" s="55">
        <v>36</v>
      </c>
      <c r="K103" s="8" t="s">
        <v>65</v>
      </c>
      <c r="M103" s="45">
        <v>0</v>
      </c>
      <c r="N103" s="36"/>
    </row>
    <row r="104" spans="2:14" x14ac:dyDescent="0.25">
      <c r="B104" s="8" t="s">
        <v>106</v>
      </c>
      <c r="C104" s="8">
        <v>2021</v>
      </c>
      <c r="D104" s="8">
        <v>12</v>
      </c>
      <c r="E104" s="55">
        <v>1513.664</v>
      </c>
      <c r="F104" s="55">
        <v>5502.3360000000002</v>
      </c>
      <c r="G104" s="55">
        <v>4417.2880000000005</v>
      </c>
      <c r="H104" s="55">
        <v>-428.61599999999999</v>
      </c>
      <c r="I104" s="55">
        <v>18.015999999999998</v>
      </c>
      <c r="J104" s="55">
        <v>36</v>
      </c>
      <c r="K104" s="8" t="s">
        <v>65</v>
      </c>
      <c r="M104" s="45">
        <v>0</v>
      </c>
      <c r="N104" s="36"/>
    </row>
    <row r="105" spans="2:14" x14ac:dyDescent="0.25">
      <c r="B105" s="8" t="s">
        <v>107</v>
      </c>
      <c r="C105" s="8">
        <v>2021</v>
      </c>
      <c r="D105" s="8">
        <v>1</v>
      </c>
      <c r="E105" s="55">
        <v>3971.5</v>
      </c>
      <c r="F105" s="55">
        <v>5528.8239999999996</v>
      </c>
      <c r="G105" s="55">
        <v>3958.6120000000001</v>
      </c>
      <c r="H105" s="55">
        <v>-2401.288</v>
      </c>
      <c r="I105" s="55">
        <v>20.64</v>
      </c>
      <c r="J105" s="55">
        <v>27</v>
      </c>
      <c r="K105" s="8" t="s">
        <v>65</v>
      </c>
      <c r="M105" s="45">
        <v>0</v>
      </c>
      <c r="N105" s="36"/>
    </row>
    <row r="106" spans="2:14" x14ac:dyDescent="0.25">
      <c r="B106" s="8" t="s">
        <v>107</v>
      </c>
      <c r="C106" s="8">
        <v>2021</v>
      </c>
      <c r="D106" s="8">
        <v>2</v>
      </c>
      <c r="E106" s="55">
        <v>4624.5479999999998</v>
      </c>
      <c r="F106" s="55">
        <v>5382.96</v>
      </c>
      <c r="G106" s="55">
        <v>3625.5639999999999</v>
      </c>
      <c r="H106" s="55">
        <v>-2867.152</v>
      </c>
      <c r="I106" s="55">
        <v>61.496000000000002</v>
      </c>
      <c r="J106" s="55">
        <v>26</v>
      </c>
      <c r="K106" s="8" t="s">
        <v>65</v>
      </c>
      <c r="M106" s="45">
        <v>0</v>
      </c>
      <c r="N106" s="36"/>
    </row>
    <row r="107" spans="2:14" x14ac:dyDescent="0.25">
      <c r="B107" s="8" t="s">
        <v>107</v>
      </c>
      <c r="C107" s="8">
        <v>2021</v>
      </c>
      <c r="D107" s="8">
        <v>3</v>
      </c>
      <c r="E107" s="55">
        <v>8675.2000000000007</v>
      </c>
      <c r="F107" s="55">
        <v>5285.1120000000001</v>
      </c>
      <c r="G107" s="55">
        <v>2837.2039999999997</v>
      </c>
      <c r="H107" s="55">
        <v>-6227.2920000000004</v>
      </c>
      <c r="I107" s="55">
        <v>62.432000000000002</v>
      </c>
      <c r="J107" s="55">
        <v>26</v>
      </c>
      <c r="K107" s="8" t="s">
        <v>65</v>
      </c>
      <c r="M107" s="45">
        <v>0</v>
      </c>
      <c r="N107" s="36"/>
    </row>
    <row r="108" spans="2:14" x14ac:dyDescent="0.25">
      <c r="B108" s="8" t="s">
        <v>107</v>
      </c>
      <c r="C108" s="8">
        <v>2021</v>
      </c>
      <c r="D108" s="8">
        <v>4</v>
      </c>
      <c r="E108" s="55">
        <v>9095.4439999999995</v>
      </c>
      <c r="F108" s="55">
        <v>4105.5439999999999</v>
      </c>
      <c r="G108" s="55">
        <v>1884.308</v>
      </c>
      <c r="H108" s="55">
        <v>-6874.2079999999996</v>
      </c>
      <c r="I108" s="55">
        <v>24.431999999999999</v>
      </c>
      <c r="J108" s="55">
        <v>26</v>
      </c>
      <c r="K108" s="8" t="s">
        <v>65</v>
      </c>
      <c r="M108" s="45">
        <v>0</v>
      </c>
      <c r="N108" s="36"/>
    </row>
    <row r="109" spans="2:14" x14ac:dyDescent="0.25">
      <c r="B109" s="8" t="s">
        <v>107</v>
      </c>
      <c r="C109" s="8">
        <v>2021</v>
      </c>
      <c r="D109" s="8">
        <v>5</v>
      </c>
      <c r="E109" s="55">
        <v>10564.588</v>
      </c>
      <c r="F109" s="55">
        <v>3612.1120000000001</v>
      </c>
      <c r="G109" s="55">
        <v>1458.8679999999999</v>
      </c>
      <c r="H109" s="55">
        <v>-8411.3439999999991</v>
      </c>
      <c r="I109" s="55">
        <v>37.216000000000001</v>
      </c>
      <c r="J109" s="55">
        <v>26</v>
      </c>
      <c r="K109" s="8" t="s">
        <v>65</v>
      </c>
      <c r="M109" s="45">
        <v>0</v>
      </c>
      <c r="N109" s="36"/>
    </row>
    <row r="110" spans="2:14" x14ac:dyDescent="0.25">
      <c r="B110" s="8" t="s">
        <v>107</v>
      </c>
      <c r="C110" s="8">
        <v>2021</v>
      </c>
      <c r="D110" s="8">
        <v>6</v>
      </c>
      <c r="E110" s="55">
        <v>10873.848</v>
      </c>
      <c r="F110" s="55">
        <v>3883.36</v>
      </c>
      <c r="G110" s="55">
        <v>1543.8520000000001</v>
      </c>
      <c r="H110" s="55">
        <v>-8534.34</v>
      </c>
      <c r="I110" s="55">
        <v>65.447999999999993</v>
      </c>
      <c r="J110" s="55">
        <v>26</v>
      </c>
      <c r="K110" s="8" t="s">
        <v>65</v>
      </c>
      <c r="M110" s="45">
        <v>0</v>
      </c>
      <c r="N110" s="36"/>
    </row>
    <row r="111" spans="2:14" x14ac:dyDescent="0.25">
      <c r="B111" s="8" t="s">
        <v>107</v>
      </c>
      <c r="C111" s="8">
        <v>2021</v>
      </c>
      <c r="D111" s="8">
        <v>7</v>
      </c>
      <c r="E111" s="55">
        <v>9666.2080000000005</v>
      </c>
      <c r="F111" s="55">
        <v>3998.0320000000002</v>
      </c>
      <c r="G111" s="55">
        <v>1538.0999999999992</v>
      </c>
      <c r="H111" s="55">
        <v>-7206.2759999999998</v>
      </c>
      <c r="I111" s="55">
        <v>15.4</v>
      </c>
      <c r="J111" s="55">
        <v>26</v>
      </c>
      <c r="K111" s="8" t="s">
        <v>65</v>
      </c>
      <c r="M111" s="45">
        <v>0</v>
      </c>
      <c r="N111" s="36"/>
    </row>
    <row r="112" spans="2:14" x14ac:dyDescent="0.25">
      <c r="B112" s="8" t="s">
        <v>107</v>
      </c>
      <c r="C112" s="8">
        <v>2021</v>
      </c>
      <c r="D112" s="8">
        <v>8</v>
      </c>
      <c r="E112" s="55">
        <v>9068.4480000000003</v>
      </c>
      <c r="F112" s="55">
        <v>3971.864</v>
      </c>
      <c r="G112" s="55">
        <v>1622.5919999999992</v>
      </c>
      <c r="H112" s="55">
        <v>-6719.1760000000004</v>
      </c>
      <c r="I112" s="55">
        <v>20.504000000000001</v>
      </c>
      <c r="J112" s="55">
        <v>26</v>
      </c>
      <c r="K112" s="8" t="s">
        <v>65</v>
      </c>
      <c r="M112" s="45">
        <v>0</v>
      </c>
      <c r="N112" s="36"/>
    </row>
    <row r="113" spans="2:14" x14ac:dyDescent="0.25">
      <c r="B113" s="8" t="s">
        <v>107</v>
      </c>
      <c r="C113" s="8">
        <v>2021</v>
      </c>
      <c r="D113" s="8">
        <v>9</v>
      </c>
      <c r="E113" s="55">
        <v>8172.4639999999999</v>
      </c>
      <c r="F113" s="55">
        <v>3741.712</v>
      </c>
      <c r="G113" s="55">
        <v>1717.2639999999992</v>
      </c>
      <c r="H113" s="55">
        <v>-6148.0159999999996</v>
      </c>
      <c r="I113" s="55">
        <v>21.175999999999998</v>
      </c>
      <c r="J113" s="55">
        <v>26</v>
      </c>
      <c r="K113" s="8" t="s">
        <v>65</v>
      </c>
      <c r="M113" s="45">
        <v>0</v>
      </c>
      <c r="N113" s="36"/>
    </row>
    <row r="114" spans="2:14" x14ac:dyDescent="0.25">
      <c r="B114" s="8" t="s">
        <v>107</v>
      </c>
      <c r="C114" s="8">
        <v>2021</v>
      </c>
      <c r="D114" s="8">
        <v>10</v>
      </c>
      <c r="E114" s="55">
        <v>5845.4440000000004</v>
      </c>
      <c r="F114" s="55">
        <v>3742.72</v>
      </c>
      <c r="G114" s="55">
        <v>2059.5759999999996</v>
      </c>
      <c r="H114" s="55">
        <v>-4162.3</v>
      </c>
      <c r="I114" s="55">
        <v>17.36</v>
      </c>
      <c r="J114" s="55">
        <v>26</v>
      </c>
      <c r="K114" s="8" t="s">
        <v>65</v>
      </c>
      <c r="M114" s="45">
        <v>0</v>
      </c>
      <c r="N114" s="36"/>
    </row>
    <row r="115" spans="2:14" x14ac:dyDescent="0.25">
      <c r="B115" s="8" t="s">
        <v>107</v>
      </c>
      <c r="C115" s="8">
        <v>2021</v>
      </c>
      <c r="D115" s="8">
        <v>11</v>
      </c>
      <c r="E115" s="55">
        <v>4425.7039999999997</v>
      </c>
      <c r="F115" s="55">
        <v>4462.808</v>
      </c>
      <c r="G115" s="55">
        <v>2780.28</v>
      </c>
      <c r="H115" s="55">
        <v>-2743.1759999999999</v>
      </c>
      <c r="I115" s="55">
        <v>19.655999999999999</v>
      </c>
      <c r="J115" s="55">
        <v>26</v>
      </c>
      <c r="K115" s="8" t="s">
        <v>65</v>
      </c>
      <c r="M115" s="45">
        <v>0</v>
      </c>
      <c r="N115" s="36"/>
    </row>
    <row r="116" spans="2:14" x14ac:dyDescent="0.25">
      <c r="B116" s="8" t="s">
        <v>107</v>
      </c>
      <c r="C116" s="8">
        <v>2021</v>
      </c>
      <c r="D116" s="8">
        <v>12</v>
      </c>
      <c r="E116" s="55">
        <v>2781.904</v>
      </c>
      <c r="F116" s="55">
        <v>5923.24</v>
      </c>
      <c r="G116" s="55">
        <v>4484.9480000000003</v>
      </c>
      <c r="H116" s="55">
        <v>-1343.6120000000001</v>
      </c>
      <c r="I116" s="55">
        <v>22.28</v>
      </c>
      <c r="J116" s="55">
        <v>26</v>
      </c>
      <c r="K116" s="8" t="s">
        <v>65</v>
      </c>
      <c r="M116" s="45">
        <v>0</v>
      </c>
      <c r="N116" s="36"/>
    </row>
    <row r="117" spans="2:14" x14ac:dyDescent="0.25">
      <c r="B117" s="8" t="s">
        <v>108</v>
      </c>
      <c r="C117" s="8">
        <v>2021</v>
      </c>
      <c r="D117" s="8">
        <v>1</v>
      </c>
      <c r="E117" s="55">
        <v>410.93700000000001</v>
      </c>
      <c r="F117" s="55">
        <v>93594.551999999996</v>
      </c>
      <c r="G117" s="55">
        <v>93183.615000000005</v>
      </c>
      <c r="H117" s="55">
        <v>0</v>
      </c>
      <c r="I117" s="55">
        <v>468.57600000000002</v>
      </c>
      <c r="J117" s="55">
        <v>469</v>
      </c>
      <c r="K117" s="8" t="s">
        <v>65</v>
      </c>
      <c r="M117" s="45">
        <v>0</v>
      </c>
      <c r="N117" s="36"/>
    </row>
    <row r="118" spans="2:14" x14ac:dyDescent="0.25">
      <c r="B118" s="8" t="s">
        <v>108</v>
      </c>
      <c r="C118" s="8">
        <v>2021</v>
      </c>
      <c r="D118" s="8">
        <v>2</v>
      </c>
      <c r="E118" s="55">
        <v>475.54050000000001</v>
      </c>
      <c r="F118" s="55">
        <v>81908.36</v>
      </c>
      <c r="G118" s="55">
        <v>81432.819499999998</v>
      </c>
      <c r="H118" s="55">
        <v>0</v>
      </c>
      <c r="I118" s="55">
        <v>437.44799999999998</v>
      </c>
      <c r="J118" s="55">
        <v>468</v>
      </c>
      <c r="K118" s="8" t="s">
        <v>65</v>
      </c>
      <c r="M118" s="45">
        <v>0</v>
      </c>
      <c r="N118" s="36"/>
    </row>
    <row r="119" spans="2:14" x14ac:dyDescent="0.25">
      <c r="B119" s="8" t="s">
        <v>108</v>
      </c>
      <c r="C119" s="8">
        <v>2021</v>
      </c>
      <c r="D119" s="8">
        <v>3</v>
      </c>
      <c r="E119" s="55">
        <v>857.50040000000001</v>
      </c>
      <c r="F119" s="55">
        <v>115455.264</v>
      </c>
      <c r="G119" s="55">
        <v>114597.76359999999</v>
      </c>
      <c r="H119" s="55">
        <v>0</v>
      </c>
      <c r="I119" s="55">
        <v>444.32799999999997</v>
      </c>
      <c r="J119" s="55">
        <v>468</v>
      </c>
      <c r="K119" s="8" t="s">
        <v>65</v>
      </c>
      <c r="M119" s="45">
        <v>0</v>
      </c>
      <c r="N119" s="36"/>
    </row>
    <row r="120" spans="2:14" x14ac:dyDescent="0.25">
      <c r="B120" s="8" t="s">
        <v>108</v>
      </c>
      <c r="C120" s="8">
        <v>2021</v>
      </c>
      <c r="D120" s="8">
        <v>4</v>
      </c>
      <c r="E120" s="55">
        <v>557.99270000000001</v>
      </c>
      <c r="F120" s="55">
        <v>109721.992</v>
      </c>
      <c r="G120" s="55">
        <v>109163.9993</v>
      </c>
      <c r="H120" s="55">
        <v>0</v>
      </c>
      <c r="I120" s="55">
        <v>419.096</v>
      </c>
      <c r="J120" s="55">
        <v>468</v>
      </c>
      <c r="K120" s="8" t="s">
        <v>65</v>
      </c>
      <c r="M120" s="45">
        <v>0</v>
      </c>
      <c r="N120" s="36"/>
    </row>
    <row r="121" spans="2:14" x14ac:dyDescent="0.25">
      <c r="B121" s="8" t="s">
        <v>108</v>
      </c>
      <c r="C121" s="8">
        <v>2021</v>
      </c>
      <c r="D121" s="8">
        <v>5</v>
      </c>
      <c r="E121" s="55">
        <v>268.34089999999998</v>
      </c>
      <c r="F121" s="55">
        <v>112004.09600000001</v>
      </c>
      <c r="G121" s="55">
        <v>111735.75509999999</v>
      </c>
      <c r="H121" s="55">
        <v>0</v>
      </c>
      <c r="I121" s="55">
        <v>426.96</v>
      </c>
      <c r="J121" s="55">
        <v>468</v>
      </c>
      <c r="K121" s="8" t="s">
        <v>65</v>
      </c>
      <c r="M121" s="45">
        <v>0</v>
      </c>
      <c r="N121" s="36"/>
    </row>
    <row r="122" spans="2:14" x14ac:dyDescent="0.25">
      <c r="B122" s="8" t="s">
        <v>108</v>
      </c>
      <c r="C122" s="8">
        <v>2021</v>
      </c>
      <c r="D122" s="8">
        <v>6</v>
      </c>
      <c r="E122" s="55">
        <v>238.04949999999999</v>
      </c>
      <c r="F122" s="55">
        <v>117834.52800000001</v>
      </c>
      <c r="G122" s="55">
        <v>117596.4785</v>
      </c>
      <c r="H122" s="55">
        <v>0</v>
      </c>
      <c r="I122" s="55">
        <v>418.11200000000002</v>
      </c>
      <c r="J122" s="55">
        <v>468</v>
      </c>
      <c r="K122" s="8" t="s">
        <v>65</v>
      </c>
      <c r="M122" s="45">
        <v>0</v>
      </c>
      <c r="N122" s="36"/>
    </row>
    <row r="123" spans="2:14" x14ac:dyDescent="0.25">
      <c r="B123" s="8" t="s">
        <v>108</v>
      </c>
      <c r="C123" s="8">
        <v>2021</v>
      </c>
      <c r="D123" s="8">
        <v>7</v>
      </c>
      <c r="E123" s="55">
        <v>533.20770000000005</v>
      </c>
      <c r="F123" s="55">
        <v>115693.08</v>
      </c>
      <c r="G123" s="55">
        <v>115159.8723</v>
      </c>
      <c r="H123" s="55">
        <v>0</v>
      </c>
      <c r="I123" s="55">
        <v>401.40800000000002</v>
      </c>
      <c r="J123" s="55">
        <v>468</v>
      </c>
      <c r="K123" s="8" t="s">
        <v>65</v>
      </c>
      <c r="M123" s="45">
        <v>0</v>
      </c>
      <c r="N123" s="36"/>
    </row>
    <row r="124" spans="2:14" x14ac:dyDescent="0.25">
      <c r="B124" s="8" t="s">
        <v>108</v>
      </c>
      <c r="C124" s="8">
        <v>2021</v>
      </c>
      <c r="D124" s="8">
        <v>8</v>
      </c>
      <c r="E124" s="55">
        <v>133.54499999999999</v>
      </c>
      <c r="F124" s="55">
        <v>110605.38400000001</v>
      </c>
      <c r="G124" s="55">
        <v>110471.83900000001</v>
      </c>
      <c r="H124" s="55">
        <v>0</v>
      </c>
      <c r="I124" s="55">
        <v>412.21600000000001</v>
      </c>
      <c r="J124" s="55">
        <v>468</v>
      </c>
      <c r="K124" s="8" t="s">
        <v>65</v>
      </c>
      <c r="M124" s="45">
        <v>0</v>
      </c>
      <c r="N124" s="36"/>
    </row>
    <row r="125" spans="2:14" x14ac:dyDescent="0.25">
      <c r="B125" s="8" t="s">
        <v>108</v>
      </c>
      <c r="C125" s="8">
        <v>2021</v>
      </c>
      <c r="D125" s="8">
        <v>9</v>
      </c>
      <c r="E125" s="55">
        <v>352.18770000000001</v>
      </c>
      <c r="F125" s="55">
        <v>108134.09600000001</v>
      </c>
      <c r="G125" s="55">
        <v>107781.90830000001</v>
      </c>
      <c r="H125" s="55">
        <v>0</v>
      </c>
      <c r="I125" s="55">
        <v>429.25599999999997</v>
      </c>
      <c r="J125" s="55">
        <v>468</v>
      </c>
      <c r="K125" s="8" t="s">
        <v>65</v>
      </c>
      <c r="M125" s="45">
        <v>0</v>
      </c>
      <c r="N125" s="36"/>
    </row>
    <row r="126" spans="2:14" x14ac:dyDescent="0.25">
      <c r="B126" s="8" t="s">
        <v>108</v>
      </c>
      <c r="C126" s="8">
        <v>2021</v>
      </c>
      <c r="D126" s="8">
        <v>10</v>
      </c>
      <c r="E126" s="55">
        <v>137.23580000000001</v>
      </c>
      <c r="F126" s="55">
        <v>89909.28</v>
      </c>
      <c r="G126" s="55">
        <v>89772.044200000004</v>
      </c>
      <c r="H126" s="55">
        <v>0</v>
      </c>
      <c r="I126" s="55">
        <v>396.81599999999997</v>
      </c>
      <c r="J126" s="55">
        <v>468</v>
      </c>
      <c r="K126" s="8" t="s">
        <v>65</v>
      </c>
      <c r="M126" s="45">
        <v>0</v>
      </c>
      <c r="N126" s="36"/>
    </row>
    <row r="127" spans="2:14" x14ac:dyDescent="0.25">
      <c r="B127" s="8" t="s">
        <v>108</v>
      </c>
      <c r="C127" s="8">
        <v>2021</v>
      </c>
      <c r="D127" s="8">
        <v>11</v>
      </c>
      <c r="E127" s="55">
        <v>88.203599999999994</v>
      </c>
      <c r="F127" s="55">
        <v>78833.664000000004</v>
      </c>
      <c r="G127" s="55">
        <v>78745.460400000011</v>
      </c>
      <c r="H127" s="55">
        <v>0</v>
      </c>
      <c r="I127" s="55">
        <v>388.952</v>
      </c>
      <c r="J127" s="55">
        <v>468</v>
      </c>
      <c r="K127" s="8" t="s">
        <v>65</v>
      </c>
      <c r="M127" s="45">
        <v>0</v>
      </c>
      <c r="N127" s="36"/>
    </row>
    <row r="128" spans="2:14" x14ac:dyDescent="0.25">
      <c r="B128" s="8" t="s">
        <v>108</v>
      </c>
      <c r="C128" s="8">
        <v>2021</v>
      </c>
      <c r="D128" s="8">
        <v>12</v>
      </c>
      <c r="E128" s="55">
        <v>50.481400000000001</v>
      </c>
      <c r="F128" s="55">
        <v>79864.903999999995</v>
      </c>
      <c r="G128" s="55">
        <v>79814.422599999991</v>
      </c>
      <c r="H128" s="55">
        <v>0</v>
      </c>
      <c r="I128" s="55">
        <v>411.23200000000003</v>
      </c>
      <c r="J128" s="55">
        <v>465</v>
      </c>
      <c r="K128" s="8" t="s">
        <v>65</v>
      </c>
      <c r="M128" s="45">
        <v>0</v>
      </c>
      <c r="N128" s="36"/>
    </row>
    <row r="129" spans="2:14" x14ac:dyDescent="0.25">
      <c r="B129" s="8" t="s">
        <v>109</v>
      </c>
      <c r="C129" s="8">
        <v>2021</v>
      </c>
      <c r="D129" s="8">
        <v>1</v>
      </c>
      <c r="E129" s="55">
        <v>1219.9838</v>
      </c>
      <c r="F129" s="55">
        <v>492.8877</v>
      </c>
      <c r="G129" s="55">
        <v>323.63200000000001</v>
      </c>
      <c r="H129" s="55">
        <v>-1050.7281</v>
      </c>
      <c r="I129" s="55">
        <v>1.792</v>
      </c>
      <c r="J129" s="55">
        <v>3</v>
      </c>
      <c r="K129" s="8" t="s">
        <v>65</v>
      </c>
      <c r="M129" s="45">
        <v>0</v>
      </c>
      <c r="N129" s="36"/>
    </row>
    <row r="130" spans="2:14" x14ac:dyDescent="0.25">
      <c r="B130" s="8" t="s">
        <v>109</v>
      </c>
      <c r="C130" s="8">
        <v>2021</v>
      </c>
      <c r="D130" s="8">
        <v>2</v>
      </c>
      <c r="E130" s="55">
        <v>1501.9038</v>
      </c>
      <c r="F130" s="55">
        <v>438.89580000000001</v>
      </c>
      <c r="G130" s="55">
        <v>276.38400000000001</v>
      </c>
      <c r="H130" s="55">
        <v>-1339.3920000000001</v>
      </c>
      <c r="I130" s="55">
        <v>1.3440000000000001</v>
      </c>
      <c r="J130" s="55">
        <v>3</v>
      </c>
      <c r="K130" s="8" t="s">
        <v>65</v>
      </c>
      <c r="M130" s="45">
        <v>0</v>
      </c>
      <c r="N130" s="36"/>
    </row>
    <row r="131" spans="2:14" x14ac:dyDescent="0.25">
      <c r="B131" s="8" t="s">
        <v>109</v>
      </c>
      <c r="C131" s="8">
        <v>2021</v>
      </c>
      <c r="D131" s="8">
        <v>3</v>
      </c>
      <c r="E131" s="55">
        <v>2548.9998999999998</v>
      </c>
      <c r="F131" s="55">
        <v>495.83949999999999</v>
      </c>
      <c r="G131" s="55">
        <v>267.7356000000002</v>
      </c>
      <c r="H131" s="55">
        <v>-2320.8960000000002</v>
      </c>
      <c r="I131" s="55">
        <v>2.1760000000000002</v>
      </c>
      <c r="J131" s="55">
        <v>3</v>
      </c>
      <c r="K131" s="8" t="s">
        <v>65</v>
      </c>
      <c r="M131" s="45">
        <v>0</v>
      </c>
      <c r="N131" s="36"/>
    </row>
    <row r="132" spans="2:14" x14ac:dyDescent="0.25">
      <c r="B132" s="8" t="s">
        <v>109</v>
      </c>
      <c r="C132" s="8">
        <v>2021</v>
      </c>
      <c r="D132" s="8">
        <v>4</v>
      </c>
      <c r="E132" s="55">
        <v>2965.5118000000002</v>
      </c>
      <c r="F132" s="55">
        <v>460.67169999999999</v>
      </c>
      <c r="G132" s="55">
        <v>216.7919</v>
      </c>
      <c r="H132" s="55">
        <v>-2721.6320000000001</v>
      </c>
      <c r="I132" s="55">
        <v>2.2400000000000002</v>
      </c>
      <c r="J132" s="55">
        <v>3</v>
      </c>
      <c r="K132" s="8" t="s">
        <v>65</v>
      </c>
      <c r="M132" s="45">
        <v>0</v>
      </c>
      <c r="N132" s="36"/>
    </row>
    <row r="133" spans="2:14" x14ac:dyDescent="0.25">
      <c r="B133" s="8" t="s">
        <v>109</v>
      </c>
      <c r="C133" s="8">
        <v>2021</v>
      </c>
      <c r="D133" s="8">
        <v>5</v>
      </c>
      <c r="E133" s="55">
        <v>3196.3998999999999</v>
      </c>
      <c r="F133" s="55">
        <v>210.55930000000001</v>
      </c>
      <c r="G133" s="55">
        <v>94.411799999999999</v>
      </c>
      <c r="H133" s="55">
        <v>-3080.2523999999999</v>
      </c>
      <c r="I133" s="55">
        <v>2.1120000000000001</v>
      </c>
      <c r="J133" s="55">
        <v>3</v>
      </c>
      <c r="K133" s="8" t="s">
        <v>65</v>
      </c>
      <c r="M133" s="45">
        <v>0</v>
      </c>
      <c r="N133" s="36"/>
    </row>
    <row r="134" spans="2:14" x14ac:dyDescent="0.25">
      <c r="B134" s="8" t="s">
        <v>109</v>
      </c>
      <c r="C134" s="8">
        <v>2021</v>
      </c>
      <c r="D134" s="8">
        <v>6</v>
      </c>
      <c r="E134" s="55">
        <v>3391.1359000000002</v>
      </c>
      <c r="F134" s="55">
        <v>53.2639</v>
      </c>
      <c r="G134" s="55">
        <v>27.983899999999998</v>
      </c>
      <c r="H134" s="55">
        <v>-3365.8559</v>
      </c>
      <c r="I134" s="55">
        <v>1.6</v>
      </c>
      <c r="J134" s="55">
        <v>3</v>
      </c>
      <c r="K134" s="8" t="s">
        <v>65</v>
      </c>
      <c r="M134" s="45">
        <v>0</v>
      </c>
      <c r="N134" s="36"/>
    </row>
    <row r="135" spans="2:14" x14ac:dyDescent="0.25">
      <c r="B135" s="8" t="s">
        <v>109</v>
      </c>
      <c r="C135" s="8">
        <v>2021</v>
      </c>
      <c r="D135" s="8">
        <v>7</v>
      </c>
      <c r="E135" s="55">
        <v>2815.8159999999998</v>
      </c>
      <c r="F135" s="55">
        <v>57.991900000000001</v>
      </c>
      <c r="G135" s="55">
        <v>24.92</v>
      </c>
      <c r="H135" s="55">
        <v>-2782.7440999999999</v>
      </c>
      <c r="I135" s="55">
        <v>1.6</v>
      </c>
      <c r="J135" s="55">
        <v>3</v>
      </c>
      <c r="K135" s="8" t="s">
        <v>65</v>
      </c>
      <c r="M135" s="45">
        <v>0</v>
      </c>
      <c r="N135" s="36"/>
    </row>
    <row r="136" spans="2:14" x14ac:dyDescent="0.25">
      <c r="B136" s="8" t="s">
        <v>109</v>
      </c>
      <c r="C136" s="8">
        <v>2021</v>
      </c>
      <c r="D136" s="8">
        <v>8</v>
      </c>
      <c r="E136" s="55">
        <v>2682.8719999999998</v>
      </c>
      <c r="F136" s="55">
        <v>47.584000000000003</v>
      </c>
      <c r="G136" s="55">
        <v>28.815999999999747</v>
      </c>
      <c r="H136" s="55">
        <v>-2664.1039999999998</v>
      </c>
      <c r="I136" s="55">
        <v>1.536</v>
      </c>
      <c r="J136" s="55">
        <v>3</v>
      </c>
      <c r="K136" s="8" t="s">
        <v>65</v>
      </c>
      <c r="M136" s="45">
        <v>0</v>
      </c>
      <c r="N136" s="36"/>
    </row>
    <row r="137" spans="2:14" x14ac:dyDescent="0.25">
      <c r="B137" s="8" t="s">
        <v>109</v>
      </c>
      <c r="C137" s="8">
        <v>2021</v>
      </c>
      <c r="D137" s="8">
        <v>9</v>
      </c>
      <c r="E137" s="55">
        <v>2581.3560000000002</v>
      </c>
      <c r="F137" s="55">
        <v>56.673999999999999</v>
      </c>
      <c r="G137" s="55">
        <v>36.1208999999998</v>
      </c>
      <c r="H137" s="55">
        <v>-2560.8029000000001</v>
      </c>
      <c r="I137" s="55">
        <v>0.89600000000000002</v>
      </c>
      <c r="J137" s="55">
        <v>3</v>
      </c>
      <c r="K137" s="8" t="s">
        <v>65</v>
      </c>
      <c r="M137" s="45">
        <v>0</v>
      </c>
      <c r="N137" s="36"/>
    </row>
    <row r="138" spans="2:14" x14ac:dyDescent="0.25">
      <c r="B138" s="8" t="s">
        <v>109</v>
      </c>
      <c r="C138" s="8">
        <v>2021</v>
      </c>
      <c r="D138" s="8">
        <v>10</v>
      </c>
      <c r="E138" s="55">
        <v>1714.9159999999999</v>
      </c>
      <c r="F138" s="55">
        <v>310.54199999999997</v>
      </c>
      <c r="G138" s="55">
        <v>184.56290000000001</v>
      </c>
      <c r="H138" s="55">
        <v>-1588.9368999999999</v>
      </c>
      <c r="I138" s="55">
        <v>1.3440000000000001</v>
      </c>
      <c r="J138" s="55">
        <v>3</v>
      </c>
      <c r="K138" s="8" t="s">
        <v>65</v>
      </c>
      <c r="M138" s="45">
        <v>0</v>
      </c>
      <c r="N138" s="36"/>
    </row>
    <row r="139" spans="2:14" x14ac:dyDescent="0.25">
      <c r="B139" s="8" t="s">
        <v>109</v>
      </c>
      <c r="C139" s="8">
        <v>2021</v>
      </c>
      <c r="D139" s="8">
        <v>11</v>
      </c>
      <c r="E139" s="55">
        <v>1439.508</v>
      </c>
      <c r="F139" s="55">
        <v>299.01299999999998</v>
      </c>
      <c r="G139" s="55">
        <v>193.46199999999999</v>
      </c>
      <c r="H139" s="55">
        <v>-1333.9570000000001</v>
      </c>
      <c r="I139" s="55">
        <v>0.83199999999999996</v>
      </c>
      <c r="J139" s="55">
        <v>3</v>
      </c>
      <c r="K139" s="8" t="s">
        <v>65</v>
      </c>
      <c r="M139" s="45">
        <v>0</v>
      </c>
      <c r="N139" s="36"/>
    </row>
    <row r="140" spans="2:14" x14ac:dyDescent="0.25">
      <c r="B140" s="8" t="s">
        <v>109</v>
      </c>
      <c r="C140" s="8">
        <v>2021</v>
      </c>
      <c r="D140" s="8">
        <v>12</v>
      </c>
      <c r="E140" s="55">
        <v>725.072</v>
      </c>
      <c r="F140" s="55">
        <v>364.17500000000001</v>
      </c>
      <c r="G140" s="55">
        <v>276.54300000000006</v>
      </c>
      <c r="H140" s="55">
        <v>-637.44000000000005</v>
      </c>
      <c r="I140" s="55">
        <v>1.6639999999999999</v>
      </c>
      <c r="J140" s="55">
        <v>3</v>
      </c>
      <c r="K140" s="8" t="s">
        <v>65</v>
      </c>
      <c r="M140" s="45">
        <v>0</v>
      </c>
      <c r="N140" s="36"/>
    </row>
    <row r="141" spans="2:14" x14ac:dyDescent="0.25">
      <c r="B141" s="8" t="s">
        <v>110</v>
      </c>
      <c r="C141" s="8">
        <v>2021</v>
      </c>
      <c r="D141" s="8">
        <v>1</v>
      </c>
      <c r="E141" s="55">
        <v>1525.4896000000001</v>
      </c>
      <c r="F141" s="55">
        <v>4014.3519999999999</v>
      </c>
      <c r="G141" s="55">
        <v>3198.9582</v>
      </c>
      <c r="H141" s="55">
        <v>-710.09580000000005</v>
      </c>
      <c r="I141" s="55">
        <v>38.496000000000002</v>
      </c>
      <c r="J141" s="55">
        <v>21</v>
      </c>
      <c r="K141" s="8" t="s">
        <v>65</v>
      </c>
      <c r="M141" s="45">
        <v>0</v>
      </c>
      <c r="N141" s="36"/>
    </row>
    <row r="142" spans="2:14" x14ac:dyDescent="0.25">
      <c r="B142" s="8" t="s">
        <v>110</v>
      </c>
      <c r="C142" s="8">
        <v>2021</v>
      </c>
      <c r="D142" s="8">
        <v>2</v>
      </c>
      <c r="E142" s="55">
        <v>1591.9038</v>
      </c>
      <c r="F142" s="55">
        <v>3394.1280000000002</v>
      </c>
      <c r="G142" s="55">
        <v>2629.3577</v>
      </c>
      <c r="H142" s="55">
        <v>-827.13350000000003</v>
      </c>
      <c r="I142" s="55">
        <v>39.488</v>
      </c>
      <c r="J142" s="55">
        <v>21</v>
      </c>
      <c r="K142" s="8" t="s">
        <v>65</v>
      </c>
      <c r="M142" s="45">
        <v>0</v>
      </c>
      <c r="N142" s="36"/>
    </row>
    <row r="143" spans="2:14" x14ac:dyDescent="0.25">
      <c r="B143" s="8" t="s">
        <v>110</v>
      </c>
      <c r="C143" s="8">
        <v>2021</v>
      </c>
      <c r="D143" s="8">
        <v>3</v>
      </c>
      <c r="E143" s="55">
        <v>3484.2138</v>
      </c>
      <c r="F143" s="55">
        <v>3303.0239999999999</v>
      </c>
      <c r="G143" s="55">
        <v>2155.835</v>
      </c>
      <c r="H143" s="55">
        <v>-2337.0248000000001</v>
      </c>
      <c r="I143" s="55">
        <v>59.816000000000003</v>
      </c>
      <c r="J143" s="55">
        <v>21</v>
      </c>
      <c r="K143" s="8" t="s">
        <v>65</v>
      </c>
      <c r="M143" s="45">
        <v>0</v>
      </c>
      <c r="N143" s="36"/>
    </row>
    <row r="144" spans="2:14" x14ac:dyDescent="0.25">
      <c r="B144" s="8" t="s">
        <v>110</v>
      </c>
      <c r="C144" s="8">
        <v>2021</v>
      </c>
      <c r="D144" s="8">
        <v>4</v>
      </c>
      <c r="E144" s="55">
        <v>3811.7312000000002</v>
      </c>
      <c r="F144" s="55">
        <v>3008.6880000000001</v>
      </c>
      <c r="G144" s="55">
        <v>1796.7278999999999</v>
      </c>
      <c r="H144" s="55">
        <v>-2599.7710999999999</v>
      </c>
      <c r="I144" s="55">
        <v>73.263999999999996</v>
      </c>
      <c r="J144" s="55">
        <v>21</v>
      </c>
      <c r="K144" s="8" t="s">
        <v>65</v>
      </c>
      <c r="M144" s="45">
        <v>0</v>
      </c>
      <c r="N144" s="36"/>
    </row>
    <row r="145" spans="2:14" x14ac:dyDescent="0.25">
      <c r="B145" s="8" t="s">
        <v>110</v>
      </c>
      <c r="C145" s="8">
        <v>2021</v>
      </c>
      <c r="D145" s="8">
        <v>5</v>
      </c>
      <c r="E145" s="55">
        <v>4123.8702000000003</v>
      </c>
      <c r="F145" s="55">
        <v>3166.1120000000001</v>
      </c>
      <c r="G145" s="55">
        <v>1702.6856</v>
      </c>
      <c r="H145" s="55">
        <v>-2660.4438</v>
      </c>
      <c r="I145" s="55">
        <v>11.135999999999999</v>
      </c>
      <c r="J145" s="55">
        <v>21</v>
      </c>
      <c r="K145" s="8" t="s">
        <v>65</v>
      </c>
      <c r="M145" s="45">
        <v>0</v>
      </c>
      <c r="N145" s="36"/>
    </row>
    <row r="146" spans="2:14" x14ac:dyDescent="0.25">
      <c r="B146" s="8" t="s">
        <v>110</v>
      </c>
      <c r="C146" s="8">
        <v>2021</v>
      </c>
      <c r="D146" s="8">
        <v>6</v>
      </c>
      <c r="E146" s="55">
        <v>4297.5803999999998</v>
      </c>
      <c r="F146" s="55">
        <v>4327.5839999999998</v>
      </c>
      <c r="G146" s="55">
        <v>2229.2019</v>
      </c>
      <c r="H146" s="55">
        <v>-2199.1983</v>
      </c>
      <c r="I146" s="55">
        <v>47.351999999999997</v>
      </c>
      <c r="J146" s="55">
        <v>21</v>
      </c>
      <c r="K146" s="8" t="s">
        <v>65</v>
      </c>
      <c r="M146" s="45">
        <v>0</v>
      </c>
      <c r="N146" s="36"/>
    </row>
    <row r="147" spans="2:14" x14ac:dyDescent="0.25">
      <c r="B147" s="8" t="s">
        <v>110</v>
      </c>
      <c r="C147" s="8">
        <v>2021</v>
      </c>
      <c r="D147" s="8">
        <v>7</v>
      </c>
      <c r="E147" s="55">
        <v>3853.4666999999999</v>
      </c>
      <c r="F147" s="55">
        <v>4755.7920000000004</v>
      </c>
      <c r="G147" s="55">
        <v>2609.5249000000003</v>
      </c>
      <c r="H147" s="55">
        <v>-1707.1995999999999</v>
      </c>
      <c r="I147" s="55">
        <v>28</v>
      </c>
      <c r="J147" s="55">
        <v>21</v>
      </c>
      <c r="K147" s="8" t="s">
        <v>65</v>
      </c>
      <c r="M147" s="45">
        <v>0</v>
      </c>
      <c r="N147" s="36"/>
    </row>
    <row r="148" spans="2:14" x14ac:dyDescent="0.25">
      <c r="B148" s="8" t="s">
        <v>110</v>
      </c>
      <c r="C148" s="8">
        <v>2021</v>
      </c>
      <c r="D148" s="8">
        <v>8</v>
      </c>
      <c r="E148" s="55">
        <v>3681.2411000000002</v>
      </c>
      <c r="F148" s="55">
        <v>3904.192</v>
      </c>
      <c r="G148" s="55">
        <v>2218.4675999999999</v>
      </c>
      <c r="H148" s="55">
        <v>-1995.5166999999999</v>
      </c>
      <c r="I148" s="55">
        <v>26.384</v>
      </c>
      <c r="J148" s="55">
        <v>19</v>
      </c>
      <c r="K148" s="8" t="s">
        <v>65</v>
      </c>
      <c r="M148" s="45">
        <v>0</v>
      </c>
      <c r="N148" s="36"/>
    </row>
    <row r="149" spans="2:14" x14ac:dyDescent="0.25">
      <c r="B149" s="8" t="s">
        <v>110</v>
      </c>
      <c r="C149" s="8">
        <v>2021</v>
      </c>
      <c r="D149" s="8">
        <v>9</v>
      </c>
      <c r="E149" s="55">
        <v>3303.779</v>
      </c>
      <c r="F149" s="55">
        <v>3033.1759999999999</v>
      </c>
      <c r="G149" s="55">
        <v>1880.3371999999999</v>
      </c>
      <c r="H149" s="55">
        <v>-2150.9402</v>
      </c>
      <c r="I149" s="55">
        <v>9.8239999999999998</v>
      </c>
      <c r="J149" s="55">
        <v>19</v>
      </c>
      <c r="K149" s="8" t="s">
        <v>65</v>
      </c>
      <c r="M149" s="45">
        <v>0</v>
      </c>
      <c r="N149" s="36"/>
    </row>
    <row r="150" spans="2:14" x14ac:dyDescent="0.25">
      <c r="B150" s="8" t="s">
        <v>110</v>
      </c>
      <c r="C150" s="8">
        <v>2021</v>
      </c>
      <c r="D150" s="8">
        <v>10</v>
      </c>
      <c r="E150" s="55">
        <v>2341.3818000000001</v>
      </c>
      <c r="F150" s="55">
        <v>3038.6959999999999</v>
      </c>
      <c r="G150" s="55">
        <v>2151.2807999999995</v>
      </c>
      <c r="H150" s="55">
        <v>-1453.9666</v>
      </c>
      <c r="I150" s="55">
        <v>10.151999999999999</v>
      </c>
      <c r="J150" s="55">
        <v>19</v>
      </c>
      <c r="K150" s="8" t="s">
        <v>65</v>
      </c>
      <c r="M150" s="45">
        <v>0</v>
      </c>
      <c r="N150" s="36"/>
    </row>
    <row r="151" spans="2:14" x14ac:dyDescent="0.25">
      <c r="B151" s="8" t="s">
        <v>110</v>
      </c>
      <c r="C151" s="8">
        <v>2021</v>
      </c>
      <c r="D151" s="8">
        <v>11</v>
      </c>
      <c r="E151" s="55">
        <v>1747.6565000000001</v>
      </c>
      <c r="F151" s="55">
        <v>3172.6640000000002</v>
      </c>
      <c r="G151" s="55">
        <v>2365.3987000000002</v>
      </c>
      <c r="H151" s="55">
        <v>-940.39120000000003</v>
      </c>
      <c r="I151" s="55">
        <v>8.5120000000000005</v>
      </c>
      <c r="J151" s="55">
        <v>18</v>
      </c>
      <c r="K151" s="8" t="s">
        <v>65</v>
      </c>
      <c r="M151" s="45">
        <v>0</v>
      </c>
      <c r="N151" s="36"/>
    </row>
    <row r="152" spans="2:14" x14ac:dyDescent="0.25">
      <c r="B152" s="8" t="s">
        <v>110</v>
      </c>
      <c r="C152" s="8">
        <v>2021</v>
      </c>
      <c r="D152" s="8">
        <v>12</v>
      </c>
      <c r="E152" s="55">
        <v>982.3252</v>
      </c>
      <c r="F152" s="55">
        <v>3695.152</v>
      </c>
      <c r="G152" s="55">
        <v>3152.4997999999996</v>
      </c>
      <c r="H152" s="55">
        <v>-439.673</v>
      </c>
      <c r="I152" s="55">
        <v>10.48</v>
      </c>
      <c r="J152" s="55">
        <v>18</v>
      </c>
      <c r="K152" s="8" t="s">
        <v>65</v>
      </c>
      <c r="M152" s="45">
        <v>0</v>
      </c>
      <c r="N152" s="36"/>
    </row>
    <row r="153" spans="2:14" x14ac:dyDescent="0.25">
      <c r="B153" s="8" t="s">
        <v>111</v>
      </c>
      <c r="C153" s="8">
        <v>2021</v>
      </c>
      <c r="D153" s="8">
        <v>1</v>
      </c>
      <c r="E153" s="55">
        <v>3628.4866000000002</v>
      </c>
      <c r="F153" s="55">
        <v>2891.8560000000002</v>
      </c>
      <c r="G153" s="55">
        <v>1699.9558</v>
      </c>
      <c r="H153" s="55">
        <v>-2436.5864000000001</v>
      </c>
      <c r="I153" s="55">
        <v>11.795999999999999</v>
      </c>
      <c r="J153" s="55">
        <v>17</v>
      </c>
      <c r="K153" s="8" t="s">
        <v>65</v>
      </c>
      <c r="M153" s="45">
        <v>0</v>
      </c>
      <c r="N153" s="36"/>
    </row>
    <row r="154" spans="2:14" x14ac:dyDescent="0.25">
      <c r="B154" s="8" t="s">
        <v>111</v>
      </c>
      <c r="C154" s="8">
        <v>2021</v>
      </c>
      <c r="D154" s="8">
        <v>2</v>
      </c>
      <c r="E154" s="55">
        <v>5373.8586999999998</v>
      </c>
      <c r="F154" s="55">
        <v>2886.596</v>
      </c>
      <c r="G154" s="55">
        <v>1374.1809000000001</v>
      </c>
      <c r="H154" s="55">
        <v>-3861.4436000000001</v>
      </c>
      <c r="I154" s="55">
        <v>12.776</v>
      </c>
      <c r="J154" s="55">
        <v>17</v>
      </c>
      <c r="K154" s="8" t="s">
        <v>65</v>
      </c>
      <c r="M154" s="45">
        <v>0</v>
      </c>
      <c r="N154" s="36"/>
    </row>
    <row r="155" spans="2:14" x14ac:dyDescent="0.25">
      <c r="B155" s="8" t="s">
        <v>111</v>
      </c>
      <c r="C155" s="8">
        <v>2021</v>
      </c>
      <c r="D155" s="8">
        <v>3</v>
      </c>
      <c r="E155" s="55">
        <v>8965.8567999999996</v>
      </c>
      <c r="F155" s="55">
        <v>3521.56</v>
      </c>
      <c r="G155" s="55">
        <v>1421.3829000000001</v>
      </c>
      <c r="H155" s="55">
        <v>-6865.6796999999997</v>
      </c>
      <c r="I155" s="55">
        <v>32.08</v>
      </c>
      <c r="J155" s="55">
        <v>18</v>
      </c>
      <c r="K155" s="8" t="s">
        <v>65</v>
      </c>
      <c r="M155" s="45">
        <v>0</v>
      </c>
      <c r="N155" s="36"/>
    </row>
    <row r="156" spans="2:14" x14ac:dyDescent="0.25">
      <c r="B156" s="8" t="s">
        <v>111</v>
      </c>
      <c r="C156" s="8">
        <v>2021</v>
      </c>
      <c r="D156" s="8">
        <v>4</v>
      </c>
      <c r="E156" s="55">
        <v>10707.91</v>
      </c>
      <c r="F156" s="55">
        <v>3608.752</v>
      </c>
      <c r="G156" s="55">
        <v>1208.2956999999999</v>
      </c>
      <c r="H156" s="55">
        <v>-8307.4537</v>
      </c>
      <c r="I156" s="55">
        <v>32.892000000000003</v>
      </c>
      <c r="J156" s="55">
        <v>19</v>
      </c>
      <c r="K156" s="8" t="s">
        <v>65</v>
      </c>
      <c r="M156" s="45">
        <v>0</v>
      </c>
      <c r="N156" s="36"/>
    </row>
    <row r="157" spans="2:14" x14ac:dyDescent="0.25">
      <c r="B157" s="8" t="s">
        <v>111</v>
      </c>
      <c r="C157" s="8">
        <v>2021</v>
      </c>
      <c r="D157" s="8">
        <v>5</v>
      </c>
      <c r="E157" s="55">
        <v>12327.5924</v>
      </c>
      <c r="F157" s="55">
        <v>3390.6559999999999</v>
      </c>
      <c r="G157" s="55">
        <v>1034.5719999999999</v>
      </c>
      <c r="H157" s="55">
        <v>-9971.5084000000006</v>
      </c>
      <c r="I157" s="55">
        <v>24.216000000000001</v>
      </c>
      <c r="J157" s="55">
        <v>19</v>
      </c>
      <c r="K157" s="8" t="s">
        <v>65</v>
      </c>
      <c r="M157" s="45">
        <v>0</v>
      </c>
      <c r="N157" s="36"/>
    </row>
    <row r="158" spans="2:14" x14ac:dyDescent="0.25">
      <c r="B158" s="8" t="s">
        <v>111</v>
      </c>
      <c r="C158" s="8">
        <v>2021</v>
      </c>
      <c r="D158" s="8">
        <v>6</v>
      </c>
      <c r="E158" s="55">
        <v>12980.016100000001</v>
      </c>
      <c r="F158" s="55">
        <v>3681.0880000000002</v>
      </c>
      <c r="G158" s="55">
        <v>954.40329999999994</v>
      </c>
      <c r="H158" s="55">
        <v>-10253.331399999999</v>
      </c>
      <c r="I158" s="55">
        <v>24.38</v>
      </c>
      <c r="J158" s="55">
        <v>19</v>
      </c>
      <c r="K158" s="8" t="s">
        <v>65</v>
      </c>
      <c r="M158" s="45">
        <v>0</v>
      </c>
      <c r="N158" s="36"/>
    </row>
    <row r="159" spans="2:14" x14ac:dyDescent="0.25">
      <c r="B159" s="8" t="s">
        <v>111</v>
      </c>
      <c r="C159" s="8">
        <v>2021</v>
      </c>
      <c r="D159" s="8">
        <v>7</v>
      </c>
      <c r="E159" s="55">
        <v>10406.728999999999</v>
      </c>
      <c r="F159" s="55">
        <v>3601.54</v>
      </c>
      <c r="G159" s="55">
        <v>1065.6306</v>
      </c>
      <c r="H159" s="55">
        <v>-7870.8195999999998</v>
      </c>
      <c r="I159" s="55">
        <v>31.756</v>
      </c>
      <c r="J159" s="55">
        <v>19</v>
      </c>
      <c r="K159" s="8" t="s">
        <v>65</v>
      </c>
      <c r="M159" s="45">
        <v>0</v>
      </c>
      <c r="N159" s="36"/>
    </row>
    <row r="160" spans="2:14" x14ac:dyDescent="0.25">
      <c r="B160" s="8" t="s">
        <v>111</v>
      </c>
      <c r="C160" s="8">
        <v>2021</v>
      </c>
      <c r="D160" s="8">
        <v>8</v>
      </c>
      <c r="E160" s="55">
        <v>9456.8804</v>
      </c>
      <c r="F160" s="55">
        <v>3374.7759999999998</v>
      </c>
      <c r="G160" s="55">
        <v>1152.2830999999996</v>
      </c>
      <c r="H160" s="55">
        <v>-7234.3874999999998</v>
      </c>
      <c r="I160" s="55">
        <v>40.764000000000003</v>
      </c>
      <c r="J160" s="55">
        <v>19</v>
      </c>
      <c r="K160" s="8" t="s">
        <v>65</v>
      </c>
      <c r="M160" s="45">
        <v>0</v>
      </c>
      <c r="N160" s="36"/>
    </row>
    <row r="161" spans="2:14" x14ac:dyDescent="0.25">
      <c r="B161" s="8" t="s">
        <v>111</v>
      </c>
      <c r="C161" s="8">
        <v>2021</v>
      </c>
      <c r="D161" s="8">
        <v>9</v>
      </c>
      <c r="E161" s="55">
        <v>8717.5080999999991</v>
      </c>
      <c r="F161" s="55">
        <v>3355.3679999999999</v>
      </c>
      <c r="G161" s="55">
        <v>1313.4459000000015</v>
      </c>
      <c r="H161" s="55">
        <v>-6675.5860000000002</v>
      </c>
      <c r="I161" s="55">
        <v>12.94</v>
      </c>
      <c r="J161" s="55">
        <v>19</v>
      </c>
      <c r="K161" s="8" t="s">
        <v>65</v>
      </c>
      <c r="M161" s="45">
        <v>0</v>
      </c>
      <c r="N161" s="36"/>
    </row>
    <row r="162" spans="2:14" x14ac:dyDescent="0.25">
      <c r="B162" s="8" t="s">
        <v>111</v>
      </c>
      <c r="C162" s="8">
        <v>2021</v>
      </c>
      <c r="D162" s="8">
        <v>10</v>
      </c>
      <c r="E162" s="55">
        <v>5920.5830999999998</v>
      </c>
      <c r="F162" s="55">
        <v>3375.0120000000002</v>
      </c>
      <c r="G162" s="55">
        <v>1600.1080999999997</v>
      </c>
      <c r="H162" s="55">
        <v>-4145.6791999999996</v>
      </c>
      <c r="I162" s="55">
        <v>12.94</v>
      </c>
      <c r="J162" s="55">
        <v>19</v>
      </c>
      <c r="K162" s="8" t="s">
        <v>65</v>
      </c>
      <c r="M162" s="45">
        <v>0</v>
      </c>
      <c r="N162" s="36"/>
    </row>
    <row r="163" spans="2:14" x14ac:dyDescent="0.25">
      <c r="B163" s="8" t="s">
        <v>111</v>
      </c>
      <c r="C163" s="8">
        <v>2021</v>
      </c>
      <c r="D163" s="8">
        <v>11</v>
      </c>
      <c r="E163" s="55">
        <v>4299.2912999999999</v>
      </c>
      <c r="F163" s="55">
        <v>3143.9760000000001</v>
      </c>
      <c r="G163" s="55">
        <v>1599.6411000000003</v>
      </c>
      <c r="H163" s="55">
        <v>-2754.9564</v>
      </c>
      <c r="I163" s="55">
        <v>13.268000000000001</v>
      </c>
      <c r="J163" s="55">
        <v>19</v>
      </c>
      <c r="K163" s="8" t="s">
        <v>65</v>
      </c>
      <c r="M163" s="45">
        <v>0</v>
      </c>
      <c r="N163" s="36"/>
    </row>
    <row r="164" spans="2:14" x14ac:dyDescent="0.25">
      <c r="B164" s="8" t="s">
        <v>111</v>
      </c>
      <c r="C164" s="8">
        <v>2021</v>
      </c>
      <c r="D164" s="8">
        <v>12</v>
      </c>
      <c r="E164" s="55">
        <v>1903.1220000000001</v>
      </c>
      <c r="F164" s="55">
        <v>3123.5360000000001</v>
      </c>
      <c r="G164" s="55">
        <v>2201.1122999999998</v>
      </c>
      <c r="H164" s="55">
        <v>-980.69830000000002</v>
      </c>
      <c r="I164" s="55">
        <v>14.58</v>
      </c>
      <c r="J164" s="55">
        <v>19</v>
      </c>
      <c r="K164" s="8" t="s">
        <v>65</v>
      </c>
      <c r="M164" s="45">
        <v>0</v>
      </c>
      <c r="N164" s="36"/>
    </row>
    <row r="165" spans="2:14" x14ac:dyDescent="0.25">
      <c r="B165" s="8" t="s">
        <v>112</v>
      </c>
      <c r="C165" s="8">
        <v>2021</v>
      </c>
      <c r="D165" s="8">
        <v>1</v>
      </c>
      <c r="E165" s="55">
        <v>95.356499999999997</v>
      </c>
      <c r="F165" s="55">
        <v>11054.904</v>
      </c>
      <c r="G165" s="55">
        <v>10959.547500000001</v>
      </c>
      <c r="H165" s="55">
        <v>0</v>
      </c>
      <c r="I165" s="55">
        <v>36.04</v>
      </c>
      <c r="J165" s="55">
        <v>45</v>
      </c>
      <c r="K165" s="8" t="s">
        <v>65</v>
      </c>
      <c r="M165" s="45">
        <v>0</v>
      </c>
      <c r="N165" s="36"/>
    </row>
    <row r="166" spans="2:14" x14ac:dyDescent="0.25">
      <c r="B166" s="8" t="s">
        <v>112</v>
      </c>
      <c r="C166" s="8">
        <v>2021</v>
      </c>
      <c r="D166" s="8">
        <v>2</v>
      </c>
      <c r="E166" s="55">
        <v>100.94880000000001</v>
      </c>
      <c r="F166" s="55">
        <v>11190.328</v>
      </c>
      <c r="G166" s="55">
        <v>11089.379199999999</v>
      </c>
      <c r="H166" s="55">
        <v>0</v>
      </c>
      <c r="I166" s="55">
        <v>31.783999999999999</v>
      </c>
      <c r="J166" s="55">
        <v>45</v>
      </c>
      <c r="K166" s="8" t="s">
        <v>65</v>
      </c>
      <c r="M166" s="45">
        <v>0</v>
      </c>
      <c r="N166" s="36"/>
    </row>
    <row r="167" spans="2:14" x14ac:dyDescent="0.25">
      <c r="B167" s="8" t="s">
        <v>112</v>
      </c>
      <c r="C167" s="8">
        <v>2021</v>
      </c>
      <c r="D167" s="8">
        <v>3</v>
      </c>
      <c r="E167" s="55">
        <v>255.3973</v>
      </c>
      <c r="F167" s="55">
        <v>12807.56</v>
      </c>
      <c r="G167" s="55">
        <v>12552.916799999999</v>
      </c>
      <c r="H167" s="55">
        <v>-0.75409999999999999</v>
      </c>
      <c r="I167" s="55">
        <v>32.432000000000002</v>
      </c>
      <c r="J167" s="55">
        <v>42</v>
      </c>
      <c r="K167" s="8" t="s">
        <v>65</v>
      </c>
      <c r="M167" s="45">
        <v>0</v>
      </c>
      <c r="N167" s="36"/>
    </row>
    <row r="168" spans="2:14" x14ac:dyDescent="0.25">
      <c r="B168" s="8" t="s">
        <v>112</v>
      </c>
      <c r="C168" s="8">
        <v>2021</v>
      </c>
      <c r="D168" s="8">
        <v>4</v>
      </c>
      <c r="E168" s="55">
        <v>304.7022</v>
      </c>
      <c r="F168" s="55">
        <v>12677.08</v>
      </c>
      <c r="G168" s="55">
        <v>12372.3778</v>
      </c>
      <c r="H168" s="55">
        <v>0</v>
      </c>
      <c r="I168" s="55">
        <v>63.304000000000002</v>
      </c>
      <c r="J168" s="55">
        <v>42</v>
      </c>
      <c r="K168" s="8" t="s">
        <v>65</v>
      </c>
      <c r="M168" s="45">
        <v>0</v>
      </c>
      <c r="N168" s="36"/>
    </row>
    <row r="169" spans="2:14" x14ac:dyDescent="0.25">
      <c r="B169" s="8" t="s">
        <v>112</v>
      </c>
      <c r="C169" s="8">
        <v>2021</v>
      </c>
      <c r="D169" s="8">
        <v>5</v>
      </c>
      <c r="E169" s="55">
        <v>363.76769999999999</v>
      </c>
      <c r="F169" s="55">
        <v>13037.175999999999</v>
      </c>
      <c r="G169" s="55">
        <v>12673.408299999999</v>
      </c>
      <c r="H169" s="55">
        <v>0</v>
      </c>
      <c r="I169" s="55">
        <v>39.024000000000001</v>
      </c>
      <c r="J169" s="55">
        <v>42</v>
      </c>
      <c r="K169" s="8" t="s">
        <v>65</v>
      </c>
      <c r="M169" s="45">
        <v>0</v>
      </c>
      <c r="N169" s="36"/>
    </row>
    <row r="170" spans="2:14" x14ac:dyDescent="0.25">
      <c r="B170" s="8" t="s">
        <v>112</v>
      </c>
      <c r="C170" s="8">
        <v>2021</v>
      </c>
      <c r="D170" s="8">
        <v>6</v>
      </c>
      <c r="E170" s="55">
        <v>386.77879999999999</v>
      </c>
      <c r="F170" s="55">
        <v>16274.448</v>
      </c>
      <c r="G170" s="55">
        <v>15887.955900000001</v>
      </c>
      <c r="H170" s="55">
        <v>-0.28670000000000001</v>
      </c>
      <c r="I170" s="55">
        <v>101.992</v>
      </c>
      <c r="J170" s="55">
        <v>47</v>
      </c>
      <c r="K170" s="8" t="s">
        <v>65</v>
      </c>
      <c r="M170" s="45">
        <v>0</v>
      </c>
      <c r="N170" s="36"/>
    </row>
    <row r="171" spans="2:14" x14ac:dyDescent="0.25">
      <c r="B171" s="8" t="s">
        <v>112</v>
      </c>
      <c r="C171" s="8">
        <v>2021</v>
      </c>
      <c r="D171" s="8">
        <v>7</v>
      </c>
      <c r="E171" s="55">
        <v>337.22829999999999</v>
      </c>
      <c r="F171" s="55">
        <v>18461.144</v>
      </c>
      <c r="G171" s="55">
        <v>18126.1479</v>
      </c>
      <c r="H171" s="55">
        <v>-2.2322000000000002</v>
      </c>
      <c r="I171" s="55">
        <v>52.231999999999999</v>
      </c>
      <c r="J171" s="55">
        <v>53</v>
      </c>
      <c r="K171" s="8" t="s">
        <v>65</v>
      </c>
      <c r="M171" s="45">
        <v>0</v>
      </c>
      <c r="N171" s="36"/>
    </row>
    <row r="172" spans="2:14" x14ac:dyDescent="0.25">
      <c r="B172" s="8" t="s">
        <v>112</v>
      </c>
      <c r="C172" s="8">
        <v>2021</v>
      </c>
      <c r="D172" s="8">
        <v>8</v>
      </c>
      <c r="E172" s="55">
        <v>302.43220000000002</v>
      </c>
      <c r="F172" s="55">
        <v>16296.791999999999</v>
      </c>
      <c r="G172" s="55">
        <v>15994.3598</v>
      </c>
      <c r="H172" s="55">
        <v>0</v>
      </c>
      <c r="I172" s="55">
        <v>58.055999999999997</v>
      </c>
      <c r="J172" s="55">
        <v>55</v>
      </c>
      <c r="K172" s="8" t="s">
        <v>65</v>
      </c>
      <c r="M172" s="45">
        <v>0</v>
      </c>
      <c r="N172" s="36"/>
    </row>
    <row r="173" spans="2:14" x14ac:dyDescent="0.25">
      <c r="B173" s="8" t="s">
        <v>112</v>
      </c>
      <c r="C173" s="8">
        <v>2021</v>
      </c>
      <c r="D173" s="8">
        <v>9</v>
      </c>
      <c r="E173" s="55">
        <v>251.66079999999999</v>
      </c>
      <c r="F173" s="55">
        <v>14679.111999999999</v>
      </c>
      <c r="G173" s="55">
        <v>14427.471599999999</v>
      </c>
      <c r="H173" s="55">
        <v>-2.0400000000000001E-2</v>
      </c>
      <c r="I173" s="55">
        <v>44.56</v>
      </c>
      <c r="J173" s="55">
        <v>55</v>
      </c>
      <c r="K173" s="8" t="s">
        <v>65</v>
      </c>
      <c r="M173" s="45">
        <v>0</v>
      </c>
      <c r="N173" s="36"/>
    </row>
    <row r="174" spans="2:14" x14ac:dyDescent="0.25">
      <c r="B174" s="8" t="s">
        <v>112</v>
      </c>
      <c r="C174" s="8">
        <v>2021</v>
      </c>
      <c r="D174" s="8">
        <v>10</v>
      </c>
      <c r="E174" s="55">
        <v>165.06450000000001</v>
      </c>
      <c r="F174" s="55">
        <v>13669.72</v>
      </c>
      <c r="G174" s="55">
        <v>13504.655499999999</v>
      </c>
      <c r="H174" s="55">
        <v>0</v>
      </c>
      <c r="I174" s="55">
        <v>39.32</v>
      </c>
      <c r="J174" s="55">
        <v>55</v>
      </c>
      <c r="K174" s="8" t="s">
        <v>65</v>
      </c>
      <c r="M174" s="45">
        <v>0</v>
      </c>
      <c r="N174" s="36"/>
    </row>
    <row r="175" spans="2:14" x14ac:dyDescent="0.25">
      <c r="B175" s="8" t="s">
        <v>112</v>
      </c>
      <c r="C175" s="8">
        <v>2021</v>
      </c>
      <c r="D175" s="8">
        <v>11</v>
      </c>
      <c r="E175" s="55">
        <v>106.7743</v>
      </c>
      <c r="F175" s="55">
        <v>13170.04</v>
      </c>
      <c r="G175" s="55">
        <v>13063.265700000002</v>
      </c>
      <c r="H175" s="55">
        <v>0</v>
      </c>
      <c r="I175" s="55">
        <v>39.648000000000003</v>
      </c>
      <c r="J175" s="55">
        <v>55</v>
      </c>
      <c r="K175" s="8" t="s">
        <v>65</v>
      </c>
      <c r="M175" s="45">
        <v>0</v>
      </c>
      <c r="N175" s="36"/>
    </row>
    <row r="176" spans="2:14" x14ac:dyDescent="0.25">
      <c r="B176" s="8" t="s">
        <v>112</v>
      </c>
      <c r="C176" s="8">
        <v>2021</v>
      </c>
      <c r="D176" s="8">
        <v>12</v>
      </c>
      <c r="E176" s="55">
        <v>44.443199999999997</v>
      </c>
      <c r="F176" s="55">
        <v>13888.312</v>
      </c>
      <c r="G176" s="55">
        <v>13843.8688</v>
      </c>
      <c r="H176" s="55">
        <v>0</v>
      </c>
      <c r="I176" s="55">
        <v>38.664000000000001</v>
      </c>
      <c r="J176" s="55">
        <v>55</v>
      </c>
      <c r="K176" s="8" t="s">
        <v>65</v>
      </c>
      <c r="M176" s="45">
        <v>0</v>
      </c>
      <c r="N176" s="36"/>
    </row>
    <row r="177" spans="2:14" x14ac:dyDescent="0.25">
      <c r="B177" s="8" t="s">
        <v>113</v>
      </c>
      <c r="C177" s="8">
        <v>2021</v>
      </c>
      <c r="D177" s="8">
        <v>1</v>
      </c>
      <c r="E177" s="55">
        <v>2011.9919</v>
      </c>
      <c r="F177" s="55">
        <v>8947.8359999999993</v>
      </c>
      <c r="G177" s="55">
        <v>7480.7401</v>
      </c>
      <c r="H177" s="55">
        <v>-544.89599999999996</v>
      </c>
      <c r="I177" s="55">
        <v>22.08</v>
      </c>
      <c r="J177" s="55">
        <v>33</v>
      </c>
      <c r="K177" s="8" t="s">
        <v>65</v>
      </c>
      <c r="M177" s="45">
        <v>0</v>
      </c>
      <c r="N177" s="36"/>
    </row>
    <row r="178" spans="2:14" x14ac:dyDescent="0.25">
      <c r="B178" s="8" t="s">
        <v>113</v>
      </c>
      <c r="C178" s="8">
        <v>2021</v>
      </c>
      <c r="D178" s="8">
        <v>2</v>
      </c>
      <c r="E178" s="55">
        <v>2316.4</v>
      </c>
      <c r="F178" s="55">
        <v>7559.0360000000001</v>
      </c>
      <c r="G178" s="55">
        <v>6177.1</v>
      </c>
      <c r="H178" s="55">
        <v>-934.46400000000006</v>
      </c>
      <c r="I178" s="55">
        <v>25.916</v>
      </c>
      <c r="J178" s="55">
        <v>27</v>
      </c>
      <c r="K178" s="8" t="s">
        <v>65</v>
      </c>
      <c r="M178" s="45">
        <v>0</v>
      </c>
      <c r="N178" s="36"/>
    </row>
    <row r="179" spans="2:14" x14ac:dyDescent="0.25">
      <c r="B179" s="8" t="s">
        <v>113</v>
      </c>
      <c r="C179" s="8">
        <v>2021</v>
      </c>
      <c r="D179" s="8">
        <v>3</v>
      </c>
      <c r="E179" s="55">
        <v>4848.32</v>
      </c>
      <c r="F179" s="55">
        <v>6346.5559999999996</v>
      </c>
      <c r="G179" s="55">
        <v>4385.0200000000004</v>
      </c>
      <c r="H179" s="55">
        <v>-2886.7840000000001</v>
      </c>
      <c r="I179" s="55">
        <v>17.916</v>
      </c>
      <c r="J179" s="55">
        <v>28</v>
      </c>
      <c r="K179" s="8" t="s">
        <v>65</v>
      </c>
      <c r="M179" s="45">
        <v>0</v>
      </c>
      <c r="N179" s="36"/>
    </row>
    <row r="180" spans="2:14" x14ac:dyDescent="0.25">
      <c r="B180" s="8" t="s">
        <v>113</v>
      </c>
      <c r="C180" s="8">
        <v>2021</v>
      </c>
      <c r="D180" s="8">
        <v>4</v>
      </c>
      <c r="E180" s="55">
        <v>5583.3438999999998</v>
      </c>
      <c r="F180" s="55">
        <v>4415.3559999999998</v>
      </c>
      <c r="G180" s="55">
        <v>2613.1961000000001</v>
      </c>
      <c r="H180" s="55">
        <v>-3781.1840000000002</v>
      </c>
      <c r="I180" s="55">
        <v>13.44</v>
      </c>
      <c r="J180" s="55">
        <v>28</v>
      </c>
      <c r="K180" s="8" t="s">
        <v>65</v>
      </c>
      <c r="M180" s="45">
        <v>0</v>
      </c>
      <c r="N180" s="36"/>
    </row>
    <row r="181" spans="2:14" x14ac:dyDescent="0.25">
      <c r="B181" s="8" t="s">
        <v>113</v>
      </c>
      <c r="C181" s="8">
        <v>2021</v>
      </c>
      <c r="D181" s="8">
        <v>5</v>
      </c>
      <c r="E181" s="55">
        <v>6116.0478999999996</v>
      </c>
      <c r="F181" s="55">
        <v>3928.9560000000001</v>
      </c>
      <c r="G181" s="55">
        <v>1941.1001000000001</v>
      </c>
      <c r="H181" s="55">
        <v>-4128.192</v>
      </c>
      <c r="I181" s="55">
        <v>13.12</v>
      </c>
      <c r="J181" s="55">
        <v>28</v>
      </c>
      <c r="K181" s="8" t="s">
        <v>65</v>
      </c>
      <c r="M181" s="45">
        <v>0</v>
      </c>
      <c r="N181" s="36"/>
    </row>
    <row r="182" spans="2:14" x14ac:dyDescent="0.25">
      <c r="B182" s="8" t="s">
        <v>113</v>
      </c>
      <c r="C182" s="8">
        <v>2021</v>
      </c>
      <c r="D182" s="8">
        <v>6</v>
      </c>
      <c r="E182" s="55">
        <v>6774.08</v>
      </c>
      <c r="F182" s="55">
        <v>4942.72</v>
      </c>
      <c r="G182" s="55">
        <v>2032.1279999999999</v>
      </c>
      <c r="H182" s="55">
        <v>-3863.4879999999998</v>
      </c>
      <c r="I182" s="55">
        <v>15.68</v>
      </c>
      <c r="J182" s="55">
        <v>28</v>
      </c>
      <c r="K182" s="8" t="s">
        <v>65</v>
      </c>
      <c r="M182" s="45">
        <v>0</v>
      </c>
      <c r="N182" s="36"/>
    </row>
    <row r="183" spans="2:14" x14ac:dyDescent="0.25">
      <c r="B183" s="8" t="s">
        <v>113</v>
      </c>
      <c r="C183" s="8">
        <v>2021</v>
      </c>
      <c r="D183" s="8">
        <v>7</v>
      </c>
      <c r="E183" s="55">
        <v>5779.4319999999998</v>
      </c>
      <c r="F183" s="55">
        <v>6082.8760000000002</v>
      </c>
      <c r="G183" s="55">
        <v>2662.2920000000004</v>
      </c>
      <c r="H183" s="55">
        <v>-2358.848</v>
      </c>
      <c r="I183" s="55">
        <v>18.236000000000001</v>
      </c>
      <c r="J183" s="55">
        <v>28</v>
      </c>
      <c r="K183" s="8" t="s">
        <v>65</v>
      </c>
      <c r="M183" s="45">
        <v>0</v>
      </c>
      <c r="N183" s="36"/>
    </row>
    <row r="184" spans="2:14" x14ac:dyDescent="0.25">
      <c r="B184" s="8" t="s">
        <v>113</v>
      </c>
      <c r="C184" s="8">
        <v>2021</v>
      </c>
      <c r="D184" s="8">
        <v>8</v>
      </c>
      <c r="E184" s="55">
        <v>5103.3599999999997</v>
      </c>
      <c r="F184" s="55">
        <v>4798.72</v>
      </c>
      <c r="G184" s="55">
        <v>2243.8400000000006</v>
      </c>
      <c r="H184" s="55">
        <v>-2548.48</v>
      </c>
      <c r="I184" s="55">
        <v>34.235999999999997</v>
      </c>
      <c r="J184" s="55">
        <v>28</v>
      </c>
      <c r="K184" s="8" t="s">
        <v>65</v>
      </c>
      <c r="M184" s="45">
        <v>0</v>
      </c>
      <c r="N184" s="36"/>
    </row>
    <row r="185" spans="2:14" x14ac:dyDescent="0.25">
      <c r="B185" s="8" t="s">
        <v>113</v>
      </c>
      <c r="C185" s="8">
        <v>2021</v>
      </c>
      <c r="D185" s="8">
        <v>9</v>
      </c>
      <c r="E185" s="55">
        <v>5348.2719999999999</v>
      </c>
      <c r="F185" s="55">
        <v>4264.28</v>
      </c>
      <c r="G185" s="55">
        <v>2055.3359999999998</v>
      </c>
      <c r="H185" s="55">
        <v>-3139.328</v>
      </c>
      <c r="I185" s="55">
        <v>14.4</v>
      </c>
      <c r="J185" s="55">
        <v>28</v>
      </c>
      <c r="K185" s="8" t="s">
        <v>65</v>
      </c>
      <c r="M185" s="45">
        <v>0</v>
      </c>
      <c r="N185" s="36"/>
    </row>
    <row r="186" spans="2:14" x14ac:dyDescent="0.25">
      <c r="B186" s="8" t="s">
        <v>113</v>
      </c>
      <c r="C186" s="8">
        <v>2021</v>
      </c>
      <c r="D186" s="8">
        <v>10</v>
      </c>
      <c r="E186" s="55">
        <v>3125.4520000000002</v>
      </c>
      <c r="F186" s="55">
        <v>3972.96</v>
      </c>
      <c r="G186" s="55">
        <v>2753.7316000000001</v>
      </c>
      <c r="H186" s="55">
        <v>-1906.2236</v>
      </c>
      <c r="I186" s="55">
        <v>14.4</v>
      </c>
      <c r="J186" s="55">
        <v>28</v>
      </c>
      <c r="K186" s="8" t="s">
        <v>65</v>
      </c>
      <c r="M186" s="45">
        <v>0</v>
      </c>
      <c r="N186" s="36"/>
    </row>
    <row r="187" spans="2:14" x14ac:dyDescent="0.25">
      <c r="B187" s="8" t="s">
        <v>113</v>
      </c>
      <c r="C187" s="8">
        <v>2021</v>
      </c>
      <c r="D187" s="8">
        <v>11</v>
      </c>
      <c r="E187" s="55">
        <v>2424.64</v>
      </c>
      <c r="F187" s="55">
        <v>5441.76</v>
      </c>
      <c r="G187" s="55">
        <v>4122.5920000000006</v>
      </c>
      <c r="H187" s="55">
        <v>-1105.472</v>
      </c>
      <c r="I187" s="55">
        <v>24</v>
      </c>
      <c r="J187" s="55">
        <v>33</v>
      </c>
      <c r="K187" s="8" t="s">
        <v>65</v>
      </c>
      <c r="M187" s="45">
        <v>0</v>
      </c>
      <c r="N187" s="36"/>
    </row>
    <row r="188" spans="2:14" x14ac:dyDescent="0.25">
      <c r="B188" s="8" t="s">
        <v>113</v>
      </c>
      <c r="C188" s="8">
        <v>2021</v>
      </c>
      <c r="D188" s="8">
        <v>12</v>
      </c>
      <c r="E188" s="55">
        <v>1286.68</v>
      </c>
      <c r="F188" s="55">
        <v>8076.36</v>
      </c>
      <c r="G188" s="55">
        <v>7169.1999999999989</v>
      </c>
      <c r="H188" s="55">
        <v>-379.52</v>
      </c>
      <c r="I188" s="55">
        <v>27.2</v>
      </c>
      <c r="J188" s="55">
        <v>34</v>
      </c>
      <c r="K188" s="8" t="s">
        <v>65</v>
      </c>
      <c r="M188" s="45">
        <v>0</v>
      </c>
      <c r="N188" s="36"/>
    </row>
    <row r="189" spans="2:14" x14ac:dyDescent="0.25">
      <c r="B189" s="8" t="s">
        <v>114</v>
      </c>
      <c r="C189" s="8">
        <v>2021</v>
      </c>
      <c r="D189" s="8">
        <v>1</v>
      </c>
      <c r="E189" s="55">
        <v>1133.0206000000001</v>
      </c>
      <c r="F189" s="55">
        <v>5463.8</v>
      </c>
      <c r="G189" s="55">
        <v>4535.3423000000003</v>
      </c>
      <c r="H189" s="55">
        <v>-204.56290000000001</v>
      </c>
      <c r="I189" s="55">
        <v>70.287999999999997</v>
      </c>
      <c r="J189" s="55">
        <v>22</v>
      </c>
      <c r="K189" s="8" t="s">
        <v>65</v>
      </c>
      <c r="M189" s="45">
        <v>0</v>
      </c>
      <c r="N189" s="36"/>
    </row>
    <row r="190" spans="2:14" x14ac:dyDescent="0.25">
      <c r="B190" s="8" t="s">
        <v>114</v>
      </c>
      <c r="C190" s="8">
        <v>2021</v>
      </c>
      <c r="D190" s="8">
        <v>2</v>
      </c>
      <c r="E190" s="55">
        <v>1322.1365000000001</v>
      </c>
      <c r="F190" s="55">
        <v>4747.6000000000004</v>
      </c>
      <c r="G190" s="55">
        <v>3773.2883000000002</v>
      </c>
      <c r="H190" s="55">
        <v>-347.82479999999998</v>
      </c>
      <c r="I190" s="55">
        <v>13.432</v>
      </c>
      <c r="J190" s="55">
        <v>21</v>
      </c>
      <c r="K190" s="8" t="s">
        <v>65</v>
      </c>
      <c r="M190" s="45">
        <v>0</v>
      </c>
      <c r="N190" s="36"/>
    </row>
    <row r="191" spans="2:14" x14ac:dyDescent="0.25">
      <c r="B191" s="8" t="s">
        <v>114</v>
      </c>
      <c r="C191" s="8">
        <v>2021</v>
      </c>
      <c r="D191" s="8">
        <v>3</v>
      </c>
      <c r="E191" s="55">
        <v>2896.8047000000001</v>
      </c>
      <c r="F191" s="55">
        <v>4690.848</v>
      </c>
      <c r="G191" s="55">
        <v>3110.9426999999996</v>
      </c>
      <c r="H191" s="55">
        <v>-1316.8994</v>
      </c>
      <c r="I191" s="55">
        <v>18.152000000000001</v>
      </c>
      <c r="J191" s="55">
        <v>21</v>
      </c>
      <c r="K191" s="8" t="s">
        <v>65</v>
      </c>
      <c r="M191" s="45">
        <v>0</v>
      </c>
      <c r="N191" s="36"/>
    </row>
    <row r="192" spans="2:14" x14ac:dyDescent="0.25">
      <c r="B192" s="8" t="s">
        <v>114</v>
      </c>
      <c r="C192" s="8">
        <v>2021</v>
      </c>
      <c r="D192" s="8">
        <v>4</v>
      </c>
      <c r="E192" s="55">
        <v>3455.9825999999998</v>
      </c>
      <c r="F192" s="55">
        <v>4229.8879999999999</v>
      </c>
      <c r="G192" s="55">
        <v>2513.6156999999998</v>
      </c>
      <c r="H192" s="55">
        <v>-1739.7103</v>
      </c>
      <c r="I192" s="55">
        <v>27.344000000000001</v>
      </c>
      <c r="J192" s="55">
        <v>21</v>
      </c>
      <c r="K192" s="8" t="s">
        <v>65</v>
      </c>
      <c r="M192" s="45">
        <v>0</v>
      </c>
      <c r="N192" s="36"/>
    </row>
    <row r="193" spans="2:14" x14ac:dyDescent="0.25">
      <c r="B193" s="8" t="s">
        <v>114</v>
      </c>
      <c r="C193" s="8">
        <v>2021</v>
      </c>
      <c r="D193" s="8">
        <v>5</v>
      </c>
      <c r="E193" s="55">
        <v>3950.2121999999999</v>
      </c>
      <c r="F193" s="55">
        <v>4223.7280000000001</v>
      </c>
      <c r="G193" s="55">
        <v>2179.4357</v>
      </c>
      <c r="H193" s="55">
        <v>-1905.9199000000001</v>
      </c>
      <c r="I193" s="55">
        <v>28</v>
      </c>
      <c r="J193" s="55">
        <v>21</v>
      </c>
      <c r="K193" s="8" t="s">
        <v>65</v>
      </c>
      <c r="M193" s="45">
        <v>0</v>
      </c>
      <c r="N193" s="36"/>
    </row>
    <row r="194" spans="2:14" x14ac:dyDescent="0.25">
      <c r="B194" s="8" t="s">
        <v>114</v>
      </c>
      <c r="C194" s="8">
        <v>2021</v>
      </c>
      <c r="D194" s="8">
        <v>6</v>
      </c>
      <c r="E194" s="55">
        <v>4252.0060999999996</v>
      </c>
      <c r="F194" s="55">
        <v>4933.2640000000001</v>
      </c>
      <c r="G194" s="55">
        <v>2335.1774</v>
      </c>
      <c r="H194" s="55">
        <v>-1653.9195</v>
      </c>
      <c r="I194" s="55">
        <v>15.4</v>
      </c>
      <c r="J194" s="55">
        <v>21</v>
      </c>
      <c r="K194" s="8" t="s">
        <v>65</v>
      </c>
      <c r="M194" s="45">
        <v>0</v>
      </c>
      <c r="N194" s="36"/>
    </row>
    <row r="195" spans="2:14" x14ac:dyDescent="0.25">
      <c r="B195" s="8" t="s">
        <v>114</v>
      </c>
      <c r="C195" s="8">
        <v>2021</v>
      </c>
      <c r="D195" s="8">
        <v>7</v>
      </c>
      <c r="E195" s="55">
        <v>3615.1257000000001</v>
      </c>
      <c r="F195" s="55">
        <v>5907.8720000000003</v>
      </c>
      <c r="G195" s="55">
        <v>3049.3533000000002</v>
      </c>
      <c r="H195" s="55">
        <v>-756.60699999999997</v>
      </c>
      <c r="I195" s="55">
        <v>47.415999999999997</v>
      </c>
      <c r="J195" s="55">
        <v>21</v>
      </c>
      <c r="K195" s="8" t="s">
        <v>65</v>
      </c>
      <c r="M195" s="45">
        <v>0</v>
      </c>
      <c r="N195" s="36"/>
    </row>
    <row r="196" spans="2:14" x14ac:dyDescent="0.25">
      <c r="B196" s="8" t="s">
        <v>114</v>
      </c>
      <c r="C196" s="8">
        <v>2021</v>
      </c>
      <c r="D196" s="8">
        <v>8</v>
      </c>
      <c r="E196" s="55">
        <v>3419.1770000000001</v>
      </c>
      <c r="F196" s="55">
        <v>5189.5200000000004</v>
      </c>
      <c r="G196" s="55">
        <v>2773.3198000000002</v>
      </c>
      <c r="H196" s="55">
        <v>-1002.9768</v>
      </c>
      <c r="I196" s="55">
        <v>19.8</v>
      </c>
      <c r="J196" s="55">
        <v>21</v>
      </c>
      <c r="K196" s="8" t="s">
        <v>65</v>
      </c>
      <c r="M196" s="45">
        <v>0</v>
      </c>
      <c r="N196" s="36"/>
    </row>
    <row r="197" spans="2:14" x14ac:dyDescent="0.25">
      <c r="B197" s="8" t="s">
        <v>114</v>
      </c>
      <c r="C197" s="8">
        <v>2021</v>
      </c>
      <c r="D197" s="8">
        <v>9</v>
      </c>
      <c r="E197" s="55">
        <v>2829.5679</v>
      </c>
      <c r="F197" s="55">
        <v>4479.2079999999996</v>
      </c>
      <c r="G197" s="55">
        <v>2611.0843999999997</v>
      </c>
      <c r="H197" s="55">
        <v>-961.4443</v>
      </c>
      <c r="I197" s="55">
        <v>17.824000000000002</v>
      </c>
      <c r="J197" s="55">
        <v>21</v>
      </c>
      <c r="K197" s="8" t="s">
        <v>65</v>
      </c>
      <c r="M197" s="45">
        <v>0</v>
      </c>
      <c r="N197" s="36"/>
    </row>
    <row r="198" spans="2:14" x14ac:dyDescent="0.25">
      <c r="B198" s="8" t="s">
        <v>114</v>
      </c>
      <c r="C198" s="8">
        <v>2021</v>
      </c>
      <c r="D198" s="8">
        <v>10</v>
      </c>
      <c r="E198" s="55">
        <v>1918.7059999999999</v>
      </c>
      <c r="F198" s="55">
        <v>4023.5839999999998</v>
      </c>
      <c r="G198" s="55">
        <v>2840.7026999999998</v>
      </c>
      <c r="H198" s="55">
        <v>-735.82470000000001</v>
      </c>
      <c r="I198" s="55">
        <v>12.448</v>
      </c>
      <c r="J198" s="55">
        <v>21</v>
      </c>
      <c r="K198" s="8" t="s">
        <v>65</v>
      </c>
      <c r="M198" s="45">
        <v>0</v>
      </c>
      <c r="N198" s="36"/>
    </row>
    <row r="199" spans="2:14" x14ac:dyDescent="0.25">
      <c r="B199" s="8" t="s">
        <v>114</v>
      </c>
      <c r="C199" s="8">
        <v>2021</v>
      </c>
      <c r="D199" s="8">
        <v>11</v>
      </c>
      <c r="E199" s="55">
        <v>1290.8213000000001</v>
      </c>
      <c r="F199" s="55">
        <v>4419.6400000000003</v>
      </c>
      <c r="G199" s="55">
        <v>3450.8253000000004</v>
      </c>
      <c r="H199" s="55">
        <v>-322.00659999999999</v>
      </c>
      <c r="I199" s="55">
        <v>18.344000000000001</v>
      </c>
      <c r="J199" s="55">
        <v>21</v>
      </c>
      <c r="K199" s="8" t="s">
        <v>65</v>
      </c>
      <c r="M199" s="45">
        <v>0</v>
      </c>
      <c r="N199" s="36"/>
    </row>
    <row r="200" spans="2:14" x14ac:dyDescent="0.25">
      <c r="B200" s="8" t="s">
        <v>114</v>
      </c>
      <c r="C200" s="8">
        <v>2021</v>
      </c>
      <c r="D200" s="8">
        <v>12</v>
      </c>
      <c r="E200" s="55">
        <v>734.88239999999996</v>
      </c>
      <c r="F200" s="55">
        <v>5553.0079999999998</v>
      </c>
      <c r="G200" s="55">
        <v>4892.3435999999992</v>
      </c>
      <c r="H200" s="55">
        <v>-74.218000000000004</v>
      </c>
      <c r="I200" s="55">
        <v>16.056000000000001</v>
      </c>
      <c r="J200" s="55">
        <v>22</v>
      </c>
      <c r="K200" s="8" t="s">
        <v>65</v>
      </c>
      <c r="M200" s="45">
        <v>0</v>
      </c>
      <c r="N200" s="36"/>
    </row>
    <row r="201" spans="2:14" x14ac:dyDescent="0.25">
      <c r="B201" s="8" t="s">
        <v>115</v>
      </c>
      <c r="C201" s="8">
        <v>2021</v>
      </c>
      <c r="D201" s="8">
        <v>1</v>
      </c>
      <c r="E201" s="55">
        <v>3946.5039999999999</v>
      </c>
      <c r="F201" s="55">
        <v>105439.86</v>
      </c>
      <c r="G201" s="55">
        <v>101493.356</v>
      </c>
      <c r="H201" s="55">
        <v>0</v>
      </c>
      <c r="I201" s="55">
        <v>245.79</v>
      </c>
      <c r="J201" s="55">
        <v>258</v>
      </c>
      <c r="K201" s="8" t="s">
        <v>65</v>
      </c>
      <c r="M201" s="45">
        <v>0</v>
      </c>
      <c r="N201" s="36"/>
    </row>
    <row r="202" spans="2:14" x14ac:dyDescent="0.25">
      <c r="B202" s="8" t="s">
        <v>115</v>
      </c>
      <c r="C202" s="8">
        <v>2021</v>
      </c>
      <c r="D202" s="8">
        <v>2</v>
      </c>
      <c r="E202" s="55">
        <v>6255.3159999999998</v>
      </c>
      <c r="F202" s="55">
        <v>92533.35</v>
      </c>
      <c r="G202" s="55">
        <v>86278.034</v>
      </c>
      <c r="H202" s="55">
        <v>0</v>
      </c>
      <c r="I202" s="55">
        <v>280.32</v>
      </c>
      <c r="J202" s="55">
        <v>258</v>
      </c>
      <c r="K202" s="8" t="s">
        <v>65</v>
      </c>
      <c r="M202" s="45">
        <v>0</v>
      </c>
      <c r="N202" s="36"/>
    </row>
    <row r="203" spans="2:14" x14ac:dyDescent="0.25">
      <c r="B203" s="8" t="s">
        <v>115</v>
      </c>
      <c r="C203" s="8">
        <v>2021</v>
      </c>
      <c r="D203" s="8">
        <v>3</v>
      </c>
      <c r="E203" s="55">
        <v>13404.108</v>
      </c>
      <c r="F203" s="55">
        <v>75779.67</v>
      </c>
      <c r="G203" s="55">
        <v>62550.608</v>
      </c>
      <c r="H203" s="55">
        <v>-175.04599999999999</v>
      </c>
      <c r="I203" s="55">
        <v>203.97</v>
      </c>
      <c r="J203" s="55">
        <v>265</v>
      </c>
      <c r="K203" s="8" t="s">
        <v>65</v>
      </c>
      <c r="M203" s="45">
        <v>0</v>
      </c>
      <c r="N203" s="36"/>
    </row>
    <row r="204" spans="2:14" x14ac:dyDescent="0.25">
      <c r="B204" s="8" t="s">
        <v>115</v>
      </c>
      <c r="C204" s="8">
        <v>2021</v>
      </c>
      <c r="D204" s="8">
        <v>4</v>
      </c>
      <c r="E204" s="55">
        <v>14554.776</v>
      </c>
      <c r="F204" s="55">
        <v>57039.66</v>
      </c>
      <c r="G204" s="55">
        <v>43350.088000000003</v>
      </c>
      <c r="H204" s="55">
        <v>-865.20399999999995</v>
      </c>
      <c r="I204" s="55">
        <v>260.88</v>
      </c>
      <c r="J204" s="55">
        <v>265</v>
      </c>
      <c r="K204" s="8" t="s">
        <v>65</v>
      </c>
      <c r="M204" s="45">
        <v>0</v>
      </c>
      <c r="N204" s="36"/>
    </row>
    <row r="205" spans="2:14" x14ac:dyDescent="0.25">
      <c r="B205" s="8" t="s">
        <v>115</v>
      </c>
      <c r="C205" s="8">
        <v>2021</v>
      </c>
      <c r="D205" s="8">
        <v>5</v>
      </c>
      <c r="E205" s="55">
        <v>15218.42</v>
      </c>
      <c r="F205" s="55">
        <v>44063.28</v>
      </c>
      <c r="G205" s="55">
        <v>29664.583999999999</v>
      </c>
      <c r="H205" s="55">
        <v>-819.72400000000005</v>
      </c>
      <c r="I205" s="55">
        <v>132.69</v>
      </c>
      <c r="J205" s="55">
        <v>265</v>
      </c>
      <c r="K205" s="8" t="s">
        <v>65</v>
      </c>
      <c r="M205" s="45">
        <v>0</v>
      </c>
      <c r="N205" s="36"/>
    </row>
    <row r="206" spans="2:14" x14ac:dyDescent="0.25">
      <c r="B206" s="8" t="s">
        <v>115</v>
      </c>
      <c r="C206" s="8">
        <v>2021</v>
      </c>
      <c r="D206" s="8">
        <v>6</v>
      </c>
      <c r="E206" s="55">
        <v>17448.259999999998</v>
      </c>
      <c r="F206" s="55">
        <v>42928.68</v>
      </c>
      <c r="G206" s="55">
        <v>25714.441999999999</v>
      </c>
      <c r="H206" s="55">
        <v>-234.02199999999999</v>
      </c>
      <c r="I206" s="55">
        <v>141.24</v>
      </c>
      <c r="J206" s="55">
        <v>265</v>
      </c>
      <c r="K206" s="8" t="s">
        <v>65</v>
      </c>
      <c r="M206" s="45">
        <v>0</v>
      </c>
      <c r="N206" s="36"/>
    </row>
    <row r="207" spans="2:14" x14ac:dyDescent="0.25">
      <c r="B207" s="8" t="s">
        <v>115</v>
      </c>
      <c r="C207" s="8">
        <v>2021</v>
      </c>
      <c r="D207" s="8">
        <v>7</v>
      </c>
      <c r="E207" s="55">
        <v>14956.371999999999</v>
      </c>
      <c r="F207" s="55">
        <v>45080.37</v>
      </c>
      <c r="G207" s="55">
        <v>30190.022000000001</v>
      </c>
      <c r="H207" s="55">
        <v>-66.024000000000001</v>
      </c>
      <c r="I207" s="55">
        <v>90.93</v>
      </c>
      <c r="J207" s="55">
        <v>265</v>
      </c>
      <c r="K207" s="8" t="s">
        <v>65</v>
      </c>
      <c r="M207" s="45">
        <v>0</v>
      </c>
      <c r="N207" s="36"/>
    </row>
    <row r="208" spans="2:14" x14ac:dyDescent="0.25">
      <c r="B208" s="8" t="s">
        <v>115</v>
      </c>
      <c r="C208" s="8">
        <v>2021</v>
      </c>
      <c r="D208" s="8">
        <v>8</v>
      </c>
      <c r="E208" s="55">
        <v>13556.9</v>
      </c>
      <c r="F208" s="55">
        <v>43797.75</v>
      </c>
      <c r="G208" s="55">
        <v>30269.041999999998</v>
      </c>
      <c r="H208" s="55">
        <v>-28.192</v>
      </c>
      <c r="I208" s="55">
        <v>213.78</v>
      </c>
      <c r="J208" s="55">
        <v>265</v>
      </c>
      <c r="K208" s="8" t="s">
        <v>65</v>
      </c>
      <c r="M208" s="45">
        <v>0</v>
      </c>
      <c r="N208" s="36"/>
    </row>
    <row r="209" spans="2:14" x14ac:dyDescent="0.25">
      <c r="B209" s="8" t="s">
        <v>115</v>
      </c>
      <c r="C209" s="8">
        <v>2021</v>
      </c>
      <c r="D209" s="8">
        <v>9</v>
      </c>
      <c r="E209" s="55">
        <v>13375.712</v>
      </c>
      <c r="F209" s="55">
        <v>45075.12</v>
      </c>
      <c r="G209" s="55">
        <v>31826.614000000001</v>
      </c>
      <c r="H209" s="55">
        <v>-127.206</v>
      </c>
      <c r="I209" s="55">
        <v>117.96</v>
      </c>
      <c r="J209" s="55">
        <v>265</v>
      </c>
      <c r="K209" s="8" t="s">
        <v>65</v>
      </c>
      <c r="M209" s="45">
        <v>0</v>
      </c>
      <c r="N209" s="36"/>
    </row>
    <row r="210" spans="2:14" x14ac:dyDescent="0.25">
      <c r="B210" s="8" t="s">
        <v>115</v>
      </c>
      <c r="C210" s="8">
        <v>2021</v>
      </c>
      <c r="D210" s="8">
        <v>10</v>
      </c>
      <c r="E210" s="55">
        <v>8866.0920000000006</v>
      </c>
      <c r="F210" s="55">
        <v>55182.69</v>
      </c>
      <c r="G210" s="55">
        <v>46321.42</v>
      </c>
      <c r="H210" s="55">
        <v>-4.8220000000000001</v>
      </c>
      <c r="I210" s="55">
        <v>132.69</v>
      </c>
      <c r="J210" s="55">
        <v>265</v>
      </c>
      <c r="K210" s="8" t="s">
        <v>65</v>
      </c>
      <c r="M210" s="45">
        <v>0</v>
      </c>
      <c r="N210" s="36"/>
    </row>
    <row r="211" spans="2:14" x14ac:dyDescent="0.25">
      <c r="B211" s="8" t="s">
        <v>115</v>
      </c>
      <c r="C211" s="8">
        <v>2021</v>
      </c>
      <c r="D211" s="8">
        <v>11</v>
      </c>
      <c r="E211" s="55">
        <v>6555.9520000000002</v>
      </c>
      <c r="F211" s="55">
        <v>66630.960000000006</v>
      </c>
      <c r="G211" s="55">
        <v>60075.008000000009</v>
      </c>
      <c r="H211" s="55">
        <v>0</v>
      </c>
      <c r="I211" s="55">
        <v>167.1</v>
      </c>
      <c r="J211" s="55">
        <v>265</v>
      </c>
      <c r="K211" s="8" t="s">
        <v>65</v>
      </c>
      <c r="M211" s="45">
        <v>0</v>
      </c>
      <c r="N211" s="36"/>
    </row>
    <row r="212" spans="2:14" x14ac:dyDescent="0.25">
      <c r="B212" s="8" t="s">
        <v>115</v>
      </c>
      <c r="C212" s="8">
        <v>2021</v>
      </c>
      <c r="D212" s="8">
        <v>12</v>
      </c>
      <c r="E212" s="55">
        <v>2222.6840000000002</v>
      </c>
      <c r="F212" s="55">
        <v>91184.25</v>
      </c>
      <c r="G212" s="55">
        <v>88961.566000000006</v>
      </c>
      <c r="H212" s="55">
        <v>0</v>
      </c>
      <c r="I212" s="55">
        <v>237.15</v>
      </c>
      <c r="J212" s="55">
        <v>265</v>
      </c>
      <c r="K212" s="8" t="s">
        <v>65</v>
      </c>
      <c r="M212" s="45">
        <v>0</v>
      </c>
      <c r="N212" s="36"/>
    </row>
    <row r="213" spans="2:14" x14ac:dyDescent="0.25">
      <c r="B213" s="8" t="s">
        <v>116</v>
      </c>
      <c r="C213" s="8">
        <v>2021</v>
      </c>
      <c r="D213" s="8">
        <v>1</v>
      </c>
      <c r="E213" s="55">
        <v>0</v>
      </c>
      <c r="F213" s="55">
        <v>11126.708000000001</v>
      </c>
      <c r="G213" s="55">
        <v>11126.708000000001</v>
      </c>
      <c r="H213" s="55">
        <v>0</v>
      </c>
      <c r="I213" s="55">
        <v>31.68</v>
      </c>
      <c r="J213" s="55">
        <v>33</v>
      </c>
      <c r="K213" s="8" t="s">
        <v>65</v>
      </c>
      <c r="M213" s="45">
        <v>0</v>
      </c>
      <c r="N213" s="36"/>
    </row>
    <row r="214" spans="2:14" x14ac:dyDescent="0.25">
      <c r="B214" s="8" t="s">
        <v>116</v>
      </c>
      <c r="C214" s="8">
        <v>2021</v>
      </c>
      <c r="D214" s="8">
        <v>2</v>
      </c>
      <c r="E214" s="55">
        <v>493.05599999999998</v>
      </c>
      <c r="F214" s="55">
        <v>9852.152</v>
      </c>
      <c r="G214" s="55">
        <v>9359.9920000000002</v>
      </c>
      <c r="H214" s="55">
        <v>-0.89600000000000002</v>
      </c>
      <c r="I214" s="55">
        <v>27.2</v>
      </c>
      <c r="J214" s="55">
        <v>34</v>
      </c>
      <c r="K214" s="8" t="s">
        <v>65</v>
      </c>
      <c r="M214" s="45">
        <v>0</v>
      </c>
      <c r="N214" s="36"/>
    </row>
    <row r="215" spans="2:14" x14ac:dyDescent="0.25">
      <c r="B215" s="8" t="s">
        <v>116</v>
      </c>
      <c r="C215" s="8">
        <v>2021</v>
      </c>
      <c r="D215" s="8">
        <v>3</v>
      </c>
      <c r="E215" s="55">
        <v>1889.152</v>
      </c>
      <c r="F215" s="55">
        <v>8332.7960000000003</v>
      </c>
      <c r="G215" s="55">
        <v>6613.3720000000003</v>
      </c>
      <c r="H215" s="55">
        <v>-169.72800000000001</v>
      </c>
      <c r="I215" s="55">
        <v>25.92</v>
      </c>
      <c r="J215" s="55">
        <v>33</v>
      </c>
      <c r="K215" s="8" t="s">
        <v>65</v>
      </c>
      <c r="M215" s="45">
        <v>0</v>
      </c>
      <c r="N215" s="36"/>
    </row>
    <row r="216" spans="2:14" x14ac:dyDescent="0.25">
      <c r="B216" s="8" t="s">
        <v>116</v>
      </c>
      <c r="C216" s="8">
        <v>2021</v>
      </c>
      <c r="D216" s="8">
        <v>4</v>
      </c>
      <c r="E216" s="55">
        <v>1592.2560000000001</v>
      </c>
      <c r="F216" s="55">
        <v>7316.4719999999998</v>
      </c>
      <c r="G216" s="55">
        <v>5835.8959999999997</v>
      </c>
      <c r="H216" s="55">
        <v>-111.68</v>
      </c>
      <c r="I216" s="55">
        <v>24.64</v>
      </c>
      <c r="J216" s="55">
        <v>33</v>
      </c>
      <c r="K216" s="8" t="s">
        <v>65</v>
      </c>
      <c r="M216" s="45">
        <v>0</v>
      </c>
      <c r="N216" s="36"/>
    </row>
    <row r="217" spans="2:14" x14ac:dyDescent="0.25">
      <c r="B217" s="8" t="s">
        <v>116</v>
      </c>
      <c r="C217" s="8">
        <v>2021</v>
      </c>
      <c r="D217" s="8">
        <v>5</v>
      </c>
      <c r="E217" s="55">
        <v>1091.2</v>
      </c>
      <c r="F217" s="55">
        <v>5750.0720000000001</v>
      </c>
      <c r="G217" s="55">
        <v>4665.2719999999999</v>
      </c>
      <c r="H217" s="55">
        <v>-6.3999999999999897</v>
      </c>
      <c r="I217" s="55">
        <v>21.76</v>
      </c>
      <c r="J217" s="55">
        <v>33</v>
      </c>
      <c r="K217" s="8" t="s">
        <v>65</v>
      </c>
      <c r="M217" s="45">
        <v>0</v>
      </c>
      <c r="N217" s="36"/>
    </row>
    <row r="218" spans="2:14" x14ac:dyDescent="0.25">
      <c r="B218" s="8" t="s">
        <v>116</v>
      </c>
      <c r="C218" s="8">
        <v>2021</v>
      </c>
      <c r="D218" s="8">
        <v>6</v>
      </c>
      <c r="E218" s="55">
        <v>983.64440000000002</v>
      </c>
      <c r="F218" s="55">
        <v>4774.3879999999999</v>
      </c>
      <c r="G218" s="55">
        <v>3810.3955999999998</v>
      </c>
      <c r="H218" s="55">
        <v>-19.652000000000001</v>
      </c>
      <c r="I218" s="55">
        <v>22.396000000000001</v>
      </c>
      <c r="J218" s="55">
        <v>33</v>
      </c>
      <c r="K218" s="8" t="s">
        <v>65</v>
      </c>
      <c r="M218" s="45">
        <v>0</v>
      </c>
      <c r="N218" s="36"/>
    </row>
    <row r="219" spans="2:14" x14ac:dyDescent="0.25">
      <c r="B219" s="8" t="s">
        <v>116</v>
      </c>
      <c r="C219" s="8">
        <v>2021</v>
      </c>
      <c r="D219" s="8">
        <v>7</v>
      </c>
      <c r="E219" s="55">
        <v>1109.376</v>
      </c>
      <c r="F219" s="55">
        <v>4859.8239999999996</v>
      </c>
      <c r="G219" s="55">
        <v>3777.7759999999998</v>
      </c>
      <c r="H219" s="55">
        <v>-27.327999999999999</v>
      </c>
      <c r="I219" s="55">
        <v>43.52</v>
      </c>
      <c r="J219" s="55">
        <v>33</v>
      </c>
      <c r="K219" s="8" t="s">
        <v>65</v>
      </c>
      <c r="M219" s="45">
        <v>0</v>
      </c>
      <c r="N219" s="36"/>
    </row>
    <row r="220" spans="2:14" x14ac:dyDescent="0.25">
      <c r="B220" s="8" t="s">
        <v>116</v>
      </c>
      <c r="C220" s="8">
        <v>2021</v>
      </c>
      <c r="D220" s="8">
        <v>8</v>
      </c>
      <c r="E220" s="55">
        <v>1354.9919</v>
      </c>
      <c r="F220" s="55">
        <v>4303.68</v>
      </c>
      <c r="G220" s="55">
        <v>3040.5012000000002</v>
      </c>
      <c r="H220" s="55">
        <v>-91.813100000000006</v>
      </c>
      <c r="I220" s="55">
        <v>38.08</v>
      </c>
      <c r="J220" s="55">
        <v>33</v>
      </c>
      <c r="K220" s="8" t="s">
        <v>65</v>
      </c>
      <c r="M220" s="45">
        <v>0</v>
      </c>
      <c r="N220" s="36"/>
    </row>
    <row r="221" spans="2:14" x14ac:dyDescent="0.25">
      <c r="B221" s="8" t="s">
        <v>116</v>
      </c>
      <c r="C221" s="8">
        <v>2021</v>
      </c>
      <c r="D221" s="8">
        <v>9</v>
      </c>
      <c r="E221" s="55">
        <v>1576.1959999999999</v>
      </c>
      <c r="F221" s="55">
        <v>4914.6880000000001</v>
      </c>
      <c r="G221" s="55">
        <v>3484.1808000000001</v>
      </c>
      <c r="H221" s="55">
        <v>-145.68879999999999</v>
      </c>
      <c r="I221" s="55">
        <v>18.559999999999999</v>
      </c>
      <c r="J221" s="55">
        <v>33</v>
      </c>
      <c r="K221" s="8" t="s">
        <v>65</v>
      </c>
      <c r="M221" s="45">
        <v>0</v>
      </c>
      <c r="N221" s="36"/>
    </row>
    <row r="222" spans="2:14" x14ac:dyDescent="0.25">
      <c r="B222" s="8" t="s">
        <v>116</v>
      </c>
      <c r="C222" s="8">
        <v>2021</v>
      </c>
      <c r="D222" s="8">
        <v>10</v>
      </c>
      <c r="E222" s="55">
        <v>1195.6479999999999</v>
      </c>
      <c r="F222" s="55">
        <v>7275.04</v>
      </c>
      <c r="G222" s="55">
        <v>6123.7839999999997</v>
      </c>
      <c r="H222" s="55">
        <v>-44.392000000000003</v>
      </c>
      <c r="I222" s="55">
        <v>22.08</v>
      </c>
      <c r="J222" s="55">
        <v>33</v>
      </c>
      <c r="K222" s="8" t="s">
        <v>65</v>
      </c>
      <c r="M222" s="45">
        <v>0</v>
      </c>
      <c r="N222" s="36"/>
    </row>
    <row r="223" spans="2:14" x14ac:dyDescent="0.25">
      <c r="B223" s="8" t="s">
        <v>116</v>
      </c>
      <c r="C223" s="8">
        <v>2021</v>
      </c>
      <c r="D223" s="8">
        <v>11</v>
      </c>
      <c r="E223" s="55">
        <v>881.024</v>
      </c>
      <c r="F223" s="55">
        <v>8702.7999999999993</v>
      </c>
      <c r="G223" s="55">
        <v>7830.0320000000002</v>
      </c>
      <c r="H223" s="55">
        <v>-8.2560000000000002</v>
      </c>
      <c r="I223" s="55">
        <v>27.24</v>
      </c>
      <c r="J223" s="55">
        <v>33</v>
      </c>
      <c r="K223" s="8" t="s">
        <v>65</v>
      </c>
      <c r="M223" s="45">
        <v>0</v>
      </c>
      <c r="N223" s="36"/>
    </row>
    <row r="224" spans="2:14" x14ac:dyDescent="0.25">
      <c r="B224" s="8" t="s">
        <v>116</v>
      </c>
      <c r="C224" s="8">
        <v>2021</v>
      </c>
      <c r="D224" s="8">
        <v>12</v>
      </c>
      <c r="E224" s="55">
        <v>629.18399999999997</v>
      </c>
      <c r="F224" s="55">
        <v>12118.92</v>
      </c>
      <c r="G224" s="55">
        <v>11491.976000000001</v>
      </c>
      <c r="H224" s="55">
        <v>-2.2400000000000002</v>
      </c>
      <c r="I224" s="55">
        <v>40</v>
      </c>
      <c r="J224" s="55">
        <v>34</v>
      </c>
      <c r="K224" s="8" t="s">
        <v>65</v>
      </c>
      <c r="M224" s="45">
        <v>0</v>
      </c>
      <c r="N224" s="36"/>
    </row>
    <row r="225" spans="2:14" x14ac:dyDescent="0.25">
      <c r="B225" s="8" t="s">
        <v>117</v>
      </c>
      <c r="C225" s="8">
        <v>2021</v>
      </c>
      <c r="D225" s="8">
        <v>1</v>
      </c>
      <c r="E225" s="55">
        <v>1111.1679999999999</v>
      </c>
      <c r="F225" s="55">
        <v>1289.1437000000001</v>
      </c>
      <c r="G225" s="55">
        <v>829.55970000000002</v>
      </c>
      <c r="H225" s="55">
        <v>-651.58399999999995</v>
      </c>
      <c r="I225" s="55">
        <v>4.9279999999999999</v>
      </c>
      <c r="J225" s="55">
        <v>9</v>
      </c>
      <c r="K225" s="8" t="s">
        <v>65</v>
      </c>
      <c r="M225" s="45">
        <v>0</v>
      </c>
      <c r="N225" s="36"/>
    </row>
    <row r="226" spans="2:14" x14ac:dyDescent="0.25">
      <c r="B226" s="8" t="s">
        <v>117</v>
      </c>
      <c r="C226" s="8">
        <v>2021</v>
      </c>
      <c r="D226" s="8">
        <v>2</v>
      </c>
      <c r="E226" s="55">
        <v>1129.4639999999999</v>
      </c>
      <c r="F226" s="55">
        <v>1149.9436000000001</v>
      </c>
      <c r="G226" s="55">
        <v>742.91160000000013</v>
      </c>
      <c r="H226" s="55">
        <v>-722.43200000000002</v>
      </c>
      <c r="I226" s="55">
        <v>4.5439999999999996</v>
      </c>
      <c r="J226" s="55">
        <v>9</v>
      </c>
      <c r="K226" s="8" t="s">
        <v>65</v>
      </c>
      <c r="M226" s="45">
        <v>0</v>
      </c>
      <c r="N226" s="36"/>
    </row>
    <row r="227" spans="2:14" x14ac:dyDescent="0.25">
      <c r="B227" s="8" t="s">
        <v>117</v>
      </c>
      <c r="C227" s="8">
        <v>2021</v>
      </c>
      <c r="D227" s="8">
        <v>3</v>
      </c>
      <c r="E227" s="55">
        <v>2907.4879999999998</v>
      </c>
      <c r="F227" s="55">
        <v>1259.8956000000001</v>
      </c>
      <c r="G227" s="55">
        <v>594.2397000000002</v>
      </c>
      <c r="H227" s="55">
        <v>-2241.8321000000001</v>
      </c>
      <c r="I227" s="55">
        <v>3.5840000000000001</v>
      </c>
      <c r="J227" s="55">
        <v>9</v>
      </c>
      <c r="K227" s="8" t="s">
        <v>65</v>
      </c>
      <c r="M227" s="45">
        <v>0</v>
      </c>
      <c r="N227" s="36"/>
    </row>
    <row r="228" spans="2:14" x14ac:dyDescent="0.25">
      <c r="B228" s="8" t="s">
        <v>117</v>
      </c>
      <c r="C228" s="8">
        <v>2021</v>
      </c>
      <c r="D228" s="8">
        <v>4</v>
      </c>
      <c r="E228" s="55">
        <v>3416.2559999999999</v>
      </c>
      <c r="F228" s="55">
        <v>1074.4558</v>
      </c>
      <c r="G228" s="55">
        <v>422.87180000000001</v>
      </c>
      <c r="H228" s="55">
        <v>-2764.672</v>
      </c>
      <c r="I228" s="55">
        <v>3.9039999999999999</v>
      </c>
      <c r="J228" s="55">
        <v>9</v>
      </c>
      <c r="K228" s="8" t="s">
        <v>65</v>
      </c>
      <c r="M228" s="45">
        <v>0</v>
      </c>
      <c r="N228" s="36"/>
    </row>
    <row r="229" spans="2:14" x14ac:dyDescent="0.25">
      <c r="B229" s="8" t="s">
        <v>117</v>
      </c>
      <c r="C229" s="8">
        <v>2021</v>
      </c>
      <c r="D229" s="8">
        <v>5</v>
      </c>
      <c r="E229" s="55">
        <v>3901.8879999999999</v>
      </c>
      <c r="F229" s="55">
        <v>1070.4398000000001</v>
      </c>
      <c r="G229" s="55">
        <v>360.95179999999999</v>
      </c>
      <c r="H229" s="55">
        <v>-3192.4</v>
      </c>
      <c r="I229" s="55">
        <v>3.9039999999999999</v>
      </c>
      <c r="J229" s="55">
        <v>9</v>
      </c>
      <c r="K229" s="8" t="s">
        <v>65</v>
      </c>
      <c r="M229" s="45">
        <v>0</v>
      </c>
      <c r="N229" s="36"/>
    </row>
    <row r="230" spans="2:14" x14ac:dyDescent="0.25">
      <c r="B230" s="8" t="s">
        <v>117</v>
      </c>
      <c r="C230" s="8">
        <v>2021</v>
      </c>
      <c r="D230" s="8">
        <v>6</v>
      </c>
      <c r="E230" s="55">
        <v>4200.8959999999997</v>
      </c>
      <c r="F230" s="55">
        <v>1393.4798000000001</v>
      </c>
      <c r="G230" s="55">
        <v>370.68799999999999</v>
      </c>
      <c r="H230" s="55">
        <v>-3178.1042000000002</v>
      </c>
      <c r="I230" s="55">
        <v>6.2720000000000002</v>
      </c>
      <c r="J230" s="55">
        <v>9</v>
      </c>
      <c r="K230" s="8" t="s">
        <v>65</v>
      </c>
      <c r="M230" s="45">
        <v>0</v>
      </c>
      <c r="N230" s="36"/>
    </row>
    <row r="231" spans="2:14" x14ac:dyDescent="0.25">
      <c r="B231" s="8" t="s">
        <v>117</v>
      </c>
      <c r="C231" s="8">
        <v>2021</v>
      </c>
      <c r="D231" s="8">
        <v>7</v>
      </c>
      <c r="E231" s="55">
        <v>3657.7963</v>
      </c>
      <c r="F231" s="55">
        <v>1552.4027000000001</v>
      </c>
      <c r="G231" s="55">
        <v>424.4417000000002</v>
      </c>
      <c r="H231" s="55">
        <v>-2529.8353000000002</v>
      </c>
      <c r="I231" s="55">
        <v>6.7839999999999998</v>
      </c>
      <c r="J231" s="55">
        <v>9</v>
      </c>
      <c r="K231" s="8" t="s">
        <v>65</v>
      </c>
      <c r="M231" s="45">
        <v>0</v>
      </c>
      <c r="N231" s="36"/>
    </row>
    <row r="232" spans="2:14" x14ac:dyDescent="0.25">
      <c r="B232" s="8" t="s">
        <v>117</v>
      </c>
      <c r="C232" s="8">
        <v>2021</v>
      </c>
      <c r="D232" s="8">
        <v>8</v>
      </c>
      <c r="E232" s="55">
        <v>3354.2159999999999</v>
      </c>
      <c r="F232" s="55">
        <v>1393.36</v>
      </c>
      <c r="G232" s="55">
        <v>412.34409999999997</v>
      </c>
      <c r="H232" s="55">
        <v>-2373.2001</v>
      </c>
      <c r="I232" s="55">
        <v>6.8479999999999999</v>
      </c>
      <c r="J232" s="55">
        <v>9</v>
      </c>
      <c r="K232" s="8" t="s">
        <v>65</v>
      </c>
      <c r="M232" s="45">
        <v>0</v>
      </c>
      <c r="N232" s="36"/>
    </row>
    <row r="233" spans="2:14" x14ac:dyDescent="0.25">
      <c r="B233" s="8" t="s">
        <v>117</v>
      </c>
      <c r="C233" s="8">
        <v>2021</v>
      </c>
      <c r="D233" s="8">
        <v>9</v>
      </c>
      <c r="E233" s="55">
        <v>2789.12</v>
      </c>
      <c r="F233" s="55">
        <v>1169.002</v>
      </c>
      <c r="G233" s="55">
        <v>450.53909999999996</v>
      </c>
      <c r="H233" s="55">
        <v>-2070.6570999999999</v>
      </c>
      <c r="I233" s="55">
        <v>7.7439999999999998</v>
      </c>
      <c r="J233" s="55">
        <v>8</v>
      </c>
      <c r="K233" s="8" t="s">
        <v>65</v>
      </c>
      <c r="M233" s="45">
        <v>0</v>
      </c>
      <c r="N233" s="36"/>
    </row>
    <row r="234" spans="2:14" x14ac:dyDescent="0.25">
      <c r="B234" s="8" t="s">
        <v>117</v>
      </c>
      <c r="C234" s="8">
        <v>2021</v>
      </c>
      <c r="D234" s="8">
        <v>10</v>
      </c>
      <c r="E234" s="55">
        <v>1883.84</v>
      </c>
      <c r="F234" s="55">
        <v>1186.1759999999999</v>
      </c>
      <c r="G234" s="55">
        <v>624.38400000000001</v>
      </c>
      <c r="H234" s="55">
        <v>-1322.048</v>
      </c>
      <c r="I234" s="55">
        <v>4.4160000000000004</v>
      </c>
      <c r="J234" s="55">
        <v>8</v>
      </c>
      <c r="K234" s="8" t="s">
        <v>65</v>
      </c>
      <c r="M234" s="45">
        <v>0</v>
      </c>
      <c r="N234" s="36"/>
    </row>
    <row r="235" spans="2:14" x14ac:dyDescent="0.25">
      <c r="B235" s="8" t="s">
        <v>117</v>
      </c>
      <c r="C235" s="8">
        <v>2021</v>
      </c>
      <c r="D235" s="8">
        <v>11</v>
      </c>
      <c r="E235" s="55">
        <v>1264.5661</v>
      </c>
      <c r="F235" s="55">
        <v>1236.896</v>
      </c>
      <c r="G235" s="55">
        <v>757.16739999999993</v>
      </c>
      <c r="H235" s="55">
        <v>-784.83749999999998</v>
      </c>
      <c r="I235" s="55">
        <v>4.032</v>
      </c>
      <c r="J235" s="55">
        <v>8</v>
      </c>
      <c r="K235" s="8" t="s">
        <v>65</v>
      </c>
      <c r="M235" s="45">
        <v>0</v>
      </c>
      <c r="N235" s="36"/>
    </row>
    <row r="236" spans="2:14" x14ac:dyDescent="0.25">
      <c r="B236" s="8" t="s">
        <v>117</v>
      </c>
      <c r="C236" s="8">
        <v>2021</v>
      </c>
      <c r="D236" s="8">
        <v>12</v>
      </c>
      <c r="E236" s="55">
        <v>670.65599999999995</v>
      </c>
      <c r="F236" s="55">
        <v>1595.2370000000001</v>
      </c>
      <c r="G236" s="55">
        <v>1220.9211</v>
      </c>
      <c r="H236" s="55">
        <v>-296.34010000000001</v>
      </c>
      <c r="I236" s="55">
        <v>7.1040000000000001</v>
      </c>
      <c r="J236" s="55">
        <v>8</v>
      </c>
      <c r="K236" s="8" t="s">
        <v>65</v>
      </c>
      <c r="M236" s="45">
        <v>0</v>
      </c>
      <c r="N236" s="36"/>
    </row>
    <row r="237" spans="2:14" x14ac:dyDescent="0.25">
      <c r="B237" s="8" t="s">
        <v>118</v>
      </c>
      <c r="C237" s="8">
        <v>2021</v>
      </c>
      <c r="D237" s="8">
        <v>1</v>
      </c>
      <c r="E237" s="55">
        <v>4107.308</v>
      </c>
      <c r="F237" s="55">
        <v>79777.567999999999</v>
      </c>
      <c r="G237" s="55">
        <v>75670.259999999995</v>
      </c>
      <c r="H237" s="55">
        <v>0</v>
      </c>
      <c r="I237" s="55">
        <v>167.11199999999999</v>
      </c>
      <c r="J237" s="55">
        <v>194</v>
      </c>
      <c r="K237" s="8" t="s">
        <v>65</v>
      </c>
      <c r="M237" s="45">
        <v>0</v>
      </c>
      <c r="N237" s="36"/>
    </row>
    <row r="238" spans="2:14" x14ac:dyDescent="0.25">
      <c r="B238" s="8" t="s">
        <v>118</v>
      </c>
      <c r="C238" s="8">
        <v>2021</v>
      </c>
      <c r="D238" s="8">
        <v>2</v>
      </c>
      <c r="E238" s="55">
        <v>4566.6440000000002</v>
      </c>
      <c r="F238" s="55">
        <v>70755.168000000005</v>
      </c>
      <c r="G238" s="55">
        <v>66188.524000000005</v>
      </c>
      <c r="H238" s="55">
        <v>0</v>
      </c>
      <c r="I238" s="55">
        <v>173.66399999999999</v>
      </c>
      <c r="J238" s="55">
        <v>196</v>
      </c>
      <c r="K238" s="8" t="s">
        <v>65</v>
      </c>
      <c r="M238" s="45">
        <v>0</v>
      </c>
      <c r="N238" s="36"/>
    </row>
    <row r="239" spans="2:14" x14ac:dyDescent="0.25">
      <c r="B239" s="8" t="s">
        <v>118</v>
      </c>
      <c r="C239" s="8">
        <v>2021</v>
      </c>
      <c r="D239" s="8">
        <v>3</v>
      </c>
      <c r="E239" s="55">
        <v>10290.263999999999</v>
      </c>
      <c r="F239" s="55">
        <v>57046.375999999997</v>
      </c>
      <c r="G239" s="55">
        <v>46799.723999999995</v>
      </c>
      <c r="H239" s="55">
        <v>-43.612000000000002</v>
      </c>
      <c r="I239" s="55">
        <v>154.00800000000001</v>
      </c>
      <c r="J239" s="55">
        <v>196</v>
      </c>
      <c r="K239" s="8" t="s">
        <v>65</v>
      </c>
      <c r="M239" s="45">
        <v>0</v>
      </c>
      <c r="N239" s="36"/>
    </row>
    <row r="240" spans="2:14" x14ac:dyDescent="0.25">
      <c r="B240" s="8" t="s">
        <v>118</v>
      </c>
      <c r="C240" s="8">
        <v>2021</v>
      </c>
      <c r="D240" s="8">
        <v>4</v>
      </c>
      <c r="E240" s="55">
        <v>11708.564</v>
      </c>
      <c r="F240" s="55">
        <v>45113.36</v>
      </c>
      <c r="G240" s="55">
        <v>33540.796000000002</v>
      </c>
      <c r="H240" s="55">
        <v>-136</v>
      </c>
      <c r="I240" s="55">
        <v>125.16800000000001</v>
      </c>
      <c r="J240" s="55">
        <v>196</v>
      </c>
      <c r="K240" s="8" t="s">
        <v>65</v>
      </c>
      <c r="M240" s="45">
        <v>0</v>
      </c>
      <c r="N240" s="36"/>
    </row>
    <row r="241" spans="2:14" x14ac:dyDescent="0.25">
      <c r="B241" s="8" t="s">
        <v>118</v>
      </c>
      <c r="C241" s="8">
        <v>2021</v>
      </c>
      <c r="D241" s="8">
        <v>5</v>
      </c>
      <c r="E241" s="55">
        <v>12596.067999999999</v>
      </c>
      <c r="F241" s="55">
        <v>28287.056</v>
      </c>
      <c r="G241" s="55">
        <v>16750.439999999999</v>
      </c>
      <c r="H241" s="55">
        <v>-1059.452</v>
      </c>
      <c r="I241" s="55">
        <v>59.631999999999998</v>
      </c>
      <c r="J241" s="55">
        <v>196</v>
      </c>
      <c r="K241" s="8" t="s">
        <v>65</v>
      </c>
      <c r="M241" s="45">
        <v>0</v>
      </c>
      <c r="N241" s="36"/>
    </row>
    <row r="242" spans="2:14" x14ac:dyDescent="0.25">
      <c r="B242" s="8" t="s">
        <v>118</v>
      </c>
      <c r="C242" s="8">
        <v>2021</v>
      </c>
      <c r="D242" s="8">
        <v>6</v>
      </c>
      <c r="E242" s="55">
        <v>13761.531999999999</v>
      </c>
      <c r="F242" s="55">
        <v>48006.175999999999</v>
      </c>
      <c r="G242" s="55">
        <v>34422.300000000003</v>
      </c>
      <c r="H242" s="55">
        <v>-177.65600000000001</v>
      </c>
      <c r="I242" s="55">
        <v>149.08799999999999</v>
      </c>
      <c r="J242" s="55">
        <v>196</v>
      </c>
      <c r="K242" s="8" t="s">
        <v>65</v>
      </c>
      <c r="M242" s="45">
        <v>0</v>
      </c>
      <c r="N242" s="36"/>
    </row>
    <row r="243" spans="2:14" x14ac:dyDescent="0.25">
      <c r="B243" s="8" t="s">
        <v>118</v>
      </c>
      <c r="C243" s="8">
        <v>2021</v>
      </c>
      <c r="D243" s="8">
        <v>7</v>
      </c>
      <c r="E243" s="55">
        <v>11755</v>
      </c>
      <c r="F243" s="55">
        <v>61159.487999999998</v>
      </c>
      <c r="G243" s="55">
        <v>49404.487999999998</v>
      </c>
      <c r="H243" s="55">
        <v>0</v>
      </c>
      <c r="I243" s="55">
        <v>155.32</v>
      </c>
      <c r="J243" s="55">
        <v>196</v>
      </c>
      <c r="K243" s="8" t="s">
        <v>65</v>
      </c>
      <c r="M243" s="45">
        <v>0</v>
      </c>
      <c r="N243" s="36"/>
    </row>
    <row r="244" spans="2:14" x14ac:dyDescent="0.25">
      <c r="B244" s="8" t="s">
        <v>118</v>
      </c>
      <c r="C244" s="8">
        <v>2021</v>
      </c>
      <c r="D244" s="8">
        <v>8</v>
      </c>
      <c r="E244" s="55">
        <v>11297.668</v>
      </c>
      <c r="F244" s="55">
        <v>48523.991999999998</v>
      </c>
      <c r="G244" s="55">
        <v>37226.324000000001</v>
      </c>
      <c r="H244" s="55">
        <v>0</v>
      </c>
      <c r="I244" s="55">
        <v>140.89599999999999</v>
      </c>
      <c r="J244" s="55">
        <v>196</v>
      </c>
      <c r="K244" s="8" t="s">
        <v>65</v>
      </c>
      <c r="M244" s="45">
        <v>0</v>
      </c>
      <c r="N244" s="36"/>
    </row>
    <row r="245" spans="2:14" x14ac:dyDescent="0.25">
      <c r="B245" s="8" t="s">
        <v>118</v>
      </c>
      <c r="C245" s="8">
        <v>2021</v>
      </c>
      <c r="D245" s="8">
        <v>9</v>
      </c>
      <c r="E245" s="55">
        <v>9629.6759999999995</v>
      </c>
      <c r="F245" s="55">
        <v>40050.472000000002</v>
      </c>
      <c r="G245" s="55">
        <v>30426.048000000003</v>
      </c>
      <c r="H245" s="55">
        <v>-5.2519999999999998</v>
      </c>
      <c r="I245" s="55">
        <v>104.70399999999999</v>
      </c>
      <c r="J245" s="55">
        <v>196</v>
      </c>
      <c r="K245" s="8" t="s">
        <v>65</v>
      </c>
      <c r="M245" s="45">
        <v>0</v>
      </c>
      <c r="N245" s="36"/>
    </row>
    <row r="246" spans="2:14" x14ac:dyDescent="0.25">
      <c r="B246" s="8" t="s">
        <v>118</v>
      </c>
      <c r="C246" s="8">
        <v>2021</v>
      </c>
      <c r="D246" s="8">
        <v>10</v>
      </c>
      <c r="E246" s="55">
        <v>6682.6959999999999</v>
      </c>
      <c r="F246" s="55">
        <v>44095.72</v>
      </c>
      <c r="G246" s="55">
        <v>37413.024000000005</v>
      </c>
      <c r="H246" s="55">
        <v>0</v>
      </c>
      <c r="I246" s="55">
        <v>119.6</v>
      </c>
      <c r="J246" s="55">
        <v>196</v>
      </c>
      <c r="K246" s="8" t="s">
        <v>65</v>
      </c>
      <c r="M246" s="45">
        <v>0</v>
      </c>
      <c r="N246" s="36"/>
    </row>
    <row r="247" spans="2:14" x14ac:dyDescent="0.25">
      <c r="B247" s="8" t="s">
        <v>118</v>
      </c>
      <c r="C247" s="8">
        <v>2021</v>
      </c>
      <c r="D247" s="8">
        <v>11</v>
      </c>
      <c r="E247" s="55">
        <v>4720.9359999999997</v>
      </c>
      <c r="F247" s="55">
        <v>59179.567999999999</v>
      </c>
      <c r="G247" s="55">
        <v>54458.631999999998</v>
      </c>
      <c r="H247" s="55">
        <v>0</v>
      </c>
      <c r="I247" s="55">
        <v>169.40799999999999</v>
      </c>
      <c r="J247" s="55">
        <v>196</v>
      </c>
      <c r="K247" s="8" t="s">
        <v>65</v>
      </c>
      <c r="M247" s="45">
        <v>0</v>
      </c>
      <c r="N247" s="36"/>
    </row>
    <row r="248" spans="2:14" x14ac:dyDescent="0.25">
      <c r="B248" s="8" t="s">
        <v>118</v>
      </c>
      <c r="C248" s="8">
        <v>2021</v>
      </c>
      <c r="D248" s="8">
        <v>12</v>
      </c>
      <c r="E248" s="55">
        <v>2573.404</v>
      </c>
      <c r="F248" s="55">
        <v>82683.432000000001</v>
      </c>
      <c r="G248" s="55">
        <v>80110.028000000006</v>
      </c>
      <c r="H248" s="55">
        <v>0</v>
      </c>
      <c r="I248" s="55">
        <v>197.584</v>
      </c>
      <c r="J248" s="55">
        <v>192</v>
      </c>
      <c r="K248" s="8" t="s">
        <v>65</v>
      </c>
      <c r="M248" s="45">
        <v>0</v>
      </c>
      <c r="N248" s="36"/>
    </row>
    <row r="249" spans="2:14" x14ac:dyDescent="0.25">
      <c r="B249" s="8" t="s">
        <v>119</v>
      </c>
      <c r="C249" s="8">
        <v>2021</v>
      </c>
      <c r="D249" s="8">
        <v>1</v>
      </c>
      <c r="E249" s="55">
        <v>1337.5820000000001</v>
      </c>
      <c r="F249" s="55">
        <v>6110.1719999999996</v>
      </c>
      <c r="G249" s="55">
        <v>5007.6756999999998</v>
      </c>
      <c r="H249" s="55">
        <v>-235.0857</v>
      </c>
      <c r="I249" s="55">
        <v>15.728</v>
      </c>
      <c r="J249" s="55">
        <v>21</v>
      </c>
      <c r="K249" s="8" t="s">
        <v>65</v>
      </c>
      <c r="M249" s="45">
        <v>0</v>
      </c>
      <c r="N249" s="36"/>
    </row>
    <row r="250" spans="2:14" x14ac:dyDescent="0.25">
      <c r="B250" s="8" t="s">
        <v>119</v>
      </c>
      <c r="C250" s="8">
        <v>2021</v>
      </c>
      <c r="D250" s="8">
        <v>2</v>
      </c>
      <c r="E250" s="55">
        <v>1580.9132</v>
      </c>
      <c r="F250" s="55">
        <v>4198.5159999999996</v>
      </c>
      <c r="G250" s="55">
        <v>3175.5317999999997</v>
      </c>
      <c r="H250" s="55">
        <v>-557.92899999999997</v>
      </c>
      <c r="I250" s="55">
        <v>35.375999999999998</v>
      </c>
      <c r="J250" s="55">
        <v>23</v>
      </c>
      <c r="K250" s="8" t="s">
        <v>65</v>
      </c>
      <c r="M250" s="45">
        <v>0</v>
      </c>
      <c r="N250" s="36"/>
    </row>
    <row r="251" spans="2:14" x14ac:dyDescent="0.25">
      <c r="B251" s="8" t="s">
        <v>119</v>
      </c>
      <c r="C251" s="8">
        <v>2021</v>
      </c>
      <c r="D251" s="8">
        <v>3</v>
      </c>
      <c r="E251" s="55">
        <v>3187.4940999999999</v>
      </c>
      <c r="F251" s="55">
        <v>3739.752</v>
      </c>
      <c r="G251" s="55">
        <v>2328.2894000000001</v>
      </c>
      <c r="H251" s="55">
        <v>-1776.0315000000001</v>
      </c>
      <c r="I251" s="55">
        <v>34.072000000000003</v>
      </c>
      <c r="J251" s="55">
        <v>23</v>
      </c>
      <c r="K251" s="8" t="s">
        <v>65</v>
      </c>
      <c r="M251" s="45">
        <v>0</v>
      </c>
      <c r="N251" s="36"/>
    </row>
    <row r="252" spans="2:14" x14ac:dyDescent="0.25">
      <c r="B252" s="8" t="s">
        <v>119</v>
      </c>
      <c r="C252" s="8">
        <v>2021</v>
      </c>
      <c r="D252" s="8">
        <v>4</v>
      </c>
      <c r="E252" s="55">
        <v>3543.7361000000001</v>
      </c>
      <c r="F252" s="55">
        <v>3420.4679999999998</v>
      </c>
      <c r="G252" s="55">
        <v>1950.6655999999998</v>
      </c>
      <c r="H252" s="55">
        <v>-2073.9337</v>
      </c>
      <c r="I252" s="55">
        <v>15.236000000000001</v>
      </c>
      <c r="J252" s="55">
        <v>23</v>
      </c>
      <c r="K252" s="8" t="s">
        <v>65</v>
      </c>
      <c r="M252" s="45">
        <v>0</v>
      </c>
      <c r="N252" s="36"/>
    </row>
    <row r="253" spans="2:14" x14ac:dyDescent="0.25">
      <c r="B253" s="8" t="s">
        <v>119</v>
      </c>
      <c r="C253" s="8">
        <v>2021</v>
      </c>
      <c r="D253" s="8">
        <v>5</v>
      </c>
      <c r="E253" s="55">
        <v>3722.2289999999998</v>
      </c>
      <c r="F253" s="55">
        <v>3993.8679999999999</v>
      </c>
      <c r="G253" s="55">
        <v>2147.2658999999999</v>
      </c>
      <c r="H253" s="55">
        <v>-1875.6269</v>
      </c>
      <c r="I253" s="55">
        <v>29.963999999999999</v>
      </c>
      <c r="J253" s="55">
        <v>23</v>
      </c>
      <c r="K253" s="8" t="s">
        <v>65</v>
      </c>
      <c r="M253" s="45">
        <v>0</v>
      </c>
      <c r="N253" s="36"/>
    </row>
    <row r="254" spans="2:14" x14ac:dyDescent="0.25">
      <c r="B254" s="8" t="s">
        <v>119</v>
      </c>
      <c r="C254" s="8">
        <v>2021</v>
      </c>
      <c r="D254" s="8">
        <v>6</v>
      </c>
      <c r="E254" s="55">
        <v>4064.1424999999999</v>
      </c>
      <c r="F254" s="55">
        <v>5639.1719999999996</v>
      </c>
      <c r="G254" s="55">
        <v>2967.4623000000001</v>
      </c>
      <c r="H254" s="55">
        <v>-1392.4328</v>
      </c>
      <c r="I254" s="55">
        <v>18.324000000000002</v>
      </c>
      <c r="J254" s="55">
        <v>24</v>
      </c>
      <c r="K254" s="8" t="s">
        <v>65</v>
      </c>
      <c r="M254" s="45">
        <v>0</v>
      </c>
      <c r="N254" s="36"/>
    </row>
    <row r="255" spans="2:14" x14ac:dyDescent="0.25">
      <c r="B255" s="8" t="s">
        <v>119</v>
      </c>
      <c r="C255" s="8">
        <v>2021</v>
      </c>
      <c r="D255" s="8">
        <v>7</v>
      </c>
      <c r="E255" s="55">
        <v>3582.1696000000002</v>
      </c>
      <c r="F255" s="55">
        <v>6298.6279999999997</v>
      </c>
      <c r="G255" s="55">
        <v>3517.5529999999999</v>
      </c>
      <c r="H255" s="55">
        <v>-801.09460000000001</v>
      </c>
      <c r="I255" s="55">
        <v>16.372</v>
      </c>
      <c r="J255" s="55">
        <v>24</v>
      </c>
      <c r="K255" s="8" t="s">
        <v>65</v>
      </c>
      <c r="M255" s="45">
        <v>0</v>
      </c>
      <c r="N255" s="36"/>
    </row>
    <row r="256" spans="2:14" x14ac:dyDescent="0.25">
      <c r="B256" s="8" t="s">
        <v>119</v>
      </c>
      <c r="C256" s="8">
        <v>2021</v>
      </c>
      <c r="D256" s="8">
        <v>8</v>
      </c>
      <c r="E256" s="55">
        <v>3476.7172</v>
      </c>
      <c r="F256" s="55">
        <v>4969.1360000000004</v>
      </c>
      <c r="G256" s="55">
        <v>2732.0887000000002</v>
      </c>
      <c r="H256" s="55">
        <v>-1239.6699000000001</v>
      </c>
      <c r="I256" s="55">
        <v>18.004000000000001</v>
      </c>
      <c r="J256" s="55">
        <v>24</v>
      </c>
      <c r="K256" s="8" t="s">
        <v>65</v>
      </c>
      <c r="M256" s="45">
        <v>0</v>
      </c>
      <c r="N256" s="36"/>
    </row>
    <row r="257" spans="2:14" x14ac:dyDescent="0.25">
      <c r="B257" s="8" t="s">
        <v>119</v>
      </c>
      <c r="C257" s="8">
        <v>2021</v>
      </c>
      <c r="D257" s="8">
        <v>9</v>
      </c>
      <c r="E257" s="55">
        <v>3057.7303000000002</v>
      </c>
      <c r="F257" s="55">
        <v>4085.364</v>
      </c>
      <c r="G257" s="55">
        <v>2349.7709999999997</v>
      </c>
      <c r="H257" s="55">
        <v>-1322.1373000000001</v>
      </c>
      <c r="I257" s="55">
        <v>24.4</v>
      </c>
      <c r="J257" s="55">
        <v>24</v>
      </c>
      <c r="K257" s="8" t="s">
        <v>65</v>
      </c>
      <c r="M257" s="45">
        <v>0</v>
      </c>
      <c r="N257" s="36"/>
    </row>
    <row r="258" spans="2:14" x14ac:dyDescent="0.25">
      <c r="B258" s="8" t="s">
        <v>119</v>
      </c>
      <c r="C258" s="8">
        <v>2021</v>
      </c>
      <c r="D258" s="8">
        <v>10</v>
      </c>
      <c r="E258" s="55">
        <v>2169.2716</v>
      </c>
      <c r="F258" s="55">
        <v>3745</v>
      </c>
      <c r="G258" s="55">
        <v>2556.6741000000002</v>
      </c>
      <c r="H258" s="55">
        <v>-980.94569999999999</v>
      </c>
      <c r="I258" s="55">
        <v>12.448</v>
      </c>
      <c r="J258" s="55">
        <v>24</v>
      </c>
      <c r="K258" s="8" t="s">
        <v>65</v>
      </c>
      <c r="M258" s="45">
        <v>0</v>
      </c>
      <c r="N258" s="36"/>
    </row>
    <row r="259" spans="2:14" x14ac:dyDescent="0.25">
      <c r="B259" s="8" t="s">
        <v>119</v>
      </c>
      <c r="C259" s="8">
        <v>2021</v>
      </c>
      <c r="D259" s="8">
        <v>11</v>
      </c>
      <c r="E259" s="55">
        <v>1580.5733</v>
      </c>
      <c r="F259" s="55">
        <v>3921.096</v>
      </c>
      <c r="G259" s="55">
        <v>2924.9515999999999</v>
      </c>
      <c r="H259" s="55">
        <v>-584.4289</v>
      </c>
      <c r="I259" s="55">
        <v>11.14</v>
      </c>
      <c r="J259" s="55">
        <v>24</v>
      </c>
      <c r="K259" s="8" t="s">
        <v>65</v>
      </c>
      <c r="M259" s="45">
        <v>0</v>
      </c>
      <c r="N259" s="36"/>
    </row>
    <row r="260" spans="2:14" x14ac:dyDescent="0.25">
      <c r="B260" s="8" t="s">
        <v>119</v>
      </c>
      <c r="C260" s="8">
        <v>2021</v>
      </c>
      <c r="D260" s="8">
        <v>12</v>
      </c>
      <c r="E260" s="55">
        <v>861.09349999999995</v>
      </c>
      <c r="F260" s="55">
        <v>4453.6400000000003</v>
      </c>
      <c r="G260" s="55">
        <v>3792.0585000000005</v>
      </c>
      <c r="H260" s="55">
        <v>-199.512</v>
      </c>
      <c r="I260" s="55">
        <v>13.432</v>
      </c>
      <c r="J260" s="55">
        <v>24</v>
      </c>
      <c r="K260" s="8" t="s">
        <v>65</v>
      </c>
      <c r="M260" s="45">
        <v>0</v>
      </c>
      <c r="N260" s="36"/>
    </row>
    <row r="261" spans="2:14" x14ac:dyDescent="0.25">
      <c r="B261" s="8" t="s">
        <v>120</v>
      </c>
      <c r="C261" s="8">
        <v>2021</v>
      </c>
      <c r="D261" s="8">
        <v>1</v>
      </c>
      <c r="E261" s="55">
        <v>0</v>
      </c>
      <c r="F261" s="55">
        <v>15192.415999999999</v>
      </c>
      <c r="G261" s="55">
        <v>15192.415999999999</v>
      </c>
      <c r="H261" s="55">
        <v>0</v>
      </c>
      <c r="I261" s="55">
        <v>49.688000000000002</v>
      </c>
      <c r="J261" s="55">
        <v>42</v>
      </c>
      <c r="K261" s="8" t="s">
        <v>65</v>
      </c>
      <c r="M261" s="45">
        <v>0</v>
      </c>
      <c r="N261" s="36"/>
    </row>
    <row r="262" spans="2:14" x14ac:dyDescent="0.25">
      <c r="B262" s="8" t="s">
        <v>120</v>
      </c>
      <c r="C262" s="8">
        <v>2021</v>
      </c>
      <c r="D262" s="8">
        <v>2</v>
      </c>
      <c r="E262" s="55">
        <v>0</v>
      </c>
      <c r="F262" s="55">
        <v>13034.116</v>
      </c>
      <c r="G262" s="55">
        <v>13034.116</v>
      </c>
      <c r="H262" s="55">
        <v>0</v>
      </c>
      <c r="I262" s="55">
        <v>49.188000000000002</v>
      </c>
      <c r="J262" s="55">
        <v>46</v>
      </c>
      <c r="K262" s="8" t="s">
        <v>65</v>
      </c>
      <c r="M262" s="45">
        <v>0</v>
      </c>
      <c r="N262" s="36"/>
    </row>
    <row r="263" spans="2:14" x14ac:dyDescent="0.25">
      <c r="B263" s="8" t="s">
        <v>120</v>
      </c>
      <c r="C263" s="8">
        <v>2021</v>
      </c>
      <c r="D263" s="8">
        <v>3</v>
      </c>
      <c r="E263" s="55">
        <v>1945.2779</v>
      </c>
      <c r="F263" s="55">
        <v>11859.86</v>
      </c>
      <c r="G263" s="55">
        <v>9940.1131000000005</v>
      </c>
      <c r="H263" s="55">
        <v>-25.530999999999999</v>
      </c>
      <c r="I263" s="55">
        <v>39.787999999999997</v>
      </c>
      <c r="J263" s="55">
        <v>46</v>
      </c>
      <c r="K263" s="8" t="s">
        <v>65</v>
      </c>
      <c r="M263" s="45">
        <v>0</v>
      </c>
      <c r="N263" s="36"/>
    </row>
    <row r="264" spans="2:14" x14ac:dyDescent="0.25">
      <c r="B264" s="8" t="s">
        <v>120</v>
      </c>
      <c r="C264" s="8">
        <v>2021</v>
      </c>
      <c r="D264" s="8">
        <v>4</v>
      </c>
      <c r="E264" s="55">
        <v>2869.2312000000002</v>
      </c>
      <c r="F264" s="55">
        <v>8266.6479999999992</v>
      </c>
      <c r="G264" s="55">
        <v>5565.9416000000001</v>
      </c>
      <c r="H264" s="55">
        <v>-168.5248</v>
      </c>
      <c r="I264" s="55">
        <v>25.064</v>
      </c>
      <c r="J264" s="55">
        <v>46</v>
      </c>
      <c r="K264" s="8" t="s">
        <v>65</v>
      </c>
      <c r="M264" s="45">
        <v>0</v>
      </c>
      <c r="N264" s="36"/>
    </row>
    <row r="265" spans="2:14" x14ac:dyDescent="0.25">
      <c r="B265" s="8" t="s">
        <v>120</v>
      </c>
      <c r="C265" s="8">
        <v>2021</v>
      </c>
      <c r="D265" s="8">
        <v>5</v>
      </c>
      <c r="E265" s="55">
        <v>3127.2420999999999</v>
      </c>
      <c r="F265" s="55">
        <v>6727.1480000000001</v>
      </c>
      <c r="G265" s="55">
        <v>4065.6547</v>
      </c>
      <c r="H265" s="55">
        <v>-465.74880000000002</v>
      </c>
      <c r="I265" s="55">
        <v>19.495999999999999</v>
      </c>
      <c r="J265" s="55">
        <v>46</v>
      </c>
      <c r="K265" s="8" t="s">
        <v>65</v>
      </c>
      <c r="M265" s="45">
        <v>0</v>
      </c>
      <c r="N265" s="36"/>
    </row>
    <row r="266" spans="2:14" x14ac:dyDescent="0.25">
      <c r="B266" s="8" t="s">
        <v>120</v>
      </c>
      <c r="C266" s="8">
        <v>2021</v>
      </c>
      <c r="D266" s="8">
        <v>6</v>
      </c>
      <c r="E266" s="55">
        <v>3552.8184999999999</v>
      </c>
      <c r="F266" s="55">
        <v>5553.16</v>
      </c>
      <c r="G266" s="55">
        <v>2867.0565000000001</v>
      </c>
      <c r="H266" s="55">
        <v>-866.71500000000003</v>
      </c>
      <c r="I266" s="55">
        <v>20.14</v>
      </c>
      <c r="J266" s="55">
        <v>46</v>
      </c>
      <c r="K266" s="8" t="s">
        <v>65</v>
      </c>
      <c r="M266" s="45">
        <v>0</v>
      </c>
      <c r="N266" s="36"/>
    </row>
    <row r="267" spans="2:14" x14ac:dyDescent="0.25">
      <c r="B267" s="8" t="s">
        <v>120</v>
      </c>
      <c r="C267" s="8">
        <v>2021</v>
      </c>
      <c r="D267" s="8">
        <v>7</v>
      </c>
      <c r="E267" s="55">
        <v>3046.1824000000001</v>
      </c>
      <c r="F267" s="55">
        <v>6440.96</v>
      </c>
      <c r="G267" s="55">
        <v>3864.4182999999998</v>
      </c>
      <c r="H267" s="55">
        <v>-469.64069999999998</v>
      </c>
      <c r="I267" s="55">
        <v>26.884</v>
      </c>
      <c r="J267" s="55">
        <v>46</v>
      </c>
      <c r="K267" s="8" t="s">
        <v>65</v>
      </c>
      <c r="M267" s="45">
        <v>0</v>
      </c>
      <c r="N267" s="36"/>
    </row>
    <row r="268" spans="2:14" x14ac:dyDescent="0.25">
      <c r="B268" s="8" t="s">
        <v>120</v>
      </c>
      <c r="C268" s="8">
        <v>2021</v>
      </c>
      <c r="D268" s="8">
        <v>8</v>
      </c>
      <c r="E268" s="55">
        <v>2720.11</v>
      </c>
      <c r="F268" s="55">
        <v>6216.5039999999999</v>
      </c>
      <c r="G268" s="55">
        <v>3960.9034999999999</v>
      </c>
      <c r="H268" s="55">
        <v>-464.5095</v>
      </c>
      <c r="I268" s="55">
        <v>46.06</v>
      </c>
      <c r="J268" s="55">
        <v>46</v>
      </c>
      <c r="K268" s="8" t="s">
        <v>65</v>
      </c>
      <c r="M268" s="45">
        <v>0</v>
      </c>
      <c r="N268" s="36"/>
    </row>
    <row r="269" spans="2:14" x14ac:dyDescent="0.25">
      <c r="B269" s="8" t="s">
        <v>120</v>
      </c>
      <c r="C269" s="8">
        <v>2021</v>
      </c>
      <c r="D269" s="8">
        <v>9</v>
      </c>
      <c r="E269" s="55">
        <v>2564.2878999999998</v>
      </c>
      <c r="F269" s="55">
        <v>5799.8879999999999</v>
      </c>
      <c r="G269" s="55">
        <v>3602.6534999999999</v>
      </c>
      <c r="H269" s="55">
        <v>-367.05340000000001</v>
      </c>
      <c r="I269" s="55">
        <v>18.84</v>
      </c>
      <c r="J269" s="55">
        <v>46</v>
      </c>
      <c r="K269" s="8" t="s">
        <v>65</v>
      </c>
      <c r="M269" s="45">
        <v>0</v>
      </c>
      <c r="N269" s="36"/>
    </row>
    <row r="270" spans="2:14" x14ac:dyDescent="0.25">
      <c r="B270" s="8" t="s">
        <v>120</v>
      </c>
      <c r="C270" s="8">
        <v>2021</v>
      </c>
      <c r="D270" s="8">
        <v>10</v>
      </c>
      <c r="E270" s="55">
        <v>1669.7750000000001</v>
      </c>
      <c r="F270" s="55">
        <v>7493.86</v>
      </c>
      <c r="G270" s="55">
        <v>5933.9242999999988</v>
      </c>
      <c r="H270" s="55">
        <v>-109.83929999999999</v>
      </c>
      <c r="I270" s="55">
        <v>23.5</v>
      </c>
      <c r="J270" s="55">
        <v>46</v>
      </c>
      <c r="K270" s="8" t="s">
        <v>65</v>
      </c>
      <c r="M270" s="45">
        <v>0</v>
      </c>
      <c r="N270" s="36"/>
    </row>
    <row r="271" spans="2:14" x14ac:dyDescent="0.25">
      <c r="B271" s="8" t="s">
        <v>120</v>
      </c>
      <c r="C271" s="8">
        <v>2021</v>
      </c>
      <c r="D271" s="8">
        <v>11</v>
      </c>
      <c r="E271" s="55">
        <v>1090.5288</v>
      </c>
      <c r="F271" s="55">
        <v>9158.6080000000002</v>
      </c>
      <c r="G271" s="55">
        <v>8068.6526000000003</v>
      </c>
      <c r="H271" s="55">
        <v>-0.57340000000000002</v>
      </c>
      <c r="I271" s="55">
        <v>24.576000000000001</v>
      </c>
      <c r="J271" s="55">
        <v>46</v>
      </c>
      <c r="K271" s="8" t="s">
        <v>65</v>
      </c>
      <c r="M271" s="45">
        <v>0</v>
      </c>
      <c r="N271" s="36"/>
    </row>
    <row r="272" spans="2:14" x14ac:dyDescent="0.25">
      <c r="B272" s="8" t="s">
        <v>120</v>
      </c>
      <c r="C272" s="8">
        <v>2021</v>
      </c>
      <c r="D272" s="8">
        <v>12</v>
      </c>
      <c r="E272" s="55">
        <v>379.4699</v>
      </c>
      <c r="F272" s="55">
        <v>12702.332</v>
      </c>
      <c r="G272" s="55">
        <v>12322.8621</v>
      </c>
      <c r="H272" s="55">
        <v>0</v>
      </c>
      <c r="I272" s="55">
        <v>34.076000000000001</v>
      </c>
      <c r="J272" s="55">
        <v>46</v>
      </c>
      <c r="K272" s="8" t="s">
        <v>65</v>
      </c>
      <c r="M272" s="45">
        <v>0</v>
      </c>
      <c r="N272" s="36"/>
    </row>
    <row r="273" spans="2:14" x14ac:dyDescent="0.25">
      <c r="B273" s="8" t="s">
        <v>121</v>
      </c>
      <c r="C273" s="8">
        <v>2021</v>
      </c>
      <c r="D273" s="8">
        <v>1</v>
      </c>
      <c r="E273" s="55">
        <v>539.71289999999999</v>
      </c>
      <c r="F273" s="55">
        <v>3589.5320000000002</v>
      </c>
      <c r="G273" s="55">
        <v>3083.0495000000001</v>
      </c>
      <c r="H273" s="55">
        <v>-33.230399999999896</v>
      </c>
      <c r="I273" s="55">
        <v>28.295999999999999</v>
      </c>
      <c r="J273" s="55">
        <v>22</v>
      </c>
      <c r="K273" s="8" t="s">
        <v>65</v>
      </c>
      <c r="M273" s="45">
        <v>0</v>
      </c>
      <c r="N273" s="36"/>
    </row>
    <row r="274" spans="2:14" x14ac:dyDescent="0.25">
      <c r="B274" s="8" t="s">
        <v>121</v>
      </c>
      <c r="C274" s="8">
        <v>2021</v>
      </c>
      <c r="D274" s="8">
        <v>2</v>
      </c>
      <c r="E274" s="55">
        <v>638.12639999999999</v>
      </c>
      <c r="F274" s="55">
        <v>3345.6239999999998</v>
      </c>
      <c r="G274" s="55">
        <v>2743.9512</v>
      </c>
      <c r="H274" s="55">
        <v>-36.453600000000002</v>
      </c>
      <c r="I274" s="55">
        <v>29.948</v>
      </c>
      <c r="J274" s="55">
        <v>22</v>
      </c>
      <c r="K274" s="8" t="s">
        <v>65</v>
      </c>
      <c r="M274" s="45">
        <v>0</v>
      </c>
      <c r="N274" s="36"/>
    </row>
    <row r="275" spans="2:14" x14ac:dyDescent="0.25">
      <c r="B275" s="8" t="s">
        <v>121</v>
      </c>
      <c r="C275" s="8">
        <v>2021</v>
      </c>
      <c r="D275" s="8">
        <v>3</v>
      </c>
      <c r="E275" s="55">
        <v>1385.2578000000001</v>
      </c>
      <c r="F275" s="55">
        <v>2991.08</v>
      </c>
      <c r="G275" s="55">
        <v>1832.9932999999999</v>
      </c>
      <c r="H275" s="55">
        <v>-227.1711</v>
      </c>
      <c r="I275" s="55">
        <v>12.288</v>
      </c>
      <c r="J275" s="55">
        <v>22</v>
      </c>
      <c r="K275" s="8" t="s">
        <v>65</v>
      </c>
      <c r="M275" s="45">
        <v>0</v>
      </c>
      <c r="N275" s="36"/>
    </row>
    <row r="276" spans="2:14" x14ac:dyDescent="0.25">
      <c r="B276" s="8" t="s">
        <v>121</v>
      </c>
      <c r="C276" s="8">
        <v>2021</v>
      </c>
      <c r="D276" s="8">
        <v>4</v>
      </c>
      <c r="E276" s="55">
        <v>1639.7144000000001</v>
      </c>
      <c r="F276" s="55">
        <v>2481.8560000000002</v>
      </c>
      <c r="G276" s="55">
        <v>1283.0052000000001</v>
      </c>
      <c r="H276" s="55">
        <v>-440.86360000000002</v>
      </c>
      <c r="I276" s="55">
        <v>31.571999999999999</v>
      </c>
      <c r="J276" s="55">
        <v>22</v>
      </c>
      <c r="K276" s="8" t="s">
        <v>65</v>
      </c>
      <c r="M276" s="45">
        <v>0</v>
      </c>
      <c r="N276" s="36"/>
    </row>
    <row r="277" spans="2:14" x14ac:dyDescent="0.25">
      <c r="B277" s="8" t="s">
        <v>121</v>
      </c>
      <c r="C277" s="8">
        <v>2021</v>
      </c>
      <c r="D277" s="8">
        <v>5</v>
      </c>
      <c r="E277" s="55">
        <v>1769.7836</v>
      </c>
      <c r="F277" s="55">
        <v>2449.076</v>
      </c>
      <c r="G277" s="55">
        <v>1079.3009</v>
      </c>
      <c r="H277" s="55">
        <v>-400.00850000000003</v>
      </c>
      <c r="I277" s="55">
        <v>10.484</v>
      </c>
      <c r="J277" s="55">
        <v>22</v>
      </c>
      <c r="K277" s="8" t="s">
        <v>65</v>
      </c>
      <c r="M277" s="45">
        <v>0</v>
      </c>
      <c r="N277" s="36"/>
    </row>
    <row r="278" spans="2:14" x14ac:dyDescent="0.25">
      <c r="B278" s="8" t="s">
        <v>121</v>
      </c>
      <c r="C278" s="8">
        <v>2021</v>
      </c>
      <c r="D278" s="8">
        <v>6</v>
      </c>
      <c r="E278" s="55">
        <v>1969.6334999999999</v>
      </c>
      <c r="F278" s="55">
        <v>3168.712</v>
      </c>
      <c r="G278" s="55">
        <v>1475.4238</v>
      </c>
      <c r="H278" s="55">
        <v>-276.34530000000001</v>
      </c>
      <c r="I278" s="55">
        <v>14.412000000000001</v>
      </c>
      <c r="J278" s="55">
        <v>22</v>
      </c>
      <c r="K278" s="8" t="s">
        <v>65</v>
      </c>
      <c r="M278" s="45">
        <v>0</v>
      </c>
      <c r="N278" s="36"/>
    </row>
    <row r="279" spans="2:14" x14ac:dyDescent="0.25">
      <c r="B279" s="8" t="s">
        <v>121</v>
      </c>
      <c r="C279" s="8">
        <v>2021</v>
      </c>
      <c r="D279" s="8">
        <v>7</v>
      </c>
      <c r="E279" s="55">
        <v>1675.1506999999999</v>
      </c>
      <c r="F279" s="55">
        <v>3516.944</v>
      </c>
      <c r="G279" s="55">
        <v>1926.6571000000001</v>
      </c>
      <c r="H279" s="55">
        <v>-84.863799999999998</v>
      </c>
      <c r="I279" s="55">
        <v>11.96</v>
      </c>
      <c r="J279" s="55">
        <v>20</v>
      </c>
      <c r="K279" s="8" t="s">
        <v>65</v>
      </c>
      <c r="M279" s="45">
        <v>0</v>
      </c>
      <c r="N279" s="36"/>
    </row>
    <row r="280" spans="2:14" x14ac:dyDescent="0.25">
      <c r="B280" s="8" t="s">
        <v>121</v>
      </c>
      <c r="C280" s="8">
        <v>2021</v>
      </c>
      <c r="D280" s="8">
        <v>8</v>
      </c>
      <c r="E280" s="55">
        <v>1587.7007000000001</v>
      </c>
      <c r="F280" s="55">
        <v>3775.4360000000001</v>
      </c>
      <c r="G280" s="55">
        <v>2310.0089000000003</v>
      </c>
      <c r="H280" s="55">
        <v>-122.2736</v>
      </c>
      <c r="I280" s="55">
        <v>15.071999999999999</v>
      </c>
      <c r="J280" s="55">
        <v>22</v>
      </c>
      <c r="K280" s="8" t="s">
        <v>65</v>
      </c>
      <c r="M280" s="45">
        <v>0</v>
      </c>
      <c r="N280" s="36"/>
    </row>
    <row r="281" spans="2:14" x14ac:dyDescent="0.25">
      <c r="B281" s="8" t="s">
        <v>121</v>
      </c>
      <c r="C281" s="8">
        <v>2021</v>
      </c>
      <c r="D281" s="8">
        <v>9</v>
      </c>
      <c r="E281" s="55">
        <v>1292.1436000000001</v>
      </c>
      <c r="F281" s="55">
        <v>4076.348</v>
      </c>
      <c r="G281" s="55">
        <v>2836.4465999999998</v>
      </c>
      <c r="H281" s="55">
        <v>-52.242199999999997</v>
      </c>
      <c r="I281" s="55">
        <v>9.8279999999999994</v>
      </c>
      <c r="J281" s="55">
        <v>22</v>
      </c>
      <c r="K281" s="8" t="s">
        <v>65</v>
      </c>
      <c r="M281" s="45">
        <v>0</v>
      </c>
      <c r="N281" s="36"/>
    </row>
    <row r="282" spans="2:14" x14ac:dyDescent="0.25">
      <c r="B282" s="8" t="s">
        <v>121</v>
      </c>
      <c r="C282" s="8">
        <v>2021</v>
      </c>
      <c r="D282" s="8">
        <v>10</v>
      </c>
      <c r="E282" s="55">
        <v>896.64239999999995</v>
      </c>
      <c r="F282" s="55">
        <v>2358.056</v>
      </c>
      <c r="G282" s="55">
        <v>1580.0840000000001</v>
      </c>
      <c r="H282" s="55">
        <v>-118.6704</v>
      </c>
      <c r="I282" s="55">
        <v>9.3360000000000003</v>
      </c>
      <c r="J282" s="55">
        <v>22</v>
      </c>
      <c r="K282" s="8" t="s">
        <v>65</v>
      </c>
      <c r="M282" s="45">
        <v>0</v>
      </c>
      <c r="N282" s="36"/>
    </row>
    <row r="283" spans="2:14" x14ac:dyDescent="0.25">
      <c r="B283" s="8" t="s">
        <v>121</v>
      </c>
      <c r="C283" s="8">
        <v>2021</v>
      </c>
      <c r="D283" s="8">
        <v>11</v>
      </c>
      <c r="E283" s="55">
        <v>592.70219999999995</v>
      </c>
      <c r="F283" s="55">
        <v>1974.8520000000001</v>
      </c>
      <c r="G283" s="55">
        <v>1499.7419000000002</v>
      </c>
      <c r="H283" s="55">
        <v>-117.5921</v>
      </c>
      <c r="I283" s="55">
        <v>8.68</v>
      </c>
      <c r="J283" s="55">
        <v>22</v>
      </c>
      <c r="K283" s="8" t="s">
        <v>65</v>
      </c>
      <c r="M283" s="45">
        <v>0</v>
      </c>
      <c r="N283" s="36"/>
    </row>
    <row r="284" spans="2:14" x14ac:dyDescent="0.25">
      <c r="B284" s="8" t="s">
        <v>121</v>
      </c>
      <c r="C284" s="8">
        <v>2021</v>
      </c>
      <c r="D284" s="8">
        <v>12</v>
      </c>
      <c r="E284" s="55">
        <v>320.9187</v>
      </c>
      <c r="F284" s="55">
        <v>2106.0479999999998</v>
      </c>
      <c r="G284" s="55">
        <v>1839.5844999999999</v>
      </c>
      <c r="H284" s="55">
        <v>-54.455199999999998</v>
      </c>
      <c r="I284" s="55">
        <v>9.5</v>
      </c>
      <c r="J284" s="55">
        <v>22</v>
      </c>
      <c r="K284" s="8" t="s">
        <v>65</v>
      </c>
      <c r="M284" s="45">
        <v>0</v>
      </c>
      <c r="N284" s="36"/>
    </row>
    <row r="285" spans="2:14" x14ac:dyDescent="0.25">
      <c r="B285" s="8" t="s">
        <v>122</v>
      </c>
      <c r="C285" s="8">
        <v>2021</v>
      </c>
      <c r="D285" s="8">
        <v>1</v>
      </c>
      <c r="E285" s="55">
        <v>2390.4611</v>
      </c>
      <c r="F285" s="55">
        <v>10349.904</v>
      </c>
      <c r="G285" s="55">
        <v>8342.4657000000007</v>
      </c>
      <c r="H285" s="55">
        <v>-383.02280000000002</v>
      </c>
      <c r="I285" s="55">
        <v>23.263999999999999</v>
      </c>
      <c r="J285" s="55">
        <v>32</v>
      </c>
      <c r="K285" s="8" t="s">
        <v>65</v>
      </c>
      <c r="M285" s="45">
        <v>0</v>
      </c>
      <c r="N285" s="36"/>
    </row>
    <row r="286" spans="2:14" x14ac:dyDescent="0.25">
      <c r="B286" s="8" t="s">
        <v>122</v>
      </c>
      <c r="C286" s="8">
        <v>2021</v>
      </c>
      <c r="D286" s="8">
        <v>2</v>
      </c>
      <c r="E286" s="55">
        <v>2755.7419</v>
      </c>
      <c r="F286" s="55">
        <v>8865.1319999999996</v>
      </c>
      <c r="G286" s="55">
        <v>6736.0520999999999</v>
      </c>
      <c r="H286" s="55">
        <v>-626.66200000000003</v>
      </c>
      <c r="I286" s="55">
        <v>24.576000000000001</v>
      </c>
      <c r="J286" s="55">
        <v>32</v>
      </c>
      <c r="K286" s="8" t="s">
        <v>65</v>
      </c>
      <c r="M286" s="45">
        <v>0</v>
      </c>
      <c r="N286" s="36"/>
    </row>
    <row r="287" spans="2:14" x14ac:dyDescent="0.25">
      <c r="B287" s="8" t="s">
        <v>122</v>
      </c>
      <c r="C287" s="8">
        <v>2021</v>
      </c>
      <c r="D287" s="8">
        <v>3</v>
      </c>
      <c r="E287" s="55">
        <v>5275.8371999999999</v>
      </c>
      <c r="F287" s="55">
        <v>7253.308</v>
      </c>
      <c r="G287" s="55">
        <v>4491.3982999999998</v>
      </c>
      <c r="H287" s="55">
        <v>-2513.9274999999998</v>
      </c>
      <c r="I287" s="55">
        <v>23.591999999999999</v>
      </c>
      <c r="J287" s="55">
        <v>33</v>
      </c>
      <c r="K287" s="8" t="s">
        <v>65</v>
      </c>
      <c r="M287" s="45">
        <v>0</v>
      </c>
      <c r="N287" s="36"/>
    </row>
    <row r="288" spans="2:14" x14ac:dyDescent="0.25">
      <c r="B288" s="8" t="s">
        <v>122</v>
      </c>
      <c r="C288" s="8">
        <v>2021</v>
      </c>
      <c r="D288" s="8">
        <v>4</v>
      </c>
      <c r="E288" s="55">
        <v>5843.8146999999999</v>
      </c>
      <c r="F288" s="55">
        <v>5614.1080000000002</v>
      </c>
      <c r="G288" s="55">
        <v>3183.3793000000001</v>
      </c>
      <c r="H288" s="55">
        <v>-3413.0859999999998</v>
      </c>
      <c r="I288" s="55">
        <v>20.948</v>
      </c>
      <c r="J288" s="55">
        <v>33</v>
      </c>
      <c r="K288" s="8" t="s">
        <v>65</v>
      </c>
      <c r="M288" s="45">
        <v>0</v>
      </c>
      <c r="N288" s="36"/>
    </row>
    <row r="289" spans="2:14" x14ac:dyDescent="0.25">
      <c r="B289" s="8" t="s">
        <v>122</v>
      </c>
      <c r="C289" s="8">
        <v>2021</v>
      </c>
      <c r="D289" s="8">
        <v>5</v>
      </c>
      <c r="E289" s="55">
        <v>6261.6175000000003</v>
      </c>
      <c r="F289" s="55">
        <v>5451.6319999999996</v>
      </c>
      <c r="G289" s="55">
        <v>2817.8883999999998</v>
      </c>
      <c r="H289" s="55">
        <v>-3627.8739</v>
      </c>
      <c r="I289" s="55">
        <v>16.707999999999998</v>
      </c>
      <c r="J289" s="55">
        <v>33</v>
      </c>
      <c r="K289" s="8" t="s">
        <v>65</v>
      </c>
      <c r="M289" s="45">
        <v>0</v>
      </c>
      <c r="N289" s="36"/>
    </row>
    <row r="290" spans="2:14" x14ac:dyDescent="0.25">
      <c r="B290" s="8" t="s">
        <v>122</v>
      </c>
      <c r="C290" s="8">
        <v>2021</v>
      </c>
      <c r="D290" s="8">
        <v>6</v>
      </c>
      <c r="E290" s="55">
        <v>6698.3031000000001</v>
      </c>
      <c r="F290" s="55">
        <v>7456.3959999999997</v>
      </c>
      <c r="G290" s="55">
        <v>3781.1756</v>
      </c>
      <c r="H290" s="55">
        <v>-3023.0826999999999</v>
      </c>
      <c r="I290" s="55">
        <v>18.347999999999999</v>
      </c>
      <c r="J290" s="55">
        <v>33</v>
      </c>
      <c r="K290" s="8" t="s">
        <v>65</v>
      </c>
      <c r="M290" s="45">
        <v>0</v>
      </c>
      <c r="N290" s="36"/>
    </row>
    <row r="291" spans="2:14" x14ac:dyDescent="0.25">
      <c r="B291" s="8" t="s">
        <v>122</v>
      </c>
      <c r="C291" s="8">
        <v>2021</v>
      </c>
      <c r="D291" s="8">
        <v>7</v>
      </c>
      <c r="E291" s="55">
        <v>5854.0104000000001</v>
      </c>
      <c r="F291" s="55">
        <v>8906.652</v>
      </c>
      <c r="G291" s="55">
        <v>4755.45729999999</v>
      </c>
      <c r="H291" s="55">
        <v>-1702.8156999999901</v>
      </c>
      <c r="I291" s="55">
        <v>26.116</v>
      </c>
      <c r="J291" s="55">
        <v>31</v>
      </c>
      <c r="K291" s="8" t="s">
        <v>65</v>
      </c>
      <c r="M291" s="45">
        <v>0</v>
      </c>
      <c r="N291" s="36"/>
    </row>
    <row r="292" spans="2:14" x14ac:dyDescent="0.25">
      <c r="B292" s="8" t="s">
        <v>122</v>
      </c>
      <c r="C292" s="8">
        <v>2021</v>
      </c>
      <c r="D292" s="8">
        <v>8</v>
      </c>
      <c r="E292" s="55">
        <v>5674.8418000000001</v>
      </c>
      <c r="F292" s="55">
        <v>7538.52</v>
      </c>
      <c r="G292" s="55">
        <v>4170.3343000000004</v>
      </c>
      <c r="H292" s="55">
        <v>-2306.6561000000002</v>
      </c>
      <c r="I292" s="55">
        <v>21.484000000000002</v>
      </c>
      <c r="J292" s="55">
        <v>31</v>
      </c>
      <c r="K292" s="8" t="s">
        <v>65</v>
      </c>
      <c r="M292" s="45">
        <v>0</v>
      </c>
      <c r="N292" s="36"/>
    </row>
    <row r="293" spans="2:14" x14ac:dyDescent="0.25">
      <c r="B293" s="8" t="s">
        <v>122</v>
      </c>
      <c r="C293" s="8">
        <v>2021</v>
      </c>
      <c r="D293" s="8">
        <v>9</v>
      </c>
      <c r="E293" s="55">
        <v>5024.4467999999997</v>
      </c>
      <c r="F293" s="55">
        <v>6143.0559999999996</v>
      </c>
      <c r="G293" s="55">
        <v>3675.3368999999998</v>
      </c>
      <c r="H293" s="55">
        <v>-2556.7276999999999</v>
      </c>
      <c r="I293" s="55">
        <v>40.68</v>
      </c>
      <c r="J293" s="55">
        <v>31</v>
      </c>
      <c r="K293" s="8" t="s">
        <v>65</v>
      </c>
      <c r="M293" s="45">
        <v>0</v>
      </c>
      <c r="N293" s="36"/>
    </row>
    <row r="294" spans="2:14" x14ac:dyDescent="0.25">
      <c r="B294" s="8" t="s">
        <v>122</v>
      </c>
      <c r="C294" s="8">
        <v>2021</v>
      </c>
      <c r="D294" s="8">
        <v>10</v>
      </c>
      <c r="E294" s="55">
        <v>3615.6311000000001</v>
      </c>
      <c r="F294" s="55">
        <v>5422.232</v>
      </c>
      <c r="G294" s="55">
        <v>3699.5537999999997</v>
      </c>
      <c r="H294" s="55">
        <v>-1892.9529</v>
      </c>
      <c r="I294" s="55">
        <v>13.268000000000001</v>
      </c>
      <c r="J294" s="55">
        <v>31</v>
      </c>
      <c r="K294" s="8" t="s">
        <v>65</v>
      </c>
      <c r="M294" s="45">
        <v>0</v>
      </c>
      <c r="N294" s="36"/>
    </row>
    <row r="295" spans="2:14" x14ac:dyDescent="0.25">
      <c r="B295" s="8" t="s">
        <v>122</v>
      </c>
      <c r="C295" s="8">
        <v>2021</v>
      </c>
      <c r="D295" s="8">
        <v>11</v>
      </c>
      <c r="E295" s="55">
        <v>2665.0511999999999</v>
      </c>
      <c r="F295" s="55">
        <v>6090.6360000000004</v>
      </c>
      <c r="G295" s="55">
        <v>4488.6504000000004</v>
      </c>
      <c r="H295" s="55">
        <v>-1063.0655999999999</v>
      </c>
      <c r="I295" s="55">
        <v>15.728</v>
      </c>
      <c r="J295" s="55">
        <v>31</v>
      </c>
      <c r="K295" s="8" t="s">
        <v>65</v>
      </c>
      <c r="M295" s="45">
        <v>0</v>
      </c>
      <c r="N295" s="36"/>
    </row>
    <row r="296" spans="2:14" x14ac:dyDescent="0.25">
      <c r="B296" s="8" t="s">
        <v>122</v>
      </c>
      <c r="C296" s="8">
        <v>2021</v>
      </c>
      <c r="D296" s="8">
        <v>12</v>
      </c>
      <c r="E296" s="55">
        <v>1563.4591</v>
      </c>
      <c r="F296" s="55">
        <v>8614.1560000000009</v>
      </c>
      <c r="G296" s="55">
        <v>7369.2805000000008</v>
      </c>
      <c r="H296" s="55">
        <v>-318.58359999999999</v>
      </c>
      <c r="I296" s="55">
        <v>17.856000000000002</v>
      </c>
      <c r="J296" s="55">
        <v>31</v>
      </c>
      <c r="K296" s="8" t="s">
        <v>65</v>
      </c>
      <c r="M296" s="45">
        <v>0</v>
      </c>
      <c r="N296" s="36"/>
    </row>
    <row r="297" spans="2:14" x14ac:dyDescent="0.25">
      <c r="B297" s="8" t="s">
        <v>123</v>
      </c>
      <c r="C297" s="8">
        <v>2021</v>
      </c>
      <c r="D297" s="8">
        <v>1</v>
      </c>
      <c r="E297" s="55">
        <v>2347.5839999999998</v>
      </c>
      <c r="F297" s="55">
        <v>1905.6</v>
      </c>
      <c r="G297" s="55">
        <v>1176.5119999999999</v>
      </c>
      <c r="H297" s="55">
        <v>-1618.4960000000001</v>
      </c>
      <c r="I297" s="55">
        <v>12.48</v>
      </c>
      <c r="J297" s="55">
        <v>11</v>
      </c>
      <c r="K297" s="8" t="s">
        <v>65</v>
      </c>
      <c r="M297" s="45">
        <v>0</v>
      </c>
      <c r="N297" s="36"/>
    </row>
    <row r="298" spans="2:14" x14ac:dyDescent="0.25">
      <c r="B298" s="8" t="s">
        <v>123</v>
      </c>
      <c r="C298" s="8">
        <v>2021</v>
      </c>
      <c r="D298" s="8">
        <v>2</v>
      </c>
      <c r="E298" s="55">
        <v>2069.1840000000002</v>
      </c>
      <c r="F298" s="55">
        <v>2076.152</v>
      </c>
      <c r="G298" s="55">
        <v>1335.9919999999997</v>
      </c>
      <c r="H298" s="55">
        <v>-1329.0239999999999</v>
      </c>
      <c r="I298" s="55">
        <v>10.555999999999999</v>
      </c>
      <c r="J298" s="55">
        <v>11</v>
      </c>
      <c r="K298" s="8" t="s">
        <v>65</v>
      </c>
      <c r="M298" s="45">
        <v>0</v>
      </c>
      <c r="N298" s="36"/>
    </row>
    <row r="299" spans="2:14" x14ac:dyDescent="0.25">
      <c r="B299" s="8" t="s">
        <v>123</v>
      </c>
      <c r="C299" s="8">
        <v>2021</v>
      </c>
      <c r="D299" s="8">
        <v>3</v>
      </c>
      <c r="E299" s="55">
        <v>5544.8559999999998</v>
      </c>
      <c r="F299" s="55">
        <v>1970.8720000000001</v>
      </c>
      <c r="G299" s="55">
        <v>819.42800000000079</v>
      </c>
      <c r="H299" s="55">
        <v>-4393.4120000000003</v>
      </c>
      <c r="I299" s="55">
        <v>6.4</v>
      </c>
      <c r="J299" s="55">
        <v>11</v>
      </c>
      <c r="K299" s="8" t="s">
        <v>65</v>
      </c>
      <c r="M299" s="45">
        <v>0</v>
      </c>
      <c r="N299" s="36"/>
    </row>
    <row r="300" spans="2:14" x14ac:dyDescent="0.25">
      <c r="B300" s="8" t="s">
        <v>123</v>
      </c>
      <c r="C300" s="8">
        <v>2021</v>
      </c>
      <c r="D300" s="8">
        <v>4</v>
      </c>
      <c r="E300" s="55">
        <v>6579.0720000000001</v>
      </c>
      <c r="F300" s="55">
        <v>1763.2</v>
      </c>
      <c r="G300" s="55">
        <v>558.46400000000006</v>
      </c>
      <c r="H300" s="55">
        <v>-5374.3360000000002</v>
      </c>
      <c r="I300" s="55">
        <v>11.84</v>
      </c>
      <c r="J300" s="55">
        <v>11</v>
      </c>
      <c r="K300" s="8" t="s">
        <v>65</v>
      </c>
      <c r="M300" s="45">
        <v>0</v>
      </c>
      <c r="N300" s="36"/>
    </row>
    <row r="301" spans="2:14" x14ac:dyDescent="0.25">
      <c r="B301" s="8" t="s">
        <v>123</v>
      </c>
      <c r="C301" s="8">
        <v>2021</v>
      </c>
      <c r="D301" s="8">
        <v>5</v>
      </c>
      <c r="E301" s="55">
        <v>7508.1679999999997</v>
      </c>
      <c r="F301" s="55">
        <v>1810.2360000000001</v>
      </c>
      <c r="G301" s="55">
        <v>523.83600000000001</v>
      </c>
      <c r="H301" s="55">
        <v>-6221.768</v>
      </c>
      <c r="I301" s="55">
        <v>7.04</v>
      </c>
      <c r="J301" s="55">
        <v>11</v>
      </c>
      <c r="K301" s="8" t="s">
        <v>65</v>
      </c>
      <c r="M301" s="45">
        <v>0</v>
      </c>
      <c r="N301" s="36"/>
    </row>
    <row r="302" spans="2:14" x14ac:dyDescent="0.25">
      <c r="B302" s="8" t="s">
        <v>123</v>
      </c>
      <c r="C302" s="8">
        <v>2021</v>
      </c>
      <c r="D302" s="8">
        <v>6</v>
      </c>
      <c r="E302" s="55">
        <v>7982.08</v>
      </c>
      <c r="F302" s="55">
        <v>2281.92</v>
      </c>
      <c r="G302" s="55">
        <v>559.74400000000003</v>
      </c>
      <c r="H302" s="55">
        <v>-6259.9040000000005</v>
      </c>
      <c r="I302" s="55">
        <v>8.64</v>
      </c>
      <c r="J302" s="55">
        <v>11</v>
      </c>
      <c r="K302" s="8" t="s">
        <v>65</v>
      </c>
      <c r="M302" s="45">
        <v>0</v>
      </c>
      <c r="N302" s="36"/>
    </row>
    <row r="303" spans="2:14" x14ac:dyDescent="0.25">
      <c r="B303" s="8" t="s">
        <v>123</v>
      </c>
      <c r="C303" s="8">
        <v>2021</v>
      </c>
      <c r="D303" s="8">
        <v>7</v>
      </c>
      <c r="E303" s="55">
        <v>7051.7120000000004</v>
      </c>
      <c r="F303" s="55">
        <v>2703.36</v>
      </c>
      <c r="G303" s="55">
        <v>763.32799999999997</v>
      </c>
      <c r="H303" s="55">
        <v>-5111.68</v>
      </c>
      <c r="I303" s="55">
        <v>16</v>
      </c>
      <c r="J303" s="55">
        <v>11</v>
      </c>
      <c r="K303" s="8" t="s">
        <v>65</v>
      </c>
      <c r="M303" s="45">
        <v>0</v>
      </c>
      <c r="N303" s="36"/>
    </row>
    <row r="304" spans="2:14" x14ac:dyDescent="0.25">
      <c r="B304" s="8" t="s">
        <v>123</v>
      </c>
      <c r="C304" s="8">
        <v>2021</v>
      </c>
      <c r="D304" s="8">
        <v>8</v>
      </c>
      <c r="E304" s="55">
        <v>6376.384</v>
      </c>
      <c r="F304" s="55">
        <v>2654.4</v>
      </c>
      <c r="G304" s="55">
        <v>921.79200000000003</v>
      </c>
      <c r="H304" s="55">
        <v>-4643.7759999999998</v>
      </c>
      <c r="I304" s="55">
        <v>17.600000000000001</v>
      </c>
      <c r="J304" s="55">
        <v>11</v>
      </c>
      <c r="K304" s="8" t="s">
        <v>65</v>
      </c>
      <c r="M304" s="45">
        <v>0</v>
      </c>
      <c r="N304" s="36"/>
    </row>
    <row r="305" spans="2:14" x14ac:dyDescent="0.25">
      <c r="B305" s="8" t="s">
        <v>123</v>
      </c>
      <c r="C305" s="8">
        <v>2021</v>
      </c>
      <c r="D305" s="8">
        <v>9</v>
      </c>
      <c r="E305" s="55">
        <v>5493.1840000000002</v>
      </c>
      <c r="F305" s="55">
        <v>2287.3200000000002</v>
      </c>
      <c r="G305" s="55">
        <v>932.8</v>
      </c>
      <c r="H305" s="55">
        <v>-4138.6639999999998</v>
      </c>
      <c r="I305" s="55">
        <v>22.72</v>
      </c>
      <c r="J305" s="55">
        <v>10</v>
      </c>
      <c r="K305" s="8" t="s">
        <v>65</v>
      </c>
      <c r="M305" s="45">
        <v>0</v>
      </c>
      <c r="N305" s="36"/>
    </row>
    <row r="306" spans="2:14" x14ac:dyDescent="0.25">
      <c r="B306" s="8" t="s">
        <v>123</v>
      </c>
      <c r="C306" s="8">
        <v>2021</v>
      </c>
      <c r="D306" s="8">
        <v>10</v>
      </c>
      <c r="E306" s="55">
        <v>3712.96</v>
      </c>
      <c r="F306" s="55">
        <v>2107.16</v>
      </c>
      <c r="G306" s="55">
        <v>1064.1439999999998</v>
      </c>
      <c r="H306" s="55">
        <v>-2669.944</v>
      </c>
      <c r="I306" s="55">
        <v>7.04</v>
      </c>
      <c r="J306" s="55">
        <v>10</v>
      </c>
      <c r="K306" s="8" t="s">
        <v>65</v>
      </c>
      <c r="M306" s="45">
        <v>0</v>
      </c>
      <c r="N306" s="36"/>
    </row>
    <row r="307" spans="2:14" x14ac:dyDescent="0.25">
      <c r="B307" s="8" t="s">
        <v>123</v>
      </c>
      <c r="C307" s="8">
        <v>2021</v>
      </c>
      <c r="D307" s="8">
        <v>11</v>
      </c>
      <c r="E307" s="55">
        <v>2626.0479999999998</v>
      </c>
      <c r="F307" s="55">
        <v>1975.36</v>
      </c>
      <c r="G307" s="55">
        <v>1133.8880000000001</v>
      </c>
      <c r="H307" s="55">
        <v>-1784.576</v>
      </c>
      <c r="I307" s="55">
        <v>7.04</v>
      </c>
      <c r="J307" s="55">
        <v>10</v>
      </c>
      <c r="K307" s="8" t="s">
        <v>65</v>
      </c>
      <c r="M307" s="45">
        <v>0</v>
      </c>
      <c r="N307" s="36"/>
    </row>
    <row r="308" spans="2:14" x14ac:dyDescent="0.25">
      <c r="B308" s="8" t="s">
        <v>123</v>
      </c>
      <c r="C308" s="8">
        <v>2021</v>
      </c>
      <c r="D308" s="8">
        <v>12</v>
      </c>
      <c r="E308" s="55">
        <v>1116.1600000000001</v>
      </c>
      <c r="F308" s="55">
        <v>2293.6</v>
      </c>
      <c r="G308" s="55">
        <v>1784.4159999999999</v>
      </c>
      <c r="H308" s="55">
        <v>-606.976</v>
      </c>
      <c r="I308" s="55">
        <v>7.36</v>
      </c>
      <c r="J308" s="55">
        <v>10</v>
      </c>
      <c r="K308" s="8" t="s">
        <v>65</v>
      </c>
      <c r="M308" s="45">
        <v>0</v>
      </c>
      <c r="N308" s="36"/>
    </row>
    <row r="309" spans="2:14" x14ac:dyDescent="0.25">
      <c r="B309" s="8" t="s">
        <v>124</v>
      </c>
      <c r="C309" s="8">
        <v>2021</v>
      </c>
      <c r="D309" s="8">
        <v>1</v>
      </c>
      <c r="E309" s="55">
        <v>3851.0594000000001</v>
      </c>
      <c r="F309" s="55">
        <v>74322.080000000002</v>
      </c>
      <c r="G309" s="55">
        <v>70641.758300000001</v>
      </c>
      <c r="H309" s="55">
        <v>-170.73769999999999</v>
      </c>
      <c r="I309" s="55">
        <v>429.24799999999999</v>
      </c>
      <c r="J309" s="55">
        <v>410</v>
      </c>
      <c r="K309" s="8" t="s">
        <v>65</v>
      </c>
      <c r="M309" s="45">
        <v>0</v>
      </c>
      <c r="N309" s="36"/>
    </row>
    <row r="310" spans="2:14" x14ac:dyDescent="0.25">
      <c r="B310" s="8" t="s">
        <v>124</v>
      </c>
      <c r="C310" s="8">
        <v>2021</v>
      </c>
      <c r="D310" s="8">
        <v>2</v>
      </c>
      <c r="E310" s="55">
        <v>4341.5231000000003</v>
      </c>
      <c r="F310" s="55">
        <v>65970.016000000003</v>
      </c>
      <c r="G310" s="55">
        <v>61892.659800000001</v>
      </c>
      <c r="H310" s="55">
        <v>-264.1669</v>
      </c>
      <c r="I310" s="55">
        <v>393.85599999999999</v>
      </c>
      <c r="J310" s="55">
        <v>430</v>
      </c>
      <c r="K310" s="8" t="s">
        <v>65</v>
      </c>
      <c r="M310" s="45">
        <v>0</v>
      </c>
      <c r="N310" s="36"/>
    </row>
    <row r="311" spans="2:14" x14ac:dyDescent="0.25">
      <c r="B311" s="8" t="s">
        <v>124</v>
      </c>
      <c r="C311" s="8">
        <v>2021</v>
      </c>
      <c r="D311" s="8">
        <v>3</v>
      </c>
      <c r="E311" s="55">
        <v>10704.7286</v>
      </c>
      <c r="F311" s="55">
        <v>87911.952000000005</v>
      </c>
      <c r="G311" s="55">
        <v>78040.635800000004</v>
      </c>
      <c r="H311" s="55">
        <v>-833.41240000000005</v>
      </c>
      <c r="I311" s="55">
        <v>397.79199999999997</v>
      </c>
      <c r="J311" s="55">
        <v>430</v>
      </c>
      <c r="K311" s="8" t="s">
        <v>65</v>
      </c>
      <c r="M311" s="45">
        <v>0</v>
      </c>
      <c r="N311" s="36"/>
    </row>
    <row r="312" spans="2:14" x14ac:dyDescent="0.25">
      <c r="B312" s="8" t="s">
        <v>124</v>
      </c>
      <c r="C312" s="8">
        <v>2021</v>
      </c>
      <c r="D312" s="8">
        <v>4</v>
      </c>
      <c r="E312" s="55">
        <v>12692.2952</v>
      </c>
      <c r="F312" s="55">
        <v>80860.464000000007</v>
      </c>
      <c r="G312" s="55">
        <v>69104.671100000007</v>
      </c>
      <c r="H312" s="55">
        <v>-936.50229999999999</v>
      </c>
      <c r="I312" s="55">
        <v>372.89600000000002</v>
      </c>
      <c r="J312" s="55">
        <v>430</v>
      </c>
      <c r="K312" s="8" t="s">
        <v>65</v>
      </c>
      <c r="M312" s="45">
        <v>0</v>
      </c>
      <c r="N312" s="36"/>
    </row>
    <row r="313" spans="2:14" x14ac:dyDescent="0.25">
      <c r="B313" s="8" t="s">
        <v>124</v>
      </c>
      <c r="C313" s="8">
        <v>2021</v>
      </c>
      <c r="D313" s="8">
        <v>5</v>
      </c>
      <c r="E313" s="55">
        <v>14543.1605</v>
      </c>
      <c r="F313" s="55">
        <v>84162.448000000004</v>
      </c>
      <c r="G313" s="55">
        <v>70996.234400000001</v>
      </c>
      <c r="H313" s="55">
        <v>-1376.9468999999999</v>
      </c>
      <c r="I313" s="55">
        <v>377.47199999999998</v>
      </c>
      <c r="J313" s="55">
        <v>430</v>
      </c>
      <c r="K313" s="8" t="s">
        <v>65</v>
      </c>
      <c r="M313" s="45">
        <v>0</v>
      </c>
      <c r="N313" s="36"/>
    </row>
    <row r="314" spans="2:14" x14ac:dyDescent="0.25">
      <c r="B314" s="8" t="s">
        <v>124</v>
      </c>
      <c r="C314" s="8">
        <v>2021</v>
      </c>
      <c r="D314" s="8">
        <v>6</v>
      </c>
      <c r="E314" s="55">
        <v>15942.2431</v>
      </c>
      <c r="F314" s="55">
        <v>90241.856</v>
      </c>
      <c r="G314" s="55">
        <v>75505.915299999993</v>
      </c>
      <c r="H314" s="55">
        <v>-1206.3024</v>
      </c>
      <c r="I314" s="55">
        <v>369.61599999999999</v>
      </c>
      <c r="J314" s="55">
        <v>430</v>
      </c>
      <c r="K314" s="8" t="s">
        <v>65</v>
      </c>
      <c r="M314" s="45">
        <v>0</v>
      </c>
      <c r="N314" s="36"/>
    </row>
    <row r="315" spans="2:14" x14ac:dyDescent="0.25">
      <c r="B315" s="8" t="s">
        <v>124</v>
      </c>
      <c r="C315" s="8">
        <v>2021</v>
      </c>
      <c r="D315" s="8">
        <v>7</v>
      </c>
      <c r="E315" s="55">
        <v>13728.250400000001</v>
      </c>
      <c r="F315" s="55">
        <v>93268.687999999995</v>
      </c>
      <c r="G315" s="55">
        <v>80332.343200000003</v>
      </c>
      <c r="H315" s="55">
        <v>-791.90560000000005</v>
      </c>
      <c r="I315" s="55">
        <v>317.83999999999997</v>
      </c>
      <c r="J315" s="55">
        <v>430</v>
      </c>
      <c r="K315" s="8" t="s">
        <v>65</v>
      </c>
      <c r="M315" s="45">
        <v>0</v>
      </c>
      <c r="N315" s="36"/>
    </row>
    <row r="316" spans="2:14" x14ac:dyDescent="0.25">
      <c r="B316" s="8" t="s">
        <v>124</v>
      </c>
      <c r="C316" s="8">
        <v>2021</v>
      </c>
      <c r="D316" s="8">
        <v>8</v>
      </c>
      <c r="E316" s="55">
        <v>12411.6898</v>
      </c>
      <c r="F316" s="55">
        <v>91241.504000000001</v>
      </c>
      <c r="G316" s="55">
        <v>79591.043399999995</v>
      </c>
      <c r="H316" s="55">
        <v>-761.22919999999999</v>
      </c>
      <c r="I316" s="55">
        <v>357.16800000000001</v>
      </c>
      <c r="J316" s="55">
        <v>430</v>
      </c>
      <c r="K316" s="8" t="s">
        <v>65</v>
      </c>
      <c r="M316" s="45">
        <v>0</v>
      </c>
      <c r="N316" s="36"/>
    </row>
    <row r="317" spans="2:14" x14ac:dyDescent="0.25">
      <c r="B317" s="8" t="s">
        <v>124</v>
      </c>
      <c r="C317" s="8">
        <v>2021</v>
      </c>
      <c r="D317" s="8">
        <v>9</v>
      </c>
      <c r="E317" s="55">
        <v>9736.1088999999993</v>
      </c>
      <c r="F317" s="55">
        <v>89102.736000000004</v>
      </c>
      <c r="G317" s="55">
        <v>79889.419900000008</v>
      </c>
      <c r="H317" s="55">
        <v>-522.79280000000006</v>
      </c>
      <c r="I317" s="55">
        <v>360.44799999999998</v>
      </c>
      <c r="J317" s="55">
        <v>430</v>
      </c>
      <c r="K317" s="8" t="s">
        <v>65</v>
      </c>
      <c r="M317" s="45">
        <v>0</v>
      </c>
      <c r="N317" s="36"/>
    </row>
    <row r="318" spans="2:14" x14ac:dyDescent="0.25">
      <c r="B318" s="8" t="s">
        <v>124</v>
      </c>
      <c r="C318" s="8">
        <v>2021</v>
      </c>
      <c r="D318" s="8">
        <v>10</v>
      </c>
      <c r="E318" s="55">
        <v>6485.8163999999997</v>
      </c>
      <c r="F318" s="55">
        <v>74809.039999999994</v>
      </c>
      <c r="G318" s="55">
        <v>68653.9715</v>
      </c>
      <c r="H318" s="55">
        <v>-330.74790000000002</v>
      </c>
      <c r="I318" s="55">
        <v>332.91199999999998</v>
      </c>
      <c r="J318" s="55">
        <v>430</v>
      </c>
      <c r="K318" s="8" t="s">
        <v>65</v>
      </c>
      <c r="M318" s="45">
        <v>0</v>
      </c>
      <c r="N318" s="36"/>
    </row>
    <row r="319" spans="2:14" x14ac:dyDescent="0.25">
      <c r="B319" s="8" t="s">
        <v>124</v>
      </c>
      <c r="C319" s="8">
        <v>2021</v>
      </c>
      <c r="D319" s="8">
        <v>11</v>
      </c>
      <c r="E319" s="55">
        <v>4364.3588</v>
      </c>
      <c r="F319" s="55">
        <v>71157.296000000002</v>
      </c>
      <c r="G319" s="55">
        <v>67006.661099999998</v>
      </c>
      <c r="H319" s="55">
        <v>-213.72389999999999</v>
      </c>
      <c r="I319" s="55">
        <v>376.83199999999999</v>
      </c>
      <c r="J319" s="55">
        <v>430</v>
      </c>
      <c r="K319" s="8" t="s">
        <v>65</v>
      </c>
      <c r="M319" s="45">
        <v>0</v>
      </c>
      <c r="N319" s="36"/>
    </row>
    <row r="320" spans="2:14" x14ac:dyDescent="0.25">
      <c r="B320" s="8" t="s">
        <v>124</v>
      </c>
      <c r="C320" s="8">
        <v>2021</v>
      </c>
      <c r="D320" s="8">
        <v>12</v>
      </c>
      <c r="E320" s="55">
        <v>2327.0796</v>
      </c>
      <c r="F320" s="55">
        <v>75193.039999999994</v>
      </c>
      <c r="G320" s="55">
        <v>72938.073999999993</v>
      </c>
      <c r="H320" s="55">
        <v>-72.113600000000005</v>
      </c>
      <c r="I320" s="55">
        <v>414.17599999999999</v>
      </c>
      <c r="J320" s="55">
        <v>430</v>
      </c>
      <c r="K320" s="8" t="s">
        <v>65</v>
      </c>
      <c r="M320" s="45">
        <v>0</v>
      </c>
      <c r="N320" s="36"/>
    </row>
    <row r="321" spans="2:14" x14ac:dyDescent="0.25">
      <c r="B321" s="8" t="s">
        <v>125</v>
      </c>
      <c r="C321" s="8">
        <v>2021</v>
      </c>
      <c r="D321" s="8">
        <v>1</v>
      </c>
      <c r="E321" s="55">
        <v>1955.2698</v>
      </c>
      <c r="F321" s="55">
        <v>72096.135999999999</v>
      </c>
      <c r="G321" s="55">
        <v>70141.229000000007</v>
      </c>
      <c r="H321" s="55">
        <v>-0.36280000000000001</v>
      </c>
      <c r="I321" s="55">
        <v>276.56</v>
      </c>
      <c r="J321" s="55">
        <v>290</v>
      </c>
      <c r="K321" s="8" t="s">
        <v>65</v>
      </c>
      <c r="M321" s="45">
        <v>0</v>
      </c>
      <c r="N321" s="36"/>
    </row>
    <row r="322" spans="2:14" x14ac:dyDescent="0.25">
      <c r="B322" s="8" t="s">
        <v>125</v>
      </c>
      <c r="C322" s="8">
        <v>2021</v>
      </c>
      <c r="D322" s="8">
        <v>2</v>
      </c>
      <c r="E322" s="55">
        <v>2018.56</v>
      </c>
      <c r="F322" s="55">
        <v>65005.856</v>
      </c>
      <c r="G322" s="55">
        <v>62987.296000000002</v>
      </c>
      <c r="H322" s="55">
        <v>0</v>
      </c>
      <c r="I322" s="55">
        <v>279.17599999999999</v>
      </c>
      <c r="J322" s="55">
        <v>298</v>
      </c>
      <c r="K322" s="8" t="s">
        <v>65</v>
      </c>
      <c r="M322" s="45">
        <v>0</v>
      </c>
      <c r="N322" s="36"/>
    </row>
    <row r="323" spans="2:14" x14ac:dyDescent="0.25">
      <c r="B323" s="8" t="s">
        <v>125</v>
      </c>
      <c r="C323" s="8">
        <v>2021</v>
      </c>
      <c r="D323" s="8">
        <v>3</v>
      </c>
      <c r="E323" s="55">
        <v>5551.7011000000002</v>
      </c>
      <c r="F323" s="55">
        <v>84875.183999999994</v>
      </c>
      <c r="G323" s="55">
        <v>79323.482899999988</v>
      </c>
      <c r="H323" s="55">
        <v>0</v>
      </c>
      <c r="I323" s="55">
        <v>267.38400000000001</v>
      </c>
      <c r="J323" s="55">
        <v>295</v>
      </c>
      <c r="K323" s="8" t="s">
        <v>65</v>
      </c>
      <c r="M323" s="45">
        <v>0</v>
      </c>
      <c r="N323" s="36"/>
    </row>
    <row r="324" spans="2:14" x14ac:dyDescent="0.25">
      <c r="B324" s="8" t="s">
        <v>125</v>
      </c>
      <c r="C324" s="8">
        <v>2021</v>
      </c>
      <c r="D324" s="8">
        <v>4</v>
      </c>
      <c r="E324" s="55">
        <v>8888.8871999999992</v>
      </c>
      <c r="F324" s="55">
        <v>82534.975999999995</v>
      </c>
      <c r="G324" s="55">
        <v>73646.088799999998</v>
      </c>
      <c r="H324" s="55">
        <v>0</v>
      </c>
      <c r="I324" s="55">
        <v>265.74400000000003</v>
      </c>
      <c r="J324" s="55">
        <v>295</v>
      </c>
      <c r="K324" s="8" t="s">
        <v>65</v>
      </c>
      <c r="M324" s="45">
        <v>0</v>
      </c>
      <c r="N324" s="36"/>
    </row>
    <row r="325" spans="2:14" x14ac:dyDescent="0.25">
      <c r="B325" s="8" t="s">
        <v>125</v>
      </c>
      <c r="C325" s="8">
        <v>2021</v>
      </c>
      <c r="D325" s="8">
        <v>5</v>
      </c>
      <c r="E325" s="55">
        <v>17102.274700000002</v>
      </c>
      <c r="F325" s="55">
        <v>86734.008000000002</v>
      </c>
      <c r="G325" s="55">
        <v>69631.733300000007</v>
      </c>
      <c r="H325" s="55">
        <v>0</v>
      </c>
      <c r="I325" s="55">
        <v>257.22399999999999</v>
      </c>
      <c r="J325" s="55">
        <v>295</v>
      </c>
      <c r="K325" s="8" t="s">
        <v>65</v>
      </c>
      <c r="M325" s="45">
        <v>0</v>
      </c>
      <c r="N325" s="36"/>
    </row>
    <row r="326" spans="2:14" x14ac:dyDescent="0.25">
      <c r="B326" s="8" t="s">
        <v>125</v>
      </c>
      <c r="C326" s="8">
        <v>2021</v>
      </c>
      <c r="D326" s="8">
        <v>6</v>
      </c>
      <c r="E326" s="55">
        <v>18753.991699999999</v>
      </c>
      <c r="F326" s="55">
        <v>90069.384000000005</v>
      </c>
      <c r="G326" s="55">
        <v>71315.392300000007</v>
      </c>
      <c r="H326" s="55">
        <v>0</v>
      </c>
      <c r="I326" s="55">
        <v>270.65600000000001</v>
      </c>
      <c r="J326" s="55">
        <v>295</v>
      </c>
      <c r="K326" s="8" t="s">
        <v>65</v>
      </c>
      <c r="M326" s="45">
        <v>0</v>
      </c>
      <c r="N326" s="36"/>
    </row>
    <row r="327" spans="2:14" x14ac:dyDescent="0.25">
      <c r="B327" s="8" t="s">
        <v>125</v>
      </c>
      <c r="C327" s="8">
        <v>2021</v>
      </c>
      <c r="D327" s="8">
        <v>7</v>
      </c>
      <c r="E327" s="55">
        <v>16015.8734</v>
      </c>
      <c r="F327" s="55">
        <v>96113.392000000007</v>
      </c>
      <c r="G327" s="55">
        <v>80097.518599999996</v>
      </c>
      <c r="H327" s="55">
        <v>0</v>
      </c>
      <c r="I327" s="55">
        <v>257.22399999999999</v>
      </c>
      <c r="J327" s="55">
        <v>295</v>
      </c>
      <c r="K327" s="8" t="s">
        <v>65</v>
      </c>
      <c r="M327" s="45">
        <v>0</v>
      </c>
      <c r="N327" s="36"/>
    </row>
    <row r="328" spans="2:14" x14ac:dyDescent="0.25">
      <c r="B328" s="8" t="s">
        <v>125</v>
      </c>
      <c r="C328" s="8">
        <v>2021</v>
      </c>
      <c r="D328" s="8">
        <v>8</v>
      </c>
      <c r="E328" s="55">
        <v>14817.0057</v>
      </c>
      <c r="F328" s="55">
        <v>87969.191999999995</v>
      </c>
      <c r="G328" s="55">
        <v>73152.186300000001</v>
      </c>
      <c r="H328" s="55">
        <v>0</v>
      </c>
      <c r="I328" s="55">
        <v>296.12</v>
      </c>
      <c r="J328" s="55">
        <v>295</v>
      </c>
      <c r="K328" s="8" t="s">
        <v>65</v>
      </c>
      <c r="M328" s="45">
        <v>0</v>
      </c>
      <c r="N328" s="36"/>
    </row>
    <row r="329" spans="2:14" x14ac:dyDescent="0.25">
      <c r="B329" s="8" t="s">
        <v>125</v>
      </c>
      <c r="C329" s="8">
        <v>2021</v>
      </c>
      <c r="D329" s="8">
        <v>9</v>
      </c>
      <c r="E329" s="55">
        <v>12029.705599999999</v>
      </c>
      <c r="F329" s="55">
        <v>84744.736000000004</v>
      </c>
      <c r="G329" s="55">
        <v>72715.030400000003</v>
      </c>
      <c r="H329" s="55">
        <v>0</v>
      </c>
      <c r="I329" s="55">
        <v>250.672</v>
      </c>
      <c r="J329" s="55">
        <v>295</v>
      </c>
      <c r="K329" s="8" t="s">
        <v>65</v>
      </c>
      <c r="M329" s="45">
        <v>0</v>
      </c>
      <c r="N329" s="36"/>
    </row>
    <row r="330" spans="2:14" x14ac:dyDescent="0.25">
      <c r="B330" s="8" t="s">
        <v>125</v>
      </c>
      <c r="C330" s="8">
        <v>2021</v>
      </c>
      <c r="D330" s="8">
        <v>10</v>
      </c>
      <c r="E330" s="55">
        <v>8161.0360000000001</v>
      </c>
      <c r="F330" s="55">
        <v>73258.831999999995</v>
      </c>
      <c r="G330" s="55">
        <v>65097.795999999995</v>
      </c>
      <c r="H330" s="55">
        <v>0</v>
      </c>
      <c r="I330" s="55">
        <v>268.04000000000002</v>
      </c>
      <c r="J330" s="55">
        <v>295</v>
      </c>
      <c r="K330" s="8" t="s">
        <v>65</v>
      </c>
      <c r="M330" s="45">
        <v>0</v>
      </c>
      <c r="N330" s="36"/>
    </row>
    <row r="331" spans="2:14" x14ac:dyDescent="0.25">
      <c r="B331" s="8" t="s">
        <v>125</v>
      </c>
      <c r="C331" s="8">
        <v>2021</v>
      </c>
      <c r="D331" s="8">
        <v>11</v>
      </c>
      <c r="E331" s="55">
        <v>5428.2141000000001</v>
      </c>
      <c r="F331" s="55">
        <v>64319.12</v>
      </c>
      <c r="G331" s="55">
        <v>59026.711500000005</v>
      </c>
      <c r="H331" s="55">
        <v>-135.8056</v>
      </c>
      <c r="I331" s="55">
        <v>265.08800000000002</v>
      </c>
      <c r="J331" s="55">
        <v>295</v>
      </c>
      <c r="K331" s="8" t="s">
        <v>65</v>
      </c>
      <c r="M331" s="45">
        <v>0</v>
      </c>
      <c r="N331" s="36"/>
    </row>
    <row r="332" spans="2:14" x14ac:dyDescent="0.25">
      <c r="B332" s="8" t="s">
        <v>125</v>
      </c>
      <c r="C332" s="8">
        <v>2021</v>
      </c>
      <c r="D332" s="8">
        <v>12</v>
      </c>
      <c r="E332" s="55">
        <v>3052.7743999999998</v>
      </c>
      <c r="F332" s="55">
        <v>64813.368000000002</v>
      </c>
      <c r="G332" s="55">
        <v>61760.5936</v>
      </c>
      <c r="H332" s="55">
        <v>0</v>
      </c>
      <c r="I332" s="55">
        <v>258.86399999999998</v>
      </c>
      <c r="J332" s="55">
        <v>295</v>
      </c>
      <c r="K332" s="8" t="s">
        <v>65</v>
      </c>
      <c r="M332" s="45">
        <v>0</v>
      </c>
      <c r="N332" s="36"/>
    </row>
    <row r="333" spans="2:14" x14ac:dyDescent="0.25">
      <c r="B333" s="8" t="s">
        <v>126</v>
      </c>
      <c r="C333" s="8">
        <v>2021</v>
      </c>
      <c r="D333" s="8">
        <v>1</v>
      </c>
      <c r="E333" s="55">
        <v>1019.4717000000001</v>
      </c>
      <c r="F333" s="55">
        <v>6427.8320000000003</v>
      </c>
      <c r="G333" s="55">
        <v>5472.6970000000001</v>
      </c>
      <c r="H333" s="55">
        <v>-64.336699999999993</v>
      </c>
      <c r="I333" s="55">
        <v>48.167999999999999</v>
      </c>
      <c r="J333" s="55">
        <v>93</v>
      </c>
      <c r="K333" s="8" t="s">
        <v>65</v>
      </c>
      <c r="M333" s="45">
        <v>0</v>
      </c>
      <c r="N333" s="36"/>
    </row>
    <row r="334" spans="2:14" x14ac:dyDescent="0.25">
      <c r="B334" s="8" t="s">
        <v>126</v>
      </c>
      <c r="C334" s="8">
        <v>2021</v>
      </c>
      <c r="D334" s="8">
        <v>2</v>
      </c>
      <c r="E334" s="55">
        <v>1352.0782999999999</v>
      </c>
      <c r="F334" s="55">
        <v>5595.5360000000001</v>
      </c>
      <c r="G334" s="55">
        <v>4519.5383000000002</v>
      </c>
      <c r="H334" s="55">
        <v>-276.0806</v>
      </c>
      <c r="I334" s="55">
        <v>58.975999999999999</v>
      </c>
      <c r="J334" s="55">
        <v>93</v>
      </c>
      <c r="K334" s="8" t="s">
        <v>65</v>
      </c>
      <c r="M334" s="45">
        <v>0</v>
      </c>
      <c r="N334" s="36"/>
    </row>
    <row r="335" spans="2:14" x14ac:dyDescent="0.25">
      <c r="B335" s="8" t="s">
        <v>126</v>
      </c>
      <c r="C335" s="8">
        <v>2021</v>
      </c>
      <c r="D335" s="8">
        <v>3</v>
      </c>
      <c r="E335" s="55">
        <v>2884.4173999999998</v>
      </c>
      <c r="F335" s="55">
        <v>3291.1120000000001</v>
      </c>
      <c r="G335" s="55">
        <v>1988.8931000000002</v>
      </c>
      <c r="H335" s="55">
        <v>-1582.1985</v>
      </c>
      <c r="I335" s="55">
        <v>49.975999999999999</v>
      </c>
      <c r="J335" s="55">
        <v>93</v>
      </c>
      <c r="K335" s="8" t="s">
        <v>65</v>
      </c>
      <c r="M335" s="45">
        <v>0</v>
      </c>
      <c r="N335" s="36"/>
    </row>
    <row r="336" spans="2:14" x14ac:dyDescent="0.25">
      <c r="B336" s="8" t="s">
        <v>126</v>
      </c>
      <c r="C336" s="8">
        <v>2021</v>
      </c>
      <c r="D336" s="8">
        <v>4</v>
      </c>
      <c r="E336" s="55">
        <v>3554.7224000000001</v>
      </c>
      <c r="F336" s="55">
        <v>3222.096</v>
      </c>
      <c r="G336" s="55">
        <v>1662.3280999999999</v>
      </c>
      <c r="H336" s="55">
        <v>-1994.9545000000001</v>
      </c>
      <c r="I336" s="55">
        <v>39.648000000000003</v>
      </c>
      <c r="J336" s="55">
        <v>93</v>
      </c>
      <c r="K336" s="8" t="s">
        <v>65</v>
      </c>
      <c r="M336" s="45">
        <v>0</v>
      </c>
      <c r="N336" s="36"/>
    </row>
    <row r="337" spans="2:14" x14ac:dyDescent="0.25">
      <c r="B337" s="8" t="s">
        <v>126</v>
      </c>
      <c r="C337" s="8">
        <v>2021</v>
      </c>
      <c r="D337" s="8">
        <v>5</v>
      </c>
      <c r="E337" s="55">
        <v>3988.5634</v>
      </c>
      <c r="F337" s="55">
        <v>4214.9759999999997</v>
      </c>
      <c r="G337" s="55">
        <v>2223.8830999999996</v>
      </c>
      <c r="H337" s="55">
        <v>-1997.4704999999999</v>
      </c>
      <c r="I337" s="55">
        <v>31.456</v>
      </c>
      <c r="J337" s="55">
        <v>93</v>
      </c>
      <c r="K337" s="8" t="s">
        <v>65</v>
      </c>
      <c r="M337" s="45">
        <v>0</v>
      </c>
      <c r="N337" s="36"/>
    </row>
    <row r="338" spans="2:14" x14ac:dyDescent="0.25">
      <c r="B338" s="8" t="s">
        <v>126</v>
      </c>
      <c r="C338" s="8">
        <v>2021</v>
      </c>
      <c r="D338" s="8">
        <v>6</v>
      </c>
      <c r="E338" s="55">
        <v>4308.8989000000001</v>
      </c>
      <c r="F338" s="55">
        <v>4174.6080000000002</v>
      </c>
      <c r="G338" s="55">
        <v>1985.4951999999998</v>
      </c>
      <c r="H338" s="55">
        <v>-2119.7860999999998</v>
      </c>
      <c r="I338" s="55">
        <v>49.975999999999999</v>
      </c>
      <c r="J338" s="55">
        <v>93</v>
      </c>
      <c r="K338" s="8" t="s">
        <v>65</v>
      </c>
      <c r="M338" s="45">
        <v>0</v>
      </c>
      <c r="N338" s="36"/>
    </row>
    <row r="339" spans="2:14" x14ac:dyDescent="0.25">
      <c r="B339" s="8" t="s">
        <v>126</v>
      </c>
      <c r="C339" s="8">
        <v>2021</v>
      </c>
      <c r="D339" s="8">
        <v>7</v>
      </c>
      <c r="E339" s="55">
        <v>3684.9140000000002</v>
      </c>
      <c r="F339" s="55">
        <v>5453.8159999999998</v>
      </c>
      <c r="G339" s="55">
        <v>2829.4011999999998</v>
      </c>
      <c r="H339" s="55">
        <v>-1060.4992</v>
      </c>
      <c r="I339" s="55">
        <v>61.271999999999998</v>
      </c>
      <c r="J339" s="55">
        <v>93</v>
      </c>
      <c r="K339" s="8" t="s">
        <v>65</v>
      </c>
      <c r="M339" s="45">
        <v>0</v>
      </c>
      <c r="N339" s="36"/>
    </row>
    <row r="340" spans="2:14" x14ac:dyDescent="0.25">
      <c r="B340" s="8" t="s">
        <v>126</v>
      </c>
      <c r="C340" s="8">
        <v>2021</v>
      </c>
      <c r="D340" s="8">
        <v>8</v>
      </c>
      <c r="E340" s="55">
        <v>3437.7453999999998</v>
      </c>
      <c r="F340" s="55">
        <v>5682.232</v>
      </c>
      <c r="G340" s="55">
        <v>3359.0284000000001</v>
      </c>
      <c r="H340" s="55">
        <v>-1114.5418</v>
      </c>
      <c r="I340" s="55">
        <v>70.447999999999993</v>
      </c>
      <c r="J340" s="55">
        <v>94</v>
      </c>
      <c r="K340" s="8" t="s">
        <v>65</v>
      </c>
      <c r="M340" s="45">
        <v>0</v>
      </c>
      <c r="N340" s="36"/>
    </row>
    <row r="341" spans="2:14" x14ac:dyDescent="0.25">
      <c r="B341" s="8" t="s">
        <v>126</v>
      </c>
      <c r="C341" s="8">
        <v>2021</v>
      </c>
      <c r="D341" s="8">
        <v>9</v>
      </c>
      <c r="E341" s="55">
        <v>2760.3787000000002</v>
      </c>
      <c r="F341" s="55">
        <v>8696.3119999999999</v>
      </c>
      <c r="G341" s="55">
        <v>6349.0077999999994</v>
      </c>
      <c r="H341" s="55">
        <v>-413.0745</v>
      </c>
      <c r="I341" s="55">
        <v>83.88</v>
      </c>
      <c r="J341" s="55">
        <v>94</v>
      </c>
      <c r="K341" s="8" t="s">
        <v>65</v>
      </c>
      <c r="M341" s="45">
        <v>0</v>
      </c>
      <c r="N341" s="36"/>
    </row>
    <row r="342" spans="2:14" x14ac:dyDescent="0.25">
      <c r="B342" s="8" t="s">
        <v>126</v>
      </c>
      <c r="C342" s="8">
        <v>2021</v>
      </c>
      <c r="D342" s="8">
        <v>10</v>
      </c>
      <c r="E342" s="55">
        <v>1830.2985000000001</v>
      </c>
      <c r="F342" s="55">
        <v>8611.4159999999993</v>
      </c>
      <c r="G342" s="55">
        <v>6971.1310999999996</v>
      </c>
      <c r="H342" s="55">
        <v>-190.0136</v>
      </c>
      <c r="I342" s="55">
        <v>71.103999999999999</v>
      </c>
      <c r="J342" s="55">
        <v>94</v>
      </c>
      <c r="K342" s="8" t="s">
        <v>65</v>
      </c>
      <c r="M342" s="45">
        <v>0</v>
      </c>
      <c r="N342" s="36"/>
    </row>
    <row r="343" spans="2:14" x14ac:dyDescent="0.25">
      <c r="B343" s="8" t="s">
        <v>126</v>
      </c>
      <c r="C343" s="8">
        <v>2021</v>
      </c>
      <c r="D343" s="8">
        <v>11</v>
      </c>
      <c r="E343" s="55">
        <v>1176.0402999999999</v>
      </c>
      <c r="F343" s="55">
        <v>6694.4880000000003</v>
      </c>
      <c r="G343" s="55">
        <v>5608.3903000000009</v>
      </c>
      <c r="H343" s="55">
        <v>-89.942599999999999</v>
      </c>
      <c r="I343" s="55">
        <v>67.823999999999998</v>
      </c>
      <c r="J343" s="55">
        <v>94</v>
      </c>
      <c r="K343" s="8" t="s">
        <v>65</v>
      </c>
      <c r="M343" s="45">
        <v>0</v>
      </c>
      <c r="N343" s="36"/>
    </row>
    <row r="344" spans="2:14" x14ac:dyDescent="0.25">
      <c r="B344" s="8" t="s">
        <v>126</v>
      </c>
      <c r="C344" s="8">
        <v>2021</v>
      </c>
      <c r="D344" s="8">
        <v>12</v>
      </c>
      <c r="E344" s="55">
        <v>647.08879999999999</v>
      </c>
      <c r="F344" s="55">
        <v>6564.384</v>
      </c>
      <c r="G344" s="55">
        <v>5934.5392000000002</v>
      </c>
      <c r="H344" s="55">
        <v>-17.244</v>
      </c>
      <c r="I344" s="55">
        <v>58.648000000000003</v>
      </c>
      <c r="J344" s="55">
        <v>94</v>
      </c>
      <c r="K344" s="8" t="s">
        <v>65</v>
      </c>
      <c r="M344" s="45">
        <v>0</v>
      </c>
      <c r="N344" s="36"/>
    </row>
    <row r="345" spans="2:14" x14ac:dyDescent="0.25">
      <c r="B345" s="8" t="s">
        <v>127</v>
      </c>
      <c r="C345" s="8">
        <v>2021</v>
      </c>
      <c r="D345" s="8">
        <v>1</v>
      </c>
      <c r="E345" s="55">
        <v>8215.1522999999997</v>
      </c>
      <c r="F345" s="55">
        <v>14406.412</v>
      </c>
      <c r="G345" s="55">
        <v>10916.091</v>
      </c>
      <c r="H345" s="55">
        <v>-4724.8312999999998</v>
      </c>
      <c r="I345" s="55">
        <v>36.256</v>
      </c>
      <c r="J345" s="55">
        <v>124</v>
      </c>
      <c r="K345" s="8" t="s">
        <v>65</v>
      </c>
      <c r="M345" s="45">
        <v>0</v>
      </c>
      <c r="N345" s="36"/>
    </row>
    <row r="346" spans="2:14" x14ac:dyDescent="0.25">
      <c r="B346" s="8" t="s">
        <v>127</v>
      </c>
      <c r="C346" s="8">
        <v>2021</v>
      </c>
      <c r="D346" s="8">
        <v>2</v>
      </c>
      <c r="E346" s="55">
        <v>11554.0499</v>
      </c>
      <c r="F346" s="55">
        <v>14201.904</v>
      </c>
      <c r="G346" s="55">
        <v>9419.4326999999994</v>
      </c>
      <c r="H346" s="55">
        <v>-6771.5785999999998</v>
      </c>
      <c r="I346" s="55">
        <v>25.556000000000001</v>
      </c>
      <c r="J346" s="55">
        <v>124</v>
      </c>
      <c r="K346" s="8" t="s">
        <v>65</v>
      </c>
      <c r="M346" s="45">
        <v>0</v>
      </c>
      <c r="N346" s="36"/>
    </row>
    <row r="347" spans="2:14" x14ac:dyDescent="0.25">
      <c r="B347" s="8" t="s">
        <v>127</v>
      </c>
      <c r="C347" s="8">
        <v>2021</v>
      </c>
      <c r="D347" s="8">
        <v>3</v>
      </c>
      <c r="E347" s="55">
        <v>16803.100600000002</v>
      </c>
      <c r="F347" s="55">
        <v>16064.075999999999</v>
      </c>
      <c r="G347" s="55">
        <v>10377.007799999998</v>
      </c>
      <c r="H347" s="55">
        <v>-11116.0324</v>
      </c>
      <c r="I347" s="55">
        <v>60.451999999999998</v>
      </c>
      <c r="J347" s="55">
        <v>124</v>
      </c>
      <c r="K347" s="8" t="s">
        <v>65</v>
      </c>
      <c r="M347" s="45">
        <v>0</v>
      </c>
      <c r="N347" s="36"/>
    </row>
    <row r="348" spans="2:14" x14ac:dyDescent="0.25">
      <c r="B348" s="8" t="s">
        <v>127</v>
      </c>
      <c r="C348" s="8">
        <v>2021</v>
      </c>
      <c r="D348" s="8">
        <v>4</v>
      </c>
      <c r="E348" s="55">
        <v>17523.991600000001</v>
      </c>
      <c r="F348" s="55">
        <v>13447.66</v>
      </c>
      <c r="G348" s="55">
        <v>8936.0902000000006</v>
      </c>
      <c r="H348" s="55">
        <v>-13012.4218</v>
      </c>
      <c r="I348" s="55">
        <v>34.631999999999998</v>
      </c>
      <c r="J348" s="55">
        <v>124</v>
      </c>
      <c r="K348" s="8" t="s">
        <v>65</v>
      </c>
      <c r="M348" s="45">
        <v>0</v>
      </c>
      <c r="N348" s="36"/>
    </row>
    <row r="349" spans="2:14" x14ac:dyDescent="0.25">
      <c r="B349" s="8" t="s">
        <v>127</v>
      </c>
      <c r="C349" s="8">
        <v>2021</v>
      </c>
      <c r="D349" s="8">
        <v>5</v>
      </c>
      <c r="E349" s="55">
        <v>17626.326099999998</v>
      </c>
      <c r="F349" s="55">
        <v>3771.3119999999999</v>
      </c>
      <c r="G349" s="55">
        <v>1958.7361000000001</v>
      </c>
      <c r="H349" s="55">
        <v>-15813.7502</v>
      </c>
      <c r="I349" s="55">
        <v>29.16</v>
      </c>
      <c r="J349" s="55">
        <v>124</v>
      </c>
      <c r="K349" s="8" t="s">
        <v>65</v>
      </c>
      <c r="M349" s="45">
        <v>0</v>
      </c>
      <c r="N349" s="36"/>
    </row>
    <row r="350" spans="2:14" x14ac:dyDescent="0.25">
      <c r="B350" s="8" t="s">
        <v>127</v>
      </c>
      <c r="C350" s="8">
        <v>2021</v>
      </c>
      <c r="D350" s="8">
        <v>6</v>
      </c>
      <c r="E350" s="55">
        <v>18081.4876</v>
      </c>
      <c r="F350" s="55">
        <v>513.81200000000001</v>
      </c>
      <c r="G350" s="55">
        <v>180.90969999999999</v>
      </c>
      <c r="H350" s="55">
        <v>-17748.585299999999</v>
      </c>
      <c r="I350" s="55">
        <v>24.347999999999999</v>
      </c>
      <c r="J350" s="55">
        <v>124</v>
      </c>
      <c r="K350" s="8" t="s">
        <v>65</v>
      </c>
      <c r="M350" s="45">
        <v>0</v>
      </c>
      <c r="N350" s="36"/>
    </row>
    <row r="351" spans="2:14" x14ac:dyDescent="0.25">
      <c r="B351" s="8" t="s">
        <v>127</v>
      </c>
      <c r="C351" s="8">
        <v>2021</v>
      </c>
      <c r="D351" s="8">
        <v>7</v>
      </c>
      <c r="E351" s="55">
        <v>15495.3487</v>
      </c>
      <c r="F351" s="55">
        <v>498.05200000000002</v>
      </c>
      <c r="G351" s="55">
        <v>190.6705999999989</v>
      </c>
      <c r="H351" s="55">
        <v>-15187.9673</v>
      </c>
      <c r="I351" s="55">
        <v>1.6359999999999999</v>
      </c>
      <c r="J351" s="55">
        <v>124</v>
      </c>
      <c r="K351" s="8" t="s">
        <v>65</v>
      </c>
      <c r="M351" s="45">
        <v>0</v>
      </c>
      <c r="N351" s="36"/>
    </row>
    <row r="352" spans="2:14" x14ac:dyDescent="0.25">
      <c r="B352" s="8" t="s">
        <v>127</v>
      </c>
      <c r="C352" s="8">
        <v>2021</v>
      </c>
      <c r="D352" s="8">
        <v>8</v>
      </c>
      <c r="E352" s="55">
        <v>14811.7119</v>
      </c>
      <c r="F352" s="55">
        <v>371.02800000000002</v>
      </c>
      <c r="G352" s="55">
        <v>171.62769999990178</v>
      </c>
      <c r="H352" s="55">
        <v>-14612.311599999901</v>
      </c>
      <c r="I352" s="55">
        <v>32.712000000000003</v>
      </c>
      <c r="J352" s="55">
        <v>124</v>
      </c>
      <c r="K352" s="8" t="s">
        <v>65</v>
      </c>
      <c r="M352" s="45">
        <v>0</v>
      </c>
      <c r="N352" s="36"/>
    </row>
    <row r="353" spans="2:14" x14ac:dyDescent="0.25">
      <c r="B353" s="8" t="s">
        <v>127</v>
      </c>
      <c r="C353" s="8">
        <v>2021</v>
      </c>
      <c r="D353" s="8">
        <v>9</v>
      </c>
      <c r="E353" s="55">
        <v>15927.9555</v>
      </c>
      <c r="F353" s="55">
        <v>10696.396000000001</v>
      </c>
      <c r="G353" s="55">
        <v>6413.2001</v>
      </c>
      <c r="H353" s="55">
        <v>-11644.759599999999</v>
      </c>
      <c r="I353" s="55">
        <v>116.16</v>
      </c>
      <c r="J353" s="55">
        <v>124</v>
      </c>
      <c r="K353" s="8" t="s">
        <v>65</v>
      </c>
      <c r="M353" s="45">
        <v>0</v>
      </c>
      <c r="N353" s="36"/>
    </row>
    <row r="354" spans="2:14" x14ac:dyDescent="0.25">
      <c r="B354" s="8" t="s">
        <v>127</v>
      </c>
      <c r="C354" s="8">
        <v>2021</v>
      </c>
      <c r="D354" s="8">
        <v>10</v>
      </c>
      <c r="E354" s="55">
        <v>12051.200999999999</v>
      </c>
      <c r="F354" s="55">
        <v>25961.792000000001</v>
      </c>
      <c r="G354" s="55">
        <v>18823.919600000001</v>
      </c>
      <c r="H354" s="55">
        <v>-4913.3285999999998</v>
      </c>
      <c r="I354" s="55">
        <v>114.848</v>
      </c>
      <c r="J354" s="55">
        <v>125</v>
      </c>
      <c r="K354" s="8" t="s">
        <v>65</v>
      </c>
      <c r="M354" s="45">
        <v>0</v>
      </c>
      <c r="N354" s="36"/>
    </row>
    <row r="355" spans="2:14" x14ac:dyDescent="0.25">
      <c r="B355" s="8" t="s">
        <v>127</v>
      </c>
      <c r="C355" s="8">
        <v>2021</v>
      </c>
      <c r="D355" s="8">
        <v>11</v>
      </c>
      <c r="E355" s="55">
        <v>10490.384</v>
      </c>
      <c r="F355" s="55">
        <v>11126.428</v>
      </c>
      <c r="G355" s="55">
        <v>8437.4249</v>
      </c>
      <c r="H355" s="55">
        <v>-7801.3809000000001</v>
      </c>
      <c r="I355" s="55">
        <v>67.531999999999996</v>
      </c>
      <c r="J355" s="55">
        <v>119</v>
      </c>
      <c r="K355" s="8" t="s">
        <v>65</v>
      </c>
      <c r="M355" s="45">
        <v>0</v>
      </c>
      <c r="N355" s="36"/>
    </row>
    <row r="356" spans="2:14" x14ac:dyDescent="0.25">
      <c r="B356" s="8" t="s">
        <v>127</v>
      </c>
      <c r="C356" s="8">
        <v>2021</v>
      </c>
      <c r="D356" s="8">
        <v>12</v>
      </c>
      <c r="E356" s="55">
        <v>6198.8923999999997</v>
      </c>
      <c r="F356" s="55">
        <v>2243.848</v>
      </c>
      <c r="G356" s="55">
        <v>1472.5439000000006</v>
      </c>
      <c r="H356" s="55">
        <v>-5427.5883000000003</v>
      </c>
      <c r="I356" s="55">
        <v>14.58</v>
      </c>
      <c r="J356" s="55">
        <v>119</v>
      </c>
      <c r="K356" s="8" t="s">
        <v>65</v>
      </c>
      <c r="M356" s="45">
        <v>0</v>
      </c>
      <c r="N356" s="36"/>
    </row>
    <row r="357" spans="2:14" x14ac:dyDescent="0.25">
      <c r="B357" s="8" t="s">
        <v>128</v>
      </c>
      <c r="C357" s="8">
        <v>2021</v>
      </c>
      <c r="D357" s="8">
        <v>1</v>
      </c>
      <c r="E357" s="55">
        <v>9280.9246000000003</v>
      </c>
      <c r="F357" s="55">
        <v>10433.755999999999</v>
      </c>
      <c r="G357" s="55">
        <v>7289.3239999999996</v>
      </c>
      <c r="H357" s="55">
        <v>-6136.4925999999996</v>
      </c>
      <c r="I357" s="55">
        <v>28.507999999999999</v>
      </c>
      <c r="J357" s="55">
        <v>67</v>
      </c>
      <c r="K357" s="8" t="s">
        <v>65</v>
      </c>
      <c r="M357" s="45">
        <v>0</v>
      </c>
      <c r="N357" s="36"/>
    </row>
    <row r="358" spans="2:14" x14ac:dyDescent="0.25">
      <c r="B358" s="8" t="s">
        <v>128</v>
      </c>
      <c r="C358" s="8">
        <v>2021</v>
      </c>
      <c r="D358" s="8">
        <v>2</v>
      </c>
      <c r="E358" s="55">
        <v>11511.0677</v>
      </c>
      <c r="F358" s="55">
        <v>10118.276</v>
      </c>
      <c r="G358" s="55">
        <v>6295.0672000000004</v>
      </c>
      <c r="H358" s="55">
        <v>-7687.8589000000002</v>
      </c>
      <c r="I358" s="55">
        <v>16.62</v>
      </c>
      <c r="J358" s="55">
        <v>67</v>
      </c>
      <c r="K358" s="8" t="s">
        <v>65</v>
      </c>
      <c r="M358" s="45">
        <v>0</v>
      </c>
      <c r="N358" s="36"/>
    </row>
    <row r="359" spans="2:14" x14ac:dyDescent="0.25">
      <c r="B359" s="8" t="s">
        <v>128</v>
      </c>
      <c r="C359" s="8">
        <v>2021</v>
      </c>
      <c r="D359" s="8">
        <v>3</v>
      </c>
      <c r="E359" s="55">
        <v>16608.184000000001</v>
      </c>
      <c r="F359" s="55">
        <v>10324.291999999999</v>
      </c>
      <c r="G359" s="55">
        <v>5841.3618999999981</v>
      </c>
      <c r="H359" s="55">
        <v>-12125.2539</v>
      </c>
      <c r="I359" s="55">
        <v>29.236000000000001</v>
      </c>
      <c r="J359" s="55">
        <v>67</v>
      </c>
      <c r="K359" s="8" t="s">
        <v>65</v>
      </c>
      <c r="M359" s="45">
        <v>0</v>
      </c>
      <c r="N359" s="36"/>
    </row>
    <row r="360" spans="2:14" x14ac:dyDescent="0.25">
      <c r="B360" s="8" t="s">
        <v>128</v>
      </c>
      <c r="C360" s="8">
        <v>2021</v>
      </c>
      <c r="D360" s="8">
        <v>4</v>
      </c>
      <c r="E360" s="55">
        <v>16974.1443</v>
      </c>
      <c r="F360" s="55">
        <v>7330.3239999999996</v>
      </c>
      <c r="G360" s="55">
        <v>3932.3382999999999</v>
      </c>
      <c r="H360" s="55">
        <v>-13576.158600000001</v>
      </c>
      <c r="I360" s="55">
        <v>24.576000000000001</v>
      </c>
      <c r="J360" s="55">
        <v>67</v>
      </c>
      <c r="K360" s="8" t="s">
        <v>65</v>
      </c>
      <c r="M360" s="45">
        <v>0</v>
      </c>
      <c r="N360" s="36"/>
    </row>
    <row r="361" spans="2:14" x14ac:dyDescent="0.25">
      <c r="B361" s="8" t="s">
        <v>128</v>
      </c>
      <c r="C361" s="8">
        <v>2021</v>
      </c>
      <c r="D361" s="8">
        <v>5</v>
      </c>
      <c r="E361" s="55">
        <v>16869.4791</v>
      </c>
      <c r="F361" s="55">
        <v>406.21199999999999</v>
      </c>
      <c r="G361" s="55">
        <v>151.8997</v>
      </c>
      <c r="H361" s="55">
        <v>-16615.166799999999</v>
      </c>
      <c r="I361" s="55">
        <v>1.964</v>
      </c>
      <c r="J361" s="55">
        <v>67</v>
      </c>
      <c r="K361" s="8" t="s">
        <v>65</v>
      </c>
      <c r="M361" s="45">
        <v>0</v>
      </c>
      <c r="N361" s="36"/>
    </row>
    <row r="362" spans="2:14" x14ac:dyDescent="0.25">
      <c r="B362" s="8" t="s">
        <v>128</v>
      </c>
      <c r="C362" s="8">
        <v>2021</v>
      </c>
      <c r="D362" s="8">
        <v>6</v>
      </c>
      <c r="E362" s="55">
        <v>17070.018800000002</v>
      </c>
      <c r="F362" s="55">
        <v>285.28399999999999</v>
      </c>
      <c r="G362" s="55">
        <v>108.0569</v>
      </c>
      <c r="H362" s="55">
        <v>-16892.791700000002</v>
      </c>
      <c r="I362" s="55">
        <v>1.3080000000000001</v>
      </c>
      <c r="J362" s="55">
        <v>67</v>
      </c>
      <c r="K362" s="8" t="s">
        <v>65</v>
      </c>
      <c r="M362" s="45">
        <v>0</v>
      </c>
      <c r="N362" s="36"/>
    </row>
    <row r="363" spans="2:14" x14ac:dyDescent="0.25">
      <c r="B363" s="8" t="s">
        <v>128</v>
      </c>
      <c r="C363" s="8">
        <v>2021</v>
      </c>
      <c r="D363" s="8">
        <v>7</v>
      </c>
      <c r="E363" s="55">
        <v>14823.9121</v>
      </c>
      <c r="F363" s="55">
        <v>324.77999999999997</v>
      </c>
      <c r="G363" s="55">
        <v>116.464</v>
      </c>
      <c r="H363" s="55">
        <v>-14615.596100000001</v>
      </c>
      <c r="I363" s="55">
        <v>31.071999999999999</v>
      </c>
      <c r="J363" s="55">
        <v>67</v>
      </c>
      <c r="K363" s="8" t="s">
        <v>65</v>
      </c>
      <c r="M363" s="45">
        <v>0</v>
      </c>
      <c r="N363" s="36"/>
    </row>
    <row r="364" spans="2:14" x14ac:dyDescent="0.25">
      <c r="B364" s="8" t="s">
        <v>128</v>
      </c>
      <c r="C364" s="8">
        <v>2021</v>
      </c>
      <c r="D364" s="8">
        <v>8</v>
      </c>
      <c r="E364" s="55">
        <v>14484.6522</v>
      </c>
      <c r="F364" s="55">
        <v>307.97199999999998</v>
      </c>
      <c r="G364" s="55">
        <v>132.5248</v>
      </c>
      <c r="H364" s="55">
        <v>-14309.205</v>
      </c>
      <c r="I364" s="55">
        <v>5.0759999999999996</v>
      </c>
      <c r="J364" s="55">
        <v>67</v>
      </c>
      <c r="K364" s="8" t="s">
        <v>65</v>
      </c>
      <c r="M364" s="45">
        <v>0</v>
      </c>
      <c r="N364" s="36"/>
    </row>
    <row r="365" spans="2:14" x14ac:dyDescent="0.25">
      <c r="B365" s="8" t="s">
        <v>128</v>
      </c>
      <c r="C365" s="8">
        <v>2021</v>
      </c>
      <c r="D365" s="8">
        <v>9</v>
      </c>
      <c r="E365" s="55">
        <v>15627.987999999999</v>
      </c>
      <c r="F365" s="55">
        <v>5967.6679999999997</v>
      </c>
      <c r="G365" s="55">
        <v>3142.0814000000014</v>
      </c>
      <c r="H365" s="55">
        <v>-12802.401400000001</v>
      </c>
      <c r="I365" s="55">
        <v>96.007999999999996</v>
      </c>
      <c r="J365" s="55">
        <v>67</v>
      </c>
      <c r="K365" s="8" t="s">
        <v>65</v>
      </c>
      <c r="M365" s="45">
        <v>0</v>
      </c>
      <c r="N365" s="36"/>
    </row>
    <row r="366" spans="2:14" x14ac:dyDescent="0.25">
      <c r="B366" s="8" t="s">
        <v>128</v>
      </c>
      <c r="C366" s="8">
        <v>2021</v>
      </c>
      <c r="D366" s="8">
        <v>10</v>
      </c>
      <c r="E366" s="55">
        <v>11928.418100000001</v>
      </c>
      <c r="F366" s="55">
        <v>20698.36</v>
      </c>
      <c r="G366" s="55">
        <v>14321.1127</v>
      </c>
      <c r="H366" s="55">
        <v>-5551.1707999999999</v>
      </c>
      <c r="I366" s="55">
        <v>93.552000000000007</v>
      </c>
      <c r="J366" s="55">
        <v>93</v>
      </c>
      <c r="K366" s="8" t="s">
        <v>65</v>
      </c>
      <c r="M366" s="45">
        <v>0</v>
      </c>
      <c r="N366" s="36"/>
    </row>
    <row r="367" spans="2:14" x14ac:dyDescent="0.25">
      <c r="B367" s="8" t="s">
        <v>128</v>
      </c>
      <c r="C367" s="8">
        <v>2021</v>
      </c>
      <c r="D367" s="8">
        <v>11</v>
      </c>
      <c r="E367" s="55">
        <v>10766.877200000001</v>
      </c>
      <c r="F367" s="55">
        <v>15279.972</v>
      </c>
      <c r="G367" s="55">
        <v>11639.942499999999</v>
      </c>
      <c r="H367" s="55">
        <v>-7126.8477000000003</v>
      </c>
      <c r="I367" s="55">
        <v>60.02</v>
      </c>
      <c r="J367" s="55">
        <v>109</v>
      </c>
      <c r="K367" s="8" t="s">
        <v>65</v>
      </c>
      <c r="M367" s="45">
        <v>0</v>
      </c>
      <c r="N367" s="36"/>
    </row>
    <row r="368" spans="2:14" x14ac:dyDescent="0.25">
      <c r="B368" s="8" t="s">
        <v>128</v>
      </c>
      <c r="C368" s="8">
        <v>2021</v>
      </c>
      <c r="D368" s="8">
        <v>12</v>
      </c>
      <c r="E368" s="55">
        <v>6357.6832999999997</v>
      </c>
      <c r="F368" s="55">
        <v>5992.56</v>
      </c>
      <c r="G368" s="55">
        <v>4372.7285000000011</v>
      </c>
      <c r="H368" s="55">
        <v>-4737.8518000000004</v>
      </c>
      <c r="I368" s="55">
        <v>18.512</v>
      </c>
      <c r="J368" s="55">
        <v>109</v>
      </c>
      <c r="K368" s="8" t="s">
        <v>65</v>
      </c>
      <c r="M368" s="45">
        <v>0</v>
      </c>
      <c r="N368" s="36"/>
    </row>
    <row r="369" spans="2:14" x14ac:dyDescent="0.25">
      <c r="B369" s="8" t="s">
        <v>129</v>
      </c>
      <c r="C369" s="8">
        <v>2021</v>
      </c>
      <c r="D369" s="8">
        <v>1</v>
      </c>
      <c r="E369" s="55">
        <v>1200.5932</v>
      </c>
      <c r="F369" s="55">
        <v>1115.008</v>
      </c>
      <c r="G369" s="55">
        <v>876.07659999999998</v>
      </c>
      <c r="H369" s="55">
        <v>-961.66179999999997</v>
      </c>
      <c r="I369" s="55">
        <v>12.544</v>
      </c>
      <c r="J369" s="55">
        <v>23</v>
      </c>
      <c r="K369" s="8" t="s">
        <v>65</v>
      </c>
      <c r="M369" s="45">
        <v>0</v>
      </c>
      <c r="N369" s="36"/>
    </row>
    <row r="370" spans="2:14" x14ac:dyDescent="0.25">
      <c r="B370" s="8" t="s">
        <v>129</v>
      </c>
      <c r="C370" s="8">
        <v>2021</v>
      </c>
      <c r="D370" s="8">
        <v>2</v>
      </c>
      <c r="E370" s="55">
        <v>1441.9521999999999</v>
      </c>
      <c r="F370" s="55">
        <v>927.36</v>
      </c>
      <c r="G370" s="55">
        <v>709.88250000000005</v>
      </c>
      <c r="H370" s="55">
        <v>-1224.4747</v>
      </c>
      <c r="I370" s="55">
        <v>12.672000000000001</v>
      </c>
      <c r="J370" s="55">
        <v>23</v>
      </c>
      <c r="K370" s="8" t="s">
        <v>65</v>
      </c>
      <c r="M370" s="45">
        <v>0</v>
      </c>
      <c r="N370" s="36"/>
    </row>
    <row r="371" spans="2:14" x14ac:dyDescent="0.25">
      <c r="B371" s="8" t="s">
        <v>129</v>
      </c>
      <c r="C371" s="8">
        <v>2021</v>
      </c>
      <c r="D371" s="8">
        <v>3</v>
      </c>
      <c r="E371" s="55">
        <v>2802.4578000000001</v>
      </c>
      <c r="F371" s="55">
        <v>935.03189999999995</v>
      </c>
      <c r="G371" s="55">
        <v>620.00509999999997</v>
      </c>
      <c r="H371" s="55">
        <v>-2487.431</v>
      </c>
      <c r="I371" s="55">
        <v>9.6</v>
      </c>
      <c r="J371" s="55">
        <v>23</v>
      </c>
      <c r="K371" s="8" t="s">
        <v>65</v>
      </c>
      <c r="M371" s="45">
        <v>0</v>
      </c>
      <c r="N371" s="36"/>
    </row>
    <row r="372" spans="2:14" x14ac:dyDescent="0.25">
      <c r="B372" s="8" t="s">
        <v>129</v>
      </c>
      <c r="C372" s="8">
        <v>2021</v>
      </c>
      <c r="D372" s="8">
        <v>4</v>
      </c>
      <c r="E372" s="55">
        <v>3142.1867999999999</v>
      </c>
      <c r="F372" s="55">
        <v>816</v>
      </c>
      <c r="G372" s="55">
        <v>520.81560000000002</v>
      </c>
      <c r="H372" s="55">
        <v>-2847.0023999999999</v>
      </c>
      <c r="I372" s="55">
        <v>6.1440000000000001</v>
      </c>
      <c r="J372" s="55">
        <v>23</v>
      </c>
      <c r="K372" s="8" t="s">
        <v>65</v>
      </c>
      <c r="M372" s="45">
        <v>0</v>
      </c>
      <c r="N372" s="36"/>
    </row>
    <row r="373" spans="2:14" x14ac:dyDescent="0.25">
      <c r="B373" s="8" t="s">
        <v>129</v>
      </c>
      <c r="C373" s="8">
        <v>2021</v>
      </c>
      <c r="D373" s="8">
        <v>5</v>
      </c>
      <c r="E373" s="55">
        <v>3325.0936999999999</v>
      </c>
      <c r="F373" s="55">
        <v>848.38400000000001</v>
      </c>
      <c r="G373" s="55">
        <v>442.4323</v>
      </c>
      <c r="H373" s="55">
        <v>-2919.1419999999998</v>
      </c>
      <c r="I373" s="55">
        <v>11.391999999999999</v>
      </c>
      <c r="J373" s="55">
        <v>23</v>
      </c>
      <c r="K373" s="8" t="s">
        <v>65</v>
      </c>
      <c r="M373" s="45">
        <v>0</v>
      </c>
      <c r="N373" s="36"/>
    </row>
    <row r="374" spans="2:14" x14ac:dyDescent="0.25">
      <c r="B374" s="8" t="s">
        <v>129</v>
      </c>
      <c r="C374" s="8">
        <v>2021</v>
      </c>
      <c r="D374" s="8">
        <v>6</v>
      </c>
      <c r="E374" s="55">
        <v>3651.1341000000002</v>
      </c>
      <c r="F374" s="55">
        <v>1607.04</v>
      </c>
      <c r="G374" s="55">
        <v>624.91129999999998</v>
      </c>
      <c r="H374" s="55">
        <v>-2669.0054</v>
      </c>
      <c r="I374" s="55">
        <v>13.568</v>
      </c>
      <c r="J374" s="55">
        <v>23</v>
      </c>
      <c r="K374" s="8" t="s">
        <v>65</v>
      </c>
      <c r="M374" s="45">
        <v>0</v>
      </c>
      <c r="N374" s="36"/>
    </row>
    <row r="375" spans="2:14" x14ac:dyDescent="0.25">
      <c r="B375" s="8" t="s">
        <v>129</v>
      </c>
      <c r="C375" s="8">
        <v>2021</v>
      </c>
      <c r="D375" s="8">
        <v>7</v>
      </c>
      <c r="E375" s="55">
        <v>3176.1626999999999</v>
      </c>
      <c r="F375" s="55">
        <v>1985.92</v>
      </c>
      <c r="G375" s="55">
        <v>778.83969999999999</v>
      </c>
      <c r="H375" s="55">
        <v>-1969.0824</v>
      </c>
      <c r="I375" s="55">
        <v>11.52</v>
      </c>
      <c r="J375" s="55">
        <v>23</v>
      </c>
      <c r="K375" s="8" t="s">
        <v>65</v>
      </c>
      <c r="M375" s="45">
        <v>0</v>
      </c>
      <c r="N375" s="36"/>
    </row>
    <row r="376" spans="2:14" x14ac:dyDescent="0.25">
      <c r="B376" s="8" t="s">
        <v>129</v>
      </c>
      <c r="C376" s="8">
        <v>2021</v>
      </c>
      <c r="D376" s="8">
        <v>8</v>
      </c>
      <c r="E376" s="55">
        <v>3062.1729999999998</v>
      </c>
      <c r="F376" s="55">
        <v>1614.4639999999999</v>
      </c>
      <c r="G376" s="55">
        <v>691.34739999999999</v>
      </c>
      <c r="H376" s="55">
        <v>-2139.0563999999999</v>
      </c>
      <c r="I376" s="55">
        <v>13.055999999999999</v>
      </c>
      <c r="J376" s="55">
        <v>23</v>
      </c>
      <c r="K376" s="8" t="s">
        <v>65</v>
      </c>
      <c r="M376" s="45">
        <v>0</v>
      </c>
      <c r="N376" s="36"/>
    </row>
    <row r="377" spans="2:14" x14ac:dyDescent="0.25">
      <c r="B377" s="8" t="s">
        <v>129</v>
      </c>
      <c r="C377" s="8">
        <v>2021</v>
      </c>
      <c r="D377" s="8">
        <v>9</v>
      </c>
      <c r="E377" s="55">
        <v>2597.0691999999999</v>
      </c>
      <c r="F377" s="55">
        <v>1058.6880000000001</v>
      </c>
      <c r="G377" s="55">
        <v>568.26689999999996</v>
      </c>
      <c r="H377" s="55">
        <v>-2106.6480999999999</v>
      </c>
      <c r="I377" s="55">
        <v>13.183999999999999</v>
      </c>
      <c r="J377" s="55">
        <v>23</v>
      </c>
      <c r="K377" s="8" t="s">
        <v>65</v>
      </c>
      <c r="M377" s="45">
        <v>0</v>
      </c>
      <c r="N377" s="36"/>
    </row>
    <row r="378" spans="2:14" x14ac:dyDescent="0.25">
      <c r="B378" s="8" t="s">
        <v>129</v>
      </c>
      <c r="C378" s="8">
        <v>2021</v>
      </c>
      <c r="D378" s="8">
        <v>10</v>
      </c>
      <c r="E378" s="55">
        <v>1896.6796999999999</v>
      </c>
      <c r="F378" s="55">
        <v>871.55200000000002</v>
      </c>
      <c r="G378" s="55">
        <v>631.30349999999999</v>
      </c>
      <c r="H378" s="55">
        <v>-1656.4312</v>
      </c>
      <c r="I378" s="55">
        <v>14.208</v>
      </c>
      <c r="J378" s="55">
        <v>23</v>
      </c>
      <c r="K378" s="8" t="s">
        <v>65</v>
      </c>
      <c r="M378" s="45">
        <v>0</v>
      </c>
      <c r="N378" s="36"/>
    </row>
    <row r="379" spans="2:14" x14ac:dyDescent="0.25">
      <c r="B379" s="8" t="s">
        <v>129</v>
      </c>
      <c r="C379" s="8">
        <v>2021</v>
      </c>
      <c r="D379" s="8">
        <v>11</v>
      </c>
      <c r="E379" s="55">
        <v>1358.576</v>
      </c>
      <c r="F379" s="55">
        <v>894.58199999999999</v>
      </c>
      <c r="G379" s="55">
        <v>697.16099999999994</v>
      </c>
      <c r="H379" s="55">
        <v>-1161.155</v>
      </c>
      <c r="I379" s="55">
        <v>13.824</v>
      </c>
      <c r="J379" s="55">
        <v>23</v>
      </c>
      <c r="K379" s="8" t="s">
        <v>65</v>
      </c>
      <c r="M379" s="45">
        <v>0</v>
      </c>
      <c r="N379" s="36"/>
    </row>
    <row r="380" spans="2:14" x14ac:dyDescent="0.25">
      <c r="B380" s="8" t="s">
        <v>129</v>
      </c>
      <c r="C380" s="8">
        <v>2021</v>
      </c>
      <c r="D380" s="8">
        <v>12</v>
      </c>
      <c r="E380" s="55">
        <v>747.18259999999998</v>
      </c>
      <c r="F380" s="55">
        <v>1067.904</v>
      </c>
      <c r="G380" s="55">
        <v>885.45569999999998</v>
      </c>
      <c r="H380" s="55">
        <v>-564.73429999999996</v>
      </c>
      <c r="I380" s="55">
        <v>14.72</v>
      </c>
      <c r="J380" s="55">
        <v>23</v>
      </c>
      <c r="K380" s="8" t="s">
        <v>65</v>
      </c>
      <c r="M380" s="45">
        <v>0</v>
      </c>
      <c r="N380" s="36"/>
    </row>
    <row r="381" spans="2:14" x14ac:dyDescent="0.25">
      <c r="B381" s="8" t="s">
        <v>130</v>
      </c>
      <c r="C381" s="8">
        <v>2021</v>
      </c>
      <c r="D381" s="8">
        <v>1</v>
      </c>
      <c r="E381" s="55">
        <v>0</v>
      </c>
      <c r="F381" s="55">
        <v>2093.5039999999999</v>
      </c>
      <c r="G381" s="55">
        <v>2093.5039999999999</v>
      </c>
      <c r="H381" s="55">
        <v>0</v>
      </c>
      <c r="I381" s="55">
        <v>10.496</v>
      </c>
      <c r="J381" s="55">
        <v>12</v>
      </c>
      <c r="K381" s="8" t="s">
        <v>65</v>
      </c>
      <c r="M381" s="45">
        <v>0</v>
      </c>
      <c r="N381" s="36"/>
    </row>
    <row r="382" spans="2:14" x14ac:dyDescent="0.25">
      <c r="B382" s="8" t="s">
        <v>130</v>
      </c>
      <c r="C382" s="8">
        <v>2021</v>
      </c>
      <c r="D382" s="8">
        <v>2</v>
      </c>
      <c r="E382" s="55">
        <v>106.816</v>
      </c>
      <c r="F382" s="55">
        <v>1649.088</v>
      </c>
      <c r="G382" s="55">
        <v>1624.768</v>
      </c>
      <c r="H382" s="55">
        <v>-82.495999999999995</v>
      </c>
      <c r="I382" s="55">
        <v>9.2159999999999993</v>
      </c>
      <c r="J382" s="55">
        <v>12</v>
      </c>
      <c r="K382" s="8" t="s">
        <v>65</v>
      </c>
      <c r="M382" s="45">
        <v>0</v>
      </c>
      <c r="N382" s="36"/>
    </row>
    <row r="383" spans="2:14" x14ac:dyDescent="0.25">
      <c r="B383" s="8" t="s">
        <v>130</v>
      </c>
      <c r="C383" s="8">
        <v>2021</v>
      </c>
      <c r="D383" s="8">
        <v>3</v>
      </c>
      <c r="E383" s="55">
        <v>651.26400000000001</v>
      </c>
      <c r="F383" s="55">
        <v>1041.4958999999999</v>
      </c>
      <c r="G383" s="55">
        <v>930.13589999999988</v>
      </c>
      <c r="H383" s="55">
        <v>-539.904</v>
      </c>
      <c r="I383" s="55">
        <v>9.0879999999999992</v>
      </c>
      <c r="J383" s="55">
        <v>12</v>
      </c>
      <c r="K383" s="8" t="s">
        <v>65</v>
      </c>
      <c r="M383" s="45">
        <v>0</v>
      </c>
      <c r="N383" s="36"/>
    </row>
    <row r="384" spans="2:14" x14ac:dyDescent="0.25">
      <c r="B384" s="8" t="s">
        <v>130</v>
      </c>
      <c r="C384" s="8">
        <v>2021</v>
      </c>
      <c r="D384" s="8">
        <v>4</v>
      </c>
      <c r="E384" s="55">
        <v>608.19200000000001</v>
      </c>
      <c r="F384" s="55">
        <v>601.66399999999999</v>
      </c>
      <c r="G384" s="55">
        <v>503.61599999999999</v>
      </c>
      <c r="H384" s="55">
        <v>-510.14400000000001</v>
      </c>
      <c r="I384" s="55">
        <v>9.2159999999999993</v>
      </c>
      <c r="J384" s="55">
        <v>12</v>
      </c>
      <c r="K384" s="8" t="s">
        <v>65</v>
      </c>
      <c r="M384" s="45">
        <v>0</v>
      </c>
      <c r="N384" s="36"/>
    </row>
    <row r="385" spans="2:14" x14ac:dyDescent="0.25">
      <c r="B385" s="8" t="s">
        <v>130</v>
      </c>
      <c r="C385" s="8">
        <v>2021</v>
      </c>
      <c r="D385" s="8">
        <v>5</v>
      </c>
      <c r="E385" s="55">
        <v>445.47980000000001</v>
      </c>
      <c r="F385" s="55">
        <v>354.68799999999999</v>
      </c>
      <c r="G385" s="55">
        <v>281.34399999999999</v>
      </c>
      <c r="H385" s="55">
        <v>-372.13580000000002</v>
      </c>
      <c r="I385" s="55">
        <v>9.1519999999999992</v>
      </c>
      <c r="J385" s="55">
        <v>12</v>
      </c>
      <c r="K385" s="8" t="s">
        <v>65</v>
      </c>
      <c r="M385" s="45">
        <v>0</v>
      </c>
      <c r="N385" s="36"/>
    </row>
    <row r="386" spans="2:14" x14ac:dyDescent="0.25">
      <c r="B386" s="8" t="s">
        <v>130</v>
      </c>
      <c r="C386" s="8">
        <v>2021</v>
      </c>
      <c r="D386" s="8">
        <v>6</v>
      </c>
      <c r="E386" s="55">
        <v>300.096</v>
      </c>
      <c r="F386" s="55">
        <v>461.88799999999998</v>
      </c>
      <c r="G386" s="55">
        <v>355.32799999999997</v>
      </c>
      <c r="H386" s="55">
        <v>-193.536</v>
      </c>
      <c r="I386" s="55">
        <v>1.8560000000000001</v>
      </c>
      <c r="J386" s="55">
        <v>12</v>
      </c>
      <c r="K386" s="8" t="s">
        <v>65</v>
      </c>
      <c r="M386" s="45">
        <v>0</v>
      </c>
      <c r="N386" s="36"/>
    </row>
    <row r="387" spans="2:14" x14ac:dyDescent="0.25">
      <c r="B387" s="8" t="s">
        <v>130</v>
      </c>
      <c r="C387" s="8">
        <v>2021</v>
      </c>
      <c r="D387" s="8">
        <v>7</v>
      </c>
      <c r="E387" s="55">
        <v>342.72</v>
      </c>
      <c r="F387" s="55">
        <v>657.40800000000002</v>
      </c>
      <c r="G387" s="55">
        <v>473.40800000000002</v>
      </c>
      <c r="H387" s="55">
        <v>-158.72</v>
      </c>
      <c r="I387" s="55">
        <v>1.8560000000000001</v>
      </c>
      <c r="J387" s="55">
        <v>12</v>
      </c>
      <c r="K387" s="8" t="s">
        <v>65</v>
      </c>
      <c r="M387" s="45">
        <v>0</v>
      </c>
      <c r="N387" s="36"/>
    </row>
    <row r="388" spans="2:14" x14ac:dyDescent="0.25">
      <c r="B388" s="8" t="s">
        <v>130</v>
      </c>
      <c r="C388" s="8">
        <v>2021</v>
      </c>
      <c r="D388" s="8">
        <v>8</v>
      </c>
      <c r="E388" s="55">
        <v>436.48</v>
      </c>
      <c r="F388" s="55">
        <v>644.41600000000005</v>
      </c>
      <c r="G388" s="55">
        <v>441.92</v>
      </c>
      <c r="H388" s="55">
        <v>-233.98400000000001</v>
      </c>
      <c r="I388" s="55">
        <v>1.8560000000000001</v>
      </c>
      <c r="J388" s="55">
        <v>12</v>
      </c>
      <c r="K388" s="8" t="s">
        <v>65</v>
      </c>
      <c r="M388" s="45">
        <v>0</v>
      </c>
      <c r="N388" s="36"/>
    </row>
    <row r="389" spans="2:14" x14ac:dyDescent="0.25">
      <c r="B389" s="8" t="s">
        <v>130</v>
      </c>
      <c r="C389" s="8">
        <v>2021</v>
      </c>
      <c r="D389" s="8">
        <v>9</v>
      </c>
      <c r="E389" s="55">
        <v>509.24799999999999</v>
      </c>
      <c r="F389" s="55">
        <v>595.51199999999994</v>
      </c>
      <c r="G389" s="55">
        <v>412.1114</v>
      </c>
      <c r="H389" s="55">
        <v>-325.84739999999999</v>
      </c>
      <c r="I389" s="55">
        <v>1.4079999999999999</v>
      </c>
      <c r="J389" s="55">
        <v>12</v>
      </c>
      <c r="K389" s="8" t="s">
        <v>65</v>
      </c>
      <c r="M389" s="45">
        <v>0</v>
      </c>
      <c r="N389" s="36"/>
    </row>
    <row r="390" spans="2:14" x14ac:dyDescent="0.25">
      <c r="B390" s="8" t="s">
        <v>130</v>
      </c>
      <c r="C390" s="8">
        <v>2021</v>
      </c>
      <c r="D390" s="8">
        <v>10</v>
      </c>
      <c r="E390" s="55">
        <v>402.81599999999997</v>
      </c>
      <c r="F390" s="55">
        <v>959.29600000000005</v>
      </c>
      <c r="G390" s="55">
        <v>757.69600000000003</v>
      </c>
      <c r="H390" s="55">
        <v>-201.21600000000001</v>
      </c>
      <c r="I390" s="55">
        <v>10.112</v>
      </c>
      <c r="J390" s="55">
        <v>12</v>
      </c>
      <c r="K390" s="8" t="s">
        <v>65</v>
      </c>
      <c r="M390" s="45">
        <v>0</v>
      </c>
      <c r="N390" s="36"/>
    </row>
    <row r="391" spans="2:14" x14ac:dyDescent="0.25">
      <c r="B391" s="8" t="s">
        <v>130</v>
      </c>
      <c r="C391" s="8">
        <v>2021</v>
      </c>
      <c r="D391" s="8">
        <v>11</v>
      </c>
      <c r="E391" s="55">
        <v>213.952</v>
      </c>
      <c r="F391" s="55">
        <v>1574.8209999999999</v>
      </c>
      <c r="G391" s="55">
        <v>1445.2850000000001</v>
      </c>
      <c r="H391" s="55">
        <v>-84.415999999999997</v>
      </c>
      <c r="I391" s="55">
        <v>10.368</v>
      </c>
      <c r="J391" s="55">
        <v>12</v>
      </c>
      <c r="K391" s="8" t="s">
        <v>65</v>
      </c>
      <c r="M391" s="45">
        <v>0</v>
      </c>
      <c r="N391" s="36"/>
    </row>
    <row r="392" spans="2:14" x14ac:dyDescent="0.25">
      <c r="B392" s="8" t="s">
        <v>130</v>
      </c>
      <c r="C392" s="8">
        <v>2021</v>
      </c>
      <c r="D392" s="8">
        <v>12</v>
      </c>
      <c r="E392" s="55">
        <v>57.088000000000001</v>
      </c>
      <c r="F392" s="55">
        <v>2560.4479999999999</v>
      </c>
      <c r="G392" s="55">
        <v>2509.5680000000002</v>
      </c>
      <c r="H392" s="55">
        <v>-6.2080000000000002</v>
      </c>
      <c r="I392" s="55">
        <v>10.496</v>
      </c>
      <c r="J392" s="55">
        <v>11</v>
      </c>
      <c r="K392" s="8" t="s">
        <v>65</v>
      </c>
      <c r="M392" s="45">
        <v>0</v>
      </c>
      <c r="N392" s="36"/>
    </row>
    <row r="393" spans="2:14" x14ac:dyDescent="0.25">
      <c r="B393" s="8" t="s">
        <v>131</v>
      </c>
      <c r="C393" s="8">
        <v>2021</v>
      </c>
      <c r="D393" s="8">
        <v>1</v>
      </c>
      <c r="E393" s="55">
        <v>993.35990000000004</v>
      </c>
      <c r="F393" s="55">
        <v>2596.7678000000001</v>
      </c>
      <c r="G393" s="55">
        <v>1904.2719</v>
      </c>
      <c r="H393" s="55">
        <v>-300.86399999999998</v>
      </c>
      <c r="I393" s="55">
        <v>7.6159999999999997</v>
      </c>
      <c r="J393" s="55">
        <v>19</v>
      </c>
      <c r="K393" s="8" t="s">
        <v>65</v>
      </c>
      <c r="M393" s="45">
        <v>0</v>
      </c>
      <c r="N393" s="36"/>
    </row>
    <row r="394" spans="2:14" x14ac:dyDescent="0.25">
      <c r="B394" s="8" t="s">
        <v>131</v>
      </c>
      <c r="C394" s="8">
        <v>2021</v>
      </c>
      <c r="D394" s="8">
        <v>2</v>
      </c>
      <c r="E394" s="55">
        <v>1064.8320000000001</v>
      </c>
      <c r="F394" s="55">
        <v>2365.1759000000002</v>
      </c>
      <c r="G394" s="55">
        <v>1621.3439000000001</v>
      </c>
      <c r="H394" s="55">
        <v>-321</v>
      </c>
      <c r="I394" s="55">
        <v>7.4240000000000004</v>
      </c>
      <c r="J394" s="55">
        <v>19</v>
      </c>
      <c r="K394" s="8" t="s">
        <v>65</v>
      </c>
      <c r="M394" s="45">
        <v>0</v>
      </c>
      <c r="N394" s="36"/>
    </row>
    <row r="395" spans="2:14" x14ac:dyDescent="0.25">
      <c r="B395" s="8" t="s">
        <v>131</v>
      </c>
      <c r="C395" s="8">
        <v>2021</v>
      </c>
      <c r="D395" s="8">
        <v>3</v>
      </c>
      <c r="E395" s="55">
        <v>2220.3919000000001</v>
      </c>
      <c r="F395" s="55">
        <v>2753.3357999999998</v>
      </c>
      <c r="G395" s="55">
        <v>1414.7518999999998</v>
      </c>
      <c r="H395" s="55">
        <v>-881.80799999999999</v>
      </c>
      <c r="I395" s="55">
        <v>6.6559999999999997</v>
      </c>
      <c r="J395" s="55">
        <v>19</v>
      </c>
      <c r="K395" s="8" t="s">
        <v>65</v>
      </c>
      <c r="M395" s="45">
        <v>0</v>
      </c>
      <c r="N395" s="36"/>
    </row>
    <row r="396" spans="2:14" x14ac:dyDescent="0.25">
      <c r="B396" s="8" t="s">
        <v>131</v>
      </c>
      <c r="C396" s="8">
        <v>2021</v>
      </c>
      <c r="D396" s="8">
        <v>4</v>
      </c>
      <c r="E396" s="55">
        <v>2406.7840000000001</v>
      </c>
      <c r="F396" s="55">
        <v>3283.2239</v>
      </c>
      <c r="G396" s="55">
        <v>1514.8719000000001</v>
      </c>
      <c r="H396" s="55">
        <v>-638.43200000000002</v>
      </c>
      <c r="I396" s="55">
        <v>11.968</v>
      </c>
      <c r="J396" s="55">
        <v>19</v>
      </c>
      <c r="K396" s="8" t="s">
        <v>65</v>
      </c>
      <c r="M396" s="45">
        <v>0</v>
      </c>
      <c r="N396" s="36"/>
    </row>
    <row r="397" spans="2:14" x14ac:dyDescent="0.25">
      <c r="B397" s="8" t="s">
        <v>131</v>
      </c>
      <c r="C397" s="8">
        <v>2021</v>
      </c>
      <c r="D397" s="8">
        <v>5</v>
      </c>
      <c r="E397" s="55">
        <v>2538.3119000000002</v>
      </c>
      <c r="F397" s="55">
        <v>3694.9519</v>
      </c>
      <c r="G397" s="55">
        <v>1649.2961</v>
      </c>
      <c r="H397" s="55">
        <v>-492.65609999999998</v>
      </c>
      <c r="I397" s="55">
        <v>11.968</v>
      </c>
      <c r="J397" s="55">
        <v>19</v>
      </c>
      <c r="K397" s="8" t="s">
        <v>65</v>
      </c>
      <c r="M397" s="45">
        <v>0</v>
      </c>
      <c r="N397" s="36"/>
    </row>
    <row r="398" spans="2:14" x14ac:dyDescent="0.25">
      <c r="B398" s="8" t="s">
        <v>131</v>
      </c>
      <c r="C398" s="8">
        <v>2021</v>
      </c>
      <c r="D398" s="8">
        <v>6</v>
      </c>
      <c r="E398" s="55">
        <v>2623.6718000000001</v>
      </c>
      <c r="F398" s="55">
        <v>5317.9036999999998</v>
      </c>
      <c r="G398" s="55">
        <v>2807.4960000000001</v>
      </c>
      <c r="H398" s="55">
        <v>-113.2641</v>
      </c>
      <c r="I398" s="55">
        <v>17.344000000000001</v>
      </c>
      <c r="J398" s="55">
        <v>19</v>
      </c>
      <c r="K398" s="8" t="s">
        <v>65</v>
      </c>
      <c r="M398" s="45">
        <v>0</v>
      </c>
      <c r="N398" s="36"/>
    </row>
    <row r="399" spans="2:14" x14ac:dyDescent="0.25">
      <c r="B399" s="8" t="s">
        <v>131</v>
      </c>
      <c r="C399" s="8">
        <v>2021</v>
      </c>
      <c r="D399" s="8">
        <v>7</v>
      </c>
      <c r="E399" s="55">
        <v>2371.9919</v>
      </c>
      <c r="F399" s="55">
        <v>6283.7599</v>
      </c>
      <c r="G399" s="55">
        <v>3921.56</v>
      </c>
      <c r="H399" s="55">
        <v>-9.7919999999999998</v>
      </c>
      <c r="I399" s="55">
        <v>17.536000000000001</v>
      </c>
      <c r="J399" s="55">
        <v>19</v>
      </c>
      <c r="K399" s="8" t="s">
        <v>65</v>
      </c>
      <c r="M399" s="45">
        <v>0</v>
      </c>
      <c r="N399" s="36"/>
    </row>
    <row r="400" spans="2:14" x14ac:dyDescent="0.25">
      <c r="B400" s="8" t="s">
        <v>131</v>
      </c>
      <c r="C400" s="8">
        <v>2021</v>
      </c>
      <c r="D400" s="8">
        <v>8</v>
      </c>
      <c r="E400" s="55">
        <v>2295.5680000000002</v>
      </c>
      <c r="F400" s="55">
        <v>5182.4160000000002</v>
      </c>
      <c r="G400" s="55">
        <v>2947.4321</v>
      </c>
      <c r="H400" s="55">
        <v>-60.584099999999999</v>
      </c>
      <c r="I400" s="55">
        <v>16.768000000000001</v>
      </c>
      <c r="J400" s="55">
        <v>19</v>
      </c>
      <c r="K400" s="8" t="s">
        <v>65</v>
      </c>
      <c r="M400" s="45">
        <v>0</v>
      </c>
      <c r="N400" s="36"/>
    </row>
    <row r="401" spans="2:14" x14ac:dyDescent="0.25">
      <c r="B401" s="8" t="s">
        <v>131</v>
      </c>
      <c r="C401" s="8">
        <v>2021</v>
      </c>
      <c r="D401" s="8">
        <v>9</v>
      </c>
      <c r="E401" s="55">
        <v>2096.9720000000002</v>
      </c>
      <c r="F401" s="55">
        <v>3934.1060000000002</v>
      </c>
      <c r="G401" s="55">
        <v>2065.1139000000003</v>
      </c>
      <c r="H401" s="55">
        <v>-227.97989999999999</v>
      </c>
      <c r="I401" s="55">
        <v>13.76</v>
      </c>
      <c r="J401" s="55">
        <v>19</v>
      </c>
      <c r="K401" s="8" t="s">
        <v>65</v>
      </c>
      <c r="M401" s="45">
        <v>0</v>
      </c>
      <c r="N401" s="36"/>
    </row>
    <row r="402" spans="2:14" x14ac:dyDescent="0.25">
      <c r="B402" s="8" t="s">
        <v>131</v>
      </c>
      <c r="C402" s="8">
        <v>2021</v>
      </c>
      <c r="D402" s="8">
        <v>10</v>
      </c>
      <c r="E402" s="55">
        <v>1458.116</v>
      </c>
      <c r="F402" s="55">
        <v>3120.8429999999998</v>
      </c>
      <c r="G402" s="55">
        <v>1943.2389999999998</v>
      </c>
      <c r="H402" s="55">
        <v>-280.512</v>
      </c>
      <c r="I402" s="55">
        <v>11.584</v>
      </c>
      <c r="J402" s="55">
        <v>19</v>
      </c>
      <c r="K402" s="8" t="s">
        <v>65</v>
      </c>
      <c r="M402" s="45">
        <v>0</v>
      </c>
      <c r="N402" s="36"/>
    </row>
    <row r="403" spans="2:14" x14ac:dyDescent="0.25">
      <c r="B403" s="8" t="s">
        <v>131</v>
      </c>
      <c r="C403" s="8">
        <v>2021</v>
      </c>
      <c r="D403" s="8">
        <v>11</v>
      </c>
      <c r="E403" s="55">
        <v>1106.4159999999999</v>
      </c>
      <c r="F403" s="55">
        <v>2862.8679999999999</v>
      </c>
      <c r="G403" s="55">
        <v>1977.7</v>
      </c>
      <c r="H403" s="55">
        <v>-221.24799999999999</v>
      </c>
      <c r="I403" s="55">
        <v>9.0239999999999991</v>
      </c>
      <c r="J403" s="55">
        <v>18</v>
      </c>
      <c r="K403" s="8" t="s">
        <v>65</v>
      </c>
      <c r="M403" s="45">
        <v>0</v>
      </c>
      <c r="N403" s="36"/>
    </row>
    <row r="404" spans="2:14" x14ac:dyDescent="0.25">
      <c r="B404" s="8" t="s">
        <v>131</v>
      </c>
      <c r="C404" s="8">
        <v>2021</v>
      </c>
      <c r="D404" s="8">
        <v>12</v>
      </c>
      <c r="E404" s="55">
        <v>631.21400000000006</v>
      </c>
      <c r="F404" s="55">
        <v>2689.0140000000001</v>
      </c>
      <c r="G404" s="55">
        <v>2161.672</v>
      </c>
      <c r="H404" s="55">
        <v>-103.872</v>
      </c>
      <c r="I404" s="55">
        <v>9.2159999999999993</v>
      </c>
      <c r="J404" s="55">
        <v>18</v>
      </c>
      <c r="K404" s="8" t="s">
        <v>65</v>
      </c>
      <c r="M404" s="45">
        <v>0</v>
      </c>
      <c r="N404" s="36"/>
    </row>
    <row r="405" spans="2:14" x14ac:dyDescent="0.25">
      <c r="B405" s="8" t="s">
        <v>132</v>
      </c>
      <c r="C405" s="8">
        <v>2021</v>
      </c>
      <c r="D405" s="8">
        <v>1</v>
      </c>
      <c r="E405" s="55">
        <v>929.34400000000005</v>
      </c>
      <c r="F405" s="55">
        <v>2042.874</v>
      </c>
      <c r="G405" s="55">
        <v>1425.79</v>
      </c>
      <c r="H405" s="55">
        <v>-312.26</v>
      </c>
      <c r="I405" s="55">
        <v>8.16</v>
      </c>
      <c r="J405" s="55">
        <v>13</v>
      </c>
      <c r="K405" s="8" t="s">
        <v>65</v>
      </c>
      <c r="M405" s="45">
        <v>0</v>
      </c>
      <c r="N405" s="36"/>
    </row>
    <row r="406" spans="2:14" x14ac:dyDescent="0.25">
      <c r="B406" s="8" t="s">
        <v>132</v>
      </c>
      <c r="C406" s="8">
        <v>2021</v>
      </c>
      <c r="D406" s="8">
        <v>2</v>
      </c>
      <c r="E406" s="55">
        <v>1318.144</v>
      </c>
      <c r="F406" s="55">
        <v>1927.998</v>
      </c>
      <c r="G406" s="55">
        <v>1159.6780000000001</v>
      </c>
      <c r="H406" s="55">
        <v>-549.82399999999996</v>
      </c>
      <c r="I406" s="55">
        <v>8.9600000000000009</v>
      </c>
      <c r="J406" s="55">
        <v>13</v>
      </c>
      <c r="K406" s="8" t="s">
        <v>65</v>
      </c>
      <c r="M406" s="45">
        <v>0</v>
      </c>
      <c r="N406" s="36"/>
    </row>
    <row r="407" spans="2:14" x14ac:dyDescent="0.25">
      <c r="B407" s="8" t="s">
        <v>132</v>
      </c>
      <c r="C407" s="8">
        <v>2021</v>
      </c>
      <c r="D407" s="8">
        <v>3</v>
      </c>
      <c r="E407" s="55">
        <v>2522.3119000000002</v>
      </c>
      <c r="F407" s="55">
        <v>2058.2359999999999</v>
      </c>
      <c r="G407" s="55">
        <v>854.82249999999976</v>
      </c>
      <c r="H407" s="55">
        <v>-1318.8984</v>
      </c>
      <c r="I407" s="55">
        <v>7.52</v>
      </c>
      <c r="J407" s="55">
        <v>13</v>
      </c>
      <c r="K407" s="8" t="s">
        <v>65</v>
      </c>
      <c r="M407" s="45">
        <v>0</v>
      </c>
      <c r="N407" s="36"/>
    </row>
    <row r="408" spans="2:14" x14ac:dyDescent="0.25">
      <c r="B408" s="8" t="s">
        <v>132</v>
      </c>
      <c r="C408" s="8">
        <v>2021</v>
      </c>
      <c r="D408" s="8">
        <v>4</v>
      </c>
      <c r="E408" s="55">
        <v>3072.8960000000002</v>
      </c>
      <c r="F408" s="55">
        <v>1964.1579999999999</v>
      </c>
      <c r="G408" s="55">
        <v>677.85400000000004</v>
      </c>
      <c r="H408" s="55">
        <v>-1786.5920000000001</v>
      </c>
      <c r="I408" s="55">
        <v>8.48</v>
      </c>
      <c r="J408" s="55">
        <v>13</v>
      </c>
      <c r="K408" s="8" t="s">
        <v>65</v>
      </c>
      <c r="M408" s="45">
        <v>0</v>
      </c>
      <c r="N408" s="36"/>
    </row>
    <row r="409" spans="2:14" x14ac:dyDescent="0.25">
      <c r="B409" s="8" t="s">
        <v>132</v>
      </c>
      <c r="C409" s="8">
        <v>2021</v>
      </c>
      <c r="D409" s="8">
        <v>5</v>
      </c>
      <c r="E409" s="55">
        <v>3403.328</v>
      </c>
      <c r="F409" s="55">
        <v>1977.28</v>
      </c>
      <c r="G409" s="55">
        <v>596.51199999999994</v>
      </c>
      <c r="H409" s="55">
        <v>-2022.56</v>
      </c>
      <c r="I409" s="55">
        <v>11.52</v>
      </c>
      <c r="J409" s="55">
        <v>13</v>
      </c>
      <c r="K409" s="8" t="s">
        <v>65</v>
      </c>
      <c r="M409" s="45">
        <v>0</v>
      </c>
      <c r="N409" s="36"/>
    </row>
    <row r="410" spans="2:14" x14ac:dyDescent="0.25">
      <c r="B410" s="8" t="s">
        <v>132</v>
      </c>
      <c r="C410" s="8">
        <v>2021</v>
      </c>
      <c r="D410" s="8">
        <v>6</v>
      </c>
      <c r="E410" s="55">
        <v>3670.7840000000001</v>
      </c>
      <c r="F410" s="55">
        <v>2407.998</v>
      </c>
      <c r="G410" s="55">
        <v>586.94200000000001</v>
      </c>
      <c r="H410" s="55">
        <v>-1849.7280000000001</v>
      </c>
      <c r="I410" s="55">
        <v>15.68</v>
      </c>
      <c r="J410" s="55">
        <v>13</v>
      </c>
      <c r="K410" s="8" t="s">
        <v>65</v>
      </c>
      <c r="M410" s="45">
        <v>0</v>
      </c>
      <c r="N410" s="36"/>
    </row>
    <row r="411" spans="2:14" x14ac:dyDescent="0.25">
      <c r="B411" s="8" t="s">
        <v>132</v>
      </c>
      <c r="C411" s="8">
        <v>2021</v>
      </c>
      <c r="D411" s="8">
        <v>7</v>
      </c>
      <c r="E411" s="55">
        <v>2983.616</v>
      </c>
      <c r="F411" s="55">
        <v>2516.6379999999999</v>
      </c>
      <c r="G411" s="55">
        <v>806.78399999999988</v>
      </c>
      <c r="H411" s="55">
        <v>-1273.7619999999999</v>
      </c>
      <c r="I411" s="55">
        <v>14.398</v>
      </c>
      <c r="J411" s="55">
        <v>13</v>
      </c>
      <c r="K411" s="8" t="s">
        <v>65</v>
      </c>
      <c r="M411" s="45">
        <v>0</v>
      </c>
      <c r="N411" s="36"/>
    </row>
    <row r="412" spans="2:14" x14ac:dyDescent="0.25">
      <c r="B412" s="8" t="s">
        <v>132</v>
      </c>
      <c r="C412" s="8">
        <v>2021</v>
      </c>
      <c r="D412" s="8">
        <v>8</v>
      </c>
      <c r="E412" s="55">
        <v>2783.616</v>
      </c>
      <c r="F412" s="55">
        <v>2191.52</v>
      </c>
      <c r="G412" s="55">
        <v>790.048</v>
      </c>
      <c r="H412" s="55">
        <v>-1382.144</v>
      </c>
      <c r="I412" s="55">
        <v>12.638</v>
      </c>
      <c r="J412" s="55">
        <v>13</v>
      </c>
      <c r="K412" s="8" t="s">
        <v>65</v>
      </c>
      <c r="M412" s="45">
        <v>0</v>
      </c>
      <c r="N412" s="36"/>
    </row>
    <row r="413" spans="2:14" x14ac:dyDescent="0.25">
      <c r="B413" s="8" t="s">
        <v>132</v>
      </c>
      <c r="C413" s="8">
        <v>2021</v>
      </c>
      <c r="D413" s="8">
        <v>9</v>
      </c>
      <c r="E413" s="55">
        <v>2592.96</v>
      </c>
      <c r="F413" s="55">
        <v>2078.42</v>
      </c>
      <c r="G413" s="55">
        <v>720.55799999999999</v>
      </c>
      <c r="H413" s="55">
        <v>-1235.098</v>
      </c>
      <c r="I413" s="55">
        <v>10.4</v>
      </c>
      <c r="J413" s="55">
        <v>13</v>
      </c>
      <c r="K413" s="8" t="s">
        <v>65</v>
      </c>
      <c r="M413" s="45">
        <v>0</v>
      </c>
      <c r="N413" s="36"/>
    </row>
    <row r="414" spans="2:14" x14ac:dyDescent="0.25">
      <c r="B414" s="8" t="s">
        <v>132</v>
      </c>
      <c r="C414" s="8">
        <v>2021</v>
      </c>
      <c r="D414" s="8">
        <v>10</v>
      </c>
      <c r="E414" s="55">
        <v>1684.0319999999999</v>
      </c>
      <c r="F414" s="55">
        <v>1852.02</v>
      </c>
      <c r="G414" s="55">
        <v>959.18799999999999</v>
      </c>
      <c r="H414" s="55">
        <v>-791.2</v>
      </c>
      <c r="I414" s="55">
        <v>7.68</v>
      </c>
      <c r="J414" s="55">
        <v>13</v>
      </c>
      <c r="K414" s="8" t="s">
        <v>65</v>
      </c>
      <c r="M414" s="45">
        <v>0</v>
      </c>
      <c r="N414" s="36"/>
    </row>
    <row r="415" spans="2:14" x14ac:dyDescent="0.25">
      <c r="B415" s="8" t="s">
        <v>132</v>
      </c>
      <c r="C415" s="8">
        <v>2021</v>
      </c>
      <c r="D415" s="8">
        <v>11</v>
      </c>
      <c r="E415" s="55">
        <v>1173.76</v>
      </c>
      <c r="F415" s="55">
        <v>1802.42</v>
      </c>
      <c r="G415" s="55">
        <v>1108.884</v>
      </c>
      <c r="H415" s="55">
        <v>-480.22399999999999</v>
      </c>
      <c r="I415" s="55">
        <v>8</v>
      </c>
      <c r="J415" s="55">
        <v>13</v>
      </c>
      <c r="K415" s="8" t="s">
        <v>65</v>
      </c>
      <c r="M415" s="45">
        <v>0</v>
      </c>
      <c r="N415" s="36"/>
    </row>
    <row r="416" spans="2:14" x14ac:dyDescent="0.25">
      <c r="B416" s="8" t="s">
        <v>132</v>
      </c>
      <c r="C416" s="8">
        <v>2021</v>
      </c>
      <c r="D416" s="8">
        <v>12</v>
      </c>
      <c r="E416" s="55">
        <v>488.19200000000001</v>
      </c>
      <c r="F416" s="55">
        <v>1933.56</v>
      </c>
      <c r="G416" s="55">
        <v>1581.1119999999999</v>
      </c>
      <c r="H416" s="55">
        <v>-135.744</v>
      </c>
      <c r="I416" s="55">
        <v>8.16</v>
      </c>
      <c r="J416" s="55">
        <v>13</v>
      </c>
      <c r="K416" s="8" t="s">
        <v>65</v>
      </c>
      <c r="M416" s="45">
        <v>0</v>
      </c>
      <c r="N416" s="36"/>
    </row>
    <row r="417" spans="2:14" x14ac:dyDescent="0.25">
      <c r="B417" s="8" t="s">
        <v>133</v>
      </c>
      <c r="C417" s="8">
        <v>2021</v>
      </c>
      <c r="D417" s="8">
        <v>1</v>
      </c>
      <c r="E417" s="55">
        <v>1381.4455</v>
      </c>
      <c r="F417" s="55">
        <v>6094.5640000000003</v>
      </c>
      <c r="G417" s="55">
        <v>4953.7323999999999</v>
      </c>
      <c r="H417" s="55">
        <v>-240.6139</v>
      </c>
      <c r="I417" s="55">
        <v>16.22</v>
      </c>
      <c r="J417" s="55">
        <v>46</v>
      </c>
      <c r="K417" s="8" t="s">
        <v>65</v>
      </c>
      <c r="M417" s="45">
        <v>0</v>
      </c>
      <c r="N417" s="36"/>
    </row>
    <row r="418" spans="2:14" x14ac:dyDescent="0.25">
      <c r="B418" s="8" t="s">
        <v>133</v>
      </c>
      <c r="C418" s="8">
        <v>2021</v>
      </c>
      <c r="D418" s="8">
        <v>2</v>
      </c>
      <c r="E418" s="55">
        <v>1807.6952000000001</v>
      </c>
      <c r="F418" s="55">
        <v>5756.2120000000004</v>
      </c>
      <c r="G418" s="55">
        <v>4317.5128999999997</v>
      </c>
      <c r="H418" s="55">
        <v>-368.99610000000001</v>
      </c>
      <c r="I418" s="55">
        <v>17.364000000000001</v>
      </c>
      <c r="J418" s="55">
        <v>46</v>
      </c>
      <c r="K418" s="8" t="s">
        <v>65</v>
      </c>
      <c r="M418" s="45">
        <v>0</v>
      </c>
      <c r="N418" s="36"/>
    </row>
    <row r="419" spans="2:14" x14ac:dyDescent="0.25">
      <c r="B419" s="8" t="s">
        <v>133</v>
      </c>
      <c r="C419" s="8">
        <v>2021</v>
      </c>
      <c r="D419" s="8">
        <v>3</v>
      </c>
      <c r="E419" s="55">
        <v>4033.3670000000002</v>
      </c>
      <c r="F419" s="55">
        <v>6679.5439999999999</v>
      </c>
      <c r="G419" s="55">
        <v>3905.2084999999997</v>
      </c>
      <c r="H419" s="55">
        <v>-1259.0315000000001</v>
      </c>
      <c r="I419" s="55">
        <v>40.183999999999997</v>
      </c>
      <c r="J419" s="55">
        <v>46</v>
      </c>
      <c r="K419" s="8" t="s">
        <v>65</v>
      </c>
      <c r="M419" s="45">
        <v>0</v>
      </c>
      <c r="N419" s="36"/>
    </row>
    <row r="420" spans="2:14" x14ac:dyDescent="0.25">
      <c r="B420" s="8" t="s">
        <v>133</v>
      </c>
      <c r="C420" s="8">
        <v>2021</v>
      </c>
      <c r="D420" s="8">
        <v>4</v>
      </c>
      <c r="E420" s="55">
        <v>5216.9458999999997</v>
      </c>
      <c r="F420" s="55">
        <v>6353.16</v>
      </c>
      <c r="G420" s="55">
        <v>2927.8380000000002</v>
      </c>
      <c r="H420" s="55">
        <v>-1791.6239</v>
      </c>
      <c r="I420" s="55">
        <v>26.704000000000001</v>
      </c>
      <c r="J420" s="55">
        <v>46</v>
      </c>
      <c r="K420" s="8" t="s">
        <v>65</v>
      </c>
      <c r="M420" s="45">
        <v>0</v>
      </c>
      <c r="N420" s="36"/>
    </row>
    <row r="421" spans="2:14" x14ac:dyDescent="0.25">
      <c r="B421" s="8" t="s">
        <v>133</v>
      </c>
      <c r="C421" s="8">
        <v>2021</v>
      </c>
      <c r="D421" s="8">
        <v>5</v>
      </c>
      <c r="E421" s="55">
        <v>6242.4534999999996</v>
      </c>
      <c r="F421" s="55">
        <v>6947.14</v>
      </c>
      <c r="G421" s="55">
        <v>2824.5339000000008</v>
      </c>
      <c r="H421" s="55">
        <v>-2119.8474000000001</v>
      </c>
      <c r="I421" s="55">
        <v>32.276000000000003</v>
      </c>
      <c r="J421" s="55">
        <v>46</v>
      </c>
      <c r="K421" s="8" t="s">
        <v>65</v>
      </c>
      <c r="M421" s="45">
        <v>0</v>
      </c>
      <c r="N421" s="36"/>
    </row>
    <row r="422" spans="2:14" x14ac:dyDescent="0.25">
      <c r="B422" s="8" t="s">
        <v>133</v>
      </c>
      <c r="C422" s="8">
        <v>2021</v>
      </c>
      <c r="D422" s="8">
        <v>6</v>
      </c>
      <c r="E422" s="55">
        <v>6655.4647999999997</v>
      </c>
      <c r="F422" s="55">
        <v>11506.144</v>
      </c>
      <c r="G422" s="55">
        <v>5738.3557000000001</v>
      </c>
      <c r="H422" s="55">
        <v>-887.67650000000003</v>
      </c>
      <c r="I422" s="55">
        <v>54.392000000000003</v>
      </c>
      <c r="J422" s="55">
        <v>46</v>
      </c>
      <c r="K422" s="8" t="s">
        <v>65</v>
      </c>
      <c r="M422" s="45">
        <v>0</v>
      </c>
      <c r="N422" s="36"/>
    </row>
    <row r="423" spans="2:14" x14ac:dyDescent="0.25">
      <c r="B423" s="8" t="s">
        <v>133</v>
      </c>
      <c r="C423" s="8">
        <v>2021</v>
      </c>
      <c r="D423" s="8">
        <v>7</v>
      </c>
      <c r="E423" s="55">
        <v>5842.0248000000001</v>
      </c>
      <c r="F423" s="55">
        <v>13197.023999999999</v>
      </c>
      <c r="G423" s="55">
        <v>7730.9216999999999</v>
      </c>
      <c r="H423" s="55">
        <v>-375.92250000000001</v>
      </c>
      <c r="I423" s="55">
        <v>55.868000000000002</v>
      </c>
      <c r="J423" s="55">
        <v>53</v>
      </c>
      <c r="K423" s="8" t="s">
        <v>65</v>
      </c>
      <c r="M423" s="45">
        <v>0</v>
      </c>
      <c r="N423" s="36"/>
    </row>
    <row r="424" spans="2:14" x14ac:dyDescent="0.25">
      <c r="B424" s="8" t="s">
        <v>133</v>
      </c>
      <c r="C424" s="8">
        <v>2021</v>
      </c>
      <c r="D424" s="8">
        <v>8</v>
      </c>
      <c r="E424" s="55">
        <v>5256.6804000000002</v>
      </c>
      <c r="F424" s="55">
        <v>9581.76</v>
      </c>
      <c r="G424" s="55">
        <v>4892.7498999999998</v>
      </c>
      <c r="H424" s="55">
        <v>-567.6703</v>
      </c>
      <c r="I424" s="55">
        <v>48.823999999999998</v>
      </c>
      <c r="J424" s="55">
        <v>57</v>
      </c>
      <c r="K424" s="8" t="s">
        <v>65</v>
      </c>
      <c r="M424" s="45">
        <v>0</v>
      </c>
      <c r="N424" s="36"/>
    </row>
    <row r="425" spans="2:14" x14ac:dyDescent="0.25">
      <c r="B425" s="8" t="s">
        <v>133</v>
      </c>
      <c r="C425" s="8">
        <v>2021</v>
      </c>
      <c r="D425" s="8">
        <v>9</v>
      </c>
      <c r="E425" s="55">
        <v>4078.2514000000001</v>
      </c>
      <c r="F425" s="55">
        <v>7309.2719999999999</v>
      </c>
      <c r="G425" s="55">
        <v>3964.0731999999998</v>
      </c>
      <c r="H425" s="55">
        <v>-733.05259999999998</v>
      </c>
      <c r="I425" s="55">
        <v>35.408000000000001</v>
      </c>
      <c r="J425" s="55">
        <v>57</v>
      </c>
      <c r="K425" s="8" t="s">
        <v>65</v>
      </c>
      <c r="M425" s="45">
        <v>0</v>
      </c>
      <c r="N425" s="36"/>
    </row>
    <row r="426" spans="2:14" x14ac:dyDescent="0.25">
      <c r="B426" s="8" t="s">
        <v>133</v>
      </c>
      <c r="C426" s="8">
        <v>2021</v>
      </c>
      <c r="D426" s="8">
        <v>10</v>
      </c>
      <c r="E426" s="55">
        <v>2632.0520999999999</v>
      </c>
      <c r="F426" s="55">
        <v>6595.6840000000002</v>
      </c>
      <c r="G426" s="55">
        <v>4475.3975</v>
      </c>
      <c r="H426" s="55">
        <v>-511.76560000000001</v>
      </c>
      <c r="I426" s="55">
        <v>29.16</v>
      </c>
      <c r="J426" s="55">
        <v>57</v>
      </c>
      <c r="K426" s="8" t="s">
        <v>65</v>
      </c>
      <c r="M426" s="45">
        <v>0</v>
      </c>
      <c r="N426" s="36"/>
    </row>
    <row r="427" spans="2:14" x14ac:dyDescent="0.25">
      <c r="B427" s="8" t="s">
        <v>133</v>
      </c>
      <c r="C427" s="8">
        <v>2021</v>
      </c>
      <c r="D427" s="8">
        <v>11</v>
      </c>
      <c r="E427" s="55">
        <v>1581.0342000000001</v>
      </c>
      <c r="F427" s="55">
        <v>7634.1679999999997</v>
      </c>
      <c r="G427" s="55">
        <v>6174.6118999999999</v>
      </c>
      <c r="H427" s="55">
        <v>-121.4781</v>
      </c>
      <c r="I427" s="55">
        <v>23.428000000000001</v>
      </c>
      <c r="J427" s="55">
        <v>57</v>
      </c>
      <c r="K427" s="8" t="s">
        <v>65</v>
      </c>
      <c r="M427" s="45">
        <v>0</v>
      </c>
      <c r="N427" s="36"/>
    </row>
    <row r="428" spans="2:14" x14ac:dyDescent="0.25">
      <c r="B428" s="8" t="s">
        <v>133</v>
      </c>
      <c r="C428" s="8">
        <v>2021</v>
      </c>
      <c r="D428" s="8">
        <v>12</v>
      </c>
      <c r="E428" s="55">
        <v>877.65610000000004</v>
      </c>
      <c r="F428" s="55">
        <v>7175.3959999999997</v>
      </c>
      <c r="G428" s="55">
        <v>6355.6651999999995</v>
      </c>
      <c r="H428" s="55">
        <v>-57.9253</v>
      </c>
      <c r="I428" s="55">
        <v>23.263999999999999</v>
      </c>
      <c r="J428" s="55">
        <v>57</v>
      </c>
      <c r="K428" s="8" t="s">
        <v>65</v>
      </c>
      <c r="M428" s="45">
        <v>0</v>
      </c>
      <c r="N428" s="36"/>
    </row>
    <row r="429" spans="2:14" x14ac:dyDescent="0.25">
      <c r="B429" s="8" t="s">
        <v>134</v>
      </c>
      <c r="C429" s="8">
        <v>2021</v>
      </c>
      <c r="D429" s="8">
        <v>1</v>
      </c>
      <c r="E429" s="55">
        <v>1346.1714999999999</v>
      </c>
      <c r="F429" s="55">
        <v>84129.672000000006</v>
      </c>
      <c r="G429" s="55">
        <v>82783.500499999995</v>
      </c>
      <c r="H429" s="55">
        <v>0</v>
      </c>
      <c r="I429" s="55">
        <v>156.96</v>
      </c>
      <c r="J429" s="55">
        <v>199</v>
      </c>
      <c r="K429" s="8" t="s">
        <v>65</v>
      </c>
      <c r="M429" s="45">
        <v>0</v>
      </c>
      <c r="N429" s="36"/>
    </row>
    <row r="430" spans="2:14" x14ac:dyDescent="0.25">
      <c r="B430" s="8" t="s">
        <v>134</v>
      </c>
      <c r="C430" s="8">
        <v>2021</v>
      </c>
      <c r="D430" s="8">
        <v>2</v>
      </c>
      <c r="E430" s="55">
        <v>714.33799999999997</v>
      </c>
      <c r="F430" s="55">
        <v>74712.983999999997</v>
      </c>
      <c r="G430" s="55">
        <v>73998.645999999993</v>
      </c>
      <c r="H430" s="55">
        <v>0</v>
      </c>
      <c r="I430" s="55">
        <v>149.904</v>
      </c>
      <c r="J430" s="55">
        <v>199</v>
      </c>
      <c r="K430" s="8" t="s">
        <v>65</v>
      </c>
      <c r="M430" s="45">
        <v>0</v>
      </c>
      <c r="N430" s="36"/>
    </row>
    <row r="431" spans="2:14" x14ac:dyDescent="0.25">
      <c r="B431" s="8" t="s">
        <v>134</v>
      </c>
      <c r="C431" s="8">
        <v>2021</v>
      </c>
      <c r="D431" s="8">
        <v>3</v>
      </c>
      <c r="E431" s="55">
        <v>0</v>
      </c>
      <c r="F431" s="55">
        <v>83198.195999999996</v>
      </c>
      <c r="G431" s="55">
        <v>83198.195999999996</v>
      </c>
      <c r="H431" s="55">
        <v>0</v>
      </c>
      <c r="I431" s="55">
        <v>208.15199999999999</v>
      </c>
      <c r="J431" s="55">
        <v>199</v>
      </c>
      <c r="K431" s="8" t="s">
        <v>65</v>
      </c>
      <c r="M431" s="45">
        <v>0</v>
      </c>
      <c r="N431" s="36"/>
    </row>
    <row r="432" spans="2:14" x14ac:dyDescent="0.25">
      <c r="B432" s="8" t="s">
        <v>134</v>
      </c>
      <c r="C432" s="8">
        <v>2021</v>
      </c>
      <c r="D432" s="8">
        <v>4</v>
      </c>
      <c r="E432" s="55">
        <v>0</v>
      </c>
      <c r="F432" s="55">
        <v>83017.812000000005</v>
      </c>
      <c r="G432" s="55">
        <v>83017.812000000005</v>
      </c>
      <c r="H432" s="55">
        <v>0</v>
      </c>
      <c r="I432" s="55">
        <v>153.34800000000001</v>
      </c>
      <c r="J432" s="55">
        <v>199</v>
      </c>
      <c r="K432" s="8" t="s">
        <v>65</v>
      </c>
      <c r="M432" s="45">
        <v>0</v>
      </c>
      <c r="N432" s="36"/>
    </row>
    <row r="433" spans="2:14" x14ac:dyDescent="0.25">
      <c r="B433" s="8" t="s">
        <v>134</v>
      </c>
      <c r="C433" s="8">
        <v>2021</v>
      </c>
      <c r="D433" s="8">
        <v>5</v>
      </c>
      <c r="E433" s="55">
        <v>1854.3666000000001</v>
      </c>
      <c r="F433" s="55">
        <v>87074.076000000001</v>
      </c>
      <c r="G433" s="55">
        <v>85219.709400000007</v>
      </c>
      <c r="H433" s="55">
        <v>0</v>
      </c>
      <c r="I433" s="55">
        <v>158.988</v>
      </c>
      <c r="J433" s="55">
        <v>199</v>
      </c>
      <c r="K433" s="8" t="s">
        <v>65</v>
      </c>
      <c r="M433" s="45">
        <v>0</v>
      </c>
      <c r="N433" s="36"/>
    </row>
    <row r="434" spans="2:14" x14ac:dyDescent="0.25">
      <c r="B434" s="8" t="s">
        <v>134</v>
      </c>
      <c r="C434" s="8">
        <v>2021</v>
      </c>
      <c r="D434" s="8">
        <v>6</v>
      </c>
      <c r="E434" s="55">
        <v>2124.7204999999999</v>
      </c>
      <c r="F434" s="55">
        <v>92802.191999999995</v>
      </c>
      <c r="G434" s="55">
        <v>90677.4715</v>
      </c>
      <c r="H434" s="55">
        <v>0</v>
      </c>
      <c r="I434" s="55">
        <v>177.43199999999999</v>
      </c>
      <c r="J434" s="55">
        <v>199</v>
      </c>
      <c r="K434" s="8" t="s">
        <v>65</v>
      </c>
      <c r="M434" s="45">
        <v>0</v>
      </c>
      <c r="N434" s="36"/>
    </row>
    <row r="435" spans="2:14" x14ac:dyDescent="0.25">
      <c r="B435" s="8" t="s">
        <v>134</v>
      </c>
      <c r="C435" s="8">
        <v>2021</v>
      </c>
      <c r="D435" s="8">
        <v>7</v>
      </c>
      <c r="E435" s="55">
        <v>2918.6685000000002</v>
      </c>
      <c r="F435" s="55">
        <v>100296.024</v>
      </c>
      <c r="G435" s="55">
        <v>97377.355500000005</v>
      </c>
      <c r="H435" s="55">
        <v>0</v>
      </c>
      <c r="I435" s="55">
        <v>201.20400000000001</v>
      </c>
      <c r="J435" s="55">
        <v>199</v>
      </c>
      <c r="K435" s="8" t="s">
        <v>65</v>
      </c>
      <c r="M435" s="45">
        <v>0</v>
      </c>
      <c r="N435" s="36"/>
    </row>
    <row r="436" spans="2:14" x14ac:dyDescent="0.25">
      <c r="B436" s="8" t="s">
        <v>134</v>
      </c>
      <c r="C436" s="8">
        <v>2021</v>
      </c>
      <c r="D436" s="8">
        <v>8</v>
      </c>
      <c r="E436" s="55">
        <v>3956.3078999999998</v>
      </c>
      <c r="F436" s="55">
        <v>92708.928</v>
      </c>
      <c r="G436" s="55">
        <v>88752.6201</v>
      </c>
      <c r="H436" s="55">
        <v>0</v>
      </c>
      <c r="I436" s="55">
        <v>179.79599999999999</v>
      </c>
      <c r="J436" s="55">
        <v>197</v>
      </c>
      <c r="K436" s="8" t="s">
        <v>65</v>
      </c>
      <c r="M436" s="45">
        <v>0</v>
      </c>
      <c r="N436" s="36"/>
    </row>
    <row r="437" spans="2:14" x14ac:dyDescent="0.25">
      <c r="B437" s="8" t="s">
        <v>134</v>
      </c>
      <c r="C437" s="8">
        <v>2021</v>
      </c>
      <c r="D437" s="8">
        <v>9</v>
      </c>
      <c r="E437" s="55">
        <v>0</v>
      </c>
      <c r="F437" s="55">
        <v>88220.46</v>
      </c>
      <c r="G437" s="55">
        <v>88220.46</v>
      </c>
      <c r="H437" s="55">
        <v>0</v>
      </c>
      <c r="I437" s="55">
        <v>164.16</v>
      </c>
      <c r="J437" s="55">
        <v>187</v>
      </c>
      <c r="K437" s="8" t="s">
        <v>65</v>
      </c>
      <c r="M437" s="45">
        <v>0</v>
      </c>
      <c r="N437" s="36"/>
    </row>
    <row r="438" spans="2:14" x14ac:dyDescent="0.25">
      <c r="B438" s="8" t="s">
        <v>134</v>
      </c>
      <c r="C438" s="8">
        <v>2021</v>
      </c>
      <c r="D438" s="8">
        <v>10</v>
      </c>
      <c r="E438" s="55">
        <v>0</v>
      </c>
      <c r="F438" s="55">
        <v>89206.631999999998</v>
      </c>
      <c r="G438" s="55">
        <v>89206.631999999998</v>
      </c>
      <c r="H438" s="55">
        <v>0</v>
      </c>
      <c r="I438" s="55">
        <v>153.84</v>
      </c>
      <c r="J438" s="55">
        <v>187</v>
      </c>
      <c r="K438" s="8" t="s">
        <v>65</v>
      </c>
      <c r="M438" s="45">
        <v>0</v>
      </c>
      <c r="N438" s="36"/>
    </row>
    <row r="439" spans="2:14" x14ac:dyDescent="0.25">
      <c r="B439" s="8" t="s">
        <v>134</v>
      </c>
      <c r="C439" s="8">
        <v>2021</v>
      </c>
      <c r="D439" s="8">
        <v>11</v>
      </c>
      <c r="E439" s="55">
        <v>0</v>
      </c>
      <c r="F439" s="55">
        <v>86880.864000000001</v>
      </c>
      <c r="G439" s="55">
        <v>86880.864000000001</v>
      </c>
      <c r="H439" s="55">
        <v>0</v>
      </c>
      <c r="I439" s="55">
        <v>181.8</v>
      </c>
      <c r="J439" s="55">
        <v>187</v>
      </c>
      <c r="K439" s="8" t="s">
        <v>65</v>
      </c>
      <c r="M439" s="45">
        <v>0</v>
      </c>
      <c r="N439" s="36"/>
    </row>
    <row r="440" spans="2:14" x14ac:dyDescent="0.25">
      <c r="B440" s="8" t="s">
        <v>134</v>
      </c>
      <c r="C440" s="8">
        <v>2021</v>
      </c>
      <c r="D440" s="8">
        <v>12</v>
      </c>
      <c r="E440" s="55">
        <v>0</v>
      </c>
      <c r="F440" s="55">
        <v>84849.323999999993</v>
      </c>
      <c r="G440" s="55">
        <v>84849.323999999993</v>
      </c>
      <c r="H440" s="55">
        <v>0</v>
      </c>
      <c r="I440" s="55">
        <v>144.99600000000001</v>
      </c>
      <c r="J440" s="55">
        <v>187</v>
      </c>
      <c r="K440" s="8" t="s">
        <v>65</v>
      </c>
      <c r="M440" s="45">
        <v>0</v>
      </c>
      <c r="N440" s="36"/>
    </row>
    <row r="441" spans="2:14" x14ac:dyDescent="0.25">
      <c r="B441" s="8" t="s">
        <v>135</v>
      </c>
      <c r="C441" s="8">
        <v>2021</v>
      </c>
      <c r="D441" s="8">
        <v>1</v>
      </c>
      <c r="E441" s="55">
        <v>2612.8000000000002</v>
      </c>
      <c r="F441" s="55">
        <v>7693.5834999999997</v>
      </c>
      <c r="G441" s="55">
        <v>5660.3788999999997</v>
      </c>
      <c r="H441" s="55">
        <v>-579.59540000000004</v>
      </c>
      <c r="I441" s="55">
        <v>18.1248</v>
      </c>
      <c r="J441" s="55">
        <v>19</v>
      </c>
      <c r="K441" s="8" t="s">
        <v>65</v>
      </c>
      <c r="M441" s="45">
        <v>0</v>
      </c>
      <c r="N441" s="36"/>
    </row>
    <row r="442" spans="2:14" x14ac:dyDescent="0.25">
      <c r="B442" s="8" t="s">
        <v>135</v>
      </c>
      <c r="C442" s="8">
        <v>2021</v>
      </c>
      <c r="D442" s="8">
        <v>2</v>
      </c>
      <c r="E442" s="55">
        <v>3168.576</v>
      </c>
      <c r="F442" s="55">
        <v>7069.8738000000003</v>
      </c>
      <c r="G442" s="55">
        <v>4794.5151999999998</v>
      </c>
      <c r="H442" s="55">
        <v>-893.2174</v>
      </c>
      <c r="I442" s="55">
        <v>16.855</v>
      </c>
      <c r="J442" s="55">
        <v>20</v>
      </c>
      <c r="K442" s="8" t="s">
        <v>65</v>
      </c>
      <c r="M442" s="45">
        <v>0</v>
      </c>
      <c r="N442" s="36"/>
    </row>
    <row r="443" spans="2:14" x14ac:dyDescent="0.25">
      <c r="B443" s="8" t="s">
        <v>135</v>
      </c>
      <c r="C443" s="8">
        <v>2021</v>
      </c>
      <c r="D443" s="8">
        <v>3</v>
      </c>
      <c r="E443" s="55">
        <v>5253.84</v>
      </c>
      <c r="F443" s="55">
        <v>5785.2250999999997</v>
      </c>
      <c r="G443" s="55">
        <v>2926.5153999999993</v>
      </c>
      <c r="H443" s="55">
        <v>-2395.1302999999998</v>
      </c>
      <c r="I443" s="55">
        <v>16.875499999999999</v>
      </c>
      <c r="J443" s="55">
        <v>20</v>
      </c>
      <c r="K443" s="8" t="s">
        <v>65</v>
      </c>
      <c r="M443" s="45">
        <v>0</v>
      </c>
      <c r="N443" s="36"/>
    </row>
    <row r="444" spans="2:14" x14ac:dyDescent="0.25">
      <c r="B444" s="8" t="s">
        <v>135</v>
      </c>
      <c r="C444" s="8">
        <v>2021</v>
      </c>
      <c r="D444" s="8">
        <v>4</v>
      </c>
      <c r="E444" s="55">
        <v>5704.0640000000003</v>
      </c>
      <c r="F444" s="55">
        <v>4467.9206999999997</v>
      </c>
      <c r="G444" s="55">
        <v>1906.1463000000001</v>
      </c>
      <c r="H444" s="55">
        <v>-3142.2896000000001</v>
      </c>
      <c r="I444" s="55">
        <v>13.9673</v>
      </c>
      <c r="J444" s="55">
        <v>21</v>
      </c>
      <c r="K444" s="8" t="s">
        <v>65</v>
      </c>
      <c r="M444" s="45">
        <v>0</v>
      </c>
      <c r="N444" s="36"/>
    </row>
    <row r="445" spans="2:14" x14ac:dyDescent="0.25">
      <c r="B445" s="8" t="s">
        <v>135</v>
      </c>
      <c r="C445" s="8">
        <v>2021</v>
      </c>
      <c r="D445" s="8">
        <v>5</v>
      </c>
      <c r="E445" s="55">
        <v>5983.2398999999996</v>
      </c>
      <c r="F445" s="55">
        <v>3693.1550999999999</v>
      </c>
      <c r="G445" s="55">
        <v>1239.085</v>
      </c>
      <c r="H445" s="55">
        <v>-3529.1698000000001</v>
      </c>
      <c r="I445" s="55">
        <v>11.9808</v>
      </c>
      <c r="J445" s="55">
        <v>21</v>
      </c>
      <c r="K445" s="8" t="s">
        <v>65</v>
      </c>
      <c r="M445" s="45">
        <v>0</v>
      </c>
      <c r="N445" s="36"/>
    </row>
    <row r="446" spans="2:14" x14ac:dyDescent="0.25">
      <c r="B446" s="8" t="s">
        <v>135</v>
      </c>
      <c r="C446" s="8">
        <v>2021</v>
      </c>
      <c r="D446" s="8">
        <v>6</v>
      </c>
      <c r="E446" s="55">
        <v>6356.1679000000004</v>
      </c>
      <c r="F446" s="55">
        <v>3205.5990999999999</v>
      </c>
      <c r="G446" s="55">
        <v>967.63990000000001</v>
      </c>
      <c r="H446" s="55">
        <v>-4118.2087000000001</v>
      </c>
      <c r="I446" s="55">
        <v>10.5472</v>
      </c>
      <c r="J446" s="55">
        <v>21</v>
      </c>
      <c r="K446" s="8" t="s">
        <v>65</v>
      </c>
      <c r="M446" s="45">
        <v>0</v>
      </c>
      <c r="N446" s="36"/>
    </row>
    <row r="447" spans="2:14" x14ac:dyDescent="0.25">
      <c r="B447" s="8" t="s">
        <v>135</v>
      </c>
      <c r="C447" s="8">
        <v>2021</v>
      </c>
      <c r="D447" s="8">
        <v>7</v>
      </c>
      <c r="E447" s="55">
        <v>5331.1360000000004</v>
      </c>
      <c r="F447" s="55">
        <v>3096.1867999999999</v>
      </c>
      <c r="G447" s="55">
        <v>1037.5728999999999</v>
      </c>
      <c r="H447" s="55">
        <v>-3272.5221000000001</v>
      </c>
      <c r="I447" s="55">
        <v>12.5337</v>
      </c>
      <c r="J447" s="55">
        <v>21</v>
      </c>
      <c r="K447" s="8" t="s">
        <v>65</v>
      </c>
      <c r="M447" s="45">
        <v>0</v>
      </c>
      <c r="N447" s="36"/>
    </row>
    <row r="448" spans="2:14" x14ac:dyDescent="0.25">
      <c r="B448" s="8" t="s">
        <v>135</v>
      </c>
      <c r="C448" s="8">
        <v>2021</v>
      </c>
      <c r="D448" s="8">
        <v>8</v>
      </c>
      <c r="E448" s="55">
        <v>5178.4880000000003</v>
      </c>
      <c r="F448" s="55">
        <v>3167.0839000000001</v>
      </c>
      <c r="G448" s="55">
        <v>1176.2672</v>
      </c>
      <c r="H448" s="55">
        <v>-3187.6713</v>
      </c>
      <c r="I448" s="55">
        <v>10.895300000000001</v>
      </c>
      <c r="J448" s="55">
        <v>21</v>
      </c>
      <c r="K448" s="8" t="s">
        <v>65</v>
      </c>
      <c r="M448" s="45">
        <v>0</v>
      </c>
      <c r="N448" s="36"/>
    </row>
    <row r="449" spans="2:14" x14ac:dyDescent="0.25">
      <c r="B449" s="8" t="s">
        <v>135</v>
      </c>
      <c r="C449" s="8">
        <v>2021</v>
      </c>
      <c r="D449" s="8">
        <v>9</v>
      </c>
      <c r="E449" s="55">
        <v>5209.0240000000003</v>
      </c>
      <c r="F449" s="55">
        <v>2926.2013000000002</v>
      </c>
      <c r="G449" s="55">
        <v>1031.2481999999998</v>
      </c>
      <c r="H449" s="55">
        <v>-3314.0709000000002</v>
      </c>
      <c r="I449" s="55">
        <v>10.6496</v>
      </c>
      <c r="J449" s="55">
        <v>21</v>
      </c>
      <c r="K449" s="8" t="s">
        <v>65</v>
      </c>
      <c r="M449" s="45">
        <v>0</v>
      </c>
      <c r="N449" s="36"/>
    </row>
    <row r="450" spans="2:14" x14ac:dyDescent="0.25">
      <c r="B450" s="8" t="s">
        <v>135</v>
      </c>
      <c r="C450" s="8">
        <v>2021</v>
      </c>
      <c r="D450" s="8">
        <v>10</v>
      </c>
      <c r="E450" s="55">
        <v>3842.56</v>
      </c>
      <c r="F450" s="55">
        <v>4291.8558999999996</v>
      </c>
      <c r="G450" s="55">
        <v>2461.8649999999998</v>
      </c>
      <c r="H450" s="55">
        <v>-2012.5690999999999</v>
      </c>
      <c r="I450" s="55">
        <v>11.3049</v>
      </c>
      <c r="J450" s="55">
        <v>21</v>
      </c>
      <c r="K450" s="8" t="s">
        <v>65</v>
      </c>
      <c r="M450" s="45">
        <v>0</v>
      </c>
      <c r="N450" s="36"/>
    </row>
    <row r="451" spans="2:14" x14ac:dyDescent="0.25">
      <c r="B451" s="8" t="s">
        <v>135</v>
      </c>
      <c r="C451" s="8">
        <v>2021</v>
      </c>
      <c r="D451" s="8">
        <v>11</v>
      </c>
      <c r="E451" s="55">
        <v>3078.6559999999999</v>
      </c>
      <c r="F451" s="55">
        <v>5548.5574999999999</v>
      </c>
      <c r="G451" s="55">
        <v>3587.8543999999997</v>
      </c>
      <c r="H451" s="55">
        <v>-1117.9529</v>
      </c>
      <c r="I451" s="55">
        <v>14.069699999999999</v>
      </c>
      <c r="J451" s="55">
        <v>21</v>
      </c>
      <c r="K451" s="8" t="s">
        <v>65</v>
      </c>
      <c r="M451" s="45">
        <v>0</v>
      </c>
      <c r="N451" s="36"/>
    </row>
    <row r="452" spans="2:14" x14ac:dyDescent="0.25">
      <c r="B452" s="8" t="s">
        <v>135</v>
      </c>
      <c r="C452" s="8">
        <v>2021</v>
      </c>
      <c r="D452" s="8">
        <v>12</v>
      </c>
      <c r="E452" s="55">
        <v>1514.6880000000001</v>
      </c>
      <c r="F452" s="55">
        <v>7311.3163000000004</v>
      </c>
      <c r="G452" s="55">
        <v>6144.0171</v>
      </c>
      <c r="H452" s="55">
        <v>-347.3888</v>
      </c>
      <c r="I452" s="55">
        <v>16.179200000000002</v>
      </c>
      <c r="J452" s="55">
        <v>21</v>
      </c>
      <c r="K452" s="8" t="s">
        <v>65</v>
      </c>
      <c r="M452" s="45">
        <v>0</v>
      </c>
      <c r="N452" s="36"/>
    </row>
    <row r="453" spans="2:14" x14ac:dyDescent="0.25">
      <c r="B453" s="8" t="s">
        <v>136</v>
      </c>
      <c r="C453" s="8">
        <v>2021</v>
      </c>
      <c r="D453" s="8">
        <v>1</v>
      </c>
      <c r="E453" s="55">
        <v>1302.5283999999999</v>
      </c>
      <c r="F453" s="55">
        <v>5235.08</v>
      </c>
      <c r="G453" s="55">
        <v>4102.4659000000001</v>
      </c>
      <c r="H453" s="55">
        <v>-169.9143</v>
      </c>
      <c r="I453" s="55">
        <v>32.588000000000001</v>
      </c>
      <c r="J453" s="55">
        <v>29</v>
      </c>
      <c r="K453" s="8" t="s">
        <v>65</v>
      </c>
      <c r="M453" s="45">
        <v>0</v>
      </c>
      <c r="N453" s="36"/>
    </row>
    <row r="454" spans="2:14" x14ac:dyDescent="0.25">
      <c r="B454" s="8" t="s">
        <v>136</v>
      </c>
      <c r="C454" s="8">
        <v>2021</v>
      </c>
      <c r="D454" s="8">
        <v>2</v>
      </c>
      <c r="E454" s="55">
        <v>1551.8796</v>
      </c>
      <c r="F454" s="55">
        <v>4636.1080000000002</v>
      </c>
      <c r="G454" s="55">
        <v>3305.8746999999998</v>
      </c>
      <c r="H454" s="55">
        <v>-221.6463</v>
      </c>
      <c r="I454" s="55">
        <v>16.707999999999998</v>
      </c>
      <c r="J454" s="55">
        <v>18</v>
      </c>
      <c r="K454" s="8" t="s">
        <v>65</v>
      </c>
      <c r="M454" s="45">
        <v>0</v>
      </c>
      <c r="N454" s="36"/>
    </row>
    <row r="455" spans="2:14" x14ac:dyDescent="0.25">
      <c r="B455" s="8" t="s">
        <v>136</v>
      </c>
      <c r="C455" s="8">
        <v>2021</v>
      </c>
      <c r="D455" s="8">
        <v>3</v>
      </c>
      <c r="E455" s="55">
        <v>2700.5927999999999</v>
      </c>
      <c r="F455" s="55">
        <v>5106.308</v>
      </c>
      <c r="G455" s="55">
        <v>2886.9429</v>
      </c>
      <c r="H455" s="55">
        <v>-481.22770000000003</v>
      </c>
      <c r="I455" s="55">
        <v>16.22</v>
      </c>
      <c r="J455" s="55">
        <v>18</v>
      </c>
      <c r="K455" s="8" t="s">
        <v>65</v>
      </c>
      <c r="M455" s="45">
        <v>0</v>
      </c>
      <c r="N455" s="36"/>
    </row>
    <row r="456" spans="2:14" x14ac:dyDescent="0.25">
      <c r="B456" s="8" t="s">
        <v>136</v>
      </c>
      <c r="C456" s="8">
        <v>2021</v>
      </c>
      <c r="D456" s="8">
        <v>4</v>
      </c>
      <c r="E456" s="55">
        <v>2828.4627999999998</v>
      </c>
      <c r="F456" s="55">
        <v>4915.08</v>
      </c>
      <c r="G456" s="55">
        <v>2603.6981999999998</v>
      </c>
      <c r="H456" s="55">
        <v>-517.08100000000002</v>
      </c>
      <c r="I456" s="55">
        <v>33.927999999999997</v>
      </c>
      <c r="J456" s="55">
        <v>19</v>
      </c>
      <c r="K456" s="8" t="s">
        <v>65</v>
      </c>
      <c r="M456" s="45">
        <v>0</v>
      </c>
      <c r="N456" s="36"/>
    </row>
    <row r="457" spans="2:14" x14ac:dyDescent="0.25">
      <c r="B457" s="8" t="s">
        <v>136</v>
      </c>
      <c r="C457" s="8">
        <v>2021</v>
      </c>
      <c r="D457" s="8">
        <v>5</v>
      </c>
      <c r="E457" s="55">
        <v>2881.6066000000001</v>
      </c>
      <c r="F457" s="55">
        <v>5666.3680000000004</v>
      </c>
      <c r="G457" s="55">
        <v>3199.9232000000002</v>
      </c>
      <c r="H457" s="55">
        <v>-415.161799999999</v>
      </c>
      <c r="I457" s="55">
        <v>30.803999999999998</v>
      </c>
      <c r="J457" s="55">
        <v>21</v>
      </c>
      <c r="K457" s="8" t="s">
        <v>65</v>
      </c>
      <c r="M457" s="45">
        <v>0</v>
      </c>
      <c r="N457" s="36"/>
    </row>
    <row r="458" spans="2:14" x14ac:dyDescent="0.25">
      <c r="B458" s="8" t="s">
        <v>136</v>
      </c>
      <c r="C458" s="8">
        <v>2021</v>
      </c>
      <c r="D458" s="8">
        <v>6</v>
      </c>
      <c r="E458" s="55">
        <v>2983.9373999999998</v>
      </c>
      <c r="F458" s="55">
        <v>7461.9279999999999</v>
      </c>
      <c r="G458" s="55">
        <v>4697.2096000000001</v>
      </c>
      <c r="H458" s="55">
        <v>-219.21899999999999</v>
      </c>
      <c r="I458" s="55">
        <v>28.832000000000001</v>
      </c>
      <c r="J458" s="55">
        <v>25</v>
      </c>
      <c r="K458" s="8" t="s">
        <v>65</v>
      </c>
      <c r="M458" s="45">
        <v>0</v>
      </c>
      <c r="N458" s="36"/>
    </row>
    <row r="459" spans="2:14" x14ac:dyDescent="0.25">
      <c r="B459" s="8" t="s">
        <v>136</v>
      </c>
      <c r="C459" s="8">
        <v>2021</v>
      </c>
      <c r="D459" s="8">
        <v>7</v>
      </c>
      <c r="E459" s="55">
        <v>2575.1464000000001</v>
      </c>
      <c r="F459" s="55">
        <v>8956.8880000000008</v>
      </c>
      <c r="G459" s="55">
        <v>6434.8154999999997</v>
      </c>
      <c r="H459" s="55">
        <v>-53.073900000000002</v>
      </c>
      <c r="I459" s="55">
        <v>30.472000000000001</v>
      </c>
      <c r="J459" s="55">
        <v>29</v>
      </c>
      <c r="K459" s="8" t="s">
        <v>65</v>
      </c>
      <c r="M459" s="45">
        <v>0</v>
      </c>
      <c r="N459" s="36"/>
    </row>
    <row r="460" spans="2:14" x14ac:dyDescent="0.25">
      <c r="B460" s="8" t="s">
        <v>136</v>
      </c>
      <c r="C460" s="8">
        <v>2021</v>
      </c>
      <c r="D460" s="8">
        <v>8</v>
      </c>
      <c r="E460" s="55">
        <v>2407.1828999999998</v>
      </c>
      <c r="F460" s="55">
        <v>7607.46</v>
      </c>
      <c r="G460" s="55">
        <v>5274.6359000000002</v>
      </c>
      <c r="H460" s="55">
        <v>-74.358800000000002</v>
      </c>
      <c r="I460" s="55">
        <v>26.376000000000001</v>
      </c>
      <c r="J460" s="55">
        <v>31</v>
      </c>
      <c r="K460" s="8" t="s">
        <v>65</v>
      </c>
      <c r="M460" s="45">
        <v>0</v>
      </c>
      <c r="N460" s="36"/>
    </row>
    <row r="461" spans="2:14" x14ac:dyDescent="0.25">
      <c r="B461" s="8" t="s">
        <v>136</v>
      </c>
      <c r="C461" s="8">
        <v>2021</v>
      </c>
      <c r="D461" s="8">
        <v>9</v>
      </c>
      <c r="E461" s="55">
        <v>2271.0675000000001</v>
      </c>
      <c r="F461" s="55">
        <v>6183.5159999999996</v>
      </c>
      <c r="G461" s="55">
        <v>4033.1864999999993</v>
      </c>
      <c r="H461" s="55">
        <v>-120.738</v>
      </c>
      <c r="I461" s="55">
        <v>32.148000000000003</v>
      </c>
      <c r="J461" s="55">
        <v>31</v>
      </c>
      <c r="K461" s="8" t="s">
        <v>65</v>
      </c>
      <c r="M461" s="45">
        <v>0</v>
      </c>
      <c r="N461" s="36"/>
    </row>
    <row r="462" spans="2:14" x14ac:dyDescent="0.25">
      <c r="B462" s="8" t="s">
        <v>136</v>
      </c>
      <c r="C462" s="8">
        <v>2021</v>
      </c>
      <c r="D462" s="8">
        <v>10</v>
      </c>
      <c r="E462" s="55">
        <v>1667.3081999999999</v>
      </c>
      <c r="F462" s="55">
        <v>5238.1440000000002</v>
      </c>
      <c r="G462" s="55">
        <v>3924.6762000000003</v>
      </c>
      <c r="H462" s="55">
        <v>-353.84039999999999</v>
      </c>
      <c r="I462" s="55">
        <v>18.675999999999998</v>
      </c>
      <c r="J462" s="55">
        <v>31</v>
      </c>
      <c r="K462" s="8" t="s">
        <v>65</v>
      </c>
      <c r="M462" s="45">
        <v>0</v>
      </c>
      <c r="N462" s="36"/>
    </row>
    <row r="463" spans="2:14" x14ac:dyDescent="0.25">
      <c r="B463" s="8" t="s">
        <v>136</v>
      </c>
      <c r="C463" s="8">
        <v>2021</v>
      </c>
      <c r="D463" s="8">
        <v>11</v>
      </c>
      <c r="E463" s="55">
        <v>1278.5509999999999</v>
      </c>
      <c r="F463" s="55">
        <v>4850.8040000000001</v>
      </c>
      <c r="G463" s="55">
        <v>3701.7587000000003</v>
      </c>
      <c r="H463" s="55">
        <v>-129.50569999999999</v>
      </c>
      <c r="I463" s="55">
        <v>18.675999999999998</v>
      </c>
      <c r="J463" s="55">
        <v>31</v>
      </c>
      <c r="K463" s="8" t="s">
        <v>65</v>
      </c>
      <c r="M463" s="45">
        <v>0</v>
      </c>
      <c r="N463" s="36"/>
    </row>
    <row r="464" spans="2:14" x14ac:dyDescent="0.25">
      <c r="B464" s="8" t="s">
        <v>136</v>
      </c>
      <c r="C464" s="8">
        <v>2021</v>
      </c>
      <c r="D464" s="8">
        <v>12</v>
      </c>
      <c r="E464" s="55">
        <v>787.89850000000001</v>
      </c>
      <c r="F464" s="55">
        <v>5232.38</v>
      </c>
      <c r="G464" s="55">
        <v>4538.7672999999995</v>
      </c>
      <c r="H464" s="55">
        <v>-94.285799999999995</v>
      </c>
      <c r="I464" s="55">
        <v>17.2</v>
      </c>
      <c r="J464" s="55">
        <v>31</v>
      </c>
      <c r="K464" s="8" t="s">
        <v>65</v>
      </c>
      <c r="M464" s="45">
        <v>0</v>
      </c>
      <c r="N464" s="36"/>
    </row>
    <row r="465" spans="2:14" x14ac:dyDescent="0.25">
      <c r="B465" s="8" t="s">
        <v>137</v>
      </c>
      <c r="C465" s="8">
        <v>2021</v>
      </c>
      <c r="D465" s="8">
        <v>1</v>
      </c>
      <c r="E465" s="55">
        <v>880.38400000000001</v>
      </c>
      <c r="F465" s="55">
        <v>1812.2237</v>
      </c>
      <c r="G465" s="55">
        <v>1334.9757</v>
      </c>
      <c r="H465" s="55">
        <v>-403.13600000000002</v>
      </c>
      <c r="I465" s="55">
        <v>4.2880000000000003</v>
      </c>
      <c r="J465" s="55">
        <v>12</v>
      </c>
      <c r="K465" s="8" t="s">
        <v>65</v>
      </c>
      <c r="M465" s="45">
        <v>0</v>
      </c>
      <c r="N465" s="36"/>
    </row>
    <row r="466" spans="2:14" x14ac:dyDescent="0.25">
      <c r="B466" s="8" t="s">
        <v>137</v>
      </c>
      <c r="C466" s="8">
        <v>2021</v>
      </c>
      <c r="D466" s="8">
        <v>2</v>
      </c>
      <c r="E466" s="55">
        <v>949.12</v>
      </c>
      <c r="F466" s="55">
        <v>1631.5038</v>
      </c>
      <c r="G466" s="55">
        <v>1210.4477999999999</v>
      </c>
      <c r="H466" s="55">
        <v>-528.06399999999996</v>
      </c>
      <c r="I466" s="55">
        <v>4.16</v>
      </c>
      <c r="J466" s="55">
        <v>12</v>
      </c>
      <c r="K466" s="8" t="s">
        <v>65</v>
      </c>
      <c r="M466" s="45">
        <v>0</v>
      </c>
      <c r="N466" s="36"/>
    </row>
    <row r="467" spans="2:14" x14ac:dyDescent="0.25">
      <c r="B467" s="8" t="s">
        <v>137</v>
      </c>
      <c r="C467" s="8">
        <v>2021</v>
      </c>
      <c r="D467" s="8">
        <v>3</v>
      </c>
      <c r="E467" s="55">
        <v>2405.5279999999998</v>
      </c>
      <c r="F467" s="55">
        <v>1719.9517000000001</v>
      </c>
      <c r="G467" s="55">
        <v>928.75970000000029</v>
      </c>
      <c r="H467" s="55">
        <v>-1614.336</v>
      </c>
      <c r="I467" s="55">
        <v>5.12</v>
      </c>
      <c r="J467" s="55">
        <v>12</v>
      </c>
      <c r="K467" s="8" t="s">
        <v>65</v>
      </c>
      <c r="M467" s="45">
        <v>0</v>
      </c>
      <c r="N467" s="36"/>
    </row>
    <row r="468" spans="2:14" x14ac:dyDescent="0.25">
      <c r="B468" s="8" t="s">
        <v>137</v>
      </c>
      <c r="C468" s="8">
        <v>2021</v>
      </c>
      <c r="D468" s="8">
        <v>4</v>
      </c>
      <c r="E468" s="55">
        <v>2817.9839999999999</v>
      </c>
      <c r="F468" s="55">
        <v>1702.1918000000001</v>
      </c>
      <c r="G468" s="55">
        <v>737.64779999999996</v>
      </c>
      <c r="H468" s="55">
        <v>-1853.44</v>
      </c>
      <c r="I468" s="55">
        <v>6.7839999999999998</v>
      </c>
      <c r="J468" s="55">
        <v>12</v>
      </c>
      <c r="K468" s="8" t="s">
        <v>65</v>
      </c>
      <c r="M468" s="45">
        <v>0</v>
      </c>
      <c r="N468" s="36"/>
    </row>
    <row r="469" spans="2:14" x14ac:dyDescent="0.25">
      <c r="B469" s="8" t="s">
        <v>137</v>
      </c>
      <c r="C469" s="8">
        <v>2021</v>
      </c>
      <c r="D469" s="8">
        <v>5</v>
      </c>
      <c r="E469" s="55">
        <v>3249.0239999999999</v>
      </c>
      <c r="F469" s="55">
        <v>2032.6633999999999</v>
      </c>
      <c r="G469" s="55">
        <v>725.71939999999995</v>
      </c>
      <c r="H469" s="55">
        <v>-1942.08</v>
      </c>
      <c r="I469" s="55">
        <v>8.5760000000000005</v>
      </c>
      <c r="J469" s="55">
        <v>12</v>
      </c>
      <c r="K469" s="8" t="s">
        <v>65</v>
      </c>
      <c r="M469" s="45">
        <v>0</v>
      </c>
      <c r="N469" s="36"/>
    </row>
    <row r="470" spans="2:14" x14ac:dyDescent="0.25">
      <c r="B470" s="8" t="s">
        <v>137</v>
      </c>
      <c r="C470" s="8">
        <v>2021</v>
      </c>
      <c r="D470" s="8">
        <v>6</v>
      </c>
      <c r="E470" s="55">
        <v>3474.1120000000001</v>
      </c>
      <c r="F470" s="55">
        <v>3129.8159999999998</v>
      </c>
      <c r="G470" s="55">
        <v>1113.288</v>
      </c>
      <c r="H470" s="55">
        <v>-1457.5840000000001</v>
      </c>
      <c r="I470" s="55">
        <v>11.456</v>
      </c>
      <c r="J470" s="55">
        <v>14</v>
      </c>
      <c r="K470" s="8" t="s">
        <v>65</v>
      </c>
      <c r="M470" s="45">
        <v>0</v>
      </c>
      <c r="N470" s="36"/>
    </row>
    <row r="471" spans="2:14" x14ac:dyDescent="0.25">
      <c r="B471" s="8" t="s">
        <v>137</v>
      </c>
      <c r="C471" s="8">
        <v>2021</v>
      </c>
      <c r="D471" s="8">
        <v>7</v>
      </c>
      <c r="E471" s="55">
        <v>3047.0718999999999</v>
      </c>
      <c r="F471" s="55">
        <v>3616.8470000000002</v>
      </c>
      <c r="G471" s="55">
        <v>1432.2163</v>
      </c>
      <c r="H471" s="55">
        <v>-862.44119999999998</v>
      </c>
      <c r="I471" s="55">
        <v>12.352</v>
      </c>
      <c r="J471" s="55">
        <v>14</v>
      </c>
      <c r="K471" s="8" t="s">
        <v>65</v>
      </c>
      <c r="M471" s="45">
        <v>0</v>
      </c>
      <c r="N471" s="36"/>
    </row>
    <row r="472" spans="2:14" x14ac:dyDescent="0.25">
      <c r="B472" s="8" t="s">
        <v>137</v>
      </c>
      <c r="C472" s="8">
        <v>2021</v>
      </c>
      <c r="D472" s="8">
        <v>8</v>
      </c>
      <c r="E472" s="55">
        <v>2814.4</v>
      </c>
      <c r="F472" s="55">
        <v>2865.5439999999999</v>
      </c>
      <c r="G472" s="55">
        <v>1139.7199999999998</v>
      </c>
      <c r="H472" s="55">
        <v>-1088.576</v>
      </c>
      <c r="I472" s="55">
        <v>10.688000000000001</v>
      </c>
      <c r="J472" s="55">
        <v>14</v>
      </c>
      <c r="K472" s="8" t="s">
        <v>65</v>
      </c>
      <c r="M472" s="45">
        <v>0</v>
      </c>
      <c r="N472" s="36"/>
    </row>
    <row r="473" spans="2:14" x14ac:dyDescent="0.25">
      <c r="B473" s="8" t="s">
        <v>137</v>
      </c>
      <c r="C473" s="8">
        <v>2021</v>
      </c>
      <c r="D473" s="8">
        <v>9</v>
      </c>
      <c r="E473" s="55">
        <v>2347.6480000000001</v>
      </c>
      <c r="F473" s="55">
        <v>2199.0920000000001</v>
      </c>
      <c r="G473" s="55">
        <v>947.30420000000004</v>
      </c>
      <c r="H473" s="55">
        <v>-1095.8602000000001</v>
      </c>
      <c r="I473" s="55">
        <v>8.2560000000000002</v>
      </c>
      <c r="J473" s="55">
        <v>14</v>
      </c>
      <c r="K473" s="8" t="s">
        <v>65</v>
      </c>
      <c r="M473" s="45">
        <v>0</v>
      </c>
      <c r="N473" s="36"/>
    </row>
    <row r="474" spans="2:14" x14ac:dyDescent="0.25">
      <c r="B474" s="8" t="s">
        <v>137</v>
      </c>
      <c r="C474" s="8">
        <v>2021</v>
      </c>
      <c r="D474" s="8">
        <v>10</v>
      </c>
      <c r="E474" s="55">
        <v>1584.32</v>
      </c>
      <c r="F474" s="55">
        <v>1675.0229999999999</v>
      </c>
      <c r="G474" s="55">
        <v>982.47899999999993</v>
      </c>
      <c r="H474" s="55">
        <v>-891.77599999999995</v>
      </c>
      <c r="I474" s="55">
        <v>6.2080000000000002</v>
      </c>
      <c r="J474" s="55">
        <v>14</v>
      </c>
      <c r="K474" s="8" t="s">
        <v>65</v>
      </c>
      <c r="M474" s="45">
        <v>0</v>
      </c>
      <c r="N474" s="36"/>
    </row>
    <row r="475" spans="2:14" x14ac:dyDescent="0.25">
      <c r="B475" s="8" t="s">
        <v>137</v>
      </c>
      <c r="C475" s="8">
        <v>2021</v>
      </c>
      <c r="D475" s="8">
        <v>11</v>
      </c>
      <c r="E475" s="55">
        <v>1035.1679999999999</v>
      </c>
      <c r="F475" s="55">
        <v>1635.768</v>
      </c>
      <c r="G475" s="55">
        <v>1121.4320000000002</v>
      </c>
      <c r="H475" s="55">
        <v>-520.83199999999999</v>
      </c>
      <c r="I475" s="55">
        <v>4.4800000000000004</v>
      </c>
      <c r="J475" s="55">
        <v>14</v>
      </c>
      <c r="K475" s="8" t="s">
        <v>65</v>
      </c>
      <c r="M475" s="45">
        <v>0</v>
      </c>
      <c r="N475" s="36"/>
    </row>
    <row r="476" spans="2:14" x14ac:dyDescent="0.25">
      <c r="B476" s="8" t="s">
        <v>137</v>
      </c>
      <c r="C476" s="8">
        <v>2021</v>
      </c>
      <c r="D476" s="8">
        <v>12</v>
      </c>
      <c r="E476" s="55">
        <v>443.32799999999997</v>
      </c>
      <c r="F476" s="55">
        <v>1793.354</v>
      </c>
      <c r="G476" s="55">
        <v>1494.346</v>
      </c>
      <c r="H476" s="55">
        <v>-144.32</v>
      </c>
      <c r="I476" s="55">
        <v>4.6719999999999997</v>
      </c>
      <c r="J476" s="55">
        <v>14</v>
      </c>
      <c r="K476" s="8" t="s">
        <v>65</v>
      </c>
      <c r="M476" s="45">
        <v>0</v>
      </c>
      <c r="N476" s="36"/>
    </row>
    <row r="477" spans="2:14" x14ac:dyDescent="0.25">
      <c r="B477" s="8" t="s">
        <v>138</v>
      </c>
      <c r="C477" s="8">
        <v>2021</v>
      </c>
      <c r="D477" s="8">
        <v>1</v>
      </c>
      <c r="E477" s="55">
        <v>22.864000000000001</v>
      </c>
      <c r="F477" s="55">
        <v>0.25600000000000001</v>
      </c>
      <c r="G477" s="55">
        <v>0.128</v>
      </c>
      <c r="H477" s="55">
        <v>-22.736000000000001</v>
      </c>
      <c r="I477" s="55">
        <v>6.4000000000000001E-2</v>
      </c>
      <c r="J477" s="55">
        <v>2</v>
      </c>
      <c r="K477" s="8" t="s">
        <v>65</v>
      </c>
      <c r="M477" s="45">
        <v>0</v>
      </c>
      <c r="N477" s="36"/>
    </row>
    <row r="478" spans="2:14" x14ac:dyDescent="0.25">
      <c r="B478" s="8" t="s">
        <v>138</v>
      </c>
      <c r="C478" s="8">
        <v>2021</v>
      </c>
      <c r="D478" s="8">
        <v>2</v>
      </c>
      <c r="E478" s="55">
        <v>24.512</v>
      </c>
      <c r="F478" s="55">
        <v>0.76800000000000002</v>
      </c>
      <c r="G478" s="55">
        <v>0.38400000000000001</v>
      </c>
      <c r="H478" s="55">
        <v>-24.128</v>
      </c>
      <c r="I478" s="55">
        <v>6.4000000000000001E-2</v>
      </c>
      <c r="J478" s="55">
        <v>2</v>
      </c>
      <c r="K478" s="8" t="s">
        <v>65</v>
      </c>
      <c r="M478" s="45">
        <v>0</v>
      </c>
      <c r="N478" s="36"/>
    </row>
    <row r="479" spans="2:14" x14ac:dyDescent="0.25">
      <c r="B479" s="8" t="s">
        <v>138</v>
      </c>
      <c r="C479" s="8">
        <v>2021</v>
      </c>
      <c r="D479" s="8">
        <v>3</v>
      </c>
      <c r="E479" s="55">
        <v>100.736</v>
      </c>
      <c r="F479" s="55">
        <v>3.048</v>
      </c>
      <c r="G479" s="55">
        <v>1.32</v>
      </c>
      <c r="H479" s="55">
        <v>-99.007999999999996</v>
      </c>
      <c r="I479" s="55">
        <v>0.93600000000000005</v>
      </c>
      <c r="J479" s="55">
        <v>2</v>
      </c>
      <c r="K479" s="8" t="s">
        <v>65</v>
      </c>
      <c r="M479" s="45">
        <v>0</v>
      </c>
      <c r="N479" s="36"/>
    </row>
    <row r="480" spans="2:14" x14ac:dyDescent="0.25">
      <c r="B480" s="8" t="s">
        <v>138</v>
      </c>
      <c r="C480" s="8">
        <v>2021</v>
      </c>
      <c r="D480" s="8">
        <v>4</v>
      </c>
      <c r="E480" s="55">
        <v>121.408</v>
      </c>
      <c r="F480" s="55">
        <v>1.28</v>
      </c>
      <c r="G480" s="55">
        <v>0.38400000000000001</v>
      </c>
      <c r="H480" s="55">
        <v>-120.512</v>
      </c>
      <c r="I480" s="55">
        <v>6.4000000000000001E-2</v>
      </c>
      <c r="J480" s="55">
        <v>2</v>
      </c>
      <c r="K480" s="8" t="s">
        <v>65</v>
      </c>
      <c r="M480" s="45">
        <v>0</v>
      </c>
      <c r="N480" s="36"/>
    </row>
    <row r="481" spans="2:14" x14ac:dyDescent="0.25">
      <c r="B481" s="8" t="s">
        <v>138</v>
      </c>
      <c r="C481" s="8">
        <v>2021</v>
      </c>
      <c r="D481" s="8">
        <v>5</v>
      </c>
      <c r="E481" s="55">
        <v>125.3439</v>
      </c>
      <c r="F481" s="55">
        <v>466.44799999999998</v>
      </c>
      <c r="G481" s="55">
        <v>359.952</v>
      </c>
      <c r="H481" s="55">
        <v>-18.847899999999999</v>
      </c>
      <c r="I481" s="55">
        <v>1.04</v>
      </c>
      <c r="J481" s="55">
        <v>2</v>
      </c>
      <c r="K481" s="8" t="s">
        <v>65</v>
      </c>
      <c r="M481" s="45">
        <v>0</v>
      </c>
      <c r="N481" s="36"/>
    </row>
    <row r="482" spans="2:14" x14ac:dyDescent="0.25">
      <c r="B482" s="8" t="s">
        <v>138</v>
      </c>
      <c r="C482" s="8">
        <v>2021</v>
      </c>
      <c r="D482" s="8">
        <v>6</v>
      </c>
      <c r="E482" s="55">
        <v>134.28800000000001</v>
      </c>
      <c r="F482" s="55">
        <v>541.63980000000004</v>
      </c>
      <c r="G482" s="55">
        <v>407.82389999999998</v>
      </c>
      <c r="H482" s="55">
        <v>-0.47210000000000002</v>
      </c>
      <c r="I482" s="55">
        <v>2.1760000000000002</v>
      </c>
      <c r="J482" s="55">
        <v>2</v>
      </c>
      <c r="K482" s="8" t="s">
        <v>65</v>
      </c>
      <c r="M482" s="45">
        <v>0</v>
      </c>
      <c r="N482" s="36"/>
    </row>
    <row r="483" spans="2:14" x14ac:dyDescent="0.25">
      <c r="B483" s="8" t="s">
        <v>138</v>
      </c>
      <c r="C483" s="8">
        <v>2021</v>
      </c>
      <c r="D483" s="8">
        <v>7</v>
      </c>
      <c r="E483" s="55">
        <v>106.848</v>
      </c>
      <c r="F483" s="55">
        <v>580.86400000000003</v>
      </c>
      <c r="G483" s="55">
        <v>474.08</v>
      </c>
      <c r="H483" s="55">
        <v>-6.4000000000000001E-2</v>
      </c>
      <c r="I483" s="55">
        <v>1.1519999999999999</v>
      </c>
      <c r="J483" s="55">
        <v>2</v>
      </c>
      <c r="K483" s="8" t="s">
        <v>65</v>
      </c>
      <c r="M483" s="45">
        <v>0</v>
      </c>
      <c r="N483" s="36"/>
    </row>
    <row r="484" spans="2:14" x14ac:dyDescent="0.25">
      <c r="B484" s="8" t="s">
        <v>138</v>
      </c>
      <c r="C484" s="8">
        <v>2021</v>
      </c>
      <c r="D484" s="8">
        <v>8</v>
      </c>
      <c r="E484" s="55">
        <v>75.272000000000006</v>
      </c>
      <c r="F484" s="55">
        <v>603.928</v>
      </c>
      <c r="G484" s="55">
        <v>528.65599999999995</v>
      </c>
      <c r="H484" s="55">
        <v>0</v>
      </c>
      <c r="I484" s="55">
        <v>2.3039999999999998</v>
      </c>
      <c r="J484" s="55">
        <v>3</v>
      </c>
      <c r="K484" s="8" t="s">
        <v>65</v>
      </c>
      <c r="M484" s="45">
        <v>0</v>
      </c>
      <c r="N484" s="36"/>
    </row>
    <row r="485" spans="2:14" x14ac:dyDescent="0.25">
      <c r="B485" s="8" t="s">
        <v>138</v>
      </c>
      <c r="C485" s="8">
        <v>2021</v>
      </c>
      <c r="D485" s="8">
        <v>9</v>
      </c>
      <c r="E485" s="55">
        <v>54.7438</v>
      </c>
      <c r="F485" s="55">
        <v>578.40440000000001</v>
      </c>
      <c r="G485" s="55">
        <v>523.66060000000004</v>
      </c>
      <c r="H485" s="55">
        <v>0</v>
      </c>
      <c r="I485" s="55">
        <v>1.4399</v>
      </c>
      <c r="J485" s="55">
        <v>3</v>
      </c>
      <c r="K485" s="8" t="s">
        <v>65</v>
      </c>
      <c r="M485" s="45">
        <v>0</v>
      </c>
      <c r="N485" s="36"/>
    </row>
    <row r="486" spans="2:14" x14ac:dyDescent="0.25">
      <c r="B486" s="8" t="s">
        <v>138</v>
      </c>
      <c r="C486" s="8">
        <v>2021</v>
      </c>
      <c r="D486" s="8">
        <v>10</v>
      </c>
      <c r="E486" s="55">
        <v>21.353999999999999</v>
      </c>
      <c r="F486" s="55">
        <v>253.34100000000001</v>
      </c>
      <c r="G486" s="55">
        <v>241.523</v>
      </c>
      <c r="H486" s="55">
        <v>-9.5359999999999996</v>
      </c>
      <c r="I486" s="55">
        <v>0.83199999999999996</v>
      </c>
      <c r="J486" s="55">
        <v>3</v>
      </c>
      <c r="K486" s="8" t="s">
        <v>65</v>
      </c>
      <c r="M486" s="45">
        <v>0</v>
      </c>
      <c r="N486" s="36"/>
    </row>
    <row r="487" spans="2:14" x14ac:dyDescent="0.25">
      <c r="B487" s="8" t="s">
        <v>138</v>
      </c>
      <c r="C487" s="8">
        <v>2021</v>
      </c>
      <c r="D487" s="8">
        <v>11</v>
      </c>
      <c r="E487" s="55">
        <v>11.278</v>
      </c>
      <c r="F487" s="55">
        <v>1.7290000000000001</v>
      </c>
      <c r="G487" s="55">
        <v>1.2808000000000004</v>
      </c>
      <c r="H487" s="55">
        <v>-10.829800000000001</v>
      </c>
      <c r="I487" s="55">
        <v>0.32</v>
      </c>
      <c r="J487" s="55">
        <v>3</v>
      </c>
      <c r="K487" s="8" t="s">
        <v>65</v>
      </c>
      <c r="M487" s="45">
        <v>0</v>
      </c>
      <c r="N487" s="36"/>
    </row>
    <row r="488" spans="2:14" x14ac:dyDescent="0.25">
      <c r="B488" s="8" t="s">
        <v>138</v>
      </c>
      <c r="C488" s="8">
        <v>2021</v>
      </c>
      <c r="D488" s="8">
        <v>12</v>
      </c>
      <c r="E488" s="55">
        <v>3.9039999999999999</v>
      </c>
      <c r="F488" s="55">
        <v>0.76800000000000002</v>
      </c>
      <c r="G488" s="55">
        <v>0.76800000000000002</v>
      </c>
      <c r="H488" s="55">
        <v>-3.9039999999999999</v>
      </c>
      <c r="I488" s="55">
        <v>6.4000000000000001E-2</v>
      </c>
      <c r="J488" s="55">
        <v>3</v>
      </c>
      <c r="K488" s="8" t="s">
        <v>65</v>
      </c>
      <c r="M488" s="45">
        <v>0</v>
      </c>
      <c r="N488" s="36"/>
    </row>
    <row r="489" spans="2:14" x14ac:dyDescent="0.25">
      <c r="B489" s="8" t="s">
        <v>139</v>
      </c>
      <c r="C489" s="8">
        <v>2021</v>
      </c>
      <c r="D489" s="8">
        <v>1</v>
      </c>
      <c r="E489" s="55">
        <v>528.83550000000002</v>
      </c>
      <c r="F489" s="55">
        <v>1815.52</v>
      </c>
      <c r="G489" s="55">
        <v>1432.1496</v>
      </c>
      <c r="H489" s="55">
        <v>-145.46510000000001</v>
      </c>
      <c r="I489" s="55">
        <v>8.9600000000000009</v>
      </c>
      <c r="J489" s="55">
        <v>17</v>
      </c>
      <c r="K489" s="8" t="s">
        <v>65</v>
      </c>
      <c r="M489" s="45">
        <v>0</v>
      </c>
      <c r="N489" s="36"/>
    </row>
    <row r="490" spans="2:14" x14ac:dyDescent="0.25">
      <c r="B490" s="8" t="s">
        <v>139</v>
      </c>
      <c r="C490" s="8">
        <v>2021</v>
      </c>
      <c r="D490" s="8">
        <v>2</v>
      </c>
      <c r="E490" s="55">
        <v>637.85550000000001</v>
      </c>
      <c r="F490" s="55">
        <v>1886.56</v>
      </c>
      <c r="G490" s="55">
        <v>1415.0045</v>
      </c>
      <c r="H490" s="55">
        <v>-166.3</v>
      </c>
      <c r="I490" s="55">
        <v>9.1199999999999992</v>
      </c>
      <c r="J490" s="55">
        <v>17</v>
      </c>
      <c r="K490" s="8" t="s">
        <v>65</v>
      </c>
      <c r="M490" s="45">
        <v>0</v>
      </c>
      <c r="N490" s="36"/>
    </row>
    <row r="491" spans="2:14" x14ac:dyDescent="0.25">
      <c r="B491" s="8" t="s">
        <v>139</v>
      </c>
      <c r="C491" s="8">
        <v>2021</v>
      </c>
      <c r="D491" s="8">
        <v>3</v>
      </c>
      <c r="E491" s="55">
        <v>1183.9961000000001</v>
      </c>
      <c r="F491" s="55">
        <v>2141.598</v>
      </c>
      <c r="G491" s="55">
        <v>1343.0270999999998</v>
      </c>
      <c r="H491" s="55">
        <v>-385.42520000000002</v>
      </c>
      <c r="I491" s="55">
        <v>10.88</v>
      </c>
      <c r="J491" s="55">
        <v>17</v>
      </c>
      <c r="K491" s="8" t="s">
        <v>65</v>
      </c>
      <c r="M491" s="45">
        <v>0</v>
      </c>
      <c r="N491" s="36"/>
    </row>
    <row r="492" spans="2:14" x14ac:dyDescent="0.25">
      <c r="B492" s="8" t="s">
        <v>139</v>
      </c>
      <c r="C492" s="8">
        <v>2021</v>
      </c>
      <c r="D492" s="8">
        <v>4</v>
      </c>
      <c r="E492" s="55">
        <v>1196.9346</v>
      </c>
      <c r="F492" s="55">
        <v>1780.4739999999999</v>
      </c>
      <c r="G492" s="55">
        <v>1070.1713</v>
      </c>
      <c r="H492" s="55">
        <v>-486.63189999999997</v>
      </c>
      <c r="I492" s="55">
        <v>14.558</v>
      </c>
      <c r="J492" s="55">
        <v>17</v>
      </c>
      <c r="K492" s="8" t="s">
        <v>65</v>
      </c>
      <c r="M492" s="45">
        <v>0</v>
      </c>
      <c r="N492" s="36"/>
    </row>
    <row r="493" spans="2:14" x14ac:dyDescent="0.25">
      <c r="B493" s="8" t="s">
        <v>139</v>
      </c>
      <c r="C493" s="8">
        <v>2021</v>
      </c>
      <c r="D493" s="8">
        <v>5</v>
      </c>
      <c r="E493" s="55">
        <v>1179.7719999999999</v>
      </c>
      <c r="F493" s="55">
        <v>2104.8000000000002</v>
      </c>
      <c r="G493" s="55">
        <v>1286.9435000000001</v>
      </c>
      <c r="H493" s="55">
        <v>-361.91550000000001</v>
      </c>
      <c r="I493" s="55">
        <v>12.8</v>
      </c>
      <c r="J493" s="55">
        <v>17</v>
      </c>
      <c r="K493" s="8" t="s">
        <v>65</v>
      </c>
      <c r="M493" s="45">
        <v>0</v>
      </c>
      <c r="N493" s="36"/>
    </row>
    <row r="494" spans="2:14" x14ac:dyDescent="0.25">
      <c r="B494" s="8" t="s">
        <v>139</v>
      </c>
      <c r="C494" s="8">
        <v>2021</v>
      </c>
      <c r="D494" s="8">
        <v>6</v>
      </c>
      <c r="E494" s="55">
        <v>1298.9722999999999</v>
      </c>
      <c r="F494" s="55">
        <v>2842.558</v>
      </c>
      <c r="G494" s="55">
        <v>1845.5862999999999</v>
      </c>
      <c r="H494" s="55">
        <v>-302.00060000000002</v>
      </c>
      <c r="I494" s="55">
        <v>17.12</v>
      </c>
      <c r="J494" s="55">
        <v>18</v>
      </c>
      <c r="K494" s="8" t="s">
        <v>65</v>
      </c>
      <c r="M494" s="45">
        <v>0</v>
      </c>
      <c r="N494" s="36"/>
    </row>
    <row r="495" spans="2:14" x14ac:dyDescent="0.25">
      <c r="B495" s="8" t="s">
        <v>139</v>
      </c>
      <c r="C495" s="8">
        <v>2021</v>
      </c>
      <c r="D495" s="8">
        <v>7</v>
      </c>
      <c r="E495" s="55">
        <v>1071.1939</v>
      </c>
      <c r="F495" s="55">
        <v>2696.64</v>
      </c>
      <c r="G495" s="55">
        <v>1864.7525000000001</v>
      </c>
      <c r="H495" s="55">
        <v>-239.3064</v>
      </c>
      <c r="I495" s="55">
        <v>16.8</v>
      </c>
      <c r="J495" s="55">
        <v>19</v>
      </c>
      <c r="K495" s="8" t="s">
        <v>65</v>
      </c>
      <c r="M495" s="45">
        <v>0</v>
      </c>
      <c r="N495" s="36"/>
    </row>
    <row r="496" spans="2:14" x14ac:dyDescent="0.25">
      <c r="B496" s="8" t="s">
        <v>139</v>
      </c>
      <c r="C496" s="8">
        <v>2021</v>
      </c>
      <c r="D496" s="8">
        <v>8</v>
      </c>
      <c r="E496" s="55">
        <v>1039.915</v>
      </c>
      <c r="F496" s="55">
        <v>2429.44</v>
      </c>
      <c r="G496" s="55">
        <v>1626.2394999999999</v>
      </c>
      <c r="H496" s="55">
        <v>-236.71449999999999</v>
      </c>
      <c r="I496" s="55">
        <v>14.4</v>
      </c>
      <c r="J496" s="55">
        <v>19</v>
      </c>
      <c r="K496" s="8" t="s">
        <v>65</v>
      </c>
      <c r="M496" s="45">
        <v>0</v>
      </c>
      <c r="N496" s="36"/>
    </row>
    <row r="497" spans="2:14" x14ac:dyDescent="0.25">
      <c r="B497" s="8" t="s">
        <v>139</v>
      </c>
      <c r="C497" s="8">
        <v>2021</v>
      </c>
      <c r="D497" s="8">
        <v>9</v>
      </c>
      <c r="E497" s="55">
        <v>1196.8521000000001</v>
      </c>
      <c r="F497" s="55">
        <v>2019.78</v>
      </c>
      <c r="G497" s="55">
        <v>1177.9412</v>
      </c>
      <c r="H497" s="55">
        <v>-355.01330000000002</v>
      </c>
      <c r="I497" s="55">
        <v>13.12</v>
      </c>
      <c r="J497" s="55">
        <v>19</v>
      </c>
      <c r="K497" s="8" t="s">
        <v>65</v>
      </c>
      <c r="M497" s="45">
        <v>0</v>
      </c>
      <c r="N497" s="36"/>
    </row>
    <row r="498" spans="2:14" x14ac:dyDescent="0.25">
      <c r="B498" s="8" t="s">
        <v>139</v>
      </c>
      <c r="C498" s="8">
        <v>2021</v>
      </c>
      <c r="D498" s="8">
        <v>10</v>
      </c>
      <c r="E498" s="55">
        <v>768.49879999999996</v>
      </c>
      <c r="F498" s="55">
        <v>2248.3000000000002</v>
      </c>
      <c r="G498" s="55">
        <v>1663.7024000000004</v>
      </c>
      <c r="H498" s="55">
        <v>-183.90119999999999</v>
      </c>
      <c r="I498" s="55">
        <v>10.08</v>
      </c>
      <c r="J498" s="55">
        <v>19</v>
      </c>
      <c r="K498" s="8" t="s">
        <v>65</v>
      </c>
      <c r="M498" s="45">
        <v>0</v>
      </c>
      <c r="N498" s="36"/>
    </row>
    <row r="499" spans="2:14" x14ac:dyDescent="0.25">
      <c r="B499" s="8" t="s">
        <v>139</v>
      </c>
      <c r="C499" s="8">
        <v>2021</v>
      </c>
      <c r="D499" s="8">
        <v>11</v>
      </c>
      <c r="E499" s="55">
        <v>602.45609999999999</v>
      </c>
      <c r="F499" s="55">
        <v>1867.7</v>
      </c>
      <c r="G499" s="55">
        <v>1461.8986</v>
      </c>
      <c r="H499" s="55">
        <v>-196.65469999999999</v>
      </c>
      <c r="I499" s="55">
        <v>10.72</v>
      </c>
      <c r="J499" s="55">
        <v>19</v>
      </c>
      <c r="K499" s="8" t="s">
        <v>65</v>
      </c>
      <c r="M499" s="45">
        <v>0</v>
      </c>
      <c r="N499" s="36"/>
    </row>
    <row r="500" spans="2:14" x14ac:dyDescent="0.25">
      <c r="B500" s="8" t="s">
        <v>139</v>
      </c>
      <c r="C500" s="8">
        <v>2021</v>
      </c>
      <c r="D500" s="8">
        <v>12</v>
      </c>
      <c r="E500" s="55">
        <v>267.58690000000001</v>
      </c>
      <c r="F500" s="55">
        <v>1904.5</v>
      </c>
      <c r="G500" s="55">
        <v>1703.6778999999999</v>
      </c>
      <c r="H500" s="55">
        <v>-66.764799999999994</v>
      </c>
      <c r="I500" s="55">
        <v>9.92</v>
      </c>
      <c r="J500" s="55">
        <v>19</v>
      </c>
      <c r="K500" s="8" t="s">
        <v>65</v>
      </c>
      <c r="M500" s="45">
        <v>0</v>
      </c>
      <c r="N500" s="36"/>
    </row>
    <row r="501" spans="2:14" x14ac:dyDescent="0.25">
      <c r="B501" s="8" t="s">
        <v>140</v>
      </c>
      <c r="C501" s="8">
        <v>2021</v>
      </c>
      <c r="D501" s="8">
        <v>1</v>
      </c>
      <c r="E501" s="55">
        <v>866.81600000000003</v>
      </c>
      <c r="F501" s="55">
        <v>14058.878000000001</v>
      </c>
      <c r="G501" s="55">
        <v>13192.062</v>
      </c>
      <c r="H501" s="55">
        <v>0</v>
      </c>
      <c r="I501" s="55">
        <v>40.32</v>
      </c>
      <c r="J501" s="55">
        <v>47</v>
      </c>
      <c r="K501" s="8" t="s">
        <v>65</v>
      </c>
      <c r="M501" s="45">
        <v>0</v>
      </c>
      <c r="N501" s="36"/>
    </row>
    <row r="502" spans="2:14" x14ac:dyDescent="0.25">
      <c r="B502" s="8" t="s">
        <v>140</v>
      </c>
      <c r="C502" s="8">
        <v>2021</v>
      </c>
      <c r="D502" s="8">
        <v>2</v>
      </c>
      <c r="E502" s="55">
        <v>724.35199999999998</v>
      </c>
      <c r="F502" s="55">
        <v>12936.8</v>
      </c>
      <c r="G502" s="55">
        <v>12212.448</v>
      </c>
      <c r="H502" s="55">
        <v>0</v>
      </c>
      <c r="I502" s="55">
        <v>40</v>
      </c>
      <c r="J502" s="55">
        <v>47</v>
      </c>
      <c r="K502" s="8" t="s">
        <v>65</v>
      </c>
      <c r="M502" s="45">
        <v>0</v>
      </c>
      <c r="N502" s="36"/>
    </row>
    <row r="503" spans="2:14" x14ac:dyDescent="0.25">
      <c r="B503" s="8" t="s">
        <v>140</v>
      </c>
      <c r="C503" s="8">
        <v>2021</v>
      </c>
      <c r="D503" s="8">
        <v>3</v>
      </c>
      <c r="E503" s="55">
        <v>4502.7519000000002</v>
      </c>
      <c r="F503" s="55">
        <v>14311.504000000001</v>
      </c>
      <c r="G503" s="55">
        <v>9832.2401000000009</v>
      </c>
      <c r="H503" s="55">
        <v>-23.488</v>
      </c>
      <c r="I503" s="55">
        <v>42.56</v>
      </c>
      <c r="J503" s="55">
        <v>47</v>
      </c>
      <c r="K503" s="8" t="s">
        <v>65</v>
      </c>
      <c r="M503" s="45">
        <v>0</v>
      </c>
      <c r="N503" s="36"/>
    </row>
    <row r="504" spans="2:14" x14ac:dyDescent="0.25">
      <c r="B504" s="8" t="s">
        <v>140</v>
      </c>
      <c r="C504" s="8">
        <v>2021</v>
      </c>
      <c r="D504" s="8">
        <v>4</v>
      </c>
      <c r="E504" s="55">
        <v>6994.1760000000004</v>
      </c>
      <c r="F504" s="55">
        <v>12751.838</v>
      </c>
      <c r="G504" s="55">
        <v>6136.35</v>
      </c>
      <c r="H504" s="55">
        <v>-378.68799999999999</v>
      </c>
      <c r="I504" s="55">
        <v>40.799999999999997</v>
      </c>
      <c r="J504" s="55">
        <v>47</v>
      </c>
      <c r="K504" s="8" t="s">
        <v>65</v>
      </c>
      <c r="M504" s="45">
        <v>0</v>
      </c>
      <c r="N504" s="36"/>
    </row>
    <row r="505" spans="2:14" x14ac:dyDescent="0.25">
      <c r="B505" s="8" t="s">
        <v>140</v>
      </c>
      <c r="C505" s="8">
        <v>2021</v>
      </c>
      <c r="D505" s="8">
        <v>5</v>
      </c>
      <c r="E505" s="55">
        <v>7226.1120000000001</v>
      </c>
      <c r="F505" s="55">
        <v>13299.36</v>
      </c>
      <c r="G505" s="55">
        <v>6329.9840000000004</v>
      </c>
      <c r="H505" s="55">
        <v>-256.73599999999999</v>
      </c>
      <c r="I505" s="55">
        <v>36.159999999999997</v>
      </c>
      <c r="J505" s="55">
        <v>47</v>
      </c>
      <c r="K505" s="8" t="s">
        <v>65</v>
      </c>
      <c r="M505" s="45">
        <v>0</v>
      </c>
      <c r="N505" s="36"/>
    </row>
    <row r="506" spans="2:14" x14ac:dyDescent="0.25">
      <c r="B506" s="8" t="s">
        <v>140</v>
      </c>
      <c r="C506" s="8">
        <v>2021</v>
      </c>
      <c r="D506" s="8">
        <v>6</v>
      </c>
      <c r="E506" s="55">
        <v>8285.0560000000005</v>
      </c>
      <c r="F506" s="55">
        <v>13610.558000000001</v>
      </c>
      <c r="G506" s="55">
        <v>5552.4139999999998</v>
      </c>
      <c r="H506" s="55">
        <v>-226.91200000000001</v>
      </c>
      <c r="I506" s="55">
        <v>42.4</v>
      </c>
      <c r="J506" s="55">
        <v>47</v>
      </c>
      <c r="K506" s="8" t="s">
        <v>65</v>
      </c>
      <c r="M506" s="45">
        <v>0</v>
      </c>
      <c r="N506" s="36"/>
    </row>
    <row r="507" spans="2:14" x14ac:dyDescent="0.25">
      <c r="B507" s="8" t="s">
        <v>140</v>
      </c>
      <c r="C507" s="8">
        <v>2021</v>
      </c>
      <c r="D507" s="8">
        <v>7</v>
      </c>
      <c r="E507" s="55">
        <v>6629.76</v>
      </c>
      <c r="F507" s="55">
        <v>14231.68</v>
      </c>
      <c r="G507" s="55">
        <v>7782.56</v>
      </c>
      <c r="H507" s="55">
        <v>-180.64</v>
      </c>
      <c r="I507" s="55">
        <v>39.200000000000003</v>
      </c>
      <c r="J507" s="55">
        <v>47</v>
      </c>
      <c r="K507" s="8" t="s">
        <v>65</v>
      </c>
      <c r="M507" s="45">
        <v>0</v>
      </c>
      <c r="N507" s="36"/>
    </row>
    <row r="508" spans="2:14" x14ac:dyDescent="0.25">
      <c r="B508" s="8" t="s">
        <v>140</v>
      </c>
      <c r="C508" s="8">
        <v>2021</v>
      </c>
      <c r="D508" s="8">
        <v>8</v>
      </c>
      <c r="E508" s="55">
        <v>6360.4480000000003</v>
      </c>
      <c r="F508" s="55">
        <v>12832.48</v>
      </c>
      <c r="G508" s="55">
        <v>6896.8320000000003</v>
      </c>
      <c r="H508" s="55">
        <v>-424.8</v>
      </c>
      <c r="I508" s="55">
        <v>42.88</v>
      </c>
      <c r="J508" s="55">
        <v>47</v>
      </c>
      <c r="K508" s="8" t="s">
        <v>65</v>
      </c>
      <c r="M508" s="45">
        <v>0</v>
      </c>
      <c r="N508" s="36"/>
    </row>
    <row r="509" spans="2:14" x14ac:dyDescent="0.25">
      <c r="B509" s="8" t="s">
        <v>140</v>
      </c>
      <c r="C509" s="8">
        <v>2021</v>
      </c>
      <c r="D509" s="8">
        <v>9</v>
      </c>
      <c r="E509" s="55">
        <v>5577.2160000000003</v>
      </c>
      <c r="F509" s="55">
        <v>12177.6</v>
      </c>
      <c r="G509" s="55">
        <v>6913.0240000000003</v>
      </c>
      <c r="H509" s="55">
        <v>-312.64</v>
      </c>
      <c r="I509" s="55">
        <v>39.68</v>
      </c>
      <c r="J509" s="55">
        <v>47</v>
      </c>
      <c r="K509" s="8" t="s">
        <v>65</v>
      </c>
      <c r="M509" s="45">
        <v>0</v>
      </c>
      <c r="N509" s="36"/>
    </row>
    <row r="510" spans="2:14" x14ac:dyDescent="0.25">
      <c r="B510" s="8" t="s">
        <v>140</v>
      </c>
      <c r="C510" s="8">
        <v>2021</v>
      </c>
      <c r="D510" s="8">
        <v>10</v>
      </c>
      <c r="E510" s="55">
        <v>3265.7919999999999</v>
      </c>
      <c r="F510" s="55">
        <v>12646.28</v>
      </c>
      <c r="G510" s="55">
        <v>9653.2560000000012</v>
      </c>
      <c r="H510" s="55">
        <v>-272.76799999999997</v>
      </c>
      <c r="I510" s="55">
        <v>35.840000000000003</v>
      </c>
      <c r="J510" s="55">
        <v>47</v>
      </c>
      <c r="K510" s="8" t="s">
        <v>65</v>
      </c>
      <c r="M510" s="45">
        <v>0</v>
      </c>
      <c r="N510" s="36"/>
    </row>
    <row r="511" spans="2:14" x14ac:dyDescent="0.25">
      <c r="B511" s="8" t="s">
        <v>140</v>
      </c>
      <c r="C511" s="8">
        <v>2021</v>
      </c>
      <c r="D511" s="8">
        <v>11</v>
      </c>
      <c r="E511" s="55">
        <v>1549.346</v>
      </c>
      <c r="F511" s="55">
        <v>12312.36</v>
      </c>
      <c r="G511" s="55">
        <v>10850.374000000002</v>
      </c>
      <c r="H511" s="55">
        <v>-87.36</v>
      </c>
      <c r="I511" s="55">
        <v>35.04</v>
      </c>
      <c r="J511" s="55">
        <v>47</v>
      </c>
      <c r="K511" s="8" t="s">
        <v>65</v>
      </c>
      <c r="M511" s="45">
        <v>0</v>
      </c>
      <c r="N511" s="36"/>
    </row>
    <row r="512" spans="2:14" x14ac:dyDescent="0.25">
      <c r="B512" s="8" t="s">
        <v>140</v>
      </c>
      <c r="C512" s="8">
        <v>2021</v>
      </c>
      <c r="D512" s="8">
        <v>12</v>
      </c>
      <c r="E512" s="55">
        <v>343.55200000000002</v>
      </c>
      <c r="F512" s="55">
        <v>12505.46</v>
      </c>
      <c r="G512" s="55">
        <v>12174.26</v>
      </c>
      <c r="H512" s="55">
        <v>-12.352</v>
      </c>
      <c r="I512" s="55">
        <v>41.44</v>
      </c>
      <c r="J512" s="55">
        <v>46</v>
      </c>
      <c r="K512" s="8" t="s">
        <v>65</v>
      </c>
      <c r="M512" s="45">
        <v>0</v>
      </c>
      <c r="N512" s="36"/>
    </row>
    <row r="513" spans="2:14" x14ac:dyDescent="0.25">
      <c r="B513" s="8" t="s">
        <v>141</v>
      </c>
      <c r="C513" s="8">
        <v>2021</v>
      </c>
      <c r="D513" s="8">
        <v>1</v>
      </c>
      <c r="E513" s="55">
        <v>3449.4198000000001</v>
      </c>
      <c r="F513" s="55">
        <v>9728.8080000000009</v>
      </c>
      <c r="G513" s="55">
        <v>7559.8613999999998</v>
      </c>
      <c r="H513" s="55">
        <v>-1280.4731999999999</v>
      </c>
      <c r="I513" s="55">
        <v>76.02</v>
      </c>
      <c r="J513" s="55">
        <v>101</v>
      </c>
      <c r="K513" s="8" t="s">
        <v>65</v>
      </c>
      <c r="M513" s="45">
        <v>0</v>
      </c>
      <c r="N513" s="36"/>
    </row>
    <row r="514" spans="2:14" x14ac:dyDescent="0.25">
      <c r="B514" s="8" t="s">
        <v>141</v>
      </c>
      <c r="C514" s="8">
        <v>2021</v>
      </c>
      <c r="D514" s="8">
        <v>2</v>
      </c>
      <c r="E514" s="55">
        <v>3402.9270000000001</v>
      </c>
      <c r="F514" s="55">
        <v>13102.128000000001</v>
      </c>
      <c r="G514" s="55">
        <v>10311.235199999999</v>
      </c>
      <c r="H514" s="55">
        <v>-612.03420000000006</v>
      </c>
      <c r="I514" s="55">
        <v>82.08</v>
      </c>
      <c r="J514" s="55">
        <v>97</v>
      </c>
      <c r="K514" s="8" t="s">
        <v>65</v>
      </c>
      <c r="M514" s="45">
        <v>0</v>
      </c>
      <c r="N514" s="36"/>
    </row>
    <row r="515" spans="2:14" x14ac:dyDescent="0.25">
      <c r="B515" s="8" t="s">
        <v>141</v>
      </c>
      <c r="C515" s="8">
        <v>2021</v>
      </c>
      <c r="D515" s="8">
        <v>3</v>
      </c>
      <c r="E515" s="55">
        <v>9007.2852999999996</v>
      </c>
      <c r="F515" s="55">
        <v>12075.132</v>
      </c>
      <c r="G515" s="55">
        <v>6441.4973</v>
      </c>
      <c r="H515" s="55">
        <v>-3373.6505999999999</v>
      </c>
      <c r="I515" s="55">
        <v>76.347999999999999</v>
      </c>
      <c r="J515" s="55">
        <v>97</v>
      </c>
      <c r="K515" s="8" t="s">
        <v>65</v>
      </c>
      <c r="M515" s="45">
        <v>0</v>
      </c>
      <c r="N515" s="36"/>
    </row>
    <row r="516" spans="2:14" x14ac:dyDescent="0.25">
      <c r="B516" s="8" t="s">
        <v>141</v>
      </c>
      <c r="C516" s="8">
        <v>2021</v>
      </c>
      <c r="D516" s="8">
        <v>4</v>
      </c>
      <c r="E516" s="55">
        <v>10791.5648</v>
      </c>
      <c r="F516" s="55">
        <v>8727.0079999999998</v>
      </c>
      <c r="G516" s="55">
        <v>4117.9668000000001</v>
      </c>
      <c r="H516" s="55">
        <v>-6182.5236000000004</v>
      </c>
      <c r="I516" s="55">
        <v>64.715999999999994</v>
      </c>
      <c r="J516" s="55">
        <v>89</v>
      </c>
      <c r="K516" s="8" t="s">
        <v>65</v>
      </c>
      <c r="M516" s="45">
        <v>0</v>
      </c>
      <c r="N516" s="36"/>
    </row>
    <row r="517" spans="2:14" x14ac:dyDescent="0.25">
      <c r="B517" s="8" t="s">
        <v>141</v>
      </c>
      <c r="C517" s="8">
        <v>2021</v>
      </c>
      <c r="D517" s="8">
        <v>5</v>
      </c>
      <c r="E517" s="55">
        <v>13382.8138</v>
      </c>
      <c r="F517" s="55">
        <v>11690.76</v>
      </c>
      <c r="G517" s="55">
        <v>4856.5914000000002</v>
      </c>
      <c r="H517" s="55">
        <v>-6548.6451999999999</v>
      </c>
      <c r="I517" s="55">
        <v>79.459999999999994</v>
      </c>
      <c r="J517" s="55">
        <v>87</v>
      </c>
      <c r="K517" s="8" t="s">
        <v>65</v>
      </c>
      <c r="M517" s="45">
        <v>0</v>
      </c>
      <c r="N517" s="36"/>
    </row>
    <row r="518" spans="2:14" x14ac:dyDescent="0.25">
      <c r="B518" s="8" t="s">
        <v>141</v>
      </c>
      <c r="C518" s="8">
        <v>2021</v>
      </c>
      <c r="D518" s="8">
        <v>6</v>
      </c>
      <c r="E518" s="55">
        <v>14224.5705</v>
      </c>
      <c r="F518" s="55">
        <v>10205.428</v>
      </c>
      <c r="G518" s="55">
        <v>3512.3186999999998</v>
      </c>
      <c r="H518" s="55">
        <v>-7531.4611999999997</v>
      </c>
      <c r="I518" s="55">
        <v>70.775999999999996</v>
      </c>
      <c r="J518" s="55">
        <v>88</v>
      </c>
      <c r="K518" s="8" t="s">
        <v>65</v>
      </c>
      <c r="M518" s="45">
        <v>0</v>
      </c>
      <c r="N518" s="36"/>
    </row>
    <row r="519" spans="2:14" x14ac:dyDescent="0.25">
      <c r="B519" s="8" t="s">
        <v>141</v>
      </c>
      <c r="C519" s="8">
        <v>2021</v>
      </c>
      <c r="D519" s="8">
        <v>7</v>
      </c>
      <c r="E519" s="55">
        <v>12348.916300000001</v>
      </c>
      <c r="F519" s="55">
        <v>6627.74</v>
      </c>
      <c r="G519" s="55">
        <v>2084.4247</v>
      </c>
      <c r="H519" s="55">
        <v>-7805.6009999999997</v>
      </c>
      <c r="I519" s="55">
        <v>59.143999999999998</v>
      </c>
      <c r="J519" s="55">
        <v>88</v>
      </c>
      <c r="K519" s="8" t="s">
        <v>65</v>
      </c>
      <c r="M519" s="45">
        <v>0</v>
      </c>
      <c r="N519" s="36"/>
    </row>
    <row r="520" spans="2:14" x14ac:dyDescent="0.25">
      <c r="B520" s="8" t="s">
        <v>141</v>
      </c>
      <c r="C520" s="8">
        <v>2021</v>
      </c>
      <c r="D520" s="8">
        <v>8</v>
      </c>
      <c r="E520" s="55">
        <v>11042.1327</v>
      </c>
      <c r="F520" s="55">
        <v>6337.2160000000003</v>
      </c>
      <c r="G520" s="55">
        <v>1991.6703</v>
      </c>
      <c r="H520" s="55">
        <v>-6696.5870000000004</v>
      </c>
      <c r="I520" s="55">
        <v>59.963999999999999</v>
      </c>
      <c r="J520" s="55">
        <v>88</v>
      </c>
      <c r="K520" s="8" t="s">
        <v>65</v>
      </c>
      <c r="M520" s="45">
        <v>0</v>
      </c>
      <c r="N520" s="36"/>
    </row>
    <row r="521" spans="2:14" x14ac:dyDescent="0.25">
      <c r="B521" s="8" t="s">
        <v>141</v>
      </c>
      <c r="C521" s="8">
        <v>2021</v>
      </c>
      <c r="D521" s="8">
        <v>9</v>
      </c>
      <c r="E521" s="55">
        <v>8800.4477000000006</v>
      </c>
      <c r="F521" s="55">
        <v>8637.9519999999993</v>
      </c>
      <c r="G521" s="55">
        <v>4027.6001999999989</v>
      </c>
      <c r="H521" s="55">
        <v>-4190.0959000000003</v>
      </c>
      <c r="I521" s="55">
        <v>65.207999999999998</v>
      </c>
      <c r="J521" s="55">
        <v>88</v>
      </c>
      <c r="K521" s="8" t="s">
        <v>65</v>
      </c>
      <c r="M521" s="45">
        <v>0</v>
      </c>
      <c r="N521" s="36"/>
    </row>
    <row r="522" spans="2:14" x14ac:dyDescent="0.25">
      <c r="B522" s="8" t="s">
        <v>141</v>
      </c>
      <c r="C522" s="8">
        <v>2021</v>
      </c>
      <c r="D522" s="8">
        <v>10</v>
      </c>
      <c r="E522" s="55">
        <v>5681.6705000000002</v>
      </c>
      <c r="F522" s="55">
        <v>9873.5439999999999</v>
      </c>
      <c r="G522" s="55">
        <v>6475.6921999999995</v>
      </c>
      <c r="H522" s="55">
        <v>-2283.8186999999998</v>
      </c>
      <c r="I522" s="55">
        <v>70.94</v>
      </c>
      <c r="J522" s="55">
        <v>88</v>
      </c>
      <c r="K522" s="8" t="s">
        <v>65</v>
      </c>
      <c r="M522" s="45">
        <v>0</v>
      </c>
      <c r="N522" s="36"/>
    </row>
    <row r="523" spans="2:14" x14ac:dyDescent="0.25">
      <c r="B523" s="8" t="s">
        <v>141</v>
      </c>
      <c r="C523" s="8">
        <v>2021</v>
      </c>
      <c r="D523" s="8">
        <v>11</v>
      </c>
      <c r="E523" s="55">
        <v>3688.4205000000002</v>
      </c>
      <c r="F523" s="55">
        <v>9255.24</v>
      </c>
      <c r="G523" s="55">
        <v>6961.5967999999993</v>
      </c>
      <c r="H523" s="55">
        <v>-1394.7773</v>
      </c>
      <c r="I523" s="55">
        <v>65.043999999999997</v>
      </c>
      <c r="J523" s="55">
        <v>88</v>
      </c>
      <c r="K523" s="8" t="s">
        <v>65</v>
      </c>
      <c r="M523" s="45">
        <v>0</v>
      </c>
      <c r="N523" s="36"/>
    </row>
    <row r="524" spans="2:14" x14ac:dyDescent="0.25">
      <c r="B524" s="8" t="s">
        <v>141</v>
      </c>
      <c r="C524" s="8">
        <v>2021</v>
      </c>
      <c r="D524" s="8">
        <v>12</v>
      </c>
      <c r="E524" s="55">
        <v>1397.9570000000001</v>
      </c>
      <c r="F524" s="55">
        <v>9496</v>
      </c>
      <c r="G524" s="55">
        <v>8487.9906999999985</v>
      </c>
      <c r="H524" s="55">
        <v>-389.9477</v>
      </c>
      <c r="I524" s="55">
        <v>77.983999999999995</v>
      </c>
      <c r="J524" s="55">
        <v>88</v>
      </c>
      <c r="K524" s="8" t="s">
        <v>65</v>
      </c>
      <c r="M524" s="45">
        <v>0</v>
      </c>
      <c r="N524" s="36"/>
    </row>
    <row r="525" spans="2:14" x14ac:dyDescent="0.25">
      <c r="B525" s="8" t="s">
        <v>142</v>
      </c>
      <c r="C525" s="8">
        <v>2021</v>
      </c>
      <c r="D525" s="8">
        <v>1</v>
      </c>
      <c r="E525" s="55">
        <v>734.78399999999999</v>
      </c>
      <c r="F525" s="55">
        <v>7200.0640000000003</v>
      </c>
      <c r="G525" s="55">
        <v>6465.7920000000004</v>
      </c>
      <c r="H525" s="55">
        <v>-0.51200000000000001</v>
      </c>
      <c r="I525" s="55">
        <v>22.08</v>
      </c>
      <c r="J525" s="55">
        <v>31</v>
      </c>
      <c r="K525" s="8" t="s">
        <v>65</v>
      </c>
      <c r="M525" s="45">
        <v>0</v>
      </c>
      <c r="N525" s="36"/>
    </row>
    <row r="526" spans="2:14" x14ac:dyDescent="0.25">
      <c r="B526" s="8" t="s">
        <v>142</v>
      </c>
      <c r="C526" s="8">
        <v>2021</v>
      </c>
      <c r="D526" s="8">
        <v>2</v>
      </c>
      <c r="E526" s="55">
        <v>623.29600000000005</v>
      </c>
      <c r="F526" s="55">
        <v>6424.5119999999997</v>
      </c>
      <c r="G526" s="55">
        <v>5867.0079999999998</v>
      </c>
      <c r="H526" s="55">
        <v>-65.792000000000002</v>
      </c>
      <c r="I526" s="55">
        <v>26.815999999999999</v>
      </c>
      <c r="J526" s="55">
        <v>32</v>
      </c>
      <c r="K526" s="8" t="s">
        <v>65</v>
      </c>
      <c r="M526" s="45">
        <v>0</v>
      </c>
      <c r="N526" s="36"/>
    </row>
    <row r="527" spans="2:14" x14ac:dyDescent="0.25">
      <c r="B527" s="8" t="s">
        <v>142</v>
      </c>
      <c r="C527" s="8">
        <v>2021</v>
      </c>
      <c r="D527" s="8">
        <v>3</v>
      </c>
      <c r="E527" s="55">
        <v>2036.16</v>
      </c>
      <c r="F527" s="55">
        <v>6174.616</v>
      </c>
      <c r="G527" s="55">
        <v>4289.4319999999998</v>
      </c>
      <c r="H527" s="55">
        <v>-150.976</v>
      </c>
      <c r="I527" s="55">
        <v>20.928000000000001</v>
      </c>
      <c r="J527" s="55">
        <v>33</v>
      </c>
      <c r="K527" s="8" t="s">
        <v>65</v>
      </c>
      <c r="M527" s="45">
        <v>0</v>
      </c>
      <c r="N527" s="36"/>
    </row>
    <row r="528" spans="2:14" x14ac:dyDescent="0.25">
      <c r="B528" s="8" t="s">
        <v>142</v>
      </c>
      <c r="C528" s="8">
        <v>2021</v>
      </c>
      <c r="D528" s="8">
        <v>4</v>
      </c>
      <c r="E528" s="55">
        <v>2219.4560000000001</v>
      </c>
      <c r="F528" s="55">
        <v>3900.2240000000002</v>
      </c>
      <c r="G528" s="55">
        <v>2261.3760000000002</v>
      </c>
      <c r="H528" s="55">
        <v>-580.60799999999995</v>
      </c>
      <c r="I528" s="55">
        <v>17.856000000000002</v>
      </c>
      <c r="J528" s="55">
        <v>33</v>
      </c>
      <c r="K528" s="8" t="s">
        <v>65</v>
      </c>
      <c r="M528" s="45">
        <v>0</v>
      </c>
      <c r="N528" s="36"/>
    </row>
    <row r="529" spans="2:14" x14ac:dyDescent="0.25">
      <c r="B529" s="8" t="s">
        <v>142</v>
      </c>
      <c r="C529" s="8">
        <v>2021</v>
      </c>
      <c r="D529" s="8">
        <v>5</v>
      </c>
      <c r="E529" s="55">
        <v>2045.44</v>
      </c>
      <c r="F529" s="55">
        <v>2820.3519999999999</v>
      </c>
      <c r="G529" s="55">
        <v>1445.12</v>
      </c>
      <c r="H529" s="55">
        <v>-670.20799999999997</v>
      </c>
      <c r="I529" s="55">
        <v>16.32</v>
      </c>
      <c r="J529" s="55">
        <v>33</v>
      </c>
      <c r="K529" s="8" t="s">
        <v>65</v>
      </c>
      <c r="M529" s="45">
        <v>0</v>
      </c>
      <c r="N529" s="36"/>
    </row>
    <row r="530" spans="2:14" x14ac:dyDescent="0.25">
      <c r="B530" s="8" t="s">
        <v>142</v>
      </c>
      <c r="C530" s="8">
        <v>2021</v>
      </c>
      <c r="D530" s="8">
        <v>6</v>
      </c>
      <c r="E530" s="55">
        <v>2117.056</v>
      </c>
      <c r="F530" s="55">
        <v>2402.752</v>
      </c>
      <c r="G530" s="55">
        <v>1002.3679999999999</v>
      </c>
      <c r="H530" s="55">
        <v>-716.67200000000003</v>
      </c>
      <c r="I530" s="55">
        <v>18.495999999999999</v>
      </c>
      <c r="J530" s="55">
        <v>33</v>
      </c>
      <c r="K530" s="8" t="s">
        <v>65</v>
      </c>
      <c r="M530" s="45">
        <v>0</v>
      </c>
      <c r="N530" s="36"/>
    </row>
    <row r="531" spans="2:14" x14ac:dyDescent="0.25">
      <c r="B531" s="8" t="s">
        <v>142</v>
      </c>
      <c r="C531" s="8">
        <v>2021</v>
      </c>
      <c r="D531" s="8">
        <v>7</v>
      </c>
      <c r="E531" s="55">
        <v>1998.08</v>
      </c>
      <c r="F531" s="55">
        <v>3287.04</v>
      </c>
      <c r="G531" s="55">
        <v>1709.952</v>
      </c>
      <c r="H531" s="55">
        <v>-420.99200000000002</v>
      </c>
      <c r="I531" s="55">
        <v>19.904</v>
      </c>
      <c r="J531" s="55">
        <v>33</v>
      </c>
      <c r="K531" s="8" t="s">
        <v>65</v>
      </c>
      <c r="M531" s="45">
        <v>0</v>
      </c>
      <c r="N531" s="36"/>
    </row>
    <row r="532" spans="2:14" x14ac:dyDescent="0.25">
      <c r="B532" s="8" t="s">
        <v>142</v>
      </c>
      <c r="C532" s="8">
        <v>2021</v>
      </c>
      <c r="D532" s="8">
        <v>8</v>
      </c>
      <c r="E532" s="55">
        <v>1947.712</v>
      </c>
      <c r="F532" s="55">
        <v>3011.0720000000001</v>
      </c>
      <c r="G532" s="55">
        <v>1593.9839999999999</v>
      </c>
      <c r="H532" s="55">
        <v>-530.62400000000002</v>
      </c>
      <c r="I532" s="55">
        <v>18.559999999999999</v>
      </c>
      <c r="J532" s="55">
        <v>33</v>
      </c>
      <c r="K532" s="8" t="s">
        <v>65</v>
      </c>
      <c r="M532" s="45">
        <v>0</v>
      </c>
      <c r="N532" s="36"/>
    </row>
    <row r="533" spans="2:14" x14ac:dyDescent="0.25">
      <c r="B533" s="8" t="s">
        <v>142</v>
      </c>
      <c r="C533" s="8">
        <v>2021</v>
      </c>
      <c r="D533" s="8">
        <v>9</v>
      </c>
      <c r="E533" s="55">
        <v>1869.12</v>
      </c>
      <c r="F533" s="55">
        <v>2963.4560000000001</v>
      </c>
      <c r="G533" s="55">
        <v>1646.528</v>
      </c>
      <c r="H533" s="55">
        <v>-552.19200000000001</v>
      </c>
      <c r="I533" s="55">
        <v>22.975999999999999</v>
      </c>
      <c r="J533" s="55">
        <v>33</v>
      </c>
      <c r="K533" s="8" t="s">
        <v>65</v>
      </c>
      <c r="M533" s="45">
        <v>0</v>
      </c>
      <c r="N533" s="36"/>
    </row>
    <row r="534" spans="2:14" x14ac:dyDescent="0.25">
      <c r="B534" s="8" t="s">
        <v>142</v>
      </c>
      <c r="C534" s="8">
        <v>2021</v>
      </c>
      <c r="D534" s="8">
        <v>10</v>
      </c>
      <c r="E534" s="55">
        <v>1341.952</v>
      </c>
      <c r="F534" s="55">
        <v>3539.0079999999998</v>
      </c>
      <c r="G534" s="55">
        <v>2468.9279999999999</v>
      </c>
      <c r="H534" s="55">
        <v>-271.87200000000001</v>
      </c>
      <c r="I534" s="55">
        <v>22.271999999999998</v>
      </c>
      <c r="J534" s="55">
        <v>33</v>
      </c>
      <c r="K534" s="8" t="s">
        <v>65</v>
      </c>
      <c r="M534" s="45">
        <v>0</v>
      </c>
      <c r="N534" s="36"/>
    </row>
    <row r="535" spans="2:14" x14ac:dyDescent="0.25">
      <c r="B535" s="8" t="s">
        <v>142</v>
      </c>
      <c r="C535" s="8">
        <v>2021</v>
      </c>
      <c r="D535" s="8">
        <v>11</v>
      </c>
      <c r="E535" s="55">
        <v>773.20600000000002</v>
      </c>
      <c r="F535" s="55">
        <v>4775.0959999999995</v>
      </c>
      <c r="G535" s="55">
        <v>4029.7939999999994</v>
      </c>
      <c r="H535" s="55">
        <v>-27.904</v>
      </c>
      <c r="I535" s="55">
        <v>21.952000000000002</v>
      </c>
      <c r="J535" s="55">
        <v>37</v>
      </c>
      <c r="K535" s="8" t="s">
        <v>65</v>
      </c>
      <c r="M535" s="45">
        <v>0</v>
      </c>
      <c r="N535" s="36"/>
    </row>
    <row r="536" spans="2:14" x14ac:dyDescent="0.25">
      <c r="B536" s="8" t="s">
        <v>142</v>
      </c>
      <c r="C536" s="8">
        <v>2021</v>
      </c>
      <c r="D536" s="8">
        <v>12</v>
      </c>
      <c r="E536" s="55">
        <v>226.88</v>
      </c>
      <c r="F536" s="55">
        <v>6553.28</v>
      </c>
      <c r="G536" s="55">
        <v>6338.4319999999998</v>
      </c>
      <c r="H536" s="55">
        <v>-12.032</v>
      </c>
      <c r="I536" s="55">
        <v>20.544</v>
      </c>
      <c r="J536" s="55">
        <v>37</v>
      </c>
      <c r="K536" s="8" t="s">
        <v>65</v>
      </c>
      <c r="M536" s="45">
        <v>0</v>
      </c>
      <c r="N536" s="36"/>
    </row>
    <row r="537" spans="2:14" x14ac:dyDescent="0.25">
      <c r="B537" s="8" t="s">
        <v>143</v>
      </c>
      <c r="C537" s="8">
        <v>2021</v>
      </c>
      <c r="D537" s="8">
        <v>1</v>
      </c>
      <c r="E537" s="55">
        <v>4977.5974999999999</v>
      </c>
      <c r="F537" s="55">
        <v>1065.32</v>
      </c>
      <c r="G537" s="55">
        <v>679.89449999999999</v>
      </c>
      <c r="H537" s="55">
        <v>-4592.1719999999996</v>
      </c>
      <c r="I537" s="55">
        <v>8.2759999999999998</v>
      </c>
      <c r="J537" s="55">
        <v>46</v>
      </c>
      <c r="K537" s="8" t="s">
        <v>65</v>
      </c>
      <c r="M537" s="45">
        <v>0</v>
      </c>
      <c r="N537" s="36"/>
    </row>
    <row r="538" spans="2:14" x14ac:dyDescent="0.25">
      <c r="B538" s="8" t="s">
        <v>143</v>
      </c>
      <c r="C538" s="8">
        <v>2021</v>
      </c>
      <c r="D538" s="8">
        <v>2</v>
      </c>
      <c r="E538" s="55">
        <v>7721.7388000000001</v>
      </c>
      <c r="F538" s="55">
        <v>925.96</v>
      </c>
      <c r="G538" s="55">
        <v>543.21849999999995</v>
      </c>
      <c r="H538" s="55">
        <v>-7338.9973</v>
      </c>
      <c r="I538" s="55">
        <v>6.1440000000000001</v>
      </c>
      <c r="J538" s="55">
        <v>46</v>
      </c>
      <c r="K538" s="8" t="s">
        <v>65</v>
      </c>
      <c r="M538" s="45">
        <v>0</v>
      </c>
      <c r="N538" s="36"/>
    </row>
    <row r="539" spans="2:14" x14ac:dyDescent="0.25">
      <c r="B539" s="8" t="s">
        <v>143</v>
      </c>
      <c r="C539" s="8">
        <v>2021</v>
      </c>
      <c r="D539" s="8">
        <v>3</v>
      </c>
      <c r="E539" s="55">
        <v>15379.2353</v>
      </c>
      <c r="F539" s="55">
        <v>885.25199999999995</v>
      </c>
      <c r="G539" s="55">
        <v>455.81030000000106</v>
      </c>
      <c r="H539" s="55">
        <v>-14949.793600000001</v>
      </c>
      <c r="I539" s="55">
        <v>13.688000000000001</v>
      </c>
      <c r="J539" s="55">
        <v>46</v>
      </c>
      <c r="K539" s="8" t="s">
        <v>65</v>
      </c>
      <c r="M539" s="45">
        <v>0</v>
      </c>
      <c r="N539" s="36"/>
    </row>
    <row r="540" spans="2:14" x14ac:dyDescent="0.25">
      <c r="B540" s="8" t="s">
        <v>143</v>
      </c>
      <c r="C540" s="8">
        <v>2021</v>
      </c>
      <c r="D540" s="8">
        <v>4</v>
      </c>
      <c r="E540" s="55">
        <v>19340.120800000001</v>
      </c>
      <c r="F540" s="55">
        <v>783.33600000000001</v>
      </c>
      <c r="G540" s="55">
        <v>366.40530000000001</v>
      </c>
      <c r="H540" s="55">
        <v>-18923.1901</v>
      </c>
      <c r="I540" s="55">
        <v>16.475999999999999</v>
      </c>
      <c r="J540" s="55">
        <v>46</v>
      </c>
      <c r="K540" s="8" t="s">
        <v>65</v>
      </c>
      <c r="M540" s="45">
        <v>0</v>
      </c>
      <c r="N540" s="36"/>
    </row>
    <row r="541" spans="2:14" x14ac:dyDescent="0.25">
      <c r="B541" s="8" t="s">
        <v>143</v>
      </c>
      <c r="C541" s="8">
        <v>2021</v>
      </c>
      <c r="D541" s="8">
        <v>5</v>
      </c>
      <c r="E541" s="55">
        <v>21239.153699999999</v>
      </c>
      <c r="F541" s="55">
        <v>6146.3959999999997</v>
      </c>
      <c r="G541" s="55">
        <v>3513.4580000000001</v>
      </c>
      <c r="H541" s="55">
        <v>-18606.215700000001</v>
      </c>
      <c r="I541" s="55">
        <v>32.768000000000001</v>
      </c>
      <c r="J541" s="55">
        <v>46</v>
      </c>
      <c r="K541" s="8" t="s">
        <v>65</v>
      </c>
      <c r="M541" s="45">
        <v>0</v>
      </c>
      <c r="N541" s="36"/>
    </row>
    <row r="542" spans="2:14" x14ac:dyDescent="0.25">
      <c r="B542" s="8" t="s">
        <v>143</v>
      </c>
      <c r="C542" s="8">
        <v>2021</v>
      </c>
      <c r="D542" s="8">
        <v>6</v>
      </c>
      <c r="E542" s="55">
        <v>24046.426599999999</v>
      </c>
      <c r="F542" s="55">
        <v>8527.4480000000003</v>
      </c>
      <c r="G542" s="55">
        <v>5198.5874999999996</v>
      </c>
      <c r="H542" s="55">
        <v>-20717.5661</v>
      </c>
      <c r="I542" s="55">
        <v>40.96</v>
      </c>
      <c r="J542" s="55">
        <v>46</v>
      </c>
      <c r="K542" s="8" t="s">
        <v>65</v>
      </c>
      <c r="M542" s="45">
        <v>0</v>
      </c>
      <c r="N542" s="36"/>
    </row>
    <row r="543" spans="2:14" x14ac:dyDescent="0.25">
      <c r="B543" s="8" t="s">
        <v>143</v>
      </c>
      <c r="C543" s="8">
        <v>2021</v>
      </c>
      <c r="D543" s="8">
        <v>7</v>
      </c>
      <c r="E543" s="55">
        <v>13241.554</v>
      </c>
      <c r="F543" s="55">
        <v>8483.8520000000008</v>
      </c>
      <c r="G543" s="55">
        <v>4182.3189000000002</v>
      </c>
      <c r="H543" s="55">
        <v>-8940.0208999999995</v>
      </c>
      <c r="I543" s="55">
        <v>46.036000000000001</v>
      </c>
      <c r="J543" s="55">
        <v>47</v>
      </c>
      <c r="K543" s="8" t="s">
        <v>65</v>
      </c>
      <c r="M543" s="45">
        <v>0</v>
      </c>
      <c r="N543" s="36"/>
    </row>
    <row r="544" spans="2:14" x14ac:dyDescent="0.25">
      <c r="B544" s="8" t="s">
        <v>143</v>
      </c>
      <c r="C544" s="8">
        <v>2021</v>
      </c>
      <c r="D544" s="8">
        <v>8</v>
      </c>
      <c r="E544" s="55">
        <v>15078.5769</v>
      </c>
      <c r="F544" s="55">
        <v>2913.732</v>
      </c>
      <c r="G544" s="55">
        <v>1859.7076</v>
      </c>
      <c r="H544" s="55">
        <v>-14024.5525</v>
      </c>
      <c r="I544" s="55">
        <v>44.887999999999998</v>
      </c>
      <c r="J544" s="55">
        <v>47</v>
      </c>
      <c r="K544" s="8" t="s">
        <v>65</v>
      </c>
      <c r="M544" s="45">
        <v>0</v>
      </c>
      <c r="N544" s="36"/>
    </row>
    <row r="545" spans="2:14" x14ac:dyDescent="0.25">
      <c r="B545" s="8" t="s">
        <v>143</v>
      </c>
      <c r="C545" s="8">
        <v>2021</v>
      </c>
      <c r="D545" s="8">
        <v>9</v>
      </c>
      <c r="E545" s="55">
        <v>15180.1708</v>
      </c>
      <c r="F545" s="55">
        <v>4294.2839999999997</v>
      </c>
      <c r="G545" s="55">
        <v>2703.7184000000007</v>
      </c>
      <c r="H545" s="55">
        <v>-13589.6052</v>
      </c>
      <c r="I545" s="55">
        <v>28.507999999999999</v>
      </c>
      <c r="J545" s="55">
        <v>47</v>
      </c>
      <c r="K545" s="8" t="s">
        <v>65</v>
      </c>
      <c r="M545" s="45">
        <v>0</v>
      </c>
      <c r="N545" s="36"/>
    </row>
    <row r="546" spans="2:14" x14ac:dyDescent="0.25">
      <c r="B546" s="8" t="s">
        <v>143</v>
      </c>
      <c r="C546" s="8">
        <v>2021</v>
      </c>
      <c r="D546" s="8">
        <v>10</v>
      </c>
      <c r="E546" s="55">
        <v>9561.6543000000001</v>
      </c>
      <c r="F546" s="55">
        <v>2318.3159999999998</v>
      </c>
      <c r="G546" s="55">
        <v>1574.7103</v>
      </c>
      <c r="H546" s="55">
        <v>-8818.0486000000001</v>
      </c>
      <c r="I546" s="55">
        <v>22.116</v>
      </c>
      <c r="J546" s="55">
        <v>47</v>
      </c>
      <c r="K546" s="8" t="s">
        <v>65</v>
      </c>
      <c r="M546" s="45">
        <v>0</v>
      </c>
      <c r="N546" s="36"/>
    </row>
    <row r="547" spans="2:14" x14ac:dyDescent="0.25">
      <c r="B547" s="8" t="s">
        <v>143</v>
      </c>
      <c r="C547" s="8">
        <v>2021</v>
      </c>
      <c r="D547" s="8">
        <v>11</v>
      </c>
      <c r="E547" s="55">
        <v>5913.3208000000004</v>
      </c>
      <c r="F547" s="55">
        <v>3227.7</v>
      </c>
      <c r="G547" s="55">
        <v>2215.7400999999991</v>
      </c>
      <c r="H547" s="55">
        <v>-4901.3608999999997</v>
      </c>
      <c r="I547" s="55">
        <v>8.44</v>
      </c>
      <c r="J547" s="55">
        <v>47</v>
      </c>
      <c r="K547" s="8" t="s">
        <v>65</v>
      </c>
      <c r="M547" s="45">
        <v>0</v>
      </c>
      <c r="N547" s="36"/>
    </row>
    <row r="548" spans="2:14" x14ac:dyDescent="0.25">
      <c r="B548" s="8" t="s">
        <v>143</v>
      </c>
      <c r="C548" s="8">
        <v>2021</v>
      </c>
      <c r="D548" s="8">
        <v>12</v>
      </c>
      <c r="E548" s="55">
        <v>3098.4277999999999</v>
      </c>
      <c r="F548" s="55">
        <v>4943.3959999999997</v>
      </c>
      <c r="G548" s="55">
        <v>3797.5616999999997</v>
      </c>
      <c r="H548" s="55">
        <v>-1952.5934999999999</v>
      </c>
      <c r="I548" s="55">
        <v>11.795999999999999</v>
      </c>
      <c r="J548" s="55">
        <v>47</v>
      </c>
      <c r="K548" s="8" t="s">
        <v>65</v>
      </c>
      <c r="M548" s="45">
        <v>0</v>
      </c>
      <c r="N548" s="36"/>
    </row>
    <row r="549" spans="2:14" x14ac:dyDescent="0.25">
      <c r="B549" s="8" t="s">
        <v>144</v>
      </c>
      <c r="C549" s="8">
        <v>2021</v>
      </c>
      <c r="D549" s="8">
        <v>1</v>
      </c>
      <c r="E549" s="55">
        <v>257.3843</v>
      </c>
      <c r="F549" s="55">
        <v>3072.0273000000002</v>
      </c>
      <c r="G549" s="55">
        <v>2835.8397</v>
      </c>
      <c r="H549" s="55">
        <v>-21.1967</v>
      </c>
      <c r="I549" s="55">
        <v>7.4546999999999999</v>
      </c>
      <c r="J549" s="55">
        <v>9</v>
      </c>
      <c r="K549" s="8" t="s">
        <v>65</v>
      </c>
      <c r="M549" s="45">
        <v>0</v>
      </c>
      <c r="N549" s="36"/>
    </row>
    <row r="550" spans="2:14" x14ac:dyDescent="0.25">
      <c r="B550" s="8" t="s">
        <v>144</v>
      </c>
      <c r="C550" s="8">
        <v>2021</v>
      </c>
      <c r="D550" s="8">
        <v>2</v>
      </c>
      <c r="E550" s="55">
        <v>1032.8295000000001</v>
      </c>
      <c r="F550" s="55">
        <v>1918.8797</v>
      </c>
      <c r="G550" s="55">
        <v>1328.0083</v>
      </c>
      <c r="H550" s="55">
        <v>-441.9581</v>
      </c>
      <c r="I550" s="55">
        <v>6.7584</v>
      </c>
      <c r="J550" s="55">
        <v>9</v>
      </c>
      <c r="K550" s="8" t="s">
        <v>65</v>
      </c>
      <c r="M550" s="45">
        <v>0</v>
      </c>
      <c r="N550" s="36"/>
    </row>
    <row r="551" spans="2:14" x14ac:dyDescent="0.25">
      <c r="B551" s="8" t="s">
        <v>144</v>
      </c>
      <c r="C551" s="8">
        <v>2021</v>
      </c>
      <c r="D551" s="8">
        <v>3</v>
      </c>
      <c r="E551" s="55">
        <v>2331.1453000000001</v>
      </c>
      <c r="F551" s="55">
        <v>1918.3417999999999</v>
      </c>
      <c r="G551" s="55">
        <v>912.24639999999977</v>
      </c>
      <c r="H551" s="55">
        <v>-1325.0499</v>
      </c>
      <c r="I551" s="55">
        <v>6.1643999999999997</v>
      </c>
      <c r="J551" s="55">
        <v>9</v>
      </c>
      <c r="K551" s="8" t="s">
        <v>65</v>
      </c>
      <c r="M551" s="45">
        <v>0</v>
      </c>
      <c r="N551" s="36"/>
    </row>
    <row r="552" spans="2:14" x14ac:dyDescent="0.25">
      <c r="B552" s="8" t="s">
        <v>144</v>
      </c>
      <c r="C552" s="8">
        <v>2021</v>
      </c>
      <c r="D552" s="8">
        <v>4</v>
      </c>
      <c r="E552" s="55">
        <v>2445.9675999999999</v>
      </c>
      <c r="F552" s="55">
        <v>1756.0019</v>
      </c>
      <c r="G552" s="55">
        <v>679.34709999999995</v>
      </c>
      <c r="H552" s="55">
        <v>-1369.3127999999999</v>
      </c>
      <c r="I552" s="55">
        <v>5.8982000000000001</v>
      </c>
      <c r="J552" s="55">
        <v>9</v>
      </c>
      <c r="K552" s="8" t="s">
        <v>65</v>
      </c>
      <c r="M552" s="45">
        <v>0</v>
      </c>
      <c r="N552" s="36"/>
    </row>
    <row r="553" spans="2:14" x14ac:dyDescent="0.25">
      <c r="B553" s="8" t="s">
        <v>144</v>
      </c>
      <c r="C553" s="8">
        <v>2021</v>
      </c>
      <c r="D553" s="8">
        <v>5</v>
      </c>
      <c r="E553" s="55">
        <v>2651.8119999999999</v>
      </c>
      <c r="F553" s="55">
        <v>1628.3782000000001</v>
      </c>
      <c r="G553" s="55">
        <v>545.85400000000004</v>
      </c>
      <c r="H553" s="55">
        <v>-1569.2878000000001</v>
      </c>
      <c r="I553" s="55">
        <v>5.2838000000000003</v>
      </c>
      <c r="J553" s="55">
        <v>9</v>
      </c>
      <c r="K553" s="8" t="s">
        <v>65</v>
      </c>
      <c r="M553" s="45">
        <v>0</v>
      </c>
      <c r="N553" s="36"/>
    </row>
    <row r="554" spans="2:14" x14ac:dyDescent="0.25">
      <c r="B554" s="8" t="s">
        <v>144</v>
      </c>
      <c r="C554" s="8">
        <v>2021</v>
      </c>
      <c r="D554" s="8">
        <v>6</v>
      </c>
      <c r="E554" s="55">
        <v>2897.8730999999998</v>
      </c>
      <c r="F554" s="55">
        <v>1842.1611</v>
      </c>
      <c r="G554" s="55">
        <v>586.99469999999997</v>
      </c>
      <c r="H554" s="55">
        <v>-1642.7067</v>
      </c>
      <c r="I554" s="55">
        <v>6.0415999999999999</v>
      </c>
      <c r="J554" s="55">
        <v>9</v>
      </c>
      <c r="K554" s="8" t="s">
        <v>65</v>
      </c>
      <c r="M554" s="45">
        <v>0</v>
      </c>
      <c r="N554" s="36"/>
    </row>
    <row r="555" spans="2:14" x14ac:dyDescent="0.25">
      <c r="B555" s="8" t="s">
        <v>144</v>
      </c>
      <c r="C555" s="8">
        <v>2021</v>
      </c>
      <c r="D555" s="8">
        <v>7</v>
      </c>
      <c r="E555" s="55">
        <v>2500.6644999999999</v>
      </c>
      <c r="F555" s="55">
        <v>1873.3828000000001</v>
      </c>
      <c r="G555" s="55">
        <v>667.58140000000026</v>
      </c>
      <c r="H555" s="55">
        <v>-1294.8631</v>
      </c>
      <c r="I555" s="55">
        <v>6.3078000000000003</v>
      </c>
      <c r="J555" s="55">
        <v>9</v>
      </c>
      <c r="K555" s="8" t="s">
        <v>65</v>
      </c>
      <c r="M555" s="45">
        <v>0</v>
      </c>
      <c r="N555" s="36"/>
    </row>
    <row r="556" spans="2:14" x14ac:dyDescent="0.25">
      <c r="B556" s="8" t="s">
        <v>144</v>
      </c>
      <c r="C556" s="8">
        <v>2021</v>
      </c>
      <c r="D556" s="8">
        <v>8</v>
      </c>
      <c r="E556" s="55">
        <v>2275.4783000000002</v>
      </c>
      <c r="F556" s="55">
        <v>1846.4286999999999</v>
      </c>
      <c r="G556" s="55">
        <v>771.69449999999995</v>
      </c>
      <c r="H556" s="55">
        <v>-1200.7440999999999</v>
      </c>
      <c r="I556" s="55">
        <v>6.7378999999999998</v>
      </c>
      <c r="J556" s="55">
        <v>9</v>
      </c>
      <c r="K556" s="8" t="s">
        <v>65</v>
      </c>
      <c r="M556" s="45">
        <v>0</v>
      </c>
      <c r="N556" s="36"/>
    </row>
    <row r="557" spans="2:14" x14ac:dyDescent="0.25">
      <c r="B557" s="8" t="s">
        <v>144</v>
      </c>
      <c r="C557" s="8">
        <v>2021</v>
      </c>
      <c r="D557" s="8">
        <v>9</v>
      </c>
      <c r="E557" s="55">
        <v>2235.9185000000002</v>
      </c>
      <c r="F557" s="55">
        <v>1601.8242</v>
      </c>
      <c r="G557" s="55">
        <v>681.19299999999976</v>
      </c>
      <c r="H557" s="55">
        <v>-1315.2873</v>
      </c>
      <c r="I557" s="55">
        <v>5.9801000000000002</v>
      </c>
      <c r="J557" s="55">
        <v>9</v>
      </c>
      <c r="K557" s="8" t="s">
        <v>65</v>
      </c>
      <c r="M557" s="45">
        <v>0</v>
      </c>
      <c r="N557" s="36"/>
    </row>
    <row r="558" spans="2:14" x14ac:dyDescent="0.25">
      <c r="B558" s="8" t="s">
        <v>144</v>
      </c>
      <c r="C558" s="8">
        <v>2021</v>
      </c>
      <c r="D558" s="8">
        <v>10</v>
      </c>
      <c r="E558" s="55">
        <v>1569.4822999999999</v>
      </c>
      <c r="F558" s="55">
        <v>1775.413</v>
      </c>
      <c r="G558" s="55">
        <v>1005.0518000000001</v>
      </c>
      <c r="H558" s="55">
        <v>-799.12109999999996</v>
      </c>
      <c r="I558" s="55">
        <v>6.1440000000000001</v>
      </c>
      <c r="J558" s="55">
        <v>9</v>
      </c>
      <c r="K558" s="8" t="s">
        <v>65</v>
      </c>
      <c r="M558" s="45">
        <v>0</v>
      </c>
      <c r="N558" s="36"/>
    </row>
    <row r="559" spans="2:14" x14ac:dyDescent="0.25">
      <c r="B559" s="8" t="s">
        <v>144</v>
      </c>
      <c r="C559" s="8">
        <v>2021</v>
      </c>
      <c r="D559" s="8">
        <v>11</v>
      </c>
      <c r="E559" s="55">
        <v>1152.5473999999999</v>
      </c>
      <c r="F559" s="55">
        <v>2037.5540000000001</v>
      </c>
      <c r="G559" s="55">
        <v>1355.453</v>
      </c>
      <c r="H559" s="55">
        <v>-470.44639999999998</v>
      </c>
      <c r="I559" s="55">
        <v>6.3487999999999998</v>
      </c>
      <c r="J559" s="55">
        <v>9</v>
      </c>
      <c r="K559" s="8" t="s">
        <v>65</v>
      </c>
      <c r="M559" s="45">
        <v>0</v>
      </c>
      <c r="N559" s="36"/>
    </row>
    <row r="560" spans="2:14" x14ac:dyDescent="0.25">
      <c r="B560" s="8" t="s">
        <v>144</v>
      </c>
      <c r="C560" s="8">
        <v>2021</v>
      </c>
      <c r="D560" s="8">
        <v>12</v>
      </c>
      <c r="E560" s="55">
        <v>396.79610000000002</v>
      </c>
      <c r="F560" s="55">
        <v>2210.6190999999999</v>
      </c>
      <c r="G560" s="55">
        <v>1977.7658999999999</v>
      </c>
      <c r="H560" s="55">
        <v>-163.94290000000001</v>
      </c>
      <c r="I560" s="55">
        <v>6.9222000000000001</v>
      </c>
      <c r="J560" s="55">
        <v>9</v>
      </c>
      <c r="K560" s="8" t="s">
        <v>65</v>
      </c>
      <c r="M560" s="45">
        <v>0</v>
      </c>
      <c r="N560" s="36"/>
    </row>
    <row r="561" spans="2:14" x14ac:dyDescent="0.25">
      <c r="B561" s="8" t="s">
        <v>145</v>
      </c>
      <c r="C561" s="8">
        <v>2021</v>
      </c>
      <c r="D561" s="8">
        <v>1</v>
      </c>
      <c r="E561" s="55">
        <v>0</v>
      </c>
      <c r="F561" s="55">
        <v>7558.616</v>
      </c>
      <c r="G561" s="55">
        <v>7558.616</v>
      </c>
      <c r="H561" s="55">
        <v>0</v>
      </c>
      <c r="I561" s="55">
        <v>17.527999999999999</v>
      </c>
      <c r="J561" s="55">
        <v>29</v>
      </c>
      <c r="K561" s="8" t="s">
        <v>65</v>
      </c>
      <c r="M561" s="45">
        <v>0</v>
      </c>
      <c r="N561" s="36"/>
    </row>
    <row r="562" spans="2:14" x14ac:dyDescent="0.25">
      <c r="B562" s="8" t="s">
        <v>145</v>
      </c>
      <c r="C562" s="8">
        <v>2021</v>
      </c>
      <c r="D562" s="8">
        <v>2</v>
      </c>
      <c r="E562" s="55">
        <v>0</v>
      </c>
      <c r="F562" s="55">
        <v>7252.0039999999999</v>
      </c>
      <c r="G562" s="55">
        <v>7252.0039999999999</v>
      </c>
      <c r="H562" s="55">
        <v>0</v>
      </c>
      <c r="I562" s="55">
        <v>49.22</v>
      </c>
      <c r="J562" s="55">
        <v>28</v>
      </c>
      <c r="K562" s="8" t="s">
        <v>65</v>
      </c>
      <c r="M562" s="45">
        <v>0</v>
      </c>
      <c r="N562" s="36"/>
    </row>
    <row r="563" spans="2:14" x14ac:dyDescent="0.25">
      <c r="B563" s="8" t="s">
        <v>145</v>
      </c>
      <c r="C563" s="8">
        <v>2021</v>
      </c>
      <c r="D563" s="8">
        <v>3</v>
      </c>
      <c r="E563" s="55">
        <v>0</v>
      </c>
      <c r="F563" s="55">
        <v>7794.5</v>
      </c>
      <c r="G563" s="55">
        <v>7794.5</v>
      </c>
      <c r="H563" s="55">
        <v>0</v>
      </c>
      <c r="I563" s="55">
        <v>35.936</v>
      </c>
      <c r="J563" s="55">
        <v>27</v>
      </c>
      <c r="K563" s="8" t="s">
        <v>65</v>
      </c>
      <c r="M563" s="45">
        <v>0</v>
      </c>
      <c r="N563" s="36"/>
    </row>
    <row r="564" spans="2:14" x14ac:dyDescent="0.25">
      <c r="B564" s="8" t="s">
        <v>145</v>
      </c>
      <c r="C564" s="8">
        <v>2021</v>
      </c>
      <c r="D564" s="8">
        <v>4</v>
      </c>
      <c r="E564" s="55">
        <v>0</v>
      </c>
      <c r="F564" s="55">
        <v>6887.2160000000003</v>
      </c>
      <c r="G564" s="55">
        <v>6887.2160000000003</v>
      </c>
      <c r="H564" s="55">
        <v>0</v>
      </c>
      <c r="I564" s="55">
        <v>22.488</v>
      </c>
      <c r="J564" s="55">
        <v>27</v>
      </c>
      <c r="K564" s="8" t="s">
        <v>65</v>
      </c>
      <c r="M564" s="45">
        <v>0</v>
      </c>
      <c r="N564" s="36"/>
    </row>
    <row r="565" spans="2:14" x14ac:dyDescent="0.25">
      <c r="B565" s="8" t="s">
        <v>145</v>
      </c>
      <c r="C565" s="8">
        <v>2021</v>
      </c>
      <c r="D565" s="8">
        <v>5</v>
      </c>
      <c r="E565" s="55">
        <v>0</v>
      </c>
      <c r="F565" s="55">
        <v>6989.0039999999999</v>
      </c>
      <c r="G565" s="55">
        <v>6989.0039999999999</v>
      </c>
      <c r="H565" s="55">
        <v>0</v>
      </c>
      <c r="I565" s="55">
        <v>15.891999999999999</v>
      </c>
      <c r="J565" s="55">
        <v>27</v>
      </c>
      <c r="K565" s="8" t="s">
        <v>65</v>
      </c>
      <c r="M565" s="45">
        <v>0</v>
      </c>
      <c r="N565" s="36"/>
    </row>
    <row r="566" spans="2:14" x14ac:dyDescent="0.25">
      <c r="B566" s="8" t="s">
        <v>145</v>
      </c>
      <c r="C566" s="8">
        <v>2021</v>
      </c>
      <c r="D566" s="8">
        <v>6</v>
      </c>
      <c r="E566" s="55">
        <v>0</v>
      </c>
      <c r="F566" s="55">
        <v>9057.348</v>
      </c>
      <c r="G566" s="55">
        <v>9057.348</v>
      </c>
      <c r="H566" s="55">
        <v>0</v>
      </c>
      <c r="I566" s="55">
        <v>24.736000000000001</v>
      </c>
      <c r="J566" s="55">
        <v>27</v>
      </c>
      <c r="K566" s="8" t="s">
        <v>65</v>
      </c>
      <c r="M566" s="45">
        <v>0</v>
      </c>
      <c r="N566" s="36"/>
    </row>
    <row r="567" spans="2:14" x14ac:dyDescent="0.25">
      <c r="B567" s="8" t="s">
        <v>145</v>
      </c>
      <c r="C567" s="8">
        <v>2021</v>
      </c>
      <c r="D567" s="8">
        <v>7</v>
      </c>
      <c r="E567" s="55">
        <v>0</v>
      </c>
      <c r="F567" s="55">
        <v>10814.048000000001</v>
      </c>
      <c r="G567" s="55">
        <v>10814.048000000001</v>
      </c>
      <c r="H567" s="55">
        <v>0</v>
      </c>
      <c r="I567" s="55">
        <v>29.324000000000002</v>
      </c>
      <c r="J567" s="55">
        <v>27</v>
      </c>
      <c r="K567" s="8" t="s">
        <v>65</v>
      </c>
      <c r="M567" s="45">
        <v>0</v>
      </c>
      <c r="N567" s="36"/>
    </row>
    <row r="568" spans="2:14" x14ac:dyDescent="0.25">
      <c r="B568" s="8" t="s">
        <v>145</v>
      </c>
      <c r="C568" s="8">
        <v>2021</v>
      </c>
      <c r="D568" s="8">
        <v>8</v>
      </c>
      <c r="E568" s="55">
        <v>0</v>
      </c>
      <c r="F568" s="55">
        <v>8381.1919999999991</v>
      </c>
      <c r="G568" s="55">
        <v>8381.1919999999991</v>
      </c>
      <c r="H568" s="55">
        <v>0</v>
      </c>
      <c r="I568" s="55">
        <v>23.1</v>
      </c>
      <c r="J568" s="55">
        <v>29</v>
      </c>
      <c r="K568" s="8" t="s">
        <v>65</v>
      </c>
      <c r="M568" s="45">
        <v>0</v>
      </c>
      <c r="N568" s="36"/>
    </row>
    <row r="569" spans="2:14" x14ac:dyDescent="0.25">
      <c r="B569" s="8" t="s">
        <v>145</v>
      </c>
      <c r="C569" s="8">
        <v>2021</v>
      </c>
      <c r="D569" s="8">
        <v>9</v>
      </c>
      <c r="E569" s="55">
        <v>0</v>
      </c>
      <c r="F569" s="55">
        <v>6748.3879999999999</v>
      </c>
      <c r="G569" s="55">
        <v>6748.3879999999999</v>
      </c>
      <c r="H569" s="55">
        <v>0</v>
      </c>
      <c r="I569" s="55">
        <v>18.347999999999999</v>
      </c>
      <c r="J569" s="55">
        <v>29</v>
      </c>
      <c r="K569" s="8" t="s">
        <v>65</v>
      </c>
      <c r="M569" s="45">
        <v>0</v>
      </c>
      <c r="N569" s="36"/>
    </row>
    <row r="570" spans="2:14" x14ac:dyDescent="0.25">
      <c r="B570" s="8" t="s">
        <v>145</v>
      </c>
      <c r="C570" s="8">
        <v>2021</v>
      </c>
      <c r="D570" s="8">
        <v>10</v>
      </c>
      <c r="E570" s="55">
        <v>0</v>
      </c>
      <c r="F570" s="55">
        <v>6801.7920000000004</v>
      </c>
      <c r="G570" s="55">
        <v>6801.7920000000004</v>
      </c>
      <c r="H570" s="55">
        <v>0</v>
      </c>
      <c r="I570" s="55">
        <v>16.544</v>
      </c>
      <c r="J570" s="55">
        <v>29</v>
      </c>
      <c r="K570" s="8" t="s">
        <v>65</v>
      </c>
      <c r="M570" s="45">
        <v>0</v>
      </c>
      <c r="N570" s="36"/>
    </row>
    <row r="571" spans="2:14" x14ac:dyDescent="0.25">
      <c r="B571" s="8" t="s">
        <v>145</v>
      </c>
      <c r="C571" s="8">
        <v>2021</v>
      </c>
      <c r="D571" s="8">
        <v>11</v>
      </c>
      <c r="E571" s="55">
        <v>7.7999999999999996E-3</v>
      </c>
      <c r="F571" s="55">
        <v>6828.3040000000001</v>
      </c>
      <c r="G571" s="55">
        <v>6828.2961999999998</v>
      </c>
      <c r="H571" s="55">
        <v>0</v>
      </c>
      <c r="I571" s="55">
        <v>17.187999999999999</v>
      </c>
      <c r="J571" s="55">
        <v>29</v>
      </c>
      <c r="K571" s="8" t="s">
        <v>65</v>
      </c>
      <c r="M571" s="45">
        <v>0</v>
      </c>
      <c r="N571" s="36"/>
    </row>
    <row r="572" spans="2:14" x14ac:dyDescent="0.25">
      <c r="B572" s="8" t="s">
        <v>145</v>
      </c>
      <c r="C572" s="8">
        <v>2021</v>
      </c>
      <c r="D572" s="8">
        <v>12</v>
      </c>
      <c r="E572" s="55">
        <v>0</v>
      </c>
      <c r="F572" s="55">
        <v>7504.4639999999999</v>
      </c>
      <c r="G572" s="55">
        <v>7504.4639999999999</v>
      </c>
      <c r="H572" s="55">
        <v>0</v>
      </c>
      <c r="I572" s="55">
        <v>17.692</v>
      </c>
      <c r="J572" s="55">
        <v>29</v>
      </c>
      <c r="K572" s="8" t="s">
        <v>65</v>
      </c>
      <c r="M572" s="45">
        <v>0</v>
      </c>
      <c r="N572" s="36"/>
    </row>
    <row r="573" spans="2:14" x14ac:dyDescent="0.25">
      <c r="B573" s="8" t="s">
        <v>146</v>
      </c>
      <c r="C573" s="8">
        <v>2021</v>
      </c>
      <c r="D573" s="8">
        <v>1</v>
      </c>
      <c r="E573" s="55">
        <v>569.72799999999995</v>
      </c>
      <c r="F573" s="55">
        <v>15817.088</v>
      </c>
      <c r="G573" s="55">
        <v>15247.552</v>
      </c>
      <c r="H573" s="55">
        <v>-0.192</v>
      </c>
      <c r="I573" s="55">
        <v>22.783999999999999</v>
      </c>
      <c r="J573" s="55">
        <v>30</v>
      </c>
      <c r="K573" s="8" t="s">
        <v>65</v>
      </c>
      <c r="M573" s="45">
        <v>0</v>
      </c>
      <c r="N573" s="36"/>
    </row>
    <row r="574" spans="2:14" x14ac:dyDescent="0.25">
      <c r="B574" s="8" t="s">
        <v>146</v>
      </c>
      <c r="C574" s="8">
        <v>2021</v>
      </c>
      <c r="D574" s="8">
        <v>2</v>
      </c>
      <c r="E574" s="55">
        <v>718.52800000000002</v>
      </c>
      <c r="F574" s="55">
        <v>14205.951999999999</v>
      </c>
      <c r="G574" s="55">
        <v>13487.424000000001</v>
      </c>
      <c r="H574" s="55">
        <v>0</v>
      </c>
      <c r="I574" s="55">
        <v>22.783999999999999</v>
      </c>
      <c r="J574" s="55">
        <v>30</v>
      </c>
      <c r="K574" s="8" t="s">
        <v>65</v>
      </c>
      <c r="M574" s="45">
        <v>0</v>
      </c>
      <c r="N574" s="36"/>
    </row>
    <row r="575" spans="2:14" x14ac:dyDescent="0.25">
      <c r="B575" s="8" t="s">
        <v>146</v>
      </c>
      <c r="C575" s="8">
        <v>2021</v>
      </c>
      <c r="D575" s="8">
        <v>3</v>
      </c>
      <c r="E575" s="55">
        <v>1486.2719999999999</v>
      </c>
      <c r="F575" s="55">
        <v>15718.392</v>
      </c>
      <c r="G575" s="55">
        <v>14232.119999999999</v>
      </c>
      <c r="H575" s="55">
        <v>0</v>
      </c>
      <c r="I575" s="55">
        <v>22.911999999999999</v>
      </c>
      <c r="J575" s="55">
        <v>30</v>
      </c>
      <c r="K575" s="8" t="s">
        <v>65</v>
      </c>
      <c r="M575" s="45">
        <v>0</v>
      </c>
      <c r="N575" s="36"/>
    </row>
    <row r="576" spans="2:14" x14ac:dyDescent="0.25">
      <c r="B576" s="8" t="s">
        <v>146</v>
      </c>
      <c r="C576" s="8">
        <v>2021</v>
      </c>
      <c r="D576" s="8">
        <v>4</v>
      </c>
      <c r="E576" s="55">
        <v>1782.4872</v>
      </c>
      <c r="F576" s="55">
        <v>14637.286700000001</v>
      </c>
      <c r="G576" s="55">
        <v>12856.1435</v>
      </c>
      <c r="H576" s="55">
        <v>-1.3440000000000001</v>
      </c>
      <c r="I576" s="55">
        <v>23.04</v>
      </c>
      <c r="J576" s="55">
        <v>25</v>
      </c>
      <c r="K576" s="8" t="s">
        <v>65</v>
      </c>
      <c r="M576" s="45">
        <v>0</v>
      </c>
      <c r="N576" s="36"/>
    </row>
    <row r="577" spans="2:14" x14ac:dyDescent="0.25">
      <c r="B577" s="8" t="s">
        <v>146</v>
      </c>
      <c r="C577" s="8">
        <v>2021</v>
      </c>
      <c r="D577" s="8">
        <v>5</v>
      </c>
      <c r="E577" s="55">
        <v>2008.1439</v>
      </c>
      <c r="F577" s="55">
        <v>14358.839900000001</v>
      </c>
      <c r="G577" s="55">
        <v>12350.696</v>
      </c>
      <c r="H577" s="55">
        <v>0</v>
      </c>
      <c r="I577" s="55">
        <v>22.015999999999998</v>
      </c>
      <c r="J577" s="55">
        <v>25</v>
      </c>
      <c r="K577" s="8" t="s">
        <v>65</v>
      </c>
      <c r="M577" s="45">
        <v>0</v>
      </c>
      <c r="N577" s="36"/>
    </row>
    <row r="578" spans="2:14" x14ac:dyDescent="0.25">
      <c r="B578" s="8" t="s">
        <v>146</v>
      </c>
      <c r="C578" s="8">
        <v>2021</v>
      </c>
      <c r="D578" s="8">
        <v>6</v>
      </c>
      <c r="E578" s="55">
        <v>2161.92</v>
      </c>
      <c r="F578" s="55">
        <v>8876.6720000000005</v>
      </c>
      <c r="G578" s="55">
        <v>7571.52</v>
      </c>
      <c r="H578" s="55">
        <v>-856.76800000000003</v>
      </c>
      <c r="I578" s="55">
        <v>21.376000000000001</v>
      </c>
      <c r="J578" s="55">
        <v>25</v>
      </c>
      <c r="K578" s="8" t="s">
        <v>65</v>
      </c>
      <c r="M578" s="45">
        <v>0</v>
      </c>
      <c r="N578" s="36"/>
    </row>
    <row r="579" spans="2:14" x14ac:dyDescent="0.25">
      <c r="B579" s="8" t="s">
        <v>146</v>
      </c>
      <c r="C579" s="8">
        <v>2021</v>
      </c>
      <c r="D579" s="8">
        <v>7</v>
      </c>
      <c r="E579" s="55">
        <v>1827.4559999999999</v>
      </c>
      <c r="F579" s="55">
        <v>4892.0320000000002</v>
      </c>
      <c r="G579" s="55">
        <v>4305.2160000000003</v>
      </c>
      <c r="H579" s="55">
        <v>-1240.6400000000001</v>
      </c>
      <c r="I579" s="55">
        <v>21.376000000000001</v>
      </c>
      <c r="J579" s="55">
        <v>25</v>
      </c>
      <c r="K579" s="8" t="s">
        <v>65</v>
      </c>
      <c r="M579" s="45">
        <v>0</v>
      </c>
      <c r="N579" s="36"/>
    </row>
    <row r="580" spans="2:14" x14ac:dyDescent="0.25">
      <c r="B580" s="8" t="s">
        <v>146</v>
      </c>
      <c r="C580" s="8">
        <v>2021</v>
      </c>
      <c r="D580" s="8">
        <v>8</v>
      </c>
      <c r="E580" s="55">
        <v>1725.3119999999999</v>
      </c>
      <c r="F580" s="55">
        <v>8406.5280000000002</v>
      </c>
      <c r="G580" s="55">
        <v>7394.88</v>
      </c>
      <c r="H580" s="55">
        <v>-713.66399999999999</v>
      </c>
      <c r="I580" s="55">
        <v>22.911999999999999</v>
      </c>
      <c r="J580" s="55">
        <v>25</v>
      </c>
      <c r="K580" s="8" t="s">
        <v>65</v>
      </c>
      <c r="M580" s="45">
        <v>0</v>
      </c>
      <c r="N580" s="36"/>
    </row>
    <row r="581" spans="2:14" x14ac:dyDescent="0.25">
      <c r="B581" s="8" t="s">
        <v>146</v>
      </c>
      <c r="C581" s="8">
        <v>2021</v>
      </c>
      <c r="D581" s="8">
        <v>9</v>
      </c>
      <c r="E581" s="55">
        <v>1406.528</v>
      </c>
      <c r="F581" s="55">
        <v>12860.928</v>
      </c>
      <c r="G581" s="55">
        <v>11554.24</v>
      </c>
      <c r="H581" s="55">
        <v>-99.84</v>
      </c>
      <c r="I581" s="55">
        <v>23.04</v>
      </c>
      <c r="J581" s="55">
        <v>25</v>
      </c>
      <c r="K581" s="8" t="s">
        <v>65</v>
      </c>
      <c r="M581" s="45">
        <v>0</v>
      </c>
      <c r="N581" s="36"/>
    </row>
    <row r="582" spans="2:14" x14ac:dyDescent="0.25">
      <c r="B582" s="8" t="s">
        <v>146</v>
      </c>
      <c r="C582" s="8">
        <v>2021</v>
      </c>
      <c r="D582" s="8">
        <v>10</v>
      </c>
      <c r="E582" s="55">
        <v>941.76</v>
      </c>
      <c r="F582" s="55">
        <v>18869.887999999999</v>
      </c>
      <c r="G582" s="55">
        <v>17928.128000000001</v>
      </c>
      <c r="H582" s="55">
        <v>0</v>
      </c>
      <c r="I582" s="55">
        <v>28.928000000000001</v>
      </c>
      <c r="J582" s="55">
        <v>27</v>
      </c>
      <c r="K582" s="8" t="s">
        <v>65</v>
      </c>
      <c r="M582" s="45">
        <v>0</v>
      </c>
      <c r="N582" s="36"/>
    </row>
    <row r="583" spans="2:14" x14ac:dyDescent="0.25">
      <c r="B583" s="8" t="s">
        <v>146</v>
      </c>
      <c r="C583" s="8">
        <v>2021</v>
      </c>
      <c r="D583" s="8">
        <v>11</v>
      </c>
      <c r="E583" s="55">
        <v>642.70799999999997</v>
      </c>
      <c r="F583" s="55">
        <v>19931.184000000001</v>
      </c>
      <c r="G583" s="55">
        <v>19288.476000000002</v>
      </c>
      <c r="H583" s="55">
        <v>0</v>
      </c>
      <c r="I583" s="55">
        <v>56.239899999999999</v>
      </c>
      <c r="J583" s="55">
        <v>30</v>
      </c>
      <c r="K583" s="8" t="s">
        <v>65</v>
      </c>
      <c r="M583" s="45">
        <v>0</v>
      </c>
      <c r="N583" s="36"/>
    </row>
    <row r="584" spans="2:14" x14ac:dyDescent="0.25">
      <c r="B584" s="8" t="s">
        <v>146</v>
      </c>
      <c r="C584" s="8">
        <v>2021</v>
      </c>
      <c r="D584" s="8">
        <v>12</v>
      </c>
      <c r="E584" s="55">
        <v>361.166</v>
      </c>
      <c r="F584" s="55">
        <v>20754.122200000002</v>
      </c>
      <c r="G584" s="55">
        <v>20392.956200000001</v>
      </c>
      <c r="H584" s="55">
        <v>0</v>
      </c>
      <c r="I584" s="55">
        <v>32.256</v>
      </c>
      <c r="J584" s="55">
        <v>30</v>
      </c>
      <c r="K584" s="8" t="s">
        <v>65</v>
      </c>
      <c r="M584" s="45">
        <v>0</v>
      </c>
      <c r="N584" s="36"/>
    </row>
    <row r="585" spans="2:14" x14ac:dyDescent="0.25">
      <c r="B585" s="8" t="s">
        <v>147</v>
      </c>
      <c r="C585" s="8">
        <v>2021</v>
      </c>
      <c r="D585" s="8">
        <v>1</v>
      </c>
      <c r="E585" s="55">
        <v>3467.308</v>
      </c>
      <c r="F585" s="55">
        <v>16186.82</v>
      </c>
      <c r="G585" s="55">
        <v>13658.924000000001</v>
      </c>
      <c r="H585" s="55">
        <v>-939.41200000000003</v>
      </c>
      <c r="I585" s="55">
        <v>43.415999999999997</v>
      </c>
      <c r="J585" s="55">
        <v>48</v>
      </c>
      <c r="K585" s="8" t="s">
        <v>65</v>
      </c>
      <c r="M585" s="45">
        <v>0</v>
      </c>
      <c r="N585" s="36"/>
    </row>
    <row r="586" spans="2:14" x14ac:dyDescent="0.25">
      <c r="B586" s="8" t="s">
        <v>147</v>
      </c>
      <c r="C586" s="8">
        <v>2021</v>
      </c>
      <c r="D586" s="8">
        <v>2</v>
      </c>
      <c r="E586" s="55">
        <v>4877.7839999999997</v>
      </c>
      <c r="F586" s="55">
        <v>14300.94</v>
      </c>
      <c r="G586" s="55">
        <v>11203.776</v>
      </c>
      <c r="H586" s="55">
        <v>-1780.62</v>
      </c>
      <c r="I586" s="55">
        <v>32.44</v>
      </c>
      <c r="J586" s="55">
        <v>48</v>
      </c>
      <c r="K586" s="8" t="s">
        <v>65</v>
      </c>
      <c r="M586" s="45">
        <v>0</v>
      </c>
      <c r="N586" s="36"/>
    </row>
    <row r="587" spans="2:14" x14ac:dyDescent="0.25">
      <c r="B587" s="8" t="s">
        <v>147</v>
      </c>
      <c r="C587" s="8">
        <v>2021</v>
      </c>
      <c r="D587" s="8">
        <v>3</v>
      </c>
      <c r="E587" s="55">
        <v>8957.1479999999992</v>
      </c>
      <c r="F587" s="55">
        <v>15154.476000000001</v>
      </c>
      <c r="G587" s="55">
        <v>10316.496000000001</v>
      </c>
      <c r="H587" s="55">
        <v>-4119.1679999999997</v>
      </c>
      <c r="I587" s="55">
        <v>48.887999999999998</v>
      </c>
      <c r="J587" s="55">
        <v>48</v>
      </c>
      <c r="K587" s="8" t="s">
        <v>65</v>
      </c>
      <c r="M587" s="45">
        <v>0</v>
      </c>
      <c r="N587" s="36"/>
    </row>
    <row r="588" spans="2:14" x14ac:dyDescent="0.25">
      <c r="B588" s="8" t="s">
        <v>147</v>
      </c>
      <c r="C588" s="8">
        <v>2021</v>
      </c>
      <c r="D588" s="8">
        <v>4</v>
      </c>
      <c r="E588" s="55">
        <v>10758.647999999999</v>
      </c>
      <c r="F588" s="55">
        <v>14641.428</v>
      </c>
      <c r="G588" s="55">
        <v>9117.1720000000005</v>
      </c>
      <c r="H588" s="55">
        <v>-5234.3919999999998</v>
      </c>
      <c r="I588" s="55">
        <v>31.456</v>
      </c>
      <c r="J588" s="55">
        <v>48</v>
      </c>
      <c r="K588" s="8" t="s">
        <v>65</v>
      </c>
      <c r="M588" s="45">
        <v>0</v>
      </c>
      <c r="N588" s="36"/>
    </row>
    <row r="589" spans="2:14" x14ac:dyDescent="0.25">
      <c r="B589" s="8" t="s">
        <v>147</v>
      </c>
      <c r="C589" s="8">
        <v>2021</v>
      </c>
      <c r="D589" s="8">
        <v>5</v>
      </c>
      <c r="E589" s="55">
        <v>11946.9</v>
      </c>
      <c r="F589" s="55">
        <v>14648.044</v>
      </c>
      <c r="G589" s="55">
        <v>8369.8320000000003</v>
      </c>
      <c r="H589" s="55">
        <v>-5668.6880000000001</v>
      </c>
      <c r="I589" s="55">
        <v>32.44</v>
      </c>
      <c r="J589" s="55">
        <v>48</v>
      </c>
      <c r="K589" s="8" t="s">
        <v>65</v>
      </c>
      <c r="M589" s="45">
        <v>0</v>
      </c>
      <c r="N589" s="36"/>
    </row>
    <row r="590" spans="2:14" x14ac:dyDescent="0.25">
      <c r="B590" s="8" t="s">
        <v>147</v>
      </c>
      <c r="C590" s="8">
        <v>2021</v>
      </c>
      <c r="D590" s="8">
        <v>6</v>
      </c>
      <c r="E590" s="55">
        <v>12219.567999999999</v>
      </c>
      <c r="F590" s="55">
        <v>16967.928</v>
      </c>
      <c r="G590" s="55">
        <v>8901.5159999999996</v>
      </c>
      <c r="H590" s="55">
        <v>-4153.1559999999999</v>
      </c>
      <c r="I590" s="55">
        <v>39.155999999999999</v>
      </c>
      <c r="J590" s="55">
        <v>48</v>
      </c>
      <c r="K590" s="8" t="s">
        <v>65</v>
      </c>
      <c r="M590" s="45">
        <v>0</v>
      </c>
      <c r="N590" s="36"/>
    </row>
    <row r="591" spans="2:14" x14ac:dyDescent="0.25">
      <c r="B591" s="8" t="s">
        <v>147</v>
      </c>
      <c r="C591" s="8">
        <v>2021</v>
      </c>
      <c r="D591" s="8">
        <v>7</v>
      </c>
      <c r="E591" s="55">
        <v>9512.2240000000002</v>
      </c>
      <c r="F591" s="55">
        <v>18906.403999999999</v>
      </c>
      <c r="G591" s="55">
        <v>10933.14</v>
      </c>
      <c r="H591" s="55">
        <v>-1538.96</v>
      </c>
      <c r="I591" s="55">
        <v>41.448</v>
      </c>
      <c r="J591" s="55">
        <v>48</v>
      </c>
      <c r="K591" s="8" t="s">
        <v>65</v>
      </c>
      <c r="M591" s="45">
        <v>0</v>
      </c>
      <c r="N591" s="36"/>
    </row>
    <row r="592" spans="2:14" x14ac:dyDescent="0.25">
      <c r="B592" s="8" t="s">
        <v>147</v>
      </c>
      <c r="C592" s="8">
        <v>2021</v>
      </c>
      <c r="D592" s="8">
        <v>8</v>
      </c>
      <c r="E592" s="55">
        <v>8930.0360000000001</v>
      </c>
      <c r="F592" s="55">
        <v>16507.696</v>
      </c>
      <c r="G592" s="55">
        <v>10008.928</v>
      </c>
      <c r="H592" s="55">
        <v>-2431.268</v>
      </c>
      <c r="I592" s="55">
        <v>37.68</v>
      </c>
      <c r="J592" s="55">
        <v>47</v>
      </c>
      <c r="K592" s="8" t="s">
        <v>65</v>
      </c>
      <c r="M592" s="45">
        <v>0</v>
      </c>
      <c r="N592" s="36"/>
    </row>
    <row r="593" spans="2:14" x14ac:dyDescent="0.25">
      <c r="B593" s="8" t="s">
        <v>147</v>
      </c>
      <c r="C593" s="8">
        <v>2021</v>
      </c>
      <c r="D593" s="8">
        <v>9</v>
      </c>
      <c r="E593" s="55">
        <v>8267.7440000000006</v>
      </c>
      <c r="F593" s="55">
        <v>14722.448</v>
      </c>
      <c r="G593" s="55">
        <v>9390.3760000000002</v>
      </c>
      <c r="H593" s="55">
        <v>-2935.672</v>
      </c>
      <c r="I593" s="55">
        <v>34.731999999999999</v>
      </c>
      <c r="J593" s="55">
        <v>47</v>
      </c>
      <c r="K593" s="8" t="s">
        <v>65</v>
      </c>
      <c r="M593" s="45">
        <v>0</v>
      </c>
      <c r="N593" s="36"/>
    </row>
    <row r="594" spans="2:14" x14ac:dyDescent="0.25">
      <c r="B594" s="8" t="s">
        <v>147</v>
      </c>
      <c r="C594" s="8">
        <v>2021</v>
      </c>
      <c r="D594" s="8">
        <v>10</v>
      </c>
      <c r="E594" s="55">
        <v>5254.8</v>
      </c>
      <c r="F594" s="55">
        <v>14640.016</v>
      </c>
      <c r="G594" s="55">
        <v>11218.716</v>
      </c>
      <c r="H594" s="55">
        <v>-1833.5</v>
      </c>
      <c r="I594" s="55">
        <v>30.472000000000001</v>
      </c>
      <c r="J594" s="55">
        <v>44</v>
      </c>
      <c r="K594" s="8" t="s">
        <v>65</v>
      </c>
      <c r="M594" s="45">
        <v>0</v>
      </c>
      <c r="N594" s="36"/>
    </row>
    <row r="595" spans="2:14" x14ac:dyDescent="0.25">
      <c r="B595" s="8" t="s">
        <v>147</v>
      </c>
      <c r="C595" s="8">
        <v>2021</v>
      </c>
      <c r="D595" s="8">
        <v>11</v>
      </c>
      <c r="E595" s="55">
        <v>3697.88</v>
      </c>
      <c r="F595" s="55">
        <v>14697.328</v>
      </c>
      <c r="G595" s="55">
        <v>12076.220000000001</v>
      </c>
      <c r="H595" s="55">
        <v>-1076.7719999999999</v>
      </c>
      <c r="I595" s="55">
        <v>39.091999999999999</v>
      </c>
      <c r="J595" s="55">
        <v>44</v>
      </c>
      <c r="K595" s="8" t="s">
        <v>65</v>
      </c>
      <c r="M595" s="45">
        <v>0</v>
      </c>
      <c r="N595" s="36"/>
    </row>
    <row r="596" spans="2:14" x14ac:dyDescent="0.25">
      <c r="B596" s="8" t="s">
        <v>147</v>
      </c>
      <c r="C596" s="8">
        <v>2021</v>
      </c>
      <c r="D596" s="8">
        <v>12</v>
      </c>
      <c r="E596" s="55">
        <v>1516.26</v>
      </c>
      <c r="F596" s="55">
        <v>15945.88</v>
      </c>
      <c r="G596" s="55">
        <v>14685.371999999999</v>
      </c>
      <c r="H596" s="55">
        <v>-255.75200000000001</v>
      </c>
      <c r="I596" s="55">
        <v>37.844000000000001</v>
      </c>
      <c r="J596" s="55">
        <v>44</v>
      </c>
      <c r="K596" s="8" t="s">
        <v>65</v>
      </c>
      <c r="M596" s="45">
        <v>0</v>
      </c>
      <c r="N596" s="36"/>
    </row>
    <row r="597" spans="2:14" x14ac:dyDescent="0.25">
      <c r="B597" s="8" t="s">
        <v>148</v>
      </c>
      <c r="C597" s="8">
        <v>2021</v>
      </c>
      <c r="D597" s="8">
        <v>1</v>
      </c>
      <c r="E597" s="55">
        <v>672.71630000000005</v>
      </c>
      <c r="F597" s="55">
        <v>3528.4780999999998</v>
      </c>
      <c r="G597" s="55">
        <v>2893.3834000000002</v>
      </c>
      <c r="H597" s="55">
        <v>-37.621600000000001</v>
      </c>
      <c r="I597" s="55">
        <v>10.117100000000001</v>
      </c>
      <c r="J597" s="55">
        <v>19</v>
      </c>
      <c r="K597" s="8" t="s">
        <v>65</v>
      </c>
      <c r="M597" s="45">
        <v>0</v>
      </c>
      <c r="N597" s="36"/>
    </row>
    <row r="598" spans="2:14" x14ac:dyDescent="0.25">
      <c r="B598" s="8" t="s">
        <v>148</v>
      </c>
      <c r="C598" s="8">
        <v>2021</v>
      </c>
      <c r="D598" s="8">
        <v>2</v>
      </c>
      <c r="E598" s="55">
        <v>877.20349999999996</v>
      </c>
      <c r="F598" s="55">
        <v>3251.0372000000002</v>
      </c>
      <c r="G598" s="55">
        <v>2443.2608</v>
      </c>
      <c r="H598" s="55">
        <v>-69.427099999999996</v>
      </c>
      <c r="I598" s="55">
        <v>10.567600000000001</v>
      </c>
      <c r="J598" s="55">
        <v>19</v>
      </c>
      <c r="K598" s="8" t="s">
        <v>65</v>
      </c>
      <c r="M598" s="45">
        <v>0</v>
      </c>
      <c r="N598" s="36"/>
    </row>
    <row r="599" spans="2:14" x14ac:dyDescent="0.25">
      <c r="B599" s="8" t="s">
        <v>148</v>
      </c>
      <c r="C599" s="8">
        <v>2021</v>
      </c>
      <c r="D599" s="8">
        <v>3</v>
      </c>
      <c r="E599" s="55">
        <v>1868.4728</v>
      </c>
      <c r="F599" s="55">
        <v>3923.9758999999999</v>
      </c>
      <c r="G599" s="55">
        <v>2268.3105999999998</v>
      </c>
      <c r="H599" s="55">
        <v>-212.8075</v>
      </c>
      <c r="I599" s="55">
        <v>13.6601</v>
      </c>
      <c r="J599" s="55">
        <v>19</v>
      </c>
      <c r="K599" s="8" t="s">
        <v>65</v>
      </c>
      <c r="M599" s="45">
        <v>0</v>
      </c>
      <c r="N599" s="36"/>
    </row>
    <row r="600" spans="2:14" x14ac:dyDescent="0.25">
      <c r="B600" s="8" t="s">
        <v>148</v>
      </c>
      <c r="C600" s="8">
        <v>2021</v>
      </c>
      <c r="D600" s="8">
        <v>4</v>
      </c>
      <c r="E600" s="55">
        <v>2272.7375999999999</v>
      </c>
      <c r="F600" s="55">
        <v>4082.761</v>
      </c>
      <c r="G600" s="55">
        <v>2090.4360999999999</v>
      </c>
      <c r="H600" s="55">
        <v>-280.41269999999997</v>
      </c>
      <c r="I600" s="55">
        <v>13.926399999999999</v>
      </c>
      <c r="J600" s="55">
        <v>19</v>
      </c>
      <c r="K600" s="8" t="s">
        <v>65</v>
      </c>
      <c r="M600" s="45">
        <v>0</v>
      </c>
      <c r="N600" s="36"/>
    </row>
    <row r="601" spans="2:14" x14ac:dyDescent="0.25">
      <c r="B601" s="8" t="s">
        <v>148</v>
      </c>
      <c r="C601" s="8">
        <v>2021</v>
      </c>
      <c r="D601" s="8">
        <v>5</v>
      </c>
      <c r="E601" s="55">
        <v>2684.5230000000001</v>
      </c>
      <c r="F601" s="55">
        <v>4541.7254999999996</v>
      </c>
      <c r="G601" s="55">
        <v>2233.1331</v>
      </c>
      <c r="H601" s="55">
        <v>-375.930599999999</v>
      </c>
      <c r="I601" s="55">
        <v>16.588799999999999</v>
      </c>
      <c r="J601" s="55">
        <v>19</v>
      </c>
      <c r="K601" s="8" t="s">
        <v>65</v>
      </c>
      <c r="M601" s="45">
        <v>0</v>
      </c>
      <c r="N601" s="36"/>
    </row>
    <row r="602" spans="2:14" x14ac:dyDescent="0.25">
      <c r="B602" s="8" t="s">
        <v>148</v>
      </c>
      <c r="C602" s="8">
        <v>2021</v>
      </c>
      <c r="D602" s="8">
        <v>6</v>
      </c>
      <c r="E602" s="55">
        <v>2873.9272000000001</v>
      </c>
      <c r="F602" s="55">
        <v>6191.5288</v>
      </c>
      <c r="G602" s="55">
        <v>3445.8474000000001</v>
      </c>
      <c r="H602" s="55">
        <v>-128.2458</v>
      </c>
      <c r="I602" s="55">
        <v>18.145199999999999</v>
      </c>
      <c r="J602" s="55">
        <v>19</v>
      </c>
      <c r="K602" s="8" t="s">
        <v>65</v>
      </c>
      <c r="M602" s="45">
        <v>0</v>
      </c>
      <c r="N602" s="36"/>
    </row>
    <row r="603" spans="2:14" x14ac:dyDescent="0.25">
      <c r="B603" s="8" t="s">
        <v>148</v>
      </c>
      <c r="C603" s="8">
        <v>2021</v>
      </c>
      <c r="D603" s="8">
        <v>7</v>
      </c>
      <c r="E603" s="55">
        <v>2465.6655999999998</v>
      </c>
      <c r="F603" s="55">
        <v>6363.3320000000003</v>
      </c>
      <c r="G603" s="55">
        <v>3970.4924999999998</v>
      </c>
      <c r="H603" s="55">
        <v>-72.826099999999997</v>
      </c>
      <c r="I603" s="55">
        <v>17.858499999999999</v>
      </c>
      <c r="J603" s="55">
        <v>20</v>
      </c>
      <c r="K603" s="8" t="s">
        <v>65</v>
      </c>
      <c r="M603" s="45">
        <v>0</v>
      </c>
      <c r="N603" s="36"/>
    </row>
    <row r="604" spans="2:14" x14ac:dyDescent="0.25">
      <c r="B604" s="8" t="s">
        <v>148</v>
      </c>
      <c r="C604" s="8">
        <v>2021</v>
      </c>
      <c r="D604" s="8">
        <v>8</v>
      </c>
      <c r="E604" s="55">
        <v>2246.1731</v>
      </c>
      <c r="F604" s="55">
        <v>5414.2307000000001</v>
      </c>
      <c r="G604" s="55">
        <v>3286.7395000000001</v>
      </c>
      <c r="H604" s="55">
        <v>-118.6819</v>
      </c>
      <c r="I604" s="55">
        <v>18.595800000000001</v>
      </c>
      <c r="J604" s="55">
        <v>20</v>
      </c>
      <c r="K604" s="8" t="s">
        <v>65</v>
      </c>
      <c r="M604" s="45">
        <v>0</v>
      </c>
      <c r="N604" s="36"/>
    </row>
    <row r="605" spans="2:14" x14ac:dyDescent="0.25">
      <c r="B605" s="8" t="s">
        <v>148</v>
      </c>
      <c r="C605" s="8">
        <v>2021</v>
      </c>
      <c r="D605" s="8">
        <v>9</v>
      </c>
      <c r="E605" s="55">
        <v>1815.0219999999999</v>
      </c>
      <c r="F605" s="55">
        <v>3878.5749000000001</v>
      </c>
      <c r="G605" s="55">
        <v>2277.549</v>
      </c>
      <c r="H605" s="55">
        <v>-213.99610000000001</v>
      </c>
      <c r="I605" s="55">
        <v>15.175599999999999</v>
      </c>
      <c r="J605" s="55">
        <v>20</v>
      </c>
      <c r="K605" s="8" t="s">
        <v>65</v>
      </c>
      <c r="M605" s="45">
        <v>0</v>
      </c>
      <c r="N605" s="36"/>
    </row>
    <row r="606" spans="2:14" x14ac:dyDescent="0.25">
      <c r="B606" s="8" t="s">
        <v>148</v>
      </c>
      <c r="C606" s="8">
        <v>2021</v>
      </c>
      <c r="D606" s="8">
        <v>10</v>
      </c>
      <c r="E606" s="55">
        <v>1161.7389000000001</v>
      </c>
      <c r="F606" s="55">
        <v>3295.2534000000001</v>
      </c>
      <c r="G606" s="55">
        <v>2292.8667</v>
      </c>
      <c r="H606" s="55">
        <v>-159.35220000000001</v>
      </c>
      <c r="I606" s="55">
        <v>13.0457</v>
      </c>
      <c r="J606" s="55">
        <v>20</v>
      </c>
      <c r="K606" s="8" t="s">
        <v>65</v>
      </c>
      <c r="M606" s="45">
        <v>0</v>
      </c>
      <c r="N606" s="36"/>
    </row>
    <row r="607" spans="2:14" x14ac:dyDescent="0.25">
      <c r="B607" s="8" t="s">
        <v>148</v>
      </c>
      <c r="C607" s="8">
        <v>2021</v>
      </c>
      <c r="D607" s="8">
        <v>11</v>
      </c>
      <c r="E607" s="55">
        <v>750.80539999999996</v>
      </c>
      <c r="F607" s="55">
        <v>2980.8299000000002</v>
      </c>
      <c r="G607" s="55">
        <v>2296.0312000000004</v>
      </c>
      <c r="H607" s="55">
        <v>-66.006699999999995</v>
      </c>
      <c r="I607" s="55">
        <v>12.021699999999999</v>
      </c>
      <c r="J607" s="55">
        <v>20</v>
      </c>
      <c r="K607" s="8" t="s">
        <v>65</v>
      </c>
      <c r="M607" s="45">
        <v>0</v>
      </c>
      <c r="N607" s="36"/>
    </row>
    <row r="608" spans="2:14" x14ac:dyDescent="0.25">
      <c r="B608" s="8" t="s">
        <v>148</v>
      </c>
      <c r="C608" s="8">
        <v>2021</v>
      </c>
      <c r="D608" s="8">
        <v>12</v>
      </c>
      <c r="E608" s="55">
        <v>426.32929999999999</v>
      </c>
      <c r="F608" s="55">
        <v>3025.7847999999999</v>
      </c>
      <c r="G608" s="55">
        <v>2620.1606999999999</v>
      </c>
      <c r="H608" s="55">
        <v>-20.705199999999898</v>
      </c>
      <c r="I608" s="55">
        <v>10.2195</v>
      </c>
      <c r="J608" s="55">
        <v>20</v>
      </c>
      <c r="K608" s="8" t="s">
        <v>65</v>
      </c>
      <c r="M608" s="45">
        <v>0</v>
      </c>
      <c r="N608" s="36"/>
    </row>
    <row r="609" spans="2:14" x14ac:dyDescent="0.25">
      <c r="B609" s="8" t="s">
        <v>149</v>
      </c>
      <c r="C609" s="8">
        <v>2021</v>
      </c>
      <c r="D609" s="8">
        <v>1</v>
      </c>
      <c r="E609" s="55">
        <v>112.096</v>
      </c>
      <c r="F609" s="55">
        <v>2482.5039000000002</v>
      </c>
      <c r="G609" s="55">
        <v>2370.4079000000002</v>
      </c>
      <c r="H609" s="55">
        <v>0</v>
      </c>
      <c r="I609" s="55">
        <v>8.32</v>
      </c>
      <c r="J609" s="55">
        <v>14</v>
      </c>
      <c r="K609" s="8" t="s">
        <v>65</v>
      </c>
      <c r="M609" s="45">
        <v>0</v>
      </c>
      <c r="N609" s="36"/>
    </row>
    <row r="610" spans="2:14" x14ac:dyDescent="0.25">
      <c r="B610" s="8" t="s">
        <v>149</v>
      </c>
      <c r="C610" s="8">
        <v>2021</v>
      </c>
      <c r="D610" s="8">
        <v>2</v>
      </c>
      <c r="E610" s="55">
        <v>135.27969999999999</v>
      </c>
      <c r="F610" s="55">
        <v>2369.1750999999999</v>
      </c>
      <c r="G610" s="55">
        <v>2233.8953999999999</v>
      </c>
      <c r="H610" s="55">
        <v>0</v>
      </c>
      <c r="I610" s="55">
        <v>8.9600000000000009</v>
      </c>
      <c r="J610" s="55">
        <v>14</v>
      </c>
      <c r="K610" s="8" t="s">
        <v>65</v>
      </c>
      <c r="M610" s="45">
        <v>0</v>
      </c>
      <c r="N610" s="36"/>
    </row>
    <row r="611" spans="2:14" x14ac:dyDescent="0.25">
      <c r="B611" s="8" t="s">
        <v>149</v>
      </c>
      <c r="C611" s="8">
        <v>2021</v>
      </c>
      <c r="D611" s="8">
        <v>3</v>
      </c>
      <c r="E611" s="55">
        <v>278.048</v>
      </c>
      <c r="F611" s="55">
        <v>2678.4638</v>
      </c>
      <c r="G611" s="55">
        <v>2400.4157999999998</v>
      </c>
      <c r="H611" s="55">
        <v>0</v>
      </c>
      <c r="I611" s="55">
        <v>10.24</v>
      </c>
      <c r="J611" s="55">
        <v>14</v>
      </c>
      <c r="K611" s="8" t="s">
        <v>65</v>
      </c>
      <c r="M611" s="45">
        <v>0</v>
      </c>
      <c r="N611" s="36"/>
    </row>
    <row r="612" spans="2:14" x14ac:dyDescent="0.25">
      <c r="B612" s="8" t="s">
        <v>149</v>
      </c>
      <c r="C612" s="8">
        <v>2021</v>
      </c>
      <c r="D612" s="8">
        <v>4</v>
      </c>
      <c r="E612" s="55">
        <v>301.31990000000002</v>
      </c>
      <c r="F612" s="55">
        <v>2491.8638000000001</v>
      </c>
      <c r="G612" s="55">
        <v>2190.5439000000001</v>
      </c>
      <c r="H612" s="55">
        <v>0</v>
      </c>
      <c r="I612" s="55">
        <v>11.135999999999999</v>
      </c>
      <c r="J612" s="55">
        <v>14</v>
      </c>
      <c r="K612" s="8" t="s">
        <v>65</v>
      </c>
      <c r="M612" s="45">
        <v>0</v>
      </c>
      <c r="N612" s="36"/>
    </row>
    <row r="613" spans="2:14" x14ac:dyDescent="0.25">
      <c r="B613" s="8" t="s">
        <v>149</v>
      </c>
      <c r="C613" s="8">
        <v>2021</v>
      </c>
      <c r="D613" s="8">
        <v>5</v>
      </c>
      <c r="E613" s="55">
        <v>345.89589999999998</v>
      </c>
      <c r="F613" s="55">
        <v>2686.7919000000002</v>
      </c>
      <c r="G613" s="55">
        <v>2340.8960000000002</v>
      </c>
      <c r="H613" s="55">
        <v>0</v>
      </c>
      <c r="I613" s="55">
        <v>10.624000000000001</v>
      </c>
      <c r="J613" s="55">
        <v>14</v>
      </c>
      <c r="K613" s="8" t="s">
        <v>65</v>
      </c>
      <c r="M613" s="45">
        <v>0</v>
      </c>
      <c r="N613" s="36"/>
    </row>
    <row r="614" spans="2:14" x14ac:dyDescent="0.25">
      <c r="B614" s="8" t="s">
        <v>149</v>
      </c>
      <c r="C614" s="8">
        <v>2021</v>
      </c>
      <c r="D614" s="8">
        <v>6</v>
      </c>
      <c r="E614" s="55">
        <v>372.16789999999997</v>
      </c>
      <c r="F614" s="55">
        <v>3758.9119999999998</v>
      </c>
      <c r="G614" s="55">
        <v>3386.7440999999999</v>
      </c>
      <c r="H614" s="55">
        <v>0</v>
      </c>
      <c r="I614" s="55">
        <v>12.288</v>
      </c>
      <c r="J614" s="55">
        <v>14</v>
      </c>
      <c r="K614" s="8" t="s">
        <v>65</v>
      </c>
      <c r="M614" s="45">
        <v>0</v>
      </c>
      <c r="N614" s="36"/>
    </row>
    <row r="615" spans="2:14" x14ac:dyDescent="0.25">
      <c r="B615" s="8" t="s">
        <v>149</v>
      </c>
      <c r="C615" s="8">
        <v>2021</v>
      </c>
      <c r="D615" s="8">
        <v>7</v>
      </c>
      <c r="E615" s="55">
        <v>327.584</v>
      </c>
      <c r="F615" s="55">
        <v>3646.0079000000001</v>
      </c>
      <c r="G615" s="55">
        <v>3318.4238999999998</v>
      </c>
      <c r="H615" s="55">
        <v>0</v>
      </c>
      <c r="I615" s="55">
        <v>13.183999999999999</v>
      </c>
      <c r="J615" s="55">
        <v>14</v>
      </c>
      <c r="K615" s="8" t="s">
        <v>65</v>
      </c>
      <c r="M615" s="45">
        <v>0</v>
      </c>
      <c r="N615" s="36"/>
    </row>
    <row r="616" spans="2:14" x14ac:dyDescent="0.25">
      <c r="B616" s="8" t="s">
        <v>149</v>
      </c>
      <c r="C616" s="8">
        <v>2021</v>
      </c>
      <c r="D616" s="8">
        <v>8</v>
      </c>
      <c r="E616" s="55">
        <v>278.52</v>
      </c>
      <c r="F616" s="55">
        <v>3245.5680000000002</v>
      </c>
      <c r="G616" s="55">
        <v>2967.0479999999998</v>
      </c>
      <c r="H616" s="55">
        <v>0</v>
      </c>
      <c r="I616" s="55">
        <v>13.183999999999999</v>
      </c>
      <c r="J616" s="55">
        <v>15</v>
      </c>
      <c r="K616" s="8" t="s">
        <v>65</v>
      </c>
      <c r="M616" s="45">
        <v>0</v>
      </c>
      <c r="N616" s="36"/>
    </row>
    <row r="617" spans="2:14" x14ac:dyDescent="0.25">
      <c r="B617" s="8" t="s">
        <v>149</v>
      </c>
      <c r="C617" s="8">
        <v>2021</v>
      </c>
      <c r="D617" s="8">
        <v>9</v>
      </c>
      <c r="E617" s="55">
        <v>281.27999999999997</v>
      </c>
      <c r="F617" s="55">
        <v>2522.7170000000001</v>
      </c>
      <c r="G617" s="55">
        <v>2241.4369999999999</v>
      </c>
      <c r="H617" s="55">
        <v>0</v>
      </c>
      <c r="I617" s="55">
        <v>10.752000000000001</v>
      </c>
      <c r="J617" s="55">
        <v>15</v>
      </c>
      <c r="K617" s="8" t="s">
        <v>65</v>
      </c>
      <c r="M617" s="45">
        <v>0</v>
      </c>
      <c r="N617" s="36"/>
    </row>
    <row r="618" spans="2:14" x14ac:dyDescent="0.25">
      <c r="B618" s="8" t="s">
        <v>149</v>
      </c>
      <c r="C618" s="8">
        <v>2021</v>
      </c>
      <c r="D618" s="8">
        <v>10</v>
      </c>
      <c r="E618" s="55">
        <v>179.61600000000001</v>
      </c>
      <c r="F618" s="55">
        <v>2699.6489999999999</v>
      </c>
      <c r="G618" s="55">
        <v>2520.0329999999999</v>
      </c>
      <c r="H618" s="55">
        <v>0</v>
      </c>
      <c r="I618" s="55">
        <v>10.496</v>
      </c>
      <c r="J618" s="55">
        <v>15</v>
      </c>
      <c r="K618" s="8" t="s">
        <v>65</v>
      </c>
      <c r="M618" s="45">
        <v>0</v>
      </c>
      <c r="N618" s="36"/>
    </row>
    <row r="619" spans="2:14" x14ac:dyDescent="0.25">
      <c r="B619" s="8" t="s">
        <v>149</v>
      </c>
      <c r="C619" s="8">
        <v>2021</v>
      </c>
      <c r="D619" s="8">
        <v>11</v>
      </c>
      <c r="E619" s="55">
        <v>121.312</v>
      </c>
      <c r="F619" s="55">
        <v>2767.24</v>
      </c>
      <c r="G619" s="55">
        <v>2645.9279999999999</v>
      </c>
      <c r="H619" s="55">
        <v>0</v>
      </c>
      <c r="I619" s="55">
        <v>8.1920000000000002</v>
      </c>
      <c r="J619" s="55">
        <v>15</v>
      </c>
      <c r="K619" s="8" t="s">
        <v>65</v>
      </c>
      <c r="M619" s="45">
        <v>0</v>
      </c>
      <c r="N619" s="36"/>
    </row>
    <row r="620" spans="2:14" x14ac:dyDescent="0.25">
      <c r="B620" s="8" t="s">
        <v>149</v>
      </c>
      <c r="C620" s="8">
        <v>2021</v>
      </c>
      <c r="D620" s="8">
        <v>12</v>
      </c>
      <c r="E620" s="55">
        <v>67.888000000000005</v>
      </c>
      <c r="F620" s="55">
        <v>3019.056</v>
      </c>
      <c r="G620" s="55">
        <v>2951.1680000000001</v>
      </c>
      <c r="H620" s="55">
        <v>0</v>
      </c>
      <c r="I620" s="55">
        <v>7.9359999999999999</v>
      </c>
      <c r="J620" s="55">
        <v>15</v>
      </c>
      <c r="K620" s="8" t="s">
        <v>65</v>
      </c>
      <c r="M620" s="45">
        <v>0</v>
      </c>
      <c r="N620" s="36"/>
    </row>
    <row r="621" spans="2:14" x14ac:dyDescent="0.25">
      <c r="B621" s="8" t="s">
        <v>150</v>
      </c>
      <c r="C621" s="8">
        <v>2021</v>
      </c>
      <c r="D621" s="8">
        <v>1</v>
      </c>
      <c r="E621" s="55">
        <v>404.10950000000003</v>
      </c>
      <c r="F621" s="55">
        <v>936.56799999999998</v>
      </c>
      <c r="G621" s="55">
        <v>718.85810000000004</v>
      </c>
      <c r="H621" s="55">
        <v>-186.39959999999999</v>
      </c>
      <c r="I621" s="55">
        <v>19.167999999999999</v>
      </c>
      <c r="J621" s="55">
        <v>16</v>
      </c>
      <c r="K621" s="8" t="s">
        <v>65</v>
      </c>
      <c r="M621" s="45">
        <v>0</v>
      </c>
      <c r="N621" s="36"/>
    </row>
    <row r="622" spans="2:14" x14ac:dyDescent="0.25">
      <c r="B622" s="8" t="s">
        <v>150</v>
      </c>
      <c r="C622" s="8">
        <v>2021</v>
      </c>
      <c r="D622" s="8">
        <v>2</v>
      </c>
      <c r="E622" s="55">
        <v>512.72829999999999</v>
      </c>
      <c r="F622" s="55">
        <v>544.48</v>
      </c>
      <c r="G622" s="55">
        <v>358.93330000000003</v>
      </c>
      <c r="H622" s="55">
        <v>-327.1816</v>
      </c>
      <c r="I622" s="55">
        <v>25.332000000000001</v>
      </c>
      <c r="J622" s="55">
        <v>22</v>
      </c>
      <c r="K622" s="8" t="s">
        <v>65</v>
      </c>
      <c r="M622" s="45">
        <v>0</v>
      </c>
      <c r="N622" s="36"/>
    </row>
    <row r="623" spans="2:14" x14ac:dyDescent="0.25">
      <c r="B623" s="8" t="s">
        <v>150</v>
      </c>
      <c r="C623" s="8">
        <v>2021</v>
      </c>
      <c r="D623" s="8">
        <v>3</v>
      </c>
      <c r="E623" s="55">
        <v>1031.3671999999999</v>
      </c>
      <c r="F623" s="55">
        <v>779.61599999999999</v>
      </c>
      <c r="G623" s="55">
        <v>452.27170000000012</v>
      </c>
      <c r="H623" s="55">
        <v>-704.02290000000005</v>
      </c>
      <c r="I623" s="55">
        <v>30.58</v>
      </c>
      <c r="J623" s="55">
        <v>22</v>
      </c>
      <c r="K623" s="8" t="s">
        <v>65</v>
      </c>
      <c r="M623" s="45">
        <v>0</v>
      </c>
      <c r="N623" s="36"/>
    </row>
    <row r="624" spans="2:14" x14ac:dyDescent="0.25">
      <c r="B624" s="8" t="s">
        <v>150</v>
      </c>
      <c r="C624" s="8">
        <v>2021</v>
      </c>
      <c r="D624" s="8">
        <v>4</v>
      </c>
      <c r="E624" s="55">
        <v>1206.7191</v>
      </c>
      <c r="F624" s="55">
        <v>437.21600000000001</v>
      </c>
      <c r="G624" s="55">
        <v>188.1123</v>
      </c>
      <c r="H624" s="55">
        <v>-957.61540000000002</v>
      </c>
      <c r="I624" s="55">
        <v>15.656000000000001</v>
      </c>
      <c r="J624" s="55">
        <v>22</v>
      </c>
      <c r="K624" s="8" t="s">
        <v>65</v>
      </c>
      <c r="M624" s="45">
        <v>0</v>
      </c>
      <c r="N624" s="36"/>
    </row>
    <row r="625" spans="2:14" x14ac:dyDescent="0.25">
      <c r="B625" s="8" t="s">
        <v>150</v>
      </c>
      <c r="C625" s="8">
        <v>2021</v>
      </c>
      <c r="D625" s="8">
        <v>5</v>
      </c>
      <c r="E625" s="55">
        <v>1367.9638</v>
      </c>
      <c r="F625" s="55">
        <v>403.49200000000002</v>
      </c>
      <c r="G625" s="55">
        <v>156.10419999999999</v>
      </c>
      <c r="H625" s="55">
        <v>-1120.576</v>
      </c>
      <c r="I625" s="55">
        <v>21.724</v>
      </c>
      <c r="J625" s="55">
        <v>22</v>
      </c>
      <c r="K625" s="8" t="s">
        <v>65</v>
      </c>
      <c r="M625" s="45">
        <v>0</v>
      </c>
      <c r="N625" s="36"/>
    </row>
    <row r="626" spans="2:14" x14ac:dyDescent="0.25">
      <c r="B626" s="8" t="s">
        <v>150</v>
      </c>
      <c r="C626" s="8">
        <v>2021</v>
      </c>
      <c r="D626" s="8">
        <v>6</v>
      </c>
      <c r="E626" s="55">
        <v>1449.3094000000001</v>
      </c>
      <c r="F626" s="55">
        <v>352.18400000000003</v>
      </c>
      <c r="G626" s="55">
        <v>133.62780000000001</v>
      </c>
      <c r="H626" s="55">
        <v>-1230.7532000000001</v>
      </c>
      <c r="I626" s="55">
        <v>4.9119999999999999</v>
      </c>
      <c r="J626" s="55">
        <v>22</v>
      </c>
      <c r="K626" s="8" t="s">
        <v>65</v>
      </c>
      <c r="M626" s="45">
        <v>0</v>
      </c>
      <c r="N626" s="36"/>
    </row>
    <row r="627" spans="2:14" x14ac:dyDescent="0.25">
      <c r="B627" s="8" t="s">
        <v>150</v>
      </c>
      <c r="C627" s="8">
        <v>2021</v>
      </c>
      <c r="D627" s="8">
        <v>7</v>
      </c>
      <c r="E627" s="55">
        <v>1234.1818000000001</v>
      </c>
      <c r="F627" s="55">
        <v>455.41199999999998</v>
      </c>
      <c r="G627" s="55">
        <v>171.53969999999993</v>
      </c>
      <c r="H627" s="55">
        <v>-950.30949999999996</v>
      </c>
      <c r="I627" s="55">
        <v>4.0960000000000001</v>
      </c>
      <c r="J627" s="55">
        <v>22</v>
      </c>
      <c r="K627" s="8" t="s">
        <v>65</v>
      </c>
      <c r="M627" s="45">
        <v>0</v>
      </c>
      <c r="N627" s="36"/>
    </row>
    <row r="628" spans="2:14" x14ac:dyDescent="0.25">
      <c r="B628" s="8" t="s">
        <v>150</v>
      </c>
      <c r="C628" s="8">
        <v>2021</v>
      </c>
      <c r="D628" s="8">
        <v>8</v>
      </c>
      <c r="E628" s="55">
        <v>1161.1578</v>
      </c>
      <c r="F628" s="55">
        <v>391.512</v>
      </c>
      <c r="G628" s="55">
        <v>181.98050000000003</v>
      </c>
      <c r="H628" s="55">
        <v>-951.62630000000001</v>
      </c>
      <c r="I628" s="55">
        <v>32.22</v>
      </c>
      <c r="J628" s="55">
        <v>22</v>
      </c>
      <c r="K628" s="8" t="s">
        <v>65</v>
      </c>
      <c r="M628" s="45">
        <v>0</v>
      </c>
      <c r="N628" s="36"/>
    </row>
    <row r="629" spans="2:14" x14ac:dyDescent="0.25">
      <c r="B629" s="8" t="s">
        <v>150</v>
      </c>
      <c r="C629" s="8">
        <v>2021</v>
      </c>
      <c r="D629" s="8">
        <v>9</v>
      </c>
      <c r="E629" s="55">
        <v>993.46559999999999</v>
      </c>
      <c r="F629" s="55">
        <v>336.08800000000002</v>
      </c>
      <c r="G629" s="55">
        <v>149.2362</v>
      </c>
      <c r="H629" s="55">
        <v>-806.61379999999997</v>
      </c>
      <c r="I629" s="55">
        <v>3.9319999999999999</v>
      </c>
      <c r="J629" s="55">
        <v>22</v>
      </c>
      <c r="K629" s="8" t="s">
        <v>65</v>
      </c>
      <c r="M629" s="45">
        <v>0</v>
      </c>
      <c r="N629" s="36"/>
    </row>
    <row r="630" spans="2:14" x14ac:dyDescent="0.25">
      <c r="B630" s="8" t="s">
        <v>150</v>
      </c>
      <c r="C630" s="8">
        <v>2021</v>
      </c>
      <c r="D630" s="8">
        <v>10</v>
      </c>
      <c r="E630" s="55">
        <v>668.06569999999999</v>
      </c>
      <c r="F630" s="55">
        <v>396.33600000000001</v>
      </c>
      <c r="G630" s="55">
        <v>223.73529999999997</v>
      </c>
      <c r="H630" s="55">
        <v>-495.46499999999997</v>
      </c>
      <c r="I630" s="55">
        <v>4.9119999999999999</v>
      </c>
      <c r="J630" s="55">
        <v>22</v>
      </c>
      <c r="K630" s="8" t="s">
        <v>65</v>
      </c>
      <c r="M630" s="45">
        <v>0</v>
      </c>
      <c r="N630" s="36"/>
    </row>
    <row r="631" spans="2:14" x14ac:dyDescent="0.25">
      <c r="B631" s="8" t="s">
        <v>150</v>
      </c>
      <c r="C631" s="8">
        <v>2021</v>
      </c>
      <c r="D631" s="8">
        <v>11</v>
      </c>
      <c r="E631" s="55">
        <v>459.51990000000001</v>
      </c>
      <c r="F631" s="55">
        <v>627.20399999999995</v>
      </c>
      <c r="G631" s="55">
        <v>423.68699999999995</v>
      </c>
      <c r="H631" s="55">
        <v>-256.00290000000001</v>
      </c>
      <c r="I631" s="55">
        <v>5.5679999999999996</v>
      </c>
      <c r="J631" s="55">
        <v>22</v>
      </c>
      <c r="K631" s="8" t="s">
        <v>65</v>
      </c>
      <c r="M631" s="45">
        <v>0</v>
      </c>
      <c r="N631" s="36"/>
    </row>
    <row r="632" spans="2:14" x14ac:dyDescent="0.25">
      <c r="B632" s="8" t="s">
        <v>150</v>
      </c>
      <c r="C632" s="8">
        <v>2021</v>
      </c>
      <c r="D632" s="8">
        <v>12</v>
      </c>
      <c r="E632" s="55">
        <v>254.81530000000001</v>
      </c>
      <c r="F632" s="55">
        <v>393.50400000000002</v>
      </c>
      <c r="G632" s="55">
        <v>287.03390000000002</v>
      </c>
      <c r="H632" s="55">
        <v>-148.34520000000001</v>
      </c>
      <c r="I632" s="55">
        <v>4.2560000000000002</v>
      </c>
      <c r="J632" s="55">
        <v>22</v>
      </c>
      <c r="K632" s="8" t="s">
        <v>65</v>
      </c>
      <c r="M632" s="45">
        <v>0</v>
      </c>
      <c r="N632" s="36"/>
    </row>
    <row r="633" spans="2:14" x14ac:dyDescent="0.25">
      <c r="B633" s="8" t="s">
        <v>151</v>
      </c>
      <c r="C633" s="8">
        <v>2021</v>
      </c>
      <c r="D633" s="8">
        <v>1</v>
      </c>
      <c r="E633" s="55">
        <v>1714.3629000000001</v>
      </c>
      <c r="F633" s="55">
        <v>38935.440000000002</v>
      </c>
      <c r="G633" s="55">
        <v>37223.3053</v>
      </c>
      <c r="H633" s="55">
        <v>-2.2282000000000002</v>
      </c>
      <c r="I633" s="55">
        <v>141.19999999999999</v>
      </c>
      <c r="J633" s="55">
        <v>118</v>
      </c>
      <c r="K633" s="8" t="s">
        <v>65</v>
      </c>
      <c r="M633" s="45">
        <v>0</v>
      </c>
      <c r="N633" s="36"/>
    </row>
    <row r="634" spans="2:14" x14ac:dyDescent="0.25">
      <c r="B634" s="8" t="s">
        <v>151</v>
      </c>
      <c r="C634" s="8">
        <v>2021</v>
      </c>
      <c r="D634" s="8">
        <v>2</v>
      </c>
      <c r="E634" s="55">
        <v>1544.3218999999999</v>
      </c>
      <c r="F634" s="55">
        <v>34946.464</v>
      </c>
      <c r="G634" s="55">
        <v>33402.5095</v>
      </c>
      <c r="H634" s="55">
        <v>-0.3674</v>
      </c>
      <c r="I634" s="55">
        <v>179.88800000000001</v>
      </c>
      <c r="J634" s="55">
        <v>118</v>
      </c>
      <c r="K634" s="8" t="s">
        <v>65</v>
      </c>
      <c r="M634" s="45">
        <v>0</v>
      </c>
      <c r="N634" s="36"/>
    </row>
    <row r="635" spans="2:14" x14ac:dyDescent="0.25">
      <c r="B635" s="8" t="s">
        <v>151</v>
      </c>
      <c r="C635" s="8">
        <v>2021</v>
      </c>
      <c r="D635" s="8">
        <v>3</v>
      </c>
      <c r="E635" s="55">
        <v>1847.4407000000001</v>
      </c>
      <c r="F635" s="55">
        <v>35773.68</v>
      </c>
      <c r="G635" s="55">
        <v>33926.239300000001</v>
      </c>
      <c r="H635" s="55">
        <v>0</v>
      </c>
      <c r="I635" s="55">
        <v>137.232</v>
      </c>
      <c r="J635" s="55">
        <v>118</v>
      </c>
      <c r="K635" s="8" t="s">
        <v>65</v>
      </c>
      <c r="M635" s="45">
        <v>0</v>
      </c>
      <c r="N635" s="36"/>
    </row>
    <row r="636" spans="2:14" x14ac:dyDescent="0.25">
      <c r="B636" s="8" t="s">
        <v>151</v>
      </c>
      <c r="C636" s="8">
        <v>2021</v>
      </c>
      <c r="D636" s="8">
        <v>4</v>
      </c>
      <c r="E636" s="55">
        <v>2034.4239</v>
      </c>
      <c r="F636" s="55">
        <v>34171.120000000003</v>
      </c>
      <c r="G636" s="55">
        <v>32136.696100000001</v>
      </c>
      <c r="H636" s="55">
        <v>0</v>
      </c>
      <c r="I636" s="55">
        <v>94.543999999999997</v>
      </c>
      <c r="J636" s="55">
        <v>110</v>
      </c>
      <c r="K636" s="8" t="s">
        <v>65</v>
      </c>
      <c r="M636" s="45">
        <v>0</v>
      </c>
      <c r="N636" s="36"/>
    </row>
    <row r="637" spans="2:14" x14ac:dyDescent="0.25">
      <c r="B637" s="8" t="s">
        <v>151</v>
      </c>
      <c r="C637" s="8">
        <v>2021</v>
      </c>
      <c r="D637" s="8">
        <v>5</v>
      </c>
      <c r="E637" s="55">
        <v>2126.2395999999999</v>
      </c>
      <c r="F637" s="55">
        <v>37415.248</v>
      </c>
      <c r="G637" s="55">
        <v>35289.008399999999</v>
      </c>
      <c r="H637" s="55">
        <v>0</v>
      </c>
      <c r="I637" s="55">
        <v>166.70400000000001</v>
      </c>
      <c r="J637" s="55">
        <v>110</v>
      </c>
      <c r="K637" s="8" t="s">
        <v>65</v>
      </c>
      <c r="M637" s="45">
        <v>0</v>
      </c>
      <c r="N637" s="36"/>
    </row>
    <row r="638" spans="2:14" x14ac:dyDescent="0.25">
      <c r="B638" s="8" t="s">
        <v>151</v>
      </c>
      <c r="C638" s="8">
        <v>2021</v>
      </c>
      <c r="D638" s="8">
        <v>6</v>
      </c>
      <c r="E638" s="55">
        <v>2134.6624000000002</v>
      </c>
      <c r="F638" s="55">
        <v>49992.928</v>
      </c>
      <c r="G638" s="55">
        <v>47858.265599999999</v>
      </c>
      <c r="H638" s="55">
        <v>0</v>
      </c>
      <c r="I638" s="55">
        <v>110.096</v>
      </c>
      <c r="J638" s="55">
        <v>110</v>
      </c>
      <c r="K638" s="8" t="s">
        <v>65</v>
      </c>
      <c r="M638" s="45">
        <v>0</v>
      </c>
      <c r="N638" s="36"/>
    </row>
    <row r="639" spans="2:14" x14ac:dyDescent="0.25">
      <c r="B639" s="8" t="s">
        <v>151</v>
      </c>
      <c r="C639" s="8">
        <v>2021</v>
      </c>
      <c r="D639" s="8">
        <v>7</v>
      </c>
      <c r="E639" s="55">
        <v>1476.6043</v>
      </c>
      <c r="F639" s="55">
        <v>58774.175999999999</v>
      </c>
      <c r="G639" s="55">
        <v>57297.5717</v>
      </c>
      <c r="H639" s="55">
        <v>0</v>
      </c>
      <c r="I639" s="55">
        <v>106.816</v>
      </c>
      <c r="J639" s="55">
        <v>113</v>
      </c>
      <c r="K639" s="8" t="s">
        <v>65</v>
      </c>
      <c r="M639" s="45">
        <v>0</v>
      </c>
      <c r="N639" s="36"/>
    </row>
    <row r="640" spans="2:14" x14ac:dyDescent="0.25">
      <c r="B640" s="8" t="s">
        <v>151</v>
      </c>
      <c r="C640" s="8">
        <v>2021</v>
      </c>
      <c r="D640" s="8">
        <v>8</v>
      </c>
      <c r="E640" s="55">
        <v>1886.9181000000001</v>
      </c>
      <c r="F640" s="55">
        <v>50586.495999999999</v>
      </c>
      <c r="G640" s="55">
        <v>48706.537199999999</v>
      </c>
      <c r="H640" s="55">
        <v>-6.9592999999999998</v>
      </c>
      <c r="I640" s="55">
        <v>164.94399999999999</v>
      </c>
      <c r="J640" s="55">
        <v>113</v>
      </c>
      <c r="K640" s="8" t="s">
        <v>65</v>
      </c>
      <c r="M640" s="45">
        <v>0</v>
      </c>
      <c r="N640" s="36"/>
    </row>
    <row r="641" spans="2:14" x14ac:dyDescent="0.25">
      <c r="B641" s="8" t="s">
        <v>151</v>
      </c>
      <c r="C641" s="8">
        <v>2021</v>
      </c>
      <c r="D641" s="8">
        <v>9</v>
      </c>
      <c r="E641" s="55">
        <v>1744.6849</v>
      </c>
      <c r="F641" s="55">
        <v>47457.599999999999</v>
      </c>
      <c r="G641" s="55">
        <v>45712.915099999998</v>
      </c>
      <c r="H641" s="55">
        <v>0</v>
      </c>
      <c r="I641" s="55">
        <v>95.024000000000001</v>
      </c>
      <c r="J641" s="55">
        <v>110</v>
      </c>
      <c r="K641" s="8" t="s">
        <v>65</v>
      </c>
      <c r="M641" s="45">
        <v>0</v>
      </c>
      <c r="N641" s="36"/>
    </row>
    <row r="642" spans="2:14" x14ac:dyDescent="0.25">
      <c r="B642" s="8" t="s">
        <v>151</v>
      </c>
      <c r="C642" s="8">
        <v>2021</v>
      </c>
      <c r="D642" s="8">
        <v>10</v>
      </c>
      <c r="E642" s="55">
        <v>1221.9001000000001</v>
      </c>
      <c r="F642" s="55">
        <v>36881.904000000002</v>
      </c>
      <c r="G642" s="55">
        <v>35660.003900000003</v>
      </c>
      <c r="H642" s="55">
        <v>0</v>
      </c>
      <c r="I642" s="55">
        <v>69.456000000000003</v>
      </c>
      <c r="J642" s="55">
        <v>110</v>
      </c>
      <c r="K642" s="8" t="s">
        <v>65</v>
      </c>
      <c r="M642" s="45">
        <v>0</v>
      </c>
      <c r="N642" s="36"/>
    </row>
    <row r="643" spans="2:14" x14ac:dyDescent="0.25">
      <c r="B643" s="8" t="s">
        <v>151</v>
      </c>
      <c r="C643" s="8">
        <v>2021</v>
      </c>
      <c r="D643" s="8">
        <v>11</v>
      </c>
      <c r="E643" s="55">
        <v>893.8999</v>
      </c>
      <c r="F643" s="55">
        <v>37192.959999999999</v>
      </c>
      <c r="G643" s="55">
        <v>36299.060100000002</v>
      </c>
      <c r="H643" s="55">
        <v>0</v>
      </c>
      <c r="I643" s="55">
        <v>88.736000000000004</v>
      </c>
      <c r="J643" s="55">
        <v>110</v>
      </c>
      <c r="K643" s="8" t="s">
        <v>65</v>
      </c>
      <c r="M643" s="45">
        <v>0</v>
      </c>
      <c r="N643" s="36"/>
    </row>
    <row r="644" spans="2:14" x14ac:dyDescent="0.25">
      <c r="B644" s="8" t="s">
        <v>151</v>
      </c>
      <c r="C644" s="8">
        <v>2021</v>
      </c>
      <c r="D644" s="8">
        <v>12</v>
      </c>
      <c r="E644" s="55">
        <v>530.93079999999998</v>
      </c>
      <c r="F644" s="55">
        <v>42071.887999999999</v>
      </c>
      <c r="G644" s="55">
        <v>41540.957199999997</v>
      </c>
      <c r="H644" s="55">
        <v>0</v>
      </c>
      <c r="I644" s="55">
        <v>87.152000000000001</v>
      </c>
      <c r="J644" s="55">
        <v>110</v>
      </c>
      <c r="K644" s="8" t="s">
        <v>65</v>
      </c>
      <c r="M644" s="45">
        <v>0</v>
      </c>
      <c r="N644" s="36"/>
    </row>
    <row r="645" spans="2:14" x14ac:dyDescent="0.25">
      <c r="B645" s="8" t="s">
        <v>152</v>
      </c>
      <c r="C645" s="8">
        <v>2021</v>
      </c>
      <c r="D645" s="8">
        <v>1</v>
      </c>
      <c r="E645" s="55">
        <v>1266.7217000000001</v>
      </c>
      <c r="F645" s="55">
        <v>4462.4403000000002</v>
      </c>
      <c r="G645" s="55">
        <v>3572.12</v>
      </c>
      <c r="H645" s="55">
        <v>-376.40140000000002</v>
      </c>
      <c r="I645" s="55">
        <v>17.2851</v>
      </c>
      <c r="J645" s="55">
        <v>21</v>
      </c>
      <c r="K645" s="8" t="s">
        <v>65</v>
      </c>
      <c r="M645" s="45">
        <v>0</v>
      </c>
      <c r="N645" s="36"/>
    </row>
    <row r="646" spans="2:14" x14ac:dyDescent="0.25">
      <c r="B646" s="8" t="s">
        <v>152</v>
      </c>
      <c r="C646" s="8">
        <v>2021</v>
      </c>
      <c r="D646" s="8">
        <v>2</v>
      </c>
      <c r="E646" s="55">
        <v>1472.5613000000001</v>
      </c>
      <c r="F646" s="55">
        <v>3872.0030000000002</v>
      </c>
      <c r="G646" s="55">
        <v>2958.9960000000001</v>
      </c>
      <c r="H646" s="55">
        <v>-559.55430000000001</v>
      </c>
      <c r="I646" s="55">
        <v>15.5852</v>
      </c>
      <c r="J646" s="55">
        <v>21</v>
      </c>
      <c r="K646" s="8" t="s">
        <v>65</v>
      </c>
      <c r="M646" s="45">
        <v>0</v>
      </c>
      <c r="N646" s="36"/>
    </row>
    <row r="647" spans="2:14" x14ac:dyDescent="0.25">
      <c r="B647" s="8" t="s">
        <v>152</v>
      </c>
      <c r="C647" s="8">
        <v>2021</v>
      </c>
      <c r="D647" s="8">
        <v>3</v>
      </c>
      <c r="E647" s="55">
        <v>3291.402</v>
      </c>
      <c r="F647" s="55">
        <v>3859.2233000000001</v>
      </c>
      <c r="G647" s="55">
        <v>2383.2298000000001</v>
      </c>
      <c r="H647" s="55">
        <v>-1815.4085</v>
      </c>
      <c r="I647" s="55">
        <v>17.920000000000002</v>
      </c>
      <c r="J647" s="55">
        <v>21</v>
      </c>
      <c r="K647" s="8" t="s">
        <v>65</v>
      </c>
      <c r="M647" s="45">
        <v>0</v>
      </c>
      <c r="N647" s="36"/>
    </row>
    <row r="648" spans="2:14" x14ac:dyDescent="0.25">
      <c r="B648" s="8" t="s">
        <v>152</v>
      </c>
      <c r="C648" s="8">
        <v>2021</v>
      </c>
      <c r="D648" s="8">
        <v>4</v>
      </c>
      <c r="E648" s="55">
        <v>3715.1262999999999</v>
      </c>
      <c r="F648" s="55">
        <v>3206.6136999999999</v>
      </c>
      <c r="G648" s="55">
        <v>1719.6292000000001</v>
      </c>
      <c r="H648" s="55">
        <v>-2228.1417999999999</v>
      </c>
      <c r="I648" s="55">
        <v>13.8444</v>
      </c>
      <c r="J648" s="55">
        <v>21</v>
      </c>
      <c r="K648" s="8" t="s">
        <v>65</v>
      </c>
      <c r="M648" s="45">
        <v>0</v>
      </c>
      <c r="N648" s="36"/>
    </row>
    <row r="649" spans="2:14" x14ac:dyDescent="0.25">
      <c r="B649" s="8" t="s">
        <v>152</v>
      </c>
      <c r="C649" s="8">
        <v>2021</v>
      </c>
      <c r="D649" s="8">
        <v>5</v>
      </c>
      <c r="E649" s="55">
        <v>4086.7592</v>
      </c>
      <c r="F649" s="55">
        <v>3215.1676000000002</v>
      </c>
      <c r="G649" s="55">
        <v>1624.4924000000001</v>
      </c>
      <c r="H649" s="55">
        <v>-2496.0839999999998</v>
      </c>
      <c r="I649" s="55">
        <v>10.567600000000001</v>
      </c>
      <c r="J649" s="55">
        <v>21</v>
      </c>
      <c r="K649" s="8" t="s">
        <v>65</v>
      </c>
      <c r="M649" s="45">
        <v>0</v>
      </c>
      <c r="N649" s="36"/>
    </row>
    <row r="650" spans="2:14" x14ac:dyDescent="0.25">
      <c r="B650" s="8" t="s">
        <v>152</v>
      </c>
      <c r="C650" s="8">
        <v>2021</v>
      </c>
      <c r="D650" s="8">
        <v>6</v>
      </c>
      <c r="E650" s="55">
        <v>4202.2586000000001</v>
      </c>
      <c r="F650" s="55">
        <v>3456.2916</v>
      </c>
      <c r="G650" s="55">
        <v>1636.117</v>
      </c>
      <c r="H650" s="55">
        <v>-2382.0839999999998</v>
      </c>
      <c r="I650" s="55">
        <v>12.0832</v>
      </c>
      <c r="J650" s="55">
        <v>21</v>
      </c>
      <c r="K650" s="8" t="s">
        <v>65</v>
      </c>
      <c r="M650" s="45">
        <v>0</v>
      </c>
      <c r="N650" s="36"/>
    </row>
    <row r="651" spans="2:14" x14ac:dyDescent="0.25">
      <c r="B651" s="8" t="s">
        <v>152</v>
      </c>
      <c r="C651" s="8">
        <v>2021</v>
      </c>
      <c r="D651" s="8">
        <v>7</v>
      </c>
      <c r="E651" s="55">
        <v>3748.2878000000001</v>
      </c>
      <c r="F651" s="55">
        <v>3742.4953999999998</v>
      </c>
      <c r="G651" s="55">
        <v>1765.5975999999998</v>
      </c>
      <c r="H651" s="55">
        <v>-1771.39</v>
      </c>
      <c r="I651" s="55">
        <v>12.288</v>
      </c>
      <c r="J651" s="55">
        <v>21</v>
      </c>
      <c r="K651" s="8" t="s">
        <v>65</v>
      </c>
      <c r="M651" s="45">
        <v>0</v>
      </c>
      <c r="N651" s="36"/>
    </row>
    <row r="652" spans="2:14" x14ac:dyDescent="0.25">
      <c r="B652" s="8" t="s">
        <v>152</v>
      </c>
      <c r="C652" s="8">
        <v>2021</v>
      </c>
      <c r="D652" s="8">
        <v>8</v>
      </c>
      <c r="E652" s="55">
        <v>3587.6291999999999</v>
      </c>
      <c r="F652" s="55">
        <v>3374.1226000000001</v>
      </c>
      <c r="G652" s="55">
        <v>1737.5780000000002</v>
      </c>
      <c r="H652" s="55">
        <v>-1951.0845999999999</v>
      </c>
      <c r="I652" s="55">
        <v>12.308400000000001</v>
      </c>
      <c r="J652" s="55">
        <v>21</v>
      </c>
      <c r="K652" s="8" t="s">
        <v>65</v>
      </c>
      <c r="M652" s="45">
        <v>0</v>
      </c>
      <c r="N652" s="36"/>
    </row>
    <row r="653" spans="2:14" x14ac:dyDescent="0.25">
      <c r="B653" s="8" t="s">
        <v>152</v>
      </c>
      <c r="C653" s="8">
        <v>2021</v>
      </c>
      <c r="D653" s="8">
        <v>9</v>
      </c>
      <c r="E653" s="55">
        <v>3185.3715999999999</v>
      </c>
      <c r="F653" s="55">
        <v>3133.5707000000002</v>
      </c>
      <c r="G653" s="55">
        <v>1842.0535000000002</v>
      </c>
      <c r="H653" s="55">
        <v>-1893.8543999999999</v>
      </c>
      <c r="I653" s="55">
        <v>11.0387</v>
      </c>
      <c r="J653" s="55">
        <v>21</v>
      </c>
      <c r="K653" s="8" t="s">
        <v>65</v>
      </c>
      <c r="M653" s="45">
        <v>0</v>
      </c>
      <c r="N653" s="36"/>
    </row>
    <row r="654" spans="2:14" x14ac:dyDescent="0.25">
      <c r="B654" s="8" t="s">
        <v>152</v>
      </c>
      <c r="C654" s="8">
        <v>2021</v>
      </c>
      <c r="D654" s="8">
        <v>10</v>
      </c>
      <c r="E654" s="55">
        <v>2156.9090000000001</v>
      </c>
      <c r="F654" s="55">
        <v>3185.2298999999998</v>
      </c>
      <c r="G654" s="55">
        <v>2210.6541999999999</v>
      </c>
      <c r="H654" s="55">
        <v>-1182.3333</v>
      </c>
      <c r="I654" s="55">
        <v>10.8748</v>
      </c>
      <c r="J654" s="55">
        <v>21</v>
      </c>
      <c r="K654" s="8" t="s">
        <v>65</v>
      </c>
      <c r="M654" s="45">
        <v>0</v>
      </c>
      <c r="N654" s="36"/>
    </row>
    <row r="655" spans="2:14" x14ac:dyDescent="0.25">
      <c r="B655" s="8" t="s">
        <v>152</v>
      </c>
      <c r="C655" s="8">
        <v>2021</v>
      </c>
      <c r="D655" s="8">
        <v>11</v>
      </c>
      <c r="E655" s="55">
        <v>1458.0772999999999</v>
      </c>
      <c r="F655" s="55">
        <v>3841.7361000000001</v>
      </c>
      <c r="G655" s="55">
        <v>2936.3317999999999</v>
      </c>
      <c r="H655" s="55">
        <v>-552.673</v>
      </c>
      <c r="I655" s="55">
        <v>12.8</v>
      </c>
      <c r="J655" s="55">
        <v>21</v>
      </c>
      <c r="K655" s="8" t="s">
        <v>65</v>
      </c>
      <c r="M655" s="45">
        <v>0</v>
      </c>
      <c r="N655" s="36"/>
    </row>
    <row r="656" spans="2:14" x14ac:dyDescent="0.25">
      <c r="B656" s="8" t="s">
        <v>152</v>
      </c>
      <c r="C656" s="8">
        <v>2021</v>
      </c>
      <c r="D656" s="8">
        <v>12</v>
      </c>
      <c r="E656" s="55">
        <v>762.52719999999999</v>
      </c>
      <c r="F656" s="55">
        <v>4218.5852000000004</v>
      </c>
      <c r="G656" s="55">
        <v>3621.3112000000006</v>
      </c>
      <c r="H656" s="55">
        <v>-165.25319999999999</v>
      </c>
      <c r="I656" s="55">
        <v>14.0083</v>
      </c>
      <c r="J656" s="55">
        <v>21</v>
      </c>
      <c r="K656" s="8" t="s">
        <v>65</v>
      </c>
      <c r="M656" s="45">
        <v>0</v>
      </c>
      <c r="N656" s="36"/>
    </row>
    <row r="657" spans="2:14" x14ac:dyDescent="0.25">
      <c r="B657" s="8" t="s">
        <v>153</v>
      </c>
      <c r="C657" s="8">
        <v>2021</v>
      </c>
      <c r="D657" s="8">
        <v>1</v>
      </c>
      <c r="E657" s="55">
        <v>306.24</v>
      </c>
      <c r="F657" s="55">
        <v>1078.8557000000001</v>
      </c>
      <c r="G657" s="55">
        <v>824.90369999999996</v>
      </c>
      <c r="H657" s="55">
        <v>-52.287999999999997</v>
      </c>
      <c r="I657" s="55">
        <v>3.5840000000000001</v>
      </c>
      <c r="J657" s="55">
        <v>6</v>
      </c>
      <c r="K657" s="8" t="s">
        <v>65</v>
      </c>
      <c r="M657" s="45">
        <v>0</v>
      </c>
      <c r="N657" s="36"/>
    </row>
    <row r="658" spans="2:14" x14ac:dyDescent="0.25">
      <c r="B658" s="8" t="s">
        <v>153</v>
      </c>
      <c r="C658" s="8">
        <v>2021</v>
      </c>
      <c r="D658" s="8">
        <v>2</v>
      </c>
      <c r="E658" s="55">
        <v>322.048</v>
      </c>
      <c r="F658" s="55">
        <v>976.69579999999996</v>
      </c>
      <c r="G658" s="55">
        <v>760.69579999999996</v>
      </c>
      <c r="H658" s="55">
        <v>-106.048</v>
      </c>
      <c r="I658" s="55">
        <v>3.7120000000000002</v>
      </c>
      <c r="J658" s="55">
        <v>6</v>
      </c>
      <c r="K658" s="8" t="s">
        <v>65</v>
      </c>
      <c r="M658" s="45">
        <v>0</v>
      </c>
      <c r="N658" s="36"/>
    </row>
    <row r="659" spans="2:14" x14ac:dyDescent="0.25">
      <c r="B659" s="8" t="s">
        <v>153</v>
      </c>
      <c r="C659" s="8">
        <v>2021</v>
      </c>
      <c r="D659" s="8">
        <v>3</v>
      </c>
      <c r="E659" s="55">
        <v>875.78399999999999</v>
      </c>
      <c r="F659" s="55">
        <v>897.23149999999998</v>
      </c>
      <c r="G659" s="55">
        <v>467.14349999999899</v>
      </c>
      <c r="H659" s="55">
        <v>-445.695999999999</v>
      </c>
      <c r="I659" s="55">
        <v>3.456</v>
      </c>
      <c r="J659" s="55">
        <v>6</v>
      </c>
      <c r="K659" s="8" t="s">
        <v>65</v>
      </c>
      <c r="M659" s="45">
        <v>0</v>
      </c>
      <c r="N659" s="36"/>
    </row>
    <row r="660" spans="2:14" x14ac:dyDescent="0.25">
      <c r="B660" s="8" t="s">
        <v>153</v>
      </c>
      <c r="C660" s="8">
        <v>2021</v>
      </c>
      <c r="D660" s="8">
        <v>4</v>
      </c>
      <c r="E660" s="55">
        <v>1085.76</v>
      </c>
      <c r="F660" s="55">
        <v>778.68780000000004</v>
      </c>
      <c r="G660" s="55">
        <v>325.59190000000001</v>
      </c>
      <c r="H660" s="55">
        <v>-632.66409999999996</v>
      </c>
      <c r="I660" s="55">
        <v>3.6480000000000001</v>
      </c>
      <c r="J660" s="55">
        <v>6</v>
      </c>
      <c r="K660" s="8" t="s">
        <v>65</v>
      </c>
      <c r="M660" s="45">
        <v>0</v>
      </c>
      <c r="N660" s="36"/>
    </row>
    <row r="661" spans="2:14" x14ac:dyDescent="0.25">
      <c r="B661" s="8" t="s">
        <v>153</v>
      </c>
      <c r="C661" s="8">
        <v>2021</v>
      </c>
      <c r="D661" s="8">
        <v>5</v>
      </c>
      <c r="E661" s="55">
        <v>1339.2639999999999</v>
      </c>
      <c r="F661" s="55">
        <v>801.80730000000005</v>
      </c>
      <c r="G661" s="55">
        <v>282.19729999999998</v>
      </c>
      <c r="H661" s="55">
        <v>-819.654</v>
      </c>
      <c r="I661" s="55">
        <v>4.16</v>
      </c>
      <c r="J661" s="55">
        <v>6</v>
      </c>
      <c r="K661" s="8" t="s">
        <v>65</v>
      </c>
      <c r="M661" s="45">
        <v>0</v>
      </c>
      <c r="N661" s="36"/>
    </row>
    <row r="662" spans="2:14" x14ac:dyDescent="0.25">
      <c r="B662" s="8" t="s">
        <v>153</v>
      </c>
      <c r="C662" s="8">
        <v>2021</v>
      </c>
      <c r="D662" s="8">
        <v>6</v>
      </c>
      <c r="E662" s="55">
        <v>1416.0640000000001</v>
      </c>
      <c r="F662" s="55">
        <v>1240.4318000000001</v>
      </c>
      <c r="G662" s="55">
        <v>401.15199999999999</v>
      </c>
      <c r="H662" s="55">
        <v>-576.78420000000006</v>
      </c>
      <c r="I662" s="55">
        <v>5.12</v>
      </c>
      <c r="J662" s="55">
        <v>6</v>
      </c>
      <c r="K662" s="8" t="s">
        <v>65</v>
      </c>
      <c r="M662" s="45">
        <v>0</v>
      </c>
      <c r="N662" s="36"/>
    </row>
    <row r="663" spans="2:14" x14ac:dyDescent="0.25">
      <c r="B663" s="8" t="s">
        <v>153</v>
      </c>
      <c r="C663" s="8">
        <v>2021</v>
      </c>
      <c r="D663" s="8">
        <v>7</v>
      </c>
      <c r="E663" s="55">
        <v>1183.232</v>
      </c>
      <c r="F663" s="55">
        <v>1546.0319999999999</v>
      </c>
      <c r="G663" s="55">
        <v>594.28800000000001</v>
      </c>
      <c r="H663" s="55">
        <v>-231.488</v>
      </c>
      <c r="I663" s="55">
        <v>5.2480000000000002</v>
      </c>
      <c r="J663" s="55">
        <v>6</v>
      </c>
      <c r="K663" s="8" t="s">
        <v>65</v>
      </c>
      <c r="M663" s="45">
        <v>0</v>
      </c>
      <c r="N663" s="36"/>
    </row>
    <row r="664" spans="2:14" x14ac:dyDescent="0.25">
      <c r="B664" s="8" t="s">
        <v>153</v>
      </c>
      <c r="C664" s="8">
        <v>2021</v>
      </c>
      <c r="D664" s="8">
        <v>8</v>
      </c>
      <c r="E664" s="55">
        <v>1075.7760000000001</v>
      </c>
      <c r="F664" s="55">
        <v>1300.2719999999999</v>
      </c>
      <c r="G664" s="55">
        <v>520.68799999999987</v>
      </c>
      <c r="H664" s="55">
        <v>-296.19200000000001</v>
      </c>
      <c r="I664" s="55">
        <v>4.8</v>
      </c>
      <c r="J664" s="55">
        <v>6</v>
      </c>
      <c r="K664" s="8" t="s">
        <v>65</v>
      </c>
      <c r="M664" s="45">
        <v>0</v>
      </c>
      <c r="N664" s="36"/>
    </row>
    <row r="665" spans="2:14" x14ac:dyDescent="0.25">
      <c r="B665" s="8" t="s">
        <v>153</v>
      </c>
      <c r="C665" s="8">
        <v>2021</v>
      </c>
      <c r="D665" s="8">
        <v>9</v>
      </c>
      <c r="E665" s="55">
        <v>838.33600000000001</v>
      </c>
      <c r="F665" s="55">
        <v>1085.981</v>
      </c>
      <c r="G665" s="55">
        <v>520.34899999999993</v>
      </c>
      <c r="H665" s="55">
        <v>-272.70400000000001</v>
      </c>
      <c r="I665" s="55">
        <v>4.7359999999999998</v>
      </c>
      <c r="J665" s="55">
        <v>6</v>
      </c>
      <c r="K665" s="8" t="s">
        <v>65</v>
      </c>
      <c r="M665" s="45">
        <v>0</v>
      </c>
      <c r="N665" s="36"/>
    </row>
    <row r="666" spans="2:14" x14ac:dyDescent="0.25">
      <c r="B666" s="8" t="s">
        <v>153</v>
      </c>
      <c r="C666" s="8">
        <v>2021</v>
      </c>
      <c r="D666" s="8">
        <v>10</v>
      </c>
      <c r="E666" s="55">
        <v>545.6</v>
      </c>
      <c r="F666" s="55">
        <v>864.52700000000004</v>
      </c>
      <c r="G666" s="55">
        <v>493.39100000000002</v>
      </c>
      <c r="H666" s="55">
        <v>-174.464</v>
      </c>
      <c r="I666" s="55">
        <v>3.9039999999999999</v>
      </c>
      <c r="J666" s="55">
        <v>6</v>
      </c>
      <c r="K666" s="8" t="s">
        <v>65</v>
      </c>
      <c r="M666" s="45">
        <v>0</v>
      </c>
      <c r="N666" s="36"/>
    </row>
    <row r="667" spans="2:14" x14ac:dyDescent="0.25">
      <c r="B667" s="8" t="s">
        <v>153</v>
      </c>
      <c r="C667" s="8">
        <v>2021</v>
      </c>
      <c r="D667" s="8">
        <v>11</v>
      </c>
      <c r="E667" s="55">
        <v>349.61799999999999</v>
      </c>
      <c r="F667" s="55">
        <v>850.85699999999997</v>
      </c>
      <c r="G667" s="55">
        <v>587.12699999999995</v>
      </c>
      <c r="H667" s="55">
        <v>-85.888000000000005</v>
      </c>
      <c r="I667" s="55">
        <v>3.456</v>
      </c>
      <c r="J667" s="55">
        <v>6</v>
      </c>
      <c r="K667" s="8" t="s">
        <v>65</v>
      </c>
      <c r="M667" s="45">
        <v>0</v>
      </c>
      <c r="N667" s="36"/>
    </row>
    <row r="668" spans="2:14" x14ac:dyDescent="0.25">
      <c r="B668" s="8" t="s">
        <v>153</v>
      </c>
      <c r="C668" s="8">
        <v>2021</v>
      </c>
      <c r="D668" s="8">
        <v>12</v>
      </c>
      <c r="E668" s="55">
        <v>159.68</v>
      </c>
      <c r="F668" s="55">
        <v>903.851</v>
      </c>
      <c r="G668" s="55">
        <v>764.20300000000009</v>
      </c>
      <c r="H668" s="55">
        <v>-20.032</v>
      </c>
      <c r="I668" s="55">
        <v>2.944</v>
      </c>
      <c r="J668" s="55">
        <v>6</v>
      </c>
      <c r="K668" s="8" t="s">
        <v>65</v>
      </c>
      <c r="M668" s="45">
        <v>0</v>
      </c>
      <c r="N668" s="36"/>
    </row>
    <row r="669" spans="2:14" x14ac:dyDescent="0.25">
      <c r="B669" s="8" t="s">
        <v>154</v>
      </c>
      <c r="C669" s="8">
        <v>2021</v>
      </c>
      <c r="D669" s="8">
        <v>1</v>
      </c>
      <c r="E669" s="55">
        <v>736.30010000000004</v>
      </c>
      <c r="F669" s="55">
        <v>5673.3990999999996</v>
      </c>
      <c r="G669" s="55">
        <v>5335.7628999999997</v>
      </c>
      <c r="H669" s="55">
        <v>-398.66390000000001</v>
      </c>
      <c r="I669" s="55">
        <v>21.155799999999999</v>
      </c>
      <c r="J669" s="55">
        <v>14</v>
      </c>
      <c r="K669" s="8" t="s">
        <v>65</v>
      </c>
      <c r="M669" s="45">
        <v>0</v>
      </c>
      <c r="N669" s="36"/>
    </row>
    <row r="670" spans="2:14" x14ac:dyDescent="0.25">
      <c r="B670" s="8" t="s">
        <v>154</v>
      </c>
      <c r="C670" s="8">
        <v>2021</v>
      </c>
      <c r="D670" s="8">
        <v>2</v>
      </c>
      <c r="E670" s="55">
        <v>928.6508</v>
      </c>
      <c r="F670" s="55">
        <v>5017.5851000000002</v>
      </c>
      <c r="G670" s="55">
        <v>4642.2383</v>
      </c>
      <c r="H670" s="55">
        <v>-553.30399999999997</v>
      </c>
      <c r="I670" s="55">
        <v>49.6526</v>
      </c>
      <c r="J670" s="55">
        <v>22</v>
      </c>
      <c r="K670" s="8" t="s">
        <v>65</v>
      </c>
      <c r="M670" s="45">
        <v>0</v>
      </c>
      <c r="N670" s="36"/>
    </row>
    <row r="671" spans="2:14" x14ac:dyDescent="0.25">
      <c r="B671" s="8" t="s">
        <v>154</v>
      </c>
      <c r="C671" s="8">
        <v>2021</v>
      </c>
      <c r="D671" s="8">
        <v>3</v>
      </c>
      <c r="E671" s="55">
        <v>1869.7971</v>
      </c>
      <c r="F671" s="55">
        <v>3767.3261000000002</v>
      </c>
      <c r="G671" s="55">
        <v>3207.0395000000003</v>
      </c>
      <c r="H671" s="55">
        <v>-1309.5105000000001</v>
      </c>
      <c r="I671" s="55">
        <v>20.7667</v>
      </c>
      <c r="J671" s="55">
        <v>22</v>
      </c>
      <c r="K671" s="8" t="s">
        <v>65</v>
      </c>
      <c r="M671" s="45">
        <v>0</v>
      </c>
      <c r="N671" s="36"/>
    </row>
    <row r="672" spans="2:14" x14ac:dyDescent="0.25">
      <c r="B672" s="8" t="s">
        <v>154</v>
      </c>
      <c r="C672" s="8">
        <v>2021</v>
      </c>
      <c r="D672" s="8">
        <v>4</v>
      </c>
      <c r="E672" s="55">
        <v>2192.2011000000002</v>
      </c>
      <c r="F672" s="55">
        <v>2176.0598</v>
      </c>
      <c r="G672" s="55">
        <v>1650.4379999999999</v>
      </c>
      <c r="H672" s="55">
        <v>-1666.5793000000001</v>
      </c>
      <c r="I672" s="55">
        <v>20.992000000000001</v>
      </c>
      <c r="J672" s="55">
        <v>22</v>
      </c>
      <c r="K672" s="8" t="s">
        <v>65</v>
      </c>
      <c r="M672" s="45">
        <v>0</v>
      </c>
      <c r="N672" s="36"/>
    </row>
    <row r="673" spans="2:14" x14ac:dyDescent="0.25">
      <c r="B673" s="8" t="s">
        <v>154</v>
      </c>
      <c r="C673" s="8">
        <v>2021</v>
      </c>
      <c r="D673" s="8">
        <v>5</v>
      </c>
      <c r="E673" s="55">
        <v>2483.2921999999999</v>
      </c>
      <c r="F673" s="55">
        <v>983.1558</v>
      </c>
      <c r="G673" s="55">
        <v>491.3202</v>
      </c>
      <c r="H673" s="55">
        <v>-1991.4566</v>
      </c>
      <c r="I673" s="55">
        <v>20.316099999999999</v>
      </c>
      <c r="J673" s="55">
        <v>22</v>
      </c>
      <c r="K673" s="8" t="s">
        <v>65</v>
      </c>
      <c r="M673" s="45">
        <v>0</v>
      </c>
      <c r="N673" s="36"/>
    </row>
    <row r="674" spans="2:14" x14ac:dyDescent="0.25">
      <c r="B674" s="8" t="s">
        <v>154</v>
      </c>
      <c r="C674" s="8">
        <v>2021</v>
      </c>
      <c r="D674" s="8">
        <v>6</v>
      </c>
      <c r="E674" s="55">
        <v>2629.7768999999998</v>
      </c>
      <c r="F674" s="55">
        <v>1016.9138</v>
      </c>
      <c r="G674" s="55">
        <v>195.06870000000001</v>
      </c>
      <c r="H674" s="55">
        <v>-1807.9318000000001</v>
      </c>
      <c r="I674" s="55">
        <v>4.6284000000000001</v>
      </c>
      <c r="J674" s="55">
        <v>22</v>
      </c>
      <c r="K674" s="8" t="s">
        <v>65</v>
      </c>
      <c r="M674" s="45">
        <v>0</v>
      </c>
      <c r="N674" s="36"/>
    </row>
    <row r="675" spans="2:14" x14ac:dyDescent="0.25">
      <c r="B675" s="8" t="s">
        <v>154</v>
      </c>
      <c r="C675" s="8">
        <v>2021</v>
      </c>
      <c r="D675" s="8">
        <v>7</v>
      </c>
      <c r="E675" s="55">
        <v>2237.8586</v>
      </c>
      <c r="F675" s="55">
        <v>1602.2876000000001</v>
      </c>
      <c r="G675" s="55">
        <v>593.07719999999995</v>
      </c>
      <c r="H675" s="55">
        <v>-1228.6482000000001</v>
      </c>
      <c r="I675" s="55">
        <v>4.8742000000000001</v>
      </c>
      <c r="J675" s="55">
        <v>22</v>
      </c>
      <c r="K675" s="8" t="s">
        <v>65</v>
      </c>
      <c r="M675" s="45">
        <v>0</v>
      </c>
      <c r="N675" s="36"/>
    </row>
    <row r="676" spans="2:14" x14ac:dyDescent="0.25">
      <c r="B676" s="8" t="s">
        <v>154</v>
      </c>
      <c r="C676" s="8">
        <v>2021</v>
      </c>
      <c r="D676" s="8">
        <v>8</v>
      </c>
      <c r="E676" s="55">
        <v>2092.5976999999998</v>
      </c>
      <c r="F676" s="55">
        <v>1232.0228</v>
      </c>
      <c r="G676" s="55">
        <v>382.32429999999999</v>
      </c>
      <c r="H676" s="55">
        <v>-1242.8992000000001</v>
      </c>
      <c r="I676" s="55">
        <v>4.6079999999999997</v>
      </c>
      <c r="J676" s="55">
        <v>22</v>
      </c>
      <c r="K676" s="8" t="s">
        <v>65</v>
      </c>
      <c r="M676" s="45">
        <v>0</v>
      </c>
      <c r="N676" s="36"/>
    </row>
    <row r="677" spans="2:14" x14ac:dyDescent="0.25">
      <c r="B677" s="8" t="s">
        <v>154</v>
      </c>
      <c r="C677" s="8">
        <v>2021</v>
      </c>
      <c r="D677" s="8">
        <v>9</v>
      </c>
      <c r="E677" s="55">
        <v>1778.2442000000001</v>
      </c>
      <c r="F677" s="55">
        <v>790.73839999999996</v>
      </c>
      <c r="G677" s="55">
        <v>237.38049999999976</v>
      </c>
      <c r="H677" s="55">
        <v>-1224.8862999999999</v>
      </c>
      <c r="I677" s="55">
        <v>4.3007999999999997</v>
      </c>
      <c r="J677" s="55">
        <v>22</v>
      </c>
      <c r="K677" s="8" t="s">
        <v>65</v>
      </c>
      <c r="M677" s="45">
        <v>0</v>
      </c>
      <c r="N677" s="36"/>
    </row>
    <row r="678" spans="2:14" x14ac:dyDescent="0.25">
      <c r="B678" s="8" t="s">
        <v>154</v>
      </c>
      <c r="C678" s="8">
        <v>2021</v>
      </c>
      <c r="D678" s="8">
        <v>10</v>
      </c>
      <c r="E678" s="55">
        <v>1194.0702000000001</v>
      </c>
      <c r="F678" s="55">
        <v>2090.8416000000002</v>
      </c>
      <c r="G678" s="55">
        <v>1678.7501</v>
      </c>
      <c r="H678" s="55">
        <v>-781.9787</v>
      </c>
      <c r="I678" s="55">
        <v>21.217199999999998</v>
      </c>
      <c r="J678" s="55">
        <v>22</v>
      </c>
      <c r="K678" s="8" t="s">
        <v>65</v>
      </c>
      <c r="M678" s="45">
        <v>0</v>
      </c>
      <c r="N678" s="36"/>
    </row>
    <row r="679" spans="2:14" x14ac:dyDescent="0.25">
      <c r="B679" s="8" t="s">
        <v>154</v>
      </c>
      <c r="C679" s="8">
        <v>2021</v>
      </c>
      <c r="D679" s="8">
        <v>11</v>
      </c>
      <c r="E679" s="55">
        <v>824.89620000000002</v>
      </c>
      <c r="F679" s="55">
        <v>4049.0266999999999</v>
      </c>
      <c r="G679" s="55">
        <v>3559.4161999999997</v>
      </c>
      <c r="H679" s="55">
        <v>-335.28570000000002</v>
      </c>
      <c r="I679" s="55">
        <v>15.2576</v>
      </c>
      <c r="J679" s="55">
        <v>22</v>
      </c>
      <c r="K679" s="8" t="s">
        <v>65</v>
      </c>
      <c r="M679" s="45">
        <v>0</v>
      </c>
      <c r="N679" s="36"/>
    </row>
    <row r="680" spans="2:14" x14ac:dyDescent="0.25">
      <c r="B680" s="8" t="s">
        <v>154</v>
      </c>
      <c r="C680" s="8">
        <v>2021</v>
      </c>
      <c r="D680" s="8">
        <v>12</v>
      </c>
      <c r="E680" s="55">
        <v>461.911</v>
      </c>
      <c r="F680" s="55">
        <v>6117.7956999999997</v>
      </c>
      <c r="G680" s="55">
        <v>5800.6376999999993</v>
      </c>
      <c r="H680" s="55">
        <v>-144.75299999999999</v>
      </c>
      <c r="I680" s="55">
        <v>15.2576</v>
      </c>
      <c r="J680" s="55">
        <v>22</v>
      </c>
      <c r="K680" s="8" t="s">
        <v>65</v>
      </c>
      <c r="M680" s="45">
        <v>0</v>
      </c>
      <c r="N680" s="36"/>
    </row>
    <row r="681" spans="2:14" x14ac:dyDescent="0.25">
      <c r="B681" s="8" t="s">
        <v>155</v>
      </c>
      <c r="C681" s="8">
        <v>2021</v>
      </c>
      <c r="D681" s="8">
        <v>1</v>
      </c>
      <c r="E681" s="55">
        <v>71.168000000000006</v>
      </c>
      <c r="F681" s="55">
        <v>3562.1759999999999</v>
      </c>
      <c r="G681" s="55">
        <v>3491.0079999999998</v>
      </c>
      <c r="H681" s="55">
        <v>0</v>
      </c>
      <c r="I681" s="55">
        <v>8.7680000000000007</v>
      </c>
      <c r="J681" s="55">
        <v>10</v>
      </c>
      <c r="K681" s="8" t="s">
        <v>65</v>
      </c>
      <c r="M681" s="45">
        <v>0</v>
      </c>
      <c r="N681" s="36"/>
    </row>
    <row r="682" spans="2:14" x14ac:dyDescent="0.25">
      <c r="B682" s="8" t="s">
        <v>155</v>
      </c>
      <c r="C682" s="8">
        <v>2021</v>
      </c>
      <c r="D682" s="8">
        <v>2</v>
      </c>
      <c r="E682" s="55">
        <v>159.68</v>
      </c>
      <c r="F682" s="55">
        <v>2403.712</v>
      </c>
      <c r="G682" s="55">
        <v>2244.8000000000002</v>
      </c>
      <c r="H682" s="55">
        <v>-0.76800000000000002</v>
      </c>
      <c r="I682" s="55">
        <v>8.64</v>
      </c>
      <c r="J682" s="55">
        <v>11</v>
      </c>
      <c r="K682" s="8" t="s">
        <v>65</v>
      </c>
      <c r="M682" s="45">
        <v>0</v>
      </c>
      <c r="N682" s="36"/>
    </row>
    <row r="683" spans="2:14" x14ac:dyDescent="0.25">
      <c r="B683" s="8" t="s">
        <v>155</v>
      </c>
      <c r="C683" s="8">
        <v>2021</v>
      </c>
      <c r="D683" s="8">
        <v>3</v>
      </c>
      <c r="E683" s="55">
        <v>287.26389999999998</v>
      </c>
      <c r="F683" s="55">
        <v>2002.3118999999999</v>
      </c>
      <c r="G683" s="55">
        <v>1723.88</v>
      </c>
      <c r="H683" s="55">
        <v>-8.8320000000000007</v>
      </c>
      <c r="I683" s="55">
        <v>5.6319999999999997</v>
      </c>
      <c r="J683" s="55">
        <v>11</v>
      </c>
      <c r="K683" s="8" t="s">
        <v>65</v>
      </c>
      <c r="M683" s="45">
        <v>0</v>
      </c>
      <c r="N683" s="36"/>
    </row>
    <row r="684" spans="2:14" x14ac:dyDescent="0.25">
      <c r="B684" s="8" t="s">
        <v>155</v>
      </c>
      <c r="C684" s="8">
        <v>2021</v>
      </c>
      <c r="D684" s="8">
        <v>4</v>
      </c>
      <c r="E684" s="55">
        <v>363.2</v>
      </c>
      <c r="F684" s="55">
        <v>872</v>
      </c>
      <c r="G684" s="55">
        <v>602.81600000000003</v>
      </c>
      <c r="H684" s="55">
        <v>-94.016000000000005</v>
      </c>
      <c r="I684" s="55">
        <v>3.456</v>
      </c>
      <c r="J684" s="55">
        <v>11</v>
      </c>
      <c r="K684" s="8" t="s">
        <v>65</v>
      </c>
      <c r="M684" s="45">
        <v>0</v>
      </c>
      <c r="N684" s="36"/>
    </row>
    <row r="685" spans="2:14" x14ac:dyDescent="0.25">
      <c r="B685" s="8" t="s">
        <v>155</v>
      </c>
      <c r="C685" s="8">
        <v>2021</v>
      </c>
      <c r="D685" s="8">
        <v>5</v>
      </c>
      <c r="E685" s="55">
        <v>387.98390000000001</v>
      </c>
      <c r="F685" s="55">
        <v>548.54399999999998</v>
      </c>
      <c r="G685" s="55">
        <v>321.32810000000001</v>
      </c>
      <c r="H685" s="55">
        <v>-160.768</v>
      </c>
      <c r="I685" s="55">
        <v>3.1360000000000001</v>
      </c>
      <c r="J685" s="55">
        <v>11</v>
      </c>
      <c r="K685" s="8" t="s">
        <v>65</v>
      </c>
      <c r="M685" s="45">
        <v>0</v>
      </c>
      <c r="N685" s="36"/>
    </row>
    <row r="686" spans="2:14" x14ac:dyDescent="0.25">
      <c r="B686" s="8" t="s">
        <v>155</v>
      </c>
      <c r="C686" s="8">
        <v>2021</v>
      </c>
      <c r="D686" s="8">
        <v>6</v>
      </c>
      <c r="E686" s="55">
        <v>408.44799999999998</v>
      </c>
      <c r="F686" s="55">
        <v>509.88799999999998</v>
      </c>
      <c r="G686" s="55">
        <v>283.584</v>
      </c>
      <c r="H686" s="55">
        <v>-182.14400000000001</v>
      </c>
      <c r="I686" s="55">
        <v>2.7519999999999998</v>
      </c>
      <c r="J686" s="55">
        <v>11</v>
      </c>
      <c r="K686" s="8" t="s">
        <v>65</v>
      </c>
      <c r="M686" s="45">
        <v>0</v>
      </c>
      <c r="N686" s="36"/>
    </row>
    <row r="687" spans="2:14" x14ac:dyDescent="0.25">
      <c r="B687" s="8" t="s">
        <v>155</v>
      </c>
      <c r="C687" s="8">
        <v>2021</v>
      </c>
      <c r="D687" s="8">
        <v>7</v>
      </c>
      <c r="E687" s="55">
        <v>346.49599999999998</v>
      </c>
      <c r="F687" s="55">
        <v>567.48800000000006</v>
      </c>
      <c r="G687" s="55">
        <v>337.6</v>
      </c>
      <c r="H687" s="55">
        <v>-116.608</v>
      </c>
      <c r="I687" s="55">
        <v>3.1360000000000001</v>
      </c>
      <c r="J687" s="55">
        <v>11</v>
      </c>
      <c r="K687" s="8" t="s">
        <v>65</v>
      </c>
      <c r="M687" s="45">
        <v>0</v>
      </c>
      <c r="N687" s="36"/>
    </row>
    <row r="688" spans="2:14" x14ac:dyDescent="0.25">
      <c r="B688" s="8" t="s">
        <v>155</v>
      </c>
      <c r="C688" s="8">
        <v>2021</v>
      </c>
      <c r="D688" s="8">
        <v>8</v>
      </c>
      <c r="E688" s="55">
        <v>275.93599999999998</v>
      </c>
      <c r="F688" s="55">
        <v>538.19200000000001</v>
      </c>
      <c r="G688" s="55">
        <v>352.11200000000002</v>
      </c>
      <c r="H688" s="55">
        <v>-89.855999999999995</v>
      </c>
      <c r="I688" s="55">
        <v>4.16</v>
      </c>
      <c r="J688" s="55">
        <v>11</v>
      </c>
      <c r="K688" s="8" t="s">
        <v>65</v>
      </c>
      <c r="M688" s="45">
        <v>0</v>
      </c>
      <c r="N688" s="36"/>
    </row>
    <row r="689" spans="2:14" x14ac:dyDescent="0.25">
      <c r="B689" s="8" t="s">
        <v>155</v>
      </c>
      <c r="C689" s="8">
        <v>2021</v>
      </c>
      <c r="D689" s="8">
        <v>9</v>
      </c>
      <c r="E689" s="55">
        <v>208.488</v>
      </c>
      <c r="F689" s="55">
        <v>660.99199999999996</v>
      </c>
      <c r="G689" s="55">
        <v>507.13589999999999</v>
      </c>
      <c r="H689" s="55">
        <v>-54.631900000000002</v>
      </c>
      <c r="I689" s="55">
        <v>3.84</v>
      </c>
      <c r="J689" s="55">
        <v>11</v>
      </c>
      <c r="K689" s="8" t="s">
        <v>65</v>
      </c>
      <c r="M689" s="45">
        <v>0</v>
      </c>
      <c r="N689" s="36"/>
    </row>
    <row r="690" spans="2:14" x14ac:dyDescent="0.25">
      <c r="B690" s="8" t="s">
        <v>155</v>
      </c>
      <c r="C690" s="8">
        <v>2021</v>
      </c>
      <c r="D690" s="8">
        <v>10</v>
      </c>
      <c r="E690" s="55">
        <v>141.376</v>
      </c>
      <c r="F690" s="55">
        <v>949.952</v>
      </c>
      <c r="G690" s="55">
        <v>820.8</v>
      </c>
      <c r="H690" s="55">
        <v>-12.224</v>
      </c>
      <c r="I690" s="55">
        <v>4.9279999999999999</v>
      </c>
      <c r="J690" s="55">
        <v>11</v>
      </c>
      <c r="K690" s="8" t="s">
        <v>65</v>
      </c>
      <c r="M690" s="45">
        <v>0</v>
      </c>
      <c r="N690" s="36"/>
    </row>
    <row r="691" spans="2:14" x14ac:dyDescent="0.25">
      <c r="B691" s="8" t="s">
        <v>155</v>
      </c>
      <c r="C691" s="8">
        <v>2021</v>
      </c>
      <c r="D691" s="8">
        <v>11</v>
      </c>
      <c r="E691" s="55">
        <v>110.91200000000001</v>
      </c>
      <c r="F691" s="55">
        <v>1766.11</v>
      </c>
      <c r="G691" s="55">
        <v>1655.838</v>
      </c>
      <c r="H691" s="55">
        <v>-0.64</v>
      </c>
      <c r="I691" s="55">
        <v>7.8719999999999999</v>
      </c>
      <c r="J691" s="55">
        <v>11</v>
      </c>
      <c r="K691" s="8" t="s">
        <v>65</v>
      </c>
      <c r="M691" s="45">
        <v>0</v>
      </c>
      <c r="N691" s="36"/>
    </row>
    <row r="692" spans="2:14" x14ac:dyDescent="0.25">
      <c r="B692" s="8" t="s">
        <v>155</v>
      </c>
      <c r="C692" s="8">
        <v>2021</v>
      </c>
      <c r="D692" s="8">
        <v>12</v>
      </c>
      <c r="E692" s="55">
        <v>35.776000000000003</v>
      </c>
      <c r="F692" s="55">
        <v>3144.8319999999999</v>
      </c>
      <c r="G692" s="55">
        <v>3109.056</v>
      </c>
      <c r="H692" s="55">
        <v>0</v>
      </c>
      <c r="I692" s="55">
        <v>9.2799999999999994</v>
      </c>
      <c r="J692" s="55">
        <v>11</v>
      </c>
      <c r="K692" s="8" t="s">
        <v>65</v>
      </c>
      <c r="M692" s="45">
        <v>0</v>
      </c>
      <c r="N692" s="36"/>
    </row>
    <row r="693" spans="2:14" x14ac:dyDescent="0.25">
      <c r="B693" s="8" t="s">
        <v>156</v>
      </c>
      <c r="C693" s="8">
        <v>2021</v>
      </c>
      <c r="D693" s="8">
        <v>1</v>
      </c>
      <c r="E693" s="55">
        <v>445.41590000000002</v>
      </c>
      <c r="F693" s="55">
        <v>6490.0640000000003</v>
      </c>
      <c r="G693" s="55">
        <v>6044.6481000000003</v>
      </c>
      <c r="H693" s="55">
        <v>0</v>
      </c>
      <c r="I693" s="55">
        <v>15.231999999999999</v>
      </c>
      <c r="J693" s="55">
        <v>21</v>
      </c>
      <c r="K693" s="8" t="s">
        <v>65</v>
      </c>
      <c r="M693" s="45">
        <v>0</v>
      </c>
      <c r="N693" s="36"/>
    </row>
    <row r="694" spans="2:14" x14ac:dyDescent="0.25">
      <c r="B694" s="8" t="s">
        <v>156</v>
      </c>
      <c r="C694" s="8">
        <v>2021</v>
      </c>
      <c r="D694" s="8">
        <v>2</v>
      </c>
      <c r="E694" s="55">
        <v>601.53599999999994</v>
      </c>
      <c r="F694" s="55">
        <v>5684.2479000000003</v>
      </c>
      <c r="G694" s="55">
        <v>5082.7119000000002</v>
      </c>
      <c r="H694" s="55">
        <v>0</v>
      </c>
      <c r="I694" s="55">
        <v>13.44</v>
      </c>
      <c r="J694" s="55">
        <v>21</v>
      </c>
      <c r="K694" s="8" t="s">
        <v>65</v>
      </c>
      <c r="M694" s="45">
        <v>0</v>
      </c>
      <c r="N694" s="36"/>
    </row>
    <row r="695" spans="2:14" x14ac:dyDescent="0.25">
      <c r="B695" s="8" t="s">
        <v>156</v>
      </c>
      <c r="C695" s="8">
        <v>2021</v>
      </c>
      <c r="D695" s="8">
        <v>3</v>
      </c>
      <c r="E695" s="55">
        <v>1367.4719</v>
      </c>
      <c r="F695" s="55">
        <v>5397.1917000000003</v>
      </c>
      <c r="G695" s="55">
        <v>4051.2878000000005</v>
      </c>
      <c r="H695" s="55">
        <v>-21.568000000000001</v>
      </c>
      <c r="I695" s="55">
        <v>14.592000000000001</v>
      </c>
      <c r="J695" s="55">
        <v>19</v>
      </c>
      <c r="K695" s="8" t="s">
        <v>65</v>
      </c>
      <c r="M695" s="45">
        <v>0</v>
      </c>
      <c r="N695" s="36"/>
    </row>
    <row r="696" spans="2:14" x14ac:dyDescent="0.25">
      <c r="B696" s="8" t="s">
        <v>156</v>
      </c>
      <c r="C696" s="8">
        <v>2021</v>
      </c>
      <c r="D696" s="8">
        <v>4</v>
      </c>
      <c r="E696" s="55">
        <v>1641.84</v>
      </c>
      <c r="F696" s="55">
        <v>4702.2079000000003</v>
      </c>
      <c r="G696" s="55">
        <v>3173.4398999999999</v>
      </c>
      <c r="H696" s="55">
        <v>-113.072</v>
      </c>
      <c r="I696" s="55">
        <v>11.776</v>
      </c>
      <c r="J696" s="55">
        <v>18</v>
      </c>
      <c r="K696" s="8" t="s">
        <v>65</v>
      </c>
      <c r="M696" s="45">
        <v>0</v>
      </c>
      <c r="N696" s="36"/>
    </row>
    <row r="697" spans="2:14" x14ac:dyDescent="0.25">
      <c r="B697" s="8" t="s">
        <v>156</v>
      </c>
      <c r="C697" s="8">
        <v>2021</v>
      </c>
      <c r="D697" s="8">
        <v>5</v>
      </c>
      <c r="E697" s="55">
        <v>1754.6319000000001</v>
      </c>
      <c r="F697" s="55">
        <v>707.31989999999996</v>
      </c>
      <c r="G697" s="55">
        <v>218.99199999999999</v>
      </c>
      <c r="H697" s="55">
        <v>-1266.3040000000001</v>
      </c>
      <c r="I697" s="55">
        <v>6.016</v>
      </c>
      <c r="J697" s="55">
        <v>18</v>
      </c>
      <c r="K697" s="8" t="s">
        <v>65</v>
      </c>
      <c r="M697" s="45">
        <v>0</v>
      </c>
      <c r="N697" s="36"/>
    </row>
    <row r="698" spans="2:14" x14ac:dyDescent="0.25">
      <c r="B698" s="8" t="s">
        <v>156</v>
      </c>
      <c r="C698" s="8">
        <v>2021</v>
      </c>
      <c r="D698" s="8">
        <v>6</v>
      </c>
      <c r="E698" s="55">
        <v>1928.848</v>
      </c>
      <c r="F698" s="55">
        <v>770.53599999999994</v>
      </c>
      <c r="G698" s="55">
        <v>185.04</v>
      </c>
      <c r="H698" s="55">
        <v>-1343.3520000000001</v>
      </c>
      <c r="I698" s="55">
        <v>5.3760000000000003</v>
      </c>
      <c r="J698" s="55">
        <v>18</v>
      </c>
      <c r="K698" s="8" t="s">
        <v>65</v>
      </c>
      <c r="M698" s="45">
        <v>0</v>
      </c>
      <c r="N698" s="36"/>
    </row>
    <row r="699" spans="2:14" x14ac:dyDescent="0.25">
      <c r="B699" s="8" t="s">
        <v>156</v>
      </c>
      <c r="C699" s="8">
        <v>2021</v>
      </c>
      <c r="D699" s="8">
        <v>7</v>
      </c>
      <c r="E699" s="55">
        <v>1629.5519999999999</v>
      </c>
      <c r="F699" s="55">
        <v>779.42399999999998</v>
      </c>
      <c r="G699" s="55">
        <v>221.82400000000001</v>
      </c>
      <c r="H699" s="55">
        <v>-1071.952</v>
      </c>
      <c r="I699" s="55">
        <v>4.8639999999999999</v>
      </c>
      <c r="J699" s="55">
        <v>18</v>
      </c>
      <c r="K699" s="8" t="s">
        <v>65</v>
      </c>
      <c r="M699" s="45">
        <v>0</v>
      </c>
      <c r="N699" s="36"/>
    </row>
    <row r="700" spans="2:14" x14ac:dyDescent="0.25">
      <c r="B700" s="8" t="s">
        <v>156</v>
      </c>
      <c r="C700" s="8">
        <v>2021</v>
      </c>
      <c r="D700" s="8">
        <v>8</v>
      </c>
      <c r="E700" s="55">
        <v>1572.04</v>
      </c>
      <c r="F700" s="55">
        <v>853.12800000000004</v>
      </c>
      <c r="G700" s="55">
        <v>268.09600000000012</v>
      </c>
      <c r="H700" s="55">
        <v>-987.00800000000004</v>
      </c>
      <c r="I700" s="55">
        <v>5.3760000000000003</v>
      </c>
      <c r="J700" s="55">
        <v>18</v>
      </c>
      <c r="K700" s="8" t="s">
        <v>65</v>
      </c>
      <c r="M700" s="45">
        <v>0</v>
      </c>
      <c r="N700" s="36"/>
    </row>
    <row r="701" spans="2:14" x14ac:dyDescent="0.25">
      <c r="B701" s="8" t="s">
        <v>156</v>
      </c>
      <c r="C701" s="8">
        <v>2021</v>
      </c>
      <c r="D701" s="8">
        <v>9</v>
      </c>
      <c r="E701" s="55">
        <v>1311.3019999999999</v>
      </c>
      <c r="F701" s="55">
        <v>684.68200000000002</v>
      </c>
      <c r="G701" s="55">
        <v>227.40200000000021</v>
      </c>
      <c r="H701" s="55">
        <v>-854.02200000000005</v>
      </c>
      <c r="I701" s="55">
        <v>5.8879999999999999</v>
      </c>
      <c r="J701" s="55">
        <v>18</v>
      </c>
      <c r="K701" s="8" t="s">
        <v>65</v>
      </c>
      <c r="M701" s="45">
        <v>0</v>
      </c>
      <c r="N701" s="36"/>
    </row>
    <row r="702" spans="2:14" x14ac:dyDescent="0.25">
      <c r="B702" s="8" t="s">
        <v>156</v>
      </c>
      <c r="C702" s="8">
        <v>2021</v>
      </c>
      <c r="D702" s="8">
        <v>10</v>
      </c>
      <c r="E702" s="55">
        <v>823.31200000000001</v>
      </c>
      <c r="F702" s="55">
        <v>2389.364</v>
      </c>
      <c r="G702" s="55">
        <v>1859.0440000000001</v>
      </c>
      <c r="H702" s="55">
        <v>-292.99200000000002</v>
      </c>
      <c r="I702" s="55">
        <v>14.464</v>
      </c>
      <c r="J702" s="55">
        <v>18</v>
      </c>
      <c r="K702" s="8" t="s">
        <v>65</v>
      </c>
      <c r="M702" s="45">
        <v>0</v>
      </c>
      <c r="N702" s="36"/>
    </row>
    <row r="703" spans="2:14" x14ac:dyDescent="0.25">
      <c r="B703" s="8" t="s">
        <v>156</v>
      </c>
      <c r="C703" s="8">
        <v>2021</v>
      </c>
      <c r="D703" s="8">
        <v>11</v>
      </c>
      <c r="E703" s="55">
        <v>509.34399999999999</v>
      </c>
      <c r="F703" s="55">
        <v>4991.6390000000001</v>
      </c>
      <c r="G703" s="55">
        <v>4489.7190000000001</v>
      </c>
      <c r="H703" s="55">
        <v>-7.4239999999999897</v>
      </c>
      <c r="I703" s="55">
        <v>14.72</v>
      </c>
      <c r="J703" s="55">
        <v>18</v>
      </c>
      <c r="K703" s="8" t="s">
        <v>65</v>
      </c>
      <c r="M703" s="45">
        <v>0</v>
      </c>
      <c r="N703" s="36"/>
    </row>
    <row r="704" spans="2:14" x14ac:dyDescent="0.25">
      <c r="B704" s="8" t="s">
        <v>156</v>
      </c>
      <c r="C704" s="8">
        <v>2021</v>
      </c>
      <c r="D704" s="8">
        <v>12</v>
      </c>
      <c r="E704" s="55">
        <v>298.38600000000002</v>
      </c>
      <c r="F704" s="55">
        <v>7853.3190000000004</v>
      </c>
      <c r="G704" s="55">
        <v>7554.933</v>
      </c>
      <c r="H704" s="55">
        <v>0</v>
      </c>
      <c r="I704" s="55">
        <v>18.943999999999999</v>
      </c>
      <c r="J704" s="55">
        <v>18</v>
      </c>
      <c r="K704" s="8" t="s">
        <v>65</v>
      </c>
      <c r="M704" s="45">
        <v>0</v>
      </c>
      <c r="N704" s="36"/>
    </row>
    <row r="705" spans="2:14" x14ac:dyDescent="0.25">
      <c r="B705" s="8" t="s">
        <v>157</v>
      </c>
      <c r="C705" s="8">
        <v>2021</v>
      </c>
      <c r="D705" s="8">
        <v>1</v>
      </c>
      <c r="E705" s="55">
        <v>7295.4321</v>
      </c>
      <c r="F705" s="55">
        <v>24949.923999999999</v>
      </c>
      <c r="G705" s="55">
        <v>19529.771199999999</v>
      </c>
      <c r="H705" s="55">
        <v>-1875.2792999999999</v>
      </c>
      <c r="I705" s="55">
        <v>38.991999999999997</v>
      </c>
      <c r="J705" s="55">
        <v>156</v>
      </c>
      <c r="K705" s="8" t="s">
        <v>65</v>
      </c>
      <c r="M705" s="45">
        <v>0</v>
      </c>
      <c r="N705" s="36"/>
    </row>
    <row r="706" spans="2:14" x14ac:dyDescent="0.25">
      <c r="B706" s="8" t="s">
        <v>157</v>
      </c>
      <c r="C706" s="8">
        <v>2021</v>
      </c>
      <c r="D706" s="8">
        <v>2</v>
      </c>
      <c r="E706" s="55">
        <v>9265.3029999999999</v>
      </c>
      <c r="F706" s="55">
        <v>11255.116</v>
      </c>
      <c r="G706" s="55">
        <v>8126.5533999999998</v>
      </c>
      <c r="H706" s="55">
        <v>-6136.7403999999997</v>
      </c>
      <c r="I706" s="55">
        <v>49.968000000000004</v>
      </c>
      <c r="J706" s="55">
        <v>156</v>
      </c>
      <c r="K706" s="8" t="s">
        <v>65</v>
      </c>
      <c r="M706" s="45">
        <v>0</v>
      </c>
      <c r="N706" s="36"/>
    </row>
    <row r="707" spans="2:14" x14ac:dyDescent="0.25">
      <c r="B707" s="8" t="s">
        <v>157</v>
      </c>
      <c r="C707" s="8">
        <v>2021</v>
      </c>
      <c r="D707" s="8">
        <v>3</v>
      </c>
      <c r="E707" s="55">
        <v>14334.224200000001</v>
      </c>
      <c r="F707" s="55">
        <v>1518.7760000000001</v>
      </c>
      <c r="G707" s="55">
        <v>785.65139999999826</v>
      </c>
      <c r="H707" s="55">
        <v>-13601.0996</v>
      </c>
      <c r="I707" s="55">
        <v>5.4039999999999999</v>
      </c>
      <c r="J707" s="55">
        <v>156</v>
      </c>
      <c r="K707" s="8" t="s">
        <v>65</v>
      </c>
      <c r="M707" s="45">
        <v>0</v>
      </c>
      <c r="N707" s="36"/>
    </row>
    <row r="708" spans="2:14" x14ac:dyDescent="0.25">
      <c r="B708" s="8" t="s">
        <v>157</v>
      </c>
      <c r="C708" s="8">
        <v>2021</v>
      </c>
      <c r="D708" s="8">
        <v>4</v>
      </c>
      <c r="E708" s="55">
        <v>15129.9727</v>
      </c>
      <c r="F708" s="55">
        <v>1343.896</v>
      </c>
      <c r="G708" s="55">
        <v>644.4855</v>
      </c>
      <c r="H708" s="55">
        <v>-14430.5622</v>
      </c>
      <c r="I708" s="55">
        <v>2.456</v>
      </c>
      <c r="J708" s="55">
        <v>156</v>
      </c>
      <c r="K708" s="8" t="s">
        <v>65</v>
      </c>
      <c r="M708" s="45">
        <v>0</v>
      </c>
      <c r="N708" s="36"/>
    </row>
    <row r="709" spans="2:14" x14ac:dyDescent="0.25">
      <c r="B709" s="8" t="s">
        <v>157</v>
      </c>
      <c r="C709" s="8">
        <v>2021</v>
      </c>
      <c r="D709" s="8">
        <v>5</v>
      </c>
      <c r="E709" s="55">
        <v>15741.3505</v>
      </c>
      <c r="F709" s="55">
        <v>1460.876</v>
      </c>
      <c r="G709" s="55">
        <v>643.12109999999996</v>
      </c>
      <c r="H709" s="55">
        <v>-14923.595600000001</v>
      </c>
      <c r="I709" s="55">
        <v>3.2759999999999998</v>
      </c>
      <c r="J709" s="55">
        <v>156</v>
      </c>
      <c r="K709" s="8" t="s">
        <v>65</v>
      </c>
      <c r="M709" s="45">
        <v>0</v>
      </c>
      <c r="N709" s="36"/>
    </row>
    <row r="710" spans="2:14" x14ac:dyDescent="0.25">
      <c r="B710" s="8" t="s">
        <v>157</v>
      </c>
      <c r="C710" s="8">
        <v>2021</v>
      </c>
      <c r="D710" s="8">
        <v>6</v>
      </c>
      <c r="E710" s="55">
        <v>16130.8328</v>
      </c>
      <c r="F710" s="55">
        <v>1238.5360000000001</v>
      </c>
      <c r="G710" s="55">
        <v>460.43520000000001</v>
      </c>
      <c r="H710" s="55">
        <v>-15352.732</v>
      </c>
      <c r="I710" s="55">
        <v>7.8639999999999999</v>
      </c>
      <c r="J710" s="55">
        <v>156</v>
      </c>
      <c r="K710" s="8" t="s">
        <v>65</v>
      </c>
      <c r="M710" s="45">
        <v>0</v>
      </c>
      <c r="N710" s="36"/>
    </row>
    <row r="711" spans="2:14" x14ac:dyDescent="0.25">
      <c r="B711" s="8" t="s">
        <v>157</v>
      </c>
      <c r="C711" s="8">
        <v>2021</v>
      </c>
      <c r="D711" s="8">
        <v>7</v>
      </c>
      <c r="E711" s="55">
        <v>13628.9998</v>
      </c>
      <c r="F711" s="55">
        <v>1010.54</v>
      </c>
      <c r="G711" s="55">
        <v>411.28489999999999</v>
      </c>
      <c r="H711" s="55">
        <v>-13029.744699999999</v>
      </c>
      <c r="I711" s="55">
        <v>10.571999999999999</v>
      </c>
      <c r="J711" s="55">
        <v>156</v>
      </c>
      <c r="K711" s="8" t="s">
        <v>65</v>
      </c>
      <c r="M711" s="45">
        <v>0</v>
      </c>
      <c r="N711" s="36"/>
    </row>
    <row r="712" spans="2:14" x14ac:dyDescent="0.25">
      <c r="B712" s="8" t="s">
        <v>157</v>
      </c>
      <c r="C712" s="8">
        <v>2021</v>
      </c>
      <c r="D712" s="8">
        <v>8</v>
      </c>
      <c r="E712" s="55">
        <v>13265.366099999999</v>
      </c>
      <c r="F712" s="55">
        <v>1363.8</v>
      </c>
      <c r="G712" s="55">
        <v>637.4248</v>
      </c>
      <c r="H712" s="55">
        <v>-12538.990900000001</v>
      </c>
      <c r="I712" s="55">
        <v>5.0759999999999996</v>
      </c>
      <c r="J712" s="55">
        <v>156</v>
      </c>
      <c r="K712" s="8" t="s">
        <v>65</v>
      </c>
      <c r="M712" s="45">
        <v>0</v>
      </c>
      <c r="N712" s="36"/>
    </row>
    <row r="713" spans="2:14" x14ac:dyDescent="0.25">
      <c r="B713" s="8" t="s">
        <v>157</v>
      </c>
      <c r="C713" s="8">
        <v>2021</v>
      </c>
      <c r="D713" s="8">
        <v>9</v>
      </c>
      <c r="E713" s="55">
        <v>13875.1528</v>
      </c>
      <c r="F713" s="55">
        <v>2766.248</v>
      </c>
      <c r="G713" s="55">
        <v>1418.2683999999988</v>
      </c>
      <c r="H713" s="55">
        <v>-12527.173199999999</v>
      </c>
      <c r="I713" s="55">
        <v>19.824000000000002</v>
      </c>
      <c r="J713" s="55">
        <v>156</v>
      </c>
      <c r="K713" s="8" t="s">
        <v>65</v>
      </c>
      <c r="M713" s="45">
        <v>0</v>
      </c>
      <c r="N713" s="36"/>
    </row>
    <row r="714" spans="2:14" x14ac:dyDescent="0.25">
      <c r="B714" s="8" t="s">
        <v>157</v>
      </c>
      <c r="C714" s="8">
        <v>2021</v>
      </c>
      <c r="D714" s="8">
        <v>10</v>
      </c>
      <c r="E714" s="55">
        <v>10387.7613</v>
      </c>
      <c r="F714" s="55">
        <v>38284.792000000001</v>
      </c>
      <c r="G714" s="55">
        <v>29687.5052</v>
      </c>
      <c r="H714" s="55">
        <v>-1790.4745</v>
      </c>
      <c r="I714" s="55">
        <v>151.22399999999999</v>
      </c>
      <c r="J714" s="55">
        <v>117</v>
      </c>
      <c r="K714" s="8" t="s">
        <v>65</v>
      </c>
      <c r="M714" s="45">
        <v>0</v>
      </c>
      <c r="N714" s="36"/>
    </row>
    <row r="715" spans="2:14" x14ac:dyDescent="0.25">
      <c r="B715" s="8" t="s">
        <v>157</v>
      </c>
      <c r="C715" s="8">
        <v>2021</v>
      </c>
      <c r="D715" s="8">
        <v>11</v>
      </c>
      <c r="E715" s="55">
        <v>8575.1393000000007</v>
      </c>
      <c r="F715" s="55">
        <v>38877.396000000001</v>
      </c>
      <c r="G715" s="55">
        <v>31539.783499999998</v>
      </c>
      <c r="H715" s="55">
        <v>-1237.5268000000001</v>
      </c>
      <c r="I715" s="55">
        <v>108.96</v>
      </c>
      <c r="J715" s="55">
        <v>111</v>
      </c>
      <c r="K715" s="8" t="s">
        <v>65</v>
      </c>
      <c r="M715" s="45">
        <v>0</v>
      </c>
      <c r="N715" s="36"/>
    </row>
    <row r="716" spans="2:14" x14ac:dyDescent="0.25">
      <c r="B716" s="8" t="s">
        <v>157</v>
      </c>
      <c r="C716" s="8">
        <v>2021</v>
      </c>
      <c r="D716" s="8">
        <v>12</v>
      </c>
      <c r="E716" s="55">
        <v>4744.1800999999996</v>
      </c>
      <c r="F716" s="55">
        <v>36021.052000000003</v>
      </c>
      <c r="G716" s="55">
        <v>31620.349500000004</v>
      </c>
      <c r="H716" s="55">
        <v>-343.4776</v>
      </c>
      <c r="I716" s="55">
        <v>61.927999999999997</v>
      </c>
      <c r="J716" s="55">
        <v>111</v>
      </c>
      <c r="K716" s="8" t="s">
        <v>65</v>
      </c>
      <c r="M716" s="45">
        <v>0</v>
      </c>
      <c r="N716" s="36"/>
    </row>
    <row r="717" spans="2:14" x14ac:dyDescent="0.25">
      <c r="B717" s="8" t="s">
        <v>158</v>
      </c>
      <c r="C717" s="8">
        <v>2021</v>
      </c>
      <c r="D717" s="8">
        <v>1</v>
      </c>
      <c r="E717" s="55">
        <v>21.224</v>
      </c>
      <c r="F717" s="55">
        <v>8907.0640000000003</v>
      </c>
      <c r="G717" s="55">
        <v>8885.84</v>
      </c>
      <c r="H717" s="55">
        <v>0</v>
      </c>
      <c r="I717" s="55">
        <v>26.943999999999999</v>
      </c>
      <c r="J717" s="55">
        <v>36</v>
      </c>
      <c r="K717" s="8" t="s">
        <v>65</v>
      </c>
      <c r="M717" s="45">
        <v>0</v>
      </c>
      <c r="N717" s="36"/>
    </row>
    <row r="718" spans="2:14" x14ac:dyDescent="0.25">
      <c r="B718" s="8" t="s">
        <v>158</v>
      </c>
      <c r="C718" s="8">
        <v>2021</v>
      </c>
      <c r="D718" s="8">
        <v>2</v>
      </c>
      <c r="E718" s="55">
        <v>9.8559999999999999</v>
      </c>
      <c r="F718" s="55">
        <v>7144.7920000000004</v>
      </c>
      <c r="G718" s="55">
        <v>7134.9359999999997</v>
      </c>
      <c r="H718" s="55">
        <v>0</v>
      </c>
      <c r="I718" s="55">
        <v>28.544</v>
      </c>
      <c r="J718" s="55">
        <v>36</v>
      </c>
      <c r="K718" s="8" t="s">
        <v>65</v>
      </c>
      <c r="M718" s="45">
        <v>0</v>
      </c>
      <c r="N718" s="36"/>
    </row>
    <row r="719" spans="2:14" x14ac:dyDescent="0.25">
      <c r="B719" s="8" t="s">
        <v>158</v>
      </c>
      <c r="C719" s="8">
        <v>2021</v>
      </c>
      <c r="D719" s="8">
        <v>3</v>
      </c>
      <c r="E719" s="55">
        <v>60.095999999999997</v>
      </c>
      <c r="F719" s="55">
        <v>6815.7039999999997</v>
      </c>
      <c r="G719" s="55">
        <v>6755.6080000000002</v>
      </c>
      <c r="H719" s="55">
        <v>0</v>
      </c>
      <c r="I719" s="55">
        <v>26.623999999999999</v>
      </c>
      <c r="J719" s="55">
        <v>36</v>
      </c>
      <c r="K719" s="8" t="s">
        <v>65</v>
      </c>
      <c r="M719" s="45">
        <v>0</v>
      </c>
      <c r="N719" s="36"/>
    </row>
    <row r="720" spans="2:14" x14ac:dyDescent="0.25">
      <c r="B720" s="8" t="s">
        <v>158</v>
      </c>
      <c r="C720" s="8">
        <v>2021</v>
      </c>
      <c r="D720" s="8">
        <v>4</v>
      </c>
      <c r="E720" s="55">
        <v>71.992000000000004</v>
      </c>
      <c r="F720" s="55">
        <v>5502.6080000000002</v>
      </c>
      <c r="G720" s="55">
        <v>5430.616</v>
      </c>
      <c r="H720" s="55">
        <v>0</v>
      </c>
      <c r="I720" s="55">
        <v>22.847999999999999</v>
      </c>
      <c r="J720" s="55">
        <v>37</v>
      </c>
      <c r="K720" s="8" t="s">
        <v>65</v>
      </c>
      <c r="M720" s="45">
        <v>0</v>
      </c>
      <c r="N720" s="36"/>
    </row>
    <row r="721" spans="2:14" x14ac:dyDescent="0.25">
      <c r="B721" s="8" t="s">
        <v>158</v>
      </c>
      <c r="C721" s="8">
        <v>2021</v>
      </c>
      <c r="D721" s="8">
        <v>5</v>
      </c>
      <c r="E721" s="55">
        <v>63.231999999999999</v>
      </c>
      <c r="F721" s="55">
        <v>5903.384</v>
      </c>
      <c r="G721" s="55">
        <v>5840.92</v>
      </c>
      <c r="H721" s="55">
        <v>-0.76800000000000002</v>
      </c>
      <c r="I721" s="55">
        <v>30.335999999999999</v>
      </c>
      <c r="J721" s="55">
        <v>37</v>
      </c>
      <c r="K721" s="8" t="s">
        <v>65</v>
      </c>
      <c r="M721" s="45">
        <v>0</v>
      </c>
      <c r="N721" s="36"/>
    </row>
    <row r="722" spans="2:14" x14ac:dyDescent="0.25">
      <c r="B722" s="8" t="s">
        <v>158</v>
      </c>
      <c r="C722" s="8">
        <v>2021</v>
      </c>
      <c r="D722" s="8">
        <v>6</v>
      </c>
      <c r="E722" s="55">
        <v>68.168000000000006</v>
      </c>
      <c r="F722" s="55">
        <v>7240.3038999999999</v>
      </c>
      <c r="G722" s="55">
        <v>7172.1359000000002</v>
      </c>
      <c r="H722" s="55">
        <v>0</v>
      </c>
      <c r="I722" s="55">
        <v>24.576000000000001</v>
      </c>
      <c r="J722" s="55">
        <v>37</v>
      </c>
      <c r="K722" s="8" t="s">
        <v>65</v>
      </c>
      <c r="M722" s="45">
        <v>0</v>
      </c>
      <c r="N722" s="36"/>
    </row>
    <row r="723" spans="2:14" x14ac:dyDescent="0.25">
      <c r="B723" s="8" t="s">
        <v>158</v>
      </c>
      <c r="C723" s="8">
        <v>2021</v>
      </c>
      <c r="D723" s="8">
        <v>7</v>
      </c>
      <c r="E723" s="55">
        <v>66.367900000000006</v>
      </c>
      <c r="F723" s="55">
        <v>7985.2160000000003</v>
      </c>
      <c r="G723" s="55">
        <v>7918.8481000000002</v>
      </c>
      <c r="H723" s="55">
        <v>0</v>
      </c>
      <c r="I723" s="55">
        <v>24</v>
      </c>
      <c r="J723" s="55">
        <v>37</v>
      </c>
      <c r="K723" s="8" t="s">
        <v>65</v>
      </c>
      <c r="M723" s="45">
        <v>0</v>
      </c>
      <c r="N723" s="36"/>
    </row>
    <row r="724" spans="2:14" x14ac:dyDescent="0.25">
      <c r="B724" s="8" t="s">
        <v>158</v>
      </c>
      <c r="C724" s="8">
        <v>2021</v>
      </c>
      <c r="D724" s="8">
        <v>8</v>
      </c>
      <c r="E724" s="55">
        <v>67.152000000000001</v>
      </c>
      <c r="F724" s="55">
        <v>6390.9840000000004</v>
      </c>
      <c r="G724" s="55">
        <v>6323.8320000000003</v>
      </c>
      <c r="H724" s="55">
        <v>0</v>
      </c>
      <c r="I724" s="55">
        <v>31.616</v>
      </c>
      <c r="J724" s="55">
        <v>37</v>
      </c>
      <c r="K724" s="8" t="s">
        <v>65</v>
      </c>
      <c r="M724" s="45">
        <v>0</v>
      </c>
      <c r="N724" s="36"/>
    </row>
    <row r="725" spans="2:14" x14ac:dyDescent="0.25">
      <c r="B725" s="8" t="s">
        <v>158</v>
      </c>
      <c r="C725" s="8">
        <v>2021</v>
      </c>
      <c r="D725" s="8">
        <v>9</v>
      </c>
      <c r="E725" s="55">
        <v>65.558000000000007</v>
      </c>
      <c r="F725" s="55">
        <v>4910.3429999999998</v>
      </c>
      <c r="G725" s="55">
        <v>4844.7849999999999</v>
      </c>
      <c r="H725" s="55">
        <v>0</v>
      </c>
      <c r="I725" s="55">
        <v>29.632000000000001</v>
      </c>
      <c r="J725" s="55">
        <v>37</v>
      </c>
      <c r="K725" s="8" t="s">
        <v>65</v>
      </c>
      <c r="M725" s="45">
        <v>0</v>
      </c>
      <c r="N725" s="36"/>
    </row>
    <row r="726" spans="2:14" x14ac:dyDescent="0.25">
      <c r="B726" s="8" t="s">
        <v>158</v>
      </c>
      <c r="C726" s="8">
        <v>2021</v>
      </c>
      <c r="D726" s="8">
        <v>10</v>
      </c>
      <c r="E726" s="55">
        <v>45.15</v>
      </c>
      <c r="F726" s="55">
        <v>4942.9440000000004</v>
      </c>
      <c r="G726" s="55">
        <v>4897.7940000000008</v>
      </c>
      <c r="H726" s="55">
        <v>0</v>
      </c>
      <c r="I726" s="55">
        <v>27.712</v>
      </c>
      <c r="J726" s="55">
        <v>37</v>
      </c>
      <c r="K726" s="8" t="s">
        <v>65</v>
      </c>
      <c r="M726" s="45">
        <v>0</v>
      </c>
      <c r="N726" s="36"/>
    </row>
    <row r="727" spans="2:14" x14ac:dyDescent="0.25">
      <c r="B727" s="8" t="s">
        <v>158</v>
      </c>
      <c r="C727" s="8">
        <v>2021</v>
      </c>
      <c r="D727" s="8">
        <v>11</v>
      </c>
      <c r="E727" s="55">
        <v>30.257999999999999</v>
      </c>
      <c r="F727" s="55">
        <v>5062.0159999999996</v>
      </c>
      <c r="G727" s="55">
        <v>5031.7579999999998</v>
      </c>
      <c r="H727" s="55">
        <v>0</v>
      </c>
      <c r="I727" s="55">
        <v>22.911999999999999</v>
      </c>
      <c r="J727" s="55">
        <v>37</v>
      </c>
      <c r="K727" s="8" t="s">
        <v>65</v>
      </c>
      <c r="M727" s="45">
        <v>0</v>
      </c>
      <c r="N727" s="36"/>
    </row>
    <row r="728" spans="2:14" x14ac:dyDescent="0.25">
      <c r="B728" s="8" t="s">
        <v>158</v>
      </c>
      <c r="C728" s="8">
        <v>2021</v>
      </c>
      <c r="D728" s="8">
        <v>12</v>
      </c>
      <c r="E728" s="55">
        <v>8.32</v>
      </c>
      <c r="F728" s="55">
        <v>6034.9549999999999</v>
      </c>
      <c r="G728" s="55">
        <v>6026.6350000000002</v>
      </c>
      <c r="H728" s="55">
        <v>0</v>
      </c>
      <c r="I728" s="55">
        <v>23.936</v>
      </c>
      <c r="J728" s="55">
        <v>36</v>
      </c>
      <c r="K728" s="8" t="s">
        <v>65</v>
      </c>
      <c r="M728" s="45">
        <v>0</v>
      </c>
      <c r="N728" s="36"/>
    </row>
    <row r="729" spans="2:14" x14ac:dyDescent="0.25">
      <c r="B729" s="8" t="s">
        <v>159</v>
      </c>
      <c r="C729" s="8">
        <v>2021</v>
      </c>
      <c r="D729" s="8">
        <v>1</v>
      </c>
      <c r="E729" s="55">
        <v>317.37130000000002</v>
      </c>
      <c r="F729" s="55">
        <v>1187.0250000000001</v>
      </c>
      <c r="G729" s="55">
        <v>922.59410000000003</v>
      </c>
      <c r="H729" s="55">
        <v>-52.940399999999997</v>
      </c>
      <c r="I729" s="55">
        <v>3.9525999999999999</v>
      </c>
      <c r="J729" s="55">
        <v>7</v>
      </c>
      <c r="K729" s="8" t="s">
        <v>65</v>
      </c>
      <c r="M729" s="45">
        <v>0</v>
      </c>
      <c r="N729" s="36"/>
    </row>
    <row r="730" spans="2:14" x14ac:dyDescent="0.25">
      <c r="B730" s="8" t="s">
        <v>159</v>
      </c>
      <c r="C730" s="8">
        <v>2021</v>
      </c>
      <c r="D730" s="8">
        <v>2</v>
      </c>
      <c r="E730" s="55">
        <v>359.78070000000002</v>
      </c>
      <c r="F730" s="55">
        <v>1088.2008000000001</v>
      </c>
      <c r="G730" s="55">
        <v>783.24540000000002</v>
      </c>
      <c r="H730" s="55">
        <v>-54.825299999999999</v>
      </c>
      <c r="I730" s="55">
        <v>4.0140000000000002</v>
      </c>
      <c r="J730" s="55">
        <v>6</v>
      </c>
      <c r="K730" s="8" t="s">
        <v>65</v>
      </c>
      <c r="M730" s="45">
        <v>0</v>
      </c>
      <c r="N730" s="36"/>
    </row>
    <row r="731" spans="2:14" x14ac:dyDescent="0.25">
      <c r="B731" s="8" t="s">
        <v>159</v>
      </c>
      <c r="C731" s="8">
        <v>2021</v>
      </c>
      <c r="D731" s="8">
        <v>3</v>
      </c>
      <c r="E731" s="55">
        <v>737.46730000000002</v>
      </c>
      <c r="F731" s="55">
        <v>1238.4708000000001</v>
      </c>
      <c r="G731" s="55">
        <v>661.375</v>
      </c>
      <c r="H731" s="55">
        <v>-160.3715</v>
      </c>
      <c r="I731" s="55">
        <v>4.6079999999999997</v>
      </c>
      <c r="J731" s="55">
        <v>6</v>
      </c>
      <c r="K731" s="8" t="s">
        <v>65</v>
      </c>
      <c r="M731" s="45">
        <v>0</v>
      </c>
      <c r="N731" s="36"/>
    </row>
    <row r="732" spans="2:14" x14ac:dyDescent="0.25">
      <c r="B732" s="8" t="s">
        <v>159</v>
      </c>
      <c r="C732" s="8">
        <v>2021</v>
      </c>
      <c r="D732" s="8">
        <v>4</v>
      </c>
      <c r="E732" s="55">
        <v>803.76149999999996</v>
      </c>
      <c r="F732" s="55">
        <v>1139.9703</v>
      </c>
      <c r="G732" s="55">
        <v>543.65049999999997</v>
      </c>
      <c r="H732" s="55">
        <v>-207.4417</v>
      </c>
      <c r="I732" s="55">
        <v>3.9525999999999999</v>
      </c>
      <c r="J732" s="55">
        <v>5</v>
      </c>
      <c r="K732" s="8" t="s">
        <v>65</v>
      </c>
      <c r="M732" s="45">
        <v>0</v>
      </c>
      <c r="N732" s="36"/>
    </row>
    <row r="733" spans="2:14" x14ac:dyDescent="0.25">
      <c r="B733" s="8" t="s">
        <v>159</v>
      </c>
      <c r="C733" s="8">
        <v>2021</v>
      </c>
      <c r="D733" s="8">
        <v>5</v>
      </c>
      <c r="E733" s="55">
        <v>856.92529999999999</v>
      </c>
      <c r="F733" s="55">
        <v>1103.2038</v>
      </c>
      <c r="G733" s="55">
        <v>503.0564</v>
      </c>
      <c r="H733" s="55">
        <v>-256.77789999999999</v>
      </c>
      <c r="I733" s="55">
        <v>3.9116</v>
      </c>
      <c r="J733" s="55">
        <v>5</v>
      </c>
      <c r="K733" s="8" t="s">
        <v>65</v>
      </c>
      <c r="M733" s="45">
        <v>0</v>
      </c>
      <c r="N733" s="36"/>
    </row>
    <row r="734" spans="2:14" x14ac:dyDescent="0.25">
      <c r="B734" s="8" t="s">
        <v>159</v>
      </c>
      <c r="C734" s="8">
        <v>2021</v>
      </c>
      <c r="D734" s="8">
        <v>6</v>
      </c>
      <c r="E734" s="55">
        <v>865.30139999999994</v>
      </c>
      <c r="F734" s="55">
        <v>1157.5608999999999</v>
      </c>
      <c r="G734" s="55">
        <v>513.77229999999997</v>
      </c>
      <c r="H734" s="55">
        <v>-221.5128</v>
      </c>
      <c r="I734" s="55">
        <v>3.6044</v>
      </c>
      <c r="J734" s="55">
        <v>5</v>
      </c>
      <c r="K734" s="8" t="s">
        <v>65</v>
      </c>
      <c r="M734" s="45">
        <v>0</v>
      </c>
      <c r="N734" s="36"/>
    </row>
    <row r="735" spans="2:14" x14ac:dyDescent="0.25">
      <c r="B735" s="8" t="s">
        <v>159</v>
      </c>
      <c r="C735" s="8">
        <v>2021</v>
      </c>
      <c r="D735" s="8">
        <v>7</v>
      </c>
      <c r="E735" s="55">
        <v>759.33579999999995</v>
      </c>
      <c r="F735" s="55">
        <v>1213.5139999999999</v>
      </c>
      <c r="G735" s="55">
        <v>610.68420000000003</v>
      </c>
      <c r="H735" s="55">
        <v>-156.506</v>
      </c>
      <c r="I735" s="55">
        <v>3.8296999999999999</v>
      </c>
      <c r="J735" s="55">
        <v>5</v>
      </c>
      <c r="K735" s="8" t="s">
        <v>65</v>
      </c>
      <c r="M735" s="45">
        <v>0</v>
      </c>
      <c r="N735" s="36"/>
    </row>
    <row r="736" spans="2:14" x14ac:dyDescent="0.25">
      <c r="B736" s="8" t="s">
        <v>159</v>
      </c>
      <c r="C736" s="8">
        <v>2021</v>
      </c>
      <c r="D736" s="8">
        <v>8</v>
      </c>
      <c r="E736" s="55">
        <v>749.38570000000004</v>
      </c>
      <c r="F736" s="55">
        <v>1299.1469999999999</v>
      </c>
      <c r="G736" s="55">
        <v>682.97370000000001</v>
      </c>
      <c r="H736" s="55">
        <v>-133.2124</v>
      </c>
      <c r="I736" s="55">
        <v>4.0960000000000001</v>
      </c>
      <c r="J736" s="55">
        <v>6</v>
      </c>
      <c r="K736" s="8" t="s">
        <v>65</v>
      </c>
      <c r="M736" s="45">
        <v>0</v>
      </c>
      <c r="N736" s="36"/>
    </row>
    <row r="737" spans="2:14" x14ac:dyDescent="0.25">
      <c r="B737" s="8" t="s">
        <v>159</v>
      </c>
      <c r="C737" s="8">
        <v>2021</v>
      </c>
      <c r="D737" s="8">
        <v>9</v>
      </c>
      <c r="E737" s="55">
        <v>666.4624</v>
      </c>
      <c r="F737" s="55">
        <v>1304.8611000000001</v>
      </c>
      <c r="G737" s="55">
        <v>743.13329999999996</v>
      </c>
      <c r="H737" s="55">
        <v>-104.7346</v>
      </c>
      <c r="I737" s="55">
        <v>3.8092000000000001</v>
      </c>
      <c r="J737" s="55">
        <v>6</v>
      </c>
      <c r="K737" s="8" t="s">
        <v>65</v>
      </c>
      <c r="M737" s="45">
        <v>0</v>
      </c>
      <c r="N737" s="36"/>
    </row>
    <row r="738" spans="2:14" x14ac:dyDescent="0.25">
      <c r="B738" s="8" t="s">
        <v>159</v>
      </c>
      <c r="C738" s="8">
        <v>2021</v>
      </c>
      <c r="D738" s="8">
        <v>10</v>
      </c>
      <c r="E738" s="55">
        <v>517.03520000000003</v>
      </c>
      <c r="F738" s="55">
        <v>1281.9613999999999</v>
      </c>
      <c r="G738" s="55">
        <v>866.8350999999999</v>
      </c>
      <c r="H738" s="55">
        <v>-101.9089</v>
      </c>
      <c r="I738" s="55">
        <v>4.3007999999999997</v>
      </c>
      <c r="J738" s="55">
        <v>6</v>
      </c>
      <c r="K738" s="8" t="s">
        <v>65</v>
      </c>
      <c r="M738" s="45">
        <v>0</v>
      </c>
      <c r="N738" s="36"/>
    </row>
    <row r="739" spans="2:14" x14ac:dyDescent="0.25">
      <c r="B739" s="8" t="s">
        <v>159</v>
      </c>
      <c r="C739" s="8">
        <v>2021</v>
      </c>
      <c r="D739" s="8">
        <v>11</v>
      </c>
      <c r="E739" s="55">
        <v>445.428</v>
      </c>
      <c r="F739" s="55">
        <v>1296.537</v>
      </c>
      <c r="G739" s="55">
        <v>935.30250000000001</v>
      </c>
      <c r="H739" s="55">
        <v>-84.1935</v>
      </c>
      <c r="I739" s="55">
        <v>4.6694000000000004</v>
      </c>
      <c r="J739" s="55">
        <v>6</v>
      </c>
      <c r="K739" s="8" t="s">
        <v>65</v>
      </c>
      <c r="M739" s="45">
        <v>0</v>
      </c>
      <c r="N739" s="36"/>
    </row>
    <row r="740" spans="2:14" x14ac:dyDescent="0.25">
      <c r="B740" s="8" t="s">
        <v>159</v>
      </c>
      <c r="C740" s="8">
        <v>2021</v>
      </c>
      <c r="D740" s="8">
        <v>12</v>
      </c>
      <c r="E740" s="55">
        <v>254.69069999999999</v>
      </c>
      <c r="F740" s="55">
        <v>1286.5925999999999</v>
      </c>
      <c r="G740" s="55">
        <v>1065.1408999999999</v>
      </c>
      <c r="H740" s="55">
        <v>-33.238999999999997</v>
      </c>
      <c r="I740" s="55">
        <v>5.4885999999999999</v>
      </c>
      <c r="J740" s="55">
        <v>6</v>
      </c>
      <c r="K740" s="8" t="s">
        <v>65</v>
      </c>
      <c r="M740" s="45">
        <v>0</v>
      </c>
      <c r="N740" s="36"/>
    </row>
    <row r="741" spans="2:14" x14ac:dyDescent="0.25">
      <c r="B741" s="8" t="s">
        <v>160</v>
      </c>
      <c r="C741" s="8">
        <v>2021</v>
      </c>
      <c r="D741" s="8">
        <v>1</v>
      </c>
      <c r="E741" s="55">
        <v>806.04639999999995</v>
      </c>
      <c r="F741" s="55">
        <v>29986.720000000001</v>
      </c>
      <c r="G741" s="55">
        <v>29180.673599999998</v>
      </c>
      <c r="H741" s="55">
        <v>0</v>
      </c>
      <c r="I741" s="55">
        <v>149.66399999999999</v>
      </c>
      <c r="J741" s="55">
        <v>131</v>
      </c>
      <c r="K741" s="8" t="s">
        <v>65</v>
      </c>
      <c r="M741" s="45">
        <v>0</v>
      </c>
      <c r="N741" s="36"/>
    </row>
    <row r="742" spans="2:14" x14ac:dyDescent="0.25">
      <c r="B742" s="8" t="s">
        <v>160</v>
      </c>
      <c r="C742" s="8">
        <v>2021</v>
      </c>
      <c r="D742" s="8">
        <v>2</v>
      </c>
      <c r="E742" s="55">
        <v>1348.5382999999999</v>
      </c>
      <c r="F742" s="55">
        <v>26064.848000000002</v>
      </c>
      <c r="G742" s="55">
        <v>24716.760200000001</v>
      </c>
      <c r="H742" s="55">
        <v>-0.45050000000000001</v>
      </c>
      <c r="I742" s="55">
        <v>82.56</v>
      </c>
      <c r="J742" s="55">
        <v>125</v>
      </c>
      <c r="K742" s="8" t="s">
        <v>65</v>
      </c>
      <c r="M742" s="45">
        <v>0</v>
      </c>
      <c r="N742" s="36"/>
    </row>
    <row r="743" spans="2:14" x14ac:dyDescent="0.25">
      <c r="B743" s="8" t="s">
        <v>160</v>
      </c>
      <c r="C743" s="8">
        <v>2021</v>
      </c>
      <c r="D743" s="8">
        <v>3</v>
      </c>
      <c r="E743" s="55">
        <v>1849.5395000000001</v>
      </c>
      <c r="F743" s="55">
        <v>24830.720000000001</v>
      </c>
      <c r="G743" s="55">
        <v>22981.180500000002</v>
      </c>
      <c r="H743" s="55">
        <v>0</v>
      </c>
      <c r="I743" s="55">
        <v>79.951999999999998</v>
      </c>
      <c r="J743" s="55">
        <v>111</v>
      </c>
      <c r="K743" s="8" t="s">
        <v>65</v>
      </c>
      <c r="M743" s="45">
        <v>0</v>
      </c>
      <c r="N743" s="36"/>
    </row>
    <row r="744" spans="2:14" x14ac:dyDescent="0.25">
      <c r="B744" s="8" t="s">
        <v>160</v>
      </c>
      <c r="C744" s="8">
        <v>2021</v>
      </c>
      <c r="D744" s="8">
        <v>4</v>
      </c>
      <c r="E744" s="55">
        <v>1709.1792</v>
      </c>
      <c r="F744" s="55">
        <v>18848.944</v>
      </c>
      <c r="G744" s="55">
        <v>17140.522499999999</v>
      </c>
      <c r="H744" s="55">
        <v>-0.75770000000000004</v>
      </c>
      <c r="I744" s="55">
        <v>70.111999999999995</v>
      </c>
      <c r="J744" s="55">
        <v>96</v>
      </c>
      <c r="K744" s="8" t="s">
        <v>65</v>
      </c>
      <c r="M744" s="45">
        <v>0</v>
      </c>
      <c r="N744" s="36"/>
    </row>
    <row r="745" spans="2:14" x14ac:dyDescent="0.25">
      <c r="B745" s="8" t="s">
        <v>160</v>
      </c>
      <c r="C745" s="8">
        <v>2021</v>
      </c>
      <c r="D745" s="8">
        <v>5</v>
      </c>
      <c r="E745" s="55">
        <v>1644.2551000000001</v>
      </c>
      <c r="F745" s="55">
        <v>15394.335999999999</v>
      </c>
      <c r="G745" s="55">
        <v>13750.080900000001</v>
      </c>
      <c r="H745" s="55">
        <v>0</v>
      </c>
      <c r="I745" s="55">
        <v>69.248000000000005</v>
      </c>
      <c r="J745" s="55">
        <v>89</v>
      </c>
      <c r="K745" s="8" t="s">
        <v>65</v>
      </c>
      <c r="M745" s="45">
        <v>0</v>
      </c>
      <c r="N745" s="36"/>
    </row>
    <row r="746" spans="2:14" x14ac:dyDescent="0.25">
      <c r="B746" s="8" t="s">
        <v>160</v>
      </c>
      <c r="C746" s="8">
        <v>2021</v>
      </c>
      <c r="D746" s="8">
        <v>6</v>
      </c>
      <c r="E746" s="55">
        <v>1769.9038</v>
      </c>
      <c r="F746" s="55">
        <v>14955.183999999999</v>
      </c>
      <c r="G746" s="55">
        <v>13185.512999999999</v>
      </c>
      <c r="H746" s="55">
        <v>-0.23280000000000001</v>
      </c>
      <c r="I746" s="55">
        <v>134.83199999999999</v>
      </c>
      <c r="J746" s="55">
        <v>89</v>
      </c>
      <c r="K746" s="8" t="s">
        <v>65</v>
      </c>
      <c r="M746" s="45">
        <v>0</v>
      </c>
      <c r="N746" s="36"/>
    </row>
    <row r="747" spans="2:14" x14ac:dyDescent="0.25">
      <c r="B747" s="8" t="s">
        <v>160</v>
      </c>
      <c r="C747" s="8">
        <v>2021</v>
      </c>
      <c r="D747" s="8">
        <v>7</v>
      </c>
      <c r="E747" s="55">
        <v>1588.7931000000001</v>
      </c>
      <c r="F747" s="55">
        <v>15125.263999999999</v>
      </c>
      <c r="G747" s="55">
        <v>13549.905699999999</v>
      </c>
      <c r="H747" s="55">
        <v>-13.434799999999999</v>
      </c>
      <c r="I747" s="55">
        <v>106.688</v>
      </c>
      <c r="J747" s="55">
        <v>89</v>
      </c>
      <c r="K747" s="8" t="s">
        <v>65</v>
      </c>
      <c r="M747" s="45">
        <v>0</v>
      </c>
      <c r="N747" s="36"/>
    </row>
    <row r="748" spans="2:14" x14ac:dyDescent="0.25">
      <c r="B748" s="8" t="s">
        <v>160</v>
      </c>
      <c r="C748" s="8">
        <v>2021</v>
      </c>
      <c r="D748" s="8">
        <v>8</v>
      </c>
      <c r="E748" s="55">
        <v>1553.7188000000001</v>
      </c>
      <c r="F748" s="55">
        <v>13987.647999999999</v>
      </c>
      <c r="G748" s="55">
        <v>12433.929199999999</v>
      </c>
      <c r="H748" s="55">
        <v>0</v>
      </c>
      <c r="I748" s="55">
        <v>42.207999999999998</v>
      </c>
      <c r="J748" s="55">
        <v>89</v>
      </c>
      <c r="K748" s="8" t="s">
        <v>65</v>
      </c>
      <c r="M748" s="45">
        <v>0</v>
      </c>
      <c r="N748" s="36"/>
    </row>
    <row r="749" spans="2:14" x14ac:dyDescent="0.25">
      <c r="B749" s="8" t="s">
        <v>160</v>
      </c>
      <c r="C749" s="8">
        <v>2021</v>
      </c>
      <c r="D749" s="8">
        <v>9</v>
      </c>
      <c r="E749" s="55">
        <v>1727.6781000000001</v>
      </c>
      <c r="F749" s="55">
        <v>13271.536</v>
      </c>
      <c r="G749" s="55">
        <v>11543.857899999999</v>
      </c>
      <c r="H749" s="55">
        <v>0</v>
      </c>
      <c r="I749" s="55">
        <v>36.688000000000002</v>
      </c>
      <c r="J749" s="55">
        <v>89</v>
      </c>
      <c r="K749" s="8" t="s">
        <v>65</v>
      </c>
      <c r="M749" s="45">
        <v>0</v>
      </c>
      <c r="N749" s="36"/>
    </row>
    <row r="750" spans="2:14" x14ac:dyDescent="0.25">
      <c r="B750" s="8" t="s">
        <v>160</v>
      </c>
      <c r="C750" s="8">
        <v>2021</v>
      </c>
      <c r="D750" s="8">
        <v>10</v>
      </c>
      <c r="E750" s="55">
        <v>1300.0685000000001</v>
      </c>
      <c r="F750" s="55">
        <v>14220.8</v>
      </c>
      <c r="G750" s="55">
        <v>12920.7315</v>
      </c>
      <c r="H750" s="55">
        <v>0</v>
      </c>
      <c r="I750" s="55">
        <v>34.72</v>
      </c>
      <c r="J750" s="55">
        <v>89</v>
      </c>
      <c r="K750" s="8" t="s">
        <v>65</v>
      </c>
      <c r="M750" s="45">
        <v>0</v>
      </c>
      <c r="N750" s="36"/>
    </row>
    <row r="751" spans="2:14" x14ac:dyDescent="0.25">
      <c r="B751" s="8" t="s">
        <v>160</v>
      </c>
      <c r="C751" s="8">
        <v>2021</v>
      </c>
      <c r="D751" s="8">
        <v>11</v>
      </c>
      <c r="E751" s="55">
        <v>1126.9694</v>
      </c>
      <c r="F751" s="55">
        <v>20496.063999999998</v>
      </c>
      <c r="G751" s="55">
        <v>19369.094599999997</v>
      </c>
      <c r="H751" s="55">
        <v>0</v>
      </c>
      <c r="I751" s="55">
        <v>104.848</v>
      </c>
      <c r="J751" s="55">
        <v>88</v>
      </c>
      <c r="K751" s="8" t="s">
        <v>65</v>
      </c>
      <c r="M751" s="45">
        <v>0</v>
      </c>
      <c r="N751" s="36"/>
    </row>
    <row r="752" spans="2:14" x14ac:dyDescent="0.25">
      <c r="B752" s="8" t="s">
        <v>160</v>
      </c>
      <c r="C752" s="8">
        <v>2021</v>
      </c>
      <c r="D752" s="8">
        <v>12</v>
      </c>
      <c r="E752" s="55">
        <v>460.92070000000001</v>
      </c>
      <c r="F752" s="55">
        <v>27778.576000000001</v>
      </c>
      <c r="G752" s="55">
        <v>27317.655299999999</v>
      </c>
      <c r="H752" s="55">
        <v>0</v>
      </c>
      <c r="I752" s="55">
        <v>102.224</v>
      </c>
      <c r="J752" s="55">
        <v>98</v>
      </c>
      <c r="K752" s="8" t="s">
        <v>65</v>
      </c>
      <c r="M752" s="45">
        <v>0</v>
      </c>
      <c r="N752" s="36"/>
    </row>
    <row r="753" spans="2:14" x14ac:dyDescent="0.25">
      <c r="B753" s="8" t="s">
        <v>161</v>
      </c>
      <c r="C753" s="8">
        <v>2021</v>
      </c>
      <c r="D753" s="8">
        <v>1</v>
      </c>
      <c r="E753" s="55">
        <v>537.33600000000001</v>
      </c>
      <c r="F753" s="55">
        <v>2377.5518999999999</v>
      </c>
      <c r="G753" s="55">
        <v>1949.0799</v>
      </c>
      <c r="H753" s="55">
        <v>-108.864</v>
      </c>
      <c r="I753" s="55">
        <v>3.7120000000000002</v>
      </c>
      <c r="J753" s="55">
        <v>4</v>
      </c>
      <c r="K753" s="8" t="s">
        <v>65</v>
      </c>
      <c r="M753" s="45">
        <v>0</v>
      </c>
      <c r="N753" s="36"/>
    </row>
    <row r="754" spans="2:14" x14ac:dyDescent="0.25">
      <c r="B754" s="8" t="s">
        <v>161</v>
      </c>
      <c r="C754" s="8">
        <v>2021</v>
      </c>
      <c r="D754" s="8">
        <v>2</v>
      </c>
      <c r="E754" s="55">
        <v>748.83190000000002</v>
      </c>
      <c r="F754" s="55">
        <v>1916.0559000000001</v>
      </c>
      <c r="G754" s="55">
        <v>1419.704</v>
      </c>
      <c r="H754" s="55">
        <v>-252.48</v>
      </c>
      <c r="I754" s="55">
        <v>3.84</v>
      </c>
      <c r="J754" s="55">
        <v>4</v>
      </c>
      <c r="K754" s="8" t="s">
        <v>65</v>
      </c>
      <c r="M754" s="45">
        <v>0</v>
      </c>
      <c r="N754" s="36"/>
    </row>
    <row r="755" spans="2:14" x14ac:dyDescent="0.25">
      <c r="B755" s="8" t="s">
        <v>161</v>
      </c>
      <c r="C755" s="8">
        <v>2021</v>
      </c>
      <c r="D755" s="8">
        <v>3</v>
      </c>
      <c r="E755" s="55">
        <v>1149.864</v>
      </c>
      <c r="F755" s="55">
        <v>1688.2878000000001</v>
      </c>
      <c r="G755" s="55">
        <v>1123.1918000000001</v>
      </c>
      <c r="H755" s="55">
        <v>-584.76800000000003</v>
      </c>
      <c r="I755" s="55">
        <v>3.6480000000000001</v>
      </c>
      <c r="J755" s="55">
        <v>4</v>
      </c>
      <c r="K755" s="8" t="s">
        <v>65</v>
      </c>
      <c r="M755" s="45">
        <v>0</v>
      </c>
      <c r="N755" s="36"/>
    </row>
    <row r="756" spans="2:14" x14ac:dyDescent="0.25">
      <c r="B756" s="8" t="s">
        <v>161</v>
      </c>
      <c r="C756" s="8">
        <v>2021</v>
      </c>
      <c r="D756" s="8">
        <v>4</v>
      </c>
      <c r="E756" s="55">
        <v>1243.4317000000001</v>
      </c>
      <c r="F756" s="55">
        <v>1194.1035999999999</v>
      </c>
      <c r="G756" s="55">
        <v>704.1438999999998</v>
      </c>
      <c r="H756" s="55">
        <v>-753.47199999999998</v>
      </c>
      <c r="I756" s="55">
        <v>3.008</v>
      </c>
      <c r="J756" s="55">
        <v>4</v>
      </c>
      <c r="K756" s="8" t="s">
        <v>65</v>
      </c>
      <c r="M756" s="45">
        <v>0</v>
      </c>
      <c r="N756" s="36"/>
    </row>
    <row r="757" spans="2:14" x14ac:dyDescent="0.25">
      <c r="B757" s="8" t="s">
        <v>161</v>
      </c>
      <c r="C757" s="8">
        <v>2021</v>
      </c>
      <c r="D757" s="8">
        <v>5</v>
      </c>
      <c r="E757" s="55">
        <v>1304.6957</v>
      </c>
      <c r="F757" s="55">
        <v>655.25559999999996</v>
      </c>
      <c r="G757" s="55">
        <v>355.79789999999002</v>
      </c>
      <c r="H757" s="55">
        <v>-1005.2379999999901</v>
      </c>
      <c r="I757" s="55">
        <v>1.92</v>
      </c>
      <c r="J757" s="55">
        <v>4</v>
      </c>
      <c r="K757" s="8" t="s">
        <v>65</v>
      </c>
      <c r="M757" s="45">
        <v>0</v>
      </c>
      <c r="N757" s="36"/>
    </row>
    <row r="758" spans="2:14" x14ac:dyDescent="0.25">
      <c r="B758" s="8" t="s">
        <v>161</v>
      </c>
      <c r="C758" s="8">
        <v>2021</v>
      </c>
      <c r="D758" s="8">
        <v>6</v>
      </c>
      <c r="E758" s="55">
        <v>1402.9839999999999</v>
      </c>
      <c r="F758" s="55">
        <v>66.367999999999995</v>
      </c>
      <c r="G758" s="55">
        <v>25.6</v>
      </c>
      <c r="H758" s="55">
        <v>-1362.2159999999999</v>
      </c>
      <c r="I758" s="55">
        <v>0.70399999999999996</v>
      </c>
      <c r="J758" s="55">
        <v>4</v>
      </c>
      <c r="K758" s="8" t="s">
        <v>65</v>
      </c>
      <c r="M758" s="45">
        <v>0</v>
      </c>
      <c r="N758" s="36"/>
    </row>
    <row r="759" spans="2:14" x14ac:dyDescent="0.25">
      <c r="B759" s="8" t="s">
        <v>161</v>
      </c>
      <c r="C759" s="8">
        <v>2021</v>
      </c>
      <c r="D759" s="8">
        <v>7</v>
      </c>
      <c r="E759" s="55">
        <v>1145.9358999999999</v>
      </c>
      <c r="F759" s="55">
        <v>65.215999999999994</v>
      </c>
      <c r="G759" s="55">
        <v>26.943999999999999</v>
      </c>
      <c r="H759" s="55">
        <v>-1107.6639</v>
      </c>
      <c r="I759" s="55">
        <v>0.32</v>
      </c>
      <c r="J759" s="55">
        <v>4</v>
      </c>
      <c r="K759" s="8" t="s">
        <v>65</v>
      </c>
      <c r="M759" s="45">
        <v>0</v>
      </c>
      <c r="N759" s="36"/>
    </row>
    <row r="760" spans="2:14" x14ac:dyDescent="0.25">
      <c r="B760" s="8" t="s">
        <v>161</v>
      </c>
      <c r="C760" s="8">
        <v>2021</v>
      </c>
      <c r="D760" s="8">
        <v>8</v>
      </c>
      <c r="E760" s="55">
        <v>1124.048</v>
      </c>
      <c r="F760" s="55">
        <v>61.311999999999998</v>
      </c>
      <c r="G760" s="55">
        <v>25.728000000000002</v>
      </c>
      <c r="H760" s="55">
        <v>-1088.4639999999999</v>
      </c>
      <c r="I760" s="55">
        <v>0.44800000000000001</v>
      </c>
      <c r="J760" s="55">
        <v>4</v>
      </c>
      <c r="K760" s="8" t="s">
        <v>65</v>
      </c>
      <c r="M760" s="45">
        <v>0</v>
      </c>
      <c r="N760" s="36"/>
    </row>
    <row r="761" spans="2:14" x14ac:dyDescent="0.25">
      <c r="B761" s="8" t="s">
        <v>161</v>
      </c>
      <c r="C761" s="8">
        <v>2021</v>
      </c>
      <c r="D761" s="8">
        <v>9</v>
      </c>
      <c r="E761" s="55">
        <v>1103.06</v>
      </c>
      <c r="F761" s="55">
        <v>67.412000000000006</v>
      </c>
      <c r="G761" s="55">
        <v>34.75220000000018</v>
      </c>
      <c r="H761" s="55">
        <v>-1070.4002</v>
      </c>
      <c r="I761" s="55">
        <v>0.57599999999999996</v>
      </c>
      <c r="J761" s="55">
        <v>4</v>
      </c>
      <c r="K761" s="8" t="s">
        <v>65</v>
      </c>
      <c r="M761" s="45">
        <v>0</v>
      </c>
      <c r="N761" s="36"/>
    </row>
    <row r="762" spans="2:14" x14ac:dyDescent="0.25">
      <c r="B762" s="8" t="s">
        <v>161</v>
      </c>
      <c r="C762" s="8">
        <v>2021</v>
      </c>
      <c r="D762" s="8">
        <v>10</v>
      </c>
      <c r="E762" s="55">
        <v>768.80600000000004</v>
      </c>
      <c r="F762" s="55">
        <v>681.40599999999995</v>
      </c>
      <c r="G762" s="55">
        <v>491.75389999999993</v>
      </c>
      <c r="H762" s="55">
        <v>-579.15390000000002</v>
      </c>
      <c r="I762" s="55">
        <v>2.7519999999999998</v>
      </c>
      <c r="J762" s="55">
        <v>4</v>
      </c>
      <c r="K762" s="8" t="s">
        <v>65</v>
      </c>
      <c r="M762" s="45">
        <v>0</v>
      </c>
      <c r="N762" s="36"/>
    </row>
    <row r="763" spans="2:14" x14ac:dyDescent="0.25">
      <c r="B763" s="8" t="s">
        <v>161</v>
      </c>
      <c r="C763" s="8">
        <v>2021</v>
      </c>
      <c r="D763" s="8">
        <v>11</v>
      </c>
      <c r="E763" s="55">
        <v>589.24400000000003</v>
      </c>
      <c r="F763" s="55">
        <v>1335.423</v>
      </c>
      <c r="G763" s="55">
        <v>1015.876</v>
      </c>
      <c r="H763" s="55">
        <v>-269.697</v>
      </c>
      <c r="I763" s="55">
        <v>4.5079000000000002</v>
      </c>
      <c r="J763" s="55">
        <v>4</v>
      </c>
      <c r="K763" s="8" t="s">
        <v>65</v>
      </c>
      <c r="M763" s="45">
        <v>0</v>
      </c>
      <c r="N763" s="36"/>
    </row>
    <row r="764" spans="2:14" x14ac:dyDescent="0.25">
      <c r="B764" s="8" t="s">
        <v>161</v>
      </c>
      <c r="C764" s="8">
        <v>2021</v>
      </c>
      <c r="D764" s="8">
        <v>12</v>
      </c>
      <c r="E764" s="55">
        <v>199.11799999999999</v>
      </c>
      <c r="F764" s="55">
        <v>1979.806</v>
      </c>
      <c r="G764" s="55">
        <v>1848.2080000000001</v>
      </c>
      <c r="H764" s="55">
        <v>-67.52</v>
      </c>
      <c r="I764" s="55">
        <v>3.6480000000000001</v>
      </c>
      <c r="J764" s="55">
        <v>4</v>
      </c>
      <c r="K764" s="8" t="s">
        <v>65</v>
      </c>
      <c r="M764" s="45">
        <v>0</v>
      </c>
      <c r="N764" s="36"/>
    </row>
    <row r="765" spans="2:14" x14ac:dyDescent="0.25">
      <c r="B765" s="8" t="s">
        <v>162</v>
      </c>
      <c r="C765" s="8">
        <v>2021</v>
      </c>
      <c r="D765" s="8">
        <v>1</v>
      </c>
      <c r="E765" s="55">
        <v>6219.7927</v>
      </c>
      <c r="F765" s="55">
        <v>10722.6037</v>
      </c>
      <c r="G765" s="55">
        <v>7451.7961999999998</v>
      </c>
      <c r="H765" s="55">
        <v>-2948.9852000000001</v>
      </c>
      <c r="I765" s="55">
        <v>34.938800000000001</v>
      </c>
      <c r="J765" s="55">
        <v>53</v>
      </c>
      <c r="K765" s="8" t="s">
        <v>65</v>
      </c>
      <c r="M765" s="45">
        <v>0</v>
      </c>
      <c r="N765" s="36"/>
    </row>
    <row r="766" spans="2:14" x14ac:dyDescent="0.25">
      <c r="B766" s="8" t="s">
        <v>162</v>
      </c>
      <c r="C766" s="8">
        <v>2021</v>
      </c>
      <c r="D766" s="8">
        <v>2</v>
      </c>
      <c r="E766" s="55">
        <v>8299.1582999999991</v>
      </c>
      <c r="F766" s="55">
        <v>10018.2161</v>
      </c>
      <c r="G766" s="55">
        <v>6222.9364999999998</v>
      </c>
      <c r="H766" s="55">
        <v>-4503.8787000000002</v>
      </c>
      <c r="I766" s="55">
        <v>35.041200000000003</v>
      </c>
      <c r="J766" s="55">
        <v>53</v>
      </c>
      <c r="K766" s="8" t="s">
        <v>65</v>
      </c>
      <c r="M766" s="45">
        <v>0</v>
      </c>
      <c r="N766" s="36"/>
    </row>
    <row r="767" spans="2:14" x14ac:dyDescent="0.25">
      <c r="B767" s="8" t="s">
        <v>162</v>
      </c>
      <c r="C767" s="8">
        <v>2021</v>
      </c>
      <c r="D767" s="8">
        <v>3</v>
      </c>
      <c r="E767" s="55">
        <v>13733.8344</v>
      </c>
      <c r="F767" s="55">
        <v>10795.171</v>
      </c>
      <c r="G767" s="55">
        <v>5763.8419000000013</v>
      </c>
      <c r="H767" s="55">
        <v>-8702.5053000000007</v>
      </c>
      <c r="I767" s="55">
        <v>31.764399999999998</v>
      </c>
      <c r="J767" s="55">
        <v>52</v>
      </c>
      <c r="K767" s="8" t="s">
        <v>65</v>
      </c>
      <c r="M767" s="45">
        <v>0</v>
      </c>
      <c r="N767" s="36"/>
    </row>
    <row r="768" spans="2:14" x14ac:dyDescent="0.25">
      <c r="B768" s="8" t="s">
        <v>162</v>
      </c>
      <c r="C768" s="8">
        <v>2021</v>
      </c>
      <c r="D768" s="8">
        <v>4</v>
      </c>
      <c r="E768" s="55">
        <v>15719.6206</v>
      </c>
      <c r="F768" s="55">
        <v>10490.043600000001</v>
      </c>
      <c r="G768" s="55">
        <v>5144.4243999999999</v>
      </c>
      <c r="H768" s="55">
        <v>-10374.001399999999</v>
      </c>
      <c r="I768" s="55">
        <v>30.412800000000001</v>
      </c>
      <c r="J768" s="55">
        <v>52</v>
      </c>
      <c r="K768" s="8" t="s">
        <v>65</v>
      </c>
      <c r="M768" s="45">
        <v>0</v>
      </c>
      <c r="N768" s="36"/>
    </row>
    <row r="769" spans="2:14" x14ac:dyDescent="0.25">
      <c r="B769" s="8" t="s">
        <v>162</v>
      </c>
      <c r="C769" s="8">
        <v>2021</v>
      </c>
      <c r="D769" s="8">
        <v>5</v>
      </c>
      <c r="E769" s="55">
        <v>16781.7317</v>
      </c>
      <c r="F769" s="55">
        <v>10760.8259</v>
      </c>
      <c r="G769" s="55">
        <v>4826.4596000000001</v>
      </c>
      <c r="H769" s="55">
        <v>-10847.365400000001</v>
      </c>
      <c r="I769" s="55">
        <v>32.8294</v>
      </c>
      <c r="J769" s="55">
        <v>52</v>
      </c>
      <c r="K769" s="8" t="s">
        <v>65</v>
      </c>
      <c r="M769" s="45">
        <v>0</v>
      </c>
      <c r="N769" s="36"/>
    </row>
    <row r="770" spans="2:14" x14ac:dyDescent="0.25">
      <c r="B770" s="8" t="s">
        <v>162</v>
      </c>
      <c r="C770" s="8">
        <v>2021</v>
      </c>
      <c r="D770" s="8">
        <v>6</v>
      </c>
      <c r="E770" s="55">
        <v>18035.942299999999</v>
      </c>
      <c r="F770" s="55">
        <v>13481.5285</v>
      </c>
      <c r="G770" s="55">
        <v>5761.3508000000002</v>
      </c>
      <c r="H770" s="55">
        <v>-10315.7646</v>
      </c>
      <c r="I770" s="55">
        <v>41.410499999999999</v>
      </c>
      <c r="J770" s="55">
        <v>52</v>
      </c>
      <c r="K770" s="8" t="s">
        <v>65</v>
      </c>
      <c r="M770" s="45">
        <v>0</v>
      </c>
      <c r="N770" s="36"/>
    </row>
    <row r="771" spans="2:14" x14ac:dyDescent="0.25">
      <c r="B771" s="8" t="s">
        <v>162</v>
      </c>
      <c r="C771" s="8">
        <v>2021</v>
      </c>
      <c r="D771" s="8">
        <v>7</v>
      </c>
      <c r="E771" s="55">
        <v>14803.4912</v>
      </c>
      <c r="F771" s="55">
        <v>15661.9043</v>
      </c>
      <c r="G771" s="55">
        <v>7308.7422999999999</v>
      </c>
      <c r="H771" s="55">
        <v>-6450.3292000000001</v>
      </c>
      <c r="I771" s="55">
        <v>44.851199999999999</v>
      </c>
      <c r="J771" s="55">
        <v>52</v>
      </c>
      <c r="K771" s="8" t="s">
        <v>65</v>
      </c>
      <c r="M771" s="45">
        <v>0</v>
      </c>
      <c r="N771" s="36"/>
    </row>
    <row r="772" spans="2:14" x14ac:dyDescent="0.25">
      <c r="B772" s="8" t="s">
        <v>162</v>
      </c>
      <c r="C772" s="8">
        <v>2021</v>
      </c>
      <c r="D772" s="8">
        <v>8</v>
      </c>
      <c r="E772" s="55">
        <v>14068.2215</v>
      </c>
      <c r="F772" s="55">
        <v>13301.385899999999</v>
      </c>
      <c r="G772" s="55">
        <v>6372.7336999999998</v>
      </c>
      <c r="H772" s="55">
        <v>-7139.5693000000001</v>
      </c>
      <c r="I772" s="55">
        <v>40.755200000000002</v>
      </c>
      <c r="J772" s="55">
        <v>50</v>
      </c>
      <c r="K772" s="8" t="s">
        <v>65</v>
      </c>
      <c r="M772" s="45">
        <v>0</v>
      </c>
      <c r="N772" s="36"/>
    </row>
    <row r="773" spans="2:14" x14ac:dyDescent="0.25">
      <c r="B773" s="8" t="s">
        <v>162</v>
      </c>
      <c r="C773" s="8">
        <v>2021</v>
      </c>
      <c r="D773" s="8">
        <v>9</v>
      </c>
      <c r="E773" s="55">
        <v>13530.331</v>
      </c>
      <c r="F773" s="55">
        <v>11895.612999999999</v>
      </c>
      <c r="G773" s="55">
        <v>6012.232399999999</v>
      </c>
      <c r="H773" s="55">
        <v>-7646.9503999999997</v>
      </c>
      <c r="I773" s="55">
        <v>35.532800000000002</v>
      </c>
      <c r="J773" s="55">
        <v>49</v>
      </c>
      <c r="K773" s="8" t="s">
        <v>65</v>
      </c>
      <c r="M773" s="45">
        <v>0</v>
      </c>
      <c r="N773" s="36"/>
    </row>
    <row r="774" spans="2:14" x14ac:dyDescent="0.25">
      <c r="B774" s="8" t="s">
        <v>162</v>
      </c>
      <c r="C774" s="8">
        <v>2021</v>
      </c>
      <c r="D774" s="8">
        <v>10</v>
      </c>
      <c r="E774" s="55">
        <v>9028.848</v>
      </c>
      <c r="F774" s="55">
        <v>11101.8503</v>
      </c>
      <c r="G774" s="55">
        <v>7058.1980000000003</v>
      </c>
      <c r="H774" s="55">
        <v>-4985.1957000000002</v>
      </c>
      <c r="I774" s="55">
        <v>34.304000000000002</v>
      </c>
      <c r="J774" s="55">
        <v>49</v>
      </c>
      <c r="K774" s="8" t="s">
        <v>65</v>
      </c>
      <c r="M774" s="45">
        <v>0</v>
      </c>
      <c r="N774" s="36"/>
    </row>
    <row r="775" spans="2:14" x14ac:dyDescent="0.25">
      <c r="B775" s="8" t="s">
        <v>162</v>
      </c>
      <c r="C775" s="8">
        <v>2021</v>
      </c>
      <c r="D775" s="8">
        <v>11</v>
      </c>
      <c r="E775" s="55">
        <v>7395.9144999999999</v>
      </c>
      <c r="F775" s="55">
        <v>10900.136500000001</v>
      </c>
      <c r="G775" s="55">
        <v>7195.5936000000002</v>
      </c>
      <c r="H775" s="55">
        <v>-3691.3715999999999</v>
      </c>
      <c r="I775" s="55">
        <v>36.4953</v>
      </c>
      <c r="J775" s="55">
        <v>48</v>
      </c>
      <c r="K775" s="8" t="s">
        <v>65</v>
      </c>
      <c r="M775" s="45">
        <v>0</v>
      </c>
      <c r="N775" s="36"/>
    </row>
    <row r="776" spans="2:14" x14ac:dyDescent="0.25">
      <c r="B776" s="8" t="s">
        <v>162</v>
      </c>
      <c r="C776" s="8">
        <v>2021</v>
      </c>
      <c r="D776" s="8">
        <v>12</v>
      </c>
      <c r="E776" s="55">
        <v>3789.1408000000001</v>
      </c>
      <c r="F776" s="55">
        <v>12307.9067</v>
      </c>
      <c r="G776" s="55">
        <v>9959.5540999999976</v>
      </c>
      <c r="H776" s="55">
        <v>-1440.7882</v>
      </c>
      <c r="I776" s="55">
        <v>35.307499999999997</v>
      </c>
      <c r="J776" s="55">
        <v>48</v>
      </c>
      <c r="K776" s="8" t="s">
        <v>65</v>
      </c>
      <c r="M776" s="45">
        <v>0</v>
      </c>
      <c r="N776" s="36"/>
    </row>
    <row r="777" spans="2:14" x14ac:dyDescent="0.25">
      <c r="B777" s="8" t="s">
        <v>163</v>
      </c>
      <c r="C777" s="8">
        <v>2021</v>
      </c>
      <c r="D777" s="8">
        <v>1</v>
      </c>
      <c r="E777" s="55">
        <v>1176.1332</v>
      </c>
      <c r="F777" s="55">
        <v>4438.1800999999996</v>
      </c>
      <c r="G777" s="55">
        <v>3541.0873000000001</v>
      </c>
      <c r="H777" s="55">
        <v>-279.04039999999998</v>
      </c>
      <c r="I777" s="55">
        <v>12.492800000000001</v>
      </c>
      <c r="J777" s="55">
        <v>13</v>
      </c>
      <c r="K777" s="8" t="s">
        <v>65</v>
      </c>
      <c r="M777" s="45">
        <v>0</v>
      </c>
      <c r="N777" s="36"/>
    </row>
    <row r="778" spans="2:14" x14ac:dyDescent="0.25">
      <c r="B778" s="8" t="s">
        <v>163</v>
      </c>
      <c r="C778" s="8">
        <v>2021</v>
      </c>
      <c r="D778" s="8">
        <v>2</v>
      </c>
      <c r="E778" s="55">
        <v>1366.6874</v>
      </c>
      <c r="F778" s="55">
        <v>3705.9218999999998</v>
      </c>
      <c r="G778" s="55">
        <v>2795.2627000000002</v>
      </c>
      <c r="H778" s="55">
        <v>-456.028199999999</v>
      </c>
      <c r="I778" s="55">
        <v>12.8</v>
      </c>
      <c r="J778" s="55">
        <v>14</v>
      </c>
      <c r="K778" s="8" t="s">
        <v>65</v>
      </c>
      <c r="M778" s="45">
        <v>0</v>
      </c>
      <c r="N778" s="36"/>
    </row>
    <row r="779" spans="2:14" x14ac:dyDescent="0.25">
      <c r="B779" s="8" t="s">
        <v>163</v>
      </c>
      <c r="C779" s="8">
        <v>2021</v>
      </c>
      <c r="D779" s="8">
        <v>3</v>
      </c>
      <c r="E779" s="55">
        <v>3142.1624999999999</v>
      </c>
      <c r="F779" s="55">
        <v>3811.3548000000001</v>
      </c>
      <c r="G779" s="55">
        <v>2157.3096</v>
      </c>
      <c r="H779" s="55">
        <v>-1488.1172999999999</v>
      </c>
      <c r="I779" s="55">
        <v>11.5916</v>
      </c>
      <c r="J779" s="55">
        <v>14</v>
      </c>
      <c r="K779" s="8" t="s">
        <v>65</v>
      </c>
      <c r="M779" s="45">
        <v>0</v>
      </c>
      <c r="N779" s="36"/>
    </row>
    <row r="780" spans="2:14" x14ac:dyDescent="0.25">
      <c r="B780" s="8" t="s">
        <v>163</v>
      </c>
      <c r="C780" s="8">
        <v>2021</v>
      </c>
      <c r="D780" s="8">
        <v>4</v>
      </c>
      <c r="E780" s="55">
        <v>3644.3267000000001</v>
      </c>
      <c r="F780" s="55">
        <v>3405.9286000000002</v>
      </c>
      <c r="G780" s="55">
        <v>1719.6528000000001</v>
      </c>
      <c r="H780" s="55">
        <v>-1958.0509</v>
      </c>
      <c r="I780" s="55">
        <v>10.752000000000001</v>
      </c>
      <c r="J780" s="55">
        <v>14</v>
      </c>
      <c r="K780" s="8" t="s">
        <v>65</v>
      </c>
      <c r="M780" s="45">
        <v>0</v>
      </c>
      <c r="N780" s="36"/>
    </row>
    <row r="781" spans="2:14" x14ac:dyDescent="0.25">
      <c r="B781" s="8" t="s">
        <v>163</v>
      </c>
      <c r="C781" s="8">
        <v>2021</v>
      </c>
      <c r="D781" s="8">
        <v>5</v>
      </c>
      <c r="E781" s="55">
        <v>4074.6015000000002</v>
      </c>
      <c r="F781" s="55">
        <v>3522.6396</v>
      </c>
      <c r="G781" s="55">
        <v>1720.1732</v>
      </c>
      <c r="H781" s="55">
        <v>-2272.1351</v>
      </c>
      <c r="I781" s="55">
        <v>10.915800000000001</v>
      </c>
      <c r="J781" s="55">
        <v>14</v>
      </c>
      <c r="K781" s="8" t="s">
        <v>65</v>
      </c>
      <c r="M781" s="45">
        <v>0</v>
      </c>
      <c r="N781" s="36"/>
    </row>
    <row r="782" spans="2:14" x14ac:dyDescent="0.25">
      <c r="B782" s="8" t="s">
        <v>163</v>
      </c>
      <c r="C782" s="8">
        <v>2021</v>
      </c>
      <c r="D782" s="8">
        <v>6</v>
      </c>
      <c r="E782" s="55">
        <v>4280.6827999999996</v>
      </c>
      <c r="F782" s="55">
        <v>3603.2437</v>
      </c>
      <c r="G782" s="55">
        <v>1534.8651</v>
      </c>
      <c r="H782" s="55">
        <v>-2212.3042</v>
      </c>
      <c r="I782" s="55">
        <v>11.0182</v>
      </c>
      <c r="J782" s="55">
        <v>14</v>
      </c>
      <c r="K782" s="8" t="s">
        <v>65</v>
      </c>
      <c r="M782" s="45">
        <v>0</v>
      </c>
      <c r="N782" s="36"/>
    </row>
    <row r="783" spans="2:14" x14ac:dyDescent="0.25">
      <c r="B783" s="8" t="s">
        <v>163</v>
      </c>
      <c r="C783" s="8">
        <v>2021</v>
      </c>
      <c r="D783" s="8">
        <v>7</v>
      </c>
      <c r="E783" s="55">
        <v>3573.1585</v>
      </c>
      <c r="F783" s="55">
        <v>4051.1403</v>
      </c>
      <c r="G783" s="55">
        <v>1927.6137000000001</v>
      </c>
      <c r="H783" s="55">
        <v>-1449.6319000000001</v>
      </c>
      <c r="I783" s="55">
        <v>12.5747</v>
      </c>
      <c r="J783" s="55">
        <v>14</v>
      </c>
      <c r="K783" s="8" t="s">
        <v>65</v>
      </c>
      <c r="M783" s="45">
        <v>0</v>
      </c>
      <c r="N783" s="36"/>
    </row>
    <row r="784" spans="2:14" x14ac:dyDescent="0.25">
      <c r="B784" s="8" t="s">
        <v>163</v>
      </c>
      <c r="C784" s="8">
        <v>2021</v>
      </c>
      <c r="D784" s="8">
        <v>8</v>
      </c>
      <c r="E784" s="55">
        <v>3452.3361</v>
      </c>
      <c r="F784" s="55">
        <v>3517.1981000000001</v>
      </c>
      <c r="G784" s="55">
        <v>1638.1224</v>
      </c>
      <c r="H784" s="55">
        <v>-1573.2603999999999</v>
      </c>
      <c r="I784" s="55">
        <v>13.3939</v>
      </c>
      <c r="J784" s="55">
        <v>14</v>
      </c>
      <c r="K784" s="8" t="s">
        <v>65</v>
      </c>
      <c r="M784" s="45">
        <v>0</v>
      </c>
      <c r="N784" s="36"/>
    </row>
    <row r="785" spans="2:14" x14ac:dyDescent="0.25">
      <c r="B785" s="8" t="s">
        <v>163</v>
      </c>
      <c r="C785" s="8">
        <v>2021</v>
      </c>
      <c r="D785" s="8">
        <v>9</v>
      </c>
      <c r="E785" s="55">
        <v>2968.0374000000002</v>
      </c>
      <c r="F785" s="55">
        <v>3233.0927999999999</v>
      </c>
      <c r="G785" s="55">
        <v>1597.4940999999999</v>
      </c>
      <c r="H785" s="55">
        <v>-1332.4386999999999</v>
      </c>
      <c r="I785" s="55">
        <v>10.772399999999999</v>
      </c>
      <c r="J785" s="55">
        <v>14</v>
      </c>
      <c r="K785" s="8" t="s">
        <v>65</v>
      </c>
      <c r="M785" s="45">
        <v>0</v>
      </c>
      <c r="N785" s="36"/>
    </row>
    <row r="786" spans="2:14" x14ac:dyDescent="0.25">
      <c r="B786" s="8" t="s">
        <v>163</v>
      </c>
      <c r="C786" s="8">
        <v>2021</v>
      </c>
      <c r="D786" s="8">
        <v>10</v>
      </c>
      <c r="E786" s="55">
        <v>1997.4186999999999</v>
      </c>
      <c r="F786" s="55">
        <v>2736.1084999999998</v>
      </c>
      <c r="G786" s="55">
        <v>1659.9382999999998</v>
      </c>
      <c r="H786" s="55">
        <v>-921.24850000000004</v>
      </c>
      <c r="I786" s="55">
        <v>10.772399999999999</v>
      </c>
      <c r="J786" s="55">
        <v>14</v>
      </c>
      <c r="K786" s="8" t="s">
        <v>65</v>
      </c>
      <c r="M786" s="45">
        <v>0</v>
      </c>
      <c r="N786" s="36"/>
    </row>
    <row r="787" spans="2:14" x14ac:dyDescent="0.25">
      <c r="B787" s="8" t="s">
        <v>163</v>
      </c>
      <c r="C787" s="8">
        <v>2021</v>
      </c>
      <c r="D787" s="8">
        <v>11</v>
      </c>
      <c r="E787" s="55">
        <v>1354.9438</v>
      </c>
      <c r="F787" s="55">
        <v>2756.1331</v>
      </c>
      <c r="G787" s="55">
        <v>1855.1898000000001</v>
      </c>
      <c r="H787" s="55">
        <v>-454.00049999999999</v>
      </c>
      <c r="I787" s="55">
        <v>10.936299999999999</v>
      </c>
      <c r="J787" s="55">
        <v>14</v>
      </c>
      <c r="K787" s="8" t="s">
        <v>65</v>
      </c>
      <c r="M787" s="45">
        <v>0</v>
      </c>
      <c r="N787" s="36"/>
    </row>
    <row r="788" spans="2:14" x14ac:dyDescent="0.25">
      <c r="B788" s="8" t="s">
        <v>163</v>
      </c>
      <c r="C788" s="8">
        <v>2021</v>
      </c>
      <c r="D788" s="8">
        <v>12</v>
      </c>
      <c r="E788" s="55">
        <v>681.88130000000001</v>
      </c>
      <c r="F788" s="55">
        <v>3700.6154999999999</v>
      </c>
      <c r="G788" s="55">
        <v>3138.3885</v>
      </c>
      <c r="H788" s="55">
        <v>-119.65430000000001</v>
      </c>
      <c r="I788" s="55">
        <v>11.1206</v>
      </c>
      <c r="J788" s="55">
        <v>14</v>
      </c>
      <c r="K788" s="8" t="s">
        <v>65</v>
      </c>
      <c r="M788" s="45">
        <v>0</v>
      </c>
      <c r="N788" s="36"/>
    </row>
    <row r="789" spans="2:14" x14ac:dyDescent="0.25">
      <c r="B789" s="8" t="s">
        <v>164</v>
      </c>
      <c r="C789" s="8">
        <v>2021</v>
      </c>
      <c r="D789" s="8">
        <v>1</v>
      </c>
      <c r="E789" s="55">
        <v>0</v>
      </c>
      <c r="F789" s="55">
        <v>36913.712</v>
      </c>
      <c r="G789" s="55">
        <v>36913.712</v>
      </c>
      <c r="H789" s="55">
        <v>0</v>
      </c>
      <c r="I789" s="55">
        <v>75.688000000000002</v>
      </c>
      <c r="J789" s="55">
        <v>91</v>
      </c>
      <c r="K789" s="8" t="s">
        <v>65</v>
      </c>
      <c r="M789" s="45">
        <v>0</v>
      </c>
      <c r="N789" s="36"/>
    </row>
    <row r="790" spans="2:14" x14ac:dyDescent="0.25">
      <c r="B790" s="8" t="s">
        <v>164</v>
      </c>
      <c r="C790" s="8">
        <v>2021</v>
      </c>
      <c r="D790" s="8">
        <v>2</v>
      </c>
      <c r="E790" s="55">
        <v>0</v>
      </c>
      <c r="F790" s="55">
        <v>31754.304</v>
      </c>
      <c r="G790" s="55">
        <v>31754.304</v>
      </c>
      <c r="H790" s="55">
        <v>0</v>
      </c>
      <c r="I790" s="55">
        <v>86.616</v>
      </c>
      <c r="J790" s="55">
        <v>91</v>
      </c>
      <c r="K790" s="8" t="s">
        <v>65</v>
      </c>
      <c r="M790" s="45">
        <v>0</v>
      </c>
      <c r="N790" s="36"/>
    </row>
    <row r="791" spans="2:14" x14ac:dyDescent="0.25">
      <c r="B791" s="8" t="s">
        <v>164</v>
      </c>
      <c r="C791" s="8">
        <v>2021</v>
      </c>
      <c r="D791" s="8">
        <v>3</v>
      </c>
      <c r="E791" s="55">
        <v>6157.9387999999999</v>
      </c>
      <c r="F791" s="55">
        <v>30669.263999999999</v>
      </c>
      <c r="G791" s="55">
        <v>24621.651099999999</v>
      </c>
      <c r="H791" s="55">
        <v>-110.3259</v>
      </c>
      <c r="I791" s="55">
        <v>92.488</v>
      </c>
      <c r="J791" s="55">
        <v>90</v>
      </c>
      <c r="K791" s="8" t="s">
        <v>65</v>
      </c>
      <c r="M791" s="45">
        <v>0</v>
      </c>
      <c r="N791" s="36"/>
    </row>
    <row r="792" spans="2:14" x14ac:dyDescent="0.25">
      <c r="B792" s="8" t="s">
        <v>164</v>
      </c>
      <c r="C792" s="8">
        <v>2021</v>
      </c>
      <c r="D792" s="8">
        <v>4</v>
      </c>
      <c r="E792" s="55">
        <v>8819.1142999999993</v>
      </c>
      <c r="F792" s="55">
        <v>23116.080000000002</v>
      </c>
      <c r="G792" s="55">
        <v>15430.888000000001</v>
      </c>
      <c r="H792" s="55">
        <v>-1133.9223</v>
      </c>
      <c r="I792" s="55">
        <v>70.016000000000005</v>
      </c>
      <c r="J792" s="55">
        <v>90</v>
      </c>
      <c r="K792" s="8" t="s">
        <v>65</v>
      </c>
      <c r="M792" s="45">
        <v>0</v>
      </c>
      <c r="N792" s="36"/>
    </row>
    <row r="793" spans="2:14" x14ac:dyDescent="0.25">
      <c r="B793" s="8" t="s">
        <v>164</v>
      </c>
      <c r="C793" s="8">
        <v>2021</v>
      </c>
      <c r="D793" s="8">
        <v>5</v>
      </c>
      <c r="E793" s="55">
        <v>9674.6499000000003</v>
      </c>
      <c r="F793" s="55">
        <v>22638.112000000001</v>
      </c>
      <c r="G793" s="55">
        <v>13840.6001</v>
      </c>
      <c r="H793" s="55">
        <v>-877.13800000000003</v>
      </c>
      <c r="I793" s="55">
        <v>54.223999999999997</v>
      </c>
      <c r="J793" s="55">
        <v>90</v>
      </c>
      <c r="K793" s="8" t="s">
        <v>65</v>
      </c>
      <c r="M793" s="45">
        <v>0</v>
      </c>
      <c r="N793" s="36"/>
    </row>
    <row r="794" spans="2:14" x14ac:dyDescent="0.25">
      <c r="B794" s="8" t="s">
        <v>164</v>
      </c>
      <c r="C794" s="8">
        <v>2021</v>
      </c>
      <c r="D794" s="8">
        <v>6</v>
      </c>
      <c r="E794" s="55">
        <v>10907.107599999999</v>
      </c>
      <c r="F794" s="55">
        <v>27718.952000000001</v>
      </c>
      <c r="G794" s="55">
        <v>17216.1587</v>
      </c>
      <c r="H794" s="55">
        <v>-404.3143</v>
      </c>
      <c r="I794" s="55">
        <v>67.8</v>
      </c>
      <c r="J794" s="55">
        <v>90</v>
      </c>
      <c r="K794" s="8" t="s">
        <v>65</v>
      </c>
      <c r="M794" s="45">
        <v>0</v>
      </c>
      <c r="N794" s="36"/>
    </row>
    <row r="795" spans="2:14" x14ac:dyDescent="0.25">
      <c r="B795" s="8" t="s">
        <v>164</v>
      </c>
      <c r="C795" s="8">
        <v>2021</v>
      </c>
      <c r="D795" s="8">
        <v>7</v>
      </c>
      <c r="E795" s="55">
        <v>9377.1671999999999</v>
      </c>
      <c r="F795" s="55">
        <v>30771.232</v>
      </c>
      <c r="G795" s="55">
        <v>21410.8763</v>
      </c>
      <c r="H795" s="55">
        <v>-16.811499999999999</v>
      </c>
      <c r="I795" s="55">
        <v>100.976</v>
      </c>
      <c r="J795" s="55">
        <v>90</v>
      </c>
      <c r="K795" s="8" t="s">
        <v>65</v>
      </c>
      <c r="M795" s="45">
        <v>0</v>
      </c>
      <c r="N795" s="36"/>
    </row>
    <row r="796" spans="2:14" x14ac:dyDescent="0.25">
      <c r="B796" s="8" t="s">
        <v>164</v>
      </c>
      <c r="C796" s="8">
        <v>2021</v>
      </c>
      <c r="D796" s="8">
        <v>8</v>
      </c>
      <c r="E796" s="55">
        <v>8379.5475999999999</v>
      </c>
      <c r="F796" s="55">
        <v>26623.792000000001</v>
      </c>
      <c r="G796" s="55">
        <v>18436.982800000002</v>
      </c>
      <c r="H796" s="55">
        <v>-192.73840000000001</v>
      </c>
      <c r="I796" s="55">
        <v>84.424000000000007</v>
      </c>
      <c r="J796" s="55">
        <v>90</v>
      </c>
      <c r="K796" s="8" t="s">
        <v>65</v>
      </c>
      <c r="M796" s="45">
        <v>0</v>
      </c>
      <c r="N796" s="36"/>
    </row>
    <row r="797" spans="2:14" x14ac:dyDescent="0.25">
      <c r="B797" s="8" t="s">
        <v>164</v>
      </c>
      <c r="C797" s="8">
        <v>2021</v>
      </c>
      <c r="D797" s="8">
        <v>9</v>
      </c>
      <c r="E797" s="55">
        <v>7783.4767000000002</v>
      </c>
      <c r="F797" s="55">
        <v>23782.880000000001</v>
      </c>
      <c r="G797" s="55">
        <v>16239.913400000001</v>
      </c>
      <c r="H797" s="55">
        <v>-240.51009999999999</v>
      </c>
      <c r="I797" s="55">
        <v>55.375999999999998</v>
      </c>
      <c r="J797" s="55">
        <v>90</v>
      </c>
      <c r="K797" s="8" t="s">
        <v>65</v>
      </c>
      <c r="M797" s="45">
        <v>0</v>
      </c>
      <c r="N797" s="36"/>
    </row>
    <row r="798" spans="2:14" x14ac:dyDescent="0.25">
      <c r="B798" s="8" t="s">
        <v>164</v>
      </c>
      <c r="C798" s="8">
        <v>2021</v>
      </c>
      <c r="D798" s="8">
        <v>10</v>
      </c>
      <c r="E798" s="55">
        <v>4997.0860000000002</v>
      </c>
      <c r="F798" s="55">
        <v>27312.616000000002</v>
      </c>
      <c r="G798" s="55">
        <v>22362.898300000001</v>
      </c>
      <c r="H798" s="55">
        <v>-47.368299999999998</v>
      </c>
      <c r="I798" s="55">
        <v>61.271999999999998</v>
      </c>
      <c r="J798" s="55">
        <v>90</v>
      </c>
      <c r="K798" s="8" t="s">
        <v>65</v>
      </c>
      <c r="M798" s="45">
        <v>0</v>
      </c>
      <c r="N798" s="36"/>
    </row>
    <row r="799" spans="2:14" x14ac:dyDescent="0.25">
      <c r="B799" s="8" t="s">
        <v>164</v>
      </c>
      <c r="C799" s="8">
        <v>2021</v>
      </c>
      <c r="D799" s="8">
        <v>11</v>
      </c>
      <c r="E799" s="55">
        <v>2942.9881</v>
      </c>
      <c r="F799" s="55">
        <v>28551.88</v>
      </c>
      <c r="G799" s="55">
        <v>25610.967400000001</v>
      </c>
      <c r="H799" s="55">
        <v>-2.0754999999999999</v>
      </c>
      <c r="I799" s="55">
        <v>72.415999999999997</v>
      </c>
      <c r="J799" s="55">
        <v>90</v>
      </c>
      <c r="K799" s="8" t="s">
        <v>65</v>
      </c>
      <c r="M799" s="45">
        <v>0</v>
      </c>
      <c r="N799" s="36"/>
    </row>
    <row r="800" spans="2:14" x14ac:dyDescent="0.25">
      <c r="B800" s="8" t="s">
        <v>164</v>
      </c>
      <c r="C800" s="8">
        <v>2021</v>
      </c>
      <c r="D800" s="8">
        <v>12</v>
      </c>
      <c r="E800" s="55">
        <v>954.38829999999996</v>
      </c>
      <c r="F800" s="55">
        <v>36669.671999999999</v>
      </c>
      <c r="G800" s="55">
        <v>35715.2837</v>
      </c>
      <c r="H800" s="55">
        <v>0</v>
      </c>
      <c r="I800" s="55">
        <v>85.847999999999999</v>
      </c>
      <c r="J800" s="55">
        <v>90</v>
      </c>
      <c r="K800" s="8" t="s">
        <v>65</v>
      </c>
      <c r="M800" s="45">
        <v>0</v>
      </c>
      <c r="N800" s="36"/>
    </row>
    <row r="801" spans="2:14" x14ac:dyDescent="0.25">
      <c r="B801" s="8" t="s">
        <v>165</v>
      </c>
      <c r="C801" s="8">
        <v>2021</v>
      </c>
      <c r="D801" s="8">
        <v>1</v>
      </c>
      <c r="E801" s="55">
        <v>216.19200000000001</v>
      </c>
      <c r="F801" s="55">
        <v>1470.8558</v>
      </c>
      <c r="G801" s="55">
        <v>1270.9197999999999</v>
      </c>
      <c r="H801" s="55">
        <v>-16.256</v>
      </c>
      <c r="I801" s="55">
        <v>5.3760000000000003</v>
      </c>
      <c r="J801" s="55">
        <v>10</v>
      </c>
      <c r="K801" s="8" t="s">
        <v>65</v>
      </c>
      <c r="M801" s="45">
        <v>0</v>
      </c>
      <c r="N801" s="36"/>
    </row>
    <row r="802" spans="2:14" x14ac:dyDescent="0.25">
      <c r="B802" s="8" t="s">
        <v>165</v>
      </c>
      <c r="C802" s="8">
        <v>2021</v>
      </c>
      <c r="D802" s="8">
        <v>2</v>
      </c>
      <c r="E802" s="55">
        <v>213.392</v>
      </c>
      <c r="F802" s="55">
        <v>1357.056</v>
      </c>
      <c r="G802" s="55">
        <v>1157.04</v>
      </c>
      <c r="H802" s="55">
        <v>-13.375999999999999</v>
      </c>
      <c r="I802" s="55">
        <v>9.7919999999999998</v>
      </c>
      <c r="J802" s="55">
        <v>10</v>
      </c>
      <c r="K802" s="8" t="s">
        <v>65</v>
      </c>
      <c r="M802" s="45">
        <v>0</v>
      </c>
      <c r="N802" s="36"/>
    </row>
    <row r="803" spans="2:14" x14ac:dyDescent="0.25">
      <c r="B803" s="8" t="s">
        <v>165</v>
      </c>
      <c r="C803" s="8">
        <v>2021</v>
      </c>
      <c r="D803" s="8">
        <v>3</v>
      </c>
      <c r="E803" s="55">
        <v>519.17560000000003</v>
      </c>
      <c r="F803" s="55">
        <v>1737.4638</v>
      </c>
      <c r="G803" s="55">
        <v>1257.5842</v>
      </c>
      <c r="H803" s="55">
        <v>-39.295999999999999</v>
      </c>
      <c r="I803" s="55">
        <v>6.5919999999999996</v>
      </c>
      <c r="J803" s="55">
        <v>11</v>
      </c>
      <c r="K803" s="8" t="s">
        <v>65</v>
      </c>
      <c r="M803" s="45">
        <v>0</v>
      </c>
      <c r="N803" s="36"/>
    </row>
    <row r="804" spans="2:14" x14ac:dyDescent="0.25">
      <c r="B804" s="8" t="s">
        <v>165</v>
      </c>
      <c r="C804" s="8">
        <v>2021</v>
      </c>
      <c r="D804" s="8">
        <v>4</v>
      </c>
      <c r="E804" s="55">
        <v>574.67989999999998</v>
      </c>
      <c r="F804" s="55">
        <v>1777.1198999999999</v>
      </c>
      <c r="G804" s="55">
        <v>1247.1759999999999</v>
      </c>
      <c r="H804" s="55">
        <v>-44.735999999999997</v>
      </c>
      <c r="I804" s="55">
        <v>7.1040000000000001</v>
      </c>
      <c r="J804" s="55">
        <v>11</v>
      </c>
      <c r="K804" s="8" t="s">
        <v>65</v>
      </c>
      <c r="M804" s="45">
        <v>0</v>
      </c>
      <c r="N804" s="36"/>
    </row>
    <row r="805" spans="2:14" x14ac:dyDescent="0.25">
      <c r="B805" s="8" t="s">
        <v>165</v>
      </c>
      <c r="C805" s="8">
        <v>2021</v>
      </c>
      <c r="D805" s="8">
        <v>5</v>
      </c>
      <c r="E805" s="55">
        <v>611.904</v>
      </c>
      <c r="F805" s="55">
        <v>1448.576</v>
      </c>
      <c r="G805" s="55">
        <v>929.53599999999994</v>
      </c>
      <c r="H805" s="55">
        <v>-92.864000000000004</v>
      </c>
      <c r="I805" s="55">
        <v>7.68</v>
      </c>
      <c r="J805" s="55">
        <v>11</v>
      </c>
      <c r="K805" s="8" t="s">
        <v>65</v>
      </c>
      <c r="M805" s="45">
        <v>0</v>
      </c>
      <c r="N805" s="36"/>
    </row>
    <row r="806" spans="2:14" x14ac:dyDescent="0.25">
      <c r="B806" s="8" t="s">
        <v>165</v>
      </c>
      <c r="C806" s="8">
        <v>2021</v>
      </c>
      <c r="D806" s="8">
        <v>6</v>
      </c>
      <c r="E806" s="55">
        <v>655.81590000000006</v>
      </c>
      <c r="F806" s="55">
        <v>2247.1120000000001</v>
      </c>
      <c r="G806" s="55">
        <v>1640.8321000000001</v>
      </c>
      <c r="H806" s="55">
        <v>-49.536000000000001</v>
      </c>
      <c r="I806" s="55">
        <v>9.984</v>
      </c>
      <c r="J806" s="55">
        <v>11</v>
      </c>
      <c r="K806" s="8" t="s">
        <v>65</v>
      </c>
      <c r="M806" s="45">
        <v>0</v>
      </c>
      <c r="N806" s="36"/>
    </row>
    <row r="807" spans="2:14" x14ac:dyDescent="0.25">
      <c r="B807" s="8" t="s">
        <v>165</v>
      </c>
      <c r="C807" s="8">
        <v>2021</v>
      </c>
      <c r="D807" s="8">
        <v>7</v>
      </c>
      <c r="E807" s="55">
        <v>584.67190000000005</v>
      </c>
      <c r="F807" s="55">
        <v>2567.7118999999998</v>
      </c>
      <c r="G807" s="55">
        <v>2006.336</v>
      </c>
      <c r="H807" s="55">
        <v>-23.295999999999999</v>
      </c>
      <c r="I807" s="55">
        <v>9.1519999999999992</v>
      </c>
      <c r="J807" s="55">
        <v>12</v>
      </c>
      <c r="K807" s="8" t="s">
        <v>65</v>
      </c>
      <c r="M807" s="45">
        <v>0</v>
      </c>
      <c r="N807" s="36"/>
    </row>
    <row r="808" spans="2:14" x14ac:dyDescent="0.25">
      <c r="B808" s="8" t="s">
        <v>165</v>
      </c>
      <c r="C808" s="8">
        <v>2021</v>
      </c>
      <c r="D808" s="8">
        <v>8</v>
      </c>
      <c r="E808" s="55">
        <v>506.28800000000001</v>
      </c>
      <c r="F808" s="55">
        <v>1587.5119999999999</v>
      </c>
      <c r="G808" s="55">
        <v>1147.0159999999998</v>
      </c>
      <c r="H808" s="55">
        <v>-65.792000000000002</v>
      </c>
      <c r="I808" s="55">
        <v>6.5919999999999996</v>
      </c>
      <c r="J808" s="55">
        <v>12</v>
      </c>
      <c r="K808" s="8" t="s">
        <v>65</v>
      </c>
      <c r="M808" s="45">
        <v>0</v>
      </c>
      <c r="N808" s="36"/>
    </row>
    <row r="809" spans="2:14" x14ac:dyDescent="0.25">
      <c r="B809" s="8" t="s">
        <v>165</v>
      </c>
      <c r="C809" s="8">
        <v>2021</v>
      </c>
      <c r="D809" s="8">
        <v>9</v>
      </c>
      <c r="E809" s="55">
        <v>526.73599999999999</v>
      </c>
      <c r="F809" s="55">
        <v>1133.29</v>
      </c>
      <c r="G809" s="55">
        <v>707.24199999999996</v>
      </c>
      <c r="H809" s="55">
        <v>-100.688</v>
      </c>
      <c r="I809" s="55">
        <v>6.1440000000000001</v>
      </c>
      <c r="J809" s="55">
        <v>12</v>
      </c>
      <c r="K809" s="8" t="s">
        <v>65</v>
      </c>
      <c r="M809" s="45">
        <v>0</v>
      </c>
      <c r="N809" s="36"/>
    </row>
    <row r="810" spans="2:14" x14ac:dyDescent="0.25">
      <c r="B810" s="8" t="s">
        <v>165</v>
      </c>
      <c r="C810" s="8">
        <v>2021</v>
      </c>
      <c r="D810" s="8">
        <v>10</v>
      </c>
      <c r="E810" s="55">
        <v>394.72840000000002</v>
      </c>
      <c r="F810" s="55">
        <v>1114.5170000000001</v>
      </c>
      <c r="G810" s="55">
        <v>787.44110000000012</v>
      </c>
      <c r="H810" s="55">
        <v>-67.652500000000003</v>
      </c>
      <c r="I810" s="55">
        <v>6.08</v>
      </c>
      <c r="J810" s="55">
        <v>12</v>
      </c>
      <c r="K810" s="8" t="s">
        <v>65</v>
      </c>
      <c r="M810" s="45">
        <v>0</v>
      </c>
      <c r="N810" s="36"/>
    </row>
    <row r="811" spans="2:14" x14ac:dyDescent="0.25">
      <c r="B811" s="8" t="s">
        <v>165</v>
      </c>
      <c r="C811" s="8">
        <v>2021</v>
      </c>
      <c r="D811" s="8">
        <v>11</v>
      </c>
      <c r="E811" s="55">
        <v>246.33600000000001</v>
      </c>
      <c r="F811" s="55">
        <v>1305.473</v>
      </c>
      <c r="G811" s="55">
        <v>1081.4089999999999</v>
      </c>
      <c r="H811" s="55">
        <v>-22.271999999999998</v>
      </c>
      <c r="I811" s="55">
        <v>5.952</v>
      </c>
      <c r="J811" s="55">
        <v>12</v>
      </c>
      <c r="K811" s="8" t="s">
        <v>65</v>
      </c>
      <c r="M811" s="45">
        <v>0</v>
      </c>
      <c r="N811" s="36"/>
    </row>
    <row r="812" spans="2:14" x14ac:dyDescent="0.25">
      <c r="B812" s="8" t="s">
        <v>165</v>
      </c>
      <c r="C812" s="8">
        <v>2021</v>
      </c>
      <c r="D812" s="8">
        <v>12</v>
      </c>
      <c r="E812" s="55">
        <v>147.136</v>
      </c>
      <c r="F812" s="55">
        <v>1419.3910000000001</v>
      </c>
      <c r="G812" s="55">
        <v>1276.9269999999999</v>
      </c>
      <c r="H812" s="55">
        <v>-4.6719999999999997</v>
      </c>
      <c r="I812" s="55">
        <v>5.44</v>
      </c>
      <c r="J812" s="55">
        <v>12</v>
      </c>
      <c r="K812" s="8" t="s">
        <v>65</v>
      </c>
      <c r="M812" s="45">
        <v>0</v>
      </c>
      <c r="N812" s="36"/>
    </row>
    <row r="813" spans="2:14" x14ac:dyDescent="0.25">
      <c r="B813" s="8" t="s">
        <v>166</v>
      </c>
      <c r="C813" s="8">
        <v>2021</v>
      </c>
      <c r="D813" s="8">
        <v>1</v>
      </c>
      <c r="E813" s="55">
        <v>944.14390000000003</v>
      </c>
      <c r="F813" s="55">
        <v>1578.4078</v>
      </c>
      <c r="G813" s="55">
        <v>1204.3520000000001</v>
      </c>
      <c r="H813" s="55">
        <v>-570.08810000000005</v>
      </c>
      <c r="I813" s="55">
        <v>16</v>
      </c>
      <c r="J813" s="55">
        <v>27</v>
      </c>
      <c r="K813" s="8" t="s">
        <v>65</v>
      </c>
      <c r="M813" s="45">
        <v>0</v>
      </c>
      <c r="N813" s="36"/>
    </row>
    <row r="814" spans="2:14" x14ac:dyDescent="0.25">
      <c r="B814" s="8" t="s">
        <v>166</v>
      </c>
      <c r="C814" s="8">
        <v>2021</v>
      </c>
      <c r="D814" s="8">
        <v>2</v>
      </c>
      <c r="E814" s="55">
        <v>1152.1359</v>
      </c>
      <c r="F814" s="55">
        <v>1515.0318</v>
      </c>
      <c r="G814" s="55">
        <v>1033.3598999999999</v>
      </c>
      <c r="H814" s="55">
        <v>-670.46400000000006</v>
      </c>
      <c r="I814" s="55">
        <v>18.815999999999999</v>
      </c>
      <c r="J814" s="55">
        <v>27</v>
      </c>
      <c r="K814" s="8" t="s">
        <v>65</v>
      </c>
      <c r="M814" s="45">
        <v>0</v>
      </c>
      <c r="N814" s="36"/>
    </row>
    <row r="815" spans="2:14" x14ac:dyDescent="0.25">
      <c r="B815" s="8" t="s">
        <v>166</v>
      </c>
      <c r="C815" s="8">
        <v>2021</v>
      </c>
      <c r="D815" s="8">
        <v>3</v>
      </c>
      <c r="E815" s="55">
        <v>2150.7840000000001</v>
      </c>
      <c r="F815" s="55">
        <v>1731.5275999999999</v>
      </c>
      <c r="G815" s="55">
        <v>1211.6555999999998</v>
      </c>
      <c r="H815" s="55">
        <v>-1630.912</v>
      </c>
      <c r="I815" s="55">
        <v>23.167999999999999</v>
      </c>
      <c r="J815" s="55">
        <v>27</v>
      </c>
      <c r="K815" s="8" t="s">
        <v>65</v>
      </c>
      <c r="M815" s="45">
        <v>0</v>
      </c>
      <c r="N815" s="36"/>
    </row>
    <row r="816" spans="2:14" x14ac:dyDescent="0.25">
      <c r="B816" s="8" t="s">
        <v>166</v>
      </c>
      <c r="C816" s="8">
        <v>2021</v>
      </c>
      <c r="D816" s="8">
        <v>4</v>
      </c>
      <c r="E816" s="55">
        <v>2551.3359</v>
      </c>
      <c r="F816" s="55">
        <v>1672.7038</v>
      </c>
      <c r="G816" s="55">
        <v>1019.9279</v>
      </c>
      <c r="H816" s="55">
        <v>-1898.56</v>
      </c>
      <c r="I816" s="55">
        <v>23.04</v>
      </c>
      <c r="J816" s="55">
        <v>27</v>
      </c>
      <c r="K816" s="8" t="s">
        <v>65</v>
      </c>
      <c r="M816" s="45">
        <v>0</v>
      </c>
      <c r="N816" s="36"/>
    </row>
    <row r="817" spans="2:14" x14ac:dyDescent="0.25">
      <c r="B817" s="8" t="s">
        <v>166</v>
      </c>
      <c r="C817" s="8">
        <v>2021</v>
      </c>
      <c r="D817" s="8">
        <v>5</v>
      </c>
      <c r="E817" s="55">
        <v>2746.9119999999998</v>
      </c>
      <c r="F817" s="55">
        <v>4283.9278999999997</v>
      </c>
      <c r="G817" s="55">
        <v>2720.5439999999999</v>
      </c>
      <c r="H817" s="55">
        <v>-1183.5281</v>
      </c>
      <c r="I817" s="55">
        <v>31.488</v>
      </c>
      <c r="J817" s="55">
        <v>27</v>
      </c>
      <c r="K817" s="8" t="s">
        <v>65</v>
      </c>
      <c r="M817" s="45">
        <v>0</v>
      </c>
      <c r="N817" s="36"/>
    </row>
    <row r="818" spans="2:14" x14ac:dyDescent="0.25">
      <c r="B818" s="8" t="s">
        <v>166</v>
      </c>
      <c r="C818" s="8">
        <v>2021</v>
      </c>
      <c r="D818" s="8">
        <v>6</v>
      </c>
      <c r="E818" s="55">
        <v>2951.0479</v>
      </c>
      <c r="F818" s="55">
        <v>4347.92</v>
      </c>
      <c r="G818" s="55">
        <v>2491.2721000000001</v>
      </c>
      <c r="H818" s="55">
        <v>-1094.4000000000001</v>
      </c>
      <c r="I818" s="55">
        <v>23.423999999999999</v>
      </c>
      <c r="J818" s="55">
        <v>31</v>
      </c>
      <c r="K818" s="8" t="s">
        <v>65</v>
      </c>
      <c r="M818" s="45">
        <v>0</v>
      </c>
      <c r="N818" s="36"/>
    </row>
    <row r="819" spans="2:14" x14ac:dyDescent="0.25">
      <c r="B819" s="8" t="s">
        <v>166</v>
      </c>
      <c r="C819" s="8">
        <v>2021</v>
      </c>
      <c r="D819" s="8">
        <v>7</v>
      </c>
      <c r="E819" s="55">
        <v>2409.808</v>
      </c>
      <c r="F819" s="55">
        <v>4692.3759</v>
      </c>
      <c r="G819" s="55">
        <v>3000.92</v>
      </c>
      <c r="H819" s="55">
        <v>-718.35209999999995</v>
      </c>
      <c r="I819" s="55">
        <v>11.904</v>
      </c>
      <c r="J819" s="55">
        <v>31</v>
      </c>
      <c r="K819" s="8" t="s">
        <v>65</v>
      </c>
      <c r="M819" s="45">
        <v>0</v>
      </c>
      <c r="N819" s="36"/>
    </row>
    <row r="820" spans="2:14" x14ac:dyDescent="0.25">
      <c r="B820" s="8" t="s">
        <v>166</v>
      </c>
      <c r="C820" s="8">
        <v>2021</v>
      </c>
      <c r="D820" s="8">
        <v>8</v>
      </c>
      <c r="E820" s="55">
        <v>2255.8159999999998</v>
      </c>
      <c r="F820" s="55">
        <v>2554.2240000000002</v>
      </c>
      <c r="G820" s="55">
        <v>1332.1600000000003</v>
      </c>
      <c r="H820" s="55">
        <v>-1033.752</v>
      </c>
      <c r="I820" s="55">
        <v>10.112</v>
      </c>
      <c r="J820" s="55">
        <v>30</v>
      </c>
      <c r="K820" s="8" t="s">
        <v>65</v>
      </c>
      <c r="M820" s="45">
        <v>0</v>
      </c>
      <c r="N820" s="36"/>
    </row>
    <row r="821" spans="2:14" x14ac:dyDescent="0.25">
      <c r="B821" s="8" t="s">
        <v>166</v>
      </c>
      <c r="C821" s="8">
        <v>2021</v>
      </c>
      <c r="D821" s="8">
        <v>9</v>
      </c>
      <c r="E821" s="55">
        <v>2143.538</v>
      </c>
      <c r="F821" s="55">
        <v>3052.913</v>
      </c>
      <c r="G821" s="55">
        <v>1996.9820999999999</v>
      </c>
      <c r="H821" s="55">
        <v>-1087.6070999999999</v>
      </c>
      <c r="I821" s="55">
        <v>24.064</v>
      </c>
      <c r="J821" s="55">
        <v>30</v>
      </c>
      <c r="K821" s="8" t="s">
        <v>65</v>
      </c>
      <c r="M821" s="45">
        <v>0</v>
      </c>
      <c r="N821" s="36"/>
    </row>
    <row r="822" spans="2:14" x14ac:dyDescent="0.25">
      <c r="B822" s="8" t="s">
        <v>166</v>
      </c>
      <c r="C822" s="8">
        <v>2021</v>
      </c>
      <c r="D822" s="8">
        <v>10</v>
      </c>
      <c r="E822" s="55">
        <v>1461.83</v>
      </c>
      <c r="F822" s="55">
        <v>1940.682</v>
      </c>
      <c r="G822" s="55">
        <v>1387.3471</v>
      </c>
      <c r="H822" s="55">
        <v>-908.49509999999998</v>
      </c>
      <c r="I822" s="55">
        <v>20.48</v>
      </c>
      <c r="J822" s="55">
        <v>30</v>
      </c>
      <c r="K822" s="8" t="s">
        <v>65</v>
      </c>
      <c r="M822" s="45">
        <v>0</v>
      </c>
      <c r="N822" s="36"/>
    </row>
    <row r="823" spans="2:14" x14ac:dyDescent="0.25">
      <c r="B823" s="8" t="s">
        <v>166</v>
      </c>
      <c r="C823" s="8">
        <v>2021</v>
      </c>
      <c r="D823" s="8">
        <v>11</v>
      </c>
      <c r="E823" s="55">
        <v>1114.31</v>
      </c>
      <c r="F823" s="55">
        <v>1605.1279999999999</v>
      </c>
      <c r="G823" s="55">
        <v>1229.1919</v>
      </c>
      <c r="H823" s="55">
        <v>-738.37390000000005</v>
      </c>
      <c r="I823" s="55">
        <v>17.28</v>
      </c>
      <c r="J823" s="55">
        <v>30</v>
      </c>
      <c r="K823" s="8" t="s">
        <v>65</v>
      </c>
      <c r="M823" s="45">
        <v>0</v>
      </c>
      <c r="N823" s="36"/>
    </row>
    <row r="824" spans="2:14" x14ac:dyDescent="0.25">
      <c r="B824" s="8" t="s">
        <v>166</v>
      </c>
      <c r="C824" s="8">
        <v>2021</v>
      </c>
      <c r="D824" s="8">
        <v>12</v>
      </c>
      <c r="E824" s="55">
        <v>561.44600000000003</v>
      </c>
      <c r="F824" s="55">
        <v>2035.1949999999999</v>
      </c>
      <c r="G824" s="55">
        <v>1744.4690000000001</v>
      </c>
      <c r="H824" s="55">
        <v>-270.72000000000003</v>
      </c>
      <c r="I824" s="55">
        <v>12.288</v>
      </c>
      <c r="J824" s="55">
        <v>30</v>
      </c>
      <c r="K824" s="8" t="s">
        <v>65</v>
      </c>
      <c r="M824" s="45">
        <v>0</v>
      </c>
      <c r="N824" s="36"/>
    </row>
    <row r="825" spans="2:14" x14ac:dyDescent="0.25">
      <c r="B825" s="8" t="s">
        <v>167</v>
      </c>
      <c r="C825" s="8">
        <v>2021</v>
      </c>
      <c r="D825" s="8">
        <v>1</v>
      </c>
      <c r="E825" s="55">
        <v>2027.3735999999999</v>
      </c>
      <c r="F825" s="55">
        <v>38222.608</v>
      </c>
      <c r="G825" s="55">
        <v>36195.234400000001</v>
      </c>
      <c r="H825" s="55">
        <v>0</v>
      </c>
      <c r="I825" s="55">
        <v>118.288</v>
      </c>
      <c r="J825" s="55">
        <v>168</v>
      </c>
      <c r="K825" s="8" t="s">
        <v>65</v>
      </c>
      <c r="M825" s="45">
        <v>0</v>
      </c>
      <c r="N825" s="36"/>
    </row>
    <row r="826" spans="2:14" x14ac:dyDescent="0.25">
      <c r="B826" s="8" t="s">
        <v>167</v>
      </c>
      <c r="C826" s="8">
        <v>2021</v>
      </c>
      <c r="D826" s="8">
        <v>2</v>
      </c>
      <c r="E826" s="55">
        <v>3199.2523999999999</v>
      </c>
      <c r="F826" s="55">
        <v>34749.64</v>
      </c>
      <c r="G826" s="55">
        <v>31550.387599999998</v>
      </c>
      <c r="H826" s="55">
        <v>0</v>
      </c>
      <c r="I826" s="55">
        <v>166.12799999999999</v>
      </c>
      <c r="J826" s="55">
        <v>168</v>
      </c>
      <c r="K826" s="8" t="s">
        <v>65</v>
      </c>
      <c r="M826" s="45">
        <v>0</v>
      </c>
      <c r="N826" s="36"/>
    </row>
    <row r="827" spans="2:14" x14ac:dyDescent="0.25">
      <c r="B827" s="8" t="s">
        <v>167</v>
      </c>
      <c r="C827" s="8">
        <v>2021</v>
      </c>
      <c r="D827" s="8">
        <v>3</v>
      </c>
      <c r="E827" s="55">
        <v>5087.0567000000001</v>
      </c>
      <c r="F827" s="55">
        <v>35660.567999999999</v>
      </c>
      <c r="G827" s="55">
        <v>30575.386999999999</v>
      </c>
      <c r="H827" s="55">
        <v>-1.8756999999999999</v>
      </c>
      <c r="I827" s="55">
        <v>117.304</v>
      </c>
      <c r="J827" s="55">
        <v>168</v>
      </c>
      <c r="K827" s="8" t="s">
        <v>65</v>
      </c>
      <c r="M827" s="45">
        <v>0</v>
      </c>
      <c r="N827" s="36"/>
    </row>
    <row r="828" spans="2:14" x14ac:dyDescent="0.25">
      <c r="B828" s="8" t="s">
        <v>167</v>
      </c>
      <c r="C828" s="8">
        <v>2021</v>
      </c>
      <c r="D828" s="8">
        <v>4</v>
      </c>
      <c r="E828" s="55">
        <v>5865.7728999999999</v>
      </c>
      <c r="F828" s="55">
        <v>36077.127999999997</v>
      </c>
      <c r="G828" s="55">
        <v>30221.838800000001</v>
      </c>
      <c r="H828" s="55">
        <v>-10.483700000000001</v>
      </c>
      <c r="I828" s="55">
        <v>118.944</v>
      </c>
      <c r="J828" s="55">
        <v>168</v>
      </c>
      <c r="K828" s="8" t="s">
        <v>65</v>
      </c>
      <c r="M828" s="45">
        <v>0</v>
      </c>
      <c r="N828" s="36"/>
    </row>
    <row r="829" spans="2:14" x14ac:dyDescent="0.25">
      <c r="B829" s="8" t="s">
        <v>167</v>
      </c>
      <c r="C829" s="8">
        <v>2021</v>
      </c>
      <c r="D829" s="8">
        <v>5</v>
      </c>
      <c r="E829" s="55">
        <v>6677.8319000000001</v>
      </c>
      <c r="F829" s="55">
        <v>35835.536</v>
      </c>
      <c r="G829" s="55">
        <v>29186.6865</v>
      </c>
      <c r="H829" s="55">
        <v>-28.982399999999998</v>
      </c>
      <c r="I829" s="55">
        <v>125.824</v>
      </c>
      <c r="J829" s="55">
        <v>168</v>
      </c>
      <c r="K829" s="8" t="s">
        <v>65</v>
      </c>
      <c r="M829" s="45">
        <v>0</v>
      </c>
      <c r="N829" s="36"/>
    </row>
    <row r="830" spans="2:14" x14ac:dyDescent="0.25">
      <c r="B830" s="8" t="s">
        <v>167</v>
      </c>
      <c r="C830" s="8">
        <v>2021</v>
      </c>
      <c r="D830" s="8">
        <v>6</v>
      </c>
      <c r="E830" s="55">
        <v>7052.3393999999998</v>
      </c>
      <c r="F830" s="55">
        <v>28149.975999999999</v>
      </c>
      <c r="G830" s="55">
        <v>21156.609799999998</v>
      </c>
      <c r="H830" s="55">
        <v>-58.973199999999999</v>
      </c>
      <c r="I830" s="55">
        <v>97.647999999999996</v>
      </c>
      <c r="J830" s="55">
        <v>168</v>
      </c>
      <c r="K830" s="8" t="s">
        <v>65</v>
      </c>
      <c r="M830" s="45">
        <v>0</v>
      </c>
      <c r="N830" s="36"/>
    </row>
    <row r="831" spans="2:14" x14ac:dyDescent="0.25">
      <c r="B831" s="8" t="s">
        <v>167</v>
      </c>
      <c r="C831" s="8">
        <v>2021</v>
      </c>
      <c r="D831" s="8">
        <v>7</v>
      </c>
      <c r="E831" s="55">
        <v>5948.0947999999999</v>
      </c>
      <c r="F831" s="55">
        <v>31698.016</v>
      </c>
      <c r="G831" s="55">
        <v>25749.921200000001</v>
      </c>
      <c r="H831" s="55">
        <v>0</v>
      </c>
      <c r="I831" s="55">
        <v>102.88800000000001</v>
      </c>
      <c r="J831" s="55">
        <v>168</v>
      </c>
      <c r="K831" s="8" t="s">
        <v>65</v>
      </c>
      <c r="M831" s="45">
        <v>0</v>
      </c>
      <c r="N831" s="36"/>
    </row>
    <row r="832" spans="2:14" x14ac:dyDescent="0.25">
      <c r="B832" s="8" t="s">
        <v>167</v>
      </c>
      <c r="C832" s="8">
        <v>2021</v>
      </c>
      <c r="D832" s="8">
        <v>8</v>
      </c>
      <c r="E832" s="55">
        <v>5376.0742</v>
      </c>
      <c r="F832" s="55">
        <v>36240.311999999998</v>
      </c>
      <c r="G832" s="55">
        <v>30866.1289</v>
      </c>
      <c r="H832" s="55">
        <v>-1.89109999999999</v>
      </c>
      <c r="I832" s="55">
        <v>161.21600000000001</v>
      </c>
      <c r="J832" s="55">
        <v>168</v>
      </c>
      <c r="K832" s="8" t="s">
        <v>65</v>
      </c>
      <c r="M832" s="45">
        <v>0</v>
      </c>
      <c r="N832" s="36"/>
    </row>
    <row r="833" spans="2:14" x14ac:dyDescent="0.25">
      <c r="B833" s="8" t="s">
        <v>167</v>
      </c>
      <c r="C833" s="8">
        <v>2021</v>
      </c>
      <c r="D833" s="8">
        <v>9</v>
      </c>
      <c r="E833" s="55">
        <v>5087.1660000000002</v>
      </c>
      <c r="F833" s="55">
        <v>39062.016000000003</v>
      </c>
      <c r="G833" s="55">
        <v>33998.033300000003</v>
      </c>
      <c r="H833" s="55">
        <v>-23.183299999999999</v>
      </c>
      <c r="I833" s="55">
        <v>167.11199999999999</v>
      </c>
      <c r="J833" s="55">
        <v>167</v>
      </c>
      <c r="K833" s="8" t="s">
        <v>65</v>
      </c>
      <c r="M833" s="45">
        <v>0</v>
      </c>
      <c r="N833" s="36"/>
    </row>
    <row r="834" spans="2:14" x14ac:dyDescent="0.25">
      <c r="B834" s="8" t="s">
        <v>167</v>
      </c>
      <c r="C834" s="8">
        <v>2021</v>
      </c>
      <c r="D834" s="8">
        <v>10</v>
      </c>
      <c r="E834" s="55">
        <v>3395.7148999999999</v>
      </c>
      <c r="F834" s="55">
        <v>38325.68</v>
      </c>
      <c r="G834" s="55">
        <v>34929.965100000001</v>
      </c>
      <c r="H834" s="55">
        <v>0</v>
      </c>
      <c r="I834" s="55">
        <v>133.03200000000001</v>
      </c>
      <c r="J834" s="55">
        <v>159</v>
      </c>
      <c r="K834" s="8" t="s">
        <v>65</v>
      </c>
      <c r="M834" s="45">
        <v>0</v>
      </c>
      <c r="N834" s="36"/>
    </row>
    <row r="835" spans="2:14" x14ac:dyDescent="0.25">
      <c r="B835" s="8" t="s">
        <v>167</v>
      </c>
      <c r="C835" s="8">
        <v>2021</v>
      </c>
      <c r="D835" s="8">
        <v>11</v>
      </c>
      <c r="E835" s="55">
        <v>2498.4450000000002</v>
      </c>
      <c r="F835" s="55">
        <v>36763.527999999998</v>
      </c>
      <c r="G835" s="55">
        <v>34265.082999999999</v>
      </c>
      <c r="H835" s="55">
        <v>0</v>
      </c>
      <c r="I835" s="55">
        <v>119.6</v>
      </c>
      <c r="J835" s="55">
        <v>159</v>
      </c>
      <c r="K835" s="8" t="s">
        <v>65</v>
      </c>
      <c r="M835" s="45">
        <v>0</v>
      </c>
      <c r="N835" s="36"/>
    </row>
    <row r="836" spans="2:14" x14ac:dyDescent="0.25">
      <c r="B836" s="8" t="s">
        <v>167</v>
      </c>
      <c r="C836" s="8">
        <v>2021</v>
      </c>
      <c r="D836" s="8">
        <v>12</v>
      </c>
      <c r="E836" s="55">
        <v>1053.4178999999999</v>
      </c>
      <c r="F836" s="55">
        <v>33441.103999999999</v>
      </c>
      <c r="G836" s="55">
        <v>32387.686099999999</v>
      </c>
      <c r="H836" s="55">
        <v>0</v>
      </c>
      <c r="I836" s="55">
        <v>119.6</v>
      </c>
      <c r="J836" s="55">
        <v>159</v>
      </c>
      <c r="K836" s="8" t="s">
        <v>65</v>
      </c>
      <c r="M836" s="45">
        <v>0</v>
      </c>
      <c r="N836" s="36"/>
    </row>
    <row r="837" spans="2:14" x14ac:dyDescent="0.25">
      <c r="B837" s="8" t="s">
        <v>168</v>
      </c>
      <c r="C837" s="8">
        <v>2021</v>
      </c>
      <c r="D837" s="8">
        <v>1</v>
      </c>
      <c r="E837" s="55">
        <v>626.78399999999999</v>
      </c>
      <c r="F837" s="55">
        <v>2284.4079000000002</v>
      </c>
      <c r="G837" s="55">
        <v>1853.2719</v>
      </c>
      <c r="H837" s="55">
        <v>-195.648</v>
      </c>
      <c r="I837" s="55">
        <v>9.92</v>
      </c>
      <c r="J837" s="55">
        <v>16</v>
      </c>
      <c r="K837" s="8" t="s">
        <v>65</v>
      </c>
      <c r="M837" s="45">
        <v>0</v>
      </c>
      <c r="N837" s="36"/>
    </row>
    <row r="838" spans="2:14" x14ac:dyDescent="0.25">
      <c r="B838" s="8" t="s">
        <v>168</v>
      </c>
      <c r="C838" s="8">
        <v>2021</v>
      </c>
      <c r="D838" s="8">
        <v>2</v>
      </c>
      <c r="E838" s="55">
        <v>763.72789999999998</v>
      </c>
      <c r="F838" s="55">
        <v>2198.9760000000001</v>
      </c>
      <c r="G838" s="55">
        <v>1722.2881</v>
      </c>
      <c r="H838" s="55">
        <v>-287.04000000000002</v>
      </c>
      <c r="I838" s="55">
        <v>11.584</v>
      </c>
      <c r="J838" s="55">
        <v>16</v>
      </c>
      <c r="K838" s="8" t="s">
        <v>65</v>
      </c>
      <c r="M838" s="45">
        <v>0</v>
      </c>
      <c r="N838" s="36"/>
    </row>
    <row r="839" spans="2:14" x14ac:dyDescent="0.25">
      <c r="B839" s="8" t="s">
        <v>168</v>
      </c>
      <c r="C839" s="8">
        <v>2021</v>
      </c>
      <c r="D839" s="8">
        <v>3</v>
      </c>
      <c r="E839" s="55">
        <v>1501.1359</v>
      </c>
      <c r="F839" s="55">
        <v>1734.5997</v>
      </c>
      <c r="G839" s="55">
        <v>1168.3758</v>
      </c>
      <c r="H839" s="55">
        <v>-934.91200000000003</v>
      </c>
      <c r="I839" s="55">
        <v>9.0239999999999991</v>
      </c>
      <c r="J839" s="55">
        <v>16</v>
      </c>
      <c r="K839" s="8" t="s">
        <v>65</v>
      </c>
      <c r="M839" s="45">
        <v>0</v>
      </c>
      <c r="N839" s="36"/>
    </row>
    <row r="840" spans="2:14" x14ac:dyDescent="0.25">
      <c r="B840" s="8" t="s">
        <v>168</v>
      </c>
      <c r="C840" s="8">
        <v>2021</v>
      </c>
      <c r="D840" s="8">
        <v>4</v>
      </c>
      <c r="E840" s="55">
        <v>1686.9199000000001</v>
      </c>
      <c r="F840" s="55">
        <v>1105.8235999999999</v>
      </c>
      <c r="G840" s="55">
        <v>686.52779999999996</v>
      </c>
      <c r="H840" s="55">
        <v>-1267.6241</v>
      </c>
      <c r="I840" s="55">
        <v>7.6159999999999997</v>
      </c>
      <c r="J840" s="55">
        <v>16</v>
      </c>
      <c r="K840" s="8" t="s">
        <v>65</v>
      </c>
      <c r="M840" s="45">
        <v>0</v>
      </c>
      <c r="N840" s="36"/>
    </row>
    <row r="841" spans="2:14" x14ac:dyDescent="0.25">
      <c r="B841" s="8" t="s">
        <v>168</v>
      </c>
      <c r="C841" s="8">
        <v>2021</v>
      </c>
      <c r="D841" s="8">
        <v>5</v>
      </c>
      <c r="E841" s="55">
        <v>1750.136</v>
      </c>
      <c r="F841" s="55">
        <v>808.47979999999995</v>
      </c>
      <c r="G841" s="55">
        <v>418.3039</v>
      </c>
      <c r="H841" s="55">
        <v>-1359.9601</v>
      </c>
      <c r="I841" s="55">
        <v>5.8879999999999999</v>
      </c>
      <c r="J841" s="55">
        <v>16</v>
      </c>
      <c r="K841" s="8" t="s">
        <v>65</v>
      </c>
      <c r="M841" s="45">
        <v>0</v>
      </c>
      <c r="N841" s="36"/>
    </row>
    <row r="842" spans="2:14" x14ac:dyDescent="0.25">
      <c r="B842" s="8" t="s">
        <v>168</v>
      </c>
      <c r="C842" s="8">
        <v>2021</v>
      </c>
      <c r="D842" s="8">
        <v>6</v>
      </c>
      <c r="E842" s="55">
        <v>1894.4639999999999</v>
      </c>
      <c r="F842" s="55">
        <v>961.92780000000005</v>
      </c>
      <c r="G842" s="55">
        <v>359.23200000000003</v>
      </c>
      <c r="H842" s="55">
        <v>-1291.7682</v>
      </c>
      <c r="I842" s="55">
        <v>4.2240000000000002</v>
      </c>
      <c r="J842" s="55">
        <v>16</v>
      </c>
      <c r="K842" s="8" t="s">
        <v>65</v>
      </c>
      <c r="M842" s="45">
        <v>0</v>
      </c>
      <c r="N842" s="36"/>
    </row>
    <row r="843" spans="2:14" x14ac:dyDescent="0.25">
      <c r="B843" s="8" t="s">
        <v>168</v>
      </c>
      <c r="C843" s="8">
        <v>2021</v>
      </c>
      <c r="D843" s="8">
        <v>7</v>
      </c>
      <c r="E843" s="55">
        <v>1615.5518</v>
      </c>
      <c r="F843" s="55">
        <v>1193.5521000000001</v>
      </c>
      <c r="G843" s="55">
        <v>462.65750000000014</v>
      </c>
      <c r="H843" s="55">
        <v>-884.65719999999999</v>
      </c>
      <c r="I843" s="55">
        <v>4.4160000000000004</v>
      </c>
      <c r="J843" s="55">
        <v>16</v>
      </c>
      <c r="K843" s="8" t="s">
        <v>65</v>
      </c>
      <c r="M843" s="45">
        <v>0</v>
      </c>
      <c r="N843" s="36"/>
    </row>
    <row r="844" spans="2:14" x14ac:dyDescent="0.25">
      <c r="B844" s="8" t="s">
        <v>168</v>
      </c>
      <c r="C844" s="8">
        <v>2021</v>
      </c>
      <c r="D844" s="8">
        <v>8</v>
      </c>
      <c r="E844" s="55">
        <v>1623.624</v>
      </c>
      <c r="F844" s="55">
        <v>933.08</v>
      </c>
      <c r="G844" s="55">
        <v>389.37590000000012</v>
      </c>
      <c r="H844" s="55">
        <v>-1079.9199000000001</v>
      </c>
      <c r="I844" s="55">
        <v>3.968</v>
      </c>
      <c r="J844" s="55">
        <v>16</v>
      </c>
      <c r="K844" s="8" t="s">
        <v>65</v>
      </c>
      <c r="M844" s="45">
        <v>0</v>
      </c>
      <c r="N844" s="36"/>
    </row>
    <row r="845" spans="2:14" x14ac:dyDescent="0.25">
      <c r="B845" s="8" t="s">
        <v>168</v>
      </c>
      <c r="C845" s="8">
        <v>2021</v>
      </c>
      <c r="D845" s="8">
        <v>9</v>
      </c>
      <c r="E845" s="55">
        <v>1414.2919999999999</v>
      </c>
      <c r="F845" s="55">
        <v>695.33900000000006</v>
      </c>
      <c r="G845" s="55">
        <v>359.339</v>
      </c>
      <c r="H845" s="55">
        <v>-1078.2919999999999</v>
      </c>
      <c r="I845" s="55">
        <v>3.52</v>
      </c>
      <c r="J845" s="55">
        <v>16</v>
      </c>
      <c r="K845" s="8" t="s">
        <v>65</v>
      </c>
      <c r="M845" s="45">
        <v>0</v>
      </c>
      <c r="N845" s="36"/>
    </row>
    <row r="846" spans="2:14" x14ac:dyDescent="0.25">
      <c r="B846" s="8" t="s">
        <v>168</v>
      </c>
      <c r="C846" s="8">
        <v>2021</v>
      </c>
      <c r="D846" s="8">
        <v>10</v>
      </c>
      <c r="E846" s="55">
        <v>1015.724</v>
      </c>
      <c r="F846" s="55">
        <v>983.49699999999996</v>
      </c>
      <c r="G846" s="55">
        <v>686.5569999999999</v>
      </c>
      <c r="H846" s="55">
        <v>-718.78399999999999</v>
      </c>
      <c r="I846" s="55">
        <v>7.9359999999999999</v>
      </c>
      <c r="J846" s="55">
        <v>16</v>
      </c>
      <c r="K846" s="8" t="s">
        <v>65</v>
      </c>
      <c r="M846" s="45">
        <v>0</v>
      </c>
      <c r="N846" s="36"/>
    </row>
    <row r="847" spans="2:14" x14ac:dyDescent="0.25">
      <c r="B847" s="8" t="s">
        <v>168</v>
      </c>
      <c r="C847" s="8">
        <v>2021</v>
      </c>
      <c r="D847" s="8">
        <v>11</v>
      </c>
      <c r="E847" s="55">
        <v>709.55</v>
      </c>
      <c r="F847" s="55">
        <v>1603.0360000000001</v>
      </c>
      <c r="G847" s="55">
        <v>1239.98</v>
      </c>
      <c r="H847" s="55">
        <v>-346.49400000000003</v>
      </c>
      <c r="I847" s="55">
        <v>9.4079999999999995</v>
      </c>
      <c r="J847" s="55">
        <v>16</v>
      </c>
      <c r="K847" s="8" t="s">
        <v>65</v>
      </c>
      <c r="M847" s="45">
        <v>0</v>
      </c>
      <c r="N847" s="36"/>
    </row>
    <row r="848" spans="2:14" x14ac:dyDescent="0.25">
      <c r="B848" s="8" t="s">
        <v>168</v>
      </c>
      <c r="C848" s="8">
        <v>2021</v>
      </c>
      <c r="D848" s="8">
        <v>12</v>
      </c>
      <c r="E848" s="55">
        <v>340.57</v>
      </c>
      <c r="F848" s="55">
        <v>2355.6030000000001</v>
      </c>
      <c r="G848" s="55">
        <v>2092.3450000000003</v>
      </c>
      <c r="H848" s="55">
        <v>-77.311999999999998</v>
      </c>
      <c r="I848" s="55">
        <v>11.2</v>
      </c>
      <c r="J848" s="55">
        <v>16</v>
      </c>
      <c r="K848" s="8" t="s">
        <v>65</v>
      </c>
      <c r="M848" s="45">
        <v>0</v>
      </c>
      <c r="N848" s="36"/>
    </row>
    <row r="849" spans="2:14" x14ac:dyDescent="0.25">
      <c r="B849" s="8" t="s">
        <v>169</v>
      </c>
      <c r="C849" s="8">
        <v>2021</v>
      </c>
      <c r="D849" s="8">
        <v>1</v>
      </c>
      <c r="E849" s="55">
        <v>0</v>
      </c>
      <c r="F849" s="55">
        <v>8942.9999000000007</v>
      </c>
      <c r="G849" s="55">
        <v>8942.9999000000007</v>
      </c>
      <c r="H849" s="55">
        <v>0</v>
      </c>
      <c r="I849" s="55">
        <v>26.431999999999999</v>
      </c>
      <c r="J849" s="55">
        <v>45</v>
      </c>
      <c r="K849" s="8" t="s">
        <v>65</v>
      </c>
      <c r="M849" s="45">
        <v>0</v>
      </c>
      <c r="N849" s="36"/>
    </row>
    <row r="850" spans="2:14" x14ac:dyDescent="0.25">
      <c r="B850" s="8" t="s">
        <v>169</v>
      </c>
      <c r="C850" s="8">
        <v>2021</v>
      </c>
      <c r="D850" s="8">
        <v>2</v>
      </c>
      <c r="E850" s="55">
        <v>0</v>
      </c>
      <c r="F850" s="55">
        <v>8248.64</v>
      </c>
      <c r="G850" s="55">
        <v>8248.64</v>
      </c>
      <c r="H850" s="55">
        <v>0</v>
      </c>
      <c r="I850" s="55">
        <v>27.263999999999999</v>
      </c>
      <c r="J850" s="55">
        <v>45</v>
      </c>
      <c r="K850" s="8" t="s">
        <v>65</v>
      </c>
      <c r="M850" s="45">
        <v>0</v>
      </c>
      <c r="N850" s="36"/>
    </row>
    <row r="851" spans="2:14" x14ac:dyDescent="0.25">
      <c r="B851" s="8" t="s">
        <v>169</v>
      </c>
      <c r="C851" s="8">
        <v>2021</v>
      </c>
      <c r="D851" s="8">
        <v>3</v>
      </c>
      <c r="E851" s="55">
        <v>1234.8239000000001</v>
      </c>
      <c r="F851" s="55">
        <v>9407.1438999999991</v>
      </c>
      <c r="G851" s="55">
        <v>8172.3839999999991</v>
      </c>
      <c r="H851" s="55">
        <v>-6.4000000000000001E-2</v>
      </c>
      <c r="I851" s="55">
        <v>28.8</v>
      </c>
      <c r="J851" s="55">
        <v>45</v>
      </c>
      <c r="K851" s="8" t="s">
        <v>65</v>
      </c>
      <c r="M851" s="45">
        <v>0</v>
      </c>
      <c r="N851" s="36"/>
    </row>
    <row r="852" spans="2:14" x14ac:dyDescent="0.25">
      <c r="B852" s="8" t="s">
        <v>169</v>
      </c>
      <c r="C852" s="8">
        <v>2021</v>
      </c>
      <c r="D852" s="8">
        <v>4</v>
      </c>
      <c r="E852" s="55">
        <v>3325.9998999999998</v>
      </c>
      <c r="F852" s="55">
        <v>9874.1039000000001</v>
      </c>
      <c r="G852" s="55">
        <v>6559.3040000000001</v>
      </c>
      <c r="H852" s="55">
        <v>-11.2</v>
      </c>
      <c r="I852" s="55">
        <v>30.271999999999998</v>
      </c>
      <c r="J852" s="55">
        <v>45</v>
      </c>
      <c r="K852" s="8" t="s">
        <v>65</v>
      </c>
      <c r="M852" s="45">
        <v>0</v>
      </c>
      <c r="N852" s="36"/>
    </row>
    <row r="853" spans="2:14" x14ac:dyDescent="0.25">
      <c r="B853" s="8" t="s">
        <v>169</v>
      </c>
      <c r="C853" s="8">
        <v>2021</v>
      </c>
      <c r="D853" s="8">
        <v>5</v>
      </c>
      <c r="E853" s="55">
        <v>3704.0230000000001</v>
      </c>
      <c r="F853" s="55">
        <v>10849.391100000001</v>
      </c>
      <c r="G853" s="55">
        <v>7147.0960999999998</v>
      </c>
      <c r="H853" s="55">
        <v>-1.728</v>
      </c>
      <c r="I853" s="55">
        <v>32.32</v>
      </c>
      <c r="J853" s="55">
        <v>45</v>
      </c>
      <c r="K853" s="8" t="s">
        <v>65</v>
      </c>
      <c r="M853" s="45">
        <v>0</v>
      </c>
      <c r="N853" s="36"/>
    </row>
    <row r="854" spans="2:14" x14ac:dyDescent="0.25">
      <c r="B854" s="8" t="s">
        <v>169</v>
      </c>
      <c r="C854" s="8">
        <v>2021</v>
      </c>
      <c r="D854" s="8">
        <v>6</v>
      </c>
      <c r="E854" s="55">
        <v>4234.4399000000003</v>
      </c>
      <c r="F854" s="55">
        <v>12636.4959</v>
      </c>
      <c r="G854" s="55">
        <v>8408.4560000000001</v>
      </c>
      <c r="H854" s="55">
        <v>-6.3999999999999897</v>
      </c>
      <c r="I854" s="55">
        <v>38.4</v>
      </c>
      <c r="J854" s="55">
        <v>45</v>
      </c>
      <c r="K854" s="8" t="s">
        <v>65</v>
      </c>
      <c r="M854" s="45">
        <v>0</v>
      </c>
      <c r="N854" s="36"/>
    </row>
    <row r="855" spans="2:14" x14ac:dyDescent="0.25">
      <c r="B855" s="8" t="s">
        <v>169</v>
      </c>
      <c r="C855" s="8">
        <v>2021</v>
      </c>
      <c r="D855" s="8">
        <v>7</v>
      </c>
      <c r="E855" s="55">
        <v>3466.0718999999999</v>
      </c>
      <c r="F855" s="55">
        <v>13989.8</v>
      </c>
      <c r="G855" s="55">
        <v>10523.7281</v>
      </c>
      <c r="H855" s="55">
        <v>0</v>
      </c>
      <c r="I855" s="55">
        <v>38.4</v>
      </c>
      <c r="J855" s="55">
        <v>45</v>
      </c>
      <c r="K855" s="8" t="s">
        <v>65</v>
      </c>
      <c r="M855" s="45">
        <v>0</v>
      </c>
      <c r="N855" s="36"/>
    </row>
    <row r="856" spans="2:14" x14ac:dyDescent="0.25">
      <c r="B856" s="8" t="s">
        <v>169</v>
      </c>
      <c r="C856" s="8">
        <v>2021</v>
      </c>
      <c r="D856" s="8">
        <v>8</v>
      </c>
      <c r="E856" s="55">
        <v>3214.5279999999998</v>
      </c>
      <c r="F856" s="55">
        <v>12637.92</v>
      </c>
      <c r="G856" s="55">
        <v>9428.0640000000003</v>
      </c>
      <c r="H856" s="55">
        <v>-4.6719999999999997</v>
      </c>
      <c r="I856" s="55">
        <v>38.271999999999998</v>
      </c>
      <c r="J856" s="55">
        <v>45</v>
      </c>
      <c r="K856" s="8" t="s">
        <v>65</v>
      </c>
      <c r="M856" s="45">
        <v>0</v>
      </c>
      <c r="N856" s="36"/>
    </row>
    <row r="857" spans="2:14" x14ac:dyDescent="0.25">
      <c r="B857" s="8" t="s">
        <v>169</v>
      </c>
      <c r="C857" s="8">
        <v>2021</v>
      </c>
      <c r="D857" s="8">
        <v>9</v>
      </c>
      <c r="E857" s="55">
        <v>3017.9279999999999</v>
      </c>
      <c r="F857" s="55">
        <v>11289.924999999999</v>
      </c>
      <c r="G857" s="55">
        <v>8271.9969999999994</v>
      </c>
      <c r="H857" s="55">
        <v>0</v>
      </c>
      <c r="I857" s="55">
        <v>38.527999999999999</v>
      </c>
      <c r="J857" s="55">
        <v>44</v>
      </c>
      <c r="K857" s="8" t="s">
        <v>65</v>
      </c>
      <c r="M857" s="45">
        <v>0</v>
      </c>
      <c r="N857" s="36"/>
    </row>
    <row r="858" spans="2:14" x14ac:dyDescent="0.25">
      <c r="B858" s="8" t="s">
        <v>169</v>
      </c>
      <c r="C858" s="8">
        <v>2021</v>
      </c>
      <c r="D858" s="8">
        <v>10</v>
      </c>
      <c r="E858" s="55">
        <v>1859.202</v>
      </c>
      <c r="F858" s="55">
        <v>10670.048000000001</v>
      </c>
      <c r="G858" s="55">
        <v>8810.8460000000014</v>
      </c>
      <c r="H858" s="55">
        <v>0</v>
      </c>
      <c r="I858" s="55">
        <v>32.448</v>
      </c>
      <c r="J858" s="55">
        <v>44</v>
      </c>
      <c r="K858" s="8" t="s">
        <v>65</v>
      </c>
      <c r="M858" s="45">
        <v>0</v>
      </c>
      <c r="N858" s="36"/>
    </row>
    <row r="859" spans="2:14" x14ac:dyDescent="0.25">
      <c r="B859" s="8" t="s">
        <v>169</v>
      </c>
      <c r="C859" s="8">
        <v>2021</v>
      </c>
      <c r="D859" s="8">
        <v>11</v>
      </c>
      <c r="E859" s="55">
        <v>1083.4559999999999</v>
      </c>
      <c r="F859" s="55">
        <v>9812.8150000000005</v>
      </c>
      <c r="G859" s="55">
        <v>8729.3590000000004</v>
      </c>
      <c r="H859" s="55">
        <v>0</v>
      </c>
      <c r="I859" s="55">
        <v>30.143999999999998</v>
      </c>
      <c r="J859" s="55">
        <v>44</v>
      </c>
      <c r="K859" s="8" t="s">
        <v>65</v>
      </c>
      <c r="M859" s="45">
        <v>0</v>
      </c>
      <c r="N859" s="36"/>
    </row>
    <row r="860" spans="2:14" x14ac:dyDescent="0.25">
      <c r="B860" s="8" t="s">
        <v>169</v>
      </c>
      <c r="C860" s="8">
        <v>2021</v>
      </c>
      <c r="D860" s="8">
        <v>12</v>
      </c>
      <c r="E860" s="55">
        <v>357.50400000000002</v>
      </c>
      <c r="F860" s="55">
        <v>10092.700999999999</v>
      </c>
      <c r="G860" s="55">
        <v>9735.1969999999983</v>
      </c>
      <c r="H860" s="55">
        <v>0</v>
      </c>
      <c r="I860" s="55">
        <v>30.527999999999999</v>
      </c>
      <c r="J860" s="55">
        <v>44</v>
      </c>
      <c r="K860" s="8" t="s">
        <v>65</v>
      </c>
      <c r="M860" s="45">
        <v>0</v>
      </c>
      <c r="N860" s="36"/>
    </row>
    <row r="861" spans="2:14" x14ac:dyDescent="0.25">
      <c r="B861" s="8" t="s">
        <v>170</v>
      </c>
      <c r="C861" s="8">
        <v>2021</v>
      </c>
      <c r="D861" s="8">
        <v>1</v>
      </c>
      <c r="E861" s="55">
        <v>1973.7533000000001</v>
      </c>
      <c r="F861" s="55">
        <v>31710.736000000001</v>
      </c>
      <c r="G861" s="55">
        <v>29736.9827</v>
      </c>
      <c r="H861" s="55">
        <v>0</v>
      </c>
      <c r="I861" s="55">
        <v>74.447999999999993</v>
      </c>
      <c r="J861" s="55">
        <v>66</v>
      </c>
      <c r="K861" s="8" t="s">
        <v>65</v>
      </c>
      <c r="M861" s="45">
        <v>0</v>
      </c>
      <c r="N861" s="36"/>
    </row>
    <row r="862" spans="2:14" x14ac:dyDescent="0.25">
      <c r="B862" s="8" t="s">
        <v>170</v>
      </c>
      <c r="C862" s="8">
        <v>2021</v>
      </c>
      <c r="D862" s="8">
        <v>2</v>
      </c>
      <c r="E862" s="55">
        <v>2194.9760999999999</v>
      </c>
      <c r="F862" s="55">
        <v>24587.912</v>
      </c>
      <c r="G862" s="55">
        <v>22413.886900000001</v>
      </c>
      <c r="H862" s="55">
        <v>-20.951000000000001</v>
      </c>
      <c r="I862" s="55">
        <v>71.087999999999994</v>
      </c>
      <c r="J862" s="55">
        <v>66</v>
      </c>
      <c r="K862" s="8" t="s">
        <v>65</v>
      </c>
      <c r="M862" s="45">
        <v>0</v>
      </c>
      <c r="N862" s="36"/>
    </row>
    <row r="863" spans="2:14" x14ac:dyDescent="0.25">
      <c r="B863" s="8" t="s">
        <v>170</v>
      </c>
      <c r="C863" s="8">
        <v>2021</v>
      </c>
      <c r="D863" s="8">
        <v>3</v>
      </c>
      <c r="E863" s="55">
        <v>4183.2143999999998</v>
      </c>
      <c r="F863" s="55">
        <v>22935.040000000001</v>
      </c>
      <c r="G863" s="55">
        <v>18771.795099999999</v>
      </c>
      <c r="H863" s="55">
        <v>-19.9695</v>
      </c>
      <c r="I863" s="55">
        <v>66.968000000000004</v>
      </c>
      <c r="J863" s="55">
        <v>65</v>
      </c>
      <c r="K863" s="8" t="s">
        <v>65</v>
      </c>
      <c r="M863" s="45">
        <v>0</v>
      </c>
      <c r="N863" s="36"/>
    </row>
    <row r="864" spans="2:14" x14ac:dyDescent="0.25">
      <c r="B864" s="8" t="s">
        <v>170</v>
      </c>
      <c r="C864" s="8">
        <v>2021</v>
      </c>
      <c r="D864" s="8">
        <v>4</v>
      </c>
      <c r="E864" s="55">
        <v>4382.0686999999998</v>
      </c>
      <c r="F864" s="55">
        <v>25233.423999999999</v>
      </c>
      <c r="G864" s="55">
        <v>20907.244200000001</v>
      </c>
      <c r="H864" s="55">
        <v>-55.8889</v>
      </c>
      <c r="I864" s="55">
        <v>73.951999999999998</v>
      </c>
      <c r="J864" s="55">
        <v>66</v>
      </c>
      <c r="K864" s="8" t="s">
        <v>65</v>
      </c>
      <c r="M864" s="45">
        <v>0</v>
      </c>
      <c r="N864" s="36"/>
    </row>
    <row r="865" spans="2:14" x14ac:dyDescent="0.25">
      <c r="B865" s="8" t="s">
        <v>170</v>
      </c>
      <c r="C865" s="8">
        <v>2021</v>
      </c>
      <c r="D865" s="8">
        <v>5</v>
      </c>
      <c r="E865" s="55">
        <v>4504.4443000000001</v>
      </c>
      <c r="F865" s="55">
        <v>24675.272000000001</v>
      </c>
      <c r="G865" s="55">
        <v>20179.1947</v>
      </c>
      <c r="H865" s="55">
        <v>-8.3670000000000009</v>
      </c>
      <c r="I865" s="55">
        <v>65.536000000000001</v>
      </c>
      <c r="J865" s="55">
        <v>63</v>
      </c>
      <c r="K865" s="8" t="s">
        <v>65</v>
      </c>
      <c r="M865" s="45">
        <v>0</v>
      </c>
      <c r="N865" s="36"/>
    </row>
    <row r="866" spans="2:14" x14ac:dyDescent="0.25">
      <c r="B866" s="8" t="s">
        <v>170</v>
      </c>
      <c r="C866" s="8">
        <v>2021</v>
      </c>
      <c r="D866" s="8">
        <v>6</v>
      </c>
      <c r="E866" s="55">
        <v>4607.0560999999998</v>
      </c>
      <c r="F866" s="55">
        <v>25253.200000000001</v>
      </c>
      <c r="G866" s="55">
        <v>20646.184799999999</v>
      </c>
      <c r="H866" s="55">
        <v>-4.0899999999999999E-2</v>
      </c>
      <c r="I866" s="55">
        <v>65.760000000000005</v>
      </c>
      <c r="J866" s="55">
        <v>62</v>
      </c>
      <c r="K866" s="8" t="s">
        <v>65</v>
      </c>
      <c r="M866" s="45">
        <v>0</v>
      </c>
      <c r="N866" s="36"/>
    </row>
    <row r="867" spans="2:14" x14ac:dyDescent="0.25">
      <c r="B867" s="8" t="s">
        <v>170</v>
      </c>
      <c r="C867" s="8">
        <v>2021</v>
      </c>
      <c r="D867" s="8">
        <v>7</v>
      </c>
      <c r="E867" s="55">
        <v>4162.7313000000004</v>
      </c>
      <c r="F867" s="55">
        <v>33727.135999999999</v>
      </c>
      <c r="G867" s="55">
        <v>29564.404699999999</v>
      </c>
      <c r="H867" s="55">
        <v>0</v>
      </c>
      <c r="I867" s="55">
        <v>60.944000000000003</v>
      </c>
      <c r="J867" s="55">
        <v>63</v>
      </c>
      <c r="K867" s="8" t="s">
        <v>65</v>
      </c>
      <c r="M867" s="45">
        <v>0</v>
      </c>
      <c r="N867" s="36"/>
    </row>
    <row r="868" spans="2:14" x14ac:dyDescent="0.25">
      <c r="B868" s="8" t="s">
        <v>170</v>
      </c>
      <c r="C868" s="8">
        <v>2021</v>
      </c>
      <c r="D868" s="8">
        <v>8</v>
      </c>
      <c r="E868" s="55">
        <v>4160.3050000000003</v>
      </c>
      <c r="F868" s="55">
        <v>24646.016</v>
      </c>
      <c r="G868" s="55">
        <v>20494.927</v>
      </c>
      <c r="H868" s="55">
        <v>-9.2159999999999993</v>
      </c>
      <c r="I868" s="55">
        <v>69.959999999999994</v>
      </c>
      <c r="J868" s="55">
        <v>63</v>
      </c>
      <c r="K868" s="8" t="s">
        <v>65</v>
      </c>
      <c r="M868" s="45">
        <v>0</v>
      </c>
      <c r="N868" s="36"/>
    </row>
    <row r="869" spans="2:14" x14ac:dyDescent="0.25">
      <c r="B869" s="8" t="s">
        <v>170</v>
      </c>
      <c r="C869" s="8">
        <v>2021</v>
      </c>
      <c r="D869" s="8">
        <v>9</v>
      </c>
      <c r="E869" s="55">
        <v>3940.3307</v>
      </c>
      <c r="F869" s="55">
        <v>23338.720000000001</v>
      </c>
      <c r="G869" s="55">
        <v>19398.389300000003</v>
      </c>
      <c r="H869" s="55">
        <v>0</v>
      </c>
      <c r="I869" s="55">
        <v>74.951999999999998</v>
      </c>
      <c r="J869" s="55">
        <v>65</v>
      </c>
      <c r="K869" s="8" t="s">
        <v>65</v>
      </c>
      <c r="M869" s="45">
        <v>0</v>
      </c>
      <c r="N869" s="36"/>
    </row>
    <row r="870" spans="2:14" x14ac:dyDescent="0.25">
      <c r="B870" s="8" t="s">
        <v>170</v>
      </c>
      <c r="C870" s="8">
        <v>2021</v>
      </c>
      <c r="D870" s="8">
        <v>10</v>
      </c>
      <c r="E870" s="55">
        <v>2887.2574</v>
      </c>
      <c r="F870" s="55">
        <v>23947.191999999999</v>
      </c>
      <c r="G870" s="55">
        <v>21059.934600000001</v>
      </c>
      <c r="H870" s="55">
        <v>0</v>
      </c>
      <c r="I870" s="55">
        <v>52.095999999999997</v>
      </c>
      <c r="J870" s="55">
        <v>65</v>
      </c>
      <c r="K870" s="8" t="s">
        <v>65</v>
      </c>
      <c r="M870" s="45">
        <v>0</v>
      </c>
      <c r="N870" s="36"/>
    </row>
    <row r="871" spans="2:14" x14ac:dyDescent="0.25">
      <c r="B871" s="8" t="s">
        <v>170</v>
      </c>
      <c r="C871" s="8">
        <v>2021</v>
      </c>
      <c r="D871" s="8">
        <v>11</v>
      </c>
      <c r="E871" s="55">
        <v>2235.1244000000002</v>
      </c>
      <c r="F871" s="55">
        <v>24403.328000000001</v>
      </c>
      <c r="G871" s="55">
        <v>22168.203600000001</v>
      </c>
      <c r="H871" s="55">
        <v>0</v>
      </c>
      <c r="I871" s="55">
        <v>67.384</v>
      </c>
      <c r="J871" s="55">
        <v>65</v>
      </c>
      <c r="K871" s="8" t="s">
        <v>65</v>
      </c>
      <c r="M871" s="45">
        <v>0</v>
      </c>
      <c r="N871" s="36"/>
    </row>
    <row r="872" spans="2:14" x14ac:dyDescent="0.25">
      <c r="B872" s="8" t="s">
        <v>170</v>
      </c>
      <c r="C872" s="8">
        <v>2021</v>
      </c>
      <c r="D872" s="8">
        <v>12</v>
      </c>
      <c r="E872" s="55">
        <v>1458.3907999999999</v>
      </c>
      <c r="F872" s="55">
        <v>24071.96</v>
      </c>
      <c r="G872" s="55">
        <v>22613.569199999998</v>
      </c>
      <c r="H872" s="55">
        <v>0</v>
      </c>
      <c r="I872" s="55">
        <v>39.648000000000003</v>
      </c>
      <c r="J872" s="55">
        <v>65</v>
      </c>
      <c r="K872" s="8" t="s">
        <v>65</v>
      </c>
      <c r="M872" s="45">
        <v>0</v>
      </c>
      <c r="N872" s="36"/>
    </row>
    <row r="873" spans="2:14" x14ac:dyDescent="0.25">
      <c r="B873" s="8" t="s">
        <v>171</v>
      </c>
      <c r="C873" s="8">
        <v>2021</v>
      </c>
      <c r="D873" s="8">
        <v>1</v>
      </c>
      <c r="E873" s="55">
        <v>0</v>
      </c>
      <c r="F873" s="55">
        <v>2940.3054000000002</v>
      </c>
      <c r="G873" s="55">
        <v>2940.3054000000002</v>
      </c>
      <c r="H873" s="55">
        <v>0</v>
      </c>
      <c r="I873" s="55">
        <v>15.2166</v>
      </c>
      <c r="J873" s="55">
        <v>19</v>
      </c>
      <c r="K873" s="8" t="s">
        <v>65</v>
      </c>
      <c r="M873" s="45">
        <v>0</v>
      </c>
      <c r="N873" s="36"/>
    </row>
    <row r="874" spans="2:14" x14ac:dyDescent="0.25">
      <c r="B874" s="8" t="s">
        <v>171</v>
      </c>
      <c r="C874" s="8">
        <v>2021</v>
      </c>
      <c r="D874" s="8">
        <v>2</v>
      </c>
      <c r="E874" s="55">
        <v>0</v>
      </c>
      <c r="F874" s="55">
        <v>2729.1012999999998</v>
      </c>
      <c r="G874" s="55">
        <v>2729.1012999999998</v>
      </c>
      <c r="H874" s="55">
        <v>0</v>
      </c>
      <c r="I874" s="55">
        <v>14.684100000000001</v>
      </c>
      <c r="J874" s="55">
        <v>19</v>
      </c>
      <c r="K874" s="8" t="s">
        <v>65</v>
      </c>
      <c r="M874" s="45">
        <v>0</v>
      </c>
      <c r="N874" s="36"/>
    </row>
    <row r="875" spans="2:14" x14ac:dyDescent="0.25">
      <c r="B875" s="8" t="s">
        <v>171</v>
      </c>
      <c r="C875" s="8">
        <v>2021</v>
      </c>
      <c r="D875" s="8">
        <v>3</v>
      </c>
      <c r="E875" s="55">
        <v>0</v>
      </c>
      <c r="F875" s="55">
        <v>2611.0333999999998</v>
      </c>
      <c r="G875" s="55">
        <v>2611.0333999999998</v>
      </c>
      <c r="H875" s="55">
        <v>0</v>
      </c>
      <c r="I875" s="55">
        <v>14.233599999999999</v>
      </c>
      <c r="J875" s="55">
        <v>19</v>
      </c>
      <c r="K875" s="8" t="s">
        <v>65</v>
      </c>
      <c r="M875" s="45">
        <v>0</v>
      </c>
      <c r="N875" s="36"/>
    </row>
    <row r="876" spans="2:14" x14ac:dyDescent="0.25">
      <c r="B876" s="8" t="s">
        <v>171</v>
      </c>
      <c r="C876" s="8">
        <v>2021</v>
      </c>
      <c r="D876" s="8">
        <v>4</v>
      </c>
      <c r="E876" s="55">
        <v>0</v>
      </c>
      <c r="F876" s="55">
        <v>2022.3690999999999</v>
      </c>
      <c r="G876" s="55">
        <v>2022.3690999999999</v>
      </c>
      <c r="H876" s="55">
        <v>0</v>
      </c>
      <c r="I876" s="55">
        <v>14.6022</v>
      </c>
      <c r="J876" s="55">
        <v>19</v>
      </c>
      <c r="K876" s="8" t="s">
        <v>65</v>
      </c>
      <c r="M876" s="45">
        <v>0</v>
      </c>
      <c r="N876" s="36"/>
    </row>
    <row r="877" spans="2:14" x14ac:dyDescent="0.25">
      <c r="B877" s="8" t="s">
        <v>171</v>
      </c>
      <c r="C877" s="8">
        <v>2021</v>
      </c>
      <c r="D877" s="8">
        <v>5</v>
      </c>
      <c r="E877" s="55">
        <v>417.04</v>
      </c>
      <c r="F877" s="55">
        <v>1779.5081</v>
      </c>
      <c r="G877" s="55">
        <v>1393.4108000000001</v>
      </c>
      <c r="H877" s="55">
        <v>-30.942699999999999</v>
      </c>
      <c r="I877" s="55">
        <v>12.4313</v>
      </c>
      <c r="J877" s="55">
        <v>19</v>
      </c>
      <c r="K877" s="8" t="s">
        <v>65</v>
      </c>
      <c r="M877" s="45">
        <v>0</v>
      </c>
      <c r="N877" s="36"/>
    </row>
    <row r="878" spans="2:14" x14ac:dyDescent="0.25">
      <c r="B878" s="8" t="s">
        <v>171</v>
      </c>
      <c r="C878" s="8">
        <v>2021</v>
      </c>
      <c r="D878" s="8">
        <v>6</v>
      </c>
      <c r="E878" s="55">
        <v>579.69579999999996</v>
      </c>
      <c r="F878" s="55">
        <v>2830.4740000000002</v>
      </c>
      <c r="G878" s="55">
        <v>2312.6505999999999</v>
      </c>
      <c r="H878" s="55">
        <v>-61.872399999999999</v>
      </c>
      <c r="I878" s="55">
        <v>15.5443</v>
      </c>
      <c r="J878" s="55">
        <v>19</v>
      </c>
      <c r="K878" s="8" t="s">
        <v>65</v>
      </c>
      <c r="M878" s="45">
        <v>0</v>
      </c>
      <c r="N878" s="36"/>
    </row>
    <row r="879" spans="2:14" x14ac:dyDescent="0.25">
      <c r="B879" s="8" t="s">
        <v>171</v>
      </c>
      <c r="C879" s="8">
        <v>2021</v>
      </c>
      <c r="D879" s="8">
        <v>7</v>
      </c>
      <c r="E879" s="55">
        <v>582.55909999999994</v>
      </c>
      <c r="F879" s="55">
        <v>3029.4683</v>
      </c>
      <c r="G879" s="55">
        <v>2508.8000999999999</v>
      </c>
      <c r="H879" s="55">
        <v>-61.890900000000002</v>
      </c>
      <c r="I879" s="55">
        <v>13.6396</v>
      </c>
      <c r="J879" s="55">
        <v>19</v>
      </c>
      <c r="K879" s="8" t="s">
        <v>65</v>
      </c>
      <c r="M879" s="45">
        <v>0</v>
      </c>
      <c r="N879" s="36"/>
    </row>
    <row r="880" spans="2:14" x14ac:dyDescent="0.25">
      <c r="B880" s="8" t="s">
        <v>171</v>
      </c>
      <c r="C880" s="8">
        <v>2021</v>
      </c>
      <c r="D880" s="8">
        <v>8</v>
      </c>
      <c r="E880" s="55">
        <v>584.63199999999995</v>
      </c>
      <c r="F880" s="55">
        <v>2500.5596999999998</v>
      </c>
      <c r="G880" s="55">
        <v>1982.5470999999998</v>
      </c>
      <c r="H880" s="55">
        <v>-66.619399999999999</v>
      </c>
      <c r="I880" s="55">
        <v>14.295</v>
      </c>
      <c r="J880" s="55">
        <v>19</v>
      </c>
      <c r="K880" s="8" t="s">
        <v>65</v>
      </c>
      <c r="M880" s="45">
        <v>0</v>
      </c>
      <c r="N880" s="36"/>
    </row>
    <row r="881" spans="2:14" x14ac:dyDescent="0.25">
      <c r="B881" s="8" t="s">
        <v>171</v>
      </c>
      <c r="C881" s="8">
        <v>2021</v>
      </c>
      <c r="D881" s="8">
        <v>9</v>
      </c>
      <c r="E881" s="55">
        <v>511.82400000000001</v>
      </c>
      <c r="F881" s="55">
        <v>1973.6001000000001</v>
      </c>
      <c r="G881" s="55">
        <v>1513.4476999999999</v>
      </c>
      <c r="H881" s="55">
        <v>-51.671599999999998</v>
      </c>
      <c r="I881" s="55">
        <v>12.759</v>
      </c>
      <c r="J881" s="55">
        <v>19</v>
      </c>
      <c r="K881" s="8" t="s">
        <v>65</v>
      </c>
      <c r="M881" s="45">
        <v>0</v>
      </c>
      <c r="N881" s="36"/>
    </row>
    <row r="882" spans="2:14" x14ac:dyDescent="0.25">
      <c r="B882" s="8" t="s">
        <v>171</v>
      </c>
      <c r="C882" s="8">
        <v>2021</v>
      </c>
      <c r="D882" s="8">
        <v>10</v>
      </c>
      <c r="E882" s="55">
        <v>343.28</v>
      </c>
      <c r="F882" s="55">
        <v>2183.3330999999998</v>
      </c>
      <c r="G882" s="55">
        <v>1882.3256999999999</v>
      </c>
      <c r="H882" s="55">
        <v>-42.272599999999997</v>
      </c>
      <c r="I882" s="55">
        <v>16.076799999999999</v>
      </c>
      <c r="J882" s="55">
        <v>19</v>
      </c>
      <c r="K882" s="8" t="s">
        <v>65</v>
      </c>
      <c r="M882" s="45">
        <v>0</v>
      </c>
      <c r="N882" s="36"/>
    </row>
    <row r="883" spans="2:14" x14ac:dyDescent="0.25">
      <c r="B883" s="8" t="s">
        <v>171</v>
      </c>
      <c r="C883" s="8">
        <v>2021</v>
      </c>
      <c r="D883" s="8">
        <v>11</v>
      </c>
      <c r="E883" s="55">
        <v>197.50569999999999</v>
      </c>
      <c r="F883" s="55">
        <v>2724.1903000000002</v>
      </c>
      <c r="G883" s="55">
        <v>2531.7685999999999</v>
      </c>
      <c r="H883" s="55">
        <v>-5.0839999999999996</v>
      </c>
      <c r="I883" s="55">
        <v>14.1516</v>
      </c>
      <c r="J883" s="55">
        <v>20</v>
      </c>
      <c r="K883" s="8" t="s">
        <v>65</v>
      </c>
      <c r="M883" s="45">
        <v>0</v>
      </c>
      <c r="N883" s="36"/>
    </row>
    <row r="884" spans="2:14" x14ac:dyDescent="0.25">
      <c r="B884" s="8" t="s">
        <v>171</v>
      </c>
      <c r="C884" s="8">
        <v>2021</v>
      </c>
      <c r="D884" s="8">
        <v>12</v>
      </c>
      <c r="E884" s="55">
        <v>101.13200000000001</v>
      </c>
      <c r="F884" s="55">
        <v>3163.5969</v>
      </c>
      <c r="G884" s="55">
        <v>3062.7492000000002</v>
      </c>
      <c r="H884" s="55">
        <v>-0.2843</v>
      </c>
      <c r="I884" s="55">
        <v>14.049200000000001</v>
      </c>
      <c r="J884" s="55">
        <v>20</v>
      </c>
      <c r="K884" s="8" t="s">
        <v>65</v>
      </c>
      <c r="M884" s="45">
        <v>0</v>
      </c>
      <c r="N884" s="36"/>
    </row>
    <row r="885" spans="2:14" x14ac:dyDescent="0.25">
      <c r="B885" s="8" t="s">
        <v>172</v>
      </c>
      <c r="C885" s="8">
        <v>2021</v>
      </c>
      <c r="D885" s="8">
        <v>1</v>
      </c>
      <c r="E885" s="55">
        <v>1537.0139999999999</v>
      </c>
      <c r="F885" s="55">
        <v>50847.216</v>
      </c>
      <c r="G885" s="55">
        <v>49310.201999999997</v>
      </c>
      <c r="H885" s="55">
        <v>0</v>
      </c>
      <c r="I885" s="55">
        <v>98.304000000000002</v>
      </c>
      <c r="J885" s="55">
        <v>119</v>
      </c>
      <c r="K885" s="8" t="s">
        <v>65</v>
      </c>
      <c r="M885" s="45">
        <v>0</v>
      </c>
      <c r="N885" s="36"/>
    </row>
    <row r="886" spans="2:14" x14ac:dyDescent="0.25">
      <c r="B886" s="8" t="s">
        <v>172</v>
      </c>
      <c r="C886" s="8">
        <v>2021</v>
      </c>
      <c r="D886" s="8">
        <v>2</v>
      </c>
      <c r="E886" s="55">
        <v>1995.4087999999999</v>
      </c>
      <c r="F886" s="55">
        <v>45400.447999999997</v>
      </c>
      <c r="G886" s="55">
        <v>43405.039199999999</v>
      </c>
      <c r="H886" s="55">
        <v>0</v>
      </c>
      <c r="I886" s="55">
        <v>120.664</v>
      </c>
      <c r="J886" s="55">
        <v>103</v>
      </c>
      <c r="K886" s="8" t="s">
        <v>65</v>
      </c>
      <c r="M886" s="45">
        <v>0</v>
      </c>
      <c r="N886" s="36"/>
    </row>
    <row r="887" spans="2:14" x14ac:dyDescent="0.25">
      <c r="B887" s="8" t="s">
        <v>172</v>
      </c>
      <c r="C887" s="8">
        <v>2021</v>
      </c>
      <c r="D887" s="8">
        <v>3</v>
      </c>
      <c r="E887" s="55">
        <v>2999.9335000000001</v>
      </c>
      <c r="F887" s="55">
        <v>51414.624000000003</v>
      </c>
      <c r="G887" s="55">
        <v>48414.690500000004</v>
      </c>
      <c r="H887" s="55">
        <v>0</v>
      </c>
      <c r="I887" s="55">
        <v>123.952</v>
      </c>
      <c r="J887" s="55">
        <v>103</v>
      </c>
      <c r="K887" s="8" t="s">
        <v>65</v>
      </c>
      <c r="M887" s="45">
        <v>0</v>
      </c>
      <c r="N887" s="36"/>
    </row>
    <row r="888" spans="2:14" x14ac:dyDescent="0.25">
      <c r="B888" s="8" t="s">
        <v>172</v>
      </c>
      <c r="C888" s="8">
        <v>2021</v>
      </c>
      <c r="D888" s="8">
        <v>4</v>
      </c>
      <c r="E888" s="55">
        <v>3277.6676000000002</v>
      </c>
      <c r="F888" s="55">
        <v>50414.296000000002</v>
      </c>
      <c r="G888" s="55">
        <v>47136.628400000001</v>
      </c>
      <c r="H888" s="55">
        <v>0</v>
      </c>
      <c r="I888" s="55">
        <v>141.28800000000001</v>
      </c>
      <c r="J888" s="55">
        <v>104</v>
      </c>
      <c r="K888" s="8" t="s">
        <v>65</v>
      </c>
      <c r="M888" s="45">
        <v>0</v>
      </c>
      <c r="N888" s="36"/>
    </row>
    <row r="889" spans="2:14" x14ac:dyDescent="0.25">
      <c r="B889" s="8" t="s">
        <v>172</v>
      </c>
      <c r="C889" s="8">
        <v>2021</v>
      </c>
      <c r="D889" s="8">
        <v>5</v>
      </c>
      <c r="E889" s="55">
        <v>3251.0816</v>
      </c>
      <c r="F889" s="55">
        <v>55355.839999999997</v>
      </c>
      <c r="G889" s="55">
        <v>52104.758399999999</v>
      </c>
      <c r="H889" s="55">
        <v>0</v>
      </c>
      <c r="I889" s="55">
        <v>101.57599999999999</v>
      </c>
      <c r="J889" s="55">
        <v>106</v>
      </c>
      <c r="K889" s="8" t="s">
        <v>65</v>
      </c>
      <c r="M889" s="45">
        <v>0</v>
      </c>
      <c r="N889" s="36"/>
    </row>
    <row r="890" spans="2:14" x14ac:dyDescent="0.25">
      <c r="B890" s="8" t="s">
        <v>172</v>
      </c>
      <c r="C890" s="8">
        <v>2021</v>
      </c>
      <c r="D890" s="8">
        <v>6</v>
      </c>
      <c r="E890" s="55">
        <v>3510.1102999999998</v>
      </c>
      <c r="F890" s="55">
        <v>57878.976000000002</v>
      </c>
      <c r="G890" s="55">
        <v>54368.865700000002</v>
      </c>
      <c r="H890" s="55">
        <v>0</v>
      </c>
      <c r="I890" s="55">
        <v>171.96799999999999</v>
      </c>
      <c r="J890" s="55">
        <v>107</v>
      </c>
      <c r="K890" s="8" t="s">
        <v>65</v>
      </c>
      <c r="M890" s="45">
        <v>0</v>
      </c>
      <c r="N890" s="36"/>
    </row>
    <row r="891" spans="2:14" x14ac:dyDescent="0.25">
      <c r="B891" s="8" t="s">
        <v>172</v>
      </c>
      <c r="C891" s="8">
        <v>2021</v>
      </c>
      <c r="D891" s="8">
        <v>7</v>
      </c>
      <c r="E891" s="55">
        <v>2965.7460999999998</v>
      </c>
      <c r="F891" s="55">
        <v>62748.911999999997</v>
      </c>
      <c r="G891" s="55">
        <v>59783.1659</v>
      </c>
      <c r="H891" s="55">
        <v>0</v>
      </c>
      <c r="I891" s="55">
        <v>120.584</v>
      </c>
      <c r="J891" s="55">
        <v>115</v>
      </c>
      <c r="K891" s="8" t="s">
        <v>65</v>
      </c>
      <c r="M891" s="45">
        <v>0</v>
      </c>
      <c r="N891" s="36"/>
    </row>
    <row r="892" spans="2:14" x14ac:dyDescent="0.25">
      <c r="B892" s="8" t="s">
        <v>172</v>
      </c>
      <c r="C892" s="8">
        <v>2021</v>
      </c>
      <c r="D892" s="8">
        <v>8</v>
      </c>
      <c r="E892" s="55">
        <v>2892.6118999999999</v>
      </c>
      <c r="F892" s="55">
        <v>59727.144</v>
      </c>
      <c r="G892" s="55">
        <v>56834.532099999997</v>
      </c>
      <c r="H892" s="55">
        <v>0</v>
      </c>
      <c r="I892" s="55">
        <v>165.80799999999999</v>
      </c>
      <c r="J892" s="55">
        <v>125</v>
      </c>
      <c r="K892" s="8" t="s">
        <v>65</v>
      </c>
      <c r="M892" s="45">
        <v>0</v>
      </c>
      <c r="N892" s="36"/>
    </row>
    <row r="893" spans="2:14" x14ac:dyDescent="0.25">
      <c r="B893" s="8" t="s">
        <v>172</v>
      </c>
      <c r="C893" s="8">
        <v>2021</v>
      </c>
      <c r="D893" s="8">
        <v>9</v>
      </c>
      <c r="E893" s="55">
        <v>2967.9731999999999</v>
      </c>
      <c r="F893" s="55">
        <v>55814.095999999998</v>
      </c>
      <c r="G893" s="55">
        <v>52846.122799999997</v>
      </c>
      <c r="H893" s="55">
        <v>0</v>
      </c>
      <c r="I893" s="55">
        <v>111.408</v>
      </c>
      <c r="J893" s="55">
        <v>126</v>
      </c>
      <c r="K893" s="8" t="s">
        <v>65</v>
      </c>
      <c r="M893" s="45">
        <v>0</v>
      </c>
      <c r="N893" s="36"/>
    </row>
    <row r="894" spans="2:14" x14ac:dyDescent="0.25">
      <c r="B894" s="8" t="s">
        <v>172</v>
      </c>
      <c r="C894" s="8">
        <v>2021</v>
      </c>
      <c r="D894" s="8">
        <v>10</v>
      </c>
      <c r="E894" s="55">
        <v>2135.0679</v>
      </c>
      <c r="F894" s="55">
        <v>56874.216</v>
      </c>
      <c r="G894" s="55">
        <v>54739.148099999999</v>
      </c>
      <c r="H894" s="55">
        <v>0</v>
      </c>
      <c r="I894" s="55">
        <v>104.52800000000001</v>
      </c>
      <c r="J894" s="55">
        <v>126</v>
      </c>
      <c r="K894" s="8" t="s">
        <v>65</v>
      </c>
      <c r="M894" s="45">
        <v>0</v>
      </c>
      <c r="N894" s="36"/>
    </row>
    <row r="895" spans="2:14" x14ac:dyDescent="0.25">
      <c r="B895" s="8" t="s">
        <v>172</v>
      </c>
      <c r="C895" s="8">
        <v>2021</v>
      </c>
      <c r="D895" s="8">
        <v>11</v>
      </c>
      <c r="E895" s="55">
        <v>1793.9460999999999</v>
      </c>
      <c r="F895" s="55">
        <v>53669.807999999997</v>
      </c>
      <c r="G895" s="55">
        <v>51875.861899999996</v>
      </c>
      <c r="H895" s="55">
        <v>0</v>
      </c>
      <c r="I895" s="55">
        <v>124.952</v>
      </c>
      <c r="J895" s="55">
        <v>126</v>
      </c>
      <c r="K895" s="8" t="s">
        <v>65</v>
      </c>
      <c r="M895" s="45">
        <v>0</v>
      </c>
      <c r="N895" s="36"/>
    </row>
    <row r="896" spans="2:14" x14ac:dyDescent="0.25">
      <c r="B896" s="8" t="s">
        <v>172</v>
      </c>
      <c r="C896" s="8">
        <v>2021</v>
      </c>
      <c r="D896" s="8">
        <v>12</v>
      </c>
      <c r="E896" s="55">
        <v>941.55669999999998</v>
      </c>
      <c r="F896" s="55">
        <v>54257.32</v>
      </c>
      <c r="G896" s="55">
        <v>53315.763299999999</v>
      </c>
      <c r="H896" s="55">
        <v>0</v>
      </c>
      <c r="I896" s="55">
        <v>104.2</v>
      </c>
      <c r="J896" s="55">
        <v>126</v>
      </c>
      <c r="K896" s="8" t="s">
        <v>65</v>
      </c>
      <c r="M896" s="45">
        <v>0</v>
      </c>
      <c r="N896" s="36"/>
    </row>
    <row r="897" spans="2:14" x14ac:dyDescent="0.25">
      <c r="B897" s="8" t="s">
        <v>173</v>
      </c>
      <c r="C897" s="8">
        <v>2021</v>
      </c>
      <c r="D897" s="8">
        <v>1</v>
      </c>
      <c r="E897" s="55">
        <v>476.9085</v>
      </c>
      <c r="F897" s="55">
        <v>13346.6</v>
      </c>
      <c r="G897" s="55">
        <v>12869.691500000001</v>
      </c>
      <c r="H897" s="55">
        <v>0</v>
      </c>
      <c r="I897" s="55">
        <v>59.311999999999998</v>
      </c>
      <c r="J897" s="55">
        <v>38</v>
      </c>
      <c r="K897" s="8" t="s">
        <v>65</v>
      </c>
      <c r="M897" s="45">
        <v>0</v>
      </c>
      <c r="N897" s="36"/>
    </row>
    <row r="898" spans="2:14" x14ac:dyDescent="0.25">
      <c r="B898" s="8" t="s">
        <v>173</v>
      </c>
      <c r="C898" s="8">
        <v>2021</v>
      </c>
      <c r="D898" s="8">
        <v>2</v>
      </c>
      <c r="E898" s="55">
        <v>607.47170000000006</v>
      </c>
      <c r="F898" s="55">
        <v>12349.696</v>
      </c>
      <c r="G898" s="55">
        <v>11742.2243</v>
      </c>
      <c r="H898" s="55">
        <v>0</v>
      </c>
      <c r="I898" s="55">
        <v>91.176000000000002</v>
      </c>
      <c r="J898" s="55">
        <v>36</v>
      </c>
      <c r="K898" s="8" t="s">
        <v>65</v>
      </c>
      <c r="M898" s="45">
        <v>0</v>
      </c>
      <c r="N898" s="36"/>
    </row>
    <row r="899" spans="2:14" x14ac:dyDescent="0.25">
      <c r="B899" s="8" t="s">
        <v>173</v>
      </c>
      <c r="C899" s="8">
        <v>2021</v>
      </c>
      <c r="D899" s="8">
        <v>3</v>
      </c>
      <c r="E899" s="55">
        <v>1107.4376999999999</v>
      </c>
      <c r="F899" s="55">
        <v>7719.7520000000004</v>
      </c>
      <c r="G899" s="55">
        <v>6686.4413000000004</v>
      </c>
      <c r="H899" s="55">
        <v>-74.126999999999995</v>
      </c>
      <c r="I899" s="55">
        <v>48.375999999999998</v>
      </c>
      <c r="J899" s="55">
        <v>36</v>
      </c>
      <c r="K899" s="8" t="s">
        <v>65</v>
      </c>
      <c r="M899" s="45">
        <v>0</v>
      </c>
      <c r="N899" s="36"/>
    </row>
    <row r="900" spans="2:14" x14ac:dyDescent="0.25">
      <c r="B900" s="8" t="s">
        <v>173</v>
      </c>
      <c r="C900" s="8">
        <v>2021</v>
      </c>
      <c r="D900" s="8">
        <v>4</v>
      </c>
      <c r="E900" s="55">
        <v>1334.5008</v>
      </c>
      <c r="F900" s="55">
        <v>3686.96</v>
      </c>
      <c r="G900" s="55">
        <v>2755.4301</v>
      </c>
      <c r="H900" s="55">
        <v>-402.97089999999997</v>
      </c>
      <c r="I900" s="55">
        <v>21.8</v>
      </c>
      <c r="J900" s="55">
        <v>36</v>
      </c>
      <c r="K900" s="8" t="s">
        <v>65</v>
      </c>
      <c r="M900" s="45">
        <v>0</v>
      </c>
      <c r="N900" s="36"/>
    </row>
    <row r="901" spans="2:14" x14ac:dyDescent="0.25">
      <c r="B901" s="8" t="s">
        <v>173</v>
      </c>
      <c r="C901" s="8">
        <v>2021</v>
      </c>
      <c r="D901" s="8">
        <v>5</v>
      </c>
      <c r="E901" s="55">
        <v>1593.3747000000001</v>
      </c>
      <c r="F901" s="55">
        <v>2012.4</v>
      </c>
      <c r="G901" s="55">
        <v>1242.4483</v>
      </c>
      <c r="H901" s="55">
        <v>-823.423</v>
      </c>
      <c r="I901" s="55">
        <v>12.12</v>
      </c>
      <c r="J901" s="55">
        <v>36</v>
      </c>
      <c r="K901" s="8" t="s">
        <v>65</v>
      </c>
      <c r="M901" s="45">
        <v>0</v>
      </c>
      <c r="N901" s="36"/>
    </row>
    <row r="902" spans="2:14" x14ac:dyDescent="0.25">
      <c r="B902" s="8" t="s">
        <v>173</v>
      </c>
      <c r="C902" s="8">
        <v>2021</v>
      </c>
      <c r="D902" s="8">
        <v>6</v>
      </c>
      <c r="E902" s="55">
        <v>1758.4181000000001</v>
      </c>
      <c r="F902" s="55">
        <v>1936.328</v>
      </c>
      <c r="G902" s="55">
        <v>930.05290000000002</v>
      </c>
      <c r="H902" s="55">
        <v>-752.14300000000003</v>
      </c>
      <c r="I902" s="55">
        <v>35.576000000000001</v>
      </c>
      <c r="J902" s="55">
        <v>36</v>
      </c>
      <c r="K902" s="8" t="s">
        <v>65</v>
      </c>
      <c r="M902" s="45">
        <v>0</v>
      </c>
      <c r="N902" s="36"/>
    </row>
    <row r="903" spans="2:14" x14ac:dyDescent="0.25">
      <c r="B903" s="8" t="s">
        <v>173</v>
      </c>
      <c r="C903" s="8">
        <v>2021</v>
      </c>
      <c r="D903" s="8">
        <v>7</v>
      </c>
      <c r="E903" s="55">
        <v>1536.5205000000001</v>
      </c>
      <c r="F903" s="55">
        <v>2663.904</v>
      </c>
      <c r="G903" s="55">
        <v>1466.5867000000001</v>
      </c>
      <c r="H903" s="55">
        <v>-339.20319999999998</v>
      </c>
      <c r="I903" s="55">
        <v>67.031999999999996</v>
      </c>
      <c r="J903" s="55">
        <v>36</v>
      </c>
      <c r="K903" s="8" t="s">
        <v>65</v>
      </c>
      <c r="M903" s="45">
        <v>0</v>
      </c>
      <c r="N903" s="36"/>
    </row>
    <row r="904" spans="2:14" x14ac:dyDescent="0.25">
      <c r="B904" s="8" t="s">
        <v>173</v>
      </c>
      <c r="C904" s="8">
        <v>2021</v>
      </c>
      <c r="D904" s="8">
        <v>8</v>
      </c>
      <c r="E904" s="55">
        <v>1337.8795</v>
      </c>
      <c r="F904" s="55">
        <v>1840.5360000000001</v>
      </c>
      <c r="G904" s="55">
        <v>1041.2562</v>
      </c>
      <c r="H904" s="55">
        <v>-538.59969999999998</v>
      </c>
      <c r="I904" s="55">
        <v>30</v>
      </c>
      <c r="J904" s="55">
        <v>36</v>
      </c>
      <c r="K904" s="8" t="s">
        <v>65</v>
      </c>
      <c r="M904" s="45">
        <v>0</v>
      </c>
      <c r="N904" s="36"/>
    </row>
    <row r="905" spans="2:14" x14ac:dyDescent="0.25">
      <c r="B905" s="8" t="s">
        <v>173</v>
      </c>
      <c r="C905" s="8">
        <v>2021</v>
      </c>
      <c r="D905" s="8">
        <v>9</v>
      </c>
      <c r="E905" s="55">
        <v>1143.7603999999999</v>
      </c>
      <c r="F905" s="55">
        <v>1551.424</v>
      </c>
      <c r="G905" s="55">
        <v>949.86480000000006</v>
      </c>
      <c r="H905" s="55">
        <v>-542.20119999999997</v>
      </c>
      <c r="I905" s="55">
        <v>37.543999999999997</v>
      </c>
      <c r="J905" s="55">
        <v>36</v>
      </c>
      <c r="K905" s="8" t="s">
        <v>65</v>
      </c>
      <c r="M905" s="45">
        <v>0</v>
      </c>
      <c r="N905" s="36"/>
    </row>
    <row r="906" spans="2:14" x14ac:dyDescent="0.25">
      <c r="B906" s="8" t="s">
        <v>173</v>
      </c>
      <c r="C906" s="8">
        <v>2021</v>
      </c>
      <c r="D906" s="8">
        <v>10</v>
      </c>
      <c r="E906" s="55">
        <v>763.98069999999996</v>
      </c>
      <c r="F906" s="55">
        <v>3381.0639999999999</v>
      </c>
      <c r="G906" s="55">
        <v>2788.7997999999998</v>
      </c>
      <c r="H906" s="55">
        <v>-171.7165</v>
      </c>
      <c r="I906" s="55">
        <v>17.032</v>
      </c>
      <c r="J906" s="55">
        <v>36</v>
      </c>
      <c r="K906" s="8" t="s">
        <v>65</v>
      </c>
      <c r="M906" s="45">
        <v>0</v>
      </c>
      <c r="N906" s="36"/>
    </row>
    <row r="907" spans="2:14" x14ac:dyDescent="0.25">
      <c r="B907" s="8" t="s">
        <v>173</v>
      </c>
      <c r="C907" s="8">
        <v>2021</v>
      </c>
      <c r="D907" s="8">
        <v>11</v>
      </c>
      <c r="E907" s="55">
        <v>531.08249999999998</v>
      </c>
      <c r="F907" s="55">
        <v>6469.192</v>
      </c>
      <c r="G907" s="55">
        <v>5944.2069000000001</v>
      </c>
      <c r="H907" s="55">
        <v>-6.0974000000000004</v>
      </c>
      <c r="I907" s="55">
        <v>23.263999999999999</v>
      </c>
      <c r="J907" s="55">
        <v>36</v>
      </c>
      <c r="K907" s="8" t="s">
        <v>65</v>
      </c>
      <c r="M907" s="45">
        <v>0</v>
      </c>
      <c r="N907" s="36"/>
    </row>
    <row r="908" spans="2:14" x14ac:dyDescent="0.25">
      <c r="B908" s="8" t="s">
        <v>173</v>
      </c>
      <c r="C908" s="8">
        <v>2021</v>
      </c>
      <c r="D908" s="8">
        <v>12</v>
      </c>
      <c r="E908" s="55">
        <v>360.9468</v>
      </c>
      <c r="F908" s="55">
        <v>9987.3119999999999</v>
      </c>
      <c r="G908" s="55">
        <v>9626.3652000000002</v>
      </c>
      <c r="H908" s="55">
        <v>0</v>
      </c>
      <c r="I908" s="55">
        <v>29.488</v>
      </c>
      <c r="J908" s="55">
        <v>36</v>
      </c>
      <c r="K908" s="8" t="s">
        <v>65</v>
      </c>
      <c r="M908" s="45">
        <v>0</v>
      </c>
      <c r="N908" s="36"/>
    </row>
    <row r="909" spans="2:14" x14ac:dyDescent="0.25">
      <c r="B909" s="8" t="s">
        <v>174</v>
      </c>
      <c r="C909" s="8">
        <v>2021</v>
      </c>
      <c r="D909" s="8">
        <v>1</v>
      </c>
      <c r="E909" s="55">
        <v>761.41489999999999</v>
      </c>
      <c r="F909" s="55">
        <v>15481.376</v>
      </c>
      <c r="G909" s="55">
        <v>14720.4326</v>
      </c>
      <c r="H909" s="55">
        <v>-0.47149999999999997</v>
      </c>
      <c r="I909" s="55">
        <v>33.091999999999999</v>
      </c>
      <c r="J909" s="55">
        <v>36</v>
      </c>
      <c r="K909" s="8" t="s">
        <v>65</v>
      </c>
      <c r="M909" s="45">
        <v>0</v>
      </c>
      <c r="N909" s="36"/>
    </row>
    <row r="910" spans="2:14" x14ac:dyDescent="0.25">
      <c r="B910" s="8" t="s">
        <v>174</v>
      </c>
      <c r="C910" s="8">
        <v>2021</v>
      </c>
      <c r="D910" s="8">
        <v>2</v>
      </c>
      <c r="E910" s="55">
        <v>815.85140000000001</v>
      </c>
      <c r="F910" s="55">
        <v>13395.956</v>
      </c>
      <c r="G910" s="55">
        <v>12585.095300000001</v>
      </c>
      <c r="H910" s="55">
        <v>-4.9907000000000004</v>
      </c>
      <c r="I910" s="55">
        <v>33.584000000000003</v>
      </c>
      <c r="J910" s="55">
        <v>36</v>
      </c>
      <c r="K910" s="8" t="s">
        <v>65</v>
      </c>
      <c r="M910" s="45">
        <v>0</v>
      </c>
      <c r="N910" s="36"/>
    </row>
    <row r="911" spans="2:14" x14ac:dyDescent="0.25">
      <c r="B911" s="8" t="s">
        <v>174</v>
      </c>
      <c r="C911" s="8">
        <v>2021</v>
      </c>
      <c r="D911" s="8">
        <v>3</v>
      </c>
      <c r="E911" s="55">
        <v>1819.1015</v>
      </c>
      <c r="F911" s="55">
        <v>8642.3080000000009</v>
      </c>
      <c r="G911" s="55">
        <v>7167.4295000000011</v>
      </c>
      <c r="H911" s="55">
        <v>-344.22300000000001</v>
      </c>
      <c r="I911" s="55">
        <v>29.815999999999999</v>
      </c>
      <c r="J911" s="55">
        <v>35</v>
      </c>
      <c r="K911" s="8" t="s">
        <v>65</v>
      </c>
      <c r="M911" s="45">
        <v>0</v>
      </c>
      <c r="N911" s="36"/>
    </row>
    <row r="912" spans="2:14" x14ac:dyDescent="0.25">
      <c r="B912" s="8" t="s">
        <v>174</v>
      </c>
      <c r="C912" s="8">
        <v>2021</v>
      </c>
      <c r="D912" s="8">
        <v>4</v>
      </c>
      <c r="E912" s="55">
        <v>1874.0672</v>
      </c>
      <c r="F912" s="55">
        <v>4427.3119999999999</v>
      </c>
      <c r="G912" s="55">
        <v>3328.3240999999998</v>
      </c>
      <c r="H912" s="55">
        <v>-775.07929999999999</v>
      </c>
      <c r="I912" s="55">
        <v>24.248000000000001</v>
      </c>
      <c r="J912" s="55">
        <v>35</v>
      </c>
      <c r="K912" s="8" t="s">
        <v>65</v>
      </c>
      <c r="M912" s="45">
        <v>0</v>
      </c>
      <c r="N912" s="36"/>
    </row>
    <row r="913" spans="2:14" x14ac:dyDescent="0.25">
      <c r="B913" s="8" t="s">
        <v>174</v>
      </c>
      <c r="C913" s="8">
        <v>2021</v>
      </c>
      <c r="D913" s="8">
        <v>5</v>
      </c>
      <c r="E913" s="55">
        <v>1879.6857</v>
      </c>
      <c r="F913" s="55">
        <v>2701.7240000000002</v>
      </c>
      <c r="G913" s="55">
        <v>1594.5710999999999</v>
      </c>
      <c r="H913" s="55">
        <v>-772.53279999999995</v>
      </c>
      <c r="I913" s="55">
        <v>19.495999999999999</v>
      </c>
      <c r="J913" s="55">
        <v>35</v>
      </c>
      <c r="K913" s="8" t="s">
        <v>65</v>
      </c>
      <c r="M913" s="45">
        <v>0</v>
      </c>
      <c r="N913" s="36"/>
    </row>
    <row r="914" spans="2:14" x14ac:dyDescent="0.25">
      <c r="B914" s="8" t="s">
        <v>174</v>
      </c>
      <c r="C914" s="8">
        <v>2021</v>
      </c>
      <c r="D914" s="8">
        <v>6</v>
      </c>
      <c r="E914" s="55">
        <v>1887.1913</v>
      </c>
      <c r="F914" s="55">
        <v>4288.5039999999999</v>
      </c>
      <c r="G914" s="55">
        <v>2610.4189999999999</v>
      </c>
      <c r="H914" s="55">
        <v>-209.1063</v>
      </c>
      <c r="I914" s="55">
        <v>15.071999999999999</v>
      </c>
      <c r="J914" s="55">
        <v>35</v>
      </c>
      <c r="K914" s="8" t="s">
        <v>65</v>
      </c>
      <c r="M914" s="45">
        <v>0</v>
      </c>
      <c r="N914" s="36"/>
    </row>
    <row r="915" spans="2:14" x14ac:dyDescent="0.25">
      <c r="B915" s="8" t="s">
        <v>174</v>
      </c>
      <c r="C915" s="8">
        <v>2021</v>
      </c>
      <c r="D915" s="8">
        <v>7</v>
      </c>
      <c r="E915" s="55">
        <v>1684.2981</v>
      </c>
      <c r="F915" s="55">
        <v>5859.9840000000004</v>
      </c>
      <c r="G915" s="55">
        <v>4181.8536000000004</v>
      </c>
      <c r="H915" s="55">
        <v>-6.1677</v>
      </c>
      <c r="I915" s="55">
        <v>14.252000000000001</v>
      </c>
      <c r="J915" s="55">
        <v>35</v>
      </c>
      <c r="K915" s="8" t="s">
        <v>65</v>
      </c>
      <c r="M915" s="45">
        <v>0</v>
      </c>
      <c r="N915" s="36"/>
    </row>
    <row r="916" spans="2:14" x14ac:dyDescent="0.25">
      <c r="B916" s="8" t="s">
        <v>174</v>
      </c>
      <c r="C916" s="8">
        <v>2021</v>
      </c>
      <c r="D916" s="8">
        <v>8</v>
      </c>
      <c r="E916" s="55">
        <v>1695.1652999999999</v>
      </c>
      <c r="F916" s="55">
        <v>3770.7159999999999</v>
      </c>
      <c r="G916" s="55">
        <v>2311.5418</v>
      </c>
      <c r="H916" s="55">
        <v>-235.99109999999999</v>
      </c>
      <c r="I916" s="55">
        <v>43.244</v>
      </c>
      <c r="J916" s="55">
        <v>35</v>
      </c>
      <c r="K916" s="8" t="s">
        <v>65</v>
      </c>
      <c r="M916" s="45">
        <v>0</v>
      </c>
      <c r="N916" s="36"/>
    </row>
    <row r="917" spans="2:14" x14ac:dyDescent="0.25">
      <c r="B917" s="8" t="s">
        <v>174</v>
      </c>
      <c r="C917" s="8">
        <v>2021</v>
      </c>
      <c r="D917" s="8">
        <v>9</v>
      </c>
      <c r="E917" s="55">
        <v>1633.0386000000001</v>
      </c>
      <c r="F917" s="55">
        <v>2287.308</v>
      </c>
      <c r="G917" s="55">
        <v>1271.6239</v>
      </c>
      <c r="H917" s="55">
        <v>-617.35450000000003</v>
      </c>
      <c r="I917" s="55">
        <v>14.744</v>
      </c>
      <c r="J917" s="55">
        <v>35</v>
      </c>
      <c r="K917" s="8" t="s">
        <v>65</v>
      </c>
      <c r="M917" s="45">
        <v>0</v>
      </c>
      <c r="N917" s="36"/>
    </row>
    <row r="918" spans="2:14" x14ac:dyDescent="0.25">
      <c r="B918" s="8" t="s">
        <v>174</v>
      </c>
      <c r="C918" s="8">
        <v>2021</v>
      </c>
      <c r="D918" s="8">
        <v>10</v>
      </c>
      <c r="E918" s="55">
        <v>1205.7301</v>
      </c>
      <c r="F918" s="55">
        <v>5588.232</v>
      </c>
      <c r="G918" s="55">
        <v>4709.9507000000003</v>
      </c>
      <c r="H918" s="55">
        <v>-327.44880000000001</v>
      </c>
      <c r="I918" s="55">
        <v>30.472000000000001</v>
      </c>
      <c r="J918" s="55">
        <v>35</v>
      </c>
      <c r="K918" s="8" t="s">
        <v>65</v>
      </c>
      <c r="M918" s="45">
        <v>0</v>
      </c>
      <c r="N918" s="36"/>
    </row>
    <row r="919" spans="2:14" x14ac:dyDescent="0.25">
      <c r="B919" s="8" t="s">
        <v>174</v>
      </c>
      <c r="C919" s="8">
        <v>2021</v>
      </c>
      <c r="D919" s="8">
        <v>11</v>
      </c>
      <c r="E919" s="55">
        <v>885.42160000000001</v>
      </c>
      <c r="F919" s="55">
        <v>11552.048000000001</v>
      </c>
      <c r="G919" s="55">
        <v>10721.463900000001</v>
      </c>
      <c r="H919" s="55">
        <v>-54.837499999999999</v>
      </c>
      <c r="I919" s="55">
        <v>32.112000000000002</v>
      </c>
      <c r="J919" s="55">
        <v>35</v>
      </c>
      <c r="K919" s="8" t="s">
        <v>65</v>
      </c>
      <c r="M919" s="45">
        <v>0</v>
      </c>
      <c r="N919" s="36"/>
    </row>
    <row r="920" spans="2:14" x14ac:dyDescent="0.25">
      <c r="B920" s="8" t="s">
        <v>174</v>
      </c>
      <c r="C920" s="8">
        <v>2021</v>
      </c>
      <c r="D920" s="8">
        <v>12</v>
      </c>
      <c r="E920" s="55">
        <v>449.99400000000003</v>
      </c>
      <c r="F920" s="55">
        <v>17445.328000000001</v>
      </c>
      <c r="G920" s="55">
        <v>16995.333999999999</v>
      </c>
      <c r="H920" s="55">
        <v>0</v>
      </c>
      <c r="I920" s="55">
        <v>35.387999999999998</v>
      </c>
      <c r="J920" s="55">
        <v>36</v>
      </c>
      <c r="K920" s="8" t="s">
        <v>65</v>
      </c>
      <c r="M920" s="45">
        <v>0</v>
      </c>
      <c r="N920" s="36"/>
    </row>
    <row r="921" spans="2:14" x14ac:dyDescent="0.25">
      <c r="B921" s="8" t="s">
        <v>175</v>
      </c>
      <c r="C921" s="8">
        <v>2021</v>
      </c>
      <c r="D921" s="8">
        <v>1</v>
      </c>
      <c r="E921" s="55">
        <v>0</v>
      </c>
      <c r="F921" s="55">
        <v>50860.775999999998</v>
      </c>
      <c r="G921" s="55">
        <v>50860.775999999998</v>
      </c>
      <c r="H921" s="55">
        <v>0</v>
      </c>
      <c r="I921" s="55">
        <v>133.03200000000001</v>
      </c>
      <c r="J921" s="55">
        <v>190</v>
      </c>
      <c r="K921" s="8" t="s">
        <v>65</v>
      </c>
      <c r="M921" s="45">
        <v>0</v>
      </c>
      <c r="N921" s="36"/>
    </row>
    <row r="922" spans="2:14" x14ac:dyDescent="0.25">
      <c r="B922" s="8" t="s">
        <v>175</v>
      </c>
      <c r="C922" s="8">
        <v>2021</v>
      </c>
      <c r="D922" s="8">
        <v>2</v>
      </c>
      <c r="E922" s="55">
        <v>0</v>
      </c>
      <c r="F922" s="55">
        <v>41093.56</v>
      </c>
      <c r="G922" s="55">
        <v>41093.56</v>
      </c>
      <c r="H922" s="55">
        <v>0</v>
      </c>
      <c r="I922" s="55">
        <v>169.40799999999999</v>
      </c>
      <c r="J922" s="55">
        <v>189</v>
      </c>
      <c r="K922" s="8" t="s">
        <v>65</v>
      </c>
      <c r="M922" s="45">
        <v>0</v>
      </c>
      <c r="N922" s="36"/>
    </row>
    <row r="923" spans="2:14" x14ac:dyDescent="0.25">
      <c r="B923" s="8" t="s">
        <v>175</v>
      </c>
      <c r="C923" s="8">
        <v>2021</v>
      </c>
      <c r="D923" s="8">
        <v>3</v>
      </c>
      <c r="E923" s="55">
        <v>0</v>
      </c>
      <c r="F923" s="55">
        <v>41349.879999999997</v>
      </c>
      <c r="G923" s="55">
        <v>41349.879999999997</v>
      </c>
      <c r="H923" s="55">
        <v>0</v>
      </c>
      <c r="I923" s="55">
        <v>141.55199999999999</v>
      </c>
      <c r="J923" s="55">
        <v>187</v>
      </c>
      <c r="K923" s="8" t="s">
        <v>65</v>
      </c>
      <c r="M923" s="45">
        <v>0</v>
      </c>
      <c r="N923" s="36"/>
    </row>
    <row r="924" spans="2:14" x14ac:dyDescent="0.25">
      <c r="B924" s="8" t="s">
        <v>175</v>
      </c>
      <c r="C924" s="8">
        <v>2021</v>
      </c>
      <c r="D924" s="8">
        <v>4</v>
      </c>
      <c r="E924" s="55">
        <v>0</v>
      </c>
      <c r="F924" s="55">
        <v>39689.175999999999</v>
      </c>
      <c r="G924" s="55">
        <v>39689.175999999999</v>
      </c>
      <c r="H924" s="55">
        <v>0</v>
      </c>
      <c r="I924" s="55">
        <v>132.70400000000001</v>
      </c>
      <c r="J924" s="55">
        <v>187</v>
      </c>
      <c r="K924" s="8" t="s">
        <v>65</v>
      </c>
      <c r="M924" s="45">
        <v>0</v>
      </c>
      <c r="N924" s="36"/>
    </row>
    <row r="925" spans="2:14" x14ac:dyDescent="0.25">
      <c r="B925" s="8" t="s">
        <v>175</v>
      </c>
      <c r="C925" s="8">
        <v>2021</v>
      </c>
      <c r="D925" s="8">
        <v>5</v>
      </c>
      <c r="E925" s="55">
        <v>0</v>
      </c>
      <c r="F925" s="55">
        <v>37671.127999999997</v>
      </c>
      <c r="G925" s="55">
        <v>37671.127999999997</v>
      </c>
      <c r="H925" s="55">
        <v>0</v>
      </c>
      <c r="I925" s="55">
        <v>137.952</v>
      </c>
      <c r="J925" s="55">
        <v>187</v>
      </c>
      <c r="K925" s="8" t="s">
        <v>65</v>
      </c>
      <c r="M925" s="45">
        <v>0</v>
      </c>
      <c r="N925" s="36"/>
    </row>
    <row r="926" spans="2:14" x14ac:dyDescent="0.25">
      <c r="B926" s="8" t="s">
        <v>175</v>
      </c>
      <c r="C926" s="8">
        <v>2021</v>
      </c>
      <c r="D926" s="8">
        <v>6</v>
      </c>
      <c r="E926" s="55">
        <v>0</v>
      </c>
      <c r="F926" s="55">
        <v>42330.12</v>
      </c>
      <c r="G926" s="55">
        <v>42330.12</v>
      </c>
      <c r="H926" s="55">
        <v>0</v>
      </c>
      <c r="I926" s="55">
        <v>154.99199999999999</v>
      </c>
      <c r="J926" s="55">
        <v>187</v>
      </c>
      <c r="K926" s="8" t="s">
        <v>65</v>
      </c>
      <c r="M926" s="45">
        <v>0</v>
      </c>
      <c r="N926" s="36"/>
    </row>
    <row r="927" spans="2:14" x14ac:dyDescent="0.25">
      <c r="B927" s="8" t="s">
        <v>175</v>
      </c>
      <c r="C927" s="8">
        <v>2021</v>
      </c>
      <c r="D927" s="8">
        <v>7</v>
      </c>
      <c r="E927" s="55">
        <v>0</v>
      </c>
      <c r="F927" s="55">
        <v>58053.088000000003</v>
      </c>
      <c r="G927" s="55">
        <v>58053.088000000003</v>
      </c>
      <c r="H927" s="55">
        <v>0</v>
      </c>
      <c r="I927" s="55">
        <v>174.15199999999999</v>
      </c>
      <c r="J927" s="55">
        <v>190</v>
      </c>
      <c r="K927" s="8" t="s">
        <v>65</v>
      </c>
      <c r="M927" s="45">
        <v>0</v>
      </c>
      <c r="N927" s="36"/>
    </row>
    <row r="928" spans="2:14" x14ac:dyDescent="0.25">
      <c r="B928" s="8" t="s">
        <v>175</v>
      </c>
      <c r="C928" s="8">
        <v>2021</v>
      </c>
      <c r="D928" s="8">
        <v>8</v>
      </c>
      <c r="E928" s="55">
        <v>0</v>
      </c>
      <c r="F928" s="55">
        <v>46171.144</v>
      </c>
      <c r="G928" s="55">
        <v>46171.144</v>
      </c>
      <c r="H928" s="55">
        <v>0</v>
      </c>
      <c r="I928" s="55">
        <v>175.304</v>
      </c>
      <c r="J928" s="55">
        <v>190</v>
      </c>
      <c r="K928" s="8" t="s">
        <v>65</v>
      </c>
      <c r="M928" s="45">
        <v>0</v>
      </c>
      <c r="N928" s="36"/>
    </row>
    <row r="929" spans="2:14" x14ac:dyDescent="0.25">
      <c r="B929" s="8" t="s">
        <v>175</v>
      </c>
      <c r="C929" s="8">
        <v>2021</v>
      </c>
      <c r="D929" s="8">
        <v>9</v>
      </c>
      <c r="E929" s="55">
        <v>0</v>
      </c>
      <c r="F929" s="55">
        <v>41611.983999999997</v>
      </c>
      <c r="G929" s="55">
        <v>41611.983999999997</v>
      </c>
      <c r="H929" s="55">
        <v>0</v>
      </c>
      <c r="I929" s="55">
        <v>159.904</v>
      </c>
      <c r="J929" s="55">
        <v>190</v>
      </c>
      <c r="K929" s="8" t="s">
        <v>65</v>
      </c>
      <c r="M929" s="45">
        <v>0</v>
      </c>
      <c r="N929" s="36"/>
    </row>
    <row r="930" spans="2:14" x14ac:dyDescent="0.25">
      <c r="B930" s="8" t="s">
        <v>175</v>
      </c>
      <c r="C930" s="8">
        <v>2021</v>
      </c>
      <c r="D930" s="8">
        <v>10</v>
      </c>
      <c r="E930" s="55">
        <v>0</v>
      </c>
      <c r="F930" s="55">
        <v>37134.775999999998</v>
      </c>
      <c r="G930" s="55">
        <v>37134.775999999998</v>
      </c>
      <c r="H930" s="55">
        <v>0</v>
      </c>
      <c r="I930" s="55">
        <v>131.392</v>
      </c>
      <c r="J930" s="55">
        <v>190</v>
      </c>
      <c r="K930" s="8" t="s">
        <v>65</v>
      </c>
      <c r="M930" s="45">
        <v>0</v>
      </c>
      <c r="N930" s="36"/>
    </row>
    <row r="931" spans="2:14" x14ac:dyDescent="0.25">
      <c r="B931" s="8" t="s">
        <v>175</v>
      </c>
      <c r="C931" s="8">
        <v>2021</v>
      </c>
      <c r="D931" s="8">
        <v>11</v>
      </c>
      <c r="E931" s="55">
        <v>0</v>
      </c>
      <c r="F931" s="55">
        <v>37492.663999999997</v>
      </c>
      <c r="G931" s="55">
        <v>37492.663999999997</v>
      </c>
      <c r="H931" s="55">
        <v>0</v>
      </c>
      <c r="I931" s="55">
        <v>142.208</v>
      </c>
      <c r="J931" s="55">
        <v>186</v>
      </c>
      <c r="K931" s="8" t="s">
        <v>65</v>
      </c>
      <c r="M931" s="45">
        <v>0</v>
      </c>
      <c r="N931" s="36"/>
    </row>
    <row r="932" spans="2:14" x14ac:dyDescent="0.25">
      <c r="B932" s="8" t="s">
        <v>175</v>
      </c>
      <c r="C932" s="8">
        <v>2021</v>
      </c>
      <c r="D932" s="8">
        <v>12</v>
      </c>
      <c r="E932" s="55">
        <v>0</v>
      </c>
      <c r="F932" s="55">
        <v>42770.207999999999</v>
      </c>
      <c r="G932" s="55">
        <v>42770.207999999999</v>
      </c>
      <c r="H932" s="55">
        <v>0</v>
      </c>
      <c r="I932" s="55">
        <v>156.624</v>
      </c>
      <c r="J932" s="55">
        <v>186</v>
      </c>
      <c r="K932" s="8" t="s">
        <v>65</v>
      </c>
      <c r="M932" s="45">
        <v>0</v>
      </c>
      <c r="N932" s="36"/>
    </row>
    <row r="933" spans="2:14" x14ac:dyDescent="0.25">
      <c r="B933" s="8" t="s">
        <v>176</v>
      </c>
      <c r="C933" s="8">
        <v>2021</v>
      </c>
      <c r="D933" s="8">
        <v>1</v>
      </c>
      <c r="E933" s="55">
        <v>935.31</v>
      </c>
      <c r="F933" s="55">
        <v>2323.5012999999999</v>
      </c>
      <c r="G933" s="55">
        <v>1712.5535</v>
      </c>
      <c r="H933" s="55">
        <v>-324.36219999999997</v>
      </c>
      <c r="I933" s="55">
        <v>18.063300000000002</v>
      </c>
      <c r="J933" s="55">
        <v>26</v>
      </c>
      <c r="K933" s="8" t="s">
        <v>65</v>
      </c>
      <c r="M933" s="45">
        <v>0</v>
      </c>
      <c r="N933" s="36"/>
    </row>
    <row r="934" spans="2:14" x14ac:dyDescent="0.25">
      <c r="B934" s="8" t="s">
        <v>176</v>
      </c>
      <c r="C934" s="8">
        <v>2021</v>
      </c>
      <c r="D934" s="8">
        <v>2</v>
      </c>
      <c r="E934" s="55">
        <v>1357.0422000000001</v>
      </c>
      <c r="F934" s="55">
        <v>2143.1035000000002</v>
      </c>
      <c r="G934" s="55">
        <v>1317.3030000000001</v>
      </c>
      <c r="H934" s="55">
        <v>-531.24170000000004</v>
      </c>
      <c r="I934" s="55">
        <v>17.858499999999999</v>
      </c>
      <c r="J934" s="55">
        <v>26</v>
      </c>
      <c r="K934" s="8" t="s">
        <v>65</v>
      </c>
      <c r="M934" s="45">
        <v>0</v>
      </c>
      <c r="N934" s="36"/>
    </row>
    <row r="935" spans="2:14" x14ac:dyDescent="0.25">
      <c r="B935" s="8" t="s">
        <v>176</v>
      </c>
      <c r="C935" s="8">
        <v>2021</v>
      </c>
      <c r="D935" s="8">
        <v>3</v>
      </c>
      <c r="E935" s="55">
        <v>2263.8217</v>
      </c>
      <c r="F935" s="55">
        <v>2385.6759000000002</v>
      </c>
      <c r="G935" s="55">
        <v>1131.5967000000001</v>
      </c>
      <c r="H935" s="55">
        <v>-1009.7424999999999</v>
      </c>
      <c r="I935" s="55">
        <v>16.138200000000001</v>
      </c>
      <c r="J935" s="55">
        <v>26</v>
      </c>
      <c r="K935" s="8" t="s">
        <v>65</v>
      </c>
      <c r="M935" s="45">
        <v>0</v>
      </c>
      <c r="N935" s="36"/>
    </row>
    <row r="936" spans="2:14" x14ac:dyDescent="0.25">
      <c r="B936" s="8" t="s">
        <v>176</v>
      </c>
      <c r="C936" s="8">
        <v>2021</v>
      </c>
      <c r="D936" s="8">
        <v>4</v>
      </c>
      <c r="E936" s="55">
        <v>2813.578</v>
      </c>
      <c r="F936" s="55">
        <v>2403.8317000000002</v>
      </c>
      <c r="G936" s="55">
        <v>936.95640000000003</v>
      </c>
      <c r="H936" s="55">
        <v>-1346.7027</v>
      </c>
      <c r="I936" s="55">
        <v>18.001899999999999</v>
      </c>
      <c r="J936" s="55">
        <v>26</v>
      </c>
      <c r="K936" s="8" t="s">
        <v>65</v>
      </c>
      <c r="M936" s="45">
        <v>0</v>
      </c>
      <c r="N936" s="36"/>
    </row>
    <row r="937" spans="2:14" x14ac:dyDescent="0.25">
      <c r="B937" s="8" t="s">
        <v>176</v>
      </c>
      <c r="C937" s="8">
        <v>2021</v>
      </c>
      <c r="D937" s="8">
        <v>5</v>
      </c>
      <c r="E937" s="55">
        <v>3187.2429999999999</v>
      </c>
      <c r="F937" s="55">
        <v>1933.8186000000001</v>
      </c>
      <c r="G937" s="55">
        <v>580.86900000000003</v>
      </c>
      <c r="H937" s="55">
        <v>-1834.2934</v>
      </c>
      <c r="I937" s="55">
        <v>14.6227</v>
      </c>
      <c r="J937" s="55">
        <v>26</v>
      </c>
      <c r="K937" s="8" t="s">
        <v>65</v>
      </c>
      <c r="M937" s="45">
        <v>0</v>
      </c>
      <c r="N937" s="36"/>
    </row>
    <row r="938" spans="2:14" x14ac:dyDescent="0.25">
      <c r="B938" s="8" t="s">
        <v>176</v>
      </c>
      <c r="C938" s="8">
        <v>2021</v>
      </c>
      <c r="D938" s="8">
        <v>6</v>
      </c>
      <c r="E938" s="55">
        <v>3447.9522000000002</v>
      </c>
      <c r="F938" s="55">
        <v>2570.3515000000002</v>
      </c>
      <c r="G938" s="55">
        <v>650.26099999999997</v>
      </c>
      <c r="H938" s="55">
        <v>-1527.8616999999999</v>
      </c>
      <c r="I938" s="55">
        <v>19.660799999999998</v>
      </c>
      <c r="J938" s="55">
        <v>26</v>
      </c>
      <c r="K938" s="8" t="s">
        <v>65</v>
      </c>
      <c r="M938" s="45">
        <v>0</v>
      </c>
      <c r="N938" s="36"/>
    </row>
    <row r="939" spans="2:14" x14ac:dyDescent="0.25">
      <c r="B939" s="8" t="s">
        <v>176</v>
      </c>
      <c r="C939" s="8">
        <v>2021</v>
      </c>
      <c r="D939" s="8">
        <v>7</v>
      </c>
      <c r="E939" s="55">
        <v>2783.3166000000001</v>
      </c>
      <c r="F939" s="55">
        <v>3298.8766999999998</v>
      </c>
      <c r="G939" s="55">
        <v>1329.9336999999996</v>
      </c>
      <c r="H939" s="55">
        <v>-814.37360000000001</v>
      </c>
      <c r="I939" s="55">
        <v>21.770199999999999</v>
      </c>
      <c r="J939" s="55">
        <v>26</v>
      </c>
      <c r="K939" s="8" t="s">
        <v>65</v>
      </c>
      <c r="M939" s="45">
        <v>0</v>
      </c>
      <c r="N939" s="36"/>
    </row>
    <row r="940" spans="2:14" x14ac:dyDescent="0.25">
      <c r="B940" s="8" t="s">
        <v>176</v>
      </c>
      <c r="C940" s="8">
        <v>2021</v>
      </c>
      <c r="D940" s="8">
        <v>8</v>
      </c>
      <c r="E940" s="55">
        <v>2589.3521999999998</v>
      </c>
      <c r="F940" s="55">
        <v>2426.8485000000001</v>
      </c>
      <c r="G940" s="55">
        <v>885.89000000000033</v>
      </c>
      <c r="H940" s="55">
        <v>-1048.3937000000001</v>
      </c>
      <c r="I940" s="55">
        <v>23.715800000000002</v>
      </c>
      <c r="J940" s="55">
        <v>26</v>
      </c>
      <c r="K940" s="8" t="s">
        <v>65</v>
      </c>
      <c r="M940" s="45">
        <v>0</v>
      </c>
      <c r="N940" s="36"/>
    </row>
    <row r="941" spans="2:14" x14ac:dyDescent="0.25">
      <c r="B941" s="8" t="s">
        <v>176</v>
      </c>
      <c r="C941" s="8">
        <v>2021</v>
      </c>
      <c r="D941" s="8">
        <v>9</v>
      </c>
      <c r="E941" s="55">
        <v>2292.0866999999998</v>
      </c>
      <c r="F941" s="55">
        <v>1964.6755000000001</v>
      </c>
      <c r="G941" s="55">
        <v>828.24919999999997</v>
      </c>
      <c r="H941" s="55">
        <v>-1155.6604</v>
      </c>
      <c r="I941" s="55">
        <v>23.162800000000001</v>
      </c>
      <c r="J941" s="55">
        <v>26</v>
      </c>
      <c r="K941" s="8" t="s">
        <v>65</v>
      </c>
      <c r="M941" s="45">
        <v>0</v>
      </c>
      <c r="N941" s="36"/>
    </row>
    <row r="942" spans="2:14" x14ac:dyDescent="0.25">
      <c r="B942" s="8" t="s">
        <v>176</v>
      </c>
      <c r="C942" s="8">
        <v>2021</v>
      </c>
      <c r="D942" s="8">
        <v>10</v>
      </c>
      <c r="E942" s="55">
        <v>1522.6901</v>
      </c>
      <c r="F942" s="55">
        <v>1702.0748000000001</v>
      </c>
      <c r="G942" s="55">
        <v>907.85370000000012</v>
      </c>
      <c r="H942" s="55">
        <v>-728.46900000000005</v>
      </c>
      <c r="I942" s="55">
        <v>15.319000000000001</v>
      </c>
      <c r="J942" s="55">
        <v>26</v>
      </c>
      <c r="K942" s="8" t="s">
        <v>65</v>
      </c>
      <c r="M942" s="45">
        <v>0</v>
      </c>
      <c r="N942" s="36"/>
    </row>
    <row r="943" spans="2:14" x14ac:dyDescent="0.25">
      <c r="B943" s="8" t="s">
        <v>176</v>
      </c>
      <c r="C943" s="8">
        <v>2021</v>
      </c>
      <c r="D943" s="8">
        <v>11</v>
      </c>
      <c r="E943" s="55">
        <v>1150.5101999999999</v>
      </c>
      <c r="F943" s="55">
        <v>1785.837</v>
      </c>
      <c r="G943" s="55">
        <v>1045.807</v>
      </c>
      <c r="H943" s="55">
        <v>-410.48020000000002</v>
      </c>
      <c r="I943" s="55">
        <v>13.8444</v>
      </c>
      <c r="J943" s="55">
        <v>26</v>
      </c>
      <c r="K943" s="8" t="s">
        <v>65</v>
      </c>
      <c r="M943" s="45">
        <v>0</v>
      </c>
      <c r="N943" s="36"/>
    </row>
    <row r="944" spans="2:14" x14ac:dyDescent="0.25">
      <c r="B944" s="8" t="s">
        <v>176</v>
      </c>
      <c r="C944" s="8">
        <v>2021</v>
      </c>
      <c r="D944" s="8">
        <v>12</v>
      </c>
      <c r="E944" s="55">
        <v>577.67280000000005</v>
      </c>
      <c r="F944" s="55">
        <v>1920.1796999999999</v>
      </c>
      <c r="G944" s="55">
        <v>1481.7506000000001</v>
      </c>
      <c r="H944" s="55">
        <v>-139.24369999999999</v>
      </c>
      <c r="I944" s="55">
        <v>16.445399999999999</v>
      </c>
      <c r="J944" s="55">
        <v>26</v>
      </c>
      <c r="K944" s="8" t="s">
        <v>65</v>
      </c>
      <c r="M944" s="45">
        <v>0</v>
      </c>
      <c r="N944" s="36"/>
    </row>
    <row r="945" spans="2:14" x14ac:dyDescent="0.25">
      <c r="B945" s="8" t="s">
        <v>177</v>
      </c>
      <c r="C945" s="8">
        <v>2021</v>
      </c>
      <c r="D945" s="8">
        <v>1</v>
      </c>
      <c r="E945" s="55">
        <v>717.70389999999998</v>
      </c>
      <c r="F945" s="55">
        <v>805.07180000000005</v>
      </c>
      <c r="G945" s="55">
        <v>751.31180000000006</v>
      </c>
      <c r="H945" s="55">
        <v>-663.94389999999999</v>
      </c>
      <c r="I945" s="55">
        <v>8.1280000000000001</v>
      </c>
      <c r="J945" s="55">
        <v>8</v>
      </c>
      <c r="K945" s="8" t="s">
        <v>65</v>
      </c>
      <c r="M945" s="45">
        <v>0</v>
      </c>
      <c r="N945" s="36"/>
    </row>
    <row r="946" spans="2:14" x14ac:dyDescent="0.25">
      <c r="B946" s="8" t="s">
        <v>177</v>
      </c>
      <c r="C946" s="8">
        <v>2021</v>
      </c>
      <c r="D946" s="8">
        <v>2</v>
      </c>
      <c r="E946" s="55">
        <v>2876.2159999999999</v>
      </c>
      <c r="F946" s="55">
        <v>918.18399999999997</v>
      </c>
      <c r="G946" s="55">
        <v>406.59199999999998</v>
      </c>
      <c r="H946" s="55">
        <v>-2364.6239999999998</v>
      </c>
      <c r="I946" s="55">
        <v>8.0640000000000001</v>
      </c>
      <c r="J946" s="55">
        <v>8</v>
      </c>
      <c r="K946" s="8" t="s">
        <v>65</v>
      </c>
      <c r="M946" s="45">
        <v>0</v>
      </c>
      <c r="N946" s="36"/>
    </row>
    <row r="947" spans="2:14" x14ac:dyDescent="0.25">
      <c r="B947" s="8" t="s">
        <v>177</v>
      </c>
      <c r="C947" s="8">
        <v>2021</v>
      </c>
      <c r="D947" s="8">
        <v>3</v>
      </c>
      <c r="E947" s="55">
        <v>4318.2479000000003</v>
      </c>
      <c r="F947" s="55">
        <v>1162.8571999999999</v>
      </c>
      <c r="G947" s="55">
        <v>538.76979999999969</v>
      </c>
      <c r="H947" s="55">
        <v>-3694.1605</v>
      </c>
      <c r="I947" s="55">
        <v>8.1280000000000001</v>
      </c>
      <c r="J947" s="55">
        <v>8</v>
      </c>
      <c r="K947" s="8" t="s">
        <v>65</v>
      </c>
      <c r="M947" s="45">
        <v>0</v>
      </c>
      <c r="N947" s="36"/>
    </row>
    <row r="948" spans="2:14" x14ac:dyDescent="0.25">
      <c r="B948" s="8" t="s">
        <v>177</v>
      </c>
      <c r="C948" s="8">
        <v>2021</v>
      </c>
      <c r="D948" s="8">
        <v>4</v>
      </c>
      <c r="E948" s="55">
        <v>4388.384</v>
      </c>
      <c r="F948" s="55">
        <v>963.56</v>
      </c>
      <c r="G948" s="55">
        <v>443.34399999999999</v>
      </c>
      <c r="H948" s="55">
        <v>-3868.1680000000001</v>
      </c>
      <c r="I948" s="55">
        <v>8.0640000000000001</v>
      </c>
      <c r="J948" s="55">
        <v>8</v>
      </c>
      <c r="K948" s="8" t="s">
        <v>65</v>
      </c>
      <c r="M948" s="45">
        <v>0</v>
      </c>
      <c r="N948" s="36"/>
    </row>
    <row r="949" spans="2:14" x14ac:dyDescent="0.25">
      <c r="B949" s="8" t="s">
        <v>177</v>
      </c>
      <c r="C949" s="8">
        <v>2021</v>
      </c>
      <c r="D949" s="8">
        <v>5</v>
      </c>
      <c r="E949" s="55">
        <v>4461.0237999999999</v>
      </c>
      <c r="F949" s="55">
        <v>838.53800000000001</v>
      </c>
      <c r="G949" s="55">
        <v>321.53899999999999</v>
      </c>
      <c r="H949" s="55">
        <v>-3944.0248000000001</v>
      </c>
      <c r="I949" s="55">
        <v>8.0640000000000001</v>
      </c>
      <c r="J949" s="55">
        <v>8</v>
      </c>
      <c r="K949" s="8" t="s">
        <v>65</v>
      </c>
      <c r="M949" s="45">
        <v>0</v>
      </c>
      <c r="N949" s="36"/>
    </row>
    <row r="950" spans="2:14" x14ac:dyDescent="0.25">
      <c r="B950" s="8" t="s">
        <v>177</v>
      </c>
      <c r="C950" s="8">
        <v>2021</v>
      </c>
      <c r="D950" s="8">
        <v>6</v>
      </c>
      <c r="E950" s="55">
        <v>4819.8239999999996</v>
      </c>
      <c r="F950" s="55">
        <v>1724.8079</v>
      </c>
      <c r="G950" s="55">
        <v>902.65599999999995</v>
      </c>
      <c r="H950" s="55">
        <v>-3997.6720999999998</v>
      </c>
      <c r="I950" s="55">
        <v>8</v>
      </c>
      <c r="J950" s="55">
        <v>8</v>
      </c>
      <c r="K950" s="8" t="s">
        <v>65</v>
      </c>
      <c r="M950" s="45">
        <v>0</v>
      </c>
      <c r="N950" s="36"/>
    </row>
    <row r="951" spans="2:14" x14ac:dyDescent="0.25">
      <c r="B951" s="8" t="s">
        <v>177</v>
      </c>
      <c r="C951" s="8">
        <v>2021</v>
      </c>
      <c r="D951" s="8">
        <v>7</v>
      </c>
      <c r="E951" s="55">
        <v>3973.4720000000002</v>
      </c>
      <c r="F951" s="55">
        <v>1471.1679999999999</v>
      </c>
      <c r="G951" s="55">
        <v>901.024</v>
      </c>
      <c r="H951" s="55">
        <v>-3403.328</v>
      </c>
      <c r="I951" s="55">
        <v>8.0640000000000001</v>
      </c>
      <c r="J951" s="55">
        <v>8</v>
      </c>
      <c r="K951" s="8" t="s">
        <v>65</v>
      </c>
      <c r="M951" s="45">
        <v>0</v>
      </c>
      <c r="N951" s="36"/>
    </row>
    <row r="952" spans="2:14" x14ac:dyDescent="0.25">
      <c r="B952" s="8" t="s">
        <v>177</v>
      </c>
      <c r="C952" s="8">
        <v>2021</v>
      </c>
      <c r="D952" s="8">
        <v>8</v>
      </c>
      <c r="E952" s="55">
        <v>3943.4720000000002</v>
      </c>
      <c r="F952" s="55">
        <v>702.94399999999996</v>
      </c>
      <c r="G952" s="55">
        <v>319.88799999999998</v>
      </c>
      <c r="H952" s="55">
        <v>-3560.4160000000002</v>
      </c>
      <c r="I952" s="55">
        <v>8.1280000000000001</v>
      </c>
      <c r="J952" s="55">
        <v>8</v>
      </c>
      <c r="K952" s="8" t="s">
        <v>65</v>
      </c>
      <c r="M952" s="45">
        <v>0</v>
      </c>
      <c r="N952" s="36"/>
    </row>
    <row r="953" spans="2:14" x14ac:dyDescent="0.25">
      <c r="B953" s="8" t="s">
        <v>177</v>
      </c>
      <c r="C953" s="8">
        <v>2021</v>
      </c>
      <c r="D953" s="8">
        <v>9</v>
      </c>
      <c r="E953" s="55">
        <v>4131.7079999999996</v>
      </c>
      <c r="F953" s="55">
        <v>677.93200000000002</v>
      </c>
      <c r="G953" s="55">
        <v>342.78800000000001</v>
      </c>
      <c r="H953" s="55">
        <v>-3796.5639999999999</v>
      </c>
      <c r="I953" s="55">
        <v>8.1920000000000002</v>
      </c>
      <c r="J953" s="55">
        <v>8</v>
      </c>
      <c r="K953" s="8" t="s">
        <v>65</v>
      </c>
      <c r="M953" s="45">
        <v>0</v>
      </c>
      <c r="N953" s="36"/>
    </row>
    <row r="954" spans="2:14" x14ac:dyDescent="0.25">
      <c r="B954" s="8" t="s">
        <v>177</v>
      </c>
      <c r="C954" s="8">
        <v>2021</v>
      </c>
      <c r="D954" s="8">
        <v>10</v>
      </c>
      <c r="E954" s="55">
        <v>2947.2359999999999</v>
      </c>
      <c r="F954" s="55">
        <v>928.899</v>
      </c>
      <c r="G954" s="55">
        <v>437.95009999999996</v>
      </c>
      <c r="H954" s="55">
        <v>-2456.2871</v>
      </c>
      <c r="I954" s="55">
        <v>8.0640000000000001</v>
      </c>
      <c r="J954" s="55">
        <v>8</v>
      </c>
      <c r="K954" s="8" t="s">
        <v>65</v>
      </c>
      <c r="M954" s="45">
        <v>0</v>
      </c>
      <c r="N954" s="36"/>
    </row>
    <row r="955" spans="2:14" x14ac:dyDescent="0.25">
      <c r="B955" s="8" t="s">
        <v>177</v>
      </c>
      <c r="C955" s="8">
        <v>2021</v>
      </c>
      <c r="D955" s="8">
        <v>11</v>
      </c>
      <c r="E955" s="55">
        <v>2451.578</v>
      </c>
      <c r="F955" s="55">
        <v>575.95899999999995</v>
      </c>
      <c r="G955" s="55">
        <v>373.02099999999973</v>
      </c>
      <c r="H955" s="55">
        <v>-2248.64</v>
      </c>
      <c r="I955" s="55">
        <v>9.0048999999999992</v>
      </c>
      <c r="J955" s="55">
        <v>8</v>
      </c>
      <c r="K955" s="8" t="s">
        <v>65</v>
      </c>
      <c r="M955" s="45">
        <v>0</v>
      </c>
      <c r="N955" s="36"/>
    </row>
    <row r="956" spans="2:14" x14ac:dyDescent="0.25">
      <c r="B956" s="8" t="s">
        <v>177</v>
      </c>
      <c r="C956" s="8">
        <v>2021</v>
      </c>
      <c r="D956" s="8">
        <v>12</v>
      </c>
      <c r="E956" s="55">
        <v>1198.6959999999999</v>
      </c>
      <c r="F956" s="55">
        <v>792.41200000000003</v>
      </c>
      <c r="G956" s="55">
        <v>637.37390000000005</v>
      </c>
      <c r="H956" s="55">
        <v>-1043.6578999999999</v>
      </c>
      <c r="I956" s="55">
        <v>8.0640000000000001</v>
      </c>
      <c r="J956" s="55">
        <v>8</v>
      </c>
      <c r="K956" s="8" t="s">
        <v>65</v>
      </c>
      <c r="M956" s="45">
        <v>0</v>
      </c>
      <c r="N956" s="36"/>
    </row>
    <row r="957" spans="2:14" x14ac:dyDescent="0.25">
      <c r="B957" s="8" t="s">
        <v>178</v>
      </c>
      <c r="C957" s="8">
        <v>2021</v>
      </c>
      <c r="D957" s="8">
        <v>1</v>
      </c>
      <c r="E957" s="55">
        <v>567.93910000000005</v>
      </c>
      <c r="F957" s="55">
        <v>25905.024000000001</v>
      </c>
      <c r="G957" s="55">
        <v>25337.084900000002</v>
      </c>
      <c r="H957" s="55">
        <v>0</v>
      </c>
      <c r="I957" s="55">
        <v>56.304000000000002</v>
      </c>
      <c r="J957" s="55">
        <v>51</v>
      </c>
      <c r="K957" s="8" t="s">
        <v>65</v>
      </c>
      <c r="M957" s="45">
        <v>0</v>
      </c>
      <c r="N957" s="36"/>
    </row>
    <row r="958" spans="2:14" x14ac:dyDescent="0.25">
      <c r="B958" s="8" t="s">
        <v>178</v>
      </c>
      <c r="C958" s="8">
        <v>2021</v>
      </c>
      <c r="D958" s="8">
        <v>2</v>
      </c>
      <c r="E958" s="55">
        <v>739.94269999999995</v>
      </c>
      <c r="F958" s="55">
        <v>25006.407999999999</v>
      </c>
      <c r="G958" s="55">
        <v>24266.4653</v>
      </c>
      <c r="H958" s="55">
        <v>0</v>
      </c>
      <c r="I958" s="55">
        <v>51.768000000000001</v>
      </c>
      <c r="J958" s="55">
        <v>54</v>
      </c>
      <c r="K958" s="8" t="s">
        <v>65</v>
      </c>
      <c r="M958" s="45">
        <v>0</v>
      </c>
      <c r="N958" s="36"/>
    </row>
    <row r="959" spans="2:14" x14ac:dyDescent="0.25">
      <c r="B959" s="8" t="s">
        <v>178</v>
      </c>
      <c r="C959" s="8">
        <v>2021</v>
      </c>
      <c r="D959" s="8">
        <v>3</v>
      </c>
      <c r="E959" s="55">
        <v>1524.1207999999999</v>
      </c>
      <c r="F959" s="55">
        <v>18404.295999999998</v>
      </c>
      <c r="G959" s="55">
        <v>16880.175199999998</v>
      </c>
      <c r="H959" s="55">
        <v>0</v>
      </c>
      <c r="I959" s="55">
        <v>83.031999999999996</v>
      </c>
      <c r="J959" s="55">
        <v>54</v>
      </c>
      <c r="K959" s="8" t="s">
        <v>65</v>
      </c>
      <c r="M959" s="45">
        <v>0</v>
      </c>
      <c r="N959" s="36"/>
    </row>
    <row r="960" spans="2:14" x14ac:dyDescent="0.25">
      <c r="B960" s="8" t="s">
        <v>178</v>
      </c>
      <c r="C960" s="8">
        <v>2021</v>
      </c>
      <c r="D960" s="8">
        <v>4</v>
      </c>
      <c r="E960" s="55">
        <v>1747.0915</v>
      </c>
      <c r="F960" s="55">
        <v>12857.056</v>
      </c>
      <c r="G960" s="55">
        <v>11112.526900000001</v>
      </c>
      <c r="H960" s="55">
        <v>-2.5623999999999998</v>
      </c>
      <c r="I960" s="55">
        <v>36.04</v>
      </c>
      <c r="J960" s="55">
        <v>54</v>
      </c>
      <c r="K960" s="8" t="s">
        <v>65</v>
      </c>
      <c r="M960" s="45">
        <v>0</v>
      </c>
      <c r="N960" s="36"/>
    </row>
    <row r="961" spans="2:14" x14ac:dyDescent="0.25">
      <c r="B961" s="8" t="s">
        <v>178</v>
      </c>
      <c r="C961" s="8">
        <v>2021</v>
      </c>
      <c r="D961" s="8">
        <v>5</v>
      </c>
      <c r="E961" s="55">
        <v>2003.143</v>
      </c>
      <c r="F961" s="55">
        <v>7173.4560000000001</v>
      </c>
      <c r="G961" s="55">
        <v>5291.8616000000002</v>
      </c>
      <c r="H961" s="55">
        <v>-121.54859999999999</v>
      </c>
      <c r="I961" s="55">
        <v>22.936</v>
      </c>
      <c r="J961" s="55">
        <v>54</v>
      </c>
      <c r="K961" s="8" t="s">
        <v>65</v>
      </c>
      <c r="M961" s="45">
        <v>0</v>
      </c>
      <c r="N961" s="36"/>
    </row>
    <row r="962" spans="2:14" x14ac:dyDescent="0.25">
      <c r="B962" s="8" t="s">
        <v>178</v>
      </c>
      <c r="C962" s="8">
        <v>2021</v>
      </c>
      <c r="D962" s="8">
        <v>6</v>
      </c>
      <c r="E962" s="55">
        <v>873.85320000000002</v>
      </c>
      <c r="F962" s="55">
        <v>5847.2079999999996</v>
      </c>
      <c r="G962" s="55">
        <v>5050.8692000000001</v>
      </c>
      <c r="H962" s="55">
        <v>-77.514399999999995</v>
      </c>
      <c r="I962" s="55">
        <v>12.12</v>
      </c>
      <c r="J962" s="55">
        <v>54</v>
      </c>
      <c r="K962" s="8" t="s">
        <v>65</v>
      </c>
      <c r="M962" s="45">
        <v>0</v>
      </c>
      <c r="N962" s="36"/>
    </row>
    <row r="963" spans="2:14" x14ac:dyDescent="0.25">
      <c r="B963" s="8" t="s">
        <v>178</v>
      </c>
      <c r="C963" s="8">
        <v>2021</v>
      </c>
      <c r="D963" s="8">
        <v>7</v>
      </c>
      <c r="E963" s="55">
        <v>0</v>
      </c>
      <c r="F963" s="55">
        <v>7680.8159999999998</v>
      </c>
      <c r="G963" s="55">
        <v>7680.8159999999998</v>
      </c>
      <c r="H963" s="55">
        <v>0</v>
      </c>
      <c r="I963" s="55">
        <v>15.071999999999999</v>
      </c>
      <c r="J963" s="55">
        <v>54</v>
      </c>
      <c r="K963" s="8" t="s">
        <v>65</v>
      </c>
      <c r="M963" s="45">
        <v>0</v>
      </c>
      <c r="N963" s="36"/>
    </row>
    <row r="964" spans="2:14" x14ac:dyDescent="0.25">
      <c r="B964" s="8" t="s">
        <v>178</v>
      </c>
      <c r="C964" s="8">
        <v>2021</v>
      </c>
      <c r="D964" s="8">
        <v>8</v>
      </c>
      <c r="E964" s="55">
        <v>0</v>
      </c>
      <c r="F964" s="55">
        <v>6776.8959999999997</v>
      </c>
      <c r="G964" s="55">
        <v>6776.8959999999997</v>
      </c>
      <c r="H964" s="55">
        <v>0</v>
      </c>
      <c r="I964" s="55">
        <v>13.103999999999999</v>
      </c>
      <c r="J964" s="55">
        <v>54</v>
      </c>
      <c r="K964" s="8" t="s">
        <v>65</v>
      </c>
      <c r="M964" s="45">
        <v>0</v>
      </c>
      <c r="N964" s="36"/>
    </row>
    <row r="965" spans="2:14" x14ac:dyDescent="0.25">
      <c r="B965" s="8" t="s">
        <v>178</v>
      </c>
      <c r="C965" s="8">
        <v>2021</v>
      </c>
      <c r="D965" s="8">
        <v>9</v>
      </c>
      <c r="E965" s="55">
        <v>0</v>
      </c>
      <c r="F965" s="55">
        <v>6858.5280000000002</v>
      </c>
      <c r="G965" s="55">
        <v>6858.5280000000002</v>
      </c>
      <c r="H965" s="55">
        <v>0</v>
      </c>
      <c r="I965" s="55">
        <v>32.664000000000001</v>
      </c>
      <c r="J965" s="55">
        <v>54</v>
      </c>
      <c r="K965" s="8" t="s">
        <v>65</v>
      </c>
      <c r="M965" s="45">
        <v>0</v>
      </c>
      <c r="N965" s="36"/>
    </row>
    <row r="966" spans="2:14" x14ac:dyDescent="0.25">
      <c r="B966" s="8" t="s">
        <v>178</v>
      </c>
      <c r="C966" s="8">
        <v>2021</v>
      </c>
      <c r="D966" s="8">
        <v>10</v>
      </c>
      <c r="E966" s="55">
        <v>0</v>
      </c>
      <c r="F966" s="55">
        <v>13169.464</v>
      </c>
      <c r="G966" s="55">
        <v>13169.464</v>
      </c>
      <c r="H966" s="55">
        <v>0</v>
      </c>
      <c r="I966" s="55">
        <v>32.44</v>
      </c>
      <c r="J966" s="55">
        <v>54</v>
      </c>
      <c r="K966" s="8" t="s">
        <v>65</v>
      </c>
      <c r="M966" s="45">
        <v>0</v>
      </c>
      <c r="N966" s="36"/>
    </row>
    <row r="967" spans="2:14" x14ac:dyDescent="0.25">
      <c r="B967" s="8" t="s">
        <v>178</v>
      </c>
      <c r="C967" s="8">
        <v>2021</v>
      </c>
      <c r="D967" s="8">
        <v>11</v>
      </c>
      <c r="E967" s="55">
        <v>68.483900000000006</v>
      </c>
      <c r="F967" s="55">
        <v>18257.52</v>
      </c>
      <c r="G967" s="55">
        <v>18189.036100000001</v>
      </c>
      <c r="H967" s="55">
        <v>0</v>
      </c>
      <c r="I967" s="55">
        <v>44.887999999999998</v>
      </c>
      <c r="J967" s="55">
        <v>54</v>
      </c>
      <c r="K967" s="8" t="s">
        <v>65</v>
      </c>
      <c r="M967" s="45">
        <v>0</v>
      </c>
      <c r="N967" s="36"/>
    </row>
    <row r="968" spans="2:14" x14ac:dyDescent="0.25">
      <c r="B968" s="8" t="s">
        <v>178</v>
      </c>
      <c r="C968" s="8">
        <v>2021</v>
      </c>
      <c r="D968" s="8">
        <v>12</v>
      </c>
      <c r="E968" s="55">
        <v>308.00479999999999</v>
      </c>
      <c r="F968" s="55">
        <v>25711.232</v>
      </c>
      <c r="G968" s="55">
        <v>25403.227200000001</v>
      </c>
      <c r="H968" s="55">
        <v>0</v>
      </c>
      <c r="I968" s="55">
        <v>47.84</v>
      </c>
      <c r="J968" s="55">
        <v>54</v>
      </c>
      <c r="K968" s="8" t="s">
        <v>65</v>
      </c>
      <c r="M968" s="45">
        <v>0</v>
      </c>
      <c r="N968" s="36"/>
    </row>
    <row r="969" spans="2:14" x14ac:dyDescent="0.25">
      <c r="B969" s="8" t="s">
        <v>179</v>
      </c>
      <c r="C969" s="8">
        <v>2021</v>
      </c>
      <c r="D969" s="8">
        <v>1</v>
      </c>
      <c r="E969" s="55">
        <v>877.82389999999998</v>
      </c>
      <c r="F969" s="55">
        <v>2190.4477999999999</v>
      </c>
      <c r="G969" s="55">
        <v>1559.1759</v>
      </c>
      <c r="H969" s="55">
        <v>-246.55199999999999</v>
      </c>
      <c r="I969" s="55">
        <v>6.9119999999999999</v>
      </c>
      <c r="J969" s="55">
        <v>12</v>
      </c>
      <c r="K969" s="8" t="s">
        <v>65</v>
      </c>
      <c r="M969" s="45">
        <v>0</v>
      </c>
      <c r="N969" s="36"/>
    </row>
    <row r="970" spans="2:14" x14ac:dyDescent="0.25">
      <c r="B970" s="8" t="s">
        <v>179</v>
      </c>
      <c r="C970" s="8">
        <v>2021</v>
      </c>
      <c r="D970" s="8">
        <v>2</v>
      </c>
      <c r="E970" s="55">
        <v>759.99189999999999</v>
      </c>
      <c r="F970" s="55">
        <v>1670.5038</v>
      </c>
      <c r="G970" s="55">
        <v>1281.3037999999999</v>
      </c>
      <c r="H970" s="55">
        <v>-370.7919</v>
      </c>
      <c r="I970" s="55">
        <v>6.016</v>
      </c>
      <c r="J970" s="55">
        <v>12</v>
      </c>
      <c r="K970" s="8" t="s">
        <v>65</v>
      </c>
      <c r="M970" s="45">
        <v>0</v>
      </c>
      <c r="N970" s="36"/>
    </row>
    <row r="971" spans="2:14" x14ac:dyDescent="0.25">
      <c r="B971" s="8" t="s">
        <v>179</v>
      </c>
      <c r="C971" s="8">
        <v>2021</v>
      </c>
      <c r="D971" s="8">
        <v>3</v>
      </c>
      <c r="E971" s="55">
        <v>2319.1997999999999</v>
      </c>
      <c r="F971" s="55">
        <v>1742.5672</v>
      </c>
      <c r="G971" s="55">
        <v>792.1994000000002</v>
      </c>
      <c r="H971" s="55">
        <v>-1368.8320000000001</v>
      </c>
      <c r="I971" s="55">
        <v>5.3760000000000003</v>
      </c>
      <c r="J971" s="55">
        <v>12</v>
      </c>
      <c r="K971" s="8" t="s">
        <v>65</v>
      </c>
      <c r="M971" s="45">
        <v>0</v>
      </c>
      <c r="N971" s="36"/>
    </row>
    <row r="972" spans="2:14" x14ac:dyDescent="0.25">
      <c r="B972" s="8" t="s">
        <v>179</v>
      </c>
      <c r="C972" s="8">
        <v>2021</v>
      </c>
      <c r="D972" s="8">
        <v>4</v>
      </c>
      <c r="E972" s="55">
        <v>2570.9520000000002</v>
      </c>
      <c r="F972" s="55">
        <v>1707.7118</v>
      </c>
      <c r="G972" s="55">
        <v>694.6318</v>
      </c>
      <c r="H972" s="55">
        <v>-1557.8720000000001</v>
      </c>
      <c r="I972" s="55">
        <v>7.8079999999999998</v>
      </c>
      <c r="J972" s="55">
        <v>11</v>
      </c>
      <c r="K972" s="8" t="s">
        <v>65</v>
      </c>
      <c r="M972" s="45">
        <v>0</v>
      </c>
      <c r="N972" s="36"/>
    </row>
    <row r="973" spans="2:14" x14ac:dyDescent="0.25">
      <c r="B973" s="8" t="s">
        <v>179</v>
      </c>
      <c r="C973" s="8">
        <v>2021</v>
      </c>
      <c r="D973" s="8">
        <v>5</v>
      </c>
      <c r="E973" s="55">
        <v>2848.68</v>
      </c>
      <c r="F973" s="55">
        <v>1804.376</v>
      </c>
      <c r="G973" s="55">
        <v>585.048</v>
      </c>
      <c r="H973" s="55">
        <v>-1629.3520000000001</v>
      </c>
      <c r="I973" s="55">
        <v>8.4480000000000004</v>
      </c>
      <c r="J973" s="55">
        <v>11</v>
      </c>
      <c r="K973" s="8" t="s">
        <v>65</v>
      </c>
      <c r="M973" s="45">
        <v>0</v>
      </c>
      <c r="N973" s="36"/>
    </row>
    <row r="974" spans="2:14" x14ac:dyDescent="0.25">
      <c r="B974" s="8" t="s">
        <v>179</v>
      </c>
      <c r="C974" s="8">
        <v>2021</v>
      </c>
      <c r="D974" s="8">
        <v>6</v>
      </c>
      <c r="E974" s="55">
        <v>3175.2319000000002</v>
      </c>
      <c r="F974" s="55">
        <v>2552.5039000000002</v>
      </c>
      <c r="G974" s="55">
        <v>695.44799999999998</v>
      </c>
      <c r="H974" s="55">
        <v>-1318.1759999999999</v>
      </c>
      <c r="I974" s="55">
        <v>9.1519999999999992</v>
      </c>
      <c r="J974" s="55">
        <v>11</v>
      </c>
      <c r="K974" s="8" t="s">
        <v>65</v>
      </c>
      <c r="M974" s="45">
        <v>0</v>
      </c>
      <c r="N974" s="36"/>
    </row>
    <row r="975" spans="2:14" x14ac:dyDescent="0.25">
      <c r="B975" s="8" t="s">
        <v>179</v>
      </c>
      <c r="C975" s="8">
        <v>2021</v>
      </c>
      <c r="D975" s="8">
        <v>7</v>
      </c>
      <c r="E975" s="55">
        <v>2795.3440000000001</v>
      </c>
      <c r="F975" s="55">
        <v>2921.6718999999998</v>
      </c>
      <c r="G975" s="55">
        <v>1085.5758999999998</v>
      </c>
      <c r="H975" s="55">
        <v>-959.24800000000005</v>
      </c>
      <c r="I975" s="55">
        <v>9.6639999999999997</v>
      </c>
      <c r="J975" s="55">
        <v>11</v>
      </c>
      <c r="K975" s="8" t="s">
        <v>65</v>
      </c>
      <c r="M975" s="45">
        <v>0</v>
      </c>
      <c r="N975" s="36"/>
    </row>
    <row r="976" spans="2:14" x14ac:dyDescent="0.25">
      <c r="B976" s="8" t="s">
        <v>179</v>
      </c>
      <c r="C976" s="8">
        <v>2021</v>
      </c>
      <c r="D976" s="8">
        <v>8</v>
      </c>
      <c r="E976" s="55">
        <v>2353.6880000000001</v>
      </c>
      <c r="F976" s="55">
        <v>2469.1759999999999</v>
      </c>
      <c r="G976" s="55">
        <v>912.02399999999977</v>
      </c>
      <c r="H976" s="55">
        <v>-796.53599999999994</v>
      </c>
      <c r="I976" s="55">
        <v>9.6639999999999997</v>
      </c>
      <c r="J976" s="55">
        <v>11</v>
      </c>
      <c r="K976" s="8" t="s">
        <v>65</v>
      </c>
      <c r="M976" s="45">
        <v>0</v>
      </c>
      <c r="N976" s="36"/>
    </row>
    <row r="977" spans="2:14" x14ac:dyDescent="0.25">
      <c r="B977" s="8" t="s">
        <v>179</v>
      </c>
      <c r="C977" s="8">
        <v>2021</v>
      </c>
      <c r="D977" s="8">
        <v>9</v>
      </c>
      <c r="E977" s="55">
        <v>2363.826</v>
      </c>
      <c r="F977" s="55">
        <v>2042.3019999999999</v>
      </c>
      <c r="G977" s="55">
        <v>661.04610000000002</v>
      </c>
      <c r="H977" s="55">
        <v>-982.57010000000002</v>
      </c>
      <c r="I977" s="55">
        <v>9.4719999999999995</v>
      </c>
      <c r="J977" s="55">
        <v>11</v>
      </c>
      <c r="K977" s="8" t="s">
        <v>65</v>
      </c>
      <c r="M977" s="45">
        <v>0</v>
      </c>
      <c r="N977" s="36"/>
    </row>
    <row r="978" spans="2:14" x14ac:dyDescent="0.25">
      <c r="B978" s="8" t="s">
        <v>179</v>
      </c>
      <c r="C978" s="8">
        <v>2021</v>
      </c>
      <c r="D978" s="8">
        <v>10</v>
      </c>
      <c r="E978" s="55">
        <v>1474.048</v>
      </c>
      <c r="F978" s="55">
        <v>1696.567</v>
      </c>
      <c r="G978" s="55">
        <v>884.60509999999999</v>
      </c>
      <c r="H978" s="55">
        <v>-662.08609999999999</v>
      </c>
      <c r="I978" s="55">
        <v>7.8079999999999998</v>
      </c>
      <c r="J978" s="55">
        <v>11</v>
      </c>
      <c r="K978" s="8" t="s">
        <v>65</v>
      </c>
      <c r="M978" s="45">
        <v>0</v>
      </c>
      <c r="N978" s="36"/>
    </row>
    <row r="979" spans="2:14" x14ac:dyDescent="0.25">
      <c r="B979" s="8" t="s">
        <v>179</v>
      </c>
      <c r="C979" s="8">
        <v>2021</v>
      </c>
      <c r="D979" s="8">
        <v>11</v>
      </c>
      <c r="E979" s="55">
        <v>1047.412</v>
      </c>
      <c r="F979" s="55">
        <v>1619.502</v>
      </c>
      <c r="G979" s="55">
        <v>1018.4259999999999</v>
      </c>
      <c r="H979" s="55">
        <v>-446.33600000000001</v>
      </c>
      <c r="I979" s="55">
        <v>8.1920000000000002</v>
      </c>
      <c r="J979" s="55">
        <v>11</v>
      </c>
      <c r="K979" s="8" t="s">
        <v>65</v>
      </c>
      <c r="M979" s="45">
        <v>0</v>
      </c>
      <c r="N979" s="36"/>
    </row>
    <row r="980" spans="2:14" x14ac:dyDescent="0.25">
      <c r="B980" s="8" t="s">
        <v>179</v>
      </c>
      <c r="C980" s="8">
        <v>2021</v>
      </c>
      <c r="D980" s="8">
        <v>12</v>
      </c>
      <c r="E980" s="55">
        <v>463.488</v>
      </c>
      <c r="F980" s="55">
        <v>1720.5139999999999</v>
      </c>
      <c r="G980" s="55">
        <v>1398.0819999999999</v>
      </c>
      <c r="H980" s="55">
        <v>-141.05600000000001</v>
      </c>
      <c r="I980" s="55">
        <v>5.8239999999999998</v>
      </c>
      <c r="J980" s="55">
        <v>11</v>
      </c>
      <c r="K980" s="8" t="s">
        <v>65</v>
      </c>
      <c r="M980" s="45">
        <v>0</v>
      </c>
      <c r="N980" s="36"/>
    </row>
    <row r="981" spans="2:14" x14ac:dyDescent="0.25">
      <c r="B981" s="8" t="s">
        <v>180</v>
      </c>
      <c r="C981" s="8">
        <v>2021</v>
      </c>
      <c r="D981" s="8">
        <v>1</v>
      </c>
      <c r="E981" s="55">
        <v>1895.232</v>
      </c>
      <c r="F981" s="55">
        <v>5456.1998999999996</v>
      </c>
      <c r="G981" s="55">
        <v>4080.7118999999998</v>
      </c>
      <c r="H981" s="55">
        <v>-519.74400000000003</v>
      </c>
      <c r="I981" s="55">
        <v>14.08</v>
      </c>
      <c r="J981" s="55">
        <v>24</v>
      </c>
      <c r="K981" s="8" t="s">
        <v>65</v>
      </c>
      <c r="M981" s="45">
        <v>0</v>
      </c>
      <c r="N981" s="36"/>
    </row>
    <row r="982" spans="2:14" x14ac:dyDescent="0.25">
      <c r="B982" s="8" t="s">
        <v>180</v>
      </c>
      <c r="C982" s="8">
        <v>2021</v>
      </c>
      <c r="D982" s="8">
        <v>2</v>
      </c>
      <c r="E982" s="55">
        <v>2073.0880000000002</v>
      </c>
      <c r="F982" s="55">
        <v>4607.4319999999998</v>
      </c>
      <c r="G982" s="55">
        <v>3199.56</v>
      </c>
      <c r="H982" s="55">
        <v>-665.21600000000001</v>
      </c>
      <c r="I982" s="55">
        <v>13.568</v>
      </c>
      <c r="J982" s="55">
        <v>24</v>
      </c>
      <c r="K982" s="8" t="s">
        <v>65</v>
      </c>
      <c r="M982" s="45">
        <v>0</v>
      </c>
      <c r="N982" s="36"/>
    </row>
    <row r="983" spans="2:14" x14ac:dyDescent="0.25">
      <c r="B983" s="8" t="s">
        <v>180</v>
      </c>
      <c r="C983" s="8">
        <v>2021</v>
      </c>
      <c r="D983" s="8">
        <v>3</v>
      </c>
      <c r="E983" s="55">
        <v>4715.4638999999997</v>
      </c>
      <c r="F983" s="55">
        <v>4879.3356999999996</v>
      </c>
      <c r="G983" s="55">
        <v>2499.4238</v>
      </c>
      <c r="H983" s="55">
        <v>-2335.5520000000001</v>
      </c>
      <c r="I983" s="55">
        <v>14.08</v>
      </c>
      <c r="J983" s="55">
        <v>24</v>
      </c>
      <c r="K983" s="8" t="s">
        <v>65</v>
      </c>
      <c r="M983" s="45">
        <v>0</v>
      </c>
      <c r="N983" s="36"/>
    </row>
    <row r="984" spans="2:14" x14ac:dyDescent="0.25">
      <c r="B984" s="8" t="s">
        <v>180</v>
      </c>
      <c r="C984" s="8">
        <v>2021</v>
      </c>
      <c r="D984" s="8">
        <v>4</v>
      </c>
      <c r="E984" s="55">
        <v>5407.8158999999996</v>
      </c>
      <c r="F984" s="55">
        <v>4193.7520000000004</v>
      </c>
      <c r="G984" s="55">
        <v>1863.1840999999999</v>
      </c>
      <c r="H984" s="55">
        <v>-3077.248</v>
      </c>
      <c r="I984" s="55">
        <v>12.928000000000001</v>
      </c>
      <c r="J984" s="55">
        <v>24</v>
      </c>
      <c r="K984" s="8" t="s">
        <v>65</v>
      </c>
      <c r="M984" s="45">
        <v>0</v>
      </c>
      <c r="N984" s="36"/>
    </row>
    <row r="985" spans="2:14" x14ac:dyDescent="0.25">
      <c r="B985" s="8" t="s">
        <v>180</v>
      </c>
      <c r="C985" s="8">
        <v>2021</v>
      </c>
      <c r="D985" s="8">
        <v>5</v>
      </c>
      <c r="E985" s="55">
        <v>5973.52</v>
      </c>
      <c r="F985" s="55">
        <v>5458.2719999999999</v>
      </c>
      <c r="G985" s="55">
        <v>2384.6080000000002</v>
      </c>
      <c r="H985" s="55">
        <v>-2899.8560000000002</v>
      </c>
      <c r="I985" s="55">
        <v>15.616</v>
      </c>
      <c r="J985" s="55">
        <v>24</v>
      </c>
      <c r="K985" s="8" t="s">
        <v>65</v>
      </c>
      <c r="M985" s="45">
        <v>0</v>
      </c>
      <c r="N985" s="36"/>
    </row>
    <row r="986" spans="2:14" x14ac:dyDescent="0.25">
      <c r="B986" s="8" t="s">
        <v>180</v>
      </c>
      <c r="C986" s="8">
        <v>2021</v>
      </c>
      <c r="D986" s="8">
        <v>6</v>
      </c>
      <c r="E986" s="55">
        <v>6385.0078999999996</v>
      </c>
      <c r="F986" s="55">
        <v>6451.4960000000001</v>
      </c>
      <c r="G986" s="55">
        <v>2586.1281000000004</v>
      </c>
      <c r="H986" s="55">
        <v>-2519.64</v>
      </c>
      <c r="I986" s="55">
        <v>23.808</v>
      </c>
      <c r="J986" s="55">
        <v>24</v>
      </c>
      <c r="K986" s="8" t="s">
        <v>65</v>
      </c>
      <c r="M986" s="45">
        <v>0</v>
      </c>
      <c r="N986" s="36"/>
    </row>
    <row r="987" spans="2:14" x14ac:dyDescent="0.25">
      <c r="B987" s="8" t="s">
        <v>180</v>
      </c>
      <c r="C987" s="8">
        <v>2021</v>
      </c>
      <c r="D987" s="8">
        <v>7</v>
      </c>
      <c r="E987" s="55">
        <v>5570.384</v>
      </c>
      <c r="F987" s="55">
        <v>8188.768</v>
      </c>
      <c r="G987" s="55">
        <v>3830.9120000000003</v>
      </c>
      <c r="H987" s="55">
        <v>-1212.528</v>
      </c>
      <c r="I987" s="55">
        <v>22.015999999999998</v>
      </c>
      <c r="J987" s="55">
        <v>25</v>
      </c>
      <c r="K987" s="8" t="s">
        <v>65</v>
      </c>
      <c r="M987" s="45">
        <v>0</v>
      </c>
      <c r="N987" s="36"/>
    </row>
    <row r="988" spans="2:14" x14ac:dyDescent="0.25">
      <c r="B988" s="8" t="s">
        <v>180</v>
      </c>
      <c r="C988" s="8">
        <v>2021</v>
      </c>
      <c r="D988" s="8">
        <v>8</v>
      </c>
      <c r="E988" s="55">
        <v>5261.1840000000002</v>
      </c>
      <c r="F988" s="55">
        <v>6234.2960000000003</v>
      </c>
      <c r="G988" s="55">
        <v>2741.6239999999998</v>
      </c>
      <c r="H988" s="55">
        <v>-1768.5119999999999</v>
      </c>
      <c r="I988" s="55">
        <v>20.352</v>
      </c>
      <c r="J988" s="55">
        <v>25</v>
      </c>
      <c r="K988" s="8" t="s">
        <v>65</v>
      </c>
      <c r="M988" s="45">
        <v>0</v>
      </c>
      <c r="N988" s="36"/>
    </row>
    <row r="989" spans="2:14" x14ac:dyDescent="0.25">
      <c r="B989" s="8" t="s">
        <v>180</v>
      </c>
      <c r="C989" s="8">
        <v>2021</v>
      </c>
      <c r="D989" s="8">
        <v>9</v>
      </c>
      <c r="E989" s="55">
        <v>4495.616</v>
      </c>
      <c r="F989" s="55">
        <v>4204.7340000000004</v>
      </c>
      <c r="G989" s="55">
        <v>2066.1100000000006</v>
      </c>
      <c r="H989" s="55">
        <v>-2356.9920000000002</v>
      </c>
      <c r="I989" s="55">
        <v>14.72</v>
      </c>
      <c r="J989" s="55">
        <v>24</v>
      </c>
      <c r="K989" s="8" t="s">
        <v>65</v>
      </c>
      <c r="M989" s="45">
        <v>0</v>
      </c>
      <c r="N989" s="36"/>
    </row>
    <row r="990" spans="2:14" x14ac:dyDescent="0.25">
      <c r="B990" s="8" t="s">
        <v>180</v>
      </c>
      <c r="C990" s="8">
        <v>2021</v>
      </c>
      <c r="D990" s="8">
        <v>10</v>
      </c>
      <c r="E990" s="55">
        <v>3018.6860000000001</v>
      </c>
      <c r="F990" s="55">
        <v>4004.788</v>
      </c>
      <c r="G990" s="55">
        <v>2408.7838999999999</v>
      </c>
      <c r="H990" s="55">
        <v>-1422.6819</v>
      </c>
      <c r="I990" s="55">
        <v>11.776</v>
      </c>
      <c r="J990" s="55">
        <v>24</v>
      </c>
      <c r="K990" s="8" t="s">
        <v>65</v>
      </c>
      <c r="M990" s="45">
        <v>0</v>
      </c>
      <c r="N990" s="36"/>
    </row>
    <row r="991" spans="2:14" x14ac:dyDescent="0.25">
      <c r="B991" s="8" t="s">
        <v>180</v>
      </c>
      <c r="C991" s="8">
        <v>2021</v>
      </c>
      <c r="D991" s="8">
        <v>11</v>
      </c>
      <c r="E991" s="55">
        <v>2172.4</v>
      </c>
      <c r="F991" s="55">
        <v>4493.5680000000002</v>
      </c>
      <c r="G991" s="55">
        <v>3006.2890000000002</v>
      </c>
      <c r="H991" s="55">
        <v>-685.12099999999998</v>
      </c>
      <c r="I991" s="55">
        <v>15.103999999999999</v>
      </c>
      <c r="J991" s="55">
        <v>24</v>
      </c>
      <c r="K991" s="8" t="s">
        <v>65</v>
      </c>
      <c r="M991" s="45">
        <v>0</v>
      </c>
      <c r="N991" s="36"/>
    </row>
    <row r="992" spans="2:14" x14ac:dyDescent="0.25">
      <c r="B992" s="8" t="s">
        <v>180</v>
      </c>
      <c r="C992" s="8">
        <v>2021</v>
      </c>
      <c r="D992" s="8">
        <v>12</v>
      </c>
      <c r="E992" s="55">
        <v>1245.326</v>
      </c>
      <c r="F992" s="55">
        <v>5235.317</v>
      </c>
      <c r="G992" s="55">
        <v>4220.0069999999996</v>
      </c>
      <c r="H992" s="55">
        <v>-230.01599999999999</v>
      </c>
      <c r="I992" s="55">
        <v>14.464</v>
      </c>
      <c r="J992" s="55">
        <v>24</v>
      </c>
      <c r="K992" s="8" t="s">
        <v>65</v>
      </c>
      <c r="M992" s="45">
        <v>0</v>
      </c>
      <c r="N992" s="36"/>
    </row>
    <row r="993" spans="2:14" x14ac:dyDescent="0.25">
      <c r="B993" s="8" t="s">
        <v>181</v>
      </c>
      <c r="C993" s="8">
        <v>2021</v>
      </c>
      <c r="D993" s="8">
        <v>1</v>
      </c>
      <c r="E993" s="55">
        <v>930.17600000000004</v>
      </c>
      <c r="F993" s="55">
        <v>2460.8398000000002</v>
      </c>
      <c r="G993" s="55">
        <v>1864.4238</v>
      </c>
      <c r="H993" s="55">
        <v>-333.76</v>
      </c>
      <c r="I993" s="55">
        <v>6.8479999999999999</v>
      </c>
      <c r="J993" s="55">
        <v>8</v>
      </c>
      <c r="K993" s="8" t="s">
        <v>65</v>
      </c>
      <c r="M993" s="45">
        <v>0</v>
      </c>
      <c r="N993" s="36"/>
    </row>
    <row r="994" spans="2:14" x14ac:dyDescent="0.25">
      <c r="B994" s="8" t="s">
        <v>181</v>
      </c>
      <c r="C994" s="8">
        <v>2021</v>
      </c>
      <c r="D994" s="8">
        <v>2</v>
      </c>
      <c r="E994" s="55">
        <v>794.62400000000002</v>
      </c>
      <c r="F994" s="55">
        <v>2164.5999000000002</v>
      </c>
      <c r="G994" s="55">
        <v>1811.1919</v>
      </c>
      <c r="H994" s="55">
        <v>-441.21600000000001</v>
      </c>
      <c r="I994" s="55">
        <v>6.7839999999999998</v>
      </c>
      <c r="J994" s="55">
        <v>8</v>
      </c>
      <c r="K994" s="8" t="s">
        <v>65</v>
      </c>
      <c r="M994" s="45">
        <v>0</v>
      </c>
      <c r="N994" s="36"/>
    </row>
    <row r="995" spans="2:14" x14ac:dyDescent="0.25">
      <c r="B995" s="8" t="s">
        <v>181</v>
      </c>
      <c r="C995" s="8">
        <v>2021</v>
      </c>
      <c r="D995" s="8">
        <v>3</v>
      </c>
      <c r="E995" s="55">
        <v>2569.2800000000002</v>
      </c>
      <c r="F995" s="55">
        <v>1786.8398999999999</v>
      </c>
      <c r="G995" s="55">
        <v>1197.9118999999998</v>
      </c>
      <c r="H995" s="55">
        <v>-1980.3520000000001</v>
      </c>
      <c r="I995" s="55">
        <v>6.72</v>
      </c>
      <c r="J995" s="55">
        <v>8</v>
      </c>
      <c r="K995" s="8" t="s">
        <v>65</v>
      </c>
      <c r="M995" s="45">
        <v>0</v>
      </c>
      <c r="N995" s="36"/>
    </row>
    <row r="996" spans="2:14" x14ac:dyDescent="0.25">
      <c r="B996" s="8" t="s">
        <v>181</v>
      </c>
      <c r="C996" s="8">
        <v>2021</v>
      </c>
      <c r="D996" s="8">
        <v>4</v>
      </c>
      <c r="E996" s="55">
        <v>3173.9520000000002</v>
      </c>
      <c r="F996" s="55">
        <v>1219.4799</v>
      </c>
      <c r="G996" s="55">
        <v>802.19989999999996</v>
      </c>
      <c r="H996" s="55">
        <v>-2756.672</v>
      </c>
      <c r="I996" s="55">
        <v>9.7919999999999998</v>
      </c>
      <c r="J996" s="55">
        <v>8</v>
      </c>
      <c r="K996" s="8" t="s">
        <v>65</v>
      </c>
      <c r="M996" s="45">
        <v>0</v>
      </c>
      <c r="N996" s="36"/>
    </row>
    <row r="997" spans="2:14" x14ac:dyDescent="0.25">
      <c r="B997" s="8" t="s">
        <v>181</v>
      </c>
      <c r="C997" s="8">
        <v>2021</v>
      </c>
      <c r="D997" s="8">
        <v>5</v>
      </c>
      <c r="E997" s="55">
        <v>3533.44</v>
      </c>
      <c r="F997" s="55">
        <v>1270.912</v>
      </c>
      <c r="G997" s="55">
        <v>699.39200000000005</v>
      </c>
      <c r="H997" s="55">
        <v>-2961.92</v>
      </c>
      <c r="I997" s="55">
        <v>9.1519999999999992</v>
      </c>
      <c r="J997" s="55">
        <v>10</v>
      </c>
      <c r="K997" s="8" t="s">
        <v>65</v>
      </c>
      <c r="M997" s="45">
        <v>0</v>
      </c>
      <c r="N997" s="36"/>
    </row>
    <row r="998" spans="2:14" x14ac:dyDescent="0.25">
      <c r="B998" s="8" t="s">
        <v>181</v>
      </c>
      <c r="C998" s="8">
        <v>2021</v>
      </c>
      <c r="D998" s="8">
        <v>6</v>
      </c>
      <c r="E998" s="55">
        <v>3998.9760000000001</v>
      </c>
      <c r="F998" s="55">
        <v>2836.1439999999998</v>
      </c>
      <c r="G998" s="55">
        <v>1468.848</v>
      </c>
      <c r="H998" s="55">
        <v>-2631.68</v>
      </c>
      <c r="I998" s="55">
        <v>9.3439999999999994</v>
      </c>
      <c r="J998" s="55">
        <v>11</v>
      </c>
      <c r="K998" s="8" t="s">
        <v>65</v>
      </c>
      <c r="M998" s="45">
        <v>0</v>
      </c>
      <c r="N998" s="36"/>
    </row>
    <row r="999" spans="2:14" x14ac:dyDescent="0.25">
      <c r="B999" s="8" t="s">
        <v>181</v>
      </c>
      <c r="C999" s="8">
        <v>2021</v>
      </c>
      <c r="D999" s="8">
        <v>7</v>
      </c>
      <c r="E999" s="55">
        <v>3120.16</v>
      </c>
      <c r="F999" s="55">
        <v>3543.0079999999998</v>
      </c>
      <c r="G999" s="55">
        <v>1971.0239999999999</v>
      </c>
      <c r="H999" s="55">
        <v>-1548.1759999999999</v>
      </c>
      <c r="I999" s="55">
        <v>7.36</v>
      </c>
      <c r="J999" s="55">
        <v>11</v>
      </c>
      <c r="K999" s="8" t="s">
        <v>65</v>
      </c>
      <c r="M999" s="45">
        <v>0</v>
      </c>
      <c r="N999" s="36"/>
    </row>
    <row r="1000" spans="2:14" x14ac:dyDescent="0.25">
      <c r="B1000" s="8" t="s">
        <v>181</v>
      </c>
      <c r="C1000" s="8">
        <v>2021</v>
      </c>
      <c r="D1000" s="8">
        <v>8</v>
      </c>
      <c r="E1000" s="55">
        <v>2839.232</v>
      </c>
      <c r="F1000" s="55">
        <v>2841.7919999999999</v>
      </c>
      <c r="G1000" s="55">
        <v>1717.3119999999999</v>
      </c>
      <c r="H1000" s="55">
        <v>-1714.752</v>
      </c>
      <c r="I1000" s="55">
        <v>9.92</v>
      </c>
      <c r="J1000" s="55">
        <v>11</v>
      </c>
      <c r="K1000" s="8" t="s">
        <v>65</v>
      </c>
      <c r="M1000" s="45">
        <v>0</v>
      </c>
      <c r="N1000" s="36"/>
    </row>
    <row r="1001" spans="2:14" x14ac:dyDescent="0.25">
      <c r="B1001" s="8" t="s">
        <v>181</v>
      </c>
      <c r="C1001" s="8">
        <v>2021</v>
      </c>
      <c r="D1001" s="8">
        <v>9</v>
      </c>
      <c r="E1001" s="55">
        <v>2665.2159999999999</v>
      </c>
      <c r="F1001" s="55">
        <v>2294.96</v>
      </c>
      <c r="G1001" s="55">
        <v>1397.8881000000001</v>
      </c>
      <c r="H1001" s="55">
        <v>-1768.1441</v>
      </c>
      <c r="I1001" s="55">
        <v>10.048</v>
      </c>
      <c r="J1001" s="55">
        <v>11</v>
      </c>
      <c r="K1001" s="8" t="s">
        <v>65</v>
      </c>
      <c r="M1001" s="45">
        <v>0</v>
      </c>
      <c r="N1001" s="36"/>
    </row>
    <row r="1002" spans="2:14" x14ac:dyDescent="0.25">
      <c r="B1002" s="8" t="s">
        <v>181</v>
      </c>
      <c r="C1002" s="8">
        <v>2021</v>
      </c>
      <c r="D1002" s="8">
        <v>10</v>
      </c>
      <c r="E1002" s="55">
        <v>1423.232</v>
      </c>
      <c r="F1002" s="55">
        <v>1143.354</v>
      </c>
      <c r="G1002" s="55">
        <v>830.59910000000013</v>
      </c>
      <c r="H1002" s="55">
        <v>-1110.4771000000001</v>
      </c>
      <c r="I1002" s="55">
        <v>10.496</v>
      </c>
      <c r="J1002" s="55">
        <v>11</v>
      </c>
      <c r="K1002" s="8" t="s">
        <v>65</v>
      </c>
      <c r="M1002" s="45">
        <v>0</v>
      </c>
      <c r="N1002" s="36"/>
    </row>
    <row r="1003" spans="2:14" x14ac:dyDescent="0.25">
      <c r="B1003" s="8" t="s">
        <v>181</v>
      </c>
      <c r="C1003" s="8">
        <v>2021</v>
      </c>
      <c r="D1003" s="8">
        <v>11</v>
      </c>
      <c r="E1003" s="55">
        <v>994.49599999999998</v>
      </c>
      <c r="F1003" s="55">
        <v>1418.778</v>
      </c>
      <c r="G1003" s="55">
        <v>1068.634</v>
      </c>
      <c r="H1003" s="55">
        <v>-644.35199999999998</v>
      </c>
      <c r="I1003" s="55">
        <v>6.2720000000000002</v>
      </c>
      <c r="J1003" s="55">
        <v>11</v>
      </c>
      <c r="K1003" s="8" t="s">
        <v>65</v>
      </c>
      <c r="M1003" s="45">
        <v>0</v>
      </c>
      <c r="N1003" s="36"/>
    </row>
    <row r="1004" spans="2:14" x14ac:dyDescent="0.25">
      <c r="B1004" s="8" t="s">
        <v>181</v>
      </c>
      <c r="C1004" s="8">
        <v>2021</v>
      </c>
      <c r="D1004" s="8">
        <v>12</v>
      </c>
      <c r="E1004" s="55">
        <v>316.81200000000001</v>
      </c>
      <c r="F1004" s="55">
        <v>2598.8960000000002</v>
      </c>
      <c r="G1004" s="55">
        <v>2402.9800000000005</v>
      </c>
      <c r="H1004" s="55">
        <v>-120.896</v>
      </c>
      <c r="I1004" s="55">
        <v>8.1920000000000002</v>
      </c>
      <c r="J1004" s="55">
        <v>11</v>
      </c>
      <c r="K1004" s="8" t="s">
        <v>65</v>
      </c>
      <c r="M1004" s="45">
        <v>0</v>
      </c>
      <c r="N1004" s="36"/>
    </row>
    <row r="1005" spans="2:14" x14ac:dyDescent="0.25">
      <c r="B1005" s="8" t="s">
        <v>182</v>
      </c>
      <c r="C1005" s="8">
        <v>2021</v>
      </c>
      <c r="D1005" s="8">
        <v>1</v>
      </c>
      <c r="E1005" s="55">
        <v>1538.9359999999999</v>
      </c>
      <c r="F1005" s="55">
        <v>2757.3198000000002</v>
      </c>
      <c r="G1005" s="55">
        <v>1982.7357999999999</v>
      </c>
      <c r="H1005" s="55">
        <v>-764.35199999999998</v>
      </c>
      <c r="I1005" s="55">
        <v>7.2320000000000002</v>
      </c>
      <c r="J1005" s="55">
        <v>11</v>
      </c>
      <c r="K1005" s="8" t="s">
        <v>65</v>
      </c>
      <c r="M1005" s="45">
        <v>0</v>
      </c>
      <c r="N1005" s="36"/>
    </row>
    <row r="1006" spans="2:14" x14ac:dyDescent="0.25">
      <c r="B1006" s="8" t="s">
        <v>182</v>
      </c>
      <c r="C1006" s="8">
        <v>2021</v>
      </c>
      <c r="D1006" s="8">
        <v>2</v>
      </c>
      <c r="E1006" s="55">
        <v>1703.36</v>
      </c>
      <c r="F1006" s="55">
        <v>2440.384</v>
      </c>
      <c r="G1006" s="55">
        <v>1700.6079999999999</v>
      </c>
      <c r="H1006" s="55">
        <v>-963.58399999999995</v>
      </c>
      <c r="I1006" s="55">
        <v>6.976</v>
      </c>
      <c r="J1006" s="55">
        <v>9</v>
      </c>
      <c r="K1006" s="8" t="s">
        <v>65</v>
      </c>
      <c r="M1006" s="45">
        <v>0</v>
      </c>
      <c r="N1006" s="36"/>
    </row>
    <row r="1007" spans="2:14" x14ac:dyDescent="0.25">
      <c r="B1007" s="8" t="s">
        <v>182</v>
      </c>
      <c r="C1007" s="8">
        <v>2021</v>
      </c>
      <c r="D1007" s="8">
        <v>3</v>
      </c>
      <c r="E1007" s="55">
        <v>3975.6158999999998</v>
      </c>
      <c r="F1007" s="55">
        <v>1936.1838</v>
      </c>
      <c r="G1007" s="55">
        <v>951.78380000000038</v>
      </c>
      <c r="H1007" s="55">
        <v>-2991.2159000000001</v>
      </c>
      <c r="I1007" s="55">
        <v>6.2720000000000002</v>
      </c>
      <c r="J1007" s="55">
        <v>9</v>
      </c>
      <c r="K1007" s="8" t="s">
        <v>65</v>
      </c>
      <c r="M1007" s="45">
        <v>0</v>
      </c>
      <c r="N1007" s="36"/>
    </row>
    <row r="1008" spans="2:14" x14ac:dyDescent="0.25">
      <c r="B1008" s="8" t="s">
        <v>182</v>
      </c>
      <c r="C1008" s="8">
        <v>2021</v>
      </c>
      <c r="D1008" s="8">
        <v>4</v>
      </c>
      <c r="E1008" s="55">
        <v>4601.9193999999998</v>
      </c>
      <c r="F1008" s="55">
        <v>1327.8955000000001</v>
      </c>
      <c r="G1008" s="55">
        <v>567.75199999999995</v>
      </c>
      <c r="H1008" s="55">
        <v>-3841.7759000000001</v>
      </c>
      <c r="I1008" s="55">
        <v>5.6319999999999997</v>
      </c>
      <c r="J1008" s="55">
        <v>9</v>
      </c>
      <c r="K1008" s="8" t="s">
        <v>65</v>
      </c>
      <c r="M1008" s="45">
        <v>0</v>
      </c>
      <c r="N1008" s="36"/>
    </row>
    <row r="1009" spans="2:14" x14ac:dyDescent="0.25">
      <c r="B1009" s="8" t="s">
        <v>182</v>
      </c>
      <c r="C1009" s="8">
        <v>2021</v>
      </c>
      <c r="D1009" s="8">
        <v>5</v>
      </c>
      <c r="E1009" s="55">
        <v>4999.2640000000001</v>
      </c>
      <c r="F1009" s="55">
        <v>735.58389999999997</v>
      </c>
      <c r="G1009" s="55">
        <v>246.6319</v>
      </c>
      <c r="H1009" s="55">
        <v>-4510.3119999999999</v>
      </c>
      <c r="I1009" s="55">
        <v>3.456</v>
      </c>
      <c r="J1009" s="55">
        <v>9</v>
      </c>
      <c r="K1009" s="8" t="s">
        <v>65</v>
      </c>
      <c r="M1009" s="45">
        <v>0</v>
      </c>
      <c r="N1009" s="36"/>
    </row>
    <row r="1010" spans="2:14" x14ac:dyDescent="0.25">
      <c r="B1010" s="8" t="s">
        <v>182</v>
      </c>
      <c r="C1010" s="8">
        <v>2021</v>
      </c>
      <c r="D1010" s="8">
        <v>6</v>
      </c>
      <c r="E1010" s="55">
        <v>5580.44</v>
      </c>
      <c r="F1010" s="55">
        <v>792.86389999999994</v>
      </c>
      <c r="G1010" s="55">
        <v>248.19200000000001</v>
      </c>
      <c r="H1010" s="55">
        <v>-5035.7681000000002</v>
      </c>
      <c r="I1010" s="55">
        <v>3.1360000000000001</v>
      </c>
      <c r="J1010" s="55">
        <v>9</v>
      </c>
      <c r="K1010" s="8" t="s">
        <v>65</v>
      </c>
      <c r="M1010" s="45">
        <v>0</v>
      </c>
      <c r="N1010" s="36"/>
    </row>
    <row r="1011" spans="2:14" x14ac:dyDescent="0.25">
      <c r="B1011" s="8" t="s">
        <v>182</v>
      </c>
      <c r="C1011" s="8">
        <v>2021</v>
      </c>
      <c r="D1011" s="8">
        <v>7</v>
      </c>
      <c r="E1011" s="55">
        <v>4683.1358</v>
      </c>
      <c r="F1011" s="55">
        <v>863.47990000000004</v>
      </c>
      <c r="G1011" s="55">
        <v>262.09280000000035</v>
      </c>
      <c r="H1011" s="55">
        <v>-4081.7487000000001</v>
      </c>
      <c r="I1011" s="55">
        <v>3.5840000000000001</v>
      </c>
      <c r="J1011" s="55">
        <v>9</v>
      </c>
      <c r="K1011" s="8" t="s">
        <v>65</v>
      </c>
      <c r="M1011" s="45">
        <v>0</v>
      </c>
      <c r="N1011" s="36"/>
    </row>
    <row r="1012" spans="2:14" x14ac:dyDescent="0.25">
      <c r="B1012" s="8" t="s">
        <v>182</v>
      </c>
      <c r="C1012" s="8">
        <v>2021</v>
      </c>
      <c r="D1012" s="8">
        <v>8</v>
      </c>
      <c r="E1012" s="55">
        <v>4565.192</v>
      </c>
      <c r="F1012" s="55">
        <v>826.15200000000004</v>
      </c>
      <c r="G1012" s="55">
        <v>267.93600000000038</v>
      </c>
      <c r="H1012" s="55">
        <v>-4006.9760000000001</v>
      </c>
      <c r="I1012" s="55">
        <v>3.3919999999999999</v>
      </c>
      <c r="J1012" s="55">
        <v>9</v>
      </c>
      <c r="K1012" s="8" t="s">
        <v>65</v>
      </c>
      <c r="M1012" s="45">
        <v>0</v>
      </c>
      <c r="N1012" s="36"/>
    </row>
    <row r="1013" spans="2:14" x14ac:dyDescent="0.25">
      <c r="B1013" s="8" t="s">
        <v>182</v>
      </c>
      <c r="C1013" s="8">
        <v>2021</v>
      </c>
      <c r="D1013" s="8">
        <v>9</v>
      </c>
      <c r="E1013" s="55">
        <v>3799.0639999999999</v>
      </c>
      <c r="F1013" s="55">
        <v>859.07600000000002</v>
      </c>
      <c r="G1013" s="55">
        <v>339.84399999999994</v>
      </c>
      <c r="H1013" s="55">
        <v>-3279.8319999999999</v>
      </c>
      <c r="I1013" s="55">
        <v>3.008</v>
      </c>
      <c r="J1013" s="55">
        <v>9</v>
      </c>
      <c r="K1013" s="8" t="s">
        <v>65</v>
      </c>
      <c r="M1013" s="45">
        <v>0</v>
      </c>
      <c r="N1013" s="36"/>
    </row>
    <row r="1014" spans="2:14" x14ac:dyDescent="0.25">
      <c r="B1014" s="8" t="s">
        <v>182</v>
      </c>
      <c r="C1014" s="8">
        <v>2021</v>
      </c>
      <c r="D1014" s="8">
        <v>10</v>
      </c>
      <c r="E1014" s="55">
        <v>2621.9839999999999</v>
      </c>
      <c r="F1014" s="55">
        <v>1415.4110000000001</v>
      </c>
      <c r="G1014" s="55">
        <v>796.5069000000002</v>
      </c>
      <c r="H1014" s="55">
        <v>-2003.0799</v>
      </c>
      <c r="I1014" s="55">
        <v>4.5439999999999996</v>
      </c>
      <c r="J1014" s="55">
        <v>9</v>
      </c>
      <c r="K1014" s="8" t="s">
        <v>65</v>
      </c>
      <c r="M1014" s="45">
        <v>0</v>
      </c>
      <c r="N1014" s="36"/>
    </row>
    <row r="1015" spans="2:14" x14ac:dyDescent="0.25">
      <c r="B1015" s="8" t="s">
        <v>182</v>
      </c>
      <c r="C1015" s="8">
        <v>2021</v>
      </c>
      <c r="D1015" s="8">
        <v>11</v>
      </c>
      <c r="E1015" s="55">
        <v>1744.5139999999999</v>
      </c>
      <c r="F1015" s="55">
        <v>2194.8220000000001</v>
      </c>
      <c r="G1015" s="55">
        <v>1413.8920000000003</v>
      </c>
      <c r="H1015" s="55">
        <v>-963.58399999999995</v>
      </c>
      <c r="I1015" s="55">
        <v>6.7839999999999998</v>
      </c>
      <c r="J1015" s="55">
        <v>9</v>
      </c>
      <c r="K1015" s="8" t="s">
        <v>65</v>
      </c>
      <c r="M1015" s="45">
        <v>0</v>
      </c>
      <c r="N1015" s="36"/>
    </row>
    <row r="1016" spans="2:14" x14ac:dyDescent="0.25">
      <c r="B1016" s="8" t="s">
        <v>182</v>
      </c>
      <c r="C1016" s="8">
        <v>2021</v>
      </c>
      <c r="D1016" s="8">
        <v>12</v>
      </c>
      <c r="E1016" s="55">
        <v>925.37599999999998</v>
      </c>
      <c r="F1016" s="55">
        <v>2448.2539999999999</v>
      </c>
      <c r="G1016" s="55">
        <v>1878.5260000000001</v>
      </c>
      <c r="H1016" s="55">
        <v>-355.64800000000002</v>
      </c>
      <c r="I1016" s="55">
        <v>6.8479999999999999</v>
      </c>
      <c r="J1016" s="55">
        <v>9</v>
      </c>
      <c r="K1016" s="8" t="s">
        <v>65</v>
      </c>
      <c r="M1016" s="45">
        <v>0</v>
      </c>
      <c r="N1016" s="36"/>
    </row>
    <row r="1017" spans="2:14" x14ac:dyDescent="0.25">
      <c r="B1017" s="8" t="s">
        <v>183</v>
      </c>
      <c r="C1017" s="8">
        <v>2021</v>
      </c>
      <c r="D1017" s="8">
        <v>1</v>
      </c>
      <c r="E1017" s="55">
        <v>655.22</v>
      </c>
      <c r="F1017" s="55">
        <v>15938.528</v>
      </c>
      <c r="G1017" s="55">
        <v>15283.922399999999</v>
      </c>
      <c r="H1017" s="55">
        <v>-0.61439999999999995</v>
      </c>
      <c r="I1017" s="55">
        <v>31.216000000000001</v>
      </c>
      <c r="J1017" s="55">
        <v>32</v>
      </c>
      <c r="K1017" s="8" t="s">
        <v>65</v>
      </c>
      <c r="M1017" s="45">
        <v>0</v>
      </c>
      <c r="N1017" s="36"/>
    </row>
    <row r="1018" spans="2:14" x14ac:dyDescent="0.25">
      <c r="B1018" s="8" t="s">
        <v>183</v>
      </c>
      <c r="C1018" s="8">
        <v>2021</v>
      </c>
      <c r="D1018" s="8">
        <v>2</v>
      </c>
      <c r="E1018" s="55">
        <v>852.10059999999999</v>
      </c>
      <c r="F1018" s="55">
        <v>15379.88</v>
      </c>
      <c r="G1018" s="55">
        <v>14527.779399999999</v>
      </c>
      <c r="H1018" s="55">
        <v>0</v>
      </c>
      <c r="I1018" s="55">
        <v>30.472000000000001</v>
      </c>
      <c r="J1018" s="55">
        <v>34</v>
      </c>
      <c r="K1018" s="8" t="s">
        <v>65</v>
      </c>
      <c r="M1018" s="45">
        <v>0</v>
      </c>
      <c r="N1018" s="36"/>
    </row>
    <row r="1019" spans="2:14" x14ac:dyDescent="0.25">
      <c r="B1019" s="8" t="s">
        <v>183</v>
      </c>
      <c r="C1019" s="8">
        <v>2021</v>
      </c>
      <c r="D1019" s="8">
        <v>3</v>
      </c>
      <c r="E1019" s="55">
        <v>2070.0933</v>
      </c>
      <c r="F1019" s="55">
        <v>12640.56</v>
      </c>
      <c r="G1019" s="55">
        <v>10575.045099999999</v>
      </c>
      <c r="H1019" s="55">
        <v>-4.5784000000000002</v>
      </c>
      <c r="I1019" s="55">
        <v>27.847999999999999</v>
      </c>
      <c r="J1019" s="55">
        <v>34</v>
      </c>
      <c r="K1019" s="8" t="s">
        <v>65</v>
      </c>
      <c r="M1019" s="45">
        <v>0</v>
      </c>
      <c r="N1019" s="36"/>
    </row>
    <row r="1020" spans="2:14" x14ac:dyDescent="0.25">
      <c r="B1020" s="8" t="s">
        <v>183</v>
      </c>
      <c r="C1020" s="8">
        <v>2021</v>
      </c>
      <c r="D1020" s="8">
        <v>4</v>
      </c>
      <c r="E1020" s="55">
        <v>2816.5758999999998</v>
      </c>
      <c r="F1020" s="55">
        <v>11301.343999999999</v>
      </c>
      <c r="G1020" s="55">
        <v>8532.6008999999995</v>
      </c>
      <c r="H1020" s="55">
        <v>-47.832799999999999</v>
      </c>
      <c r="I1020" s="55">
        <v>74.992000000000004</v>
      </c>
      <c r="J1020" s="55">
        <v>34</v>
      </c>
      <c r="K1020" s="8" t="s">
        <v>65</v>
      </c>
      <c r="M1020" s="45">
        <v>0</v>
      </c>
      <c r="N1020" s="36"/>
    </row>
    <row r="1021" spans="2:14" x14ac:dyDescent="0.25">
      <c r="B1021" s="8" t="s">
        <v>183</v>
      </c>
      <c r="C1021" s="8">
        <v>2021</v>
      </c>
      <c r="D1021" s="8">
        <v>5</v>
      </c>
      <c r="E1021" s="55">
        <v>3448.8123000000001</v>
      </c>
      <c r="F1021" s="55">
        <v>8922.4079999999994</v>
      </c>
      <c r="G1021" s="55">
        <v>5864.7124999999996</v>
      </c>
      <c r="H1021" s="55">
        <v>-391.11680000000001</v>
      </c>
      <c r="I1021" s="55">
        <v>55.344000000000001</v>
      </c>
      <c r="J1021" s="55">
        <v>34</v>
      </c>
      <c r="K1021" s="8" t="s">
        <v>65</v>
      </c>
      <c r="M1021" s="45">
        <v>0</v>
      </c>
      <c r="N1021" s="36"/>
    </row>
    <row r="1022" spans="2:14" x14ac:dyDescent="0.25">
      <c r="B1022" s="8" t="s">
        <v>183</v>
      </c>
      <c r="C1022" s="8">
        <v>2021</v>
      </c>
      <c r="D1022" s="8">
        <v>6</v>
      </c>
      <c r="E1022" s="55">
        <v>3686.0556999999999</v>
      </c>
      <c r="F1022" s="55">
        <v>9632.2479999999996</v>
      </c>
      <c r="G1022" s="55">
        <v>6182.8243000000002</v>
      </c>
      <c r="H1022" s="55">
        <v>-236.63200000000001</v>
      </c>
      <c r="I1022" s="55">
        <v>20.64</v>
      </c>
      <c r="J1022" s="55">
        <v>34</v>
      </c>
      <c r="K1022" s="8" t="s">
        <v>65</v>
      </c>
      <c r="M1022" s="45">
        <v>0</v>
      </c>
      <c r="N1022" s="36"/>
    </row>
    <row r="1023" spans="2:14" x14ac:dyDescent="0.25">
      <c r="B1023" s="8" t="s">
        <v>183</v>
      </c>
      <c r="C1023" s="8">
        <v>2021</v>
      </c>
      <c r="D1023" s="8">
        <v>7</v>
      </c>
      <c r="E1023" s="55">
        <v>3260.0736000000002</v>
      </c>
      <c r="F1023" s="55">
        <v>11127.736000000001</v>
      </c>
      <c r="G1023" s="55">
        <v>7882.0232999999998</v>
      </c>
      <c r="H1023" s="55">
        <v>-14.360900000000001</v>
      </c>
      <c r="I1023" s="55">
        <v>21.623999999999999</v>
      </c>
      <c r="J1023" s="55">
        <v>34</v>
      </c>
      <c r="K1023" s="8" t="s">
        <v>65</v>
      </c>
      <c r="M1023" s="45">
        <v>0</v>
      </c>
      <c r="N1023" s="36"/>
    </row>
    <row r="1024" spans="2:14" x14ac:dyDescent="0.25">
      <c r="B1024" s="8" t="s">
        <v>183</v>
      </c>
      <c r="C1024" s="8">
        <v>2021</v>
      </c>
      <c r="D1024" s="8">
        <v>8</v>
      </c>
      <c r="E1024" s="55">
        <v>2832.7644</v>
      </c>
      <c r="F1024" s="55">
        <v>9260.0159999999996</v>
      </c>
      <c r="G1024" s="55">
        <v>6490.0320999999994</v>
      </c>
      <c r="H1024" s="55">
        <v>-62.780500000000004</v>
      </c>
      <c r="I1024" s="55">
        <v>18.672000000000001</v>
      </c>
      <c r="J1024" s="55">
        <v>34</v>
      </c>
      <c r="K1024" s="8" t="s">
        <v>65</v>
      </c>
      <c r="M1024" s="45">
        <v>0</v>
      </c>
      <c r="N1024" s="36"/>
    </row>
    <row r="1025" spans="2:14" x14ac:dyDescent="0.25">
      <c r="B1025" s="8" t="s">
        <v>183</v>
      </c>
      <c r="C1025" s="8">
        <v>2021</v>
      </c>
      <c r="D1025" s="8">
        <v>9</v>
      </c>
      <c r="E1025" s="55">
        <v>2118.4548</v>
      </c>
      <c r="F1025" s="55">
        <v>8854.152</v>
      </c>
      <c r="G1025" s="55">
        <v>6776.2223000000004</v>
      </c>
      <c r="H1025" s="55">
        <v>-40.525100000000002</v>
      </c>
      <c r="I1025" s="55">
        <v>21.295999999999999</v>
      </c>
      <c r="J1025" s="55">
        <v>34</v>
      </c>
      <c r="K1025" s="8" t="s">
        <v>65</v>
      </c>
      <c r="M1025" s="45">
        <v>0</v>
      </c>
      <c r="N1025" s="36"/>
    </row>
    <row r="1026" spans="2:14" x14ac:dyDescent="0.25">
      <c r="B1026" s="8" t="s">
        <v>183</v>
      </c>
      <c r="C1026" s="8">
        <v>2021</v>
      </c>
      <c r="D1026" s="8">
        <v>10</v>
      </c>
      <c r="E1026" s="55">
        <v>1291.1265000000001</v>
      </c>
      <c r="F1026" s="55">
        <v>11295.343999999999</v>
      </c>
      <c r="G1026" s="55">
        <v>10004.217499999999</v>
      </c>
      <c r="H1026" s="55">
        <v>0</v>
      </c>
      <c r="I1026" s="55">
        <v>24.576000000000001</v>
      </c>
      <c r="J1026" s="55">
        <v>34</v>
      </c>
      <c r="K1026" s="8" t="s">
        <v>65</v>
      </c>
      <c r="M1026" s="45">
        <v>0</v>
      </c>
      <c r="N1026" s="36"/>
    </row>
    <row r="1027" spans="2:14" x14ac:dyDescent="0.25">
      <c r="B1027" s="8" t="s">
        <v>183</v>
      </c>
      <c r="C1027" s="8">
        <v>2021</v>
      </c>
      <c r="D1027" s="8">
        <v>11</v>
      </c>
      <c r="E1027" s="55">
        <v>727.11760000000004</v>
      </c>
      <c r="F1027" s="55">
        <v>13219.472</v>
      </c>
      <c r="G1027" s="55">
        <v>12492.3544</v>
      </c>
      <c r="H1027" s="55">
        <v>0</v>
      </c>
      <c r="I1027" s="55">
        <v>28.504000000000001</v>
      </c>
      <c r="J1027" s="55">
        <v>34</v>
      </c>
      <c r="K1027" s="8" t="s">
        <v>65</v>
      </c>
      <c r="M1027" s="45">
        <v>0</v>
      </c>
      <c r="N1027" s="36"/>
    </row>
    <row r="1028" spans="2:14" x14ac:dyDescent="0.25">
      <c r="B1028" s="8" t="s">
        <v>183</v>
      </c>
      <c r="C1028" s="8">
        <v>2021</v>
      </c>
      <c r="D1028" s="8">
        <v>12</v>
      </c>
      <c r="E1028" s="55">
        <v>354.13170000000002</v>
      </c>
      <c r="F1028" s="55">
        <v>16859.88</v>
      </c>
      <c r="G1028" s="55">
        <v>16505.748299999999</v>
      </c>
      <c r="H1028" s="55">
        <v>0</v>
      </c>
      <c r="I1028" s="55">
        <v>32.112000000000002</v>
      </c>
      <c r="J1028" s="55">
        <v>34</v>
      </c>
      <c r="K1028" s="8" t="s">
        <v>65</v>
      </c>
      <c r="M1028" s="45">
        <v>0</v>
      </c>
      <c r="N1028" s="36"/>
    </row>
    <row r="1029" spans="2:14" x14ac:dyDescent="0.25">
      <c r="B1029" s="8" t="s">
        <v>184</v>
      </c>
      <c r="C1029" s="8">
        <v>2021</v>
      </c>
      <c r="D1029" s="8">
        <v>1</v>
      </c>
      <c r="E1029" s="55">
        <v>215.16800000000001</v>
      </c>
      <c r="F1029" s="55">
        <v>1140.9838</v>
      </c>
      <c r="G1029" s="55">
        <v>978.03980000000001</v>
      </c>
      <c r="H1029" s="55">
        <v>-52.223999999999997</v>
      </c>
      <c r="I1029" s="55">
        <v>10.88</v>
      </c>
      <c r="J1029" s="55">
        <v>19</v>
      </c>
      <c r="K1029" s="8" t="s">
        <v>65</v>
      </c>
      <c r="M1029" s="45">
        <v>0</v>
      </c>
      <c r="N1029" s="36"/>
    </row>
    <row r="1030" spans="2:14" x14ac:dyDescent="0.25">
      <c r="B1030" s="8" t="s">
        <v>184</v>
      </c>
      <c r="C1030" s="8">
        <v>2021</v>
      </c>
      <c r="D1030" s="8">
        <v>2</v>
      </c>
      <c r="E1030" s="55">
        <v>253.82400000000001</v>
      </c>
      <c r="F1030" s="55">
        <v>1044.2079000000001</v>
      </c>
      <c r="G1030" s="55">
        <v>841.71190000000001</v>
      </c>
      <c r="H1030" s="55">
        <v>-51.328000000000003</v>
      </c>
      <c r="I1030" s="55">
        <v>11.391999999999999</v>
      </c>
      <c r="J1030" s="55">
        <v>19</v>
      </c>
      <c r="K1030" s="8" t="s">
        <v>65</v>
      </c>
      <c r="M1030" s="45">
        <v>0</v>
      </c>
      <c r="N1030" s="36"/>
    </row>
    <row r="1031" spans="2:14" x14ac:dyDescent="0.25">
      <c r="B1031" s="8" t="s">
        <v>184</v>
      </c>
      <c r="C1031" s="8">
        <v>2021</v>
      </c>
      <c r="D1031" s="8">
        <v>3</v>
      </c>
      <c r="E1031" s="55">
        <v>595.84780000000001</v>
      </c>
      <c r="F1031" s="55">
        <v>827.81579999999997</v>
      </c>
      <c r="G1031" s="55">
        <v>513.32009999999991</v>
      </c>
      <c r="H1031" s="55">
        <v>-281.35210000000001</v>
      </c>
      <c r="I1031" s="55">
        <v>11.52</v>
      </c>
      <c r="J1031" s="55">
        <v>19</v>
      </c>
      <c r="K1031" s="8" t="s">
        <v>65</v>
      </c>
      <c r="M1031" s="45">
        <v>0</v>
      </c>
      <c r="N1031" s="36"/>
    </row>
    <row r="1032" spans="2:14" x14ac:dyDescent="0.25">
      <c r="B1032" s="8" t="s">
        <v>184</v>
      </c>
      <c r="C1032" s="8">
        <v>2021</v>
      </c>
      <c r="D1032" s="8">
        <v>4</v>
      </c>
      <c r="E1032" s="55">
        <v>724.93600000000004</v>
      </c>
      <c r="F1032" s="55">
        <v>678.79970000000003</v>
      </c>
      <c r="G1032" s="55">
        <v>390.07189999999997</v>
      </c>
      <c r="H1032" s="55">
        <v>-436.20819999999998</v>
      </c>
      <c r="I1032" s="55">
        <v>10.816000000000001</v>
      </c>
      <c r="J1032" s="55">
        <v>19</v>
      </c>
      <c r="K1032" s="8" t="s">
        <v>65</v>
      </c>
      <c r="M1032" s="45">
        <v>0</v>
      </c>
      <c r="N1032" s="36"/>
    </row>
    <row r="1033" spans="2:14" x14ac:dyDescent="0.25">
      <c r="B1033" s="8" t="s">
        <v>184</v>
      </c>
      <c r="C1033" s="8">
        <v>2021</v>
      </c>
      <c r="D1033" s="8">
        <v>5</v>
      </c>
      <c r="E1033" s="55">
        <v>733.24670000000003</v>
      </c>
      <c r="F1033" s="55">
        <v>972.92560000000003</v>
      </c>
      <c r="G1033" s="55">
        <v>606.21360000000004</v>
      </c>
      <c r="H1033" s="55">
        <v>-366.53469999999999</v>
      </c>
      <c r="I1033" s="55">
        <v>12.352</v>
      </c>
      <c r="J1033" s="55">
        <v>19</v>
      </c>
      <c r="K1033" s="8" t="s">
        <v>65</v>
      </c>
      <c r="M1033" s="45">
        <v>0</v>
      </c>
      <c r="N1033" s="36"/>
    </row>
    <row r="1034" spans="2:14" x14ac:dyDescent="0.25">
      <c r="B1034" s="8" t="s">
        <v>184</v>
      </c>
      <c r="C1034" s="8">
        <v>2021</v>
      </c>
      <c r="D1034" s="8">
        <v>6</v>
      </c>
      <c r="E1034" s="55">
        <v>700.39160000000004</v>
      </c>
      <c r="F1034" s="55">
        <v>2417.7280000000001</v>
      </c>
      <c r="G1034" s="55">
        <v>1852.1364000000001</v>
      </c>
      <c r="H1034" s="55">
        <v>-134.80000000000001</v>
      </c>
      <c r="I1034" s="55">
        <v>12.352</v>
      </c>
      <c r="J1034" s="55">
        <v>20</v>
      </c>
      <c r="K1034" s="8" t="s">
        <v>65</v>
      </c>
      <c r="M1034" s="45">
        <v>0</v>
      </c>
      <c r="N1034" s="36"/>
    </row>
    <row r="1035" spans="2:14" x14ac:dyDescent="0.25">
      <c r="B1035" s="8" t="s">
        <v>184</v>
      </c>
      <c r="C1035" s="8">
        <v>2021</v>
      </c>
      <c r="D1035" s="8">
        <v>7</v>
      </c>
      <c r="E1035" s="55">
        <v>629.09540000000004</v>
      </c>
      <c r="F1035" s="55">
        <v>2797.8548999999998</v>
      </c>
      <c r="G1035" s="55">
        <v>2206.8394999999996</v>
      </c>
      <c r="H1035" s="55">
        <v>-38.08</v>
      </c>
      <c r="I1035" s="55">
        <v>15.295999999999999</v>
      </c>
      <c r="J1035" s="55">
        <v>20</v>
      </c>
      <c r="K1035" s="8" t="s">
        <v>65</v>
      </c>
      <c r="M1035" s="45">
        <v>0</v>
      </c>
      <c r="N1035" s="36"/>
    </row>
    <row r="1036" spans="2:14" x14ac:dyDescent="0.25">
      <c r="B1036" s="8" t="s">
        <v>184</v>
      </c>
      <c r="C1036" s="8">
        <v>2021</v>
      </c>
      <c r="D1036" s="8">
        <v>8</v>
      </c>
      <c r="E1036" s="55">
        <v>596.4</v>
      </c>
      <c r="F1036" s="55">
        <v>1926.2639999999999</v>
      </c>
      <c r="G1036" s="55">
        <v>1430.7681</v>
      </c>
      <c r="H1036" s="55">
        <v>-100.9041</v>
      </c>
      <c r="I1036" s="55">
        <v>11.391999999999999</v>
      </c>
      <c r="J1036" s="55">
        <v>20</v>
      </c>
      <c r="K1036" s="8" t="s">
        <v>65</v>
      </c>
      <c r="M1036" s="45">
        <v>0</v>
      </c>
      <c r="N1036" s="36"/>
    </row>
    <row r="1037" spans="2:14" x14ac:dyDescent="0.25">
      <c r="B1037" s="8" t="s">
        <v>184</v>
      </c>
      <c r="C1037" s="8">
        <v>2021</v>
      </c>
      <c r="D1037" s="8">
        <v>9</v>
      </c>
      <c r="E1037" s="55">
        <v>479.22399999999999</v>
      </c>
      <c r="F1037" s="55">
        <v>1098.9880000000001</v>
      </c>
      <c r="G1037" s="55">
        <v>786.67600000000016</v>
      </c>
      <c r="H1037" s="55">
        <v>-166.91200000000001</v>
      </c>
      <c r="I1037" s="55">
        <v>9.92</v>
      </c>
      <c r="J1037" s="55">
        <v>20</v>
      </c>
      <c r="K1037" s="8" t="s">
        <v>65</v>
      </c>
      <c r="M1037" s="45">
        <v>0</v>
      </c>
      <c r="N1037" s="36"/>
    </row>
    <row r="1038" spans="2:14" x14ac:dyDescent="0.25">
      <c r="B1038" s="8" t="s">
        <v>184</v>
      </c>
      <c r="C1038" s="8">
        <v>2021</v>
      </c>
      <c r="D1038" s="8">
        <v>10</v>
      </c>
      <c r="E1038" s="55">
        <v>325.08600000000001</v>
      </c>
      <c r="F1038" s="55">
        <v>1056.5989999999999</v>
      </c>
      <c r="G1038" s="55">
        <v>815.54499999999996</v>
      </c>
      <c r="H1038" s="55">
        <v>-84.031999999999996</v>
      </c>
      <c r="I1038" s="55">
        <v>8.7680000000000007</v>
      </c>
      <c r="J1038" s="55">
        <v>20</v>
      </c>
      <c r="K1038" s="8" t="s">
        <v>65</v>
      </c>
      <c r="M1038" s="45">
        <v>0</v>
      </c>
      <c r="N1038" s="36"/>
    </row>
    <row r="1039" spans="2:14" x14ac:dyDescent="0.25">
      <c r="B1039" s="8" t="s">
        <v>184</v>
      </c>
      <c r="C1039" s="8">
        <v>2021</v>
      </c>
      <c r="D1039" s="8">
        <v>11</v>
      </c>
      <c r="E1039" s="55">
        <v>241.94399999999999</v>
      </c>
      <c r="F1039" s="55">
        <v>1501.9449999999999</v>
      </c>
      <c r="G1039" s="55">
        <v>1288.865</v>
      </c>
      <c r="H1039" s="55">
        <v>-28.864000000000001</v>
      </c>
      <c r="I1039" s="55">
        <v>15.936</v>
      </c>
      <c r="J1039" s="55">
        <v>20</v>
      </c>
      <c r="K1039" s="8" t="s">
        <v>65</v>
      </c>
      <c r="M1039" s="45">
        <v>0</v>
      </c>
      <c r="N1039" s="36"/>
    </row>
    <row r="1040" spans="2:14" x14ac:dyDescent="0.25">
      <c r="B1040" s="8" t="s">
        <v>184</v>
      </c>
      <c r="C1040" s="8">
        <v>2021</v>
      </c>
      <c r="D1040" s="8">
        <v>12</v>
      </c>
      <c r="E1040" s="55">
        <v>152.13200000000001</v>
      </c>
      <c r="F1040" s="55">
        <v>1682.308</v>
      </c>
      <c r="G1040" s="55">
        <v>1542.0159999999998</v>
      </c>
      <c r="H1040" s="55">
        <v>-11.84</v>
      </c>
      <c r="I1040" s="55">
        <v>15.68</v>
      </c>
      <c r="J1040" s="55">
        <v>21</v>
      </c>
      <c r="K1040" s="8" t="s">
        <v>65</v>
      </c>
      <c r="M1040" s="45">
        <v>0</v>
      </c>
      <c r="N1040" s="36"/>
    </row>
    <row r="1041" spans="2:14" x14ac:dyDescent="0.25">
      <c r="B1041" s="8" t="s">
        <v>185</v>
      </c>
      <c r="C1041" s="8">
        <v>2021</v>
      </c>
      <c r="D1041" s="8">
        <v>1</v>
      </c>
      <c r="E1041" s="55">
        <v>167.02250000000001</v>
      </c>
      <c r="F1041" s="55">
        <v>1002.884</v>
      </c>
      <c r="G1041" s="55">
        <v>873.32849999999996</v>
      </c>
      <c r="H1041" s="55">
        <v>-37.466999999999999</v>
      </c>
      <c r="I1041" s="55">
        <v>21.132000000000001</v>
      </c>
      <c r="J1041" s="55">
        <v>54</v>
      </c>
      <c r="K1041" s="8" t="s">
        <v>65</v>
      </c>
      <c r="M1041" s="45">
        <v>0</v>
      </c>
      <c r="N1041" s="36"/>
    </row>
    <row r="1042" spans="2:14" x14ac:dyDescent="0.25">
      <c r="B1042" s="8" t="s">
        <v>185</v>
      </c>
      <c r="C1042" s="8">
        <v>2021</v>
      </c>
      <c r="D1042" s="8">
        <v>2</v>
      </c>
      <c r="E1042" s="55">
        <v>185.53659999999999</v>
      </c>
      <c r="F1042" s="55">
        <v>821.97199999999998</v>
      </c>
      <c r="G1042" s="55">
        <v>684.25239999999997</v>
      </c>
      <c r="H1042" s="55">
        <v>-47.817</v>
      </c>
      <c r="I1042" s="55">
        <v>23.263999999999999</v>
      </c>
      <c r="J1042" s="55">
        <v>54</v>
      </c>
      <c r="K1042" s="8" t="s">
        <v>65</v>
      </c>
      <c r="M1042" s="45">
        <v>0</v>
      </c>
      <c r="N1042" s="36"/>
    </row>
    <row r="1043" spans="2:14" x14ac:dyDescent="0.25">
      <c r="B1043" s="8" t="s">
        <v>185</v>
      </c>
      <c r="C1043" s="8">
        <v>2021</v>
      </c>
      <c r="D1043" s="8">
        <v>3</v>
      </c>
      <c r="E1043" s="55">
        <v>384.37369999999999</v>
      </c>
      <c r="F1043" s="55">
        <v>978.58</v>
      </c>
      <c r="G1043" s="55">
        <v>729.90090000000009</v>
      </c>
      <c r="H1043" s="55">
        <v>-135.69460000000001</v>
      </c>
      <c r="I1043" s="55">
        <v>31.456</v>
      </c>
      <c r="J1043" s="55">
        <v>54</v>
      </c>
      <c r="K1043" s="8" t="s">
        <v>65</v>
      </c>
      <c r="M1043" s="45">
        <v>0</v>
      </c>
      <c r="N1043" s="36"/>
    </row>
    <row r="1044" spans="2:14" x14ac:dyDescent="0.25">
      <c r="B1044" s="8" t="s">
        <v>185</v>
      </c>
      <c r="C1044" s="8">
        <v>2021</v>
      </c>
      <c r="D1044" s="8">
        <v>4</v>
      </c>
      <c r="E1044" s="55">
        <v>406.48910000000001</v>
      </c>
      <c r="F1044" s="55">
        <v>1057.2159999999999</v>
      </c>
      <c r="G1044" s="55">
        <v>788.15329999999994</v>
      </c>
      <c r="H1044" s="55">
        <v>-137.4264</v>
      </c>
      <c r="I1044" s="55">
        <v>22.608000000000001</v>
      </c>
      <c r="J1044" s="55">
        <v>54</v>
      </c>
      <c r="K1044" s="8" t="s">
        <v>65</v>
      </c>
      <c r="M1044" s="45">
        <v>0</v>
      </c>
      <c r="N1044" s="36"/>
    </row>
    <row r="1045" spans="2:14" x14ac:dyDescent="0.25">
      <c r="B1045" s="8" t="s">
        <v>185</v>
      </c>
      <c r="C1045" s="8">
        <v>2021</v>
      </c>
      <c r="D1045" s="8">
        <v>5</v>
      </c>
      <c r="E1045" s="55">
        <v>421.87029999999999</v>
      </c>
      <c r="F1045" s="55">
        <v>1036.18</v>
      </c>
      <c r="G1045" s="55">
        <v>751.84410000000003</v>
      </c>
      <c r="H1045" s="55">
        <v>-137.53440000000001</v>
      </c>
      <c r="I1045" s="55">
        <v>27.524000000000001</v>
      </c>
      <c r="J1045" s="55">
        <v>54</v>
      </c>
      <c r="K1045" s="8" t="s">
        <v>65</v>
      </c>
      <c r="M1045" s="45">
        <v>0</v>
      </c>
      <c r="N1045" s="36"/>
    </row>
    <row r="1046" spans="2:14" x14ac:dyDescent="0.25">
      <c r="B1046" s="8" t="s">
        <v>185</v>
      </c>
      <c r="C1046" s="8">
        <v>2021</v>
      </c>
      <c r="D1046" s="8">
        <v>6</v>
      </c>
      <c r="E1046" s="55">
        <v>450.3682</v>
      </c>
      <c r="F1046" s="55">
        <v>1559.28</v>
      </c>
      <c r="G1046" s="55">
        <v>1267.5695000000001</v>
      </c>
      <c r="H1046" s="55">
        <v>-158.65770000000001</v>
      </c>
      <c r="I1046" s="55">
        <v>23.263999999999999</v>
      </c>
      <c r="J1046" s="55">
        <v>54</v>
      </c>
      <c r="K1046" s="8" t="s">
        <v>65</v>
      </c>
      <c r="M1046" s="45">
        <v>0</v>
      </c>
      <c r="N1046" s="36"/>
    </row>
    <row r="1047" spans="2:14" x14ac:dyDescent="0.25">
      <c r="B1047" s="8" t="s">
        <v>185</v>
      </c>
      <c r="C1047" s="8">
        <v>2021</v>
      </c>
      <c r="D1047" s="8">
        <v>7</v>
      </c>
      <c r="E1047" s="55">
        <v>414.00189999999998</v>
      </c>
      <c r="F1047" s="55">
        <v>3117.076</v>
      </c>
      <c r="G1047" s="55">
        <v>2719.0363999999995</v>
      </c>
      <c r="H1047" s="55">
        <v>-15.9622999999999</v>
      </c>
      <c r="I1047" s="55">
        <v>29.603999999999999</v>
      </c>
      <c r="J1047" s="55">
        <v>54</v>
      </c>
      <c r="K1047" s="8" t="s">
        <v>65</v>
      </c>
      <c r="M1047" s="45">
        <v>0</v>
      </c>
      <c r="N1047" s="36"/>
    </row>
    <row r="1048" spans="2:14" x14ac:dyDescent="0.25">
      <c r="B1048" s="8" t="s">
        <v>185</v>
      </c>
      <c r="C1048" s="8">
        <v>2021</v>
      </c>
      <c r="D1048" s="8">
        <v>8</v>
      </c>
      <c r="E1048" s="55">
        <v>395.53870000000001</v>
      </c>
      <c r="F1048" s="55">
        <v>1596.528</v>
      </c>
      <c r="G1048" s="55">
        <v>1321.9239</v>
      </c>
      <c r="H1048" s="55">
        <v>-120.9346</v>
      </c>
      <c r="I1048" s="55">
        <v>17.795999999999999</v>
      </c>
      <c r="J1048" s="55">
        <v>54</v>
      </c>
      <c r="K1048" s="8" t="s">
        <v>65</v>
      </c>
      <c r="M1048" s="45">
        <v>0</v>
      </c>
      <c r="N1048" s="36"/>
    </row>
    <row r="1049" spans="2:14" x14ac:dyDescent="0.25">
      <c r="B1049" s="8" t="s">
        <v>185</v>
      </c>
      <c r="C1049" s="8">
        <v>2021</v>
      </c>
      <c r="D1049" s="8">
        <v>9</v>
      </c>
      <c r="E1049" s="55">
        <v>348.60469999999998</v>
      </c>
      <c r="F1049" s="55">
        <v>800.83199999999999</v>
      </c>
      <c r="G1049" s="55">
        <v>621.42610000000002</v>
      </c>
      <c r="H1049" s="55">
        <v>-169.19880000000001</v>
      </c>
      <c r="I1049" s="55">
        <v>33.256</v>
      </c>
      <c r="J1049" s="55">
        <v>54</v>
      </c>
      <c r="K1049" s="8" t="s">
        <v>65</v>
      </c>
      <c r="M1049" s="45">
        <v>0</v>
      </c>
      <c r="N1049" s="36"/>
    </row>
    <row r="1050" spans="2:14" x14ac:dyDescent="0.25">
      <c r="B1050" s="8" t="s">
        <v>185</v>
      </c>
      <c r="C1050" s="8">
        <v>2021</v>
      </c>
      <c r="D1050" s="8">
        <v>10</v>
      </c>
      <c r="E1050" s="55">
        <v>246.01400000000001</v>
      </c>
      <c r="F1050" s="55">
        <v>994.3</v>
      </c>
      <c r="G1050" s="55">
        <v>836.51949999999988</v>
      </c>
      <c r="H1050" s="55">
        <v>-88.233499999999907</v>
      </c>
      <c r="I1050" s="55">
        <v>36.043999999999997</v>
      </c>
      <c r="J1050" s="55">
        <v>47</v>
      </c>
      <c r="K1050" s="8" t="s">
        <v>65</v>
      </c>
      <c r="M1050" s="45">
        <v>0</v>
      </c>
      <c r="N1050" s="36"/>
    </row>
    <row r="1051" spans="2:14" x14ac:dyDescent="0.25">
      <c r="B1051" s="8" t="s">
        <v>185</v>
      </c>
      <c r="C1051" s="8">
        <v>2021</v>
      </c>
      <c r="D1051" s="8">
        <v>11</v>
      </c>
      <c r="E1051" s="55">
        <v>167.02539999999999</v>
      </c>
      <c r="F1051" s="55">
        <v>1118.7</v>
      </c>
      <c r="G1051" s="55">
        <v>975.71190000000001</v>
      </c>
      <c r="H1051" s="55">
        <v>-24.037299999999998</v>
      </c>
      <c r="I1051" s="55">
        <v>15.4</v>
      </c>
      <c r="J1051" s="55">
        <v>47</v>
      </c>
      <c r="K1051" s="8" t="s">
        <v>65</v>
      </c>
      <c r="M1051" s="45">
        <v>0</v>
      </c>
      <c r="N1051" s="36"/>
    </row>
    <row r="1052" spans="2:14" x14ac:dyDescent="0.25">
      <c r="B1052" s="8" t="s">
        <v>185</v>
      </c>
      <c r="C1052" s="8">
        <v>2021</v>
      </c>
      <c r="D1052" s="8">
        <v>12</v>
      </c>
      <c r="E1052" s="55">
        <v>57.765900000000002</v>
      </c>
      <c r="F1052" s="55">
        <v>942.12400000000002</v>
      </c>
      <c r="G1052" s="55">
        <v>888.09300000000007</v>
      </c>
      <c r="H1052" s="55">
        <v>-3.7348999999999899</v>
      </c>
      <c r="I1052" s="55">
        <v>8.516</v>
      </c>
      <c r="J1052" s="55">
        <v>41</v>
      </c>
      <c r="K1052" s="8" t="s">
        <v>65</v>
      </c>
      <c r="M1052" s="45">
        <v>0</v>
      </c>
      <c r="N1052" s="36"/>
    </row>
    <row r="1053" spans="2:14" x14ac:dyDescent="0.25">
      <c r="B1053" s="8" t="s">
        <v>186</v>
      </c>
      <c r="C1053" s="8">
        <v>2021</v>
      </c>
      <c r="D1053" s="8">
        <v>1</v>
      </c>
      <c r="E1053" s="55">
        <v>172.73599999999999</v>
      </c>
      <c r="F1053" s="55">
        <v>9841.7199000000001</v>
      </c>
      <c r="G1053" s="55">
        <v>9668.9838999999993</v>
      </c>
      <c r="H1053" s="55">
        <v>0</v>
      </c>
      <c r="I1053" s="55">
        <v>22.911999999999999</v>
      </c>
      <c r="J1053" s="55">
        <v>34</v>
      </c>
      <c r="K1053" s="8" t="s">
        <v>65</v>
      </c>
      <c r="M1053" s="45">
        <v>0</v>
      </c>
      <c r="N1053" s="36"/>
    </row>
    <row r="1054" spans="2:14" x14ac:dyDescent="0.25">
      <c r="B1054" s="8" t="s">
        <v>186</v>
      </c>
      <c r="C1054" s="8">
        <v>2021</v>
      </c>
      <c r="D1054" s="8">
        <v>2</v>
      </c>
      <c r="E1054" s="55">
        <v>240.768</v>
      </c>
      <c r="F1054" s="55">
        <v>9173.0159999999996</v>
      </c>
      <c r="G1054" s="55">
        <v>8932.2479999999996</v>
      </c>
      <c r="H1054" s="55">
        <v>0</v>
      </c>
      <c r="I1054" s="55">
        <v>23.167999999999999</v>
      </c>
      <c r="J1054" s="55">
        <v>34</v>
      </c>
      <c r="K1054" s="8" t="s">
        <v>65</v>
      </c>
      <c r="M1054" s="45">
        <v>0</v>
      </c>
      <c r="N1054" s="36"/>
    </row>
    <row r="1055" spans="2:14" x14ac:dyDescent="0.25">
      <c r="B1055" s="8" t="s">
        <v>186</v>
      </c>
      <c r="C1055" s="8">
        <v>2021</v>
      </c>
      <c r="D1055" s="8">
        <v>3</v>
      </c>
      <c r="E1055" s="55">
        <v>552.4239</v>
      </c>
      <c r="F1055" s="55">
        <v>9570.9359000000004</v>
      </c>
      <c r="G1055" s="55">
        <v>9018.5120000000006</v>
      </c>
      <c r="H1055" s="55">
        <v>0</v>
      </c>
      <c r="I1055" s="55">
        <v>24.704000000000001</v>
      </c>
      <c r="J1055" s="55">
        <v>34</v>
      </c>
      <c r="K1055" s="8" t="s">
        <v>65</v>
      </c>
      <c r="M1055" s="45">
        <v>0</v>
      </c>
      <c r="N1055" s="36"/>
    </row>
    <row r="1056" spans="2:14" x14ac:dyDescent="0.25">
      <c r="B1056" s="8" t="s">
        <v>186</v>
      </c>
      <c r="C1056" s="8">
        <v>2021</v>
      </c>
      <c r="D1056" s="8">
        <v>4</v>
      </c>
      <c r="E1056" s="55">
        <v>563.71990000000005</v>
      </c>
      <c r="F1056" s="55">
        <v>7837.2638999999999</v>
      </c>
      <c r="G1056" s="55">
        <v>7273.5439999999999</v>
      </c>
      <c r="H1056" s="55">
        <v>0</v>
      </c>
      <c r="I1056" s="55">
        <v>24.32</v>
      </c>
      <c r="J1056" s="55">
        <v>34</v>
      </c>
      <c r="K1056" s="8" t="s">
        <v>65</v>
      </c>
      <c r="M1056" s="45">
        <v>0</v>
      </c>
      <c r="N1056" s="36"/>
    </row>
    <row r="1057" spans="2:14" x14ac:dyDescent="0.25">
      <c r="B1057" s="8" t="s">
        <v>186</v>
      </c>
      <c r="C1057" s="8">
        <v>2021</v>
      </c>
      <c r="D1057" s="8">
        <v>5</v>
      </c>
      <c r="E1057" s="55">
        <v>570.81590000000006</v>
      </c>
      <c r="F1057" s="55">
        <v>8969.2878000000001</v>
      </c>
      <c r="G1057" s="55">
        <v>8398.4719000000005</v>
      </c>
      <c r="H1057" s="55">
        <v>0</v>
      </c>
      <c r="I1057" s="55">
        <v>22.655999999999999</v>
      </c>
      <c r="J1057" s="55">
        <v>34</v>
      </c>
      <c r="K1057" s="8" t="s">
        <v>65</v>
      </c>
      <c r="M1057" s="45">
        <v>0</v>
      </c>
      <c r="N1057" s="36"/>
    </row>
    <row r="1058" spans="2:14" x14ac:dyDescent="0.25">
      <c r="B1058" s="8" t="s">
        <v>186</v>
      </c>
      <c r="C1058" s="8">
        <v>2021</v>
      </c>
      <c r="D1058" s="8">
        <v>6</v>
      </c>
      <c r="E1058" s="55">
        <v>542.55190000000005</v>
      </c>
      <c r="F1058" s="55">
        <v>11114.312</v>
      </c>
      <c r="G1058" s="55">
        <v>10571.7601</v>
      </c>
      <c r="H1058" s="55">
        <v>0</v>
      </c>
      <c r="I1058" s="55">
        <v>29.568000000000001</v>
      </c>
      <c r="J1058" s="55">
        <v>34</v>
      </c>
      <c r="K1058" s="8" t="s">
        <v>65</v>
      </c>
      <c r="M1058" s="45">
        <v>0</v>
      </c>
      <c r="N1058" s="36"/>
    </row>
    <row r="1059" spans="2:14" x14ac:dyDescent="0.25">
      <c r="B1059" s="8" t="s">
        <v>186</v>
      </c>
      <c r="C1059" s="8">
        <v>2021</v>
      </c>
      <c r="D1059" s="8">
        <v>7</v>
      </c>
      <c r="E1059" s="55">
        <v>453.70400000000001</v>
      </c>
      <c r="F1059" s="55">
        <v>11310.791999999999</v>
      </c>
      <c r="G1059" s="55">
        <v>10857.088</v>
      </c>
      <c r="H1059" s="55">
        <v>0</v>
      </c>
      <c r="I1059" s="55">
        <v>26.495999999999999</v>
      </c>
      <c r="J1059" s="55">
        <v>34</v>
      </c>
      <c r="K1059" s="8" t="s">
        <v>65</v>
      </c>
      <c r="M1059" s="45">
        <v>0</v>
      </c>
      <c r="N1059" s="36"/>
    </row>
    <row r="1060" spans="2:14" x14ac:dyDescent="0.25">
      <c r="B1060" s="8" t="s">
        <v>186</v>
      </c>
      <c r="C1060" s="8">
        <v>2021</v>
      </c>
      <c r="D1060" s="8">
        <v>8</v>
      </c>
      <c r="E1060" s="55">
        <v>372.84</v>
      </c>
      <c r="F1060" s="55">
        <v>9666.0560000000005</v>
      </c>
      <c r="G1060" s="55">
        <v>9293.2160000000003</v>
      </c>
      <c r="H1060" s="55">
        <v>0</v>
      </c>
      <c r="I1060" s="55">
        <v>25.472000000000001</v>
      </c>
      <c r="J1060" s="55">
        <v>33</v>
      </c>
      <c r="K1060" s="8" t="s">
        <v>65</v>
      </c>
      <c r="M1060" s="45">
        <v>0</v>
      </c>
      <c r="N1060" s="36"/>
    </row>
    <row r="1061" spans="2:14" x14ac:dyDescent="0.25">
      <c r="B1061" s="8" t="s">
        <v>186</v>
      </c>
      <c r="C1061" s="8">
        <v>2021</v>
      </c>
      <c r="D1061" s="8">
        <v>9</v>
      </c>
      <c r="E1061" s="55">
        <v>0</v>
      </c>
      <c r="F1061" s="55">
        <v>8402.7880000000005</v>
      </c>
      <c r="G1061" s="55">
        <v>8402.7880000000005</v>
      </c>
      <c r="H1061" s="55">
        <v>0</v>
      </c>
      <c r="I1061" s="55">
        <v>25.856000000000002</v>
      </c>
      <c r="J1061" s="55">
        <v>32</v>
      </c>
      <c r="K1061" s="8" t="s">
        <v>65</v>
      </c>
      <c r="M1061" s="45">
        <v>0</v>
      </c>
      <c r="N1061" s="36"/>
    </row>
    <row r="1062" spans="2:14" x14ac:dyDescent="0.25">
      <c r="B1062" s="8" t="s">
        <v>186</v>
      </c>
      <c r="C1062" s="8">
        <v>2021</v>
      </c>
      <c r="D1062" s="8">
        <v>10</v>
      </c>
      <c r="E1062" s="55">
        <v>0</v>
      </c>
      <c r="F1062" s="55">
        <v>8282.1620000000003</v>
      </c>
      <c r="G1062" s="55">
        <v>8282.1620000000003</v>
      </c>
      <c r="H1062" s="55">
        <v>0</v>
      </c>
      <c r="I1062" s="55">
        <v>21.504000000000001</v>
      </c>
      <c r="J1062" s="55">
        <v>32</v>
      </c>
      <c r="K1062" s="8" t="s">
        <v>65</v>
      </c>
      <c r="M1062" s="45">
        <v>0</v>
      </c>
      <c r="N1062" s="36"/>
    </row>
    <row r="1063" spans="2:14" x14ac:dyDescent="0.25">
      <c r="B1063" s="8" t="s">
        <v>186</v>
      </c>
      <c r="C1063" s="8">
        <v>2021</v>
      </c>
      <c r="D1063" s="8">
        <v>11</v>
      </c>
      <c r="E1063" s="55">
        <v>0</v>
      </c>
      <c r="F1063" s="55">
        <v>7512.2049999999999</v>
      </c>
      <c r="G1063" s="55">
        <v>7512.2049999999999</v>
      </c>
      <c r="H1063" s="55">
        <v>0</v>
      </c>
      <c r="I1063" s="55">
        <v>19.968</v>
      </c>
      <c r="J1063" s="55">
        <v>31</v>
      </c>
      <c r="K1063" s="8" t="s">
        <v>65</v>
      </c>
      <c r="M1063" s="45">
        <v>0</v>
      </c>
      <c r="N1063" s="36"/>
    </row>
    <row r="1064" spans="2:14" x14ac:dyDescent="0.25">
      <c r="B1064" s="8" t="s">
        <v>186</v>
      </c>
      <c r="C1064" s="8">
        <v>2021</v>
      </c>
      <c r="D1064" s="8">
        <v>12</v>
      </c>
      <c r="E1064" s="55">
        <v>98.37</v>
      </c>
      <c r="F1064" s="55">
        <v>10171.598</v>
      </c>
      <c r="G1064" s="55">
        <v>10073.227999999999</v>
      </c>
      <c r="H1064" s="55">
        <v>0</v>
      </c>
      <c r="I1064" s="55">
        <v>24.32</v>
      </c>
      <c r="J1064" s="55">
        <v>31</v>
      </c>
      <c r="K1064" s="8" t="s">
        <v>65</v>
      </c>
      <c r="M1064" s="45">
        <v>0</v>
      </c>
      <c r="N1064" s="36"/>
    </row>
    <row r="1065" spans="2:14" x14ac:dyDescent="0.25">
      <c r="B1065" s="8" t="s">
        <v>187</v>
      </c>
      <c r="C1065" s="8">
        <v>2021</v>
      </c>
      <c r="D1065" s="8">
        <v>1</v>
      </c>
      <c r="E1065" s="55">
        <v>119.24</v>
      </c>
      <c r="F1065" s="55">
        <v>785.75969999999995</v>
      </c>
      <c r="G1065" s="55">
        <v>691.16769999999997</v>
      </c>
      <c r="H1065" s="55">
        <v>-24.648</v>
      </c>
      <c r="I1065" s="55">
        <v>4.4800000000000004</v>
      </c>
      <c r="J1065" s="55">
        <v>7</v>
      </c>
      <c r="K1065" s="8" t="s">
        <v>65</v>
      </c>
      <c r="M1065" s="45">
        <v>0</v>
      </c>
      <c r="N1065" s="36"/>
    </row>
    <row r="1066" spans="2:14" x14ac:dyDescent="0.25">
      <c r="B1066" s="8" t="s">
        <v>187</v>
      </c>
      <c r="C1066" s="8">
        <v>2021</v>
      </c>
      <c r="D1066" s="8">
        <v>2</v>
      </c>
      <c r="E1066" s="55">
        <v>150.65600000000001</v>
      </c>
      <c r="F1066" s="55">
        <v>558.70389999999998</v>
      </c>
      <c r="G1066" s="55">
        <v>464.68790000000001</v>
      </c>
      <c r="H1066" s="55">
        <v>-56.64</v>
      </c>
      <c r="I1066" s="55">
        <v>3.2639999999999998</v>
      </c>
      <c r="J1066" s="55">
        <v>7</v>
      </c>
      <c r="K1066" s="8" t="s">
        <v>65</v>
      </c>
      <c r="M1066" s="45">
        <v>0</v>
      </c>
      <c r="N1066" s="36"/>
    </row>
    <row r="1067" spans="2:14" x14ac:dyDescent="0.25">
      <c r="B1067" s="8" t="s">
        <v>187</v>
      </c>
      <c r="C1067" s="8">
        <v>2021</v>
      </c>
      <c r="D1067" s="8">
        <v>3</v>
      </c>
      <c r="E1067" s="55">
        <v>338.55200000000002</v>
      </c>
      <c r="F1067" s="55">
        <v>629.19179999999994</v>
      </c>
      <c r="G1067" s="55">
        <v>453.99979999999994</v>
      </c>
      <c r="H1067" s="55">
        <v>-163.36000000000001</v>
      </c>
      <c r="I1067" s="55">
        <v>4.6879999999999997</v>
      </c>
      <c r="J1067" s="55">
        <v>7</v>
      </c>
      <c r="K1067" s="8" t="s">
        <v>65</v>
      </c>
      <c r="M1067" s="45">
        <v>0</v>
      </c>
      <c r="N1067" s="36"/>
    </row>
    <row r="1068" spans="2:14" x14ac:dyDescent="0.25">
      <c r="B1068" s="8" t="s">
        <v>187</v>
      </c>
      <c r="C1068" s="8">
        <v>2021</v>
      </c>
      <c r="D1068" s="8">
        <v>4</v>
      </c>
      <c r="E1068" s="55">
        <v>384.63990000000001</v>
      </c>
      <c r="F1068" s="55">
        <v>498.99979999999999</v>
      </c>
      <c r="G1068" s="55">
        <v>307.50400000000002</v>
      </c>
      <c r="H1068" s="55">
        <v>-193.14410000000001</v>
      </c>
      <c r="I1068" s="55">
        <v>4.8639999999999999</v>
      </c>
      <c r="J1068" s="55">
        <v>7</v>
      </c>
      <c r="K1068" s="8" t="s">
        <v>65</v>
      </c>
      <c r="M1068" s="45">
        <v>0</v>
      </c>
      <c r="N1068" s="36"/>
    </row>
    <row r="1069" spans="2:14" x14ac:dyDescent="0.25">
      <c r="B1069" s="8" t="s">
        <v>187</v>
      </c>
      <c r="C1069" s="8">
        <v>2021</v>
      </c>
      <c r="D1069" s="8">
        <v>5</v>
      </c>
      <c r="E1069" s="55">
        <v>423.87130000000002</v>
      </c>
      <c r="F1069" s="55">
        <v>552.14340000000004</v>
      </c>
      <c r="G1069" s="55">
        <v>344.8252</v>
      </c>
      <c r="H1069" s="55">
        <v>-216.5531</v>
      </c>
      <c r="I1069" s="55">
        <v>5.6319999999999997</v>
      </c>
      <c r="J1069" s="55">
        <v>7</v>
      </c>
      <c r="K1069" s="8" t="s">
        <v>65</v>
      </c>
      <c r="M1069" s="45">
        <v>0</v>
      </c>
      <c r="N1069" s="36"/>
    </row>
    <row r="1070" spans="2:14" x14ac:dyDescent="0.25">
      <c r="B1070" s="8" t="s">
        <v>187</v>
      </c>
      <c r="C1070" s="8">
        <v>2021</v>
      </c>
      <c r="D1070" s="8">
        <v>6</v>
      </c>
      <c r="E1070" s="55">
        <v>454.57580000000002</v>
      </c>
      <c r="F1070" s="55">
        <v>2273.1835000000001</v>
      </c>
      <c r="G1070" s="55">
        <v>1822.0636999999999</v>
      </c>
      <c r="H1070" s="55">
        <v>-3.456</v>
      </c>
      <c r="I1070" s="55">
        <v>7.68</v>
      </c>
      <c r="J1070" s="55">
        <v>8</v>
      </c>
      <c r="K1070" s="8" t="s">
        <v>65</v>
      </c>
      <c r="M1070" s="45">
        <v>0</v>
      </c>
      <c r="N1070" s="36"/>
    </row>
    <row r="1071" spans="2:14" x14ac:dyDescent="0.25">
      <c r="B1071" s="8" t="s">
        <v>187</v>
      </c>
      <c r="C1071" s="8">
        <v>2021</v>
      </c>
      <c r="D1071" s="8">
        <v>7</v>
      </c>
      <c r="E1071" s="55">
        <v>396.40789999999998</v>
      </c>
      <c r="F1071" s="55">
        <v>2827.4</v>
      </c>
      <c r="G1071" s="55">
        <v>2430.9920999999999</v>
      </c>
      <c r="H1071" s="55">
        <v>0</v>
      </c>
      <c r="I1071" s="55">
        <v>6.9119999999999999</v>
      </c>
      <c r="J1071" s="55">
        <v>8</v>
      </c>
      <c r="K1071" s="8" t="s">
        <v>65</v>
      </c>
      <c r="M1071" s="45">
        <v>0</v>
      </c>
      <c r="N1071" s="36"/>
    </row>
    <row r="1072" spans="2:14" x14ac:dyDescent="0.25">
      <c r="B1072" s="8" t="s">
        <v>187</v>
      </c>
      <c r="C1072" s="8">
        <v>2021</v>
      </c>
      <c r="D1072" s="8">
        <v>8</v>
      </c>
      <c r="E1072" s="55">
        <v>206.48</v>
      </c>
      <c r="F1072" s="55">
        <v>2072.48</v>
      </c>
      <c r="G1072" s="55">
        <v>1866</v>
      </c>
      <c r="H1072" s="55">
        <v>0</v>
      </c>
      <c r="I1072" s="55">
        <v>6.72</v>
      </c>
      <c r="J1072" s="55">
        <v>8</v>
      </c>
      <c r="K1072" s="8" t="s">
        <v>65</v>
      </c>
      <c r="M1072" s="45">
        <v>0</v>
      </c>
      <c r="N1072" s="36"/>
    </row>
    <row r="1073" spans="2:14" x14ac:dyDescent="0.25">
      <c r="B1073" s="8" t="s">
        <v>187</v>
      </c>
      <c r="C1073" s="8">
        <v>2021</v>
      </c>
      <c r="D1073" s="8">
        <v>9</v>
      </c>
      <c r="E1073" s="55">
        <v>60.997999999999998</v>
      </c>
      <c r="F1073" s="55">
        <v>1612.598</v>
      </c>
      <c r="G1073" s="55">
        <v>1551.895</v>
      </c>
      <c r="H1073" s="55">
        <v>-0.29499999999999998</v>
      </c>
      <c r="I1073" s="55">
        <v>6.5279999999999996</v>
      </c>
      <c r="J1073" s="55">
        <v>8</v>
      </c>
      <c r="K1073" s="8" t="s">
        <v>65</v>
      </c>
      <c r="M1073" s="45">
        <v>0</v>
      </c>
      <c r="N1073" s="36"/>
    </row>
    <row r="1074" spans="2:14" x14ac:dyDescent="0.25">
      <c r="B1074" s="8" t="s">
        <v>187</v>
      </c>
      <c r="C1074" s="8">
        <v>2021</v>
      </c>
      <c r="D1074" s="8">
        <v>10</v>
      </c>
      <c r="E1074" s="55">
        <v>36.991999999999997</v>
      </c>
      <c r="F1074" s="55">
        <v>1272.5450000000001</v>
      </c>
      <c r="G1074" s="55">
        <v>1235.5530000000001</v>
      </c>
      <c r="H1074" s="55">
        <v>0</v>
      </c>
      <c r="I1074" s="55">
        <v>5.76</v>
      </c>
      <c r="J1074" s="55">
        <v>8</v>
      </c>
      <c r="K1074" s="8" t="s">
        <v>65</v>
      </c>
      <c r="M1074" s="45">
        <v>0</v>
      </c>
      <c r="N1074" s="36"/>
    </row>
    <row r="1075" spans="2:14" x14ac:dyDescent="0.25">
      <c r="B1075" s="8" t="s">
        <v>187</v>
      </c>
      <c r="C1075" s="8">
        <v>2021</v>
      </c>
      <c r="D1075" s="8">
        <v>11</v>
      </c>
      <c r="E1075" s="55">
        <v>29.611999999999998</v>
      </c>
      <c r="F1075" s="55">
        <v>699.29600000000005</v>
      </c>
      <c r="G1075" s="55">
        <v>673.26800000000003</v>
      </c>
      <c r="H1075" s="55">
        <v>-3.5840000000000001</v>
      </c>
      <c r="I1075" s="55">
        <v>4.3520000000000003</v>
      </c>
      <c r="J1075" s="55">
        <v>8</v>
      </c>
      <c r="K1075" s="8" t="s">
        <v>65</v>
      </c>
      <c r="M1075" s="45">
        <v>0</v>
      </c>
      <c r="N1075" s="36"/>
    </row>
    <row r="1076" spans="2:14" x14ac:dyDescent="0.25">
      <c r="B1076" s="8" t="s">
        <v>187</v>
      </c>
      <c r="C1076" s="8">
        <v>2021</v>
      </c>
      <c r="D1076" s="8">
        <v>12</v>
      </c>
      <c r="E1076" s="55">
        <v>9.4079999999999995</v>
      </c>
      <c r="F1076" s="55">
        <v>655.45899999999995</v>
      </c>
      <c r="G1076" s="55">
        <v>646.3069999999999</v>
      </c>
      <c r="H1076" s="55">
        <v>-0.25600000000000001</v>
      </c>
      <c r="I1076" s="55">
        <v>4.6719999999999997</v>
      </c>
      <c r="J1076" s="55">
        <v>8</v>
      </c>
      <c r="K1076" s="8" t="s">
        <v>65</v>
      </c>
      <c r="M1076" s="45">
        <v>0</v>
      </c>
      <c r="N1076" s="36"/>
    </row>
    <row r="1077" spans="2:14" x14ac:dyDescent="0.25">
      <c r="B1077" s="8" t="s">
        <v>188</v>
      </c>
      <c r="C1077" s="8">
        <v>2021</v>
      </c>
      <c r="D1077" s="8">
        <v>1</v>
      </c>
      <c r="E1077" s="55">
        <v>1095.088</v>
      </c>
      <c r="F1077" s="55">
        <v>5477.0280000000002</v>
      </c>
      <c r="G1077" s="55">
        <v>4490.6279999999997</v>
      </c>
      <c r="H1077" s="55">
        <v>-108.688</v>
      </c>
      <c r="I1077" s="55">
        <v>11.875999999999999</v>
      </c>
      <c r="J1077" s="55">
        <v>20</v>
      </c>
      <c r="K1077" s="8" t="s">
        <v>65</v>
      </c>
      <c r="M1077" s="45">
        <v>0</v>
      </c>
      <c r="N1077" s="36"/>
    </row>
    <row r="1078" spans="2:14" x14ac:dyDescent="0.25">
      <c r="B1078" s="8" t="s">
        <v>188</v>
      </c>
      <c r="C1078" s="8">
        <v>2021</v>
      </c>
      <c r="D1078" s="8">
        <v>2</v>
      </c>
      <c r="E1078" s="55">
        <v>1368.0319999999999</v>
      </c>
      <c r="F1078" s="55">
        <v>5054.2640000000001</v>
      </c>
      <c r="G1078" s="55">
        <v>3900.56</v>
      </c>
      <c r="H1078" s="55">
        <v>-214.328</v>
      </c>
      <c r="I1078" s="55">
        <v>11.875999999999999</v>
      </c>
      <c r="J1078" s="55">
        <v>20</v>
      </c>
      <c r="K1078" s="8" t="s">
        <v>65</v>
      </c>
      <c r="M1078" s="45">
        <v>0</v>
      </c>
      <c r="N1078" s="36"/>
    </row>
    <row r="1079" spans="2:14" x14ac:dyDescent="0.25">
      <c r="B1079" s="8" t="s">
        <v>188</v>
      </c>
      <c r="C1079" s="8">
        <v>2021</v>
      </c>
      <c r="D1079" s="8">
        <v>3</v>
      </c>
      <c r="E1079" s="55">
        <v>3654.76</v>
      </c>
      <c r="F1079" s="55">
        <v>4777.0320000000002</v>
      </c>
      <c r="G1079" s="55">
        <v>2837.8959999999997</v>
      </c>
      <c r="H1079" s="55">
        <v>-1715.624</v>
      </c>
      <c r="I1079" s="55">
        <v>38.411999999999999</v>
      </c>
      <c r="J1079" s="55">
        <v>20</v>
      </c>
      <c r="K1079" s="8" t="s">
        <v>65</v>
      </c>
      <c r="M1079" s="45">
        <v>0</v>
      </c>
      <c r="N1079" s="36"/>
    </row>
    <row r="1080" spans="2:14" x14ac:dyDescent="0.25">
      <c r="B1080" s="8" t="s">
        <v>188</v>
      </c>
      <c r="C1080" s="8">
        <v>2021</v>
      </c>
      <c r="D1080" s="8">
        <v>4</v>
      </c>
      <c r="E1080" s="55">
        <v>4879.3760000000002</v>
      </c>
      <c r="F1080" s="55">
        <v>3601.3719999999998</v>
      </c>
      <c r="G1080" s="55">
        <v>1900.3440000000001</v>
      </c>
      <c r="H1080" s="55">
        <v>-3178.348</v>
      </c>
      <c r="I1080" s="55">
        <v>9.0920000000000005</v>
      </c>
      <c r="J1080" s="55">
        <v>20</v>
      </c>
      <c r="K1080" s="8" t="s">
        <v>65</v>
      </c>
      <c r="M1080" s="45">
        <v>0</v>
      </c>
      <c r="N1080" s="36"/>
    </row>
    <row r="1081" spans="2:14" x14ac:dyDescent="0.25">
      <c r="B1081" s="8" t="s">
        <v>188</v>
      </c>
      <c r="C1081" s="8">
        <v>2021</v>
      </c>
      <c r="D1081" s="8">
        <v>5</v>
      </c>
      <c r="E1081" s="55">
        <v>5298.7359999999999</v>
      </c>
      <c r="F1081" s="55">
        <v>3501.1959999999999</v>
      </c>
      <c r="G1081" s="55">
        <v>1731.3159999999903</v>
      </c>
      <c r="H1081" s="55">
        <v>-3528.8559999999902</v>
      </c>
      <c r="I1081" s="55">
        <v>8.516</v>
      </c>
      <c r="J1081" s="55">
        <v>20</v>
      </c>
      <c r="K1081" s="8" t="s">
        <v>65</v>
      </c>
      <c r="M1081" s="45">
        <v>0</v>
      </c>
      <c r="N1081" s="36"/>
    </row>
    <row r="1082" spans="2:14" x14ac:dyDescent="0.25">
      <c r="B1082" s="8" t="s">
        <v>188</v>
      </c>
      <c r="C1082" s="8">
        <v>2021</v>
      </c>
      <c r="D1082" s="8">
        <v>6</v>
      </c>
      <c r="E1082" s="55">
        <v>5906.4318000000003</v>
      </c>
      <c r="F1082" s="55">
        <v>5019.4399999999996</v>
      </c>
      <c r="G1082" s="55">
        <v>2296.9876999999992</v>
      </c>
      <c r="H1082" s="55">
        <v>-3183.9794999999999</v>
      </c>
      <c r="I1082" s="55">
        <v>16.056000000000001</v>
      </c>
      <c r="J1082" s="55">
        <v>19</v>
      </c>
      <c r="K1082" s="8" t="s">
        <v>65</v>
      </c>
      <c r="M1082" s="45">
        <v>0</v>
      </c>
      <c r="N1082" s="36"/>
    </row>
    <row r="1083" spans="2:14" x14ac:dyDescent="0.25">
      <c r="B1083" s="8" t="s">
        <v>188</v>
      </c>
      <c r="C1083" s="8">
        <v>2021</v>
      </c>
      <c r="D1083" s="8">
        <v>7</v>
      </c>
      <c r="E1083" s="55">
        <v>4990.6719999999996</v>
      </c>
      <c r="F1083" s="55">
        <v>5965.1440000000002</v>
      </c>
      <c r="G1083" s="55">
        <v>2965.8960000000002</v>
      </c>
      <c r="H1083" s="55">
        <v>-1991.424</v>
      </c>
      <c r="I1083" s="55">
        <v>19.904</v>
      </c>
      <c r="J1083" s="55">
        <v>20</v>
      </c>
      <c r="K1083" s="8" t="s">
        <v>65</v>
      </c>
      <c r="M1083" s="45">
        <v>0</v>
      </c>
      <c r="N1083" s="36"/>
    </row>
    <row r="1084" spans="2:14" x14ac:dyDescent="0.25">
      <c r="B1084" s="8" t="s">
        <v>188</v>
      </c>
      <c r="C1084" s="8">
        <v>2021</v>
      </c>
      <c r="D1084" s="8">
        <v>8</v>
      </c>
      <c r="E1084" s="55">
        <v>4686.7920000000004</v>
      </c>
      <c r="F1084" s="55">
        <v>5033.7</v>
      </c>
      <c r="G1084" s="55">
        <v>2592.3639999999996</v>
      </c>
      <c r="H1084" s="55">
        <v>-2245.4560000000001</v>
      </c>
      <c r="I1084" s="55">
        <v>25.803999999999998</v>
      </c>
      <c r="J1084" s="55">
        <v>20</v>
      </c>
      <c r="K1084" s="8" t="s">
        <v>65</v>
      </c>
      <c r="M1084" s="45">
        <v>0</v>
      </c>
      <c r="N1084" s="36"/>
    </row>
    <row r="1085" spans="2:14" x14ac:dyDescent="0.25">
      <c r="B1085" s="8" t="s">
        <v>188</v>
      </c>
      <c r="C1085" s="8">
        <v>2021</v>
      </c>
      <c r="D1085" s="8">
        <v>9</v>
      </c>
      <c r="E1085" s="55">
        <v>3825.884</v>
      </c>
      <c r="F1085" s="55">
        <v>3748.58</v>
      </c>
      <c r="G1085" s="55">
        <v>2126.864</v>
      </c>
      <c r="H1085" s="55">
        <v>-2204.1680000000001</v>
      </c>
      <c r="I1085" s="55">
        <v>40.963999999999999</v>
      </c>
      <c r="J1085" s="55">
        <v>18</v>
      </c>
      <c r="K1085" s="8" t="s">
        <v>65</v>
      </c>
      <c r="M1085" s="45">
        <v>0</v>
      </c>
      <c r="N1085" s="36"/>
    </row>
    <row r="1086" spans="2:14" x14ac:dyDescent="0.25">
      <c r="B1086" s="8" t="s">
        <v>188</v>
      </c>
      <c r="C1086" s="8">
        <v>2021</v>
      </c>
      <c r="D1086" s="8">
        <v>10</v>
      </c>
      <c r="E1086" s="55">
        <v>2428.66</v>
      </c>
      <c r="F1086" s="55">
        <v>3969.3040000000001</v>
      </c>
      <c r="G1086" s="55">
        <v>2634.7280000000001</v>
      </c>
      <c r="H1086" s="55">
        <v>-1094.0840000000001</v>
      </c>
      <c r="I1086" s="55">
        <v>8.7639999999999993</v>
      </c>
      <c r="J1086" s="55">
        <v>18</v>
      </c>
      <c r="K1086" s="8" t="s">
        <v>65</v>
      </c>
      <c r="M1086" s="45">
        <v>0</v>
      </c>
      <c r="N1086" s="36"/>
    </row>
    <row r="1087" spans="2:14" x14ac:dyDescent="0.25">
      <c r="B1087" s="8" t="s">
        <v>188</v>
      </c>
      <c r="C1087" s="8">
        <v>2021</v>
      </c>
      <c r="D1087" s="8">
        <v>11</v>
      </c>
      <c r="E1087" s="55">
        <v>1430.4860000000001</v>
      </c>
      <c r="F1087" s="55">
        <v>4544.1360000000004</v>
      </c>
      <c r="G1087" s="55">
        <v>3409.7940000000008</v>
      </c>
      <c r="H1087" s="55">
        <v>-296.14400000000001</v>
      </c>
      <c r="I1087" s="55">
        <v>9.9120000000000008</v>
      </c>
      <c r="J1087" s="55">
        <v>18</v>
      </c>
      <c r="K1087" s="8" t="s">
        <v>65</v>
      </c>
      <c r="M1087" s="45">
        <v>0</v>
      </c>
      <c r="N1087" s="36"/>
    </row>
    <row r="1088" spans="2:14" x14ac:dyDescent="0.25">
      <c r="B1088" s="8" t="s">
        <v>188</v>
      </c>
      <c r="C1088" s="8">
        <v>2021</v>
      </c>
      <c r="D1088" s="8">
        <v>12</v>
      </c>
      <c r="E1088" s="55">
        <v>751.822</v>
      </c>
      <c r="F1088" s="55">
        <v>4720.32</v>
      </c>
      <c r="G1088" s="55">
        <v>4046.3038999999994</v>
      </c>
      <c r="H1088" s="55">
        <v>-77.805899999999994</v>
      </c>
      <c r="I1088" s="55">
        <v>9.1720000000000006</v>
      </c>
      <c r="J1088" s="55">
        <v>18</v>
      </c>
      <c r="K1088" s="8" t="s">
        <v>65</v>
      </c>
      <c r="M1088" s="45">
        <v>0</v>
      </c>
      <c r="N1088" s="36"/>
    </row>
    <row r="1089" spans="2:14" x14ac:dyDescent="0.25">
      <c r="B1089" s="8" t="s">
        <v>189</v>
      </c>
      <c r="C1089" s="8">
        <v>2021</v>
      </c>
      <c r="D1089" s="8">
        <v>1</v>
      </c>
      <c r="E1089" s="55">
        <v>147.00800000000001</v>
      </c>
      <c r="F1089" s="55">
        <v>2311.8883000000001</v>
      </c>
      <c r="G1089" s="55">
        <v>2164.8802999999998</v>
      </c>
      <c r="H1089" s="55">
        <v>0</v>
      </c>
      <c r="I1089" s="55">
        <v>6.0006000000000004</v>
      </c>
      <c r="J1089" s="55">
        <v>10</v>
      </c>
      <c r="K1089" s="8" t="s">
        <v>65</v>
      </c>
      <c r="M1089" s="45">
        <v>0</v>
      </c>
      <c r="N1089" s="36"/>
    </row>
    <row r="1090" spans="2:14" x14ac:dyDescent="0.25">
      <c r="B1090" s="8" t="s">
        <v>189</v>
      </c>
      <c r="C1090" s="8">
        <v>2021</v>
      </c>
      <c r="D1090" s="8">
        <v>2</v>
      </c>
      <c r="E1090" s="55">
        <v>174.33600000000001</v>
      </c>
      <c r="F1090" s="55">
        <v>2328.4845999999998</v>
      </c>
      <c r="G1090" s="55">
        <v>2154.1486</v>
      </c>
      <c r="H1090" s="55">
        <v>0</v>
      </c>
      <c r="I1090" s="55">
        <v>6.7378999999999998</v>
      </c>
      <c r="J1090" s="55">
        <v>10</v>
      </c>
      <c r="K1090" s="8" t="s">
        <v>65</v>
      </c>
      <c r="M1090" s="45">
        <v>0</v>
      </c>
      <c r="N1090" s="36"/>
    </row>
    <row r="1091" spans="2:14" x14ac:dyDescent="0.25">
      <c r="B1091" s="8" t="s">
        <v>189</v>
      </c>
      <c r="C1091" s="8">
        <v>2021</v>
      </c>
      <c r="D1091" s="8">
        <v>3</v>
      </c>
      <c r="E1091" s="55">
        <v>376.94400000000002</v>
      </c>
      <c r="F1091" s="55">
        <v>2219.7656999999999</v>
      </c>
      <c r="G1091" s="55">
        <v>1845.3769</v>
      </c>
      <c r="H1091" s="55">
        <v>-2.5552000000000001</v>
      </c>
      <c r="I1091" s="55">
        <v>6.9427000000000003</v>
      </c>
      <c r="J1091" s="55">
        <v>10</v>
      </c>
      <c r="K1091" s="8" t="s">
        <v>65</v>
      </c>
      <c r="M1091" s="45">
        <v>0</v>
      </c>
      <c r="N1091" s="36"/>
    </row>
    <row r="1092" spans="2:14" x14ac:dyDescent="0.25">
      <c r="B1092" s="8" t="s">
        <v>189</v>
      </c>
      <c r="C1092" s="8">
        <v>2021</v>
      </c>
      <c r="D1092" s="8">
        <v>4</v>
      </c>
      <c r="E1092" s="55">
        <v>432.83199999999999</v>
      </c>
      <c r="F1092" s="55">
        <v>2337.3519999999999</v>
      </c>
      <c r="G1092" s="55">
        <v>1906.7039</v>
      </c>
      <c r="H1092" s="55">
        <v>-2.1839</v>
      </c>
      <c r="I1092" s="55">
        <v>8.9087999999999994</v>
      </c>
      <c r="J1092" s="55">
        <v>9</v>
      </c>
      <c r="K1092" s="8" t="s">
        <v>65</v>
      </c>
      <c r="M1092" s="45">
        <v>0</v>
      </c>
      <c r="N1092" s="36"/>
    </row>
    <row r="1093" spans="2:14" x14ac:dyDescent="0.25">
      <c r="B1093" s="8" t="s">
        <v>189</v>
      </c>
      <c r="C1093" s="8">
        <v>2021</v>
      </c>
      <c r="D1093" s="8">
        <v>5</v>
      </c>
      <c r="E1093" s="55">
        <v>279.30309999999997</v>
      </c>
      <c r="F1093" s="55">
        <v>1622.8633</v>
      </c>
      <c r="G1093" s="55">
        <v>1355.2140999999999</v>
      </c>
      <c r="H1093" s="55">
        <v>-11.6539</v>
      </c>
      <c r="I1093" s="55">
        <v>7.2704000000000004</v>
      </c>
      <c r="J1093" s="55">
        <v>9</v>
      </c>
      <c r="K1093" s="8" t="s">
        <v>65</v>
      </c>
      <c r="M1093" s="45">
        <v>0</v>
      </c>
      <c r="N1093" s="36"/>
    </row>
    <row r="1094" spans="2:14" x14ac:dyDescent="0.25">
      <c r="B1094" s="8" t="s">
        <v>189</v>
      </c>
      <c r="C1094" s="8">
        <v>2021</v>
      </c>
      <c r="D1094" s="8">
        <v>6</v>
      </c>
      <c r="E1094" s="55">
        <v>14.592000000000001</v>
      </c>
      <c r="F1094" s="55">
        <v>1959.3176000000001</v>
      </c>
      <c r="G1094" s="55">
        <v>1944.7256</v>
      </c>
      <c r="H1094" s="55">
        <v>0</v>
      </c>
      <c r="I1094" s="55">
        <v>8.7243999999999993</v>
      </c>
      <c r="J1094" s="55">
        <v>9</v>
      </c>
      <c r="K1094" s="8" t="s">
        <v>65</v>
      </c>
      <c r="M1094" s="45">
        <v>0</v>
      </c>
      <c r="N1094" s="36"/>
    </row>
    <row r="1095" spans="2:14" x14ac:dyDescent="0.25">
      <c r="B1095" s="8" t="s">
        <v>189</v>
      </c>
      <c r="C1095" s="8">
        <v>2021</v>
      </c>
      <c r="D1095" s="8">
        <v>7</v>
      </c>
      <c r="E1095" s="55">
        <v>0</v>
      </c>
      <c r="F1095" s="55">
        <v>2685.8761</v>
      </c>
      <c r="G1095" s="55">
        <v>2685.8761</v>
      </c>
      <c r="H1095" s="55">
        <v>0</v>
      </c>
      <c r="I1095" s="55">
        <v>9.3184000000000005</v>
      </c>
      <c r="J1095" s="55">
        <v>10</v>
      </c>
      <c r="K1095" s="8" t="s">
        <v>65</v>
      </c>
      <c r="M1095" s="45">
        <v>0</v>
      </c>
      <c r="N1095" s="36"/>
    </row>
    <row r="1096" spans="2:14" x14ac:dyDescent="0.25">
      <c r="B1096" s="8" t="s">
        <v>189</v>
      </c>
      <c r="C1096" s="8">
        <v>2021</v>
      </c>
      <c r="D1096" s="8">
        <v>8</v>
      </c>
      <c r="E1096" s="55">
        <v>0</v>
      </c>
      <c r="F1096" s="55">
        <v>2934.6161999999999</v>
      </c>
      <c r="G1096" s="55">
        <v>2934.6161999999999</v>
      </c>
      <c r="H1096" s="55">
        <v>0</v>
      </c>
      <c r="I1096" s="55">
        <v>11.5097</v>
      </c>
      <c r="J1096" s="55">
        <v>11</v>
      </c>
      <c r="K1096" s="8" t="s">
        <v>65</v>
      </c>
      <c r="M1096" s="45">
        <v>0</v>
      </c>
      <c r="N1096" s="36"/>
    </row>
    <row r="1097" spans="2:14" x14ac:dyDescent="0.25">
      <c r="B1097" s="8" t="s">
        <v>189</v>
      </c>
      <c r="C1097" s="8">
        <v>2021</v>
      </c>
      <c r="D1097" s="8">
        <v>9</v>
      </c>
      <c r="E1097" s="55">
        <v>0</v>
      </c>
      <c r="F1097" s="55">
        <v>2706.4456</v>
      </c>
      <c r="G1097" s="55">
        <v>2706.4456</v>
      </c>
      <c r="H1097" s="55">
        <v>0</v>
      </c>
      <c r="I1097" s="55">
        <v>8.8678000000000008</v>
      </c>
      <c r="J1097" s="55">
        <v>12</v>
      </c>
      <c r="K1097" s="8" t="s">
        <v>65</v>
      </c>
      <c r="M1097" s="45">
        <v>0</v>
      </c>
      <c r="N1097" s="36"/>
    </row>
    <row r="1098" spans="2:14" x14ac:dyDescent="0.25">
      <c r="B1098" s="8" t="s">
        <v>189</v>
      </c>
      <c r="C1098" s="8">
        <v>2021</v>
      </c>
      <c r="D1098" s="8">
        <v>10</v>
      </c>
      <c r="E1098" s="55">
        <v>0</v>
      </c>
      <c r="F1098" s="55">
        <v>3247.8890999999999</v>
      </c>
      <c r="G1098" s="55">
        <v>3247.8890999999999</v>
      </c>
      <c r="H1098" s="55">
        <v>0</v>
      </c>
      <c r="I1098" s="55">
        <v>10.465199999999999</v>
      </c>
      <c r="J1098" s="55">
        <v>12</v>
      </c>
      <c r="K1098" s="8" t="s">
        <v>65</v>
      </c>
      <c r="M1098" s="45">
        <v>0</v>
      </c>
      <c r="N1098" s="36"/>
    </row>
    <row r="1099" spans="2:14" x14ac:dyDescent="0.25">
      <c r="B1099" s="8" t="s">
        <v>189</v>
      </c>
      <c r="C1099" s="8">
        <v>2021</v>
      </c>
      <c r="D1099" s="8">
        <v>11</v>
      </c>
      <c r="E1099" s="55">
        <v>113.536</v>
      </c>
      <c r="F1099" s="55">
        <v>3306.3672999999999</v>
      </c>
      <c r="G1099" s="55">
        <v>3192.8312999999998</v>
      </c>
      <c r="H1099" s="55">
        <v>0</v>
      </c>
      <c r="I1099" s="55">
        <v>8.9087999999999994</v>
      </c>
      <c r="J1099" s="55">
        <v>12</v>
      </c>
      <c r="K1099" s="8" t="s">
        <v>65</v>
      </c>
      <c r="M1099" s="45">
        <v>0</v>
      </c>
      <c r="N1099" s="36"/>
    </row>
    <row r="1100" spans="2:14" x14ac:dyDescent="0.25">
      <c r="B1100" s="8" t="s">
        <v>189</v>
      </c>
      <c r="C1100" s="8">
        <v>2021</v>
      </c>
      <c r="D1100" s="8">
        <v>12</v>
      </c>
      <c r="E1100" s="55">
        <v>91.52</v>
      </c>
      <c r="F1100" s="55">
        <v>3334.0718000000002</v>
      </c>
      <c r="G1100" s="55">
        <v>3242.5518000000002</v>
      </c>
      <c r="H1100" s="55">
        <v>0</v>
      </c>
      <c r="I1100" s="55">
        <v>9.8917999999999999</v>
      </c>
      <c r="J1100" s="55">
        <v>12</v>
      </c>
      <c r="K1100" s="8" t="s">
        <v>65</v>
      </c>
      <c r="M1100" s="45">
        <v>0</v>
      </c>
      <c r="N1100" s="36"/>
    </row>
    <row r="1101" spans="2:14" x14ac:dyDescent="0.25">
      <c r="B1101" s="8" t="s">
        <v>190</v>
      </c>
      <c r="C1101" s="8">
        <v>2021</v>
      </c>
      <c r="D1101" s="8">
        <v>1</v>
      </c>
      <c r="E1101" s="55">
        <v>611.26480000000004</v>
      </c>
      <c r="F1101" s="55">
        <v>1553.8879999999999</v>
      </c>
      <c r="G1101" s="55">
        <v>1147.4037000000001</v>
      </c>
      <c r="H1101" s="55">
        <v>-204.78049999999999</v>
      </c>
      <c r="I1101" s="55">
        <v>37.840000000000003</v>
      </c>
      <c r="J1101" s="55">
        <v>10</v>
      </c>
      <c r="K1101" s="8" t="s">
        <v>65</v>
      </c>
      <c r="M1101" s="45">
        <v>0</v>
      </c>
      <c r="N1101" s="36"/>
    </row>
    <row r="1102" spans="2:14" x14ac:dyDescent="0.25">
      <c r="B1102" s="8" t="s">
        <v>190</v>
      </c>
      <c r="C1102" s="8">
        <v>2021</v>
      </c>
      <c r="D1102" s="8">
        <v>2</v>
      </c>
      <c r="E1102" s="55">
        <v>745.67349999999999</v>
      </c>
      <c r="F1102" s="55">
        <v>1371.0719999999999</v>
      </c>
      <c r="G1102" s="55">
        <v>908.37360000000001</v>
      </c>
      <c r="H1102" s="55">
        <v>-282.9751</v>
      </c>
      <c r="I1102" s="55">
        <v>23.696000000000002</v>
      </c>
      <c r="J1102" s="55">
        <v>10</v>
      </c>
      <c r="K1102" s="8" t="s">
        <v>65</v>
      </c>
      <c r="M1102" s="45">
        <v>0</v>
      </c>
      <c r="N1102" s="36"/>
    </row>
    <row r="1103" spans="2:14" x14ac:dyDescent="0.25">
      <c r="B1103" s="8" t="s">
        <v>190</v>
      </c>
      <c r="C1103" s="8">
        <v>2021</v>
      </c>
      <c r="D1103" s="8">
        <v>3</v>
      </c>
      <c r="E1103" s="55">
        <v>1527.6866</v>
      </c>
      <c r="F1103" s="55">
        <v>1311.7159999999999</v>
      </c>
      <c r="G1103" s="55">
        <v>706.1235999999999</v>
      </c>
      <c r="H1103" s="55">
        <v>-922.0942</v>
      </c>
      <c r="I1103" s="55">
        <v>24.808</v>
      </c>
      <c r="J1103" s="55">
        <v>9</v>
      </c>
      <c r="K1103" s="8" t="s">
        <v>65</v>
      </c>
      <c r="M1103" s="45">
        <v>0</v>
      </c>
      <c r="N1103" s="36"/>
    </row>
    <row r="1104" spans="2:14" x14ac:dyDescent="0.25">
      <c r="B1104" s="8" t="s">
        <v>190</v>
      </c>
      <c r="C1104" s="8">
        <v>2021</v>
      </c>
      <c r="D1104" s="8">
        <v>4</v>
      </c>
      <c r="E1104" s="55">
        <v>1821.9848</v>
      </c>
      <c r="F1104" s="55">
        <v>964.76800000000003</v>
      </c>
      <c r="G1104" s="55">
        <v>426.78289999999998</v>
      </c>
      <c r="H1104" s="55">
        <v>-1283.9997000000001</v>
      </c>
      <c r="I1104" s="55">
        <v>29.58</v>
      </c>
      <c r="J1104" s="55">
        <v>9</v>
      </c>
      <c r="K1104" s="8" t="s">
        <v>65</v>
      </c>
      <c r="M1104" s="45">
        <v>0</v>
      </c>
      <c r="N1104" s="36"/>
    </row>
    <row r="1105" spans="2:14" x14ac:dyDescent="0.25">
      <c r="B1105" s="8" t="s">
        <v>190</v>
      </c>
      <c r="C1105" s="8">
        <v>2021</v>
      </c>
      <c r="D1105" s="8">
        <v>5</v>
      </c>
      <c r="E1105" s="55">
        <v>2046.8287</v>
      </c>
      <c r="F1105" s="55">
        <v>776.68799999999999</v>
      </c>
      <c r="G1105" s="55">
        <v>267.4871</v>
      </c>
      <c r="H1105" s="55">
        <v>-1537.6278</v>
      </c>
      <c r="I1105" s="55">
        <v>5.7279999999999998</v>
      </c>
      <c r="J1105" s="55">
        <v>9</v>
      </c>
      <c r="K1105" s="8" t="s">
        <v>65</v>
      </c>
      <c r="M1105" s="45">
        <v>0</v>
      </c>
      <c r="N1105" s="36"/>
    </row>
    <row r="1106" spans="2:14" x14ac:dyDescent="0.25">
      <c r="B1106" s="8" t="s">
        <v>190</v>
      </c>
      <c r="C1106" s="8">
        <v>2021</v>
      </c>
      <c r="D1106" s="8">
        <v>6</v>
      </c>
      <c r="E1106" s="55">
        <v>2199.2089999999998</v>
      </c>
      <c r="F1106" s="55">
        <v>1034.0640000000001</v>
      </c>
      <c r="G1106" s="55">
        <v>297.70370000000003</v>
      </c>
      <c r="H1106" s="55">
        <v>-1462.8487</v>
      </c>
      <c r="I1106" s="55">
        <v>8.3520000000000003</v>
      </c>
      <c r="J1106" s="55">
        <v>9</v>
      </c>
      <c r="K1106" s="8" t="s">
        <v>65</v>
      </c>
      <c r="M1106" s="45">
        <v>0</v>
      </c>
      <c r="N1106" s="36"/>
    </row>
    <row r="1107" spans="2:14" x14ac:dyDescent="0.25">
      <c r="B1107" s="8" t="s">
        <v>190</v>
      </c>
      <c r="C1107" s="8">
        <v>2021</v>
      </c>
      <c r="D1107" s="8">
        <v>7</v>
      </c>
      <c r="E1107" s="55">
        <v>1906.7189000000001</v>
      </c>
      <c r="F1107" s="55">
        <v>1358.8720000000001</v>
      </c>
      <c r="G1107" s="55">
        <v>492.52870000000001</v>
      </c>
      <c r="H1107" s="55">
        <v>-1040.3756000000001</v>
      </c>
      <c r="I1107" s="55">
        <v>25.251999999999999</v>
      </c>
      <c r="J1107" s="55">
        <v>9</v>
      </c>
      <c r="K1107" s="8" t="s">
        <v>65</v>
      </c>
      <c r="M1107" s="45">
        <v>0</v>
      </c>
      <c r="N1107" s="36"/>
    </row>
    <row r="1108" spans="2:14" x14ac:dyDescent="0.25">
      <c r="B1108" s="8" t="s">
        <v>190</v>
      </c>
      <c r="C1108" s="8">
        <v>2021</v>
      </c>
      <c r="D1108" s="8">
        <v>8</v>
      </c>
      <c r="E1108" s="55">
        <v>1748.9586999999999</v>
      </c>
      <c r="F1108" s="55">
        <v>1079.44</v>
      </c>
      <c r="G1108" s="55">
        <v>387.80599999999998</v>
      </c>
      <c r="H1108" s="55">
        <v>-1057.3246999999999</v>
      </c>
      <c r="I1108" s="55">
        <v>6.88</v>
      </c>
      <c r="J1108" s="55">
        <v>8</v>
      </c>
      <c r="K1108" s="8" t="s">
        <v>65</v>
      </c>
      <c r="M1108" s="45">
        <v>0</v>
      </c>
      <c r="N1108" s="36"/>
    </row>
    <row r="1109" spans="2:14" x14ac:dyDescent="0.25">
      <c r="B1109" s="8" t="s">
        <v>190</v>
      </c>
      <c r="C1109" s="8">
        <v>2021</v>
      </c>
      <c r="D1109" s="8">
        <v>9</v>
      </c>
      <c r="E1109" s="55">
        <v>1465.0420999999999</v>
      </c>
      <c r="F1109" s="55">
        <v>975.55600000000004</v>
      </c>
      <c r="G1109" s="55">
        <v>428.46280000000013</v>
      </c>
      <c r="H1109" s="55">
        <v>-917.94889999999998</v>
      </c>
      <c r="I1109" s="55">
        <v>30.312000000000001</v>
      </c>
      <c r="J1109" s="55">
        <v>8</v>
      </c>
      <c r="K1109" s="8" t="s">
        <v>65</v>
      </c>
      <c r="M1109" s="45">
        <v>0</v>
      </c>
      <c r="N1109" s="36"/>
    </row>
    <row r="1110" spans="2:14" x14ac:dyDescent="0.25">
      <c r="B1110" s="8" t="s">
        <v>190</v>
      </c>
      <c r="C1110" s="8">
        <v>2021</v>
      </c>
      <c r="D1110" s="8">
        <v>10</v>
      </c>
      <c r="E1110" s="55">
        <v>980.05970000000002</v>
      </c>
      <c r="F1110" s="55">
        <v>941.25199999999995</v>
      </c>
      <c r="G1110" s="55">
        <v>531.83849999999995</v>
      </c>
      <c r="H1110" s="55">
        <v>-570.64620000000002</v>
      </c>
      <c r="I1110" s="55">
        <v>4.8319999999999999</v>
      </c>
      <c r="J1110" s="55">
        <v>8</v>
      </c>
      <c r="K1110" s="8" t="s">
        <v>65</v>
      </c>
      <c r="M1110" s="45">
        <v>0</v>
      </c>
      <c r="N1110" s="36"/>
    </row>
    <row r="1111" spans="2:14" x14ac:dyDescent="0.25">
      <c r="B1111" s="8" t="s">
        <v>190</v>
      </c>
      <c r="C1111" s="8">
        <v>2021</v>
      </c>
      <c r="D1111" s="8">
        <v>11</v>
      </c>
      <c r="E1111" s="55">
        <v>671.00930000000005</v>
      </c>
      <c r="F1111" s="55">
        <v>1193.2840000000001</v>
      </c>
      <c r="G1111" s="55">
        <v>802.87099999999998</v>
      </c>
      <c r="H1111" s="55">
        <v>-280.59629999999999</v>
      </c>
      <c r="I1111" s="55">
        <v>6.2240000000000002</v>
      </c>
      <c r="J1111" s="55">
        <v>8</v>
      </c>
      <c r="K1111" s="8" t="s">
        <v>65</v>
      </c>
      <c r="M1111" s="45">
        <v>0</v>
      </c>
      <c r="N1111" s="36"/>
    </row>
    <row r="1112" spans="2:14" x14ac:dyDescent="0.25">
      <c r="B1112" s="8" t="s">
        <v>190</v>
      </c>
      <c r="C1112" s="8">
        <v>2021</v>
      </c>
      <c r="D1112" s="8">
        <v>12</v>
      </c>
      <c r="E1112" s="55">
        <v>355.36709999999999</v>
      </c>
      <c r="F1112" s="55">
        <v>1421</v>
      </c>
      <c r="G1112" s="55">
        <v>1160.9767000000002</v>
      </c>
      <c r="H1112" s="55">
        <v>-95.343800000000002</v>
      </c>
      <c r="I1112" s="55">
        <v>6.96</v>
      </c>
      <c r="J1112" s="55">
        <v>8</v>
      </c>
      <c r="K1112" s="8" t="s">
        <v>65</v>
      </c>
      <c r="M1112" s="45">
        <v>0</v>
      </c>
      <c r="N1112" s="36"/>
    </row>
    <row r="1113" spans="2:14" x14ac:dyDescent="0.25">
      <c r="B1113" s="8" t="s">
        <v>191</v>
      </c>
      <c r="C1113" s="8">
        <v>2021</v>
      </c>
      <c r="D1113" s="8">
        <v>1</v>
      </c>
      <c r="E1113" s="55">
        <v>7931.2160000000003</v>
      </c>
      <c r="F1113" s="55">
        <v>2493.6277</v>
      </c>
      <c r="G1113" s="55">
        <v>1507.6301000000001</v>
      </c>
      <c r="H1113" s="55">
        <v>-6945.2183999999997</v>
      </c>
      <c r="I1113" s="55">
        <v>8.8268000000000004</v>
      </c>
      <c r="J1113" s="55">
        <v>40</v>
      </c>
      <c r="K1113" s="8" t="s">
        <v>65</v>
      </c>
      <c r="M1113" s="45">
        <v>0</v>
      </c>
      <c r="N1113" s="36"/>
    </row>
    <row r="1114" spans="2:14" x14ac:dyDescent="0.25">
      <c r="B1114" s="8" t="s">
        <v>191</v>
      </c>
      <c r="C1114" s="8">
        <v>2021</v>
      </c>
      <c r="D1114" s="8">
        <v>2</v>
      </c>
      <c r="E1114" s="55">
        <v>10032.0123</v>
      </c>
      <c r="F1114" s="55">
        <v>2090.4157</v>
      </c>
      <c r="G1114" s="55">
        <v>1207.9659999999999</v>
      </c>
      <c r="H1114" s="55">
        <v>-9149.5625999999993</v>
      </c>
      <c r="I1114" s="55">
        <v>9.3388000000000009</v>
      </c>
      <c r="J1114" s="55">
        <v>40</v>
      </c>
      <c r="K1114" s="8" t="s">
        <v>65</v>
      </c>
      <c r="M1114" s="45">
        <v>0</v>
      </c>
      <c r="N1114" s="36"/>
    </row>
    <row r="1115" spans="2:14" x14ac:dyDescent="0.25">
      <c r="B1115" s="8" t="s">
        <v>191</v>
      </c>
      <c r="C1115" s="8">
        <v>2021</v>
      </c>
      <c r="D1115" s="8">
        <v>3</v>
      </c>
      <c r="E1115" s="55">
        <v>15543.777099999999</v>
      </c>
      <c r="F1115" s="55">
        <v>2276.9083000000001</v>
      </c>
      <c r="G1115" s="55">
        <v>1183.4480000000003</v>
      </c>
      <c r="H1115" s="55">
        <v>-14450.316800000001</v>
      </c>
      <c r="I1115" s="55">
        <v>10.014699999999999</v>
      </c>
      <c r="J1115" s="55">
        <v>40</v>
      </c>
      <c r="K1115" s="8" t="s">
        <v>65</v>
      </c>
      <c r="M1115" s="45">
        <v>0</v>
      </c>
      <c r="N1115" s="36"/>
    </row>
    <row r="1116" spans="2:14" x14ac:dyDescent="0.25">
      <c r="B1116" s="8" t="s">
        <v>191</v>
      </c>
      <c r="C1116" s="8">
        <v>2021</v>
      </c>
      <c r="D1116" s="8">
        <v>4</v>
      </c>
      <c r="E1116" s="55">
        <v>16651.042000000001</v>
      </c>
      <c r="F1116" s="55">
        <v>18499.749199999998</v>
      </c>
      <c r="G1116" s="55">
        <v>12025.116799999998</v>
      </c>
      <c r="H1116" s="55">
        <v>-10176.409600000001</v>
      </c>
      <c r="I1116" s="55">
        <v>57.651200000000003</v>
      </c>
      <c r="J1116" s="55">
        <v>40</v>
      </c>
      <c r="K1116" s="8" t="s">
        <v>65</v>
      </c>
      <c r="M1116" s="45">
        <v>0</v>
      </c>
      <c r="N1116" s="36"/>
    </row>
    <row r="1117" spans="2:14" x14ac:dyDescent="0.25">
      <c r="B1117" s="8" t="s">
        <v>191</v>
      </c>
      <c r="C1117" s="8">
        <v>2021</v>
      </c>
      <c r="D1117" s="8">
        <v>5</v>
      </c>
      <c r="E1117" s="55">
        <v>17273.125199999999</v>
      </c>
      <c r="F1117" s="55">
        <v>2056.0655000000002</v>
      </c>
      <c r="G1117" s="55">
        <v>879.34659999999997</v>
      </c>
      <c r="H1117" s="55">
        <v>-16096.406300000001</v>
      </c>
      <c r="I1117" s="55">
        <v>6.0210999999999997</v>
      </c>
      <c r="J1117" s="55">
        <v>63</v>
      </c>
      <c r="K1117" s="8" t="s">
        <v>65</v>
      </c>
      <c r="M1117" s="45">
        <v>0</v>
      </c>
      <c r="N1117" s="36"/>
    </row>
    <row r="1118" spans="2:14" x14ac:dyDescent="0.25">
      <c r="B1118" s="8" t="s">
        <v>191</v>
      </c>
      <c r="C1118" s="8">
        <v>2021</v>
      </c>
      <c r="D1118" s="8">
        <v>6</v>
      </c>
      <c r="E1118" s="55">
        <v>17881.208600000002</v>
      </c>
      <c r="F1118" s="55">
        <v>1942.9228000000001</v>
      </c>
      <c r="G1118" s="55">
        <v>753.61350000000004</v>
      </c>
      <c r="H1118" s="55">
        <v>-16691.899300000001</v>
      </c>
      <c r="I1118" s="55">
        <v>8.0076000000000001</v>
      </c>
      <c r="J1118" s="55">
        <v>63</v>
      </c>
      <c r="K1118" s="8" t="s">
        <v>65</v>
      </c>
      <c r="M1118" s="45">
        <v>0</v>
      </c>
      <c r="N1118" s="36"/>
    </row>
    <row r="1119" spans="2:14" x14ac:dyDescent="0.25">
      <c r="B1119" s="8" t="s">
        <v>191</v>
      </c>
      <c r="C1119" s="8">
        <v>2021</v>
      </c>
      <c r="D1119" s="8">
        <v>7</v>
      </c>
      <c r="E1119" s="55">
        <v>14546.8249</v>
      </c>
      <c r="F1119" s="55">
        <v>2003.2092</v>
      </c>
      <c r="G1119" s="55">
        <v>869.55070000000001</v>
      </c>
      <c r="H1119" s="55">
        <v>-13413.1664</v>
      </c>
      <c r="I1119" s="55">
        <v>11.7964</v>
      </c>
      <c r="J1119" s="55">
        <v>63</v>
      </c>
      <c r="K1119" s="8" t="s">
        <v>65</v>
      </c>
      <c r="M1119" s="45">
        <v>0</v>
      </c>
      <c r="N1119" s="36"/>
    </row>
    <row r="1120" spans="2:14" x14ac:dyDescent="0.25">
      <c r="B1120" s="8" t="s">
        <v>191</v>
      </c>
      <c r="C1120" s="8">
        <v>2021</v>
      </c>
      <c r="D1120" s="8">
        <v>8</v>
      </c>
      <c r="E1120" s="55">
        <v>14573.891900000001</v>
      </c>
      <c r="F1120" s="55">
        <v>2197.6392999999998</v>
      </c>
      <c r="G1120" s="55">
        <v>1016.2607000000011</v>
      </c>
      <c r="H1120" s="55">
        <v>-13392.513300000001</v>
      </c>
      <c r="I1120" s="55">
        <v>11.694000000000001</v>
      </c>
      <c r="J1120" s="55">
        <v>63</v>
      </c>
      <c r="K1120" s="8" t="s">
        <v>65</v>
      </c>
      <c r="M1120" s="45">
        <v>0</v>
      </c>
      <c r="N1120" s="36"/>
    </row>
    <row r="1121" spans="2:14" x14ac:dyDescent="0.25">
      <c r="B1121" s="8" t="s">
        <v>191</v>
      </c>
      <c r="C1121" s="8">
        <v>2021</v>
      </c>
      <c r="D1121" s="8">
        <v>9</v>
      </c>
      <c r="E1121" s="55">
        <v>14918.001700000001</v>
      </c>
      <c r="F1121" s="55">
        <v>4652.1998000000003</v>
      </c>
      <c r="G1121" s="55">
        <v>2680.1267999999991</v>
      </c>
      <c r="H1121" s="55">
        <v>-12945.9287</v>
      </c>
      <c r="I1121" s="55">
        <v>50.974699999999999</v>
      </c>
      <c r="J1121" s="55">
        <v>63</v>
      </c>
      <c r="K1121" s="8" t="s">
        <v>65</v>
      </c>
      <c r="M1121" s="45">
        <v>0</v>
      </c>
      <c r="N1121" s="36"/>
    </row>
    <row r="1122" spans="2:14" x14ac:dyDescent="0.25">
      <c r="B1122" s="8" t="s">
        <v>191</v>
      </c>
      <c r="C1122" s="8">
        <v>2021</v>
      </c>
      <c r="D1122" s="8">
        <v>10</v>
      </c>
      <c r="E1122" s="55">
        <v>11162.866400000001</v>
      </c>
      <c r="F1122" s="55">
        <v>12976.111199999999</v>
      </c>
      <c r="G1122" s="55">
        <v>9114.8646999999983</v>
      </c>
      <c r="H1122" s="55">
        <v>-7301.6198999999997</v>
      </c>
      <c r="I1122" s="55">
        <v>61.050800000000002</v>
      </c>
      <c r="J1122" s="55">
        <v>63</v>
      </c>
      <c r="K1122" s="8" t="s">
        <v>65</v>
      </c>
      <c r="M1122" s="45">
        <v>0</v>
      </c>
      <c r="N1122" s="36"/>
    </row>
    <row r="1123" spans="2:14" x14ac:dyDescent="0.25">
      <c r="B1123" s="8" t="s">
        <v>191</v>
      </c>
      <c r="C1123" s="8">
        <v>2021</v>
      </c>
      <c r="D1123" s="8">
        <v>11</v>
      </c>
      <c r="E1123" s="55">
        <v>9221.9639999999999</v>
      </c>
      <c r="F1123" s="55">
        <v>2126.8020999999999</v>
      </c>
      <c r="G1123" s="55">
        <v>1214.8645000000004</v>
      </c>
      <c r="H1123" s="55">
        <v>-8310.0264000000006</v>
      </c>
      <c r="I1123" s="55">
        <v>8.2911000000000001</v>
      </c>
      <c r="J1123" s="55">
        <v>61</v>
      </c>
      <c r="K1123" s="8" t="s">
        <v>65</v>
      </c>
      <c r="M1123" s="45">
        <v>0</v>
      </c>
      <c r="N1123" s="36"/>
    </row>
    <row r="1124" spans="2:14" x14ac:dyDescent="0.25">
      <c r="B1124" s="8" t="s">
        <v>191</v>
      </c>
      <c r="C1124" s="8">
        <v>2021</v>
      </c>
      <c r="D1124" s="8">
        <v>12</v>
      </c>
      <c r="E1124" s="55">
        <v>5203.4916999999996</v>
      </c>
      <c r="F1124" s="55">
        <v>2394.2575999999999</v>
      </c>
      <c r="G1124" s="55">
        <v>1693.4374</v>
      </c>
      <c r="H1124" s="55">
        <v>-4502.6715000000004</v>
      </c>
      <c r="I1124" s="55">
        <v>7.2088999999999999</v>
      </c>
      <c r="J1124" s="55">
        <v>61</v>
      </c>
      <c r="K1124" s="8" t="s">
        <v>65</v>
      </c>
      <c r="M1124" s="45">
        <v>0</v>
      </c>
      <c r="N1124" s="36"/>
    </row>
    <row r="1125" spans="2:14" x14ac:dyDescent="0.25">
      <c r="B1125" s="8" t="s">
        <v>192</v>
      </c>
      <c r="C1125" s="8">
        <v>2021</v>
      </c>
      <c r="D1125" s="8">
        <v>1</v>
      </c>
      <c r="E1125" s="55">
        <v>511.27190000000002</v>
      </c>
      <c r="F1125" s="55">
        <v>0</v>
      </c>
      <c r="G1125" s="55">
        <v>0</v>
      </c>
      <c r="H1125" s="55">
        <v>-511.27190000000002</v>
      </c>
      <c r="I1125" s="55">
        <v>0</v>
      </c>
      <c r="J1125" s="55">
        <v>0</v>
      </c>
      <c r="K1125" s="8" t="s">
        <v>65</v>
      </c>
      <c r="M1125" s="45">
        <v>0</v>
      </c>
      <c r="N1125" s="36"/>
    </row>
    <row r="1126" spans="2:14" x14ac:dyDescent="0.25">
      <c r="B1126" s="8" t="s">
        <v>192</v>
      </c>
      <c r="C1126" s="8">
        <v>2021</v>
      </c>
      <c r="D1126" s="8">
        <v>2</v>
      </c>
      <c r="E1126" s="55">
        <v>512.70399999999995</v>
      </c>
      <c r="F1126" s="55">
        <v>0</v>
      </c>
      <c r="G1126" s="55">
        <v>0</v>
      </c>
      <c r="H1126" s="55">
        <v>-512.70399999999995</v>
      </c>
      <c r="I1126" s="55">
        <v>0</v>
      </c>
      <c r="J1126" s="55">
        <v>0</v>
      </c>
      <c r="K1126" s="8" t="s">
        <v>65</v>
      </c>
      <c r="M1126" s="45">
        <v>0</v>
      </c>
      <c r="N1126" s="36"/>
    </row>
    <row r="1127" spans="2:14" x14ac:dyDescent="0.25">
      <c r="B1127" s="8" t="s">
        <v>192</v>
      </c>
      <c r="C1127" s="8">
        <v>2021</v>
      </c>
      <c r="D1127" s="8">
        <v>3</v>
      </c>
      <c r="E1127" s="55">
        <v>1377.248</v>
      </c>
      <c r="F1127" s="55">
        <v>10.496</v>
      </c>
      <c r="G1127" s="55">
        <v>10.368</v>
      </c>
      <c r="H1127" s="55">
        <v>-1377.12</v>
      </c>
      <c r="I1127" s="55">
        <v>0.128</v>
      </c>
      <c r="J1127" s="55">
        <v>1</v>
      </c>
      <c r="K1127" s="8" t="s">
        <v>65</v>
      </c>
      <c r="M1127" s="45">
        <v>0</v>
      </c>
      <c r="N1127" s="36"/>
    </row>
    <row r="1128" spans="2:14" x14ac:dyDescent="0.25">
      <c r="B1128" s="8" t="s">
        <v>192</v>
      </c>
      <c r="C1128" s="8">
        <v>2021</v>
      </c>
      <c r="D1128" s="8">
        <v>4</v>
      </c>
      <c r="E1128" s="55">
        <v>1643.3358000000001</v>
      </c>
      <c r="F1128" s="55">
        <v>23.143999999999998</v>
      </c>
      <c r="G1128" s="55">
        <v>22.783999999999999</v>
      </c>
      <c r="H1128" s="55">
        <v>-1642.9757999999999</v>
      </c>
      <c r="I1128" s="55">
        <v>0.128</v>
      </c>
      <c r="J1128" s="55">
        <v>1</v>
      </c>
      <c r="K1128" s="8" t="s">
        <v>65</v>
      </c>
      <c r="M1128" s="45">
        <v>0</v>
      </c>
      <c r="N1128" s="36"/>
    </row>
    <row r="1129" spans="2:14" x14ac:dyDescent="0.25">
      <c r="B1129" s="8" t="s">
        <v>192</v>
      </c>
      <c r="C1129" s="8">
        <v>2021</v>
      </c>
      <c r="D1129" s="8">
        <v>5</v>
      </c>
      <c r="E1129" s="55">
        <v>1876.7439999999999</v>
      </c>
      <c r="F1129" s="55">
        <v>21.632000000000001</v>
      </c>
      <c r="G1129" s="55">
        <v>21.248000000000001</v>
      </c>
      <c r="H1129" s="55">
        <v>-1876.36</v>
      </c>
      <c r="I1129" s="55">
        <v>0.128</v>
      </c>
      <c r="J1129" s="55">
        <v>1</v>
      </c>
      <c r="K1129" s="8" t="s">
        <v>65</v>
      </c>
      <c r="M1129" s="45">
        <v>0</v>
      </c>
      <c r="N1129" s="36"/>
    </row>
    <row r="1130" spans="2:14" x14ac:dyDescent="0.25">
      <c r="B1130" s="8" t="s">
        <v>192</v>
      </c>
      <c r="C1130" s="8">
        <v>2021</v>
      </c>
      <c r="D1130" s="8">
        <v>6</v>
      </c>
      <c r="E1130" s="55">
        <v>1993.568</v>
      </c>
      <c r="F1130" s="55">
        <v>18.687999999999999</v>
      </c>
      <c r="G1130" s="55">
        <v>18.687999999999999</v>
      </c>
      <c r="H1130" s="55">
        <v>-1993.568</v>
      </c>
      <c r="I1130" s="55">
        <v>0.128</v>
      </c>
      <c r="J1130" s="55">
        <v>1</v>
      </c>
      <c r="K1130" s="8" t="s">
        <v>65</v>
      </c>
      <c r="M1130" s="45">
        <v>0</v>
      </c>
      <c r="N1130" s="36"/>
    </row>
    <row r="1131" spans="2:14" x14ac:dyDescent="0.25">
      <c r="B1131" s="8" t="s">
        <v>192</v>
      </c>
      <c r="C1131" s="8">
        <v>2021</v>
      </c>
      <c r="D1131" s="8">
        <v>7</v>
      </c>
      <c r="E1131" s="55">
        <v>1710.2719999999999</v>
      </c>
      <c r="F1131" s="55">
        <v>20.48</v>
      </c>
      <c r="G1131" s="55">
        <v>20.48</v>
      </c>
      <c r="H1131" s="55">
        <v>-1710.2719999999999</v>
      </c>
      <c r="I1131" s="55">
        <v>0.128</v>
      </c>
      <c r="J1131" s="55">
        <v>1</v>
      </c>
      <c r="K1131" s="8" t="s">
        <v>65</v>
      </c>
      <c r="M1131" s="45">
        <v>0</v>
      </c>
      <c r="N1131" s="36"/>
    </row>
    <row r="1132" spans="2:14" x14ac:dyDescent="0.25">
      <c r="B1132" s="8" t="s">
        <v>192</v>
      </c>
      <c r="C1132" s="8">
        <v>2021</v>
      </c>
      <c r="D1132" s="8">
        <v>8</v>
      </c>
      <c r="E1132" s="55">
        <v>1576.896</v>
      </c>
      <c r="F1132" s="55">
        <v>23.04</v>
      </c>
      <c r="G1132" s="55">
        <v>22.911999999999999</v>
      </c>
      <c r="H1132" s="55">
        <v>-1576.768</v>
      </c>
      <c r="I1132" s="55">
        <v>0.128</v>
      </c>
      <c r="J1132" s="55">
        <v>1</v>
      </c>
      <c r="K1132" s="8" t="s">
        <v>65</v>
      </c>
      <c r="M1132" s="45">
        <v>0</v>
      </c>
      <c r="N1132" s="36"/>
    </row>
    <row r="1133" spans="2:14" x14ac:dyDescent="0.25">
      <c r="B1133" s="8" t="s">
        <v>192</v>
      </c>
      <c r="C1133" s="8">
        <v>2021</v>
      </c>
      <c r="D1133" s="8">
        <v>9</v>
      </c>
      <c r="E1133" s="55">
        <v>1337.7360000000001</v>
      </c>
      <c r="F1133" s="55">
        <v>25.216000000000001</v>
      </c>
      <c r="G1133" s="55">
        <v>25.215899999999799</v>
      </c>
      <c r="H1133" s="55">
        <v>-1337.7358999999999</v>
      </c>
      <c r="I1133" s="55">
        <v>0.128</v>
      </c>
      <c r="J1133" s="55">
        <v>1</v>
      </c>
      <c r="K1133" s="8" t="s">
        <v>65</v>
      </c>
      <c r="M1133" s="45">
        <v>0</v>
      </c>
      <c r="N1133" s="36"/>
    </row>
    <row r="1134" spans="2:14" x14ac:dyDescent="0.25">
      <c r="B1134" s="8" t="s">
        <v>192</v>
      </c>
      <c r="C1134" s="8">
        <v>2021</v>
      </c>
      <c r="D1134" s="8">
        <v>10</v>
      </c>
      <c r="E1134" s="55">
        <v>859.00390000000004</v>
      </c>
      <c r="F1134" s="55">
        <v>29.696000000000002</v>
      </c>
      <c r="G1134" s="55">
        <v>29.514999999999961</v>
      </c>
      <c r="H1134" s="55">
        <v>-858.8229</v>
      </c>
      <c r="I1134" s="55">
        <v>0.128</v>
      </c>
      <c r="J1134" s="55">
        <v>1</v>
      </c>
      <c r="K1134" s="8" t="s">
        <v>65</v>
      </c>
      <c r="M1134" s="45">
        <v>0</v>
      </c>
      <c r="N1134" s="36"/>
    </row>
    <row r="1135" spans="2:14" x14ac:dyDescent="0.25">
      <c r="B1135" s="8" t="s">
        <v>192</v>
      </c>
      <c r="C1135" s="8">
        <v>2021</v>
      </c>
      <c r="D1135" s="8">
        <v>11</v>
      </c>
      <c r="E1135" s="55">
        <v>577.41600000000005</v>
      </c>
      <c r="F1135" s="55">
        <v>31.553999999999998</v>
      </c>
      <c r="G1135" s="55">
        <v>31.482000000000024</v>
      </c>
      <c r="H1135" s="55">
        <v>-577.34400000000005</v>
      </c>
      <c r="I1135" s="55">
        <v>0.19400000000000001</v>
      </c>
      <c r="J1135" s="55">
        <v>1</v>
      </c>
      <c r="K1135" s="8" t="s">
        <v>65</v>
      </c>
      <c r="M1135" s="45">
        <v>0</v>
      </c>
      <c r="N1135" s="36"/>
    </row>
    <row r="1136" spans="2:14" x14ac:dyDescent="0.25">
      <c r="B1136" s="8" t="s">
        <v>192</v>
      </c>
      <c r="C1136" s="8">
        <v>2021</v>
      </c>
      <c r="D1136" s="8">
        <v>12</v>
      </c>
      <c r="E1136" s="55">
        <v>352.27600000000001</v>
      </c>
      <c r="F1136" s="55">
        <v>34.176000000000002</v>
      </c>
      <c r="G1136" s="55">
        <v>34.175799999999995</v>
      </c>
      <c r="H1136" s="55">
        <v>-352.2758</v>
      </c>
      <c r="I1136" s="55">
        <v>0.128</v>
      </c>
      <c r="J1136" s="55">
        <v>1</v>
      </c>
      <c r="K1136" s="8" t="s">
        <v>65</v>
      </c>
      <c r="M1136" s="45">
        <v>0</v>
      </c>
      <c r="N1136" s="36"/>
    </row>
    <row r="1137" spans="2:14" x14ac:dyDescent="0.25">
      <c r="B1137" s="8" t="s">
        <v>193</v>
      </c>
      <c r="C1137" s="8">
        <v>2021</v>
      </c>
      <c r="D1137" s="8">
        <v>1</v>
      </c>
      <c r="E1137" s="55">
        <v>573.34400000000005</v>
      </c>
      <c r="F1137" s="55">
        <v>1198.588</v>
      </c>
      <c r="G1137" s="55">
        <v>947.1</v>
      </c>
      <c r="H1137" s="55">
        <v>-321.85599999999999</v>
      </c>
      <c r="I1137" s="55">
        <v>14.236000000000001</v>
      </c>
      <c r="J1137" s="55">
        <v>20</v>
      </c>
      <c r="K1137" s="8" t="s">
        <v>65</v>
      </c>
      <c r="M1137" s="45">
        <v>0</v>
      </c>
      <c r="N1137" s="36"/>
    </row>
    <row r="1138" spans="2:14" x14ac:dyDescent="0.25">
      <c r="B1138" s="8" t="s">
        <v>193</v>
      </c>
      <c r="C1138" s="8">
        <v>2021</v>
      </c>
      <c r="D1138" s="8">
        <v>2</v>
      </c>
      <c r="E1138" s="55">
        <v>534.52</v>
      </c>
      <c r="F1138" s="55">
        <v>950.55600000000004</v>
      </c>
      <c r="G1138" s="55">
        <v>766.44399999999996</v>
      </c>
      <c r="H1138" s="55">
        <v>-350.40800000000002</v>
      </c>
      <c r="I1138" s="55">
        <v>13.832000000000001</v>
      </c>
      <c r="J1138" s="55">
        <v>20</v>
      </c>
      <c r="K1138" s="8" t="s">
        <v>65</v>
      </c>
      <c r="M1138" s="45">
        <v>0</v>
      </c>
      <c r="N1138" s="36"/>
    </row>
    <row r="1139" spans="2:14" x14ac:dyDescent="0.25">
      <c r="B1139" s="8" t="s">
        <v>193</v>
      </c>
      <c r="C1139" s="8">
        <v>2021</v>
      </c>
      <c r="D1139" s="8">
        <v>3</v>
      </c>
      <c r="E1139" s="55">
        <v>1631.4639999999999</v>
      </c>
      <c r="F1139" s="55">
        <v>710.75199999999995</v>
      </c>
      <c r="G1139" s="55">
        <v>457.464</v>
      </c>
      <c r="H1139" s="55">
        <v>-1378.1759999999999</v>
      </c>
      <c r="I1139" s="55">
        <v>18.992000000000001</v>
      </c>
      <c r="J1139" s="55">
        <v>20</v>
      </c>
      <c r="K1139" s="8" t="s">
        <v>65</v>
      </c>
      <c r="M1139" s="45">
        <v>0</v>
      </c>
      <c r="N1139" s="36"/>
    </row>
    <row r="1140" spans="2:14" x14ac:dyDescent="0.25">
      <c r="B1140" s="8" t="s">
        <v>193</v>
      </c>
      <c r="C1140" s="8">
        <v>2021</v>
      </c>
      <c r="D1140" s="8">
        <v>4</v>
      </c>
      <c r="E1140" s="55">
        <v>1633.9679000000001</v>
      </c>
      <c r="F1140" s="55">
        <v>598.12400000000002</v>
      </c>
      <c r="G1140" s="55">
        <v>358.16800000000001</v>
      </c>
      <c r="H1140" s="55">
        <v>-1394.0119</v>
      </c>
      <c r="I1140" s="55">
        <v>12.368</v>
      </c>
      <c r="J1140" s="55">
        <v>20</v>
      </c>
      <c r="K1140" s="8" t="s">
        <v>65</v>
      </c>
      <c r="M1140" s="45">
        <v>0</v>
      </c>
      <c r="N1140" s="36"/>
    </row>
    <row r="1141" spans="2:14" x14ac:dyDescent="0.25">
      <c r="B1141" s="8" t="s">
        <v>193</v>
      </c>
      <c r="C1141" s="8">
        <v>2021</v>
      </c>
      <c r="D1141" s="8">
        <v>5</v>
      </c>
      <c r="E1141" s="55">
        <v>1598.528</v>
      </c>
      <c r="F1141" s="55">
        <v>2972.8679999999999</v>
      </c>
      <c r="G1141" s="55">
        <v>2165.2840000000001</v>
      </c>
      <c r="H1141" s="55">
        <v>-790.94399999999996</v>
      </c>
      <c r="I1141" s="55">
        <v>15.972</v>
      </c>
      <c r="J1141" s="55">
        <v>20</v>
      </c>
      <c r="K1141" s="8" t="s">
        <v>65</v>
      </c>
      <c r="M1141" s="45">
        <v>0</v>
      </c>
      <c r="N1141" s="36"/>
    </row>
    <row r="1142" spans="2:14" x14ac:dyDescent="0.25">
      <c r="B1142" s="8" t="s">
        <v>193</v>
      </c>
      <c r="C1142" s="8">
        <v>2021</v>
      </c>
      <c r="D1142" s="8">
        <v>6</v>
      </c>
      <c r="E1142" s="55">
        <v>1600.0845999999999</v>
      </c>
      <c r="F1142" s="55">
        <v>7463.46</v>
      </c>
      <c r="G1142" s="55">
        <v>5967.3919999999998</v>
      </c>
      <c r="H1142" s="55">
        <v>-104.0166</v>
      </c>
      <c r="I1142" s="55">
        <v>18.62</v>
      </c>
      <c r="J1142" s="55">
        <v>20</v>
      </c>
      <c r="K1142" s="8" t="s">
        <v>65</v>
      </c>
      <c r="M1142" s="45">
        <v>0</v>
      </c>
      <c r="N1142" s="36"/>
    </row>
    <row r="1143" spans="2:14" x14ac:dyDescent="0.25">
      <c r="B1143" s="8" t="s">
        <v>193</v>
      </c>
      <c r="C1143" s="8">
        <v>2021</v>
      </c>
      <c r="D1143" s="8">
        <v>7</v>
      </c>
      <c r="E1143" s="55">
        <v>1532.4159999999999</v>
      </c>
      <c r="F1143" s="55">
        <v>9652.9320000000007</v>
      </c>
      <c r="G1143" s="55">
        <v>8120.5159999999996</v>
      </c>
      <c r="H1143" s="55">
        <v>0</v>
      </c>
      <c r="I1143" s="55">
        <v>15.972</v>
      </c>
      <c r="J1143" s="55">
        <v>20</v>
      </c>
      <c r="K1143" s="8" t="s">
        <v>65</v>
      </c>
      <c r="M1143" s="45">
        <v>0</v>
      </c>
      <c r="N1143" s="36"/>
    </row>
    <row r="1144" spans="2:14" x14ac:dyDescent="0.25">
      <c r="B1144" s="8" t="s">
        <v>193</v>
      </c>
      <c r="C1144" s="8">
        <v>2021</v>
      </c>
      <c r="D1144" s="8">
        <v>8</v>
      </c>
      <c r="E1144" s="55">
        <v>1530.848</v>
      </c>
      <c r="F1144" s="55">
        <v>7484.6480000000001</v>
      </c>
      <c r="G1144" s="55">
        <v>6109.192</v>
      </c>
      <c r="H1144" s="55">
        <v>-155.392</v>
      </c>
      <c r="I1144" s="55">
        <v>22.472000000000001</v>
      </c>
      <c r="J1144" s="55">
        <v>20</v>
      </c>
      <c r="K1144" s="8" t="s">
        <v>65</v>
      </c>
      <c r="M1144" s="45">
        <v>0</v>
      </c>
      <c r="N1144" s="36"/>
    </row>
    <row r="1145" spans="2:14" x14ac:dyDescent="0.25">
      <c r="B1145" s="8" t="s">
        <v>193</v>
      </c>
      <c r="C1145" s="8">
        <v>2021</v>
      </c>
      <c r="D1145" s="8">
        <v>9</v>
      </c>
      <c r="E1145" s="55">
        <v>1413.61</v>
      </c>
      <c r="F1145" s="55">
        <v>3246.68</v>
      </c>
      <c r="G1145" s="55">
        <v>2670.4339</v>
      </c>
      <c r="H1145" s="55">
        <v>-837.36389999999994</v>
      </c>
      <c r="I1145" s="55">
        <v>26.507999999999999</v>
      </c>
      <c r="J1145" s="55">
        <v>20</v>
      </c>
      <c r="K1145" s="8" t="s">
        <v>65</v>
      </c>
      <c r="M1145" s="45">
        <v>0</v>
      </c>
      <c r="N1145" s="36"/>
    </row>
    <row r="1146" spans="2:14" x14ac:dyDescent="0.25">
      <c r="B1146" s="8" t="s">
        <v>193</v>
      </c>
      <c r="C1146" s="8">
        <v>2021</v>
      </c>
      <c r="D1146" s="8">
        <v>10</v>
      </c>
      <c r="E1146" s="55">
        <v>1050.0840000000001</v>
      </c>
      <c r="F1146" s="55">
        <v>250.952</v>
      </c>
      <c r="G1146" s="55">
        <v>185.37600000000003</v>
      </c>
      <c r="H1146" s="55">
        <v>-984.50800000000004</v>
      </c>
      <c r="I1146" s="55">
        <v>6.3040000000000003</v>
      </c>
      <c r="J1146" s="55">
        <v>20</v>
      </c>
      <c r="K1146" s="8" t="s">
        <v>65</v>
      </c>
      <c r="M1146" s="45">
        <v>0</v>
      </c>
      <c r="N1146" s="36"/>
    </row>
    <row r="1147" spans="2:14" x14ac:dyDescent="0.25">
      <c r="B1147" s="8" t="s">
        <v>193</v>
      </c>
      <c r="C1147" s="8">
        <v>2021</v>
      </c>
      <c r="D1147" s="8">
        <v>11</v>
      </c>
      <c r="E1147" s="55">
        <v>690.596</v>
      </c>
      <c r="F1147" s="55">
        <v>619.09199999999998</v>
      </c>
      <c r="G1147" s="55">
        <v>452.60799999999995</v>
      </c>
      <c r="H1147" s="55">
        <v>-524.11199999999997</v>
      </c>
      <c r="I1147" s="55">
        <v>3.9319999999999999</v>
      </c>
      <c r="J1147" s="55">
        <v>20</v>
      </c>
      <c r="K1147" s="8" t="s">
        <v>65</v>
      </c>
      <c r="M1147" s="45">
        <v>0</v>
      </c>
      <c r="N1147" s="36"/>
    </row>
    <row r="1148" spans="2:14" x14ac:dyDescent="0.25">
      <c r="B1148" s="8" t="s">
        <v>193</v>
      </c>
      <c r="C1148" s="8">
        <v>2021</v>
      </c>
      <c r="D1148" s="8">
        <v>12</v>
      </c>
      <c r="E1148" s="55">
        <v>276.45800000000003</v>
      </c>
      <c r="F1148" s="55">
        <v>1001.9640000000001</v>
      </c>
      <c r="G1148" s="55">
        <v>871.47800000000007</v>
      </c>
      <c r="H1148" s="55">
        <v>-145.97200000000001</v>
      </c>
      <c r="I1148" s="55">
        <v>14.087999999999999</v>
      </c>
      <c r="J1148" s="55">
        <v>20</v>
      </c>
      <c r="K1148" s="8" t="s">
        <v>65</v>
      </c>
      <c r="M1148" s="45">
        <v>0</v>
      </c>
      <c r="N1148" s="36"/>
    </row>
    <row r="1149" spans="2:14" x14ac:dyDescent="0.25">
      <c r="B1149" s="8" t="s">
        <v>194</v>
      </c>
      <c r="C1149" s="8">
        <v>2021</v>
      </c>
      <c r="D1149" s="8">
        <v>1</v>
      </c>
      <c r="E1149" s="55">
        <v>933.45500000000004</v>
      </c>
      <c r="F1149" s="55">
        <v>6040.2960000000003</v>
      </c>
      <c r="G1149" s="55">
        <v>5260.3047999999999</v>
      </c>
      <c r="H1149" s="55">
        <v>-153.46379999999999</v>
      </c>
      <c r="I1149" s="55">
        <v>32.32</v>
      </c>
      <c r="J1149" s="55">
        <v>17</v>
      </c>
      <c r="K1149" s="8" t="s">
        <v>65</v>
      </c>
      <c r="M1149" s="45">
        <v>0</v>
      </c>
      <c r="N1149" s="36"/>
    </row>
    <row r="1150" spans="2:14" x14ac:dyDescent="0.25">
      <c r="B1150" s="8" t="s">
        <v>194</v>
      </c>
      <c r="C1150" s="8">
        <v>2021</v>
      </c>
      <c r="D1150" s="8">
        <v>2</v>
      </c>
      <c r="E1150" s="55">
        <v>1569.4567</v>
      </c>
      <c r="F1150" s="55">
        <v>5705</v>
      </c>
      <c r="G1150" s="55">
        <v>4602.1950999999999</v>
      </c>
      <c r="H1150" s="55">
        <v>-466.65179999999998</v>
      </c>
      <c r="I1150" s="55">
        <v>13.432</v>
      </c>
      <c r="J1150" s="55">
        <v>17</v>
      </c>
      <c r="K1150" s="8" t="s">
        <v>65</v>
      </c>
      <c r="M1150" s="45">
        <v>0</v>
      </c>
      <c r="N1150" s="36"/>
    </row>
    <row r="1151" spans="2:14" x14ac:dyDescent="0.25">
      <c r="B1151" s="8" t="s">
        <v>194</v>
      </c>
      <c r="C1151" s="8">
        <v>2021</v>
      </c>
      <c r="D1151" s="8">
        <v>3</v>
      </c>
      <c r="E1151" s="55">
        <v>4690.6377000000002</v>
      </c>
      <c r="F1151" s="55">
        <v>6351.3680000000004</v>
      </c>
      <c r="G1151" s="55">
        <v>3801.7029000000002</v>
      </c>
      <c r="H1151" s="55">
        <v>-2140.9726000000001</v>
      </c>
      <c r="I1151" s="55">
        <v>41.648000000000003</v>
      </c>
      <c r="J1151" s="55">
        <v>17</v>
      </c>
      <c r="K1151" s="8" t="s">
        <v>65</v>
      </c>
      <c r="M1151" s="45">
        <v>0</v>
      </c>
      <c r="N1151" s="36"/>
    </row>
    <row r="1152" spans="2:14" x14ac:dyDescent="0.25">
      <c r="B1152" s="8" t="s">
        <v>194</v>
      </c>
      <c r="C1152" s="8">
        <v>2021</v>
      </c>
      <c r="D1152" s="8">
        <v>4</v>
      </c>
      <c r="E1152" s="55">
        <v>3666.9638</v>
      </c>
      <c r="F1152" s="55">
        <v>5741.9279999999999</v>
      </c>
      <c r="G1152" s="55">
        <v>3638.0544999999997</v>
      </c>
      <c r="H1152" s="55">
        <v>-1563.0903000000001</v>
      </c>
      <c r="I1152" s="55">
        <v>13.76</v>
      </c>
      <c r="J1152" s="55">
        <v>17</v>
      </c>
      <c r="K1152" s="8" t="s">
        <v>65</v>
      </c>
      <c r="M1152" s="45">
        <v>0</v>
      </c>
      <c r="N1152" s="36"/>
    </row>
    <row r="1153" spans="2:14" x14ac:dyDescent="0.25">
      <c r="B1153" s="8" t="s">
        <v>194</v>
      </c>
      <c r="C1153" s="8">
        <v>2021</v>
      </c>
      <c r="D1153" s="8">
        <v>5</v>
      </c>
      <c r="E1153" s="55">
        <v>5381.5915999999997</v>
      </c>
      <c r="F1153" s="55">
        <v>2624.7359999999999</v>
      </c>
      <c r="G1153" s="55">
        <v>1231.5740000000001</v>
      </c>
      <c r="H1153" s="55">
        <v>-3988.4295999999999</v>
      </c>
      <c r="I1153" s="55">
        <v>23.384</v>
      </c>
      <c r="J1153" s="55">
        <v>17</v>
      </c>
      <c r="K1153" s="8" t="s">
        <v>65</v>
      </c>
      <c r="M1153" s="45">
        <v>0</v>
      </c>
      <c r="N1153" s="36"/>
    </row>
    <row r="1154" spans="2:14" x14ac:dyDescent="0.25">
      <c r="B1154" s="8" t="s">
        <v>194</v>
      </c>
      <c r="C1154" s="8">
        <v>2021</v>
      </c>
      <c r="D1154" s="8">
        <v>6</v>
      </c>
      <c r="E1154" s="55">
        <v>2745.7166000000002</v>
      </c>
      <c r="F1154" s="55">
        <v>4183.6080000000002</v>
      </c>
      <c r="G1154" s="55">
        <v>2295.4173999999998</v>
      </c>
      <c r="H1154" s="55">
        <v>-857.52599999999995</v>
      </c>
      <c r="I1154" s="55">
        <v>16.704000000000001</v>
      </c>
      <c r="J1154" s="55">
        <v>18</v>
      </c>
      <c r="K1154" s="8" t="s">
        <v>65</v>
      </c>
      <c r="M1154" s="45">
        <v>0</v>
      </c>
      <c r="N1154" s="36"/>
    </row>
    <row r="1155" spans="2:14" x14ac:dyDescent="0.25">
      <c r="B1155" s="8" t="s">
        <v>194</v>
      </c>
      <c r="C1155" s="8">
        <v>2021</v>
      </c>
      <c r="D1155" s="8">
        <v>7</v>
      </c>
      <c r="E1155" s="55">
        <v>0</v>
      </c>
      <c r="F1155" s="55">
        <v>4317.2479999999996</v>
      </c>
      <c r="G1155" s="55">
        <v>4317.2479999999996</v>
      </c>
      <c r="H1155" s="55">
        <v>0</v>
      </c>
      <c r="I1155" s="55">
        <v>12.936</v>
      </c>
      <c r="J1155" s="55">
        <v>18</v>
      </c>
      <c r="K1155" s="8" t="s">
        <v>65</v>
      </c>
      <c r="M1155" s="45">
        <v>0</v>
      </c>
      <c r="N1155" s="36"/>
    </row>
    <row r="1156" spans="2:14" x14ac:dyDescent="0.25">
      <c r="B1156" s="8" t="s">
        <v>194</v>
      </c>
      <c r="C1156" s="8">
        <v>2021</v>
      </c>
      <c r="D1156" s="8">
        <v>8</v>
      </c>
      <c r="E1156" s="55">
        <v>4245.5513000000001</v>
      </c>
      <c r="F1156" s="55">
        <v>6075.4880000000003</v>
      </c>
      <c r="G1156" s="55">
        <v>3465.4344000000001</v>
      </c>
      <c r="H1156" s="55">
        <v>-1635.4976999999999</v>
      </c>
      <c r="I1156" s="55">
        <v>20.88</v>
      </c>
      <c r="J1156" s="55">
        <v>18</v>
      </c>
      <c r="K1156" s="8" t="s">
        <v>65</v>
      </c>
      <c r="M1156" s="45">
        <v>0</v>
      </c>
      <c r="N1156" s="36"/>
    </row>
    <row r="1157" spans="2:14" x14ac:dyDescent="0.25">
      <c r="B1157" s="8" t="s">
        <v>194</v>
      </c>
      <c r="C1157" s="8">
        <v>2021</v>
      </c>
      <c r="D1157" s="8">
        <v>9</v>
      </c>
      <c r="E1157" s="55">
        <v>2740.8703</v>
      </c>
      <c r="F1157" s="55">
        <v>5859.7120000000004</v>
      </c>
      <c r="G1157" s="55">
        <v>3760.6446000000005</v>
      </c>
      <c r="H1157" s="55">
        <v>-641.80290000000002</v>
      </c>
      <c r="I1157" s="55">
        <v>65.975999999999999</v>
      </c>
      <c r="J1157" s="55">
        <v>18</v>
      </c>
      <c r="K1157" s="8" t="s">
        <v>65</v>
      </c>
      <c r="M1157" s="45">
        <v>0</v>
      </c>
      <c r="N1157" s="36"/>
    </row>
    <row r="1158" spans="2:14" x14ac:dyDescent="0.25">
      <c r="B1158" s="8" t="s">
        <v>194</v>
      </c>
      <c r="C1158" s="8">
        <v>2021</v>
      </c>
      <c r="D1158" s="8">
        <v>10</v>
      </c>
      <c r="E1158" s="55">
        <v>2770.0245</v>
      </c>
      <c r="F1158" s="55">
        <v>5419.9520000000002</v>
      </c>
      <c r="G1158" s="55">
        <v>3553.9876000000004</v>
      </c>
      <c r="H1158" s="55">
        <v>-904.06010000000003</v>
      </c>
      <c r="I1158" s="55">
        <v>13.263999999999999</v>
      </c>
      <c r="J1158" s="55">
        <v>18</v>
      </c>
      <c r="K1158" s="8" t="s">
        <v>65</v>
      </c>
      <c r="M1158" s="45">
        <v>0</v>
      </c>
      <c r="N1158" s="36"/>
    </row>
    <row r="1159" spans="2:14" x14ac:dyDescent="0.25">
      <c r="B1159" s="8" t="s">
        <v>194</v>
      </c>
      <c r="C1159" s="8">
        <v>2021</v>
      </c>
      <c r="D1159" s="8">
        <v>11</v>
      </c>
      <c r="E1159" s="55">
        <v>2302.1493999999998</v>
      </c>
      <c r="F1159" s="55">
        <v>6259.0079999999998</v>
      </c>
      <c r="G1159" s="55">
        <v>4650.2636000000002</v>
      </c>
      <c r="H1159" s="55">
        <v>-693.40499999999997</v>
      </c>
      <c r="I1159" s="55">
        <v>16.591999999999999</v>
      </c>
      <c r="J1159" s="55">
        <v>18</v>
      </c>
      <c r="K1159" s="8" t="s">
        <v>65</v>
      </c>
      <c r="M1159" s="45">
        <v>0</v>
      </c>
      <c r="N1159" s="36"/>
    </row>
    <row r="1160" spans="2:14" x14ac:dyDescent="0.25">
      <c r="B1160" s="8" t="s">
        <v>194</v>
      </c>
      <c r="C1160" s="8">
        <v>2021</v>
      </c>
      <c r="D1160" s="8">
        <v>12</v>
      </c>
      <c r="E1160" s="55">
        <v>1223.9152999999999</v>
      </c>
      <c r="F1160" s="55">
        <v>4796.152</v>
      </c>
      <c r="G1160" s="55">
        <v>3898.4001000000003</v>
      </c>
      <c r="H1160" s="55">
        <v>-326.16340000000002</v>
      </c>
      <c r="I1160" s="55">
        <v>11.792</v>
      </c>
      <c r="J1160" s="55">
        <v>18</v>
      </c>
      <c r="K1160" s="8" t="s">
        <v>65</v>
      </c>
      <c r="M1160" s="45">
        <v>0</v>
      </c>
      <c r="N1160" s="36"/>
    </row>
    <row r="1161" spans="2:14" x14ac:dyDescent="0.25">
      <c r="B1161" s="8" t="s">
        <v>195</v>
      </c>
      <c r="C1161" s="8">
        <v>2021</v>
      </c>
      <c r="D1161" s="8">
        <v>1</v>
      </c>
      <c r="E1161" s="55">
        <v>698.49620000000004</v>
      </c>
      <c r="F1161" s="55">
        <v>2104.88</v>
      </c>
      <c r="G1161" s="55">
        <v>1662.9691</v>
      </c>
      <c r="H1161" s="55">
        <v>-256.58530000000002</v>
      </c>
      <c r="I1161" s="55">
        <v>37.216000000000001</v>
      </c>
      <c r="J1161" s="55">
        <v>297</v>
      </c>
      <c r="K1161" s="8" t="s">
        <v>65</v>
      </c>
      <c r="M1161" s="45">
        <v>0</v>
      </c>
      <c r="N1161" s="36"/>
    </row>
    <row r="1162" spans="2:14" x14ac:dyDescent="0.25">
      <c r="B1162" s="8" t="s">
        <v>195</v>
      </c>
      <c r="C1162" s="8">
        <v>2021</v>
      </c>
      <c r="D1162" s="8">
        <v>2</v>
      </c>
      <c r="E1162" s="55">
        <v>694.65060000000005</v>
      </c>
      <c r="F1162" s="55">
        <v>2313.8240000000001</v>
      </c>
      <c r="G1162" s="55">
        <v>1971.3471999999999</v>
      </c>
      <c r="H1162" s="55">
        <v>-352.17379999999901</v>
      </c>
      <c r="I1162" s="55">
        <v>83.88</v>
      </c>
      <c r="J1162" s="55">
        <v>297</v>
      </c>
      <c r="K1162" s="8" t="s">
        <v>65</v>
      </c>
      <c r="M1162" s="45">
        <v>0</v>
      </c>
      <c r="N1162" s="36"/>
    </row>
    <row r="1163" spans="2:14" x14ac:dyDescent="0.25">
      <c r="B1163" s="8" t="s">
        <v>195</v>
      </c>
      <c r="C1163" s="8">
        <v>2021</v>
      </c>
      <c r="D1163" s="8">
        <v>3</v>
      </c>
      <c r="E1163" s="55">
        <v>1920.0402999999999</v>
      </c>
      <c r="F1163" s="55">
        <v>2696.5439999999999</v>
      </c>
      <c r="G1163" s="55">
        <v>1799.3305</v>
      </c>
      <c r="H1163" s="55">
        <v>-1022.8268</v>
      </c>
      <c r="I1163" s="55">
        <v>50.128</v>
      </c>
      <c r="J1163" s="55">
        <v>297</v>
      </c>
      <c r="K1163" s="8" t="s">
        <v>65</v>
      </c>
      <c r="M1163" s="45">
        <v>0</v>
      </c>
      <c r="N1163" s="36"/>
    </row>
    <row r="1164" spans="2:14" x14ac:dyDescent="0.25">
      <c r="B1164" s="8" t="s">
        <v>195</v>
      </c>
      <c r="C1164" s="8">
        <v>2021</v>
      </c>
      <c r="D1164" s="8">
        <v>4</v>
      </c>
      <c r="E1164" s="55">
        <v>2374.4452999999999</v>
      </c>
      <c r="F1164" s="55">
        <v>1936.1679999999999</v>
      </c>
      <c r="G1164" s="55">
        <v>1079.0686000000001</v>
      </c>
      <c r="H1164" s="55">
        <v>-1517.3459</v>
      </c>
      <c r="I1164" s="55">
        <v>27.376000000000001</v>
      </c>
      <c r="J1164" s="55">
        <v>297</v>
      </c>
      <c r="K1164" s="8" t="s">
        <v>65</v>
      </c>
      <c r="M1164" s="45">
        <v>0</v>
      </c>
      <c r="N1164" s="36"/>
    </row>
    <row r="1165" spans="2:14" x14ac:dyDescent="0.25">
      <c r="B1165" s="8" t="s">
        <v>195</v>
      </c>
      <c r="C1165" s="8">
        <v>2021</v>
      </c>
      <c r="D1165" s="8">
        <v>5</v>
      </c>
      <c r="E1165" s="55">
        <v>2621.4578999999999</v>
      </c>
      <c r="F1165" s="55">
        <v>2815.6640000000002</v>
      </c>
      <c r="G1165" s="55">
        <v>1508.1660000000004</v>
      </c>
      <c r="H1165" s="55">
        <v>-1313.9599000000001</v>
      </c>
      <c r="I1165" s="55">
        <v>7.2080000000000002</v>
      </c>
      <c r="J1165" s="55">
        <v>297</v>
      </c>
      <c r="K1165" s="8" t="s">
        <v>65</v>
      </c>
      <c r="M1165" s="45">
        <v>0</v>
      </c>
      <c r="N1165" s="36"/>
    </row>
    <row r="1166" spans="2:14" x14ac:dyDescent="0.25">
      <c r="B1166" s="8" t="s">
        <v>195</v>
      </c>
      <c r="C1166" s="8">
        <v>2021</v>
      </c>
      <c r="D1166" s="8">
        <v>6</v>
      </c>
      <c r="E1166" s="55">
        <v>3897.6102999999998</v>
      </c>
      <c r="F1166" s="55">
        <v>2846.9520000000002</v>
      </c>
      <c r="G1166" s="55">
        <v>1291.8981000000003</v>
      </c>
      <c r="H1166" s="55">
        <v>-2342.5563999999999</v>
      </c>
      <c r="I1166" s="55">
        <v>10.48</v>
      </c>
      <c r="J1166" s="55">
        <v>297</v>
      </c>
      <c r="K1166" s="8" t="s">
        <v>65</v>
      </c>
      <c r="M1166" s="45">
        <v>0</v>
      </c>
      <c r="N1166" s="36"/>
    </row>
    <row r="1167" spans="2:14" x14ac:dyDescent="0.25">
      <c r="B1167" s="8" t="s">
        <v>195</v>
      </c>
      <c r="C1167" s="8">
        <v>2021</v>
      </c>
      <c r="D1167" s="8">
        <v>7</v>
      </c>
      <c r="E1167" s="55">
        <v>3298.5288999999998</v>
      </c>
      <c r="F1167" s="55">
        <v>3924.0880000000002</v>
      </c>
      <c r="G1167" s="55">
        <v>2135.8283000000001</v>
      </c>
      <c r="H1167" s="55">
        <v>-1510.2692</v>
      </c>
      <c r="I1167" s="55">
        <v>17.032</v>
      </c>
      <c r="J1167" s="55">
        <v>297</v>
      </c>
      <c r="K1167" s="8" t="s">
        <v>65</v>
      </c>
      <c r="M1167" s="45">
        <v>0</v>
      </c>
      <c r="N1167" s="36"/>
    </row>
    <row r="1168" spans="2:14" x14ac:dyDescent="0.25">
      <c r="B1168" s="8" t="s">
        <v>195</v>
      </c>
      <c r="C1168" s="8">
        <v>2021</v>
      </c>
      <c r="D1168" s="8">
        <v>8</v>
      </c>
      <c r="E1168" s="55">
        <v>3018.0432000000001</v>
      </c>
      <c r="F1168" s="55">
        <v>23037.24</v>
      </c>
      <c r="G1168" s="55">
        <v>21160.054400000001</v>
      </c>
      <c r="H1168" s="55">
        <v>-1140.8576</v>
      </c>
      <c r="I1168" s="55">
        <v>228.72</v>
      </c>
      <c r="J1168" s="55">
        <v>297</v>
      </c>
      <c r="K1168" s="8" t="s">
        <v>65</v>
      </c>
      <c r="M1168" s="45">
        <v>0</v>
      </c>
      <c r="N1168" s="36"/>
    </row>
    <row r="1169" spans="2:14" x14ac:dyDescent="0.25">
      <c r="B1169" s="8" t="s">
        <v>195</v>
      </c>
      <c r="C1169" s="8">
        <v>2021</v>
      </c>
      <c r="D1169" s="8">
        <v>9</v>
      </c>
      <c r="E1169" s="55">
        <v>2262.9304000000002</v>
      </c>
      <c r="F1169" s="55">
        <v>105418.45600000001</v>
      </c>
      <c r="G1169" s="55">
        <v>103171.85679999999</v>
      </c>
      <c r="H1169" s="55">
        <v>-16.331199999999999</v>
      </c>
      <c r="I1169" s="55">
        <v>301.79199999999997</v>
      </c>
      <c r="J1169" s="55">
        <v>308</v>
      </c>
      <c r="K1169" s="8" t="s">
        <v>65</v>
      </c>
      <c r="M1169" s="45">
        <v>0</v>
      </c>
      <c r="N1169" s="36"/>
    </row>
    <row r="1170" spans="2:14" x14ac:dyDescent="0.25">
      <c r="B1170" s="8" t="s">
        <v>195</v>
      </c>
      <c r="C1170" s="8">
        <v>2021</v>
      </c>
      <c r="D1170" s="8">
        <v>10</v>
      </c>
      <c r="E1170" s="55">
        <v>1555.9960000000001</v>
      </c>
      <c r="F1170" s="55">
        <v>4024.4960000000001</v>
      </c>
      <c r="G1170" s="55">
        <v>2989.9962</v>
      </c>
      <c r="H1170" s="55">
        <v>-521.49620000000004</v>
      </c>
      <c r="I1170" s="55">
        <v>88.144000000000005</v>
      </c>
      <c r="J1170" s="55">
        <v>316</v>
      </c>
      <c r="K1170" s="8" t="s">
        <v>65</v>
      </c>
      <c r="M1170" s="45">
        <v>0</v>
      </c>
      <c r="N1170" s="36"/>
    </row>
    <row r="1171" spans="2:14" x14ac:dyDescent="0.25">
      <c r="B1171" s="8" t="s">
        <v>195</v>
      </c>
      <c r="C1171" s="8">
        <v>2021</v>
      </c>
      <c r="D1171" s="8">
        <v>11</v>
      </c>
      <c r="E1171" s="55">
        <v>1044.4271000000001</v>
      </c>
      <c r="F1171" s="55">
        <v>2240.2959999999998</v>
      </c>
      <c r="G1171" s="55">
        <v>1638.1913999999997</v>
      </c>
      <c r="H1171" s="55">
        <v>-442.32249999999999</v>
      </c>
      <c r="I1171" s="55">
        <v>5.7919999999999998</v>
      </c>
      <c r="J1171" s="55">
        <v>316</v>
      </c>
      <c r="K1171" s="8" t="s">
        <v>65</v>
      </c>
      <c r="M1171" s="45">
        <v>0</v>
      </c>
      <c r="N1171" s="36"/>
    </row>
    <row r="1172" spans="2:14" x14ac:dyDescent="0.25">
      <c r="B1172" s="8" t="s">
        <v>195</v>
      </c>
      <c r="C1172" s="8">
        <v>2021</v>
      </c>
      <c r="D1172" s="8">
        <v>12</v>
      </c>
      <c r="E1172" s="55">
        <v>550.84069999999997</v>
      </c>
      <c r="F1172" s="55">
        <v>2496.6880000000001</v>
      </c>
      <c r="G1172" s="55">
        <v>2105.8562000000002</v>
      </c>
      <c r="H1172" s="55">
        <v>-160.00890000000001</v>
      </c>
      <c r="I1172" s="55">
        <v>5.8959999999999999</v>
      </c>
      <c r="J1172" s="55">
        <v>316</v>
      </c>
      <c r="K1172" s="8" t="s">
        <v>65</v>
      </c>
      <c r="M1172" s="45">
        <v>0</v>
      </c>
      <c r="N1172" s="36"/>
    </row>
    <row r="1173" spans="2:14" x14ac:dyDescent="0.25">
      <c r="B1173" s="8" t="s">
        <v>196</v>
      </c>
      <c r="C1173" s="8">
        <v>2021</v>
      </c>
      <c r="D1173" s="8">
        <v>1</v>
      </c>
      <c r="E1173" s="55">
        <v>153.75989999999999</v>
      </c>
      <c r="F1173" s="55">
        <v>2415.3678</v>
      </c>
      <c r="G1173" s="55">
        <v>2261.6079</v>
      </c>
      <c r="H1173" s="55">
        <v>0</v>
      </c>
      <c r="I1173" s="55">
        <v>7.4880000000000004</v>
      </c>
      <c r="J1173" s="55">
        <v>10</v>
      </c>
      <c r="K1173" s="8" t="s">
        <v>65</v>
      </c>
      <c r="M1173" s="45">
        <v>0</v>
      </c>
      <c r="N1173" s="36"/>
    </row>
    <row r="1174" spans="2:14" x14ac:dyDescent="0.25">
      <c r="B1174" s="8" t="s">
        <v>196</v>
      </c>
      <c r="C1174" s="8">
        <v>2021</v>
      </c>
      <c r="D1174" s="8">
        <v>2</v>
      </c>
      <c r="E1174" s="55">
        <v>236.376</v>
      </c>
      <c r="F1174" s="55">
        <v>1466.5038</v>
      </c>
      <c r="G1174" s="55">
        <v>1240.5598</v>
      </c>
      <c r="H1174" s="55">
        <v>-10.432</v>
      </c>
      <c r="I1174" s="55">
        <v>6.9119999999999999</v>
      </c>
      <c r="J1174" s="55">
        <v>10</v>
      </c>
      <c r="K1174" s="8" t="s">
        <v>65</v>
      </c>
      <c r="M1174" s="45">
        <v>0</v>
      </c>
      <c r="N1174" s="36"/>
    </row>
    <row r="1175" spans="2:14" x14ac:dyDescent="0.25">
      <c r="B1175" s="8" t="s">
        <v>196</v>
      </c>
      <c r="C1175" s="8">
        <v>2021</v>
      </c>
      <c r="D1175" s="8">
        <v>3</v>
      </c>
      <c r="E1175" s="55">
        <v>528.9837</v>
      </c>
      <c r="F1175" s="55">
        <v>1719.1516999999999</v>
      </c>
      <c r="G1175" s="55">
        <v>1219.6719999999998</v>
      </c>
      <c r="H1175" s="55">
        <v>-29.504000000000001</v>
      </c>
      <c r="I1175" s="55">
        <v>6.4</v>
      </c>
      <c r="J1175" s="55">
        <v>10</v>
      </c>
      <c r="K1175" s="8" t="s">
        <v>65</v>
      </c>
      <c r="M1175" s="45">
        <v>0</v>
      </c>
      <c r="N1175" s="36"/>
    </row>
    <row r="1176" spans="2:14" x14ac:dyDescent="0.25">
      <c r="B1176" s="8" t="s">
        <v>196</v>
      </c>
      <c r="C1176" s="8">
        <v>2021</v>
      </c>
      <c r="D1176" s="8">
        <v>4</v>
      </c>
      <c r="E1176" s="55">
        <v>80.063999999999993</v>
      </c>
      <c r="F1176" s="55">
        <v>1570.7838999999999</v>
      </c>
      <c r="G1176" s="55">
        <v>1496.8639000000001</v>
      </c>
      <c r="H1176" s="55">
        <v>-6.1440000000000001</v>
      </c>
      <c r="I1176" s="55">
        <v>5.6319999999999997</v>
      </c>
      <c r="J1176" s="55">
        <v>10</v>
      </c>
      <c r="K1176" s="8" t="s">
        <v>65</v>
      </c>
      <c r="M1176" s="45">
        <v>0</v>
      </c>
      <c r="N1176" s="36"/>
    </row>
    <row r="1177" spans="2:14" x14ac:dyDescent="0.25">
      <c r="B1177" s="8" t="s">
        <v>196</v>
      </c>
      <c r="C1177" s="8">
        <v>2021</v>
      </c>
      <c r="D1177" s="8">
        <v>5</v>
      </c>
      <c r="E1177" s="55">
        <v>0</v>
      </c>
      <c r="F1177" s="55">
        <v>1618.5358000000001</v>
      </c>
      <c r="G1177" s="55">
        <v>1618.5358000000001</v>
      </c>
      <c r="H1177" s="55">
        <v>0</v>
      </c>
      <c r="I1177" s="55">
        <v>7.68</v>
      </c>
      <c r="J1177" s="55">
        <v>10</v>
      </c>
      <c r="K1177" s="8" t="s">
        <v>65</v>
      </c>
      <c r="M1177" s="45">
        <v>0</v>
      </c>
      <c r="N1177" s="36"/>
    </row>
    <row r="1178" spans="2:14" x14ac:dyDescent="0.25">
      <c r="B1178" s="8" t="s">
        <v>196</v>
      </c>
      <c r="C1178" s="8">
        <v>2021</v>
      </c>
      <c r="D1178" s="8">
        <v>6</v>
      </c>
      <c r="E1178" s="55">
        <v>0</v>
      </c>
      <c r="F1178" s="55">
        <v>1728.8878</v>
      </c>
      <c r="G1178" s="55">
        <v>1728.8878</v>
      </c>
      <c r="H1178" s="55">
        <v>0</v>
      </c>
      <c r="I1178" s="55">
        <v>7.9359999999999999</v>
      </c>
      <c r="J1178" s="55">
        <v>10</v>
      </c>
      <c r="K1178" s="8" t="s">
        <v>65</v>
      </c>
      <c r="M1178" s="45">
        <v>0</v>
      </c>
      <c r="N1178" s="36"/>
    </row>
    <row r="1179" spans="2:14" x14ac:dyDescent="0.25">
      <c r="B1179" s="8" t="s">
        <v>196</v>
      </c>
      <c r="C1179" s="8">
        <v>2021</v>
      </c>
      <c r="D1179" s="8">
        <v>7</v>
      </c>
      <c r="E1179" s="55">
        <v>0</v>
      </c>
      <c r="F1179" s="55">
        <v>1710.3118999999999</v>
      </c>
      <c r="G1179" s="55">
        <v>1710.3118999999999</v>
      </c>
      <c r="H1179" s="55">
        <v>0</v>
      </c>
      <c r="I1179" s="55">
        <v>7.04</v>
      </c>
      <c r="J1179" s="55">
        <v>10</v>
      </c>
      <c r="K1179" s="8" t="s">
        <v>65</v>
      </c>
      <c r="M1179" s="45">
        <v>0</v>
      </c>
      <c r="N1179" s="36"/>
    </row>
    <row r="1180" spans="2:14" x14ac:dyDescent="0.25">
      <c r="B1180" s="8" t="s">
        <v>196</v>
      </c>
      <c r="C1180" s="8">
        <v>2021</v>
      </c>
      <c r="D1180" s="8">
        <v>8</v>
      </c>
      <c r="E1180" s="55">
        <v>0</v>
      </c>
      <c r="F1180" s="55">
        <v>1662.992</v>
      </c>
      <c r="G1180" s="55">
        <v>1662.992</v>
      </c>
      <c r="H1180" s="55">
        <v>0</v>
      </c>
      <c r="I1180" s="55">
        <v>6.6559999999999997</v>
      </c>
      <c r="J1180" s="55">
        <v>10</v>
      </c>
      <c r="K1180" s="8" t="s">
        <v>65</v>
      </c>
      <c r="M1180" s="45">
        <v>0</v>
      </c>
      <c r="N1180" s="36"/>
    </row>
    <row r="1181" spans="2:14" x14ac:dyDescent="0.25">
      <c r="B1181" s="8" t="s">
        <v>196</v>
      </c>
      <c r="C1181" s="8">
        <v>2021</v>
      </c>
      <c r="D1181" s="8">
        <v>9</v>
      </c>
      <c r="E1181" s="55">
        <v>0.51200000000000001</v>
      </c>
      <c r="F1181" s="55">
        <v>1353.241</v>
      </c>
      <c r="G1181" s="55">
        <v>1352.729</v>
      </c>
      <c r="H1181" s="55">
        <v>0</v>
      </c>
      <c r="I1181" s="55">
        <v>6.2720000000000002</v>
      </c>
      <c r="J1181" s="55">
        <v>10</v>
      </c>
      <c r="K1181" s="8" t="s">
        <v>65</v>
      </c>
      <c r="M1181" s="45">
        <v>0</v>
      </c>
      <c r="N1181" s="36"/>
    </row>
    <row r="1182" spans="2:14" x14ac:dyDescent="0.25">
      <c r="B1182" s="8" t="s">
        <v>196</v>
      </c>
      <c r="C1182" s="8">
        <v>2021</v>
      </c>
      <c r="D1182" s="8">
        <v>10</v>
      </c>
      <c r="E1182" s="55">
        <v>0</v>
      </c>
      <c r="F1182" s="55">
        <v>1501.9670000000001</v>
      </c>
      <c r="G1182" s="55">
        <v>1501.9670000000001</v>
      </c>
      <c r="H1182" s="55">
        <v>0</v>
      </c>
      <c r="I1182" s="55">
        <v>6.72</v>
      </c>
      <c r="J1182" s="55">
        <v>10</v>
      </c>
      <c r="K1182" s="8" t="s">
        <v>65</v>
      </c>
      <c r="M1182" s="45">
        <v>0</v>
      </c>
      <c r="N1182" s="36"/>
    </row>
    <row r="1183" spans="2:14" x14ac:dyDescent="0.25">
      <c r="B1183" s="8" t="s">
        <v>196</v>
      </c>
      <c r="C1183" s="8">
        <v>2021</v>
      </c>
      <c r="D1183" s="8">
        <v>11</v>
      </c>
      <c r="E1183" s="55">
        <v>0</v>
      </c>
      <c r="F1183" s="55">
        <v>1598.5619999999999</v>
      </c>
      <c r="G1183" s="55">
        <v>1598.5619999999999</v>
      </c>
      <c r="H1183" s="55">
        <v>0</v>
      </c>
      <c r="I1183" s="55">
        <v>7.4880000000000004</v>
      </c>
      <c r="J1183" s="55">
        <v>10</v>
      </c>
      <c r="K1183" s="8" t="s">
        <v>65</v>
      </c>
      <c r="M1183" s="45">
        <v>0</v>
      </c>
      <c r="N1183" s="36"/>
    </row>
    <row r="1184" spans="2:14" x14ac:dyDescent="0.25">
      <c r="B1184" s="8" t="s">
        <v>196</v>
      </c>
      <c r="C1184" s="8">
        <v>2021</v>
      </c>
      <c r="D1184" s="8">
        <v>12</v>
      </c>
      <c r="E1184" s="55">
        <v>0</v>
      </c>
      <c r="F1184" s="55">
        <v>1878.0609999999999</v>
      </c>
      <c r="G1184" s="55">
        <v>1878.0609999999999</v>
      </c>
      <c r="H1184" s="55">
        <v>0</v>
      </c>
      <c r="I1184" s="55">
        <v>6.7839999999999998</v>
      </c>
      <c r="J1184" s="55">
        <v>10</v>
      </c>
      <c r="K1184" s="8" t="s">
        <v>65</v>
      </c>
      <c r="M1184" s="45">
        <v>0</v>
      </c>
      <c r="N1184" s="36"/>
    </row>
    <row r="1185" spans="2:14" x14ac:dyDescent="0.25">
      <c r="B1185" s="8" t="s">
        <v>197</v>
      </c>
      <c r="C1185" s="8">
        <v>2021</v>
      </c>
      <c r="D1185" s="8">
        <v>1</v>
      </c>
      <c r="E1185" s="55">
        <v>349.89600000000002</v>
      </c>
      <c r="F1185" s="55">
        <v>7285.7879999999996</v>
      </c>
      <c r="G1185" s="55">
        <v>6937.5559999999996</v>
      </c>
      <c r="H1185" s="55">
        <v>-1.6639999999999999</v>
      </c>
      <c r="I1185" s="55">
        <v>23.943999999999999</v>
      </c>
      <c r="J1185" s="55">
        <v>28</v>
      </c>
      <c r="K1185" s="8" t="s">
        <v>65</v>
      </c>
      <c r="M1185" s="45">
        <v>0</v>
      </c>
      <c r="N1185" s="36"/>
    </row>
    <row r="1186" spans="2:14" x14ac:dyDescent="0.25">
      <c r="B1186" s="8" t="s">
        <v>197</v>
      </c>
      <c r="C1186" s="8">
        <v>2021</v>
      </c>
      <c r="D1186" s="8">
        <v>2</v>
      </c>
      <c r="E1186" s="55">
        <v>427.71199999999999</v>
      </c>
      <c r="F1186" s="55">
        <v>6859.1880000000001</v>
      </c>
      <c r="G1186" s="55">
        <v>6431.4759999999997</v>
      </c>
      <c r="H1186" s="55">
        <v>0</v>
      </c>
      <c r="I1186" s="55">
        <v>27.212</v>
      </c>
      <c r="J1186" s="55">
        <v>28</v>
      </c>
      <c r="K1186" s="8" t="s">
        <v>65</v>
      </c>
      <c r="M1186" s="45">
        <v>0</v>
      </c>
      <c r="N1186" s="36"/>
    </row>
    <row r="1187" spans="2:14" x14ac:dyDescent="0.25">
      <c r="B1187" s="8" t="s">
        <v>197</v>
      </c>
      <c r="C1187" s="8">
        <v>2021</v>
      </c>
      <c r="D1187" s="8">
        <v>3</v>
      </c>
      <c r="E1187" s="55">
        <v>848.95190000000002</v>
      </c>
      <c r="F1187" s="55">
        <v>7169.5119999999997</v>
      </c>
      <c r="G1187" s="55">
        <v>6320.5600999999997</v>
      </c>
      <c r="H1187" s="55">
        <v>0</v>
      </c>
      <c r="I1187" s="55">
        <v>19.332000000000001</v>
      </c>
      <c r="J1187" s="55">
        <v>28</v>
      </c>
      <c r="K1187" s="8" t="s">
        <v>65</v>
      </c>
      <c r="M1187" s="45">
        <v>0</v>
      </c>
      <c r="N1187" s="36"/>
    </row>
    <row r="1188" spans="2:14" x14ac:dyDescent="0.25">
      <c r="B1188" s="8" t="s">
        <v>197</v>
      </c>
      <c r="C1188" s="8">
        <v>2021</v>
      </c>
      <c r="D1188" s="8">
        <v>4</v>
      </c>
      <c r="E1188" s="55">
        <v>931.83109999999999</v>
      </c>
      <c r="F1188" s="55">
        <v>6400.38</v>
      </c>
      <c r="G1188" s="55">
        <v>5468.6129000000001</v>
      </c>
      <c r="H1188" s="55">
        <v>-6.4000000000000001E-2</v>
      </c>
      <c r="I1188" s="55">
        <v>18.347999999999999</v>
      </c>
      <c r="J1188" s="55">
        <v>28</v>
      </c>
      <c r="K1188" s="8" t="s">
        <v>65</v>
      </c>
      <c r="M1188" s="45">
        <v>0</v>
      </c>
      <c r="N1188" s="36"/>
    </row>
    <row r="1189" spans="2:14" x14ac:dyDescent="0.25">
      <c r="B1189" s="8" t="s">
        <v>197</v>
      </c>
      <c r="C1189" s="8">
        <v>2021</v>
      </c>
      <c r="D1189" s="8">
        <v>5</v>
      </c>
      <c r="E1189" s="55">
        <v>940.56</v>
      </c>
      <c r="F1189" s="55">
        <v>5579.1080000000002</v>
      </c>
      <c r="G1189" s="55">
        <v>4642.5640000000003</v>
      </c>
      <c r="H1189" s="55">
        <v>-4.016</v>
      </c>
      <c r="I1189" s="55">
        <v>17.364000000000001</v>
      </c>
      <c r="J1189" s="55">
        <v>28</v>
      </c>
      <c r="K1189" s="8" t="s">
        <v>65</v>
      </c>
      <c r="M1189" s="45">
        <v>0</v>
      </c>
      <c r="N1189" s="36"/>
    </row>
    <row r="1190" spans="2:14" x14ac:dyDescent="0.25">
      <c r="B1190" s="8" t="s">
        <v>197</v>
      </c>
      <c r="C1190" s="8">
        <v>2021</v>
      </c>
      <c r="D1190" s="8">
        <v>6</v>
      </c>
      <c r="E1190" s="55">
        <v>1000.5439</v>
      </c>
      <c r="F1190" s="55">
        <v>8056.8639999999996</v>
      </c>
      <c r="G1190" s="55">
        <v>7056.3200999999999</v>
      </c>
      <c r="H1190" s="55">
        <v>0</v>
      </c>
      <c r="I1190" s="55">
        <v>33.984000000000002</v>
      </c>
      <c r="J1190" s="55">
        <v>28</v>
      </c>
      <c r="K1190" s="8" t="s">
        <v>65</v>
      </c>
      <c r="M1190" s="45">
        <v>0</v>
      </c>
      <c r="N1190" s="36"/>
    </row>
    <row r="1191" spans="2:14" x14ac:dyDescent="0.25">
      <c r="B1191" s="8" t="s">
        <v>197</v>
      </c>
      <c r="C1191" s="8">
        <v>2021</v>
      </c>
      <c r="D1191" s="8">
        <v>7</v>
      </c>
      <c r="E1191" s="55">
        <v>904.12800000000004</v>
      </c>
      <c r="F1191" s="55">
        <v>9866.8960000000006</v>
      </c>
      <c r="G1191" s="55">
        <v>8962.768</v>
      </c>
      <c r="H1191" s="55">
        <v>0</v>
      </c>
      <c r="I1191" s="55">
        <v>24.084</v>
      </c>
      <c r="J1191" s="55">
        <v>29</v>
      </c>
      <c r="K1191" s="8" t="s">
        <v>65</v>
      </c>
      <c r="M1191" s="45">
        <v>0</v>
      </c>
      <c r="N1191" s="36"/>
    </row>
    <row r="1192" spans="2:14" x14ac:dyDescent="0.25">
      <c r="B1192" s="8" t="s">
        <v>197</v>
      </c>
      <c r="C1192" s="8">
        <v>2021</v>
      </c>
      <c r="D1192" s="8">
        <v>8</v>
      </c>
      <c r="E1192" s="55">
        <v>886.91200000000003</v>
      </c>
      <c r="F1192" s="55">
        <v>7699.8040000000001</v>
      </c>
      <c r="G1192" s="55">
        <v>6812.8919999999998</v>
      </c>
      <c r="H1192" s="55">
        <v>0</v>
      </c>
      <c r="I1192" s="55">
        <v>24.148</v>
      </c>
      <c r="J1192" s="55">
        <v>29</v>
      </c>
      <c r="K1192" s="8" t="s">
        <v>65</v>
      </c>
      <c r="M1192" s="45">
        <v>0</v>
      </c>
      <c r="N1192" s="36"/>
    </row>
    <row r="1193" spans="2:14" x14ac:dyDescent="0.25">
      <c r="B1193" s="8" t="s">
        <v>197</v>
      </c>
      <c r="C1193" s="8">
        <v>2021</v>
      </c>
      <c r="D1193" s="8">
        <v>9</v>
      </c>
      <c r="E1193" s="55">
        <v>788.66</v>
      </c>
      <c r="F1193" s="55">
        <v>6778.6319999999996</v>
      </c>
      <c r="G1193" s="55">
        <v>5989.9719999999998</v>
      </c>
      <c r="H1193" s="55">
        <v>0</v>
      </c>
      <c r="I1193" s="55">
        <v>24.655999999999999</v>
      </c>
      <c r="J1193" s="55">
        <v>27</v>
      </c>
      <c r="K1193" s="8" t="s">
        <v>65</v>
      </c>
      <c r="M1193" s="45">
        <v>0</v>
      </c>
      <c r="N1193" s="36"/>
    </row>
    <row r="1194" spans="2:14" x14ac:dyDescent="0.25">
      <c r="B1194" s="8" t="s">
        <v>197</v>
      </c>
      <c r="C1194" s="8">
        <v>2021</v>
      </c>
      <c r="D1194" s="8">
        <v>10</v>
      </c>
      <c r="E1194" s="55">
        <v>570.9</v>
      </c>
      <c r="F1194" s="55">
        <v>6200.9639999999999</v>
      </c>
      <c r="G1194" s="55">
        <v>5630.0640000000003</v>
      </c>
      <c r="H1194" s="55">
        <v>0</v>
      </c>
      <c r="I1194" s="55">
        <v>22.771999999999998</v>
      </c>
      <c r="J1194" s="55">
        <v>27</v>
      </c>
      <c r="K1194" s="8" t="s">
        <v>65</v>
      </c>
      <c r="M1194" s="45">
        <v>0</v>
      </c>
      <c r="N1194" s="36"/>
    </row>
    <row r="1195" spans="2:14" x14ac:dyDescent="0.25">
      <c r="B1195" s="8" t="s">
        <v>197</v>
      </c>
      <c r="C1195" s="8">
        <v>2021</v>
      </c>
      <c r="D1195" s="8">
        <v>11</v>
      </c>
      <c r="E1195" s="55">
        <v>399.71800000000002</v>
      </c>
      <c r="F1195" s="55">
        <v>5931.98</v>
      </c>
      <c r="G1195" s="55">
        <v>5532.2619999999997</v>
      </c>
      <c r="H1195" s="55">
        <v>0</v>
      </c>
      <c r="I1195" s="55">
        <v>19.824000000000002</v>
      </c>
      <c r="J1195" s="55">
        <v>27</v>
      </c>
      <c r="K1195" s="8" t="s">
        <v>65</v>
      </c>
      <c r="M1195" s="45">
        <v>0</v>
      </c>
      <c r="N1195" s="36"/>
    </row>
    <row r="1196" spans="2:14" x14ac:dyDescent="0.25">
      <c r="B1196" s="8" t="s">
        <v>197</v>
      </c>
      <c r="C1196" s="8">
        <v>2021</v>
      </c>
      <c r="D1196" s="8">
        <v>12</v>
      </c>
      <c r="E1196" s="55">
        <v>199.73</v>
      </c>
      <c r="F1196" s="55">
        <v>6507.22</v>
      </c>
      <c r="G1196" s="55">
        <v>6307.4900000000007</v>
      </c>
      <c r="H1196" s="55">
        <v>0</v>
      </c>
      <c r="I1196" s="55">
        <v>18.84</v>
      </c>
      <c r="J1196" s="55">
        <v>27</v>
      </c>
      <c r="K1196" s="8" t="s">
        <v>65</v>
      </c>
      <c r="M1196" s="45">
        <v>0</v>
      </c>
      <c r="N1196" s="36"/>
    </row>
    <row r="1197" spans="2:14" x14ac:dyDescent="0.25">
      <c r="B1197" s="8" t="s">
        <v>198</v>
      </c>
      <c r="C1197" s="8">
        <v>2021</v>
      </c>
      <c r="D1197" s="8">
        <v>1</v>
      </c>
      <c r="E1197" s="55">
        <v>2634.3906000000002</v>
      </c>
      <c r="F1197" s="55">
        <v>10186.844499999999</v>
      </c>
      <c r="G1197" s="55">
        <v>8439.1144999999997</v>
      </c>
      <c r="H1197" s="55">
        <v>-886.66060000000004</v>
      </c>
      <c r="I1197" s="55">
        <v>42.127299999999998</v>
      </c>
      <c r="J1197" s="55">
        <v>116</v>
      </c>
      <c r="K1197" s="8" t="s">
        <v>65</v>
      </c>
      <c r="M1197" s="45">
        <v>0</v>
      </c>
      <c r="N1197" s="36"/>
    </row>
    <row r="1198" spans="2:14" x14ac:dyDescent="0.25">
      <c r="B1198" s="8" t="s">
        <v>198</v>
      </c>
      <c r="C1198" s="8">
        <v>2021</v>
      </c>
      <c r="D1198" s="8">
        <v>2</v>
      </c>
      <c r="E1198" s="55">
        <v>9023.6813000000002</v>
      </c>
      <c r="F1198" s="55">
        <v>22343.569</v>
      </c>
      <c r="G1198" s="55">
        <v>15437.8681</v>
      </c>
      <c r="H1198" s="55">
        <v>-2117.9803999999999</v>
      </c>
      <c r="I1198" s="55">
        <v>68.8947</v>
      </c>
      <c r="J1198" s="55">
        <v>116</v>
      </c>
      <c r="K1198" s="8" t="s">
        <v>65</v>
      </c>
      <c r="M1198" s="45">
        <v>0</v>
      </c>
      <c r="N1198" s="36"/>
    </row>
    <row r="1199" spans="2:14" x14ac:dyDescent="0.25">
      <c r="B1199" s="8" t="s">
        <v>198</v>
      </c>
      <c r="C1199" s="8">
        <v>2021</v>
      </c>
      <c r="D1199" s="8">
        <v>3</v>
      </c>
      <c r="E1199" s="55">
        <v>0</v>
      </c>
      <c r="F1199" s="55">
        <v>41274.813399999999</v>
      </c>
      <c r="G1199" s="55">
        <v>41274.813399999999</v>
      </c>
      <c r="H1199" s="55">
        <v>0</v>
      </c>
      <c r="I1199" s="55">
        <v>68.341700000000003</v>
      </c>
      <c r="J1199" s="55">
        <v>116</v>
      </c>
      <c r="K1199" s="8" t="s">
        <v>65</v>
      </c>
      <c r="M1199" s="45">
        <v>0</v>
      </c>
      <c r="N1199" s="36"/>
    </row>
    <row r="1200" spans="2:14" x14ac:dyDescent="0.25">
      <c r="B1200" s="8" t="s">
        <v>198</v>
      </c>
      <c r="C1200" s="8">
        <v>2021</v>
      </c>
      <c r="D1200" s="8">
        <v>4</v>
      </c>
      <c r="E1200" s="55">
        <v>0</v>
      </c>
      <c r="F1200" s="55">
        <v>24985.1888</v>
      </c>
      <c r="G1200" s="55">
        <v>24985.1888</v>
      </c>
      <c r="H1200" s="55">
        <v>0</v>
      </c>
      <c r="I1200" s="55">
        <v>94.904300000000006</v>
      </c>
      <c r="J1200" s="55">
        <v>116</v>
      </c>
      <c r="K1200" s="8" t="s">
        <v>65</v>
      </c>
      <c r="M1200" s="45">
        <v>0</v>
      </c>
      <c r="N1200" s="36"/>
    </row>
    <row r="1201" spans="2:14" x14ac:dyDescent="0.25">
      <c r="B1201" s="8" t="s">
        <v>198</v>
      </c>
      <c r="C1201" s="8">
        <v>2021</v>
      </c>
      <c r="D1201" s="8">
        <v>5</v>
      </c>
      <c r="E1201" s="55">
        <v>0</v>
      </c>
      <c r="F1201" s="55">
        <v>27754.978899999998</v>
      </c>
      <c r="G1201" s="55">
        <v>27754.978899999998</v>
      </c>
      <c r="H1201" s="55">
        <v>0</v>
      </c>
      <c r="I1201" s="55">
        <v>110.6944</v>
      </c>
      <c r="J1201" s="55">
        <v>116</v>
      </c>
      <c r="K1201" s="8" t="s">
        <v>65</v>
      </c>
      <c r="M1201" s="45">
        <v>0</v>
      </c>
      <c r="N1201" s="36"/>
    </row>
    <row r="1202" spans="2:14" x14ac:dyDescent="0.25">
      <c r="B1202" s="8" t="s">
        <v>198</v>
      </c>
      <c r="C1202" s="8">
        <v>2021</v>
      </c>
      <c r="D1202" s="8">
        <v>6</v>
      </c>
      <c r="E1202" s="55">
        <v>0</v>
      </c>
      <c r="F1202" s="55">
        <v>37807.750899999999</v>
      </c>
      <c r="G1202" s="55">
        <v>37807.750899999999</v>
      </c>
      <c r="H1202" s="55">
        <v>0</v>
      </c>
      <c r="I1202" s="55">
        <v>107.7452</v>
      </c>
      <c r="J1202" s="55">
        <v>116</v>
      </c>
      <c r="K1202" s="8" t="s">
        <v>65</v>
      </c>
      <c r="M1202" s="45">
        <v>0</v>
      </c>
      <c r="N1202" s="36"/>
    </row>
    <row r="1203" spans="2:14" x14ac:dyDescent="0.25">
      <c r="B1203" s="8" t="s">
        <v>198</v>
      </c>
      <c r="C1203" s="8">
        <v>2021</v>
      </c>
      <c r="D1203" s="8">
        <v>7</v>
      </c>
      <c r="E1203" s="55">
        <v>1775.6749</v>
      </c>
      <c r="F1203" s="55">
        <v>41507.275800000003</v>
      </c>
      <c r="G1203" s="55">
        <v>39731.600900000005</v>
      </c>
      <c r="H1203" s="55">
        <v>0</v>
      </c>
      <c r="I1203" s="55">
        <v>99.0822</v>
      </c>
      <c r="J1203" s="55">
        <v>116</v>
      </c>
      <c r="K1203" s="8" t="s">
        <v>65</v>
      </c>
      <c r="M1203" s="45">
        <v>0</v>
      </c>
      <c r="N1203" s="36"/>
    </row>
    <row r="1204" spans="2:14" x14ac:dyDescent="0.25">
      <c r="B1204" s="8" t="s">
        <v>198</v>
      </c>
      <c r="C1204" s="8">
        <v>2021</v>
      </c>
      <c r="D1204" s="8">
        <v>8</v>
      </c>
      <c r="E1204" s="55">
        <v>14665.8315</v>
      </c>
      <c r="F1204" s="55">
        <v>36346.3773</v>
      </c>
      <c r="G1204" s="55">
        <v>22110.933199999999</v>
      </c>
      <c r="H1204" s="55">
        <v>-430.38740000000001</v>
      </c>
      <c r="I1204" s="55">
        <v>98.242500000000007</v>
      </c>
      <c r="J1204" s="55">
        <v>115</v>
      </c>
      <c r="K1204" s="8" t="s">
        <v>65</v>
      </c>
      <c r="M1204" s="45">
        <v>0</v>
      </c>
      <c r="N1204" s="36"/>
    </row>
    <row r="1205" spans="2:14" x14ac:dyDescent="0.25">
      <c r="B1205" s="8" t="s">
        <v>198</v>
      </c>
      <c r="C1205" s="8">
        <v>2021</v>
      </c>
      <c r="D1205" s="8">
        <v>9</v>
      </c>
      <c r="E1205" s="55">
        <v>15383.0255</v>
      </c>
      <c r="F1205" s="55">
        <v>31962.088400000001</v>
      </c>
      <c r="G1205" s="55">
        <v>19529.829100000003</v>
      </c>
      <c r="H1205" s="55">
        <v>-2950.7662</v>
      </c>
      <c r="I1205" s="55">
        <v>106.88509999999999</v>
      </c>
      <c r="J1205" s="55">
        <v>112</v>
      </c>
      <c r="K1205" s="8" t="s">
        <v>65</v>
      </c>
      <c r="M1205" s="45">
        <v>0</v>
      </c>
      <c r="N1205" s="36"/>
    </row>
    <row r="1206" spans="2:14" x14ac:dyDescent="0.25">
      <c r="B1206" s="8" t="s">
        <v>198</v>
      </c>
      <c r="C1206" s="8">
        <v>2021</v>
      </c>
      <c r="D1206" s="8">
        <v>10</v>
      </c>
      <c r="E1206" s="55">
        <v>3568.1930000000002</v>
      </c>
      <c r="F1206" s="55">
        <v>21553.752700000001</v>
      </c>
      <c r="G1206" s="55">
        <v>18007.637200000001</v>
      </c>
      <c r="H1206" s="55">
        <v>-22.077500000000001</v>
      </c>
      <c r="I1206" s="55">
        <v>94.146500000000003</v>
      </c>
      <c r="J1206" s="55">
        <v>112</v>
      </c>
      <c r="K1206" s="8" t="s">
        <v>65</v>
      </c>
      <c r="M1206" s="45">
        <v>0</v>
      </c>
      <c r="N1206" s="36"/>
    </row>
    <row r="1207" spans="2:14" x14ac:dyDescent="0.25">
      <c r="B1207" s="8" t="s">
        <v>198</v>
      </c>
      <c r="C1207" s="8">
        <v>2021</v>
      </c>
      <c r="D1207" s="8">
        <v>11</v>
      </c>
      <c r="E1207" s="55">
        <v>0</v>
      </c>
      <c r="F1207" s="55">
        <v>19024.5324</v>
      </c>
      <c r="G1207" s="55">
        <v>19024.5324</v>
      </c>
      <c r="H1207" s="55">
        <v>0</v>
      </c>
      <c r="I1207" s="55">
        <v>63.733699999999999</v>
      </c>
      <c r="J1207" s="55">
        <v>112</v>
      </c>
      <c r="K1207" s="8" t="s">
        <v>65</v>
      </c>
      <c r="M1207" s="45">
        <v>0</v>
      </c>
      <c r="N1207" s="36"/>
    </row>
    <row r="1208" spans="2:14" x14ac:dyDescent="0.25">
      <c r="B1208" s="8" t="s">
        <v>198</v>
      </c>
      <c r="C1208" s="8">
        <v>2021</v>
      </c>
      <c r="D1208" s="8">
        <v>12</v>
      </c>
      <c r="E1208" s="55">
        <v>0</v>
      </c>
      <c r="F1208" s="55">
        <v>15358.4444</v>
      </c>
      <c r="G1208" s="55">
        <v>15358.4444</v>
      </c>
      <c r="H1208" s="55">
        <v>0</v>
      </c>
      <c r="I1208" s="55">
        <v>58.654699999999998</v>
      </c>
      <c r="J1208" s="55">
        <v>112</v>
      </c>
      <c r="K1208" s="8" t="s">
        <v>65</v>
      </c>
      <c r="M1208" s="45">
        <v>0</v>
      </c>
      <c r="N1208" s="36"/>
    </row>
    <row r="1209" spans="2:14" x14ac:dyDescent="0.25">
      <c r="B1209" s="8" t="s">
        <v>199</v>
      </c>
      <c r="C1209" s="8">
        <v>2021</v>
      </c>
      <c r="D1209" s="8">
        <v>1</v>
      </c>
      <c r="E1209" s="55">
        <v>0</v>
      </c>
      <c r="F1209" s="55">
        <v>11996.152</v>
      </c>
      <c r="G1209" s="55">
        <v>11996.152</v>
      </c>
      <c r="H1209" s="55">
        <v>0</v>
      </c>
      <c r="I1209" s="55">
        <v>46.4</v>
      </c>
      <c r="J1209" s="55">
        <v>36</v>
      </c>
      <c r="K1209" s="8" t="s">
        <v>65</v>
      </c>
      <c r="M1209" s="45">
        <v>0</v>
      </c>
      <c r="N1209" s="36"/>
    </row>
    <row r="1210" spans="2:14" x14ac:dyDescent="0.25">
      <c r="B1210" s="8" t="s">
        <v>199</v>
      </c>
      <c r="C1210" s="8">
        <v>2021</v>
      </c>
      <c r="D1210" s="8">
        <v>2</v>
      </c>
      <c r="E1210" s="55">
        <v>0</v>
      </c>
      <c r="F1210" s="55">
        <v>10924.156000000001</v>
      </c>
      <c r="G1210" s="55">
        <v>10924.156000000001</v>
      </c>
      <c r="H1210" s="55">
        <v>0</v>
      </c>
      <c r="I1210" s="55">
        <v>30.4</v>
      </c>
      <c r="J1210" s="55">
        <v>36</v>
      </c>
      <c r="K1210" s="8" t="s">
        <v>65</v>
      </c>
      <c r="M1210" s="45">
        <v>0</v>
      </c>
      <c r="N1210" s="36"/>
    </row>
    <row r="1211" spans="2:14" x14ac:dyDescent="0.25">
      <c r="B1211" s="8" t="s">
        <v>199</v>
      </c>
      <c r="C1211" s="8">
        <v>2021</v>
      </c>
      <c r="D1211" s="8">
        <v>3</v>
      </c>
      <c r="E1211" s="55">
        <v>185.21600000000001</v>
      </c>
      <c r="F1211" s="55">
        <v>9863.9920000000002</v>
      </c>
      <c r="G1211" s="55">
        <v>9678.7759999999998</v>
      </c>
      <c r="H1211" s="55">
        <v>0</v>
      </c>
      <c r="I1211" s="55">
        <v>48.64</v>
      </c>
      <c r="J1211" s="55">
        <v>34</v>
      </c>
      <c r="K1211" s="8" t="s">
        <v>65</v>
      </c>
      <c r="M1211" s="45">
        <v>0</v>
      </c>
      <c r="N1211" s="36"/>
    </row>
    <row r="1212" spans="2:14" x14ac:dyDescent="0.25">
      <c r="B1212" s="8" t="s">
        <v>199</v>
      </c>
      <c r="C1212" s="8">
        <v>2021</v>
      </c>
      <c r="D1212" s="8">
        <v>4</v>
      </c>
      <c r="E1212" s="55">
        <v>464.21600000000001</v>
      </c>
      <c r="F1212" s="55">
        <v>6104.9520000000002</v>
      </c>
      <c r="G1212" s="55">
        <v>5642.9120000000003</v>
      </c>
      <c r="H1212" s="55">
        <v>-2.1760000000000002</v>
      </c>
      <c r="I1212" s="55">
        <v>23.68</v>
      </c>
      <c r="J1212" s="55">
        <v>34</v>
      </c>
      <c r="K1212" s="8" t="s">
        <v>65</v>
      </c>
      <c r="M1212" s="45">
        <v>0</v>
      </c>
      <c r="N1212" s="36"/>
    </row>
    <row r="1213" spans="2:14" x14ac:dyDescent="0.25">
      <c r="B1213" s="8" t="s">
        <v>199</v>
      </c>
      <c r="C1213" s="8">
        <v>2021</v>
      </c>
      <c r="D1213" s="8">
        <v>5</v>
      </c>
      <c r="E1213" s="55">
        <v>455.4</v>
      </c>
      <c r="F1213" s="55">
        <v>4645.4359999999997</v>
      </c>
      <c r="G1213" s="55">
        <v>4196.82</v>
      </c>
      <c r="H1213" s="55">
        <v>-6.7839999999999998</v>
      </c>
      <c r="I1213" s="55">
        <v>24.64</v>
      </c>
      <c r="J1213" s="55">
        <v>34</v>
      </c>
      <c r="K1213" s="8" t="s">
        <v>65</v>
      </c>
      <c r="M1213" s="45">
        <v>0</v>
      </c>
      <c r="N1213" s="36"/>
    </row>
    <row r="1214" spans="2:14" x14ac:dyDescent="0.25">
      <c r="B1214" s="8" t="s">
        <v>199</v>
      </c>
      <c r="C1214" s="8">
        <v>2021</v>
      </c>
      <c r="D1214" s="8">
        <v>6</v>
      </c>
      <c r="E1214" s="55">
        <v>499.04790000000003</v>
      </c>
      <c r="F1214" s="55">
        <v>3830.06</v>
      </c>
      <c r="G1214" s="55">
        <v>3334.9160999999999</v>
      </c>
      <c r="H1214" s="55">
        <v>-3.9039999999999999</v>
      </c>
      <c r="I1214" s="55">
        <v>13.76</v>
      </c>
      <c r="J1214" s="55">
        <v>34</v>
      </c>
      <c r="K1214" s="8" t="s">
        <v>65</v>
      </c>
      <c r="M1214" s="45">
        <v>0</v>
      </c>
      <c r="N1214" s="36"/>
    </row>
    <row r="1215" spans="2:14" x14ac:dyDescent="0.25">
      <c r="B1215" s="8" t="s">
        <v>199</v>
      </c>
      <c r="C1215" s="8">
        <v>2021</v>
      </c>
      <c r="D1215" s="8">
        <v>7</v>
      </c>
      <c r="E1215" s="55">
        <v>459.66399999999999</v>
      </c>
      <c r="F1215" s="55">
        <v>4181.4319999999998</v>
      </c>
      <c r="G1215" s="55">
        <v>3721.96</v>
      </c>
      <c r="H1215" s="55">
        <v>-0.192</v>
      </c>
      <c r="I1215" s="55">
        <v>11.52</v>
      </c>
      <c r="J1215" s="55">
        <v>34</v>
      </c>
      <c r="K1215" s="8" t="s">
        <v>65</v>
      </c>
      <c r="M1215" s="45">
        <v>0</v>
      </c>
      <c r="N1215" s="36"/>
    </row>
    <row r="1216" spans="2:14" x14ac:dyDescent="0.25">
      <c r="B1216" s="8" t="s">
        <v>199</v>
      </c>
      <c r="C1216" s="8">
        <v>2021</v>
      </c>
      <c r="D1216" s="8">
        <v>8</v>
      </c>
      <c r="E1216" s="55">
        <v>445.47199999999998</v>
      </c>
      <c r="F1216" s="55">
        <v>3974.08</v>
      </c>
      <c r="G1216" s="55">
        <v>3534.0479999999998</v>
      </c>
      <c r="H1216" s="55">
        <v>-5.44</v>
      </c>
      <c r="I1216" s="55">
        <v>39.04</v>
      </c>
      <c r="J1216" s="55">
        <v>34</v>
      </c>
      <c r="K1216" s="8" t="s">
        <v>65</v>
      </c>
      <c r="M1216" s="45">
        <v>0</v>
      </c>
      <c r="N1216" s="36"/>
    </row>
    <row r="1217" spans="2:14" x14ac:dyDescent="0.25">
      <c r="B1217" s="8" t="s">
        <v>199</v>
      </c>
      <c r="C1217" s="8">
        <v>2021</v>
      </c>
      <c r="D1217" s="8">
        <v>9</v>
      </c>
      <c r="E1217" s="55">
        <v>386.44</v>
      </c>
      <c r="F1217" s="55">
        <v>3934.28</v>
      </c>
      <c r="G1217" s="55">
        <v>3553.7759999999998</v>
      </c>
      <c r="H1217" s="55">
        <v>-5.9359999999999999</v>
      </c>
      <c r="I1217" s="55">
        <v>20.48</v>
      </c>
      <c r="J1217" s="55">
        <v>34</v>
      </c>
      <c r="K1217" s="8" t="s">
        <v>65</v>
      </c>
      <c r="M1217" s="45">
        <v>0</v>
      </c>
      <c r="N1217" s="36"/>
    </row>
    <row r="1218" spans="2:14" x14ac:dyDescent="0.25">
      <c r="B1218" s="8" t="s">
        <v>199</v>
      </c>
      <c r="C1218" s="8">
        <v>2021</v>
      </c>
      <c r="D1218" s="8">
        <v>10</v>
      </c>
      <c r="E1218" s="55">
        <v>244.69</v>
      </c>
      <c r="F1218" s="55">
        <v>6245.8</v>
      </c>
      <c r="G1218" s="55">
        <v>6001.6220000000003</v>
      </c>
      <c r="H1218" s="55">
        <v>-0.51200000000000001</v>
      </c>
      <c r="I1218" s="55">
        <v>17.600000000000001</v>
      </c>
      <c r="J1218" s="55">
        <v>34</v>
      </c>
      <c r="K1218" s="8" t="s">
        <v>65</v>
      </c>
      <c r="M1218" s="45">
        <v>0</v>
      </c>
      <c r="N1218" s="36"/>
    </row>
    <row r="1219" spans="2:14" x14ac:dyDescent="0.25">
      <c r="B1219" s="8" t="s">
        <v>199</v>
      </c>
      <c r="C1219" s="8">
        <v>2021</v>
      </c>
      <c r="D1219" s="8">
        <v>11</v>
      </c>
      <c r="E1219" s="55">
        <v>140.36000000000001</v>
      </c>
      <c r="F1219" s="55">
        <v>8503.84</v>
      </c>
      <c r="G1219" s="55">
        <v>8363.48</v>
      </c>
      <c r="H1219" s="55">
        <v>0</v>
      </c>
      <c r="I1219" s="55">
        <v>24.556000000000001</v>
      </c>
      <c r="J1219" s="55">
        <v>34</v>
      </c>
      <c r="K1219" s="8" t="s">
        <v>65</v>
      </c>
      <c r="M1219" s="45">
        <v>0</v>
      </c>
      <c r="N1219" s="36"/>
    </row>
    <row r="1220" spans="2:14" x14ac:dyDescent="0.25">
      <c r="B1220" s="8" t="s">
        <v>199</v>
      </c>
      <c r="C1220" s="8">
        <v>2021</v>
      </c>
      <c r="D1220" s="8">
        <v>12</v>
      </c>
      <c r="E1220" s="55">
        <v>35.404000000000003</v>
      </c>
      <c r="F1220" s="55">
        <v>11312.2</v>
      </c>
      <c r="G1220" s="55">
        <v>11276.796</v>
      </c>
      <c r="H1220" s="55">
        <v>0</v>
      </c>
      <c r="I1220" s="55">
        <v>23.36</v>
      </c>
      <c r="J1220" s="55">
        <v>34</v>
      </c>
      <c r="K1220" s="8" t="s">
        <v>65</v>
      </c>
      <c r="M1220" s="45">
        <v>0</v>
      </c>
      <c r="N1220" s="36"/>
    </row>
    <row r="1221" spans="2:14" x14ac:dyDescent="0.25">
      <c r="B1221" s="8" t="s">
        <v>200</v>
      </c>
      <c r="C1221" s="8">
        <v>2021</v>
      </c>
      <c r="D1221" s="8">
        <v>1</v>
      </c>
      <c r="E1221" s="55">
        <v>15.698</v>
      </c>
      <c r="F1221" s="55">
        <v>887.17550000000006</v>
      </c>
      <c r="G1221" s="55">
        <v>871.49800000000005</v>
      </c>
      <c r="H1221" s="55">
        <v>-2.0500000000000001E-2</v>
      </c>
      <c r="I1221" s="55">
        <v>26.460100000000001</v>
      </c>
      <c r="J1221" s="55">
        <v>28</v>
      </c>
      <c r="K1221" s="8" t="s">
        <v>65</v>
      </c>
      <c r="M1221" s="45">
        <v>0</v>
      </c>
      <c r="N1221" s="36"/>
    </row>
    <row r="1222" spans="2:14" x14ac:dyDescent="0.25">
      <c r="B1222" s="8" t="s">
        <v>200</v>
      </c>
      <c r="C1222" s="8">
        <v>2021</v>
      </c>
      <c r="D1222" s="8">
        <v>2</v>
      </c>
      <c r="E1222" s="55">
        <v>20.6722</v>
      </c>
      <c r="F1222" s="55">
        <v>766.84810000000004</v>
      </c>
      <c r="G1222" s="55">
        <v>746.29859999999996</v>
      </c>
      <c r="H1222" s="55">
        <v>-0.1227</v>
      </c>
      <c r="I1222" s="55">
        <v>26.869700000000002</v>
      </c>
      <c r="J1222" s="55">
        <v>28</v>
      </c>
      <c r="K1222" s="8" t="s">
        <v>65</v>
      </c>
      <c r="M1222" s="45">
        <v>0</v>
      </c>
      <c r="N1222" s="36"/>
    </row>
    <row r="1223" spans="2:14" x14ac:dyDescent="0.25">
      <c r="B1223" s="8" t="s">
        <v>200</v>
      </c>
      <c r="C1223" s="8">
        <v>2021</v>
      </c>
      <c r="D1223" s="8">
        <v>3</v>
      </c>
      <c r="E1223" s="55">
        <v>39.424799999999998</v>
      </c>
      <c r="F1223" s="55">
        <v>1763.8848</v>
      </c>
      <c r="G1223" s="55">
        <v>1726.4852000000001</v>
      </c>
      <c r="H1223" s="55">
        <v>-2.0251999999999999</v>
      </c>
      <c r="I1223" s="55">
        <v>27.2179</v>
      </c>
      <c r="J1223" s="55">
        <v>28</v>
      </c>
      <c r="K1223" s="8" t="s">
        <v>65</v>
      </c>
      <c r="M1223" s="45">
        <v>0</v>
      </c>
      <c r="N1223" s="36"/>
    </row>
    <row r="1224" spans="2:14" x14ac:dyDescent="0.25">
      <c r="B1224" s="8" t="s">
        <v>200</v>
      </c>
      <c r="C1224" s="8">
        <v>2021</v>
      </c>
      <c r="D1224" s="8">
        <v>4</v>
      </c>
      <c r="E1224" s="55">
        <v>43.049199999999999</v>
      </c>
      <c r="F1224" s="55">
        <v>1636.9519</v>
      </c>
      <c r="G1224" s="55">
        <v>1597.6202000000001</v>
      </c>
      <c r="H1224" s="55">
        <v>-3.7174999999999998</v>
      </c>
      <c r="I1224" s="55">
        <v>27.1769</v>
      </c>
      <c r="J1224" s="55">
        <v>28</v>
      </c>
      <c r="K1224" s="8" t="s">
        <v>65</v>
      </c>
      <c r="M1224" s="45">
        <v>0</v>
      </c>
      <c r="N1224" s="36"/>
    </row>
    <row r="1225" spans="2:14" x14ac:dyDescent="0.25">
      <c r="B1225" s="8" t="s">
        <v>200</v>
      </c>
      <c r="C1225" s="8">
        <v>2021</v>
      </c>
      <c r="D1225" s="8">
        <v>5</v>
      </c>
      <c r="E1225" s="55">
        <v>41.947699999999998</v>
      </c>
      <c r="F1225" s="55">
        <v>5957.0808999999999</v>
      </c>
      <c r="G1225" s="55">
        <v>5917.6301000000003</v>
      </c>
      <c r="H1225" s="55">
        <v>-2.4969000000000001</v>
      </c>
      <c r="I1225" s="55">
        <v>26.685400000000001</v>
      </c>
      <c r="J1225" s="55">
        <v>28</v>
      </c>
      <c r="K1225" s="8" t="s">
        <v>65</v>
      </c>
      <c r="M1225" s="45">
        <v>0</v>
      </c>
      <c r="N1225" s="36"/>
    </row>
    <row r="1226" spans="2:14" x14ac:dyDescent="0.25">
      <c r="B1226" s="8" t="s">
        <v>200</v>
      </c>
      <c r="C1226" s="8">
        <v>2021</v>
      </c>
      <c r="D1226" s="8">
        <v>6</v>
      </c>
      <c r="E1226" s="55">
        <v>34.756799999999998</v>
      </c>
      <c r="F1226" s="55">
        <v>16301.8585</v>
      </c>
      <c r="G1226" s="55">
        <v>16267.101699999999</v>
      </c>
      <c r="H1226" s="55">
        <v>0</v>
      </c>
      <c r="I1226" s="55">
        <v>25.1084</v>
      </c>
      <c r="J1226" s="55">
        <v>28</v>
      </c>
      <c r="K1226" s="8" t="s">
        <v>65</v>
      </c>
      <c r="M1226" s="45">
        <v>0</v>
      </c>
      <c r="N1226" s="36"/>
    </row>
    <row r="1227" spans="2:14" x14ac:dyDescent="0.25">
      <c r="B1227" s="8" t="s">
        <v>200</v>
      </c>
      <c r="C1227" s="8">
        <v>2021</v>
      </c>
      <c r="D1227" s="8">
        <v>7</v>
      </c>
      <c r="E1227" s="55">
        <v>27.079599999999999</v>
      </c>
      <c r="F1227" s="55">
        <v>877.51679999999999</v>
      </c>
      <c r="G1227" s="55">
        <v>850.9289</v>
      </c>
      <c r="H1227" s="55">
        <v>-0.49170000000000003</v>
      </c>
      <c r="I1227" s="55">
        <v>21.831600000000002</v>
      </c>
      <c r="J1227" s="55">
        <v>28</v>
      </c>
      <c r="K1227" s="8" t="s">
        <v>65</v>
      </c>
      <c r="M1227" s="45">
        <v>0</v>
      </c>
      <c r="N1227" s="36"/>
    </row>
    <row r="1228" spans="2:14" x14ac:dyDescent="0.25">
      <c r="B1228" s="8" t="s">
        <v>200</v>
      </c>
      <c r="C1228" s="8">
        <v>2021</v>
      </c>
      <c r="D1228" s="8">
        <v>8</v>
      </c>
      <c r="E1228" s="55">
        <v>26.0535</v>
      </c>
      <c r="F1228" s="55">
        <v>141.43709999999999</v>
      </c>
      <c r="G1228" s="55">
        <v>116.14109999999998</v>
      </c>
      <c r="H1228" s="55">
        <v>-0.75749999999999995</v>
      </c>
      <c r="I1228" s="55">
        <v>0.6381</v>
      </c>
      <c r="J1228" s="55">
        <v>28</v>
      </c>
      <c r="K1228" s="8" t="s">
        <v>65</v>
      </c>
      <c r="M1228" s="45">
        <v>0</v>
      </c>
      <c r="N1228" s="36"/>
    </row>
    <row r="1229" spans="2:14" x14ac:dyDescent="0.25">
      <c r="B1229" s="8" t="s">
        <v>200</v>
      </c>
      <c r="C1229" s="8">
        <v>2021</v>
      </c>
      <c r="D1229" s="8">
        <v>9</v>
      </c>
      <c r="E1229" s="55">
        <v>32.255499999999998</v>
      </c>
      <c r="F1229" s="55">
        <v>136.44329999999999</v>
      </c>
      <c r="G1229" s="55">
        <v>105.8496</v>
      </c>
      <c r="H1229" s="55">
        <v>-1.6617999999999999</v>
      </c>
      <c r="I1229" s="55">
        <v>0.6996</v>
      </c>
      <c r="J1229" s="55">
        <v>28</v>
      </c>
      <c r="K1229" s="8" t="s">
        <v>65</v>
      </c>
      <c r="M1229" s="45">
        <v>0</v>
      </c>
      <c r="N1229" s="36"/>
    </row>
    <row r="1230" spans="2:14" x14ac:dyDescent="0.25">
      <c r="B1230" s="8" t="s">
        <v>200</v>
      </c>
      <c r="C1230" s="8">
        <v>2021</v>
      </c>
      <c r="D1230" s="8">
        <v>10</v>
      </c>
      <c r="E1230" s="55">
        <v>23.061199999999999</v>
      </c>
      <c r="F1230" s="55">
        <v>161.4263</v>
      </c>
      <c r="G1230" s="55">
        <v>139.02000000000001</v>
      </c>
      <c r="H1230" s="55">
        <v>-0.65490000000000004</v>
      </c>
      <c r="I1230" s="55">
        <v>0.7782</v>
      </c>
      <c r="J1230" s="55">
        <v>28</v>
      </c>
      <c r="K1230" s="8" t="s">
        <v>65</v>
      </c>
      <c r="M1230" s="45">
        <v>0</v>
      </c>
      <c r="N1230" s="36"/>
    </row>
    <row r="1231" spans="2:14" x14ac:dyDescent="0.25">
      <c r="B1231" s="8" t="s">
        <v>200</v>
      </c>
      <c r="C1231" s="8">
        <v>2021</v>
      </c>
      <c r="D1231" s="8">
        <v>11</v>
      </c>
      <c r="E1231" s="55">
        <v>19.715900000000001</v>
      </c>
      <c r="F1231" s="55">
        <v>238.63249999999999</v>
      </c>
      <c r="G1231" s="55">
        <v>219.85839999999999</v>
      </c>
      <c r="H1231" s="55">
        <v>-0.94179999999999997</v>
      </c>
      <c r="I1231" s="55">
        <v>1.3107</v>
      </c>
      <c r="J1231" s="55">
        <v>28</v>
      </c>
      <c r="K1231" s="8" t="s">
        <v>65</v>
      </c>
      <c r="M1231" s="45">
        <v>0</v>
      </c>
      <c r="N1231" s="36"/>
    </row>
    <row r="1232" spans="2:14" x14ac:dyDescent="0.25">
      <c r="B1232" s="8" t="s">
        <v>200</v>
      </c>
      <c r="C1232" s="8">
        <v>2021</v>
      </c>
      <c r="D1232" s="8">
        <v>12</v>
      </c>
      <c r="E1232" s="55">
        <v>10.501099999999999</v>
      </c>
      <c r="F1232" s="55">
        <v>327.30130000000003</v>
      </c>
      <c r="G1232" s="55">
        <v>316.80020000000002</v>
      </c>
      <c r="H1232" s="55">
        <v>0</v>
      </c>
      <c r="I1232" s="55">
        <v>3.9731000000000001</v>
      </c>
      <c r="J1232" s="55">
        <v>28</v>
      </c>
      <c r="K1232" s="8" t="s">
        <v>65</v>
      </c>
      <c r="M1232" s="45">
        <v>0</v>
      </c>
      <c r="N1232" s="36"/>
    </row>
    <row r="1233" spans="2:14" x14ac:dyDescent="0.25">
      <c r="B1233" s="8" t="s">
        <v>201</v>
      </c>
      <c r="C1233" s="8">
        <v>2021</v>
      </c>
      <c r="D1233" s="8">
        <v>1</v>
      </c>
      <c r="E1233" s="55">
        <v>2054.0430999999999</v>
      </c>
      <c r="F1233" s="55">
        <v>10506.691999999999</v>
      </c>
      <c r="G1233" s="55">
        <v>8712.7821000000004</v>
      </c>
      <c r="H1233" s="55">
        <v>-260.13319999999999</v>
      </c>
      <c r="I1233" s="55">
        <v>42.036000000000001</v>
      </c>
      <c r="J1233" s="55">
        <v>58</v>
      </c>
      <c r="K1233" s="8" t="s">
        <v>65</v>
      </c>
      <c r="M1233" s="45">
        <v>0</v>
      </c>
      <c r="N1233" s="36"/>
    </row>
    <row r="1234" spans="2:14" x14ac:dyDescent="0.25">
      <c r="B1234" s="8" t="s">
        <v>201</v>
      </c>
      <c r="C1234" s="8">
        <v>2021</v>
      </c>
      <c r="D1234" s="8">
        <v>2</v>
      </c>
      <c r="E1234" s="55">
        <v>2682.7878000000001</v>
      </c>
      <c r="F1234" s="55">
        <v>9471.9159999999993</v>
      </c>
      <c r="G1234" s="55">
        <v>7330.5897999999997</v>
      </c>
      <c r="H1234" s="55">
        <v>-541.46159999999998</v>
      </c>
      <c r="I1234" s="55">
        <v>25.416</v>
      </c>
      <c r="J1234" s="55">
        <v>58</v>
      </c>
      <c r="K1234" s="8" t="s">
        <v>65</v>
      </c>
      <c r="M1234" s="45">
        <v>0</v>
      </c>
      <c r="N1234" s="36"/>
    </row>
    <row r="1235" spans="2:14" x14ac:dyDescent="0.25">
      <c r="B1235" s="8" t="s">
        <v>201</v>
      </c>
      <c r="C1235" s="8">
        <v>2021</v>
      </c>
      <c r="D1235" s="8">
        <v>3</v>
      </c>
      <c r="E1235" s="55">
        <v>5708.4739</v>
      </c>
      <c r="F1235" s="55">
        <v>11285.371999999999</v>
      </c>
      <c r="G1235" s="55">
        <v>6984.1702999999898</v>
      </c>
      <c r="H1235" s="55">
        <v>-1407.2721999999901</v>
      </c>
      <c r="I1235" s="55">
        <v>24.084</v>
      </c>
      <c r="J1235" s="55">
        <v>58</v>
      </c>
      <c r="K1235" s="8" t="s">
        <v>65</v>
      </c>
      <c r="M1235" s="45">
        <v>0</v>
      </c>
      <c r="N1235" s="36"/>
    </row>
    <row r="1236" spans="2:14" x14ac:dyDescent="0.25">
      <c r="B1236" s="8" t="s">
        <v>201</v>
      </c>
      <c r="C1236" s="8">
        <v>2021</v>
      </c>
      <c r="D1236" s="8">
        <v>4</v>
      </c>
      <c r="E1236" s="55">
        <v>6268.2946000000002</v>
      </c>
      <c r="F1236" s="55">
        <v>11012.48</v>
      </c>
      <c r="G1236" s="55">
        <v>6375.9071000000004</v>
      </c>
      <c r="H1236" s="55">
        <v>-1631.7217000000001</v>
      </c>
      <c r="I1236" s="55">
        <v>35.716000000000001</v>
      </c>
      <c r="J1236" s="55">
        <v>58</v>
      </c>
      <c r="K1236" s="8" t="s">
        <v>65</v>
      </c>
      <c r="M1236" s="45">
        <v>0</v>
      </c>
      <c r="N1236" s="36"/>
    </row>
    <row r="1237" spans="2:14" x14ac:dyDescent="0.25">
      <c r="B1237" s="8" t="s">
        <v>201</v>
      </c>
      <c r="C1237" s="8">
        <v>2021</v>
      </c>
      <c r="D1237" s="8">
        <v>5</v>
      </c>
      <c r="E1237" s="55">
        <v>7035.7124000000003</v>
      </c>
      <c r="F1237" s="55">
        <v>11802.404</v>
      </c>
      <c r="G1237" s="55">
        <v>6272.9859999999999</v>
      </c>
      <c r="H1237" s="55">
        <v>-1506.2944</v>
      </c>
      <c r="I1237" s="55">
        <v>38.008000000000003</v>
      </c>
      <c r="J1237" s="55">
        <v>58</v>
      </c>
      <c r="K1237" s="8" t="s">
        <v>65</v>
      </c>
      <c r="M1237" s="45">
        <v>0</v>
      </c>
      <c r="N1237" s="36"/>
    </row>
    <row r="1238" spans="2:14" x14ac:dyDescent="0.25">
      <c r="B1238" s="8" t="s">
        <v>201</v>
      </c>
      <c r="C1238" s="8">
        <v>2021</v>
      </c>
      <c r="D1238" s="8">
        <v>6</v>
      </c>
      <c r="E1238" s="55">
        <v>7542.0091000000002</v>
      </c>
      <c r="F1238" s="55">
        <v>16142.976000000001</v>
      </c>
      <c r="G1238" s="55">
        <v>9123.1054000000004</v>
      </c>
      <c r="H1238" s="55">
        <v>-522.13850000000002</v>
      </c>
      <c r="I1238" s="55">
        <v>50.46</v>
      </c>
      <c r="J1238" s="55">
        <v>58</v>
      </c>
      <c r="K1238" s="8" t="s">
        <v>65</v>
      </c>
      <c r="M1238" s="45">
        <v>0</v>
      </c>
      <c r="N1238" s="36"/>
    </row>
    <row r="1239" spans="2:14" x14ac:dyDescent="0.25">
      <c r="B1239" s="8" t="s">
        <v>201</v>
      </c>
      <c r="C1239" s="8">
        <v>2021</v>
      </c>
      <c r="D1239" s="8">
        <v>7</v>
      </c>
      <c r="E1239" s="55">
        <v>6566.0672000000004</v>
      </c>
      <c r="F1239" s="55">
        <v>19843.34</v>
      </c>
      <c r="G1239" s="55">
        <v>13290.5339</v>
      </c>
      <c r="H1239" s="55">
        <v>-13.261100000000001</v>
      </c>
      <c r="I1239" s="55">
        <v>54.884</v>
      </c>
      <c r="J1239" s="55">
        <v>57</v>
      </c>
      <c r="K1239" s="8" t="s">
        <v>65</v>
      </c>
      <c r="M1239" s="45">
        <v>0</v>
      </c>
      <c r="N1239" s="36"/>
    </row>
    <row r="1240" spans="2:14" x14ac:dyDescent="0.25">
      <c r="B1240" s="8" t="s">
        <v>201</v>
      </c>
      <c r="C1240" s="8">
        <v>2021</v>
      </c>
      <c r="D1240" s="8">
        <v>8</v>
      </c>
      <c r="E1240" s="55">
        <v>5689.9504999999999</v>
      </c>
      <c r="F1240" s="55">
        <v>16162.536</v>
      </c>
      <c r="G1240" s="55">
        <v>10702.8794</v>
      </c>
      <c r="H1240" s="55">
        <v>-230.29390000000001</v>
      </c>
      <c r="I1240" s="55">
        <v>54.228000000000002</v>
      </c>
      <c r="J1240" s="55">
        <v>60</v>
      </c>
      <c r="K1240" s="8" t="s">
        <v>65</v>
      </c>
      <c r="M1240" s="45">
        <v>0</v>
      </c>
      <c r="N1240" s="36"/>
    </row>
    <row r="1241" spans="2:14" x14ac:dyDescent="0.25">
      <c r="B1241" s="8" t="s">
        <v>201</v>
      </c>
      <c r="C1241" s="8">
        <v>2021</v>
      </c>
      <c r="D1241" s="8">
        <v>9</v>
      </c>
      <c r="E1241" s="55">
        <v>5817.86</v>
      </c>
      <c r="F1241" s="55">
        <v>14158.668</v>
      </c>
      <c r="G1241" s="55">
        <v>8763.3266000000003</v>
      </c>
      <c r="H1241" s="55">
        <v>-422.51859999999999</v>
      </c>
      <c r="I1241" s="55">
        <v>51.116</v>
      </c>
      <c r="J1241" s="55">
        <v>60</v>
      </c>
      <c r="K1241" s="8" t="s">
        <v>65</v>
      </c>
      <c r="M1241" s="45">
        <v>0</v>
      </c>
      <c r="N1241" s="36"/>
    </row>
    <row r="1242" spans="2:14" x14ac:dyDescent="0.25">
      <c r="B1242" s="8" t="s">
        <v>201</v>
      </c>
      <c r="C1242" s="8">
        <v>2021</v>
      </c>
      <c r="D1242" s="8">
        <v>10</v>
      </c>
      <c r="E1242" s="55">
        <v>3520.2150999999999</v>
      </c>
      <c r="F1242" s="55">
        <v>11383.848</v>
      </c>
      <c r="G1242" s="55">
        <v>8394.8402999999998</v>
      </c>
      <c r="H1242" s="55">
        <v>-531.20740000000001</v>
      </c>
      <c r="I1242" s="55">
        <v>38.335999999999999</v>
      </c>
      <c r="J1242" s="55">
        <v>60</v>
      </c>
      <c r="K1242" s="8" t="s">
        <v>65</v>
      </c>
      <c r="M1242" s="45">
        <v>0</v>
      </c>
      <c r="N1242" s="36"/>
    </row>
    <row r="1243" spans="2:14" x14ac:dyDescent="0.25">
      <c r="B1243" s="8" t="s">
        <v>201</v>
      </c>
      <c r="C1243" s="8">
        <v>2021</v>
      </c>
      <c r="D1243" s="8">
        <v>11</v>
      </c>
      <c r="E1243" s="55">
        <v>2380.4712</v>
      </c>
      <c r="F1243" s="55">
        <v>9535.8919999999998</v>
      </c>
      <c r="G1243" s="55">
        <v>7497.9004999999997</v>
      </c>
      <c r="H1243" s="55">
        <v>-342.47969999999998</v>
      </c>
      <c r="I1243" s="55">
        <v>27.524000000000001</v>
      </c>
      <c r="J1243" s="55">
        <v>60</v>
      </c>
      <c r="K1243" s="8" t="s">
        <v>65</v>
      </c>
      <c r="M1243" s="45">
        <v>0</v>
      </c>
      <c r="N1243" s="36"/>
    </row>
    <row r="1244" spans="2:14" x14ac:dyDescent="0.25">
      <c r="B1244" s="8" t="s">
        <v>201</v>
      </c>
      <c r="C1244" s="8">
        <v>2021</v>
      </c>
      <c r="D1244" s="8">
        <v>12</v>
      </c>
      <c r="E1244" s="55">
        <v>1061.3339000000001</v>
      </c>
      <c r="F1244" s="55">
        <v>10204.255999999999</v>
      </c>
      <c r="G1244" s="55">
        <v>9215.4470000000001</v>
      </c>
      <c r="H1244" s="55">
        <v>-72.524900000000002</v>
      </c>
      <c r="I1244" s="55">
        <v>26.54</v>
      </c>
      <c r="J1244" s="55">
        <v>60</v>
      </c>
      <c r="K1244" s="8" t="s">
        <v>65</v>
      </c>
      <c r="M1244" s="45">
        <v>0</v>
      </c>
      <c r="N1244" s="36"/>
    </row>
    <row r="1245" spans="2:14" x14ac:dyDescent="0.25">
      <c r="B1245" s="8" t="s">
        <v>202</v>
      </c>
      <c r="C1245" s="8">
        <v>2021</v>
      </c>
      <c r="D1245" s="8">
        <v>1</v>
      </c>
      <c r="E1245" s="55">
        <v>5212.6090999999997</v>
      </c>
      <c r="F1245" s="55">
        <v>48193.743999999999</v>
      </c>
      <c r="G1245" s="55">
        <v>43179.000999999997</v>
      </c>
      <c r="H1245" s="55">
        <v>-197.86609999999999</v>
      </c>
      <c r="I1245" s="55">
        <v>96.335999999999999</v>
      </c>
      <c r="J1245" s="55">
        <v>105</v>
      </c>
      <c r="K1245" s="8" t="s">
        <v>65</v>
      </c>
      <c r="M1245" s="45">
        <v>0</v>
      </c>
      <c r="N1245" s="36"/>
    </row>
    <row r="1246" spans="2:14" x14ac:dyDescent="0.25">
      <c r="B1246" s="8" t="s">
        <v>202</v>
      </c>
      <c r="C1246" s="8">
        <v>2021</v>
      </c>
      <c r="D1246" s="8">
        <v>2</v>
      </c>
      <c r="E1246" s="55">
        <v>7563.4296000000004</v>
      </c>
      <c r="F1246" s="55">
        <v>40501.936000000002</v>
      </c>
      <c r="G1246" s="55">
        <v>33429.2359</v>
      </c>
      <c r="H1246" s="55">
        <v>-490.72949999999997</v>
      </c>
      <c r="I1246" s="55">
        <v>91.415999999999997</v>
      </c>
      <c r="J1246" s="55">
        <v>107</v>
      </c>
      <c r="K1246" s="8" t="s">
        <v>65</v>
      </c>
      <c r="M1246" s="45">
        <v>0</v>
      </c>
      <c r="N1246" s="36"/>
    </row>
    <row r="1247" spans="2:14" x14ac:dyDescent="0.25">
      <c r="B1247" s="8" t="s">
        <v>202</v>
      </c>
      <c r="C1247" s="8">
        <v>2021</v>
      </c>
      <c r="D1247" s="8">
        <v>3</v>
      </c>
      <c r="E1247" s="55">
        <v>13410.77</v>
      </c>
      <c r="F1247" s="55">
        <v>45629.152000000002</v>
      </c>
      <c r="G1247" s="55">
        <v>33045.080499999996</v>
      </c>
      <c r="H1247" s="55">
        <v>-826.69849999999997</v>
      </c>
      <c r="I1247" s="55">
        <v>95.328000000000003</v>
      </c>
      <c r="J1247" s="55">
        <v>107</v>
      </c>
      <c r="K1247" s="8" t="s">
        <v>65</v>
      </c>
      <c r="M1247" s="45">
        <v>0</v>
      </c>
      <c r="N1247" s="36"/>
    </row>
    <row r="1248" spans="2:14" x14ac:dyDescent="0.25">
      <c r="B1248" s="8" t="s">
        <v>202</v>
      </c>
      <c r="C1248" s="8">
        <v>2021</v>
      </c>
      <c r="D1248" s="8">
        <v>4</v>
      </c>
      <c r="E1248" s="55">
        <v>16149.876099999999</v>
      </c>
      <c r="F1248" s="55">
        <v>43043.184000000001</v>
      </c>
      <c r="G1248" s="55">
        <v>28468.709200000001</v>
      </c>
      <c r="H1248" s="55">
        <v>-1575.4013</v>
      </c>
      <c r="I1248" s="55">
        <v>90.111999999999995</v>
      </c>
      <c r="J1248" s="55">
        <v>107</v>
      </c>
      <c r="K1248" s="8" t="s">
        <v>65</v>
      </c>
      <c r="M1248" s="45">
        <v>0</v>
      </c>
      <c r="N1248" s="36"/>
    </row>
    <row r="1249" spans="2:14" x14ac:dyDescent="0.25">
      <c r="B1249" s="8" t="s">
        <v>202</v>
      </c>
      <c r="C1249" s="8">
        <v>2021</v>
      </c>
      <c r="D1249" s="8">
        <v>5</v>
      </c>
      <c r="E1249" s="55">
        <v>17899.047200000001</v>
      </c>
      <c r="F1249" s="55">
        <v>41130.127999999997</v>
      </c>
      <c r="G1249" s="55">
        <v>25604.2346</v>
      </c>
      <c r="H1249" s="55">
        <v>-2373.1538</v>
      </c>
      <c r="I1249" s="55">
        <v>94.04</v>
      </c>
      <c r="J1249" s="55">
        <v>107</v>
      </c>
      <c r="K1249" s="8" t="s">
        <v>65</v>
      </c>
      <c r="M1249" s="45">
        <v>0</v>
      </c>
      <c r="N1249" s="36"/>
    </row>
    <row r="1250" spans="2:14" x14ac:dyDescent="0.25">
      <c r="B1250" s="8" t="s">
        <v>202</v>
      </c>
      <c r="C1250" s="8">
        <v>2021</v>
      </c>
      <c r="D1250" s="8">
        <v>6</v>
      </c>
      <c r="E1250" s="55">
        <v>19085.047200000001</v>
      </c>
      <c r="F1250" s="55">
        <v>46744.12</v>
      </c>
      <c r="G1250" s="55">
        <v>28807.8959</v>
      </c>
      <c r="H1250" s="55">
        <v>-1148.8231000000001</v>
      </c>
      <c r="I1250" s="55">
        <v>146.91999999999999</v>
      </c>
      <c r="J1250" s="55">
        <v>107</v>
      </c>
      <c r="K1250" s="8" t="s">
        <v>65</v>
      </c>
      <c r="M1250" s="45">
        <v>0</v>
      </c>
      <c r="N1250" s="36"/>
    </row>
    <row r="1251" spans="2:14" x14ac:dyDescent="0.25">
      <c r="B1251" s="8" t="s">
        <v>202</v>
      </c>
      <c r="C1251" s="8">
        <v>2021</v>
      </c>
      <c r="D1251" s="8">
        <v>7</v>
      </c>
      <c r="E1251" s="55">
        <v>15548.581899999999</v>
      </c>
      <c r="F1251" s="55">
        <v>49704.864000000001</v>
      </c>
      <c r="G1251" s="55">
        <v>34516.128800000006</v>
      </c>
      <c r="H1251" s="55">
        <v>-359.8467</v>
      </c>
      <c r="I1251" s="55">
        <v>103.21599999999999</v>
      </c>
      <c r="J1251" s="55">
        <v>110</v>
      </c>
      <c r="K1251" s="8" t="s">
        <v>65</v>
      </c>
      <c r="M1251" s="45">
        <v>0</v>
      </c>
      <c r="N1251" s="36"/>
    </row>
    <row r="1252" spans="2:14" x14ac:dyDescent="0.25">
      <c r="B1252" s="8" t="s">
        <v>202</v>
      </c>
      <c r="C1252" s="8">
        <v>2021</v>
      </c>
      <c r="D1252" s="8">
        <v>8</v>
      </c>
      <c r="E1252" s="55">
        <v>14453.439899999999</v>
      </c>
      <c r="F1252" s="55">
        <v>46282.04</v>
      </c>
      <c r="G1252" s="55">
        <v>32708.574800000002</v>
      </c>
      <c r="H1252" s="55">
        <v>-879.97469999999998</v>
      </c>
      <c r="I1252" s="55">
        <v>99.936000000000007</v>
      </c>
      <c r="J1252" s="55">
        <v>110</v>
      </c>
      <c r="K1252" s="8" t="s">
        <v>65</v>
      </c>
      <c r="M1252" s="45">
        <v>0</v>
      </c>
      <c r="N1252" s="36"/>
    </row>
    <row r="1253" spans="2:14" x14ac:dyDescent="0.25">
      <c r="B1253" s="8" t="s">
        <v>202</v>
      </c>
      <c r="C1253" s="8">
        <v>2021</v>
      </c>
      <c r="D1253" s="8">
        <v>9</v>
      </c>
      <c r="E1253" s="55">
        <v>13625.172500000001</v>
      </c>
      <c r="F1253" s="55">
        <v>41710.928</v>
      </c>
      <c r="G1253" s="55">
        <v>28945.408599999999</v>
      </c>
      <c r="H1253" s="55">
        <v>-859.65309999999999</v>
      </c>
      <c r="I1253" s="55">
        <v>95.024000000000001</v>
      </c>
      <c r="J1253" s="55">
        <v>110</v>
      </c>
      <c r="K1253" s="8" t="s">
        <v>65</v>
      </c>
      <c r="M1253" s="45">
        <v>0</v>
      </c>
      <c r="N1253" s="36"/>
    </row>
    <row r="1254" spans="2:14" x14ac:dyDescent="0.25">
      <c r="B1254" s="8" t="s">
        <v>202</v>
      </c>
      <c r="C1254" s="8">
        <v>2021</v>
      </c>
      <c r="D1254" s="8">
        <v>10</v>
      </c>
      <c r="E1254" s="55">
        <v>8982.6707999999999</v>
      </c>
      <c r="F1254" s="55">
        <v>42936.639999999999</v>
      </c>
      <c r="G1254" s="55">
        <v>34529.64</v>
      </c>
      <c r="H1254" s="55">
        <v>-575.67079999999999</v>
      </c>
      <c r="I1254" s="55">
        <v>85.191999999999993</v>
      </c>
      <c r="J1254" s="55">
        <v>110</v>
      </c>
      <c r="K1254" s="8" t="s">
        <v>65</v>
      </c>
      <c r="M1254" s="45">
        <v>0</v>
      </c>
      <c r="N1254" s="36"/>
    </row>
    <row r="1255" spans="2:14" x14ac:dyDescent="0.25">
      <c r="B1255" s="8" t="s">
        <v>202</v>
      </c>
      <c r="C1255" s="8">
        <v>2021</v>
      </c>
      <c r="D1255" s="8">
        <v>11</v>
      </c>
      <c r="E1255" s="55">
        <v>6479.1273000000001</v>
      </c>
      <c r="F1255" s="55">
        <v>43287.591999999997</v>
      </c>
      <c r="G1255" s="55">
        <v>37220.331899999997</v>
      </c>
      <c r="H1255" s="55">
        <v>-411.86720000000003</v>
      </c>
      <c r="I1255" s="55">
        <v>109.624</v>
      </c>
      <c r="J1255" s="55">
        <v>110</v>
      </c>
      <c r="K1255" s="8" t="s">
        <v>65</v>
      </c>
      <c r="M1255" s="45">
        <v>0</v>
      </c>
      <c r="N1255" s="36"/>
    </row>
    <row r="1256" spans="2:14" x14ac:dyDescent="0.25">
      <c r="B1256" s="8" t="s">
        <v>202</v>
      </c>
      <c r="C1256" s="8">
        <v>2021</v>
      </c>
      <c r="D1256" s="8">
        <v>12</v>
      </c>
      <c r="E1256" s="55">
        <v>2607.8339000000001</v>
      </c>
      <c r="F1256" s="55">
        <v>45783.864000000001</v>
      </c>
      <c r="G1256" s="55">
        <v>43228.484100000001</v>
      </c>
      <c r="H1256" s="55">
        <v>-52.454000000000001</v>
      </c>
      <c r="I1256" s="55">
        <v>93.055999999999997</v>
      </c>
      <c r="J1256" s="55">
        <v>110</v>
      </c>
      <c r="K1256" s="8" t="s">
        <v>65</v>
      </c>
      <c r="M1256" s="45">
        <v>0</v>
      </c>
      <c r="N1256" s="36"/>
    </row>
    <row r="1257" spans="2:14" x14ac:dyDescent="0.25">
      <c r="B1257" s="8" t="s">
        <v>203</v>
      </c>
      <c r="C1257" s="8">
        <v>2021</v>
      </c>
      <c r="D1257" s="8">
        <v>1</v>
      </c>
      <c r="E1257" s="55">
        <v>4711.0681000000004</v>
      </c>
      <c r="F1257" s="55">
        <v>66870.895999999993</v>
      </c>
      <c r="G1257" s="55">
        <v>62202.514999999999</v>
      </c>
      <c r="H1257" s="55">
        <v>-42.687100000000001</v>
      </c>
      <c r="I1257" s="55">
        <v>237.56800000000001</v>
      </c>
      <c r="J1257" s="55">
        <v>270</v>
      </c>
      <c r="K1257" s="8" t="s">
        <v>65</v>
      </c>
      <c r="M1257" s="45">
        <v>0</v>
      </c>
      <c r="N1257" s="36"/>
    </row>
    <row r="1258" spans="2:14" x14ac:dyDescent="0.25">
      <c r="B1258" s="8" t="s">
        <v>203</v>
      </c>
      <c r="C1258" s="8">
        <v>2021</v>
      </c>
      <c r="D1258" s="8">
        <v>2</v>
      </c>
      <c r="E1258" s="55">
        <v>6264.7266</v>
      </c>
      <c r="F1258" s="55">
        <v>57869.84</v>
      </c>
      <c r="G1258" s="55">
        <v>51913.228000000003</v>
      </c>
      <c r="H1258" s="55">
        <v>-308.1146</v>
      </c>
      <c r="I1258" s="55">
        <v>152.03200000000001</v>
      </c>
      <c r="J1258" s="55">
        <v>270</v>
      </c>
      <c r="K1258" s="8" t="s">
        <v>65</v>
      </c>
      <c r="M1258" s="45">
        <v>0</v>
      </c>
      <c r="N1258" s="36"/>
    </row>
    <row r="1259" spans="2:14" x14ac:dyDescent="0.25">
      <c r="B1259" s="8" t="s">
        <v>203</v>
      </c>
      <c r="C1259" s="8">
        <v>2021</v>
      </c>
      <c r="D1259" s="8">
        <v>3</v>
      </c>
      <c r="E1259" s="55">
        <v>11970.769</v>
      </c>
      <c r="F1259" s="55">
        <v>47917.856</v>
      </c>
      <c r="G1259" s="55">
        <v>37588.160100000001</v>
      </c>
      <c r="H1259" s="55">
        <v>-1641.0731000000001</v>
      </c>
      <c r="I1259" s="55">
        <v>133.696</v>
      </c>
      <c r="J1259" s="55">
        <v>270</v>
      </c>
      <c r="K1259" s="8" t="s">
        <v>65</v>
      </c>
      <c r="M1259" s="45">
        <v>0</v>
      </c>
      <c r="N1259" s="36"/>
    </row>
    <row r="1260" spans="2:14" x14ac:dyDescent="0.25">
      <c r="B1260" s="8" t="s">
        <v>203</v>
      </c>
      <c r="C1260" s="8">
        <v>2021</v>
      </c>
      <c r="D1260" s="8">
        <v>4</v>
      </c>
      <c r="E1260" s="55">
        <v>13994.4177</v>
      </c>
      <c r="F1260" s="55">
        <v>36789.68</v>
      </c>
      <c r="G1260" s="55">
        <v>25588.2395</v>
      </c>
      <c r="H1260" s="55">
        <v>-2792.9771999999998</v>
      </c>
      <c r="I1260" s="55">
        <v>117.952</v>
      </c>
      <c r="J1260" s="55">
        <v>270</v>
      </c>
      <c r="K1260" s="8" t="s">
        <v>65</v>
      </c>
      <c r="M1260" s="45">
        <v>0</v>
      </c>
      <c r="N1260" s="36"/>
    </row>
    <row r="1261" spans="2:14" x14ac:dyDescent="0.25">
      <c r="B1261" s="8" t="s">
        <v>203</v>
      </c>
      <c r="C1261" s="8">
        <v>2021</v>
      </c>
      <c r="D1261" s="8">
        <v>5</v>
      </c>
      <c r="E1261" s="55">
        <v>14632.5162</v>
      </c>
      <c r="F1261" s="55">
        <v>34666.688000000002</v>
      </c>
      <c r="G1261" s="55">
        <v>22131.6669</v>
      </c>
      <c r="H1261" s="55">
        <v>-2097.4951000000001</v>
      </c>
      <c r="I1261" s="55">
        <v>136.49600000000001</v>
      </c>
      <c r="J1261" s="55">
        <v>270</v>
      </c>
      <c r="K1261" s="8" t="s">
        <v>65</v>
      </c>
      <c r="M1261" s="45">
        <v>0</v>
      </c>
      <c r="N1261" s="36"/>
    </row>
    <row r="1262" spans="2:14" x14ac:dyDescent="0.25">
      <c r="B1262" s="8" t="s">
        <v>203</v>
      </c>
      <c r="C1262" s="8">
        <v>2021</v>
      </c>
      <c r="D1262" s="8">
        <v>6</v>
      </c>
      <c r="E1262" s="55">
        <v>15811.354600000001</v>
      </c>
      <c r="F1262" s="55">
        <v>36714.864000000001</v>
      </c>
      <c r="G1262" s="55">
        <v>22266.609</v>
      </c>
      <c r="H1262" s="55">
        <v>-1363.0996</v>
      </c>
      <c r="I1262" s="55">
        <v>102.88</v>
      </c>
      <c r="J1262" s="55">
        <v>270</v>
      </c>
      <c r="K1262" s="8" t="s">
        <v>65</v>
      </c>
      <c r="M1262" s="45">
        <v>0</v>
      </c>
      <c r="N1262" s="36"/>
    </row>
    <row r="1263" spans="2:14" x14ac:dyDescent="0.25">
      <c r="B1263" s="8" t="s">
        <v>203</v>
      </c>
      <c r="C1263" s="8">
        <v>2021</v>
      </c>
      <c r="D1263" s="8">
        <v>7</v>
      </c>
      <c r="E1263" s="55">
        <v>13993.8364</v>
      </c>
      <c r="F1263" s="55">
        <v>39815.743999999999</v>
      </c>
      <c r="G1263" s="55">
        <v>26019.7726</v>
      </c>
      <c r="H1263" s="55">
        <v>-197.86499999999899</v>
      </c>
      <c r="I1263" s="55">
        <v>132.06399999999999</v>
      </c>
      <c r="J1263" s="55">
        <v>270</v>
      </c>
      <c r="K1263" s="8" t="s">
        <v>65</v>
      </c>
      <c r="M1263" s="45">
        <v>0</v>
      </c>
      <c r="N1263" s="36"/>
    </row>
    <row r="1264" spans="2:14" x14ac:dyDescent="0.25">
      <c r="B1264" s="8" t="s">
        <v>203</v>
      </c>
      <c r="C1264" s="8">
        <v>2021</v>
      </c>
      <c r="D1264" s="8">
        <v>8</v>
      </c>
      <c r="E1264" s="55">
        <v>13429.9419</v>
      </c>
      <c r="F1264" s="55">
        <v>35310.288</v>
      </c>
      <c r="G1264" s="55">
        <v>22592.598399999999</v>
      </c>
      <c r="H1264" s="55">
        <v>-712.25229999999999</v>
      </c>
      <c r="I1264" s="55">
        <v>92.4</v>
      </c>
      <c r="J1264" s="55">
        <v>270</v>
      </c>
      <c r="K1264" s="8" t="s">
        <v>65</v>
      </c>
      <c r="M1264" s="45">
        <v>0</v>
      </c>
      <c r="N1264" s="36"/>
    </row>
    <row r="1265" spans="2:14" x14ac:dyDescent="0.25">
      <c r="B1265" s="8" t="s">
        <v>203</v>
      </c>
      <c r="C1265" s="8">
        <v>2021</v>
      </c>
      <c r="D1265" s="8">
        <v>9</v>
      </c>
      <c r="E1265" s="55">
        <v>11411.9912</v>
      </c>
      <c r="F1265" s="55">
        <v>31330.351999999999</v>
      </c>
      <c r="G1265" s="55">
        <v>20952.556999999997</v>
      </c>
      <c r="H1265" s="55">
        <v>-1034.1962000000001</v>
      </c>
      <c r="I1265" s="55">
        <v>95.68</v>
      </c>
      <c r="J1265" s="55">
        <v>270</v>
      </c>
      <c r="K1265" s="8" t="s">
        <v>65</v>
      </c>
      <c r="M1265" s="45">
        <v>0</v>
      </c>
      <c r="N1265" s="36"/>
    </row>
    <row r="1266" spans="2:14" x14ac:dyDescent="0.25">
      <c r="B1266" s="8" t="s">
        <v>203</v>
      </c>
      <c r="C1266" s="8">
        <v>2021</v>
      </c>
      <c r="D1266" s="8">
        <v>10</v>
      </c>
      <c r="E1266" s="55">
        <v>8034.7839000000004</v>
      </c>
      <c r="F1266" s="55">
        <v>34649.936000000002</v>
      </c>
      <c r="G1266" s="55">
        <v>27492.748100000001</v>
      </c>
      <c r="H1266" s="55">
        <v>-877.596</v>
      </c>
      <c r="I1266" s="55">
        <v>95.024000000000001</v>
      </c>
      <c r="J1266" s="55">
        <v>270</v>
      </c>
      <c r="K1266" s="8" t="s">
        <v>65</v>
      </c>
      <c r="M1266" s="45">
        <v>0</v>
      </c>
      <c r="N1266" s="36"/>
    </row>
    <row r="1267" spans="2:14" x14ac:dyDescent="0.25">
      <c r="B1267" s="8" t="s">
        <v>203</v>
      </c>
      <c r="C1267" s="8">
        <v>2021</v>
      </c>
      <c r="D1267" s="8">
        <v>11</v>
      </c>
      <c r="E1267" s="55">
        <v>5369.2826999999997</v>
      </c>
      <c r="F1267" s="55">
        <v>47593.887999999999</v>
      </c>
      <c r="G1267" s="55">
        <v>42428.765499999994</v>
      </c>
      <c r="H1267" s="55">
        <v>-204.1602</v>
      </c>
      <c r="I1267" s="55">
        <v>158.096</v>
      </c>
      <c r="J1267" s="55">
        <v>270</v>
      </c>
      <c r="K1267" s="8" t="s">
        <v>65</v>
      </c>
      <c r="M1267" s="45">
        <v>0</v>
      </c>
      <c r="N1267" s="36"/>
    </row>
    <row r="1268" spans="2:14" x14ac:dyDescent="0.25">
      <c r="B1268" s="8" t="s">
        <v>203</v>
      </c>
      <c r="C1268" s="8">
        <v>2021</v>
      </c>
      <c r="D1268" s="8">
        <v>12</v>
      </c>
      <c r="E1268" s="55">
        <v>2886.4191000000001</v>
      </c>
      <c r="F1268" s="55">
        <v>69966.784</v>
      </c>
      <c r="G1268" s="55">
        <v>67115.407300000006</v>
      </c>
      <c r="H1268" s="55">
        <v>-35.042400000000001</v>
      </c>
      <c r="I1268" s="55">
        <v>172.352</v>
      </c>
      <c r="J1268" s="55">
        <v>235</v>
      </c>
      <c r="K1268" s="8" t="s">
        <v>65</v>
      </c>
      <c r="M1268" s="45">
        <v>0</v>
      </c>
      <c r="N1268" s="36"/>
    </row>
    <row r="1269" spans="2:14" x14ac:dyDescent="0.25">
      <c r="B1269" s="8" t="s">
        <v>204</v>
      </c>
      <c r="C1269" s="8">
        <v>2021</v>
      </c>
      <c r="D1269" s="8">
        <v>1</v>
      </c>
      <c r="E1269" s="55">
        <v>617.80619999999999</v>
      </c>
      <c r="F1269" s="55">
        <v>4410.232</v>
      </c>
      <c r="G1269" s="55">
        <v>3804.3101999999999</v>
      </c>
      <c r="H1269" s="55">
        <v>-11.884399999999999</v>
      </c>
      <c r="I1269" s="55">
        <v>13.103999999999999</v>
      </c>
      <c r="J1269" s="55">
        <v>55</v>
      </c>
      <c r="K1269" s="8" t="s">
        <v>65</v>
      </c>
      <c r="M1269" s="45">
        <v>0</v>
      </c>
      <c r="N1269" s="36"/>
    </row>
    <row r="1270" spans="2:14" x14ac:dyDescent="0.25">
      <c r="B1270" s="8" t="s">
        <v>204</v>
      </c>
      <c r="C1270" s="8">
        <v>2021</v>
      </c>
      <c r="D1270" s="8">
        <v>2</v>
      </c>
      <c r="E1270" s="55">
        <v>668.96870000000001</v>
      </c>
      <c r="F1270" s="55">
        <v>4160.12</v>
      </c>
      <c r="G1270" s="55">
        <v>3498.2516000000001</v>
      </c>
      <c r="H1270" s="55">
        <v>-7.1002999999999998</v>
      </c>
      <c r="I1270" s="55">
        <v>14.087999999999999</v>
      </c>
      <c r="J1270" s="55">
        <v>55</v>
      </c>
      <c r="K1270" s="8" t="s">
        <v>65</v>
      </c>
      <c r="M1270" s="45">
        <v>0</v>
      </c>
      <c r="N1270" s="36"/>
    </row>
    <row r="1271" spans="2:14" x14ac:dyDescent="0.25">
      <c r="B1271" s="8" t="s">
        <v>204</v>
      </c>
      <c r="C1271" s="8">
        <v>2021</v>
      </c>
      <c r="D1271" s="8">
        <v>3</v>
      </c>
      <c r="E1271" s="55">
        <v>1491.6701</v>
      </c>
      <c r="F1271" s="55">
        <v>4260.232</v>
      </c>
      <c r="G1271" s="55">
        <v>2869.7282999999998</v>
      </c>
      <c r="H1271" s="55">
        <v>-101.1664</v>
      </c>
      <c r="I1271" s="55">
        <v>51.951999999999998</v>
      </c>
      <c r="J1271" s="55">
        <v>55</v>
      </c>
      <c r="K1271" s="8" t="s">
        <v>65</v>
      </c>
      <c r="M1271" s="45">
        <v>0</v>
      </c>
      <c r="N1271" s="36"/>
    </row>
    <row r="1272" spans="2:14" x14ac:dyDescent="0.25">
      <c r="B1272" s="8" t="s">
        <v>204</v>
      </c>
      <c r="C1272" s="8">
        <v>2021</v>
      </c>
      <c r="D1272" s="8">
        <v>4</v>
      </c>
      <c r="E1272" s="55">
        <v>1688.1031</v>
      </c>
      <c r="F1272" s="55">
        <v>10919.432000000001</v>
      </c>
      <c r="G1272" s="55">
        <v>9292.8557999999994</v>
      </c>
      <c r="H1272" s="55">
        <v>-61.526899999999998</v>
      </c>
      <c r="I1272" s="55">
        <v>48.167999999999999</v>
      </c>
      <c r="J1272" s="55">
        <v>55</v>
      </c>
      <c r="K1272" s="8" t="s">
        <v>65</v>
      </c>
      <c r="M1272" s="45">
        <v>0</v>
      </c>
      <c r="N1272" s="36"/>
    </row>
    <row r="1273" spans="2:14" x14ac:dyDescent="0.25">
      <c r="B1273" s="8" t="s">
        <v>204</v>
      </c>
      <c r="C1273" s="8">
        <v>2021</v>
      </c>
      <c r="D1273" s="8">
        <v>5</v>
      </c>
      <c r="E1273" s="55">
        <v>1719.1962000000001</v>
      </c>
      <c r="F1273" s="55">
        <v>17515.864000000001</v>
      </c>
      <c r="G1273" s="55">
        <v>15823.102800000001</v>
      </c>
      <c r="H1273" s="55">
        <v>-26.434999999999999</v>
      </c>
      <c r="I1273" s="55">
        <v>67.144000000000005</v>
      </c>
      <c r="J1273" s="55">
        <v>55</v>
      </c>
      <c r="K1273" s="8" t="s">
        <v>65</v>
      </c>
      <c r="M1273" s="45">
        <v>0</v>
      </c>
      <c r="N1273" s="36"/>
    </row>
    <row r="1274" spans="2:14" x14ac:dyDescent="0.25">
      <c r="B1274" s="8" t="s">
        <v>204</v>
      </c>
      <c r="C1274" s="8">
        <v>2021</v>
      </c>
      <c r="D1274" s="8">
        <v>6</v>
      </c>
      <c r="E1274" s="55">
        <v>1876.1013</v>
      </c>
      <c r="F1274" s="55">
        <v>18797.88</v>
      </c>
      <c r="G1274" s="55">
        <v>16971.987499999999</v>
      </c>
      <c r="H1274" s="55">
        <v>-50.208799999999997</v>
      </c>
      <c r="I1274" s="55">
        <v>48.496000000000002</v>
      </c>
      <c r="J1274" s="55">
        <v>55</v>
      </c>
      <c r="K1274" s="8" t="s">
        <v>65</v>
      </c>
      <c r="M1274" s="45">
        <v>0</v>
      </c>
      <c r="N1274" s="36"/>
    </row>
    <row r="1275" spans="2:14" x14ac:dyDescent="0.25">
      <c r="B1275" s="8" t="s">
        <v>204</v>
      </c>
      <c r="C1275" s="8">
        <v>2021</v>
      </c>
      <c r="D1275" s="8">
        <v>7</v>
      </c>
      <c r="E1275" s="55">
        <v>1574.9739</v>
      </c>
      <c r="F1275" s="55">
        <v>25238.256000000001</v>
      </c>
      <c r="G1275" s="55">
        <v>23663.2821</v>
      </c>
      <c r="H1275" s="55">
        <v>0</v>
      </c>
      <c r="I1275" s="55">
        <v>51.112000000000002</v>
      </c>
      <c r="J1275" s="55">
        <v>55</v>
      </c>
      <c r="K1275" s="8" t="s">
        <v>65</v>
      </c>
      <c r="M1275" s="45">
        <v>0</v>
      </c>
      <c r="N1275" s="36"/>
    </row>
    <row r="1276" spans="2:14" x14ac:dyDescent="0.25">
      <c r="B1276" s="8" t="s">
        <v>204</v>
      </c>
      <c r="C1276" s="8">
        <v>2021</v>
      </c>
      <c r="D1276" s="8">
        <v>8</v>
      </c>
      <c r="E1276" s="55">
        <v>1583.9675</v>
      </c>
      <c r="F1276" s="55">
        <v>24793.144</v>
      </c>
      <c r="G1276" s="55">
        <v>23216.016800000001</v>
      </c>
      <c r="H1276" s="55">
        <v>-6.8403</v>
      </c>
      <c r="I1276" s="55">
        <v>51.112000000000002</v>
      </c>
      <c r="J1276" s="55">
        <v>54</v>
      </c>
      <c r="K1276" s="8" t="s">
        <v>65</v>
      </c>
      <c r="M1276" s="45">
        <v>0</v>
      </c>
      <c r="N1276" s="36"/>
    </row>
    <row r="1277" spans="2:14" x14ac:dyDescent="0.25">
      <c r="B1277" s="8" t="s">
        <v>204</v>
      </c>
      <c r="C1277" s="8">
        <v>2021</v>
      </c>
      <c r="D1277" s="8">
        <v>9</v>
      </c>
      <c r="E1277" s="55">
        <v>1422.4254000000001</v>
      </c>
      <c r="F1277" s="55">
        <v>8545.8960000000006</v>
      </c>
      <c r="G1277" s="55">
        <v>7176.3688000000002</v>
      </c>
      <c r="H1277" s="55">
        <v>-52.898200000000003</v>
      </c>
      <c r="I1277" s="55">
        <v>44.231999999999999</v>
      </c>
      <c r="J1277" s="55">
        <v>54</v>
      </c>
      <c r="K1277" s="8" t="s">
        <v>65</v>
      </c>
      <c r="M1277" s="45">
        <v>0</v>
      </c>
      <c r="N1277" s="36"/>
    </row>
    <row r="1278" spans="2:14" x14ac:dyDescent="0.25">
      <c r="B1278" s="8" t="s">
        <v>204</v>
      </c>
      <c r="C1278" s="8">
        <v>2021</v>
      </c>
      <c r="D1278" s="8">
        <v>10</v>
      </c>
      <c r="E1278" s="55">
        <v>989.42790000000002</v>
      </c>
      <c r="F1278" s="55">
        <v>8336.5439999999999</v>
      </c>
      <c r="G1278" s="55">
        <v>7353.8951999999999</v>
      </c>
      <c r="H1278" s="55">
        <v>-6.7790999999999997</v>
      </c>
      <c r="I1278" s="55">
        <v>36.695999999999998</v>
      </c>
      <c r="J1278" s="55">
        <v>54</v>
      </c>
      <c r="K1278" s="8" t="s">
        <v>65</v>
      </c>
      <c r="M1278" s="45">
        <v>0</v>
      </c>
      <c r="N1278" s="36"/>
    </row>
    <row r="1279" spans="2:14" x14ac:dyDescent="0.25">
      <c r="B1279" s="8" t="s">
        <v>204</v>
      </c>
      <c r="C1279" s="8">
        <v>2021</v>
      </c>
      <c r="D1279" s="8">
        <v>11</v>
      </c>
      <c r="E1279" s="55">
        <v>723.05930000000001</v>
      </c>
      <c r="F1279" s="55">
        <v>5276.6559999999999</v>
      </c>
      <c r="G1279" s="55">
        <v>4553.5967000000001</v>
      </c>
      <c r="H1279" s="55">
        <v>0</v>
      </c>
      <c r="I1279" s="55">
        <v>12.776</v>
      </c>
      <c r="J1279" s="55">
        <v>54</v>
      </c>
      <c r="K1279" s="8" t="s">
        <v>65</v>
      </c>
      <c r="M1279" s="45">
        <v>0</v>
      </c>
      <c r="N1279" s="36"/>
    </row>
    <row r="1280" spans="2:14" x14ac:dyDescent="0.25">
      <c r="B1280" s="8" t="s">
        <v>204</v>
      </c>
      <c r="C1280" s="8">
        <v>2021</v>
      </c>
      <c r="D1280" s="8">
        <v>12</v>
      </c>
      <c r="E1280" s="55">
        <v>392.92970000000003</v>
      </c>
      <c r="F1280" s="55">
        <v>5598.7839999999997</v>
      </c>
      <c r="G1280" s="55">
        <v>5205.8543</v>
      </c>
      <c r="H1280" s="55">
        <v>0</v>
      </c>
      <c r="I1280" s="55">
        <v>14.087999999999999</v>
      </c>
      <c r="J1280" s="55">
        <v>54</v>
      </c>
      <c r="K1280" s="8" t="s">
        <v>65</v>
      </c>
      <c r="M1280" s="45">
        <v>0</v>
      </c>
      <c r="N1280" s="36"/>
    </row>
    <row r="1281" spans="2:14" x14ac:dyDescent="0.25">
      <c r="B1281" s="8" t="s">
        <v>205</v>
      </c>
      <c r="C1281" s="8">
        <v>2021</v>
      </c>
      <c r="D1281" s="8">
        <v>1</v>
      </c>
      <c r="E1281" s="55">
        <v>561.40800000000002</v>
      </c>
      <c r="F1281" s="55">
        <v>2395.7918</v>
      </c>
      <c r="G1281" s="55">
        <v>1927.4398000000001</v>
      </c>
      <c r="H1281" s="55">
        <v>-93.055999999999997</v>
      </c>
      <c r="I1281" s="55">
        <v>9.2799999999999994</v>
      </c>
      <c r="J1281" s="55">
        <v>13</v>
      </c>
      <c r="K1281" s="8" t="s">
        <v>65</v>
      </c>
      <c r="M1281" s="45">
        <v>0</v>
      </c>
      <c r="N1281" s="36"/>
    </row>
    <row r="1282" spans="2:14" x14ac:dyDescent="0.25">
      <c r="B1282" s="8" t="s">
        <v>205</v>
      </c>
      <c r="C1282" s="8">
        <v>2021</v>
      </c>
      <c r="D1282" s="8">
        <v>2</v>
      </c>
      <c r="E1282" s="55">
        <v>468.8</v>
      </c>
      <c r="F1282" s="55">
        <v>2412.6</v>
      </c>
      <c r="G1282" s="55">
        <v>2013.3040000000001</v>
      </c>
      <c r="H1282" s="55">
        <v>-69.504000000000005</v>
      </c>
      <c r="I1282" s="55">
        <v>10.824</v>
      </c>
      <c r="J1282" s="55">
        <v>13</v>
      </c>
      <c r="K1282" s="8" t="s">
        <v>65</v>
      </c>
      <c r="M1282" s="45">
        <v>0</v>
      </c>
      <c r="N1282" s="36"/>
    </row>
    <row r="1283" spans="2:14" x14ac:dyDescent="0.25">
      <c r="B1283" s="8" t="s">
        <v>205</v>
      </c>
      <c r="C1283" s="8">
        <v>2021</v>
      </c>
      <c r="D1283" s="8">
        <v>3</v>
      </c>
      <c r="E1283" s="55">
        <v>1590.896</v>
      </c>
      <c r="F1283" s="55">
        <v>2169.9753000000001</v>
      </c>
      <c r="G1283" s="55">
        <v>1151.5293000000001</v>
      </c>
      <c r="H1283" s="55">
        <v>-572.45000000000005</v>
      </c>
      <c r="I1283" s="55">
        <v>9.0239999999999991</v>
      </c>
      <c r="J1283" s="55">
        <v>13</v>
      </c>
      <c r="K1283" s="8" t="s">
        <v>65</v>
      </c>
      <c r="M1283" s="45">
        <v>0</v>
      </c>
      <c r="N1283" s="36"/>
    </row>
    <row r="1284" spans="2:14" x14ac:dyDescent="0.25">
      <c r="B1284" s="8" t="s">
        <v>205</v>
      </c>
      <c r="C1284" s="8">
        <v>2021</v>
      </c>
      <c r="D1284" s="8">
        <v>4</v>
      </c>
      <c r="E1284" s="55">
        <v>1992.32</v>
      </c>
      <c r="F1284" s="55">
        <v>1849.9597000000001</v>
      </c>
      <c r="G1284" s="55">
        <v>762.98370000000023</v>
      </c>
      <c r="H1284" s="55">
        <v>-905.34400000000005</v>
      </c>
      <c r="I1284" s="55">
        <v>8.0640000000000001</v>
      </c>
      <c r="J1284" s="55">
        <v>13</v>
      </c>
      <c r="K1284" s="8" t="s">
        <v>65</v>
      </c>
      <c r="M1284" s="45">
        <v>0</v>
      </c>
      <c r="N1284" s="36"/>
    </row>
    <row r="1285" spans="2:14" x14ac:dyDescent="0.25">
      <c r="B1285" s="8" t="s">
        <v>205</v>
      </c>
      <c r="C1285" s="8">
        <v>2021</v>
      </c>
      <c r="D1285" s="8">
        <v>5</v>
      </c>
      <c r="E1285" s="55">
        <v>2050.8159999999998</v>
      </c>
      <c r="F1285" s="55">
        <v>1908.7276999999999</v>
      </c>
      <c r="G1285" s="55">
        <v>771.5598</v>
      </c>
      <c r="H1285" s="55">
        <v>-913.6481</v>
      </c>
      <c r="I1285" s="55">
        <v>8.7680000000000007</v>
      </c>
      <c r="J1285" s="55">
        <v>13</v>
      </c>
      <c r="K1285" s="8" t="s">
        <v>65</v>
      </c>
      <c r="M1285" s="45">
        <v>0</v>
      </c>
      <c r="N1285" s="36"/>
    </row>
    <row r="1286" spans="2:14" x14ac:dyDescent="0.25">
      <c r="B1286" s="8" t="s">
        <v>205</v>
      </c>
      <c r="C1286" s="8">
        <v>2021</v>
      </c>
      <c r="D1286" s="8">
        <v>6</v>
      </c>
      <c r="E1286" s="55">
        <v>2425.7354999999998</v>
      </c>
      <c r="F1286" s="55">
        <v>2047.0708</v>
      </c>
      <c r="G1286" s="55">
        <v>684.053</v>
      </c>
      <c r="H1286" s="55">
        <v>-1062.7176999999999</v>
      </c>
      <c r="I1286" s="55">
        <v>11.84</v>
      </c>
      <c r="J1286" s="55">
        <v>13</v>
      </c>
      <c r="K1286" s="8" t="s">
        <v>65</v>
      </c>
      <c r="M1286" s="45">
        <v>0</v>
      </c>
      <c r="N1286" s="36"/>
    </row>
    <row r="1287" spans="2:14" x14ac:dyDescent="0.25">
      <c r="B1287" s="8" t="s">
        <v>205</v>
      </c>
      <c r="C1287" s="8">
        <v>2021</v>
      </c>
      <c r="D1287" s="8">
        <v>7</v>
      </c>
      <c r="E1287" s="55">
        <v>1941.3119999999999</v>
      </c>
      <c r="F1287" s="55">
        <v>2561.8798999999999</v>
      </c>
      <c r="G1287" s="55">
        <v>1175.4081000000001</v>
      </c>
      <c r="H1287" s="55">
        <v>-554.84019999999998</v>
      </c>
      <c r="I1287" s="55">
        <v>11.904</v>
      </c>
      <c r="J1287" s="55">
        <v>15</v>
      </c>
      <c r="K1287" s="8" t="s">
        <v>65</v>
      </c>
      <c r="M1287" s="45">
        <v>0</v>
      </c>
      <c r="N1287" s="36"/>
    </row>
    <row r="1288" spans="2:14" x14ac:dyDescent="0.25">
      <c r="B1288" s="8" t="s">
        <v>205</v>
      </c>
      <c r="C1288" s="8">
        <v>2021</v>
      </c>
      <c r="D1288" s="8">
        <v>8</v>
      </c>
      <c r="E1288" s="55">
        <v>1763.3920000000001</v>
      </c>
      <c r="F1288" s="55">
        <v>2046.7360000000001</v>
      </c>
      <c r="G1288" s="55">
        <v>985.44810000000007</v>
      </c>
      <c r="H1288" s="55">
        <v>-702.10410000000002</v>
      </c>
      <c r="I1288" s="55">
        <v>11.456</v>
      </c>
      <c r="J1288" s="55">
        <v>15</v>
      </c>
      <c r="K1288" s="8" t="s">
        <v>65</v>
      </c>
      <c r="M1288" s="45">
        <v>0</v>
      </c>
      <c r="N1288" s="36"/>
    </row>
    <row r="1289" spans="2:14" x14ac:dyDescent="0.25">
      <c r="B1289" s="8" t="s">
        <v>205</v>
      </c>
      <c r="C1289" s="8">
        <v>2021</v>
      </c>
      <c r="D1289" s="8">
        <v>9</v>
      </c>
      <c r="E1289" s="55">
        <v>1550.912</v>
      </c>
      <c r="F1289" s="55">
        <v>1418.104</v>
      </c>
      <c r="G1289" s="55">
        <v>667.27449999999999</v>
      </c>
      <c r="H1289" s="55">
        <v>-800.08249999999998</v>
      </c>
      <c r="I1289" s="55">
        <v>7.36</v>
      </c>
      <c r="J1289" s="55">
        <v>16</v>
      </c>
      <c r="K1289" s="8" t="s">
        <v>65</v>
      </c>
      <c r="M1289" s="45">
        <v>0</v>
      </c>
      <c r="N1289" s="36"/>
    </row>
    <row r="1290" spans="2:14" x14ac:dyDescent="0.25">
      <c r="B1290" s="8" t="s">
        <v>205</v>
      </c>
      <c r="C1290" s="8">
        <v>2021</v>
      </c>
      <c r="D1290" s="8">
        <v>10</v>
      </c>
      <c r="E1290" s="55">
        <v>946.24</v>
      </c>
      <c r="F1290" s="55">
        <v>1614.518</v>
      </c>
      <c r="G1290" s="55">
        <v>1006.518</v>
      </c>
      <c r="H1290" s="55">
        <v>-338.24</v>
      </c>
      <c r="I1290" s="55">
        <v>6.7839999999999998</v>
      </c>
      <c r="J1290" s="55">
        <v>16</v>
      </c>
      <c r="K1290" s="8" t="s">
        <v>65</v>
      </c>
      <c r="M1290" s="45">
        <v>0</v>
      </c>
      <c r="N1290" s="36"/>
    </row>
    <row r="1291" spans="2:14" x14ac:dyDescent="0.25">
      <c r="B1291" s="8" t="s">
        <v>205</v>
      </c>
      <c r="C1291" s="8">
        <v>2021</v>
      </c>
      <c r="D1291" s="8">
        <v>11</v>
      </c>
      <c r="E1291" s="55">
        <v>628.63199999999995</v>
      </c>
      <c r="F1291" s="55">
        <v>1837.942</v>
      </c>
      <c r="G1291" s="55">
        <v>1309.47</v>
      </c>
      <c r="H1291" s="55">
        <v>-100.16</v>
      </c>
      <c r="I1291" s="55">
        <v>7.7439999999999998</v>
      </c>
      <c r="J1291" s="55">
        <v>16</v>
      </c>
      <c r="K1291" s="8" t="s">
        <v>65</v>
      </c>
      <c r="M1291" s="45">
        <v>0</v>
      </c>
      <c r="N1291" s="36"/>
    </row>
    <row r="1292" spans="2:14" x14ac:dyDescent="0.25">
      <c r="B1292" s="8" t="s">
        <v>205</v>
      </c>
      <c r="C1292" s="8">
        <v>2021</v>
      </c>
      <c r="D1292" s="8">
        <v>12</v>
      </c>
      <c r="E1292" s="55">
        <v>325.18400000000003</v>
      </c>
      <c r="F1292" s="55">
        <v>2778.2190000000001</v>
      </c>
      <c r="G1292" s="55">
        <v>2465.7069999999999</v>
      </c>
      <c r="H1292" s="55">
        <v>-12.672000000000001</v>
      </c>
      <c r="I1292" s="55">
        <v>10.752000000000001</v>
      </c>
      <c r="J1292" s="55">
        <v>16</v>
      </c>
      <c r="K1292" s="8" t="s">
        <v>65</v>
      </c>
      <c r="M1292" s="45">
        <v>0</v>
      </c>
      <c r="N1292" s="36"/>
    </row>
    <row r="1293" spans="2:14" x14ac:dyDescent="0.25">
      <c r="B1293" s="8" t="s">
        <v>206</v>
      </c>
      <c r="C1293" s="8">
        <v>2021</v>
      </c>
      <c r="D1293" s="8">
        <v>1</v>
      </c>
      <c r="E1293" s="55">
        <v>263.98649999999998</v>
      </c>
      <c r="F1293" s="55">
        <v>10236.632</v>
      </c>
      <c r="G1293" s="55">
        <v>9972.6455000000005</v>
      </c>
      <c r="H1293" s="55">
        <v>0</v>
      </c>
      <c r="I1293" s="55">
        <v>23.92</v>
      </c>
      <c r="J1293" s="55">
        <v>54</v>
      </c>
      <c r="K1293" s="8" t="s">
        <v>65</v>
      </c>
      <c r="M1293" s="45">
        <v>0</v>
      </c>
      <c r="N1293" s="36"/>
    </row>
    <row r="1294" spans="2:14" x14ac:dyDescent="0.25">
      <c r="B1294" s="8" t="s">
        <v>206</v>
      </c>
      <c r="C1294" s="8">
        <v>2021</v>
      </c>
      <c r="D1294" s="8">
        <v>2</v>
      </c>
      <c r="E1294" s="55">
        <v>288.24400000000003</v>
      </c>
      <c r="F1294" s="55">
        <v>10794.103999999999</v>
      </c>
      <c r="G1294" s="55">
        <v>10505.86</v>
      </c>
      <c r="H1294" s="55">
        <v>0</v>
      </c>
      <c r="I1294" s="55">
        <v>60.624000000000002</v>
      </c>
      <c r="J1294" s="55">
        <v>49</v>
      </c>
      <c r="K1294" s="8" t="s">
        <v>65</v>
      </c>
      <c r="M1294" s="45">
        <v>0</v>
      </c>
      <c r="N1294" s="36"/>
    </row>
    <row r="1295" spans="2:14" x14ac:dyDescent="0.25">
      <c r="B1295" s="8" t="s">
        <v>206</v>
      </c>
      <c r="C1295" s="8">
        <v>2021</v>
      </c>
      <c r="D1295" s="8">
        <v>3</v>
      </c>
      <c r="E1295" s="55">
        <v>644.17330000000004</v>
      </c>
      <c r="F1295" s="55">
        <v>9925.32</v>
      </c>
      <c r="G1295" s="55">
        <v>9281.1466999999993</v>
      </c>
      <c r="H1295" s="55">
        <v>0</v>
      </c>
      <c r="I1295" s="55">
        <v>50.728000000000002</v>
      </c>
      <c r="J1295" s="55">
        <v>41</v>
      </c>
      <c r="K1295" s="8" t="s">
        <v>65</v>
      </c>
      <c r="M1295" s="45">
        <v>0</v>
      </c>
      <c r="N1295" s="36"/>
    </row>
    <row r="1296" spans="2:14" x14ac:dyDescent="0.25">
      <c r="B1296" s="8" t="s">
        <v>206</v>
      </c>
      <c r="C1296" s="8">
        <v>2021</v>
      </c>
      <c r="D1296" s="8">
        <v>4</v>
      </c>
      <c r="E1296" s="55">
        <v>777.03869999999995</v>
      </c>
      <c r="F1296" s="55">
        <v>8829.7360000000008</v>
      </c>
      <c r="G1296" s="55">
        <v>8052.8621000000003</v>
      </c>
      <c r="H1296" s="55">
        <v>-0.1648</v>
      </c>
      <c r="I1296" s="55">
        <v>34.624000000000002</v>
      </c>
      <c r="J1296" s="55">
        <v>41</v>
      </c>
      <c r="K1296" s="8" t="s">
        <v>65</v>
      </c>
      <c r="M1296" s="45">
        <v>0</v>
      </c>
      <c r="N1296" s="36"/>
    </row>
    <row r="1297" spans="2:14" x14ac:dyDescent="0.25">
      <c r="B1297" s="8" t="s">
        <v>206</v>
      </c>
      <c r="C1297" s="8">
        <v>2021</v>
      </c>
      <c r="D1297" s="8">
        <v>5</v>
      </c>
      <c r="E1297" s="55">
        <v>843.64229999999998</v>
      </c>
      <c r="F1297" s="55">
        <v>7897.9840000000004</v>
      </c>
      <c r="G1297" s="55">
        <v>7054.4236000000001</v>
      </c>
      <c r="H1297" s="55">
        <v>-8.1900000000000001E-2</v>
      </c>
      <c r="I1297" s="55">
        <v>69.680000000000007</v>
      </c>
      <c r="J1297" s="55">
        <v>41</v>
      </c>
      <c r="K1297" s="8" t="s">
        <v>65</v>
      </c>
      <c r="M1297" s="45">
        <v>0</v>
      </c>
      <c r="N1297" s="36"/>
    </row>
    <row r="1298" spans="2:14" x14ac:dyDescent="0.25">
      <c r="B1298" s="8" t="s">
        <v>206</v>
      </c>
      <c r="C1298" s="8">
        <v>2021</v>
      </c>
      <c r="D1298" s="8">
        <v>6</v>
      </c>
      <c r="E1298" s="55">
        <v>916.77779999999996</v>
      </c>
      <c r="F1298" s="55">
        <v>8236.3760000000002</v>
      </c>
      <c r="G1298" s="55">
        <v>7321.9534000000003</v>
      </c>
      <c r="H1298" s="55">
        <v>-2.3552</v>
      </c>
      <c r="I1298" s="55">
        <v>29.16</v>
      </c>
      <c r="J1298" s="55">
        <v>41</v>
      </c>
      <c r="K1298" s="8" t="s">
        <v>65</v>
      </c>
      <c r="M1298" s="45">
        <v>0</v>
      </c>
      <c r="N1298" s="36"/>
    </row>
    <row r="1299" spans="2:14" x14ac:dyDescent="0.25">
      <c r="B1299" s="8" t="s">
        <v>206</v>
      </c>
      <c r="C1299" s="8">
        <v>2021</v>
      </c>
      <c r="D1299" s="8">
        <v>7</v>
      </c>
      <c r="E1299" s="55">
        <v>788.88250000000005</v>
      </c>
      <c r="F1299" s="55">
        <v>9983.4879999999994</v>
      </c>
      <c r="G1299" s="55">
        <v>9200.4831999999988</v>
      </c>
      <c r="H1299" s="55">
        <v>-5.8776999999999999</v>
      </c>
      <c r="I1299" s="55">
        <v>27.847999999999999</v>
      </c>
      <c r="J1299" s="55">
        <v>41</v>
      </c>
      <c r="K1299" s="8" t="s">
        <v>65</v>
      </c>
      <c r="M1299" s="45">
        <v>0</v>
      </c>
      <c r="N1299" s="36"/>
    </row>
    <row r="1300" spans="2:14" x14ac:dyDescent="0.25">
      <c r="B1300" s="8" t="s">
        <v>206</v>
      </c>
      <c r="C1300" s="8">
        <v>2021</v>
      </c>
      <c r="D1300" s="8">
        <v>8</v>
      </c>
      <c r="E1300" s="55">
        <v>760.00459999999998</v>
      </c>
      <c r="F1300" s="55">
        <v>11475.384</v>
      </c>
      <c r="G1300" s="55">
        <v>10715.4818</v>
      </c>
      <c r="H1300" s="55">
        <v>-0.1024</v>
      </c>
      <c r="I1300" s="55">
        <v>41.936</v>
      </c>
      <c r="J1300" s="55">
        <v>44</v>
      </c>
      <c r="K1300" s="8" t="s">
        <v>65</v>
      </c>
      <c r="M1300" s="45">
        <v>0</v>
      </c>
      <c r="N1300" s="36"/>
    </row>
    <row r="1301" spans="2:14" x14ac:dyDescent="0.25">
      <c r="B1301" s="8" t="s">
        <v>206</v>
      </c>
      <c r="C1301" s="8">
        <v>2021</v>
      </c>
      <c r="D1301" s="8">
        <v>9</v>
      </c>
      <c r="E1301" s="55">
        <v>608.6549</v>
      </c>
      <c r="F1301" s="55">
        <v>10926.52</v>
      </c>
      <c r="G1301" s="55">
        <v>10317.865100000001</v>
      </c>
      <c r="H1301" s="55">
        <v>0</v>
      </c>
      <c r="I1301" s="55">
        <v>44.543999999999997</v>
      </c>
      <c r="J1301" s="55">
        <v>47</v>
      </c>
      <c r="K1301" s="8" t="s">
        <v>65</v>
      </c>
      <c r="M1301" s="45">
        <v>0</v>
      </c>
      <c r="N1301" s="36"/>
    </row>
    <row r="1302" spans="2:14" x14ac:dyDescent="0.25">
      <c r="B1302" s="8" t="s">
        <v>206</v>
      </c>
      <c r="C1302" s="8">
        <v>2021</v>
      </c>
      <c r="D1302" s="8">
        <v>10</v>
      </c>
      <c r="E1302" s="55">
        <v>424.6422</v>
      </c>
      <c r="F1302" s="55">
        <v>10258.280000000001</v>
      </c>
      <c r="G1302" s="55">
        <v>9833.6378000000004</v>
      </c>
      <c r="H1302" s="55">
        <v>0</v>
      </c>
      <c r="I1302" s="55">
        <v>33.415999999999997</v>
      </c>
      <c r="J1302" s="55">
        <v>50</v>
      </c>
      <c r="K1302" s="8" t="s">
        <v>65</v>
      </c>
      <c r="M1302" s="45">
        <v>0</v>
      </c>
      <c r="N1302" s="36"/>
    </row>
    <row r="1303" spans="2:14" x14ac:dyDescent="0.25">
      <c r="B1303" s="8" t="s">
        <v>206</v>
      </c>
      <c r="C1303" s="8">
        <v>2021</v>
      </c>
      <c r="D1303" s="8">
        <v>11</v>
      </c>
      <c r="E1303" s="55">
        <v>294.5104</v>
      </c>
      <c r="F1303" s="55">
        <v>10729.255999999999</v>
      </c>
      <c r="G1303" s="55">
        <v>10434.7456</v>
      </c>
      <c r="H1303" s="55">
        <v>0</v>
      </c>
      <c r="I1303" s="55">
        <v>30.456</v>
      </c>
      <c r="J1303" s="55">
        <v>50</v>
      </c>
      <c r="K1303" s="8" t="s">
        <v>65</v>
      </c>
      <c r="M1303" s="45">
        <v>0</v>
      </c>
      <c r="N1303" s="36"/>
    </row>
    <row r="1304" spans="2:14" x14ac:dyDescent="0.25">
      <c r="B1304" s="8" t="s">
        <v>206</v>
      </c>
      <c r="C1304" s="8">
        <v>2021</v>
      </c>
      <c r="D1304" s="8">
        <v>12</v>
      </c>
      <c r="E1304" s="55">
        <v>147.75839999999999</v>
      </c>
      <c r="F1304" s="55">
        <v>12340.736000000001</v>
      </c>
      <c r="G1304" s="55">
        <v>12192.9776</v>
      </c>
      <c r="H1304" s="55">
        <v>0</v>
      </c>
      <c r="I1304" s="55">
        <v>39.32</v>
      </c>
      <c r="J1304" s="55">
        <v>50</v>
      </c>
      <c r="K1304" s="8" t="s">
        <v>65</v>
      </c>
      <c r="M1304" s="45">
        <v>0</v>
      </c>
      <c r="N1304" s="36"/>
    </row>
    <row r="1305" spans="2:14" x14ac:dyDescent="0.25">
      <c r="B1305" s="8" t="s">
        <v>207</v>
      </c>
      <c r="C1305" s="8">
        <v>2021</v>
      </c>
      <c r="D1305" s="8">
        <v>1</v>
      </c>
      <c r="E1305" s="55">
        <v>2.0400000000000001E-2</v>
      </c>
      <c r="F1305" s="55">
        <v>18536.392</v>
      </c>
      <c r="G1305" s="55">
        <v>18536.371599999999</v>
      </c>
      <c r="H1305" s="55">
        <v>0</v>
      </c>
      <c r="I1305" s="55">
        <v>41.94</v>
      </c>
      <c r="J1305" s="55">
        <v>57</v>
      </c>
      <c r="K1305" s="8" t="s">
        <v>65</v>
      </c>
      <c r="M1305" s="45">
        <v>0</v>
      </c>
      <c r="N1305" s="36"/>
    </row>
    <row r="1306" spans="2:14" x14ac:dyDescent="0.25">
      <c r="B1306" s="8" t="s">
        <v>207</v>
      </c>
      <c r="C1306" s="8">
        <v>2021</v>
      </c>
      <c r="D1306" s="8">
        <v>2</v>
      </c>
      <c r="E1306" s="55">
        <v>0</v>
      </c>
      <c r="F1306" s="55">
        <v>16532.063999999998</v>
      </c>
      <c r="G1306" s="55">
        <v>16532.063999999998</v>
      </c>
      <c r="H1306" s="55">
        <v>0</v>
      </c>
      <c r="I1306" s="55">
        <v>62.88</v>
      </c>
      <c r="J1306" s="55">
        <v>56</v>
      </c>
      <c r="K1306" s="8" t="s">
        <v>65</v>
      </c>
      <c r="M1306" s="45">
        <v>0</v>
      </c>
      <c r="N1306" s="36"/>
    </row>
    <row r="1307" spans="2:14" x14ac:dyDescent="0.25">
      <c r="B1307" s="8" t="s">
        <v>207</v>
      </c>
      <c r="C1307" s="8">
        <v>2021</v>
      </c>
      <c r="D1307" s="8">
        <v>3</v>
      </c>
      <c r="E1307" s="55">
        <v>1177.4675999999999</v>
      </c>
      <c r="F1307" s="55">
        <v>15099.164000000001</v>
      </c>
      <c r="G1307" s="55">
        <v>13921.696400000001</v>
      </c>
      <c r="H1307" s="55">
        <v>0</v>
      </c>
      <c r="I1307" s="55">
        <v>41.851999999999997</v>
      </c>
      <c r="J1307" s="55">
        <v>56</v>
      </c>
      <c r="K1307" s="8" t="s">
        <v>65</v>
      </c>
      <c r="M1307" s="45">
        <v>0</v>
      </c>
      <c r="N1307" s="36"/>
    </row>
    <row r="1308" spans="2:14" x14ac:dyDescent="0.25">
      <c r="B1308" s="8" t="s">
        <v>207</v>
      </c>
      <c r="C1308" s="8">
        <v>2021</v>
      </c>
      <c r="D1308" s="8">
        <v>4</v>
      </c>
      <c r="E1308" s="55">
        <v>2581.4079000000002</v>
      </c>
      <c r="F1308" s="55">
        <v>12404.392</v>
      </c>
      <c r="G1308" s="55">
        <v>9855.5632999999998</v>
      </c>
      <c r="H1308" s="55">
        <v>-32.5792</v>
      </c>
      <c r="I1308" s="55">
        <v>39.484000000000002</v>
      </c>
      <c r="J1308" s="55">
        <v>56</v>
      </c>
      <c r="K1308" s="8" t="s">
        <v>65</v>
      </c>
      <c r="M1308" s="45">
        <v>0</v>
      </c>
      <c r="N1308" s="36"/>
    </row>
    <row r="1309" spans="2:14" x14ac:dyDescent="0.25">
      <c r="B1309" s="8" t="s">
        <v>207</v>
      </c>
      <c r="C1309" s="8">
        <v>2021</v>
      </c>
      <c r="D1309" s="8">
        <v>5</v>
      </c>
      <c r="E1309" s="55">
        <v>2318.1916000000001</v>
      </c>
      <c r="F1309" s="55">
        <v>10130.52</v>
      </c>
      <c r="G1309" s="55">
        <v>7957.6683999999996</v>
      </c>
      <c r="H1309" s="55">
        <v>-145.34</v>
      </c>
      <c r="I1309" s="55">
        <v>33.42</v>
      </c>
      <c r="J1309" s="55">
        <v>56</v>
      </c>
      <c r="K1309" s="8" t="s">
        <v>65</v>
      </c>
      <c r="M1309" s="45">
        <v>0</v>
      </c>
      <c r="N1309" s="36"/>
    </row>
    <row r="1310" spans="2:14" x14ac:dyDescent="0.25">
      <c r="B1310" s="8" t="s">
        <v>207</v>
      </c>
      <c r="C1310" s="8">
        <v>2021</v>
      </c>
      <c r="D1310" s="8">
        <v>6</v>
      </c>
      <c r="E1310" s="55">
        <v>2969.8359999999998</v>
      </c>
      <c r="F1310" s="55">
        <v>7293.4160000000002</v>
      </c>
      <c r="G1310" s="55">
        <v>4812.2103999999999</v>
      </c>
      <c r="H1310" s="55">
        <v>-488.63040000000001</v>
      </c>
      <c r="I1310" s="55">
        <v>28.995999999999999</v>
      </c>
      <c r="J1310" s="55">
        <v>56</v>
      </c>
      <c r="K1310" s="8" t="s">
        <v>65</v>
      </c>
      <c r="M1310" s="45">
        <v>0</v>
      </c>
      <c r="N1310" s="36"/>
    </row>
    <row r="1311" spans="2:14" x14ac:dyDescent="0.25">
      <c r="B1311" s="8" t="s">
        <v>207</v>
      </c>
      <c r="C1311" s="8">
        <v>2021</v>
      </c>
      <c r="D1311" s="8">
        <v>7</v>
      </c>
      <c r="E1311" s="55">
        <v>2384.2366999999999</v>
      </c>
      <c r="F1311" s="55">
        <v>8991.5400000000009</v>
      </c>
      <c r="G1311" s="55">
        <v>6704.2221</v>
      </c>
      <c r="H1311" s="55">
        <v>-96.918800000000005</v>
      </c>
      <c r="I1311" s="55">
        <v>28.18</v>
      </c>
      <c r="J1311" s="55">
        <v>56</v>
      </c>
      <c r="K1311" s="8" t="s">
        <v>65</v>
      </c>
      <c r="M1311" s="45">
        <v>0</v>
      </c>
      <c r="N1311" s="36"/>
    </row>
    <row r="1312" spans="2:14" x14ac:dyDescent="0.25">
      <c r="B1312" s="8" t="s">
        <v>207</v>
      </c>
      <c r="C1312" s="8">
        <v>2021</v>
      </c>
      <c r="D1312" s="8">
        <v>8</v>
      </c>
      <c r="E1312" s="55">
        <v>2312.6817000000001</v>
      </c>
      <c r="F1312" s="55">
        <v>9808.16</v>
      </c>
      <c r="G1312" s="55">
        <v>7617.6306999999997</v>
      </c>
      <c r="H1312" s="55">
        <v>-122.1524</v>
      </c>
      <c r="I1312" s="55">
        <v>42.851999999999997</v>
      </c>
      <c r="J1312" s="55">
        <v>56</v>
      </c>
      <c r="K1312" s="8" t="s">
        <v>65</v>
      </c>
      <c r="M1312" s="45">
        <v>0</v>
      </c>
      <c r="N1312" s="36"/>
    </row>
    <row r="1313" spans="2:14" x14ac:dyDescent="0.25">
      <c r="B1313" s="8" t="s">
        <v>207</v>
      </c>
      <c r="C1313" s="8">
        <v>2021</v>
      </c>
      <c r="D1313" s="8">
        <v>9</v>
      </c>
      <c r="E1313" s="55">
        <v>2384.7575999999999</v>
      </c>
      <c r="F1313" s="55">
        <v>9000.768</v>
      </c>
      <c r="G1313" s="55">
        <v>6746.0556999999999</v>
      </c>
      <c r="H1313" s="55">
        <v>-130.0453</v>
      </c>
      <c r="I1313" s="55">
        <v>31.456</v>
      </c>
      <c r="J1313" s="55">
        <v>56</v>
      </c>
      <c r="K1313" s="8" t="s">
        <v>65</v>
      </c>
      <c r="M1313" s="45">
        <v>0</v>
      </c>
      <c r="N1313" s="36"/>
    </row>
    <row r="1314" spans="2:14" x14ac:dyDescent="0.25">
      <c r="B1314" s="8" t="s">
        <v>207</v>
      </c>
      <c r="C1314" s="8">
        <v>2021</v>
      </c>
      <c r="D1314" s="8">
        <v>10</v>
      </c>
      <c r="E1314" s="55">
        <v>1584.8927000000001</v>
      </c>
      <c r="F1314" s="55">
        <v>10201.472</v>
      </c>
      <c r="G1314" s="55">
        <v>8663.9278999999988</v>
      </c>
      <c r="H1314" s="55">
        <v>-47.348599999999998</v>
      </c>
      <c r="I1314" s="55">
        <v>34.567999999999998</v>
      </c>
      <c r="J1314" s="55">
        <v>47</v>
      </c>
      <c r="K1314" s="8" t="s">
        <v>65</v>
      </c>
      <c r="M1314" s="45">
        <v>0</v>
      </c>
      <c r="N1314" s="36"/>
    </row>
    <row r="1315" spans="2:14" x14ac:dyDescent="0.25">
      <c r="B1315" s="8" t="s">
        <v>207</v>
      </c>
      <c r="C1315" s="8">
        <v>2021</v>
      </c>
      <c r="D1315" s="8">
        <v>11</v>
      </c>
      <c r="E1315" s="55">
        <v>1102.1939</v>
      </c>
      <c r="F1315" s="55">
        <v>15956.752</v>
      </c>
      <c r="G1315" s="55">
        <v>14854.5581</v>
      </c>
      <c r="H1315" s="55">
        <v>0</v>
      </c>
      <c r="I1315" s="55">
        <v>38.335999999999999</v>
      </c>
      <c r="J1315" s="55">
        <v>44</v>
      </c>
      <c r="K1315" s="8" t="s">
        <v>65</v>
      </c>
      <c r="M1315" s="45">
        <v>0</v>
      </c>
      <c r="N1315" s="36"/>
    </row>
    <row r="1316" spans="2:14" x14ac:dyDescent="0.25">
      <c r="B1316" s="8" t="s">
        <v>207</v>
      </c>
      <c r="C1316" s="8">
        <v>2021</v>
      </c>
      <c r="D1316" s="8">
        <v>12</v>
      </c>
      <c r="E1316" s="55">
        <v>354.1857</v>
      </c>
      <c r="F1316" s="55">
        <v>17557.668000000001</v>
      </c>
      <c r="G1316" s="55">
        <v>17203.4823</v>
      </c>
      <c r="H1316" s="55">
        <v>0</v>
      </c>
      <c r="I1316" s="55">
        <v>40.14</v>
      </c>
      <c r="J1316" s="55">
        <v>43</v>
      </c>
      <c r="K1316" s="8" t="s">
        <v>65</v>
      </c>
      <c r="M1316" s="45">
        <v>0</v>
      </c>
      <c r="N1316" s="36"/>
    </row>
    <row r="1317" spans="2:14" x14ac:dyDescent="0.25">
      <c r="B1317" s="8" t="s">
        <v>208</v>
      </c>
      <c r="C1317" s="8">
        <v>2021</v>
      </c>
      <c r="D1317" s="8">
        <v>1</v>
      </c>
      <c r="E1317" s="55">
        <v>356.96820000000002</v>
      </c>
      <c r="F1317" s="55">
        <v>2195.8719999999998</v>
      </c>
      <c r="G1317" s="55">
        <v>1951.0411999999999</v>
      </c>
      <c r="H1317" s="55">
        <v>-112.1374</v>
      </c>
      <c r="I1317" s="55">
        <v>94.111999999999995</v>
      </c>
      <c r="J1317" s="55">
        <v>8</v>
      </c>
      <c r="K1317" s="8" t="s">
        <v>65</v>
      </c>
      <c r="M1317" s="45">
        <v>0</v>
      </c>
      <c r="N1317" s="36"/>
    </row>
    <row r="1318" spans="2:14" x14ac:dyDescent="0.25">
      <c r="B1318" s="8" t="s">
        <v>208</v>
      </c>
      <c r="C1318" s="8">
        <v>2021</v>
      </c>
      <c r="D1318" s="8">
        <v>2</v>
      </c>
      <c r="E1318" s="55">
        <v>386.73520000000002</v>
      </c>
      <c r="F1318" s="55">
        <v>2013.6479999999999</v>
      </c>
      <c r="G1318" s="55">
        <v>1739.9495999999999</v>
      </c>
      <c r="H1318" s="55">
        <v>-113.0368</v>
      </c>
      <c r="I1318" s="55">
        <v>107.88800000000001</v>
      </c>
      <c r="J1318" s="55">
        <v>8</v>
      </c>
      <c r="K1318" s="8" t="s">
        <v>65</v>
      </c>
      <c r="M1318" s="45">
        <v>0</v>
      </c>
      <c r="N1318" s="36"/>
    </row>
    <row r="1319" spans="2:14" x14ac:dyDescent="0.25">
      <c r="B1319" s="8" t="s">
        <v>208</v>
      </c>
      <c r="C1319" s="8">
        <v>2021</v>
      </c>
      <c r="D1319" s="8">
        <v>3</v>
      </c>
      <c r="E1319" s="55">
        <v>1777.6052999999999</v>
      </c>
      <c r="F1319" s="55">
        <v>1815.152</v>
      </c>
      <c r="G1319" s="55">
        <v>1212.3529000000001</v>
      </c>
      <c r="H1319" s="55">
        <v>-1174.8062</v>
      </c>
      <c r="I1319" s="55">
        <v>5.8879999999999999</v>
      </c>
      <c r="J1319" s="55">
        <v>8</v>
      </c>
      <c r="K1319" s="8" t="s">
        <v>65</v>
      </c>
      <c r="M1319" s="45">
        <v>0</v>
      </c>
      <c r="N1319" s="36"/>
    </row>
    <row r="1320" spans="2:14" x14ac:dyDescent="0.25">
      <c r="B1320" s="8" t="s">
        <v>208</v>
      </c>
      <c r="C1320" s="8">
        <v>2021</v>
      </c>
      <c r="D1320" s="8">
        <v>4</v>
      </c>
      <c r="E1320" s="55">
        <v>2234.6244999999999</v>
      </c>
      <c r="F1320" s="55">
        <v>1443.184</v>
      </c>
      <c r="G1320" s="55">
        <v>917.20550000000003</v>
      </c>
      <c r="H1320" s="55">
        <v>-1708.646</v>
      </c>
      <c r="I1320" s="55">
        <v>112.464</v>
      </c>
      <c r="J1320" s="55">
        <v>8</v>
      </c>
      <c r="K1320" s="8" t="s">
        <v>65</v>
      </c>
      <c r="M1320" s="45">
        <v>0</v>
      </c>
      <c r="N1320" s="36"/>
    </row>
    <row r="1321" spans="2:14" x14ac:dyDescent="0.25">
      <c r="B1321" s="8" t="s">
        <v>208</v>
      </c>
      <c r="C1321" s="8">
        <v>2021</v>
      </c>
      <c r="D1321" s="8">
        <v>5</v>
      </c>
      <c r="E1321" s="55">
        <v>2088.0790999999999</v>
      </c>
      <c r="F1321" s="55">
        <v>1228.384</v>
      </c>
      <c r="G1321" s="55">
        <v>754.85159999999996</v>
      </c>
      <c r="H1321" s="55">
        <v>-1614.5467000000001</v>
      </c>
      <c r="I1321" s="55">
        <v>120.352</v>
      </c>
      <c r="J1321" s="55">
        <v>7</v>
      </c>
      <c r="K1321" s="8" t="s">
        <v>65</v>
      </c>
      <c r="M1321" s="45">
        <v>0</v>
      </c>
      <c r="N1321" s="36"/>
    </row>
    <row r="1322" spans="2:14" x14ac:dyDescent="0.25">
      <c r="B1322" s="8" t="s">
        <v>208</v>
      </c>
      <c r="C1322" s="8">
        <v>2021</v>
      </c>
      <c r="D1322" s="8">
        <v>6</v>
      </c>
      <c r="E1322" s="55">
        <v>2311.4591999999998</v>
      </c>
      <c r="F1322" s="55">
        <v>567.47199999999998</v>
      </c>
      <c r="G1322" s="55">
        <v>307.27050000000003</v>
      </c>
      <c r="H1322" s="55">
        <v>-2051.2577000000001</v>
      </c>
      <c r="I1322" s="55">
        <v>3.2639999999999998</v>
      </c>
      <c r="J1322" s="55">
        <v>7</v>
      </c>
      <c r="K1322" s="8" t="s">
        <v>65</v>
      </c>
      <c r="M1322" s="45">
        <v>0</v>
      </c>
      <c r="N1322" s="36"/>
    </row>
    <row r="1323" spans="2:14" x14ac:dyDescent="0.25">
      <c r="B1323" s="8" t="s">
        <v>208</v>
      </c>
      <c r="C1323" s="8">
        <v>2021</v>
      </c>
      <c r="D1323" s="8">
        <v>7</v>
      </c>
      <c r="E1323" s="55">
        <v>1898.5026</v>
      </c>
      <c r="F1323" s="55">
        <v>463.26400000000001</v>
      </c>
      <c r="G1323" s="55">
        <v>245.38210000000001</v>
      </c>
      <c r="H1323" s="55">
        <v>-1680.6206999999999</v>
      </c>
      <c r="I1323" s="55">
        <v>3.2639999999999998</v>
      </c>
      <c r="J1323" s="55">
        <v>7</v>
      </c>
      <c r="K1323" s="8" t="s">
        <v>65</v>
      </c>
      <c r="M1323" s="45">
        <v>0</v>
      </c>
      <c r="N1323" s="36"/>
    </row>
    <row r="1324" spans="2:14" x14ac:dyDescent="0.25">
      <c r="B1324" s="8" t="s">
        <v>208</v>
      </c>
      <c r="C1324" s="8">
        <v>2021</v>
      </c>
      <c r="D1324" s="8">
        <v>8</v>
      </c>
      <c r="E1324" s="55">
        <v>2003.2592</v>
      </c>
      <c r="F1324" s="55">
        <v>769.36</v>
      </c>
      <c r="G1324" s="55">
        <v>510.56760000000003</v>
      </c>
      <c r="H1324" s="55">
        <v>-1744.4667999999999</v>
      </c>
      <c r="I1324" s="55">
        <v>145.904</v>
      </c>
      <c r="J1324" s="55">
        <v>7</v>
      </c>
      <c r="K1324" s="8" t="s">
        <v>65</v>
      </c>
      <c r="M1324" s="45">
        <v>0</v>
      </c>
      <c r="N1324" s="36"/>
    </row>
    <row r="1325" spans="2:14" x14ac:dyDescent="0.25">
      <c r="B1325" s="8" t="s">
        <v>208</v>
      </c>
      <c r="C1325" s="8">
        <v>2021</v>
      </c>
      <c r="D1325" s="8">
        <v>9</v>
      </c>
      <c r="E1325" s="55">
        <v>2214.7555000000002</v>
      </c>
      <c r="F1325" s="55">
        <v>756.81600000000003</v>
      </c>
      <c r="G1325" s="55">
        <v>470.18899999999985</v>
      </c>
      <c r="H1325" s="55">
        <v>-1928.1285</v>
      </c>
      <c r="I1325" s="55">
        <v>3.92</v>
      </c>
      <c r="J1325" s="55">
        <v>7</v>
      </c>
      <c r="K1325" s="8" t="s">
        <v>65</v>
      </c>
      <c r="M1325" s="45">
        <v>0</v>
      </c>
      <c r="N1325" s="36"/>
    </row>
    <row r="1326" spans="2:14" x14ac:dyDescent="0.25">
      <c r="B1326" s="8" t="s">
        <v>208</v>
      </c>
      <c r="C1326" s="8">
        <v>2021</v>
      </c>
      <c r="D1326" s="8">
        <v>10</v>
      </c>
      <c r="E1326" s="55">
        <v>1547.0433</v>
      </c>
      <c r="F1326" s="55">
        <v>1298.336</v>
      </c>
      <c r="G1326" s="55">
        <v>983.64120000000003</v>
      </c>
      <c r="H1326" s="55">
        <v>-1232.3485000000001</v>
      </c>
      <c r="I1326" s="55">
        <v>5.8879999999999999</v>
      </c>
      <c r="J1326" s="55">
        <v>7</v>
      </c>
      <c r="K1326" s="8" t="s">
        <v>65</v>
      </c>
      <c r="M1326" s="45">
        <v>0</v>
      </c>
      <c r="N1326" s="36"/>
    </row>
    <row r="1327" spans="2:14" x14ac:dyDescent="0.25">
      <c r="B1327" s="8" t="s">
        <v>208</v>
      </c>
      <c r="C1327" s="8">
        <v>2021</v>
      </c>
      <c r="D1327" s="8">
        <v>11</v>
      </c>
      <c r="E1327" s="55">
        <v>1316.7530999999999</v>
      </c>
      <c r="F1327" s="55">
        <v>1460.88</v>
      </c>
      <c r="G1327" s="55">
        <v>1105.3813000000002</v>
      </c>
      <c r="H1327" s="55">
        <v>-961.25440000000003</v>
      </c>
      <c r="I1327" s="55">
        <v>5.2320000000000002</v>
      </c>
      <c r="J1327" s="55">
        <v>6</v>
      </c>
      <c r="K1327" s="8" t="s">
        <v>65</v>
      </c>
      <c r="M1327" s="45">
        <v>0</v>
      </c>
      <c r="N1327" s="36"/>
    </row>
    <row r="1328" spans="2:14" x14ac:dyDescent="0.25">
      <c r="B1328" s="8" t="s">
        <v>208</v>
      </c>
      <c r="C1328" s="8">
        <v>2021</v>
      </c>
      <c r="D1328" s="8">
        <v>12</v>
      </c>
      <c r="E1328" s="55">
        <v>446.7296</v>
      </c>
      <c r="F1328" s="55">
        <v>1938.4480000000001</v>
      </c>
      <c r="G1328" s="55">
        <v>1829.2711000000002</v>
      </c>
      <c r="H1328" s="55">
        <v>-337.55270000000002</v>
      </c>
      <c r="I1328" s="55">
        <v>5.8879999999999999</v>
      </c>
      <c r="J1328" s="55">
        <v>6</v>
      </c>
      <c r="K1328" s="8" t="s">
        <v>65</v>
      </c>
      <c r="M1328" s="45">
        <v>0</v>
      </c>
      <c r="N1328" s="36"/>
    </row>
    <row r="1329" spans="2:14" x14ac:dyDescent="0.25">
      <c r="B1329" s="8" t="s">
        <v>209</v>
      </c>
      <c r="C1329" s="8">
        <v>2021</v>
      </c>
      <c r="D1329" s="8">
        <v>1</v>
      </c>
      <c r="E1329" s="55">
        <v>1244.2158999999999</v>
      </c>
      <c r="F1329" s="55">
        <v>4809.9039000000002</v>
      </c>
      <c r="G1329" s="55">
        <v>4023.096</v>
      </c>
      <c r="H1329" s="55">
        <v>-457.40800000000002</v>
      </c>
      <c r="I1329" s="55">
        <v>12.992000000000001</v>
      </c>
      <c r="J1329" s="55">
        <v>17</v>
      </c>
      <c r="K1329" s="8" t="s">
        <v>65</v>
      </c>
      <c r="M1329" s="45">
        <v>0</v>
      </c>
      <c r="N1329" s="36"/>
    </row>
    <row r="1330" spans="2:14" x14ac:dyDescent="0.25">
      <c r="B1330" s="8" t="s">
        <v>209</v>
      </c>
      <c r="C1330" s="8">
        <v>2021</v>
      </c>
      <c r="D1330" s="8">
        <v>2</v>
      </c>
      <c r="E1330" s="55">
        <v>1278.6559999999999</v>
      </c>
      <c r="F1330" s="55">
        <v>4081.7039</v>
      </c>
      <c r="G1330" s="55">
        <v>3253.2878999999998</v>
      </c>
      <c r="H1330" s="55">
        <v>-450.24</v>
      </c>
      <c r="I1330" s="55">
        <v>12.608000000000001</v>
      </c>
      <c r="J1330" s="55">
        <v>17</v>
      </c>
      <c r="K1330" s="8" t="s">
        <v>65</v>
      </c>
      <c r="M1330" s="45">
        <v>0</v>
      </c>
      <c r="N1330" s="36"/>
    </row>
    <row r="1331" spans="2:14" x14ac:dyDescent="0.25">
      <c r="B1331" s="8" t="s">
        <v>209</v>
      </c>
      <c r="C1331" s="8">
        <v>2021</v>
      </c>
      <c r="D1331" s="8">
        <v>3</v>
      </c>
      <c r="E1331" s="55">
        <v>2293.1840000000002</v>
      </c>
      <c r="F1331" s="55">
        <v>3396.424</v>
      </c>
      <c r="G1331" s="55">
        <v>2355.848</v>
      </c>
      <c r="H1331" s="55">
        <v>-1252.6079999999999</v>
      </c>
      <c r="I1331" s="55">
        <v>13.696</v>
      </c>
      <c r="J1331" s="55">
        <v>17</v>
      </c>
      <c r="K1331" s="8" t="s">
        <v>65</v>
      </c>
      <c r="M1331" s="45">
        <v>0</v>
      </c>
      <c r="N1331" s="36"/>
    </row>
    <row r="1332" spans="2:14" x14ac:dyDescent="0.25">
      <c r="B1332" s="8" t="s">
        <v>209</v>
      </c>
      <c r="C1332" s="8">
        <v>2021</v>
      </c>
      <c r="D1332" s="8">
        <v>4</v>
      </c>
      <c r="E1332" s="55">
        <v>2352.7600000000002</v>
      </c>
      <c r="F1332" s="55">
        <v>2303.0879</v>
      </c>
      <c r="G1332" s="55">
        <v>1352.4718999999998</v>
      </c>
      <c r="H1332" s="55">
        <v>-1402.144</v>
      </c>
      <c r="I1332" s="55">
        <v>13.44</v>
      </c>
      <c r="J1332" s="55">
        <v>17</v>
      </c>
      <c r="K1332" s="8" t="s">
        <v>65</v>
      </c>
      <c r="M1332" s="45">
        <v>0</v>
      </c>
      <c r="N1332" s="36"/>
    </row>
    <row r="1333" spans="2:14" x14ac:dyDescent="0.25">
      <c r="B1333" s="8" t="s">
        <v>209</v>
      </c>
      <c r="C1333" s="8">
        <v>2021</v>
      </c>
      <c r="D1333" s="8">
        <v>5</v>
      </c>
      <c r="E1333" s="55">
        <v>2316.5198999999998</v>
      </c>
      <c r="F1333" s="55">
        <v>1569.4078999999999</v>
      </c>
      <c r="G1333" s="55">
        <v>746.904</v>
      </c>
      <c r="H1333" s="55">
        <v>-1494.0160000000001</v>
      </c>
      <c r="I1333" s="55">
        <v>11.584</v>
      </c>
      <c r="J1333" s="55">
        <v>17</v>
      </c>
      <c r="K1333" s="8" t="s">
        <v>65</v>
      </c>
      <c r="M1333" s="45">
        <v>0</v>
      </c>
      <c r="N1333" s="36"/>
    </row>
    <row r="1334" spans="2:14" x14ac:dyDescent="0.25">
      <c r="B1334" s="8" t="s">
        <v>209</v>
      </c>
      <c r="C1334" s="8">
        <v>2021</v>
      </c>
      <c r="D1334" s="8">
        <v>6</v>
      </c>
      <c r="E1334" s="55">
        <v>2349.16</v>
      </c>
      <c r="F1334" s="55">
        <v>1475.848</v>
      </c>
      <c r="G1334" s="55">
        <v>621.69600000000003</v>
      </c>
      <c r="H1334" s="55">
        <v>-1495.008</v>
      </c>
      <c r="I1334" s="55">
        <v>6.7839999999999998</v>
      </c>
      <c r="J1334" s="55">
        <v>17</v>
      </c>
      <c r="K1334" s="8" t="s">
        <v>65</v>
      </c>
      <c r="M1334" s="45">
        <v>0</v>
      </c>
      <c r="N1334" s="36"/>
    </row>
    <row r="1335" spans="2:14" x14ac:dyDescent="0.25">
      <c r="B1335" s="8" t="s">
        <v>209</v>
      </c>
      <c r="C1335" s="8">
        <v>2021</v>
      </c>
      <c r="D1335" s="8">
        <v>7</v>
      </c>
      <c r="E1335" s="55">
        <v>2169.4079999999999</v>
      </c>
      <c r="F1335" s="55">
        <v>1639.9278999999999</v>
      </c>
      <c r="G1335" s="55">
        <v>637.57600000000002</v>
      </c>
      <c r="H1335" s="55">
        <v>-1167.0561</v>
      </c>
      <c r="I1335" s="55">
        <v>5.3760000000000003</v>
      </c>
      <c r="J1335" s="55">
        <v>17</v>
      </c>
      <c r="K1335" s="8" t="s">
        <v>65</v>
      </c>
      <c r="M1335" s="45">
        <v>0</v>
      </c>
      <c r="N1335" s="36"/>
    </row>
    <row r="1336" spans="2:14" x14ac:dyDescent="0.25">
      <c r="B1336" s="8" t="s">
        <v>209</v>
      </c>
      <c r="C1336" s="8">
        <v>2021</v>
      </c>
      <c r="D1336" s="8">
        <v>8</v>
      </c>
      <c r="E1336" s="55">
        <v>2149.64</v>
      </c>
      <c r="F1336" s="55">
        <v>1420.056</v>
      </c>
      <c r="G1336" s="55">
        <v>576.19190000000026</v>
      </c>
      <c r="H1336" s="55">
        <v>-1305.7759000000001</v>
      </c>
      <c r="I1336" s="55">
        <v>5.12</v>
      </c>
      <c r="J1336" s="55">
        <v>17</v>
      </c>
      <c r="K1336" s="8" t="s">
        <v>65</v>
      </c>
      <c r="M1336" s="45">
        <v>0</v>
      </c>
      <c r="N1336" s="36"/>
    </row>
    <row r="1337" spans="2:14" x14ac:dyDescent="0.25">
      <c r="B1337" s="8" t="s">
        <v>209</v>
      </c>
      <c r="C1337" s="8">
        <v>2021</v>
      </c>
      <c r="D1337" s="8">
        <v>9</v>
      </c>
      <c r="E1337" s="55">
        <v>2148.0459999999998</v>
      </c>
      <c r="F1337" s="55">
        <v>1141.7670000000001</v>
      </c>
      <c r="G1337" s="55">
        <v>529.54300000000012</v>
      </c>
      <c r="H1337" s="55">
        <v>-1535.8219999999999</v>
      </c>
      <c r="I1337" s="55">
        <v>4.4800000000000004</v>
      </c>
      <c r="J1337" s="55">
        <v>17</v>
      </c>
      <c r="K1337" s="8" t="s">
        <v>65</v>
      </c>
      <c r="M1337" s="45">
        <v>0</v>
      </c>
      <c r="N1337" s="36"/>
    </row>
    <row r="1338" spans="2:14" x14ac:dyDescent="0.25">
      <c r="B1338" s="8" t="s">
        <v>209</v>
      </c>
      <c r="C1338" s="8">
        <v>2021</v>
      </c>
      <c r="D1338" s="8">
        <v>10</v>
      </c>
      <c r="E1338" s="55">
        <v>1605.6320000000001</v>
      </c>
      <c r="F1338" s="55">
        <v>1759.2560000000001</v>
      </c>
      <c r="G1338" s="55">
        <v>1192.0240000000001</v>
      </c>
      <c r="H1338" s="55">
        <v>-1038.4000000000001</v>
      </c>
      <c r="I1338" s="55">
        <v>12.864000000000001</v>
      </c>
      <c r="J1338" s="55">
        <v>17</v>
      </c>
      <c r="K1338" s="8" t="s">
        <v>65</v>
      </c>
      <c r="M1338" s="45">
        <v>0</v>
      </c>
      <c r="N1338" s="36"/>
    </row>
    <row r="1339" spans="2:14" x14ac:dyDescent="0.25">
      <c r="B1339" s="8" t="s">
        <v>209</v>
      </c>
      <c r="C1339" s="8">
        <v>2021</v>
      </c>
      <c r="D1339" s="8">
        <v>11</v>
      </c>
      <c r="E1339" s="55">
        <v>1340.384</v>
      </c>
      <c r="F1339" s="55">
        <v>2962.761</v>
      </c>
      <c r="G1339" s="55">
        <v>2378.5369999999998</v>
      </c>
      <c r="H1339" s="55">
        <v>-756.16</v>
      </c>
      <c r="I1339" s="55">
        <v>12.416</v>
      </c>
      <c r="J1339" s="55">
        <v>17</v>
      </c>
      <c r="K1339" s="8" t="s">
        <v>65</v>
      </c>
      <c r="M1339" s="45">
        <v>0</v>
      </c>
      <c r="N1339" s="36"/>
    </row>
    <row r="1340" spans="2:14" x14ac:dyDescent="0.25">
      <c r="B1340" s="8" t="s">
        <v>209</v>
      </c>
      <c r="C1340" s="8">
        <v>2021</v>
      </c>
      <c r="D1340" s="8">
        <v>12</v>
      </c>
      <c r="E1340" s="55">
        <v>887.81399999999996</v>
      </c>
      <c r="F1340" s="55">
        <v>4190.3360000000002</v>
      </c>
      <c r="G1340" s="55">
        <v>3678.0740000000005</v>
      </c>
      <c r="H1340" s="55">
        <v>-375.55200000000002</v>
      </c>
      <c r="I1340" s="55">
        <v>11.584</v>
      </c>
      <c r="J1340" s="55">
        <v>17</v>
      </c>
      <c r="K1340" s="8" t="s">
        <v>65</v>
      </c>
      <c r="M1340" s="45">
        <v>0</v>
      </c>
      <c r="N1340" s="36"/>
    </row>
    <row r="1341" spans="2:14" x14ac:dyDescent="0.25">
      <c r="B1341" s="8" t="s">
        <v>210</v>
      </c>
      <c r="C1341" s="8">
        <v>2021</v>
      </c>
      <c r="D1341" s="8">
        <v>1</v>
      </c>
      <c r="E1341" s="55">
        <v>0</v>
      </c>
      <c r="F1341" s="55">
        <v>3099.6505000000002</v>
      </c>
      <c r="G1341" s="55">
        <v>3099.6505000000002</v>
      </c>
      <c r="H1341" s="55">
        <v>0</v>
      </c>
      <c r="I1341" s="55">
        <v>6.5331000000000001</v>
      </c>
      <c r="J1341" s="55">
        <v>13</v>
      </c>
      <c r="K1341" s="8" t="s">
        <v>65</v>
      </c>
      <c r="M1341" s="45">
        <v>0</v>
      </c>
      <c r="N1341" s="36"/>
    </row>
    <row r="1342" spans="2:14" x14ac:dyDescent="0.25">
      <c r="B1342" s="8" t="s">
        <v>210</v>
      </c>
      <c r="C1342" s="8">
        <v>2021</v>
      </c>
      <c r="D1342" s="8">
        <v>2</v>
      </c>
      <c r="E1342" s="55">
        <v>8.8178999999999998</v>
      </c>
      <c r="F1342" s="55">
        <v>2942.1495</v>
      </c>
      <c r="G1342" s="55">
        <v>2933.3316</v>
      </c>
      <c r="H1342" s="55">
        <v>0</v>
      </c>
      <c r="I1342" s="55">
        <v>6.7173999999999996</v>
      </c>
      <c r="J1342" s="55">
        <v>13</v>
      </c>
      <c r="K1342" s="8" t="s">
        <v>65</v>
      </c>
      <c r="M1342" s="45">
        <v>0</v>
      </c>
      <c r="N1342" s="36"/>
    </row>
    <row r="1343" spans="2:14" x14ac:dyDescent="0.25">
      <c r="B1343" s="8" t="s">
        <v>210</v>
      </c>
      <c r="C1343" s="8">
        <v>2021</v>
      </c>
      <c r="D1343" s="8">
        <v>3</v>
      </c>
      <c r="E1343" s="55">
        <v>695.32399999999996</v>
      </c>
      <c r="F1343" s="55">
        <v>3007.6122999999998</v>
      </c>
      <c r="G1343" s="55">
        <v>2485.8769999999995</v>
      </c>
      <c r="H1343" s="55">
        <v>-173.58869999999999</v>
      </c>
      <c r="I1343" s="55">
        <v>7.0246000000000004</v>
      </c>
      <c r="J1343" s="55">
        <v>13</v>
      </c>
      <c r="K1343" s="8" t="s">
        <v>65</v>
      </c>
      <c r="M1343" s="45">
        <v>0</v>
      </c>
      <c r="N1343" s="36"/>
    </row>
    <row r="1344" spans="2:14" x14ac:dyDescent="0.25">
      <c r="B1344" s="8" t="s">
        <v>210</v>
      </c>
      <c r="C1344" s="8">
        <v>2021</v>
      </c>
      <c r="D1344" s="8">
        <v>4</v>
      </c>
      <c r="E1344" s="55">
        <v>1512.8625999999999</v>
      </c>
      <c r="F1344" s="55">
        <v>2281.0241000000001</v>
      </c>
      <c r="G1344" s="55">
        <v>1448.0148999999999</v>
      </c>
      <c r="H1344" s="55">
        <v>-679.85339999999997</v>
      </c>
      <c r="I1344" s="55">
        <v>7.4955999999999996</v>
      </c>
      <c r="J1344" s="55">
        <v>13</v>
      </c>
      <c r="K1344" s="8" t="s">
        <v>65</v>
      </c>
      <c r="M1344" s="45">
        <v>0</v>
      </c>
      <c r="N1344" s="36"/>
    </row>
    <row r="1345" spans="2:14" x14ac:dyDescent="0.25">
      <c r="B1345" s="8" t="s">
        <v>210</v>
      </c>
      <c r="C1345" s="8">
        <v>2021</v>
      </c>
      <c r="D1345" s="8">
        <v>5</v>
      </c>
      <c r="E1345" s="55">
        <v>1497.9094</v>
      </c>
      <c r="F1345" s="55">
        <v>1465.8312000000001</v>
      </c>
      <c r="G1345" s="55">
        <v>904.32890000000009</v>
      </c>
      <c r="H1345" s="55">
        <v>-936.40710000000001</v>
      </c>
      <c r="I1345" s="55">
        <v>5.0175999999999998</v>
      </c>
      <c r="J1345" s="55">
        <v>13</v>
      </c>
      <c r="K1345" s="8" t="s">
        <v>65</v>
      </c>
      <c r="M1345" s="45">
        <v>0</v>
      </c>
      <c r="N1345" s="36"/>
    </row>
    <row r="1346" spans="2:14" x14ac:dyDescent="0.25">
      <c r="B1346" s="8" t="s">
        <v>210</v>
      </c>
      <c r="C1346" s="8">
        <v>2021</v>
      </c>
      <c r="D1346" s="8">
        <v>6</v>
      </c>
      <c r="E1346" s="55">
        <v>1652.6966</v>
      </c>
      <c r="F1346" s="55">
        <v>905.34569999999997</v>
      </c>
      <c r="G1346" s="55">
        <v>445.35910000000001</v>
      </c>
      <c r="H1346" s="55">
        <v>-1192.71</v>
      </c>
      <c r="I1346" s="55">
        <v>5.0175999999999998</v>
      </c>
      <c r="J1346" s="55">
        <v>13</v>
      </c>
      <c r="K1346" s="8" t="s">
        <v>65</v>
      </c>
      <c r="M1346" s="45">
        <v>0</v>
      </c>
      <c r="N1346" s="36"/>
    </row>
    <row r="1347" spans="2:14" x14ac:dyDescent="0.25">
      <c r="B1347" s="8" t="s">
        <v>210</v>
      </c>
      <c r="C1347" s="8">
        <v>2021</v>
      </c>
      <c r="D1347" s="8">
        <v>7</v>
      </c>
      <c r="E1347" s="55">
        <v>1525.2855999999999</v>
      </c>
      <c r="F1347" s="55">
        <v>803.62720000000002</v>
      </c>
      <c r="G1347" s="55">
        <v>371.38249999999999</v>
      </c>
      <c r="H1347" s="55">
        <v>-1093.0409</v>
      </c>
      <c r="I1347" s="55">
        <v>1.9132</v>
      </c>
      <c r="J1347" s="55">
        <v>13</v>
      </c>
      <c r="K1347" s="8" t="s">
        <v>65</v>
      </c>
      <c r="M1347" s="45">
        <v>0</v>
      </c>
      <c r="N1347" s="36"/>
    </row>
    <row r="1348" spans="2:14" x14ac:dyDescent="0.25">
      <c r="B1348" s="8" t="s">
        <v>210</v>
      </c>
      <c r="C1348" s="8">
        <v>2021</v>
      </c>
      <c r="D1348" s="8">
        <v>8</v>
      </c>
      <c r="E1348" s="55">
        <v>1457.6538</v>
      </c>
      <c r="F1348" s="55">
        <v>841.19230000000005</v>
      </c>
      <c r="G1348" s="55">
        <v>420.44159999999994</v>
      </c>
      <c r="H1348" s="55">
        <v>-1036.9031</v>
      </c>
      <c r="I1348" s="55">
        <v>1.9456</v>
      </c>
      <c r="J1348" s="55">
        <v>13</v>
      </c>
      <c r="K1348" s="8" t="s">
        <v>65</v>
      </c>
      <c r="M1348" s="45">
        <v>0</v>
      </c>
      <c r="N1348" s="36"/>
    </row>
    <row r="1349" spans="2:14" x14ac:dyDescent="0.25">
      <c r="B1349" s="8" t="s">
        <v>210</v>
      </c>
      <c r="C1349" s="8">
        <v>2021</v>
      </c>
      <c r="D1349" s="8">
        <v>9</v>
      </c>
      <c r="E1349" s="55">
        <v>1245.9502</v>
      </c>
      <c r="F1349" s="55">
        <v>931.11940000000004</v>
      </c>
      <c r="G1349" s="55">
        <v>562.1776000000001</v>
      </c>
      <c r="H1349" s="55">
        <v>-877.00840000000005</v>
      </c>
      <c r="I1349" s="55">
        <v>3.9321000000000002</v>
      </c>
      <c r="J1349" s="55">
        <v>12</v>
      </c>
      <c r="K1349" s="8" t="s">
        <v>65</v>
      </c>
      <c r="M1349" s="45">
        <v>0</v>
      </c>
      <c r="N1349" s="36"/>
    </row>
    <row r="1350" spans="2:14" x14ac:dyDescent="0.25">
      <c r="B1350" s="8" t="s">
        <v>210</v>
      </c>
      <c r="C1350" s="8">
        <v>2021</v>
      </c>
      <c r="D1350" s="8">
        <v>10</v>
      </c>
      <c r="E1350" s="55">
        <v>769.39260000000002</v>
      </c>
      <c r="F1350" s="55">
        <v>1436.8454999999999</v>
      </c>
      <c r="G1350" s="55">
        <v>1082.5816</v>
      </c>
      <c r="H1350" s="55">
        <v>-415.12869999999998</v>
      </c>
      <c r="I1350" s="55">
        <v>4.2393000000000001</v>
      </c>
      <c r="J1350" s="55">
        <v>10</v>
      </c>
      <c r="K1350" s="8" t="s">
        <v>65</v>
      </c>
      <c r="M1350" s="45">
        <v>0</v>
      </c>
      <c r="N1350" s="36"/>
    </row>
    <row r="1351" spans="2:14" x14ac:dyDescent="0.25">
      <c r="B1351" s="8" t="s">
        <v>210</v>
      </c>
      <c r="C1351" s="8">
        <v>2021</v>
      </c>
      <c r="D1351" s="8">
        <v>11</v>
      </c>
      <c r="E1351" s="55">
        <v>428.75940000000003</v>
      </c>
      <c r="F1351" s="55">
        <v>2139.3937999999998</v>
      </c>
      <c r="G1351" s="55">
        <v>1847.8093999999999</v>
      </c>
      <c r="H1351" s="55">
        <v>-137.17500000000001</v>
      </c>
      <c r="I1351" s="55">
        <v>6.5938999999999997</v>
      </c>
      <c r="J1351" s="55">
        <v>9</v>
      </c>
      <c r="K1351" s="8" t="s">
        <v>65</v>
      </c>
      <c r="M1351" s="45">
        <v>0</v>
      </c>
      <c r="N1351" s="36"/>
    </row>
    <row r="1352" spans="2:14" x14ac:dyDescent="0.25">
      <c r="B1352" s="8" t="s">
        <v>210</v>
      </c>
      <c r="C1352" s="8">
        <v>2021</v>
      </c>
      <c r="D1352" s="8">
        <v>12</v>
      </c>
      <c r="E1352" s="55">
        <v>103.99630000000001</v>
      </c>
      <c r="F1352" s="55">
        <v>2964.5886999999998</v>
      </c>
      <c r="G1352" s="55">
        <v>2881.5432999999998</v>
      </c>
      <c r="H1352" s="55">
        <v>-20.950900000000001</v>
      </c>
      <c r="I1352" s="55">
        <v>6.4101999999999997</v>
      </c>
      <c r="J1352" s="55">
        <v>9</v>
      </c>
      <c r="K1352" s="8" t="s">
        <v>65</v>
      </c>
      <c r="M1352" s="45">
        <v>0</v>
      </c>
      <c r="N1352" s="36"/>
    </row>
    <row r="1353" spans="2:14" x14ac:dyDescent="0.25">
      <c r="B1353" s="8" t="s">
        <v>211</v>
      </c>
      <c r="C1353" s="8">
        <v>2021</v>
      </c>
      <c r="D1353" s="8">
        <v>1</v>
      </c>
      <c r="E1353" s="55">
        <v>282.95999999999998</v>
      </c>
      <c r="F1353" s="55">
        <v>1054.528</v>
      </c>
      <c r="G1353" s="55">
        <v>874.54399999999998</v>
      </c>
      <c r="H1353" s="55">
        <v>-102.976</v>
      </c>
      <c r="I1353" s="55">
        <v>3.1360000000000001</v>
      </c>
      <c r="J1353" s="55">
        <v>9</v>
      </c>
      <c r="K1353" s="8" t="s">
        <v>65</v>
      </c>
      <c r="M1353" s="45">
        <v>0</v>
      </c>
      <c r="N1353" s="36"/>
    </row>
    <row r="1354" spans="2:14" x14ac:dyDescent="0.25">
      <c r="B1354" s="8" t="s">
        <v>211</v>
      </c>
      <c r="C1354" s="8">
        <v>2021</v>
      </c>
      <c r="D1354" s="8">
        <v>2</v>
      </c>
      <c r="E1354" s="55">
        <v>547.54399999999998</v>
      </c>
      <c r="F1354" s="55">
        <v>910.59199999999998</v>
      </c>
      <c r="G1354" s="55">
        <v>677.28800000000001</v>
      </c>
      <c r="H1354" s="55">
        <v>-314.24</v>
      </c>
      <c r="I1354" s="55">
        <v>2.8159999999999998</v>
      </c>
      <c r="J1354" s="55">
        <v>9</v>
      </c>
      <c r="K1354" s="8" t="s">
        <v>65</v>
      </c>
      <c r="M1354" s="45">
        <v>0</v>
      </c>
      <c r="N1354" s="36"/>
    </row>
    <row r="1355" spans="2:14" x14ac:dyDescent="0.25">
      <c r="B1355" s="8" t="s">
        <v>211</v>
      </c>
      <c r="C1355" s="8">
        <v>2021</v>
      </c>
      <c r="D1355" s="8">
        <v>3</v>
      </c>
      <c r="E1355" s="55">
        <v>1288.0078000000001</v>
      </c>
      <c r="F1355" s="55">
        <v>815.35990000000004</v>
      </c>
      <c r="G1355" s="55">
        <v>522.29609999999991</v>
      </c>
      <c r="H1355" s="55">
        <v>-994.94399999999996</v>
      </c>
      <c r="I1355" s="55">
        <v>2.3679999999999999</v>
      </c>
      <c r="J1355" s="55">
        <v>9</v>
      </c>
      <c r="K1355" s="8" t="s">
        <v>65</v>
      </c>
      <c r="M1355" s="45">
        <v>0</v>
      </c>
      <c r="N1355" s="36"/>
    </row>
    <row r="1356" spans="2:14" x14ac:dyDescent="0.25">
      <c r="B1356" s="8" t="s">
        <v>211</v>
      </c>
      <c r="C1356" s="8">
        <v>2021</v>
      </c>
      <c r="D1356" s="8">
        <v>4</v>
      </c>
      <c r="E1356" s="55">
        <v>1407.624</v>
      </c>
      <c r="F1356" s="55">
        <v>681.98400000000004</v>
      </c>
      <c r="G1356" s="55">
        <v>410.74400000000003</v>
      </c>
      <c r="H1356" s="55">
        <v>-1136.384</v>
      </c>
      <c r="I1356" s="55">
        <v>2.56</v>
      </c>
      <c r="J1356" s="55">
        <v>9</v>
      </c>
      <c r="K1356" s="8" t="s">
        <v>65</v>
      </c>
      <c r="M1356" s="45">
        <v>0</v>
      </c>
      <c r="N1356" s="36"/>
    </row>
    <row r="1357" spans="2:14" x14ac:dyDescent="0.25">
      <c r="B1357" s="8" t="s">
        <v>211</v>
      </c>
      <c r="C1357" s="8">
        <v>2021</v>
      </c>
      <c r="D1357" s="8">
        <v>5</v>
      </c>
      <c r="E1357" s="55">
        <v>1527.3439000000001</v>
      </c>
      <c r="F1357" s="55">
        <v>849.00750000000005</v>
      </c>
      <c r="G1357" s="55">
        <v>441.21559999999999</v>
      </c>
      <c r="H1357" s="55">
        <v>-1119.5519999999999</v>
      </c>
      <c r="I1357" s="55">
        <v>3.7759999999999998</v>
      </c>
      <c r="J1357" s="55">
        <v>9</v>
      </c>
      <c r="K1357" s="8" t="s">
        <v>65</v>
      </c>
      <c r="M1357" s="45">
        <v>0</v>
      </c>
      <c r="N1357" s="36"/>
    </row>
    <row r="1358" spans="2:14" x14ac:dyDescent="0.25">
      <c r="B1358" s="8" t="s">
        <v>211</v>
      </c>
      <c r="C1358" s="8">
        <v>2021</v>
      </c>
      <c r="D1358" s="8">
        <v>6</v>
      </c>
      <c r="E1358" s="55">
        <v>1570.8716999999999</v>
      </c>
      <c r="F1358" s="55">
        <v>1938.7098000000001</v>
      </c>
      <c r="G1358" s="55">
        <v>979.52499999999998</v>
      </c>
      <c r="H1358" s="55">
        <v>-611.68690000000004</v>
      </c>
      <c r="I1358" s="55">
        <v>8.0640000000000001</v>
      </c>
      <c r="J1358" s="55">
        <v>9</v>
      </c>
      <c r="K1358" s="8" t="s">
        <v>65</v>
      </c>
      <c r="M1358" s="45">
        <v>0</v>
      </c>
      <c r="N1358" s="36"/>
    </row>
    <row r="1359" spans="2:14" x14ac:dyDescent="0.25">
      <c r="B1359" s="8" t="s">
        <v>211</v>
      </c>
      <c r="C1359" s="8">
        <v>2021</v>
      </c>
      <c r="D1359" s="8">
        <v>7</v>
      </c>
      <c r="E1359" s="55">
        <v>1381.16</v>
      </c>
      <c r="F1359" s="55">
        <v>2568.8319999999999</v>
      </c>
      <c r="G1359" s="55">
        <v>1437.144</v>
      </c>
      <c r="H1359" s="55">
        <v>-249.47200000000001</v>
      </c>
      <c r="I1359" s="55">
        <v>7.9359999999999999</v>
      </c>
      <c r="J1359" s="55">
        <v>9</v>
      </c>
      <c r="K1359" s="8" t="s">
        <v>65</v>
      </c>
      <c r="M1359" s="45">
        <v>0</v>
      </c>
      <c r="N1359" s="36"/>
    </row>
    <row r="1360" spans="2:14" x14ac:dyDescent="0.25">
      <c r="B1360" s="8" t="s">
        <v>211</v>
      </c>
      <c r="C1360" s="8">
        <v>2021</v>
      </c>
      <c r="D1360" s="8">
        <v>8</v>
      </c>
      <c r="E1360" s="55">
        <v>71.168000000000006</v>
      </c>
      <c r="F1360" s="55">
        <v>1554.4960000000001</v>
      </c>
      <c r="G1360" s="55">
        <v>1499.712</v>
      </c>
      <c r="H1360" s="55">
        <v>-16.384</v>
      </c>
      <c r="I1360" s="55">
        <v>7.8719999999999999</v>
      </c>
      <c r="J1360" s="55">
        <v>10</v>
      </c>
      <c r="K1360" s="8" t="s">
        <v>65</v>
      </c>
      <c r="M1360" s="45">
        <v>0</v>
      </c>
      <c r="N1360" s="36"/>
    </row>
    <row r="1361" spans="2:14" x14ac:dyDescent="0.25">
      <c r="B1361" s="8" t="s">
        <v>211</v>
      </c>
      <c r="C1361" s="8">
        <v>2021</v>
      </c>
      <c r="D1361" s="8">
        <v>9</v>
      </c>
      <c r="E1361" s="55">
        <v>846.35799999999995</v>
      </c>
      <c r="F1361" s="55">
        <v>840.61609999999996</v>
      </c>
      <c r="G1361" s="55">
        <v>597.77210000000002</v>
      </c>
      <c r="H1361" s="55">
        <v>-603.51400000000001</v>
      </c>
      <c r="I1361" s="55">
        <v>4.7359999999999998</v>
      </c>
      <c r="J1361" s="55">
        <v>10</v>
      </c>
      <c r="K1361" s="8" t="s">
        <v>65</v>
      </c>
      <c r="M1361" s="45">
        <v>0</v>
      </c>
      <c r="N1361" s="36"/>
    </row>
    <row r="1362" spans="2:14" x14ac:dyDescent="0.25">
      <c r="B1362" s="8" t="s">
        <v>211</v>
      </c>
      <c r="C1362" s="8">
        <v>2021</v>
      </c>
      <c r="D1362" s="8">
        <v>10</v>
      </c>
      <c r="E1362" s="55">
        <v>821.75800000000004</v>
      </c>
      <c r="F1362" s="55">
        <v>640.38400000000001</v>
      </c>
      <c r="G1362" s="55">
        <v>446.01799999999997</v>
      </c>
      <c r="H1362" s="55">
        <v>-627.39200000000005</v>
      </c>
      <c r="I1362" s="55">
        <v>3.2</v>
      </c>
      <c r="J1362" s="55">
        <v>10</v>
      </c>
      <c r="K1362" s="8" t="s">
        <v>65</v>
      </c>
      <c r="M1362" s="45">
        <v>0</v>
      </c>
      <c r="N1362" s="36"/>
    </row>
    <row r="1363" spans="2:14" x14ac:dyDescent="0.25">
      <c r="B1363" s="8" t="s">
        <v>211</v>
      </c>
      <c r="C1363" s="8">
        <v>2021</v>
      </c>
      <c r="D1363" s="8">
        <v>11</v>
      </c>
      <c r="E1363" s="55">
        <v>604.41999999999996</v>
      </c>
      <c r="F1363" s="55">
        <v>692.82500000000005</v>
      </c>
      <c r="G1363" s="55">
        <v>522.67290000000003</v>
      </c>
      <c r="H1363" s="55">
        <v>-434.2679</v>
      </c>
      <c r="I1363" s="55">
        <v>2.496</v>
      </c>
      <c r="J1363" s="55">
        <v>10</v>
      </c>
      <c r="K1363" s="8" t="s">
        <v>65</v>
      </c>
      <c r="M1363" s="45">
        <v>0</v>
      </c>
      <c r="N1363" s="36"/>
    </row>
    <row r="1364" spans="2:14" x14ac:dyDescent="0.25">
      <c r="B1364" s="8" t="s">
        <v>211</v>
      </c>
      <c r="C1364" s="8">
        <v>2021</v>
      </c>
      <c r="D1364" s="8">
        <v>12</v>
      </c>
      <c r="E1364" s="55">
        <v>314.166</v>
      </c>
      <c r="F1364" s="55">
        <v>819.32799999999997</v>
      </c>
      <c r="G1364" s="55">
        <v>682.31399999999996</v>
      </c>
      <c r="H1364" s="55">
        <v>-177.15199999999999</v>
      </c>
      <c r="I1364" s="55">
        <v>2.7519999999999998</v>
      </c>
      <c r="J1364" s="55">
        <v>10</v>
      </c>
      <c r="K1364" s="8" t="s">
        <v>65</v>
      </c>
      <c r="M1364" s="45">
        <v>0</v>
      </c>
      <c r="N1364" s="36"/>
    </row>
    <row r="1365" spans="2:14" x14ac:dyDescent="0.25">
      <c r="B1365" s="8" t="s">
        <v>212</v>
      </c>
      <c r="C1365" s="8">
        <v>2021</v>
      </c>
      <c r="D1365" s="8">
        <v>1</v>
      </c>
      <c r="E1365" s="55">
        <v>2557.3258000000001</v>
      </c>
      <c r="F1365" s="55">
        <v>13404.224</v>
      </c>
      <c r="G1365" s="55">
        <v>11504.421</v>
      </c>
      <c r="H1365" s="55">
        <v>-657.52279999999996</v>
      </c>
      <c r="I1365" s="55">
        <v>65.86</v>
      </c>
      <c r="J1365" s="55">
        <v>72</v>
      </c>
      <c r="K1365" s="8" t="s">
        <v>65</v>
      </c>
      <c r="M1365" s="45">
        <v>0</v>
      </c>
      <c r="N1365" s="36"/>
    </row>
    <row r="1366" spans="2:14" x14ac:dyDescent="0.25">
      <c r="B1366" s="8" t="s">
        <v>212</v>
      </c>
      <c r="C1366" s="8">
        <v>2021</v>
      </c>
      <c r="D1366" s="8">
        <v>2</v>
      </c>
      <c r="E1366" s="55">
        <v>2687.1819</v>
      </c>
      <c r="F1366" s="55">
        <v>12987.023999999999</v>
      </c>
      <c r="G1366" s="55">
        <v>10833.0726</v>
      </c>
      <c r="H1366" s="55">
        <v>-533.23050000000001</v>
      </c>
      <c r="I1366" s="55">
        <v>63.896000000000001</v>
      </c>
      <c r="J1366" s="55">
        <v>72</v>
      </c>
      <c r="K1366" s="8" t="s">
        <v>65</v>
      </c>
      <c r="M1366" s="45">
        <v>0</v>
      </c>
      <c r="N1366" s="36"/>
    </row>
    <row r="1367" spans="2:14" x14ac:dyDescent="0.25">
      <c r="B1367" s="8" t="s">
        <v>212</v>
      </c>
      <c r="C1367" s="8">
        <v>2021</v>
      </c>
      <c r="D1367" s="8">
        <v>3</v>
      </c>
      <c r="E1367" s="55">
        <v>6806.4589999999998</v>
      </c>
      <c r="F1367" s="55">
        <v>14399.172</v>
      </c>
      <c r="G1367" s="55">
        <v>9259.9876000000004</v>
      </c>
      <c r="H1367" s="55">
        <v>-1667.2746</v>
      </c>
      <c r="I1367" s="55">
        <v>66.516000000000005</v>
      </c>
      <c r="J1367" s="55">
        <v>72</v>
      </c>
      <c r="K1367" s="8" t="s">
        <v>65</v>
      </c>
      <c r="M1367" s="45">
        <v>0</v>
      </c>
      <c r="N1367" s="36"/>
    </row>
    <row r="1368" spans="2:14" x14ac:dyDescent="0.25">
      <c r="B1368" s="8" t="s">
        <v>212</v>
      </c>
      <c r="C1368" s="8">
        <v>2021</v>
      </c>
      <c r="D1368" s="8">
        <v>4</v>
      </c>
      <c r="E1368" s="55">
        <v>5631.2817999999997</v>
      </c>
      <c r="F1368" s="55">
        <v>8062.1760000000004</v>
      </c>
      <c r="G1368" s="55">
        <v>5543.1660000000002</v>
      </c>
      <c r="H1368" s="55">
        <v>-3112.2718</v>
      </c>
      <c r="I1368" s="55">
        <v>65.043999999999997</v>
      </c>
      <c r="J1368" s="55">
        <v>72</v>
      </c>
      <c r="K1368" s="8" t="s">
        <v>65</v>
      </c>
      <c r="M1368" s="45">
        <v>0</v>
      </c>
      <c r="N1368" s="36"/>
    </row>
    <row r="1369" spans="2:14" x14ac:dyDescent="0.25">
      <c r="B1369" s="8" t="s">
        <v>212</v>
      </c>
      <c r="C1369" s="8">
        <v>2021</v>
      </c>
      <c r="D1369" s="8">
        <v>5</v>
      </c>
      <c r="E1369" s="55">
        <v>8298.2322999999997</v>
      </c>
      <c r="F1369" s="55">
        <v>2633.5479999999998</v>
      </c>
      <c r="G1369" s="55">
        <v>662.1580999999909</v>
      </c>
      <c r="H1369" s="55">
        <v>-6326.8423999999904</v>
      </c>
      <c r="I1369" s="55">
        <v>16.22</v>
      </c>
      <c r="J1369" s="55">
        <v>72</v>
      </c>
      <c r="K1369" s="8" t="s">
        <v>65</v>
      </c>
      <c r="M1369" s="45">
        <v>0</v>
      </c>
      <c r="N1369" s="36"/>
    </row>
    <row r="1370" spans="2:14" x14ac:dyDescent="0.25">
      <c r="B1370" s="8" t="s">
        <v>212</v>
      </c>
      <c r="C1370" s="8">
        <v>2021</v>
      </c>
      <c r="D1370" s="8">
        <v>6</v>
      </c>
      <c r="E1370" s="55">
        <v>8806.3680000000004</v>
      </c>
      <c r="F1370" s="55">
        <v>2430.98</v>
      </c>
      <c r="G1370" s="55">
        <v>506.777299999999</v>
      </c>
      <c r="H1370" s="55">
        <v>-6882.1652999999997</v>
      </c>
      <c r="I1370" s="55">
        <v>16.22</v>
      </c>
      <c r="J1370" s="55">
        <v>72</v>
      </c>
      <c r="K1370" s="8" t="s">
        <v>65</v>
      </c>
      <c r="M1370" s="45">
        <v>0</v>
      </c>
      <c r="N1370" s="36"/>
    </row>
    <row r="1371" spans="2:14" x14ac:dyDescent="0.25">
      <c r="B1371" s="8" t="s">
        <v>212</v>
      </c>
      <c r="C1371" s="8">
        <v>2021</v>
      </c>
      <c r="D1371" s="8">
        <v>7</v>
      </c>
      <c r="E1371" s="55">
        <v>6935.3806999999997</v>
      </c>
      <c r="F1371" s="55">
        <v>2396.672</v>
      </c>
      <c r="G1371" s="55">
        <v>603.97019999999998</v>
      </c>
      <c r="H1371" s="55">
        <v>-5142.6788999999999</v>
      </c>
      <c r="I1371" s="55">
        <v>24.411999999999999</v>
      </c>
      <c r="J1371" s="55">
        <v>72</v>
      </c>
      <c r="K1371" s="8" t="s">
        <v>65</v>
      </c>
      <c r="M1371" s="45">
        <v>0</v>
      </c>
      <c r="N1371" s="36"/>
    </row>
    <row r="1372" spans="2:14" x14ac:dyDescent="0.25">
      <c r="B1372" s="8" t="s">
        <v>212</v>
      </c>
      <c r="C1372" s="8">
        <v>2021</v>
      </c>
      <c r="D1372" s="8">
        <v>8</v>
      </c>
      <c r="E1372" s="55">
        <v>9089.8736000000008</v>
      </c>
      <c r="F1372" s="55">
        <v>10832.487999999999</v>
      </c>
      <c r="G1372" s="55">
        <v>5506.7540999999983</v>
      </c>
      <c r="H1372" s="55">
        <v>-3764.1397000000002</v>
      </c>
      <c r="I1372" s="55">
        <v>61.276000000000003</v>
      </c>
      <c r="J1372" s="55">
        <v>72</v>
      </c>
      <c r="K1372" s="8" t="s">
        <v>65</v>
      </c>
      <c r="M1372" s="45">
        <v>0</v>
      </c>
      <c r="N1372" s="36"/>
    </row>
    <row r="1373" spans="2:14" x14ac:dyDescent="0.25">
      <c r="B1373" s="8" t="s">
        <v>212</v>
      </c>
      <c r="C1373" s="8">
        <v>2021</v>
      </c>
      <c r="D1373" s="8">
        <v>9</v>
      </c>
      <c r="E1373" s="55">
        <v>7352.06</v>
      </c>
      <c r="F1373" s="55">
        <v>13896.868</v>
      </c>
      <c r="G1373" s="55">
        <v>8351.5347000000002</v>
      </c>
      <c r="H1373" s="55">
        <v>-1806.7266999999999</v>
      </c>
      <c r="I1373" s="55">
        <v>60.292000000000002</v>
      </c>
      <c r="J1373" s="55">
        <v>72</v>
      </c>
      <c r="K1373" s="8" t="s">
        <v>65</v>
      </c>
      <c r="M1373" s="45">
        <v>0</v>
      </c>
      <c r="N1373" s="36"/>
    </row>
    <row r="1374" spans="2:14" x14ac:dyDescent="0.25">
      <c r="B1374" s="8" t="s">
        <v>212</v>
      </c>
      <c r="C1374" s="8">
        <v>2021</v>
      </c>
      <c r="D1374" s="8">
        <v>10</v>
      </c>
      <c r="E1374" s="55">
        <v>4574.2143999999998</v>
      </c>
      <c r="F1374" s="55">
        <v>10729.072</v>
      </c>
      <c r="G1374" s="55">
        <v>7448.9916000000003</v>
      </c>
      <c r="H1374" s="55">
        <v>-1294.134</v>
      </c>
      <c r="I1374" s="55">
        <v>59.636000000000003</v>
      </c>
      <c r="J1374" s="55">
        <v>72</v>
      </c>
      <c r="K1374" s="8" t="s">
        <v>65</v>
      </c>
      <c r="M1374" s="45">
        <v>0</v>
      </c>
      <c r="N1374" s="36"/>
    </row>
    <row r="1375" spans="2:14" x14ac:dyDescent="0.25">
      <c r="B1375" s="8" t="s">
        <v>212</v>
      </c>
      <c r="C1375" s="8">
        <v>2021</v>
      </c>
      <c r="D1375" s="8">
        <v>11</v>
      </c>
      <c r="E1375" s="55">
        <v>2768.3002000000001</v>
      </c>
      <c r="F1375" s="55">
        <v>12267.492</v>
      </c>
      <c r="G1375" s="55">
        <v>10137.645500000001</v>
      </c>
      <c r="H1375" s="55">
        <v>-638.45370000000003</v>
      </c>
      <c r="I1375" s="55">
        <v>61.764000000000003</v>
      </c>
      <c r="J1375" s="55">
        <v>72</v>
      </c>
      <c r="K1375" s="8" t="s">
        <v>65</v>
      </c>
      <c r="M1375" s="45">
        <v>0</v>
      </c>
      <c r="N1375" s="36"/>
    </row>
    <row r="1376" spans="2:14" x14ac:dyDescent="0.25">
      <c r="B1376" s="8" t="s">
        <v>212</v>
      </c>
      <c r="C1376" s="8">
        <v>2021</v>
      </c>
      <c r="D1376" s="8">
        <v>12</v>
      </c>
      <c r="E1376" s="55">
        <v>1416.0790999999999</v>
      </c>
      <c r="F1376" s="55">
        <v>12923.26</v>
      </c>
      <c r="G1376" s="55">
        <v>11771.544599999999</v>
      </c>
      <c r="H1376" s="55">
        <v>-264.36369999999999</v>
      </c>
      <c r="I1376" s="55">
        <v>65.372</v>
      </c>
      <c r="J1376" s="55">
        <v>71</v>
      </c>
      <c r="K1376" s="8" t="s">
        <v>65</v>
      </c>
      <c r="M1376" s="45">
        <v>0</v>
      </c>
      <c r="N1376" s="36"/>
    </row>
    <row r="1377" spans="2:14" x14ac:dyDescent="0.25">
      <c r="B1377" s="8" t="s">
        <v>213</v>
      </c>
      <c r="C1377" s="8">
        <v>2021</v>
      </c>
      <c r="D1377" s="8">
        <v>1</v>
      </c>
      <c r="E1377" s="55">
        <v>8523.2999999999993</v>
      </c>
      <c r="F1377" s="55">
        <v>53229.9</v>
      </c>
      <c r="G1377" s="55">
        <v>45758.34</v>
      </c>
      <c r="H1377" s="55">
        <v>-1051.74</v>
      </c>
      <c r="I1377" s="55">
        <v>192.3</v>
      </c>
      <c r="J1377" s="55">
        <v>114</v>
      </c>
      <c r="K1377" s="8" t="s">
        <v>65</v>
      </c>
      <c r="M1377" s="45">
        <v>0</v>
      </c>
      <c r="N1377" s="36"/>
    </row>
    <row r="1378" spans="2:14" x14ac:dyDescent="0.25">
      <c r="B1378" s="8" t="s">
        <v>213</v>
      </c>
      <c r="C1378" s="8">
        <v>2021</v>
      </c>
      <c r="D1378" s="8">
        <v>2</v>
      </c>
      <c r="E1378" s="55">
        <v>11102.88</v>
      </c>
      <c r="F1378" s="55">
        <v>46715.1</v>
      </c>
      <c r="G1378" s="55">
        <v>37622.58</v>
      </c>
      <c r="H1378" s="55">
        <v>-2010.36</v>
      </c>
      <c r="I1378" s="55">
        <v>304.68</v>
      </c>
      <c r="J1378" s="55">
        <v>114</v>
      </c>
      <c r="K1378" s="8" t="s">
        <v>65</v>
      </c>
      <c r="M1378" s="45">
        <v>0</v>
      </c>
      <c r="N1378" s="36"/>
    </row>
    <row r="1379" spans="2:14" x14ac:dyDescent="0.25">
      <c r="B1379" s="8" t="s">
        <v>213</v>
      </c>
      <c r="C1379" s="8">
        <v>2021</v>
      </c>
      <c r="D1379" s="8">
        <v>3</v>
      </c>
      <c r="E1379" s="55">
        <v>17806.259999999998</v>
      </c>
      <c r="F1379" s="55">
        <v>38215.019999999997</v>
      </c>
      <c r="G1379" s="55">
        <v>27912.899999999998</v>
      </c>
      <c r="H1379" s="55">
        <v>-7504.14</v>
      </c>
      <c r="I1379" s="55">
        <v>285.83999999999997</v>
      </c>
      <c r="J1379" s="55">
        <v>114</v>
      </c>
      <c r="K1379" s="8" t="s">
        <v>65</v>
      </c>
      <c r="M1379" s="45">
        <v>0</v>
      </c>
      <c r="N1379" s="36"/>
    </row>
    <row r="1380" spans="2:14" x14ac:dyDescent="0.25">
      <c r="B1380" s="8" t="s">
        <v>213</v>
      </c>
      <c r="C1380" s="8">
        <v>2021</v>
      </c>
      <c r="D1380" s="8">
        <v>4</v>
      </c>
      <c r="E1380" s="55">
        <v>17702.099999999999</v>
      </c>
      <c r="F1380" s="55">
        <v>25324.44</v>
      </c>
      <c r="G1380" s="55">
        <v>17204.759999999998</v>
      </c>
      <c r="H1380" s="55">
        <v>-9582.42</v>
      </c>
      <c r="I1380" s="55">
        <v>100.14</v>
      </c>
      <c r="J1380" s="55">
        <v>114</v>
      </c>
      <c r="K1380" s="8" t="s">
        <v>65</v>
      </c>
      <c r="M1380" s="45">
        <v>0</v>
      </c>
      <c r="N1380" s="36"/>
    </row>
    <row r="1381" spans="2:14" x14ac:dyDescent="0.25">
      <c r="B1381" s="8" t="s">
        <v>213</v>
      </c>
      <c r="C1381" s="8">
        <v>2021</v>
      </c>
      <c r="D1381" s="8">
        <v>5</v>
      </c>
      <c r="E1381" s="55">
        <v>18379.740000000002</v>
      </c>
      <c r="F1381" s="55">
        <v>17370.36</v>
      </c>
      <c r="G1381" s="55">
        <v>10328.82</v>
      </c>
      <c r="H1381" s="55">
        <v>-11338.2</v>
      </c>
      <c r="I1381" s="55">
        <v>104.34</v>
      </c>
      <c r="J1381" s="55">
        <v>114</v>
      </c>
      <c r="K1381" s="8" t="s">
        <v>65</v>
      </c>
      <c r="M1381" s="45">
        <v>0</v>
      </c>
      <c r="N1381" s="36"/>
    </row>
    <row r="1382" spans="2:14" x14ac:dyDescent="0.25">
      <c r="B1382" s="8" t="s">
        <v>213</v>
      </c>
      <c r="C1382" s="8">
        <v>2021</v>
      </c>
      <c r="D1382" s="8">
        <v>6</v>
      </c>
      <c r="E1382" s="55">
        <v>18801.419999999998</v>
      </c>
      <c r="F1382" s="55">
        <v>17836.32</v>
      </c>
      <c r="G1382" s="55">
        <v>9357.7800000000007</v>
      </c>
      <c r="H1382" s="55">
        <v>-10322.879999999999</v>
      </c>
      <c r="I1382" s="55">
        <v>93.9</v>
      </c>
      <c r="J1382" s="55">
        <v>114</v>
      </c>
      <c r="K1382" s="8" t="s">
        <v>65</v>
      </c>
      <c r="M1382" s="45">
        <v>0</v>
      </c>
      <c r="N1382" s="36"/>
    </row>
    <row r="1383" spans="2:14" x14ac:dyDescent="0.25">
      <c r="B1383" s="8" t="s">
        <v>213</v>
      </c>
      <c r="C1383" s="8">
        <v>2021</v>
      </c>
      <c r="D1383" s="8">
        <v>7</v>
      </c>
      <c r="E1383" s="55">
        <v>16482.900000000001</v>
      </c>
      <c r="F1383" s="55">
        <v>19077.72</v>
      </c>
      <c r="G1383" s="55">
        <v>10356.06</v>
      </c>
      <c r="H1383" s="55">
        <v>-7761.24</v>
      </c>
      <c r="I1383" s="55">
        <v>74.819999999999993</v>
      </c>
      <c r="J1383" s="55">
        <v>114</v>
      </c>
      <c r="K1383" s="8" t="s">
        <v>65</v>
      </c>
      <c r="M1383" s="45">
        <v>0</v>
      </c>
      <c r="N1383" s="36"/>
    </row>
    <row r="1384" spans="2:14" x14ac:dyDescent="0.25">
      <c r="B1384" s="8" t="s">
        <v>213</v>
      </c>
      <c r="C1384" s="8">
        <v>2021</v>
      </c>
      <c r="D1384" s="8">
        <v>8</v>
      </c>
      <c r="E1384" s="55">
        <v>16546.14</v>
      </c>
      <c r="F1384" s="55">
        <v>17189.16</v>
      </c>
      <c r="G1384" s="55">
        <v>9568.86</v>
      </c>
      <c r="H1384" s="55">
        <v>-8925.84</v>
      </c>
      <c r="I1384" s="55">
        <v>157.56</v>
      </c>
      <c r="J1384" s="55">
        <v>114</v>
      </c>
      <c r="K1384" s="8" t="s">
        <v>65</v>
      </c>
      <c r="M1384" s="45">
        <v>0</v>
      </c>
      <c r="N1384" s="36"/>
    </row>
    <row r="1385" spans="2:14" x14ac:dyDescent="0.25">
      <c r="B1385" s="8" t="s">
        <v>213</v>
      </c>
      <c r="C1385" s="8">
        <v>2021</v>
      </c>
      <c r="D1385" s="8">
        <v>9</v>
      </c>
      <c r="E1385" s="55">
        <v>16444.259999999998</v>
      </c>
      <c r="F1385" s="55">
        <v>15385.56</v>
      </c>
      <c r="G1385" s="55">
        <v>9137.8200000000015</v>
      </c>
      <c r="H1385" s="55">
        <v>-10196.52</v>
      </c>
      <c r="I1385" s="55">
        <v>33.78</v>
      </c>
      <c r="J1385" s="55">
        <v>114</v>
      </c>
      <c r="K1385" s="8" t="s">
        <v>65</v>
      </c>
      <c r="M1385" s="45">
        <v>0</v>
      </c>
      <c r="N1385" s="36"/>
    </row>
    <row r="1386" spans="2:14" x14ac:dyDescent="0.25">
      <c r="B1386" s="8" t="s">
        <v>213</v>
      </c>
      <c r="C1386" s="8">
        <v>2021</v>
      </c>
      <c r="D1386" s="8">
        <v>10</v>
      </c>
      <c r="E1386" s="55">
        <v>11945.1</v>
      </c>
      <c r="F1386" s="55">
        <v>21112.98</v>
      </c>
      <c r="G1386" s="55">
        <v>15399.899999999989</v>
      </c>
      <c r="H1386" s="55">
        <v>-6232.0199999999904</v>
      </c>
      <c r="I1386" s="55">
        <v>67.56</v>
      </c>
      <c r="J1386" s="55">
        <v>114</v>
      </c>
      <c r="K1386" s="8" t="s">
        <v>65</v>
      </c>
      <c r="M1386" s="45">
        <v>0</v>
      </c>
      <c r="N1386" s="36"/>
    </row>
    <row r="1387" spans="2:14" x14ac:dyDescent="0.25">
      <c r="B1387" s="8" t="s">
        <v>213</v>
      </c>
      <c r="C1387" s="8">
        <v>2021</v>
      </c>
      <c r="D1387" s="8">
        <v>11</v>
      </c>
      <c r="E1387" s="55">
        <v>9503.52</v>
      </c>
      <c r="F1387" s="55">
        <v>34251.660000000003</v>
      </c>
      <c r="G1387" s="55">
        <v>27922.200000000004</v>
      </c>
      <c r="H1387" s="55">
        <v>-3174.06</v>
      </c>
      <c r="I1387" s="55">
        <v>89.7</v>
      </c>
      <c r="J1387" s="55">
        <v>114</v>
      </c>
      <c r="K1387" s="8" t="s">
        <v>65</v>
      </c>
      <c r="M1387" s="45">
        <v>0</v>
      </c>
      <c r="N1387" s="36"/>
    </row>
    <row r="1388" spans="2:14" x14ac:dyDescent="0.25">
      <c r="B1388" s="8" t="s">
        <v>213</v>
      </c>
      <c r="C1388" s="8">
        <v>2021</v>
      </c>
      <c r="D1388" s="8">
        <v>12</v>
      </c>
      <c r="E1388" s="55">
        <v>5371.44</v>
      </c>
      <c r="F1388" s="55">
        <v>53407.62</v>
      </c>
      <c r="G1388" s="55">
        <v>48697.68</v>
      </c>
      <c r="H1388" s="55">
        <v>-661.5</v>
      </c>
      <c r="I1388" s="55">
        <v>114.24</v>
      </c>
      <c r="J1388" s="55">
        <v>114</v>
      </c>
      <c r="K1388" s="8" t="s">
        <v>65</v>
      </c>
      <c r="M1388" s="45">
        <v>0</v>
      </c>
      <c r="N1388" s="36"/>
    </row>
    <row r="1389" spans="2:14" x14ac:dyDescent="0.25">
      <c r="B1389" s="8" t="s">
        <v>214</v>
      </c>
      <c r="C1389" s="8">
        <v>2021</v>
      </c>
      <c r="D1389" s="8">
        <v>1</v>
      </c>
      <c r="E1389" s="55">
        <v>585.15200000000004</v>
      </c>
      <c r="F1389" s="55">
        <v>2759.4234000000001</v>
      </c>
      <c r="G1389" s="55">
        <v>2239.4872999999998</v>
      </c>
      <c r="H1389" s="55">
        <v>-65.215900000000005</v>
      </c>
      <c r="I1389" s="55">
        <v>8.8064</v>
      </c>
      <c r="J1389" s="55">
        <v>19</v>
      </c>
      <c r="K1389" s="8" t="s">
        <v>65</v>
      </c>
      <c r="M1389" s="45">
        <v>0</v>
      </c>
      <c r="N1389" s="36"/>
    </row>
    <row r="1390" spans="2:14" x14ac:dyDescent="0.25">
      <c r="B1390" s="8" t="s">
        <v>214</v>
      </c>
      <c r="C1390" s="8">
        <v>2021</v>
      </c>
      <c r="D1390" s="8">
        <v>2</v>
      </c>
      <c r="E1390" s="55">
        <v>652.64790000000005</v>
      </c>
      <c r="F1390" s="55">
        <v>1587.7012</v>
      </c>
      <c r="G1390" s="55">
        <v>1194.0063</v>
      </c>
      <c r="H1390" s="55">
        <v>-258.95299999999997</v>
      </c>
      <c r="I1390" s="55">
        <v>5.9391999999999996</v>
      </c>
      <c r="J1390" s="55">
        <v>19</v>
      </c>
      <c r="K1390" s="8" t="s">
        <v>65</v>
      </c>
      <c r="M1390" s="45">
        <v>0</v>
      </c>
      <c r="N1390" s="36"/>
    </row>
    <row r="1391" spans="2:14" x14ac:dyDescent="0.25">
      <c r="B1391" s="8" t="s">
        <v>214</v>
      </c>
      <c r="C1391" s="8">
        <v>2021</v>
      </c>
      <c r="D1391" s="8">
        <v>3</v>
      </c>
      <c r="E1391" s="55">
        <v>1475.3432</v>
      </c>
      <c r="F1391" s="55">
        <v>1555.1225999999999</v>
      </c>
      <c r="G1391" s="55">
        <v>862.91739999999993</v>
      </c>
      <c r="H1391" s="55">
        <v>-783.13800000000003</v>
      </c>
      <c r="I1391" s="55">
        <v>6.0824999999999996</v>
      </c>
      <c r="J1391" s="55">
        <v>19</v>
      </c>
      <c r="K1391" s="8" t="s">
        <v>65</v>
      </c>
      <c r="M1391" s="45">
        <v>0</v>
      </c>
      <c r="N1391" s="36"/>
    </row>
    <row r="1392" spans="2:14" x14ac:dyDescent="0.25">
      <c r="B1392" s="8" t="s">
        <v>214</v>
      </c>
      <c r="C1392" s="8">
        <v>2021</v>
      </c>
      <c r="D1392" s="8">
        <v>4</v>
      </c>
      <c r="E1392" s="55">
        <v>1750.6559999999999</v>
      </c>
      <c r="F1392" s="55">
        <v>1562.7535</v>
      </c>
      <c r="G1392" s="55">
        <v>877.476</v>
      </c>
      <c r="H1392" s="55">
        <v>-1065.3785</v>
      </c>
      <c r="I1392" s="55">
        <v>5.6319999999999997</v>
      </c>
      <c r="J1392" s="55">
        <v>19</v>
      </c>
      <c r="K1392" s="8" t="s">
        <v>65</v>
      </c>
      <c r="M1392" s="45">
        <v>0</v>
      </c>
      <c r="N1392" s="36"/>
    </row>
    <row r="1393" spans="2:14" x14ac:dyDescent="0.25">
      <c r="B1393" s="8" t="s">
        <v>214</v>
      </c>
      <c r="C1393" s="8">
        <v>2021</v>
      </c>
      <c r="D1393" s="8">
        <v>5</v>
      </c>
      <c r="E1393" s="55">
        <v>1882.88</v>
      </c>
      <c r="F1393" s="55">
        <v>1734.2213999999999</v>
      </c>
      <c r="G1393" s="55">
        <v>857.5709999999998</v>
      </c>
      <c r="H1393" s="55">
        <v>-1006.2296</v>
      </c>
      <c r="I1393" s="55">
        <v>5.4885999999999999</v>
      </c>
      <c r="J1393" s="55">
        <v>19</v>
      </c>
      <c r="K1393" s="8" t="s">
        <v>65</v>
      </c>
      <c r="M1393" s="45">
        <v>0</v>
      </c>
      <c r="N1393" s="36"/>
    </row>
    <row r="1394" spans="2:14" x14ac:dyDescent="0.25">
      <c r="B1394" s="8" t="s">
        <v>214</v>
      </c>
      <c r="C1394" s="8">
        <v>2021</v>
      </c>
      <c r="D1394" s="8">
        <v>6</v>
      </c>
      <c r="E1394" s="55">
        <v>2093.2444999999998</v>
      </c>
      <c r="F1394" s="55">
        <v>1549.8968</v>
      </c>
      <c r="G1394" s="55">
        <v>729.69970000000001</v>
      </c>
      <c r="H1394" s="55">
        <v>-1273.0473999999999</v>
      </c>
      <c r="I1394" s="55">
        <v>5.55</v>
      </c>
      <c r="J1394" s="55">
        <v>19</v>
      </c>
      <c r="K1394" s="8" t="s">
        <v>65</v>
      </c>
      <c r="M1394" s="45">
        <v>0</v>
      </c>
      <c r="N1394" s="36"/>
    </row>
    <row r="1395" spans="2:14" x14ac:dyDescent="0.25">
      <c r="B1395" s="8" t="s">
        <v>214</v>
      </c>
      <c r="C1395" s="8">
        <v>2021</v>
      </c>
      <c r="D1395" s="8">
        <v>7</v>
      </c>
      <c r="E1395" s="55">
        <v>1783.6239</v>
      </c>
      <c r="F1395" s="55">
        <v>1616.8016</v>
      </c>
      <c r="G1395" s="55">
        <v>806.76439999999991</v>
      </c>
      <c r="H1395" s="55">
        <v>-973.58669999999995</v>
      </c>
      <c r="I1395" s="55">
        <v>7.2294</v>
      </c>
      <c r="J1395" s="55">
        <v>19</v>
      </c>
      <c r="K1395" s="8" t="s">
        <v>65</v>
      </c>
      <c r="M1395" s="45">
        <v>0</v>
      </c>
      <c r="N1395" s="36"/>
    </row>
    <row r="1396" spans="2:14" x14ac:dyDescent="0.25">
      <c r="B1396" s="8" t="s">
        <v>214</v>
      </c>
      <c r="C1396" s="8">
        <v>2021</v>
      </c>
      <c r="D1396" s="8">
        <v>8</v>
      </c>
      <c r="E1396" s="55">
        <v>1692.4960000000001</v>
      </c>
      <c r="F1396" s="55">
        <v>1925.0224000000001</v>
      </c>
      <c r="G1396" s="55">
        <v>1090.2466999999999</v>
      </c>
      <c r="H1396" s="55">
        <v>-857.72029999999995</v>
      </c>
      <c r="I1396" s="55">
        <v>18.621700000000001</v>
      </c>
      <c r="J1396" s="55">
        <v>19</v>
      </c>
      <c r="K1396" s="8" t="s">
        <v>65</v>
      </c>
      <c r="M1396" s="45">
        <v>0</v>
      </c>
      <c r="N1396" s="36"/>
    </row>
    <row r="1397" spans="2:14" x14ac:dyDescent="0.25">
      <c r="B1397" s="8" t="s">
        <v>214</v>
      </c>
      <c r="C1397" s="8">
        <v>2021</v>
      </c>
      <c r="D1397" s="8">
        <v>9</v>
      </c>
      <c r="E1397" s="55">
        <v>1382.6559999999999</v>
      </c>
      <c r="F1397" s="55">
        <v>6862.1661999999997</v>
      </c>
      <c r="G1397" s="55">
        <v>5649.5927999999994</v>
      </c>
      <c r="H1397" s="55">
        <v>-170.08260000000001</v>
      </c>
      <c r="I1397" s="55">
        <v>21.9955</v>
      </c>
      <c r="J1397" s="55">
        <v>20</v>
      </c>
      <c r="K1397" s="8" t="s">
        <v>65</v>
      </c>
      <c r="M1397" s="45">
        <v>0</v>
      </c>
      <c r="N1397" s="36"/>
    </row>
    <row r="1398" spans="2:14" x14ac:dyDescent="0.25">
      <c r="B1398" s="8" t="s">
        <v>214</v>
      </c>
      <c r="C1398" s="8">
        <v>2021</v>
      </c>
      <c r="D1398" s="8">
        <v>10</v>
      </c>
      <c r="E1398" s="55">
        <v>962.76199999999994</v>
      </c>
      <c r="F1398" s="55">
        <v>1504.1795999999999</v>
      </c>
      <c r="G1398" s="55">
        <v>1019.7511</v>
      </c>
      <c r="H1398" s="55">
        <v>-478.33350000000002</v>
      </c>
      <c r="I1398" s="55">
        <v>22.7942</v>
      </c>
      <c r="J1398" s="55">
        <v>23</v>
      </c>
      <c r="K1398" s="8" t="s">
        <v>65</v>
      </c>
      <c r="M1398" s="45">
        <v>0</v>
      </c>
      <c r="N1398" s="36"/>
    </row>
    <row r="1399" spans="2:14" x14ac:dyDescent="0.25">
      <c r="B1399" s="8" t="s">
        <v>214</v>
      </c>
      <c r="C1399" s="8">
        <v>2021</v>
      </c>
      <c r="D1399" s="8">
        <v>11</v>
      </c>
      <c r="E1399" s="55">
        <v>639.72199999999998</v>
      </c>
      <c r="F1399" s="55">
        <v>1090.1434999999999</v>
      </c>
      <c r="G1399" s="55">
        <v>757.89949999999999</v>
      </c>
      <c r="H1399" s="55">
        <v>-307.47800000000001</v>
      </c>
      <c r="I1399" s="55">
        <v>4.3621999999999996</v>
      </c>
      <c r="J1399" s="55">
        <v>23</v>
      </c>
      <c r="K1399" s="8" t="s">
        <v>65</v>
      </c>
      <c r="M1399" s="45">
        <v>0</v>
      </c>
      <c r="N1399" s="36"/>
    </row>
    <row r="1400" spans="2:14" x14ac:dyDescent="0.25">
      <c r="B1400" s="8" t="s">
        <v>214</v>
      </c>
      <c r="C1400" s="8">
        <v>2021</v>
      </c>
      <c r="D1400" s="8">
        <v>12</v>
      </c>
      <c r="E1400" s="55">
        <v>350.33600000000001</v>
      </c>
      <c r="F1400" s="55">
        <v>1351.3891000000001</v>
      </c>
      <c r="G1400" s="55">
        <v>1098.3127999999999</v>
      </c>
      <c r="H1400" s="55">
        <v>-97.259699999999995</v>
      </c>
      <c r="I1400" s="55">
        <v>3.6248999999999998</v>
      </c>
      <c r="J1400" s="55">
        <v>23</v>
      </c>
      <c r="K1400" s="8" t="s">
        <v>65</v>
      </c>
      <c r="M1400" s="45">
        <v>0</v>
      </c>
      <c r="N1400" s="36"/>
    </row>
    <row r="1401" spans="2:14" x14ac:dyDescent="0.25">
      <c r="B1401" s="8" t="s">
        <v>215</v>
      </c>
      <c r="C1401" s="8">
        <v>2021</v>
      </c>
      <c r="D1401" s="8">
        <v>1</v>
      </c>
      <c r="E1401" s="55">
        <v>217.66399999999999</v>
      </c>
      <c r="F1401" s="55">
        <v>8547.8799999999992</v>
      </c>
      <c r="G1401" s="55">
        <v>8330.2160000000003</v>
      </c>
      <c r="H1401" s="55">
        <v>0</v>
      </c>
      <c r="I1401" s="55">
        <v>20.864000000000001</v>
      </c>
      <c r="J1401" s="55">
        <v>23</v>
      </c>
      <c r="K1401" s="8" t="s">
        <v>65</v>
      </c>
      <c r="M1401" s="45">
        <v>0</v>
      </c>
      <c r="N1401" s="36"/>
    </row>
    <row r="1402" spans="2:14" x14ac:dyDescent="0.25">
      <c r="B1402" s="8" t="s">
        <v>215</v>
      </c>
      <c r="C1402" s="8">
        <v>2021</v>
      </c>
      <c r="D1402" s="8">
        <v>2</v>
      </c>
      <c r="E1402" s="55">
        <v>310.27199999999999</v>
      </c>
      <c r="F1402" s="55">
        <v>8196.64</v>
      </c>
      <c r="G1402" s="55">
        <v>7886.3680000000004</v>
      </c>
      <c r="H1402" s="55">
        <v>0</v>
      </c>
      <c r="I1402" s="55">
        <v>23.936</v>
      </c>
      <c r="J1402" s="55">
        <v>24</v>
      </c>
      <c r="K1402" s="8" t="s">
        <v>65</v>
      </c>
      <c r="M1402" s="45">
        <v>0</v>
      </c>
      <c r="N1402" s="36"/>
    </row>
    <row r="1403" spans="2:14" x14ac:dyDescent="0.25">
      <c r="B1403" s="8" t="s">
        <v>215</v>
      </c>
      <c r="C1403" s="8">
        <v>2021</v>
      </c>
      <c r="D1403" s="8">
        <v>3</v>
      </c>
      <c r="E1403" s="55">
        <v>2009.9839999999999</v>
      </c>
      <c r="F1403" s="55">
        <v>8293.6</v>
      </c>
      <c r="G1403" s="55">
        <v>6454.1760000000004</v>
      </c>
      <c r="H1403" s="55">
        <v>-170.56</v>
      </c>
      <c r="I1403" s="55">
        <v>21.504000000000001</v>
      </c>
      <c r="J1403" s="55">
        <v>27</v>
      </c>
      <c r="K1403" s="8" t="s">
        <v>65</v>
      </c>
      <c r="M1403" s="45">
        <v>0</v>
      </c>
      <c r="N1403" s="36"/>
    </row>
    <row r="1404" spans="2:14" x14ac:dyDescent="0.25">
      <c r="B1404" s="8" t="s">
        <v>215</v>
      </c>
      <c r="C1404" s="8">
        <v>2021</v>
      </c>
      <c r="D1404" s="8">
        <v>4</v>
      </c>
      <c r="E1404" s="55">
        <v>3670.2080000000001</v>
      </c>
      <c r="F1404" s="55">
        <v>5939.5118000000002</v>
      </c>
      <c r="G1404" s="55">
        <v>3572.4078</v>
      </c>
      <c r="H1404" s="55">
        <v>-1303.104</v>
      </c>
      <c r="I1404" s="55">
        <v>15.744</v>
      </c>
      <c r="J1404" s="55">
        <v>28</v>
      </c>
      <c r="K1404" s="8" t="s">
        <v>65</v>
      </c>
      <c r="M1404" s="45">
        <v>0</v>
      </c>
      <c r="N1404" s="36"/>
    </row>
    <row r="1405" spans="2:14" x14ac:dyDescent="0.25">
      <c r="B1405" s="8" t="s">
        <v>215</v>
      </c>
      <c r="C1405" s="8">
        <v>2021</v>
      </c>
      <c r="D1405" s="8">
        <v>5</v>
      </c>
      <c r="E1405" s="55">
        <v>3580.672</v>
      </c>
      <c r="F1405" s="55">
        <v>3853.9998000000001</v>
      </c>
      <c r="G1405" s="55">
        <v>2127.0877999999998</v>
      </c>
      <c r="H1405" s="55">
        <v>-1853.76</v>
      </c>
      <c r="I1405" s="55">
        <v>14.592000000000001</v>
      </c>
      <c r="J1405" s="55">
        <v>28</v>
      </c>
      <c r="K1405" s="8" t="s">
        <v>65</v>
      </c>
      <c r="M1405" s="45">
        <v>0</v>
      </c>
      <c r="N1405" s="36"/>
    </row>
    <row r="1406" spans="2:14" x14ac:dyDescent="0.25">
      <c r="B1406" s="8" t="s">
        <v>215</v>
      </c>
      <c r="C1406" s="8">
        <v>2021</v>
      </c>
      <c r="D1406" s="8">
        <v>6</v>
      </c>
      <c r="E1406" s="55">
        <v>3653.6320000000001</v>
      </c>
      <c r="F1406" s="55">
        <v>2545.5517</v>
      </c>
      <c r="G1406" s="55">
        <v>1290.7999</v>
      </c>
      <c r="H1406" s="55">
        <v>-2398.8802000000001</v>
      </c>
      <c r="I1406" s="55">
        <v>13.055999999999999</v>
      </c>
      <c r="J1406" s="55">
        <v>28</v>
      </c>
      <c r="K1406" s="8" t="s">
        <v>65</v>
      </c>
      <c r="M1406" s="45">
        <v>0</v>
      </c>
      <c r="N1406" s="36"/>
    </row>
    <row r="1407" spans="2:14" x14ac:dyDescent="0.25">
      <c r="B1407" s="8" t="s">
        <v>215</v>
      </c>
      <c r="C1407" s="8">
        <v>2021</v>
      </c>
      <c r="D1407" s="8">
        <v>7</v>
      </c>
      <c r="E1407" s="55">
        <v>3358.6559999999999</v>
      </c>
      <c r="F1407" s="55">
        <v>4408.4638000000004</v>
      </c>
      <c r="G1407" s="55">
        <v>2351.6799999999998</v>
      </c>
      <c r="H1407" s="55">
        <v>-1301.8722</v>
      </c>
      <c r="I1407" s="55">
        <v>14.848000000000001</v>
      </c>
      <c r="J1407" s="55">
        <v>28</v>
      </c>
      <c r="K1407" s="8" t="s">
        <v>65</v>
      </c>
      <c r="M1407" s="45">
        <v>0</v>
      </c>
      <c r="N1407" s="36"/>
    </row>
    <row r="1408" spans="2:14" x14ac:dyDescent="0.25">
      <c r="B1408" s="8" t="s">
        <v>215</v>
      </c>
      <c r="C1408" s="8">
        <v>2021</v>
      </c>
      <c r="D1408" s="8">
        <v>8</v>
      </c>
      <c r="E1408" s="55">
        <v>3166.3359999999998</v>
      </c>
      <c r="F1408" s="55">
        <v>3071.6320000000001</v>
      </c>
      <c r="G1408" s="55">
        <v>1669.0481000000002</v>
      </c>
      <c r="H1408" s="55">
        <v>-1763.7520999999999</v>
      </c>
      <c r="I1408" s="55">
        <v>14.72</v>
      </c>
      <c r="J1408" s="55">
        <v>28</v>
      </c>
      <c r="K1408" s="8" t="s">
        <v>65</v>
      </c>
      <c r="M1408" s="45">
        <v>0</v>
      </c>
      <c r="N1408" s="36"/>
    </row>
    <row r="1409" spans="2:14" x14ac:dyDescent="0.25">
      <c r="B1409" s="8" t="s">
        <v>215</v>
      </c>
      <c r="C1409" s="8">
        <v>2021</v>
      </c>
      <c r="D1409" s="8">
        <v>9</v>
      </c>
      <c r="E1409" s="55">
        <v>2660.16</v>
      </c>
      <c r="F1409" s="55">
        <v>2544.6950000000002</v>
      </c>
      <c r="G1409" s="55">
        <v>1629.1072000000004</v>
      </c>
      <c r="H1409" s="55">
        <v>-1744.5722000000001</v>
      </c>
      <c r="I1409" s="55">
        <v>14.72</v>
      </c>
      <c r="J1409" s="55">
        <v>28</v>
      </c>
      <c r="K1409" s="8" t="s">
        <v>65</v>
      </c>
      <c r="M1409" s="45">
        <v>0</v>
      </c>
      <c r="N1409" s="36"/>
    </row>
    <row r="1410" spans="2:14" x14ac:dyDescent="0.25">
      <c r="B1410" s="8" t="s">
        <v>215</v>
      </c>
      <c r="C1410" s="8">
        <v>2021</v>
      </c>
      <c r="D1410" s="8">
        <v>10</v>
      </c>
      <c r="E1410" s="55">
        <v>1705.6</v>
      </c>
      <c r="F1410" s="55">
        <v>3768.5059999999999</v>
      </c>
      <c r="G1410" s="55">
        <v>2807.9011</v>
      </c>
      <c r="H1410" s="55">
        <v>-744.99509999999998</v>
      </c>
      <c r="I1410" s="55">
        <v>16.768000000000001</v>
      </c>
      <c r="J1410" s="55">
        <v>28</v>
      </c>
      <c r="K1410" s="8" t="s">
        <v>65</v>
      </c>
      <c r="M1410" s="45">
        <v>0</v>
      </c>
      <c r="N1410" s="36"/>
    </row>
    <row r="1411" spans="2:14" x14ac:dyDescent="0.25">
      <c r="B1411" s="8" t="s">
        <v>215</v>
      </c>
      <c r="C1411" s="8">
        <v>2021</v>
      </c>
      <c r="D1411" s="8">
        <v>11</v>
      </c>
      <c r="E1411" s="55">
        <v>837.30600000000004</v>
      </c>
      <c r="F1411" s="55">
        <v>6260.9790000000003</v>
      </c>
      <c r="G1411" s="55">
        <v>5525.1130000000003</v>
      </c>
      <c r="H1411" s="55">
        <v>-101.44</v>
      </c>
      <c r="I1411" s="55">
        <v>23.070900000000002</v>
      </c>
      <c r="J1411" s="55">
        <v>28</v>
      </c>
      <c r="K1411" s="8" t="s">
        <v>65</v>
      </c>
      <c r="M1411" s="45">
        <v>0</v>
      </c>
      <c r="N1411" s="36"/>
    </row>
    <row r="1412" spans="2:14" x14ac:dyDescent="0.25">
      <c r="B1412" s="8" t="s">
        <v>215</v>
      </c>
      <c r="C1412" s="8">
        <v>2021</v>
      </c>
      <c r="D1412" s="8">
        <v>12</v>
      </c>
      <c r="E1412" s="55">
        <v>212.8</v>
      </c>
      <c r="F1412" s="55">
        <v>8660.0959999999995</v>
      </c>
      <c r="G1412" s="55">
        <v>8460.5439999999999</v>
      </c>
      <c r="H1412" s="55">
        <v>-13.247999999999999</v>
      </c>
      <c r="I1412" s="55">
        <v>27.776</v>
      </c>
      <c r="J1412" s="55">
        <v>28</v>
      </c>
      <c r="K1412" s="8" t="s">
        <v>65</v>
      </c>
      <c r="M1412" s="45">
        <v>0</v>
      </c>
      <c r="N1412" s="36"/>
    </row>
    <row r="1413" spans="2:14" x14ac:dyDescent="0.25">
      <c r="B1413" s="8" t="s">
        <v>216</v>
      </c>
      <c r="C1413" s="8">
        <v>2021</v>
      </c>
      <c r="D1413" s="8">
        <v>1</v>
      </c>
      <c r="E1413" s="55">
        <v>891.54510000000005</v>
      </c>
      <c r="F1413" s="55">
        <v>427.56310000000002</v>
      </c>
      <c r="G1413" s="55">
        <v>323.79509999999999</v>
      </c>
      <c r="H1413" s="55">
        <v>-787.77710000000002</v>
      </c>
      <c r="I1413" s="55">
        <v>6.4101999999999997</v>
      </c>
      <c r="J1413" s="55">
        <v>14</v>
      </c>
      <c r="K1413" s="8" t="s">
        <v>65</v>
      </c>
      <c r="M1413" s="45">
        <v>0</v>
      </c>
      <c r="N1413" s="36"/>
    </row>
    <row r="1414" spans="2:14" x14ac:dyDescent="0.25">
      <c r="B1414" s="8" t="s">
        <v>216</v>
      </c>
      <c r="C1414" s="8">
        <v>2021</v>
      </c>
      <c r="D1414" s="8">
        <v>2</v>
      </c>
      <c r="E1414" s="55">
        <v>1058.6605</v>
      </c>
      <c r="F1414" s="55">
        <v>373.74059999999997</v>
      </c>
      <c r="G1414" s="55">
        <v>295.7851</v>
      </c>
      <c r="H1414" s="55">
        <v>-980.70500000000004</v>
      </c>
      <c r="I1414" s="55">
        <v>9.5231999999999992</v>
      </c>
      <c r="J1414" s="55">
        <v>14</v>
      </c>
      <c r="K1414" s="8" t="s">
        <v>65</v>
      </c>
      <c r="M1414" s="45">
        <v>0</v>
      </c>
      <c r="N1414" s="36"/>
    </row>
    <row r="1415" spans="2:14" x14ac:dyDescent="0.25">
      <c r="B1415" s="8" t="s">
        <v>216</v>
      </c>
      <c r="C1415" s="8">
        <v>2021</v>
      </c>
      <c r="D1415" s="8">
        <v>3</v>
      </c>
      <c r="E1415" s="55">
        <v>2344.8276999999998</v>
      </c>
      <c r="F1415" s="55">
        <v>204.9632</v>
      </c>
      <c r="G1415" s="55">
        <v>113.71870000000014</v>
      </c>
      <c r="H1415" s="55">
        <v>-2253.5832</v>
      </c>
      <c r="I1415" s="55">
        <v>10.1785</v>
      </c>
      <c r="J1415" s="55">
        <v>14</v>
      </c>
      <c r="K1415" s="8" t="s">
        <v>65</v>
      </c>
      <c r="M1415" s="45">
        <v>0</v>
      </c>
      <c r="N1415" s="36"/>
    </row>
    <row r="1416" spans="2:14" x14ac:dyDescent="0.25">
      <c r="B1416" s="8" t="s">
        <v>216</v>
      </c>
      <c r="C1416" s="8">
        <v>2021</v>
      </c>
      <c r="D1416" s="8">
        <v>4</v>
      </c>
      <c r="E1416" s="55">
        <v>2689.6007</v>
      </c>
      <c r="F1416" s="55">
        <v>302.53089999999997</v>
      </c>
      <c r="G1416" s="55">
        <v>180.99699999999899</v>
      </c>
      <c r="H1416" s="55">
        <v>-2568.0668000000001</v>
      </c>
      <c r="I1416" s="55">
        <v>15.4419</v>
      </c>
      <c r="J1416" s="55">
        <v>15</v>
      </c>
      <c r="K1416" s="8" t="s">
        <v>65</v>
      </c>
      <c r="M1416" s="45">
        <v>0</v>
      </c>
      <c r="N1416" s="36"/>
    </row>
    <row r="1417" spans="2:14" x14ac:dyDescent="0.25">
      <c r="B1417" s="8" t="s">
        <v>216</v>
      </c>
      <c r="C1417" s="8">
        <v>2021</v>
      </c>
      <c r="D1417" s="8">
        <v>5</v>
      </c>
      <c r="E1417" s="55">
        <v>3030.0911000000001</v>
      </c>
      <c r="F1417" s="55">
        <v>121.2859</v>
      </c>
      <c r="G1417" s="55">
        <v>46.042299999999997</v>
      </c>
      <c r="H1417" s="55">
        <v>-2954.8474999999999</v>
      </c>
      <c r="I1417" s="55">
        <v>5.0585000000000004</v>
      </c>
      <c r="J1417" s="55">
        <v>16</v>
      </c>
      <c r="K1417" s="8" t="s">
        <v>65</v>
      </c>
      <c r="M1417" s="45">
        <v>0</v>
      </c>
      <c r="N1417" s="36"/>
    </row>
    <row r="1418" spans="2:14" x14ac:dyDescent="0.25">
      <c r="B1418" s="8" t="s">
        <v>216</v>
      </c>
      <c r="C1418" s="8">
        <v>2021</v>
      </c>
      <c r="D1418" s="8">
        <v>6</v>
      </c>
      <c r="E1418" s="55">
        <v>3218.2613999999999</v>
      </c>
      <c r="F1418" s="55">
        <v>111.1335</v>
      </c>
      <c r="G1418" s="55">
        <v>38.323500000000003</v>
      </c>
      <c r="H1418" s="55">
        <v>-3145.4513999999999</v>
      </c>
      <c r="I1418" s="55">
        <v>0.40960000000000002</v>
      </c>
      <c r="J1418" s="55">
        <v>15</v>
      </c>
      <c r="K1418" s="8" t="s">
        <v>65</v>
      </c>
      <c r="M1418" s="45">
        <v>0</v>
      </c>
      <c r="N1418" s="36"/>
    </row>
    <row r="1419" spans="2:14" x14ac:dyDescent="0.25">
      <c r="B1419" s="8" t="s">
        <v>216</v>
      </c>
      <c r="C1419" s="8">
        <v>2021</v>
      </c>
      <c r="D1419" s="8">
        <v>7</v>
      </c>
      <c r="E1419" s="55">
        <v>2806.3544000000002</v>
      </c>
      <c r="F1419" s="55">
        <v>144.571</v>
      </c>
      <c r="G1419" s="55">
        <v>52.792499999999997</v>
      </c>
      <c r="H1419" s="55">
        <v>-2714.5758999999998</v>
      </c>
      <c r="I1419" s="55">
        <v>0.63839999999999997</v>
      </c>
      <c r="J1419" s="55">
        <v>15</v>
      </c>
      <c r="K1419" s="8" t="s">
        <v>65</v>
      </c>
      <c r="M1419" s="45">
        <v>0</v>
      </c>
      <c r="N1419" s="36"/>
    </row>
    <row r="1420" spans="2:14" x14ac:dyDescent="0.25">
      <c r="B1420" s="8" t="s">
        <v>216</v>
      </c>
      <c r="C1420" s="8">
        <v>2021</v>
      </c>
      <c r="D1420" s="8">
        <v>8</v>
      </c>
      <c r="E1420" s="55">
        <v>2610.7568000000001</v>
      </c>
      <c r="F1420" s="55">
        <v>143.38290000000001</v>
      </c>
      <c r="G1420" s="55">
        <v>58.997299999999903</v>
      </c>
      <c r="H1420" s="55">
        <v>-2526.3712</v>
      </c>
      <c r="I1420" s="55">
        <v>1.0481</v>
      </c>
      <c r="J1420" s="55">
        <v>15</v>
      </c>
      <c r="K1420" s="8" t="s">
        <v>65</v>
      </c>
      <c r="M1420" s="45">
        <v>0</v>
      </c>
      <c r="N1420" s="36"/>
    </row>
    <row r="1421" spans="2:14" x14ac:dyDescent="0.25">
      <c r="B1421" s="8" t="s">
        <v>216</v>
      </c>
      <c r="C1421" s="8">
        <v>2021</v>
      </c>
      <c r="D1421" s="8">
        <v>9</v>
      </c>
      <c r="E1421" s="55">
        <v>2243.2543000000001</v>
      </c>
      <c r="F1421" s="55">
        <v>138.8794</v>
      </c>
      <c r="G1421" s="55">
        <v>64.070799999999906</v>
      </c>
      <c r="H1421" s="55">
        <v>-2168.4457000000002</v>
      </c>
      <c r="I1421" s="55">
        <v>0.80210000000000004</v>
      </c>
      <c r="J1421" s="55">
        <v>15</v>
      </c>
      <c r="K1421" s="8" t="s">
        <v>65</v>
      </c>
      <c r="M1421" s="45">
        <v>0</v>
      </c>
      <c r="N1421" s="36"/>
    </row>
    <row r="1422" spans="2:14" x14ac:dyDescent="0.25">
      <c r="B1422" s="8" t="s">
        <v>216</v>
      </c>
      <c r="C1422" s="8">
        <v>2021</v>
      </c>
      <c r="D1422" s="8">
        <v>10</v>
      </c>
      <c r="E1422" s="55">
        <v>1515.9549</v>
      </c>
      <c r="F1422" s="55">
        <v>139.96029999999999</v>
      </c>
      <c r="G1422" s="55">
        <v>75.174999999999997</v>
      </c>
      <c r="H1422" s="55">
        <v>-1451.1695999999999</v>
      </c>
      <c r="I1422" s="55">
        <v>0.34810000000000002</v>
      </c>
      <c r="J1422" s="55">
        <v>15</v>
      </c>
      <c r="K1422" s="8" t="s">
        <v>65</v>
      </c>
      <c r="M1422" s="45">
        <v>0</v>
      </c>
      <c r="N1422" s="36"/>
    </row>
    <row r="1423" spans="2:14" x14ac:dyDescent="0.25">
      <c r="B1423" s="8" t="s">
        <v>216</v>
      </c>
      <c r="C1423" s="8">
        <v>2021</v>
      </c>
      <c r="D1423" s="8">
        <v>11</v>
      </c>
      <c r="E1423" s="55">
        <v>1032.5989999999999</v>
      </c>
      <c r="F1423" s="55">
        <v>136.8449</v>
      </c>
      <c r="G1423" s="55">
        <v>81.837599999999995</v>
      </c>
      <c r="H1423" s="55">
        <v>-977.59169999999995</v>
      </c>
      <c r="I1423" s="55">
        <v>0.3891</v>
      </c>
      <c r="J1423" s="55">
        <v>15</v>
      </c>
      <c r="K1423" s="8" t="s">
        <v>65</v>
      </c>
      <c r="M1423" s="45">
        <v>0</v>
      </c>
      <c r="N1423" s="36"/>
    </row>
    <row r="1424" spans="2:14" x14ac:dyDescent="0.25">
      <c r="B1424" s="8" t="s">
        <v>216</v>
      </c>
      <c r="C1424" s="8">
        <v>2021</v>
      </c>
      <c r="D1424" s="8">
        <v>12</v>
      </c>
      <c r="E1424" s="55">
        <v>576.62649999999996</v>
      </c>
      <c r="F1424" s="55">
        <v>332.82069999999999</v>
      </c>
      <c r="G1424" s="55">
        <v>287.6284</v>
      </c>
      <c r="H1424" s="55">
        <v>-531.43420000000003</v>
      </c>
      <c r="I1424" s="55">
        <v>12.922800000000001</v>
      </c>
      <c r="J1424" s="55">
        <v>15</v>
      </c>
      <c r="K1424" s="8" t="s">
        <v>65</v>
      </c>
      <c r="M1424" s="45">
        <v>0</v>
      </c>
      <c r="N1424" s="36"/>
    </row>
    <row r="1425" spans="2:14" x14ac:dyDescent="0.25">
      <c r="B1425" s="8" t="s">
        <v>217</v>
      </c>
      <c r="C1425" s="8">
        <v>2021</v>
      </c>
      <c r="D1425" s="8">
        <v>1</v>
      </c>
      <c r="E1425" s="55">
        <v>254.91200000000001</v>
      </c>
      <c r="F1425" s="55">
        <v>4128.6400000000003</v>
      </c>
      <c r="G1425" s="55">
        <v>3874.4319999999998</v>
      </c>
      <c r="H1425" s="55">
        <v>-0.70399999999999996</v>
      </c>
      <c r="I1425" s="55">
        <v>22.24</v>
      </c>
      <c r="J1425" s="55">
        <v>33</v>
      </c>
      <c r="K1425" s="8" t="s">
        <v>65</v>
      </c>
      <c r="M1425" s="45">
        <v>0</v>
      </c>
      <c r="N1425" s="36"/>
    </row>
    <row r="1426" spans="2:14" x14ac:dyDescent="0.25">
      <c r="B1426" s="8" t="s">
        <v>217</v>
      </c>
      <c r="C1426" s="8">
        <v>2021</v>
      </c>
      <c r="D1426" s="8">
        <v>2</v>
      </c>
      <c r="E1426" s="55">
        <v>261.96789999999999</v>
      </c>
      <c r="F1426" s="55">
        <v>3732.1579999999999</v>
      </c>
      <c r="G1426" s="55">
        <v>3470.6700999999998</v>
      </c>
      <c r="H1426" s="55">
        <v>-0.48</v>
      </c>
      <c r="I1426" s="55">
        <v>17.28</v>
      </c>
      <c r="J1426" s="55">
        <v>33</v>
      </c>
      <c r="K1426" s="8" t="s">
        <v>65</v>
      </c>
      <c r="M1426" s="45">
        <v>0</v>
      </c>
      <c r="N1426" s="36"/>
    </row>
    <row r="1427" spans="2:14" x14ac:dyDescent="0.25">
      <c r="B1427" s="8" t="s">
        <v>217</v>
      </c>
      <c r="C1427" s="8">
        <v>2021</v>
      </c>
      <c r="D1427" s="8">
        <v>3</v>
      </c>
      <c r="E1427" s="55">
        <v>521.25599999999997</v>
      </c>
      <c r="F1427" s="55">
        <v>3314.556</v>
      </c>
      <c r="G1427" s="55">
        <v>2806.7720000000004</v>
      </c>
      <c r="H1427" s="55">
        <v>-13.472</v>
      </c>
      <c r="I1427" s="55">
        <v>16.8</v>
      </c>
      <c r="J1427" s="55">
        <v>33</v>
      </c>
      <c r="K1427" s="8" t="s">
        <v>65</v>
      </c>
      <c r="M1427" s="45">
        <v>0</v>
      </c>
      <c r="N1427" s="36"/>
    </row>
    <row r="1428" spans="2:14" x14ac:dyDescent="0.25">
      <c r="B1428" s="8" t="s">
        <v>217</v>
      </c>
      <c r="C1428" s="8">
        <v>2021</v>
      </c>
      <c r="D1428" s="8">
        <v>4</v>
      </c>
      <c r="E1428" s="55">
        <v>566.4</v>
      </c>
      <c r="F1428" s="55">
        <v>3195.1959999999999</v>
      </c>
      <c r="G1428" s="55">
        <v>2633.212</v>
      </c>
      <c r="H1428" s="55">
        <v>-4.4160000000000004</v>
      </c>
      <c r="I1428" s="55">
        <v>12.64</v>
      </c>
      <c r="J1428" s="55">
        <v>33</v>
      </c>
      <c r="K1428" s="8" t="s">
        <v>65</v>
      </c>
      <c r="M1428" s="45">
        <v>0</v>
      </c>
      <c r="N1428" s="36"/>
    </row>
    <row r="1429" spans="2:14" x14ac:dyDescent="0.25">
      <c r="B1429" s="8" t="s">
        <v>217</v>
      </c>
      <c r="C1429" s="8">
        <v>2021</v>
      </c>
      <c r="D1429" s="8">
        <v>5</v>
      </c>
      <c r="E1429" s="55">
        <v>585.91949999999997</v>
      </c>
      <c r="F1429" s="55">
        <v>3179.6680000000001</v>
      </c>
      <c r="G1429" s="55">
        <v>2601.2044999999998</v>
      </c>
      <c r="H1429" s="55">
        <v>-7.4559999999999897</v>
      </c>
      <c r="I1429" s="55">
        <v>18.239999999999998</v>
      </c>
      <c r="J1429" s="55">
        <v>33</v>
      </c>
      <c r="K1429" s="8" t="s">
        <v>65</v>
      </c>
      <c r="M1429" s="45">
        <v>0</v>
      </c>
      <c r="N1429" s="36"/>
    </row>
    <row r="1430" spans="2:14" x14ac:dyDescent="0.25">
      <c r="B1430" s="8" t="s">
        <v>217</v>
      </c>
      <c r="C1430" s="8">
        <v>2021</v>
      </c>
      <c r="D1430" s="8">
        <v>6</v>
      </c>
      <c r="E1430" s="55">
        <v>619.77599999999995</v>
      </c>
      <c r="F1430" s="55">
        <v>2068.6260000000002</v>
      </c>
      <c r="G1430" s="55">
        <v>1474.5139999999999</v>
      </c>
      <c r="H1430" s="55">
        <v>-25.664000000000001</v>
      </c>
      <c r="I1430" s="55">
        <v>10.88</v>
      </c>
      <c r="J1430" s="55">
        <v>33</v>
      </c>
      <c r="K1430" s="8" t="s">
        <v>65</v>
      </c>
      <c r="M1430" s="45">
        <v>0</v>
      </c>
      <c r="N1430" s="36"/>
    </row>
    <row r="1431" spans="2:14" x14ac:dyDescent="0.25">
      <c r="B1431" s="8" t="s">
        <v>217</v>
      </c>
      <c r="C1431" s="8">
        <v>2021</v>
      </c>
      <c r="D1431" s="8">
        <v>7</v>
      </c>
      <c r="E1431" s="55">
        <v>562.55999999999995</v>
      </c>
      <c r="F1431" s="55">
        <v>2522.56</v>
      </c>
      <c r="G1431" s="55">
        <v>1980.4159999999999</v>
      </c>
      <c r="H1431" s="55">
        <v>-20.416</v>
      </c>
      <c r="I1431" s="55">
        <v>24.64</v>
      </c>
      <c r="J1431" s="55">
        <v>33</v>
      </c>
      <c r="K1431" s="8" t="s">
        <v>65</v>
      </c>
      <c r="M1431" s="45">
        <v>0</v>
      </c>
      <c r="N1431" s="36"/>
    </row>
    <row r="1432" spans="2:14" x14ac:dyDescent="0.25">
      <c r="B1432" s="8" t="s">
        <v>217</v>
      </c>
      <c r="C1432" s="8">
        <v>2021</v>
      </c>
      <c r="D1432" s="8">
        <v>8</v>
      </c>
      <c r="E1432" s="55">
        <v>551.61599999999999</v>
      </c>
      <c r="F1432" s="55">
        <v>4851.3599999999997</v>
      </c>
      <c r="G1432" s="55">
        <v>4299.7759999999998</v>
      </c>
      <c r="H1432" s="55">
        <v>-3.2000000000000001E-2</v>
      </c>
      <c r="I1432" s="55">
        <v>28</v>
      </c>
      <c r="J1432" s="55">
        <v>30</v>
      </c>
      <c r="K1432" s="8" t="s">
        <v>65</v>
      </c>
      <c r="M1432" s="45">
        <v>0</v>
      </c>
      <c r="N1432" s="36"/>
    </row>
    <row r="1433" spans="2:14" x14ac:dyDescent="0.25">
      <c r="B1433" s="8" t="s">
        <v>217</v>
      </c>
      <c r="C1433" s="8">
        <v>2021</v>
      </c>
      <c r="D1433" s="8">
        <v>9</v>
      </c>
      <c r="E1433" s="55">
        <v>514.17600000000004</v>
      </c>
      <c r="F1433" s="55">
        <v>3979.62</v>
      </c>
      <c r="G1433" s="55">
        <v>3466.692</v>
      </c>
      <c r="H1433" s="55">
        <v>-1.248</v>
      </c>
      <c r="I1433" s="55">
        <v>25.6</v>
      </c>
      <c r="J1433" s="55">
        <v>27</v>
      </c>
      <c r="K1433" s="8" t="s">
        <v>65</v>
      </c>
      <c r="M1433" s="45">
        <v>0</v>
      </c>
      <c r="N1433" s="36"/>
    </row>
    <row r="1434" spans="2:14" x14ac:dyDescent="0.25">
      <c r="B1434" s="8" t="s">
        <v>217</v>
      </c>
      <c r="C1434" s="8">
        <v>2021</v>
      </c>
      <c r="D1434" s="8">
        <v>10</v>
      </c>
      <c r="E1434" s="55">
        <v>364.52589999999998</v>
      </c>
      <c r="F1434" s="55">
        <v>3434.498</v>
      </c>
      <c r="G1434" s="55">
        <v>3072.7561000000001</v>
      </c>
      <c r="H1434" s="55">
        <v>-2.7839999999999998</v>
      </c>
      <c r="I1434" s="55">
        <v>15.52</v>
      </c>
      <c r="J1434" s="55">
        <v>27</v>
      </c>
      <c r="K1434" s="8" t="s">
        <v>65</v>
      </c>
      <c r="M1434" s="45">
        <v>0</v>
      </c>
      <c r="N1434" s="36"/>
    </row>
    <row r="1435" spans="2:14" x14ac:dyDescent="0.25">
      <c r="B1435" s="8" t="s">
        <v>217</v>
      </c>
      <c r="C1435" s="8">
        <v>2021</v>
      </c>
      <c r="D1435" s="8">
        <v>11</v>
      </c>
      <c r="E1435" s="55">
        <v>286.35399999999998</v>
      </c>
      <c r="F1435" s="55">
        <v>2993.96</v>
      </c>
      <c r="G1435" s="55">
        <v>2713.654</v>
      </c>
      <c r="H1435" s="55">
        <v>-6.048</v>
      </c>
      <c r="I1435" s="55">
        <v>15.2</v>
      </c>
      <c r="J1435" s="55">
        <v>27</v>
      </c>
      <c r="K1435" s="8" t="s">
        <v>65</v>
      </c>
      <c r="M1435" s="45">
        <v>0</v>
      </c>
      <c r="N1435" s="36"/>
    </row>
    <row r="1436" spans="2:14" x14ac:dyDescent="0.25">
      <c r="B1436" s="8" t="s">
        <v>217</v>
      </c>
      <c r="C1436" s="8">
        <v>2021</v>
      </c>
      <c r="D1436" s="8">
        <v>12</v>
      </c>
      <c r="E1436" s="55">
        <v>177.024</v>
      </c>
      <c r="F1436" s="55">
        <v>3001.76</v>
      </c>
      <c r="G1436" s="55">
        <v>2826.1120000000005</v>
      </c>
      <c r="H1436" s="55">
        <v>-1.3759999999999999</v>
      </c>
      <c r="I1436" s="55">
        <v>12.8</v>
      </c>
      <c r="J1436" s="55">
        <v>27</v>
      </c>
      <c r="K1436" s="8" t="s">
        <v>65</v>
      </c>
      <c r="M1436" s="45">
        <v>0</v>
      </c>
      <c r="N1436" s="36"/>
    </row>
    <row r="1437" spans="2:14" x14ac:dyDescent="0.25">
      <c r="B1437" s="8" t="s">
        <v>218</v>
      </c>
      <c r="C1437" s="8">
        <v>2021</v>
      </c>
      <c r="D1437" s="8">
        <v>1</v>
      </c>
      <c r="E1437" s="55">
        <v>1114.3867</v>
      </c>
      <c r="F1437" s="55">
        <v>21112.614000000001</v>
      </c>
      <c r="G1437" s="55">
        <v>20042.9823</v>
      </c>
      <c r="H1437" s="55">
        <v>-44.755000000000003</v>
      </c>
      <c r="I1437" s="55">
        <v>93.24</v>
      </c>
      <c r="J1437" s="55">
        <v>95</v>
      </c>
      <c r="K1437" s="8" t="s">
        <v>65</v>
      </c>
      <c r="M1437" s="45">
        <v>0</v>
      </c>
      <c r="N1437" s="36"/>
    </row>
    <row r="1438" spans="2:14" x14ac:dyDescent="0.25">
      <c r="B1438" s="8" t="s">
        <v>218</v>
      </c>
      <c r="C1438" s="8">
        <v>2021</v>
      </c>
      <c r="D1438" s="8">
        <v>2</v>
      </c>
      <c r="E1438" s="55">
        <v>1363.0351000000001</v>
      </c>
      <c r="F1438" s="55">
        <v>19005.804</v>
      </c>
      <c r="G1438" s="55">
        <v>17691.242600000001</v>
      </c>
      <c r="H1438" s="55">
        <v>-48.473700000000001</v>
      </c>
      <c r="I1438" s="55">
        <v>77.903999999999996</v>
      </c>
      <c r="J1438" s="55">
        <v>95</v>
      </c>
      <c r="K1438" s="8" t="s">
        <v>65</v>
      </c>
      <c r="M1438" s="45">
        <v>0</v>
      </c>
      <c r="N1438" s="36"/>
    </row>
    <row r="1439" spans="2:14" x14ac:dyDescent="0.25">
      <c r="B1439" s="8" t="s">
        <v>218</v>
      </c>
      <c r="C1439" s="8">
        <v>2021</v>
      </c>
      <c r="D1439" s="8">
        <v>3</v>
      </c>
      <c r="E1439" s="55">
        <v>3037.3119000000002</v>
      </c>
      <c r="F1439" s="55">
        <v>14822.436</v>
      </c>
      <c r="G1439" s="55">
        <v>12176.354799999999</v>
      </c>
      <c r="H1439" s="55">
        <v>-391.23070000000001</v>
      </c>
      <c r="I1439" s="55">
        <v>88.512</v>
      </c>
      <c r="J1439" s="55">
        <v>93</v>
      </c>
      <c r="K1439" s="8" t="s">
        <v>65</v>
      </c>
      <c r="M1439" s="45">
        <v>0</v>
      </c>
      <c r="N1439" s="36"/>
    </row>
    <row r="1440" spans="2:14" x14ac:dyDescent="0.25">
      <c r="B1440" s="8" t="s">
        <v>218</v>
      </c>
      <c r="C1440" s="8">
        <v>2021</v>
      </c>
      <c r="D1440" s="8">
        <v>4</v>
      </c>
      <c r="E1440" s="55">
        <v>3606.2820999999999</v>
      </c>
      <c r="F1440" s="55">
        <v>9066.6540000000005</v>
      </c>
      <c r="G1440" s="55">
        <v>6126.2011000000002</v>
      </c>
      <c r="H1440" s="55">
        <v>-665.82920000000001</v>
      </c>
      <c r="I1440" s="55">
        <v>77.412000000000006</v>
      </c>
      <c r="J1440" s="55">
        <v>93</v>
      </c>
      <c r="K1440" s="8" t="s">
        <v>65</v>
      </c>
      <c r="M1440" s="45">
        <v>0</v>
      </c>
      <c r="N1440" s="36"/>
    </row>
    <row r="1441" spans="2:14" x14ac:dyDescent="0.25">
      <c r="B1441" s="8" t="s">
        <v>218</v>
      </c>
      <c r="C1441" s="8">
        <v>2021</v>
      </c>
      <c r="D1441" s="8">
        <v>5</v>
      </c>
      <c r="E1441" s="55">
        <v>4090.2505000000001</v>
      </c>
      <c r="F1441" s="55">
        <v>6486.3779999999997</v>
      </c>
      <c r="G1441" s="55">
        <v>3438.0144</v>
      </c>
      <c r="H1441" s="55">
        <v>-1041.8869</v>
      </c>
      <c r="I1441" s="55">
        <v>37.841999999999999</v>
      </c>
      <c r="J1441" s="55">
        <v>93</v>
      </c>
      <c r="K1441" s="8" t="s">
        <v>65</v>
      </c>
      <c r="M1441" s="45">
        <v>0</v>
      </c>
      <c r="N1441" s="36"/>
    </row>
    <row r="1442" spans="2:14" x14ac:dyDescent="0.25">
      <c r="B1442" s="8" t="s">
        <v>218</v>
      </c>
      <c r="C1442" s="8">
        <v>2021</v>
      </c>
      <c r="D1442" s="8">
        <v>6</v>
      </c>
      <c r="E1442" s="55">
        <v>4325.8100000000004</v>
      </c>
      <c r="F1442" s="55">
        <v>8023.95</v>
      </c>
      <c r="G1442" s="55">
        <v>4355.4429</v>
      </c>
      <c r="H1442" s="55">
        <v>-657.30290000000002</v>
      </c>
      <c r="I1442" s="55">
        <v>38.826000000000001</v>
      </c>
      <c r="J1442" s="55">
        <v>93</v>
      </c>
      <c r="K1442" s="8" t="s">
        <v>65</v>
      </c>
      <c r="M1442" s="45">
        <v>0</v>
      </c>
      <c r="N1442" s="36"/>
    </row>
    <row r="1443" spans="2:14" x14ac:dyDescent="0.25">
      <c r="B1443" s="8" t="s">
        <v>218</v>
      </c>
      <c r="C1443" s="8">
        <v>2021</v>
      </c>
      <c r="D1443" s="8">
        <v>7</v>
      </c>
      <c r="E1443" s="55">
        <v>3743.7240000000002</v>
      </c>
      <c r="F1443" s="55">
        <v>10392.846</v>
      </c>
      <c r="G1443" s="55">
        <v>6882.8676999999998</v>
      </c>
      <c r="H1443" s="55">
        <v>-233.7457</v>
      </c>
      <c r="I1443" s="55">
        <v>40.793999999999997</v>
      </c>
      <c r="J1443" s="55">
        <v>93</v>
      </c>
      <c r="K1443" s="8" t="s">
        <v>65</v>
      </c>
      <c r="M1443" s="45">
        <v>0</v>
      </c>
      <c r="N1443" s="36"/>
    </row>
    <row r="1444" spans="2:14" x14ac:dyDescent="0.25">
      <c r="B1444" s="8" t="s">
        <v>218</v>
      </c>
      <c r="C1444" s="8">
        <v>2021</v>
      </c>
      <c r="D1444" s="8">
        <v>8</v>
      </c>
      <c r="E1444" s="55">
        <v>3442.7438000000002</v>
      </c>
      <c r="F1444" s="55">
        <v>8276.7659999999996</v>
      </c>
      <c r="G1444" s="55">
        <v>5161.0173000000004</v>
      </c>
      <c r="H1444" s="55">
        <v>-326.99509999999998</v>
      </c>
      <c r="I1444" s="55">
        <v>36.863999999999997</v>
      </c>
      <c r="J1444" s="55">
        <v>93</v>
      </c>
      <c r="K1444" s="8" t="s">
        <v>65</v>
      </c>
      <c r="M1444" s="45">
        <v>0</v>
      </c>
      <c r="N1444" s="36"/>
    </row>
    <row r="1445" spans="2:14" x14ac:dyDescent="0.25">
      <c r="B1445" s="8" t="s">
        <v>218</v>
      </c>
      <c r="C1445" s="8">
        <v>2021</v>
      </c>
      <c r="D1445" s="8">
        <v>9</v>
      </c>
      <c r="E1445" s="55">
        <v>2907.2997</v>
      </c>
      <c r="F1445" s="55">
        <v>6112.5420000000004</v>
      </c>
      <c r="G1445" s="55">
        <v>3626.1097000000004</v>
      </c>
      <c r="H1445" s="55">
        <v>-420.86739999999998</v>
      </c>
      <c r="I1445" s="55">
        <v>55.451999999999998</v>
      </c>
      <c r="J1445" s="55">
        <v>93</v>
      </c>
      <c r="K1445" s="8" t="s">
        <v>65</v>
      </c>
      <c r="M1445" s="45">
        <v>0</v>
      </c>
      <c r="N1445" s="36"/>
    </row>
    <row r="1446" spans="2:14" x14ac:dyDescent="0.25">
      <c r="B1446" s="8" t="s">
        <v>218</v>
      </c>
      <c r="C1446" s="8">
        <v>2021</v>
      </c>
      <c r="D1446" s="8">
        <v>10</v>
      </c>
      <c r="E1446" s="55">
        <v>1966.4132999999999</v>
      </c>
      <c r="F1446" s="55">
        <v>8040.96</v>
      </c>
      <c r="G1446" s="55">
        <v>6401.6812</v>
      </c>
      <c r="H1446" s="55">
        <v>-327.1345</v>
      </c>
      <c r="I1446" s="55">
        <v>71.268000000000001</v>
      </c>
      <c r="J1446" s="55">
        <v>93</v>
      </c>
      <c r="K1446" s="8" t="s">
        <v>65</v>
      </c>
      <c r="M1446" s="45">
        <v>0</v>
      </c>
      <c r="N1446" s="36"/>
    </row>
    <row r="1447" spans="2:14" x14ac:dyDescent="0.25">
      <c r="B1447" s="8" t="s">
        <v>218</v>
      </c>
      <c r="C1447" s="8">
        <v>2021</v>
      </c>
      <c r="D1447" s="8">
        <v>11</v>
      </c>
      <c r="E1447" s="55">
        <v>1303.3782000000001</v>
      </c>
      <c r="F1447" s="55">
        <v>14642.406000000001</v>
      </c>
      <c r="G1447" s="55">
        <v>13391.6144</v>
      </c>
      <c r="H1447" s="55">
        <v>-52.586599999999997</v>
      </c>
      <c r="I1447" s="55">
        <v>77.412000000000006</v>
      </c>
      <c r="J1447" s="55">
        <v>91</v>
      </c>
      <c r="K1447" s="8" t="s">
        <v>65</v>
      </c>
      <c r="M1447" s="45">
        <v>0</v>
      </c>
      <c r="N1447" s="36"/>
    </row>
    <row r="1448" spans="2:14" x14ac:dyDescent="0.25">
      <c r="B1448" s="8" t="s">
        <v>218</v>
      </c>
      <c r="C1448" s="8">
        <v>2021</v>
      </c>
      <c r="D1448" s="8">
        <v>12</v>
      </c>
      <c r="E1448" s="55">
        <v>721.84839999999997</v>
      </c>
      <c r="F1448" s="55">
        <v>23228.556</v>
      </c>
      <c r="G1448" s="55">
        <v>22506.707600000002</v>
      </c>
      <c r="H1448" s="55">
        <v>0</v>
      </c>
      <c r="I1448" s="55">
        <v>85.524000000000001</v>
      </c>
      <c r="J1448" s="55">
        <v>89</v>
      </c>
      <c r="K1448" s="8" t="s">
        <v>65</v>
      </c>
      <c r="M1448" s="45">
        <v>0</v>
      </c>
      <c r="N1448" s="36"/>
    </row>
    <row r="1449" spans="2:14" x14ac:dyDescent="0.25">
      <c r="B1449" s="8" t="s">
        <v>219</v>
      </c>
      <c r="C1449" s="8">
        <v>2021</v>
      </c>
      <c r="D1449" s="8">
        <v>1</v>
      </c>
      <c r="E1449" s="55">
        <v>89.888000000000005</v>
      </c>
      <c r="F1449" s="55">
        <v>5350.24</v>
      </c>
      <c r="G1449" s="55">
        <v>5262.9759999999997</v>
      </c>
      <c r="H1449" s="55">
        <v>-2.6240000000000001</v>
      </c>
      <c r="I1449" s="55">
        <v>15.616</v>
      </c>
      <c r="J1449" s="55">
        <v>17</v>
      </c>
      <c r="K1449" s="8" t="s">
        <v>65</v>
      </c>
      <c r="M1449" s="45">
        <v>0</v>
      </c>
      <c r="N1449" s="36"/>
    </row>
    <row r="1450" spans="2:14" x14ac:dyDescent="0.25">
      <c r="B1450" s="8" t="s">
        <v>219</v>
      </c>
      <c r="C1450" s="8">
        <v>2021</v>
      </c>
      <c r="D1450" s="8">
        <v>2</v>
      </c>
      <c r="E1450" s="55">
        <v>85.335999999999999</v>
      </c>
      <c r="F1450" s="55">
        <v>2847.9038</v>
      </c>
      <c r="G1450" s="55">
        <v>2762.8238000000001</v>
      </c>
      <c r="H1450" s="55">
        <v>-0.25600000000000001</v>
      </c>
      <c r="I1450" s="55">
        <v>8.7040000000000006</v>
      </c>
      <c r="J1450" s="55">
        <v>19</v>
      </c>
      <c r="K1450" s="8" t="s">
        <v>65</v>
      </c>
      <c r="M1450" s="45">
        <v>0</v>
      </c>
      <c r="N1450" s="36"/>
    </row>
    <row r="1451" spans="2:14" x14ac:dyDescent="0.25">
      <c r="B1451" s="8" t="s">
        <v>219</v>
      </c>
      <c r="C1451" s="8">
        <v>2021</v>
      </c>
      <c r="D1451" s="8">
        <v>3</v>
      </c>
      <c r="E1451" s="55">
        <v>223.80799999999999</v>
      </c>
      <c r="F1451" s="55">
        <v>2836.8955000000001</v>
      </c>
      <c r="G1451" s="55">
        <v>2614.3035</v>
      </c>
      <c r="H1451" s="55">
        <v>-1.216</v>
      </c>
      <c r="I1451" s="55">
        <v>10.88</v>
      </c>
      <c r="J1451" s="55">
        <v>19</v>
      </c>
      <c r="K1451" s="8" t="s">
        <v>65</v>
      </c>
      <c r="M1451" s="45">
        <v>0</v>
      </c>
      <c r="N1451" s="36"/>
    </row>
    <row r="1452" spans="2:14" x14ac:dyDescent="0.25">
      <c r="B1452" s="8" t="s">
        <v>219</v>
      </c>
      <c r="C1452" s="8">
        <v>2021</v>
      </c>
      <c r="D1452" s="8">
        <v>4</v>
      </c>
      <c r="E1452" s="55">
        <v>248.33590000000001</v>
      </c>
      <c r="F1452" s="55">
        <v>2976.2638000000002</v>
      </c>
      <c r="G1452" s="55">
        <v>2727.9279000000001</v>
      </c>
      <c r="H1452" s="55">
        <v>0</v>
      </c>
      <c r="I1452" s="55">
        <v>10.24</v>
      </c>
      <c r="J1452" s="55">
        <v>19</v>
      </c>
      <c r="K1452" s="8" t="s">
        <v>65</v>
      </c>
      <c r="M1452" s="45">
        <v>0</v>
      </c>
      <c r="N1452" s="36"/>
    </row>
    <row r="1453" spans="2:14" x14ac:dyDescent="0.25">
      <c r="B1453" s="8" t="s">
        <v>219</v>
      </c>
      <c r="C1453" s="8">
        <v>2021</v>
      </c>
      <c r="D1453" s="8">
        <v>5</v>
      </c>
      <c r="E1453" s="55">
        <v>235.6395</v>
      </c>
      <c r="F1453" s="55">
        <v>2667.6550999999999</v>
      </c>
      <c r="G1453" s="55">
        <v>2432.0156000000002</v>
      </c>
      <c r="H1453" s="55">
        <v>0</v>
      </c>
      <c r="I1453" s="55">
        <v>7.8079999999999998</v>
      </c>
      <c r="J1453" s="55">
        <v>19</v>
      </c>
      <c r="K1453" s="8" t="s">
        <v>65</v>
      </c>
      <c r="M1453" s="45">
        <v>0</v>
      </c>
      <c r="N1453" s="36"/>
    </row>
    <row r="1454" spans="2:14" x14ac:dyDescent="0.25">
      <c r="B1454" s="8" t="s">
        <v>219</v>
      </c>
      <c r="C1454" s="8">
        <v>2021</v>
      </c>
      <c r="D1454" s="8">
        <v>6</v>
      </c>
      <c r="E1454" s="55">
        <v>228.22399999999999</v>
      </c>
      <c r="F1454" s="55">
        <v>2877.0798</v>
      </c>
      <c r="G1454" s="55">
        <v>2648.8557999999998</v>
      </c>
      <c r="H1454" s="55">
        <v>0</v>
      </c>
      <c r="I1454" s="55">
        <v>8.9600000000000009</v>
      </c>
      <c r="J1454" s="55">
        <v>19</v>
      </c>
      <c r="K1454" s="8" t="s">
        <v>65</v>
      </c>
      <c r="M1454" s="45">
        <v>0</v>
      </c>
      <c r="N1454" s="36"/>
    </row>
    <row r="1455" spans="2:14" x14ac:dyDescent="0.25">
      <c r="B1455" s="8" t="s">
        <v>219</v>
      </c>
      <c r="C1455" s="8">
        <v>2021</v>
      </c>
      <c r="D1455" s="8">
        <v>7</v>
      </c>
      <c r="E1455" s="55">
        <v>213.52799999999999</v>
      </c>
      <c r="F1455" s="55">
        <v>3376.0799000000002</v>
      </c>
      <c r="G1455" s="55">
        <v>3162.5519000000004</v>
      </c>
      <c r="H1455" s="55">
        <v>0</v>
      </c>
      <c r="I1455" s="55">
        <v>8.7040000000000006</v>
      </c>
      <c r="J1455" s="55">
        <v>19</v>
      </c>
      <c r="K1455" s="8" t="s">
        <v>65</v>
      </c>
      <c r="M1455" s="45">
        <v>0</v>
      </c>
      <c r="N1455" s="36"/>
    </row>
    <row r="1456" spans="2:14" x14ac:dyDescent="0.25">
      <c r="B1456" s="8" t="s">
        <v>219</v>
      </c>
      <c r="C1456" s="8">
        <v>2021</v>
      </c>
      <c r="D1456" s="8">
        <v>8</v>
      </c>
      <c r="E1456" s="55">
        <v>224.16</v>
      </c>
      <c r="F1456" s="55">
        <v>3168.944</v>
      </c>
      <c r="G1456" s="55">
        <v>2944.7840000000001</v>
      </c>
      <c r="H1456" s="55">
        <v>0</v>
      </c>
      <c r="I1456" s="55">
        <v>10.24</v>
      </c>
      <c r="J1456" s="55">
        <v>19</v>
      </c>
      <c r="K1456" s="8" t="s">
        <v>65</v>
      </c>
      <c r="M1456" s="45">
        <v>0</v>
      </c>
      <c r="N1456" s="36"/>
    </row>
    <row r="1457" spans="2:14" x14ac:dyDescent="0.25">
      <c r="B1457" s="8" t="s">
        <v>219</v>
      </c>
      <c r="C1457" s="8">
        <v>2021</v>
      </c>
      <c r="D1457" s="8">
        <v>9</v>
      </c>
      <c r="E1457" s="55">
        <v>200.56</v>
      </c>
      <c r="F1457" s="55">
        <v>2791.35</v>
      </c>
      <c r="G1457" s="55">
        <v>2590.79</v>
      </c>
      <c r="H1457" s="55">
        <v>0</v>
      </c>
      <c r="I1457" s="55">
        <v>6.9119999999999999</v>
      </c>
      <c r="J1457" s="55">
        <v>19</v>
      </c>
      <c r="K1457" s="8" t="s">
        <v>65</v>
      </c>
      <c r="M1457" s="45">
        <v>0</v>
      </c>
      <c r="N1457" s="36"/>
    </row>
    <row r="1458" spans="2:14" x14ac:dyDescent="0.25">
      <c r="B1458" s="8" t="s">
        <v>219</v>
      </c>
      <c r="C1458" s="8">
        <v>2021</v>
      </c>
      <c r="D1458" s="8">
        <v>10</v>
      </c>
      <c r="E1458" s="55">
        <v>126.876</v>
      </c>
      <c r="F1458" s="55">
        <v>2339.777</v>
      </c>
      <c r="G1458" s="55">
        <v>2212.9009999999998</v>
      </c>
      <c r="H1458" s="55">
        <v>0</v>
      </c>
      <c r="I1458" s="55">
        <v>7.1680000000000001</v>
      </c>
      <c r="J1458" s="55">
        <v>19</v>
      </c>
      <c r="K1458" s="8" t="s">
        <v>65</v>
      </c>
      <c r="M1458" s="45">
        <v>0</v>
      </c>
      <c r="N1458" s="36"/>
    </row>
    <row r="1459" spans="2:14" x14ac:dyDescent="0.25">
      <c r="B1459" s="8" t="s">
        <v>219</v>
      </c>
      <c r="C1459" s="8">
        <v>2021</v>
      </c>
      <c r="D1459" s="8">
        <v>11</v>
      </c>
      <c r="E1459" s="55">
        <v>97.664000000000001</v>
      </c>
      <c r="F1459" s="55">
        <v>2456.7449999999999</v>
      </c>
      <c r="G1459" s="55">
        <v>2359.145</v>
      </c>
      <c r="H1459" s="55">
        <v>-6.4000000000000001E-2</v>
      </c>
      <c r="I1459" s="55">
        <v>8.7040000000000006</v>
      </c>
      <c r="J1459" s="55">
        <v>19</v>
      </c>
      <c r="K1459" s="8" t="s">
        <v>65</v>
      </c>
      <c r="M1459" s="45">
        <v>0</v>
      </c>
      <c r="N1459" s="36"/>
    </row>
    <row r="1460" spans="2:14" x14ac:dyDescent="0.25">
      <c r="B1460" s="8" t="s">
        <v>219</v>
      </c>
      <c r="C1460" s="8">
        <v>2021</v>
      </c>
      <c r="D1460" s="8">
        <v>12</v>
      </c>
      <c r="E1460" s="55">
        <v>43.862000000000002</v>
      </c>
      <c r="F1460" s="55">
        <v>4669.5879999999997</v>
      </c>
      <c r="G1460" s="55">
        <v>4625.7259999999997</v>
      </c>
      <c r="H1460" s="55">
        <v>0</v>
      </c>
      <c r="I1460" s="55">
        <v>16.64</v>
      </c>
      <c r="J1460" s="55">
        <v>19</v>
      </c>
      <c r="K1460" s="8" t="s">
        <v>65</v>
      </c>
      <c r="M1460" s="45">
        <v>0</v>
      </c>
      <c r="N1460" s="36"/>
    </row>
    <row r="1461" spans="2:14" x14ac:dyDescent="0.25">
      <c r="B1461" s="8" t="s">
        <v>220</v>
      </c>
      <c r="C1461" s="8">
        <v>2021</v>
      </c>
      <c r="D1461" s="8">
        <v>1</v>
      </c>
      <c r="E1461" s="55">
        <v>2908.4288999999999</v>
      </c>
      <c r="F1461" s="55">
        <v>2167.3701999999998</v>
      </c>
      <c r="G1461" s="55">
        <v>1522.9851000000001</v>
      </c>
      <c r="H1461" s="55">
        <v>-2264.0437999999999</v>
      </c>
      <c r="I1461" s="55">
        <v>7.5776000000000003</v>
      </c>
      <c r="J1461" s="55">
        <v>11</v>
      </c>
      <c r="K1461" s="8" t="s">
        <v>65</v>
      </c>
      <c r="M1461" s="45">
        <v>0</v>
      </c>
      <c r="N1461" s="36"/>
    </row>
    <row r="1462" spans="2:14" x14ac:dyDescent="0.25">
      <c r="B1462" s="8" t="s">
        <v>220</v>
      </c>
      <c r="C1462" s="8">
        <v>2021</v>
      </c>
      <c r="D1462" s="8">
        <v>2</v>
      </c>
      <c r="E1462" s="55">
        <v>3557.9775</v>
      </c>
      <c r="F1462" s="55">
        <v>1476.5011</v>
      </c>
      <c r="G1462" s="55">
        <v>962.69100000000003</v>
      </c>
      <c r="H1462" s="55">
        <v>-3044.1673999999998</v>
      </c>
      <c r="I1462" s="55">
        <v>4.7103999999999999</v>
      </c>
      <c r="J1462" s="55">
        <v>11</v>
      </c>
      <c r="K1462" s="8" t="s">
        <v>65</v>
      </c>
      <c r="M1462" s="45">
        <v>0</v>
      </c>
      <c r="N1462" s="36"/>
    </row>
    <row r="1463" spans="2:14" x14ac:dyDescent="0.25">
      <c r="B1463" s="8" t="s">
        <v>220</v>
      </c>
      <c r="C1463" s="8">
        <v>2021</v>
      </c>
      <c r="D1463" s="8">
        <v>3</v>
      </c>
      <c r="E1463" s="55">
        <v>6299.2660999999998</v>
      </c>
      <c r="F1463" s="55">
        <v>1389.3387</v>
      </c>
      <c r="G1463" s="55">
        <v>802.37490000000048</v>
      </c>
      <c r="H1463" s="55">
        <v>-5712.3023000000003</v>
      </c>
      <c r="I1463" s="55">
        <v>5.8982000000000001</v>
      </c>
      <c r="J1463" s="55">
        <v>11</v>
      </c>
      <c r="K1463" s="8" t="s">
        <v>65</v>
      </c>
      <c r="M1463" s="45">
        <v>0</v>
      </c>
      <c r="N1463" s="36"/>
    </row>
    <row r="1464" spans="2:14" x14ac:dyDescent="0.25">
      <c r="B1464" s="8" t="s">
        <v>220</v>
      </c>
      <c r="C1464" s="8">
        <v>2021</v>
      </c>
      <c r="D1464" s="8">
        <v>4</v>
      </c>
      <c r="E1464" s="55">
        <v>6703.9468999999999</v>
      </c>
      <c r="F1464" s="55">
        <v>883.12540000000001</v>
      </c>
      <c r="G1464" s="55">
        <v>449.31479999999999</v>
      </c>
      <c r="H1464" s="55">
        <v>-6270.1363000000001</v>
      </c>
      <c r="I1464" s="55">
        <v>4.4236000000000004</v>
      </c>
      <c r="J1464" s="55">
        <v>11</v>
      </c>
      <c r="K1464" s="8" t="s">
        <v>65</v>
      </c>
      <c r="M1464" s="45">
        <v>0</v>
      </c>
      <c r="N1464" s="36"/>
    </row>
    <row r="1465" spans="2:14" x14ac:dyDescent="0.25">
      <c r="B1465" s="8" t="s">
        <v>220</v>
      </c>
      <c r="C1465" s="8">
        <v>2021</v>
      </c>
      <c r="D1465" s="8">
        <v>5</v>
      </c>
      <c r="E1465" s="55">
        <v>7315.6100999999999</v>
      </c>
      <c r="F1465" s="55">
        <v>674.87130000000002</v>
      </c>
      <c r="G1465" s="55">
        <v>333.57589999999999</v>
      </c>
      <c r="H1465" s="55">
        <v>-6974.3146999999999</v>
      </c>
      <c r="I1465" s="55">
        <v>3.4405999999999999</v>
      </c>
      <c r="J1465" s="55">
        <v>11</v>
      </c>
      <c r="K1465" s="8" t="s">
        <v>65</v>
      </c>
      <c r="M1465" s="45">
        <v>0</v>
      </c>
      <c r="N1465" s="36"/>
    </row>
    <row r="1466" spans="2:14" x14ac:dyDescent="0.25">
      <c r="B1466" s="8" t="s">
        <v>220</v>
      </c>
      <c r="C1466" s="8">
        <v>2021</v>
      </c>
      <c r="D1466" s="8">
        <v>6</v>
      </c>
      <c r="E1466" s="55">
        <v>7505.6876000000002</v>
      </c>
      <c r="F1466" s="55">
        <v>660.28650000000005</v>
      </c>
      <c r="G1466" s="55">
        <v>317.44850000000002</v>
      </c>
      <c r="H1466" s="55">
        <v>-7162.8495999999996</v>
      </c>
      <c r="I1466" s="55">
        <v>2.3961000000000001</v>
      </c>
      <c r="J1466" s="55">
        <v>11</v>
      </c>
      <c r="K1466" s="8" t="s">
        <v>65</v>
      </c>
      <c r="M1466" s="45">
        <v>0</v>
      </c>
      <c r="N1466" s="36"/>
    </row>
    <row r="1467" spans="2:14" x14ac:dyDescent="0.25">
      <c r="B1467" s="8" t="s">
        <v>220</v>
      </c>
      <c r="C1467" s="8">
        <v>2021</v>
      </c>
      <c r="D1467" s="8">
        <v>7</v>
      </c>
      <c r="E1467" s="55">
        <v>6644.8405000000002</v>
      </c>
      <c r="F1467" s="55">
        <v>739.19479999999999</v>
      </c>
      <c r="G1467" s="55">
        <v>364.29270000000002</v>
      </c>
      <c r="H1467" s="55">
        <v>-6269.9384</v>
      </c>
      <c r="I1467" s="55">
        <v>2.8262</v>
      </c>
      <c r="J1467" s="55">
        <v>11</v>
      </c>
      <c r="K1467" s="8" t="s">
        <v>65</v>
      </c>
      <c r="M1467" s="45">
        <v>0</v>
      </c>
      <c r="N1467" s="36"/>
    </row>
    <row r="1468" spans="2:14" x14ac:dyDescent="0.25">
      <c r="B1468" s="8" t="s">
        <v>220</v>
      </c>
      <c r="C1468" s="8">
        <v>2021</v>
      </c>
      <c r="D1468" s="8">
        <v>8</v>
      </c>
      <c r="E1468" s="55">
        <v>6298.7789000000002</v>
      </c>
      <c r="F1468" s="55">
        <v>738.6078</v>
      </c>
      <c r="G1468" s="55">
        <v>390.80799999999931</v>
      </c>
      <c r="H1468" s="55">
        <v>-5950.9790999999996</v>
      </c>
      <c r="I1468" s="55">
        <v>2.2528000000000001</v>
      </c>
      <c r="J1468" s="55">
        <v>11</v>
      </c>
      <c r="K1468" s="8" t="s">
        <v>65</v>
      </c>
      <c r="M1468" s="45">
        <v>0</v>
      </c>
      <c r="N1468" s="36"/>
    </row>
    <row r="1469" spans="2:14" x14ac:dyDescent="0.25">
      <c r="B1469" s="8" t="s">
        <v>220</v>
      </c>
      <c r="C1469" s="8">
        <v>2021</v>
      </c>
      <c r="D1469" s="8">
        <v>9</v>
      </c>
      <c r="E1469" s="55">
        <v>5931.5277999999998</v>
      </c>
      <c r="F1469" s="55">
        <v>688.48429999999996</v>
      </c>
      <c r="G1469" s="55">
        <v>406.22500000000019</v>
      </c>
      <c r="H1469" s="55">
        <v>-5649.2685000000001</v>
      </c>
      <c r="I1469" s="55">
        <v>2.5190000000000001</v>
      </c>
      <c r="J1469" s="55">
        <v>11</v>
      </c>
      <c r="K1469" s="8" t="s">
        <v>65</v>
      </c>
      <c r="M1469" s="45">
        <v>0</v>
      </c>
      <c r="N1469" s="36"/>
    </row>
    <row r="1470" spans="2:14" x14ac:dyDescent="0.25">
      <c r="B1470" s="8" t="s">
        <v>220</v>
      </c>
      <c r="C1470" s="8">
        <v>2021</v>
      </c>
      <c r="D1470" s="8">
        <v>10</v>
      </c>
      <c r="E1470" s="55">
        <v>4034.6280000000002</v>
      </c>
      <c r="F1470" s="55">
        <v>804.52089999999998</v>
      </c>
      <c r="G1470" s="55">
        <v>504.64240000000001</v>
      </c>
      <c r="H1470" s="55">
        <v>-3734.7494999999999</v>
      </c>
      <c r="I1470" s="55">
        <v>4.9356</v>
      </c>
      <c r="J1470" s="55">
        <v>11</v>
      </c>
      <c r="K1470" s="8" t="s">
        <v>65</v>
      </c>
      <c r="M1470" s="45">
        <v>0</v>
      </c>
      <c r="N1470" s="36"/>
    </row>
    <row r="1471" spans="2:14" x14ac:dyDescent="0.25">
      <c r="B1471" s="8" t="s">
        <v>220</v>
      </c>
      <c r="C1471" s="8">
        <v>2021</v>
      </c>
      <c r="D1471" s="8">
        <v>11</v>
      </c>
      <c r="E1471" s="55">
        <v>3063.4349999999999</v>
      </c>
      <c r="F1471" s="55">
        <v>1344.9427000000001</v>
      </c>
      <c r="G1471" s="55">
        <v>898.3193</v>
      </c>
      <c r="H1471" s="55">
        <v>-2616.8116</v>
      </c>
      <c r="I1471" s="55">
        <v>4.3212000000000002</v>
      </c>
      <c r="J1471" s="55">
        <v>11</v>
      </c>
      <c r="K1471" s="8" t="s">
        <v>65</v>
      </c>
      <c r="M1471" s="45">
        <v>0</v>
      </c>
      <c r="N1471" s="36"/>
    </row>
    <row r="1472" spans="2:14" x14ac:dyDescent="0.25">
      <c r="B1472" s="8" t="s">
        <v>220</v>
      </c>
      <c r="C1472" s="8">
        <v>2021</v>
      </c>
      <c r="D1472" s="8">
        <v>12</v>
      </c>
      <c r="E1472" s="55">
        <v>1714.0151000000001</v>
      </c>
      <c r="F1472" s="55">
        <v>2049.6246000000001</v>
      </c>
      <c r="G1472" s="55">
        <v>1538.2361000000001</v>
      </c>
      <c r="H1472" s="55">
        <v>-1202.6266000000001</v>
      </c>
      <c r="I1472" s="55">
        <v>4.9766000000000004</v>
      </c>
      <c r="J1472" s="55">
        <v>10</v>
      </c>
      <c r="K1472" s="8" t="s">
        <v>65</v>
      </c>
      <c r="M1472" s="45">
        <v>0</v>
      </c>
      <c r="N1472" s="36"/>
    </row>
    <row r="1473" spans="2:14" x14ac:dyDescent="0.25">
      <c r="B1473" s="8" t="s">
        <v>221</v>
      </c>
      <c r="C1473" s="8">
        <v>2021</v>
      </c>
      <c r="D1473" s="8">
        <v>1</v>
      </c>
      <c r="E1473" s="55">
        <v>1206.7157</v>
      </c>
      <c r="F1473" s="55">
        <v>6612.9345000000003</v>
      </c>
      <c r="G1473" s="55">
        <v>5495.1633000000002</v>
      </c>
      <c r="H1473" s="55">
        <v>-88.944500000000005</v>
      </c>
      <c r="I1473" s="55">
        <v>21.770199999999999</v>
      </c>
      <c r="J1473" s="55">
        <v>34</v>
      </c>
      <c r="K1473" s="8" t="s">
        <v>65</v>
      </c>
      <c r="M1473" s="45">
        <v>0</v>
      </c>
      <c r="N1473" s="36"/>
    </row>
    <row r="1474" spans="2:14" x14ac:dyDescent="0.25">
      <c r="B1474" s="8" t="s">
        <v>221</v>
      </c>
      <c r="C1474" s="8">
        <v>2021</v>
      </c>
      <c r="D1474" s="8">
        <v>2</v>
      </c>
      <c r="E1474" s="55">
        <v>1866.3117999999999</v>
      </c>
      <c r="F1474" s="55">
        <v>5849.7281999999996</v>
      </c>
      <c r="G1474" s="55">
        <v>4243.0210999999999</v>
      </c>
      <c r="H1474" s="55">
        <v>-259.60469999999998</v>
      </c>
      <c r="I1474" s="55">
        <v>22.0364</v>
      </c>
      <c r="J1474" s="55">
        <v>34</v>
      </c>
      <c r="K1474" s="8" t="s">
        <v>65</v>
      </c>
      <c r="M1474" s="45">
        <v>0</v>
      </c>
      <c r="N1474" s="36"/>
    </row>
    <row r="1475" spans="2:14" x14ac:dyDescent="0.25">
      <c r="B1475" s="8" t="s">
        <v>221</v>
      </c>
      <c r="C1475" s="8">
        <v>2021</v>
      </c>
      <c r="D1475" s="8">
        <v>3</v>
      </c>
      <c r="E1475" s="55">
        <v>3623.4937</v>
      </c>
      <c r="F1475" s="55">
        <v>6060.9422999999997</v>
      </c>
      <c r="G1475" s="55">
        <v>3258.4515999999999</v>
      </c>
      <c r="H1475" s="55">
        <v>-821.00300000000004</v>
      </c>
      <c r="I1475" s="55">
        <v>21.606400000000001</v>
      </c>
      <c r="J1475" s="55">
        <v>34</v>
      </c>
      <c r="K1475" s="8" t="s">
        <v>65</v>
      </c>
      <c r="M1475" s="45">
        <v>0</v>
      </c>
      <c r="N1475" s="36"/>
    </row>
    <row r="1476" spans="2:14" x14ac:dyDescent="0.25">
      <c r="B1476" s="8" t="s">
        <v>221</v>
      </c>
      <c r="C1476" s="8">
        <v>2021</v>
      </c>
      <c r="D1476" s="8">
        <v>4</v>
      </c>
      <c r="E1476" s="55">
        <v>4691.4607999999998</v>
      </c>
      <c r="F1476" s="55">
        <v>5862.0061999999998</v>
      </c>
      <c r="G1476" s="55">
        <v>2727.5171999999998</v>
      </c>
      <c r="H1476" s="55">
        <v>-1556.9718</v>
      </c>
      <c r="I1476" s="55">
        <v>20.930499999999999</v>
      </c>
      <c r="J1476" s="55">
        <v>34</v>
      </c>
      <c r="K1476" s="8" t="s">
        <v>65</v>
      </c>
      <c r="M1476" s="45">
        <v>0</v>
      </c>
      <c r="N1476" s="36"/>
    </row>
    <row r="1477" spans="2:14" x14ac:dyDescent="0.25">
      <c r="B1477" s="8" t="s">
        <v>221</v>
      </c>
      <c r="C1477" s="8">
        <v>2021</v>
      </c>
      <c r="D1477" s="8">
        <v>5</v>
      </c>
      <c r="E1477" s="55">
        <v>5462.4326000000001</v>
      </c>
      <c r="F1477" s="55">
        <v>5911.4489000000003</v>
      </c>
      <c r="G1477" s="55">
        <v>2360.4551000000001</v>
      </c>
      <c r="H1477" s="55">
        <v>-1911.4387999999999</v>
      </c>
      <c r="I1477" s="55">
        <v>24.104900000000001</v>
      </c>
      <c r="J1477" s="55">
        <v>34</v>
      </c>
      <c r="K1477" s="8" t="s">
        <v>65</v>
      </c>
      <c r="M1477" s="45">
        <v>0</v>
      </c>
      <c r="N1477" s="36"/>
    </row>
    <row r="1478" spans="2:14" x14ac:dyDescent="0.25">
      <c r="B1478" s="8" t="s">
        <v>221</v>
      </c>
      <c r="C1478" s="8">
        <v>2021</v>
      </c>
      <c r="D1478" s="8">
        <v>6</v>
      </c>
      <c r="E1478" s="55">
        <v>5732.41</v>
      </c>
      <c r="F1478" s="55">
        <v>7369.8892999999998</v>
      </c>
      <c r="G1478" s="55">
        <v>2783.0841</v>
      </c>
      <c r="H1478" s="55">
        <v>-1145.6048000000001</v>
      </c>
      <c r="I1478" s="55">
        <v>30.617599999999999</v>
      </c>
      <c r="J1478" s="55">
        <v>34</v>
      </c>
      <c r="K1478" s="8" t="s">
        <v>65</v>
      </c>
      <c r="M1478" s="45">
        <v>0</v>
      </c>
      <c r="N1478" s="36"/>
    </row>
    <row r="1479" spans="2:14" x14ac:dyDescent="0.25">
      <c r="B1479" s="8" t="s">
        <v>221</v>
      </c>
      <c r="C1479" s="8">
        <v>2021</v>
      </c>
      <c r="D1479" s="8">
        <v>7</v>
      </c>
      <c r="E1479" s="55">
        <v>4783.6435000000001</v>
      </c>
      <c r="F1479" s="55">
        <v>7911.0600999999997</v>
      </c>
      <c r="G1479" s="55">
        <v>3967.6718999999998</v>
      </c>
      <c r="H1479" s="55">
        <v>-840.25530000000003</v>
      </c>
      <c r="I1479" s="55">
        <v>31.4572</v>
      </c>
      <c r="J1479" s="55">
        <v>35</v>
      </c>
      <c r="K1479" s="8" t="s">
        <v>65</v>
      </c>
      <c r="M1479" s="45">
        <v>0</v>
      </c>
      <c r="N1479" s="36"/>
    </row>
    <row r="1480" spans="2:14" x14ac:dyDescent="0.25">
      <c r="B1480" s="8" t="s">
        <v>221</v>
      </c>
      <c r="C1480" s="8">
        <v>2021</v>
      </c>
      <c r="D1480" s="8">
        <v>8</v>
      </c>
      <c r="E1480" s="55">
        <v>5559.6661000000004</v>
      </c>
      <c r="F1480" s="55">
        <v>7156.4648999999999</v>
      </c>
      <c r="G1480" s="55">
        <v>3069.1471999999999</v>
      </c>
      <c r="H1480" s="55">
        <v>-1472.3484000000001</v>
      </c>
      <c r="I1480" s="55">
        <v>28.631</v>
      </c>
      <c r="J1480" s="55">
        <v>35</v>
      </c>
      <c r="K1480" s="8" t="s">
        <v>65</v>
      </c>
      <c r="M1480" s="45">
        <v>0</v>
      </c>
      <c r="N1480" s="36"/>
    </row>
    <row r="1481" spans="2:14" x14ac:dyDescent="0.25">
      <c r="B1481" s="8" t="s">
        <v>221</v>
      </c>
      <c r="C1481" s="8">
        <v>2021</v>
      </c>
      <c r="D1481" s="8">
        <v>9</v>
      </c>
      <c r="E1481" s="55">
        <v>3760.5913</v>
      </c>
      <c r="F1481" s="55">
        <v>6510.5559999999996</v>
      </c>
      <c r="G1481" s="55">
        <v>3399.6929999999998</v>
      </c>
      <c r="H1481" s="55">
        <v>-649.72829999999999</v>
      </c>
      <c r="I1481" s="55">
        <v>27.094999999999999</v>
      </c>
      <c r="J1481" s="55">
        <v>33</v>
      </c>
      <c r="K1481" s="8" t="s">
        <v>65</v>
      </c>
      <c r="M1481" s="45">
        <v>0</v>
      </c>
      <c r="N1481" s="36"/>
    </row>
    <row r="1482" spans="2:14" x14ac:dyDescent="0.25">
      <c r="B1482" s="8" t="s">
        <v>221</v>
      </c>
      <c r="C1482" s="8">
        <v>2021</v>
      </c>
      <c r="D1482" s="8">
        <v>10</v>
      </c>
      <c r="E1482" s="55">
        <v>2637.7464</v>
      </c>
      <c r="F1482" s="55">
        <v>6048.1278000000002</v>
      </c>
      <c r="G1482" s="55">
        <v>4016.1522</v>
      </c>
      <c r="H1482" s="55">
        <v>-605.77080000000001</v>
      </c>
      <c r="I1482" s="55">
        <v>21.606400000000001</v>
      </c>
      <c r="J1482" s="55">
        <v>33</v>
      </c>
      <c r="K1482" s="8" t="s">
        <v>65</v>
      </c>
      <c r="M1482" s="45">
        <v>0</v>
      </c>
      <c r="N1482" s="36"/>
    </row>
    <row r="1483" spans="2:14" x14ac:dyDescent="0.25">
      <c r="B1483" s="8" t="s">
        <v>221</v>
      </c>
      <c r="C1483" s="8">
        <v>2021</v>
      </c>
      <c r="D1483" s="8">
        <v>11</v>
      </c>
      <c r="E1483" s="55">
        <v>1653.9182000000001</v>
      </c>
      <c r="F1483" s="55">
        <v>6738.2745999999997</v>
      </c>
      <c r="G1483" s="55">
        <v>5247.6090000000004</v>
      </c>
      <c r="H1483" s="55">
        <v>-163.2526</v>
      </c>
      <c r="I1483" s="55">
        <v>25.702400000000001</v>
      </c>
      <c r="J1483" s="55">
        <v>33</v>
      </c>
      <c r="K1483" s="8" t="s">
        <v>65</v>
      </c>
      <c r="M1483" s="45">
        <v>0</v>
      </c>
      <c r="N1483" s="36"/>
    </row>
    <row r="1484" spans="2:14" x14ac:dyDescent="0.25">
      <c r="B1484" s="8" t="s">
        <v>221</v>
      </c>
      <c r="C1484" s="8">
        <v>2021</v>
      </c>
      <c r="D1484" s="8">
        <v>12</v>
      </c>
      <c r="E1484" s="55">
        <v>802.91869999999994</v>
      </c>
      <c r="F1484" s="55">
        <v>7972.8302000000003</v>
      </c>
      <c r="G1484" s="55">
        <v>7193.1769000000004</v>
      </c>
      <c r="H1484" s="55">
        <v>-23.2654</v>
      </c>
      <c r="I1484" s="55">
        <v>22.364100000000001</v>
      </c>
      <c r="J1484" s="55">
        <v>33</v>
      </c>
      <c r="K1484" s="8" t="s">
        <v>65</v>
      </c>
      <c r="M1484" s="45">
        <v>0</v>
      </c>
      <c r="N1484" s="36"/>
    </row>
    <row r="1485" spans="2:14" x14ac:dyDescent="0.25">
      <c r="B1485" s="8" t="s">
        <v>222</v>
      </c>
      <c r="C1485" s="8">
        <v>2021</v>
      </c>
      <c r="D1485" s="8">
        <v>1</v>
      </c>
      <c r="E1485" s="55">
        <v>1071.7439999999999</v>
      </c>
      <c r="F1485" s="55">
        <v>5767.1118999999999</v>
      </c>
      <c r="G1485" s="55">
        <v>4776.8398999999999</v>
      </c>
      <c r="H1485" s="55">
        <v>-81.471999999999994</v>
      </c>
      <c r="I1485" s="55">
        <v>18.943999999999999</v>
      </c>
      <c r="J1485" s="55">
        <v>30</v>
      </c>
      <c r="K1485" s="8" t="s">
        <v>65</v>
      </c>
      <c r="M1485" s="45">
        <v>0</v>
      </c>
      <c r="N1485" s="36"/>
    </row>
    <row r="1486" spans="2:14" x14ac:dyDescent="0.25">
      <c r="B1486" s="8" t="s">
        <v>222</v>
      </c>
      <c r="C1486" s="8">
        <v>2021</v>
      </c>
      <c r="D1486" s="8">
        <v>2</v>
      </c>
      <c r="E1486" s="55">
        <v>1274.624</v>
      </c>
      <c r="F1486" s="55">
        <v>4495.3360000000002</v>
      </c>
      <c r="G1486" s="55">
        <v>3526.3760000000002</v>
      </c>
      <c r="H1486" s="55">
        <v>-305.66399999999999</v>
      </c>
      <c r="I1486" s="55">
        <v>18.303999999999998</v>
      </c>
      <c r="J1486" s="55">
        <v>30</v>
      </c>
      <c r="K1486" s="8" t="s">
        <v>65</v>
      </c>
      <c r="M1486" s="45">
        <v>0</v>
      </c>
      <c r="N1486" s="36"/>
    </row>
    <row r="1487" spans="2:14" x14ac:dyDescent="0.25">
      <c r="B1487" s="8" t="s">
        <v>222</v>
      </c>
      <c r="C1487" s="8">
        <v>2021</v>
      </c>
      <c r="D1487" s="8">
        <v>3</v>
      </c>
      <c r="E1487" s="55">
        <v>2791.9517999999998</v>
      </c>
      <c r="F1487" s="55">
        <v>3826.0477999999998</v>
      </c>
      <c r="G1487" s="55">
        <v>2379.7262000000001</v>
      </c>
      <c r="H1487" s="55">
        <v>-1345.6302000000001</v>
      </c>
      <c r="I1487" s="55">
        <v>14.592000000000001</v>
      </c>
      <c r="J1487" s="55">
        <v>28</v>
      </c>
      <c r="K1487" s="8" t="s">
        <v>65</v>
      </c>
      <c r="M1487" s="45">
        <v>0</v>
      </c>
      <c r="N1487" s="36"/>
    </row>
    <row r="1488" spans="2:14" x14ac:dyDescent="0.25">
      <c r="B1488" s="8" t="s">
        <v>222</v>
      </c>
      <c r="C1488" s="8">
        <v>2021</v>
      </c>
      <c r="D1488" s="8">
        <v>4</v>
      </c>
      <c r="E1488" s="55">
        <v>3279.808</v>
      </c>
      <c r="F1488" s="55">
        <v>2894.6478999999999</v>
      </c>
      <c r="G1488" s="55">
        <v>1425.7119</v>
      </c>
      <c r="H1488" s="55">
        <v>-1810.8720000000001</v>
      </c>
      <c r="I1488" s="55">
        <v>18.367999999999999</v>
      </c>
      <c r="J1488" s="55">
        <v>28</v>
      </c>
      <c r="K1488" s="8" t="s">
        <v>65</v>
      </c>
      <c r="M1488" s="45">
        <v>0</v>
      </c>
      <c r="N1488" s="36"/>
    </row>
    <row r="1489" spans="2:14" x14ac:dyDescent="0.25">
      <c r="B1489" s="8" t="s">
        <v>222</v>
      </c>
      <c r="C1489" s="8">
        <v>2021</v>
      </c>
      <c r="D1489" s="8">
        <v>5</v>
      </c>
      <c r="E1489" s="55">
        <v>3885.248</v>
      </c>
      <c r="F1489" s="55">
        <v>2472.8560000000002</v>
      </c>
      <c r="G1489" s="55">
        <v>912.93600000000004</v>
      </c>
      <c r="H1489" s="55">
        <v>-2325.328</v>
      </c>
      <c r="I1489" s="55">
        <v>16.448</v>
      </c>
      <c r="J1489" s="55">
        <v>28</v>
      </c>
      <c r="K1489" s="8" t="s">
        <v>65</v>
      </c>
      <c r="M1489" s="45">
        <v>0</v>
      </c>
      <c r="N1489" s="36"/>
    </row>
    <row r="1490" spans="2:14" x14ac:dyDescent="0.25">
      <c r="B1490" s="8" t="s">
        <v>222</v>
      </c>
      <c r="C1490" s="8">
        <v>2021</v>
      </c>
      <c r="D1490" s="8">
        <v>6</v>
      </c>
      <c r="E1490" s="55">
        <v>4144.7039999999997</v>
      </c>
      <c r="F1490" s="55">
        <v>2435.848</v>
      </c>
      <c r="G1490" s="55">
        <v>782.85599999999999</v>
      </c>
      <c r="H1490" s="55">
        <v>-2491.712</v>
      </c>
      <c r="I1490" s="55">
        <v>11.263999999999999</v>
      </c>
      <c r="J1490" s="55">
        <v>28</v>
      </c>
      <c r="K1490" s="8" t="s">
        <v>65</v>
      </c>
      <c r="M1490" s="45">
        <v>0</v>
      </c>
      <c r="N1490" s="36"/>
    </row>
    <row r="1491" spans="2:14" x14ac:dyDescent="0.25">
      <c r="B1491" s="8" t="s">
        <v>222</v>
      </c>
      <c r="C1491" s="8">
        <v>2021</v>
      </c>
      <c r="D1491" s="8">
        <v>7</v>
      </c>
      <c r="E1491" s="55">
        <v>3384.0639999999999</v>
      </c>
      <c r="F1491" s="55">
        <v>2174.1918999999998</v>
      </c>
      <c r="G1491" s="55">
        <v>838.94399999999996</v>
      </c>
      <c r="H1491" s="55">
        <v>-2048.8161</v>
      </c>
      <c r="I1491" s="55">
        <v>9.2159999999999993</v>
      </c>
      <c r="J1491" s="55">
        <v>28</v>
      </c>
      <c r="K1491" s="8" t="s">
        <v>65</v>
      </c>
      <c r="M1491" s="45">
        <v>0</v>
      </c>
      <c r="N1491" s="36"/>
    </row>
    <row r="1492" spans="2:14" x14ac:dyDescent="0.25">
      <c r="B1492" s="8" t="s">
        <v>222</v>
      </c>
      <c r="C1492" s="8">
        <v>2021</v>
      </c>
      <c r="D1492" s="8">
        <v>8</v>
      </c>
      <c r="E1492" s="55">
        <v>2886.4639999999999</v>
      </c>
      <c r="F1492" s="55">
        <v>1750.992</v>
      </c>
      <c r="G1492" s="55">
        <v>681.55199999999991</v>
      </c>
      <c r="H1492" s="55">
        <v>-1817.0239999999999</v>
      </c>
      <c r="I1492" s="55">
        <v>8.2560000000000002</v>
      </c>
      <c r="J1492" s="55">
        <v>28</v>
      </c>
      <c r="K1492" s="8" t="s">
        <v>65</v>
      </c>
      <c r="M1492" s="45">
        <v>0</v>
      </c>
      <c r="N1492" s="36"/>
    </row>
    <row r="1493" spans="2:14" x14ac:dyDescent="0.25">
      <c r="B1493" s="8" t="s">
        <v>222</v>
      </c>
      <c r="C1493" s="8">
        <v>2021</v>
      </c>
      <c r="D1493" s="8">
        <v>9</v>
      </c>
      <c r="E1493" s="55">
        <v>2342.0639999999999</v>
      </c>
      <c r="F1493" s="55">
        <v>1386.126</v>
      </c>
      <c r="G1493" s="55">
        <v>598.19200000000023</v>
      </c>
      <c r="H1493" s="55">
        <v>-1554.13</v>
      </c>
      <c r="I1493" s="55">
        <v>8</v>
      </c>
      <c r="J1493" s="55">
        <v>28</v>
      </c>
      <c r="K1493" s="8" t="s">
        <v>65</v>
      </c>
      <c r="M1493" s="45">
        <v>0</v>
      </c>
      <c r="N1493" s="36"/>
    </row>
    <row r="1494" spans="2:14" x14ac:dyDescent="0.25">
      <c r="B1494" s="8" t="s">
        <v>222</v>
      </c>
      <c r="C1494" s="8">
        <v>2021</v>
      </c>
      <c r="D1494" s="8">
        <v>10</v>
      </c>
      <c r="E1494" s="55">
        <v>1677.568</v>
      </c>
      <c r="F1494" s="55">
        <v>1920.779</v>
      </c>
      <c r="G1494" s="55">
        <v>1278.3120000000001</v>
      </c>
      <c r="H1494" s="55">
        <v>-1035.1010000000001</v>
      </c>
      <c r="I1494" s="55">
        <v>13.568</v>
      </c>
      <c r="J1494" s="55">
        <v>28</v>
      </c>
      <c r="K1494" s="8" t="s">
        <v>65</v>
      </c>
      <c r="M1494" s="45">
        <v>0</v>
      </c>
      <c r="N1494" s="36"/>
    </row>
    <row r="1495" spans="2:14" x14ac:dyDescent="0.25">
      <c r="B1495" s="8" t="s">
        <v>222</v>
      </c>
      <c r="C1495" s="8">
        <v>2021</v>
      </c>
      <c r="D1495" s="8">
        <v>11</v>
      </c>
      <c r="E1495" s="55">
        <v>1178.278</v>
      </c>
      <c r="F1495" s="55">
        <v>3742.98</v>
      </c>
      <c r="G1495" s="55">
        <v>2944.1579999999999</v>
      </c>
      <c r="H1495" s="55">
        <v>-379.45600000000002</v>
      </c>
      <c r="I1495" s="55">
        <v>13.44</v>
      </c>
      <c r="J1495" s="55">
        <v>28</v>
      </c>
      <c r="K1495" s="8" t="s">
        <v>65</v>
      </c>
      <c r="M1495" s="45">
        <v>0</v>
      </c>
      <c r="N1495" s="36"/>
    </row>
    <row r="1496" spans="2:14" x14ac:dyDescent="0.25">
      <c r="B1496" s="8" t="s">
        <v>222</v>
      </c>
      <c r="C1496" s="8">
        <v>2021</v>
      </c>
      <c r="D1496" s="8">
        <v>12</v>
      </c>
      <c r="E1496" s="55">
        <v>703.93600000000004</v>
      </c>
      <c r="F1496" s="55">
        <v>5500.9</v>
      </c>
      <c r="G1496" s="55">
        <v>4877.1559999999999</v>
      </c>
      <c r="H1496" s="55">
        <v>-80.191999999999993</v>
      </c>
      <c r="I1496" s="55">
        <v>19.071999999999999</v>
      </c>
      <c r="J1496" s="55">
        <v>27</v>
      </c>
      <c r="K1496" s="8" t="s">
        <v>65</v>
      </c>
      <c r="M1496" s="45">
        <v>0</v>
      </c>
      <c r="N1496" s="36"/>
    </row>
    <row r="1497" spans="2:14" x14ac:dyDescent="0.25">
      <c r="B1497" s="8" t="s">
        <v>223</v>
      </c>
      <c r="C1497" s="8">
        <v>2021</v>
      </c>
      <c r="D1497" s="8">
        <v>1</v>
      </c>
      <c r="E1497" s="55">
        <v>1916.2446</v>
      </c>
      <c r="F1497" s="55">
        <v>26329.536</v>
      </c>
      <c r="G1497" s="55">
        <v>24425.561000000002</v>
      </c>
      <c r="H1497" s="55">
        <v>-12.269600000000001</v>
      </c>
      <c r="I1497" s="55">
        <v>91.748000000000005</v>
      </c>
      <c r="J1497" s="55">
        <v>92</v>
      </c>
      <c r="K1497" s="8" t="s">
        <v>65</v>
      </c>
      <c r="M1497" s="45">
        <v>0</v>
      </c>
      <c r="N1497" s="36"/>
    </row>
    <row r="1498" spans="2:14" x14ac:dyDescent="0.25">
      <c r="B1498" s="8" t="s">
        <v>223</v>
      </c>
      <c r="C1498" s="8">
        <v>2021</v>
      </c>
      <c r="D1498" s="8">
        <v>2</v>
      </c>
      <c r="E1498" s="55">
        <v>4416.7381999999998</v>
      </c>
      <c r="F1498" s="55">
        <v>22996.448</v>
      </c>
      <c r="G1498" s="55">
        <v>19082.495599999998</v>
      </c>
      <c r="H1498" s="55">
        <v>-502.78579999999999</v>
      </c>
      <c r="I1498" s="55">
        <v>91.42</v>
      </c>
      <c r="J1498" s="55">
        <v>92</v>
      </c>
      <c r="K1498" s="8" t="s">
        <v>65</v>
      </c>
      <c r="M1498" s="45">
        <v>0</v>
      </c>
      <c r="N1498" s="36"/>
    </row>
    <row r="1499" spans="2:14" x14ac:dyDescent="0.25">
      <c r="B1499" s="8" t="s">
        <v>223</v>
      </c>
      <c r="C1499" s="8">
        <v>2021</v>
      </c>
      <c r="D1499" s="8">
        <v>3</v>
      </c>
      <c r="E1499" s="55">
        <v>7012.6886999999997</v>
      </c>
      <c r="F1499" s="55">
        <v>19573.567999999999</v>
      </c>
      <c r="G1499" s="55">
        <v>14516.163700000001</v>
      </c>
      <c r="H1499" s="55">
        <v>-1955.2844</v>
      </c>
      <c r="I1499" s="55">
        <v>91.42</v>
      </c>
      <c r="J1499" s="55">
        <v>92</v>
      </c>
      <c r="K1499" s="8" t="s">
        <v>65</v>
      </c>
      <c r="M1499" s="45">
        <v>0</v>
      </c>
      <c r="N1499" s="36"/>
    </row>
    <row r="1500" spans="2:14" x14ac:dyDescent="0.25">
      <c r="B1500" s="8" t="s">
        <v>223</v>
      </c>
      <c r="C1500" s="8">
        <v>2021</v>
      </c>
      <c r="D1500" s="8">
        <v>4</v>
      </c>
      <c r="E1500" s="55">
        <v>7143.1491999999998</v>
      </c>
      <c r="F1500" s="55">
        <v>12155.4</v>
      </c>
      <c r="G1500" s="55">
        <v>8558.5699000000004</v>
      </c>
      <c r="H1500" s="55">
        <v>-3546.3191000000002</v>
      </c>
      <c r="I1500" s="55">
        <v>102.3</v>
      </c>
      <c r="J1500" s="55">
        <v>92</v>
      </c>
      <c r="K1500" s="8" t="s">
        <v>65</v>
      </c>
      <c r="M1500" s="45">
        <v>0</v>
      </c>
      <c r="N1500" s="36"/>
    </row>
    <row r="1501" spans="2:14" x14ac:dyDescent="0.25">
      <c r="B1501" s="8" t="s">
        <v>223</v>
      </c>
      <c r="C1501" s="8">
        <v>2021</v>
      </c>
      <c r="D1501" s="8">
        <v>5</v>
      </c>
      <c r="E1501" s="55">
        <v>7433.6072999999997</v>
      </c>
      <c r="F1501" s="55">
        <v>4807.5200000000004</v>
      </c>
      <c r="G1501" s="55">
        <v>2928.2970999999998</v>
      </c>
      <c r="H1501" s="55">
        <v>-5554.3843999999999</v>
      </c>
      <c r="I1501" s="55">
        <v>73.400000000000006</v>
      </c>
      <c r="J1501" s="55">
        <v>92</v>
      </c>
      <c r="K1501" s="8" t="s">
        <v>65</v>
      </c>
      <c r="M1501" s="45">
        <v>0</v>
      </c>
      <c r="N1501" s="36"/>
    </row>
    <row r="1502" spans="2:14" x14ac:dyDescent="0.25">
      <c r="B1502" s="8" t="s">
        <v>223</v>
      </c>
      <c r="C1502" s="8">
        <v>2021</v>
      </c>
      <c r="D1502" s="8">
        <v>6</v>
      </c>
      <c r="E1502" s="55">
        <v>7445.4192999999996</v>
      </c>
      <c r="F1502" s="55">
        <v>3322.288</v>
      </c>
      <c r="G1502" s="55">
        <v>1138.3013000000001</v>
      </c>
      <c r="H1502" s="55">
        <v>-5261.4326000000001</v>
      </c>
      <c r="I1502" s="55">
        <v>23.263999999999999</v>
      </c>
      <c r="J1502" s="55">
        <v>92</v>
      </c>
      <c r="K1502" s="8" t="s">
        <v>65</v>
      </c>
      <c r="M1502" s="45">
        <v>0</v>
      </c>
      <c r="N1502" s="36"/>
    </row>
    <row r="1503" spans="2:14" x14ac:dyDescent="0.25">
      <c r="B1503" s="8" t="s">
        <v>223</v>
      </c>
      <c r="C1503" s="8">
        <v>2021</v>
      </c>
      <c r="D1503" s="8">
        <v>7</v>
      </c>
      <c r="E1503" s="55">
        <v>5796.3154999999997</v>
      </c>
      <c r="F1503" s="55">
        <v>2808.1759999999999</v>
      </c>
      <c r="G1503" s="55">
        <v>1278.9007999999999</v>
      </c>
      <c r="H1503" s="55">
        <v>-4267.0402999999997</v>
      </c>
      <c r="I1503" s="55">
        <v>10.811999999999999</v>
      </c>
      <c r="J1503" s="55">
        <v>92</v>
      </c>
      <c r="K1503" s="8" t="s">
        <v>65</v>
      </c>
      <c r="M1503" s="45">
        <v>0</v>
      </c>
      <c r="N1503" s="36"/>
    </row>
    <row r="1504" spans="2:14" x14ac:dyDescent="0.25">
      <c r="B1504" s="8" t="s">
        <v>223</v>
      </c>
      <c r="C1504" s="8">
        <v>2021</v>
      </c>
      <c r="D1504" s="8">
        <v>8</v>
      </c>
      <c r="E1504" s="55">
        <v>5366.3348999999998</v>
      </c>
      <c r="F1504" s="55">
        <v>3044.3319999999999</v>
      </c>
      <c r="G1504" s="55">
        <v>1294.8119000000004</v>
      </c>
      <c r="H1504" s="55">
        <v>-3616.8148000000001</v>
      </c>
      <c r="I1504" s="55">
        <v>13.923999999999999</v>
      </c>
      <c r="J1504" s="55">
        <v>92</v>
      </c>
      <c r="K1504" s="8" t="s">
        <v>65</v>
      </c>
      <c r="M1504" s="45">
        <v>0</v>
      </c>
      <c r="N1504" s="36"/>
    </row>
    <row r="1505" spans="2:14" x14ac:dyDescent="0.25">
      <c r="B1505" s="8" t="s">
        <v>223</v>
      </c>
      <c r="C1505" s="8">
        <v>2021</v>
      </c>
      <c r="D1505" s="8">
        <v>9</v>
      </c>
      <c r="E1505" s="55">
        <v>5600.4949999999999</v>
      </c>
      <c r="F1505" s="55">
        <v>3430.328</v>
      </c>
      <c r="G1505" s="55">
        <v>1721.1333000000002</v>
      </c>
      <c r="H1505" s="55">
        <v>-3891.3002999999999</v>
      </c>
      <c r="I1505" s="55">
        <v>38.5</v>
      </c>
      <c r="J1505" s="55">
        <v>92</v>
      </c>
      <c r="K1505" s="8" t="s">
        <v>65</v>
      </c>
      <c r="M1505" s="45">
        <v>0</v>
      </c>
      <c r="N1505" s="36"/>
    </row>
    <row r="1506" spans="2:14" x14ac:dyDescent="0.25">
      <c r="B1506" s="8" t="s">
        <v>223</v>
      </c>
      <c r="C1506" s="8">
        <v>2021</v>
      </c>
      <c r="D1506" s="8">
        <v>10</v>
      </c>
      <c r="E1506" s="55">
        <v>3956.2730999999999</v>
      </c>
      <c r="F1506" s="55">
        <v>8171.32</v>
      </c>
      <c r="G1506" s="55">
        <v>6249.4728999999988</v>
      </c>
      <c r="H1506" s="55">
        <v>-2034.4259999999999</v>
      </c>
      <c r="I1506" s="55">
        <v>91.42</v>
      </c>
      <c r="J1506" s="55">
        <v>92</v>
      </c>
      <c r="K1506" s="8" t="s">
        <v>65</v>
      </c>
      <c r="M1506" s="45">
        <v>0</v>
      </c>
      <c r="N1506" s="36"/>
    </row>
    <row r="1507" spans="2:14" x14ac:dyDescent="0.25">
      <c r="B1507" s="8" t="s">
        <v>223</v>
      </c>
      <c r="C1507" s="8">
        <v>2021</v>
      </c>
      <c r="D1507" s="8">
        <v>11</v>
      </c>
      <c r="E1507" s="55">
        <v>2665.3928000000001</v>
      </c>
      <c r="F1507" s="55">
        <v>17465.407999999999</v>
      </c>
      <c r="G1507" s="55">
        <v>15225.145</v>
      </c>
      <c r="H1507" s="55">
        <v>-425.12979999999999</v>
      </c>
      <c r="I1507" s="55">
        <v>91.584000000000003</v>
      </c>
      <c r="J1507" s="55">
        <v>92</v>
      </c>
      <c r="K1507" s="8" t="s">
        <v>65</v>
      </c>
      <c r="M1507" s="45">
        <v>0</v>
      </c>
      <c r="N1507" s="36"/>
    </row>
    <row r="1508" spans="2:14" x14ac:dyDescent="0.25">
      <c r="B1508" s="8" t="s">
        <v>223</v>
      </c>
      <c r="C1508" s="8">
        <v>2021</v>
      </c>
      <c r="D1508" s="8">
        <v>12</v>
      </c>
      <c r="E1508" s="55">
        <v>729.14459999999997</v>
      </c>
      <c r="F1508" s="55">
        <v>23383.383999999998</v>
      </c>
      <c r="G1508" s="55">
        <v>22673.072699999997</v>
      </c>
      <c r="H1508" s="55">
        <v>-18.833300000000001</v>
      </c>
      <c r="I1508" s="55">
        <v>91.584000000000003</v>
      </c>
      <c r="J1508" s="55">
        <v>92</v>
      </c>
      <c r="K1508" s="8" t="s">
        <v>65</v>
      </c>
      <c r="M1508" s="45">
        <v>0</v>
      </c>
      <c r="N1508" s="36"/>
    </row>
    <row r="1509" spans="2:14" x14ac:dyDescent="0.25">
      <c r="B1509" s="8" t="s">
        <v>224</v>
      </c>
      <c r="C1509" s="8">
        <v>2021</v>
      </c>
      <c r="D1509" s="8">
        <v>1</v>
      </c>
      <c r="E1509" s="55">
        <v>614.57100000000003</v>
      </c>
      <c r="F1509" s="55">
        <v>2476.7375000000002</v>
      </c>
      <c r="G1509" s="55">
        <v>2149.0093000000002</v>
      </c>
      <c r="H1509" s="55">
        <v>-286.84280000000001</v>
      </c>
      <c r="I1509" s="55">
        <v>10.936299999999999</v>
      </c>
      <c r="J1509" s="55">
        <v>15</v>
      </c>
      <c r="K1509" s="8" t="s">
        <v>65</v>
      </c>
      <c r="M1509" s="45">
        <v>0</v>
      </c>
      <c r="N1509" s="36"/>
    </row>
    <row r="1510" spans="2:14" x14ac:dyDescent="0.25">
      <c r="B1510" s="8" t="s">
        <v>224</v>
      </c>
      <c r="C1510" s="8">
        <v>2021</v>
      </c>
      <c r="D1510" s="8">
        <v>2</v>
      </c>
      <c r="E1510" s="55">
        <v>766.12270000000001</v>
      </c>
      <c r="F1510" s="55">
        <v>2135.4041999999999</v>
      </c>
      <c r="G1510" s="55">
        <v>1815.8069</v>
      </c>
      <c r="H1510" s="55">
        <v>-446.52539999999999</v>
      </c>
      <c r="I1510" s="55">
        <v>12.369899999999999</v>
      </c>
      <c r="J1510" s="55">
        <v>15</v>
      </c>
      <c r="K1510" s="8" t="s">
        <v>65</v>
      </c>
      <c r="M1510" s="45">
        <v>0</v>
      </c>
      <c r="N1510" s="36"/>
    </row>
    <row r="1511" spans="2:14" x14ac:dyDescent="0.25">
      <c r="B1511" s="8" t="s">
        <v>224</v>
      </c>
      <c r="C1511" s="8">
        <v>2021</v>
      </c>
      <c r="D1511" s="8">
        <v>3</v>
      </c>
      <c r="E1511" s="55">
        <v>1626.1297999999999</v>
      </c>
      <c r="F1511" s="55">
        <v>1381.0959</v>
      </c>
      <c r="G1511" s="55">
        <v>1027.4947000000002</v>
      </c>
      <c r="H1511" s="55">
        <v>-1272.5286000000001</v>
      </c>
      <c r="I1511" s="55">
        <v>11.202500000000001</v>
      </c>
      <c r="J1511" s="55">
        <v>15</v>
      </c>
      <c r="K1511" s="8" t="s">
        <v>65</v>
      </c>
      <c r="M1511" s="45">
        <v>0</v>
      </c>
      <c r="N1511" s="36"/>
    </row>
    <row r="1512" spans="2:14" x14ac:dyDescent="0.25">
      <c r="B1512" s="8" t="s">
        <v>224</v>
      </c>
      <c r="C1512" s="8">
        <v>2021</v>
      </c>
      <c r="D1512" s="8">
        <v>4</v>
      </c>
      <c r="E1512" s="55">
        <v>1865.5313000000001</v>
      </c>
      <c r="F1512" s="55">
        <v>831.34810000000004</v>
      </c>
      <c r="G1512" s="55">
        <v>461.98719999999997</v>
      </c>
      <c r="H1512" s="55">
        <v>-1496.1704</v>
      </c>
      <c r="I1512" s="55">
        <v>6.8811999999999998</v>
      </c>
      <c r="J1512" s="55">
        <v>15</v>
      </c>
      <c r="K1512" s="8" t="s">
        <v>65</v>
      </c>
      <c r="M1512" s="45">
        <v>0</v>
      </c>
      <c r="N1512" s="36"/>
    </row>
    <row r="1513" spans="2:14" x14ac:dyDescent="0.25">
      <c r="B1513" s="8" t="s">
        <v>224</v>
      </c>
      <c r="C1513" s="8">
        <v>2021</v>
      </c>
      <c r="D1513" s="8">
        <v>5</v>
      </c>
      <c r="E1513" s="55">
        <v>2100.7175999999999</v>
      </c>
      <c r="F1513" s="55">
        <v>699.94590000000005</v>
      </c>
      <c r="G1513" s="55">
        <v>250.11529999999999</v>
      </c>
      <c r="H1513" s="55">
        <v>-1650.8869999999999</v>
      </c>
      <c r="I1513" s="55">
        <v>3.6659000000000002</v>
      </c>
      <c r="J1513" s="55">
        <v>15</v>
      </c>
      <c r="K1513" s="8" t="s">
        <v>65</v>
      </c>
      <c r="M1513" s="45">
        <v>0</v>
      </c>
      <c r="N1513" s="36"/>
    </row>
    <row r="1514" spans="2:14" x14ac:dyDescent="0.25">
      <c r="B1514" s="8" t="s">
        <v>224</v>
      </c>
      <c r="C1514" s="8">
        <v>2021</v>
      </c>
      <c r="D1514" s="8">
        <v>6</v>
      </c>
      <c r="E1514" s="55">
        <v>2221.5472</v>
      </c>
      <c r="F1514" s="55">
        <v>1343.5717</v>
      </c>
      <c r="G1514" s="55">
        <v>501.5677</v>
      </c>
      <c r="H1514" s="55">
        <v>-1379.5432000000001</v>
      </c>
      <c r="I1514" s="55">
        <v>4.5465</v>
      </c>
      <c r="J1514" s="55">
        <v>15</v>
      </c>
      <c r="K1514" s="8" t="s">
        <v>65</v>
      </c>
      <c r="M1514" s="45">
        <v>0</v>
      </c>
      <c r="N1514" s="36"/>
    </row>
    <row r="1515" spans="2:14" x14ac:dyDescent="0.25">
      <c r="B1515" s="8" t="s">
        <v>224</v>
      </c>
      <c r="C1515" s="8">
        <v>2021</v>
      </c>
      <c r="D1515" s="8">
        <v>7</v>
      </c>
      <c r="E1515" s="55">
        <v>1936.0298</v>
      </c>
      <c r="F1515" s="55">
        <v>1654.5681999999999</v>
      </c>
      <c r="G1515" s="55">
        <v>685.62439999999992</v>
      </c>
      <c r="H1515" s="55">
        <v>-967.08600000000001</v>
      </c>
      <c r="I1515" s="55">
        <v>4.5875000000000004</v>
      </c>
      <c r="J1515" s="55">
        <v>15</v>
      </c>
      <c r="K1515" s="8" t="s">
        <v>65</v>
      </c>
      <c r="M1515" s="45">
        <v>0</v>
      </c>
      <c r="N1515" s="36"/>
    </row>
    <row r="1516" spans="2:14" x14ac:dyDescent="0.25">
      <c r="B1516" s="8" t="s">
        <v>224</v>
      </c>
      <c r="C1516" s="8">
        <v>2021</v>
      </c>
      <c r="D1516" s="8">
        <v>8</v>
      </c>
      <c r="E1516" s="55">
        <v>1800.2781</v>
      </c>
      <c r="F1516" s="55">
        <v>1098.8919000000001</v>
      </c>
      <c r="G1516" s="55">
        <v>414.83620000000025</v>
      </c>
      <c r="H1516" s="55">
        <v>-1116.2224000000001</v>
      </c>
      <c r="I1516" s="55">
        <v>4.4440999999999997</v>
      </c>
      <c r="J1516" s="55">
        <v>15</v>
      </c>
      <c r="K1516" s="8" t="s">
        <v>65</v>
      </c>
      <c r="M1516" s="45">
        <v>0</v>
      </c>
      <c r="N1516" s="36"/>
    </row>
    <row r="1517" spans="2:14" x14ac:dyDescent="0.25">
      <c r="B1517" s="8" t="s">
        <v>224</v>
      </c>
      <c r="C1517" s="8">
        <v>2021</v>
      </c>
      <c r="D1517" s="8">
        <v>9</v>
      </c>
      <c r="E1517" s="55">
        <v>1547.8907999999999</v>
      </c>
      <c r="F1517" s="55">
        <v>680.80790000000002</v>
      </c>
      <c r="G1517" s="55">
        <v>261.20829999999995</v>
      </c>
      <c r="H1517" s="55">
        <v>-1128.2911999999999</v>
      </c>
      <c r="I1517" s="55">
        <v>5.12</v>
      </c>
      <c r="J1517" s="55">
        <v>15</v>
      </c>
      <c r="K1517" s="8" t="s">
        <v>65</v>
      </c>
      <c r="M1517" s="45">
        <v>0</v>
      </c>
      <c r="N1517" s="36"/>
    </row>
    <row r="1518" spans="2:14" x14ac:dyDescent="0.25">
      <c r="B1518" s="8" t="s">
        <v>224</v>
      </c>
      <c r="C1518" s="8">
        <v>2021</v>
      </c>
      <c r="D1518" s="8">
        <v>10</v>
      </c>
      <c r="E1518" s="55">
        <v>1046.6158</v>
      </c>
      <c r="F1518" s="55">
        <v>699.57460000000003</v>
      </c>
      <c r="G1518" s="55">
        <v>455.03150000000005</v>
      </c>
      <c r="H1518" s="55">
        <v>-802.07270000000005</v>
      </c>
      <c r="I1518" s="55">
        <v>4.2187999999999999</v>
      </c>
      <c r="J1518" s="55">
        <v>15</v>
      </c>
      <c r="K1518" s="8" t="s">
        <v>65</v>
      </c>
      <c r="M1518" s="45">
        <v>0</v>
      </c>
      <c r="N1518" s="36"/>
    </row>
    <row r="1519" spans="2:14" x14ac:dyDescent="0.25">
      <c r="B1519" s="8" t="s">
        <v>224</v>
      </c>
      <c r="C1519" s="8">
        <v>2021</v>
      </c>
      <c r="D1519" s="8">
        <v>11</v>
      </c>
      <c r="E1519" s="55">
        <v>712.83150000000001</v>
      </c>
      <c r="F1519" s="55">
        <v>1249.8203000000001</v>
      </c>
      <c r="G1519" s="55">
        <v>989.67819999999995</v>
      </c>
      <c r="H1519" s="55">
        <v>-452.68939999999998</v>
      </c>
      <c r="I1519" s="55">
        <v>11.9398</v>
      </c>
      <c r="J1519" s="55">
        <v>15</v>
      </c>
      <c r="K1519" s="8" t="s">
        <v>65</v>
      </c>
      <c r="M1519" s="45">
        <v>0</v>
      </c>
      <c r="N1519" s="36"/>
    </row>
    <row r="1520" spans="2:14" x14ac:dyDescent="0.25">
      <c r="B1520" s="8" t="s">
        <v>224</v>
      </c>
      <c r="C1520" s="8">
        <v>2021</v>
      </c>
      <c r="D1520" s="8">
        <v>12</v>
      </c>
      <c r="E1520" s="55">
        <v>399.28820000000002</v>
      </c>
      <c r="F1520" s="55">
        <v>2520.4025999999999</v>
      </c>
      <c r="G1520" s="55">
        <v>2307.8294000000001</v>
      </c>
      <c r="H1520" s="55">
        <v>-186.715</v>
      </c>
      <c r="I1520" s="55">
        <v>11.1616</v>
      </c>
      <c r="J1520" s="55">
        <v>15</v>
      </c>
      <c r="K1520" s="8" t="s">
        <v>65</v>
      </c>
      <c r="M1520" s="45">
        <v>0</v>
      </c>
      <c r="N1520" s="36"/>
    </row>
    <row r="1521" spans="2:14" x14ac:dyDescent="0.25">
      <c r="B1521" s="8" t="s">
        <v>225</v>
      </c>
      <c r="C1521" s="8">
        <v>2021</v>
      </c>
      <c r="D1521" s="8">
        <v>1</v>
      </c>
      <c r="E1521" s="55">
        <v>2106.9521</v>
      </c>
      <c r="F1521" s="55">
        <v>19586.144</v>
      </c>
      <c r="G1521" s="55">
        <v>17496.3024</v>
      </c>
      <c r="H1521" s="55">
        <v>-17.110499999999998</v>
      </c>
      <c r="I1521" s="55">
        <v>38.664000000000001</v>
      </c>
      <c r="J1521" s="55">
        <v>60</v>
      </c>
      <c r="K1521" s="8" t="s">
        <v>65</v>
      </c>
      <c r="M1521" s="45">
        <v>0</v>
      </c>
      <c r="N1521" s="36"/>
    </row>
    <row r="1522" spans="2:14" x14ac:dyDescent="0.25">
      <c r="B1522" s="8" t="s">
        <v>225</v>
      </c>
      <c r="C1522" s="8">
        <v>2021</v>
      </c>
      <c r="D1522" s="8">
        <v>2</v>
      </c>
      <c r="E1522" s="55">
        <v>2462.6064999999999</v>
      </c>
      <c r="F1522" s="55">
        <v>17519.016</v>
      </c>
      <c r="G1522" s="55">
        <v>15104.827300000001</v>
      </c>
      <c r="H1522" s="55">
        <v>-48.4178</v>
      </c>
      <c r="I1522" s="55">
        <v>43.904000000000003</v>
      </c>
      <c r="J1522" s="55">
        <v>57</v>
      </c>
      <c r="K1522" s="8" t="s">
        <v>65</v>
      </c>
      <c r="M1522" s="45">
        <v>0</v>
      </c>
      <c r="N1522" s="36"/>
    </row>
    <row r="1523" spans="2:14" x14ac:dyDescent="0.25">
      <c r="B1523" s="8" t="s">
        <v>225</v>
      </c>
      <c r="C1523" s="8">
        <v>2021</v>
      </c>
      <c r="D1523" s="8">
        <v>3</v>
      </c>
      <c r="E1523" s="55">
        <v>6310.1778999999997</v>
      </c>
      <c r="F1523" s="55">
        <v>16543.824000000001</v>
      </c>
      <c r="G1523" s="55">
        <v>11309.108100000001</v>
      </c>
      <c r="H1523" s="55">
        <v>-1075.462</v>
      </c>
      <c r="I1523" s="55">
        <v>34.728000000000002</v>
      </c>
      <c r="J1523" s="55">
        <v>53</v>
      </c>
      <c r="K1523" s="8" t="s">
        <v>65</v>
      </c>
      <c r="M1523" s="45">
        <v>0</v>
      </c>
      <c r="N1523" s="36"/>
    </row>
    <row r="1524" spans="2:14" x14ac:dyDescent="0.25">
      <c r="B1524" s="8" t="s">
        <v>225</v>
      </c>
      <c r="C1524" s="8">
        <v>2021</v>
      </c>
      <c r="D1524" s="8">
        <v>4</v>
      </c>
      <c r="E1524" s="55">
        <v>7716.7712000000001</v>
      </c>
      <c r="F1524" s="55">
        <v>14420.495999999999</v>
      </c>
      <c r="G1524" s="55">
        <v>8507.6859999999997</v>
      </c>
      <c r="H1524" s="55">
        <v>-1803.9612</v>
      </c>
      <c r="I1524" s="55">
        <v>31.128</v>
      </c>
      <c r="J1524" s="55">
        <v>48</v>
      </c>
      <c r="K1524" s="8" t="s">
        <v>65</v>
      </c>
      <c r="M1524" s="45">
        <v>0</v>
      </c>
      <c r="N1524" s="36"/>
    </row>
    <row r="1525" spans="2:14" x14ac:dyDescent="0.25">
      <c r="B1525" s="8" t="s">
        <v>225</v>
      </c>
      <c r="C1525" s="8">
        <v>2021</v>
      </c>
      <c r="D1525" s="8">
        <v>5</v>
      </c>
      <c r="E1525" s="55">
        <v>8977.5532000000003</v>
      </c>
      <c r="F1525" s="55">
        <v>15328.248</v>
      </c>
      <c r="G1525" s="55">
        <v>8460.0633999999991</v>
      </c>
      <c r="H1525" s="55">
        <v>-2109.3685999999998</v>
      </c>
      <c r="I1525" s="55">
        <v>46.24</v>
      </c>
      <c r="J1525" s="55">
        <v>47</v>
      </c>
      <c r="K1525" s="8" t="s">
        <v>65</v>
      </c>
      <c r="M1525" s="45">
        <v>0</v>
      </c>
      <c r="N1525" s="36"/>
    </row>
    <row r="1526" spans="2:14" x14ac:dyDescent="0.25">
      <c r="B1526" s="8" t="s">
        <v>225</v>
      </c>
      <c r="C1526" s="8">
        <v>2021</v>
      </c>
      <c r="D1526" s="8">
        <v>6</v>
      </c>
      <c r="E1526" s="55">
        <v>9592.6007000000009</v>
      </c>
      <c r="F1526" s="55">
        <v>15532.544</v>
      </c>
      <c r="G1526" s="55">
        <v>7995.5659999999998</v>
      </c>
      <c r="H1526" s="55">
        <v>-2055.6226999999999</v>
      </c>
      <c r="I1526" s="55">
        <v>61.36</v>
      </c>
      <c r="J1526" s="55">
        <v>47</v>
      </c>
      <c r="K1526" s="8" t="s">
        <v>65</v>
      </c>
      <c r="M1526" s="45">
        <v>0</v>
      </c>
      <c r="N1526" s="36"/>
    </row>
    <row r="1527" spans="2:14" x14ac:dyDescent="0.25">
      <c r="B1527" s="8" t="s">
        <v>225</v>
      </c>
      <c r="C1527" s="8">
        <v>2021</v>
      </c>
      <c r="D1527" s="8">
        <v>7</v>
      </c>
      <c r="E1527" s="55">
        <v>8250.9838999999993</v>
      </c>
      <c r="F1527" s="55">
        <v>17510.704000000002</v>
      </c>
      <c r="G1527" s="55">
        <v>9971.3310000000001</v>
      </c>
      <c r="H1527" s="55">
        <v>-711.61090000000002</v>
      </c>
      <c r="I1527" s="55">
        <v>53.847999999999999</v>
      </c>
      <c r="J1527" s="55">
        <v>47</v>
      </c>
      <c r="K1527" s="8" t="s">
        <v>65</v>
      </c>
      <c r="M1527" s="45">
        <v>0</v>
      </c>
      <c r="N1527" s="36"/>
    </row>
    <row r="1528" spans="2:14" x14ac:dyDescent="0.25">
      <c r="B1528" s="8" t="s">
        <v>225</v>
      </c>
      <c r="C1528" s="8">
        <v>2021</v>
      </c>
      <c r="D1528" s="8">
        <v>8</v>
      </c>
      <c r="E1528" s="55">
        <v>7524.6064999999999</v>
      </c>
      <c r="F1528" s="55">
        <v>15546</v>
      </c>
      <c r="G1528" s="55">
        <v>9112.2970000000005</v>
      </c>
      <c r="H1528" s="55">
        <v>-1090.9034999999999</v>
      </c>
      <c r="I1528" s="55">
        <v>35.712000000000003</v>
      </c>
      <c r="J1528" s="55">
        <v>47</v>
      </c>
      <c r="K1528" s="8" t="s">
        <v>65</v>
      </c>
      <c r="M1528" s="45">
        <v>0</v>
      </c>
      <c r="N1528" s="36"/>
    </row>
    <row r="1529" spans="2:14" x14ac:dyDescent="0.25">
      <c r="B1529" s="8" t="s">
        <v>225</v>
      </c>
      <c r="C1529" s="8">
        <v>2021</v>
      </c>
      <c r="D1529" s="8">
        <v>9</v>
      </c>
      <c r="E1529" s="55">
        <v>6104.9566000000004</v>
      </c>
      <c r="F1529" s="55">
        <v>13098.984</v>
      </c>
      <c r="G1529" s="55">
        <v>8350.4979999999996</v>
      </c>
      <c r="H1529" s="55">
        <v>-1356.4706000000001</v>
      </c>
      <c r="I1529" s="55">
        <v>59.375999999999998</v>
      </c>
      <c r="J1529" s="55">
        <v>47</v>
      </c>
      <c r="K1529" s="8" t="s">
        <v>65</v>
      </c>
      <c r="M1529" s="45">
        <v>0</v>
      </c>
      <c r="N1529" s="36"/>
    </row>
    <row r="1530" spans="2:14" x14ac:dyDescent="0.25">
      <c r="B1530" s="8" t="s">
        <v>225</v>
      </c>
      <c r="C1530" s="8">
        <v>2021</v>
      </c>
      <c r="D1530" s="8">
        <v>10</v>
      </c>
      <c r="E1530" s="55">
        <v>4013.5151000000001</v>
      </c>
      <c r="F1530" s="55">
        <v>14065.28</v>
      </c>
      <c r="G1530" s="55">
        <v>10686.326000000001</v>
      </c>
      <c r="H1530" s="55">
        <v>-634.56110000000001</v>
      </c>
      <c r="I1530" s="55">
        <v>29.16</v>
      </c>
      <c r="J1530" s="55">
        <v>47</v>
      </c>
      <c r="K1530" s="8" t="s">
        <v>65</v>
      </c>
      <c r="M1530" s="45">
        <v>0</v>
      </c>
      <c r="N1530" s="36"/>
    </row>
    <row r="1531" spans="2:14" x14ac:dyDescent="0.25">
      <c r="B1531" s="8" t="s">
        <v>225</v>
      </c>
      <c r="C1531" s="8">
        <v>2021</v>
      </c>
      <c r="D1531" s="8">
        <v>11</v>
      </c>
      <c r="E1531" s="55">
        <v>2463.9436999999998</v>
      </c>
      <c r="F1531" s="55">
        <v>18725.464</v>
      </c>
      <c r="G1531" s="55">
        <v>16285.2781</v>
      </c>
      <c r="H1531" s="55">
        <v>-23.7578</v>
      </c>
      <c r="I1531" s="55">
        <v>45.216000000000001</v>
      </c>
      <c r="J1531" s="55">
        <v>47</v>
      </c>
      <c r="K1531" s="8" t="s">
        <v>65</v>
      </c>
      <c r="M1531" s="45">
        <v>0</v>
      </c>
      <c r="N1531" s="36"/>
    </row>
    <row r="1532" spans="2:14" x14ac:dyDescent="0.25">
      <c r="B1532" s="8" t="s">
        <v>225</v>
      </c>
      <c r="C1532" s="8">
        <v>2021</v>
      </c>
      <c r="D1532" s="8">
        <v>12</v>
      </c>
      <c r="E1532" s="55">
        <v>1136.7956999999999</v>
      </c>
      <c r="F1532" s="55">
        <v>20241.536</v>
      </c>
      <c r="G1532" s="55">
        <v>19104.740300000001</v>
      </c>
      <c r="H1532" s="55">
        <v>0</v>
      </c>
      <c r="I1532" s="55">
        <v>49.472000000000001</v>
      </c>
      <c r="J1532" s="55">
        <v>47</v>
      </c>
      <c r="K1532" s="8" t="s">
        <v>65</v>
      </c>
      <c r="M1532" s="45">
        <v>0</v>
      </c>
      <c r="N1532" s="36"/>
    </row>
  </sheetData>
  <pageMargins left="0.7" right="0.7" top="0.75" bottom="0.75" header="0.3" footer="0.3"/>
  <pageSetup scale="83" orientation="landscape" r:id="rId1"/>
  <headerFooter scaleWithDoc="0">
    <oddFooter>&amp;L&amp;"Calibri,Regular"&amp;A&amp;R&amp;"Calibri,Regular"Page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E4FF0210036A4EB84880D4259E84E2" ma:contentTypeVersion="15" ma:contentTypeDescription="Create a new document." ma:contentTypeScope="" ma:versionID="4138434512599d072532e52b4ba72ed1">
  <xsd:schema xmlns:xsd="http://www.w3.org/2001/XMLSchema" xmlns:xs="http://www.w3.org/2001/XMLSchema" xmlns:p="http://schemas.microsoft.com/office/2006/metadata/properties" xmlns:ns2="85247408-4876-4c58-8512-699e0b1fe3a7" xmlns:ns3="530c9a66-7473-4e82-81fb-9d30d5919279" targetNamespace="http://schemas.microsoft.com/office/2006/metadata/properties" ma:root="true" ma:fieldsID="106f34f32b690e82cb98328763852931" ns2:_="" ns3:_="">
    <xsd:import namespace="85247408-4876-4c58-8512-699e0b1fe3a7"/>
    <xsd:import namespace="530c9a66-7473-4e82-81fb-9d30d591927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247408-4876-4c58-8512-699e0b1fe3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12a42bc6-61fd-485c-9a76-47c28c1bcc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0c9a66-7473-4e82-81fb-9d30d591927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71519ab1-fb43-4629-973b-84152735ffcd}" ma:internalName="TaxCatchAll" ma:showField="CatchAllData" ma:web="530c9a66-7473-4e82-81fb-9d30d591927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30c9a66-7473-4e82-81fb-9d30d5919279" xsi:nil="true"/>
    <lcf76f155ced4ddcb4097134ff3c332f xmlns="85247408-4876-4c58-8512-699e0b1fe3a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E50CD9-C3B2-4971-9050-5410EC4BDE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247408-4876-4c58-8512-699e0b1fe3a7"/>
    <ds:schemaRef ds:uri="530c9a66-7473-4e82-81fb-9d30d59192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F4D8565-6A6E-4E46-856C-1A398A7DE87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FBE0A22-8275-4C32-B121-08901E788388}">
  <ds:schemaRefs>
    <ds:schemaRef ds:uri="http://purl.org/dc/dcmitype/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2006/metadata/properties"/>
    <ds:schemaRef ds:uri="530c9a66-7473-4e82-81fb-9d30d5919279"/>
    <ds:schemaRef ds:uri="http://schemas.microsoft.com/office/infopath/2007/PartnerControls"/>
    <ds:schemaRef ds:uri="85247408-4876-4c58-8512-699e0b1fe3a7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15</vt:i4>
      </vt:variant>
    </vt:vector>
  </HeadingPairs>
  <TitlesOfParts>
    <vt:vector size="23" baseType="lpstr">
      <vt:lpstr>Inputs</vt:lpstr>
      <vt:lpstr>Charts</vt:lpstr>
      <vt:lpstr>Compare-Annual</vt:lpstr>
      <vt:lpstr>Compare-Monthly</vt:lpstr>
      <vt:lpstr>NB.Hour</vt:lpstr>
      <vt:lpstr>NEM</vt:lpstr>
      <vt:lpstr>NoSolar</vt:lpstr>
      <vt:lpstr>Data</vt:lpstr>
      <vt:lpstr>Charts!Print_Area</vt:lpstr>
      <vt:lpstr>'Compare-Annual'!Print_Area</vt:lpstr>
      <vt:lpstr>'Compare-Monthly'!Print_Area</vt:lpstr>
      <vt:lpstr>Data!Print_Area</vt:lpstr>
      <vt:lpstr>Inputs!Print_Area</vt:lpstr>
      <vt:lpstr>NB.Hour!Print_Area</vt:lpstr>
      <vt:lpstr>NEM!Print_Area</vt:lpstr>
      <vt:lpstr>NoSolar!Print_Area</vt:lpstr>
      <vt:lpstr>Charts!Print_Titles</vt:lpstr>
      <vt:lpstr>'Compare-Annual'!Print_Titles</vt:lpstr>
      <vt:lpstr>'Compare-Monthly'!Print_Titles</vt:lpstr>
      <vt:lpstr>Data!Print_Titles</vt:lpstr>
      <vt:lpstr>NB.Hour!Print_Titles</vt:lpstr>
      <vt:lpstr>NEM!Print_Titles</vt:lpstr>
      <vt:lpstr>NoSolar!Print_Titles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cp:lastPrinted>2022-10-25T22:43:05Z</cp:lastPrinted>
  <dcterms:created xsi:type="dcterms:W3CDTF">2022-02-17T00:34:42Z</dcterms:created>
  <dcterms:modified xsi:type="dcterms:W3CDTF">2022-10-25T22:43:11Z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0x010100F9E4FF0210036A4EB84880D4259E84E2</vt:lpwstr>
  </property>
  <property fmtid="{D5CDD505-2E9C-101B-9397-08002B2CF9AE}" pid="3" name="MediaServiceImageTags">
    <vt:lpwstr/>
  </property>
  <property fmtid="{D5CDD505-2E9C-101B-9397-08002B2CF9AE}" pid="4" name="MSIP_Label_b4b49261-55b4-4c61-a7f3-ea1fabfcd5b2_Enabled">
    <vt:lpwstr>true</vt:lpwstr>
  </property>
  <property fmtid="{D5CDD505-2E9C-101B-9397-08002B2CF9AE}" pid="5" name="MSIP_Label_b4b49261-55b4-4c61-a7f3-ea1fabfcd5b2_SetDate">
    <vt:lpwstr>2022-06-23T20:50:39Z</vt:lpwstr>
  </property>
  <property fmtid="{D5CDD505-2E9C-101B-9397-08002B2CF9AE}" pid="6" name="MSIP_Label_b4b49261-55b4-4c61-a7f3-ea1fabfcd5b2_Method">
    <vt:lpwstr>Privileged</vt:lpwstr>
  </property>
  <property fmtid="{D5CDD505-2E9C-101B-9397-08002B2CF9AE}" pid="7" name="MSIP_Label_b4b49261-55b4-4c61-a7f3-ea1fabfcd5b2_Name">
    <vt:lpwstr>Public - No Footer</vt:lpwstr>
  </property>
  <property fmtid="{D5CDD505-2E9C-101B-9397-08002B2CF9AE}" pid="8" name="MSIP_Label_b4b49261-55b4-4c61-a7f3-ea1fabfcd5b2_SiteId">
    <vt:lpwstr>e1a7ae20-258a-4360-9870-74c2b37bfec5</vt:lpwstr>
  </property>
  <property fmtid="{D5CDD505-2E9C-101B-9397-08002B2CF9AE}" pid="9" name="MSIP_Label_b4b49261-55b4-4c61-a7f3-ea1fabfcd5b2_ActionId">
    <vt:lpwstr>44418188-ae6c-4a3e-a4db-e1aff31fb01a</vt:lpwstr>
  </property>
  <property fmtid="{D5CDD505-2E9C-101B-9397-08002B2CF9AE}" pid="10" name="MSIP_Label_b4b49261-55b4-4c61-a7f3-ea1fabfcd5b2_ContentBits">
    <vt:lpwstr>0</vt:lpwstr>
  </property>
</Properties>
</file>